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Fpmg\FHMG_CORP_PROJ_MGMNT\Practice Spreadsheet\"/>
    </mc:Choice>
  </mc:AlternateContent>
  <xr:revisionPtr revIDLastSave="0" documentId="13_ncr:1_{73D16382-1B01-4737-8E5C-2C22DC0CCA5E}" xr6:coauthVersionLast="36" xr6:coauthVersionMax="36" xr10:uidLastSave="{00000000-0000-0000-0000-000000000000}"/>
  <bookViews>
    <workbookView xWindow="0" yWindow="0" windowWidth="20490" windowHeight="7545" firstSheet="2" activeTab="2" xr2:uid="{00000000-000D-0000-FFFF-FFFF00000000}"/>
  </bookViews>
  <sheets>
    <sheet name="ACCESS EXPORT" sheetId="1" state="hidden" r:id="rId1"/>
    <sheet name="Practice Table" sheetId="2" state="hidden" r:id="rId2"/>
    <sheet name="Practice Spreadsheet 2.0" sheetId="7" r:id="rId3"/>
    <sheet name="Practice Spreadsheet 1.0" sheetId="9" r:id="rId4"/>
    <sheet name="Practice Support" sheetId="10" r:id="rId5"/>
  </sheets>
  <definedNames>
    <definedName name="_xlnm._FilterDatabase" localSheetId="0" hidden="1">'ACCESS EXPORT'!$A$1:$AN$1257</definedName>
    <definedName name="_xlnm._FilterDatabase" localSheetId="2" hidden="1">'Practice Spreadsheet 2.0'!$A$1:$N$1323</definedName>
    <definedName name="_xlnm._FilterDatabase" localSheetId="4" hidden="1">'Practice Support'!$A$1:$I$242</definedName>
  </definedNames>
  <calcPr calcId="191029"/>
  <pivotCaches>
    <pivotCache cacheId="33" r:id="rId6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288" i="2" l="1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D1289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D1290" i="2"/>
  <c r="E1290" i="2"/>
  <c r="F1290" i="2"/>
  <c r="G1290" i="2"/>
  <c r="H1290" i="2"/>
  <c r="I1290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D1291" i="2"/>
  <c r="E1291" i="2"/>
  <c r="F1291" i="2"/>
  <c r="G1291" i="2"/>
  <c r="H1291" i="2"/>
  <c r="I1291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D1292" i="2"/>
  <c r="E1292" i="2"/>
  <c r="F1292" i="2"/>
  <c r="G1292" i="2"/>
  <c r="H1292" i="2"/>
  <c r="I1292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D1293" i="2"/>
  <c r="E1293" i="2"/>
  <c r="F1293" i="2"/>
  <c r="G1293" i="2"/>
  <c r="H1293" i="2"/>
  <c r="I1293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D1294" i="2"/>
  <c r="E1294" i="2"/>
  <c r="F1294" i="2"/>
  <c r="G1294" i="2"/>
  <c r="H1294" i="2"/>
  <c r="I1294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D1295" i="2"/>
  <c r="E1295" i="2"/>
  <c r="F1295" i="2"/>
  <c r="G1295" i="2"/>
  <c r="H1295" i="2"/>
  <c r="I1295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D1296" i="2"/>
  <c r="E1296" i="2"/>
  <c r="F1296" i="2"/>
  <c r="G1296" i="2"/>
  <c r="H1296" i="2"/>
  <c r="I1296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D1297" i="2"/>
  <c r="E1297" i="2"/>
  <c r="F1297" i="2"/>
  <c r="G1297" i="2"/>
  <c r="H1297" i="2"/>
  <c r="I1297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D1298" i="2"/>
  <c r="E1298" i="2"/>
  <c r="F1298" i="2"/>
  <c r="G1298" i="2"/>
  <c r="H1298" i="2"/>
  <c r="I1298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D1299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D1300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D1301" i="2"/>
  <c r="E1301" i="2"/>
  <c r="F1301" i="2"/>
  <c r="G1301" i="2"/>
  <c r="H1301" i="2"/>
  <c r="I1301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D1302" i="2"/>
  <c r="E1302" i="2"/>
  <c r="F1302" i="2"/>
  <c r="G1302" i="2"/>
  <c r="H1302" i="2"/>
  <c r="I1302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D1304" i="2"/>
  <c r="E1304" i="2"/>
  <c r="F1304" i="2"/>
  <c r="G1304" i="2"/>
  <c r="H1304" i="2"/>
  <c r="I1304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D1305" i="2"/>
  <c r="E1305" i="2"/>
  <c r="F1305" i="2"/>
  <c r="G1305" i="2"/>
  <c r="H1305" i="2"/>
  <c r="I1305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D1306" i="2"/>
  <c r="E1306" i="2"/>
  <c r="F1306" i="2"/>
  <c r="G1306" i="2"/>
  <c r="H1306" i="2"/>
  <c r="I1306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D1307" i="2"/>
  <c r="E1307" i="2"/>
  <c r="F1307" i="2"/>
  <c r="G1307" i="2"/>
  <c r="H1307" i="2"/>
  <c r="I1307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D1308" i="2"/>
  <c r="E1308" i="2"/>
  <c r="F1308" i="2"/>
  <c r="G1308" i="2"/>
  <c r="H1308" i="2"/>
  <c r="I1308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D1309" i="2"/>
  <c r="E1309" i="2"/>
  <c r="F1309" i="2"/>
  <c r="G1309" i="2"/>
  <c r="H1309" i="2"/>
  <c r="I1309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D1310" i="2"/>
  <c r="E1310" i="2"/>
  <c r="F1310" i="2"/>
  <c r="G1310" i="2"/>
  <c r="H1310" i="2"/>
  <c r="I1310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D1311" i="2"/>
  <c r="E1311" i="2"/>
  <c r="F1311" i="2"/>
  <c r="G1311" i="2"/>
  <c r="H1311" i="2"/>
  <c r="I1311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D1312" i="2"/>
  <c r="E1312" i="2"/>
  <c r="F1312" i="2"/>
  <c r="G1312" i="2"/>
  <c r="H1312" i="2"/>
  <c r="I1312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D1313" i="2"/>
  <c r="E1313" i="2"/>
  <c r="F1313" i="2"/>
  <c r="G1313" i="2"/>
  <c r="H1313" i="2"/>
  <c r="I1313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D1314" i="2"/>
  <c r="E1314" i="2"/>
  <c r="F1314" i="2"/>
  <c r="G1314" i="2"/>
  <c r="H1314" i="2"/>
  <c r="I1314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D1315" i="2"/>
  <c r="E1315" i="2"/>
  <c r="F1315" i="2"/>
  <c r="G1315" i="2"/>
  <c r="H1315" i="2"/>
  <c r="I1315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D1316" i="2"/>
  <c r="E1316" i="2"/>
  <c r="F1316" i="2"/>
  <c r="G1316" i="2"/>
  <c r="H1316" i="2"/>
  <c r="I1316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D1318" i="2"/>
  <c r="E1318" i="2"/>
  <c r="F1318" i="2"/>
  <c r="G1318" i="2"/>
  <c r="H1318" i="2"/>
  <c r="I1318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D1319" i="2"/>
  <c r="E1319" i="2"/>
  <c r="F1319" i="2"/>
  <c r="G1319" i="2"/>
  <c r="H1319" i="2"/>
  <c r="I1319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D1320" i="2"/>
  <c r="E1320" i="2"/>
  <c r="F1320" i="2"/>
  <c r="G1320" i="2"/>
  <c r="H1320" i="2"/>
  <c r="I1320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D1321" i="2"/>
  <c r="E1321" i="2"/>
  <c r="F1321" i="2"/>
  <c r="G1321" i="2"/>
  <c r="H1321" i="2"/>
  <c r="I1321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D1322" i="2"/>
  <c r="E1322" i="2"/>
  <c r="F1322" i="2"/>
  <c r="G1322" i="2"/>
  <c r="H1322" i="2"/>
  <c r="I1322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D1323" i="2"/>
  <c r="E1323" i="2"/>
  <c r="F1323" i="2"/>
  <c r="G1323" i="2"/>
  <c r="H1323" i="2"/>
  <c r="I1323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C1268" i="2" l="1"/>
  <c r="D1268" i="2"/>
  <c r="E1268" i="2"/>
  <c r="F1268" i="2"/>
  <c r="G1268" i="2"/>
  <c r="H1268" i="2"/>
  <c r="I1268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C1269" i="2"/>
  <c r="D1269" i="2"/>
  <c r="E1269" i="2"/>
  <c r="F1269" i="2"/>
  <c r="G1269" i="2"/>
  <c r="H1269" i="2"/>
  <c r="I1269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C1270" i="2"/>
  <c r="D1270" i="2"/>
  <c r="E1270" i="2"/>
  <c r="F1270" i="2"/>
  <c r="G1270" i="2"/>
  <c r="H1270" i="2"/>
  <c r="I1270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C1271" i="2"/>
  <c r="D1271" i="2"/>
  <c r="E1271" i="2"/>
  <c r="F1271" i="2"/>
  <c r="G1271" i="2"/>
  <c r="H1271" i="2"/>
  <c r="I1271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C1272" i="2"/>
  <c r="D1272" i="2"/>
  <c r="E1272" i="2"/>
  <c r="F1272" i="2"/>
  <c r="G1272" i="2"/>
  <c r="H1272" i="2"/>
  <c r="I1272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C1273" i="2"/>
  <c r="D1273" i="2"/>
  <c r="E1273" i="2"/>
  <c r="F1273" i="2"/>
  <c r="G1273" i="2"/>
  <c r="H1273" i="2"/>
  <c r="I1273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C1274" i="2"/>
  <c r="D1274" i="2"/>
  <c r="E1274" i="2"/>
  <c r="F1274" i="2"/>
  <c r="G1274" i="2"/>
  <c r="H1274" i="2"/>
  <c r="I1274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C1275" i="2"/>
  <c r="D1275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C1276" i="2"/>
  <c r="D1276" i="2"/>
  <c r="E1276" i="2"/>
  <c r="F1276" i="2"/>
  <c r="G1276" i="2"/>
  <c r="H1276" i="2"/>
  <c r="I1276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C1277" i="2"/>
  <c r="D1277" i="2"/>
  <c r="E1277" i="2"/>
  <c r="F1277" i="2"/>
  <c r="G1277" i="2"/>
  <c r="H1277" i="2"/>
  <c r="I1277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C1278" i="2"/>
  <c r="D1278" i="2"/>
  <c r="E1278" i="2"/>
  <c r="F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C1279" i="2"/>
  <c r="D1279" i="2"/>
  <c r="E1279" i="2"/>
  <c r="F1279" i="2"/>
  <c r="G1279" i="2"/>
  <c r="H1279" i="2"/>
  <c r="I1279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C1280" i="2"/>
  <c r="D1280" i="2"/>
  <c r="E1280" i="2"/>
  <c r="F1280" i="2"/>
  <c r="G1280" i="2"/>
  <c r="H1280" i="2"/>
  <c r="I1280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C1281" i="2"/>
  <c r="D1281" i="2"/>
  <c r="E1281" i="2"/>
  <c r="F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C1282" i="2"/>
  <c r="D1282" i="2"/>
  <c r="E1282" i="2"/>
  <c r="F1282" i="2"/>
  <c r="G1282" i="2"/>
  <c r="H1282" i="2"/>
  <c r="I1282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C1283" i="2"/>
  <c r="D1283" i="2"/>
  <c r="E1283" i="2"/>
  <c r="F1283" i="2"/>
  <c r="G1283" i="2"/>
  <c r="H1283" i="2"/>
  <c r="I1283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C1284" i="2"/>
  <c r="D1284" i="2"/>
  <c r="E1284" i="2"/>
  <c r="F1284" i="2"/>
  <c r="G1284" i="2"/>
  <c r="H1284" i="2"/>
  <c r="I1284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C1285" i="2"/>
  <c r="D1285" i="2"/>
  <c r="E1285" i="2"/>
  <c r="F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C1286" i="2"/>
  <c r="D1286" i="2"/>
  <c r="E1286" i="2"/>
  <c r="F1286" i="2"/>
  <c r="G1286" i="2"/>
  <c r="H1286" i="2"/>
  <c r="I1286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C1287" i="2"/>
  <c r="D1287" i="2"/>
  <c r="E1287" i="2"/>
  <c r="F1287" i="2"/>
  <c r="G1287" i="2"/>
  <c r="H1287" i="2"/>
  <c r="I1287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N2" i="2" l="1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Y2" i="2" l="1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Z2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AA2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D1257" i="2" l="1"/>
  <c r="D1258" i="2"/>
  <c r="D1259" i="2"/>
  <c r="D1260" i="2"/>
  <c r="D1261" i="2"/>
  <c r="D1262" i="2"/>
  <c r="D1263" i="2"/>
  <c r="D1264" i="2"/>
  <c r="D1265" i="2"/>
  <c r="D1266" i="2"/>
  <c r="D1267" i="2"/>
  <c r="E1257" i="2"/>
  <c r="E1258" i="2"/>
  <c r="E1259" i="2"/>
  <c r="E1260" i="2"/>
  <c r="E1261" i="2"/>
  <c r="E1262" i="2"/>
  <c r="E1263" i="2"/>
  <c r="E1264" i="2"/>
  <c r="E1265" i="2"/>
  <c r="E1266" i="2"/>
  <c r="E1267" i="2"/>
  <c r="F1257" i="2"/>
  <c r="F1258" i="2"/>
  <c r="F1259" i="2"/>
  <c r="F1260" i="2"/>
  <c r="F1261" i="2"/>
  <c r="F1262" i="2"/>
  <c r="F1263" i="2"/>
  <c r="F1264" i="2"/>
  <c r="F1265" i="2"/>
  <c r="F1266" i="2"/>
  <c r="F1267" i="2"/>
  <c r="G1257" i="2"/>
  <c r="G1258" i="2"/>
  <c r="G1259" i="2"/>
  <c r="G1260" i="2"/>
  <c r="G1261" i="2"/>
  <c r="G1262" i="2"/>
  <c r="G1263" i="2"/>
  <c r="G1264" i="2"/>
  <c r="G1265" i="2"/>
  <c r="G1266" i="2"/>
  <c r="G1267" i="2"/>
  <c r="H1257" i="2"/>
  <c r="H1258" i="2"/>
  <c r="H1259" i="2"/>
  <c r="H1260" i="2"/>
  <c r="H1261" i="2"/>
  <c r="H1262" i="2"/>
  <c r="H1263" i="2"/>
  <c r="H1264" i="2"/>
  <c r="H1265" i="2"/>
  <c r="H1266" i="2"/>
  <c r="H1267" i="2"/>
  <c r="I1257" i="2"/>
  <c r="I1258" i="2"/>
  <c r="I1259" i="2"/>
  <c r="I1260" i="2"/>
  <c r="I1261" i="2"/>
  <c r="I1262" i="2"/>
  <c r="I1263" i="2"/>
  <c r="I1264" i="2"/>
  <c r="I1265" i="2"/>
  <c r="I1266" i="2"/>
  <c r="I1267" i="2"/>
  <c r="J1257" i="2"/>
  <c r="J1258" i="2"/>
  <c r="J1259" i="2"/>
  <c r="J1260" i="2"/>
  <c r="J1261" i="2"/>
  <c r="J1262" i="2"/>
  <c r="J1263" i="2"/>
  <c r="J1264" i="2"/>
  <c r="J1265" i="2"/>
  <c r="J1266" i="2"/>
  <c r="J1267" i="2"/>
  <c r="K1257" i="2"/>
  <c r="K1258" i="2"/>
  <c r="K1259" i="2"/>
  <c r="K1260" i="2"/>
  <c r="K1261" i="2"/>
  <c r="K1262" i="2"/>
  <c r="K1263" i="2"/>
  <c r="K1264" i="2"/>
  <c r="K1265" i="2"/>
  <c r="K1266" i="2"/>
  <c r="K1267" i="2"/>
  <c r="M1257" i="2"/>
  <c r="M1258" i="2"/>
  <c r="M1259" i="2"/>
  <c r="M1260" i="2"/>
  <c r="M1261" i="2"/>
  <c r="M1262" i="2"/>
  <c r="M1263" i="2"/>
  <c r="M1264" i="2"/>
  <c r="M1265" i="2"/>
  <c r="M1266" i="2"/>
  <c r="M1267" i="2"/>
  <c r="O1257" i="2"/>
  <c r="O1258" i="2"/>
  <c r="O1259" i="2"/>
  <c r="O1260" i="2"/>
  <c r="O1261" i="2"/>
  <c r="O1262" i="2"/>
  <c r="O1263" i="2"/>
  <c r="O1264" i="2"/>
  <c r="O1265" i="2"/>
  <c r="O1266" i="2"/>
  <c r="O1267" i="2"/>
  <c r="P1257" i="2"/>
  <c r="P1258" i="2"/>
  <c r="P1259" i="2"/>
  <c r="P1260" i="2"/>
  <c r="P1261" i="2"/>
  <c r="P1262" i="2"/>
  <c r="P1263" i="2"/>
  <c r="P1264" i="2"/>
  <c r="P1265" i="2"/>
  <c r="P1266" i="2"/>
  <c r="P1267" i="2"/>
  <c r="Q1257" i="2"/>
  <c r="Q1258" i="2"/>
  <c r="Q1259" i="2"/>
  <c r="Q1260" i="2"/>
  <c r="Q1261" i="2"/>
  <c r="Q1262" i="2"/>
  <c r="Q1263" i="2"/>
  <c r="Q1264" i="2"/>
  <c r="Q1265" i="2"/>
  <c r="Q1266" i="2"/>
  <c r="Q1267" i="2"/>
  <c r="R1257" i="2"/>
  <c r="R1258" i="2"/>
  <c r="R1259" i="2"/>
  <c r="R1260" i="2"/>
  <c r="R1261" i="2"/>
  <c r="R1262" i="2"/>
  <c r="R1263" i="2"/>
  <c r="R1264" i="2"/>
  <c r="R1265" i="2"/>
  <c r="R1266" i="2"/>
  <c r="R1267" i="2"/>
  <c r="S1257" i="2"/>
  <c r="S1258" i="2"/>
  <c r="S1259" i="2"/>
  <c r="S1260" i="2"/>
  <c r="S1261" i="2"/>
  <c r="S1262" i="2"/>
  <c r="S1263" i="2"/>
  <c r="S1264" i="2"/>
  <c r="S1265" i="2"/>
  <c r="S1266" i="2"/>
  <c r="S1267" i="2"/>
  <c r="T1257" i="2"/>
  <c r="T1258" i="2"/>
  <c r="T1259" i="2"/>
  <c r="T1260" i="2"/>
  <c r="T1261" i="2"/>
  <c r="T1262" i="2"/>
  <c r="T1263" i="2"/>
  <c r="T1264" i="2"/>
  <c r="T1265" i="2"/>
  <c r="T1266" i="2"/>
  <c r="T1267" i="2"/>
  <c r="U1257" i="2"/>
  <c r="U1258" i="2"/>
  <c r="U1259" i="2"/>
  <c r="U1260" i="2"/>
  <c r="U1261" i="2"/>
  <c r="U1262" i="2"/>
  <c r="U1263" i="2"/>
  <c r="U1264" i="2"/>
  <c r="U1265" i="2"/>
  <c r="U1266" i="2"/>
  <c r="U1267" i="2"/>
  <c r="V1257" i="2"/>
  <c r="V1258" i="2"/>
  <c r="V1259" i="2"/>
  <c r="V1260" i="2"/>
  <c r="V1261" i="2"/>
  <c r="V1262" i="2"/>
  <c r="V1263" i="2"/>
  <c r="V1264" i="2"/>
  <c r="V1265" i="2"/>
  <c r="V1266" i="2"/>
  <c r="V1267" i="2"/>
  <c r="W1257" i="2"/>
  <c r="W1258" i="2"/>
  <c r="W1259" i="2"/>
  <c r="W1260" i="2"/>
  <c r="W1261" i="2"/>
  <c r="W1262" i="2"/>
  <c r="W1263" i="2"/>
  <c r="W1264" i="2"/>
  <c r="W1265" i="2"/>
  <c r="W1266" i="2"/>
  <c r="W1267" i="2"/>
  <c r="X1257" i="2"/>
  <c r="X1258" i="2"/>
  <c r="X1259" i="2"/>
  <c r="X1260" i="2"/>
  <c r="X1261" i="2"/>
  <c r="X1262" i="2"/>
  <c r="X1263" i="2"/>
  <c r="X1264" i="2"/>
  <c r="X1265" i="2"/>
  <c r="X1266" i="2"/>
  <c r="X1267" i="2"/>
  <c r="C1257" i="2"/>
  <c r="C1258" i="2"/>
  <c r="C1259" i="2"/>
  <c r="C1260" i="2"/>
  <c r="C1261" i="2"/>
  <c r="C1262" i="2"/>
  <c r="C1263" i="2"/>
  <c r="C1264" i="2"/>
  <c r="C1265" i="2"/>
  <c r="C1266" i="2"/>
  <c r="C1267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M2" i="2" l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Q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W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X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E410" i="2" l="1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F635" i="2" l="1"/>
  <c r="F1070" i="2"/>
  <c r="F1083" i="2"/>
  <c r="F386" i="2"/>
  <c r="F1090" i="2"/>
  <c r="F289" i="2"/>
  <c r="F1091" i="2"/>
  <c r="F1087" i="2"/>
  <c r="F1088" i="2"/>
  <c r="F29" i="2"/>
  <c r="F1034" i="2"/>
  <c r="F1111" i="2"/>
  <c r="F1112" i="2"/>
  <c r="F845" i="2"/>
  <c r="F147" i="2"/>
  <c r="F279" i="2"/>
  <c r="F345" i="2"/>
  <c r="F1113" i="2"/>
  <c r="F967" i="2"/>
  <c r="F833" i="2"/>
  <c r="F1102" i="2"/>
  <c r="F142" i="2"/>
  <c r="F43" i="2"/>
  <c r="F827" i="2"/>
  <c r="F314" i="2"/>
  <c r="F282" i="2"/>
  <c r="F1109" i="2"/>
  <c r="F1154" i="2"/>
  <c r="F942" i="2"/>
  <c r="F1116" i="2"/>
  <c r="F1177" i="2"/>
  <c r="F1037" i="2"/>
  <c r="F1138" i="2"/>
  <c r="F1134" i="2"/>
  <c r="F1178" i="2"/>
  <c r="F1156" i="2"/>
  <c r="F1205" i="2"/>
  <c r="F1157" i="2"/>
  <c r="F1115" i="2"/>
  <c r="F315" i="2"/>
  <c r="F1139" i="2"/>
  <c r="F1141" i="2"/>
  <c r="F1209" i="2"/>
  <c r="F1140" i="2"/>
  <c r="F1212" i="2"/>
  <c r="F1176" i="2"/>
  <c r="F1206" i="2"/>
  <c r="F1221" i="2"/>
  <c r="F698" i="2"/>
  <c r="F1248" i="2"/>
  <c r="F711" i="2"/>
  <c r="F1132" i="2"/>
  <c r="F1217" i="2"/>
  <c r="F1081" i="2"/>
  <c r="F407" i="2"/>
  <c r="F312" i="2"/>
  <c r="F919" i="2"/>
  <c r="F85" i="2"/>
  <c r="F1180" i="2"/>
  <c r="F1233" i="2"/>
  <c r="F1250" i="2"/>
  <c r="F803" i="2"/>
  <c r="F422" i="2"/>
  <c r="F465" i="2"/>
  <c r="F1185" i="2"/>
  <c r="F668" i="2"/>
  <c r="F1186" i="2"/>
  <c r="F1062" i="2"/>
  <c r="F101" i="2"/>
  <c r="F683" i="2"/>
  <c r="F725" i="2"/>
  <c r="F283" i="2"/>
  <c r="F259" i="2"/>
  <c r="F411" i="2"/>
  <c r="F534" i="2"/>
  <c r="F291" i="2"/>
  <c r="F140" i="2"/>
  <c r="F377" i="2"/>
  <c r="F1092" i="2"/>
  <c r="F580" i="2"/>
  <c r="F536" i="2"/>
  <c r="F141" i="2"/>
  <c r="F152" i="2"/>
  <c r="F848" i="2"/>
  <c r="F581" i="2"/>
  <c r="F379" i="2"/>
  <c r="F223" i="2"/>
  <c r="F185" i="2"/>
  <c r="F824" i="2"/>
  <c r="F632" i="2"/>
  <c r="F94" i="2"/>
  <c r="F951" i="2"/>
  <c r="F950" i="2"/>
  <c r="F96" i="2"/>
  <c r="F8" i="2"/>
  <c r="F658" i="2"/>
  <c r="F548" i="2"/>
  <c r="F1054" i="2"/>
  <c r="F1071" i="2"/>
  <c r="F825" i="2"/>
  <c r="F268" i="2"/>
  <c r="F19" i="2"/>
  <c r="F39" i="2"/>
  <c r="F110" i="2"/>
  <c r="F641" i="2"/>
  <c r="F55" i="2"/>
  <c r="F116" i="2"/>
  <c r="F719" i="2"/>
  <c r="F545" i="2"/>
  <c r="F381" i="2"/>
  <c r="F107" i="2"/>
  <c r="F263" i="2"/>
  <c r="F89" i="2"/>
  <c r="F166" i="2"/>
  <c r="F538" i="2"/>
  <c r="F367" i="2"/>
  <c r="F267" i="2"/>
  <c r="F119" i="2"/>
  <c r="F241" i="2"/>
  <c r="F108" i="2"/>
  <c r="F144" i="2"/>
  <c r="F91" i="2"/>
  <c r="F131" i="2"/>
  <c r="F467" i="2"/>
  <c r="F92" i="2"/>
  <c r="F1015" i="2"/>
  <c r="F579" i="2"/>
  <c r="F573" i="2"/>
  <c r="F145" i="2"/>
  <c r="F24" i="2"/>
  <c r="F190" i="2"/>
  <c r="F952" i="2"/>
  <c r="F211" i="2"/>
  <c r="F745" i="2"/>
  <c r="F205" i="2"/>
  <c r="F214" i="2"/>
  <c r="F212" i="2"/>
  <c r="F220" i="2"/>
  <c r="F139" i="2"/>
  <c r="F578" i="2"/>
  <c r="F485" i="2"/>
  <c r="F1193" i="2"/>
  <c r="F757" i="2"/>
  <c r="F86" i="2"/>
  <c r="F754" i="2"/>
  <c r="F191" i="2"/>
  <c r="F535" i="2"/>
  <c r="F42" i="2"/>
  <c r="F328" i="2"/>
  <c r="F889" i="2"/>
  <c r="F878" i="2"/>
  <c r="F357" i="2"/>
  <c r="F331" i="2"/>
  <c r="F332" i="2"/>
  <c r="F333" i="2"/>
  <c r="F334" i="2"/>
  <c r="F375" i="2"/>
  <c r="F200" i="2"/>
  <c r="F1059" i="2"/>
  <c r="F1056" i="2"/>
  <c r="F775" i="2"/>
  <c r="F515" i="2"/>
  <c r="F704" i="2"/>
  <c r="F461" i="2"/>
  <c r="F463" i="2"/>
  <c r="F1031" i="2"/>
  <c r="F923" i="2"/>
  <c r="F914" i="2"/>
  <c r="F1009" i="2"/>
  <c r="F171" i="2"/>
  <c r="F269" i="2"/>
  <c r="F525" i="2"/>
  <c r="F186" i="2"/>
  <c r="F1089" i="2"/>
  <c r="F945" i="2"/>
  <c r="F273" i="2"/>
  <c r="F1023" i="2"/>
  <c r="F370" i="2"/>
  <c r="F894" i="2"/>
  <c r="F741" i="2"/>
  <c r="F2" i="2"/>
  <c r="F239" i="2"/>
  <c r="F1024" i="2"/>
  <c r="F219" i="2"/>
  <c r="F433" i="2"/>
  <c r="F571" i="2"/>
  <c r="F1211" i="2"/>
  <c r="F962" i="2"/>
  <c r="F1184" i="2"/>
  <c r="F965" i="2"/>
  <c r="F738" i="2"/>
  <c r="F935" i="2"/>
  <c r="F734" i="2"/>
  <c r="F786" i="2"/>
  <c r="F852" i="2"/>
  <c r="F577" i="2"/>
  <c r="F675" i="2"/>
  <c r="F22" i="2"/>
  <c r="F552" i="2"/>
  <c r="F968" i="2"/>
  <c r="F105" i="2"/>
  <c r="F1123" i="2"/>
  <c r="F1085" i="2"/>
  <c r="F6" i="2"/>
  <c r="F401" i="2"/>
  <c r="F412" i="2"/>
  <c r="F441" i="2"/>
  <c r="F746" i="2"/>
  <c r="F172" i="2"/>
  <c r="F1099" i="2"/>
  <c r="F684" i="2"/>
  <c r="F281" i="2"/>
  <c r="F931" i="2"/>
  <c r="F733" i="2"/>
  <c r="F387" i="2"/>
  <c r="F1086" i="2"/>
  <c r="F681" i="2"/>
  <c r="F138" i="2"/>
  <c r="F183" i="2"/>
  <c r="F299" i="2"/>
  <c r="F326" i="2"/>
  <c r="F392" i="2"/>
  <c r="F280" i="2"/>
  <c r="F1093" i="2"/>
  <c r="F832" i="2"/>
  <c r="F880" i="2"/>
  <c r="F869" i="2"/>
  <c r="F408" i="2"/>
  <c r="F247" i="2"/>
  <c r="F337" i="2"/>
  <c r="F309" i="2"/>
  <c r="F426" i="2"/>
  <c r="F1098" i="2"/>
  <c r="F1038" i="2"/>
  <c r="F278" i="2"/>
  <c r="F941" i="2"/>
  <c r="F963" i="2"/>
  <c r="F909" i="2"/>
  <c r="F940" i="2"/>
  <c r="F1129" i="2"/>
  <c r="F1143" i="2"/>
  <c r="F690" i="2"/>
  <c r="F693" i="2"/>
  <c r="F438" i="2"/>
  <c r="F920" i="2"/>
  <c r="F921" i="2"/>
  <c r="F322" i="2"/>
  <c r="F323" i="2"/>
  <c r="F446" i="2"/>
  <c r="F451" i="2"/>
  <c r="F1245" i="2"/>
  <c r="F783" i="2"/>
  <c r="F179" i="2"/>
  <c r="F1094" i="2"/>
  <c r="F184" i="2"/>
  <c r="F330" i="2"/>
  <c r="F342" i="2"/>
  <c r="F30" i="2"/>
  <c r="F881" i="2"/>
  <c r="F313" i="2"/>
  <c r="F414" i="2"/>
  <c r="F415" i="2"/>
  <c r="F321" i="2"/>
  <c r="F966" i="2"/>
  <c r="F627" i="2"/>
  <c r="F697" i="2"/>
  <c r="F676" i="2"/>
  <c r="F416" i="2"/>
  <c r="F677" i="2"/>
  <c r="F90" i="2"/>
  <c r="F648" i="2"/>
  <c r="F694" i="2"/>
  <c r="F879" i="2"/>
  <c r="F891" i="2"/>
  <c r="F115" i="2"/>
  <c r="F117" i="2"/>
  <c r="F118" i="2"/>
  <c r="F431" i="2"/>
  <c r="F388" i="2"/>
  <c r="F728" i="2"/>
  <c r="F400" i="2"/>
  <c r="F729" i="2"/>
  <c r="F750" i="2"/>
  <c r="F442" i="2"/>
  <c r="F925" i="2"/>
  <c r="F434" i="2"/>
  <c r="F926" i="2"/>
  <c r="F583" i="2"/>
  <c r="F609" i="2"/>
  <c r="F826" i="2"/>
  <c r="F435" i="2"/>
  <c r="F543" i="2"/>
  <c r="F927" i="2"/>
  <c r="F812" i="2"/>
  <c r="F236" i="2"/>
  <c r="F928" i="2"/>
  <c r="F560" i="2"/>
  <c r="F929" i="2"/>
  <c r="F868" i="2"/>
  <c r="F127" i="2"/>
  <c r="F1079" i="2"/>
  <c r="F355" i="2"/>
  <c r="F665" i="2"/>
  <c r="F542" i="2"/>
  <c r="F890" i="2"/>
  <c r="F584" i="2"/>
  <c r="F784" i="2"/>
  <c r="F720" i="2"/>
  <c r="F122" i="2"/>
  <c r="F917" i="2"/>
  <c r="F953" i="2"/>
  <c r="F918" i="2"/>
  <c r="F961" i="2"/>
  <c r="F288" i="2"/>
  <c r="F797" i="2"/>
  <c r="F667" i="2"/>
  <c r="F373" i="2"/>
  <c r="F41" i="2"/>
  <c r="F706" i="2"/>
  <c r="F651" i="2"/>
  <c r="F839" i="2"/>
  <c r="F1144" i="2"/>
  <c r="F95" i="2"/>
  <c r="F371" i="2"/>
  <c r="F149" i="2"/>
  <c r="F318" i="2"/>
  <c r="F847" i="2"/>
  <c r="F255" i="2"/>
  <c r="F516" i="2"/>
  <c r="F176" i="2"/>
  <c r="F365" i="2"/>
  <c r="F946" i="2"/>
  <c r="F366" i="2"/>
  <c r="F811" i="2"/>
  <c r="F338" i="2"/>
  <c r="F1131" i="2"/>
  <c r="F36" i="2"/>
  <c r="F133" i="2"/>
  <c r="F1063" i="2"/>
  <c r="F956" i="2"/>
  <c r="F969" i="2"/>
  <c r="F1161" i="2"/>
  <c r="F1016" i="2"/>
  <c r="F341" i="2"/>
  <c r="F1172" i="2"/>
  <c r="F1173" i="2"/>
  <c r="F494" i="2"/>
  <c r="F1218" i="2"/>
  <c r="F1175" i="2"/>
  <c r="F352" i="2"/>
  <c r="F647" i="2"/>
  <c r="F613" i="2"/>
  <c r="F659" i="2"/>
  <c r="F266" i="2"/>
  <c r="F1008" i="2"/>
  <c r="F1142" i="2"/>
  <c r="F1151" i="2"/>
  <c r="F1119" i="2"/>
  <c r="F368" i="2"/>
  <c r="F594" i="2"/>
  <c r="F587" i="2"/>
  <c r="F829" i="2"/>
  <c r="F598" i="2"/>
  <c r="F612" i="2"/>
  <c r="F588" i="2"/>
  <c r="F589" i="2"/>
  <c r="F595" i="2"/>
  <c r="F608" i="2"/>
  <c r="F564" i="2"/>
  <c r="F685" i="2"/>
  <c r="F567" i="2"/>
  <c r="F906" i="2"/>
  <c r="F56" i="2"/>
  <c r="F686" i="2"/>
  <c r="F316" i="2"/>
  <c r="F565" i="2"/>
  <c r="F310" i="2"/>
  <c r="F590" i="2"/>
  <c r="F271" i="2"/>
  <c r="F596" i="2"/>
  <c r="F699" i="2"/>
  <c r="F974" i="2"/>
  <c r="F975" i="2"/>
  <c r="F764" i="2"/>
  <c r="F1162" i="2"/>
  <c r="F1164" i="2"/>
  <c r="F1042" i="2"/>
  <c r="F507" i="2"/>
  <c r="F120" i="2"/>
  <c r="F505" i="2"/>
  <c r="F985" i="2"/>
  <c r="F970" i="2"/>
  <c r="F977" i="2"/>
  <c r="F601" i="2"/>
  <c r="F971" i="2"/>
  <c r="F972" i="2"/>
  <c r="F270" i="2"/>
  <c r="F637" i="2"/>
  <c r="F790" i="2"/>
  <c r="F298" i="2"/>
  <c r="F1064" i="2"/>
  <c r="F870" i="2"/>
  <c r="F708" i="2"/>
  <c r="F226" i="2"/>
  <c r="F343" i="2"/>
  <c r="F540" i="2"/>
  <c r="F882" i="2"/>
  <c r="F17" i="2"/>
  <c r="F311" i="2"/>
  <c r="F519" i="2"/>
  <c r="F973" i="2"/>
  <c r="F871" i="2"/>
  <c r="F1052" i="2"/>
  <c r="F359" i="2"/>
  <c r="F615" i="2"/>
  <c r="F417" i="2"/>
  <c r="F618" i="2"/>
  <c r="F1239" i="2"/>
  <c r="F1050" i="2"/>
  <c r="F872" i="2"/>
  <c r="F1027" i="2"/>
  <c r="F611" i="2"/>
  <c r="F679" i="2"/>
  <c r="F257" i="2"/>
  <c r="F204" i="2"/>
  <c r="F1179" i="2"/>
  <c r="F566" i="2"/>
  <c r="F883" i="2"/>
  <c r="F1130" i="2"/>
  <c r="F639" i="2"/>
  <c r="F1025" i="2"/>
  <c r="F895" i="2"/>
  <c r="F1215" i="2"/>
  <c r="F1249" i="2"/>
  <c r="F475" i="2"/>
  <c r="F1066" i="2"/>
  <c r="F1145" i="2"/>
  <c r="F709" i="2"/>
  <c r="F1076" i="2"/>
  <c r="F169" i="2"/>
  <c r="F884" i="2"/>
  <c r="F597" i="2"/>
  <c r="F873" i="2"/>
  <c r="F1012" i="2"/>
  <c r="F562" i="2"/>
  <c r="F1222" i="2"/>
  <c r="F843" i="2"/>
  <c r="F216" i="2"/>
  <c r="F290" i="2"/>
  <c r="F531" i="2"/>
  <c r="F896" i="2"/>
  <c r="F643" i="2"/>
  <c r="F998" i="2"/>
  <c r="F640" i="2"/>
  <c r="F1003" i="2"/>
  <c r="F1035" i="2"/>
  <c r="F576" i="2"/>
  <c r="F123" i="2"/>
  <c r="F572" i="2"/>
  <c r="F999" i="2"/>
  <c r="F781" i="2"/>
  <c r="F189" i="2"/>
  <c r="F1046" i="2"/>
  <c r="F1148" i="2"/>
  <c r="F1137" i="2"/>
  <c r="F760" i="2"/>
  <c r="F766" i="2"/>
  <c r="F692" i="2"/>
  <c r="F100" i="2"/>
  <c r="F689" i="2"/>
  <c r="F410" i="2"/>
  <c r="F622" i="2"/>
  <c r="F874" i="2"/>
  <c r="F791" i="2"/>
  <c r="F585" i="2"/>
  <c r="F666" i="2"/>
  <c r="F277" i="2"/>
  <c r="F1018" i="2"/>
  <c r="F591" i="2"/>
  <c r="F575" i="2"/>
  <c r="F776" i="2"/>
  <c r="F378" i="2"/>
  <c r="F930" i="2"/>
  <c r="F866" i="2"/>
  <c r="F430" i="2"/>
  <c r="F302" i="2"/>
  <c r="F678" i="2"/>
  <c r="F447" i="2"/>
  <c r="F997" i="2"/>
  <c r="F449" i="2"/>
  <c r="F476" i="2"/>
  <c r="F396" i="2"/>
  <c r="F480" i="2"/>
  <c r="F816" i="2"/>
  <c r="F481" i="2"/>
  <c r="F87" i="2"/>
  <c r="F633" i="2"/>
  <c r="F34" i="2"/>
  <c r="F413" i="2"/>
  <c r="F452" i="2"/>
  <c r="F70" i="2"/>
  <c r="F1095" i="2"/>
  <c r="F57" i="2"/>
  <c r="F1188" i="2"/>
  <c r="F1065" i="2"/>
  <c r="F817" i="2"/>
  <c r="F814" i="2"/>
  <c r="F1189" i="2"/>
  <c r="F821" i="2"/>
  <c r="F489" i="2"/>
  <c r="F830" i="2"/>
  <c r="F818" i="2"/>
  <c r="F498" i="2"/>
  <c r="F828" i="2"/>
  <c r="F819" i="2"/>
  <c r="F671" i="2"/>
  <c r="F1122" i="2"/>
  <c r="F604" i="2"/>
  <c r="F428" i="2"/>
  <c r="F74" i="2"/>
  <c r="F702" i="2"/>
  <c r="F769" i="2"/>
  <c r="F1228" i="2"/>
  <c r="F1224" i="2"/>
  <c r="F549" i="2"/>
  <c r="F778" i="2"/>
  <c r="F1011" i="2"/>
  <c r="F21" i="2"/>
  <c r="F1058" i="2"/>
  <c r="F468" i="2"/>
  <c r="F156" i="2"/>
  <c r="F254" i="2"/>
  <c r="F537" i="2"/>
  <c r="F539" i="2"/>
  <c r="F522" i="2"/>
  <c r="F275" i="2"/>
  <c r="F1082" i="2"/>
  <c r="F634" i="2"/>
  <c r="F986" i="2"/>
  <c r="F518" i="2"/>
  <c r="F740" i="2"/>
  <c r="F749" i="2"/>
  <c r="F265" i="2"/>
  <c r="F261" i="2"/>
  <c r="F947" i="2"/>
  <c r="F948" i="2"/>
  <c r="F272" i="2"/>
  <c r="F317" i="2"/>
  <c r="F353" i="2"/>
  <c r="F319" i="2"/>
  <c r="F347" i="2"/>
  <c r="F1124" i="2"/>
  <c r="F31" i="2"/>
  <c r="F1013" i="2"/>
  <c r="F320" i="2"/>
  <c r="F726" i="2"/>
  <c r="F304" i="2"/>
  <c r="F348" i="2"/>
  <c r="F303" i="2"/>
  <c r="F349" i="2"/>
  <c r="F383" i="2"/>
  <c r="F1074" i="2"/>
  <c r="F554" i="2"/>
  <c r="F148" i="2"/>
  <c r="F653" i="2"/>
  <c r="F1135" i="2"/>
  <c r="F178" i="2"/>
  <c r="F63" i="2"/>
  <c r="F450" i="2"/>
  <c r="F242" i="2"/>
  <c r="F432" i="2"/>
  <c r="F949" i="2"/>
  <c r="F230" i="2"/>
  <c r="F399" i="2"/>
  <c r="F453" i="2"/>
  <c r="F455" i="2"/>
  <c r="F470" i="2"/>
  <c r="F444" i="2"/>
  <c r="F735" i="2"/>
  <c r="F471" i="2"/>
  <c r="F1061" i="2"/>
  <c r="F958" i="2"/>
  <c r="F642" i="2"/>
  <c r="F135" i="2"/>
  <c r="F1060" i="2"/>
  <c r="F192" i="2"/>
  <c r="F128" i="2"/>
  <c r="F472" i="2"/>
  <c r="F389" i="2"/>
  <c r="F473" i="2"/>
  <c r="F390" i="2"/>
  <c r="F258" i="2"/>
  <c r="F466" i="2"/>
  <c r="F477" i="2"/>
  <c r="F354" i="2"/>
  <c r="F885" i="2"/>
  <c r="F479" i="2"/>
  <c r="F503" i="2"/>
  <c r="F504" i="2"/>
  <c r="F524" i="2"/>
  <c r="F224" i="2"/>
  <c r="F403" i="2"/>
  <c r="F520" i="2"/>
  <c r="F557" i="2"/>
  <c r="F614" i="2"/>
  <c r="F559" i="2"/>
  <c r="F606" i="2"/>
  <c r="F568" i="2"/>
  <c r="F617" i="2"/>
  <c r="F602" i="2"/>
  <c r="F569" i="2"/>
  <c r="F610" i="2"/>
  <c r="F603" i="2"/>
  <c r="F394" i="2"/>
  <c r="F850" i="2"/>
  <c r="F899" i="2"/>
  <c r="F404" i="2"/>
  <c r="F623" i="2"/>
  <c r="F820" i="2"/>
  <c r="F38" i="2"/>
  <c r="F1234" i="2"/>
  <c r="F155" i="2"/>
  <c r="F1149" i="2"/>
  <c r="F662" i="2"/>
  <c r="F805" i="2"/>
  <c r="F964" i="2"/>
  <c r="F48" i="2"/>
  <c r="F439" i="2"/>
  <c r="F1223" i="2"/>
  <c r="F862" i="2"/>
  <c r="F9" i="2"/>
  <c r="F799" i="2"/>
  <c r="F1096" i="2"/>
  <c r="F712" i="2"/>
  <c r="F748" i="2"/>
  <c r="F484" i="2"/>
  <c r="F276" i="2"/>
  <c r="F761" i="2"/>
  <c r="F1133" i="2"/>
  <c r="F456" i="2"/>
  <c r="F800" i="2"/>
  <c r="F180" i="2"/>
  <c r="F1220" i="2"/>
  <c r="F1017" i="2"/>
  <c r="F715" i="2"/>
  <c r="F547" i="2"/>
  <c r="F527" i="2"/>
  <c r="F175" i="2"/>
  <c r="F187" i="2"/>
  <c r="F125" i="2"/>
  <c r="F529" i="2"/>
  <c r="F398" i="2"/>
  <c r="F979" i="2"/>
  <c r="F780" i="2"/>
  <c r="F910" i="2"/>
  <c r="F1068" i="2"/>
  <c r="F154" i="2"/>
  <c r="F420" i="2"/>
  <c r="F419" i="2"/>
  <c r="F53" i="2"/>
  <c r="F136" i="2"/>
  <c r="F54" i="2"/>
  <c r="F742" i="2"/>
  <c r="F362" i="2"/>
  <c r="F68" i="2"/>
  <c r="F98" i="2"/>
  <c r="F861" i="2"/>
  <c r="F981" i="2"/>
  <c r="F126" i="2"/>
  <c r="F857" i="2"/>
  <c r="F157" i="2"/>
  <c r="F421" i="2"/>
  <c r="F113" i="2"/>
  <c r="F286" i="2"/>
  <c r="F654" i="2"/>
  <c r="F792" i="2"/>
  <c r="F248" i="2"/>
  <c r="F1255" i="2"/>
  <c r="F801" i="2"/>
  <c r="F976" i="2"/>
  <c r="F97" i="2"/>
  <c r="F50" i="2"/>
  <c r="F188" i="2"/>
  <c r="F650" i="2"/>
  <c r="F1049" i="2"/>
  <c r="F645" i="2"/>
  <c r="F26" i="2"/>
  <c r="F619" i="2"/>
  <c r="F1207" i="2"/>
  <c r="F1213" i="2"/>
  <c r="F1254" i="2"/>
  <c r="F1204" i="2"/>
  <c r="F982" i="2"/>
  <c r="F245" i="2"/>
  <c r="F854" i="2"/>
  <c r="F1201" i="2"/>
  <c r="F376" i="2"/>
  <c r="F813" i="2"/>
  <c r="F506" i="2"/>
  <c r="F1126" i="2"/>
  <c r="F1202" i="2"/>
  <c r="F292" i="2"/>
  <c r="F306" i="2"/>
  <c r="F1196" i="2"/>
  <c r="F737" i="2"/>
  <c r="F984" i="2"/>
  <c r="F987" i="2"/>
  <c r="F988" i="2"/>
  <c r="F989" i="2"/>
  <c r="F990" i="2"/>
  <c r="F991" i="2"/>
  <c r="F992" i="2"/>
  <c r="F993" i="2"/>
  <c r="F994" i="2"/>
  <c r="F902" i="2"/>
  <c r="F864" i="2"/>
  <c r="F772" i="2"/>
  <c r="F150" i="2"/>
  <c r="F134" i="2"/>
  <c r="F1225" i="2"/>
  <c r="F771" i="2"/>
  <c r="F1229" i="2"/>
  <c r="F863" i="2"/>
  <c r="F1226" i="2"/>
  <c r="F238" i="2"/>
  <c r="F25" i="2"/>
  <c r="F13" i="2"/>
  <c r="F767" i="2"/>
  <c r="F14" i="2"/>
  <c r="F246" i="2"/>
  <c r="F1227" i="2"/>
  <c r="F1230" i="2"/>
  <c r="F262" i="2"/>
  <c r="F1072" i="2"/>
  <c r="F82" i="2"/>
  <c r="F1152" i="2"/>
  <c r="F233" i="2"/>
  <c r="F924" i="2"/>
  <c r="F339" i="2"/>
  <c r="F1253" i="2"/>
  <c r="F151" i="2"/>
  <c r="F158" i="2"/>
  <c r="F324" i="2"/>
  <c r="F222" i="2"/>
  <c r="F335" i="2"/>
  <c r="F875" i="2"/>
  <c r="F717" i="2"/>
  <c r="F886" i="2"/>
  <c r="F5" i="2"/>
  <c r="F163" i="2"/>
  <c r="F397" i="2"/>
  <c r="F164" i="2"/>
  <c r="F165" i="2"/>
  <c r="F325" i="2"/>
  <c r="F327" i="2"/>
  <c r="F340" i="2"/>
  <c r="F293" i="2"/>
  <c r="F533" i="2"/>
  <c r="F713" i="2"/>
  <c r="F721" i="2"/>
  <c r="F32" i="2"/>
  <c r="F243" i="2"/>
  <c r="F528" i="2"/>
  <c r="F834" i="2"/>
  <c r="F996" i="2"/>
  <c r="F837" i="2"/>
  <c r="F1104" i="2"/>
  <c r="F159" i="2"/>
  <c r="F358" i="2"/>
  <c r="F892" i="2"/>
  <c r="F1241" i="2"/>
  <c r="F897" i="2"/>
  <c r="F160" i="2"/>
  <c r="F308" i="2"/>
  <c r="F10" i="2"/>
  <c r="F402" i="2"/>
  <c r="F638" i="2"/>
  <c r="F887" i="2"/>
  <c r="F196" i="2"/>
  <c r="F876" i="2"/>
  <c r="F517" i="2"/>
  <c r="F841" i="2"/>
  <c r="F574" i="2"/>
  <c r="F300" i="2"/>
  <c r="F1120" i="2"/>
  <c r="F1128" i="2"/>
  <c r="F937" i="2"/>
  <c r="F177" i="2"/>
  <c r="F197" i="2"/>
  <c r="F856" i="2"/>
  <c r="F161" i="2"/>
  <c r="F983" i="2"/>
  <c r="F716" i="2"/>
  <c r="F65" i="2"/>
  <c r="F661" i="2"/>
  <c r="F933" i="2"/>
  <c r="F957" i="2"/>
  <c r="F912" i="2"/>
  <c r="F73" i="2"/>
  <c r="F1246" i="2"/>
  <c r="F787" i="2"/>
  <c r="F488" i="2"/>
  <c r="F424" i="2"/>
  <c r="F960" i="2"/>
  <c r="F182" i="2"/>
  <c r="F500" i="2"/>
  <c r="F1187" i="2"/>
  <c r="F167" i="2"/>
  <c r="F788" i="2"/>
  <c r="F877" i="2"/>
  <c r="F490" i="2"/>
  <c r="F888" i="2"/>
  <c r="F493" i="2"/>
  <c r="F121" i="2"/>
  <c r="F497" i="2"/>
  <c r="F731" i="2"/>
  <c r="F462" i="2"/>
  <c r="F807" i="2"/>
  <c r="F853" i="2"/>
  <c r="F483" i="2"/>
  <c r="F501" i="2"/>
  <c r="F511" i="2"/>
  <c r="F495" i="2"/>
  <c r="F496" i="2"/>
  <c r="F1029" i="2"/>
  <c r="F1040" i="2"/>
  <c r="F980" i="2"/>
  <c r="F482" i="2"/>
  <c r="F486" i="2"/>
  <c r="F487" i="2"/>
  <c r="F526" i="2"/>
  <c r="F458" i="2"/>
  <c r="F512" i="2"/>
  <c r="F502" i="2"/>
  <c r="F626" i="2"/>
  <c r="F285" i="2"/>
  <c r="F908" i="2"/>
  <c r="F146" i="2"/>
  <c r="F701" i="2"/>
  <c r="F849" i="2"/>
  <c r="F393" i="2"/>
  <c r="F244" i="2"/>
  <c r="F1127" i="2"/>
  <c r="F1105" i="2"/>
  <c r="F33" i="2"/>
  <c r="F363" i="2"/>
  <c r="F751" i="2"/>
  <c r="F898" i="2"/>
  <c r="F555" i="2"/>
  <c r="F779" i="2"/>
  <c r="F793" i="2"/>
  <c r="F198" i="2"/>
  <c r="F785" i="2"/>
  <c r="F900" i="2"/>
  <c r="F629" i="2"/>
  <c r="F794" i="2"/>
  <c r="F743" i="2"/>
  <c r="F229" i="2"/>
  <c r="F660" i="2"/>
  <c r="F153" i="2"/>
  <c r="F459" i="2"/>
  <c r="F1036" i="2"/>
  <c r="F1014" i="2"/>
  <c r="F630" i="2"/>
  <c r="F1256" i="2"/>
  <c r="F228" i="2"/>
  <c r="F664" i="2"/>
  <c r="F631" i="2"/>
  <c r="F795" i="2"/>
  <c r="F739" i="2"/>
  <c r="F860" i="2"/>
  <c r="F762" i="2"/>
  <c r="F752" i="2"/>
  <c r="F732" i="2"/>
  <c r="F796" i="2"/>
  <c r="F763" i="2"/>
  <c r="F789" i="2"/>
  <c r="F802" i="2"/>
  <c r="F901" i="2"/>
  <c r="F680" i="2"/>
  <c r="F753" i="2"/>
  <c r="F804" i="2"/>
  <c r="F808" i="2"/>
  <c r="F842" i="2"/>
  <c r="F755" i="2"/>
  <c r="F893" i="2"/>
  <c r="F747" i="2"/>
  <c r="F364" i="2"/>
  <c r="F904" i="2"/>
  <c r="F1247" i="2"/>
  <c r="F844" i="2"/>
  <c r="F858" i="2"/>
  <c r="F1100" i="2"/>
  <c r="F809" i="2"/>
  <c r="F1080" i="2"/>
  <c r="F859" i="2"/>
  <c r="F835" i="2"/>
  <c r="F836" i="2"/>
  <c r="F460" i="2"/>
  <c r="F99" i="2"/>
  <c r="F509" i="2"/>
  <c r="F915" i="2"/>
  <c r="F913" i="2"/>
  <c r="F72" i="2"/>
  <c r="F530" i="2"/>
  <c r="F510" i="2"/>
  <c r="F815" i="2"/>
  <c r="F1004" i="2"/>
  <c r="F722" i="2"/>
  <c r="F1121" i="2"/>
  <c r="F296" i="2"/>
  <c r="F384" i="2"/>
  <c r="F256" i="2"/>
  <c r="F1044" i="2"/>
  <c r="F696" i="2"/>
  <c r="F27" i="2"/>
  <c r="F1026" i="2"/>
  <c r="F336" i="2"/>
  <c r="F1021" i="2"/>
  <c r="F1007" i="2"/>
  <c r="F1006" i="2"/>
  <c r="F1022" i="2"/>
  <c r="F1045" i="2"/>
  <c r="F656" i="2"/>
  <c r="F344" i="2"/>
  <c r="F1028" i="2"/>
  <c r="F181" i="2"/>
  <c r="F1067" i="2"/>
  <c r="F385" i="2"/>
  <c r="F806" i="2"/>
  <c r="F234" i="2"/>
  <c r="F350" i="2"/>
  <c r="F474" i="2"/>
  <c r="F695" i="2"/>
  <c r="F768" i="2"/>
  <c r="F770" i="2"/>
  <c r="F620" i="2"/>
  <c r="F1235" i="2"/>
  <c r="F35" i="2"/>
  <c r="F556" i="2"/>
  <c r="F1041" i="2"/>
  <c r="F846" i="2"/>
  <c r="F1019" i="2"/>
  <c r="F7" i="2"/>
  <c r="F655" i="2"/>
  <c r="F744" i="2"/>
  <c r="F1165" i="2"/>
  <c r="F934" i="2"/>
  <c r="F995" i="2"/>
  <c r="F586" i="2"/>
  <c r="F130" i="2"/>
  <c r="F592" i="2"/>
  <c r="F944" i="2"/>
  <c r="F978" i="2"/>
  <c r="F1166" i="2"/>
  <c r="F1167" i="2"/>
  <c r="F1168" i="2"/>
  <c r="F1169" i="2"/>
  <c r="F1170" i="2"/>
  <c r="F1171" i="2"/>
  <c r="F1244" i="2"/>
  <c r="F1051" i="2"/>
  <c r="F765" i="2"/>
  <c r="F137" i="2"/>
  <c r="F1237" i="2"/>
  <c r="F382" i="2"/>
  <c r="F1103" i="2"/>
  <c r="F51" i="2"/>
  <c r="F544" i="2"/>
  <c r="F1005" i="2"/>
  <c r="F1243" i="2"/>
  <c r="F252" i="2"/>
  <c r="F724" i="2"/>
  <c r="F840" i="2"/>
  <c r="F436" i="2"/>
  <c r="F329" i="2"/>
  <c r="F1101" i="2"/>
  <c r="F1069" i="2"/>
  <c r="F1020" i="2"/>
  <c r="F162" i="2"/>
  <c r="F1043" i="2"/>
  <c r="F478" i="2"/>
  <c r="F1000" i="2"/>
  <c r="F922" i="2"/>
  <c r="F395" i="2"/>
  <c r="F831" i="2"/>
  <c r="F250" i="2"/>
  <c r="F669" i="2"/>
  <c r="F106" i="2"/>
  <c r="F360" i="2"/>
  <c r="F646" i="2"/>
  <c r="F143" i="2"/>
  <c r="F372" i="2"/>
  <c r="F64" i="2"/>
  <c r="F1197" i="2"/>
  <c r="F369" i="2"/>
  <c r="F1136" i="2"/>
  <c r="F174" i="2"/>
  <c r="F1238" i="2"/>
  <c r="F1075" i="2"/>
  <c r="F4" i="2"/>
  <c r="F295" i="2"/>
  <c r="F700" i="2"/>
  <c r="F582" i="2"/>
  <c r="F206" i="2"/>
  <c r="F1033" i="2"/>
  <c r="F759" i="2"/>
  <c r="F427" i="2"/>
  <c r="F201" i="2"/>
  <c r="F28" i="2"/>
  <c r="F523" i="2"/>
  <c r="F1001" i="2"/>
  <c r="F1194" i="2"/>
  <c r="F445" i="2"/>
  <c r="F782" i="2"/>
  <c r="F1002" i="2"/>
  <c r="F936" i="2"/>
  <c r="F1055" i="2"/>
  <c r="F225" i="2"/>
  <c r="F600" i="2"/>
  <c r="F710" i="2"/>
  <c r="F1191" i="2"/>
  <c r="F691" i="2"/>
  <c r="F938" i="2"/>
  <c r="F558" i="2"/>
  <c r="F939" i="2"/>
  <c r="F1203" i="2"/>
  <c r="F215" i="2"/>
  <c r="F649" i="2"/>
  <c r="F798" i="2"/>
  <c r="F707" i="2"/>
  <c r="F1182" i="2"/>
  <c r="F356" i="2"/>
  <c r="F3" i="2"/>
  <c r="F508" i="2"/>
  <c r="F1106" i="2"/>
  <c r="F1110" i="2"/>
  <c r="F865" i="2"/>
  <c r="F541" i="2"/>
  <c r="F855" i="2"/>
  <c r="F1118" i="2"/>
  <c r="F1010" i="2"/>
  <c r="F624" i="2"/>
  <c r="F688" i="2"/>
  <c r="F822" i="2"/>
  <c r="F1163" i="2"/>
  <c r="F1117" i="2"/>
  <c r="F260" i="2"/>
  <c r="F513" i="2"/>
  <c r="F429" i="2"/>
  <c r="F546" i="2"/>
  <c r="F1114" i="2"/>
  <c r="F1084" i="2"/>
  <c r="F1174" i="2"/>
  <c r="F657" i="2"/>
  <c r="F682" i="2"/>
  <c r="F132" i="2"/>
  <c r="F168" i="2"/>
  <c r="F37" i="2"/>
  <c r="F1077" i="2"/>
  <c r="F1146" i="2"/>
  <c r="F249" i="2"/>
  <c r="F1107" i="2"/>
  <c r="F867" i="2"/>
  <c r="F621" i="2"/>
  <c r="F718" i="2"/>
  <c r="F440" i="2"/>
  <c r="F1192" i="2"/>
  <c r="F605" i="2"/>
  <c r="F11" i="2"/>
  <c r="F213" i="2"/>
  <c r="F112" i="2"/>
  <c r="F235" i="2"/>
  <c r="F124" i="2"/>
  <c r="F644" i="2"/>
  <c r="F1159" i="2"/>
  <c r="F1160" i="2"/>
  <c r="F374" i="2"/>
  <c r="F1039" i="2"/>
  <c r="F423" i="2"/>
  <c r="F1032" i="2"/>
  <c r="F194" i="2"/>
  <c r="F221" i="2"/>
  <c r="F49" i="2"/>
  <c r="F405" i="2"/>
  <c r="F287" i="2"/>
  <c r="F727" i="2"/>
  <c r="F563" i="2"/>
  <c r="F1150" i="2"/>
  <c r="F469" i="2"/>
  <c r="F93" i="2"/>
  <c r="F1158" i="2"/>
  <c r="F1195" i="2"/>
  <c r="F264" i="2"/>
  <c r="F237" i="2"/>
  <c r="F202" i="2"/>
  <c r="F1183" i="2"/>
  <c r="F203" i="2"/>
  <c r="F810" i="2"/>
  <c r="F170" i="2"/>
  <c r="F1219" i="2"/>
  <c r="F593" i="2"/>
  <c r="F607" i="2"/>
  <c r="F903" i="2"/>
  <c r="F905" i="2"/>
  <c r="F774" i="2"/>
  <c r="F777" i="2"/>
  <c r="F301" i="2"/>
  <c r="F1181" i="2"/>
  <c r="F297" i="2"/>
  <c r="F346" i="2"/>
  <c r="F1251" i="2"/>
  <c r="F687" i="2"/>
  <c r="F636" i="2"/>
  <c r="F217" i="2"/>
  <c r="F75" i="2"/>
  <c r="F104" i="2"/>
  <c r="F492" i="2"/>
  <c r="F599" i="2"/>
  <c r="F16" i="2"/>
  <c r="F672" i="2"/>
  <c r="F499" i="2"/>
  <c r="F550" i="2"/>
  <c r="F673" i="2"/>
  <c r="F670" i="2"/>
  <c r="F351" i="2"/>
  <c r="F561" i="2"/>
  <c r="F23" i="2"/>
  <c r="F553" i="2"/>
  <c r="F521" i="2"/>
  <c r="F193" i="2"/>
  <c r="F15" i="2"/>
  <c r="F616" i="2"/>
  <c r="F66" i="2"/>
  <c r="F443" i="2"/>
  <c r="F274" i="2"/>
  <c r="F18" i="2"/>
  <c r="F625" i="2"/>
  <c r="F663" i="2"/>
  <c r="F129" i="2"/>
  <c r="F1190" i="2"/>
  <c r="F1125" i="2"/>
  <c r="F457" i="2"/>
  <c r="F195" i="2"/>
  <c r="F1242" i="2"/>
  <c r="F730" i="2"/>
  <c r="F838" i="2"/>
  <c r="F173" i="2"/>
  <c r="F514" i="2"/>
  <c r="F773" i="2"/>
  <c r="F851" i="2"/>
  <c r="F1240" i="2"/>
  <c r="F943" i="2"/>
  <c r="F1155" i="2"/>
  <c r="F911" i="2"/>
  <c r="F454" i="2"/>
  <c r="F823" i="2"/>
  <c r="F1048" i="2"/>
  <c r="F1231" i="2"/>
  <c r="F305" i="2"/>
  <c r="F1232" i="2"/>
  <c r="F955" i="2"/>
  <c r="F409" i="2"/>
  <c r="F1198" i="2"/>
  <c r="F1199" i="2"/>
  <c r="F464" i="2"/>
  <c r="F1200" i="2"/>
  <c r="F448" i="2"/>
  <c r="F674" i="2"/>
  <c r="F111" i="2"/>
  <c r="F62" i="2"/>
  <c r="F380" i="2"/>
  <c r="F58" i="2"/>
  <c r="F67" i="2"/>
  <c r="F71" i="2"/>
  <c r="F76" i="2"/>
  <c r="F83" i="2"/>
  <c r="F954" i="2"/>
  <c r="F406" i="2"/>
  <c r="F714" i="2"/>
  <c r="F425" i="2"/>
  <c r="F1097" i="2"/>
  <c r="F1073" i="2"/>
  <c r="F1078" i="2"/>
  <c r="F703" i="2"/>
  <c r="F1208" i="2"/>
  <c r="F20" i="2"/>
  <c r="F284" i="2"/>
  <c r="F437" i="2"/>
  <c r="F240" i="2"/>
  <c r="F1047" i="2"/>
  <c r="F652" i="2"/>
  <c r="F207" i="2"/>
  <c r="F491" i="2"/>
  <c r="F418" i="2"/>
  <c r="F69" i="2"/>
  <c r="F907" i="2"/>
  <c r="F723" i="2"/>
  <c r="F916" i="2"/>
  <c r="F231" i="2"/>
  <c r="F361" i="2"/>
  <c r="F232" i="2"/>
  <c r="F1210" i="2"/>
  <c r="F959" i="2"/>
  <c r="F736" i="2"/>
  <c r="F756" i="2"/>
  <c r="F705" i="2"/>
  <c r="F210" i="2"/>
  <c r="F1053" i="2"/>
  <c r="F551" i="2"/>
  <c r="F199" i="2"/>
  <c r="F1214" i="2"/>
  <c r="F40" i="2"/>
  <c r="F114" i="2"/>
  <c r="F60" i="2"/>
  <c r="F102" i="2"/>
  <c r="F80" i="2"/>
  <c r="F77" i="2"/>
  <c r="F47" i="2"/>
  <c r="F44" i="2"/>
  <c r="F532" i="2"/>
  <c r="F84" i="2"/>
  <c r="F109" i="2"/>
  <c r="F78" i="2"/>
  <c r="F88" i="2"/>
  <c r="F79" i="2"/>
  <c r="F61" i="2"/>
  <c r="F103" i="2"/>
  <c r="F45" i="2"/>
  <c r="F208" i="2"/>
  <c r="F52" i="2"/>
  <c r="F209" i="2"/>
  <c r="F46" i="2"/>
  <c r="F59" i="2"/>
  <c r="F81" i="2"/>
  <c r="F1236" i="2"/>
  <c r="F12" i="2"/>
  <c r="F1252" i="2"/>
  <c r="F1147" i="2"/>
  <c r="F758" i="2"/>
  <c r="F253" i="2"/>
  <c r="F1153" i="2"/>
  <c r="F1108" i="2"/>
  <c r="F570" i="2"/>
  <c r="F628" i="2"/>
  <c r="F251" i="2"/>
  <c r="F932" i="2"/>
  <c r="F227" i="2"/>
  <c r="F218" i="2"/>
  <c r="F391" i="2"/>
  <c r="F1030" i="2"/>
  <c r="F1057" i="2"/>
  <c r="F307" i="2"/>
  <c r="F1216" i="2"/>
  <c r="F294" i="2"/>
  <c r="G1047" i="2"/>
  <c r="J1047" i="2"/>
  <c r="K1047" i="2"/>
  <c r="G652" i="2"/>
  <c r="J652" i="2"/>
  <c r="K652" i="2"/>
  <c r="G207" i="2"/>
  <c r="J207" i="2"/>
  <c r="K207" i="2"/>
  <c r="G491" i="2"/>
  <c r="J491" i="2"/>
  <c r="K491" i="2"/>
  <c r="G418" i="2"/>
  <c r="J418" i="2"/>
  <c r="K418" i="2"/>
  <c r="G69" i="2"/>
  <c r="J69" i="2"/>
  <c r="K69" i="2"/>
  <c r="G907" i="2"/>
  <c r="J907" i="2"/>
  <c r="K907" i="2"/>
  <c r="G723" i="2"/>
  <c r="J723" i="2"/>
  <c r="K723" i="2"/>
  <c r="G916" i="2"/>
  <c r="J916" i="2"/>
  <c r="K916" i="2"/>
  <c r="G231" i="2"/>
  <c r="J231" i="2"/>
  <c r="K231" i="2"/>
  <c r="G361" i="2"/>
  <c r="J361" i="2"/>
  <c r="K361" i="2"/>
  <c r="G232" i="2"/>
  <c r="J232" i="2"/>
  <c r="K232" i="2"/>
  <c r="G1210" i="2"/>
  <c r="J1210" i="2"/>
  <c r="K1210" i="2"/>
  <c r="G959" i="2"/>
  <c r="J959" i="2"/>
  <c r="K959" i="2"/>
  <c r="G736" i="2"/>
  <c r="J736" i="2"/>
  <c r="K736" i="2"/>
  <c r="G756" i="2"/>
  <c r="J756" i="2"/>
  <c r="K756" i="2"/>
  <c r="G705" i="2"/>
  <c r="J705" i="2"/>
  <c r="K705" i="2"/>
  <c r="G210" i="2"/>
  <c r="J210" i="2"/>
  <c r="K210" i="2"/>
  <c r="G1053" i="2"/>
  <c r="J1053" i="2"/>
  <c r="K1053" i="2"/>
  <c r="G551" i="2"/>
  <c r="J551" i="2"/>
  <c r="K551" i="2"/>
  <c r="G199" i="2"/>
  <c r="J199" i="2"/>
  <c r="K199" i="2"/>
  <c r="G1214" i="2"/>
  <c r="J1214" i="2"/>
  <c r="K1214" i="2"/>
  <c r="G40" i="2"/>
  <c r="J40" i="2"/>
  <c r="K40" i="2"/>
  <c r="G114" i="2"/>
  <c r="J114" i="2"/>
  <c r="K114" i="2"/>
  <c r="G60" i="2"/>
  <c r="J60" i="2"/>
  <c r="K60" i="2"/>
  <c r="G102" i="2"/>
  <c r="J102" i="2"/>
  <c r="K102" i="2"/>
  <c r="G80" i="2"/>
  <c r="J80" i="2"/>
  <c r="K80" i="2"/>
  <c r="G77" i="2"/>
  <c r="J77" i="2"/>
  <c r="K77" i="2"/>
  <c r="G47" i="2"/>
  <c r="J47" i="2"/>
  <c r="K47" i="2"/>
  <c r="G44" i="2"/>
  <c r="J44" i="2"/>
  <c r="K44" i="2"/>
  <c r="G532" i="2"/>
  <c r="J532" i="2"/>
  <c r="K532" i="2"/>
  <c r="G84" i="2"/>
  <c r="J84" i="2"/>
  <c r="K84" i="2"/>
  <c r="G109" i="2"/>
  <c r="J109" i="2"/>
  <c r="K109" i="2"/>
  <c r="G78" i="2"/>
  <c r="J78" i="2"/>
  <c r="K78" i="2"/>
  <c r="G88" i="2"/>
  <c r="J88" i="2"/>
  <c r="K88" i="2"/>
  <c r="G79" i="2"/>
  <c r="J79" i="2"/>
  <c r="K79" i="2"/>
  <c r="G61" i="2"/>
  <c r="J61" i="2"/>
  <c r="K61" i="2"/>
  <c r="G103" i="2"/>
  <c r="J103" i="2"/>
  <c r="K103" i="2"/>
  <c r="G45" i="2"/>
  <c r="J45" i="2"/>
  <c r="K45" i="2"/>
  <c r="G208" i="2"/>
  <c r="J208" i="2"/>
  <c r="K208" i="2"/>
  <c r="G52" i="2"/>
  <c r="J52" i="2"/>
  <c r="K52" i="2"/>
  <c r="G209" i="2"/>
  <c r="J209" i="2"/>
  <c r="K209" i="2"/>
  <c r="G46" i="2"/>
  <c r="J46" i="2"/>
  <c r="K46" i="2"/>
  <c r="G59" i="2"/>
  <c r="J59" i="2"/>
  <c r="K59" i="2"/>
  <c r="G81" i="2"/>
  <c r="J81" i="2"/>
  <c r="K81" i="2"/>
  <c r="G1236" i="2"/>
  <c r="J1236" i="2"/>
  <c r="K1236" i="2"/>
  <c r="G12" i="2"/>
  <c r="J12" i="2"/>
  <c r="K12" i="2"/>
  <c r="G1252" i="2"/>
  <c r="J1252" i="2"/>
  <c r="K1252" i="2"/>
  <c r="G1147" i="2"/>
  <c r="J1147" i="2"/>
  <c r="K1147" i="2"/>
  <c r="G758" i="2"/>
  <c r="J758" i="2"/>
  <c r="K758" i="2"/>
  <c r="G253" i="2"/>
  <c r="J253" i="2"/>
  <c r="K253" i="2"/>
  <c r="G1153" i="2"/>
  <c r="J1153" i="2"/>
  <c r="K1153" i="2"/>
  <c r="G1108" i="2"/>
  <c r="J1108" i="2"/>
  <c r="K1108" i="2"/>
  <c r="G570" i="2"/>
  <c r="J570" i="2"/>
  <c r="K570" i="2"/>
  <c r="G628" i="2"/>
  <c r="J628" i="2"/>
  <c r="K628" i="2"/>
  <c r="G251" i="2"/>
  <c r="J251" i="2"/>
  <c r="K251" i="2"/>
  <c r="G932" i="2"/>
  <c r="J932" i="2"/>
  <c r="K932" i="2"/>
  <c r="G227" i="2"/>
  <c r="J227" i="2"/>
  <c r="K227" i="2"/>
  <c r="G218" i="2"/>
  <c r="J218" i="2"/>
  <c r="K218" i="2"/>
  <c r="G391" i="2"/>
  <c r="J391" i="2"/>
  <c r="K391" i="2"/>
  <c r="G1030" i="2"/>
  <c r="J1030" i="2"/>
  <c r="K1030" i="2"/>
  <c r="G1057" i="2"/>
  <c r="J1057" i="2"/>
  <c r="K1057" i="2"/>
  <c r="G307" i="2"/>
  <c r="J307" i="2"/>
  <c r="K307" i="2"/>
  <c r="G1216" i="2"/>
  <c r="J1216" i="2"/>
  <c r="K1216" i="2"/>
  <c r="G294" i="2"/>
  <c r="J294" i="2"/>
  <c r="K294" i="2"/>
  <c r="K635" i="2" l="1"/>
  <c r="K1070" i="2"/>
  <c r="K1083" i="2"/>
  <c r="K386" i="2"/>
  <c r="K1090" i="2"/>
  <c r="K289" i="2"/>
  <c r="K1091" i="2"/>
  <c r="K1087" i="2"/>
  <c r="K1088" i="2"/>
  <c r="K29" i="2"/>
  <c r="K1034" i="2"/>
  <c r="K1111" i="2"/>
  <c r="K1112" i="2"/>
  <c r="K845" i="2"/>
  <c r="K147" i="2"/>
  <c r="K279" i="2"/>
  <c r="K345" i="2"/>
  <c r="K1113" i="2"/>
  <c r="K967" i="2"/>
  <c r="K833" i="2"/>
  <c r="K1102" i="2"/>
  <c r="K142" i="2"/>
  <c r="K43" i="2"/>
  <c r="K827" i="2"/>
  <c r="K314" i="2"/>
  <c r="K282" i="2"/>
  <c r="K1109" i="2"/>
  <c r="K1154" i="2"/>
  <c r="K942" i="2"/>
  <c r="K1116" i="2"/>
  <c r="K1177" i="2"/>
  <c r="K1037" i="2"/>
  <c r="K1138" i="2"/>
  <c r="K1134" i="2"/>
  <c r="K1178" i="2"/>
  <c r="K1156" i="2"/>
  <c r="K1205" i="2"/>
  <c r="K1157" i="2"/>
  <c r="K1115" i="2"/>
  <c r="K315" i="2"/>
  <c r="K1139" i="2"/>
  <c r="K1141" i="2"/>
  <c r="K1209" i="2"/>
  <c r="K1140" i="2"/>
  <c r="K1212" i="2"/>
  <c r="K1176" i="2"/>
  <c r="K1206" i="2"/>
  <c r="K1221" i="2"/>
  <c r="K698" i="2"/>
  <c r="K1248" i="2"/>
  <c r="K711" i="2"/>
  <c r="K1132" i="2"/>
  <c r="K1217" i="2"/>
  <c r="K1081" i="2"/>
  <c r="K407" i="2"/>
  <c r="K312" i="2"/>
  <c r="K919" i="2"/>
  <c r="K85" i="2"/>
  <c r="K1180" i="2"/>
  <c r="K1233" i="2"/>
  <c r="K1250" i="2"/>
  <c r="K803" i="2"/>
  <c r="K422" i="2"/>
  <c r="K465" i="2"/>
  <c r="K1185" i="2"/>
  <c r="K668" i="2"/>
  <c r="K1186" i="2"/>
  <c r="K1062" i="2"/>
  <c r="K101" i="2"/>
  <c r="K683" i="2"/>
  <c r="K725" i="2"/>
  <c r="K283" i="2"/>
  <c r="K259" i="2"/>
  <c r="K411" i="2"/>
  <c r="K534" i="2"/>
  <c r="K291" i="2"/>
  <c r="K140" i="2"/>
  <c r="K377" i="2"/>
  <c r="K1092" i="2"/>
  <c r="K580" i="2"/>
  <c r="K536" i="2"/>
  <c r="K141" i="2"/>
  <c r="K152" i="2"/>
  <c r="K848" i="2"/>
  <c r="K581" i="2"/>
  <c r="K379" i="2"/>
  <c r="K223" i="2"/>
  <c r="K185" i="2"/>
  <c r="K824" i="2"/>
  <c r="K632" i="2"/>
  <c r="K94" i="2"/>
  <c r="K951" i="2"/>
  <c r="K950" i="2"/>
  <c r="K96" i="2"/>
  <c r="K8" i="2"/>
  <c r="K658" i="2"/>
  <c r="K548" i="2"/>
  <c r="K1054" i="2"/>
  <c r="K1071" i="2"/>
  <c r="K825" i="2"/>
  <c r="K268" i="2"/>
  <c r="K19" i="2"/>
  <c r="K39" i="2"/>
  <c r="K110" i="2"/>
  <c r="K641" i="2"/>
  <c r="K55" i="2"/>
  <c r="K116" i="2"/>
  <c r="K719" i="2"/>
  <c r="K545" i="2"/>
  <c r="K381" i="2"/>
  <c r="K107" i="2"/>
  <c r="K263" i="2"/>
  <c r="K89" i="2"/>
  <c r="K166" i="2"/>
  <c r="K538" i="2"/>
  <c r="K367" i="2"/>
  <c r="K267" i="2"/>
  <c r="K119" i="2"/>
  <c r="K241" i="2"/>
  <c r="K108" i="2"/>
  <c r="K144" i="2"/>
  <c r="K91" i="2"/>
  <c r="K131" i="2"/>
  <c r="K467" i="2"/>
  <c r="K92" i="2"/>
  <c r="K1015" i="2"/>
  <c r="K579" i="2"/>
  <c r="K573" i="2"/>
  <c r="K145" i="2"/>
  <c r="K24" i="2"/>
  <c r="K190" i="2"/>
  <c r="K952" i="2"/>
  <c r="K211" i="2"/>
  <c r="K745" i="2"/>
  <c r="K205" i="2"/>
  <c r="K214" i="2"/>
  <c r="K212" i="2"/>
  <c r="K220" i="2"/>
  <c r="K139" i="2"/>
  <c r="K578" i="2"/>
  <c r="K485" i="2"/>
  <c r="K1193" i="2"/>
  <c r="K757" i="2"/>
  <c r="K86" i="2"/>
  <c r="K754" i="2"/>
  <c r="K191" i="2"/>
  <c r="K535" i="2"/>
  <c r="K42" i="2"/>
  <c r="K328" i="2"/>
  <c r="K889" i="2"/>
  <c r="K878" i="2"/>
  <c r="K357" i="2"/>
  <c r="K331" i="2"/>
  <c r="K332" i="2"/>
  <c r="K333" i="2"/>
  <c r="K334" i="2"/>
  <c r="K375" i="2"/>
  <c r="K200" i="2"/>
  <c r="K1059" i="2"/>
  <c r="K1056" i="2"/>
  <c r="K775" i="2"/>
  <c r="K515" i="2"/>
  <c r="K704" i="2"/>
  <c r="K461" i="2"/>
  <c r="K463" i="2"/>
  <c r="K1031" i="2"/>
  <c r="K923" i="2"/>
  <c r="K914" i="2"/>
  <c r="K1009" i="2"/>
  <c r="K171" i="2"/>
  <c r="K269" i="2"/>
  <c r="K525" i="2"/>
  <c r="K186" i="2"/>
  <c r="K1089" i="2"/>
  <c r="K945" i="2"/>
  <c r="K273" i="2"/>
  <c r="K1023" i="2"/>
  <c r="K370" i="2"/>
  <c r="K894" i="2"/>
  <c r="K741" i="2"/>
  <c r="K2" i="2"/>
  <c r="K239" i="2"/>
  <c r="K1024" i="2"/>
  <c r="K219" i="2"/>
  <c r="K433" i="2"/>
  <c r="K571" i="2"/>
  <c r="K1211" i="2"/>
  <c r="K962" i="2"/>
  <c r="K1184" i="2"/>
  <c r="K965" i="2"/>
  <c r="K738" i="2"/>
  <c r="K935" i="2"/>
  <c r="K734" i="2"/>
  <c r="K786" i="2"/>
  <c r="K852" i="2"/>
  <c r="K577" i="2"/>
  <c r="K675" i="2"/>
  <c r="K22" i="2"/>
  <c r="K552" i="2"/>
  <c r="K968" i="2"/>
  <c r="K105" i="2"/>
  <c r="K1123" i="2"/>
  <c r="K1085" i="2"/>
  <c r="K6" i="2"/>
  <c r="K401" i="2"/>
  <c r="K412" i="2"/>
  <c r="K441" i="2"/>
  <c r="K746" i="2"/>
  <c r="K172" i="2"/>
  <c r="K1099" i="2"/>
  <c r="K684" i="2"/>
  <c r="K281" i="2"/>
  <c r="K931" i="2"/>
  <c r="K733" i="2"/>
  <c r="K387" i="2"/>
  <c r="K1086" i="2"/>
  <c r="K681" i="2"/>
  <c r="K138" i="2"/>
  <c r="K183" i="2"/>
  <c r="K299" i="2"/>
  <c r="K326" i="2"/>
  <c r="K392" i="2"/>
  <c r="K280" i="2"/>
  <c r="K1093" i="2"/>
  <c r="K832" i="2"/>
  <c r="K880" i="2"/>
  <c r="K869" i="2"/>
  <c r="K408" i="2"/>
  <c r="K247" i="2"/>
  <c r="K337" i="2"/>
  <c r="K309" i="2"/>
  <c r="K426" i="2"/>
  <c r="K1098" i="2"/>
  <c r="K1038" i="2"/>
  <c r="K278" i="2"/>
  <c r="K941" i="2"/>
  <c r="K963" i="2"/>
  <c r="K909" i="2"/>
  <c r="K940" i="2"/>
  <c r="K1129" i="2"/>
  <c r="K1143" i="2"/>
  <c r="K690" i="2"/>
  <c r="K693" i="2"/>
  <c r="K438" i="2"/>
  <c r="K920" i="2"/>
  <c r="K921" i="2"/>
  <c r="K322" i="2"/>
  <c r="K323" i="2"/>
  <c r="K446" i="2"/>
  <c r="K451" i="2"/>
  <c r="K1245" i="2"/>
  <c r="K783" i="2"/>
  <c r="K179" i="2"/>
  <c r="K1094" i="2"/>
  <c r="K184" i="2"/>
  <c r="K330" i="2"/>
  <c r="K342" i="2"/>
  <c r="K30" i="2"/>
  <c r="K881" i="2"/>
  <c r="K313" i="2"/>
  <c r="K414" i="2"/>
  <c r="K415" i="2"/>
  <c r="K321" i="2"/>
  <c r="K966" i="2"/>
  <c r="K627" i="2"/>
  <c r="K697" i="2"/>
  <c r="K676" i="2"/>
  <c r="K416" i="2"/>
  <c r="K677" i="2"/>
  <c r="K90" i="2"/>
  <c r="K648" i="2"/>
  <c r="K694" i="2"/>
  <c r="K879" i="2"/>
  <c r="K891" i="2"/>
  <c r="K115" i="2"/>
  <c r="K117" i="2"/>
  <c r="K118" i="2"/>
  <c r="K431" i="2"/>
  <c r="K388" i="2"/>
  <c r="K728" i="2"/>
  <c r="K400" i="2"/>
  <c r="K729" i="2"/>
  <c r="K750" i="2"/>
  <c r="K442" i="2"/>
  <c r="K925" i="2"/>
  <c r="K434" i="2"/>
  <c r="K926" i="2"/>
  <c r="K583" i="2"/>
  <c r="K609" i="2"/>
  <c r="K826" i="2"/>
  <c r="K435" i="2"/>
  <c r="K543" i="2"/>
  <c r="K927" i="2"/>
  <c r="K812" i="2"/>
  <c r="K236" i="2"/>
  <c r="K928" i="2"/>
  <c r="K560" i="2"/>
  <c r="K929" i="2"/>
  <c r="K868" i="2"/>
  <c r="K127" i="2"/>
  <c r="K1079" i="2"/>
  <c r="K355" i="2"/>
  <c r="K665" i="2"/>
  <c r="K542" i="2"/>
  <c r="K890" i="2"/>
  <c r="K584" i="2"/>
  <c r="K784" i="2"/>
  <c r="K720" i="2"/>
  <c r="K122" i="2"/>
  <c r="K917" i="2"/>
  <c r="K953" i="2"/>
  <c r="K918" i="2"/>
  <c r="K961" i="2"/>
  <c r="K288" i="2"/>
  <c r="K797" i="2"/>
  <c r="K667" i="2"/>
  <c r="K373" i="2"/>
  <c r="K41" i="2"/>
  <c r="K706" i="2"/>
  <c r="K651" i="2"/>
  <c r="K839" i="2"/>
  <c r="K1144" i="2"/>
  <c r="K95" i="2"/>
  <c r="K371" i="2"/>
  <c r="K149" i="2"/>
  <c r="K318" i="2"/>
  <c r="K847" i="2"/>
  <c r="K255" i="2"/>
  <c r="K516" i="2"/>
  <c r="K176" i="2"/>
  <c r="K365" i="2"/>
  <c r="K946" i="2"/>
  <c r="K366" i="2"/>
  <c r="K811" i="2"/>
  <c r="K338" i="2"/>
  <c r="K1131" i="2"/>
  <c r="K36" i="2"/>
  <c r="K133" i="2"/>
  <c r="K1063" i="2"/>
  <c r="K956" i="2"/>
  <c r="K969" i="2"/>
  <c r="K1161" i="2"/>
  <c r="K1016" i="2"/>
  <c r="K341" i="2"/>
  <c r="K1172" i="2"/>
  <c r="K1173" i="2"/>
  <c r="K494" i="2"/>
  <c r="K1218" i="2"/>
  <c r="K1175" i="2"/>
  <c r="K352" i="2"/>
  <c r="K647" i="2"/>
  <c r="K613" i="2"/>
  <c r="K659" i="2"/>
  <c r="K266" i="2"/>
  <c r="K1008" i="2"/>
  <c r="K1142" i="2"/>
  <c r="K1151" i="2"/>
  <c r="K1119" i="2"/>
  <c r="K368" i="2"/>
  <c r="K594" i="2"/>
  <c r="K587" i="2"/>
  <c r="K829" i="2"/>
  <c r="K598" i="2"/>
  <c r="K612" i="2"/>
  <c r="K588" i="2"/>
  <c r="K589" i="2"/>
  <c r="K595" i="2"/>
  <c r="K608" i="2"/>
  <c r="K564" i="2"/>
  <c r="K685" i="2"/>
  <c r="K567" i="2"/>
  <c r="K906" i="2"/>
  <c r="K56" i="2"/>
  <c r="K686" i="2"/>
  <c r="K316" i="2"/>
  <c r="K565" i="2"/>
  <c r="K310" i="2"/>
  <c r="K590" i="2"/>
  <c r="K271" i="2"/>
  <c r="K596" i="2"/>
  <c r="K699" i="2"/>
  <c r="K974" i="2"/>
  <c r="K975" i="2"/>
  <c r="K764" i="2"/>
  <c r="K1162" i="2"/>
  <c r="K1164" i="2"/>
  <c r="K1042" i="2"/>
  <c r="K507" i="2"/>
  <c r="K120" i="2"/>
  <c r="K505" i="2"/>
  <c r="K985" i="2"/>
  <c r="K970" i="2"/>
  <c r="K977" i="2"/>
  <c r="K601" i="2"/>
  <c r="K971" i="2"/>
  <c r="K972" i="2"/>
  <c r="K270" i="2"/>
  <c r="K637" i="2"/>
  <c r="K790" i="2"/>
  <c r="K298" i="2"/>
  <c r="K1064" i="2"/>
  <c r="K870" i="2"/>
  <c r="K708" i="2"/>
  <c r="K226" i="2"/>
  <c r="K343" i="2"/>
  <c r="K540" i="2"/>
  <c r="K882" i="2"/>
  <c r="K17" i="2"/>
  <c r="K311" i="2"/>
  <c r="K519" i="2"/>
  <c r="K973" i="2"/>
  <c r="K871" i="2"/>
  <c r="K1052" i="2"/>
  <c r="K359" i="2"/>
  <c r="K615" i="2"/>
  <c r="K417" i="2"/>
  <c r="K618" i="2"/>
  <c r="K1239" i="2"/>
  <c r="K1050" i="2"/>
  <c r="K872" i="2"/>
  <c r="K1027" i="2"/>
  <c r="K611" i="2"/>
  <c r="K679" i="2"/>
  <c r="K257" i="2"/>
  <c r="K204" i="2"/>
  <c r="K1179" i="2"/>
  <c r="K566" i="2"/>
  <c r="K883" i="2"/>
  <c r="K1130" i="2"/>
  <c r="K639" i="2"/>
  <c r="K1025" i="2"/>
  <c r="K895" i="2"/>
  <c r="K1215" i="2"/>
  <c r="K1249" i="2"/>
  <c r="K475" i="2"/>
  <c r="K1066" i="2"/>
  <c r="K1145" i="2"/>
  <c r="K709" i="2"/>
  <c r="K1076" i="2"/>
  <c r="K169" i="2"/>
  <c r="K884" i="2"/>
  <c r="K597" i="2"/>
  <c r="K873" i="2"/>
  <c r="K1012" i="2"/>
  <c r="K562" i="2"/>
  <c r="K1222" i="2"/>
  <c r="K843" i="2"/>
  <c r="K216" i="2"/>
  <c r="K290" i="2"/>
  <c r="K531" i="2"/>
  <c r="K896" i="2"/>
  <c r="K643" i="2"/>
  <c r="K998" i="2"/>
  <c r="K640" i="2"/>
  <c r="K1003" i="2"/>
  <c r="K1035" i="2"/>
  <c r="K576" i="2"/>
  <c r="K123" i="2"/>
  <c r="K572" i="2"/>
  <c r="K999" i="2"/>
  <c r="K781" i="2"/>
  <c r="K189" i="2"/>
  <c r="K1046" i="2"/>
  <c r="K1148" i="2"/>
  <c r="K1137" i="2"/>
  <c r="K760" i="2"/>
  <c r="K766" i="2"/>
  <c r="K692" i="2"/>
  <c r="K100" i="2"/>
  <c r="K689" i="2"/>
  <c r="K410" i="2"/>
  <c r="K622" i="2"/>
  <c r="K874" i="2"/>
  <c r="K791" i="2"/>
  <c r="K585" i="2"/>
  <c r="K666" i="2"/>
  <c r="K277" i="2"/>
  <c r="K1018" i="2"/>
  <c r="K591" i="2"/>
  <c r="K575" i="2"/>
  <c r="K776" i="2"/>
  <c r="K378" i="2"/>
  <c r="K930" i="2"/>
  <c r="K866" i="2"/>
  <c r="K430" i="2"/>
  <c r="K302" i="2"/>
  <c r="K678" i="2"/>
  <c r="K447" i="2"/>
  <c r="K997" i="2"/>
  <c r="K449" i="2"/>
  <c r="K476" i="2"/>
  <c r="K396" i="2"/>
  <c r="K480" i="2"/>
  <c r="K816" i="2"/>
  <c r="K481" i="2"/>
  <c r="K87" i="2"/>
  <c r="K633" i="2"/>
  <c r="K34" i="2"/>
  <c r="K413" i="2"/>
  <c r="K452" i="2"/>
  <c r="K70" i="2"/>
  <c r="K1095" i="2"/>
  <c r="K57" i="2"/>
  <c r="K1188" i="2"/>
  <c r="K1065" i="2"/>
  <c r="K817" i="2"/>
  <c r="K814" i="2"/>
  <c r="K1189" i="2"/>
  <c r="K821" i="2"/>
  <c r="K489" i="2"/>
  <c r="K830" i="2"/>
  <c r="K818" i="2"/>
  <c r="K498" i="2"/>
  <c r="K828" i="2"/>
  <c r="K819" i="2"/>
  <c r="K671" i="2"/>
  <c r="K1122" i="2"/>
  <c r="K604" i="2"/>
  <c r="K428" i="2"/>
  <c r="K74" i="2"/>
  <c r="K702" i="2"/>
  <c r="K769" i="2"/>
  <c r="K1228" i="2"/>
  <c r="K1224" i="2"/>
  <c r="K549" i="2"/>
  <c r="K778" i="2"/>
  <c r="K1011" i="2"/>
  <c r="K21" i="2"/>
  <c r="K1058" i="2"/>
  <c r="K468" i="2"/>
  <c r="K156" i="2"/>
  <c r="K254" i="2"/>
  <c r="K537" i="2"/>
  <c r="K539" i="2"/>
  <c r="K522" i="2"/>
  <c r="K275" i="2"/>
  <c r="K1082" i="2"/>
  <c r="K634" i="2"/>
  <c r="K986" i="2"/>
  <c r="K518" i="2"/>
  <c r="K740" i="2"/>
  <c r="K749" i="2"/>
  <c r="K265" i="2"/>
  <c r="K261" i="2"/>
  <c r="K947" i="2"/>
  <c r="K948" i="2"/>
  <c r="K272" i="2"/>
  <c r="K317" i="2"/>
  <c r="K353" i="2"/>
  <c r="K319" i="2"/>
  <c r="K347" i="2"/>
  <c r="K1124" i="2"/>
  <c r="K31" i="2"/>
  <c r="K1013" i="2"/>
  <c r="K320" i="2"/>
  <c r="K726" i="2"/>
  <c r="K304" i="2"/>
  <c r="K348" i="2"/>
  <c r="K303" i="2"/>
  <c r="K349" i="2"/>
  <c r="K383" i="2"/>
  <c r="K1074" i="2"/>
  <c r="K554" i="2"/>
  <c r="K148" i="2"/>
  <c r="K653" i="2"/>
  <c r="K1135" i="2"/>
  <c r="K178" i="2"/>
  <c r="K63" i="2"/>
  <c r="K450" i="2"/>
  <c r="K242" i="2"/>
  <c r="K432" i="2"/>
  <c r="K949" i="2"/>
  <c r="K230" i="2"/>
  <c r="K399" i="2"/>
  <c r="K453" i="2"/>
  <c r="K455" i="2"/>
  <c r="K470" i="2"/>
  <c r="K444" i="2"/>
  <c r="K735" i="2"/>
  <c r="K471" i="2"/>
  <c r="K1061" i="2"/>
  <c r="K958" i="2"/>
  <c r="K642" i="2"/>
  <c r="K135" i="2"/>
  <c r="K1060" i="2"/>
  <c r="K192" i="2"/>
  <c r="K128" i="2"/>
  <c r="K472" i="2"/>
  <c r="K389" i="2"/>
  <c r="K473" i="2"/>
  <c r="K390" i="2"/>
  <c r="K258" i="2"/>
  <c r="K466" i="2"/>
  <c r="K477" i="2"/>
  <c r="K354" i="2"/>
  <c r="K885" i="2"/>
  <c r="K479" i="2"/>
  <c r="K503" i="2"/>
  <c r="K504" i="2"/>
  <c r="K524" i="2"/>
  <c r="K224" i="2"/>
  <c r="K403" i="2"/>
  <c r="K520" i="2"/>
  <c r="K557" i="2"/>
  <c r="K614" i="2"/>
  <c r="K559" i="2"/>
  <c r="K606" i="2"/>
  <c r="K568" i="2"/>
  <c r="K617" i="2"/>
  <c r="K602" i="2"/>
  <c r="K569" i="2"/>
  <c r="K610" i="2"/>
  <c r="K603" i="2"/>
  <c r="K394" i="2"/>
  <c r="K850" i="2"/>
  <c r="K899" i="2"/>
  <c r="K404" i="2"/>
  <c r="K623" i="2"/>
  <c r="K820" i="2"/>
  <c r="K38" i="2"/>
  <c r="K1234" i="2"/>
  <c r="K155" i="2"/>
  <c r="K1149" i="2"/>
  <c r="K662" i="2"/>
  <c r="K805" i="2"/>
  <c r="K964" i="2"/>
  <c r="K48" i="2"/>
  <c r="K439" i="2"/>
  <c r="K1223" i="2"/>
  <c r="K862" i="2"/>
  <c r="K9" i="2"/>
  <c r="K799" i="2"/>
  <c r="K1096" i="2"/>
  <c r="K712" i="2"/>
  <c r="K748" i="2"/>
  <c r="K484" i="2"/>
  <c r="K276" i="2"/>
  <c r="K761" i="2"/>
  <c r="K1133" i="2"/>
  <c r="K456" i="2"/>
  <c r="K800" i="2"/>
  <c r="K180" i="2"/>
  <c r="K1220" i="2"/>
  <c r="K1017" i="2"/>
  <c r="K715" i="2"/>
  <c r="K547" i="2"/>
  <c r="K527" i="2"/>
  <c r="K175" i="2"/>
  <c r="K187" i="2"/>
  <c r="K125" i="2"/>
  <c r="K529" i="2"/>
  <c r="K398" i="2"/>
  <c r="K979" i="2"/>
  <c r="K780" i="2"/>
  <c r="K910" i="2"/>
  <c r="K1068" i="2"/>
  <c r="K154" i="2"/>
  <c r="K420" i="2"/>
  <c r="K419" i="2"/>
  <c r="K53" i="2"/>
  <c r="K136" i="2"/>
  <c r="K54" i="2"/>
  <c r="K742" i="2"/>
  <c r="K362" i="2"/>
  <c r="K68" i="2"/>
  <c r="K98" i="2"/>
  <c r="K861" i="2"/>
  <c r="K981" i="2"/>
  <c r="K126" i="2"/>
  <c r="K857" i="2"/>
  <c r="K157" i="2"/>
  <c r="K421" i="2"/>
  <c r="K113" i="2"/>
  <c r="K286" i="2"/>
  <c r="K654" i="2"/>
  <c r="K792" i="2"/>
  <c r="K248" i="2"/>
  <c r="K1255" i="2"/>
  <c r="K801" i="2"/>
  <c r="K976" i="2"/>
  <c r="K97" i="2"/>
  <c r="K50" i="2"/>
  <c r="K188" i="2"/>
  <c r="K650" i="2"/>
  <c r="K1049" i="2"/>
  <c r="K645" i="2"/>
  <c r="K26" i="2"/>
  <c r="K619" i="2"/>
  <c r="K1207" i="2"/>
  <c r="K1213" i="2"/>
  <c r="K1254" i="2"/>
  <c r="K1204" i="2"/>
  <c r="K982" i="2"/>
  <c r="K245" i="2"/>
  <c r="K854" i="2"/>
  <c r="K1201" i="2"/>
  <c r="K376" i="2"/>
  <c r="K813" i="2"/>
  <c r="K506" i="2"/>
  <c r="K1126" i="2"/>
  <c r="K1202" i="2"/>
  <c r="K292" i="2"/>
  <c r="K306" i="2"/>
  <c r="K1196" i="2"/>
  <c r="K737" i="2"/>
  <c r="K984" i="2"/>
  <c r="K987" i="2"/>
  <c r="K988" i="2"/>
  <c r="K989" i="2"/>
  <c r="K990" i="2"/>
  <c r="K991" i="2"/>
  <c r="K992" i="2"/>
  <c r="K993" i="2"/>
  <c r="K994" i="2"/>
  <c r="K902" i="2"/>
  <c r="K864" i="2"/>
  <c r="K772" i="2"/>
  <c r="K150" i="2"/>
  <c r="K134" i="2"/>
  <c r="K1225" i="2"/>
  <c r="K771" i="2"/>
  <c r="K1229" i="2"/>
  <c r="K863" i="2"/>
  <c r="K1226" i="2"/>
  <c r="K238" i="2"/>
  <c r="K25" i="2"/>
  <c r="K13" i="2"/>
  <c r="K767" i="2"/>
  <c r="K14" i="2"/>
  <c r="K246" i="2"/>
  <c r="K1227" i="2"/>
  <c r="K1230" i="2"/>
  <c r="K262" i="2"/>
  <c r="K1072" i="2"/>
  <c r="K82" i="2"/>
  <c r="K1152" i="2"/>
  <c r="K233" i="2"/>
  <c r="K924" i="2"/>
  <c r="K339" i="2"/>
  <c r="K1253" i="2"/>
  <c r="K151" i="2"/>
  <c r="K158" i="2"/>
  <c r="K324" i="2"/>
  <c r="K222" i="2"/>
  <c r="K335" i="2"/>
  <c r="K875" i="2"/>
  <c r="K717" i="2"/>
  <c r="K886" i="2"/>
  <c r="K5" i="2"/>
  <c r="K163" i="2"/>
  <c r="K397" i="2"/>
  <c r="K164" i="2"/>
  <c r="K165" i="2"/>
  <c r="K325" i="2"/>
  <c r="K327" i="2"/>
  <c r="K340" i="2"/>
  <c r="K293" i="2"/>
  <c r="K533" i="2"/>
  <c r="K713" i="2"/>
  <c r="K721" i="2"/>
  <c r="K32" i="2"/>
  <c r="K243" i="2"/>
  <c r="K528" i="2"/>
  <c r="K834" i="2"/>
  <c r="K996" i="2"/>
  <c r="K837" i="2"/>
  <c r="K1104" i="2"/>
  <c r="K159" i="2"/>
  <c r="K358" i="2"/>
  <c r="K892" i="2"/>
  <c r="K1241" i="2"/>
  <c r="K897" i="2"/>
  <c r="K160" i="2"/>
  <c r="K308" i="2"/>
  <c r="K10" i="2"/>
  <c r="K402" i="2"/>
  <c r="K638" i="2"/>
  <c r="K887" i="2"/>
  <c r="K196" i="2"/>
  <c r="K876" i="2"/>
  <c r="K517" i="2"/>
  <c r="K841" i="2"/>
  <c r="K574" i="2"/>
  <c r="K300" i="2"/>
  <c r="K1120" i="2"/>
  <c r="K1128" i="2"/>
  <c r="K937" i="2"/>
  <c r="K177" i="2"/>
  <c r="K197" i="2"/>
  <c r="K856" i="2"/>
  <c r="K161" i="2"/>
  <c r="K983" i="2"/>
  <c r="K716" i="2"/>
  <c r="K65" i="2"/>
  <c r="K661" i="2"/>
  <c r="K933" i="2"/>
  <c r="K957" i="2"/>
  <c r="K912" i="2"/>
  <c r="K73" i="2"/>
  <c r="K1246" i="2"/>
  <c r="K787" i="2"/>
  <c r="K488" i="2"/>
  <c r="K424" i="2"/>
  <c r="K960" i="2"/>
  <c r="K182" i="2"/>
  <c r="K500" i="2"/>
  <c r="K1187" i="2"/>
  <c r="K167" i="2"/>
  <c r="K788" i="2"/>
  <c r="K877" i="2"/>
  <c r="K490" i="2"/>
  <c r="K888" i="2"/>
  <c r="K493" i="2"/>
  <c r="K121" i="2"/>
  <c r="K497" i="2"/>
  <c r="K731" i="2"/>
  <c r="K462" i="2"/>
  <c r="K807" i="2"/>
  <c r="K853" i="2"/>
  <c r="K483" i="2"/>
  <c r="K501" i="2"/>
  <c r="K511" i="2"/>
  <c r="K495" i="2"/>
  <c r="K496" i="2"/>
  <c r="K1029" i="2"/>
  <c r="K1040" i="2"/>
  <c r="K980" i="2"/>
  <c r="K482" i="2"/>
  <c r="K486" i="2"/>
  <c r="K487" i="2"/>
  <c r="K526" i="2"/>
  <c r="K458" i="2"/>
  <c r="K512" i="2"/>
  <c r="K502" i="2"/>
  <c r="K626" i="2"/>
  <c r="K285" i="2"/>
  <c r="K908" i="2"/>
  <c r="K146" i="2"/>
  <c r="K701" i="2"/>
  <c r="K849" i="2"/>
  <c r="K393" i="2"/>
  <c r="K244" i="2"/>
  <c r="K1127" i="2"/>
  <c r="K1105" i="2"/>
  <c r="K33" i="2"/>
  <c r="K363" i="2"/>
  <c r="K751" i="2"/>
  <c r="K898" i="2"/>
  <c r="K555" i="2"/>
  <c r="K779" i="2"/>
  <c r="K793" i="2"/>
  <c r="K198" i="2"/>
  <c r="K785" i="2"/>
  <c r="K900" i="2"/>
  <c r="K629" i="2"/>
  <c r="K743" i="2"/>
  <c r="K229" i="2"/>
  <c r="K660" i="2"/>
  <c r="K459" i="2"/>
  <c r="K1036" i="2"/>
  <c r="K1014" i="2"/>
  <c r="K1256" i="2"/>
  <c r="K228" i="2"/>
  <c r="K664" i="2"/>
  <c r="K795" i="2"/>
  <c r="K739" i="2"/>
  <c r="K860" i="2"/>
  <c r="K752" i="2"/>
  <c r="K732" i="2"/>
  <c r="K796" i="2"/>
  <c r="K789" i="2"/>
  <c r="K802" i="2"/>
  <c r="K901" i="2"/>
  <c r="K753" i="2"/>
  <c r="K804" i="2"/>
  <c r="K808" i="2"/>
  <c r="K755" i="2"/>
  <c r="K893" i="2"/>
  <c r="K747" i="2"/>
  <c r="K904" i="2"/>
  <c r="K1247" i="2"/>
  <c r="K844" i="2"/>
  <c r="K1100" i="2"/>
  <c r="K809" i="2"/>
  <c r="K1080" i="2"/>
  <c r="K835" i="2"/>
  <c r="K836" i="2"/>
  <c r="K460" i="2"/>
  <c r="K509" i="2"/>
  <c r="K915" i="2"/>
  <c r="K913" i="2"/>
  <c r="K530" i="2"/>
  <c r="K510" i="2"/>
  <c r="K815" i="2"/>
  <c r="K722" i="2"/>
  <c r="K1121" i="2"/>
  <c r="K296" i="2"/>
  <c r="K256" i="2"/>
  <c r="K1044" i="2"/>
  <c r="K696" i="2"/>
  <c r="K1026" i="2"/>
  <c r="K336" i="2"/>
  <c r="K1021" i="2"/>
  <c r="K1006" i="2"/>
  <c r="K1022" i="2"/>
  <c r="K1045" i="2"/>
  <c r="K344" i="2"/>
  <c r="K181" i="2"/>
  <c r="K385" i="2"/>
  <c r="K234" i="2"/>
  <c r="K474" i="2"/>
  <c r="K768" i="2"/>
  <c r="K620" i="2"/>
  <c r="K35" i="2"/>
  <c r="K1041" i="2"/>
  <c r="K1019" i="2"/>
  <c r="K655" i="2"/>
  <c r="K1165" i="2"/>
  <c r="K995" i="2"/>
  <c r="K130" i="2"/>
  <c r="K944" i="2"/>
  <c r="K1166" i="2"/>
  <c r="K1168" i="2"/>
  <c r="K1170" i="2"/>
  <c r="K1244" i="2"/>
  <c r="K765" i="2"/>
  <c r="K1237" i="2"/>
  <c r="K1103" i="2"/>
  <c r="K544" i="2"/>
  <c r="K1243" i="2"/>
  <c r="K724" i="2"/>
  <c r="K436" i="2"/>
  <c r="K1101" i="2"/>
  <c r="K1020" i="2"/>
  <c r="K1043" i="2"/>
  <c r="K1000" i="2"/>
  <c r="K395" i="2"/>
  <c r="K250" i="2"/>
  <c r="K106" i="2"/>
  <c r="K646" i="2"/>
  <c r="K372" i="2"/>
  <c r="K1197" i="2"/>
  <c r="K1136" i="2"/>
  <c r="K1238" i="2"/>
  <c r="K4" i="2"/>
  <c r="K700" i="2"/>
  <c r="K206" i="2"/>
  <c r="K759" i="2"/>
  <c r="K201" i="2"/>
  <c r="K523" i="2"/>
  <c r="K1001" i="2"/>
  <c r="K445" i="2"/>
  <c r="K1002" i="2"/>
  <c r="K1055" i="2"/>
  <c r="K600" i="2"/>
  <c r="K1191" i="2"/>
  <c r="K938" i="2"/>
  <c r="K939" i="2"/>
  <c r="K215" i="2"/>
  <c r="K798" i="2"/>
  <c r="K1182" i="2"/>
  <c r="K3" i="2"/>
  <c r="K1106" i="2"/>
  <c r="K865" i="2"/>
  <c r="K855" i="2"/>
  <c r="K1010" i="2"/>
  <c r="K688" i="2"/>
  <c r="K1163" i="2"/>
  <c r="K1117" i="2"/>
  <c r="K513" i="2"/>
  <c r="K546" i="2"/>
  <c r="K1084" i="2"/>
  <c r="K657" i="2"/>
  <c r="K132" i="2"/>
  <c r="K37" i="2"/>
  <c r="K1146" i="2"/>
  <c r="K1107" i="2"/>
  <c r="K621" i="2"/>
  <c r="K440" i="2"/>
  <c r="K605" i="2"/>
  <c r="K213" i="2"/>
  <c r="K235" i="2"/>
  <c r="K644" i="2"/>
  <c r="K1160" i="2"/>
  <c r="K1039" i="2"/>
  <c r="K1032" i="2"/>
  <c r="K221" i="2"/>
  <c r="K405" i="2"/>
  <c r="K727" i="2"/>
  <c r="K1150" i="2"/>
  <c r="K93" i="2"/>
  <c r="K1195" i="2"/>
  <c r="K237" i="2"/>
  <c r="K1183" i="2"/>
  <c r="K810" i="2"/>
  <c r="K1219" i="2"/>
  <c r="K607" i="2"/>
  <c r="K905" i="2"/>
  <c r="K777" i="2"/>
  <c r="K301" i="2"/>
  <c r="K297" i="2"/>
  <c r="K1251" i="2"/>
  <c r="K636" i="2"/>
  <c r="K75" i="2"/>
  <c r="K492" i="2"/>
  <c r="K16" i="2"/>
  <c r="K499" i="2"/>
  <c r="K673" i="2"/>
  <c r="K351" i="2"/>
  <c r="K23" i="2"/>
  <c r="K521" i="2"/>
  <c r="K15" i="2"/>
  <c r="K66" i="2"/>
  <c r="K274" i="2"/>
  <c r="K625" i="2"/>
  <c r="K129" i="2"/>
  <c r="K1125" i="2"/>
  <c r="K195" i="2"/>
  <c r="K730" i="2"/>
  <c r="K173" i="2"/>
  <c r="K773" i="2"/>
  <c r="K1240" i="2"/>
  <c r="K1155" i="2"/>
  <c r="K454" i="2"/>
  <c r="K1048" i="2"/>
  <c r="K305" i="2"/>
  <c r="K955" i="2"/>
  <c r="K1198" i="2"/>
  <c r="K464" i="2"/>
  <c r="K448" i="2"/>
  <c r="K111" i="2"/>
  <c r="K62" i="2"/>
  <c r="K380" i="2"/>
  <c r="K67" i="2"/>
  <c r="K71" i="2"/>
  <c r="K76" i="2"/>
  <c r="K954" i="2"/>
  <c r="K406" i="2"/>
  <c r="K714" i="2"/>
  <c r="K1097" i="2"/>
  <c r="K1073" i="2"/>
  <c r="K1078" i="2"/>
  <c r="K1208" i="2"/>
  <c r="K20" i="2"/>
  <c r="K284" i="2"/>
  <c r="K240" i="2"/>
  <c r="J635" i="2"/>
  <c r="J1070" i="2"/>
  <c r="J1083" i="2"/>
  <c r="J386" i="2"/>
  <c r="J1090" i="2"/>
  <c r="J289" i="2"/>
  <c r="J1091" i="2"/>
  <c r="J1087" i="2"/>
  <c r="J1088" i="2"/>
  <c r="J29" i="2"/>
  <c r="J1034" i="2"/>
  <c r="J1111" i="2"/>
  <c r="J1112" i="2"/>
  <c r="J845" i="2"/>
  <c r="J147" i="2"/>
  <c r="J279" i="2"/>
  <c r="J345" i="2"/>
  <c r="J1113" i="2"/>
  <c r="J967" i="2"/>
  <c r="J833" i="2"/>
  <c r="J1102" i="2"/>
  <c r="J142" i="2"/>
  <c r="J43" i="2"/>
  <c r="J827" i="2"/>
  <c r="J314" i="2"/>
  <c r="J282" i="2"/>
  <c r="J1109" i="2"/>
  <c r="J1154" i="2"/>
  <c r="J942" i="2"/>
  <c r="J1116" i="2"/>
  <c r="J1177" i="2"/>
  <c r="J1037" i="2"/>
  <c r="J1138" i="2"/>
  <c r="J1134" i="2"/>
  <c r="J1178" i="2"/>
  <c r="J1156" i="2"/>
  <c r="J1205" i="2"/>
  <c r="J1157" i="2"/>
  <c r="J1115" i="2"/>
  <c r="J315" i="2"/>
  <c r="J1139" i="2"/>
  <c r="J1141" i="2"/>
  <c r="J1209" i="2"/>
  <c r="J1140" i="2"/>
  <c r="J1212" i="2"/>
  <c r="J1176" i="2"/>
  <c r="J1206" i="2"/>
  <c r="J1221" i="2"/>
  <c r="J698" i="2"/>
  <c r="J1248" i="2"/>
  <c r="J711" i="2"/>
  <c r="J1132" i="2"/>
  <c r="J1217" i="2"/>
  <c r="J1081" i="2"/>
  <c r="J407" i="2"/>
  <c r="J312" i="2"/>
  <c r="J919" i="2"/>
  <c r="J85" i="2"/>
  <c r="J1180" i="2"/>
  <c r="J1233" i="2"/>
  <c r="J1250" i="2"/>
  <c r="J803" i="2"/>
  <c r="J422" i="2"/>
  <c r="J465" i="2"/>
  <c r="J1185" i="2"/>
  <c r="J668" i="2"/>
  <c r="J1186" i="2"/>
  <c r="J1062" i="2"/>
  <c r="J101" i="2"/>
  <c r="J683" i="2"/>
  <c r="J725" i="2"/>
  <c r="J283" i="2"/>
  <c r="J259" i="2"/>
  <c r="J411" i="2"/>
  <c r="J534" i="2"/>
  <c r="J291" i="2"/>
  <c r="J140" i="2"/>
  <c r="J377" i="2"/>
  <c r="J1092" i="2"/>
  <c r="J580" i="2"/>
  <c r="J536" i="2"/>
  <c r="J141" i="2"/>
  <c r="J152" i="2"/>
  <c r="J848" i="2"/>
  <c r="J581" i="2"/>
  <c r="J379" i="2"/>
  <c r="J223" i="2"/>
  <c r="J185" i="2"/>
  <c r="J824" i="2"/>
  <c r="J632" i="2"/>
  <c r="J94" i="2"/>
  <c r="J951" i="2"/>
  <c r="J950" i="2"/>
  <c r="J96" i="2"/>
  <c r="J8" i="2"/>
  <c r="J658" i="2"/>
  <c r="J548" i="2"/>
  <c r="J1054" i="2"/>
  <c r="J1071" i="2"/>
  <c r="J825" i="2"/>
  <c r="J268" i="2"/>
  <c r="J19" i="2"/>
  <c r="J39" i="2"/>
  <c r="J110" i="2"/>
  <c r="J641" i="2"/>
  <c r="J55" i="2"/>
  <c r="J116" i="2"/>
  <c r="J719" i="2"/>
  <c r="J545" i="2"/>
  <c r="J381" i="2"/>
  <c r="J107" i="2"/>
  <c r="J263" i="2"/>
  <c r="J89" i="2"/>
  <c r="J166" i="2"/>
  <c r="J538" i="2"/>
  <c r="J367" i="2"/>
  <c r="J267" i="2"/>
  <c r="J119" i="2"/>
  <c r="J241" i="2"/>
  <c r="J108" i="2"/>
  <c r="J144" i="2"/>
  <c r="J91" i="2"/>
  <c r="J131" i="2"/>
  <c r="J467" i="2"/>
  <c r="J92" i="2"/>
  <c r="J1015" i="2"/>
  <c r="J579" i="2"/>
  <c r="J573" i="2"/>
  <c r="J145" i="2"/>
  <c r="J24" i="2"/>
  <c r="J190" i="2"/>
  <c r="J952" i="2"/>
  <c r="J211" i="2"/>
  <c r="J745" i="2"/>
  <c r="J205" i="2"/>
  <c r="J214" i="2"/>
  <c r="J212" i="2"/>
  <c r="J220" i="2"/>
  <c r="J139" i="2"/>
  <c r="J578" i="2"/>
  <c r="J485" i="2"/>
  <c r="J1193" i="2"/>
  <c r="J757" i="2"/>
  <c r="J86" i="2"/>
  <c r="J754" i="2"/>
  <c r="J191" i="2"/>
  <c r="J535" i="2"/>
  <c r="J42" i="2"/>
  <c r="J328" i="2"/>
  <c r="J889" i="2"/>
  <c r="J878" i="2"/>
  <c r="J357" i="2"/>
  <c r="J331" i="2"/>
  <c r="J332" i="2"/>
  <c r="J333" i="2"/>
  <c r="J334" i="2"/>
  <c r="J375" i="2"/>
  <c r="J200" i="2"/>
  <c r="J1059" i="2"/>
  <c r="J1056" i="2"/>
  <c r="J775" i="2"/>
  <c r="J515" i="2"/>
  <c r="J704" i="2"/>
  <c r="J461" i="2"/>
  <c r="J463" i="2"/>
  <c r="J1031" i="2"/>
  <c r="J923" i="2"/>
  <c r="J914" i="2"/>
  <c r="J1009" i="2"/>
  <c r="J171" i="2"/>
  <c r="J269" i="2"/>
  <c r="J525" i="2"/>
  <c r="J186" i="2"/>
  <c r="J1089" i="2"/>
  <c r="J945" i="2"/>
  <c r="J273" i="2"/>
  <c r="J1023" i="2"/>
  <c r="J370" i="2"/>
  <c r="J894" i="2"/>
  <c r="J741" i="2"/>
  <c r="J2" i="2"/>
  <c r="J239" i="2"/>
  <c r="J1024" i="2"/>
  <c r="J219" i="2"/>
  <c r="J433" i="2"/>
  <c r="J571" i="2"/>
  <c r="J1211" i="2"/>
  <c r="J962" i="2"/>
  <c r="J1184" i="2"/>
  <c r="J965" i="2"/>
  <c r="J738" i="2"/>
  <c r="J935" i="2"/>
  <c r="J734" i="2"/>
  <c r="J786" i="2"/>
  <c r="J852" i="2"/>
  <c r="J577" i="2"/>
  <c r="J675" i="2"/>
  <c r="J22" i="2"/>
  <c r="J552" i="2"/>
  <c r="J968" i="2"/>
  <c r="J105" i="2"/>
  <c r="J1123" i="2"/>
  <c r="J1085" i="2"/>
  <c r="J6" i="2"/>
  <c r="J401" i="2"/>
  <c r="J412" i="2"/>
  <c r="J441" i="2"/>
  <c r="J746" i="2"/>
  <c r="J172" i="2"/>
  <c r="J1099" i="2"/>
  <c r="J684" i="2"/>
  <c r="J281" i="2"/>
  <c r="J931" i="2"/>
  <c r="J733" i="2"/>
  <c r="J387" i="2"/>
  <c r="J1086" i="2"/>
  <c r="J681" i="2"/>
  <c r="J138" i="2"/>
  <c r="J183" i="2"/>
  <c r="J299" i="2"/>
  <c r="J326" i="2"/>
  <c r="J392" i="2"/>
  <c r="J280" i="2"/>
  <c r="J1093" i="2"/>
  <c r="J832" i="2"/>
  <c r="J880" i="2"/>
  <c r="J869" i="2"/>
  <c r="J408" i="2"/>
  <c r="J247" i="2"/>
  <c r="J337" i="2"/>
  <c r="J309" i="2"/>
  <c r="J426" i="2"/>
  <c r="J1098" i="2"/>
  <c r="J1038" i="2"/>
  <c r="J278" i="2"/>
  <c r="J941" i="2"/>
  <c r="J963" i="2"/>
  <c r="J909" i="2"/>
  <c r="J940" i="2"/>
  <c r="J1129" i="2"/>
  <c r="J1143" i="2"/>
  <c r="J690" i="2"/>
  <c r="J693" i="2"/>
  <c r="J438" i="2"/>
  <c r="J920" i="2"/>
  <c r="J921" i="2"/>
  <c r="J322" i="2"/>
  <c r="J323" i="2"/>
  <c r="J446" i="2"/>
  <c r="J451" i="2"/>
  <c r="J1245" i="2"/>
  <c r="J783" i="2"/>
  <c r="J179" i="2"/>
  <c r="J1094" i="2"/>
  <c r="J184" i="2"/>
  <c r="J330" i="2"/>
  <c r="J342" i="2"/>
  <c r="J30" i="2"/>
  <c r="J881" i="2"/>
  <c r="J313" i="2"/>
  <c r="J414" i="2"/>
  <c r="J415" i="2"/>
  <c r="J321" i="2"/>
  <c r="J966" i="2"/>
  <c r="J627" i="2"/>
  <c r="J697" i="2"/>
  <c r="J676" i="2"/>
  <c r="J416" i="2"/>
  <c r="J677" i="2"/>
  <c r="J90" i="2"/>
  <c r="J648" i="2"/>
  <c r="J694" i="2"/>
  <c r="J879" i="2"/>
  <c r="J891" i="2"/>
  <c r="J115" i="2"/>
  <c r="J117" i="2"/>
  <c r="J118" i="2"/>
  <c r="J431" i="2"/>
  <c r="J388" i="2"/>
  <c r="J728" i="2"/>
  <c r="J400" i="2"/>
  <c r="J729" i="2"/>
  <c r="J750" i="2"/>
  <c r="J442" i="2"/>
  <c r="J925" i="2"/>
  <c r="J434" i="2"/>
  <c r="J926" i="2"/>
  <c r="J583" i="2"/>
  <c r="J609" i="2"/>
  <c r="J826" i="2"/>
  <c r="J435" i="2"/>
  <c r="J543" i="2"/>
  <c r="J927" i="2"/>
  <c r="J812" i="2"/>
  <c r="J236" i="2"/>
  <c r="J928" i="2"/>
  <c r="J560" i="2"/>
  <c r="J929" i="2"/>
  <c r="J868" i="2"/>
  <c r="J127" i="2"/>
  <c r="J1079" i="2"/>
  <c r="J355" i="2"/>
  <c r="J665" i="2"/>
  <c r="J542" i="2"/>
  <c r="J890" i="2"/>
  <c r="J584" i="2"/>
  <c r="J784" i="2"/>
  <c r="J720" i="2"/>
  <c r="J122" i="2"/>
  <c r="J917" i="2"/>
  <c r="J953" i="2"/>
  <c r="J918" i="2"/>
  <c r="J961" i="2"/>
  <c r="J288" i="2"/>
  <c r="J797" i="2"/>
  <c r="J667" i="2"/>
  <c r="J373" i="2"/>
  <c r="J41" i="2"/>
  <c r="J706" i="2"/>
  <c r="J651" i="2"/>
  <c r="J839" i="2"/>
  <c r="J1144" i="2"/>
  <c r="J95" i="2"/>
  <c r="J371" i="2"/>
  <c r="J149" i="2"/>
  <c r="J318" i="2"/>
  <c r="J847" i="2"/>
  <c r="J255" i="2"/>
  <c r="J516" i="2"/>
  <c r="J176" i="2"/>
  <c r="J365" i="2"/>
  <c r="J946" i="2"/>
  <c r="J366" i="2"/>
  <c r="J811" i="2"/>
  <c r="J338" i="2"/>
  <c r="J1131" i="2"/>
  <c r="J36" i="2"/>
  <c r="J133" i="2"/>
  <c r="J1063" i="2"/>
  <c r="J956" i="2"/>
  <c r="J969" i="2"/>
  <c r="J1161" i="2"/>
  <c r="J1016" i="2"/>
  <c r="J341" i="2"/>
  <c r="J1172" i="2"/>
  <c r="J1173" i="2"/>
  <c r="J494" i="2"/>
  <c r="J1218" i="2"/>
  <c r="J1175" i="2"/>
  <c r="J352" i="2"/>
  <c r="J647" i="2"/>
  <c r="J613" i="2"/>
  <c r="J659" i="2"/>
  <c r="J266" i="2"/>
  <c r="J1008" i="2"/>
  <c r="J1142" i="2"/>
  <c r="J1151" i="2"/>
  <c r="J1119" i="2"/>
  <c r="J368" i="2"/>
  <c r="J594" i="2"/>
  <c r="J587" i="2"/>
  <c r="J829" i="2"/>
  <c r="J598" i="2"/>
  <c r="J612" i="2"/>
  <c r="J588" i="2"/>
  <c r="J589" i="2"/>
  <c r="J595" i="2"/>
  <c r="J608" i="2"/>
  <c r="J564" i="2"/>
  <c r="J685" i="2"/>
  <c r="J567" i="2"/>
  <c r="J906" i="2"/>
  <c r="J56" i="2"/>
  <c r="J686" i="2"/>
  <c r="J316" i="2"/>
  <c r="J565" i="2"/>
  <c r="J310" i="2"/>
  <c r="J590" i="2"/>
  <c r="J271" i="2"/>
  <c r="J596" i="2"/>
  <c r="J699" i="2"/>
  <c r="J974" i="2"/>
  <c r="J975" i="2"/>
  <c r="J764" i="2"/>
  <c r="J1162" i="2"/>
  <c r="J1164" i="2"/>
  <c r="J1042" i="2"/>
  <c r="J507" i="2"/>
  <c r="J120" i="2"/>
  <c r="J505" i="2"/>
  <c r="J985" i="2"/>
  <c r="J970" i="2"/>
  <c r="J977" i="2"/>
  <c r="J601" i="2"/>
  <c r="J971" i="2"/>
  <c r="J972" i="2"/>
  <c r="J270" i="2"/>
  <c r="J637" i="2"/>
  <c r="J790" i="2"/>
  <c r="J298" i="2"/>
  <c r="J1064" i="2"/>
  <c r="J870" i="2"/>
  <c r="J708" i="2"/>
  <c r="J226" i="2"/>
  <c r="J343" i="2"/>
  <c r="J540" i="2"/>
  <c r="J882" i="2"/>
  <c r="J17" i="2"/>
  <c r="J311" i="2"/>
  <c r="J519" i="2"/>
  <c r="J973" i="2"/>
  <c r="J871" i="2"/>
  <c r="J1052" i="2"/>
  <c r="J359" i="2"/>
  <c r="J615" i="2"/>
  <c r="J417" i="2"/>
  <c r="J618" i="2"/>
  <c r="J1239" i="2"/>
  <c r="J1050" i="2"/>
  <c r="J872" i="2"/>
  <c r="J1027" i="2"/>
  <c r="J611" i="2"/>
  <c r="J679" i="2"/>
  <c r="J257" i="2"/>
  <c r="J204" i="2"/>
  <c r="J1179" i="2"/>
  <c r="J566" i="2"/>
  <c r="J883" i="2"/>
  <c r="J1130" i="2"/>
  <c r="J639" i="2"/>
  <c r="J1025" i="2"/>
  <c r="J895" i="2"/>
  <c r="J1215" i="2"/>
  <c r="J1249" i="2"/>
  <c r="J475" i="2"/>
  <c r="J1066" i="2"/>
  <c r="J1145" i="2"/>
  <c r="J709" i="2"/>
  <c r="J1076" i="2"/>
  <c r="J169" i="2"/>
  <c r="J884" i="2"/>
  <c r="J597" i="2"/>
  <c r="J873" i="2"/>
  <c r="J1012" i="2"/>
  <c r="J562" i="2"/>
  <c r="J1222" i="2"/>
  <c r="J843" i="2"/>
  <c r="J216" i="2"/>
  <c r="J290" i="2"/>
  <c r="J531" i="2"/>
  <c r="J896" i="2"/>
  <c r="J643" i="2"/>
  <c r="J998" i="2"/>
  <c r="J640" i="2"/>
  <c r="J1003" i="2"/>
  <c r="J1035" i="2"/>
  <c r="J576" i="2"/>
  <c r="J123" i="2"/>
  <c r="J572" i="2"/>
  <c r="J999" i="2"/>
  <c r="J781" i="2"/>
  <c r="J189" i="2"/>
  <c r="J1046" i="2"/>
  <c r="J1148" i="2"/>
  <c r="J1137" i="2"/>
  <c r="J760" i="2"/>
  <c r="J766" i="2"/>
  <c r="J692" i="2"/>
  <c r="J100" i="2"/>
  <c r="J689" i="2"/>
  <c r="J410" i="2"/>
  <c r="J622" i="2"/>
  <c r="J874" i="2"/>
  <c r="J791" i="2"/>
  <c r="J585" i="2"/>
  <c r="J666" i="2"/>
  <c r="J277" i="2"/>
  <c r="J1018" i="2"/>
  <c r="J591" i="2"/>
  <c r="J575" i="2"/>
  <c r="J776" i="2"/>
  <c r="J378" i="2"/>
  <c r="J930" i="2"/>
  <c r="J866" i="2"/>
  <c r="J430" i="2"/>
  <c r="J302" i="2"/>
  <c r="J678" i="2"/>
  <c r="J447" i="2"/>
  <c r="J997" i="2"/>
  <c r="J449" i="2"/>
  <c r="J476" i="2"/>
  <c r="J396" i="2"/>
  <c r="J480" i="2"/>
  <c r="J816" i="2"/>
  <c r="J481" i="2"/>
  <c r="J87" i="2"/>
  <c r="J633" i="2"/>
  <c r="J34" i="2"/>
  <c r="J413" i="2"/>
  <c r="J452" i="2"/>
  <c r="J70" i="2"/>
  <c r="J1095" i="2"/>
  <c r="J57" i="2"/>
  <c r="J1188" i="2"/>
  <c r="J1065" i="2"/>
  <c r="J817" i="2"/>
  <c r="J814" i="2"/>
  <c r="J1189" i="2"/>
  <c r="J821" i="2"/>
  <c r="J489" i="2"/>
  <c r="J830" i="2"/>
  <c r="J818" i="2"/>
  <c r="J498" i="2"/>
  <c r="J828" i="2"/>
  <c r="J819" i="2"/>
  <c r="J671" i="2"/>
  <c r="J1122" i="2"/>
  <c r="J604" i="2"/>
  <c r="J428" i="2"/>
  <c r="J74" i="2"/>
  <c r="J702" i="2"/>
  <c r="J769" i="2"/>
  <c r="J1228" i="2"/>
  <c r="J1224" i="2"/>
  <c r="J549" i="2"/>
  <c r="J778" i="2"/>
  <c r="J1011" i="2"/>
  <c r="J21" i="2"/>
  <c r="J1058" i="2"/>
  <c r="J468" i="2"/>
  <c r="J156" i="2"/>
  <c r="J254" i="2"/>
  <c r="J537" i="2"/>
  <c r="J539" i="2"/>
  <c r="J522" i="2"/>
  <c r="J275" i="2"/>
  <c r="J1082" i="2"/>
  <c r="J634" i="2"/>
  <c r="J986" i="2"/>
  <c r="J518" i="2"/>
  <c r="J740" i="2"/>
  <c r="J749" i="2"/>
  <c r="J265" i="2"/>
  <c r="J261" i="2"/>
  <c r="J947" i="2"/>
  <c r="J948" i="2"/>
  <c r="J272" i="2"/>
  <c r="J317" i="2"/>
  <c r="J353" i="2"/>
  <c r="J319" i="2"/>
  <c r="J347" i="2"/>
  <c r="J1124" i="2"/>
  <c r="J31" i="2"/>
  <c r="J1013" i="2"/>
  <c r="J320" i="2"/>
  <c r="J726" i="2"/>
  <c r="J304" i="2"/>
  <c r="J348" i="2"/>
  <c r="J303" i="2"/>
  <c r="J349" i="2"/>
  <c r="J383" i="2"/>
  <c r="J1074" i="2"/>
  <c r="J554" i="2"/>
  <c r="J148" i="2"/>
  <c r="J653" i="2"/>
  <c r="J1135" i="2"/>
  <c r="J178" i="2"/>
  <c r="J63" i="2"/>
  <c r="J450" i="2"/>
  <c r="J242" i="2"/>
  <c r="J432" i="2"/>
  <c r="J949" i="2"/>
  <c r="J230" i="2"/>
  <c r="J399" i="2"/>
  <c r="J453" i="2"/>
  <c r="J455" i="2"/>
  <c r="J470" i="2"/>
  <c r="J444" i="2"/>
  <c r="J735" i="2"/>
  <c r="J471" i="2"/>
  <c r="J1061" i="2"/>
  <c r="J958" i="2"/>
  <c r="J642" i="2"/>
  <c r="J135" i="2"/>
  <c r="J1060" i="2"/>
  <c r="J192" i="2"/>
  <c r="J128" i="2"/>
  <c r="J472" i="2"/>
  <c r="J389" i="2"/>
  <c r="J473" i="2"/>
  <c r="J390" i="2"/>
  <c r="J258" i="2"/>
  <c r="J466" i="2"/>
  <c r="J477" i="2"/>
  <c r="J354" i="2"/>
  <c r="J885" i="2"/>
  <c r="J479" i="2"/>
  <c r="J503" i="2"/>
  <c r="J504" i="2"/>
  <c r="J524" i="2"/>
  <c r="J224" i="2"/>
  <c r="J403" i="2"/>
  <c r="J520" i="2"/>
  <c r="J557" i="2"/>
  <c r="J614" i="2"/>
  <c r="J559" i="2"/>
  <c r="J606" i="2"/>
  <c r="J568" i="2"/>
  <c r="J617" i="2"/>
  <c r="J602" i="2"/>
  <c r="J569" i="2"/>
  <c r="J610" i="2"/>
  <c r="J603" i="2"/>
  <c r="J394" i="2"/>
  <c r="J850" i="2"/>
  <c r="J899" i="2"/>
  <c r="J404" i="2"/>
  <c r="J623" i="2"/>
  <c r="J820" i="2"/>
  <c r="J38" i="2"/>
  <c r="J1234" i="2"/>
  <c r="J155" i="2"/>
  <c r="J1149" i="2"/>
  <c r="J662" i="2"/>
  <c r="J805" i="2"/>
  <c r="J964" i="2"/>
  <c r="J48" i="2"/>
  <c r="J439" i="2"/>
  <c r="J1223" i="2"/>
  <c r="J862" i="2"/>
  <c r="J9" i="2"/>
  <c r="J799" i="2"/>
  <c r="J1096" i="2"/>
  <c r="J712" i="2"/>
  <c r="J748" i="2"/>
  <c r="J484" i="2"/>
  <c r="J276" i="2"/>
  <c r="J761" i="2"/>
  <c r="J1133" i="2"/>
  <c r="J456" i="2"/>
  <c r="J800" i="2"/>
  <c r="J180" i="2"/>
  <c r="J1220" i="2"/>
  <c r="J1017" i="2"/>
  <c r="J715" i="2"/>
  <c r="J547" i="2"/>
  <c r="J527" i="2"/>
  <c r="J175" i="2"/>
  <c r="J187" i="2"/>
  <c r="J125" i="2"/>
  <c r="J529" i="2"/>
  <c r="J398" i="2"/>
  <c r="J979" i="2"/>
  <c r="J780" i="2"/>
  <c r="J910" i="2"/>
  <c r="J1068" i="2"/>
  <c r="J154" i="2"/>
  <c r="J420" i="2"/>
  <c r="J419" i="2"/>
  <c r="J53" i="2"/>
  <c r="J136" i="2"/>
  <c r="J54" i="2"/>
  <c r="J742" i="2"/>
  <c r="J362" i="2"/>
  <c r="J68" i="2"/>
  <c r="J98" i="2"/>
  <c r="J861" i="2"/>
  <c r="J981" i="2"/>
  <c r="J126" i="2"/>
  <c r="J857" i="2"/>
  <c r="J157" i="2"/>
  <c r="J421" i="2"/>
  <c r="J113" i="2"/>
  <c r="J286" i="2"/>
  <c r="J654" i="2"/>
  <c r="J792" i="2"/>
  <c r="J248" i="2"/>
  <c r="J1255" i="2"/>
  <c r="J801" i="2"/>
  <c r="J976" i="2"/>
  <c r="J97" i="2"/>
  <c r="J50" i="2"/>
  <c r="J188" i="2"/>
  <c r="J650" i="2"/>
  <c r="J1049" i="2"/>
  <c r="J645" i="2"/>
  <c r="J26" i="2"/>
  <c r="J619" i="2"/>
  <c r="J1207" i="2"/>
  <c r="J1213" i="2"/>
  <c r="J1254" i="2"/>
  <c r="J1204" i="2"/>
  <c r="J982" i="2"/>
  <c r="J245" i="2"/>
  <c r="J854" i="2"/>
  <c r="J1201" i="2"/>
  <c r="J376" i="2"/>
  <c r="J813" i="2"/>
  <c r="J506" i="2"/>
  <c r="J1126" i="2"/>
  <c r="J1202" i="2"/>
  <c r="J292" i="2"/>
  <c r="J306" i="2"/>
  <c r="J1196" i="2"/>
  <c r="J737" i="2"/>
  <c r="J984" i="2"/>
  <c r="J987" i="2"/>
  <c r="J988" i="2"/>
  <c r="J989" i="2"/>
  <c r="J990" i="2"/>
  <c r="J991" i="2"/>
  <c r="J992" i="2"/>
  <c r="J993" i="2"/>
  <c r="J994" i="2"/>
  <c r="J902" i="2"/>
  <c r="J864" i="2"/>
  <c r="J772" i="2"/>
  <c r="J150" i="2"/>
  <c r="J134" i="2"/>
  <c r="J1225" i="2"/>
  <c r="J771" i="2"/>
  <c r="J1229" i="2"/>
  <c r="J863" i="2"/>
  <c r="J1226" i="2"/>
  <c r="J238" i="2"/>
  <c r="J25" i="2"/>
  <c r="J13" i="2"/>
  <c r="J767" i="2"/>
  <c r="J14" i="2"/>
  <c r="J246" i="2"/>
  <c r="J1227" i="2"/>
  <c r="J1230" i="2"/>
  <c r="J262" i="2"/>
  <c r="J1072" i="2"/>
  <c r="J82" i="2"/>
  <c r="J1152" i="2"/>
  <c r="J233" i="2"/>
  <c r="J924" i="2"/>
  <c r="J339" i="2"/>
  <c r="J1253" i="2"/>
  <c r="J151" i="2"/>
  <c r="J158" i="2"/>
  <c r="J324" i="2"/>
  <c r="J222" i="2"/>
  <c r="J335" i="2"/>
  <c r="J875" i="2"/>
  <c r="J717" i="2"/>
  <c r="J886" i="2"/>
  <c r="J5" i="2"/>
  <c r="J163" i="2"/>
  <c r="J397" i="2"/>
  <c r="J164" i="2"/>
  <c r="J165" i="2"/>
  <c r="J325" i="2"/>
  <c r="J327" i="2"/>
  <c r="J340" i="2"/>
  <c r="J293" i="2"/>
  <c r="J533" i="2"/>
  <c r="J713" i="2"/>
  <c r="J721" i="2"/>
  <c r="J32" i="2"/>
  <c r="J243" i="2"/>
  <c r="J528" i="2"/>
  <c r="J834" i="2"/>
  <c r="J996" i="2"/>
  <c r="J837" i="2"/>
  <c r="J1104" i="2"/>
  <c r="J159" i="2"/>
  <c r="J358" i="2"/>
  <c r="J892" i="2"/>
  <c r="J1241" i="2"/>
  <c r="J897" i="2"/>
  <c r="J160" i="2"/>
  <c r="J308" i="2"/>
  <c r="J10" i="2"/>
  <c r="J402" i="2"/>
  <c r="J638" i="2"/>
  <c r="J887" i="2"/>
  <c r="J196" i="2"/>
  <c r="J876" i="2"/>
  <c r="J517" i="2"/>
  <c r="J841" i="2"/>
  <c r="J574" i="2"/>
  <c r="J300" i="2"/>
  <c r="J1120" i="2"/>
  <c r="J1128" i="2"/>
  <c r="J937" i="2"/>
  <c r="J177" i="2"/>
  <c r="J197" i="2"/>
  <c r="J856" i="2"/>
  <c r="J161" i="2"/>
  <c r="J983" i="2"/>
  <c r="J716" i="2"/>
  <c r="J65" i="2"/>
  <c r="J661" i="2"/>
  <c r="J933" i="2"/>
  <c r="J957" i="2"/>
  <c r="J912" i="2"/>
  <c r="J73" i="2"/>
  <c r="J1246" i="2"/>
  <c r="J787" i="2"/>
  <c r="J488" i="2"/>
  <c r="J424" i="2"/>
  <c r="J960" i="2"/>
  <c r="J182" i="2"/>
  <c r="J500" i="2"/>
  <c r="J1187" i="2"/>
  <c r="J167" i="2"/>
  <c r="J788" i="2"/>
  <c r="J877" i="2"/>
  <c r="J490" i="2"/>
  <c r="J888" i="2"/>
  <c r="J493" i="2"/>
  <c r="J121" i="2"/>
  <c r="J497" i="2"/>
  <c r="J731" i="2"/>
  <c r="J462" i="2"/>
  <c r="J807" i="2"/>
  <c r="J853" i="2"/>
  <c r="J483" i="2"/>
  <c r="J501" i="2"/>
  <c r="J511" i="2"/>
  <c r="J495" i="2"/>
  <c r="J496" i="2"/>
  <c r="J1029" i="2"/>
  <c r="J1040" i="2"/>
  <c r="J980" i="2"/>
  <c r="J482" i="2"/>
  <c r="J486" i="2"/>
  <c r="J487" i="2"/>
  <c r="J526" i="2"/>
  <c r="J458" i="2"/>
  <c r="J512" i="2"/>
  <c r="J502" i="2"/>
  <c r="J626" i="2"/>
  <c r="J285" i="2"/>
  <c r="J908" i="2"/>
  <c r="J146" i="2"/>
  <c r="J701" i="2"/>
  <c r="J849" i="2"/>
  <c r="J393" i="2"/>
  <c r="J244" i="2"/>
  <c r="J1127" i="2"/>
  <c r="J1105" i="2"/>
  <c r="J33" i="2"/>
  <c r="J363" i="2"/>
  <c r="J751" i="2"/>
  <c r="J898" i="2"/>
  <c r="J555" i="2"/>
  <c r="J779" i="2"/>
  <c r="J793" i="2"/>
  <c r="J198" i="2"/>
  <c r="J785" i="2"/>
  <c r="J900" i="2"/>
  <c r="J629" i="2"/>
  <c r="J794" i="2"/>
  <c r="J743" i="2"/>
  <c r="J229" i="2"/>
  <c r="J660" i="2"/>
  <c r="J153" i="2"/>
  <c r="J459" i="2"/>
  <c r="J1036" i="2"/>
  <c r="J1014" i="2"/>
  <c r="J630" i="2"/>
  <c r="J1256" i="2"/>
  <c r="J228" i="2"/>
  <c r="J664" i="2"/>
  <c r="J631" i="2"/>
  <c r="J795" i="2"/>
  <c r="J739" i="2"/>
  <c r="J860" i="2"/>
  <c r="J762" i="2"/>
  <c r="J752" i="2"/>
  <c r="J732" i="2"/>
  <c r="J796" i="2"/>
  <c r="J763" i="2"/>
  <c r="J789" i="2"/>
  <c r="J802" i="2"/>
  <c r="J901" i="2"/>
  <c r="J680" i="2"/>
  <c r="J753" i="2"/>
  <c r="J804" i="2"/>
  <c r="J808" i="2"/>
  <c r="J842" i="2"/>
  <c r="J755" i="2"/>
  <c r="J893" i="2"/>
  <c r="J747" i="2"/>
  <c r="J364" i="2"/>
  <c r="J904" i="2"/>
  <c r="J1247" i="2"/>
  <c r="J844" i="2"/>
  <c r="J858" i="2"/>
  <c r="J1100" i="2"/>
  <c r="J809" i="2"/>
  <c r="J1080" i="2"/>
  <c r="J859" i="2"/>
  <c r="J835" i="2"/>
  <c r="J836" i="2"/>
  <c r="J460" i="2"/>
  <c r="J99" i="2"/>
  <c r="J509" i="2"/>
  <c r="J915" i="2"/>
  <c r="J913" i="2"/>
  <c r="J72" i="2"/>
  <c r="J530" i="2"/>
  <c r="J510" i="2"/>
  <c r="J815" i="2"/>
  <c r="J1004" i="2"/>
  <c r="J722" i="2"/>
  <c r="J1121" i="2"/>
  <c r="J296" i="2"/>
  <c r="J384" i="2"/>
  <c r="J256" i="2"/>
  <c r="J1044" i="2"/>
  <c r="J696" i="2"/>
  <c r="J27" i="2"/>
  <c r="J1026" i="2"/>
  <c r="J336" i="2"/>
  <c r="J1021" i="2"/>
  <c r="J1007" i="2"/>
  <c r="J1006" i="2"/>
  <c r="J1022" i="2"/>
  <c r="J1045" i="2"/>
  <c r="J656" i="2"/>
  <c r="J344" i="2"/>
  <c r="J1028" i="2"/>
  <c r="J181" i="2"/>
  <c r="J1067" i="2"/>
  <c r="J385" i="2"/>
  <c r="J806" i="2"/>
  <c r="J234" i="2"/>
  <c r="J350" i="2"/>
  <c r="J474" i="2"/>
  <c r="J695" i="2"/>
  <c r="J768" i="2"/>
  <c r="J770" i="2"/>
  <c r="J620" i="2"/>
  <c r="J1235" i="2"/>
  <c r="J35" i="2"/>
  <c r="J556" i="2"/>
  <c r="J1041" i="2"/>
  <c r="J846" i="2"/>
  <c r="J1019" i="2"/>
  <c r="J7" i="2"/>
  <c r="J655" i="2"/>
  <c r="J744" i="2"/>
  <c r="J1165" i="2"/>
  <c r="J934" i="2"/>
  <c r="J995" i="2"/>
  <c r="J586" i="2"/>
  <c r="J130" i="2"/>
  <c r="J592" i="2"/>
  <c r="J944" i="2"/>
  <c r="J978" i="2"/>
  <c r="J1166" i="2"/>
  <c r="J1167" i="2"/>
  <c r="J1168" i="2"/>
  <c r="J1169" i="2"/>
  <c r="J1170" i="2"/>
  <c r="J1171" i="2"/>
  <c r="J1244" i="2"/>
  <c r="J1051" i="2"/>
  <c r="J765" i="2"/>
  <c r="J137" i="2"/>
  <c r="J1237" i="2"/>
  <c r="J382" i="2"/>
  <c r="J1103" i="2"/>
  <c r="J51" i="2"/>
  <c r="J544" i="2"/>
  <c r="J1005" i="2"/>
  <c r="J1243" i="2"/>
  <c r="J252" i="2"/>
  <c r="J724" i="2"/>
  <c r="J840" i="2"/>
  <c r="J436" i="2"/>
  <c r="J329" i="2"/>
  <c r="J1101" i="2"/>
  <c r="J1069" i="2"/>
  <c r="J1020" i="2"/>
  <c r="J162" i="2"/>
  <c r="J1043" i="2"/>
  <c r="J478" i="2"/>
  <c r="J1000" i="2"/>
  <c r="J922" i="2"/>
  <c r="J395" i="2"/>
  <c r="J831" i="2"/>
  <c r="J250" i="2"/>
  <c r="J669" i="2"/>
  <c r="J106" i="2"/>
  <c r="J360" i="2"/>
  <c r="J646" i="2"/>
  <c r="J143" i="2"/>
  <c r="J372" i="2"/>
  <c r="J64" i="2"/>
  <c r="J1197" i="2"/>
  <c r="J369" i="2"/>
  <c r="J1136" i="2"/>
  <c r="J174" i="2"/>
  <c r="J1238" i="2"/>
  <c r="J1075" i="2"/>
  <c r="J4" i="2"/>
  <c r="J295" i="2"/>
  <c r="J700" i="2"/>
  <c r="J582" i="2"/>
  <c r="J206" i="2"/>
  <c r="J1033" i="2"/>
  <c r="J759" i="2"/>
  <c r="J427" i="2"/>
  <c r="J201" i="2"/>
  <c r="J28" i="2"/>
  <c r="J523" i="2"/>
  <c r="J1001" i="2"/>
  <c r="J1194" i="2"/>
  <c r="J445" i="2"/>
  <c r="J782" i="2"/>
  <c r="J1002" i="2"/>
  <c r="J936" i="2"/>
  <c r="J1055" i="2"/>
  <c r="J225" i="2"/>
  <c r="J600" i="2"/>
  <c r="J710" i="2"/>
  <c r="J1191" i="2"/>
  <c r="J691" i="2"/>
  <c r="J938" i="2"/>
  <c r="J558" i="2"/>
  <c r="J939" i="2"/>
  <c r="J1203" i="2"/>
  <c r="J215" i="2"/>
  <c r="J649" i="2"/>
  <c r="J798" i="2"/>
  <c r="J707" i="2"/>
  <c r="J1182" i="2"/>
  <c r="J356" i="2"/>
  <c r="J3" i="2"/>
  <c r="J508" i="2"/>
  <c r="J1106" i="2"/>
  <c r="J1110" i="2"/>
  <c r="J865" i="2"/>
  <c r="J541" i="2"/>
  <c r="J855" i="2"/>
  <c r="J1118" i="2"/>
  <c r="J1010" i="2"/>
  <c r="J624" i="2"/>
  <c r="J688" i="2"/>
  <c r="J822" i="2"/>
  <c r="J1163" i="2"/>
  <c r="J1117" i="2"/>
  <c r="J260" i="2"/>
  <c r="J513" i="2"/>
  <c r="J429" i="2"/>
  <c r="J546" i="2"/>
  <c r="J1114" i="2"/>
  <c r="J1084" i="2"/>
  <c r="J1174" i="2"/>
  <c r="J657" i="2"/>
  <c r="J682" i="2"/>
  <c r="J132" i="2"/>
  <c r="J168" i="2"/>
  <c r="J37" i="2"/>
  <c r="J1077" i="2"/>
  <c r="J1146" i="2"/>
  <c r="J249" i="2"/>
  <c r="J1107" i="2"/>
  <c r="J867" i="2"/>
  <c r="J621" i="2"/>
  <c r="J718" i="2"/>
  <c r="J440" i="2"/>
  <c r="J1192" i="2"/>
  <c r="J605" i="2"/>
  <c r="J11" i="2"/>
  <c r="J213" i="2"/>
  <c r="J112" i="2"/>
  <c r="J235" i="2"/>
  <c r="J124" i="2"/>
  <c r="J644" i="2"/>
  <c r="J1159" i="2"/>
  <c r="J1160" i="2"/>
  <c r="J374" i="2"/>
  <c r="J1039" i="2"/>
  <c r="J423" i="2"/>
  <c r="J1032" i="2"/>
  <c r="J194" i="2"/>
  <c r="J221" i="2"/>
  <c r="J49" i="2"/>
  <c r="J405" i="2"/>
  <c r="J287" i="2"/>
  <c r="J727" i="2"/>
  <c r="J563" i="2"/>
  <c r="J1150" i="2"/>
  <c r="J469" i="2"/>
  <c r="J93" i="2"/>
  <c r="J1158" i="2"/>
  <c r="J1195" i="2"/>
  <c r="J264" i="2"/>
  <c r="J237" i="2"/>
  <c r="J202" i="2"/>
  <c r="J1183" i="2"/>
  <c r="J203" i="2"/>
  <c r="J810" i="2"/>
  <c r="J170" i="2"/>
  <c r="J1219" i="2"/>
  <c r="J593" i="2"/>
  <c r="J607" i="2"/>
  <c r="J903" i="2"/>
  <c r="J905" i="2"/>
  <c r="J774" i="2"/>
  <c r="J777" i="2"/>
  <c r="J301" i="2"/>
  <c r="J1181" i="2"/>
  <c r="J297" i="2"/>
  <c r="J346" i="2"/>
  <c r="J1251" i="2"/>
  <c r="J687" i="2"/>
  <c r="J636" i="2"/>
  <c r="J217" i="2"/>
  <c r="J75" i="2"/>
  <c r="J104" i="2"/>
  <c r="J492" i="2"/>
  <c r="J599" i="2"/>
  <c r="J16" i="2"/>
  <c r="J672" i="2"/>
  <c r="J499" i="2"/>
  <c r="J550" i="2"/>
  <c r="J673" i="2"/>
  <c r="J670" i="2"/>
  <c r="J351" i="2"/>
  <c r="J561" i="2"/>
  <c r="J23" i="2"/>
  <c r="J553" i="2"/>
  <c r="J521" i="2"/>
  <c r="J193" i="2"/>
  <c r="J15" i="2"/>
  <c r="J616" i="2"/>
  <c r="J66" i="2"/>
  <c r="J443" i="2"/>
  <c r="J274" i="2"/>
  <c r="J18" i="2"/>
  <c r="J625" i="2"/>
  <c r="J663" i="2"/>
  <c r="J129" i="2"/>
  <c r="J1190" i="2"/>
  <c r="J1125" i="2"/>
  <c r="J457" i="2"/>
  <c r="J195" i="2"/>
  <c r="J1242" i="2"/>
  <c r="J730" i="2"/>
  <c r="J838" i="2"/>
  <c r="J173" i="2"/>
  <c r="J514" i="2"/>
  <c r="J773" i="2"/>
  <c r="J851" i="2"/>
  <c r="J1240" i="2"/>
  <c r="J943" i="2"/>
  <c r="J1155" i="2"/>
  <c r="J911" i="2"/>
  <c r="J454" i="2"/>
  <c r="J823" i="2"/>
  <c r="J1048" i="2"/>
  <c r="J1231" i="2"/>
  <c r="J305" i="2"/>
  <c r="J1232" i="2"/>
  <c r="J955" i="2"/>
  <c r="J409" i="2"/>
  <c r="J1198" i="2"/>
  <c r="J1199" i="2"/>
  <c r="J464" i="2"/>
  <c r="J1200" i="2"/>
  <c r="J448" i="2"/>
  <c r="J674" i="2"/>
  <c r="J111" i="2"/>
  <c r="J62" i="2"/>
  <c r="J380" i="2"/>
  <c r="J58" i="2"/>
  <c r="J67" i="2"/>
  <c r="J71" i="2"/>
  <c r="J76" i="2"/>
  <c r="J83" i="2"/>
  <c r="J954" i="2"/>
  <c r="J406" i="2"/>
  <c r="J714" i="2"/>
  <c r="J425" i="2"/>
  <c r="J1097" i="2"/>
  <c r="J1073" i="2"/>
  <c r="J1078" i="2"/>
  <c r="J703" i="2"/>
  <c r="J1208" i="2"/>
  <c r="J20" i="2"/>
  <c r="J284" i="2"/>
  <c r="J437" i="2"/>
  <c r="J240" i="2"/>
  <c r="G635" i="2"/>
  <c r="G1070" i="2"/>
  <c r="G1083" i="2"/>
  <c r="G386" i="2"/>
  <c r="G1090" i="2"/>
  <c r="G289" i="2"/>
  <c r="G1091" i="2"/>
  <c r="G1087" i="2"/>
  <c r="G1088" i="2"/>
  <c r="G29" i="2"/>
  <c r="G1034" i="2"/>
  <c r="G1111" i="2"/>
  <c r="G1112" i="2"/>
  <c r="G845" i="2"/>
  <c r="G147" i="2"/>
  <c r="G279" i="2"/>
  <c r="G345" i="2"/>
  <c r="G1113" i="2"/>
  <c r="G967" i="2"/>
  <c r="G833" i="2"/>
  <c r="G1102" i="2"/>
  <c r="G142" i="2"/>
  <c r="G43" i="2"/>
  <c r="G827" i="2"/>
  <c r="G314" i="2"/>
  <c r="G282" i="2"/>
  <c r="G1109" i="2"/>
  <c r="G1154" i="2"/>
  <c r="G942" i="2"/>
  <c r="G1116" i="2"/>
  <c r="G1177" i="2"/>
  <c r="G1037" i="2"/>
  <c r="G1138" i="2"/>
  <c r="G1134" i="2"/>
  <c r="G1178" i="2"/>
  <c r="G1156" i="2"/>
  <c r="G1205" i="2"/>
  <c r="G1157" i="2"/>
  <c r="G1115" i="2"/>
  <c r="G315" i="2"/>
  <c r="G1139" i="2"/>
  <c r="G1141" i="2"/>
  <c r="G1209" i="2"/>
  <c r="G1140" i="2"/>
  <c r="G1212" i="2"/>
  <c r="G1176" i="2"/>
  <c r="G1206" i="2"/>
  <c r="G1221" i="2"/>
  <c r="G698" i="2"/>
  <c r="G1248" i="2"/>
  <c r="G711" i="2"/>
  <c r="G1132" i="2"/>
  <c r="G1217" i="2"/>
  <c r="G1081" i="2"/>
  <c r="G407" i="2"/>
  <c r="G312" i="2"/>
  <c r="G919" i="2"/>
  <c r="G85" i="2"/>
  <c r="G1180" i="2"/>
  <c r="G1233" i="2"/>
  <c r="G1250" i="2"/>
  <c r="G803" i="2"/>
  <c r="G422" i="2"/>
  <c r="G465" i="2"/>
  <c r="G1185" i="2"/>
  <c r="G668" i="2"/>
  <c r="G1186" i="2"/>
  <c r="G1062" i="2"/>
  <c r="G101" i="2"/>
  <c r="G683" i="2"/>
  <c r="G725" i="2"/>
  <c r="G283" i="2"/>
  <c r="G259" i="2"/>
  <c r="G411" i="2"/>
  <c r="G534" i="2"/>
  <c r="G291" i="2"/>
  <c r="G140" i="2"/>
  <c r="G377" i="2"/>
  <c r="G1092" i="2"/>
  <c r="G580" i="2"/>
  <c r="G536" i="2"/>
  <c r="G141" i="2"/>
  <c r="G152" i="2"/>
  <c r="G848" i="2"/>
  <c r="G581" i="2"/>
  <c r="G379" i="2"/>
  <c r="G223" i="2"/>
  <c r="G185" i="2"/>
  <c r="G824" i="2"/>
  <c r="G632" i="2"/>
  <c r="G94" i="2"/>
  <c r="G951" i="2"/>
  <c r="G950" i="2"/>
  <c r="G96" i="2"/>
  <c r="G8" i="2"/>
  <c r="G658" i="2"/>
  <c r="G548" i="2"/>
  <c r="G1054" i="2"/>
  <c r="G1071" i="2"/>
  <c r="G825" i="2"/>
  <c r="G268" i="2"/>
  <c r="G19" i="2"/>
  <c r="G39" i="2"/>
  <c r="G110" i="2"/>
  <c r="G641" i="2"/>
  <c r="G55" i="2"/>
  <c r="G116" i="2"/>
  <c r="G719" i="2"/>
  <c r="G545" i="2"/>
  <c r="G381" i="2"/>
  <c r="G107" i="2"/>
  <c r="G263" i="2"/>
  <c r="G89" i="2"/>
  <c r="G166" i="2"/>
  <c r="G538" i="2"/>
  <c r="G367" i="2"/>
  <c r="G267" i="2"/>
  <c r="G119" i="2"/>
  <c r="G241" i="2"/>
  <c r="G108" i="2"/>
  <c r="G144" i="2"/>
  <c r="G91" i="2"/>
  <c r="G131" i="2"/>
  <c r="G467" i="2"/>
  <c r="G92" i="2"/>
  <c r="G1015" i="2"/>
  <c r="G579" i="2"/>
  <c r="G573" i="2"/>
  <c r="G145" i="2"/>
  <c r="G24" i="2"/>
  <c r="G190" i="2"/>
  <c r="G952" i="2"/>
  <c r="G211" i="2"/>
  <c r="G745" i="2"/>
  <c r="G205" i="2"/>
  <c r="G214" i="2"/>
  <c r="G212" i="2"/>
  <c r="G220" i="2"/>
  <c r="G139" i="2"/>
  <c r="G578" i="2"/>
  <c r="G485" i="2"/>
  <c r="G1193" i="2"/>
  <c r="G757" i="2"/>
  <c r="G86" i="2"/>
  <c r="G754" i="2"/>
  <c r="G191" i="2"/>
  <c r="G535" i="2"/>
  <c r="G42" i="2"/>
  <c r="G328" i="2"/>
  <c r="G889" i="2"/>
  <c r="G878" i="2"/>
  <c r="G357" i="2"/>
  <c r="G331" i="2"/>
  <c r="G332" i="2"/>
  <c r="G333" i="2"/>
  <c r="G334" i="2"/>
  <c r="G375" i="2"/>
  <c r="G200" i="2"/>
  <c r="G1059" i="2"/>
  <c r="G1056" i="2"/>
  <c r="G775" i="2"/>
  <c r="G515" i="2"/>
  <c r="G704" i="2"/>
  <c r="G461" i="2"/>
  <c r="G463" i="2"/>
  <c r="G1031" i="2"/>
  <c r="G923" i="2"/>
  <c r="G914" i="2"/>
  <c r="G1009" i="2"/>
  <c r="G171" i="2"/>
  <c r="G269" i="2"/>
  <c r="G525" i="2"/>
  <c r="G186" i="2"/>
  <c r="G1089" i="2"/>
  <c r="G945" i="2"/>
  <c r="G273" i="2"/>
  <c r="G1023" i="2"/>
  <c r="G370" i="2"/>
  <c r="G894" i="2"/>
  <c r="G741" i="2"/>
  <c r="G2" i="2"/>
  <c r="G239" i="2"/>
  <c r="G1024" i="2"/>
  <c r="G219" i="2"/>
  <c r="G433" i="2"/>
  <c r="G571" i="2"/>
  <c r="G1211" i="2"/>
  <c r="G962" i="2"/>
  <c r="G1184" i="2"/>
  <c r="G965" i="2"/>
  <c r="G738" i="2"/>
  <c r="G935" i="2"/>
  <c r="G734" i="2"/>
  <c r="G786" i="2"/>
  <c r="G852" i="2"/>
  <c r="G577" i="2"/>
  <c r="G675" i="2"/>
  <c r="G22" i="2"/>
  <c r="G552" i="2"/>
  <c r="G968" i="2"/>
  <c r="G105" i="2"/>
  <c r="G1123" i="2"/>
  <c r="G1085" i="2"/>
  <c r="G6" i="2"/>
  <c r="G401" i="2"/>
  <c r="G412" i="2"/>
  <c r="G441" i="2"/>
  <c r="G746" i="2"/>
  <c r="G172" i="2"/>
  <c r="G1099" i="2"/>
  <c r="G684" i="2"/>
  <c r="G281" i="2"/>
  <c r="G931" i="2"/>
  <c r="G733" i="2"/>
  <c r="G387" i="2"/>
  <c r="G1086" i="2"/>
  <c r="G681" i="2"/>
  <c r="G138" i="2"/>
  <c r="G183" i="2"/>
  <c r="G299" i="2"/>
  <c r="G326" i="2"/>
  <c r="G392" i="2"/>
  <c r="G280" i="2"/>
  <c r="G1093" i="2"/>
  <c r="G832" i="2"/>
  <c r="G880" i="2"/>
  <c r="G869" i="2"/>
  <c r="G408" i="2"/>
  <c r="G247" i="2"/>
  <c r="G337" i="2"/>
  <c r="G309" i="2"/>
  <c r="G426" i="2"/>
  <c r="G1098" i="2"/>
  <c r="G1038" i="2"/>
  <c r="G278" i="2"/>
  <c r="G941" i="2"/>
  <c r="G963" i="2"/>
  <c r="G909" i="2"/>
  <c r="G940" i="2"/>
  <c r="G1129" i="2"/>
  <c r="G1143" i="2"/>
  <c r="G690" i="2"/>
  <c r="G693" i="2"/>
  <c r="G438" i="2"/>
  <c r="G920" i="2"/>
  <c r="G921" i="2"/>
  <c r="G322" i="2"/>
  <c r="G323" i="2"/>
  <c r="G446" i="2"/>
  <c r="G451" i="2"/>
  <c r="G1245" i="2"/>
  <c r="G783" i="2"/>
  <c r="G179" i="2"/>
  <c r="G1094" i="2"/>
  <c r="G184" i="2"/>
  <c r="G330" i="2"/>
  <c r="G342" i="2"/>
  <c r="G30" i="2"/>
  <c r="G881" i="2"/>
  <c r="G313" i="2"/>
  <c r="G414" i="2"/>
  <c r="G415" i="2"/>
  <c r="G321" i="2"/>
  <c r="G966" i="2"/>
  <c r="G627" i="2"/>
  <c r="G697" i="2"/>
  <c r="G676" i="2"/>
  <c r="G416" i="2"/>
  <c r="G677" i="2"/>
  <c r="G90" i="2"/>
  <c r="G648" i="2"/>
  <c r="G694" i="2"/>
  <c r="G879" i="2"/>
  <c r="G891" i="2"/>
  <c r="G115" i="2"/>
  <c r="G117" i="2"/>
  <c r="G118" i="2"/>
  <c r="G431" i="2"/>
  <c r="G388" i="2"/>
  <c r="G728" i="2"/>
  <c r="G400" i="2"/>
  <c r="G729" i="2"/>
  <c r="G750" i="2"/>
  <c r="G442" i="2"/>
  <c r="G925" i="2"/>
  <c r="G434" i="2"/>
  <c r="G926" i="2"/>
  <c r="G583" i="2"/>
  <c r="G609" i="2"/>
  <c r="G826" i="2"/>
  <c r="G435" i="2"/>
  <c r="G543" i="2"/>
  <c r="G927" i="2"/>
  <c r="G812" i="2"/>
  <c r="G236" i="2"/>
  <c r="G928" i="2"/>
  <c r="G560" i="2"/>
  <c r="G929" i="2"/>
  <c r="G868" i="2"/>
  <c r="G127" i="2"/>
  <c r="G1079" i="2"/>
  <c r="G355" i="2"/>
  <c r="G665" i="2"/>
  <c r="G542" i="2"/>
  <c r="G890" i="2"/>
  <c r="G584" i="2"/>
  <c r="G784" i="2"/>
  <c r="G720" i="2"/>
  <c r="G122" i="2"/>
  <c r="G917" i="2"/>
  <c r="G953" i="2"/>
  <c r="G918" i="2"/>
  <c r="G961" i="2"/>
  <c r="G288" i="2"/>
  <c r="G797" i="2"/>
  <c r="G667" i="2"/>
  <c r="G373" i="2"/>
  <c r="G41" i="2"/>
  <c r="G706" i="2"/>
  <c r="G651" i="2"/>
  <c r="G839" i="2"/>
  <c r="G1144" i="2"/>
  <c r="G95" i="2"/>
  <c r="G371" i="2"/>
  <c r="G149" i="2"/>
  <c r="G318" i="2"/>
  <c r="G847" i="2"/>
  <c r="G255" i="2"/>
  <c r="G516" i="2"/>
  <c r="G176" i="2"/>
  <c r="G365" i="2"/>
  <c r="G946" i="2"/>
  <c r="G366" i="2"/>
  <c r="G811" i="2"/>
  <c r="G338" i="2"/>
  <c r="G1131" i="2"/>
  <c r="G36" i="2"/>
  <c r="G133" i="2"/>
  <c r="G1063" i="2"/>
  <c r="G956" i="2"/>
  <c r="G969" i="2"/>
  <c r="G1161" i="2"/>
  <c r="G1016" i="2"/>
  <c r="G341" i="2"/>
  <c r="G1172" i="2"/>
  <c r="G1173" i="2"/>
  <c r="G494" i="2"/>
  <c r="G1218" i="2"/>
  <c r="G1175" i="2"/>
  <c r="G352" i="2"/>
  <c r="G647" i="2"/>
  <c r="G613" i="2"/>
  <c r="G659" i="2"/>
  <c r="G266" i="2"/>
  <c r="G1008" i="2"/>
  <c r="G1142" i="2"/>
  <c r="G1151" i="2"/>
  <c r="G1119" i="2"/>
  <c r="G368" i="2"/>
  <c r="G594" i="2"/>
  <c r="G587" i="2"/>
  <c r="G829" i="2"/>
  <c r="G598" i="2"/>
  <c r="G612" i="2"/>
  <c r="G588" i="2"/>
  <c r="G589" i="2"/>
  <c r="G595" i="2"/>
  <c r="G608" i="2"/>
  <c r="G564" i="2"/>
  <c r="G685" i="2"/>
  <c r="G567" i="2"/>
  <c r="G906" i="2"/>
  <c r="G56" i="2"/>
  <c r="G686" i="2"/>
  <c r="G316" i="2"/>
  <c r="G565" i="2"/>
  <c r="G310" i="2"/>
  <c r="G590" i="2"/>
  <c r="G271" i="2"/>
  <c r="G596" i="2"/>
  <c r="G699" i="2"/>
  <c r="G974" i="2"/>
  <c r="G975" i="2"/>
  <c r="G764" i="2"/>
  <c r="G1162" i="2"/>
  <c r="G1164" i="2"/>
  <c r="G1042" i="2"/>
  <c r="G507" i="2"/>
  <c r="G120" i="2"/>
  <c r="G505" i="2"/>
  <c r="G985" i="2"/>
  <c r="G970" i="2"/>
  <c r="G977" i="2"/>
  <c r="G601" i="2"/>
  <c r="G971" i="2"/>
  <c r="G972" i="2"/>
  <c r="G270" i="2"/>
  <c r="G637" i="2"/>
  <c r="G790" i="2"/>
  <c r="G298" i="2"/>
  <c r="G1064" i="2"/>
  <c r="G870" i="2"/>
  <c r="G708" i="2"/>
  <c r="G226" i="2"/>
  <c r="G343" i="2"/>
  <c r="G540" i="2"/>
  <c r="G882" i="2"/>
  <c r="G17" i="2"/>
  <c r="G311" i="2"/>
  <c r="G519" i="2"/>
  <c r="G973" i="2"/>
  <c r="G871" i="2"/>
  <c r="G1052" i="2"/>
  <c r="G359" i="2"/>
  <c r="G615" i="2"/>
  <c r="G417" i="2"/>
  <c r="G618" i="2"/>
  <c r="G1239" i="2"/>
  <c r="G1050" i="2"/>
  <c r="G872" i="2"/>
  <c r="G1027" i="2"/>
  <c r="G611" i="2"/>
  <c r="G679" i="2"/>
  <c r="G257" i="2"/>
  <c r="G204" i="2"/>
  <c r="G1179" i="2"/>
  <c r="G566" i="2"/>
  <c r="G883" i="2"/>
  <c r="G1130" i="2"/>
  <c r="G639" i="2"/>
  <c r="G1025" i="2"/>
  <c r="G895" i="2"/>
  <c r="G1215" i="2"/>
  <c r="G1249" i="2"/>
  <c r="G475" i="2"/>
  <c r="G1066" i="2"/>
  <c r="G1145" i="2"/>
  <c r="G709" i="2"/>
  <c r="G1076" i="2"/>
  <c r="G169" i="2"/>
  <c r="G884" i="2"/>
  <c r="G597" i="2"/>
  <c r="G873" i="2"/>
  <c r="G1012" i="2"/>
  <c r="G562" i="2"/>
  <c r="G1222" i="2"/>
  <c r="G843" i="2"/>
  <c r="G216" i="2"/>
  <c r="G290" i="2"/>
  <c r="G531" i="2"/>
  <c r="G896" i="2"/>
  <c r="G643" i="2"/>
  <c r="G998" i="2"/>
  <c r="G640" i="2"/>
  <c r="G1003" i="2"/>
  <c r="G1035" i="2"/>
  <c r="G576" i="2"/>
  <c r="G123" i="2"/>
  <c r="G572" i="2"/>
  <c r="G999" i="2"/>
  <c r="G781" i="2"/>
  <c r="G189" i="2"/>
  <c r="G1046" i="2"/>
  <c r="G1148" i="2"/>
  <c r="G1137" i="2"/>
  <c r="G760" i="2"/>
  <c r="G766" i="2"/>
  <c r="G692" i="2"/>
  <c r="G100" i="2"/>
  <c r="G689" i="2"/>
  <c r="G410" i="2"/>
  <c r="G622" i="2"/>
  <c r="G874" i="2"/>
  <c r="G791" i="2"/>
  <c r="G585" i="2"/>
  <c r="G666" i="2"/>
  <c r="G277" i="2"/>
  <c r="G1018" i="2"/>
  <c r="G591" i="2"/>
  <c r="G575" i="2"/>
  <c r="G776" i="2"/>
  <c r="G378" i="2"/>
  <c r="G930" i="2"/>
  <c r="G866" i="2"/>
  <c r="G430" i="2"/>
  <c r="G302" i="2"/>
  <c r="G678" i="2"/>
  <c r="G447" i="2"/>
  <c r="G997" i="2"/>
  <c r="G449" i="2"/>
  <c r="G476" i="2"/>
  <c r="G396" i="2"/>
  <c r="G480" i="2"/>
  <c r="G816" i="2"/>
  <c r="G481" i="2"/>
  <c r="G87" i="2"/>
  <c r="G633" i="2"/>
  <c r="G34" i="2"/>
  <c r="G413" i="2"/>
  <c r="G452" i="2"/>
  <c r="G70" i="2"/>
  <c r="G1095" i="2"/>
  <c r="G57" i="2"/>
  <c r="G1188" i="2"/>
  <c r="G1065" i="2"/>
  <c r="G817" i="2"/>
  <c r="G814" i="2"/>
  <c r="G1189" i="2"/>
  <c r="G821" i="2"/>
  <c r="G489" i="2"/>
  <c r="G830" i="2"/>
  <c r="G818" i="2"/>
  <c r="G498" i="2"/>
  <c r="G828" i="2"/>
  <c r="G819" i="2"/>
  <c r="G671" i="2"/>
  <c r="G1122" i="2"/>
  <c r="G604" i="2"/>
  <c r="G428" i="2"/>
  <c r="G74" i="2"/>
  <c r="G702" i="2"/>
  <c r="G769" i="2"/>
  <c r="G1228" i="2"/>
  <c r="G1224" i="2"/>
  <c r="G549" i="2"/>
  <c r="G778" i="2"/>
  <c r="G1011" i="2"/>
  <c r="G21" i="2"/>
  <c r="G1058" i="2"/>
  <c r="G468" i="2"/>
  <c r="G156" i="2"/>
  <c r="G254" i="2"/>
  <c r="G537" i="2"/>
  <c r="G539" i="2"/>
  <c r="G522" i="2"/>
  <c r="G275" i="2"/>
  <c r="G1082" i="2"/>
  <c r="G634" i="2"/>
  <c r="G986" i="2"/>
  <c r="G518" i="2"/>
  <c r="G740" i="2"/>
  <c r="G749" i="2"/>
  <c r="G265" i="2"/>
  <c r="G261" i="2"/>
  <c r="G947" i="2"/>
  <c r="G948" i="2"/>
  <c r="G272" i="2"/>
  <c r="G317" i="2"/>
  <c r="G353" i="2"/>
  <c r="G319" i="2"/>
  <c r="G347" i="2"/>
  <c r="G1124" i="2"/>
  <c r="G31" i="2"/>
  <c r="G1013" i="2"/>
  <c r="G320" i="2"/>
  <c r="G726" i="2"/>
  <c r="G304" i="2"/>
  <c r="G348" i="2"/>
  <c r="G303" i="2"/>
  <c r="G349" i="2"/>
  <c r="G383" i="2"/>
  <c r="G1074" i="2"/>
  <c r="G554" i="2"/>
  <c r="G148" i="2"/>
  <c r="G653" i="2"/>
  <c r="G1135" i="2"/>
  <c r="G178" i="2"/>
  <c r="G63" i="2"/>
  <c r="G450" i="2"/>
  <c r="G242" i="2"/>
  <c r="G432" i="2"/>
  <c r="G949" i="2"/>
  <c r="G230" i="2"/>
  <c r="G399" i="2"/>
  <c r="G453" i="2"/>
  <c r="G455" i="2"/>
  <c r="G470" i="2"/>
  <c r="G444" i="2"/>
  <c r="G735" i="2"/>
  <c r="G471" i="2"/>
  <c r="G1061" i="2"/>
  <c r="G958" i="2"/>
  <c r="G642" i="2"/>
  <c r="G135" i="2"/>
  <c r="G1060" i="2"/>
  <c r="G192" i="2"/>
  <c r="G128" i="2"/>
  <c r="G472" i="2"/>
  <c r="G389" i="2"/>
  <c r="G473" i="2"/>
  <c r="G390" i="2"/>
  <c r="G258" i="2"/>
  <c r="G466" i="2"/>
  <c r="G477" i="2"/>
  <c r="G354" i="2"/>
  <c r="G885" i="2"/>
  <c r="G479" i="2"/>
  <c r="G503" i="2"/>
  <c r="G504" i="2"/>
  <c r="G524" i="2"/>
  <c r="G224" i="2"/>
  <c r="G403" i="2"/>
  <c r="G520" i="2"/>
  <c r="G557" i="2"/>
  <c r="G614" i="2"/>
  <c r="G559" i="2"/>
  <c r="G606" i="2"/>
  <c r="G568" i="2"/>
  <c r="G617" i="2"/>
  <c r="G602" i="2"/>
  <c r="G569" i="2"/>
  <c r="G610" i="2"/>
  <c r="G603" i="2"/>
  <c r="G394" i="2"/>
  <c r="G850" i="2"/>
  <c r="G899" i="2"/>
  <c r="G404" i="2"/>
  <c r="G623" i="2"/>
  <c r="G820" i="2"/>
  <c r="G38" i="2"/>
  <c r="G1234" i="2"/>
  <c r="G155" i="2"/>
  <c r="G1149" i="2"/>
  <c r="G662" i="2"/>
  <c r="G805" i="2"/>
  <c r="G964" i="2"/>
  <c r="G48" i="2"/>
  <c r="G439" i="2"/>
  <c r="G1223" i="2"/>
  <c r="G862" i="2"/>
  <c r="G9" i="2"/>
  <c r="G799" i="2"/>
  <c r="G1096" i="2"/>
  <c r="G712" i="2"/>
  <c r="G748" i="2"/>
  <c r="G484" i="2"/>
  <c r="G276" i="2"/>
  <c r="G761" i="2"/>
  <c r="G1133" i="2"/>
  <c r="G456" i="2"/>
  <c r="G800" i="2"/>
  <c r="G180" i="2"/>
  <c r="G1220" i="2"/>
  <c r="G1017" i="2"/>
  <c r="G715" i="2"/>
  <c r="G547" i="2"/>
  <c r="G527" i="2"/>
  <c r="G175" i="2"/>
  <c r="G187" i="2"/>
  <c r="G125" i="2"/>
  <c r="G529" i="2"/>
  <c r="G398" i="2"/>
  <c r="G979" i="2"/>
  <c r="G780" i="2"/>
  <c r="G910" i="2"/>
  <c r="G1068" i="2"/>
  <c r="G154" i="2"/>
  <c r="G420" i="2"/>
  <c r="G419" i="2"/>
  <c r="G53" i="2"/>
  <c r="G136" i="2"/>
  <c r="G54" i="2"/>
  <c r="G742" i="2"/>
  <c r="G362" i="2"/>
  <c r="G68" i="2"/>
  <c r="G98" i="2"/>
  <c r="G861" i="2"/>
  <c r="G981" i="2"/>
  <c r="G126" i="2"/>
  <c r="G857" i="2"/>
  <c r="G157" i="2"/>
  <c r="G421" i="2"/>
  <c r="G113" i="2"/>
  <c r="G286" i="2"/>
  <c r="G654" i="2"/>
  <c r="G792" i="2"/>
  <c r="G248" i="2"/>
  <c r="G1255" i="2"/>
  <c r="G801" i="2"/>
  <c r="G976" i="2"/>
  <c r="G97" i="2"/>
  <c r="G50" i="2"/>
  <c r="G188" i="2"/>
  <c r="G650" i="2"/>
  <c r="G1049" i="2"/>
  <c r="G645" i="2"/>
  <c r="G26" i="2"/>
  <c r="G619" i="2"/>
  <c r="G1207" i="2"/>
  <c r="G1213" i="2"/>
  <c r="G1254" i="2"/>
  <c r="G1204" i="2"/>
  <c r="G982" i="2"/>
  <c r="G245" i="2"/>
  <c r="G854" i="2"/>
  <c r="G1201" i="2"/>
  <c r="G376" i="2"/>
  <c r="G813" i="2"/>
  <c r="G506" i="2"/>
  <c r="G1126" i="2"/>
  <c r="G1202" i="2"/>
  <c r="G292" i="2"/>
  <c r="G306" i="2"/>
  <c r="G1196" i="2"/>
  <c r="G737" i="2"/>
  <c r="G984" i="2"/>
  <c r="G987" i="2"/>
  <c r="G988" i="2"/>
  <c r="G989" i="2"/>
  <c r="G990" i="2"/>
  <c r="G991" i="2"/>
  <c r="G992" i="2"/>
  <c r="G993" i="2"/>
  <c r="G994" i="2"/>
  <c r="G902" i="2"/>
  <c r="G864" i="2"/>
  <c r="G772" i="2"/>
  <c r="G150" i="2"/>
  <c r="G134" i="2"/>
  <c r="G1225" i="2"/>
  <c r="G771" i="2"/>
  <c r="G1229" i="2"/>
  <c r="G863" i="2"/>
  <c r="G1226" i="2"/>
  <c r="G238" i="2"/>
  <c r="G25" i="2"/>
  <c r="G13" i="2"/>
  <c r="G767" i="2"/>
  <c r="G14" i="2"/>
  <c r="G246" i="2"/>
  <c r="G1227" i="2"/>
  <c r="G1230" i="2"/>
  <c r="G262" i="2"/>
  <c r="G1072" i="2"/>
  <c r="G82" i="2"/>
  <c r="G1152" i="2"/>
  <c r="G233" i="2"/>
  <c r="G924" i="2"/>
  <c r="G339" i="2"/>
  <c r="G1253" i="2"/>
  <c r="G151" i="2"/>
  <c r="G158" i="2"/>
  <c r="G324" i="2"/>
  <c r="G222" i="2"/>
  <c r="G335" i="2"/>
  <c r="G875" i="2"/>
  <c r="G717" i="2"/>
  <c r="G886" i="2"/>
  <c r="G5" i="2"/>
  <c r="G163" i="2"/>
  <c r="G397" i="2"/>
  <c r="G164" i="2"/>
  <c r="G165" i="2"/>
  <c r="G325" i="2"/>
  <c r="G327" i="2"/>
  <c r="G340" i="2"/>
  <c r="G293" i="2"/>
  <c r="G533" i="2"/>
  <c r="G713" i="2"/>
  <c r="G721" i="2"/>
  <c r="G32" i="2"/>
  <c r="G243" i="2"/>
  <c r="G528" i="2"/>
  <c r="G834" i="2"/>
  <c r="G996" i="2"/>
  <c r="G837" i="2"/>
  <c r="G1104" i="2"/>
  <c r="G159" i="2"/>
  <c r="G358" i="2"/>
  <c r="G892" i="2"/>
  <c r="G1241" i="2"/>
  <c r="G897" i="2"/>
  <c r="G160" i="2"/>
  <c r="G308" i="2"/>
  <c r="G10" i="2"/>
  <c r="G402" i="2"/>
  <c r="G638" i="2"/>
  <c r="G887" i="2"/>
  <c r="G196" i="2"/>
  <c r="G876" i="2"/>
  <c r="G517" i="2"/>
  <c r="G841" i="2"/>
  <c r="G574" i="2"/>
  <c r="G300" i="2"/>
  <c r="G1120" i="2"/>
  <c r="G1128" i="2"/>
  <c r="G937" i="2"/>
  <c r="G177" i="2"/>
  <c r="G197" i="2"/>
  <c r="G856" i="2"/>
  <c r="G161" i="2"/>
  <c r="G983" i="2"/>
  <c r="G716" i="2"/>
  <c r="G65" i="2"/>
  <c r="G661" i="2"/>
  <c r="G933" i="2"/>
  <c r="G957" i="2"/>
  <c r="G912" i="2"/>
  <c r="G73" i="2"/>
  <c r="G1246" i="2"/>
  <c r="G787" i="2"/>
  <c r="G488" i="2"/>
  <c r="G424" i="2"/>
  <c r="G960" i="2"/>
  <c r="G182" i="2"/>
  <c r="G500" i="2"/>
  <c r="G1187" i="2"/>
  <c r="G167" i="2"/>
  <c r="G788" i="2"/>
  <c r="G877" i="2"/>
  <c r="G490" i="2"/>
  <c r="G888" i="2"/>
  <c r="G493" i="2"/>
  <c r="G121" i="2"/>
  <c r="G497" i="2"/>
  <c r="G731" i="2"/>
  <c r="G462" i="2"/>
  <c r="G807" i="2"/>
  <c r="G853" i="2"/>
  <c r="G483" i="2"/>
  <c r="G501" i="2"/>
  <c r="G511" i="2"/>
  <c r="G495" i="2"/>
  <c r="G496" i="2"/>
  <c r="G1029" i="2"/>
  <c r="G1040" i="2"/>
  <c r="G980" i="2"/>
  <c r="G482" i="2"/>
  <c r="G486" i="2"/>
  <c r="G487" i="2"/>
  <c r="G526" i="2"/>
  <c r="G458" i="2"/>
  <c r="G512" i="2"/>
  <c r="G502" i="2"/>
  <c r="G626" i="2"/>
  <c r="G285" i="2"/>
  <c r="G908" i="2"/>
  <c r="G146" i="2"/>
  <c r="G701" i="2"/>
  <c r="G849" i="2"/>
  <c r="G393" i="2"/>
  <c r="G244" i="2"/>
  <c r="G1127" i="2"/>
  <c r="G1105" i="2"/>
  <c r="G33" i="2"/>
  <c r="G363" i="2"/>
  <c r="G751" i="2"/>
  <c r="G898" i="2"/>
  <c r="G555" i="2"/>
  <c r="G779" i="2"/>
  <c r="G793" i="2"/>
  <c r="G198" i="2"/>
  <c r="G785" i="2"/>
  <c r="G900" i="2"/>
  <c r="G629" i="2"/>
  <c r="G794" i="2"/>
  <c r="G743" i="2"/>
  <c r="G229" i="2"/>
  <c r="G660" i="2"/>
  <c r="G153" i="2"/>
  <c r="G459" i="2"/>
  <c r="G1036" i="2"/>
  <c r="G1014" i="2"/>
  <c r="G630" i="2"/>
  <c r="G1256" i="2"/>
  <c r="G228" i="2"/>
  <c r="G664" i="2"/>
  <c r="G631" i="2"/>
  <c r="G795" i="2"/>
  <c r="G739" i="2"/>
  <c r="G860" i="2"/>
  <c r="G762" i="2"/>
  <c r="G752" i="2"/>
  <c r="G732" i="2"/>
  <c r="G796" i="2"/>
  <c r="G763" i="2"/>
  <c r="G789" i="2"/>
  <c r="G802" i="2"/>
  <c r="G901" i="2"/>
  <c r="G680" i="2"/>
  <c r="G753" i="2"/>
  <c r="G804" i="2"/>
  <c r="G808" i="2"/>
  <c r="G842" i="2"/>
  <c r="G755" i="2"/>
  <c r="G893" i="2"/>
  <c r="G747" i="2"/>
  <c r="G364" i="2"/>
  <c r="G904" i="2"/>
  <c r="G1247" i="2"/>
  <c r="G844" i="2"/>
  <c r="G858" i="2"/>
  <c r="G1100" i="2"/>
  <c r="G809" i="2"/>
  <c r="G1080" i="2"/>
  <c r="G859" i="2"/>
  <c r="G835" i="2"/>
  <c r="G836" i="2"/>
  <c r="G460" i="2"/>
  <c r="G99" i="2"/>
  <c r="G509" i="2"/>
  <c r="G915" i="2"/>
  <c r="G913" i="2"/>
  <c r="G72" i="2"/>
  <c r="G530" i="2"/>
  <c r="G510" i="2"/>
  <c r="G815" i="2"/>
  <c r="G1004" i="2"/>
  <c r="G722" i="2"/>
  <c r="G1121" i="2"/>
  <c r="G296" i="2"/>
  <c r="G384" i="2"/>
  <c r="G256" i="2"/>
  <c r="G1044" i="2"/>
  <c r="G696" i="2"/>
  <c r="G27" i="2"/>
  <c r="G1026" i="2"/>
  <c r="G336" i="2"/>
  <c r="G1021" i="2"/>
  <c r="G1007" i="2"/>
  <c r="G1006" i="2"/>
  <c r="G1022" i="2"/>
  <c r="G1045" i="2"/>
  <c r="G656" i="2"/>
  <c r="G344" i="2"/>
  <c r="G1028" i="2"/>
  <c r="G181" i="2"/>
  <c r="G1067" i="2"/>
  <c r="G385" i="2"/>
  <c r="G806" i="2"/>
  <c r="G234" i="2"/>
  <c r="G350" i="2"/>
  <c r="G474" i="2"/>
  <c r="G695" i="2"/>
  <c r="G768" i="2"/>
  <c r="G770" i="2"/>
  <c r="G620" i="2"/>
  <c r="G1235" i="2"/>
  <c r="G35" i="2"/>
  <c r="G556" i="2"/>
  <c r="G1041" i="2"/>
  <c r="G846" i="2"/>
  <c r="G1019" i="2"/>
  <c r="G7" i="2"/>
  <c r="G655" i="2"/>
  <c r="G744" i="2"/>
  <c r="G1165" i="2"/>
  <c r="G934" i="2"/>
  <c r="G995" i="2"/>
  <c r="G586" i="2"/>
  <c r="G130" i="2"/>
  <c r="G592" i="2"/>
  <c r="G944" i="2"/>
  <c r="G978" i="2"/>
  <c r="G1166" i="2"/>
  <c r="G1167" i="2"/>
  <c r="G1168" i="2"/>
  <c r="G1169" i="2"/>
  <c r="G1170" i="2"/>
  <c r="G1171" i="2"/>
  <c r="G1244" i="2"/>
  <c r="G1051" i="2"/>
  <c r="G765" i="2"/>
  <c r="G137" i="2"/>
  <c r="G1237" i="2"/>
  <c r="G382" i="2"/>
  <c r="G1103" i="2"/>
  <c r="G51" i="2"/>
  <c r="G544" i="2"/>
  <c r="G1005" i="2"/>
  <c r="G1243" i="2"/>
  <c r="G252" i="2"/>
  <c r="G724" i="2"/>
  <c r="G840" i="2"/>
  <c r="G436" i="2"/>
  <c r="G329" i="2"/>
  <c r="G1101" i="2"/>
  <c r="G1069" i="2"/>
  <c r="G1020" i="2"/>
  <c r="G162" i="2"/>
  <c r="G1043" i="2"/>
  <c r="G478" i="2"/>
  <c r="G1000" i="2"/>
  <c r="G922" i="2"/>
  <c r="G395" i="2"/>
  <c r="G831" i="2"/>
  <c r="G250" i="2"/>
  <c r="G669" i="2"/>
  <c r="G106" i="2"/>
  <c r="G360" i="2"/>
  <c r="G646" i="2"/>
  <c r="G143" i="2"/>
  <c r="G372" i="2"/>
  <c r="G64" i="2"/>
  <c r="G1197" i="2"/>
  <c r="G369" i="2"/>
  <c r="G1136" i="2"/>
  <c r="G174" i="2"/>
  <c r="G1238" i="2"/>
  <c r="G1075" i="2"/>
  <c r="G4" i="2"/>
  <c r="G295" i="2"/>
  <c r="G700" i="2"/>
  <c r="G582" i="2"/>
  <c r="G206" i="2"/>
  <c r="G1033" i="2"/>
  <c r="G759" i="2"/>
  <c r="G427" i="2"/>
  <c r="G201" i="2"/>
  <c r="G28" i="2"/>
  <c r="G523" i="2"/>
  <c r="G1001" i="2"/>
  <c r="G1194" i="2"/>
  <c r="G445" i="2"/>
  <c r="G782" i="2"/>
  <c r="G1002" i="2"/>
  <c r="G936" i="2"/>
  <c r="G1055" i="2"/>
  <c r="G225" i="2"/>
  <c r="G600" i="2"/>
  <c r="G710" i="2"/>
  <c r="G1191" i="2"/>
  <c r="G691" i="2"/>
  <c r="G938" i="2"/>
  <c r="G558" i="2"/>
  <c r="G939" i="2"/>
  <c r="G1203" i="2"/>
  <c r="G215" i="2"/>
  <c r="G649" i="2"/>
  <c r="G798" i="2"/>
  <c r="G707" i="2"/>
  <c r="G1182" i="2"/>
  <c r="G356" i="2"/>
  <c r="G3" i="2"/>
  <c r="G508" i="2"/>
  <c r="G1106" i="2"/>
  <c r="G1110" i="2"/>
  <c r="G865" i="2"/>
  <c r="G541" i="2"/>
  <c r="G855" i="2"/>
  <c r="G1118" i="2"/>
  <c r="G1010" i="2"/>
  <c r="G624" i="2"/>
  <c r="G688" i="2"/>
  <c r="G822" i="2"/>
  <c r="G1163" i="2"/>
  <c r="G1117" i="2"/>
  <c r="G260" i="2"/>
  <c r="G513" i="2"/>
  <c r="G429" i="2"/>
  <c r="G546" i="2"/>
  <c r="G1114" i="2"/>
  <c r="G1084" i="2"/>
  <c r="G1174" i="2"/>
  <c r="G657" i="2"/>
  <c r="G682" i="2"/>
  <c r="G132" i="2"/>
  <c r="G168" i="2"/>
  <c r="G37" i="2"/>
  <c r="G1077" i="2"/>
  <c r="G1146" i="2"/>
  <c r="G249" i="2"/>
  <c r="G1107" i="2"/>
  <c r="G867" i="2"/>
  <c r="G621" i="2"/>
  <c r="G718" i="2"/>
  <c r="G440" i="2"/>
  <c r="G1192" i="2"/>
  <c r="G605" i="2"/>
  <c r="G11" i="2"/>
  <c r="G213" i="2"/>
  <c r="G112" i="2"/>
  <c r="G235" i="2"/>
  <c r="G124" i="2"/>
  <c r="G644" i="2"/>
  <c r="G1159" i="2"/>
  <c r="G1160" i="2"/>
  <c r="G374" i="2"/>
  <c r="G1039" i="2"/>
  <c r="G423" i="2"/>
  <c r="G1032" i="2"/>
  <c r="G194" i="2"/>
  <c r="G221" i="2"/>
  <c r="G49" i="2"/>
  <c r="G405" i="2"/>
  <c r="G287" i="2"/>
  <c r="G727" i="2"/>
  <c r="G563" i="2"/>
  <c r="G1150" i="2"/>
  <c r="G469" i="2"/>
  <c r="G93" i="2"/>
  <c r="G1158" i="2"/>
  <c r="G1195" i="2"/>
  <c r="G264" i="2"/>
  <c r="G237" i="2"/>
  <c r="G202" i="2"/>
  <c r="G1183" i="2"/>
  <c r="G203" i="2"/>
  <c r="G810" i="2"/>
  <c r="G170" i="2"/>
  <c r="G1219" i="2"/>
  <c r="G593" i="2"/>
  <c r="G607" i="2"/>
  <c r="G903" i="2"/>
  <c r="G905" i="2"/>
  <c r="G774" i="2"/>
  <c r="G777" i="2"/>
  <c r="G301" i="2"/>
  <c r="G1181" i="2"/>
  <c r="G297" i="2"/>
  <c r="G346" i="2"/>
  <c r="G1251" i="2"/>
  <c r="G687" i="2"/>
  <c r="G636" i="2"/>
  <c r="G217" i="2"/>
  <c r="G75" i="2"/>
  <c r="G104" i="2"/>
  <c r="G492" i="2"/>
  <c r="G599" i="2"/>
  <c r="G16" i="2"/>
  <c r="G672" i="2"/>
  <c r="G499" i="2"/>
  <c r="G550" i="2"/>
  <c r="G673" i="2"/>
  <c r="G670" i="2"/>
  <c r="G351" i="2"/>
  <c r="G561" i="2"/>
  <c r="G23" i="2"/>
  <c r="G553" i="2"/>
  <c r="G521" i="2"/>
  <c r="G193" i="2"/>
  <c r="G15" i="2"/>
  <c r="G616" i="2"/>
  <c r="G66" i="2"/>
  <c r="G443" i="2"/>
  <c r="G274" i="2"/>
  <c r="G18" i="2"/>
  <c r="G625" i="2"/>
  <c r="G663" i="2"/>
  <c r="G129" i="2"/>
  <c r="G1190" i="2"/>
  <c r="G1125" i="2"/>
  <c r="G457" i="2"/>
  <c r="G195" i="2"/>
  <c r="G1242" i="2"/>
  <c r="G730" i="2"/>
  <c r="G838" i="2"/>
  <c r="G173" i="2"/>
  <c r="G514" i="2"/>
  <c r="G773" i="2"/>
  <c r="G851" i="2"/>
  <c r="G1240" i="2"/>
  <c r="G943" i="2"/>
  <c r="G1155" i="2"/>
  <c r="G911" i="2"/>
  <c r="G454" i="2"/>
  <c r="G823" i="2"/>
  <c r="G1048" i="2"/>
  <c r="G1231" i="2"/>
  <c r="G305" i="2"/>
  <c r="G1232" i="2"/>
  <c r="G955" i="2"/>
  <c r="G409" i="2"/>
  <c r="G1198" i="2"/>
  <c r="G1199" i="2"/>
  <c r="G464" i="2"/>
  <c r="G1200" i="2"/>
  <c r="G448" i="2"/>
  <c r="G674" i="2"/>
  <c r="G111" i="2"/>
  <c r="G62" i="2"/>
  <c r="G380" i="2"/>
  <c r="G58" i="2"/>
  <c r="G67" i="2"/>
  <c r="G71" i="2"/>
  <c r="G76" i="2"/>
  <c r="G83" i="2"/>
  <c r="G954" i="2"/>
  <c r="G406" i="2"/>
  <c r="G714" i="2"/>
  <c r="G425" i="2"/>
  <c r="G1097" i="2"/>
  <c r="G1073" i="2"/>
  <c r="G1078" i="2"/>
  <c r="G703" i="2"/>
  <c r="G1208" i="2"/>
  <c r="G20" i="2"/>
  <c r="G284" i="2"/>
  <c r="G437" i="2"/>
  <c r="G240" i="2"/>
  <c r="K437" i="2" l="1"/>
  <c r="K703" i="2"/>
  <c r="K425" i="2"/>
  <c r="K83" i="2"/>
  <c r="K58" i="2"/>
  <c r="K674" i="2"/>
  <c r="K1200" i="2"/>
  <c r="K1199" i="2"/>
  <c r="K409" i="2"/>
  <c r="K1232" i="2"/>
  <c r="K1231" i="2"/>
  <c r="K823" i="2"/>
  <c r="K911" i="2"/>
  <c r="K943" i="2"/>
  <c r="K851" i="2"/>
  <c r="K514" i="2"/>
  <c r="K838" i="2"/>
  <c r="K1242" i="2"/>
  <c r="K457" i="2"/>
  <c r="K1190" i="2"/>
  <c r="K663" i="2"/>
  <c r="K18" i="2"/>
  <c r="K443" i="2"/>
  <c r="K616" i="2"/>
  <c r="K193" i="2"/>
  <c r="K553" i="2"/>
  <c r="K561" i="2"/>
  <c r="K670" i="2"/>
  <c r="K550" i="2"/>
  <c r="K672" i="2"/>
  <c r="K599" i="2"/>
  <c r="K104" i="2"/>
  <c r="K217" i="2"/>
  <c r="K687" i="2"/>
  <c r="K346" i="2"/>
  <c r="K1181" i="2"/>
  <c r="K774" i="2"/>
  <c r="K903" i="2"/>
  <c r="K593" i="2"/>
  <c r="K170" i="2"/>
  <c r="K203" i="2"/>
  <c r="K202" i="2"/>
  <c r="K264" i="2"/>
  <c r="K1158" i="2"/>
  <c r="K469" i="2"/>
  <c r="K563" i="2"/>
  <c r="K287" i="2"/>
  <c r="K49" i="2"/>
  <c r="K194" i="2"/>
  <c r="K423" i="2"/>
  <c r="K374" i="2"/>
  <c r="K1159" i="2"/>
  <c r="K124" i="2"/>
  <c r="K112" i="2"/>
  <c r="K11" i="2"/>
  <c r="K1192" i="2"/>
  <c r="K718" i="2"/>
  <c r="K867" i="2"/>
  <c r="K249" i="2"/>
  <c r="K1077" i="2"/>
  <c r="K168" i="2"/>
  <c r="K682" i="2"/>
  <c r="K1174" i="2"/>
  <c r="K1114" i="2"/>
  <c r="K429" i="2"/>
  <c r="K260" i="2"/>
  <c r="K822" i="2"/>
  <c r="K624" i="2"/>
  <c r="K1118" i="2"/>
  <c r="K541" i="2"/>
  <c r="K1110" i="2"/>
  <c r="K508" i="2"/>
  <c r="K356" i="2"/>
  <c r="K707" i="2"/>
  <c r="K649" i="2"/>
  <c r="K1203" i="2"/>
  <c r="K558" i="2"/>
  <c r="K691" i="2"/>
  <c r="K710" i="2"/>
  <c r="K225" i="2"/>
  <c r="K936" i="2"/>
  <c r="K782" i="2"/>
  <c r="K1194" i="2"/>
  <c r="K28" i="2"/>
  <c r="K427" i="2"/>
  <c r="K1033" i="2"/>
  <c r="K582" i="2"/>
  <c r="K295" i="2"/>
  <c r="K1075" i="2"/>
  <c r="K174" i="2"/>
  <c r="K369" i="2"/>
  <c r="K64" i="2"/>
  <c r="K143" i="2"/>
  <c r="K360" i="2"/>
  <c r="K669" i="2"/>
  <c r="K831" i="2"/>
  <c r="K922" i="2"/>
  <c r="K478" i="2"/>
  <c r="K162" i="2"/>
  <c r="K1069" i="2"/>
  <c r="K329" i="2"/>
  <c r="K840" i="2"/>
  <c r="K252" i="2"/>
  <c r="K1005" i="2"/>
  <c r="K51" i="2"/>
  <c r="K382" i="2"/>
  <c r="K137" i="2"/>
  <c r="K1051" i="2"/>
  <c r="K1171" i="2"/>
  <c r="K1169" i="2"/>
  <c r="K1167" i="2"/>
  <c r="K978" i="2"/>
  <c r="K592" i="2"/>
  <c r="K586" i="2"/>
  <c r="K934" i="2"/>
  <c r="K744" i="2"/>
  <c r="K7" i="2"/>
  <c r="K846" i="2"/>
  <c r="K556" i="2"/>
  <c r="K1235" i="2"/>
  <c r="K770" i="2"/>
  <c r="K695" i="2"/>
  <c r="K350" i="2"/>
  <c r="K806" i="2"/>
  <c r="K1028" i="2"/>
  <c r="K1067" i="2"/>
  <c r="K656" i="2"/>
  <c r="K1007" i="2"/>
  <c r="K27" i="2"/>
  <c r="K384" i="2"/>
  <c r="K1004" i="2"/>
  <c r="K72" i="2"/>
  <c r="K99" i="2"/>
  <c r="K859" i="2"/>
  <c r="K858" i="2"/>
  <c r="K364" i="2"/>
  <c r="K842" i="2"/>
  <c r="K680" i="2"/>
  <c r="K763" i="2"/>
  <c r="K762" i="2"/>
  <c r="K631" i="2"/>
  <c r="K630" i="2"/>
  <c r="K153" i="2"/>
  <c r="K794" i="2"/>
</calcChain>
</file>

<file path=xl/sharedStrings.xml><?xml version="1.0" encoding="utf-8"?>
<sst xmlns="http://schemas.openxmlformats.org/spreadsheetml/2006/main" count="78700" uniqueCount="7812">
  <si>
    <t>Practices*_ID</t>
  </si>
  <si>
    <t>Providers*_ID</t>
  </si>
  <si>
    <t>Cost Center</t>
  </si>
  <si>
    <t>Address Line 1</t>
  </si>
  <si>
    <t>Address Line 2</t>
  </si>
  <si>
    <t>City / Town</t>
  </si>
  <si>
    <t>Zip / Postal Code</t>
  </si>
  <si>
    <t>County</t>
  </si>
  <si>
    <t>Region</t>
  </si>
  <si>
    <t>Phone 1</t>
  </si>
  <si>
    <t>Specialty</t>
  </si>
  <si>
    <t>Vice President</t>
  </si>
  <si>
    <t>Director</t>
  </si>
  <si>
    <t>Office Manager</t>
  </si>
  <si>
    <t>Practice Start Date</t>
  </si>
  <si>
    <t>Practice Term Date</t>
  </si>
  <si>
    <t>Name</t>
  </si>
  <si>
    <t>Profession Code</t>
  </si>
  <si>
    <t>First Name</t>
  </si>
  <si>
    <t>Last Name</t>
  </si>
  <si>
    <t>Middle Name</t>
  </si>
  <si>
    <t>Hire Date</t>
  </si>
  <si>
    <t>Term Date</t>
  </si>
  <si>
    <t>Provider NPI</t>
  </si>
  <si>
    <t>A Place For Women - Celebration</t>
  </si>
  <si>
    <t>2nd Floor</t>
  </si>
  <si>
    <t>Celebration</t>
  </si>
  <si>
    <t>FL</t>
  </si>
  <si>
    <t>Osceola</t>
  </si>
  <si>
    <t/>
  </si>
  <si>
    <t>321-939-3553 ext 4140</t>
  </si>
  <si>
    <t>Womens</t>
  </si>
  <si>
    <t>Marlene Holland</t>
  </si>
  <si>
    <t>Kjerulff, Esenam Lucinda</t>
  </si>
  <si>
    <t>MD</t>
  </si>
  <si>
    <t>Esenam</t>
  </si>
  <si>
    <t>Kjerulff</t>
  </si>
  <si>
    <t>Lucinda</t>
  </si>
  <si>
    <t>1215138847</t>
  </si>
  <si>
    <t>Langenstroer, Mary</t>
  </si>
  <si>
    <t>Mary</t>
  </si>
  <si>
    <t>Langenstroer</t>
  </si>
  <si>
    <t>1053631333</t>
  </si>
  <si>
    <t>Valverde, Kristell</t>
  </si>
  <si>
    <t>Kristell</t>
  </si>
  <si>
    <t>Valverde</t>
  </si>
  <si>
    <t>1558621888</t>
  </si>
  <si>
    <t>Suite 103</t>
  </si>
  <si>
    <t>(407)303-4655</t>
  </si>
  <si>
    <t>(407)303-4654</t>
  </si>
  <si>
    <t>407-303-4653</t>
  </si>
  <si>
    <t>Family Medicine</t>
  </si>
  <si>
    <t>Crystal Binks</t>
  </si>
  <si>
    <t>Guirguis, Amir F.</t>
  </si>
  <si>
    <t>Amir</t>
  </si>
  <si>
    <t>Guirguis</t>
  </si>
  <si>
    <t>F.</t>
  </si>
  <si>
    <t>1669421418</t>
  </si>
  <si>
    <t>Naguib, Hossam</t>
  </si>
  <si>
    <t>Hossam</t>
  </si>
  <si>
    <t>Naguib</t>
  </si>
  <si>
    <t>1235188087</t>
  </si>
  <si>
    <t>Timmons, Erinn Sophia</t>
  </si>
  <si>
    <t>Erinn</t>
  </si>
  <si>
    <t>Timmons</t>
  </si>
  <si>
    <t>Sophia</t>
  </si>
  <si>
    <t>1659600328</t>
  </si>
  <si>
    <t>Deborah</t>
  </si>
  <si>
    <t>Eric</t>
  </si>
  <si>
    <t>Advanced Laparoscopic Surgeons</t>
  </si>
  <si>
    <t>400 Celebration Pl</t>
  </si>
  <si>
    <t>Suite A290</t>
  </si>
  <si>
    <t>(407) 303-4602</t>
  </si>
  <si>
    <t>(407) 303-4603</t>
  </si>
  <si>
    <t>407-303-4608</t>
  </si>
  <si>
    <t>Surgery</t>
  </si>
  <si>
    <t>Vicki Chilcott</t>
  </si>
  <si>
    <t>Redan, Jay Alan</t>
  </si>
  <si>
    <t>Jay</t>
  </si>
  <si>
    <t>Redan</t>
  </si>
  <si>
    <t>Alan</t>
  </si>
  <si>
    <t>1376562553</t>
  </si>
  <si>
    <t>Villarosa, Jill Suzanne</t>
  </si>
  <si>
    <t>PA-C</t>
  </si>
  <si>
    <t>Jill</t>
  </si>
  <si>
    <t>Villarosa</t>
  </si>
  <si>
    <t>Suzanne</t>
  </si>
  <si>
    <t>1427236652</t>
  </si>
  <si>
    <t>Gardner, Robyn M.</t>
  </si>
  <si>
    <t>Robyn</t>
  </si>
  <si>
    <t>Gardner</t>
  </si>
  <si>
    <t>M.</t>
  </si>
  <si>
    <t>1265407217</t>
  </si>
  <si>
    <t>Advanced Pediatric Surgical Specialists</t>
  </si>
  <si>
    <t>2501 N Orange Ave</t>
  </si>
  <si>
    <t>Suite 200</t>
  </si>
  <si>
    <t>Orlando</t>
  </si>
  <si>
    <t>Orange</t>
  </si>
  <si>
    <t>(407) 303-7280</t>
  </si>
  <si>
    <t>(407) 303-7265</t>
  </si>
  <si>
    <t>407-303-7248</t>
  </si>
  <si>
    <t>Pediatric Specialty</t>
  </si>
  <si>
    <t>Anderson, Christopher M.</t>
  </si>
  <si>
    <t>Christopher</t>
  </si>
  <si>
    <t>Anderson</t>
  </si>
  <si>
    <t>1316079411</t>
  </si>
  <si>
    <t>Thompson, William Raleigh</t>
  </si>
  <si>
    <t>William</t>
  </si>
  <si>
    <t>Thompson</t>
  </si>
  <si>
    <t>Raleigh</t>
  </si>
  <si>
    <t>1942265277</t>
  </si>
  <si>
    <t>Andrew</t>
  </si>
  <si>
    <t>Advanced Surgical Care Specialists</t>
  </si>
  <si>
    <t>4106 W Lake Mary Blvd</t>
  </si>
  <si>
    <t>Suite 330</t>
  </si>
  <si>
    <t>Lake Mary</t>
  </si>
  <si>
    <t>Seminole</t>
  </si>
  <si>
    <t>(407) 833-9195</t>
  </si>
  <si>
    <t>(407) 833-9308</t>
  </si>
  <si>
    <t>407-833-9365</t>
  </si>
  <si>
    <t>Scott Hill</t>
  </si>
  <si>
    <t>Rideman, Eric D.</t>
  </si>
  <si>
    <t>DO</t>
  </si>
  <si>
    <t>Rideman</t>
  </si>
  <si>
    <t>D</t>
  </si>
  <si>
    <t>1396057394</t>
  </si>
  <si>
    <t>Huether, William L.</t>
  </si>
  <si>
    <t>Huether</t>
  </si>
  <si>
    <t>L.</t>
  </si>
  <si>
    <t>1013975192</t>
  </si>
  <si>
    <t>Robertson, John W.</t>
  </si>
  <si>
    <t>John</t>
  </si>
  <si>
    <t>Robertson</t>
  </si>
  <si>
    <t>W.</t>
  </si>
  <si>
    <t>1285692673</t>
  </si>
  <si>
    <t>Fiscina, Creighton D.</t>
  </si>
  <si>
    <t>Creighton</t>
  </si>
  <si>
    <t>Fiscina</t>
  </si>
  <si>
    <t>D.</t>
  </si>
  <si>
    <t>1487801957</t>
  </si>
  <si>
    <t>DeAngelis, Nathan C.</t>
  </si>
  <si>
    <t>Nathan</t>
  </si>
  <si>
    <t>DeAngelis</t>
  </si>
  <si>
    <t>C.</t>
  </si>
  <si>
    <t>1063651131</t>
  </si>
  <si>
    <t>Advanced Urology Associates</t>
  </si>
  <si>
    <t>Winter Park</t>
  </si>
  <si>
    <t>(407) 628-3073</t>
  </si>
  <si>
    <t>(407) 628-3078</t>
  </si>
  <si>
    <t>407-628-3141</t>
  </si>
  <si>
    <t>Urology</t>
  </si>
  <si>
    <t>Paula Morrissey</t>
  </si>
  <si>
    <t>Steinberg, Jordan R.</t>
  </si>
  <si>
    <t>Jordan</t>
  </si>
  <si>
    <t>Steinberg</t>
  </si>
  <si>
    <t>R.</t>
  </si>
  <si>
    <t>1720269285</t>
  </si>
  <si>
    <t>STEVENS, DARLENE UHRIG</t>
  </si>
  <si>
    <t>DARLENE</t>
  </si>
  <si>
    <t>STEVENS</t>
  </si>
  <si>
    <t>UHRIG</t>
  </si>
  <si>
    <t>1992957955</t>
  </si>
  <si>
    <t>Suite 101</t>
  </si>
  <si>
    <t>Apopka</t>
  </si>
  <si>
    <t>Bernadette Silverstein</t>
  </si>
  <si>
    <t>Ringenberg, Rae E.</t>
  </si>
  <si>
    <t>Rae</t>
  </si>
  <si>
    <t>Ringenberg</t>
  </si>
  <si>
    <t>E.</t>
  </si>
  <si>
    <t>1477500494</t>
  </si>
  <si>
    <t>ACOSTA, IRMA C.</t>
  </si>
  <si>
    <t>IRMA</t>
  </si>
  <si>
    <t>ACOSTA</t>
  </si>
  <si>
    <t>C</t>
  </si>
  <si>
    <t>1386036150</t>
  </si>
  <si>
    <t>Apter Gastroenterology Center</t>
  </si>
  <si>
    <t>100 E Sybelia Ave</t>
  </si>
  <si>
    <t>Suite 327</t>
  </si>
  <si>
    <t>Maitland</t>
  </si>
  <si>
    <t>(407) 644-2525</t>
  </si>
  <si>
    <t>(407) 644-3307</t>
  </si>
  <si>
    <t>407-644-2749</t>
  </si>
  <si>
    <t>Gastroenterology</t>
  </si>
  <si>
    <t>Apter, Matthew N.</t>
  </si>
  <si>
    <t>Matthew</t>
  </si>
  <si>
    <t>Apter</t>
  </si>
  <si>
    <t>N.</t>
  </si>
  <si>
    <t>1477651602</t>
  </si>
  <si>
    <t>Blood And Marrow Transplant Center</t>
  </si>
  <si>
    <t>2415 N Orange Ave</t>
  </si>
  <si>
    <t>Suite 601</t>
  </si>
  <si>
    <t>(407) 303-2070</t>
  </si>
  <si>
    <t>(407) 303-2071</t>
  </si>
  <si>
    <t>407-303-7129</t>
  </si>
  <si>
    <t>Oncology</t>
  </si>
  <si>
    <t>S</t>
  </si>
  <si>
    <t>Sutton, Stacy Ann</t>
  </si>
  <si>
    <t>Stacy</t>
  </si>
  <si>
    <t>Sutton</t>
  </si>
  <si>
    <t>Ann</t>
  </si>
  <si>
    <t>1528434479</t>
  </si>
  <si>
    <t>Ahmed</t>
  </si>
  <si>
    <t>Mori, Shahram</t>
  </si>
  <si>
    <t>Shahram</t>
  </si>
  <si>
    <t>Mori</t>
  </si>
  <si>
    <t>1891001400</t>
  </si>
  <si>
    <t>Patel, Rushang</t>
  </si>
  <si>
    <t>Rushang</t>
  </si>
  <si>
    <t>Patel</t>
  </si>
  <si>
    <t>1891956892</t>
  </si>
  <si>
    <t>Balls, Jason W.</t>
  </si>
  <si>
    <t>Jason</t>
  </si>
  <si>
    <t>Balls</t>
  </si>
  <si>
    <t>1710264528</t>
  </si>
  <si>
    <t>Browning, Amy Lynn</t>
  </si>
  <si>
    <t>Amy</t>
  </si>
  <si>
    <t>Browning</t>
  </si>
  <si>
    <t>Lynn</t>
  </si>
  <si>
    <t>1457732117</t>
  </si>
  <si>
    <t>Edgar, Cory</t>
  </si>
  <si>
    <t>Cory</t>
  </si>
  <si>
    <t>Edgar</t>
  </si>
  <si>
    <t>1316336076</t>
  </si>
  <si>
    <t>Smith, Megan</t>
  </si>
  <si>
    <t>Megan</t>
  </si>
  <si>
    <t>Smith</t>
  </si>
  <si>
    <t>1689998353</t>
  </si>
  <si>
    <t>Bornstein Foot And Ankle</t>
  </si>
  <si>
    <t>3009 Aloma Ave</t>
  </si>
  <si>
    <t>(407) 657-9188</t>
  </si>
  <si>
    <t>(407) 677-4770</t>
  </si>
  <si>
    <t>407-646-7160</t>
  </si>
  <si>
    <t>Bornstein, Gerald B.</t>
  </si>
  <si>
    <t>DPM</t>
  </si>
  <si>
    <t>Gerald</t>
  </si>
  <si>
    <t>Bornstein</t>
  </si>
  <si>
    <t>B.</t>
  </si>
  <si>
    <t>1598771107</t>
  </si>
  <si>
    <t>Breast Care Center Of Florida</t>
  </si>
  <si>
    <t>1925 Mizeli Ave</t>
  </si>
  <si>
    <t>Suite 306</t>
  </si>
  <si>
    <t>(407) 646-7410</t>
  </si>
  <si>
    <t>(407) 646-7412</t>
  </si>
  <si>
    <t>407-646-7411</t>
  </si>
  <si>
    <t>Jenny Moody</t>
  </si>
  <si>
    <t>Kemp, Kamy R.</t>
  </si>
  <si>
    <t>Kamy</t>
  </si>
  <si>
    <t>Kemp</t>
  </si>
  <si>
    <t>1841230414</t>
  </si>
  <si>
    <t>Cancer Institute Of Florida - Altamonte</t>
  </si>
  <si>
    <t>894 E Altamonte Dr</t>
  </si>
  <si>
    <t>Altamonte Springs</t>
  </si>
  <si>
    <t>(407) 834-5151</t>
  </si>
  <si>
    <t>(407)834-5562</t>
  </si>
  <si>
    <t>407-200-5454</t>
  </si>
  <si>
    <t>Fisher, Natalie</t>
  </si>
  <si>
    <t>Natalie</t>
  </si>
  <si>
    <t>Fisher</t>
  </si>
  <si>
    <t>1609209428</t>
  </si>
  <si>
    <t>Barinas, Krystyna M.</t>
  </si>
  <si>
    <t>Krystyna</t>
  </si>
  <si>
    <t>Barinas</t>
  </si>
  <si>
    <t>Castillo, Raul</t>
  </si>
  <si>
    <t>Raul</t>
  </si>
  <si>
    <t>Castillo</t>
  </si>
  <si>
    <t>1073506341</t>
  </si>
  <si>
    <t>Robert</t>
  </si>
  <si>
    <t>Zakari, Ahmed</t>
  </si>
  <si>
    <t>Zakari</t>
  </si>
  <si>
    <t>1447268297</t>
  </si>
  <si>
    <t>Wilson</t>
  </si>
  <si>
    <t>Cancer Institute Of Florida - East Orlando</t>
  </si>
  <si>
    <t>(407) 303-6772</t>
  </si>
  <si>
    <t>(407)303-6775</t>
  </si>
  <si>
    <t>George, Sarah K.</t>
  </si>
  <si>
    <t>Sarah</t>
  </si>
  <si>
    <t>George</t>
  </si>
  <si>
    <t>K.</t>
  </si>
  <si>
    <t>1609945880</t>
  </si>
  <si>
    <t>Thomas</t>
  </si>
  <si>
    <t>Cancer Institute Of Florida - Orlando</t>
  </si>
  <si>
    <t>Suite 689</t>
  </si>
  <si>
    <t>(407) 303-2024</t>
  </si>
  <si>
    <t>(407)303-2038</t>
  </si>
  <si>
    <t>407-303-2034</t>
  </si>
  <si>
    <t>Socinski, Mark A.</t>
  </si>
  <si>
    <t>Mark</t>
  </si>
  <si>
    <t>Socinski</t>
  </si>
  <si>
    <t>A</t>
  </si>
  <si>
    <t>1740341726</t>
  </si>
  <si>
    <t>Karasiewicz, Kelli</t>
  </si>
  <si>
    <t>Kelli</t>
  </si>
  <si>
    <t>Karasiewicz</t>
  </si>
  <si>
    <t>1811233885</t>
  </si>
  <si>
    <t>Cochran, Desiree Heather</t>
  </si>
  <si>
    <t>Desiree</t>
  </si>
  <si>
    <t>Cochran</t>
  </si>
  <si>
    <t>Heather</t>
  </si>
  <si>
    <t>1619127990</t>
  </si>
  <si>
    <t>Deberardinis, Candace Anne</t>
  </si>
  <si>
    <t>Candace</t>
  </si>
  <si>
    <t>Deberardinis</t>
  </si>
  <si>
    <t>Anne</t>
  </si>
  <si>
    <t>1922442094</t>
  </si>
  <si>
    <t>Miller, Kristen Leigh</t>
  </si>
  <si>
    <t>Kristen</t>
  </si>
  <si>
    <t>Miller</t>
  </si>
  <si>
    <t>Leigh</t>
  </si>
  <si>
    <t>1609139385</t>
  </si>
  <si>
    <t>Przystup, Karen Edgemon</t>
  </si>
  <si>
    <t>Karen</t>
  </si>
  <si>
    <t>Przystup</t>
  </si>
  <si>
    <t>Edgemon</t>
  </si>
  <si>
    <t>1093902090</t>
  </si>
  <si>
    <t>Sibley, Jennifer A.</t>
  </si>
  <si>
    <t>Jennifer</t>
  </si>
  <si>
    <t>Sibley</t>
  </si>
  <si>
    <t>A.</t>
  </si>
  <si>
    <t>1346202389</t>
  </si>
  <si>
    <t>Mekhail, Tarek M.</t>
  </si>
  <si>
    <t>Tarek</t>
  </si>
  <si>
    <t>Mekhail</t>
  </si>
  <si>
    <t>1447214911</t>
  </si>
  <si>
    <t>Alemany, Carlos A.</t>
  </si>
  <si>
    <t>Carlos</t>
  </si>
  <si>
    <t>Alemany</t>
  </si>
  <si>
    <t>1770576258</t>
  </si>
  <si>
    <t>F</t>
  </si>
  <si>
    <t>Gwyn, Priscilla Gage</t>
  </si>
  <si>
    <t>Priscilla</t>
  </si>
  <si>
    <t>Gwyn</t>
  </si>
  <si>
    <t>Gage</t>
  </si>
  <si>
    <t>1265761332</t>
  </si>
  <si>
    <t>Hild, Jamie K.</t>
  </si>
  <si>
    <t>Jamie</t>
  </si>
  <si>
    <t>Hild</t>
  </si>
  <si>
    <t>1770896847</t>
  </si>
  <si>
    <t>Cardiovascular &amp; Thoracic Surgical Specialists</t>
  </si>
  <si>
    <t>2320 N Orange Ave</t>
  </si>
  <si>
    <t>Suite 201</t>
  </si>
  <si>
    <t>(407) 228-7373</t>
  </si>
  <si>
    <t>(407) 228-7393</t>
  </si>
  <si>
    <t>407-303-2591</t>
  </si>
  <si>
    <t>TBD</t>
  </si>
  <si>
    <t>Boyer, Joseph H.</t>
  </si>
  <si>
    <t>Joseph</t>
  </si>
  <si>
    <t>Boyer</t>
  </si>
  <si>
    <t>H.</t>
  </si>
  <si>
    <t>1699703553</t>
  </si>
  <si>
    <t>Steward, Harrison B.</t>
  </si>
  <si>
    <t>Harrison</t>
  </si>
  <si>
    <t>Steward</t>
  </si>
  <si>
    <t>1215025721</t>
  </si>
  <si>
    <t>Celebration Center For Surgery</t>
  </si>
  <si>
    <t>Suite 302</t>
  </si>
  <si>
    <t>(407)303-3824</t>
  </si>
  <si>
    <t>(407)303-3825</t>
  </si>
  <si>
    <t>407-303-4754</t>
  </si>
  <si>
    <t>Eduardo</t>
  </si>
  <si>
    <t>Ortiz-Ortiz, Carlos Manuel</t>
  </si>
  <si>
    <t>Ortiz-Ortiz</t>
  </si>
  <si>
    <t>Manuel</t>
  </si>
  <si>
    <t>1477749968</t>
  </si>
  <si>
    <t>Rachel</t>
  </si>
  <si>
    <t>Celebration Internal Medicine</t>
  </si>
  <si>
    <t>Suite A350</t>
  </si>
  <si>
    <t>(407) 303-4901</t>
  </si>
  <si>
    <t>(407) 303-4909</t>
  </si>
  <si>
    <t>407-303-4903</t>
  </si>
  <si>
    <t>Internal Medicine</t>
  </si>
  <si>
    <t>Bransdorf, Richard E.</t>
  </si>
  <si>
    <t>Richard</t>
  </si>
  <si>
    <t>Bransdorf</t>
  </si>
  <si>
    <t>1457399743</t>
  </si>
  <si>
    <t>Burns, David D.</t>
  </si>
  <si>
    <t>David</t>
  </si>
  <si>
    <t>Burns</t>
  </si>
  <si>
    <t>1003894544</t>
  </si>
  <si>
    <t>Center For Advanced Surgery</t>
  </si>
  <si>
    <t>3350 Waterman Way</t>
  </si>
  <si>
    <t>Tavares</t>
  </si>
  <si>
    <t>Lake</t>
  </si>
  <si>
    <t>(352) 742-2223</t>
  </si>
  <si>
    <t>(352) 742-2220</t>
  </si>
  <si>
    <t>352-742-2270</t>
  </si>
  <si>
    <t>Gabre-Madhin, Seble Z.</t>
  </si>
  <si>
    <t>Seble</t>
  </si>
  <si>
    <t>Gabre-Madhin</t>
  </si>
  <si>
    <t>Z</t>
  </si>
  <si>
    <t>1922187400</t>
  </si>
  <si>
    <t>Center For Advanced Thoracic Surgery</t>
  </si>
  <si>
    <t>(407)303-3827</t>
  </si>
  <si>
    <t>(407)303-3828</t>
  </si>
  <si>
    <t>Gharagozloo, Farid</t>
  </si>
  <si>
    <t>Farid</t>
  </si>
  <si>
    <t>Gharagozloo</t>
  </si>
  <si>
    <t>1871533653</t>
  </si>
  <si>
    <t>Tempesta, Barbara</t>
  </si>
  <si>
    <t>Barbara</t>
  </si>
  <si>
    <t>Tempesta</t>
  </si>
  <si>
    <t>1265562086</t>
  </si>
  <si>
    <t>Amendha</t>
  </si>
  <si>
    <t>1285094987</t>
  </si>
  <si>
    <t>601 E Rollins St</t>
  </si>
  <si>
    <t>407-628-5177</t>
  </si>
  <si>
    <t>Neuro/Psych</t>
  </si>
  <si>
    <t>Luis</t>
  </si>
  <si>
    <t>Allen</t>
  </si>
  <si>
    <t>G.</t>
  </si>
  <si>
    <t>Ruiz</t>
  </si>
  <si>
    <t>Harding, Herndon P.</t>
  </si>
  <si>
    <t>Herndon</t>
  </si>
  <si>
    <t>Harding</t>
  </si>
  <si>
    <t>P</t>
  </si>
  <si>
    <t>1699737627</t>
  </si>
  <si>
    <t>Suite 100</t>
  </si>
  <si>
    <t>(407) 896-8097</t>
  </si>
  <si>
    <t>(407) 898-8328</t>
  </si>
  <si>
    <t>Gulyayeva, Nataliya A.</t>
  </si>
  <si>
    <t>Nataliya</t>
  </si>
  <si>
    <t>Gulyayeva</t>
  </si>
  <si>
    <t>1811155872</t>
  </si>
  <si>
    <t>Lmhc</t>
  </si>
  <si>
    <t>Catherine</t>
  </si>
  <si>
    <t>Vankorlaar, Kevin</t>
  </si>
  <si>
    <t>Kevin</t>
  </si>
  <si>
    <t>Vankorlaar</t>
  </si>
  <si>
    <t>1154607968</t>
  </si>
  <si>
    <t>(407)303-9200</t>
  </si>
  <si>
    <t>(407)303-9201</t>
  </si>
  <si>
    <t>407-303-9194</t>
  </si>
  <si>
    <t>Fals, Angela M.</t>
  </si>
  <si>
    <t>Angela</t>
  </si>
  <si>
    <t>Fals</t>
  </si>
  <si>
    <t>1982691754</t>
  </si>
  <si>
    <t>Abraham-Pratt, Indira</t>
  </si>
  <si>
    <t>PHDS</t>
  </si>
  <si>
    <t>Indira</t>
  </si>
  <si>
    <t>Abraham-Pratt</t>
  </si>
  <si>
    <t>1487964102</t>
  </si>
  <si>
    <t>Center For Child Development</t>
  </si>
  <si>
    <t>615 E Princeton St</t>
  </si>
  <si>
    <t>Suite 300</t>
  </si>
  <si>
    <t>(407) 898-6005</t>
  </si>
  <si>
    <t>(407) 898-7722</t>
  </si>
  <si>
    <t>407-303-9847</t>
  </si>
  <si>
    <t>Forrest, Emily K.</t>
  </si>
  <si>
    <t>Emily</t>
  </si>
  <si>
    <t>Forrest</t>
  </si>
  <si>
    <t>1508060765</t>
  </si>
  <si>
    <t>Johnson, Jean S.</t>
  </si>
  <si>
    <t>Jean</t>
  </si>
  <si>
    <t>Johnson</t>
  </si>
  <si>
    <t>S.</t>
  </si>
  <si>
    <t>1992934889</t>
  </si>
  <si>
    <t>Center For Colon &amp; Rectal Surgery - Kissimmee*</t>
  </si>
  <si>
    <t>Kissimmee</t>
  </si>
  <si>
    <t>(407) 303-5191</t>
  </si>
  <si>
    <t>407-303-5192</t>
  </si>
  <si>
    <t>Nassif, George J.</t>
  </si>
  <si>
    <t>Nassif</t>
  </si>
  <si>
    <t>J.</t>
  </si>
  <si>
    <t>1942590393</t>
  </si>
  <si>
    <t>Suite 220</t>
  </si>
  <si>
    <t>(407) 303-5193</t>
  </si>
  <si>
    <t>Albert, Matthew Ross</t>
  </si>
  <si>
    <t>Albert</t>
  </si>
  <si>
    <t>Ross</t>
  </si>
  <si>
    <t>1699729244</t>
  </si>
  <si>
    <t>Meacham, Kimberly</t>
  </si>
  <si>
    <t>Kimberly</t>
  </si>
  <si>
    <t>Meacham</t>
  </si>
  <si>
    <t>1093947335</t>
  </si>
  <si>
    <t>258 S Chickasaw Trl</t>
  </si>
  <si>
    <t>(407) 303-6626</t>
  </si>
  <si>
    <t>(407) 303-6634</t>
  </si>
  <si>
    <t>407-303-6691</t>
  </si>
  <si>
    <t>Debeche-Adams, Teresa C.</t>
  </si>
  <si>
    <t>Teresa</t>
  </si>
  <si>
    <t>Debeche-Adams</t>
  </si>
  <si>
    <t>1538359161</t>
  </si>
  <si>
    <t>Center For Colon &amp; Rectal Surgery - Orlando</t>
  </si>
  <si>
    <t>(407) 303-2615</t>
  </si>
  <si>
    <t>(407) 303-0415</t>
  </si>
  <si>
    <t>407-303-0405</t>
  </si>
  <si>
    <t>MONSON, JOHN</t>
  </si>
  <si>
    <t>JOHN</t>
  </si>
  <si>
    <t>1982851119</t>
  </si>
  <si>
    <t>Paul</t>
  </si>
  <si>
    <t>Lewis, Laura</t>
  </si>
  <si>
    <t>Laura</t>
  </si>
  <si>
    <t>Lewis</t>
  </si>
  <si>
    <t>1245781509</t>
  </si>
  <si>
    <t>Sneider, Jeremy</t>
  </si>
  <si>
    <t>Jeremy</t>
  </si>
  <si>
    <t>Sneider</t>
  </si>
  <si>
    <t>1457760175</t>
  </si>
  <si>
    <t>2400 N Orange Blossom Trl</t>
  </si>
  <si>
    <t>(407) 932-6193</t>
  </si>
  <si>
    <t>(407) 932-6194</t>
  </si>
  <si>
    <t>407-932-6193</t>
  </si>
  <si>
    <t>Carty, Audrey Donna-Marie</t>
  </si>
  <si>
    <t>Audrey</t>
  </si>
  <si>
    <t>Carty</t>
  </si>
  <si>
    <t>Donna-Marie</t>
  </si>
  <si>
    <t>1427479765</t>
  </si>
  <si>
    <t>Lacandola, Marie Desiree Villaruz</t>
  </si>
  <si>
    <t>Marie Desiree</t>
  </si>
  <si>
    <t>Lacandola</t>
  </si>
  <si>
    <t>Villaruz</t>
  </si>
  <si>
    <t>1962837419</t>
  </si>
  <si>
    <t>Harris, Juliet</t>
  </si>
  <si>
    <t>Juliet</t>
  </si>
  <si>
    <t>Harris</t>
  </si>
  <si>
    <t>1568695419</t>
  </si>
  <si>
    <t>V</t>
  </si>
  <si>
    <t>Center For Interventional Endoscopy</t>
  </si>
  <si>
    <t>(407) 303-2570</t>
  </si>
  <si>
    <t>(407) 303-2585</t>
  </si>
  <si>
    <t>407-303-2570</t>
  </si>
  <si>
    <t>Bang, Ji Young Y.</t>
  </si>
  <si>
    <t>Ji Young</t>
  </si>
  <si>
    <t>Bang</t>
  </si>
  <si>
    <t>Y</t>
  </si>
  <si>
    <t>1912218314</t>
  </si>
  <si>
    <t>DAILEY, WHITNEY</t>
  </si>
  <si>
    <t>WHITNEY</t>
  </si>
  <si>
    <t>DAILEY</t>
  </si>
  <si>
    <t>1063808699</t>
  </si>
  <si>
    <t>Hasan, Muhammad K.</t>
  </si>
  <si>
    <t>Muhammad</t>
  </si>
  <si>
    <t>Hasan</t>
  </si>
  <si>
    <t>1063555894</t>
  </si>
  <si>
    <t>Hawes, Robert H.</t>
  </si>
  <si>
    <t>Hawes</t>
  </si>
  <si>
    <t>1295843241</t>
  </si>
  <si>
    <t>Varadarajulu, Shyam Sundar</t>
  </si>
  <si>
    <t>Shyam</t>
  </si>
  <si>
    <t>Varadarajulu</t>
  </si>
  <si>
    <t>Sundar</t>
  </si>
  <si>
    <t>1336161686</t>
  </si>
  <si>
    <t>Navaneethan, Udayakumar</t>
  </si>
  <si>
    <t>Udayakumar</t>
  </si>
  <si>
    <t>Navaneethan</t>
  </si>
  <si>
    <t>1225227507</t>
  </si>
  <si>
    <t>James</t>
  </si>
  <si>
    <t>Center For Metabolic &amp; Obesity Surgery</t>
  </si>
  <si>
    <t>Suite 401A</t>
  </si>
  <si>
    <t>(407)303-3820</t>
  </si>
  <si>
    <t>(407)303-3821</t>
  </si>
  <si>
    <t>407-303-3820</t>
  </si>
  <si>
    <t>Smith, Dennis C.</t>
  </si>
  <si>
    <t>Dennis</t>
  </si>
  <si>
    <t>1215048608</t>
  </si>
  <si>
    <t>Kim, Keith C.</t>
  </si>
  <si>
    <t>Keith</t>
  </si>
  <si>
    <t>Kim</t>
  </si>
  <si>
    <t>1194732750</t>
  </si>
  <si>
    <t>Young, Michele L.</t>
  </si>
  <si>
    <t>Michele</t>
  </si>
  <si>
    <t>Young</t>
  </si>
  <si>
    <t>L</t>
  </si>
  <si>
    <t>1861757734</t>
  </si>
  <si>
    <t>Center For Neonatal Care</t>
  </si>
  <si>
    <t>Suite 446</t>
  </si>
  <si>
    <t>(407) 303-2528</t>
  </si>
  <si>
    <t>(407) 303-2760</t>
  </si>
  <si>
    <t>(407) 303-2509</t>
  </si>
  <si>
    <t>Pediatric Hospitalist</t>
  </si>
  <si>
    <t>Isbel, Angela L.</t>
  </si>
  <si>
    <t>Isbel</t>
  </si>
  <si>
    <t>1205022902</t>
  </si>
  <si>
    <t>Pineda, Leslie C.</t>
  </si>
  <si>
    <t>Leslie</t>
  </si>
  <si>
    <t>Pineda</t>
  </si>
  <si>
    <t>1841516358</t>
  </si>
  <si>
    <t>Dismukes, Ashley Atchison</t>
  </si>
  <si>
    <t>Ashley</t>
  </si>
  <si>
    <t>Dismukes</t>
  </si>
  <si>
    <t>Atchison</t>
  </si>
  <si>
    <t>1275910739</t>
  </si>
  <si>
    <t>Harris, Janice E.</t>
  </si>
  <si>
    <t>Janice</t>
  </si>
  <si>
    <t>1043399736</t>
  </si>
  <si>
    <t>Hill, Denise Landers</t>
  </si>
  <si>
    <t>Denise</t>
  </si>
  <si>
    <t>Hill</t>
  </si>
  <si>
    <t>Landers</t>
  </si>
  <si>
    <t>1770942088</t>
  </si>
  <si>
    <t>Hubbard, Laura M.</t>
  </si>
  <si>
    <t>Hubbard</t>
  </si>
  <si>
    <t>M</t>
  </si>
  <si>
    <t>1346520632</t>
  </si>
  <si>
    <t>Kamdar, Tanvi</t>
  </si>
  <si>
    <t>Tanvi</t>
  </si>
  <si>
    <t>Kamdar</t>
  </si>
  <si>
    <t>1164556312</t>
  </si>
  <si>
    <t>King, Cheryl</t>
  </si>
  <si>
    <t>Cheryl</t>
  </si>
  <si>
    <t>King</t>
  </si>
  <si>
    <t>1972853315</t>
  </si>
  <si>
    <t>Lawrence, James</t>
  </si>
  <si>
    <t>Lawrence</t>
  </si>
  <si>
    <t>1265804876</t>
  </si>
  <si>
    <t>Luciano, Angel</t>
  </si>
  <si>
    <t>Angel</t>
  </si>
  <si>
    <t>Luciano</t>
  </si>
  <si>
    <t>1184714727</t>
  </si>
  <si>
    <t>Mayor, Reina Sarah</t>
  </si>
  <si>
    <t>Reina</t>
  </si>
  <si>
    <t>Mayor</t>
  </si>
  <si>
    <t>1619205846</t>
  </si>
  <si>
    <t>Mirza, Hussnain Shaukat</t>
  </si>
  <si>
    <t>Hussnain</t>
  </si>
  <si>
    <t>Mirza</t>
  </si>
  <si>
    <t>Shaukat</t>
  </si>
  <si>
    <t>1073819975</t>
  </si>
  <si>
    <t>Nugent, Dianne Marie</t>
  </si>
  <si>
    <t>Dianne</t>
  </si>
  <si>
    <t>Nugent</t>
  </si>
  <si>
    <t>Marie</t>
  </si>
  <si>
    <t>1902049703</t>
  </si>
  <si>
    <t>Ossinsky, Leslie J.</t>
  </si>
  <si>
    <t>Ossinsky</t>
  </si>
  <si>
    <t>1225117955</t>
  </si>
  <si>
    <t>Perfater, Rebecca B.</t>
  </si>
  <si>
    <t>Rebecca</t>
  </si>
  <si>
    <t>Perfater</t>
  </si>
  <si>
    <t>1578704201</t>
  </si>
  <si>
    <t>Pulickal, Anoop Sebastian</t>
  </si>
  <si>
    <t>Anoop</t>
  </si>
  <si>
    <t>Pulickal</t>
  </si>
  <si>
    <t>Sebastian</t>
  </si>
  <si>
    <t>1487955894</t>
  </si>
  <si>
    <t>Rawlings, David James</t>
  </si>
  <si>
    <t>Rawlings</t>
  </si>
  <si>
    <t>1457395865</t>
  </si>
  <si>
    <t>Ruiz Nieves, Rene</t>
  </si>
  <si>
    <t>Rene</t>
  </si>
  <si>
    <t>Ruiz Nieves</t>
  </si>
  <si>
    <t>1447446984</t>
  </si>
  <si>
    <t>Shore, Michelle Renee</t>
  </si>
  <si>
    <t>Michelle</t>
  </si>
  <si>
    <t>Shore</t>
  </si>
  <si>
    <t>Renee</t>
  </si>
  <si>
    <t>1659515096</t>
  </si>
  <si>
    <t>Singh</t>
  </si>
  <si>
    <t>Valle, Katherine</t>
  </si>
  <si>
    <t>Katherine</t>
  </si>
  <si>
    <t>Valle</t>
  </si>
  <si>
    <t>1427454982</t>
  </si>
  <si>
    <t>Wadhawan, Rajan</t>
  </si>
  <si>
    <t>Rajan</t>
  </si>
  <si>
    <t>Wadhawan</t>
  </si>
  <si>
    <t>1699722785</t>
  </si>
  <si>
    <t>Bartelson, Ruth B.</t>
  </si>
  <si>
    <t>Ruth</t>
  </si>
  <si>
    <t>Bartelson</t>
  </si>
  <si>
    <t>1770662454</t>
  </si>
  <si>
    <t>Bernstein, Hilton M.</t>
  </si>
  <si>
    <t>Hilton</t>
  </si>
  <si>
    <t>Bernstein</t>
  </si>
  <si>
    <t>1568493310</t>
  </si>
  <si>
    <t>Chandler, Amy N.</t>
  </si>
  <si>
    <t>Chandler</t>
  </si>
  <si>
    <t>1346569662</t>
  </si>
  <si>
    <t>Colombero, Sheryl</t>
  </si>
  <si>
    <t>Sheryl</t>
  </si>
  <si>
    <t>Colombero</t>
  </si>
  <si>
    <t>1720238942</t>
  </si>
  <si>
    <t>Kumar</t>
  </si>
  <si>
    <t>Ravi</t>
  </si>
  <si>
    <t>Irfan</t>
  </si>
  <si>
    <t>Suite 204</t>
  </si>
  <si>
    <t>1770956971</t>
  </si>
  <si>
    <t>Center For Pulmonary Hypertension &amp; Cardiovascular Diseases</t>
  </si>
  <si>
    <t>(407) 303-3638</t>
  </si>
  <si>
    <t>(407) 303-2882</t>
  </si>
  <si>
    <t>Cardiology</t>
  </si>
  <si>
    <t>WILSON, MELISA ANDREA</t>
  </si>
  <si>
    <t>MELISA</t>
  </si>
  <si>
    <t>WILSON</t>
  </si>
  <si>
    <t>ANDREA</t>
  </si>
  <si>
    <t>1780618355</t>
  </si>
  <si>
    <t>TARVER III, JAMES H.</t>
  </si>
  <si>
    <t>JAMES</t>
  </si>
  <si>
    <t>TARVER III</t>
  </si>
  <si>
    <t>H</t>
  </si>
  <si>
    <t>1568466514</t>
  </si>
  <si>
    <t>Kim, John C.</t>
  </si>
  <si>
    <t>1073554648</t>
  </si>
  <si>
    <t>Lane</t>
  </si>
  <si>
    <t>Center For Specialized Surgery - East Orlando</t>
  </si>
  <si>
    <t>(407) 303-7399</t>
  </si>
  <si>
    <t>(407)303-7305</t>
  </si>
  <si>
    <t>407-303-7209</t>
  </si>
  <si>
    <t>Chiu, Jeffrey</t>
  </si>
  <si>
    <t>Jeffrey</t>
  </si>
  <si>
    <t>Chiu</t>
  </si>
  <si>
    <t>1346529716</t>
  </si>
  <si>
    <t>Profeta, Bernadette</t>
  </si>
  <si>
    <t>Bernadette</t>
  </si>
  <si>
    <t>Profeta</t>
  </si>
  <si>
    <t>1477579837</t>
  </si>
  <si>
    <t>Center For Specialized Surgery - Orlando</t>
  </si>
  <si>
    <t>Suite 400</t>
  </si>
  <si>
    <t>Bloom, Scott William</t>
  </si>
  <si>
    <t>Scott</t>
  </si>
  <si>
    <t>Bloom</t>
  </si>
  <si>
    <t>1932428059</t>
  </si>
  <si>
    <t>Taylor, Reagan Hyder</t>
  </si>
  <si>
    <t>Reagan</t>
  </si>
  <si>
    <t>Taylor</t>
  </si>
  <si>
    <t>Hyder</t>
  </si>
  <si>
    <t>1669624805</t>
  </si>
  <si>
    <t>Arnoletti, Juan Pablo</t>
  </si>
  <si>
    <t>Juan</t>
  </si>
  <si>
    <t>Arnoletti</t>
  </si>
  <si>
    <t>Pablo</t>
  </si>
  <si>
    <t>1528071289</t>
  </si>
  <si>
    <t>de la Fuente, Sebastian</t>
  </si>
  <si>
    <t>de la Fuente</t>
  </si>
  <si>
    <t>1669647921</t>
  </si>
  <si>
    <t>Harmon, Rhonda L.</t>
  </si>
  <si>
    <t>Rhonda</t>
  </si>
  <si>
    <t>Harmon</t>
  </si>
  <si>
    <t>1255398640</t>
  </si>
  <si>
    <t>Miner</t>
  </si>
  <si>
    <t>Simmonds, Alric V.</t>
  </si>
  <si>
    <t>Alric</t>
  </si>
  <si>
    <t>Simmonds</t>
  </si>
  <si>
    <t>V.</t>
  </si>
  <si>
    <t>1518070192</t>
  </si>
  <si>
    <t>Center For Specialized Surgery - Winter Park</t>
  </si>
  <si>
    <t>Vega, Enrique Evelio</t>
  </si>
  <si>
    <t>Enrique</t>
  </si>
  <si>
    <t>Vega</t>
  </si>
  <si>
    <t>Evelio</t>
  </si>
  <si>
    <t>1265641765</t>
  </si>
  <si>
    <t>Olukoga, Christopher Olusegun</t>
  </si>
  <si>
    <t>Olukoga</t>
  </si>
  <si>
    <t>Olusegun</t>
  </si>
  <si>
    <t>1467444877</t>
  </si>
  <si>
    <t>Center For Surgical Care</t>
  </si>
  <si>
    <t>(407) 303-5214</t>
  </si>
  <si>
    <t>(407) 303-5215</t>
  </si>
  <si>
    <t>407-303-5356</t>
  </si>
  <si>
    <t>Minton, Lisa F.</t>
  </si>
  <si>
    <t>Lisa</t>
  </si>
  <si>
    <t>Minton</t>
  </si>
  <si>
    <t>1407951924</t>
  </si>
  <si>
    <t>Rohan</t>
  </si>
  <si>
    <t>E</t>
  </si>
  <si>
    <t>Center For Urologic Cancer</t>
  </si>
  <si>
    <t>(407) 303-4673</t>
  </si>
  <si>
    <t>(407)303-4674</t>
  </si>
  <si>
    <t>407-303-4816</t>
  </si>
  <si>
    <t>Andrich, John David</t>
  </si>
  <si>
    <t>Andrich</t>
  </si>
  <si>
    <t>1043640782</t>
  </si>
  <si>
    <t>Barcenas, Raniel M.</t>
  </si>
  <si>
    <t>Raniel</t>
  </si>
  <si>
    <t>Barcenas</t>
  </si>
  <si>
    <t>1114258118</t>
  </si>
  <si>
    <t>Boerner, Kevin M.</t>
  </si>
  <si>
    <t>Boerner</t>
  </si>
  <si>
    <t>1457346959</t>
  </si>
  <si>
    <t>Patel, Vipul R.</t>
  </si>
  <si>
    <t>Vipul</t>
  </si>
  <si>
    <t>1942259908</t>
  </si>
  <si>
    <t>Central Florida Family Medicine</t>
  </si>
  <si>
    <t>1000 W Broadway St</t>
  </si>
  <si>
    <t>Suite 205</t>
  </si>
  <si>
    <t>Oviedo</t>
  </si>
  <si>
    <t>(407) 706-1650</t>
  </si>
  <si>
    <t>(407) 706-1651</t>
  </si>
  <si>
    <t>407-706-1155</t>
  </si>
  <si>
    <t>Coupland, Joan D.</t>
  </si>
  <si>
    <t>Joan</t>
  </si>
  <si>
    <t>Coupland</t>
  </si>
  <si>
    <t>1366422933</t>
  </si>
  <si>
    <t>WINANS, GRETCHEN LEGLER</t>
  </si>
  <si>
    <t>GRETCHEN</t>
  </si>
  <si>
    <t>WINANS</t>
  </si>
  <si>
    <t>LEGLER</t>
  </si>
  <si>
    <t>1568770691</t>
  </si>
  <si>
    <t>MENZEL, PAMELA LYNN</t>
  </si>
  <si>
    <t>PAMELA</t>
  </si>
  <si>
    <t>MENZEL</t>
  </si>
  <si>
    <t>LYNN</t>
  </si>
  <si>
    <t>1477675718</t>
  </si>
  <si>
    <t>100 N Edinburgh Dr</t>
  </si>
  <si>
    <t>(407) 303-1812</t>
  </si>
  <si>
    <t>(407)303-1815</t>
  </si>
  <si>
    <t>MCCABE, LINDSEY C.</t>
  </si>
  <si>
    <t>LINDSEY</t>
  </si>
  <si>
    <t>MCCABE</t>
  </si>
  <si>
    <t>1922461953</t>
  </si>
  <si>
    <t>Kashi, Maryam R.</t>
  </si>
  <si>
    <t>Maryam</t>
  </si>
  <si>
    <t>Kashi</t>
  </si>
  <si>
    <t>1467569533</t>
  </si>
  <si>
    <t>Shukla, Mangesh</t>
  </si>
  <si>
    <t>Mangesh</t>
  </si>
  <si>
    <t>Shukla</t>
  </si>
  <si>
    <t>1881625333</t>
  </si>
  <si>
    <t>Newman</t>
  </si>
  <si>
    <t>Aharoni, Ilan</t>
  </si>
  <si>
    <t>Ilan</t>
  </si>
  <si>
    <t>Aharoni</t>
  </si>
  <si>
    <t>1851423701</t>
  </si>
  <si>
    <t>Inayat, Irteza B.</t>
  </si>
  <si>
    <t>Irteza</t>
  </si>
  <si>
    <t>Inayat</t>
  </si>
  <si>
    <t>1063689339</t>
  </si>
  <si>
    <t>Suite 216</t>
  </si>
  <si>
    <t>(407)303-3081</t>
  </si>
  <si>
    <t>(407)303-2147</t>
  </si>
  <si>
    <t>Idris, Ahmad</t>
  </si>
  <si>
    <t>Ahmad</t>
  </si>
  <si>
    <t>Idris</t>
  </si>
  <si>
    <t>1841386323</t>
  </si>
  <si>
    <t>Suite A360</t>
  </si>
  <si>
    <t>(407)303-4829</t>
  </si>
  <si>
    <t>(407) 303-4851</t>
  </si>
  <si>
    <t>Belardo, Melissa</t>
  </si>
  <si>
    <t>Melissa</t>
  </si>
  <si>
    <t>Belardo</t>
  </si>
  <si>
    <t>1174902811</t>
  </si>
  <si>
    <t>Central Florida Internal Medicine</t>
  </si>
  <si>
    <t>401 N Mills Ave</t>
  </si>
  <si>
    <t>(407)893-6225</t>
  </si>
  <si>
    <t>(407)893-7353</t>
  </si>
  <si>
    <t>407-893-7318</t>
  </si>
  <si>
    <t>Cindy McMillan</t>
  </si>
  <si>
    <t>Aydur, Erdem M.</t>
  </si>
  <si>
    <t>Erdem</t>
  </si>
  <si>
    <t>Aydur</t>
  </si>
  <si>
    <t>1881985026</t>
  </si>
  <si>
    <t>Haber, Tanya</t>
  </si>
  <si>
    <t>Tanya</t>
  </si>
  <si>
    <t>Haber</t>
  </si>
  <si>
    <t>1487690657</t>
  </si>
  <si>
    <t>Michael</t>
  </si>
  <si>
    <t>Centre For Senior Health</t>
  </si>
  <si>
    <t>1933 Dundee Dr</t>
  </si>
  <si>
    <t>(407)622-2647</t>
  </si>
  <si>
    <t>(407)644-3058</t>
  </si>
  <si>
    <t>Laird, Rosemary DeAngelis</t>
  </si>
  <si>
    <t>Rosemary</t>
  </si>
  <si>
    <t>Laird</t>
  </si>
  <si>
    <t>1407856131</t>
  </si>
  <si>
    <t>RABAZINSKI, MAUREEN A.</t>
  </si>
  <si>
    <t>MAUREEN</t>
  </si>
  <si>
    <t>RABAZINSKI</t>
  </si>
  <si>
    <t>1780058990</t>
  </si>
  <si>
    <t>Children's Center For Cancer &amp; Blood Diseases</t>
  </si>
  <si>
    <t>Suite 589</t>
  </si>
  <si>
    <t>(407) 303-2080</t>
  </si>
  <si>
    <t>(407) 303-2085</t>
  </si>
  <si>
    <t>831-110-4242</t>
  </si>
  <si>
    <t>ALLEWELT, HEATHER</t>
  </si>
  <si>
    <t>HEATHER</t>
  </si>
  <si>
    <t>ALLEWELT</t>
  </si>
  <si>
    <t>1609019207</t>
  </si>
  <si>
    <t>Hajjar, Fouad M.</t>
  </si>
  <si>
    <t>Fouad</t>
  </si>
  <si>
    <t>Hajjar</t>
  </si>
  <si>
    <t>1336190974</t>
  </si>
  <si>
    <t>Borrero Ramos, Dennis A.</t>
  </si>
  <si>
    <t>Borrero Ramos</t>
  </si>
  <si>
    <t>1841493053</t>
  </si>
  <si>
    <t>Ada</t>
  </si>
  <si>
    <t>de la Osa</t>
  </si>
  <si>
    <t>T.</t>
  </si>
  <si>
    <t>1912176678</t>
  </si>
  <si>
    <t>Doyle, Chandra</t>
  </si>
  <si>
    <t>Chandra</t>
  </si>
  <si>
    <t>Doyle</t>
  </si>
  <si>
    <t>1457760894</t>
  </si>
  <si>
    <t>Ramirez, Kourtnie</t>
  </si>
  <si>
    <t>Kourtnie</t>
  </si>
  <si>
    <t>Ramirez</t>
  </si>
  <si>
    <t>1184988362</t>
  </si>
  <si>
    <t>1745 Sterling Silver Blvd</t>
  </si>
  <si>
    <t>Deltona</t>
  </si>
  <si>
    <t>(407)303-9194</t>
  </si>
  <si>
    <t>(407)303-9273</t>
  </si>
  <si>
    <t>Pena, Deogracias R.</t>
  </si>
  <si>
    <t>Deogracias</t>
  </si>
  <si>
    <t>Pena</t>
  </si>
  <si>
    <t>1669483855</t>
  </si>
  <si>
    <t>Pediatrics</t>
  </si>
  <si>
    <t>Lynette Keeling</t>
  </si>
  <si>
    <t>Suite 411</t>
  </si>
  <si>
    <t>Critical Care Specialists</t>
  </si>
  <si>
    <t>Suite 401</t>
  </si>
  <si>
    <t>(407) 303-7283</t>
  </si>
  <si>
    <t>(407)303-0347</t>
  </si>
  <si>
    <t>Hospitalist</t>
  </si>
  <si>
    <t>Hill, Amanda L.</t>
  </si>
  <si>
    <t>Amanda</t>
  </si>
  <si>
    <t>1962871905</t>
  </si>
  <si>
    <t>Goldblatt, Michael A.</t>
  </si>
  <si>
    <t>Goldblatt</t>
  </si>
  <si>
    <t>1275996639</t>
  </si>
  <si>
    <t>Okorie, Okorie Nduka</t>
  </si>
  <si>
    <t>Okorie</t>
  </si>
  <si>
    <t>Nduka</t>
  </si>
  <si>
    <t>1902876063</t>
  </si>
  <si>
    <t>Bull, Stefanie Maria</t>
  </si>
  <si>
    <t>Stefanie</t>
  </si>
  <si>
    <t>Bull</t>
  </si>
  <si>
    <t>Maria</t>
  </si>
  <si>
    <t>1508269846</t>
  </si>
  <si>
    <t>Carrillo, Maria Caridad</t>
  </si>
  <si>
    <t>Carrillo</t>
  </si>
  <si>
    <t>Caridad</t>
  </si>
  <si>
    <t>1588673289</t>
  </si>
  <si>
    <t>Combs, Stephenie M.</t>
  </si>
  <si>
    <t>Stephenie</t>
  </si>
  <si>
    <t>Combs</t>
  </si>
  <si>
    <t>1104885128</t>
  </si>
  <si>
    <t>Dunton, Catherine</t>
  </si>
  <si>
    <t>Dunton</t>
  </si>
  <si>
    <t>1841292141</t>
  </si>
  <si>
    <t>Fernainy, Khaled</t>
  </si>
  <si>
    <t>Khaled</t>
  </si>
  <si>
    <t>Fernainy</t>
  </si>
  <si>
    <t>1457554586</t>
  </si>
  <si>
    <t>Haddadin, Ala' Sami</t>
  </si>
  <si>
    <t>Ala'</t>
  </si>
  <si>
    <t>Haddadin</t>
  </si>
  <si>
    <t>Sami</t>
  </si>
  <si>
    <t>1982685673</t>
  </si>
  <si>
    <t>Hmadeh, Mohammad Yassin M Rida</t>
  </si>
  <si>
    <t>Mohammad Yassin</t>
  </si>
  <si>
    <t>Hmadeh</t>
  </si>
  <si>
    <t>M Rida</t>
  </si>
  <si>
    <t>1649444944</t>
  </si>
  <si>
    <t>Oliveira, Eduardo C.</t>
  </si>
  <si>
    <t>Oliveira</t>
  </si>
  <si>
    <t>1285694562</t>
  </si>
  <si>
    <t>Sorrell, Judith E.</t>
  </si>
  <si>
    <t>Judith</t>
  </si>
  <si>
    <t>Sorrell</t>
  </si>
  <si>
    <t>1497970495</t>
  </si>
  <si>
    <t>Steahr, Gregg Arthur</t>
  </si>
  <si>
    <t>Gregg</t>
  </si>
  <si>
    <t>Steahr</t>
  </si>
  <si>
    <t>Arthur</t>
  </si>
  <si>
    <t>1164436655</t>
  </si>
  <si>
    <t>RAMIREZ, JOSE FERNANDO</t>
  </si>
  <si>
    <t>JOSE</t>
  </si>
  <si>
    <t>RAMIREZ</t>
  </si>
  <si>
    <t>FERNANDO</t>
  </si>
  <si>
    <t>1285622605</t>
  </si>
  <si>
    <t>ARANGO, ROBERTO A.</t>
  </si>
  <si>
    <t>ROBERTO</t>
  </si>
  <si>
    <t>ARANGO</t>
  </si>
  <si>
    <t>1346557360</t>
  </si>
  <si>
    <t>Guzzi, Louis M.</t>
  </si>
  <si>
    <t>Louis</t>
  </si>
  <si>
    <t>Guzzi</t>
  </si>
  <si>
    <t>1215923180</t>
  </si>
  <si>
    <t>Pullakhandam, Naga Srinivas</t>
  </si>
  <si>
    <t>Naga</t>
  </si>
  <si>
    <t>Pullakhandam</t>
  </si>
  <si>
    <t>Srinivas</t>
  </si>
  <si>
    <t>1053382762</t>
  </si>
  <si>
    <t>Parikh, Amay</t>
  </si>
  <si>
    <t>Amay</t>
  </si>
  <si>
    <t>Parikh</t>
  </si>
  <si>
    <t>1740464924</t>
  </si>
  <si>
    <t>Farag, Hany</t>
  </si>
  <si>
    <t>Hany</t>
  </si>
  <si>
    <t>Farag</t>
  </si>
  <si>
    <t>1538362066</t>
  </si>
  <si>
    <t>Contorakes, Cheri</t>
  </si>
  <si>
    <t>Cheri</t>
  </si>
  <si>
    <t>Contorakes</t>
  </si>
  <si>
    <t>1457536120</t>
  </si>
  <si>
    <t>Jocson, Maria Jessica</t>
  </si>
  <si>
    <t>Maria Jessica</t>
  </si>
  <si>
    <t>Jocson</t>
  </si>
  <si>
    <t>1730336504</t>
  </si>
  <si>
    <t>Smith, Lisa</t>
  </si>
  <si>
    <t>1174875660</t>
  </si>
  <si>
    <t>Behnia, Mehrdad</t>
  </si>
  <si>
    <t>Mehrdad</t>
  </si>
  <si>
    <t>Behnia</t>
  </si>
  <si>
    <t>Raval, Patricia</t>
  </si>
  <si>
    <t>Patricia</t>
  </si>
  <si>
    <t>Raval</t>
  </si>
  <si>
    <t>1063632255</t>
  </si>
  <si>
    <t>Lagina, Robyn</t>
  </si>
  <si>
    <t>Lagina</t>
  </si>
  <si>
    <t>1043411291</t>
  </si>
  <si>
    <t>Rosario, Ariel</t>
  </si>
  <si>
    <t>Ariel</t>
  </si>
  <si>
    <t>Rosario</t>
  </si>
  <si>
    <t>1740734482</t>
  </si>
  <si>
    <t>Sonia</t>
  </si>
  <si>
    <t>Brown</t>
  </si>
  <si>
    <t>1093756983</t>
  </si>
  <si>
    <t>Sanchez, Stephanie</t>
  </si>
  <si>
    <t>Stephanie</t>
  </si>
  <si>
    <t>Sanchez</t>
  </si>
  <si>
    <t>1003130592</t>
  </si>
  <si>
    <t>Box, Theodore</t>
  </si>
  <si>
    <t>Theodore</t>
  </si>
  <si>
    <t>Box</t>
  </si>
  <si>
    <t>1912307810</t>
  </si>
  <si>
    <t>(407) 303-6285</t>
  </si>
  <si>
    <t>(407) 303-6284</t>
  </si>
  <si>
    <t>Attermann, Steven L.</t>
  </si>
  <si>
    <t>Steven</t>
  </si>
  <si>
    <t>Attermann</t>
  </si>
  <si>
    <t>1538173026</t>
  </si>
  <si>
    <t>SIBLEY, SHARON M.</t>
  </si>
  <si>
    <t>SHARON</t>
  </si>
  <si>
    <t>SIBLEY</t>
  </si>
  <si>
    <t>1700806502</t>
  </si>
  <si>
    <t>East Orlando Urology (Florida Urology Associates)</t>
  </si>
  <si>
    <t>(407)303-6865</t>
  </si>
  <si>
    <t>(407) 303-6537</t>
  </si>
  <si>
    <t>407-303-6462</t>
  </si>
  <si>
    <t>Moore, Perry A.</t>
  </si>
  <si>
    <t>Perry</t>
  </si>
  <si>
    <t>Moore</t>
  </si>
  <si>
    <t>1447241831</t>
  </si>
  <si>
    <t>Dobkin, Stephen F.</t>
  </si>
  <si>
    <t>Stephen</t>
  </si>
  <si>
    <t>Dobkin</t>
  </si>
  <si>
    <t>1306899893</t>
  </si>
  <si>
    <t>Donovan, Jennifer S.</t>
  </si>
  <si>
    <t>Donovan</t>
  </si>
  <si>
    <t>1366511875</t>
  </si>
  <si>
    <t>Patel, Zamip P.</t>
  </si>
  <si>
    <t>Zamip</t>
  </si>
  <si>
    <t>P.</t>
  </si>
  <si>
    <t>1437318326</t>
  </si>
  <si>
    <t>3701 Avalon Park West Blvd</t>
  </si>
  <si>
    <t>407-306-9980</t>
  </si>
  <si>
    <t>Pritchett, Bernice Adella</t>
  </si>
  <si>
    <t>Bernice</t>
  </si>
  <si>
    <t>Pritchett</t>
  </si>
  <si>
    <t>Adella</t>
  </si>
  <si>
    <t>1700847449</t>
  </si>
  <si>
    <t>Collazo, Marie Milagros</t>
  </si>
  <si>
    <t>Collazo</t>
  </si>
  <si>
    <t>Milagros</t>
  </si>
  <si>
    <t>1346640356</t>
  </si>
  <si>
    <t>Family Care Center Of Oviedo</t>
  </si>
  <si>
    <t>(407) 366-6004</t>
  </si>
  <si>
    <t>(407) 366-6919</t>
  </si>
  <si>
    <t>407-366-6603</t>
  </si>
  <si>
    <t>Rodrigues, Randi-Ann</t>
  </si>
  <si>
    <t>Randi-Ann</t>
  </si>
  <si>
    <t>Rodrigues</t>
  </si>
  <si>
    <t>1023003100</t>
  </si>
  <si>
    <t>Family Medicine Of Celebration</t>
  </si>
  <si>
    <t>1530 Celebration Blvd</t>
  </si>
  <si>
    <t>(407) 566-0404</t>
  </si>
  <si>
    <t>(407)566-0411</t>
  </si>
  <si>
    <t>Dawn</t>
  </si>
  <si>
    <t>Winslow</t>
  </si>
  <si>
    <t>1437417151</t>
  </si>
  <si>
    <t>Yunk, Craig Carl</t>
  </si>
  <si>
    <t>Craig</t>
  </si>
  <si>
    <t>Yunk</t>
  </si>
  <si>
    <t>Carl</t>
  </si>
  <si>
    <t>1992058606</t>
  </si>
  <si>
    <t>Family Medicine Of Hunters Creek</t>
  </si>
  <si>
    <t>3264 Greenwald Way North</t>
  </si>
  <si>
    <t>(407) 539-0312</t>
  </si>
  <si>
    <t>(407) 539-0313</t>
  </si>
  <si>
    <t>407-539-0312</t>
  </si>
  <si>
    <t>RAGSDALE, AMY</t>
  </si>
  <si>
    <t>AMY</t>
  </si>
  <si>
    <t>RAGSDALE</t>
  </si>
  <si>
    <t>1306236435</t>
  </si>
  <si>
    <t>Florida Breast Health Specialists</t>
  </si>
  <si>
    <t>(407) 303-4760</t>
  </si>
  <si>
    <t>(407)303-4546</t>
  </si>
  <si>
    <t>407-303-4484</t>
  </si>
  <si>
    <t>Florida Breast Health Specialists - Breast Reconstruction</t>
  </si>
  <si>
    <t>SYLORA, ROXANNE</t>
  </si>
  <si>
    <t>ROXANNE</t>
  </si>
  <si>
    <t>SYLORA</t>
  </si>
  <si>
    <t>1417904616</t>
  </si>
  <si>
    <t>Florida Center For Neuropsychology</t>
  </si>
  <si>
    <t>Suite 540</t>
  </si>
  <si>
    <t>(407) 303-8877</t>
  </si>
  <si>
    <t>(407) 303-8811</t>
  </si>
  <si>
    <t>Westerveld, Michael</t>
  </si>
  <si>
    <t>PhD</t>
  </si>
  <si>
    <t>Westerveld</t>
  </si>
  <si>
    <t>1841275674</t>
  </si>
  <si>
    <t>Longa, Catherine</t>
  </si>
  <si>
    <t>Longa</t>
  </si>
  <si>
    <t>1558734533</t>
  </si>
  <si>
    <t>Florida Center For Pediatric Cellular Therapy</t>
  </si>
  <si>
    <t>(407)303-1300</t>
  </si>
  <si>
    <t>(407)303-1301</t>
  </si>
  <si>
    <t>Shook, David Richard</t>
  </si>
  <si>
    <t>Shook</t>
  </si>
  <si>
    <t>1518010164</t>
  </si>
  <si>
    <t>Lion, Lori</t>
  </si>
  <si>
    <t>Lori</t>
  </si>
  <si>
    <t>Lion</t>
  </si>
  <si>
    <t>1982845483</t>
  </si>
  <si>
    <t>Florida Center For Pediatric Dermatology</t>
  </si>
  <si>
    <t>Suite 416</t>
  </si>
  <si>
    <t>(407) 303-1687</t>
  </si>
  <si>
    <t>(407) 303-1729</t>
  </si>
  <si>
    <t>407-303-9869</t>
  </si>
  <si>
    <t>Gutierrez, Marcela</t>
  </si>
  <si>
    <t>Marcela</t>
  </si>
  <si>
    <t>Gutierrez</t>
  </si>
  <si>
    <t>1073684874</t>
  </si>
  <si>
    <t>Rico, Tace</t>
  </si>
  <si>
    <t>Tace</t>
  </si>
  <si>
    <t>Rico</t>
  </si>
  <si>
    <t>1871755868</t>
  </si>
  <si>
    <t>Kumar, Monique G.</t>
  </si>
  <si>
    <t>Monique G.</t>
  </si>
  <si>
    <t>1821227133</t>
  </si>
  <si>
    <t>Florida Center For Pediatric Endocrinology, Diabetes &amp; Metabolism</t>
  </si>
  <si>
    <t>(407) 896-2901</t>
  </si>
  <si>
    <t>(407)896-2902</t>
  </si>
  <si>
    <t>407-303-7713</t>
  </si>
  <si>
    <t>Daaboul, Jorge J.</t>
  </si>
  <si>
    <t>Jorge</t>
  </si>
  <si>
    <t>Daaboul</t>
  </si>
  <si>
    <t>1720197585</t>
  </si>
  <si>
    <t>Reddy, Konda Mohan</t>
  </si>
  <si>
    <t>Konda</t>
  </si>
  <si>
    <t>Reddy</t>
  </si>
  <si>
    <t>Mohan</t>
  </si>
  <si>
    <t>1790987964</t>
  </si>
  <si>
    <t>Lee</t>
  </si>
  <si>
    <t>Cazeau, Rachel-Marie</t>
  </si>
  <si>
    <t>Rachel-Marie</t>
  </si>
  <si>
    <t>Cazeau</t>
  </si>
  <si>
    <t>1376770362</t>
  </si>
  <si>
    <t>Orpi, Daniella</t>
  </si>
  <si>
    <t>Daniella</t>
  </si>
  <si>
    <t>Orpi</t>
  </si>
  <si>
    <t>1508310194</t>
  </si>
  <si>
    <t>(407) 303-5687</t>
  </si>
  <si>
    <t>(407) 303-0806</t>
  </si>
  <si>
    <t>407-303-3642</t>
  </si>
  <si>
    <t>Thompson, Jared Bradley</t>
  </si>
  <si>
    <t>Jared</t>
  </si>
  <si>
    <t>Bradley</t>
  </si>
  <si>
    <t>1992056337</t>
  </si>
  <si>
    <t>Florida Center For Pediatric Orthopaedics - Daytona*</t>
  </si>
  <si>
    <t>Suite 408</t>
  </si>
  <si>
    <t>Daytona Beach</t>
  </si>
  <si>
    <t>Volusia</t>
  </si>
  <si>
    <t>Woo, Raymund</t>
  </si>
  <si>
    <t>Raymund</t>
  </si>
  <si>
    <t>Woo</t>
  </si>
  <si>
    <t>1205862745</t>
  </si>
  <si>
    <t>Backus, Katerina A.</t>
  </si>
  <si>
    <t>Katerina</t>
  </si>
  <si>
    <t>Backus</t>
  </si>
  <si>
    <t>1326239872</t>
  </si>
  <si>
    <t>Florida Center For Pediatric Urology - Daytona*</t>
  </si>
  <si>
    <t>(407) 303-5781</t>
  </si>
  <si>
    <t>(407) 303-5794</t>
  </si>
  <si>
    <t>407-303-7732</t>
  </si>
  <si>
    <t>Keating, Michael A.</t>
  </si>
  <si>
    <t>Keating</t>
  </si>
  <si>
    <t>1447369202</t>
  </si>
  <si>
    <t>Gomez, Pablo</t>
  </si>
  <si>
    <t>Gomez</t>
  </si>
  <si>
    <t>1942418991</t>
  </si>
  <si>
    <t>Simpson, Sara</t>
  </si>
  <si>
    <t>Sara</t>
  </si>
  <si>
    <t>Simpson</t>
  </si>
  <si>
    <t>1083968226</t>
  </si>
  <si>
    <t>Denton, Robin</t>
  </si>
  <si>
    <t>Robin</t>
  </si>
  <si>
    <t>Denton</t>
  </si>
  <si>
    <t>1316341076</t>
  </si>
  <si>
    <t>Timothy</t>
  </si>
  <si>
    <t>Florida Center For Pediatric Urology</t>
  </si>
  <si>
    <t>Suite 310</t>
  </si>
  <si>
    <t>Ng, Ernest</t>
  </si>
  <si>
    <t>Ernest</t>
  </si>
  <si>
    <t>Ng</t>
  </si>
  <si>
    <t>1003291428</t>
  </si>
  <si>
    <t>Florida Diabetes &amp; Endocrine Center - Kissimmee</t>
  </si>
  <si>
    <t>(407) 932-6190</t>
  </si>
  <si>
    <t>(407)932-6191</t>
  </si>
  <si>
    <t>407-932-6234</t>
  </si>
  <si>
    <t>Ullah, Daniel Ryan</t>
  </si>
  <si>
    <t>Daniel</t>
  </si>
  <si>
    <t>Ullah</t>
  </si>
  <si>
    <t>Ryan</t>
  </si>
  <si>
    <t>1376707950</t>
  </si>
  <si>
    <t>Varon, Juan C.</t>
  </si>
  <si>
    <t>Varon</t>
  </si>
  <si>
    <t>1053512350</t>
  </si>
  <si>
    <t>Florida Diabetes &amp; Endocrine Center - Orlando</t>
  </si>
  <si>
    <t>Suite 502</t>
  </si>
  <si>
    <t>(407) 303-2801</t>
  </si>
  <si>
    <t>(407) 303-2805</t>
  </si>
  <si>
    <t>407-303-2703</t>
  </si>
  <si>
    <t>Martin, Andrew S.</t>
  </si>
  <si>
    <t>Martin</t>
  </si>
  <si>
    <t>1497799886</t>
  </si>
  <si>
    <t>Charles, Carmina</t>
  </si>
  <si>
    <t>Carmina</t>
  </si>
  <si>
    <t>Charles</t>
  </si>
  <si>
    <t>1437300142</t>
  </si>
  <si>
    <t>Bakhtiani, Parkash</t>
  </si>
  <si>
    <t>Parkash</t>
  </si>
  <si>
    <t>Bakhtiani</t>
  </si>
  <si>
    <t>1821259649</t>
  </si>
  <si>
    <t>Roque</t>
  </si>
  <si>
    <t>Elizabeth</t>
  </si>
  <si>
    <t>Tanton, Damon Danny</t>
  </si>
  <si>
    <t>Damon</t>
  </si>
  <si>
    <t>Tanton</t>
  </si>
  <si>
    <t>Danny</t>
  </si>
  <si>
    <t>1952429615</t>
  </si>
  <si>
    <t>Owen, Louise</t>
  </si>
  <si>
    <t>Louise</t>
  </si>
  <si>
    <t>Owen</t>
  </si>
  <si>
    <t>1215167358</t>
  </si>
  <si>
    <t>Khan</t>
  </si>
  <si>
    <t>Florida Diabetes &amp; Endocrine Center - Celebration</t>
  </si>
  <si>
    <t>(407) 303-4855</t>
  </si>
  <si>
    <t>(407) 303-4404</t>
  </si>
  <si>
    <t>Blackburn, Erin Renee</t>
  </si>
  <si>
    <t>Erin</t>
  </si>
  <si>
    <t>Blackburn</t>
  </si>
  <si>
    <t>1528373255</t>
  </si>
  <si>
    <t>Coleman, Robert V.</t>
  </si>
  <si>
    <t>Coleman</t>
  </si>
  <si>
    <t>1487663928</t>
  </si>
  <si>
    <t>1720313539</t>
  </si>
  <si>
    <t>Florida Diabetes &amp; Endocrine Center - Winter Park</t>
  </si>
  <si>
    <t>(407) 646-7845</t>
  </si>
  <si>
    <t>(407) 646-7846</t>
  </si>
  <si>
    <t>Florida Epilepsy Center</t>
  </si>
  <si>
    <t>(407)303-8127</t>
  </si>
  <si>
    <t>(407)303-8197</t>
  </si>
  <si>
    <t>407-303-9852</t>
  </si>
  <si>
    <t>Lee, Ki Hyeong</t>
  </si>
  <si>
    <t>Ki Hyeong</t>
  </si>
  <si>
    <t>1326061862</t>
  </si>
  <si>
    <t>Seo, Joo Hee</t>
  </si>
  <si>
    <t>Joo Hee</t>
  </si>
  <si>
    <t>Seo</t>
  </si>
  <si>
    <t>1376869529</t>
  </si>
  <si>
    <t>Skinner, Holly J.</t>
  </si>
  <si>
    <t>Holly</t>
  </si>
  <si>
    <t>Skinner</t>
  </si>
  <si>
    <t>J</t>
  </si>
  <si>
    <t>1134203300</t>
  </si>
  <si>
    <t>Wombles, Christina</t>
  </si>
  <si>
    <t>Christina</t>
  </si>
  <si>
    <t>Wombles</t>
  </si>
  <si>
    <t>1992977003</t>
  </si>
  <si>
    <t>Gireesh, Elakkat</t>
  </si>
  <si>
    <t>Elakkat</t>
  </si>
  <si>
    <t>Gireesh</t>
  </si>
  <si>
    <t>1821224593</t>
  </si>
  <si>
    <t>Florida Gastroenterology Care For Children</t>
  </si>
  <si>
    <t>(407)303-9926</t>
  </si>
  <si>
    <t>(407)303-9928</t>
  </si>
  <si>
    <t>407-303-9926</t>
  </si>
  <si>
    <t>Hernandez, Lina Maria</t>
  </si>
  <si>
    <t>Lina</t>
  </si>
  <si>
    <t>Hernandez</t>
  </si>
  <si>
    <t>1710189824</t>
  </si>
  <si>
    <t>BREWER, KATIE D.</t>
  </si>
  <si>
    <t>KATIE</t>
  </si>
  <si>
    <t>BREWER</t>
  </si>
  <si>
    <t>1366871626</t>
  </si>
  <si>
    <t>201 N Park Ave</t>
  </si>
  <si>
    <t>(407) 889-1930</t>
  </si>
  <si>
    <t>(407)889-1904</t>
  </si>
  <si>
    <t>407-889-1966</t>
  </si>
  <si>
    <t>Wodi, Linus A.</t>
  </si>
  <si>
    <t>Linus</t>
  </si>
  <si>
    <t>Wodi</t>
  </si>
  <si>
    <t>1841242906</t>
  </si>
  <si>
    <t>Florida Heart Group - Orlando</t>
  </si>
  <si>
    <t>1613 N Mills Ave</t>
  </si>
  <si>
    <t>(407) 894-4474</t>
  </si>
  <si>
    <t>Patel, Pavan V.</t>
  </si>
  <si>
    <t>Pavan</t>
  </si>
  <si>
    <t>1639447360</t>
  </si>
  <si>
    <t>1770758021</t>
  </si>
  <si>
    <t>Curry, Rupert Charles</t>
  </si>
  <si>
    <t>Rupert</t>
  </si>
  <si>
    <t>Curry</t>
  </si>
  <si>
    <t>1629074257</t>
  </si>
  <si>
    <t>Guerrero, Patricia Adriana</t>
  </si>
  <si>
    <t>Guerrero</t>
  </si>
  <si>
    <t>Adriana</t>
  </si>
  <si>
    <t>1881690410</t>
  </si>
  <si>
    <t>Monir, George</t>
  </si>
  <si>
    <t>Monir</t>
  </si>
  <si>
    <t>1588661136</t>
  </si>
  <si>
    <t>Buchanan, Melissa S.</t>
  </si>
  <si>
    <t>Buchanan</t>
  </si>
  <si>
    <t>1730465113</t>
  </si>
  <si>
    <t>Derrick, Dawn Michelle</t>
  </si>
  <si>
    <t>Derrick</t>
  </si>
  <si>
    <t>1962613570</t>
  </si>
  <si>
    <t>Hoffman, Abigail</t>
  </si>
  <si>
    <t>Abigail</t>
  </si>
  <si>
    <t>Hoffman</t>
  </si>
  <si>
    <t>1023312071</t>
  </si>
  <si>
    <t>McNutt, Nicole Alyssa</t>
  </si>
  <si>
    <t>Nicole</t>
  </si>
  <si>
    <t>McNutt</t>
  </si>
  <si>
    <t>Alyssa</t>
  </si>
  <si>
    <t>1043388168</t>
  </si>
  <si>
    <t>WOODWARD, JOHN Michael</t>
  </si>
  <si>
    <t>WOODWARD</t>
  </si>
  <si>
    <t>1881813129</t>
  </si>
  <si>
    <t>Patacsil, Frankie Jo</t>
  </si>
  <si>
    <t>Frankie</t>
  </si>
  <si>
    <t>Patacsil</t>
  </si>
  <si>
    <t>Jo</t>
  </si>
  <si>
    <t>1851390298</t>
  </si>
  <si>
    <t>Weaver, Curtis J.</t>
  </si>
  <si>
    <t>Curtis</t>
  </si>
  <si>
    <t>Weaver</t>
  </si>
  <si>
    <t>1073510707</t>
  </si>
  <si>
    <t>Lozano, Hector F.</t>
  </si>
  <si>
    <t>Hector</t>
  </si>
  <si>
    <t>Lozano</t>
  </si>
  <si>
    <t>1053361808</t>
  </si>
  <si>
    <t>Arias, Jose H.</t>
  </si>
  <si>
    <t>Jose</t>
  </si>
  <si>
    <t>Arias</t>
  </si>
  <si>
    <t>1346247970</t>
  </si>
  <si>
    <t>Fahey, Francis J.</t>
  </si>
  <si>
    <t>Francis</t>
  </si>
  <si>
    <t>Fahey</t>
  </si>
  <si>
    <t>1255338885</t>
  </si>
  <si>
    <t>Franceschi, Alejandro C.</t>
  </si>
  <si>
    <t>Alejandro</t>
  </si>
  <si>
    <t>Franceschi</t>
  </si>
  <si>
    <t>1417957499</t>
  </si>
  <si>
    <t>Kim, Chin K.</t>
  </si>
  <si>
    <t>Chin</t>
  </si>
  <si>
    <t>1437120896</t>
  </si>
  <si>
    <t>Saenz, Carlos B.</t>
  </si>
  <si>
    <t>Saenz</t>
  </si>
  <si>
    <t>1316944416</t>
  </si>
  <si>
    <t>Seifein, Hani B.</t>
  </si>
  <si>
    <t>Hani</t>
  </si>
  <si>
    <t>Seifein</t>
  </si>
  <si>
    <t>1942207055</t>
  </si>
  <si>
    <t>Ma, Carol Chung-Chi</t>
  </si>
  <si>
    <t>Carol</t>
  </si>
  <si>
    <t>Ma</t>
  </si>
  <si>
    <t>Chung-Chi</t>
  </si>
  <si>
    <t>1730223181</t>
  </si>
  <si>
    <t>Miner, James A.</t>
  </si>
  <si>
    <t>1225035868</t>
  </si>
  <si>
    <t>Bomma, Chandra</t>
  </si>
  <si>
    <t>Bomma</t>
  </si>
  <si>
    <t>1962517433</t>
  </si>
  <si>
    <t>Sandra</t>
  </si>
  <si>
    <t>1386733574</t>
  </si>
  <si>
    <t>Schwartz, Kerry</t>
  </si>
  <si>
    <t>Kerry</t>
  </si>
  <si>
    <t>Schwartz</t>
  </si>
  <si>
    <t>1013914720</t>
  </si>
  <si>
    <t>Florida Heart Group - Altamonte Springs</t>
  </si>
  <si>
    <t>689 E Altamonte Dr</t>
  </si>
  <si>
    <t>Cen, Puxiao</t>
  </si>
  <si>
    <t>Puxiao</t>
  </si>
  <si>
    <t>Cen</t>
  </si>
  <si>
    <t>1528055274</t>
  </si>
  <si>
    <t>Ververis, John</t>
  </si>
  <si>
    <t>Ververis</t>
  </si>
  <si>
    <t>1750354494</t>
  </si>
  <si>
    <t>Florida Heart Group - Oviedo</t>
  </si>
  <si>
    <t>Suite 1000</t>
  </si>
  <si>
    <t>Walsh, Thomas Fleming</t>
  </si>
  <si>
    <t>Walsh</t>
  </si>
  <si>
    <t>Fleming</t>
  </si>
  <si>
    <t>1164431300</t>
  </si>
  <si>
    <t>Florida Heart Group - Celebration</t>
  </si>
  <si>
    <t>Bhatheja, Rohit</t>
  </si>
  <si>
    <t>Rohit</t>
  </si>
  <si>
    <t>Bhatheja</t>
  </si>
  <si>
    <t>1912097627</t>
  </si>
  <si>
    <t>Florida Hospital Gynecologic Oncology</t>
  </si>
  <si>
    <t>Suite 786</t>
  </si>
  <si>
    <t>(407)303-2422</t>
  </si>
  <si>
    <t>(407)303-2435</t>
  </si>
  <si>
    <t>407-303-2436</t>
  </si>
  <si>
    <t>AHMAD, SARFRAZ</t>
  </si>
  <si>
    <t>SARFRAZ</t>
  </si>
  <si>
    <t>AHMAD</t>
  </si>
  <si>
    <t>N/A</t>
  </si>
  <si>
    <t>Holloway, Robert W.</t>
  </si>
  <si>
    <t>Holloway</t>
  </si>
  <si>
    <t>1538109137</t>
  </si>
  <si>
    <t>Kendrick, James E.</t>
  </si>
  <si>
    <t>Kendrick</t>
  </si>
  <si>
    <t>1164450508</t>
  </si>
  <si>
    <t>Isler, Sherry</t>
  </si>
  <si>
    <t>Sherry</t>
  </si>
  <si>
    <t>Isler</t>
  </si>
  <si>
    <t>1467799221</t>
  </si>
  <si>
    <t>Penland, Maria L.</t>
  </si>
  <si>
    <t>Penland</t>
  </si>
  <si>
    <t>1780986307</t>
  </si>
  <si>
    <t>Suite 165</t>
  </si>
  <si>
    <t>(407) 975-0406</t>
  </si>
  <si>
    <t>(407)975-0407</t>
  </si>
  <si>
    <t>Swoboda, Jennifer</t>
  </si>
  <si>
    <t>Swoboda</t>
  </si>
  <si>
    <t>1427093145</t>
  </si>
  <si>
    <t>Ashmawy, Yessin</t>
  </si>
  <si>
    <t>Yessin</t>
  </si>
  <si>
    <t>Ashmawy</t>
  </si>
  <si>
    <t>1750386314</t>
  </si>
  <si>
    <t>Thompson, Royal Denise</t>
  </si>
  <si>
    <t>Royal</t>
  </si>
  <si>
    <t>1174516736</t>
  </si>
  <si>
    <t>Crofoot, Kyle M.</t>
  </si>
  <si>
    <t>Kyle</t>
  </si>
  <si>
    <t>Crofoot</t>
  </si>
  <si>
    <t>1902823941</t>
  </si>
  <si>
    <t>Douglas</t>
  </si>
  <si>
    <t>Lense, Jorge Jesus</t>
  </si>
  <si>
    <t>Lense</t>
  </si>
  <si>
    <t>Jesus</t>
  </si>
  <si>
    <t>1942225933</t>
  </si>
  <si>
    <t>Sharpe, Tamika Renee</t>
  </si>
  <si>
    <t>Tamika</t>
  </si>
  <si>
    <t>Sharpe</t>
  </si>
  <si>
    <t>1841536067</t>
  </si>
  <si>
    <t>Quintana, Manuel</t>
  </si>
  <si>
    <t>Quintana</t>
  </si>
  <si>
    <t>1417059106</t>
  </si>
  <si>
    <t>Asevedo, Maria</t>
  </si>
  <si>
    <t>Asevedo</t>
  </si>
  <si>
    <t>1417905753</t>
  </si>
  <si>
    <t>Cabrera, Michelle</t>
  </si>
  <si>
    <t>Cabrera</t>
  </si>
  <si>
    <t>1174774723</t>
  </si>
  <si>
    <t>Florida Urology Associates - Kissimmee</t>
  </si>
  <si>
    <t>304 W Bass St</t>
  </si>
  <si>
    <t>(407)897-3499</t>
  </si>
  <si>
    <t>(407) 896-9454</t>
  </si>
  <si>
    <t>Kata, Edward J.</t>
  </si>
  <si>
    <t>Edward</t>
  </si>
  <si>
    <t>Kata</t>
  </si>
  <si>
    <t>1467497586</t>
  </si>
  <si>
    <t>1812 N Mills Ave</t>
  </si>
  <si>
    <t>(407) 897-3499</t>
  </si>
  <si>
    <t>Maldonado Orozco, Georgina</t>
  </si>
  <si>
    <t>Georgina</t>
  </si>
  <si>
    <t>Maldonado Orozco</t>
  </si>
  <si>
    <t>1639502081</t>
  </si>
  <si>
    <t>Mathew</t>
  </si>
  <si>
    <t>Brady, Jeffrey D.</t>
  </si>
  <si>
    <t>Brady</t>
  </si>
  <si>
    <t>1932195617</t>
  </si>
  <si>
    <t>Patel, Rakesh C.</t>
  </si>
  <si>
    <t>Rakesh</t>
  </si>
  <si>
    <t>1982690665</t>
  </si>
  <si>
    <t>Rivera-Ramirez, Inoel</t>
  </si>
  <si>
    <t>Inoel</t>
  </si>
  <si>
    <t>Rivera-Ramirez</t>
  </si>
  <si>
    <t>1811984131</t>
  </si>
  <si>
    <t>R</t>
  </si>
  <si>
    <t>Javier</t>
  </si>
  <si>
    <t>Behnke, Cathryn</t>
  </si>
  <si>
    <t>Cathryn</t>
  </si>
  <si>
    <t>Behnke</t>
  </si>
  <si>
    <t>1639593668</t>
  </si>
  <si>
    <t>Steele, James</t>
  </si>
  <si>
    <t>Steele</t>
  </si>
  <si>
    <t>1558547604</t>
  </si>
  <si>
    <t>Mclymont, Sandria</t>
  </si>
  <si>
    <t>Sandria</t>
  </si>
  <si>
    <t>Mclymont</t>
  </si>
  <si>
    <t>1578943049</t>
  </si>
  <si>
    <t>270 Northlake Blvd</t>
  </si>
  <si>
    <t>Suite 1008</t>
  </si>
  <si>
    <t>(407) 834-3300</t>
  </si>
  <si>
    <t>(407) 834-3800</t>
  </si>
  <si>
    <t>Drummer, Sara M.</t>
  </si>
  <si>
    <t>Drummer</t>
  </si>
  <si>
    <t>1891009536</t>
  </si>
  <si>
    <t>Cangiano, Thomas G.</t>
  </si>
  <si>
    <t>Cangiano</t>
  </si>
  <si>
    <t>1356316756</t>
  </si>
  <si>
    <t>WILLIAMS, STEVE K.</t>
  </si>
  <si>
    <t>STEVE</t>
  </si>
  <si>
    <t>WILLIAMS</t>
  </si>
  <si>
    <t>K</t>
  </si>
  <si>
    <t>(407) 826-8999</t>
  </si>
  <si>
    <t>(407)826-8995</t>
  </si>
  <si>
    <t>Gary</t>
  </si>
  <si>
    <t>Weaver, Robert P.</t>
  </si>
  <si>
    <t>1598863219</t>
  </si>
  <si>
    <t>Florida Women's Center - Altamonte Springs</t>
  </si>
  <si>
    <t>Suite 318 &amp; 328</t>
  </si>
  <si>
    <t>(407) 303-5204</t>
  </si>
  <si>
    <t>(407) 303-5205</t>
  </si>
  <si>
    <t>407-303-5210</t>
  </si>
  <si>
    <t>Kelly</t>
  </si>
  <si>
    <t>Dwyer, Lesann L.</t>
  </si>
  <si>
    <t>Lesann</t>
  </si>
  <si>
    <t>Dwyer</t>
  </si>
  <si>
    <t>1467454132</t>
  </si>
  <si>
    <t>Messel, Andrea Dawn Bach</t>
  </si>
  <si>
    <t>Andrea</t>
  </si>
  <si>
    <t>Messel</t>
  </si>
  <si>
    <t>Dawn Bach</t>
  </si>
  <si>
    <t>1861416836</t>
  </si>
  <si>
    <t>Rudolph, Cathy J.</t>
  </si>
  <si>
    <t>Cathy</t>
  </si>
  <si>
    <t>Rudolph</t>
  </si>
  <si>
    <t>1952521627</t>
  </si>
  <si>
    <t>Witt, Nikki</t>
  </si>
  <si>
    <t>Nikki</t>
  </si>
  <si>
    <t>Witt</t>
  </si>
  <si>
    <t>1154758241</t>
  </si>
  <si>
    <t>Enyart, Thomas P.</t>
  </si>
  <si>
    <t>Enyart</t>
  </si>
  <si>
    <t>1376502161</t>
  </si>
  <si>
    <t>Cruz-Torres, Pedro J.</t>
  </si>
  <si>
    <t>Pedro</t>
  </si>
  <si>
    <t>Cruz-Torres</t>
  </si>
  <si>
    <t>1104897453</t>
  </si>
  <si>
    <t>Collins, Jennifer</t>
  </si>
  <si>
    <t>Collins</t>
  </si>
  <si>
    <t>1740241694</t>
  </si>
  <si>
    <t>Sweet, Jon F.</t>
  </si>
  <si>
    <t>Jon</t>
  </si>
  <si>
    <t>Sweet</t>
  </si>
  <si>
    <t>1538188115</t>
  </si>
  <si>
    <t>Suite 102</t>
  </si>
  <si>
    <t>Gyn Hospitalist</t>
  </si>
  <si>
    <t>(407)303-0410</t>
  </si>
  <si>
    <t>(407)303-0417</t>
  </si>
  <si>
    <t>Hoover, Frederick A.</t>
  </si>
  <si>
    <t>Frederick</t>
  </si>
  <si>
    <t>Hoover</t>
  </si>
  <si>
    <t>1134151277</t>
  </si>
  <si>
    <t>(407) 303-4120</t>
  </si>
  <si>
    <t>(407) 303-4124</t>
  </si>
  <si>
    <t>407-303-4898</t>
  </si>
  <si>
    <t>Magnuson, Jeffery Scott</t>
  </si>
  <si>
    <t>Jeffery</t>
  </si>
  <si>
    <t>Magnuson</t>
  </si>
  <si>
    <t>1891727418</t>
  </si>
  <si>
    <t>HAUGHEY, BRUCE H.</t>
  </si>
  <si>
    <t>BRUCE</t>
  </si>
  <si>
    <t>HAUGHEY</t>
  </si>
  <si>
    <t>1174549398</t>
  </si>
  <si>
    <t>Seidman, Michael</t>
  </si>
  <si>
    <t>Seidman</t>
  </si>
  <si>
    <t>1205902673</t>
  </si>
  <si>
    <t>Worhach, Katherine</t>
  </si>
  <si>
    <t>Worhach</t>
  </si>
  <si>
    <t>1275900474</t>
  </si>
  <si>
    <t>Bekeny, James</t>
  </si>
  <si>
    <t>Bekeny</t>
  </si>
  <si>
    <t>1871811612</t>
  </si>
  <si>
    <t>Heart Surgeons For Kids</t>
  </si>
  <si>
    <t>(407) 303-3692</t>
  </si>
  <si>
    <t>(407)303-3634</t>
  </si>
  <si>
    <t>Clampitt-Holsenbeck, Amy Lyn</t>
  </si>
  <si>
    <t>Clampitt-Holsenbeck</t>
  </si>
  <si>
    <t>Lyn</t>
  </si>
  <si>
    <t>1245582584</t>
  </si>
  <si>
    <t>Mavroudis, Constantine</t>
  </si>
  <si>
    <t>Constantine</t>
  </si>
  <si>
    <t>Mavroudis</t>
  </si>
  <si>
    <t>1952396897</t>
  </si>
  <si>
    <t>Inpatient Rehabilitation Specialists Of Central Florida</t>
  </si>
  <si>
    <t>407-303-6648</t>
  </si>
  <si>
    <t>Tracy, Mark E.</t>
  </si>
  <si>
    <t>Tracy</t>
  </si>
  <si>
    <t>1043202203</t>
  </si>
  <si>
    <t>Internal Medicine Of Winter Park</t>
  </si>
  <si>
    <t>(407)644-1241</t>
  </si>
  <si>
    <t>Newberg, Matthew Todd</t>
  </si>
  <si>
    <t>Newberg</t>
  </si>
  <si>
    <t>Todd</t>
  </si>
  <si>
    <t>1417064841</t>
  </si>
  <si>
    <t>Internal Medicine Professionals</t>
  </si>
  <si>
    <t>1940 Howell Branch Rd</t>
  </si>
  <si>
    <t>(407) 629-8802</t>
  </si>
  <si>
    <t>(407) 629-8803</t>
  </si>
  <si>
    <t>407-629-8317</t>
  </si>
  <si>
    <t>Seth, Monisha A.</t>
  </si>
  <si>
    <t>Monisha</t>
  </si>
  <si>
    <t>Seth</t>
  </si>
  <si>
    <t>1578516506</t>
  </si>
  <si>
    <t>N</t>
  </si>
  <si>
    <t>ROBERT</t>
  </si>
  <si>
    <t>B</t>
  </si>
  <si>
    <t>Lake Hospital Associates</t>
  </si>
  <si>
    <t>1765 David Walker Dr</t>
  </si>
  <si>
    <t>(352) 343-3330</t>
  </si>
  <si>
    <t>(352) 742-0354</t>
  </si>
  <si>
    <t>GORDON, SHERRYL G.</t>
  </si>
  <si>
    <t>SHERRYL</t>
  </si>
  <si>
    <t>GORDON</t>
  </si>
  <si>
    <t>G</t>
  </si>
  <si>
    <t>1174525679</t>
  </si>
  <si>
    <t>Guirguis, Monica</t>
  </si>
  <si>
    <t>Monica</t>
  </si>
  <si>
    <t>1295174449</t>
  </si>
  <si>
    <t>Lake Internal Medicine</t>
  </si>
  <si>
    <t>801 N Bay St</t>
  </si>
  <si>
    <t>Eustis</t>
  </si>
  <si>
    <t>(352) 589-6367</t>
  </si>
  <si>
    <t>(352) 589-2458</t>
  </si>
  <si>
    <t>352-589-6309</t>
  </si>
  <si>
    <t>FINLAYSON, WILLIAM D.</t>
  </si>
  <si>
    <t>WILLIAM</t>
  </si>
  <si>
    <t>FINLAYSON</t>
  </si>
  <si>
    <t>1588635064</t>
  </si>
  <si>
    <t>Lake Mary Family Practice</t>
  </si>
  <si>
    <t>(407)320-8100</t>
  </si>
  <si>
    <t>(407)320-8110</t>
  </si>
  <si>
    <t>407-320-8109</t>
  </si>
  <si>
    <t>Rodriguez</t>
  </si>
  <si>
    <t>Rodgers, Robert M.</t>
  </si>
  <si>
    <t>Rodgers</t>
  </si>
  <si>
    <t>1972547354</t>
  </si>
  <si>
    <t>Nerness, David L.</t>
  </si>
  <si>
    <t>Nerness</t>
  </si>
  <si>
    <t>1205870771</t>
  </si>
  <si>
    <t>Soh-Urbano, Jin Y.</t>
  </si>
  <si>
    <t>Jin</t>
  </si>
  <si>
    <t>Soh-Urbano</t>
  </si>
  <si>
    <t>Y.</t>
  </si>
  <si>
    <t>1942240767</t>
  </si>
  <si>
    <t>Berger, Kristina H.</t>
  </si>
  <si>
    <t>Kristina</t>
  </si>
  <si>
    <t>Berger</t>
  </si>
  <si>
    <t>1023260973</t>
  </si>
  <si>
    <t>Massaro, Lana</t>
  </si>
  <si>
    <t>Lana</t>
  </si>
  <si>
    <t>Massaro</t>
  </si>
  <si>
    <t>1548374663</t>
  </si>
  <si>
    <t>LODGE, PATTY J.</t>
  </si>
  <si>
    <t>PATTY</t>
  </si>
  <si>
    <t>LODGE</t>
  </si>
  <si>
    <t>1184664583</t>
  </si>
  <si>
    <t>9975 Tavistock Lakes Blvd</t>
  </si>
  <si>
    <t>(407)930-7801</t>
  </si>
  <si>
    <t>(407)930-7806</t>
  </si>
  <si>
    <t>407-930-7800</t>
  </si>
  <si>
    <t>Multi-specialty</t>
  </si>
  <si>
    <t>Desai, Amit D.</t>
  </si>
  <si>
    <t>Amit</t>
  </si>
  <si>
    <t>Desai</t>
  </si>
  <si>
    <t>1447545850</t>
  </si>
  <si>
    <t>Nystrom, Jacquelyn</t>
  </si>
  <si>
    <t>Jacquelyn</t>
  </si>
  <si>
    <t>Nystrom</t>
  </si>
  <si>
    <t>1083818553</t>
  </si>
  <si>
    <t>Felix-Rodriguez, William</t>
  </si>
  <si>
    <t>Felix-Rodriguez</t>
  </si>
  <si>
    <t>1407013295</t>
  </si>
  <si>
    <t>De Aza, Akilah Nadirah</t>
  </si>
  <si>
    <t>Akilah</t>
  </si>
  <si>
    <t>De Aza</t>
  </si>
  <si>
    <t>Nadirah</t>
  </si>
  <si>
    <t>1952545857</t>
  </si>
  <si>
    <t>Lake Primary Care - Eagle</t>
  </si>
  <si>
    <t>601 Jennings Ave</t>
  </si>
  <si>
    <t>(352) 357-5311</t>
  </si>
  <si>
    <t>(352) 357-0659</t>
  </si>
  <si>
    <t>FLOYD, ALICE L.</t>
  </si>
  <si>
    <t>ALICE</t>
  </si>
  <si>
    <t>FLOYD</t>
  </si>
  <si>
    <t>1710929922</t>
  </si>
  <si>
    <t>EAGLE, DONALD T.</t>
  </si>
  <si>
    <t>DONALD</t>
  </si>
  <si>
    <t>EAGLE</t>
  </si>
  <si>
    <t>T</t>
  </si>
  <si>
    <t>1326086760</t>
  </si>
  <si>
    <t>Lake Primary Care - Martello</t>
  </si>
  <si>
    <t>287 S Central Ave</t>
  </si>
  <si>
    <t>Umatilla</t>
  </si>
  <si>
    <t>(352) 669-3161</t>
  </si>
  <si>
    <t>(352) 669-3855</t>
  </si>
  <si>
    <t>352-669-2410</t>
  </si>
  <si>
    <t>MARTELLO, ROBERT</t>
  </si>
  <si>
    <t>MARTELLO</t>
  </si>
  <si>
    <t>1205879236</t>
  </si>
  <si>
    <t>Lake Primary Care - Tavares</t>
  </si>
  <si>
    <t>1755 David Walker Dr</t>
  </si>
  <si>
    <t>(352) 742-8830</t>
  </si>
  <si>
    <t>(352) 742-8826</t>
  </si>
  <si>
    <t>352-742-8831</t>
  </si>
  <si>
    <t>DAN</t>
  </si>
  <si>
    <t>VU, CHUONG H.</t>
  </si>
  <si>
    <t>CHUONG</t>
  </si>
  <si>
    <t>VU</t>
  </si>
  <si>
    <t>1366484446</t>
  </si>
  <si>
    <t>MILKMAN SOLOMON, RACHEL</t>
  </si>
  <si>
    <t>RACHEL</t>
  </si>
  <si>
    <t>MILKMAN SOLOMON</t>
  </si>
  <si>
    <t>1902849458</t>
  </si>
  <si>
    <t>Lake Primary Care - Tulley</t>
  </si>
  <si>
    <t>1101 S Eustis St</t>
  </si>
  <si>
    <t>(352) 589-4111</t>
  </si>
  <si>
    <t>(352) 589-4245</t>
  </si>
  <si>
    <t>352-589-1470</t>
  </si>
  <si>
    <t>CHARLES</t>
  </si>
  <si>
    <t>RODRIGUEZ, ANIELKA</t>
  </si>
  <si>
    <t>ANIELKA</t>
  </si>
  <si>
    <t>RODRIGUEZ</t>
  </si>
  <si>
    <t>1487968764</t>
  </si>
  <si>
    <t>Lake Primary Care - Wagner</t>
  </si>
  <si>
    <t>1749 David Walker Dr</t>
  </si>
  <si>
    <t>(352) 742-1760</t>
  </si>
  <si>
    <t>(352) 742-2604</t>
  </si>
  <si>
    <t>352-742-2567</t>
  </si>
  <si>
    <t>WAGNER, KURT</t>
  </si>
  <si>
    <t>KURT</t>
  </si>
  <si>
    <t>WAGNER</t>
  </si>
  <si>
    <t>1548202427</t>
  </si>
  <si>
    <t>CHASTAIN, VERONICA LISSETTE</t>
  </si>
  <si>
    <t>VERONICA</t>
  </si>
  <si>
    <t>CHASTAIN</t>
  </si>
  <si>
    <t>LISSETTE</t>
  </si>
  <si>
    <t>1730400060</t>
  </si>
  <si>
    <t>Lake Surgical Associates</t>
  </si>
  <si>
    <t>1290 Waterman Way</t>
  </si>
  <si>
    <t>(352) 742-0054</t>
  </si>
  <si>
    <t>(352) 742-2103</t>
  </si>
  <si>
    <t>352-742-0425</t>
  </si>
  <si>
    <t>DASCHER, PHILLIP</t>
  </si>
  <si>
    <t>PHILLIP</t>
  </si>
  <si>
    <t>DASCHER</t>
  </si>
  <si>
    <t>1760439525</t>
  </si>
  <si>
    <t>TRAN, DAN</t>
  </si>
  <si>
    <t>TRAN</t>
  </si>
  <si>
    <t>1215972336</t>
  </si>
  <si>
    <t>Lake Wellness For Women</t>
  </si>
  <si>
    <t>3340 Waterman Way</t>
  </si>
  <si>
    <t>(352) 589-6005</t>
  </si>
  <si>
    <t>(352) 589-6012</t>
  </si>
  <si>
    <t>MAYNE, MARILYN A.</t>
  </si>
  <si>
    <t>MARILYN</t>
  </si>
  <si>
    <t>MAYNE</t>
  </si>
  <si>
    <t>1750370722</t>
  </si>
  <si>
    <t>ROGERS, MAMIE</t>
  </si>
  <si>
    <t>MAMIE</t>
  </si>
  <si>
    <t>ROGERS</t>
  </si>
  <si>
    <t>1912190505</t>
  </si>
  <si>
    <t>Lakeside Internal Medicine Associates</t>
  </si>
  <si>
    <t>Suite B1</t>
  </si>
  <si>
    <t>(352) 343-5722</t>
  </si>
  <si>
    <t>(352) 343-7506</t>
  </si>
  <si>
    <t>352-343-1045</t>
  </si>
  <si>
    <t>UNYON, CESAR A.</t>
  </si>
  <si>
    <t>CESAR</t>
  </si>
  <si>
    <t>UNYON</t>
  </si>
  <si>
    <t>1053396309</t>
  </si>
  <si>
    <t>Loch Haven Pediatrics</t>
  </si>
  <si>
    <t>2902 N Orange Ave</t>
  </si>
  <si>
    <t>Suite D</t>
  </si>
  <si>
    <t>(407) 898-4116</t>
  </si>
  <si>
    <t>(407) 894-1091</t>
  </si>
  <si>
    <t>407-895-6283</t>
  </si>
  <si>
    <t>Deeb, Danuta</t>
  </si>
  <si>
    <t>Danuta</t>
  </si>
  <si>
    <t>Deeb</t>
  </si>
  <si>
    <t>1275580557</t>
  </si>
  <si>
    <t>Longwood Family Health</t>
  </si>
  <si>
    <t>125 W Pineview St</t>
  </si>
  <si>
    <t>Suite 1001</t>
  </si>
  <si>
    <t>(407)862-3400</t>
  </si>
  <si>
    <t>(407)862-6277</t>
  </si>
  <si>
    <t>407-862-0496</t>
  </si>
  <si>
    <t>Oh, Cheryl I.</t>
  </si>
  <si>
    <t>Oh</t>
  </si>
  <si>
    <t>I.</t>
  </si>
  <si>
    <t>1912920620</t>
  </si>
  <si>
    <t>Qureshi, Kashif</t>
  </si>
  <si>
    <t>Kashif</t>
  </si>
  <si>
    <t>Qureshi</t>
  </si>
  <si>
    <t>1215290382</t>
  </si>
  <si>
    <t>Maitland Family Care</t>
  </si>
  <si>
    <t>8701 Maitland Summit Blvd</t>
  </si>
  <si>
    <t>(407) 200-2759</t>
  </si>
  <si>
    <t>(407) 660-0016</t>
  </si>
  <si>
    <t>Buelvas, Christopher R.</t>
  </si>
  <si>
    <t>Buelvas</t>
  </si>
  <si>
    <t>1144659384</t>
  </si>
  <si>
    <t>Phillips</t>
  </si>
  <si>
    <t>NARUTA, JENNIFER K.</t>
  </si>
  <si>
    <t>JENNIFER</t>
  </si>
  <si>
    <t>NARUTA</t>
  </si>
  <si>
    <t>1710250600</t>
  </si>
  <si>
    <t>Maitland Internal Medicine</t>
  </si>
  <si>
    <t>670 N Orlando Ave</t>
  </si>
  <si>
    <t>(407) 644-7551</t>
  </si>
  <si>
    <t>(407) 644-7121</t>
  </si>
  <si>
    <t>407-644-7784</t>
  </si>
  <si>
    <t>Douglas, Anthony E.</t>
  </si>
  <si>
    <t>Anthony</t>
  </si>
  <si>
    <t>1639122831</t>
  </si>
  <si>
    <t>(407) 622-0560</t>
  </si>
  <si>
    <t>(407) 622-0563</t>
  </si>
  <si>
    <t>407-646-7072</t>
  </si>
  <si>
    <t>Humphrey, Rachel G.</t>
  </si>
  <si>
    <t>Humphrey</t>
  </si>
  <si>
    <t>1730151796</t>
  </si>
  <si>
    <t>Wehrum, Mark J.</t>
  </si>
  <si>
    <t>Wehrum</t>
  </si>
  <si>
    <t>1649299520</t>
  </si>
  <si>
    <t>Alzifite, Jessica</t>
  </si>
  <si>
    <t>Jessica</t>
  </si>
  <si>
    <t>Alzifite</t>
  </si>
  <si>
    <t>1972936706</t>
  </si>
  <si>
    <t>Maggio, Lindsay</t>
  </si>
  <si>
    <t>Lindsay</t>
  </si>
  <si>
    <t>Maggio</t>
  </si>
  <si>
    <t>1366603763</t>
  </si>
  <si>
    <t>Mccarus Surgical Specialists For Women - Celebration</t>
  </si>
  <si>
    <t>(407) 303-4190</t>
  </si>
  <si>
    <t>(407) 303-4192</t>
  </si>
  <si>
    <t>407-303-4388</t>
  </si>
  <si>
    <t>Gregg, Judy Gertrude</t>
  </si>
  <si>
    <t>Judy</t>
  </si>
  <si>
    <t>Gertrude</t>
  </si>
  <si>
    <t>1972788016</t>
  </si>
  <si>
    <t>McCarus, Tamberly F.</t>
  </si>
  <si>
    <t>Tamberly</t>
  </si>
  <si>
    <t>McCarus</t>
  </si>
  <si>
    <t>1245247014</t>
  </si>
  <si>
    <t>Mccarus Surgical Specialists For Women - Winter Park</t>
  </si>
  <si>
    <t>McCarus, Steven D.</t>
  </si>
  <si>
    <t>1891736476</t>
  </si>
  <si>
    <t>Mancini, Diane S.</t>
  </si>
  <si>
    <t>Diane</t>
  </si>
  <si>
    <t>Mancini</t>
  </si>
  <si>
    <t>1972633212</t>
  </si>
  <si>
    <t>Medical Genetics</t>
  </si>
  <si>
    <t>(407)646-7165</t>
  </si>
  <si>
    <t>(407)303-0847</t>
  </si>
  <si>
    <t>407-646-7913</t>
  </si>
  <si>
    <t>Dagli, Aditi I.</t>
  </si>
  <si>
    <t>Aditi</t>
  </si>
  <si>
    <t>Dagli</t>
  </si>
  <si>
    <t>1043273337</t>
  </si>
  <si>
    <t>Medical Psychology Associates</t>
  </si>
  <si>
    <t>(407) 303-7991</t>
  </si>
  <si>
    <t>(407) 303-7803</t>
  </si>
  <si>
    <t>407-303-9221</t>
  </si>
  <si>
    <t>PSYD</t>
  </si>
  <si>
    <t>LAMMERS, CHARLES J.</t>
  </si>
  <si>
    <t>LAMMERS</t>
  </si>
  <si>
    <t>1023043957</t>
  </si>
  <si>
    <t>Dolske, Michelle C.</t>
  </si>
  <si>
    <t>Dolske</t>
  </si>
  <si>
    <t>1518997295</t>
  </si>
  <si>
    <t>Johnson-Markve, Benjamin L.</t>
  </si>
  <si>
    <t>Benjamin</t>
  </si>
  <si>
    <t>Johnson-Markve</t>
  </si>
  <si>
    <t>1891024212</t>
  </si>
  <si>
    <t>Peter</t>
  </si>
  <si>
    <t>Nadler, Jodi D.</t>
  </si>
  <si>
    <t>Jodi</t>
  </si>
  <si>
    <t>Nadler</t>
  </si>
  <si>
    <t>1033146907</t>
  </si>
  <si>
    <t>Lauren M.</t>
  </si>
  <si>
    <t>1528497526</t>
  </si>
  <si>
    <t>Mission Cardiovascular &amp; Thoracic Surgeons</t>
  </si>
  <si>
    <t>3120 Waterman Way</t>
  </si>
  <si>
    <t>(352)343-1216</t>
  </si>
  <si>
    <t>(352)343-1582</t>
  </si>
  <si>
    <t>352-343-2687</t>
  </si>
  <si>
    <t>Rosado, Carolyn</t>
  </si>
  <si>
    <t>Carolyn</t>
  </si>
  <si>
    <t>Rosado</t>
  </si>
  <si>
    <t>1700067469</t>
  </si>
  <si>
    <t>Allen, Gary Scott</t>
  </si>
  <si>
    <t>1154327872</t>
  </si>
  <si>
    <t>Ellingson, David J.</t>
  </si>
  <si>
    <t>Ellingson</t>
  </si>
  <si>
    <t>1144228685</t>
  </si>
  <si>
    <t>1811995889</t>
  </si>
  <si>
    <t>Mount Dora Pediatrics</t>
  </si>
  <si>
    <t>1502 N Donnelly St</t>
  </si>
  <si>
    <t>Mount Dora</t>
  </si>
  <si>
    <t>(352) 383-0624</t>
  </si>
  <si>
    <t>(352) 383-0758</t>
  </si>
  <si>
    <t>352-383-0603</t>
  </si>
  <si>
    <t>BERON, KRISTY M.</t>
  </si>
  <si>
    <t>KRISTY</t>
  </si>
  <si>
    <t>BERON</t>
  </si>
  <si>
    <t>1477982817</t>
  </si>
  <si>
    <t>BAKER, MICHAEL C.</t>
  </si>
  <si>
    <t>MICHAEL</t>
  </si>
  <si>
    <t>BAKER</t>
  </si>
  <si>
    <t>1760483911</t>
  </si>
  <si>
    <t>Suite 210</t>
  </si>
  <si>
    <t>(407) 303-6729</t>
  </si>
  <si>
    <t>(407) 628-2037</t>
  </si>
  <si>
    <t>407-303-6728</t>
  </si>
  <si>
    <t>Neurology</t>
  </si>
  <si>
    <t>Gandhi, Rekha</t>
  </si>
  <si>
    <t>Rekha</t>
  </si>
  <si>
    <t>Gandhi</t>
  </si>
  <si>
    <t>1376703876</t>
  </si>
  <si>
    <t>Neurooncology Center</t>
  </si>
  <si>
    <t>Suite 286</t>
  </si>
  <si>
    <t>(407) 303-2770</t>
  </si>
  <si>
    <t>(407) 303-3268</t>
  </si>
  <si>
    <t>407-303-3250</t>
  </si>
  <si>
    <t>Newton, Herbert B.</t>
  </si>
  <si>
    <t>Herbert</t>
  </si>
  <si>
    <t>Newton</t>
  </si>
  <si>
    <t>1770667164</t>
  </si>
  <si>
    <t>Neurosurgeons For Kids</t>
  </si>
  <si>
    <t>(407) 236-0006</t>
  </si>
  <si>
    <t>(407) 236-0007</t>
  </si>
  <si>
    <t>Baumgartner, James Edmund</t>
  </si>
  <si>
    <t>Baumgartner</t>
  </si>
  <si>
    <t>Edmund</t>
  </si>
  <si>
    <t>1306878806</t>
  </si>
  <si>
    <t>Cummiskey, Amy Lynn</t>
  </si>
  <si>
    <t>Cummiskey</t>
  </si>
  <si>
    <t>1205868726</t>
  </si>
  <si>
    <t>Diehl, Matthew P.</t>
  </si>
  <si>
    <t>Diehl</t>
  </si>
  <si>
    <t>1003893504</t>
  </si>
  <si>
    <t>Newman Family Medicine</t>
  </si>
  <si>
    <t>Suite 115</t>
  </si>
  <si>
    <t>(407) 831-4040</t>
  </si>
  <si>
    <t>(407)260-0281</t>
  </si>
  <si>
    <t>407-831-2078</t>
  </si>
  <si>
    <t>Shay, Samuel P.</t>
  </si>
  <si>
    <t>Samuel</t>
  </si>
  <si>
    <t>Shay</t>
  </si>
  <si>
    <t>1659326692</t>
  </si>
  <si>
    <t>Sasse, Elizabeth B.</t>
  </si>
  <si>
    <t>Sasse</t>
  </si>
  <si>
    <t>1427310440</t>
  </si>
  <si>
    <t>Merriweather, Marcus Jerome</t>
  </si>
  <si>
    <t>Marcus</t>
  </si>
  <si>
    <t>Merriweather</t>
  </si>
  <si>
    <t>Jerome</t>
  </si>
  <si>
    <t>1538343215</t>
  </si>
  <si>
    <t>Rodriguez, Kennie</t>
  </si>
  <si>
    <t>Kennie</t>
  </si>
  <si>
    <t>1275919789</t>
  </si>
  <si>
    <t>Orlando Cancer Institute</t>
  </si>
  <si>
    <t>(407)956-3300</t>
  </si>
  <si>
    <t>(407)956-3310</t>
  </si>
  <si>
    <t>407-303-5857</t>
  </si>
  <si>
    <t>Hussain, Aamir</t>
  </si>
  <si>
    <t>Aamir</t>
  </si>
  <si>
    <t>Hussain</t>
  </si>
  <si>
    <t>1730381658</t>
  </si>
  <si>
    <t>Orlando Family Medicine</t>
  </si>
  <si>
    <t>(407) 843-1180</t>
  </si>
  <si>
    <t>(407) 841-6160</t>
  </si>
  <si>
    <t>407-422-6676</t>
  </si>
  <si>
    <t>Susan Vaughn (PM)</t>
  </si>
  <si>
    <t>Ritland</t>
  </si>
  <si>
    <t>1164479317</t>
  </si>
  <si>
    <t>Rivera, Victor A.</t>
  </si>
  <si>
    <t>Victor</t>
  </si>
  <si>
    <t>Rivera</t>
  </si>
  <si>
    <t>1316994395</t>
  </si>
  <si>
    <t>Young, Gary W.</t>
  </si>
  <si>
    <t>1902843907</t>
  </si>
  <si>
    <t>Greaves, Deborah I.</t>
  </si>
  <si>
    <t>Greaves</t>
  </si>
  <si>
    <t>1174560163</t>
  </si>
  <si>
    <t>Menezes, Justin N.</t>
  </si>
  <si>
    <t>Justin</t>
  </si>
  <si>
    <t>Menezes</t>
  </si>
  <si>
    <t>1194013169</t>
  </si>
  <si>
    <t>Kwok, Gigi</t>
  </si>
  <si>
    <t>Gigi</t>
  </si>
  <si>
    <t>Kwok</t>
  </si>
  <si>
    <t>1821358433</t>
  </si>
  <si>
    <t>Suite 301</t>
  </si>
  <si>
    <t>Brian</t>
  </si>
  <si>
    <t>Oviedo Family Medicine Specialists</t>
  </si>
  <si>
    <t>7560 Red Bug Lake Rd</t>
  </si>
  <si>
    <t>Suite 2048</t>
  </si>
  <si>
    <t>(407) 366-8856</t>
  </si>
  <si>
    <t>(407) 977-4319</t>
  </si>
  <si>
    <t>407-366-1758</t>
  </si>
  <si>
    <t>Dumbacher, Perri L.</t>
  </si>
  <si>
    <t>Perri</t>
  </si>
  <si>
    <t>Dumbacher</t>
  </si>
  <si>
    <t>1497705131</t>
  </si>
  <si>
    <t>Ng, Kar-Yee</t>
  </si>
  <si>
    <t>Kar-Yee</t>
  </si>
  <si>
    <t>1891941704</t>
  </si>
  <si>
    <t>Palm Springs Family Care</t>
  </si>
  <si>
    <t>631 Palm Springs Dr</t>
  </si>
  <si>
    <t>(407) 331-1121</t>
  </si>
  <si>
    <t>(407) 331-1156</t>
  </si>
  <si>
    <t>407-331-1150</t>
  </si>
  <si>
    <t>Badman, James W.</t>
  </si>
  <si>
    <t>Badman</t>
  </si>
  <si>
    <t>1265470405</t>
  </si>
  <si>
    <t>WIERMAN, MERCEDES D.</t>
  </si>
  <si>
    <t>MERCEDES</t>
  </si>
  <si>
    <t>WIERMAN</t>
  </si>
  <si>
    <t>1003188236</t>
  </si>
  <si>
    <t>WOLFF, ALICIA A.</t>
  </si>
  <si>
    <t>ALICIA</t>
  </si>
  <si>
    <t>WOLFF</t>
  </si>
  <si>
    <t>1760436919</t>
  </si>
  <si>
    <t>Pediatric And Adolescent Medicine</t>
  </si>
  <si>
    <t>Suite 104</t>
  </si>
  <si>
    <t>Vero Beach</t>
  </si>
  <si>
    <t>Indian River</t>
  </si>
  <si>
    <t>(772)569-3212</t>
  </si>
  <si>
    <t>(772)569-1435</t>
  </si>
  <si>
    <t>Surani, Jasvant</t>
  </si>
  <si>
    <t>Jasvant</t>
  </si>
  <si>
    <t>Surani</t>
  </si>
  <si>
    <t>1780644070</t>
  </si>
  <si>
    <t>Wijetilleke, Asoka</t>
  </si>
  <si>
    <t>Asoka</t>
  </si>
  <si>
    <t>Wijetilleke</t>
  </si>
  <si>
    <t>1750394987</t>
  </si>
  <si>
    <t>SCHWARTZ, PATRICIA</t>
  </si>
  <si>
    <t>PATRICIA</t>
  </si>
  <si>
    <t>SCHWARTZ</t>
  </si>
  <si>
    <t>1376873216</t>
  </si>
  <si>
    <t>Pediatric Associates Of Lake County</t>
  </si>
  <si>
    <t>352-742-0968</t>
  </si>
  <si>
    <t>DIAZ, DENIS</t>
  </si>
  <si>
    <t>DENIS</t>
  </si>
  <si>
    <t>DIAZ</t>
  </si>
  <si>
    <t>1215908371</t>
  </si>
  <si>
    <t>Pediatric Cardiology Consultants - Orlando</t>
  </si>
  <si>
    <t>(407) 303-2001</t>
  </si>
  <si>
    <t>(407) 303-2450</t>
  </si>
  <si>
    <t>407-303-2502</t>
  </si>
  <si>
    <t>Alderman, Mary Beth</t>
  </si>
  <si>
    <t>Alderman</t>
  </si>
  <si>
    <t>Beth</t>
  </si>
  <si>
    <t>1831528223</t>
  </si>
  <si>
    <t>Green, Jennifer L.</t>
  </si>
  <si>
    <t>Green</t>
  </si>
  <si>
    <t>1669890505</t>
  </si>
  <si>
    <t>Lee, Kelvin C.</t>
  </si>
  <si>
    <t>Kelvin</t>
  </si>
  <si>
    <t>1578722997</t>
  </si>
  <si>
    <t>Garcia, Jorge A.</t>
  </si>
  <si>
    <t>Garcia</t>
  </si>
  <si>
    <t>1346276201</t>
  </si>
  <si>
    <t>Ramos, Agustin</t>
  </si>
  <si>
    <t>Agustin</t>
  </si>
  <si>
    <t>Ramos</t>
  </si>
  <si>
    <t>1144257254</t>
  </si>
  <si>
    <t>Zussman, Matthew E.</t>
  </si>
  <si>
    <t>Zussman</t>
  </si>
  <si>
    <t>1558588277</t>
  </si>
  <si>
    <t>Trivedi, Bhavya</t>
  </si>
  <si>
    <t>Bhavya</t>
  </si>
  <si>
    <t>Trivedi</t>
  </si>
  <si>
    <t>1144495383</t>
  </si>
  <si>
    <t>Pediatric Care Of Altamonte</t>
  </si>
  <si>
    <t>Suite 217</t>
  </si>
  <si>
    <t>(407) 339-3030</t>
  </si>
  <si>
    <t>(407)339-3003</t>
  </si>
  <si>
    <t>407-339-1218</t>
  </si>
  <si>
    <t>Westergaard, Domonic Lane</t>
  </si>
  <si>
    <t>Domonic</t>
  </si>
  <si>
    <t>Westergaard</t>
  </si>
  <si>
    <t>1952334104</t>
  </si>
  <si>
    <t>Florida Hospital Pediatric Hospitalists</t>
  </si>
  <si>
    <t>(407) 975-0412</t>
  </si>
  <si>
    <t>(407)975-0413</t>
  </si>
  <si>
    <t>Al-Husaini, Akram Mohsen Ali</t>
  </si>
  <si>
    <t>Akram</t>
  </si>
  <si>
    <t>Al-Husaini</t>
  </si>
  <si>
    <t>Mohsen Ali</t>
  </si>
  <si>
    <t>1578820973</t>
  </si>
  <si>
    <t>Catala-Beauchamp, Aixa Ivonne</t>
  </si>
  <si>
    <t>Aixa</t>
  </si>
  <si>
    <t>Catala-Beauchamp</t>
  </si>
  <si>
    <t>Ivonne</t>
  </si>
  <si>
    <t>1508895814</t>
  </si>
  <si>
    <t>1649632514</t>
  </si>
  <si>
    <t>Allison</t>
  </si>
  <si>
    <t>Carroll, Samantha</t>
  </si>
  <si>
    <t>Samantha</t>
  </si>
  <si>
    <t>Carroll</t>
  </si>
  <si>
    <t>1861735094</t>
  </si>
  <si>
    <t>Cunningham, Shani</t>
  </si>
  <si>
    <t>Shani</t>
  </si>
  <si>
    <t>Cunningham</t>
  </si>
  <si>
    <t>1942526322</t>
  </si>
  <si>
    <t>Zeira, Shelly</t>
  </si>
  <si>
    <t>Shelly</t>
  </si>
  <si>
    <t>Zeira</t>
  </si>
  <si>
    <t>1437129319</t>
  </si>
  <si>
    <t>Florida Hospital Pediatric Hospitalists - Holmes</t>
  </si>
  <si>
    <t>-</t>
  </si>
  <si>
    <t>Lopez-Pizarro</t>
  </si>
  <si>
    <t>1568659514</t>
  </si>
  <si>
    <t>Pediatric Inpatient Care At Winter Park</t>
  </si>
  <si>
    <t>(407)303-2760</t>
  </si>
  <si>
    <t>407-303-2509</t>
  </si>
  <si>
    <t>Ambroise, Yansmith</t>
  </si>
  <si>
    <t>Yansmith</t>
  </si>
  <si>
    <t>Ambroise</t>
  </si>
  <si>
    <t>1417993874</t>
  </si>
  <si>
    <t>Chapman, Tracy</t>
  </si>
  <si>
    <t>Chapman</t>
  </si>
  <si>
    <t>1700174000</t>
  </si>
  <si>
    <t>Gutierrez, Vanessa</t>
  </si>
  <si>
    <t>Vanessa</t>
  </si>
  <si>
    <t>1033424783</t>
  </si>
  <si>
    <t>Uy, Arnel A.</t>
  </si>
  <si>
    <t>Arnel</t>
  </si>
  <si>
    <t>Uy</t>
  </si>
  <si>
    <t>1255535902</t>
  </si>
  <si>
    <t>Florida Hospital Pediatric Intensivists</t>
  </si>
  <si>
    <t>(407)975-0410</t>
  </si>
  <si>
    <t>(407)975-0411</t>
  </si>
  <si>
    <t>NAZARI, RAMIN</t>
  </si>
  <si>
    <t>RAMIN</t>
  </si>
  <si>
    <t>NAZARI</t>
  </si>
  <si>
    <t>1669756409</t>
  </si>
  <si>
    <t>Lloyd, Angela</t>
  </si>
  <si>
    <t>Lloyd</t>
  </si>
  <si>
    <t>1942661400</t>
  </si>
  <si>
    <t>Stirling, Amber Lucille</t>
  </si>
  <si>
    <t>Amber</t>
  </si>
  <si>
    <t>Stirling</t>
  </si>
  <si>
    <t>Lucille</t>
  </si>
  <si>
    <t>1093114514</t>
  </si>
  <si>
    <t>Vaz, Sandra Y.</t>
  </si>
  <si>
    <t>Vaz</t>
  </si>
  <si>
    <t>1629305537</t>
  </si>
  <si>
    <t>Guedes</t>
  </si>
  <si>
    <t>1598768673</t>
  </si>
  <si>
    <t>Dusek, Heather M.</t>
  </si>
  <si>
    <t>Dusek</t>
  </si>
  <si>
    <t>1760759534</t>
  </si>
  <si>
    <t>Godshall, Aaron</t>
  </si>
  <si>
    <t>Aaron</t>
  </si>
  <si>
    <t>Godshall</t>
  </si>
  <si>
    <t>1982640462</t>
  </si>
  <si>
    <t>Moreau, Tiffany Lefay</t>
  </si>
  <si>
    <t>Tiffany</t>
  </si>
  <si>
    <t>Moreau</t>
  </si>
  <si>
    <t>Lefay</t>
  </si>
  <si>
    <t>1376902585</t>
  </si>
  <si>
    <t>Hernandez, Jose F.</t>
  </si>
  <si>
    <t>1790124972</t>
  </si>
  <si>
    <t>Fenton, Kimberly</t>
  </si>
  <si>
    <t>Fenton</t>
  </si>
  <si>
    <t>1982648838</t>
  </si>
  <si>
    <t>Ng, Vicky</t>
  </si>
  <si>
    <t>Vicky</t>
  </si>
  <si>
    <t>1093999229</t>
  </si>
  <si>
    <t>Plastic Surgery Specialists</t>
  </si>
  <si>
    <t>(407)303-1373</t>
  </si>
  <si>
    <t>(407)303-0852</t>
  </si>
  <si>
    <t>Christian</t>
  </si>
  <si>
    <t>DeBaise, Arthur J.</t>
  </si>
  <si>
    <t>DeBaise</t>
  </si>
  <si>
    <t>1235276056</t>
  </si>
  <si>
    <t>Elder, Esther R.</t>
  </si>
  <si>
    <t>Esther</t>
  </si>
  <si>
    <t>Elder</t>
  </si>
  <si>
    <t>1891980579</t>
  </si>
  <si>
    <t>Premier Hematology &amp; Oncology - Celebration</t>
  </si>
  <si>
    <t>Suite A270</t>
  </si>
  <si>
    <t>(407)303-4078</t>
  </si>
  <si>
    <t>(407)303-4073</t>
  </si>
  <si>
    <t>407-944-5223</t>
  </si>
  <si>
    <t>Khan, Qamar S.</t>
  </si>
  <si>
    <t>Qamar</t>
  </si>
  <si>
    <t>1336149012</t>
  </si>
  <si>
    <t>Akhtar, Adnan</t>
  </si>
  <si>
    <t>Adnan</t>
  </si>
  <si>
    <t>Akhtar</t>
  </si>
  <si>
    <t>1366404642</t>
  </si>
  <si>
    <t>Smith, Tori Beth</t>
  </si>
  <si>
    <t>Tori</t>
  </si>
  <si>
    <t>1023388584</t>
  </si>
  <si>
    <t>Aijaz, Asim</t>
  </si>
  <si>
    <t>Asim</t>
  </si>
  <si>
    <t>Aijaz</t>
  </si>
  <si>
    <t>1831151695</t>
  </si>
  <si>
    <t>Radiation Oncology Specialists - Orlando</t>
  </si>
  <si>
    <t>Suite 181</t>
  </si>
  <si>
    <t>(407) 303-2030</t>
  </si>
  <si>
    <t>Ahmed, Irfan M.</t>
  </si>
  <si>
    <t>1548222490</t>
  </si>
  <si>
    <t>Sejpal, Samir</t>
  </si>
  <si>
    <t>Samir</t>
  </si>
  <si>
    <t>Sejpal</t>
  </si>
  <si>
    <t>1447416508</t>
  </si>
  <si>
    <t>Shridhar, Ravi</t>
  </si>
  <si>
    <t>Shridhar</t>
  </si>
  <si>
    <t>1356565261</t>
  </si>
  <si>
    <t>Hodge, Charles Wesley</t>
  </si>
  <si>
    <t>Hodge</t>
  </si>
  <si>
    <t>Wesley</t>
  </si>
  <si>
    <t>1811949027</t>
  </si>
  <si>
    <t>Harvey, Mark</t>
  </si>
  <si>
    <t>Harvey</t>
  </si>
  <si>
    <t>1558380907</t>
  </si>
  <si>
    <t>Rao</t>
  </si>
  <si>
    <t>Ray</t>
  </si>
  <si>
    <t>Kandula, Shravan</t>
  </si>
  <si>
    <t>Shravan</t>
  </si>
  <si>
    <t>Kandula</t>
  </si>
  <si>
    <t>1477870780</t>
  </si>
  <si>
    <t>Racsa, Margarita</t>
  </si>
  <si>
    <t>Margarita</t>
  </si>
  <si>
    <t>Racsa</t>
  </si>
  <si>
    <t>1598955171</t>
  </si>
  <si>
    <t>Jain, Anudh K.</t>
  </si>
  <si>
    <t>Anudh</t>
  </si>
  <si>
    <t>Jain</t>
  </si>
  <si>
    <t>1407830375</t>
  </si>
  <si>
    <t>Carrascosa, Luis A.</t>
  </si>
  <si>
    <t>Carrascosa</t>
  </si>
  <si>
    <t>1659489581</t>
  </si>
  <si>
    <t>Rapke, Stephanie L.</t>
  </si>
  <si>
    <t>Rapke</t>
  </si>
  <si>
    <t>1285686345</t>
  </si>
  <si>
    <t>Biagioli, Matthew</t>
  </si>
  <si>
    <t>Biagioli</t>
  </si>
  <si>
    <t>1174793541</t>
  </si>
  <si>
    <t>Forouzannia, Afshin</t>
  </si>
  <si>
    <t>Afshin</t>
  </si>
  <si>
    <t>Forouzannia</t>
  </si>
  <si>
    <t>1073597233</t>
  </si>
  <si>
    <t>Saigal, Kunal</t>
  </si>
  <si>
    <t>Kunal</t>
  </si>
  <si>
    <t>Saigal</t>
  </si>
  <si>
    <t>1073772067</t>
  </si>
  <si>
    <t>Hwang, Catherine</t>
  </si>
  <si>
    <t>Hwang</t>
  </si>
  <si>
    <t>1043496193</t>
  </si>
  <si>
    <t>(407) 200-2355</t>
  </si>
  <si>
    <t>(407) 200-4947</t>
  </si>
  <si>
    <t>Radiology</t>
  </si>
  <si>
    <t>Brady, Christopher Michael</t>
  </si>
  <si>
    <t>1376738138</t>
  </si>
  <si>
    <t>Burt, Jeremy R.</t>
  </si>
  <si>
    <t>Burt</t>
  </si>
  <si>
    <t>1932435328</t>
  </si>
  <si>
    <t>Byers III, George E.</t>
  </si>
  <si>
    <t>Byers III</t>
  </si>
  <si>
    <t>1326096025</t>
  </si>
  <si>
    <t>Contreras, Francisco J.</t>
  </si>
  <si>
    <t>Francisco</t>
  </si>
  <si>
    <t>Contreras</t>
  </si>
  <si>
    <t>1306011424</t>
  </si>
  <si>
    <t>Crossman, Bruce R.</t>
  </si>
  <si>
    <t>Bruce</t>
  </si>
  <si>
    <t>Crossman</t>
  </si>
  <si>
    <t>1760489207</t>
  </si>
  <si>
    <t>Dalal, Kshitij A.</t>
  </si>
  <si>
    <t>Kshitij</t>
  </si>
  <si>
    <t>Dalal</t>
  </si>
  <si>
    <t>1649332172</t>
  </si>
  <si>
    <t>Doyle, Michael P.</t>
  </si>
  <si>
    <t>1801893342</t>
  </si>
  <si>
    <t>Farley, Timothy E.</t>
  </si>
  <si>
    <t>Farley</t>
  </si>
  <si>
    <t>1972501310</t>
  </si>
  <si>
    <t>Feranec, Nicholas Clarke</t>
  </si>
  <si>
    <t>Nicholas</t>
  </si>
  <si>
    <t>Feranec</t>
  </si>
  <si>
    <t>Clarke</t>
  </si>
  <si>
    <t>1386733566</t>
  </si>
  <si>
    <t>Fernandez, Francis J.</t>
  </si>
  <si>
    <t>Fernandez</t>
  </si>
  <si>
    <t>1952308702</t>
  </si>
  <si>
    <t>Goldberg, Paul Allen</t>
  </si>
  <si>
    <t>Goldberg</t>
  </si>
  <si>
    <t>1669451126</t>
  </si>
  <si>
    <t>Gonzalez, Antonio</t>
  </si>
  <si>
    <t>Antonio</t>
  </si>
  <si>
    <t>Gonzalez</t>
  </si>
  <si>
    <t>1497752240</t>
  </si>
  <si>
    <t>Gutterman, Brett</t>
  </si>
  <si>
    <t>Brett</t>
  </si>
  <si>
    <t>Gutterman</t>
  </si>
  <si>
    <t>1942461009</t>
  </si>
  <si>
    <t>Hatton, Boyd Nicholas</t>
  </si>
  <si>
    <t>Boyd</t>
  </si>
  <si>
    <t>Hatton</t>
  </si>
  <si>
    <t>1699865543</t>
  </si>
  <si>
    <t>Hernandez, Manuel A.</t>
  </si>
  <si>
    <t>1629088810</t>
  </si>
  <si>
    <t>Hewes, Robert Charles</t>
  </si>
  <si>
    <t>Hewes</t>
  </si>
  <si>
    <t>1053366856</t>
  </si>
  <si>
    <t>Hoarau, Dwight D.</t>
  </si>
  <si>
    <t>Dwight</t>
  </si>
  <si>
    <t>Hoarau</t>
  </si>
  <si>
    <t>1194841122</t>
  </si>
  <si>
    <t>Hong, Andrea S.</t>
  </si>
  <si>
    <t>Hong</t>
  </si>
  <si>
    <t>1285824086</t>
  </si>
  <si>
    <t>Hsiao, James Jen-Je</t>
  </si>
  <si>
    <t>Hsiao</t>
  </si>
  <si>
    <t>Jen-Je</t>
  </si>
  <si>
    <t>1992906259</t>
  </si>
  <si>
    <t>Hughes, Thomas A.</t>
  </si>
  <si>
    <t>Hughes</t>
  </si>
  <si>
    <t>1396753794</t>
  </si>
  <si>
    <t>Jones, Derrick A.</t>
  </si>
  <si>
    <t>Jones</t>
  </si>
  <si>
    <t>1689712655</t>
  </si>
  <si>
    <t>Karlinsky, Paul Ross</t>
  </si>
  <si>
    <t>Karlinsky</t>
  </si>
  <si>
    <t>1750360723</t>
  </si>
  <si>
    <t>Kittyle, Robert Lynn</t>
  </si>
  <si>
    <t>Kittyle</t>
  </si>
  <si>
    <t>1205869203</t>
  </si>
  <si>
    <t>Kos, David A.</t>
  </si>
  <si>
    <t>Kos</t>
  </si>
  <si>
    <t>1295739522</t>
  </si>
  <si>
    <t>Koury, Ibrahim Fred</t>
  </si>
  <si>
    <t>Ibrahim</t>
  </si>
  <si>
    <t>Koury</t>
  </si>
  <si>
    <t>Fred</t>
  </si>
  <si>
    <t>1225365869</t>
  </si>
  <si>
    <t>Krishnan, Ramaswami</t>
  </si>
  <si>
    <t>Ramaswami</t>
  </si>
  <si>
    <t>Krishnan</t>
  </si>
  <si>
    <t>1093762288</t>
  </si>
  <si>
    <t>Kumar, Ganapathi</t>
  </si>
  <si>
    <t>Ganapathi</t>
  </si>
  <si>
    <t>1730168576</t>
  </si>
  <si>
    <t>Landrieu, Laura Legendre</t>
  </si>
  <si>
    <t>Landrieu</t>
  </si>
  <si>
    <t>Legendre</t>
  </si>
  <si>
    <t>1134187826</t>
  </si>
  <si>
    <t>Langmo, Lisa S.</t>
  </si>
  <si>
    <t>Langmo</t>
  </si>
  <si>
    <t>1508863549</t>
  </si>
  <si>
    <t>Logsdon, Gregory A.</t>
  </si>
  <si>
    <t>Gregory</t>
  </si>
  <si>
    <t>Logsdon</t>
  </si>
  <si>
    <t>1922005966</t>
  </si>
  <si>
    <t>Mansilla, Alberto V.</t>
  </si>
  <si>
    <t>Alberto</t>
  </si>
  <si>
    <t>Mansilla</t>
  </si>
  <si>
    <t>1720085525</t>
  </si>
  <si>
    <t>Medina, Roberto E.</t>
  </si>
  <si>
    <t>Roberto</t>
  </si>
  <si>
    <t>Medina</t>
  </si>
  <si>
    <t>1164696456</t>
  </si>
  <si>
    <t>Mehta, Rahul</t>
  </si>
  <si>
    <t>Rahul</t>
  </si>
  <si>
    <t>Mehta</t>
  </si>
  <si>
    <t>1417964040</t>
  </si>
  <si>
    <t>Moskovitz, J. David</t>
  </si>
  <si>
    <t>Moskovitz</t>
  </si>
  <si>
    <t>1407894587</t>
  </si>
  <si>
    <t>Murray, John V.</t>
  </si>
  <si>
    <t>Murray</t>
  </si>
  <si>
    <t>1437248523</t>
  </si>
  <si>
    <t>Nies, Donald</t>
  </si>
  <si>
    <t>Donald</t>
  </si>
  <si>
    <t>Nies</t>
  </si>
  <si>
    <t>1265480321</t>
  </si>
  <si>
    <t>Overmeyer, James D.</t>
  </si>
  <si>
    <t>Overmeyer</t>
  </si>
  <si>
    <t>1295732089</t>
  </si>
  <si>
    <t>Owen, Ryan William</t>
  </si>
  <si>
    <t>1750518759</t>
  </si>
  <si>
    <t>Patel, Vikram A.</t>
  </si>
  <si>
    <t>Vikram</t>
  </si>
  <si>
    <t>1134127830</t>
  </si>
  <si>
    <t>Patel, Vivek B.</t>
  </si>
  <si>
    <t>Vivek</t>
  </si>
  <si>
    <t>1841480647</t>
  </si>
  <si>
    <t>Pineiro, Sergio</t>
  </si>
  <si>
    <t>Sergio</t>
  </si>
  <si>
    <t>Pineiro</t>
  </si>
  <si>
    <t>1871559971</t>
  </si>
  <si>
    <t>Powers, Cathryn</t>
  </si>
  <si>
    <t>Powers</t>
  </si>
  <si>
    <t>1538115779</t>
  </si>
  <si>
    <t>Rao, Sameet K.</t>
  </si>
  <si>
    <t>Sameet</t>
  </si>
  <si>
    <t>1184626574</t>
  </si>
  <si>
    <t>Reddy, Dindi Damodar</t>
  </si>
  <si>
    <t>Dindi</t>
  </si>
  <si>
    <t>Damodar</t>
  </si>
  <si>
    <t>1649236431</t>
  </si>
  <si>
    <t>Reeves, Brian Edward</t>
  </si>
  <si>
    <t>Reeves</t>
  </si>
  <si>
    <t>1912905530</t>
  </si>
  <si>
    <t>Richbourg, Samuel Thomas</t>
  </si>
  <si>
    <t>Richbourg</t>
  </si>
  <si>
    <t>1174520134</t>
  </si>
  <si>
    <t>Rodriguez, Pedro L.</t>
  </si>
  <si>
    <t>1588662183</t>
  </si>
  <si>
    <t>Rogers, Clark David</t>
  </si>
  <si>
    <t>Clark</t>
  </si>
  <si>
    <t>Rogers</t>
  </si>
  <si>
    <t>1649408105</t>
  </si>
  <si>
    <t>Rush, Christopher Thomas</t>
  </si>
  <si>
    <t>Rush</t>
  </si>
  <si>
    <t>1023058351</t>
  </si>
  <si>
    <t>Sacerdote, Michael George</t>
  </si>
  <si>
    <t>Sacerdote</t>
  </si>
  <si>
    <t>1235395641</t>
  </si>
  <si>
    <t>Salmanzadeh, Amir</t>
  </si>
  <si>
    <t>Salmanzadeh</t>
  </si>
  <si>
    <t>1336115161</t>
  </si>
  <si>
    <t>Scherer, Kurt F.</t>
  </si>
  <si>
    <t>Kurt</t>
  </si>
  <si>
    <t>Scherer</t>
  </si>
  <si>
    <t>1821263096</t>
  </si>
  <si>
    <t>Seale, Thomas M.</t>
  </si>
  <si>
    <t>Seale</t>
  </si>
  <si>
    <t>1225202724</t>
  </si>
  <si>
    <t>Shah, Ashit K.</t>
  </si>
  <si>
    <t>Ashit</t>
  </si>
  <si>
    <t>Shah</t>
  </si>
  <si>
    <t>1629076187</t>
  </si>
  <si>
    <t>Shill, Ronald Scott</t>
  </si>
  <si>
    <t>Ronald</t>
  </si>
  <si>
    <t>Shill</t>
  </si>
  <si>
    <t>1164470621</t>
  </si>
  <si>
    <t>Siegel, Marc Fredric</t>
  </si>
  <si>
    <t>Marc</t>
  </si>
  <si>
    <t>Siegel</t>
  </si>
  <si>
    <t>Fredric</t>
  </si>
  <si>
    <t>1669451639</t>
  </si>
  <si>
    <t>Simon, Jonathan M.</t>
  </si>
  <si>
    <t>Jonathan</t>
  </si>
  <si>
    <t>Simon</t>
  </si>
  <si>
    <t>1558339846</t>
  </si>
  <si>
    <t>Tailor, Dharmesh Ratilal</t>
  </si>
  <si>
    <t>Dharmesh</t>
  </si>
  <si>
    <t>Tailor</t>
  </si>
  <si>
    <t>Ratilal</t>
  </si>
  <si>
    <t>1932258852</t>
  </si>
  <si>
    <t>Turner, Patricia</t>
  </si>
  <si>
    <t>Turner</t>
  </si>
  <si>
    <t>1598726150</t>
  </si>
  <si>
    <t>Varich, Laura J.</t>
  </si>
  <si>
    <t>Varich</t>
  </si>
  <si>
    <t>1316083421</t>
  </si>
  <si>
    <t>Ward, Thomas James</t>
  </si>
  <si>
    <t>Ward</t>
  </si>
  <si>
    <t>1598990251</t>
  </si>
  <si>
    <t>Wasyliw, Christopher W.</t>
  </si>
  <si>
    <t>Wasyliw</t>
  </si>
  <si>
    <t>1326074188</t>
  </si>
  <si>
    <t>Watson, Rohan Mark</t>
  </si>
  <si>
    <t>Watson</t>
  </si>
  <si>
    <t>1629046040</t>
  </si>
  <si>
    <t>Webber, Grant R.</t>
  </si>
  <si>
    <t>Grant</t>
  </si>
  <si>
    <t>Webber</t>
  </si>
  <si>
    <t>1265686547</t>
  </si>
  <si>
    <t>Welden, James M.</t>
  </si>
  <si>
    <t>Welden</t>
  </si>
  <si>
    <t>1710060595</t>
  </si>
  <si>
    <t>Williams, Jennifer Lynn</t>
  </si>
  <si>
    <t>Williams</t>
  </si>
  <si>
    <t>1902993918</t>
  </si>
  <si>
    <t>Wilson, James R.</t>
  </si>
  <si>
    <t>1043218662</t>
  </si>
  <si>
    <t>Wittenstein, Fred S.</t>
  </si>
  <si>
    <t>Wittenstein</t>
  </si>
  <si>
    <t>1265412308</t>
  </si>
  <si>
    <t>Wong, Bright H.</t>
  </si>
  <si>
    <t>Bright</t>
  </si>
  <si>
    <t>Wong</t>
  </si>
  <si>
    <t>1558369124</t>
  </si>
  <si>
    <t>Yang, Lee T.</t>
  </si>
  <si>
    <t>Yang</t>
  </si>
  <si>
    <t>1619965514</t>
  </si>
  <si>
    <t>FROST, ALAN</t>
  </si>
  <si>
    <t>ALAN</t>
  </si>
  <si>
    <t>FROST</t>
  </si>
  <si>
    <t>1326009010</t>
  </si>
  <si>
    <t>Altoos, Rola</t>
  </si>
  <si>
    <t>Rola</t>
  </si>
  <si>
    <t>Altoos</t>
  </si>
  <si>
    <t>1003043985</t>
  </si>
  <si>
    <t>Bancroft, Josiah W.</t>
  </si>
  <si>
    <t>Josiah</t>
  </si>
  <si>
    <t>Bancroft</t>
  </si>
  <si>
    <t>1083662316</t>
  </si>
  <si>
    <t>Bancroft, Laura W.</t>
  </si>
  <si>
    <t>1104817287</t>
  </si>
  <si>
    <t>Beegle, Richard Douglas</t>
  </si>
  <si>
    <t>Beegle</t>
  </si>
  <si>
    <t>1932335031</t>
  </si>
  <si>
    <t>Berger, Jack L.</t>
  </si>
  <si>
    <t>Jack</t>
  </si>
  <si>
    <t>1710984240</t>
  </si>
  <si>
    <t>Lindsay, Aaron Joseph</t>
  </si>
  <si>
    <t>Aaron Joseph</t>
  </si>
  <si>
    <t>1861782195</t>
  </si>
  <si>
    <t>Wadgaonkar, Ajay</t>
  </si>
  <si>
    <t>Ajay</t>
  </si>
  <si>
    <t>Wadgaonkar</t>
  </si>
  <si>
    <t>1720307317</t>
  </si>
  <si>
    <t>Paydar, Amir</t>
  </si>
  <si>
    <t>Paydar</t>
  </si>
  <si>
    <t>1134390743</t>
  </si>
  <si>
    <t>Shah, Anjuli</t>
  </si>
  <si>
    <t>Anjuli</t>
  </si>
  <si>
    <t>1821316845</t>
  </si>
  <si>
    <t>Tellier, Jacob</t>
  </si>
  <si>
    <t>Jacob</t>
  </si>
  <si>
    <t>Tellier</t>
  </si>
  <si>
    <t>1780985432</t>
  </si>
  <si>
    <t>Stewart, Kevan</t>
  </si>
  <si>
    <t>Kevan</t>
  </si>
  <si>
    <t>Stewart</t>
  </si>
  <si>
    <t>1528383643</t>
  </si>
  <si>
    <t>Scherer, Philip M</t>
  </si>
  <si>
    <t>Philip M</t>
  </si>
  <si>
    <t>1609194547</t>
  </si>
  <si>
    <t>Mattis, Tod Alan</t>
  </si>
  <si>
    <t>Tod Alan</t>
  </si>
  <si>
    <t>Mattis</t>
  </si>
  <si>
    <t>1295963346</t>
  </si>
  <si>
    <t>Fernandez, Miguel</t>
  </si>
  <si>
    <t>Miguel</t>
  </si>
  <si>
    <t>1184708034</t>
  </si>
  <si>
    <t>Swerdlow, Mathew</t>
  </si>
  <si>
    <t>Swerdlow</t>
  </si>
  <si>
    <t>1477715597</t>
  </si>
  <si>
    <t>Transue, Darren</t>
  </si>
  <si>
    <t>Darren</t>
  </si>
  <si>
    <t>Transue</t>
  </si>
  <si>
    <t>1043536576</t>
  </si>
  <si>
    <t>Spine Health Institute - Altamonte Springs</t>
  </si>
  <si>
    <t>711 E Altamonte Dr</t>
  </si>
  <si>
    <t>(407) 303-5452</t>
  </si>
  <si>
    <t>(407) 303-5448</t>
  </si>
  <si>
    <t>407-303-2287</t>
  </si>
  <si>
    <t>Patel, Chetan K.</t>
  </si>
  <si>
    <t>Chetan</t>
  </si>
  <si>
    <t>1841272093</t>
  </si>
  <si>
    <t>(407) 944-3071</t>
  </si>
  <si>
    <t>(407) 944-3061</t>
  </si>
  <si>
    <t>STRATTON, STEFONI R.</t>
  </si>
  <si>
    <t>STEFONI</t>
  </si>
  <si>
    <t>STRATTON</t>
  </si>
  <si>
    <t>1851759237</t>
  </si>
  <si>
    <t>Omana, Juan Javier</t>
  </si>
  <si>
    <t>Omana</t>
  </si>
  <si>
    <t>1881952653</t>
  </si>
  <si>
    <t>Teamcare Health Center</t>
  </si>
  <si>
    <t>1000 Universal Studios Plaza</t>
  </si>
  <si>
    <t>(407) 355-0803</t>
  </si>
  <si>
    <t>Thomas Pediatrics</t>
  </si>
  <si>
    <t>1603 Banning Beach Rd</t>
  </si>
  <si>
    <t>(352) 343-2167</t>
  </si>
  <si>
    <t>(352) 343-4699</t>
  </si>
  <si>
    <t>352-343-9975</t>
  </si>
  <si>
    <t>THOMAS, VALERIE</t>
  </si>
  <si>
    <t>VALERIE</t>
  </si>
  <si>
    <t>THOMAS</t>
  </si>
  <si>
    <t>1053353086</t>
  </si>
  <si>
    <t>1925 Mizell Ave</t>
  </si>
  <si>
    <t>Hurtado, Luis R.</t>
  </si>
  <si>
    <t>Hurtado</t>
  </si>
  <si>
    <t>1366776494</t>
  </si>
  <si>
    <t>Thinnes, Monica M.</t>
  </si>
  <si>
    <t>Thinnes</t>
  </si>
  <si>
    <t>1023315496</t>
  </si>
  <si>
    <t>Ahmed, Shafiuddin</t>
  </si>
  <si>
    <t>Shafiuddin</t>
  </si>
  <si>
    <t>1962666941</t>
  </si>
  <si>
    <t>Fernando</t>
  </si>
  <si>
    <t>Graham, Justin Anthony</t>
  </si>
  <si>
    <t>Graham</t>
  </si>
  <si>
    <t>1104209436</t>
  </si>
  <si>
    <t>Tuscawilla Family Practice</t>
  </si>
  <si>
    <t>1340 Tuskawilla Rd</t>
  </si>
  <si>
    <t>Suites 101-105</t>
  </si>
  <si>
    <t>Winter Springs</t>
  </si>
  <si>
    <t>(407) 699-1160</t>
  </si>
  <si>
    <t>(407) 699-7861</t>
  </si>
  <si>
    <t>407-699-1190</t>
  </si>
  <si>
    <t>Treharne, John W.</t>
  </si>
  <si>
    <t>Treharne</t>
  </si>
  <si>
    <t>1568415503</t>
  </si>
  <si>
    <t>Cochran, Daniel Lee</t>
  </si>
  <si>
    <t>1770510372</t>
  </si>
  <si>
    <t>Repass Wolf, Lindsey</t>
  </si>
  <si>
    <t>Lindsey</t>
  </si>
  <si>
    <t>Repass Wolf</t>
  </si>
  <si>
    <t>1306845276</t>
  </si>
  <si>
    <t>Urogynecology Center For Women</t>
  </si>
  <si>
    <t>(407)303-1380</t>
  </si>
  <si>
    <t>(407)303-1385</t>
  </si>
  <si>
    <t>407-303-1380</t>
  </si>
  <si>
    <t>Kudish, Bela</t>
  </si>
  <si>
    <t>Bela</t>
  </si>
  <si>
    <t>Kudish</t>
  </si>
  <si>
    <t>1598712168</t>
  </si>
  <si>
    <t>Urology Center Of Central Florida</t>
  </si>
  <si>
    <t>Suite A240</t>
  </si>
  <si>
    <t>(407)764-4079</t>
  </si>
  <si>
    <t>(407)303-4503</t>
  </si>
  <si>
    <t>407-769-4079 ext 2</t>
  </si>
  <si>
    <t>Elliott, Christian M.</t>
  </si>
  <si>
    <t>Elliott</t>
  </si>
  <si>
    <t>1326106170</t>
  </si>
  <si>
    <t>McDonald, Michael W.</t>
  </si>
  <si>
    <t>McDonald</t>
  </si>
  <si>
    <t>1982632972</t>
  </si>
  <si>
    <t>Urology Specialists Of Lake County</t>
  </si>
  <si>
    <t>1210 Waterman Way</t>
  </si>
  <si>
    <t>(352) 343-2364</t>
  </si>
  <si>
    <t>(352) 253-0022</t>
  </si>
  <si>
    <t>352-343-2010</t>
  </si>
  <si>
    <t>FOUNTAIN, MICHAEL W.</t>
  </si>
  <si>
    <t>FOUNTAIN</t>
  </si>
  <si>
    <t>W</t>
  </si>
  <si>
    <t>1023260205</t>
  </si>
  <si>
    <t>GERBOC, JASON L.</t>
  </si>
  <si>
    <t>JASON</t>
  </si>
  <si>
    <t>GERBOC</t>
  </si>
  <si>
    <t>1548374325</t>
  </si>
  <si>
    <t>GUZZI, REGINA LEIGH</t>
  </si>
  <si>
    <t>REGINA</t>
  </si>
  <si>
    <t>GUZZI</t>
  </si>
  <si>
    <t>LEIGH</t>
  </si>
  <si>
    <t>1619393121</t>
  </si>
  <si>
    <t>Vascular Institute Of Central Florida</t>
  </si>
  <si>
    <t>Suite 402</t>
  </si>
  <si>
    <t>(407) 303-7250</t>
  </si>
  <si>
    <t>(407) 303-7255</t>
  </si>
  <si>
    <t>McGovern, Nikki-Ann Giliam</t>
  </si>
  <si>
    <t>Nikki-Ann</t>
  </si>
  <si>
    <t>McGovern</t>
  </si>
  <si>
    <t>Giliam</t>
  </si>
  <si>
    <t>1770672172</t>
  </si>
  <si>
    <t>Wisham, Kellie Brooke</t>
  </si>
  <si>
    <t>Kellie</t>
  </si>
  <si>
    <t>Wisham</t>
  </si>
  <si>
    <t>Brooke</t>
  </si>
  <si>
    <t>1538536032</t>
  </si>
  <si>
    <t>Wladis, Alan R.</t>
  </si>
  <si>
    <t>Wladis</t>
  </si>
  <si>
    <t>1568578631</t>
  </si>
  <si>
    <t>Ranson, Mark E.</t>
  </si>
  <si>
    <t>Ranson</t>
  </si>
  <si>
    <t>1790990687</t>
  </si>
  <si>
    <t>Varnagy, David Gabay</t>
  </si>
  <si>
    <t>Varnagy</t>
  </si>
  <si>
    <t>Gabay</t>
  </si>
  <si>
    <t>1952571671</t>
  </si>
  <si>
    <t>Clift, Delos R.</t>
  </si>
  <si>
    <t>Delos</t>
  </si>
  <si>
    <t>Clift</t>
  </si>
  <si>
    <t>1356305742</t>
  </si>
  <si>
    <t>Perez-Izquierdo, Manuel R.</t>
  </si>
  <si>
    <t>Perez-Izquierdo</t>
  </si>
  <si>
    <t>1942288808</t>
  </si>
  <si>
    <t>Lopez Perez, Albaro</t>
  </si>
  <si>
    <t>Albaro</t>
  </si>
  <si>
    <t>Lopez Perez</t>
  </si>
  <si>
    <t>1346791365</t>
  </si>
  <si>
    <t>Abbasi, Mohammad</t>
  </si>
  <si>
    <t>Mohammad</t>
  </si>
  <si>
    <t>Abbasi</t>
  </si>
  <si>
    <t>Vista Del Sol Adult &amp; Geriatric Medical Associates</t>
  </si>
  <si>
    <t>3330 Waterman Way</t>
  </si>
  <si>
    <t>(352) 343-0181</t>
  </si>
  <si>
    <t>(352) 343-0812</t>
  </si>
  <si>
    <t>352-343-0697</t>
  </si>
  <si>
    <t>ARANA, MILTON</t>
  </si>
  <si>
    <t>MILTON</t>
  </si>
  <si>
    <t>ARANA</t>
  </si>
  <si>
    <t>1003859919</t>
  </si>
  <si>
    <t>Waterford Lakes Family Practice</t>
  </si>
  <si>
    <t>(407) 282-4400</t>
  </si>
  <si>
    <t>(407)282-4191</t>
  </si>
  <si>
    <t>407-282-3410</t>
  </si>
  <si>
    <t>Gallagher, Joseph W.</t>
  </si>
  <si>
    <t>Gallagher</t>
  </si>
  <si>
    <t>1376598557</t>
  </si>
  <si>
    <t>MCCOLLOUGH, SANDRA P.</t>
  </si>
  <si>
    <t>SANDRA</t>
  </si>
  <si>
    <t>MCCOLLOUGH</t>
  </si>
  <si>
    <t>1821041310</t>
  </si>
  <si>
    <t>Whole Health Family Medicine</t>
  </si>
  <si>
    <t>(407) 303-0845</t>
  </si>
  <si>
    <t>407-889-1968</t>
  </si>
  <si>
    <t>Johnson, Ivonne</t>
  </si>
  <si>
    <t>1407899412</t>
  </si>
  <si>
    <t>3rd Floor</t>
  </si>
  <si>
    <t>Winter Garden</t>
  </si>
  <si>
    <t>(407)614-0529</t>
  </si>
  <si>
    <t>Falk, Ashley J.</t>
  </si>
  <si>
    <t>Falk</t>
  </si>
  <si>
    <t>1386671063</t>
  </si>
  <si>
    <t>DELONG, SHANNON C.</t>
  </si>
  <si>
    <t>SHANNON</t>
  </si>
  <si>
    <t>DELONG</t>
  </si>
  <si>
    <t>1497752679</t>
  </si>
  <si>
    <t>Bedney, Daniel L</t>
  </si>
  <si>
    <t>Daniel L</t>
  </si>
  <si>
    <t>Bedney</t>
  </si>
  <si>
    <t>1831529890</t>
  </si>
  <si>
    <t>ADDRESS</t>
  </si>
  <si>
    <t>COUNTY</t>
  </si>
  <si>
    <t>PHONE/FAX</t>
  </si>
  <si>
    <t>SPECIALTY</t>
  </si>
  <si>
    <t>VICE PRESIDENT</t>
  </si>
  <si>
    <t>DIRECTOR/AD</t>
  </si>
  <si>
    <t>OFFICE MANAGER</t>
  </si>
  <si>
    <t>PROVIDER NAME</t>
  </si>
  <si>
    <t>NPI</t>
  </si>
  <si>
    <t>REGION</t>
  </si>
  <si>
    <t>(P)(407)303-4655 (F)(407)303-4654</t>
  </si>
  <si>
    <t>(P)(407) 303-4602 (F)(407) 303-4603</t>
  </si>
  <si>
    <t>(P)(407) 303-7280 (F)(407) 303-7265</t>
  </si>
  <si>
    <t>(P)(407) 833-9195 (F)(407) 833-9308</t>
  </si>
  <si>
    <t>(P)(407) 628-3073 (F)(407) 628-3078</t>
  </si>
  <si>
    <t>(P)(407) 644-2525 (F)(407) 644-3307</t>
  </si>
  <si>
    <t>(P)(407) 303-2070 (F)(407) 303-2071</t>
  </si>
  <si>
    <t>(P)(407) 657-9188 (F)(407) 677-4770</t>
  </si>
  <si>
    <t>(P)(407) 646-7410 (F)(407) 646-7412</t>
  </si>
  <si>
    <t>(P)(407) 834-5151 (F)(407)834-5562</t>
  </si>
  <si>
    <t>(P)(407) 303-6772 (F)(407)303-6775</t>
  </si>
  <si>
    <t>(P)(407) 303-2024 (F)(407)303-2038</t>
  </si>
  <si>
    <t>(P)(407) 228-7373 (F)(407) 228-7393</t>
  </si>
  <si>
    <t>(P)(407)303-3824 (F)(407)303-3825</t>
  </si>
  <si>
    <t>(P)(407) 303-4901 (F)(407) 303-4909</t>
  </si>
  <si>
    <t>(P)(352) 742-2223 (F)(352) 742-2220</t>
  </si>
  <si>
    <t>(P)(407)303-3827 (F)(407)303-3828</t>
  </si>
  <si>
    <t>(P)(407) 896-8097 (F)(407) 898-8328</t>
  </si>
  <si>
    <t>(P)(407)303-9200 (F)(407)303-9201</t>
  </si>
  <si>
    <t>(P)(407) 898-6005 (F)(407) 898-7722</t>
  </si>
  <si>
    <t>(P)(407) 303-5191 (F)(407) 303-5193</t>
  </si>
  <si>
    <t>(P)(407) 303-6626 (F)(407) 303-6634</t>
  </si>
  <si>
    <t>(P)(407) 303-2615 (F)(407) 303-0415</t>
  </si>
  <si>
    <t>(P)(407) 932-6193 (F)(407) 932-6194</t>
  </si>
  <si>
    <t>(P)(407) 303-2570 (F)(407) 303-2585</t>
  </si>
  <si>
    <t>(P)(407)303-3820 (F)(407)303-3821</t>
  </si>
  <si>
    <t>(P)(407) 303-2528 (F)(407) 303-2760</t>
  </si>
  <si>
    <t>(P)(407) 303-3638 (F)(407) 303-2882</t>
  </si>
  <si>
    <t>(P)(407) 303-7399 (F)(407)303-7305</t>
  </si>
  <si>
    <t>(P)(407) 303-5214 (F)(407) 303-5215</t>
  </si>
  <si>
    <t>(P)(407) 303-4673 (F)(407)303-4674</t>
  </si>
  <si>
    <t>(P)(407) 706-1650 (F)(407) 706-1651</t>
  </si>
  <si>
    <t>(P)(407)303-3081 (F)(407)303-2147</t>
  </si>
  <si>
    <t>(P)(407)303-4829 (F)(407) 303-4851</t>
  </si>
  <si>
    <t>(P)(407) 303-1812 (F)(407)303-1815</t>
  </si>
  <si>
    <t>(P)(407)893-6225 (F)(407)893-7353</t>
  </si>
  <si>
    <t>(P)(407)622-2647 (F)(407)644-3058</t>
  </si>
  <si>
    <t>(P)(407) 303-2080 (F)(407) 303-2085</t>
  </si>
  <si>
    <t>(P)(407)303-9194 (F)(407)303-9273</t>
  </si>
  <si>
    <t>(P)(407) 303-7283 (F)(407)303-0347</t>
  </si>
  <si>
    <t>(P)(407) 303-6285 (F)(407) 303-6284</t>
  </si>
  <si>
    <t>(P)(407)303-6865 (F)(407) 303-6537</t>
  </si>
  <si>
    <t>(P)(407) 366-6004 (F)(407) 366-6919</t>
  </si>
  <si>
    <t>(P)(407) 566-0404 (F)(407)566-0411</t>
  </si>
  <si>
    <t>(P)(407) 539-0312 (F)(407) 539-0313</t>
  </si>
  <si>
    <t>(P)(407) 303-4760 (F)(407)303-4546</t>
  </si>
  <si>
    <t>(P)(407) 303-8877 (F)(407) 303-8811</t>
  </si>
  <si>
    <t>(P)(407)303-1300 (F)(407)303-1301</t>
  </si>
  <si>
    <t>(P)(407) 303-1687 (F)(407) 303-1729</t>
  </si>
  <si>
    <t>(P)(407) 896-2901 (F)(407)896-2902</t>
  </si>
  <si>
    <t>(P)(407) 303-5687 (F)(407) 303-0806</t>
  </si>
  <si>
    <t>(P)(407) 303-5781 (F)(407) 303-5794</t>
  </si>
  <si>
    <t>(P)(407) 303-4855 (F)(407) 303-4404</t>
  </si>
  <si>
    <t>(P)(407) 932-6190 (F)(407)932-6191</t>
  </si>
  <si>
    <t>(P)(407) 303-2801 (F)(407) 303-2805</t>
  </si>
  <si>
    <t>(P)(407) 646-7845 (F)(407) 646-7846</t>
  </si>
  <si>
    <t>(P)(407) 303-4120 (F)(407) 303-4124</t>
  </si>
  <si>
    <t>(P)(407)303-8127 (F)(407)303-8197</t>
  </si>
  <si>
    <t>(P)(407)303-9926 (F)(407)303-9928</t>
  </si>
  <si>
    <t>(P)(407) 889-1930 (F)(407)889-1904</t>
  </si>
  <si>
    <t>(P)(407)303-2422 (F)(407)303-2435</t>
  </si>
  <si>
    <t>(P)(407) 975-0406 (F)(407)975-0407</t>
  </si>
  <si>
    <t>(P)(407) 975-0412 (F)(407)975-0413</t>
  </si>
  <si>
    <t>(P)(407)975-0410 (F)(407)975-0411</t>
  </si>
  <si>
    <t>(P)(407)897-3499 (F)(407) 896-9454</t>
  </si>
  <si>
    <t>(P)(407) 897-3499 (F)(407) 896-9454</t>
  </si>
  <si>
    <t>(P)(407) 834-3300 (F)(407) 834-3800</t>
  </si>
  <si>
    <t>(P)(407) 826-8999 (F)(407)826-8995</t>
  </si>
  <si>
    <t>(P)(407) 303-5204 (F)(407) 303-5205</t>
  </si>
  <si>
    <t>(P)(407)303-0410 (F)(407)303-0417</t>
  </si>
  <si>
    <t>(P)(407) 303-3692 (F)(407)303-3634</t>
  </si>
  <si>
    <t>(P)(407)644-1241 (F)(407)644-3058</t>
  </si>
  <si>
    <t>(P)(407) 629-8802 (F)(407) 629-8803</t>
  </si>
  <si>
    <t>(P)(352) 343-3330 (F)(352) 742-0354</t>
  </si>
  <si>
    <t>(P)(352) 589-6367 (F)(352) 589-2458</t>
  </si>
  <si>
    <t>(P)(407)320-8100 (F)(407)320-8110</t>
  </si>
  <si>
    <t>(P)(407)930-7801 (F)(407)930-7806</t>
  </si>
  <si>
    <t>(P)(352) 357-5311 (F)(352) 357-0659</t>
  </si>
  <si>
    <t>(P)(352) 669-3161 (F)(352) 669-3855</t>
  </si>
  <si>
    <t>(P)(352) 742-8830 (F)(352) 742-8826</t>
  </si>
  <si>
    <t>(P)(352) 589-4111 (F)(352) 589-4245</t>
  </si>
  <si>
    <t>(P)(352) 742-1760 (F)(352) 742-2604</t>
  </si>
  <si>
    <t>(P)(352) 742-0054 (F)(352) 742-2103</t>
  </si>
  <si>
    <t>(P)(352) 589-6005 (F)(352) 589-6012</t>
  </si>
  <si>
    <t>(P)(352) 343-5722 (F)(352) 343-7506</t>
  </si>
  <si>
    <t>(P)(407) 898-4116 (F)(407) 894-1091</t>
  </si>
  <si>
    <t>(P)(407)862-3400 (F)(407)862-6277</t>
  </si>
  <si>
    <t>(P)(407) 200-2759 (F)(407) 660-0016</t>
  </si>
  <si>
    <t>(P)(407) 644-7551 (F)(407) 644-7121</t>
  </si>
  <si>
    <t>(P)(407) 622-0560 (F)(407) 622-0563</t>
  </si>
  <si>
    <t>(P)(407) 303-4190 (F)(407) 303-4192</t>
  </si>
  <si>
    <t>(P)(407)646-7165 (F)(407)303-0847</t>
  </si>
  <si>
    <t>(P)(407) 303-7991 (F)(407) 303-7803</t>
  </si>
  <si>
    <t>(P)(352)343-1216 (F)(352)343-1582</t>
  </si>
  <si>
    <t>(P)(352) 383-0624 (F)(352) 383-0758</t>
  </si>
  <si>
    <t>(P)(407) 303-6729 (F)(407) 628-2037</t>
  </si>
  <si>
    <t>(P)(407) 303-2770 (F)(407) 303-3268</t>
  </si>
  <si>
    <t>(P)(407) 236-0006 (F)(407) 236-0007</t>
  </si>
  <si>
    <t>(P)(407) 831-4040 (F)(407)260-0281</t>
  </si>
  <si>
    <t>(P)(407)956-3300 (F)(407)956-3310</t>
  </si>
  <si>
    <t>(P)(407) 843-1180 (F)(407) 841-6160</t>
  </si>
  <si>
    <t>(P)(407) 366-8856 (F)(407) 977-4319</t>
  </si>
  <si>
    <t>(P)(407) 331-1121 (F)(407) 331-1156</t>
  </si>
  <si>
    <t>(P)(772)569-3212 (F)(772)569-1435</t>
  </si>
  <si>
    <t>(P)(407) 303-2001 (F)(407) 303-2450</t>
  </si>
  <si>
    <t>(P)(407) 339-3030 (F)(407)339-3003</t>
  </si>
  <si>
    <t>(P)(407) 303-2528 (F)(407)303-2760</t>
  </si>
  <si>
    <t>(P)(407)303-1373 (F)(407)303-0852</t>
  </si>
  <si>
    <t>(P)(407)303-4078 (F)(407)303-4073</t>
  </si>
  <si>
    <t>(P)(407) 200-2355 (F)(407) 200-4947</t>
  </si>
  <si>
    <t>(P)(407) 303-5452 (F)(407) 303-5448</t>
  </si>
  <si>
    <t>(P)(407) 944-3071 (F)(407) 944-3061</t>
  </si>
  <si>
    <t>(P)(352) 343-2167 (F)(352) 343-4699</t>
  </si>
  <si>
    <t>(P)(407) 699-1160 (F)(407) 699-7861</t>
  </si>
  <si>
    <t>(P)(407)303-1380 (F)(407)303-1385</t>
  </si>
  <si>
    <t>(P)(407)764-4079 (F)(407)303-4503</t>
  </si>
  <si>
    <t>(P)(352) 343-2364 (F)(352) 253-0022</t>
  </si>
  <si>
    <t>(P)(407) 303-7250 (F)(407) 303-7255</t>
  </si>
  <si>
    <t>(P)(352) 343-0181 (F)(352) 343-0812</t>
  </si>
  <si>
    <t>(P)(407) 282-4400 (F)(407)282-4191</t>
  </si>
  <si>
    <t xml:space="preserve">CRYSTAL BINKS 
</t>
  </si>
  <si>
    <t xml:space="preserve">BERNADETTE SILVERSTEIN 
</t>
  </si>
  <si>
    <t xml:space="preserve">JENNY MOODY 
</t>
  </si>
  <si>
    <t xml:space="preserve">PAULA MORRISSEY 
</t>
  </si>
  <si>
    <t xml:space="preserve">CINDY MCMILLAN 
</t>
  </si>
  <si>
    <t xml:space="preserve">LYNETTE KEELING 
</t>
  </si>
  <si>
    <t>CC</t>
  </si>
  <si>
    <t>A PLACE FOR WOMEN - CELEBRATION</t>
  </si>
  <si>
    <t>OSCEOLA</t>
  </si>
  <si>
    <t>WOMENS</t>
  </si>
  <si>
    <t>MARLENE HOLLAND</t>
  </si>
  <si>
    <t>KJERULFF, ESENAM LUCINDA</t>
  </si>
  <si>
    <t>LANGENSTROER, MARY</t>
  </si>
  <si>
    <t>VALVERDE, KRISTELL</t>
  </si>
  <si>
    <t>FAMILY MEDICINE</t>
  </si>
  <si>
    <t>GUIRGUIS, AMIR F.</t>
  </si>
  <si>
    <t>NAGUIB, HOSSAM</t>
  </si>
  <si>
    <t>TIMMONS, ERINN SOPHIA</t>
  </si>
  <si>
    <t>ADVANCED LAPAROSCOPIC SURGEONS</t>
  </si>
  <si>
    <t>SURGERY</t>
  </si>
  <si>
    <t>VICKI CHILCOTT</t>
  </si>
  <si>
    <t>GARDNER, ROBYN M.</t>
  </si>
  <si>
    <t>REDAN, JAY ALAN</t>
  </si>
  <si>
    <t>VILLAROSA, JILL SUZANNE</t>
  </si>
  <si>
    <t>ADVANCED PEDIATRIC SURGICAL SPECIALISTS</t>
  </si>
  <si>
    <t>ORANGE</t>
  </si>
  <si>
    <t>PEDIATRIC SPECIALTY</t>
  </si>
  <si>
    <t>ANDERSON, CHRISTOPHER M.</t>
  </si>
  <si>
    <t>THOMPSON, WILLIAM RALEIGH</t>
  </si>
  <si>
    <t>ADVANCED SURGICAL CARE SPECIALISTS</t>
  </si>
  <si>
    <t>SEMINOLE</t>
  </si>
  <si>
    <t>SCOTT HILL</t>
  </si>
  <si>
    <t>DEANGELIS, NATHAN C.</t>
  </si>
  <si>
    <t>FISCINA, CREIGHTON D.</t>
  </si>
  <si>
    <t>HUETHER, WILLIAM L.</t>
  </si>
  <si>
    <t>RIDEMAN, ERIC D.</t>
  </si>
  <si>
    <t>ROBERTSON, JOHN W.</t>
  </si>
  <si>
    <t>ADVANCED UROLOGY ASSOCIATES</t>
  </si>
  <si>
    <t>UROLOGY</t>
  </si>
  <si>
    <t>STEINBERG, JORDAN R.</t>
  </si>
  <si>
    <t>RINGENBERG, RAE E.</t>
  </si>
  <si>
    <t>APTER GASTROENTEROLOGY CENTER</t>
  </si>
  <si>
    <t>GASTROENTEROLOGY</t>
  </si>
  <si>
    <t>APTER, MATTHEW N.</t>
  </si>
  <si>
    <t>BLOOD AND MARROW TRANSPLANT CENTER</t>
  </si>
  <si>
    <t>ONCOLOGY</t>
  </si>
  <si>
    <t>BALLS, JASON W.</t>
  </si>
  <si>
    <t>BROWNING, AMY LYNN</t>
  </si>
  <si>
    <t>EDGAR, CORY</t>
  </si>
  <si>
    <t>MORI, SHAHRAM</t>
  </si>
  <si>
    <t>PATEL, RUSHANG</t>
  </si>
  <si>
    <t>SMITH, MEGAN</t>
  </si>
  <si>
    <t>SUTTON, STACY ANN</t>
  </si>
  <si>
    <t>BORNSTEIN FOOT AND ANKLE</t>
  </si>
  <si>
    <t>BORNSTEIN, GERALD B.</t>
  </si>
  <si>
    <t>BREAST CARE CENTER OF FLORIDA</t>
  </si>
  <si>
    <t>KEMP, KAMY R.</t>
  </si>
  <si>
    <t>CANCER INSTITUTE OF FLORIDA - ALTAMONTE</t>
  </si>
  <si>
    <t>BARINAS, KRYSTYNA M.</t>
  </si>
  <si>
    <t>CASTILLO, RAUL</t>
  </si>
  <si>
    <t>FISHER, NATALIE</t>
  </si>
  <si>
    <t>ZAKARI, AHMED</t>
  </si>
  <si>
    <t>CANCER INSTITUTE OF FLORIDA - EAST ORLANDO</t>
  </si>
  <si>
    <t>GEORGE, SARAH K.</t>
  </si>
  <si>
    <t>CANCER INSTITUTE OF FLORIDA - ORLANDO</t>
  </si>
  <si>
    <t>ALEMANY, CARLOS A.</t>
  </si>
  <si>
    <t>COCHRAN, DESIREE HEATHER</t>
  </si>
  <si>
    <t>DEBERARDINIS, CANDACE ANNE</t>
  </si>
  <si>
    <t>HILD, JAMIE K.</t>
  </si>
  <si>
    <t>KARASIEWICZ, KELLI</t>
  </si>
  <si>
    <t>MEKHAIL, TAREK M.</t>
  </si>
  <si>
    <t>MILLER, KRISTEN LEIGH</t>
  </si>
  <si>
    <t>PRZYSTUP, KAREN EDGEMON</t>
  </si>
  <si>
    <t>SIBLEY, JENNIFER A.</t>
  </si>
  <si>
    <t>SOCINSKI, MARK A.</t>
  </si>
  <si>
    <t>CARDIOVASCULAR &amp; THORACIC SURGICAL SPECIALISTS</t>
  </si>
  <si>
    <t>BOYER, JOSEPH H.</t>
  </si>
  <si>
    <t>STEWARD, HARRISON B.</t>
  </si>
  <si>
    <t>CELEBRATION CENTER FOR SURGERY</t>
  </si>
  <si>
    <t>ORTIZ-ORTIZ, CARLOS MANUEL</t>
  </si>
  <si>
    <t>CELEBRATION INTERNAL MEDICINE</t>
  </si>
  <si>
    <t>INTERNAL MEDICINE</t>
  </si>
  <si>
    <t>BRANSDORF, RICHARD E.</t>
  </si>
  <si>
    <t>BURNS, DAVID D.</t>
  </si>
  <si>
    <t>CENTER FOR ADVANCED SURGERY</t>
  </si>
  <si>
    <t>LAKE</t>
  </si>
  <si>
    <t>GABRE-MADHIN, SEBLE Z.</t>
  </si>
  <si>
    <t>CENTER FOR ADVANCED THORACIC SURGERY</t>
  </si>
  <si>
    <t>GHARAGOZLOO, FARID</t>
  </si>
  <si>
    <t>TEMPESTA, BARBARA</t>
  </si>
  <si>
    <t>NEURO/PSYCH</t>
  </si>
  <si>
    <t>HARDING, HERNDON P.</t>
  </si>
  <si>
    <t>GULYAYEVA, NATALIYA A.</t>
  </si>
  <si>
    <t>VANKORLAAR, KEVIN</t>
  </si>
  <si>
    <t>ABRAHAM-PRATT, INDIRA</t>
  </si>
  <si>
    <t>FALS, ANGELA M.</t>
  </si>
  <si>
    <t>CENTER FOR CHILD DEVELOPMENT</t>
  </si>
  <si>
    <t>FORREST, EMILY K.</t>
  </si>
  <si>
    <t>JOHNSON, JEAN S.</t>
  </si>
  <si>
    <t>ALBERT, MATTHEW ROSS</t>
  </si>
  <si>
    <t>MEACHAM, KIMBERLY</t>
  </si>
  <si>
    <t>DEBECHE-ADAMS, TERESA C.</t>
  </si>
  <si>
    <t>CENTER FOR COLON &amp; RECTAL SURGERY - KISSIMMEE*</t>
  </si>
  <si>
    <t>NASSIF, GEORGE J.</t>
  </si>
  <si>
    <t>CENTER FOR COLON &amp; RECTAL SURGERY - ORLANDO</t>
  </si>
  <si>
    <t>CARTY, AUDREY DONNA-MARIE</t>
  </si>
  <si>
    <t>LACANDOLA, MARIE DESIREE VILLARUZ</t>
  </si>
  <si>
    <t>CENTER FOR INTERVENTIONAL ENDOSCOPY</t>
  </si>
  <si>
    <t>BANG, JI YOUNG Y.</t>
  </si>
  <si>
    <t>HASAN, MUHAMMAD K.</t>
  </si>
  <si>
    <t>HAWES, ROBERT H.</t>
  </si>
  <si>
    <t>NAVANEETHAN, UDAYAKUMAR</t>
  </si>
  <si>
    <t>VARADARAJULU, SHYAM SUNDAR</t>
  </si>
  <si>
    <t>CENTER FOR METABOLIC &amp; OBESITY SURGERY</t>
  </si>
  <si>
    <t>KIM, KEITH C.</t>
  </si>
  <si>
    <t>SMITH, DENNIS C.</t>
  </si>
  <si>
    <t>YOUNG, MICHELE L.</t>
  </si>
  <si>
    <t>CENTER FOR NEONATAL CARE</t>
  </si>
  <si>
    <t>PEDIATRIC HOSPITALIST</t>
  </si>
  <si>
    <t>BARTELSON, RUTH B.</t>
  </si>
  <si>
    <t>BERNSTEIN, HILTON M.</t>
  </si>
  <si>
    <t>CHANDLER, AMY N.</t>
  </si>
  <si>
    <t>COLOMBERO, SHERYL</t>
  </si>
  <si>
    <t>DISMUKES, ASHLEY ATCHISON</t>
  </si>
  <si>
    <t>HARRIS, JANICE E.</t>
  </si>
  <si>
    <t>HILL, DENISE LANDERS</t>
  </si>
  <si>
    <t>HUBBARD, LAURA M.</t>
  </si>
  <si>
    <t>ISBEL, ANGELA L.</t>
  </si>
  <si>
    <t>KAMDAR, TANVI</t>
  </si>
  <si>
    <t>KING, CHERYL</t>
  </si>
  <si>
    <t>LAWRENCE, JAMES</t>
  </si>
  <si>
    <t>LUCIANO, ANGEL</t>
  </si>
  <si>
    <t>MAYOR, REINA SARAH</t>
  </si>
  <si>
    <t>MIRZA, HUSSNAIN SHAUKAT</t>
  </si>
  <si>
    <t>NUGENT, DIANNE MARIE</t>
  </si>
  <si>
    <t>OSSINSKY, LESLIE J.</t>
  </si>
  <si>
    <t>PERFATER, REBECCA B.</t>
  </si>
  <si>
    <t>PINEDA, LESLIE C.</t>
  </si>
  <si>
    <t>PULICKAL, ANOOP SEBASTIAN</t>
  </si>
  <si>
    <t>RAWLINGS, DAVID JAMES</t>
  </si>
  <si>
    <t>RUIZ NIEVES, RENE</t>
  </si>
  <si>
    <t>SHORE, MICHELLE RENEE</t>
  </si>
  <si>
    <t>VALLE, KATHERINE</t>
  </si>
  <si>
    <t>WADHAWAN, RAJAN</t>
  </si>
  <si>
    <t>CARDIOLOGY</t>
  </si>
  <si>
    <t>KIM, JOHN C.</t>
  </si>
  <si>
    <t>CENTER FOR SPECIALIZED SURGERY - EAST ORLANDO</t>
  </si>
  <si>
    <t>CHIU, JEFFREY</t>
  </si>
  <si>
    <t>PROFETA, BERNADETTE</t>
  </si>
  <si>
    <t>CENTER FOR SPECIALIZED SURGERY - ORLANDO</t>
  </si>
  <si>
    <t>ARNOLETTI, JUAN PABLO</t>
  </si>
  <si>
    <t>BLOOM, SCOTT WILLIAM</t>
  </si>
  <si>
    <t>DE LA FUENTE, SEBASTIAN</t>
  </si>
  <si>
    <t>SIMMONDS, ALRIC V.</t>
  </si>
  <si>
    <t>TAYLOR, REAGAN HYDER</t>
  </si>
  <si>
    <t>CENTER FOR SPECIALIZED SURGERY - WINTER PARK</t>
  </si>
  <si>
    <t>OLUKOGA, CHRISTOPHER OLUSEGUN</t>
  </si>
  <si>
    <t>VEGA, ENRIQUE EVELIO</t>
  </si>
  <si>
    <t>CENTER FOR SURGICAL CARE</t>
  </si>
  <si>
    <t>MINTON, LISA F.</t>
  </si>
  <si>
    <t>CENTER FOR UROLOGIC CANCER</t>
  </si>
  <si>
    <t>ANDRICH, JOHN DAVID</t>
  </si>
  <si>
    <t>BARCENAS, RANIEL M.</t>
  </si>
  <si>
    <t>BOERNER, KEVIN M.</t>
  </si>
  <si>
    <t>PATEL, VIPUL R.</t>
  </si>
  <si>
    <t>CENTRAL FLORIDA FAMILY MEDICINE</t>
  </si>
  <si>
    <t>COUPLAND, JOAN D.</t>
  </si>
  <si>
    <t>IDRIS, AHMAD</t>
  </si>
  <si>
    <t>BELARDO, MELISSA</t>
  </si>
  <si>
    <t>AHARONI, ILAN</t>
  </si>
  <si>
    <t>INAYAT, IRTEZA B.</t>
  </si>
  <si>
    <t>KASHI, MARYAM R.</t>
  </si>
  <si>
    <t>SHUKLA, MANGESH</t>
  </si>
  <si>
    <t>CENTRAL FLORIDA INTERNAL MEDICINE</t>
  </si>
  <si>
    <t>AYDUR, ERDEM M.</t>
  </si>
  <si>
    <t>HABER, TANYA</t>
  </si>
  <si>
    <t>CENTRE FOR SENIOR HEALTH</t>
  </si>
  <si>
    <t>LAIRD, ROSEMARY DEANGELIS</t>
  </si>
  <si>
    <t>CHILDREN'S CENTER FOR CANCER &amp; BLOOD DISEASES</t>
  </si>
  <si>
    <t>BORRERO RAMOS, DENNIS A.</t>
  </si>
  <si>
    <t>DOYLE, CHANDRA</t>
  </si>
  <si>
    <t>HAJJAR, FOUAD M.</t>
  </si>
  <si>
    <t>RAMIREZ, KOURTNIE</t>
  </si>
  <si>
    <t>PENA, DEOGRACIAS R.</t>
  </si>
  <si>
    <t>PEDIATRICS</t>
  </si>
  <si>
    <t>CRITICAL CARE SPECIALISTS</t>
  </si>
  <si>
    <t>HOSPITALIST</t>
  </si>
  <si>
    <t>BEHNIA, MEHRDAD</t>
  </si>
  <si>
    <t>BOX, THEODORE</t>
  </si>
  <si>
    <t>BULL, STEFANIE MARIA</t>
  </si>
  <si>
    <t>CARRILLO, MARIA CARIDAD</t>
  </si>
  <si>
    <t>COMBS, STEPHENIE M.</t>
  </si>
  <si>
    <t>CONTORAKES, CHERI</t>
  </si>
  <si>
    <t>DUNTON, CATHERINE</t>
  </si>
  <si>
    <t>FARAG, HANY</t>
  </si>
  <si>
    <t>FERNAINY, KHALED</t>
  </si>
  <si>
    <t>GOLDBLATT, MICHAEL A.</t>
  </si>
  <si>
    <t>GUZZI, LOUIS M.</t>
  </si>
  <si>
    <t>HADDADIN, ALA' SAMI</t>
  </si>
  <si>
    <t>HILL, AMANDA L.</t>
  </si>
  <si>
    <t>HMADEH, MOHAMMAD YASSIN M RIDA</t>
  </si>
  <si>
    <t>JOCSON, MARIA JESSICA</t>
  </si>
  <si>
    <t>LAGINA, ROBYN</t>
  </si>
  <si>
    <t>OKORIE, OKORIE NDUKA</t>
  </si>
  <si>
    <t>OLIVEIRA, EDUARDO C.</t>
  </si>
  <si>
    <t>PARIKH, AMAY</t>
  </si>
  <si>
    <t>PULLAKHANDAM, NAGA SRINIVAS</t>
  </si>
  <si>
    <t>RAVAL, PATRICIA</t>
  </si>
  <si>
    <t>ROSARIO, ARIEL</t>
  </si>
  <si>
    <t>SANCHEZ, STEPHANIE</t>
  </si>
  <si>
    <t>SMITH, LISA</t>
  </si>
  <si>
    <t>SORRELL, JUDITH E.</t>
  </si>
  <si>
    <t>STEAHR, GREGG ARTHUR</t>
  </si>
  <si>
    <t>ATTERMANN, STEVEN L.</t>
  </si>
  <si>
    <t>EAST ORLANDO UROLOGY (FLORIDA UROLOGY ASSOCIATES)</t>
  </si>
  <si>
    <t>DOBKIN, STEPHEN F.</t>
  </si>
  <si>
    <t>DONOVAN, JENNIFER S.</t>
  </si>
  <si>
    <t>MOORE, PERRY A.</t>
  </si>
  <si>
    <t>PATEL, ZAMIP P.</t>
  </si>
  <si>
    <t>COLLAZO, MARIE MILAGROS</t>
  </si>
  <si>
    <t>PRITCHETT, BERNICE ADELLA</t>
  </si>
  <si>
    <t>FAMILY CARE CENTER OF OVIEDO</t>
  </si>
  <si>
    <t>RODRIGUES, RANDI-ANN</t>
  </si>
  <si>
    <t>FAMILY MEDICINE OF CELEBRATION</t>
  </si>
  <si>
    <t>YUNK, CRAIG CARL</t>
  </si>
  <si>
    <t>FAMILY MEDICINE OF HUNTERS CREEK</t>
  </si>
  <si>
    <t>FLORIDA BREAST HEALTH SPECIALISTS</t>
  </si>
  <si>
    <t>FLORIDA BREAST HEALTH SPECIALISTS - BREAST RECONSTRUCTION</t>
  </si>
  <si>
    <t>FLORIDA CENTER FOR NEUROPSYCHOLOGY</t>
  </si>
  <si>
    <t>LONGA, CATHERINE</t>
  </si>
  <si>
    <t>WESTERVELD, MICHAEL</t>
  </si>
  <si>
    <t>FLORIDA CENTER FOR PEDIATRIC CELLULAR THERAPY</t>
  </si>
  <si>
    <t>LION, LORI</t>
  </si>
  <si>
    <t>SHOOK, DAVID RICHARD</t>
  </si>
  <si>
    <t>FLORIDA CENTER FOR PEDIATRIC DERMATOLOGY</t>
  </si>
  <si>
    <t>GUTIERREZ, MARCELA</t>
  </si>
  <si>
    <t>KUMAR, MONIQUE G.</t>
  </si>
  <si>
    <t>RICO, TACE</t>
  </si>
  <si>
    <t>FLORIDA CENTER FOR PEDIATRIC ENDOCRINOLOGY, DIABETES &amp; METABOLISM</t>
  </si>
  <si>
    <t>CAZEAU, RACHEL-MARIE</t>
  </si>
  <si>
    <t>DAABOUL, JORGE J.</t>
  </si>
  <si>
    <t>ORPI, DANIELLA</t>
  </si>
  <si>
    <t>REDDY, KONDA MOHAN</t>
  </si>
  <si>
    <t>FLORIDA CENTER FOR PEDIATRIC ORTHOPAEDICS - DAYTONA*</t>
  </si>
  <si>
    <t>VOLUSIA</t>
  </si>
  <si>
    <t>BACKUS, KATERINA A.</t>
  </si>
  <si>
    <t>WOO, RAYMUND</t>
  </si>
  <si>
    <t>THOMPSON, JARED BRADLEY</t>
  </si>
  <si>
    <t>FLORIDA CENTER FOR PEDIATRIC UROLOGY</t>
  </si>
  <si>
    <t>NG, ERNEST</t>
  </si>
  <si>
    <t>FLORIDA CENTER FOR PEDIATRIC UROLOGY - DAYTONA*</t>
  </si>
  <si>
    <t>DENTON, ROBIN</t>
  </si>
  <si>
    <t>GOMEZ, PABLO</t>
  </si>
  <si>
    <t>KEATING, MICHAEL A.</t>
  </si>
  <si>
    <t>SIMPSON, SARA</t>
  </si>
  <si>
    <t>FLORIDA DIABETES &amp; ENDOCRINE CENTER - CELEBRATION</t>
  </si>
  <si>
    <t>BLACKBURN, ERIN RENEE</t>
  </si>
  <si>
    <t>COLEMAN, ROBERT V.</t>
  </si>
  <si>
    <t>FLORIDA DIABETES &amp; ENDOCRINE CENTER - KISSIMMEE</t>
  </si>
  <si>
    <t>ULLAH, DANIEL RYAN</t>
  </si>
  <si>
    <t>VARON, JUAN C.</t>
  </si>
  <si>
    <t>FLORIDA DIABETES &amp; ENDOCRINE CENTER - ORLANDO</t>
  </si>
  <si>
    <t>BAKHTIANI, PARKASH</t>
  </si>
  <si>
    <t>CHARLES, CARMINA</t>
  </si>
  <si>
    <t>MARTIN, ANDREW S.</t>
  </si>
  <si>
    <t>OWEN, LOUISE</t>
  </si>
  <si>
    <t>TANTON, DAMON DANNY</t>
  </si>
  <si>
    <t>FLORIDA DIABETES &amp; ENDOCRINE CENTER - WINTER PARK</t>
  </si>
  <si>
    <t>FLORIDA ENT SURGICAL SPECIALISTS</t>
  </si>
  <si>
    <t>BEKENY, JAMES</t>
  </si>
  <si>
    <t>MAGNUSON, JEFFERY SCOTT</t>
  </si>
  <si>
    <t>SEIDMAN, MICHAEL</t>
  </si>
  <si>
    <t>WORHACH, KATHERINE</t>
  </si>
  <si>
    <t>FLORIDA EPILEPSY CENTER</t>
  </si>
  <si>
    <t>GIREESH, ELAKKAT</t>
  </si>
  <si>
    <t>LEE, KI HYEONG</t>
  </si>
  <si>
    <t>SEO, JOO HEE</t>
  </si>
  <si>
    <t>SKINNER, HOLLY J.</t>
  </si>
  <si>
    <t>WOMBLES, CHRISTINA</t>
  </si>
  <si>
    <t>FLORIDA GASTROENTEROLOGY CARE FOR CHILDREN</t>
  </si>
  <si>
    <t>HERNANDEZ, LINA MARIA</t>
  </si>
  <si>
    <t>WODI, LINUS A.</t>
  </si>
  <si>
    <t>FLORIDA HEART GROUP - ALTAMONTE SPRINGS</t>
  </si>
  <si>
    <t>CEN, PUXIAO</t>
  </si>
  <si>
    <t>VERVERIS, JOHN</t>
  </si>
  <si>
    <t>FLORIDA HEART GROUP - CELEBRATION</t>
  </si>
  <si>
    <t>BHATHEJA, ROHIT</t>
  </si>
  <si>
    <t>FLORIDA HEART GROUP - ORLANDO</t>
  </si>
  <si>
    <t>ARIAS, JOSE H.</t>
  </si>
  <si>
    <t>BOMMA, CHANDRA</t>
  </si>
  <si>
    <t>BUCHANAN, MELISSA S.</t>
  </si>
  <si>
    <t>CURRY, RUPERT CHARLES</t>
  </si>
  <si>
    <t>DERRICK, DAWN MICHELLE</t>
  </si>
  <si>
    <t>FAHEY, FRANCIS J.</t>
  </si>
  <si>
    <t>FRANCESCHI, ALEJANDRO C.</t>
  </si>
  <si>
    <t>GUERRERO, PATRICIA ADRIANA</t>
  </si>
  <si>
    <t>HOFFMAN, ABIGAIL</t>
  </si>
  <si>
    <t>KIM, CHIN K.</t>
  </si>
  <si>
    <t>LOZANO, HECTOR F.</t>
  </si>
  <si>
    <t>MA, CAROL CHUNG-CHI</t>
  </si>
  <si>
    <t>MCNUTT, NICOLE ALYSSA</t>
  </si>
  <si>
    <t>MONIR, GEORGE</t>
  </si>
  <si>
    <t>PATACSIL, FRANKIE JO</t>
  </si>
  <si>
    <t>PATEL, PAVAN V.</t>
  </si>
  <si>
    <t>SAENZ, CARLOS B.</t>
  </si>
  <si>
    <t>SCHWARTZ, KERRY</t>
  </si>
  <si>
    <t>SEIFEIN, HANI B.</t>
  </si>
  <si>
    <t>WEAVER, CURTIS J.</t>
  </si>
  <si>
    <t>WOODWARD, JOHN MICHAEL</t>
  </si>
  <si>
    <t>FLORIDA HEART GROUP - OVIEDO</t>
  </si>
  <si>
    <t>WALSH, THOMAS FLEMING</t>
  </si>
  <si>
    <t>FLORIDA HOSPITAL GYNECOLOGIC ONCOLOGY</t>
  </si>
  <si>
    <t>HOLLOWAY, ROBERT W.</t>
  </si>
  <si>
    <t>ISLER, SHERRY</t>
  </si>
  <si>
    <t>KENDRICK, JAMES E.</t>
  </si>
  <si>
    <t>PENLAND, MARIA L.</t>
  </si>
  <si>
    <t>FLORIDA HOSPITAL OB SPECIALISTS</t>
  </si>
  <si>
    <t>ASEVEDO, MARIA</t>
  </si>
  <si>
    <t>ASHMAWY, YESSIN</t>
  </si>
  <si>
    <t>CABRERA, MICHELLE</t>
  </si>
  <si>
    <t>CROFOOT, KYLE M.</t>
  </si>
  <si>
    <t>LENSE, JORGE JESUS</t>
  </si>
  <si>
    <t>QUINTANA, MANUEL</t>
  </si>
  <si>
    <t>SHARPE, TAMIKA RENEE</t>
  </si>
  <si>
    <t>SWOBODA, JENNIFER</t>
  </si>
  <si>
    <t>THOMPSON, ROYAL DENISE</t>
  </si>
  <si>
    <t>FLORIDA HOSPITAL PEDIATRIC HOSPITALISTS</t>
  </si>
  <si>
    <t>AL-HUSAINI, AKRAM MOHSEN ALI</t>
  </si>
  <si>
    <t>CARROLL, SAMANTHA</t>
  </si>
  <si>
    <t>CATALA-BEAUCHAMP, AIXA IVONNE</t>
  </si>
  <si>
    <t>CUNNINGHAM, SHANI</t>
  </si>
  <si>
    <t>ZEIRA, SHELLY</t>
  </si>
  <si>
    <t>FLORIDA HOSPITAL PEDIATRIC HOSPITALISTS - HOLMES</t>
  </si>
  <si>
    <t>FLORIDA HOSPITAL PEDIATRIC INTENSIVISTS</t>
  </si>
  <si>
    <t>DUSEK, HEATHER M.</t>
  </si>
  <si>
    <t>FENTON, KIMBERLY</t>
  </si>
  <si>
    <t>GODSHALL, AARON</t>
  </si>
  <si>
    <t>HERNANDEZ, JOSE F.</t>
  </si>
  <si>
    <t>LLOYD, ANGELA</t>
  </si>
  <si>
    <t>MOREAU, TIFFANY LEFAY</t>
  </si>
  <si>
    <t>NG, VICKY</t>
  </si>
  <si>
    <t>STIRLING, AMBER LUCILLE</t>
  </si>
  <si>
    <t>VAZ, SANDRA Y.</t>
  </si>
  <si>
    <t>FLORIDA UROLOGY ASSOCIATES - KISSIMMEE</t>
  </si>
  <si>
    <t>KATA, EDWARD J.</t>
  </si>
  <si>
    <t>BEHNKE, CATHRYN</t>
  </si>
  <si>
    <t>BRADY, JEFFREY D.</t>
  </si>
  <si>
    <t>MALDONADO OROZCO, GEORGINA</t>
  </si>
  <si>
    <t>PATEL, RAKESH C.</t>
  </si>
  <si>
    <t>RIVERA-RAMIREZ, INOEL</t>
  </si>
  <si>
    <t>STEELE, JAMES</t>
  </si>
  <si>
    <t>CANGIANO, THOMAS G.</t>
  </si>
  <si>
    <t>DRUMMER, SARA M.</t>
  </si>
  <si>
    <t>WEAVER, ROBERT P.</t>
  </si>
  <si>
    <t>FLORIDA WOMEN'S CENTER - ALTAMONTE SPRINGS</t>
  </si>
  <si>
    <t>COLLINS, JENNIFER</t>
  </si>
  <si>
    <t>CRUZ-TORRES, PEDRO J.</t>
  </si>
  <si>
    <t>ENYART, THOMAS P.</t>
  </si>
  <si>
    <t>MESSEL, ANDREA DAWN BACH</t>
  </si>
  <si>
    <t>RUDOLPH, CATHY J.</t>
  </si>
  <si>
    <t>SWEET, JON F.</t>
  </si>
  <si>
    <t>GYN HOSPITALIST</t>
  </si>
  <si>
    <t>HOOVER, FREDERICK A.</t>
  </si>
  <si>
    <t>HEART SURGEONS FOR KIDS</t>
  </si>
  <si>
    <t>CLAMPITT-HOLSENBECK, AMY LYN</t>
  </si>
  <si>
    <t>INPATIENT REHABILITATION SPECIALISTS OF CENTRAL FLORIDA</t>
  </si>
  <si>
    <t>TRACY, MARK E.</t>
  </si>
  <si>
    <t>INTERNAL MEDICINE OF WINTER PARK</t>
  </si>
  <si>
    <t>NEWBERG, MATTHEW TODD</t>
  </si>
  <si>
    <t>INTERNAL MEDICINE PROFESSIONALS</t>
  </si>
  <si>
    <t>SETH, MONISHA A.</t>
  </si>
  <si>
    <t>LAKE HOSPITAL ASSOCIATES</t>
  </si>
  <si>
    <t>LAKE INTERNAL MEDICINE</t>
  </si>
  <si>
    <t>LAKE MARY FAMILY PRACTICE</t>
  </si>
  <si>
    <t>BERGER, KRISTINA H.</t>
  </si>
  <si>
    <t>MASSARO, LANA</t>
  </si>
  <si>
    <t>NERNESS, DAVID L.</t>
  </si>
  <si>
    <t>RODGERS, ROBERT M.</t>
  </si>
  <si>
    <t>SOH-URBANO, JIN Y.</t>
  </si>
  <si>
    <t>MULTI-SPECIALTY</t>
  </si>
  <si>
    <t>DE AZA, AKILAH NADIRAH</t>
  </si>
  <si>
    <t>DESAI, AMIT D.</t>
  </si>
  <si>
    <t>FELIX-RODRIGUEZ, WILLIAM</t>
  </si>
  <si>
    <t>NYSTROM, JACQUELYN</t>
  </si>
  <si>
    <t>LAKE PRIMARY CARE - EAGLE</t>
  </si>
  <si>
    <t>LAKE PRIMARY CARE - MARTELLO</t>
  </si>
  <si>
    <t>LAKE PRIMARY CARE - TAVARES</t>
  </si>
  <si>
    <t>LAKE PRIMARY CARE - TULLEY</t>
  </si>
  <si>
    <t>LAKE PRIMARY CARE - WAGNER</t>
  </si>
  <si>
    <t>LAKE SURGICAL ASSOCIATES</t>
  </si>
  <si>
    <t>LAKE WELLNESS FOR WOMEN</t>
  </si>
  <si>
    <t>LAKESIDE INTERNAL MEDICINE ASSOCIATES</t>
  </si>
  <si>
    <t>LOCH HAVEN PEDIATRICS</t>
  </si>
  <si>
    <t>DEEB, DANUTA</t>
  </si>
  <si>
    <t>LONGWOOD FAMILY HEALTH</t>
  </si>
  <si>
    <t>OH, CHERYL I.</t>
  </si>
  <si>
    <t>QURESHI, KASHIF</t>
  </si>
  <si>
    <t>MAITLAND FAMILY CARE</t>
  </si>
  <si>
    <t>BUELVAS, CHRISTOPHER R.</t>
  </si>
  <si>
    <t>MAITLAND INTERNAL MEDICINE</t>
  </si>
  <si>
    <t>DOUGLAS, ANTHONY E.</t>
  </si>
  <si>
    <t>ALZIFITE, JESSICA</t>
  </si>
  <si>
    <t>HUMPHREY, RACHEL G.</t>
  </si>
  <si>
    <t>MAGGIO, LINDSAY</t>
  </si>
  <si>
    <t>WEHRUM, MARK J.</t>
  </si>
  <si>
    <t>MCCARUS SURGICAL SPECIALISTS FOR WOMEN - CELEBRATION</t>
  </si>
  <si>
    <t>GREGG, JUDY GERTRUDE</t>
  </si>
  <si>
    <t>MCCARUS, TAMBERLY F.</t>
  </si>
  <si>
    <t>MCCARUS SURGICAL SPECIALISTS FOR WOMEN - WINTER PARK</t>
  </si>
  <si>
    <t>MANCINI, DIANE S.</t>
  </si>
  <si>
    <t>MCCARUS, STEVEN D.</t>
  </si>
  <si>
    <t>MEDICAL GENETICS</t>
  </si>
  <si>
    <t>DAGLI, ADITI I.</t>
  </si>
  <si>
    <t>MEDICAL PSYCHOLOGY ASSOCIATES</t>
  </si>
  <si>
    <t>JOHNSON-MARKVE, BENJAMIN L.</t>
  </si>
  <si>
    <t>NADLER, JODI D.</t>
  </si>
  <si>
    <t>MISSION CARDIOVASCULAR &amp; THORACIC SURGEONS</t>
  </si>
  <si>
    <t>ALLEN, GARY SCOTT</t>
  </si>
  <si>
    <t>ELLINGSON, DAVID J.</t>
  </si>
  <si>
    <t>ROSADO, CAROLYN</t>
  </si>
  <si>
    <t>MOUNT DORA PEDIATRICS</t>
  </si>
  <si>
    <t>NEUROLOGY SPECIALISTS OF CENTRAL FLORIDA</t>
  </si>
  <si>
    <t>NEUROLOGY</t>
  </si>
  <si>
    <t>NEUROONCOLOGY CENTER</t>
  </si>
  <si>
    <t>NEWTON, HERBERT B.</t>
  </si>
  <si>
    <t>NEUROSURGEONS FOR KIDS</t>
  </si>
  <si>
    <t>BAUMGARTNER, JAMES EDMUND</t>
  </si>
  <si>
    <t>CUMMISKEY, AMY LYNN</t>
  </si>
  <si>
    <t>DIEHL, MATTHEW P.</t>
  </si>
  <si>
    <t>NEWMAN FAMILY MEDICINE</t>
  </si>
  <si>
    <t>MERRIWEATHER, MARCUS JEROME</t>
  </si>
  <si>
    <t>RODRIGUEZ, KENNIE</t>
  </si>
  <si>
    <t>SASSE, ELIZABETH B.</t>
  </si>
  <si>
    <t>SHAY, SAMUEL P.</t>
  </si>
  <si>
    <t>ORLANDO CANCER INSTITUTE</t>
  </si>
  <si>
    <t>HUSSAIN, AAMIR</t>
  </si>
  <si>
    <t>ORLANDO FAMILY MEDICINE</t>
  </si>
  <si>
    <t>GREAVES, DEBORAH I.</t>
  </si>
  <si>
    <t>KWOK, GIGI</t>
  </si>
  <si>
    <t>MENEZES, JUSTIN N.</t>
  </si>
  <si>
    <t>RIVERA, VICTOR A.</t>
  </si>
  <si>
    <t>YOUNG, GARY W.</t>
  </si>
  <si>
    <t>OVIEDO FAMILY MEDICINE SPECIALISTS</t>
  </si>
  <si>
    <t>DUMBACHER, PERRI L.</t>
  </si>
  <si>
    <t>NG, KAR-YEE</t>
  </si>
  <si>
    <t>PALM SPRINGS FAMILY CARE</t>
  </si>
  <si>
    <t>BADMAN, JAMES W.</t>
  </si>
  <si>
    <t>PEDIATRIC AND ADOLESCENT MEDICINE</t>
  </si>
  <si>
    <t>INDIAN RIVER</t>
  </si>
  <si>
    <t>SURANI, JASVANT</t>
  </si>
  <si>
    <t>WIJETILLEKE, ASOKA</t>
  </si>
  <si>
    <t>PEDIATRIC ASSOCIATES OF LAKE COUNTY</t>
  </si>
  <si>
    <t>PEDIATRIC CARDIOLOGY CONSULTANTS - ORLANDO</t>
  </si>
  <si>
    <t>ALDERMAN, MARY BETH</t>
  </si>
  <si>
    <t>GARCIA, JORGE A.</t>
  </si>
  <si>
    <t>GREEN, JENNIFER L.</t>
  </si>
  <si>
    <t>LEE, KELVIN C.</t>
  </si>
  <si>
    <t>RAMOS, AGUSTIN</t>
  </si>
  <si>
    <t>TRIVEDI, BHAVYA</t>
  </si>
  <si>
    <t>ZUSSMAN, MATTHEW E.</t>
  </si>
  <si>
    <t>PEDIATRIC CARE OF ALTAMONTE</t>
  </si>
  <si>
    <t>WESTERGAARD, DOMONIC LANE</t>
  </si>
  <si>
    <t>PEDIATRIC INPATIENT CARE AT WINTER PARK</t>
  </si>
  <si>
    <t>AMBROISE, YANSMITH</t>
  </si>
  <si>
    <t>CHAPMAN, TRACY</t>
  </si>
  <si>
    <t>GUTIERREZ, VANESSA</t>
  </si>
  <si>
    <t>UY, ARNEL A.</t>
  </si>
  <si>
    <t>PLASTIC SURGERY SPECIALISTS</t>
  </si>
  <si>
    <t>DEBAISE, ARTHUR J.</t>
  </si>
  <si>
    <t>ELDER, ESTHER R.</t>
  </si>
  <si>
    <t>PREMIER HEMATOLOGY &amp; ONCOLOGY - CELEBRATION</t>
  </si>
  <si>
    <t>AIJAZ, ASIM</t>
  </si>
  <si>
    <t>AKHTAR, ADNAN</t>
  </si>
  <si>
    <t>KHAN, QAMAR S.</t>
  </si>
  <si>
    <t>SMITH, TORI BETH</t>
  </si>
  <si>
    <t>RADIATION ONCOLOGY SPECIALISTS - ORLANDO</t>
  </si>
  <si>
    <t>AHMED, IRFAN M.</t>
  </si>
  <si>
    <t>BIAGIOLI, MATTHEW</t>
  </si>
  <si>
    <t>FOROUZANNIA, AFSHIN</t>
  </si>
  <si>
    <t>HARVEY, MARK</t>
  </si>
  <si>
    <t>HODGE, CHARLES WESLEY</t>
  </si>
  <si>
    <t>HWANG, CATHERINE</t>
  </si>
  <si>
    <t>JAIN, ANUDH K.</t>
  </si>
  <si>
    <t>KANDULA, SHRAVAN</t>
  </si>
  <si>
    <t>RACSA, MARGARITA</t>
  </si>
  <si>
    <t>RAPKE, STEPHANIE L.</t>
  </si>
  <si>
    <t>SAIGAL, KUNAL</t>
  </si>
  <si>
    <t>SEJPAL, SAMIR</t>
  </si>
  <si>
    <t>SHRIDHAR, RAVI</t>
  </si>
  <si>
    <t>RADIOLOGY SPECIALISTS OF FLORIDA</t>
  </si>
  <si>
    <t>RADIOLOGY</t>
  </si>
  <si>
    <t>ALTOOS, ROLA</t>
  </si>
  <si>
    <t>BANCROFT, JOSIAH W.</t>
  </si>
  <si>
    <t>BANCROFT, LAURA W.</t>
  </si>
  <si>
    <t>BEEGLE, RICHARD DOUGLAS</t>
  </si>
  <si>
    <t>BERGER, JACK L.</t>
  </si>
  <si>
    <t>BRADY, CHRISTOPHER MICHAEL</t>
  </si>
  <si>
    <t>BURT, JEREMY R.</t>
  </si>
  <si>
    <t>BYERS III, GEORGE E.</t>
  </si>
  <si>
    <t>CONTRERAS, FRANCISCO J.</t>
  </si>
  <si>
    <t>CROSSMAN, BRUCE R.</t>
  </si>
  <si>
    <t>DALAL, KSHITIJ A.</t>
  </si>
  <si>
    <t>DOYLE, MICHAEL P.</t>
  </si>
  <si>
    <t>FARLEY, TIMOTHY E.</t>
  </si>
  <si>
    <t>FERANEC, NICHOLAS CLARKE</t>
  </si>
  <si>
    <t>FERNANDEZ, FRANCIS J.</t>
  </si>
  <si>
    <t>FERNANDEZ, MIGUEL</t>
  </si>
  <si>
    <t>GOLDBERG, PAUL ALLEN</t>
  </si>
  <si>
    <t>GONZALEZ, ANTONIO</t>
  </si>
  <si>
    <t>GUTTERMAN, BRETT</t>
  </si>
  <si>
    <t>HATTON, BOYD NICHOLAS</t>
  </si>
  <si>
    <t>HERNANDEZ, MANUEL A.</t>
  </si>
  <si>
    <t>HEWES, ROBERT CHARLES</t>
  </si>
  <si>
    <t>HOARAU, DWIGHT D.</t>
  </si>
  <si>
    <t>HONG, ANDREA S.</t>
  </si>
  <si>
    <t>HSIAO, JAMES JEN-JE</t>
  </si>
  <si>
    <t>HUGHES, THOMAS A.</t>
  </si>
  <si>
    <t>JONES, DERRICK A.</t>
  </si>
  <si>
    <t>KARLINSKY, PAUL ROSS</t>
  </si>
  <si>
    <t>KITTYLE, ROBERT LYNN</t>
  </si>
  <si>
    <t>KOS, DAVID A.</t>
  </si>
  <si>
    <t>KOURY, IBRAHIM FRED</t>
  </si>
  <si>
    <t>KRISHNAN, RAMASWAMI</t>
  </si>
  <si>
    <t>KUMAR, GANAPATHI</t>
  </si>
  <si>
    <t>LANDRIEU, LAURA LEGENDRE</t>
  </si>
  <si>
    <t>LANGMO, LISA S.</t>
  </si>
  <si>
    <t>LINDSAY, AARON JOSEPH</t>
  </si>
  <si>
    <t>LOGSDON, GREGORY A.</t>
  </si>
  <si>
    <t>MANSILLA, ALBERTO V.</t>
  </si>
  <si>
    <t>MATTIS, TOD ALAN</t>
  </si>
  <si>
    <t>MEDINA, ROBERTO E.</t>
  </si>
  <si>
    <t>MEHTA, RAHUL</t>
  </si>
  <si>
    <t>MOSKOVITZ, J. DAVID</t>
  </si>
  <si>
    <t>MURRAY, JOHN V.</t>
  </si>
  <si>
    <t>NIES, DONALD</t>
  </si>
  <si>
    <t>OVERMEYER, JAMES D.</t>
  </si>
  <si>
    <t>OWEN, RYAN WILLIAM</t>
  </si>
  <si>
    <t>PATEL, VIKRAM A.</t>
  </si>
  <si>
    <t>PATEL, VIVEK B.</t>
  </si>
  <si>
    <t>PAYDAR, AMIR</t>
  </si>
  <si>
    <t>PINEIRO, SERGIO</t>
  </si>
  <si>
    <t>POWERS, CATHRYN</t>
  </si>
  <si>
    <t>RAO, SAMEET K.</t>
  </si>
  <si>
    <t>REDDY, DINDI DAMODAR</t>
  </si>
  <si>
    <t>REEVES, BRIAN EDWARD</t>
  </si>
  <si>
    <t>RICHBOURG, SAMUEL THOMAS</t>
  </si>
  <si>
    <t>RODRIGUEZ, PEDRO L.</t>
  </si>
  <si>
    <t>ROGERS, CLARK DAVID</t>
  </si>
  <si>
    <t>RUSH, CHRISTOPHER THOMAS</t>
  </si>
  <si>
    <t>SACERDOTE, MICHAEL GEORGE</t>
  </si>
  <si>
    <t>SALMANZADEH, AMIR</t>
  </si>
  <si>
    <t>SCHERER, KURT F.</t>
  </si>
  <si>
    <t>SCHERER, PHILIP M</t>
  </si>
  <si>
    <t>SEALE, THOMAS M.</t>
  </si>
  <si>
    <t>SHAH, ANJULI</t>
  </si>
  <si>
    <t>SHAH, ASHIT K.</t>
  </si>
  <si>
    <t>SHILL, RONALD SCOTT</t>
  </si>
  <si>
    <t>SIEGEL, MARC FREDRIC</t>
  </si>
  <si>
    <t>SIMON, JONATHAN M.</t>
  </si>
  <si>
    <t>STEWART, KEVAN</t>
  </si>
  <si>
    <t>SWERDLOW, MATHEW</t>
  </si>
  <si>
    <t>TAILOR, DHARMESH RATILAL</t>
  </si>
  <si>
    <t>TELLIER, JACOB</t>
  </si>
  <si>
    <t>TRANSUE, DARREN</t>
  </si>
  <si>
    <t>TURNER, PATRICIA</t>
  </si>
  <si>
    <t>VARICH, LAURA J.</t>
  </si>
  <si>
    <t>WADGAONKAR, AJAY</t>
  </si>
  <si>
    <t>WARD, THOMAS JAMES</t>
  </si>
  <si>
    <t>WASYLIW, CHRISTOPHER W.</t>
  </si>
  <si>
    <t>WATSON, ROHAN MARK</t>
  </si>
  <si>
    <t>WEBBER, GRANT R.</t>
  </si>
  <si>
    <t>WELDEN, JAMES M.</t>
  </si>
  <si>
    <t>WILLIAMS, JENNIFER LYNN</t>
  </si>
  <si>
    <t>WILSON, JAMES R.</t>
  </si>
  <si>
    <t>WITTENSTEIN, FRED S.</t>
  </si>
  <si>
    <t>WONG, BRIGHT H.</t>
  </si>
  <si>
    <t>YANG, LEE T.</t>
  </si>
  <si>
    <t>SPINE HEALTH INSTITUTE - ALTAMONTE SPRINGS</t>
  </si>
  <si>
    <t>PATEL, CHETAN K.</t>
  </si>
  <si>
    <t>SURGICAL SPECIALISTS OF KISSIMMEE</t>
  </si>
  <si>
    <t>OMANA, JUAN JAVIER</t>
  </si>
  <si>
    <t>TEAMCARE HEALTH CENTER</t>
  </si>
  <si>
    <t>THOMAS PEDIATRICS</t>
  </si>
  <si>
    <t>HURTADO, LUIS R.</t>
  </si>
  <si>
    <t>THINNES, MONICA M.</t>
  </si>
  <si>
    <t>TUSCAWILLA FAMILY PRACTICE</t>
  </si>
  <si>
    <t>COCHRAN, DANIEL LEE</t>
  </si>
  <si>
    <t>REPASS WOLF, LINDSEY</t>
  </si>
  <si>
    <t>TREHARNE, JOHN W.</t>
  </si>
  <si>
    <t>UROGYNECOLOGY CENTER FOR WOMEN</t>
  </si>
  <si>
    <t>UROLOGY CENTER OF CENTRAL FLORIDA</t>
  </si>
  <si>
    <t>ELLIOTT, CHRISTIAN M.</t>
  </si>
  <si>
    <t>MCDONALD, MICHAEL W.</t>
  </si>
  <si>
    <t>UROLOGY SPECIALISTS OF LAKE COUNTY</t>
  </si>
  <si>
    <t>VASCULAR INSTITUTE OF CENTRAL FLORIDA</t>
  </si>
  <si>
    <t>CLIFT, DELOS R.</t>
  </si>
  <si>
    <t>LOPEZ PEREZ, ALBARO</t>
  </si>
  <si>
    <t>MCGOVERN, NIKKI-ANN GILIAM</t>
  </si>
  <si>
    <t>PEREZ-IZQUIERDO, MANUEL R.</t>
  </si>
  <si>
    <t>RANSON, MARK E.</t>
  </si>
  <si>
    <t>VARNAGY, DAVID GABAY</t>
  </si>
  <si>
    <t>WLADIS, ALAN R.</t>
  </si>
  <si>
    <t>VISTA DEL SOL ADULT &amp; GERIATRIC MEDICAL ASSOCIATES</t>
  </si>
  <si>
    <t>WATERFORD LAKES FAMILY PRACTICE</t>
  </si>
  <si>
    <t>WHOLE HEALTH FAMILY MEDICINE</t>
  </si>
  <si>
    <t>JOHNSON, IVONNE</t>
  </si>
  <si>
    <t>BEDNEY, DANIEL L</t>
  </si>
  <si>
    <t>FALK, ASHLEY J.</t>
  </si>
  <si>
    <t>Practice ID</t>
  </si>
  <si>
    <t>PROVIDER ID</t>
  </si>
  <si>
    <t>State / County / Province</t>
  </si>
  <si>
    <t>SW</t>
  </si>
  <si>
    <t>Suite A140</t>
  </si>
  <si>
    <t>Childrens</t>
  </si>
  <si>
    <t>Advanced Pediatric Surgical Specialists - Daytona*</t>
  </si>
  <si>
    <t>NE</t>
  </si>
  <si>
    <t>Central</t>
  </si>
  <si>
    <t>Bickar, Amy</t>
  </si>
  <si>
    <t>Bickar</t>
  </si>
  <si>
    <t>1285864967</t>
  </si>
  <si>
    <t>Feliz, Yecenia</t>
  </si>
  <si>
    <t>Yecenia</t>
  </si>
  <si>
    <t>Feliz</t>
  </si>
  <si>
    <t>1699137638</t>
  </si>
  <si>
    <t>Donohoe, Erin</t>
  </si>
  <si>
    <t>Donohoe</t>
  </si>
  <si>
    <t>1821532714</t>
  </si>
  <si>
    <t>Waterman</t>
  </si>
  <si>
    <t>Center For Child Neurology</t>
  </si>
  <si>
    <t>(407) 303-9980</t>
  </si>
  <si>
    <t>(407) 303-9987</t>
  </si>
  <si>
    <t>Melendez Vazquez, Nitzmari</t>
  </si>
  <si>
    <t>Nitzmari</t>
  </si>
  <si>
    <t>Melendez Vazquez</t>
  </si>
  <si>
    <t>1861704447</t>
  </si>
  <si>
    <t>Neonatology</t>
  </si>
  <si>
    <t>Children's Kidney Center Of Florida</t>
  </si>
  <si>
    <t>Critical Care/Hospitalist</t>
  </si>
  <si>
    <t>Diby, Aurore</t>
  </si>
  <si>
    <t>Aurore</t>
  </si>
  <si>
    <t>Diby</t>
  </si>
  <si>
    <t>1568914331</t>
  </si>
  <si>
    <t>Critical Care Specialists - Tavares</t>
  </si>
  <si>
    <t>1000 Waterman Way</t>
  </si>
  <si>
    <t>Rasmussen, Yekatherine</t>
  </si>
  <si>
    <t>Yekatherine</t>
  </si>
  <si>
    <t>Rasmussen</t>
  </si>
  <si>
    <t>1235345687</t>
  </si>
  <si>
    <t>(407)303-4044</t>
  </si>
  <si>
    <t>Florida Center For Pediatric Orthopaedics</t>
  </si>
  <si>
    <t>Suite 514</t>
  </si>
  <si>
    <t>OB Hospitalist</t>
  </si>
  <si>
    <t>Pediatric Intensivist</t>
  </si>
  <si>
    <t>Florida Women's Center - Apopka 2*</t>
  </si>
  <si>
    <t>200 N Park Ave</t>
  </si>
  <si>
    <t>(407)-303-5210</t>
  </si>
  <si>
    <t>Florida Women's Center - Apopka*</t>
  </si>
  <si>
    <t>Florida Women's Center - Lake Mary*</t>
  </si>
  <si>
    <t>755 Rinehart Road</t>
  </si>
  <si>
    <t>Lake Mary Pediatrics - College Park</t>
  </si>
  <si>
    <t>407-423-8445</t>
  </si>
  <si>
    <t>Norden, Michelle</t>
  </si>
  <si>
    <t>Norden</t>
  </si>
  <si>
    <t>1003067612</t>
  </si>
  <si>
    <t>Chong, Robert</t>
  </si>
  <si>
    <t>Chong</t>
  </si>
  <si>
    <t>1215932108</t>
  </si>
  <si>
    <t>Lake Mary Pediatrics - Main</t>
  </si>
  <si>
    <t>Walker, Cynthia</t>
  </si>
  <si>
    <t>Cynthia</t>
  </si>
  <si>
    <t>Walker</t>
  </si>
  <si>
    <t>1801064605</t>
  </si>
  <si>
    <t>Landis, Miles</t>
  </si>
  <si>
    <t>Miles</t>
  </si>
  <si>
    <t>Landis</t>
  </si>
  <si>
    <t>1104821081</t>
  </si>
  <si>
    <t>Phillips, Kristi</t>
  </si>
  <si>
    <t>Kristi</t>
  </si>
  <si>
    <t>Constantino, Nick</t>
  </si>
  <si>
    <t>Nick</t>
  </si>
  <si>
    <t>Constantino</t>
  </si>
  <si>
    <t>1710347620</t>
  </si>
  <si>
    <t>Casey, Analise</t>
  </si>
  <si>
    <t>Analise</t>
  </si>
  <si>
    <t>Casey</t>
  </si>
  <si>
    <t>1992142426</t>
  </si>
  <si>
    <t>Alber, Thomas</t>
  </si>
  <si>
    <t>Alber</t>
  </si>
  <si>
    <t>1902886773</t>
  </si>
  <si>
    <t>Roque, Mark</t>
  </si>
  <si>
    <t>1164427043</t>
  </si>
  <si>
    <t>Ellis, Dawn</t>
  </si>
  <si>
    <t>Ellis</t>
  </si>
  <si>
    <t>1114195013</t>
  </si>
  <si>
    <t>Lake Mary Pediatrics - Orange City</t>
  </si>
  <si>
    <t>Orange City</t>
  </si>
  <si>
    <t>386-960-8280</t>
  </si>
  <si>
    <t>Harkness, Dennis E.</t>
  </si>
  <si>
    <t>Dennis E.</t>
  </si>
  <si>
    <t>Harkness</t>
  </si>
  <si>
    <t>Neurosurgeons For Kids - Neurofibromatosis Clinic*</t>
  </si>
  <si>
    <t>Pediatric Cardiology Consultants - Celebration*</t>
  </si>
  <si>
    <t>Pediatric Cardiology Consultants - Daytona*</t>
  </si>
  <si>
    <t>Daytona</t>
  </si>
  <si>
    <t>Pediatric Cardiology Consultants - Lake Mary*</t>
  </si>
  <si>
    <t>Pediatric Cardiology Consultants - Orlando 2</t>
  </si>
  <si>
    <t>Suite 442</t>
  </si>
  <si>
    <t>(407) 303-2502</t>
  </si>
  <si>
    <t>Pediatric Cardiology Consultants - Tavares*</t>
  </si>
  <si>
    <t>Brevard</t>
  </si>
  <si>
    <t>Premier Hematology &amp; Oncology - Kissimmee</t>
  </si>
  <si>
    <t>1300 W Oak St</t>
  </si>
  <si>
    <t>(407) 944-5240</t>
  </si>
  <si>
    <t>(407) 944-5251</t>
  </si>
  <si>
    <t>Spine Health Institute - Lake Mary*</t>
  </si>
  <si>
    <t>Suite 4</t>
  </si>
  <si>
    <t>Suite 290</t>
  </si>
  <si>
    <t>(407) 355-0432</t>
  </si>
  <si>
    <t>NEONATOLOGY</t>
  </si>
  <si>
    <t>CRITICAL CARE/HOSPITALIST</t>
  </si>
  <si>
    <t>OB HOSPITALIST</t>
  </si>
  <si>
    <t>PEDIATRIC INTENSIVIST</t>
  </si>
  <si>
    <t>ADVANCED PEDIATRIC SURGICAL SPECIALISTS - DAYTONA*</t>
  </si>
  <si>
    <t>(P)(407) 303-9980 (F)(407) 303-9987</t>
  </si>
  <si>
    <t>CHILDREN'S KIDNEY CENTER OF FLORIDA</t>
  </si>
  <si>
    <t>CRITICAL CARE SPECIALISTS - TAVARES</t>
  </si>
  <si>
    <t>FLORIDA CENTER FOR PEDIATRIC ORTHOPAEDICS</t>
  </si>
  <si>
    <t>FLORIDA WOMEN'S CENTER - APOPKA 2*</t>
  </si>
  <si>
    <t>FLORIDA WOMEN'S CENTER - APOPKA*</t>
  </si>
  <si>
    <t>FLORIDA WOMEN'S CENTER - LAKE MARY*</t>
  </si>
  <si>
    <t>NEUROSURGEONS FOR KIDS - NEUROFIBROMATOSIS CLINIC*</t>
  </si>
  <si>
    <t>PEDIATRIC CARDIOLOGY CONSULTANTS - CELEBRATION*</t>
  </si>
  <si>
    <t>PEDIATRIC CARDIOLOGY CONSULTANTS - DAYTONA*</t>
  </si>
  <si>
    <t>PEDIATRIC CARDIOLOGY CONSULTANTS - LAKE MARY*</t>
  </si>
  <si>
    <t>PEDIATRIC CARDIOLOGY CONSULTANTS - ORLANDO 2</t>
  </si>
  <si>
    <t>PEDIATRIC CARDIOLOGY CONSULTANTS - TAVARES*</t>
  </si>
  <si>
    <t>SNEIDER, JEREMY</t>
  </si>
  <si>
    <t>HARRIS, JULIET</t>
  </si>
  <si>
    <t>MCLYMONT, SANDRIA</t>
  </si>
  <si>
    <t>HARKNESS, DENNIS E.</t>
  </si>
  <si>
    <t>(P)(407) 355-0803 (F)(407) 355-0432</t>
  </si>
  <si>
    <t>BREVARD</t>
  </si>
  <si>
    <t>PREMIER HEMATOLOGY &amp; ONCOLOGY - KISSIMMEE</t>
  </si>
  <si>
    <t>(P)(407) 944-5240 (F)(407) 944-5251</t>
  </si>
  <si>
    <t>SPINE HEALTH INSTITUTE - LAKE MARY*</t>
  </si>
  <si>
    <t>SUSAN VAUGHN (PM)</t>
  </si>
  <si>
    <t xml:space="preserve">TITLE </t>
  </si>
  <si>
    <t>Practice Open Date</t>
  </si>
  <si>
    <t>Practice Close Date</t>
  </si>
  <si>
    <t>Cerinda Hamilton (PM)</t>
  </si>
  <si>
    <t>Jennifer Cortelli (PM)</t>
  </si>
  <si>
    <t>Stephanie Russi (PM)</t>
  </si>
  <si>
    <t>Stacey Gray (PM)</t>
  </si>
  <si>
    <t>Susan Witt (PM)</t>
  </si>
  <si>
    <t>Bonnie Pearce (OS)</t>
  </si>
  <si>
    <t>Cyndi Bergs</t>
  </si>
  <si>
    <t>Yolanda Hernandez (OS)</t>
  </si>
  <si>
    <t>Cathy Feliciano (PM)</t>
  </si>
  <si>
    <t>Marci Bransdorf (PM)</t>
  </si>
  <si>
    <t>Josephine March (PM)</t>
  </si>
  <si>
    <t>Kathryn Torres (PM)</t>
  </si>
  <si>
    <t>Omaida Calderon (PM)</t>
  </si>
  <si>
    <t>Loida Valentin-Neal (PM)</t>
  </si>
  <si>
    <t>Melissa Paciga (PM)</t>
  </si>
  <si>
    <t>Nicole Parsons (PM)</t>
  </si>
  <si>
    <t>Gloria Sibley (PM)</t>
  </si>
  <si>
    <t>Sonia Cruz-Nazario (PM)</t>
  </si>
  <si>
    <t>Michelle Hill (PM)</t>
  </si>
  <si>
    <t>Kisha Green (PM)</t>
  </si>
  <si>
    <t>Nancy Alicea (PM)</t>
  </si>
  <si>
    <t>Karen Brantley (PM)</t>
  </si>
  <si>
    <t>Gwen Burden (PM)</t>
  </si>
  <si>
    <t>(407)894-7032</t>
  </si>
  <si>
    <t>J. Curtis Nguyen (PM)</t>
  </si>
  <si>
    <t>Florida Urology Associates - Orlando (Main)</t>
  </si>
  <si>
    <t>Florida Urology Associates - Altamonte Springs</t>
  </si>
  <si>
    <t>Florida Urology Associates - South Orlando</t>
  </si>
  <si>
    <t>Michele Vandam (OS)</t>
  </si>
  <si>
    <t>Alaina Velasquez (PM)</t>
  </si>
  <si>
    <t>Carlos Hernandez (Prac. Admin)</t>
  </si>
  <si>
    <t>Angela Williams (PM)</t>
  </si>
  <si>
    <t>Kathy Hope (OS)</t>
  </si>
  <si>
    <t>Beverly Wilkins (OS)</t>
  </si>
  <si>
    <t>Roberta Richard (OS)</t>
  </si>
  <si>
    <t>Charlene Miles (PM)</t>
  </si>
  <si>
    <t>Julie Rosado (PM)</t>
  </si>
  <si>
    <t>Peggie Calahan (OS)</t>
  </si>
  <si>
    <t>Melbourne</t>
  </si>
  <si>
    <t>Yadira Sanchez (OS)</t>
  </si>
  <si>
    <t>Moraima Acosta (PM)</t>
  </si>
  <si>
    <t>Jennifer Elkins (OS)</t>
  </si>
  <si>
    <t>Sandra Rudolph (PM)</t>
  </si>
  <si>
    <t>Venus Bolet (OS)</t>
  </si>
  <si>
    <t>Ameaka Valentine (PM)</t>
  </si>
  <si>
    <t>Anita Sifferd (PM)</t>
  </si>
  <si>
    <t>(407) 889-1953</t>
  </si>
  <si>
    <t>(407) 614-0528</t>
  </si>
  <si>
    <t>Curt Majors (PM)</t>
  </si>
  <si>
    <t>(407) 323-3550</t>
  </si>
  <si>
    <t>(407) 423-8443</t>
  </si>
  <si>
    <t>Advanced Pediatric Surgical Specialists - Viera*</t>
  </si>
  <si>
    <t>Florida Center for Pediatric Urology - Veira*</t>
  </si>
  <si>
    <t>Florida Hospital OB Specialists - Winter Park</t>
  </si>
  <si>
    <t>(407) 975-0407</t>
  </si>
  <si>
    <t>Center For Neonatal Care - Celebration*</t>
  </si>
  <si>
    <t>Florida Urology Associates - Lake Mary</t>
  </si>
  <si>
    <t>201 N. Park Ave</t>
  </si>
  <si>
    <t>(407) 889-1193</t>
  </si>
  <si>
    <t>Goldstein, Steven</t>
  </si>
  <si>
    <t>Goldstein</t>
  </si>
  <si>
    <t>1457387698</t>
  </si>
  <si>
    <t>Greegorious Thomas, Smithamol</t>
  </si>
  <si>
    <t>Smithamol</t>
  </si>
  <si>
    <t>Greegorious Thomas</t>
  </si>
  <si>
    <t>1225487457</t>
  </si>
  <si>
    <t>Strada, Bria</t>
  </si>
  <si>
    <t>Bria</t>
  </si>
  <si>
    <t>Strada</t>
  </si>
  <si>
    <t>1184095168</t>
  </si>
  <si>
    <t>Sharif, Mohammed</t>
  </si>
  <si>
    <t>Mohammed</t>
  </si>
  <si>
    <t>Sharif</t>
  </si>
  <si>
    <t>1811053200</t>
  </si>
  <si>
    <t>Abdelghani, Loui</t>
  </si>
  <si>
    <t>Loui</t>
  </si>
  <si>
    <t>Abdelghani</t>
  </si>
  <si>
    <t>1912161787</t>
  </si>
  <si>
    <t>Pizarro-Lopez, Sandra</t>
  </si>
  <si>
    <t>Balsalobre, Diana</t>
  </si>
  <si>
    <t>Diana</t>
  </si>
  <si>
    <t>Balsalobre</t>
  </si>
  <si>
    <t>1194949503</t>
  </si>
  <si>
    <t>CERINDA HAMILTON (PM)</t>
  </si>
  <si>
    <t>JENNIFER CORTELLI (PM)</t>
  </si>
  <si>
    <t>STEPHANIE RUSSI (PM)</t>
  </si>
  <si>
    <t>STACEY GRAY (PM)</t>
  </si>
  <si>
    <t>BONNIE PEARCE (OS)</t>
  </si>
  <si>
    <t>YOLANDA HERNANDEZ (OS)</t>
  </si>
  <si>
    <t xml:space="preserve">CYNDI BERGS 
</t>
  </si>
  <si>
    <t>CATHY FELICIANO (PM)</t>
  </si>
  <si>
    <t>MARCI BRANSDORF (PM)</t>
  </si>
  <si>
    <t>JOSEPHINE MARCH (PM)</t>
  </si>
  <si>
    <t>OMAIDA CALDERON (PM)</t>
  </si>
  <si>
    <t>LOIDA VALENTIN-NEAL (PM)</t>
  </si>
  <si>
    <t>MELISSA PACIGA (PM)</t>
  </si>
  <si>
    <t>NICOLE PARSONS (PM)</t>
  </si>
  <si>
    <t>GLORIA SIBLEY (PM)</t>
  </si>
  <si>
    <t>SONIA CRUZ-NAZARIO (PM)</t>
  </si>
  <si>
    <t>MICHELLE HILL (PM)</t>
  </si>
  <si>
    <t>KISHA GREEN (PM)</t>
  </si>
  <si>
    <t>NANCY ALICEA (PM)</t>
  </si>
  <si>
    <t>KAREN BRANTLEY (PM)</t>
  </si>
  <si>
    <t>GWEN BURDEN (PM)</t>
  </si>
  <si>
    <t>(P)(407) 894-4474 (F)(407)894-7032</t>
  </si>
  <si>
    <t>J. CURTIS NGUYEN (PM)</t>
  </si>
  <si>
    <t>FLORIDA UROLOGY ASSOCIATES - ORLANDO (MAIN)</t>
  </si>
  <si>
    <t>FLORIDA UROLOGY ASSOCIATES - ALTAMONTE SPRINGS</t>
  </si>
  <si>
    <t>MICHELE VANDAM (OS)</t>
  </si>
  <si>
    <t>ALAINA VELASQUEZ (PM)</t>
  </si>
  <si>
    <t>ANGELA WILLIAMS (PM)</t>
  </si>
  <si>
    <t>KATHY HOPE (OS)</t>
  </si>
  <si>
    <t>BEVERLY WILKINS (OS)</t>
  </si>
  <si>
    <t>ROBERTA RICHARD (OS)</t>
  </si>
  <si>
    <t>CHARLENE MILES (PM)</t>
  </si>
  <si>
    <t>JULIE ROSADO (PM)</t>
  </si>
  <si>
    <t>SUSAN WITT (PM)</t>
  </si>
  <si>
    <t>PEGGIE CALAHAN (OS)</t>
  </si>
  <si>
    <t>PIZARRO-LOPEZ, SANDRA</t>
  </si>
  <si>
    <t>YADIRA SANCHEZ (OS)</t>
  </si>
  <si>
    <t>MORAIMA ACOSTA (PM)</t>
  </si>
  <si>
    <t>JENNIFER ELKINS (OS)</t>
  </si>
  <si>
    <t>SANDRA RUDOLPH (PM)</t>
  </si>
  <si>
    <t>VENUS BOLET (OS)</t>
  </si>
  <si>
    <t>AMEAKA VALENTINE (PM)</t>
  </si>
  <si>
    <t>ANITA SIFFERD (PM)</t>
  </si>
  <si>
    <t>(P)(407) 889-1953 (F)(407) 303-0845</t>
  </si>
  <si>
    <t>(P)(407) 614-0528 (F)(407)614-0529</t>
  </si>
  <si>
    <t>CURT MAJORS (PM)</t>
  </si>
  <si>
    <t>PHILLIPS, KRISTI</t>
  </si>
  <si>
    <t>CONSTANTINO, NICK</t>
  </si>
  <si>
    <t>WALKER, CYNTHIA</t>
  </si>
  <si>
    <t>LANDIS, MILES</t>
  </si>
  <si>
    <t>CHONG, ROBERT</t>
  </si>
  <si>
    <t>ALBER, THOMAS</t>
  </si>
  <si>
    <t>CASEY, ANALISE</t>
  </si>
  <si>
    <t>ROQUE, MARK</t>
  </si>
  <si>
    <t>NORDEN, MICHELLE</t>
  </si>
  <si>
    <t>ELLIS, DAWN</t>
  </si>
  <si>
    <t>(P)(407) 423-8443 (F)407-423-8445</t>
  </si>
  <si>
    <t>ADVANCED PEDIATRIC SURGICAL SPECIALISTS - VIERA*</t>
  </si>
  <si>
    <t>FLORIDA CENTER FOR PEDIATRIC UROLOGY - VEIRA*</t>
  </si>
  <si>
    <t>FLORIDA HOSPITAL OB SPECIALISTS - WINTER PARK</t>
  </si>
  <si>
    <t>(P)(407) 975-0406 (F)(407) 975-0407</t>
  </si>
  <si>
    <t>CENTER FOR NEONATAL CARE - CELEBRATION*</t>
  </si>
  <si>
    <t>FLORIDA UROLOGY ASSOCIATES - LAKE MARY</t>
  </si>
  <si>
    <t>Center For Colon &amp; Rectal Surgery - Altamonte*</t>
  </si>
  <si>
    <t>Center For Colon &amp; Rectal Surgery - East*</t>
  </si>
  <si>
    <t>Diaz-Blanco, Javier</t>
  </si>
  <si>
    <t>Diaz-Blanco</t>
  </si>
  <si>
    <t>1093741670</t>
  </si>
  <si>
    <t>Suite 170</t>
  </si>
  <si>
    <t>Endocrinology</t>
  </si>
  <si>
    <t>Payor, Rebecca Jean</t>
  </si>
  <si>
    <t>Payor</t>
  </si>
  <si>
    <t>Glenda Graham (PM)</t>
  </si>
  <si>
    <t>1629368030</t>
  </si>
  <si>
    <t>(407) 889-1999</t>
  </si>
  <si>
    <t>Florida Center for Pediatric Urology - Celebration*</t>
  </si>
  <si>
    <t>BICKAR, AMY</t>
  </si>
  <si>
    <t>DONOHOE, ERIN</t>
  </si>
  <si>
    <t>CENTER FOR COLON &amp; RECTAL SURGERY - ALTAMONTE*</t>
  </si>
  <si>
    <t>CENTER FOR COLON &amp; RECTAL SURGERY - EAST*</t>
  </si>
  <si>
    <t>DIAZ-BLANCO, JAVIER</t>
  </si>
  <si>
    <t>DIBY, AURORE</t>
  </si>
  <si>
    <t>ENDOCRINOLOGY</t>
  </si>
  <si>
    <t>PAYOR, REBECCA JEAN</t>
  </si>
  <si>
    <t>GLENDA GRAHAM (PM)</t>
  </si>
  <si>
    <t>MELENDEZ VAZQUEZ, NITZMARI</t>
  </si>
  <si>
    <t>(P)(407) 889-1999 (F)(407) 889-1193</t>
  </si>
  <si>
    <t>FLORIDA CENTER FOR PEDIATRIC UROLOGY - CELEBRATION*</t>
  </si>
  <si>
    <t>HB</t>
  </si>
  <si>
    <t>Florida Hospital OB Specialists</t>
  </si>
  <si>
    <t>Florida Hospital OB Specialists - Celebration</t>
  </si>
  <si>
    <t>Center For Neonatal Care - Cape Canaveral</t>
  </si>
  <si>
    <t>FELIZ, YECENIA</t>
  </si>
  <si>
    <t>GREEGORIOUS THOMAS, SMITHAMOL</t>
  </si>
  <si>
    <t>RASMUSSEN, YEKATHERINE</t>
  </si>
  <si>
    <t>FLORIDA HOSPITAL OB SPECIALISTS - CELEBRATION</t>
  </si>
  <si>
    <t>CENTER FOR NEONATAL CARE - CAPE CANAVERAL</t>
  </si>
  <si>
    <t>1891850673</t>
  </si>
  <si>
    <t>Gentry, Rachael</t>
  </si>
  <si>
    <t>Rachael</t>
  </si>
  <si>
    <t>Gentry</t>
  </si>
  <si>
    <t>1073892436</t>
  </si>
  <si>
    <t>Burgunder, Patricia</t>
  </si>
  <si>
    <t>Burgunder</t>
  </si>
  <si>
    <t>1376575696</t>
  </si>
  <si>
    <t>Kola, Moin</t>
  </si>
  <si>
    <t>Moin</t>
  </si>
  <si>
    <t>Kola</t>
  </si>
  <si>
    <t>1548463003</t>
  </si>
  <si>
    <t>Cearras, Martin</t>
  </si>
  <si>
    <t>Cearras</t>
  </si>
  <si>
    <t>1427259886</t>
  </si>
  <si>
    <t>Ortiz, Thayni "Victoria"</t>
  </si>
  <si>
    <t>Thayni "Victoria"</t>
  </si>
  <si>
    <t>Ortiz</t>
  </si>
  <si>
    <t>1962948224</t>
  </si>
  <si>
    <t>Hanna, Rami</t>
  </si>
  <si>
    <t>Rami</t>
  </si>
  <si>
    <t>Hanna</t>
  </si>
  <si>
    <t>1215132196</t>
  </si>
  <si>
    <t>Johnson, James "Scott"</t>
  </si>
  <si>
    <t>James "Scott"</t>
  </si>
  <si>
    <t>1245345800</t>
  </si>
  <si>
    <t>Hoberg, Crystal</t>
  </si>
  <si>
    <t>Crystal</t>
  </si>
  <si>
    <t>Hoberg</t>
  </si>
  <si>
    <t>1225428543</t>
  </si>
  <si>
    <t>1104245158</t>
  </si>
  <si>
    <t>Rivera Palacios, Francisco</t>
  </si>
  <si>
    <t>Rivera Palacios</t>
  </si>
  <si>
    <t>1164627584</t>
  </si>
  <si>
    <t>Downey Wilkins, Megan</t>
  </si>
  <si>
    <t>Downey Wilkins</t>
  </si>
  <si>
    <t>West, Allison</t>
  </si>
  <si>
    <t>West</t>
  </si>
  <si>
    <t>1932579224</t>
  </si>
  <si>
    <t>1790039964</t>
  </si>
  <si>
    <t>(386) 960-8282</t>
  </si>
  <si>
    <t>Zoffer, Matthew</t>
  </si>
  <si>
    <t>Zoffer</t>
  </si>
  <si>
    <t>1336108059</t>
  </si>
  <si>
    <t>Narvaez, Juan</t>
  </si>
  <si>
    <t>Narvaez</t>
  </si>
  <si>
    <t>1356336432</t>
  </si>
  <si>
    <t>Harris-Watson, Brenda</t>
  </si>
  <si>
    <t>Brenda</t>
  </si>
  <si>
    <t>Harris-Watson</t>
  </si>
  <si>
    <t>1770581167</t>
  </si>
  <si>
    <t>Florida Urology Associates Hospitalists</t>
  </si>
  <si>
    <t>GOLDSTEIN, STEVEN</t>
  </si>
  <si>
    <t>STRADA, BRIA</t>
  </si>
  <si>
    <t>ABDELGHANI, LOUI</t>
  </si>
  <si>
    <t>SHARIF, MOHAMMED</t>
  </si>
  <si>
    <t>DOWNEY WILKINS, MEGAN</t>
  </si>
  <si>
    <t>CENTER FOR CHILD NEUROLOGY</t>
  </si>
  <si>
    <t>LAKE MARY PEDIATRICS - MAIN</t>
  </si>
  <si>
    <t>LAKE MARY PEDIATRICS - ORANGE CITY</t>
  </si>
  <si>
    <t>(P)(386) 960-8282 (F)386-960-8280</t>
  </si>
  <si>
    <t>LAKE MARY PEDIATRICS - COLLEGE PARK</t>
  </si>
  <si>
    <t>BALSALOBRE, DIANA</t>
  </si>
  <si>
    <t>Karen Miller (PM)/Sandra Aguilar(OS)</t>
  </si>
  <si>
    <t>Central Florida Hepatology &amp; Gastroenterology - Altamonte</t>
  </si>
  <si>
    <t>Central Florida Hepatology &amp; Gastroenterology - Celebration</t>
  </si>
  <si>
    <t>Winter Garden Primary &amp; Specialty Care</t>
  </si>
  <si>
    <t>Florida Heart Consultants - Winter Garden*</t>
  </si>
  <si>
    <t>Central Florida Hepatology &amp; Gastroenterology - Winter Garden*</t>
  </si>
  <si>
    <t>Vascular Institute Of Central Florida - Winter Garden*</t>
  </si>
  <si>
    <t>Florida Urology Associates - Winter Garden</t>
  </si>
  <si>
    <t>Florida Hospital OB Hospitalist - Altamonte</t>
  </si>
  <si>
    <t>Nix, James</t>
  </si>
  <si>
    <t>Nix</t>
  </si>
  <si>
    <t>1376595017</t>
  </si>
  <si>
    <t>Hudson, Tymesia</t>
  </si>
  <si>
    <t>Tymesia</t>
  </si>
  <si>
    <t>Hudson</t>
  </si>
  <si>
    <t>1659340081</t>
  </si>
  <si>
    <t>Perales, Elda</t>
  </si>
  <si>
    <t>Elda</t>
  </si>
  <si>
    <t>Perales</t>
  </si>
  <si>
    <t>1326243551</t>
  </si>
  <si>
    <t>KAREN MILLER (PM)/SANDRA AGUILAR(OS)</t>
  </si>
  <si>
    <t>KOLA, MOIN</t>
  </si>
  <si>
    <t>CENTRAL FLORIDA HEPATOLOGY &amp; GASTROENTEROLOGY - ALTAMONTE</t>
  </si>
  <si>
    <t>CENTRAL FLORIDA HEPATOLOGY &amp; GASTROENTEROLOGY - CELEBRATION</t>
  </si>
  <si>
    <t>JOHNSON, JAMES "SCOTT"</t>
  </si>
  <si>
    <t>CEARRAS, MARTIN</t>
  </si>
  <si>
    <t>HOBERG, CRYSTAL</t>
  </si>
  <si>
    <t>WINTER GARDEN PRIMARY &amp; SPECIALTY CARE</t>
  </si>
  <si>
    <t>NARVAEZ, JUAN</t>
  </si>
  <si>
    <t>ZOFFER, MATTHEW</t>
  </si>
  <si>
    <t>HARRIS-WATSON, BRENDA</t>
  </si>
  <si>
    <t>FLORIDA HEART CONSULTANTS - WINTER GARDEN*</t>
  </si>
  <si>
    <t>CENTRAL FLORIDA HEPATOLOGY &amp; GASTROENTEROLOGY - WINTER GARDEN*</t>
  </si>
  <si>
    <t>VASCULAR INSTITUTE OF CENTRAL FLORIDA - WINTER GARDEN*</t>
  </si>
  <si>
    <t>FLORIDA UROLOGY ASSOCIATES - WINTER GARDEN</t>
  </si>
  <si>
    <t>2415 N. Orange Ave</t>
  </si>
  <si>
    <t>Center For Colon &amp; Rectal Surgery - Winter Garden*</t>
  </si>
  <si>
    <t>Kelly, Susan</t>
  </si>
  <si>
    <t>Susan</t>
  </si>
  <si>
    <t>1235170242</t>
  </si>
  <si>
    <t>Hernandez, Yadira</t>
  </si>
  <si>
    <t>Yadira</t>
  </si>
  <si>
    <t>1619417904</t>
  </si>
  <si>
    <t>Hendrickson, Monica</t>
  </si>
  <si>
    <t>Hendrickson</t>
  </si>
  <si>
    <t>1467998310</t>
  </si>
  <si>
    <t>Fronefield, Herman</t>
  </si>
  <si>
    <t>Herman</t>
  </si>
  <si>
    <t>Fronefield</t>
  </si>
  <si>
    <t>1710423132</t>
  </si>
  <si>
    <t>White, Laura</t>
  </si>
  <si>
    <t>White</t>
  </si>
  <si>
    <t>1558815019</t>
  </si>
  <si>
    <t>Davis, Marc</t>
  </si>
  <si>
    <t>Davis</t>
  </si>
  <si>
    <t>1982710513</t>
  </si>
  <si>
    <t>HIGH RISK PREGNANCY CONSULTANTS (FORMER: MATERNAL FETAL CARE CENTER)</t>
  </si>
  <si>
    <t>CENTER FOR COLON &amp; RECTAL SURGERY - WINTER GARDEN*</t>
  </si>
  <si>
    <t>ORTIZ, THAYNI "VICTORIA"</t>
  </si>
  <si>
    <t>GENTRY, RACHAEL</t>
  </si>
  <si>
    <t>Diane Ostrander</t>
  </si>
  <si>
    <t>Advanced Pediatric Surgical Specialists - Celebration*</t>
  </si>
  <si>
    <t>Suie 101</t>
  </si>
  <si>
    <t>FLORIDA UROLOGY ASSOCIATES HOSPITALISTS</t>
  </si>
  <si>
    <t xml:space="preserve">DIANE OSTRANDER 
</t>
  </si>
  <si>
    <t>ADVANCED PEDIATRIC SURGICAL SPECIALISTS - CELEBRATION*</t>
  </si>
  <si>
    <t>Central Florida Hepatology &amp; Gastroenterology - Orlando</t>
  </si>
  <si>
    <t>Alleyne, Diahann</t>
  </si>
  <si>
    <t>Diahann</t>
  </si>
  <si>
    <t>Alleyne</t>
  </si>
  <si>
    <t>1073567723</t>
  </si>
  <si>
    <t>Lapp, Lauren</t>
  </si>
  <si>
    <t>Lauren</t>
  </si>
  <si>
    <t>Lapp</t>
  </si>
  <si>
    <t>1306387915</t>
  </si>
  <si>
    <t>Kirk, Robert</t>
  </si>
  <si>
    <t>Kirk</t>
  </si>
  <si>
    <t>1497793723</t>
  </si>
  <si>
    <t>Edmeade, Bennitta</t>
  </si>
  <si>
    <t>Bennitta</t>
  </si>
  <si>
    <t>Edmeade</t>
  </si>
  <si>
    <t>Roque, Sunita</t>
  </si>
  <si>
    <t>Sunita</t>
  </si>
  <si>
    <t>1255884409</t>
  </si>
  <si>
    <t>McKenzie, Nathalie</t>
  </si>
  <si>
    <t>Nathalie</t>
  </si>
  <si>
    <t>McKenzie</t>
  </si>
  <si>
    <t>1598966061</t>
  </si>
  <si>
    <t>Chokshi, Mausam</t>
  </si>
  <si>
    <t>Mausam</t>
  </si>
  <si>
    <t>Chokshi</t>
  </si>
  <si>
    <t>1851766331</t>
  </si>
  <si>
    <t>Courtney</t>
  </si>
  <si>
    <t>RIVERA PALACIOS, FRANCISCO</t>
  </si>
  <si>
    <t>WEST, ALLISON</t>
  </si>
  <si>
    <t>CENTRAL FLORIDA HEPATOLOGY &amp; GASTROENTEROLOGY - ORLANDO</t>
  </si>
  <si>
    <t>KELLY, SUSAN</t>
  </si>
  <si>
    <t>HENDRICKSON, MONICA</t>
  </si>
  <si>
    <t>ALLEYNE, DIAHANN</t>
  </si>
  <si>
    <t>Vascular Institute Of Central Florida - Celebration*</t>
  </si>
  <si>
    <t>Gruka, Stacey Lane</t>
  </si>
  <si>
    <t>Stacey</t>
  </si>
  <si>
    <t>Gruka</t>
  </si>
  <si>
    <t>1982879011</t>
  </si>
  <si>
    <t>VASCULAR INSTITUTE OF CENTRAL FLORIDA - CELEBRATION*</t>
  </si>
  <si>
    <t>FRONEFIELD, HERMAN</t>
  </si>
  <si>
    <t>Lake Nona</t>
  </si>
  <si>
    <t>Lake Nona - Sports Medicine</t>
  </si>
  <si>
    <t>Nicole Greenleaf (PM)</t>
  </si>
  <si>
    <t>Kreangkai</t>
  </si>
  <si>
    <t>Tyree</t>
  </si>
  <si>
    <t>1073584231</t>
  </si>
  <si>
    <t>1801829940</t>
  </si>
  <si>
    <t>Marante</t>
  </si>
  <si>
    <t>1932503349</t>
  </si>
  <si>
    <t>Elijah</t>
  </si>
  <si>
    <t>Frederic</t>
  </si>
  <si>
    <t>1326144957</t>
  </si>
  <si>
    <t>Hernández Cardon</t>
  </si>
  <si>
    <t>1881900454</t>
  </si>
  <si>
    <t>Devon</t>
  </si>
  <si>
    <t>Cole</t>
  </si>
  <si>
    <t>1710117098</t>
  </si>
  <si>
    <t>Florimonte</t>
  </si>
  <si>
    <t>1538161518</t>
  </si>
  <si>
    <t>LAKE NONA</t>
  </si>
  <si>
    <t>LAKE NONA - SPORTS MEDICINE</t>
  </si>
  <si>
    <t>NICOLE GREENLEAF (PM)</t>
  </si>
  <si>
    <t>DAVIS, MARC</t>
  </si>
  <si>
    <t>HERNANDEZ, YADIRA</t>
  </si>
  <si>
    <t>WHITE, LAURA</t>
  </si>
  <si>
    <t>GRUKA, STACEY LANE</t>
  </si>
  <si>
    <t>2000 Fowler Grove Blvd</t>
  </si>
  <si>
    <t>Elysia Marrero (Prac. Admin)</t>
  </si>
  <si>
    <t>Rodolfo Fernandez (Prac. Admin)</t>
  </si>
  <si>
    <t>Tyree, Kreangkai</t>
  </si>
  <si>
    <t>Shawna Fletcher (PM)</t>
  </si>
  <si>
    <t>Tyree, Melissa</t>
  </si>
  <si>
    <t>de la Osa, Ada</t>
  </si>
  <si>
    <t>Florida Heart Group - Winter Garden*</t>
  </si>
  <si>
    <t>Marante, Alberto</t>
  </si>
  <si>
    <t>Elijah, David</t>
  </si>
  <si>
    <t>Hernández Cardona, Eduardo</t>
  </si>
  <si>
    <t>Cole, Devon</t>
  </si>
  <si>
    <t>Florimonte, Jason</t>
  </si>
  <si>
    <t>SHAWNA FLETCHER (PM)</t>
  </si>
  <si>
    <t>DE LA OSA, ADA</t>
  </si>
  <si>
    <t>FLORIDA HEART GROUP - WINTER GARDEN*</t>
  </si>
  <si>
    <t>LAPP, LAUREN</t>
  </si>
  <si>
    <t>Angela Ortiz (OS)</t>
  </si>
  <si>
    <t>Suite 240</t>
  </si>
  <si>
    <t>Carla</t>
  </si>
  <si>
    <t>Fuentes-Blanco</t>
  </si>
  <si>
    <t>Darnette</t>
  </si>
  <si>
    <t>1972816056</t>
  </si>
  <si>
    <t>Melo, Nancy</t>
  </si>
  <si>
    <t>PA</t>
  </si>
  <si>
    <t>Nancy</t>
  </si>
  <si>
    <t>Melo</t>
  </si>
  <si>
    <t>Astar</t>
  </si>
  <si>
    <t>1245331180</t>
  </si>
  <si>
    <t>McElveen, Timothy</t>
  </si>
  <si>
    <t>McElveen</t>
  </si>
  <si>
    <t>1972519031</t>
  </si>
  <si>
    <t>Keyes, Sean</t>
  </si>
  <si>
    <t>Sean</t>
  </si>
  <si>
    <t>Keyes</t>
  </si>
  <si>
    <t>1104112689</t>
  </si>
  <si>
    <t>Center For Child And Family Wellness - Main</t>
  </si>
  <si>
    <t>Suite 307</t>
  </si>
  <si>
    <t>Center For Child And Family Wellness - South*</t>
  </si>
  <si>
    <t>Syed, Murtaza</t>
  </si>
  <si>
    <t>Murtaza</t>
  </si>
  <si>
    <t>Syed</t>
  </si>
  <si>
    <t>Hamid</t>
  </si>
  <si>
    <t>1972702058</t>
  </si>
  <si>
    <t>Brodniak, Hyrum</t>
  </si>
  <si>
    <t>Hyrum</t>
  </si>
  <si>
    <t>Brodniak</t>
  </si>
  <si>
    <t>1619319563</t>
  </si>
  <si>
    <t>ANGELA ORTIZ (OS)</t>
  </si>
  <si>
    <t>CENTER FOR CHILD AND FAMILY WELLNESS - MAIN</t>
  </si>
  <si>
    <t>CENTER FOR CHILD AND FAMILY WELLNESS - SOUTH*</t>
  </si>
  <si>
    <t>KIRK, ROBERT</t>
  </si>
  <si>
    <t>EDMEADE, BENNITTA</t>
  </si>
  <si>
    <t>ROQUE, SUNITA</t>
  </si>
  <si>
    <t>MCKENZIE, NATHALIE</t>
  </si>
  <si>
    <t>CHOKSHI, MAUSAM</t>
  </si>
  <si>
    <t>Dalia Tirado</t>
  </si>
  <si>
    <t>High Risk Pregnancy Consultants (FORMER: Maternal Fetal Care Center)</t>
  </si>
  <si>
    <t>Jessica Menendez (OS)</t>
  </si>
  <si>
    <t>Pediatric Cardiology Consultants - Melbourne*</t>
  </si>
  <si>
    <t>Celebration Primary Care (FORMER: Advanced Adult And Pediatric Medicine)</t>
  </si>
  <si>
    <t>Dereddy, Narendra</t>
  </si>
  <si>
    <t>Narendra</t>
  </si>
  <si>
    <t>Dereddy</t>
  </si>
  <si>
    <t>1528314093</t>
  </si>
  <si>
    <t>Johnson, Jason</t>
  </si>
  <si>
    <t>Oliver</t>
  </si>
  <si>
    <t>1376833681</t>
  </si>
  <si>
    <t>Marsden, Nicole</t>
  </si>
  <si>
    <t>Marsden</t>
  </si>
  <si>
    <t>Ann-Marie</t>
  </si>
  <si>
    <t>1851768287</t>
  </si>
  <si>
    <t>FLORIDA HOSPITAL OB HOSPITALIST - ALTAMONTE</t>
  </si>
  <si>
    <t>HUDSON, TYMESIA</t>
  </si>
  <si>
    <t>NIX, JAMES</t>
  </si>
  <si>
    <t>PERALES, ELDA</t>
  </si>
  <si>
    <t xml:space="preserve">DALIA TIRADO 
</t>
  </si>
  <si>
    <t>JESSICA MENENDEZ (OS)</t>
  </si>
  <si>
    <t>PEDIATRIC CARDIOLOGY CONSULTANTS - MELBOURNE*</t>
  </si>
  <si>
    <t>CELEBRATION PRIMARY CARE (FORMER: ADVANCED ADULT AND PEDIATRIC MEDICINE)</t>
  </si>
  <si>
    <t>MARANTE, ALBERTO</t>
  </si>
  <si>
    <t>ELIJAH, DAVID</t>
  </si>
  <si>
    <t>COLE, DEVON</t>
  </si>
  <si>
    <t>FLORIMONTE, JASON</t>
  </si>
  <si>
    <t>Jahaira Barbot-Jimenez</t>
  </si>
  <si>
    <t>Vascular Institute Of Central Florida - Lake Mary*</t>
  </si>
  <si>
    <t>Coordinated Care for Kids Complex Care Clinic at Florida Hospital for Children</t>
  </si>
  <si>
    <t>(407) 303-6830</t>
  </si>
  <si>
    <t>(407) 303-8916</t>
  </si>
  <si>
    <t>Haley Cruz (PM)</t>
  </si>
  <si>
    <t>Guedes, Beny</t>
  </si>
  <si>
    <t>Beny</t>
  </si>
  <si>
    <t>Wood, Alana</t>
  </si>
  <si>
    <t>Alana</t>
  </si>
  <si>
    <t>Wood</t>
  </si>
  <si>
    <t>Randelle</t>
  </si>
  <si>
    <t>1982147757</t>
  </si>
  <si>
    <t>Drake, Jeremy</t>
  </si>
  <si>
    <t>Drake</t>
  </si>
  <si>
    <t>1922398445</t>
  </si>
  <si>
    <t>Couto, Francisco</t>
  </si>
  <si>
    <t>Couto</t>
  </si>
  <si>
    <t>1720398001</t>
  </si>
  <si>
    <t>Coutsoumpos, Alexandros</t>
  </si>
  <si>
    <t>Alexandros</t>
  </si>
  <si>
    <t>Coutsoumpos</t>
  </si>
  <si>
    <t>1588981336</t>
  </si>
  <si>
    <t>Emtage, Justin</t>
  </si>
  <si>
    <t>Emtage</t>
  </si>
  <si>
    <t>1114216199</t>
  </si>
  <si>
    <t>Jaclyn</t>
  </si>
  <si>
    <t>Gonzalez Rios, Angel</t>
  </si>
  <si>
    <t>Gonzalez Rios</t>
  </si>
  <si>
    <t>Rafael</t>
  </si>
  <si>
    <t>1346523867</t>
  </si>
  <si>
    <t>Gonzalez-Peralta, Regino</t>
  </si>
  <si>
    <t>Regino</t>
  </si>
  <si>
    <t>Gonzalez-Peralta</t>
  </si>
  <si>
    <t>1992752372</t>
  </si>
  <si>
    <t>Rojas Roldan, Ledy</t>
  </si>
  <si>
    <t>Ledy</t>
  </si>
  <si>
    <t>Rojas Roldan</t>
  </si>
  <si>
    <t>1184722936</t>
  </si>
  <si>
    <t>Cortes, Joyce</t>
  </si>
  <si>
    <t>Joyce</t>
  </si>
  <si>
    <t>Cortes</t>
  </si>
  <si>
    <t>1881883478</t>
  </si>
  <si>
    <t>VASCULAR INSTITUTE OF CENTRAL FLORIDA - LAKE MARY*</t>
  </si>
  <si>
    <t>TYREE, KREANGKAI</t>
  </si>
  <si>
    <t>TYREE, MELISSA</t>
  </si>
  <si>
    <t>HALEY CRUZ (PM)</t>
  </si>
  <si>
    <t>GUEDES, BENY</t>
  </si>
  <si>
    <t>HERNÁNDEZ CARDONA, EDUARDO</t>
  </si>
  <si>
    <t>Virginia Iannucci (Prac. Admin)</t>
  </si>
  <si>
    <t>Gabrielle Torres (Prac. Admin)</t>
  </si>
  <si>
    <t>Florida ENT Surgical Specialists</t>
  </si>
  <si>
    <t>Vasquez, Wendelly</t>
  </si>
  <si>
    <t>Wendelly</t>
  </si>
  <si>
    <t>Vasquez</t>
  </si>
  <si>
    <t>1093044588</t>
  </si>
  <si>
    <t>Similien, Sheilia</t>
  </si>
  <si>
    <t>Sheilia</t>
  </si>
  <si>
    <t>Similien</t>
  </si>
  <si>
    <t>1881970762</t>
  </si>
  <si>
    <t>Dhaliwal, Gurpawan</t>
  </si>
  <si>
    <t>Gurpawan</t>
  </si>
  <si>
    <t>Dhaliwal</t>
  </si>
  <si>
    <t>1871889816</t>
  </si>
  <si>
    <t>Torres, Lela</t>
  </si>
  <si>
    <t>Lela</t>
  </si>
  <si>
    <t>Torres</t>
  </si>
  <si>
    <t>1033376918</t>
  </si>
  <si>
    <t>Hutjens, Kirk J.</t>
  </si>
  <si>
    <t>Hutjens</t>
  </si>
  <si>
    <t>1376650895</t>
  </si>
  <si>
    <t>Center For Digestive Care</t>
  </si>
  <si>
    <t>3345 Waterman Way</t>
  </si>
  <si>
    <t>Tavaraes</t>
  </si>
  <si>
    <t>Covelli, Christina</t>
  </si>
  <si>
    <t>Covelli</t>
  </si>
  <si>
    <t>1972680106</t>
  </si>
  <si>
    <t>Webster, Margaret</t>
  </si>
  <si>
    <t>Margaret</t>
  </si>
  <si>
    <t>Webster</t>
  </si>
  <si>
    <t>1205895018</t>
  </si>
  <si>
    <t>Suite 586</t>
  </si>
  <si>
    <t>Pigula, Frank</t>
  </si>
  <si>
    <t>Frank</t>
  </si>
  <si>
    <t>Pigual</t>
  </si>
  <si>
    <t>1821103888</t>
  </si>
  <si>
    <t>Darrabie, Marcus</t>
  </si>
  <si>
    <t>Darrabie</t>
  </si>
  <si>
    <t>1194983676</t>
  </si>
  <si>
    <t>Correa, Francisco</t>
  </si>
  <si>
    <t>Correa</t>
  </si>
  <si>
    <t>1568683365</t>
  </si>
  <si>
    <t>Makar, Sherif</t>
  </si>
  <si>
    <t>Sherif</t>
  </si>
  <si>
    <t>Makar</t>
  </si>
  <si>
    <t>1184988149</t>
  </si>
  <si>
    <t>Garcia, Evelyn</t>
  </si>
  <si>
    <t>Evelyn</t>
  </si>
  <si>
    <t>1780720094</t>
  </si>
  <si>
    <t>Won, Daniel</t>
  </si>
  <si>
    <t>Won</t>
  </si>
  <si>
    <t>Jonghun</t>
  </si>
  <si>
    <t>1124199039</t>
  </si>
  <si>
    <t>Rosas, Donovan</t>
  </si>
  <si>
    <t>Rosas</t>
  </si>
  <si>
    <t>Thomas Edgar</t>
  </si>
  <si>
    <t>1073731444</t>
  </si>
  <si>
    <t>MELO, NANCY</t>
  </si>
  <si>
    <t>MCELVEEN, TIMOTHY</t>
  </si>
  <si>
    <t>KEYES, SEAN</t>
  </si>
  <si>
    <t>SYED, MURTAZA</t>
  </si>
  <si>
    <t>BRODNIAK, HYRUM</t>
  </si>
  <si>
    <t>DEREDDY, NARENDRA</t>
  </si>
  <si>
    <t>JOHNSON, JASON</t>
  </si>
  <si>
    <t>MARSDEN, NICOLE</t>
  </si>
  <si>
    <t>CENTER FOR DIGESTIVE CARE</t>
  </si>
  <si>
    <t>Cynthia Nieves (PM)</t>
  </si>
  <si>
    <t>(352) 742-2192</t>
  </si>
  <si>
    <t>CYNTHIA NIEVES (PM)</t>
  </si>
  <si>
    <t>WOOD, ALANA</t>
  </si>
  <si>
    <t>DRAKE, JEREMY</t>
  </si>
  <si>
    <t>COUTO, FRANCISCO</t>
  </si>
  <si>
    <t>COUTSOUMPOS, ALEXANDROS</t>
  </si>
  <si>
    <t>EMTAGE, JUSTIN</t>
  </si>
  <si>
    <t>ROJAS ROLDAN, LEDY</t>
  </si>
  <si>
    <t>PIGULA, FRANK</t>
  </si>
  <si>
    <t>DARRABIE, MARCUS</t>
  </si>
  <si>
    <t>CORREA, FRANCISCO</t>
  </si>
  <si>
    <t>Buzon, Derl</t>
  </si>
  <si>
    <t>Derl</t>
  </si>
  <si>
    <t>Buzon</t>
  </si>
  <si>
    <t>1013431956</t>
  </si>
  <si>
    <t>Moncrieffe, Kimone</t>
  </si>
  <si>
    <t>Kimone</t>
  </si>
  <si>
    <t>Moncrieffe</t>
  </si>
  <si>
    <t>1528583192</t>
  </si>
  <si>
    <t>Florida Women's Center - Deltona*</t>
  </si>
  <si>
    <t>Malone, Julie</t>
  </si>
  <si>
    <t>Julie</t>
  </si>
  <si>
    <t>Malone</t>
  </si>
  <si>
    <t>1639695687</t>
  </si>
  <si>
    <t>Sweet, Vesna</t>
  </si>
  <si>
    <t>Vesna</t>
  </si>
  <si>
    <t>1215245006</t>
  </si>
  <si>
    <t>Nguyen, Alexander</t>
  </si>
  <si>
    <t>Alexander</t>
  </si>
  <si>
    <t>Nguyen</t>
  </si>
  <si>
    <t>Khoa</t>
  </si>
  <si>
    <t>1730600552</t>
  </si>
  <si>
    <t>Toler, Julia</t>
  </si>
  <si>
    <t>CNM</t>
  </si>
  <si>
    <t>Julia</t>
  </si>
  <si>
    <t>Toler</t>
  </si>
  <si>
    <t>1497139265</t>
  </si>
  <si>
    <t>Nichols, Sabely</t>
  </si>
  <si>
    <t>Sabely</t>
  </si>
  <si>
    <t>Nichols</t>
  </si>
  <si>
    <t>1417354804</t>
  </si>
  <si>
    <t>Powell, Cynthia</t>
  </si>
  <si>
    <t>Powell</t>
  </si>
  <si>
    <t>Kay</t>
  </si>
  <si>
    <t>1316900418</t>
  </si>
  <si>
    <t>Owens, Dana</t>
  </si>
  <si>
    <t>Dana</t>
  </si>
  <si>
    <t>Owens</t>
  </si>
  <si>
    <t>1568414852</t>
  </si>
  <si>
    <t>Alvarez, Cindy</t>
  </si>
  <si>
    <t>Cindy</t>
  </si>
  <si>
    <t>Alvarez</t>
  </si>
  <si>
    <t>1033633250</t>
  </si>
  <si>
    <t>Atkins, James</t>
  </si>
  <si>
    <t>Atkins</t>
  </si>
  <si>
    <t>1255355442</t>
  </si>
  <si>
    <t>Perry, Katherine</t>
  </si>
  <si>
    <t>Au.D</t>
  </si>
  <si>
    <t>Harrigan</t>
  </si>
  <si>
    <t>1023285277</t>
  </si>
  <si>
    <t>Derda, Nicole</t>
  </si>
  <si>
    <t>Derda</t>
  </si>
  <si>
    <t>1245557727</t>
  </si>
  <si>
    <t>Aitken, Elizabeth</t>
  </si>
  <si>
    <t>Aitken</t>
  </si>
  <si>
    <t>1518339373</t>
  </si>
  <si>
    <t>Chelsea</t>
  </si>
  <si>
    <t>Aaron Marie</t>
  </si>
  <si>
    <t>1578924585</t>
  </si>
  <si>
    <t>GONZALEZ RIOS, ANGEL</t>
  </si>
  <si>
    <t>GONZALEZ-PERALTA, REGINO</t>
  </si>
  <si>
    <t>CORTES, JOYCE</t>
  </si>
  <si>
    <t>MAKAR, SHERIF</t>
  </si>
  <si>
    <t>Suite E170</t>
  </si>
  <si>
    <t>2501 N. Orange Ave</t>
  </si>
  <si>
    <t>Center For Behavioral Health</t>
  </si>
  <si>
    <t>Suite 581</t>
  </si>
  <si>
    <t>Center For Specialized Surgery - Apopka</t>
  </si>
  <si>
    <t>Center For Specialized Surgery - Winter Garden*</t>
  </si>
  <si>
    <t>Yelverton, Karissa</t>
  </si>
  <si>
    <t>Karissa</t>
  </si>
  <si>
    <t>Yelverton</t>
  </si>
  <si>
    <t>1861891665</t>
  </si>
  <si>
    <t>Joshua</t>
  </si>
  <si>
    <t>Micah</t>
  </si>
  <si>
    <t>1619061942</t>
  </si>
  <si>
    <t>Hodge, James</t>
  </si>
  <si>
    <t>1558810309</t>
  </si>
  <si>
    <t>Florida Epilepsy Center - Sleep</t>
  </si>
  <si>
    <t>Florida Heart Group - Lake Mary*</t>
  </si>
  <si>
    <t>Haynes, Lincoln</t>
  </si>
  <si>
    <t>Lincoln</t>
  </si>
  <si>
    <t>Haynes</t>
  </si>
  <si>
    <t>1033643440</t>
  </si>
  <si>
    <t>Brent</t>
  </si>
  <si>
    <t>Waldon</t>
  </si>
  <si>
    <t>Darrell</t>
  </si>
  <si>
    <t>1275087306</t>
  </si>
  <si>
    <t>Florida Diabetes &amp; Endocrine Center - Winter Garden</t>
  </si>
  <si>
    <t>2000 Fowlers Grove Blvd</t>
  </si>
  <si>
    <t>CENTER FOR BEHAVIORAL HEALTH</t>
  </si>
  <si>
    <t>CENTER FOR SPECIALIZED SURGERY - APOPKA</t>
  </si>
  <si>
    <t>CENTER FOR SPECIALIZED SURGERY - WINTER GARDEN*</t>
  </si>
  <si>
    <t>YELVERTON, KARISSA</t>
  </si>
  <si>
    <t>HODGE, JAMES</t>
  </si>
  <si>
    <t>FLORIDA HEART GROUP - LAKE MARY*</t>
  </si>
  <si>
    <t>HAYNES, LINCOLN</t>
  </si>
  <si>
    <t>SIMILIEN, SHEILIA</t>
  </si>
  <si>
    <t>DHALIWAL, GURPAWAN</t>
  </si>
  <si>
    <t>TORRES, LELA</t>
  </si>
  <si>
    <t>HUTJENS, KIRK J.</t>
  </si>
  <si>
    <t>FLORIDA DIABETES &amp; ENDOCRINE CENTER - WINTER GARDEN</t>
  </si>
  <si>
    <t>GARCIA, EVELYN</t>
  </si>
  <si>
    <t>WON, DANIEL</t>
  </si>
  <si>
    <t>Malik, Farhan</t>
  </si>
  <si>
    <t>Farhan</t>
  </si>
  <si>
    <t>Malik</t>
  </si>
  <si>
    <t>1942569454</t>
  </si>
  <si>
    <t>Wayne</t>
  </si>
  <si>
    <t>McCreath</t>
  </si>
  <si>
    <t>1780672931</t>
  </si>
  <si>
    <t>Procunier, Adam</t>
  </si>
  <si>
    <t>Adam</t>
  </si>
  <si>
    <t>Procunier</t>
  </si>
  <si>
    <t>1912410374</t>
  </si>
  <si>
    <t>Breska, Caroline</t>
  </si>
  <si>
    <t>Caroline</t>
  </si>
  <si>
    <t>Breska</t>
  </si>
  <si>
    <t>1396294088</t>
  </si>
  <si>
    <t>Fortuno-Roman, Carmen</t>
  </si>
  <si>
    <t>Carmen</t>
  </si>
  <si>
    <t>Fortuno-Roman</t>
  </si>
  <si>
    <t>Rosa</t>
  </si>
  <si>
    <t>1184817256</t>
  </si>
  <si>
    <t>Taussig, Andrew</t>
  </si>
  <si>
    <t>Taussig</t>
  </si>
  <si>
    <t>1154315778</t>
  </si>
  <si>
    <t>Kelly, Justin</t>
  </si>
  <si>
    <t>1477906915</t>
  </si>
  <si>
    <t>Joseph, Ruby</t>
  </si>
  <si>
    <t>Ruby</t>
  </si>
  <si>
    <t>1326587171</t>
  </si>
  <si>
    <t>Moore, Wistar "Tim"</t>
  </si>
  <si>
    <t>Wistar</t>
  </si>
  <si>
    <t>Tim</t>
  </si>
  <si>
    <t>1326076274</t>
  </si>
  <si>
    <t>ATKINS, JAMES</t>
  </si>
  <si>
    <t>PERRY, KATHERINE</t>
  </si>
  <si>
    <t>DERDA, NICOLE</t>
  </si>
  <si>
    <t>AITKEN, ELIZABETH</t>
  </si>
  <si>
    <t>VASQUEZ, WENDELLY</t>
  </si>
  <si>
    <t>COVELLI, CHRISTINA</t>
  </si>
  <si>
    <t>WEBSTER, MARGARET</t>
  </si>
  <si>
    <t>ROSAS, DONOVAN</t>
  </si>
  <si>
    <t>Suite 26</t>
  </si>
  <si>
    <t>Goldberg, Joshua</t>
  </si>
  <si>
    <t>Waldon, Brent</t>
  </si>
  <si>
    <t>McCreath, Wayne</t>
  </si>
  <si>
    <t>BUZON, DERL</t>
  </si>
  <si>
    <t>MONCRIEFFE, KIMONE</t>
  </si>
  <si>
    <t>SWEET, VESNA</t>
  </si>
  <si>
    <t>TOLER, JULIA</t>
  </si>
  <si>
    <t>NICHOLS, SABELY</t>
  </si>
  <si>
    <t>WALDON, BRENT</t>
  </si>
  <si>
    <t>Cecelia Ritter (PM)</t>
  </si>
  <si>
    <t>CECELIA RITTER (PM)</t>
  </si>
  <si>
    <t>Neurology Specialists of Central Florida</t>
  </si>
  <si>
    <t>1013356872</t>
  </si>
  <si>
    <t>Carmody, Marc</t>
  </si>
  <si>
    <t>Carmody</t>
  </si>
  <si>
    <t>Bryan</t>
  </si>
  <si>
    <t>Center For Neonatal Care - Altamonte Springs*</t>
  </si>
  <si>
    <t>Neurology Specialists of Central Florida - Apopka*</t>
  </si>
  <si>
    <t>McCray, Devina</t>
  </si>
  <si>
    <t>Devina</t>
  </si>
  <si>
    <t>McCray</t>
  </si>
  <si>
    <t>Komalawati Siregar</t>
  </si>
  <si>
    <t>1932473089</t>
  </si>
  <si>
    <t>Orkin, Bruce</t>
  </si>
  <si>
    <t>Orkin</t>
  </si>
  <si>
    <t>James, Geen</t>
  </si>
  <si>
    <t>Geen</t>
  </si>
  <si>
    <t>1043559461</t>
  </si>
  <si>
    <t>Dietrich, Martin</t>
  </si>
  <si>
    <t>Dietrich</t>
  </si>
  <si>
    <t>Frederik</t>
  </si>
  <si>
    <t>1669790119</t>
  </si>
  <si>
    <t>Anneliese</t>
  </si>
  <si>
    <t>1104339282</t>
  </si>
  <si>
    <t>Florida Heart Consultants - 2</t>
  </si>
  <si>
    <t>Suite 120</t>
  </si>
  <si>
    <t>Central Florida Hepatology &amp; Gastroenterology - Apopka</t>
  </si>
  <si>
    <t>Suite 110</t>
  </si>
  <si>
    <t>McVey, Courtney</t>
  </si>
  <si>
    <t>McVey</t>
  </si>
  <si>
    <t>Paige</t>
  </si>
  <si>
    <t>1184026544</t>
  </si>
  <si>
    <t>Varela, Juan</t>
  </si>
  <si>
    <t>Varela</t>
  </si>
  <si>
    <t>1013235753</t>
  </si>
  <si>
    <t>MALONE, JULIE</t>
  </si>
  <si>
    <t>NGUYEN, ALEXANDER</t>
  </si>
  <si>
    <t>CENTER FOR NEONATAL CARE - ALTAMONTE SPRINGS*</t>
  </si>
  <si>
    <t>NEUROLOGY SPECIALISTS OF CENTRAL FLORIDA - APOPKA*</t>
  </si>
  <si>
    <t>FLORIDA HEART CONSULTANTS - 2</t>
  </si>
  <si>
    <t>CENTRAL FLORIDA HEPATOLOGY &amp; GASTROENTEROLOGY - APOPKA</t>
  </si>
  <si>
    <t>Radiology Specialists of Florida</t>
  </si>
  <si>
    <t>Suite 305</t>
  </si>
  <si>
    <t>1437528957</t>
  </si>
  <si>
    <t>Florida ENT Surgical Specialists 2*</t>
  </si>
  <si>
    <t>(321) 939-3000</t>
  </si>
  <si>
    <t>(321) 939-3001</t>
  </si>
  <si>
    <t>Coley, Dawn Winslow</t>
  </si>
  <si>
    <t>Coley</t>
  </si>
  <si>
    <t>Franklin, Joshua</t>
  </si>
  <si>
    <t>Franklin</t>
  </si>
  <si>
    <t>1679763460</t>
  </si>
  <si>
    <t>Geraghty, Patricia</t>
  </si>
  <si>
    <t>Geraghty</t>
  </si>
  <si>
    <t>1821218231</t>
  </si>
  <si>
    <t>Ghaneie, Ashkan</t>
  </si>
  <si>
    <t>Ashkan</t>
  </si>
  <si>
    <t>Ghaneie</t>
  </si>
  <si>
    <t>1134446255</t>
  </si>
  <si>
    <t>Hakky, Michael</t>
  </si>
  <si>
    <t>Hakky</t>
  </si>
  <si>
    <t>1770804718</t>
  </si>
  <si>
    <t>Kamat, Leena</t>
  </si>
  <si>
    <t>Leena</t>
  </si>
  <si>
    <t>Kamat</t>
  </si>
  <si>
    <t>1386943942</t>
  </si>
  <si>
    <t>Miller, Nathan</t>
  </si>
  <si>
    <t>1396037479</t>
  </si>
  <si>
    <t>Omoumi, Farhad</t>
  </si>
  <si>
    <t>Farhad</t>
  </si>
  <si>
    <t>Omoumi</t>
  </si>
  <si>
    <t>1073803961</t>
  </si>
  <si>
    <t>Perry, Donald J.</t>
  </si>
  <si>
    <t>Donald J.</t>
  </si>
  <si>
    <t>1962474171</t>
  </si>
  <si>
    <t>Rosales, Oscar</t>
  </si>
  <si>
    <t>Oscar</t>
  </si>
  <si>
    <t>Rosales</t>
  </si>
  <si>
    <t>1770862328</t>
  </si>
  <si>
    <t>Samardzic, Dejan</t>
  </si>
  <si>
    <t>Dejan</t>
  </si>
  <si>
    <t>Samardzic</t>
  </si>
  <si>
    <t>1578856613</t>
  </si>
  <si>
    <t>Sheth, Pooja</t>
  </si>
  <si>
    <t>Pooja</t>
  </si>
  <si>
    <t>Sheth</t>
  </si>
  <si>
    <t>1831489368</t>
  </si>
  <si>
    <t>Brandel, David</t>
  </si>
  <si>
    <t>Brandel</t>
  </si>
  <si>
    <t>1659665016</t>
  </si>
  <si>
    <t>Campbell, Amy</t>
  </si>
  <si>
    <t>Campbell</t>
  </si>
  <si>
    <t>1306067608</t>
  </si>
  <si>
    <t>Chou, Henry</t>
  </si>
  <si>
    <t>Henry</t>
  </si>
  <si>
    <t>Chou</t>
  </si>
  <si>
    <t>1821387374</t>
  </si>
  <si>
    <t>Day, Lamar Pepper</t>
  </si>
  <si>
    <t>Lamar Pepper</t>
  </si>
  <si>
    <t>Day</t>
  </si>
  <si>
    <t>1871539163</t>
  </si>
  <si>
    <t>POWELL, CYNTHIA</t>
  </si>
  <si>
    <t>FLORIDA ENT SURGICAL SPECIALISTS 2*</t>
  </si>
  <si>
    <t>(P)(321) 939-3000 (F)(321) 939-3001</t>
  </si>
  <si>
    <t>COLEY, DAWN WINSLOW</t>
  </si>
  <si>
    <t>FRANKLIN, JOSHUA</t>
  </si>
  <si>
    <t>GERAGHTY, PATRICIA</t>
  </si>
  <si>
    <t>GHANEIE, ASHKAN</t>
  </si>
  <si>
    <t>HAKKY, MICHAEL</t>
  </si>
  <si>
    <t>KAMAT, LEENA</t>
  </si>
  <si>
    <t>MILLER, NATHAN</t>
  </si>
  <si>
    <t>OMOUMI, FARHAD</t>
  </si>
  <si>
    <t>PERRY, DONALD J.</t>
  </si>
  <si>
    <t>ROSALES, OSCAR</t>
  </si>
  <si>
    <t>SAMARDZIC, DEJAN</t>
  </si>
  <si>
    <t>SHETH, POOJA</t>
  </si>
  <si>
    <t>MALIK, FARHAN</t>
  </si>
  <si>
    <t>MCCREATH, WAYNE</t>
  </si>
  <si>
    <t>ALVAREZ, CINDY</t>
  </si>
  <si>
    <t>PROCUNIER, ADAM</t>
  </si>
  <si>
    <t>BRESKA, CAROLINE</t>
  </si>
  <si>
    <t>FORTUNO-ROMAN, CARMEN</t>
  </si>
  <si>
    <t>TAUSSIG, ANDREW</t>
  </si>
  <si>
    <t>KELLY, JUSTIN</t>
  </si>
  <si>
    <t>MOORE, WISTAR "TIM"</t>
  </si>
  <si>
    <t>BRANDEL, DAVID</t>
  </si>
  <si>
    <t>CAMPBELL, AMY</t>
  </si>
  <si>
    <t>CHOU, HENRY</t>
  </si>
  <si>
    <t>DAY, LAMAR PEPPER</t>
  </si>
  <si>
    <t>Suite 513</t>
  </si>
  <si>
    <t>Center For Neonatal Care - Memorial*</t>
  </si>
  <si>
    <t>Santin, Rene</t>
  </si>
  <si>
    <t>Santin</t>
  </si>
  <si>
    <t>1871568733</t>
  </si>
  <si>
    <t>Elizabeth James (OS)</t>
  </si>
  <si>
    <t>Ali, Aaliya</t>
  </si>
  <si>
    <t>Aaliya</t>
  </si>
  <si>
    <t>Ali</t>
  </si>
  <si>
    <t>1831601517</t>
  </si>
  <si>
    <t>Mitra Perez, Angela Delfina</t>
  </si>
  <si>
    <t>Angela Delfina</t>
  </si>
  <si>
    <t>Mitra Perez</t>
  </si>
  <si>
    <t>Aquino</t>
  </si>
  <si>
    <t>Brabble, Tania</t>
  </si>
  <si>
    <t>Tania</t>
  </si>
  <si>
    <t>Brabble</t>
  </si>
  <si>
    <t>Rivera, Mari</t>
  </si>
  <si>
    <t>Mari</t>
  </si>
  <si>
    <t>1154550051</t>
  </si>
  <si>
    <t>Mackey, Shaun</t>
  </si>
  <si>
    <t>Shaun</t>
  </si>
  <si>
    <t>Mackey</t>
  </si>
  <si>
    <t>1891102372</t>
  </si>
  <si>
    <t>Lake Pulmonary Critical Care</t>
  </si>
  <si>
    <t>(352) 742-4447</t>
  </si>
  <si>
    <t>(352) 742-4448</t>
  </si>
  <si>
    <t>Pulmonary</t>
  </si>
  <si>
    <t>Cirelli, Rosemary</t>
  </si>
  <si>
    <t>Cirelli</t>
  </si>
  <si>
    <t>1043205552</t>
  </si>
  <si>
    <t>Center for Pulmonary Diseases</t>
  </si>
  <si>
    <t>Montoya, Francisco</t>
  </si>
  <si>
    <t>Montoya</t>
  </si>
  <si>
    <t>1841285343</t>
  </si>
  <si>
    <t>Cantillo-Kodzis, Patricia</t>
  </si>
  <si>
    <t>Cantillo-Kodzis</t>
  </si>
  <si>
    <t>1295089019</t>
  </si>
  <si>
    <t>Jacarra</t>
  </si>
  <si>
    <t>Carey</t>
  </si>
  <si>
    <t>Kenisia</t>
  </si>
  <si>
    <t>1295248169</t>
  </si>
  <si>
    <t>Carolina</t>
  </si>
  <si>
    <t>Echeverri</t>
  </si>
  <si>
    <t>Catherine Belanger (Prac. Admin)</t>
  </si>
  <si>
    <t>Florida Heart Group - Celebration 2</t>
  </si>
  <si>
    <t>CENTER FOR NEONATAL CARE - MEMORIAL*</t>
  </si>
  <si>
    <t>ELIZABETH JAMES (OS)</t>
  </si>
  <si>
    <t>(P)(352) 742-4447 (F)(352) 742-4448</t>
  </si>
  <si>
    <t>PULMONARY</t>
  </si>
  <si>
    <t>FLORIDA HEART GROUP - CELEBRATION 2</t>
  </si>
  <si>
    <t>Surgical Specialists of Kissimmee</t>
  </si>
  <si>
    <t>Sullivan, Sandra</t>
  </si>
  <si>
    <t>Sullivan</t>
  </si>
  <si>
    <t>Carey, Jacarra</t>
  </si>
  <si>
    <t>Echeverri, Carolina</t>
  </si>
  <si>
    <t>Burgos, Lucidalia</t>
  </si>
  <si>
    <t>Lucidalia</t>
  </si>
  <si>
    <t>Burgos</t>
  </si>
  <si>
    <t>1154855344</t>
  </si>
  <si>
    <t>FLORIDA WOMEN'S CENTER - DELTONA*</t>
  </si>
  <si>
    <t>OWENS, DANA</t>
  </si>
  <si>
    <t>SULLIVAN, SANDRA</t>
  </si>
  <si>
    <t>JAMES, GEEN</t>
  </si>
  <si>
    <t>DIETRICH, MARTIN</t>
  </si>
  <si>
    <t>MCVEY, COURTNEY</t>
  </si>
  <si>
    <t>VARELA, JUAN</t>
  </si>
  <si>
    <t>JOSEPH, RUBY</t>
  </si>
  <si>
    <t>Mission Cardiovascular &amp; Thoracic Surgeons - Apopka*</t>
  </si>
  <si>
    <t>Rowe, Yashika</t>
  </si>
  <si>
    <t>Yashika</t>
  </si>
  <si>
    <t>Rowe</t>
  </si>
  <si>
    <t>1801307566</t>
  </si>
  <si>
    <t>Lugo Mandes, Nejda</t>
  </si>
  <si>
    <t>Nejda</t>
  </si>
  <si>
    <t>Lugo Mandes</t>
  </si>
  <si>
    <t>1851721666</t>
  </si>
  <si>
    <t>Paulino-Singh, Lillian</t>
  </si>
  <si>
    <t>Lilian</t>
  </si>
  <si>
    <t>Paulino-Singh</t>
  </si>
  <si>
    <t>1841347671</t>
  </si>
  <si>
    <t>Gupta, Salil</t>
  </si>
  <si>
    <t>Salil</t>
  </si>
  <si>
    <t>Gupta</t>
  </si>
  <si>
    <t>1578637609</t>
  </si>
  <si>
    <t>Fernandez Sifre, Luis</t>
  </si>
  <si>
    <t>Fernandez Sifre</t>
  </si>
  <si>
    <t>1801862040</t>
  </si>
  <si>
    <t>Motley, Rohana</t>
  </si>
  <si>
    <t>Rohana</t>
  </si>
  <si>
    <t>Motley</t>
  </si>
  <si>
    <t>1528013596</t>
  </si>
  <si>
    <t>Mission Cardiovascular &amp; Thoracic Surgeons - Lady Lake*</t>
  </si>
  <si>
    <t>Lady Lake</t>
  </si>
  <si>
    <t>MISSION CARDIOVASCULAR &amp; THORACIC SURGEONS - APOPKA*</t>
  </si>
  <si>
    <t>CARMODY, MARC</t>
  </si>
  <si>
    <t>MCCRAY, DEVINA</t>
  </si>
  <si>
    <t>GOLDBERG, JOSHUA</t>
  </si>
  <si>
    <t>Davis, Stephanie</t>
  </si>
  <si>
    <t>1942725858</t>
  </si>
  <si>
    <t>Patricia Horvath (PM)/Kairsten Turner (PM)</t>
  </si>
  <si>
    <t>De Marco, Michelle</t>
  </si>
  <si>
    <t>De Marco</t>
  </si>
  <si>
    <t>SANTIN, RENE</t>
  </si>
  <si>
    <t>PATRICIA HORVATH (PM)/KAIRSTEN TURNER (PM)</t>
  </si>
  <si>
    <t>MACKEY, SHAUN</t>
  </si>
  <si>
    <t>ECHEVERRI, CAROLINA</t>
  </si>
  <si>
    <t>DE MARCO, MICHELLE</t>
  </si>
  <si>
    <t>O'Connor, Devlin</t>
  </si>
  <si>
    <t>Devlin</t>
  </si>
  <si>
    <t>O'Connor</t>
  </si>
  <si>
    <t>1053759035</t>
  </si>
  <si>
    <t>Ritland, Yasemin S.</t>
  </si>
  <si>
    <t>Yasemin</t>
  </si>
  <si>
    <t>Center For Colon &amp; Rectal Surgery - Celebration*</t>
  </si>
  <si>
    <t>Suite A150</t>
  </si>
  <si>
    <t>(407) 932-6204</t>
  </si>
  <si>
    <t>Central Florida Hepatology &amp; Gastroenterology - Kissimmee</t>
  </si>
  <si>
    <t>1861643470</t>
  </si>
  <si>
    <t>Allyne, Curtis</t>
  </si>
  <si>
    <t>Allyne</t>
  </si>
  <si>
    <t>1649694779</t>
  </si>
  <si>
    <t>1255341970</t>
  </si>
  <si>
    <t>Badillo, Raul</t>
  </si>
  <si>
    <t>Badillo</t>
  </si>
  <si>
    <t>1346402732</t>
  </si>
  <si>
    <t>Tassopoulos, Chrisovalatou</t>
  </si>
  <si>
    <t>Chrisovalatou</t>
  </si>
  <si>
    <t>Tassopoulos</t>
  </si>
  <si>
    <t>1134635873</t>
  </si>
  <si>
    <t>Neumann, Karoline</t>
  </si>
  <si>
    <t>Karoline</t>
  </si>
  <si>
    <t>Neumann</t>
  </si>
  <si>
    <t>1407936164</t>
  </si>
  <si>
    <t>Leveille, Nicole</t>
  </si>
  <si>
    <t>Leveille</t>
  </si>
  <si>
    <t>1346753092</t>
  </si>
  <si>
    <t>Calderon, Lennie</t>
  </si>
  <si>
    <t>Lennie</t>
  </si>
  <si>
    <t>Calderon</t>
  </si>
  <si>
    <t>1124535505</t>
  </si>
  <si>
    <t>ALI, AALIYA</t>
  </si>
  <si>
    <t>RITLAND, YASEMIN S.</t>
  </si>
  <si>
    <t>MITRA PEREZ, ANGELA DELFINA</t>
  </si>
  <si>
    <t>BRABBLE, TANIA</t>
  </si>
  <si>
    <t>RIVERA, MARI</t>
  </si>
  <si>
    <t>CENTRAL FLORIDA HEPATOLOGY &amp; GASTROENTEROLOGY - KISSIMMEE</t>
  </si>
  <si>
    <t>LAKE PULMONARY CRITICAL CARE</t>
  </si>
  <si>
    <t>CIRELLI, ROSEMARY</t>
  </si>
  <si>
    <t>CENTER FOR PULMONARY DISEASES</t>
  </si>
  <si>
    <t>MONTOYA, FRANCISCO</t>
  </si>
  <si>
    <t>CANTILLO-KODZIS, PATRICIA</t>
  </si>
  <si>
    <t>CAREY, JACARRA</t>
  </si>
  <si>
    <t>Central Florida Hepatology &amp; Gastroenterology - Winter Park</t>
  </si>
  <si>
    <t>(407) 646-7015</t>
  </si>
  <si>
    <t>(407) 646-7935</t>
  </si>
  <si>
    <t>Florida Heart Group - Winter Park*</t>
  </si>
  <si>
    <t>(407) 303-4872</t>
  </si>
  <si>
    <t>Central Florida Hepatology &amp; Gastroenterology - East Orlando</t>
  </si>
  <si>
    <t>CENTRAL FLORIDA HEPATOLOGY &amp; GASTROENTEROLOGY - WINTER PARK</t>
  </si>
  <si>
    <t>(P)(407) 646-7015 (F)(407) 646-7935</t>
  </si>
  <si>
    <t>FLORIDA HEART GROUP - WINTER PARK*</t>
  </si>
  <si>
    <t>PAULINO-SINGH, LILLIAN</t>
  </si>
  <si>
    <t>GUPTA, SALIL</t>
  </si>
  <si>
    <t>FERNANDEZ SIFRE, LUIS</t>
  </si>
  <si>
    <t>MOTLEY, ROHANA</t>
  </si>
  <si>
    <t>(P)(407) 932-6204 (F)(407) 303-4872</t>
  </si>
  <si>
    <t>Andersen, Sonja</t>
  </si>
  <si>
    <t>Sonja</t>
  </si>
  <si>
    <t>Andersen</t>
  </si>
  <si>
    <t>1710204003</t>
  </si>
  <si>
    <t>Jocelyn Cummings (OS)</t>
  </si>
  <si>
    <t>Schilling, Lisa</t>
  </si>
  <si>
    <t>Schilling</t>
  </si>
  <si>
    <t>1538400718</t>
  </si>
  <si>
    <t>MacMahon, Leila</t>
  </si>
  <si>
    <t>Leila</t>
  </si>
  <si>
    <t>MacMahon</t>
  </si>
  <si>
    <t>1619416617</t>
  </si>
  <si>
    <t>Orman</t>
  </si>
  <si>
    <t>Gail Brannan</t>
  </si>
  <si>
    <t>1073838140</t>
  </si>
  <si>
    <t>Amrita</t>
  </si>
  <si>
    <t>Devi</t>
  </si>
  <si>
    <t>1235646621</t>
  </si>
  <si>
    <t>Monson, John</t>
  </si>
  <si>
    <t>Monson</t>
  </si>
  <si>
    <t>Center for Colon &amp; Rectal Surgery - Lake Mary*</t>
  </si>
  <si>
    <t>Lorraine Diaz (OS)</t>
  </si>
  <si>
    <t>(407) 930-7801</t>
  </si>
  <si>
    <t>(407) 930-7806</t>
  </si>
  <si>
    <t>ANDERSEN, SONJA</t>
  </si>
  <si>
    <t>JOCELYN CUMMINGS (OS)</t>
  </si>
  <si>
    <t>LORRAINE DIAZ (OS)</t>
  </si>
  <si>
    <t>(P)(407) 930-7801 (F)(407) 930-7806</t>
  </si>
  <si>
    <t>ROWE, YASHIKA</t>
  </si>
  <si>
    <t>MISSION CARDIOVASCULAR &amp; THORACIC SURGEONS - LADY LAKE*</t>
  </si>
  <si>
    <t>Brady-Hull, Deborah</t>
  </si>
  <si>
    <t>(407)646-7935</t>
  </si>
  <si>
    <t>Suite 231</t>
  </si>
  <si>
    <t>Children's Kidney Center of Florida*</t>
  </si>
  <si>
    <t>(407) 303-9194</t>
  </si>
  <si>
    <t>(407) 303-9273</t>
  </si>
  <si>
    <t>Pediatric Nephrology</t>
  </si>
  <si>
    <t>Jessica Owens (PM)</t>
  </si>
  <si>
    <t>CENTRAL FLORIDA HEPATOLOGY &amp; GASTROENTEROLOGY - EAST ORLANDO</t>
  </si>
  <si>
    <t>(P)(407) 303-9194 (F)(407) 303-9273</t>
  </si>
  <si>
    <t>PEDIATRIC NEPHROLOGY</t>
  </si>
  <si>
    <t>ORKIN, BRUCE</t>
  </si>
  <si>
    <t>CENTER FOR COLON &amp; RECTAL SURGERY - CELEBRATION*</t>
  </si>
  <si>
    <t>BADILLO, RAUL</t>
  </si>
  <si>
    <t>TASSOPOULOS, CHRISOVALATOU</t>
  </si>
  <si>
    <t>BRADY-HULL, DEBORAH</t>
  </si>
  <si>
    <t>(P)(407) 646-7015 (F)(407)646-7935</t>
  </si>
  <si>
    <t>JESSICA OWENS (PM)</t>
  </si>
  <si>
    <t>DAVIS, STEPHANIE</t>
  </si>
  <si>
    <t>Fax</t>
  </si>
  <si>
    <t>Backline</t>
  </si>
  <si>
    <t>Jessica Barber (PM)</t>
  </si>
  <si>
    <t>Smith, Russell</t>
  </si>
  <si>
    <t>Russell</t>
  </si>
  <si>
    <t>1023557402</t>
  </si>
  <si>
    <t>Ashraf</t>
  </si>
  <si>
    <t>1013180124</t>
  </si>
  <si>
    <t>1134101413</t>
  </si>
  <si>
    <t>Fuentes-Blanco, Carla</t>
  </si>
  <si>
    <t>Orman, Amber</t>
  </si>
  <si>
    <t>Singh, Amrita Devi</t>
  </si>
  <si>
    <t>Moorehead, Heather</t>
  </si>
  <si>
    <t>Moorehead</t>
  </si>
  <si>
    <t>1518254143</t>
  </si>
  <si>
    <t>Christine</t>
  </si>
  <si>
    <t>1407070543</t>
  </si>
  <si>
    <t>do Lago, Rodrigo</t>
  </si>
  <si>
    <t>Rodrigo</t>
  </si>
  <si>
    <t>do Lago</t>
  </si>
  <si>
    <t>Marinas</t>
  </si>
  <si>
    <t>1821269697</t>
  </si>
  <si>
    <t>Bernshteyn, Aleksander</t>
  </si>
  <si>
    <t>Aleksander</t>
  </si>
  <si>
    <t>Bernshteyn</t>
  </si>
  <si>
    <t>1972790384</t>
  </si>
  <si>
    <t>LePane, Charlene</t>
  </si>
  <si>
    <t>Charlene</t>
  </si>
  <si>
    <t>Lepane</t>
  </si>
  <si>
    <t>1013119387</t>
  </si>
  <si>
    <t>Skees, Jordan</t>
  </si>
  <si>
    <t>Skees</t>
  </si>
  <si>
    <t>1477911279</t>
  </si>
  <si>
    <t>Silva Rivera, Jose</t>
  </si>
  <si>
    <t>Silva Rivera</t>
  </si>
  <si>
    <t>Edgardo</t>
  </si>
  <si>
    <t>1255529608</t>
  </si>
  <si>
    <t>O'CONNOR, DEVLIN</t>
  </si>
  <si>
    <t>JESSICA BARBER (PM)</t>
  </si>
  <si>
    <t>CENTER FOR PULMONARY HYPERTENSION &amp; CARDIOVASCULAR DISEASES</t>
  </si>
  <si>
    <t>ALLYNE, CURTIS</t>
  </si>
  <si>
    <t>NEUMANN, KAROLINE</t>
  </si>
  <si>
    <t>LEVEILLE, NICOLE</t>
  </si>
  <si>
    <t>CALDERON, LENNIE</t>
  </si>
  <si>
    <t>Vascular Institute of Florida - Oviedo*</t>
  </si>
  <si>
    <t>Catherine Benitez (PM)</t>
  </si>
  <si>
    <t>Center for Specialized Surgery - Oviedo*</t>
  </si>
  <si>
    <t>(407) 303-6330</t>
  </si>
  <si>
    <t>(407) 303-6331</t>
  </si>
  <si>
    <t>Florida Diabetes &amp; Endocrine Center - Lake Nona*</t>
  </si>
  <si>
    <t>Center For Colon &amp; Rectal Surgery - Winter Park*</t>
  </si>
  <si>
    <t>(407) 599-0541</t>
  </si>
  <si>
    <t>407-599-5785</t>
  </si>
  <si>
    <t>CATHERINE BENITEZ (PM)</t>
  </si>
  <si>
    <t>ORMAN, AMBER</t>
  </si>
  <si>
    <t>CENTER FOR COLON &amp; RECTAL SURGERY - LAKE MARY*</t>
  </si>
  <si>
    <t>(P)(407) 303-6330 (F)(407) 303-6331</t>
  </si>
  <si>
    <t>FLORIDA DIABETES &amp; ENDOCRINE CENTER - LAKE NONA*</t>
  </si>
  <si>
    <t>CENTER FOR COLON &amp; RECTAL SURGERY - WINTER PARK*</t>
  </si>
  <si>
    <t>SPINE HEALTH INSTITUTE - APOPKA</t>
  </si>
  <si>
    <t>Rachel Bledsoe (OS)</t>
  </si>
  <si>
    <t>Ashley Murray (OS)</t>
  </si>
  <si>
    <t>Spine Health Institute - Apopka</t>
  </si>
  <si>
    <t>Michael Schulz (PM)</t>
  </si>
  <si>
    <t>Ashraf, Ali</t>
  </si>
  <si>
    <t>Davis, Christine</t>
  </si>
  <si>
    <t>Smith, Danielle</t>
  </si>
  <si>
    <t>Danielle</t>
  </si>
  <si>
    <t>1851762082</t>
  </si>
  <si>
    <t>Hurairah, Abu</t>
  </si>
  <si>
    <t>Abu</t>
  </si>
  <si>
    <t>Hirairah</t>
  </si>
  <si>
    <t>1184904377</t>
  </si>
  <si>
    <t>Center for Specialized Surgery - Lake Nona*</t>
  </si>
  <si>
    <t>5555/5550</t>
  </si>
  <si>
    <t>East Orlando Cardiology</t>
  </si>
  <si>
    <t>(407) 303-6588</t>
  </si>
  <si>
    <t>(407) 303-6592</t>
  </si>
  <si>
    <t>Tota-Maharaj, Rajesh</t>
  </si>
  <si>
    <t>Rajesh</t>
  </si>
  <si>
    <t>Tota-Maharaj</t>
  </si>
  <si>
    <t>1316178445</t>
  </si>
  <si>
    <t>Goli, Sridhar</t>
  </si>
  <si>
    <t>Sridhar</t>
  </si>
  <si>
    <t>Goli</t>
  </si>
  <si>
    <t>1851528103</t>
  </si>
  <si>
    <t>Desario, Mary V.</t>
  </si>
  <si>
    <t>Desario</t>
  </si>
  <si>
    <t>Horn, Nia</t>
  </si>
  <si>
    <t>Nia</t>
  </si>
  <si>
    <t>Horn</t>
  </si>
  <si>
    <t>Valencia</t>
  </si>
  <si>
    <t>1922503176</t>
  </si>
  <si>
    <t>Williams, Regina</t>
  </si>
  <si>
    <t>Regina</t>
  </si>
  <si>
    <t>1639464811</t>
  </si>
  <si>
    <t>Williams, Franklene</t>
  </si>
  <si>
    <t>Franklene</t>
  </si>
  <si>
    <t>Delaine</t>
  </si>
  <si>
    <t>1710314232</t>
  </si>
  <si>
    <t>Cambridge, Robert</t>
  </si>
  <si>
    <t>Cambridge</t>
  </si>
  <si>
    <t>1528217254</t>
  </si>
  <si>
    <t>RACHEL BLEDSOE (OS)</t>
  </si>
  <si>
    <t>ASHLEY MURRAY (OS)</t>
  </si>
  <si>
    <t>VASCULAR INSTITUTE OF FLORIDA - OVIEDO*</t>
  </si>
  <si>
    <t>MICHAEL SCHULZ (PM)</t>
  </si>
  <si>
    <t>MACMAHON, LEILA</t>
  </si>
  <si>
    <t>SINGH, AMRITA DEVI</t>
  </si>
  <si>
    <t>CENTER FOR SPECIALIZED SURGERY - LAKE NONA*</t>
  </si>
  <si>
    <t>CENTER FOR SPECIALIZED SURGERY - OVIEDO*</t>
  </si>
  <si>
    <t>CHILDREN'S KIDNEY CENTER OF FLORIDA*</t>
  </si>
  <si>
    <t>EAST ORLANDO CARDIOLOGY</t>
  </si>
  <si>
    <t>(P)(407) 303-6588 (F)(407) 303-6592</t>
  </si>
  <si>
    <t>DESARIO, MARY V.</t>
  </si>
  <si>
    <t>(407)303-6331</t>
  </si>
  <si>
    <t>Alison Bennett-Boyle (PM)</t>
  </si>
  <si>
    <t>Suite 220B</t>
  </si>
  <si>
    <t>(407) 646-7931</t>
  </si>
  <si>
    <t>(407) 6467943</t>
  </si>
  <si>
    <t>(407) 303-9926</t>
  </si>
  <si>
    <t>(407) 303-9928</t>
  </si>
  <si>
    <t>Mellisa Paciga (PM)</t>
  </si>
  <si>
    <t>Sabu, Antony</t>
  </si>
  <si>
    <t>Antony</t>
  </si>
  <si>
    <t>Sabu</t>
  </si>
  <si>
    <t>1881050573</t>
  </si>
  <si>
    <t>(P)(407) 303-6330 (F)(407)303-6331</t>
  </si>
  <si>
    <t>ALISON BENNETT-BOYLE (PM)</t>
  </si>
  <si>
    <t>MOOREHEAD, HEATHER</t>
  </si>
  <si>
    <t>DAVIS, CHRISTINE</t>
  </si>
  <si>
    <t>DO LAGO, RODRIGO</t>
  </si>
  <si>
    <t>BERNSHTEYN, ALEKSANDER</t>
  </si>
  <si>
    <t>LEPANE, CHARLENE</t>
  </si>
  <si>
    <t>(P)(407) 646-7931 (F)(407) 6467943</t>
  </si>
  <si>
    <t>(P)(407) 303-9926 (F)(407) 303-9928</t>
  </si>
  <si>
    <t>MELLISA PACIGA (PM)</t>
  </si>
  <si>
    <t>COORDINATED CARE FOR KIDS COMPLEX CARE CLINIC AT FLORIDA HOSPITAL FOR CHILDREN</t>
  </si>
  <si>
    <t>755 Rinehart Rd</t>
  </si>
  <si>
    <t>2100 Ocoee-Apopka Rd</t>
  </si>
  <si>
    <t>(407) 992-2665</t>
  </si>
  <si>
    <t>1801 Lee Rd</t>
  </si>
  <si>
    <t>218 Strathy Ln</t>
  </si>
  <si>
    <t>716 Vassar St</t>
  </si>
  <si>
    <t>(407) 423-8456</t>
  </si>
  <si>
    <t>2505 Junior St</t>
  </si>
  <si>
    <t>410 Waymont Ct</t>
  </si>
  <si>
    <t>(407) 323- 4515</t>
  </si>
  <si>
    <t>Loveridge, Carl</t>
  </si>
  <si>
    <t>Loveridge</t>
  </si>
  <si>
    <t>Leonidas</t>
  </si>
  <si>
    <t>1881636272</t>
  </si>
  <si>
    <t>3824 Oakwater Cir</t>
  </si>
  <si>
    <t>755 Rinehard Rd</t>
  </si>
  <si>
    <t>661 E Altamonte Dr</t>
  </si>
  <si>
    <t>(352) 357- 0204</t>
  </si>
  <si>
    <t>1879 Nightingale Ln</t>
  </si>
  <si>
    <t>380 Celebration Pl</t>
  </si>
  <si>
    <t>410 Celebration Pl</t>
  </si>
  <si>
    <t>Jacqueline</t>
  </si>
  <si>
    <t>1144736679</t>
  </si>
  <si>
    <t>1723 Lucerne Ter</t>
  </si>
  <si>
    <t>787 37th St</t>
  </si>
  <si>
    <t>305 Memorial Medical Pkwy</t>
  </si>
  <si>
    <t>6609 N. Wickham Rd</t>
  </si>
  <si>
    <t>2600 Westhall Ln</t>
  </si>
  <si>
    <t>(407) 303-8178</t>
  </si>
  <si>
    <t>(407) 303-9311</t>
  </si>
  <si>
    <t>8000 Red Bug Lake Rd</t>
  </si>
  <si>
    <t>201 Hilda St</t>
  </si>
  <si>
    <t>(407) 303-7288</t>
  </si>
  <si>
    <t>250 N Alafaya Trl</t>
  </si>
  <si>
    <t>(407) 896-6252</t>
  </si>
  <si>
    <t>1876 Nightingale Ln</t>
  </si>
  <si>
    <t>(352) 742-0365</t>
  </si>
  <si>
    <t>7975 Lake Underhill Rd</t>
  </si>
  <si>
    <t>Renay Crowe (PM)</t>
  </si>
  <si>
    <t>(407) 303-4481</t>
  </si>
  <si>
    <t>305 Memorial Pkwy</t>
  </si>
  <si>
    <t>Cunday, Lynette</t>
  </si>
  <si>
    <t>Lynette</t>
  </si>
  <si>
    <t>Cunday</t>
  </si>
  <si>
    <t>Janeray</t>
  </si>
  <si>
    <t>1689164345</t>
  </si>
  <si>
    <t>(407) 646-7654</t>
  </si>
  <si>
    <t>8422 International Dr</t>
  </si>
  <si>
    <t>Alston, Brittany</t>
  </si>
  <si>
    <t>Brittany</t>
  </si>
  <si>
    <t>Alston</t>
  </si>
  <si>
    <t>1093127029</t>
  </si>
  <si>
    <t>2400 N Orange Blosson Trl</t>
  </si>
  <si>
    <t>(407) 646-7844</t>
  </si>
  <si>
    <t>100 N. Edinburgh Dr</t>
  </si>
  <si>
    <t>Central Florida Hepatology &amp; Gastroenterology - Lake Mary*</t>
  </si>
  <si>
    <t>(407) 303-3081</t>
  </si>
  <si>
    <t>(407) 303-2147</t>
  </si>
  <si>
    <t>258 South Chickasaw Trl</t>
  </si>
  <si>
    <t>501 E. King St</t>
  </si>
  <si>
    <t>Chan, Jonathan</t>
  </si>
  <si>
    <t>Chan</t>
  </si>
  <si>
    <t>Ken-Chee</t>
  </si>
  <si>
    <t>1831488618</t>
  </si>
  <si>
    <t>Painter, Amy</t>
  </si>
  <si>
    <t>Painter</t>
  </si>
  <si>
    <t>1205149556</t>
  </si>
  <si>
    <t>2984 Alafaya Trl</t>
  </si>
  <si>
    <t>Machado, Mitchell</t>
  </si>
  <si>
    <t>Mitchell</t>
  </si>
  <si>
    <t>Machado</t>
  </si>
  <si>
    <t>1265520100</t>
  </si>
  <si>
    <t>8575 NE 138th Ln</t>
  </si>
  <si>
    <t>Eubanks, William</t>
  </si>
  <si>
    <t>Eubanks</t>
  </si>
  <si>
    <t>1164469748</t>
  </si>
  <si>
    <t>Usman</t>
  </si>
  <si>
    <t>Hashmi</t>
  </si>
  <si>
    <t>1922334556</t>
  </si>
  <si>
    <t>Stansberry, Jason</t>
  </si>
  <si>
    <t>Stansberry</t>
  </si>
  <si>
    <t>1588832539</t>
  </si>
  <si>
    <t>Briston, David</t>
  </si>
  <si>
    <t>Briston</t>
  </si>
  <si>
    <t>1225270804</t>
  </si>
  <si>
    <t>Bril, Lawren</t>
  </si>
  <si>
    <t>Lawren</t>
  </si>
  <si>
    <t>Bril</t>
  </si>
  <si>
    <t>Alexandria</t>
  </si>
  <si>
    <t>1730627076</t>
  </si>
  <si>
    <t>Tenorio, Annitta</t>
  </si>
  <si>
    <t>Annitta</t>
  </si>
  <si>
    <t>Esmeira</t>
  </si>
  <si>
    <t>Tenorio</t>
  </si>
  <si>
    <t>1720581499</t>
  </si>
  <si>
    <t>El Maali, Cheikh</t>
  </si>
  <si>
    <t>Cheikh</t>
  </si>
  <si>
    <t>El Maali</t>
  </si>
  <si>
    <t>Abou Ethmane</t>
  </si>
  <si>
    <t>1396907739</t>
  </si>
  <si>
    <t>(P)(407) 992-2665 (F)(407) 896-9454</t>
  </si>
  <si>
    <t>SMITH, RUSSELL</t>
  </si>
  <si>
    <t>RENAY CROWE (PM)</t>
  </si>
  <si>
    <t>SKEES, JORDAN</t>
  </si>
  <si>
    <t>SILVA RIVERA, JOSE</t>
  </si>
  <si>
    <t>CENTRAL FLORIDA HEPATOLOGY &amp; GASTROENTEROLOGY - LAKE MARY*</t>
  </si>
  <si>
    <t>(P)(407) 303-3081 (F)(407) 303-2147</t>
  </si>
  <si>
    <t>EUBANKS, WILLIAM</t>
  </si>
  <si>
    <t>FLORIDA EPILEPSY CENTER - SLEEP</t>
  </si>
  <si>
    <t>HORN, NIA</t>
  </si>
  <si>
    <t>WILLIAMS, REGINA</t>
  </si>
  <si>
    <t>WILLIAMS, FRANKLENE</t>
  </si>
  <si>
    <t>SABU, ANTONY</t>
  </si>
  <si>
    <t>Vuong, Cristina</t>
  </si>
  <si>
    <t>Cristina</t>
  </si>
  <si>
    <t>Vuong</t>
  </si>
  <si>
    <t>Le</t>
  </si>
  <si>
    <t>1811482441</t>
  </si>
  <si>
    <t>Galante, Daniel</t>
  </si>
  <si>
    <t>Galante</t>
  </si>
  <si>
    <t>Jospeh</t>
  </si>
  <si>
    <t>1841583572</t>
  </si>
  <si>
    <t>PsyD</t>
  </si>
  <si>
    <t>Cassandra</t>
  </si>
  <si>
    <t>1588917116</t>
  </si>
  <si>
    <t>Carter, Marla</t>
  </si>
  <si>
    <t>Marla</t>
  </si>
  <si>
    <t>Carter</t>
  </si>
  <si>
    <t>Rapalje</t>
  </si>
  <si>
    <t>1447548243</t>
  </si>
  <si>
    <t>Gomez-Dorati, Nicole</t>
  </si>
  <si>
    <t>Gomez-Dorati</t>
  </si>
  <si>
    <t>Isabel</t>
  </si>
  <si>
    <t>1558775791</t>
  </si>
  <si>
    <t>Joseph, Smitha</t>
  </si>
  <si>
    <t>Smitha</t>
  </si>
  <si>
    <t>1265910327</t>
  </si>
  <si>
    <t>Bonilla, Samantha</t>
  </si>
  <si>
    <t>Bonilla</t>
  </si>
  <si>
    <t>N/a</t>
  </si>
  <si>
    <t>1174978175</t>
  </si>
  <si>
    <t>Florida Center for Pediatric Urology</t>
  </si>
  <si>
    <t>2200 Fowlers Grove Blvd</t>
  </si>
  <si>
    <t>Karen Brantley (PM) / Natalie LaRose White (OS)</t>
  </si>
  <si>
    <t>Florida Center for Pediatric Orthopaedics</t>
  </si>
  <si>
    <t>Tully, Collin</t>
  </si>
  <si>
    <t>Collin</t>
  </si>
  <si>
    <t>Tully</t>
  </si>
  <si>
    <t>1902232952</t>
  </si>
  <si>
    <t>Bonilla, Cesar</t>
  </si>
  <si>
    <t>Cesar</t>
  </si>
  <si>
    <t>Augusto</t>
  </si>
  <si>
    <t>1598088668</t>
  </si>
  <si>
    <t>Williams, Sadie</t>
  </si>
  <si>
    <t>Sadie</t>
  </si>
  <si>
    <t>1588925028</t>
  </si>
  <si>
    <t>Winners, Oscar</t>
  </si>
  <si>
    <t>Winners</t>
  </si>
  <si>
    <t>Mendizabel</t>
  </si>
  <si>
    <t>1629104385</t>
  </si>
  <si>
    <t>Tarkowski, Amanda</t>
  </si>
  <si>
    <t>Tarkowski</t>
  </si>
  <si>
    <t>Frances</t>
  </si>
  <si>
    <t>1538508569</t>
  </si>
  <si>
    <t>Tiletnick, Melissa</t>
  </si>
  <si>
    <t>Tiletnick</t>
  </si>
  <si>
    <t>1285060566</t>
  </si>
  <si>
    <t>Chance, Michelle</t>
  </si>
  <si>
    <t>Chance</t>
  </si>
  <si>
    <t>1447708524</t>
  </si>
  <si>
    <t>Tilahun, Yaphet</t>
  </si>
  <si>
    <t>Yaphet</t>
  </si>
  <si>
    <t>Tilahun</t>
  </si>
  <si>
    <t>1134469166</t>
  </si>
  <si>
    <t>Barsoum, Basiem (Will)</t>
  </si>
  <si>
    <t>Basiem</t>
  </si>
  <si>
    <t>Barsoum</t>
  </si>
  <si>
    <t>1104099456</t>
  </si>
  <si>
    <t>Schwertner, Jennifer</t>
  </si>
  <si>
    <t>Schwertner</t>
  </si>
  <si>
    <t>1356538193</t>
  </si>
  <si>
    <t>Foster, Mary</t>
  </si>
  <si>
    <t>Foster</t>
  </si>
  <si>
    <t>1336547652</t>
  </si>
  <si>
    <t>Hashmi, Usman</t>
  </si>
  <si>
    <t>KAREN BRANTLEY (PM) / NATALIE LAROSE WHITE (OS)</t>
  </si>
  <si>
    <t>SMITH, DANIELLE</t>
  </si>
  <si>
    <t>HURAIRAH, ABU</t>
  </si>
  <si>
    <t>TOTA-MAHARAJ, RAJESH</t>
  </si>
  <si>
    <t>GOLI, SRIDHAR</t>
  </si>
  <si>
    <t>CAMBRIDGE, ROBERT</t>
  </si>
  <si>
    <t>(blank)</t>
  </si>
  <si>
    <t>Stubblefield-Lydon, Constance</t>
  </si>
  <si>
    <t>Constance</t>
  </si>
  <si>
    <t>Stubblefield-Lydon</t>
  </si>
  <si>
    <t>Dorene Carter (PM)</t>
  </si>
  <si>
    <t>Pediatric Cardiology Consultants - Winter Garden*</t>
  </si>
  <si>
    <t>2200 Fowler Grove Blvd</t>
  </si>
  <si>
    <t>Suite 260</t>
  </si>
  <si>
    <t>Palliative Care Specialists</t>
  </si>
  <si>
    <t>Suite 235</t>
  </si>
  <si>
    <t>Palliative Care</t>
  </si>
  <si>
    <t>(407) 303-7270</t>
  </si>
  <si>
    <t>(407) 303-2553</t>
  </si>
  <si>
    <t>Anderson, Laurie</t>
  </si>
  <si>
    <t>Laurie</t>
  </si>
  <si>
    <t>Suite 040</t>
  </si>
  <si>
    <t>Gonzalez, Maria</t>
  </si>
  <si>
    <t>Suite 105</t>
  </si>
  <si>
    <t>Advanced Pediatric Surgical Specialists - Winter Garden*</t>
  </si>
  <si>
    <t>(407) 303-7248</t>
  </si>
  <si>
    <t>Florida Gastroenterology Care for Children*</t>
  </si>
  <si>
    <t>Florida Gastroenterology Care For Children - Winter Garden*</t>
  </si>
  <si>
    <t>GME</t>
  </si>
  <si>
    <t>(407) 656-0042</t>
  </si>
  <si>
    <t>(407) 656-0633</t>
  </si>
  <si>
    <t>Deborah Haywood</t>
  </si>
  <si>
    <t>Kathryn Wilson</t>
  </si>
  <si>
    <t>Elizondo Vega, Heather</t>
  </si>
  <si>
    <t>Elizondo Vega</t>
  </si>
  <si>
    <t>Keith, Laura</t>
  </si>
  <si>
    <t>Lopez Ruiz, Arnaldo</t>
  </si>
  <si>
    <t>Arnaldo</t>
  </si>
  <si>
    <t>Lopez Ruiz</t>
  </si>
  <si>
    <t>Fabian</t>
  </si>
  <si>
    <t>Stall, Bronwyn</t>
  </si>
  <si>
    <t>Bronwyn</t>
  </si>
  <si>
    <t>Stall</t>
  </si>
  <si>
    <t>Ruddy</t>
  </si>
  <si>
    <t>Martincevic, Mattew</t>
  </si>
  <si>
    <t>Martincevic</t>
  </si>
  <si>
    <t>Ierardi, Ralph</t>
  </si>
  <si>
    <t>Ralph</t>
  </si>
  <si>
    <t>Ierardi</t>
  </si>
  <si>
    <t>Hernandez, Vanessa</t>
  </si>
  <si>
    <t>Yvette</t>
  </si>
  <si>
    <t>(407) 303-6920</t>
  </si>
  <si>
    <t>Mcbean, Charmaine</t>
  </si>
  <si>
    <t>Charmaine</t>
  </si>
  <si>
    <t>Mcbean</t>
  </si>
  <si>
    <t>Soto, Maria</t>
  </si>
  <si>
    <t>Soto</t>
  </si>
  <si>
    <t>Pearcy, Sharon</t>
  </si>
  <si>
    <t>Sharon</t>
  </si>
  <si>
    <t>Pearcy</t>
  </si>
  <si>
    <t>Henderson, Shanda</t>
  </si>
  <si>
    <t>Shanda</t>
  </si>
  <si>
    <t>Henderson</t>
  </si>
  <si>
    <t>Martinez</t>
  </si>
  <si>
    <t>Martinez, Connie</t>
  </si>
  <si>
    <t>Connie</t>
  </si>
  <si>
    <t>An, Hyunjung (Mary)</t>
  </si>
  <si>
    <t>Hyunjung (Mary)</t>
  </si>
  <si>
    <t>An</t>
  </si>
  <si>
    <t>Cherry, Richard</t>
  </si>
  <si>
    <t>Cherry</t>
  </si>
  <si>
    <t>Callahan, Mary</t>
  </si>
  <si>
    <t>Callahan</t>
  </si>
  <si>
    <t>Lavigne, Alexander</t>
  </si>
  <si>
    <t>Lavigne</t>
  </si>
  <si>
    <t>Mastroianni, Dominick</t>
  </si>
  <si>
    <t>Dominick</t>
  </si>
  <si>
    <t>Mastroianni</t>
  </si>
  <si>
    <t>Arjona, Nydia</t>
  </si>
  <si>
    <t>Nydia</t>
  </si>
  <si>
    <t>Arjona</t>
  </si>
  <si>
    <t>Cunnington, Laura</t>
  </si>
  <si>
    <t>Cunnington</t>
  </si>
  <si>
    <t>Shaikh, Munima</t>
  </si>
  <si>
    <t>Munima</t>
  </si>
  <si>
    <t>Shaikh</t>
  </si>
  <si>
    <t>Trina Hidalgo</t>
  </si>
  <si>
    <t>101 S Westmoreland Dr</t>
  </si>
  <si>
    <t>(407) 836-9262</t>
  </si>
  <si>
    <t>(407) 836-7163</t>
  </si>
  <si>
    <t>Kristin Jimenez</t>
  </si>
  <si>
    <t>Dawn Gates</t>
  </si>
  <si>
    <t>Jessica Johnson</t>
  </si>
  <si>
    <t>Van Horn, Sandra</t>
  </si>
  <si>
    <t>Van Horn</t>
  </si>
  <si>
    <t>Hayes, Cynthia</t>
  </si>
  <si>
    <t>Hayes</t>
  </si>
  <si>
    <t>Florida Hospital Care Clinic at Celebration Health</t>
  </si>
  <si>
    <t>TCC</t>
  </si>
  <si>
    <t>(407) 303-3837</t>
  </si>
  <si>
    <t>(407) 303-3838</t>
  </si>
  <si>
    <t>Transition Clinic</t>
  </si>
  <si>
    <t>Patricia Toor</t>
  </si>
  <si>
    <t>Sandra Reeder</t>
  </si>
  <si>
    <t>Tina Wells</t>
  </si>
  <si>
    <t>Stone, Frank</t>
  </si>
  <si>
    <t>Stone</t>
  </si>
  <si>
    <t>Reeder, Sandra</t>
  </si>
  <si>
    <t>Reeder</t>
  </si>
  <si>
    <t>Wells, Tina</t>
  </si>
  <si>
    <t>Tina</t>
  </si>
  <si>
    <t>Wells</t>
  </si>
  <si>
    <t>Heart Success Clinic at Florida Hospital Orlando</t>
  </si>
  <si>
    <t>2501 North Orange Avenue</t>
  </si>
  <si>
    <t>Suite 542</t>
  </si>
  <si>
    <t>(407) 303-5860</t>
  </si>
  <si>
    <t>(407) 303-2759</t>
  </si>
  <si>
    <t>Tourian</t>
  </si>
  <si>
    <t>Hollenberger</t>
  </si>
  <si>
    <t>Altamonte Care Clinic</t>
  </si>
  <si>
    <t>661 E Altamonte Drive</t>
  </si>
  <si>
    <t>Suite 324</t>
  </si>
  <si>
    <t>(407) 303-3031</t>
  </si>
  <si>
    <t>(407) 303-3047</t>
  </si>
  <si>
    <t>Fernando Nascimento</t>
  </si>
  <si>
    <t>Edward Fluker</t>
  </si>
  <si>
    <t>Lucia Cruz</t>
  </si>
  <si>
    <t>Rosendo, Leyberth</t>
  </si>
  <si>
    <t>Leyberth</t>
  </si>
  <si>
    <t>Rosendo</t>
  </si>
  <si>
    <t>Pierre, Lyne</t>
  </si>
  <si>
    <t>Lyne</t>
  </si>
  <si>
    <t>Pierre</t>
  </si>
  <si>
    <t>Kissimmee Care Clinic</t>
  </si>
  <si>
    <t>201 Hilda Street</t>
  </si>
  <si>
    <t>Suite 36</t>
  </si>
  <si>
    <t>Moody, Lissette</t>
  </si>
  <si>
    <t>Lissette</t>
  </si>
  <si>
    <t>Moody</t>
  </si>
  <si>
    <t>Suite 700</t>
  </si>
  <si>
    <t>FHTI</t>
  </si>
  <si>
    <t>(407) 303 2474</t>
  </si>
  <si>
    <t>Pre Kidney (407) 303-0677 
Post Kidny (407 ) 303-0679</t>
  </si>
  <si>
    <t>Kari Vargas</t>
  </si>
  <si>
    <t>Barry Friedman</t>
  </si>
  <si>
    <t>Angelis, Michael, MD</t>
  </si>
  <si>
    <t>Angelis</t>
  </si>
  <si>
    <t>Heart Transplant</t>
  </si>
  <si>
    <t>(407) 303-0678</t>
  </si>
  <si>
    <t>Botta, Donald Murrill</t>
  </si>
  <si>
    <t>Donald Murrill</t>
  </si>
  <si>
    <t>Botta</t>
  </si>
  <si>
    <t>Liver Transplant - Surgeons</t>
  </si>
  <si>
    <t>(407) 303-0676</t>
  </si>
  <si>
    <t>Chin, Lawrence Thomas</t>
  </si>
  <si>
    <t>Lawrence Thomas</t>
  </si>
  <si>
    <t>Lung Transplant</t>
  </si>
  <si>
    <t>(407) 303-0682</t>
  </si>
  <si>
    <t>Davis, Robert</t>
  </si>
  <si>
    <t>Robert D</t>
  </si>
  <si>
    <t>Gries, Cynthia</t>
  </si>
  <si>
    <t>Cynthia Jane</t>
  </si>
  <si>
    <t>Gries</t>
  </si>
  <si>
    <t>Advanced Pulmonary</t>
  </si>
  <si>
    <t>Advanced Heart Fail</t>
  </si>
  <si>
    <t>Hepatology</t>
  </si>
  <si>
    <t>(407) 303 0690</t>
  </si>
  <si>
    <t>Hilal, Iman Tawfiq</t>
  </si>
  <si>
    <t>Iman Tawfiq</t>
  </si>
  <si>
    <t>Hilal</t>
  </si>
  <si>
    <t>Hobbs, Amber Nicole</t>
  </si>
  <si>
    <t>Amber Nicole</t>
  </si>
  <si>
    <t>Hobbs</t>
  </si>
  <si>
    <t>Johnson, Jeffrey Thomas</t>
  </si>
  <si>
    <t>Jeffrey Thomas</t>
  </si>
  <si>
    <t>Koteish, Ayman Abdel</t>
  </si>
  <si>
    <t>Ayman Abdel</t>
  </si>
  <si>
    <t>Koteish</t>
  </si>
  <si>
    <t>Metzger, Robert A</t>
  </si>
  <si>
    <t>Robert A</t>
  </si>
  <si>
    <t>Metzger</t>
  </si>
  <si>
    <t>Nibhanupudy, Bobby Narasimha</t>
  </si>
  <si>
    <t>Bobby Narasimha</t>
  </si>
  <si>
    <t>Nibhanupudy</t>
  </si>
  <si>
    <t>Raval, Nirav Yagnesh</t>
  </si>
  <si>
    <t>Nirav Yagnesh</t>
  </si>
  <si>
    <t>Roman, Torfay Sharifnia</t>
  </si>
  <si>
    <t>Torfay Sharifnia</t>
  </si>
  <si>
    <t>Roman</t>
  </si>
  <si>
    <t>Shakar, Simon</t>
  </si>
  <si>
    <t>Simon F</t>
  </si>
  <si>
    <t>Shakar</t>
  </si>
  <si>
    <t>Silvestry, Scott</t>
  </si>
  <si>
    <t>Scott C</t>
  </si>
  <si>
    <t>Silvestry</t>
  </si>
  <si>
    <t>Vedula, Giridhar</t>
  </si>
  <si>
    <t>Giridhar V</t>
  </si>
  <si>
    <t>Vedula</t>
  </si>
  <si>
    <t>Velez, Mauricio</t>
  </si>
  <si>
    <t>Mauricio</t>
  </si>
  <si>
    <t>Velez</t>
  </si>
  <si>
    <t>Vidic, Andrija</t>
  </si>
  <si>
    <t>Andrija</t>
  </si>
  <si>
    <t>Vidic</t>
  </si>
  <si>
    <t>Wallace, Eveline S Philippi</t>
  </si>
  <si>
    <t>Eveline S Philippi</t>
  </si>
  <si>
    <t>Wallace</t>
  </si>
  <si>
    <t>Loe, Catherine</t>
  </si>
  <si>
    <t>Loe</t>
  </si>
  <si>
    <t>McConkey, Stacy</t>
  </si>
  <si>
    <t>McConkey</t>
  </si>
  <si>
    <t>Moorjani, Anita</t>
  </si>
  <si>
    <t>Anita</t>
  </si>
  <si>
    <t>Moorjani</t>
  </si>
  <si>
    <t>Tamse, Tiffany</t>
  </si>
  <si>
    <t>Tamse</t>
  </si>
  <si>
    <t>Center for Family Care &amp; Neuromuscular Medicine</t>
  </si>
  <si>
    <t>(407) 303-8659</t>
  </si>
  <si>
    <t>(407) 303-6831</t>
  </si>
  <si>
    <t>Conaway, Eileen</t>
  </si>
  <si>
    <t>Eileen</t>
  </si>
  <si>
    <t>Conaway</t>
  </si>
  <si>
    <t>Community Medicine Clinic East</t>
  </si>
  <si>
    <t>(407) 303-6820</t>
  </si>
  <si>
    <t>Primary Care</t>
  </si>
  <si>
    <t>Vacant</t>
  </si>
  <si>
    <t>Geer, Kamini</t>
  </si>
  <si>
    <t>Kamini</t>
  </si>
  <si>
    <t>Geer</t>
  </si>
  <si>
    <t>Madrazo-Rico, Sonia</t>
  </si>
  <si>
    <t>Madrazo-Rico</t>
  </si>
  <si>
    <t>O'Donnell, Arlene</t>
  </si>
  <si>
    <t>Arlene</t>
  </si>
  <si>
    <t>O'Donnell</t>
  </si>
  <si>
    <t>Loch Haven OB-GYN Group Oviedo</t>
  </si>
  <si>
    <t>Oveido</t>
  </si>
  <si>
    <t>(407) 821-3699</t>
  </si>
  <si>
    <t>(407) 890-9961</t>
  </si>
  <si>
    <t>(407) 821-3698</t>
  </si>
  <si>
    <t>OB/GYN</t>
  </si>
  <si>
    <t>Auffant, Jessica</t>
  </si>
  <si>
    <t>Auffant</t>
  </si>
  <si>
    <t>Loch Haven OB-GYN Group Winter Garden</t>
  </si>
  <si>
    <t>(407) 614-0585</t>
  </si>
  <si>
    <t>(407) 614-0587</t>
  </si>
  <si>
    <t>(407) 614-0586</t>
  </si>
  <si>
    <t>Loch Haven OB-GYN Group Princeton</t>
  </si>
  <si>
    <t>235 East Princeton St</t>
  </si>
  <si>
    <t>(407) 303-1444</t>
  </si>
  <si>
    <t>(407)303-1446</t>
  </si>
  <si>
    <t>(407) 303-1449</t>
  </si>
  <si>
    <t>Balint, Lynda</t>
  </si>
  <si>
    <t>Lynda</t>
  </si>
  <si>
    <t>Balint</t>
  </si>
  <si>
    <t>Johnson, Jill</t>
  </si>
  <si>
    <t>Community Medicine Clinic</t>
  </si>
  <si>
    <t>(407) 303-7298</t>
  </si>
  <si>
    <t>(407) 303-2886</t>
  </si>
  <si>
    <t>(407) 303-2066</t>
  </si>
  <si>
    <t>Bentinganan Cortes, Zeena</t>
  </si>
  <si>
    <t>Zeena</t>
  </si>
  <si>
    <t>Centre for Family Medicine</t>
  </si>
  <si>
    <t>133 Benmore Dr</t>
  </si>
  <si>
    <t>(407) 646-7070</t>
  </si>
  <si>
    <t>(407) 646-7747</t>
  </si>
  <si>
    <t>Doan, Jennifer</t>
  </si>
  <si>
    <t>Doan</t>
  </si>
  <si>
    <t>Griffith, Heather</t>
  </si>
  <si>
    <t>Griffith</t>
  </si>
  <si>
    <t>Klega, Ann</t>
  </si>
  <si>
    <t>Klega</t>
  </si>
  <si>
    <t>Sholar, Sara</t>
  </si>
  <si>
    <t>Sholar</t>
  </si>
  <si>
    <t>Siddiqui, Sabiha</t>
  </si>
  <si>
    <t>Sabiha</t>
  </si>
  <si>
    <t>Siddiqui</t>
  </si>
  <si>
    <t>Medicine Specialists</t>
  </si>
  <si>
    <t>Albors-Mora, Melanie</t>
  </si>
  <si>
    <t>Melanie</t>
  </si>
  <si>
    <t>Albors-Mora</t>
  </si>
  <si>
    <t>Echeverria-Beltran, Karen</t>
  </si>
  <si>
    <t>Echeverria-Beltran</t>
  </si>
  <si>
    <t>Centre for Aging and Wellness</t>
  </si>
  <si>
    <t>(407) 599-6060</t>
  </si>
  <si>
    <t>Geriatrics</t>
  </si>
  <si>
    <t>Appel, Rose</t>
  </si>
  <si>
    <t>Rose</t>
  </si>
  <si>
    <t>Appel</t>
  </si>
  <si>
    <t>Cole, Ariel</t>
  </si>
  <si>
    <t>Creamer, Robin C</t>
  </si>
  <si>
    <t>Creamer</t>
  </si>
  <si>
    <t>Mitchell, Bridgette</t>
  </si>
  <si>
    <t>Bridgette</t>
  </si>
  <si>
    <t>Febres, Jeanine</t>
  </si>
  <si>
    <t>Jeanine</t>
  </si>
  <si>
    <t>Febres</t>
  </si>
  <si>
    <t>Gallaher, Courtney</t>
  </si>
  <si>
    <t>Gallaher</t>
  </si>
  <si>
    <t>Vallieres, Jordan</t>
  </si>
  <si>
    <t>Vallieres</t>
  </si>
  <si>
    <t>Johnson, Shelby</t>
  </si>
  <si>
    <t>Shelby</t>
  </si>
  <si>
    <t>Field</t>
  </si>
  <si>
    <t>STUBBLEFIELD-LYDON, CONSTANCE</t>
  </si>
  <si>
    <t>DORENE CARTER (PM)</t>
  </si>
  <si>
    <t>LOVERIDGE, CARL</t>
  </si>
  <si>
    <t>PALLIATIVE CARE SPECIALISTS</t>
  </si>
  <si>
    <t>(P)(407) 303-7270 (F)(407) 303-2553</t>
  </si>
  <si>
    <t>PALLIATIVE CARE</t>
  </si>
  <si>
    <t>ANDERSON, LAURIE</t>
  </si>
  <si>
    <t>ASHRAF, ALI</t>
  </si>
  <si>
    <t>GONZALEZ, MARIA</t>
  </si>
  <si>
    <t>CUNDAY, LYNETTE</t>
  </si>
  <si>
    <t>ALSTON, BRITTANY</t>
  </si>
  <si>
    <t>FLORIDA GASTROENTEROLOGY CARE FOR CHILDREN*</t>
  </si>
  <si>
    <t>FLORIDA GASTROENTEROLOGY CARE FOR CHILDREN - WINTER GARDEN*</t>
  </si>
  <si>
    <t>(P)(407) 656-0042 (F)(407) 656-0633</t>
  </si>
  <si>
    <t>DEBORAH HAYWOOD</t>
  </si>
  <si>
    <t>ELIZONDO VEGA, HEATHER</t>
  </si>
  <si>
    <t>KEITH, LAURA</t>
  </si>
  <si>
    <t>CHAN, JONATHAN</t>
  </si>
  <si>
    <t>PAINTER, AMY</t>
  </si>
  <si>
    <t>MACHADO, MITCHELL</t>
  </si>
  <si>
    <t>(P)(407) 303-6920 (F)(407) 303-8916</t>
  </si>
  <si>
    <t>MCBEAN, CHARMAINE</t>
  </si>
  <si>
    <t>SOTO, MARIA</t>
  </si>
  <si>
    <t>TARKOWSKI, AMANDA</t>
  </si>
  <si>
    <t>TILETNICK, MELISSA</t>
  </si>
  <si>
    <t>PEARCY, SHARON</t>
  </si>
  <si>
    <t>HENDERSON, SHANDA</t>
  </si>
  <si>
    <t>MARTINEZ, CONNIE</t>
  </si>
  <si>
    <t>AN, HYUNJUNG (MARY)</t>
  </si>
  <si>
    <t>CHERRY, RICHARD</t>
  </si>
  <si>
    <t>CALLAHAN, MARY</t>
  </si>
  <si>
    <t>LAVIGNE, ALEXANDER</t>
  </si>
  <si>
    <t>MASTROIANNI, DOMINICK</t>
  </si>
  <si>
    <t>ARJONA, NYDIA</t>
  </si>
  <si>
    <t>CUNNINGTON, LAURA</t>
  </si>
  <si>
    <t>SHAIKH, MUNIMA</t>
  </si>
  <si>
    <t>TRINA HIDALGO</t>
  </si>
  <si>
    <t>(P)(407) 836-9262 (F)(407) 836-7163</t>
  </si>
  <si>
    <t>KRISTIN JIMENEZ</t>
  </si>
  <si>
    <t xml:space="preserve">DAWN GATES 
</t>
  </si>
  <si>
    <t>JESSICA JOHNSON</t>
  </si>
  <si>
    <t>VAN HORN, SANDRA</t>
  </si>
  <si>
    <t>HAYES, CYNTHIA</t>
  </si>
  <si>
    <t>FLORIDA HOSPITAL CARE CLINIC AT CELEBRATION HEALTH</t>
  </si>
  <si>
    <t>(P)(407) 303-3837 (F)(407) 303-3838</t>
  </si>
  <si>
    <t>TRANSITION CLINIC</t>
  </si>
  <si>
    <t>PATRICIA TOOR</t>
  </si>
  <si>
    <t xml:space="preserve">SANDRA REEDER 
</t>
  </si>
  <si>
    <t>TINA WELLS</t>
  </si>
  <si>
    <t>STONE, FRANK</t>
  </si>
  <si>
    <t>REEDER, SANDRA</t>
  </si>
  <si>
    <t>WELLS, TINA</t>
  </si>
  <si>
    <t>HEART SUCCESS CLINIC AT FLORIDA HOSPITAL ORLANDO</t>
  </si>
  <si>
    <t>(P)(407) 303-5860 (F)(407) 303-2759</t>
  </si>
  <si>
    <t>ALTAMONTE CARE CLINIC</t>
  </si>
  <si>
    <t>(P)(407) 303-3031 (F)(407) 303-3047</t>
  </si>
  <si>
    <t>FERNANDO NASCIMENTO</t>
  </si>
  <si>
    <t xml:space="preserve">EDWARD FLUKER 
</t>
  </si>
  <si>
    <t>LUCIA CRUZ</t>
  </si>
  <si>
    <t>ROSENDO, LEYBERTH</t>
  </si>
  <si>
    <t>PIERRE, LYNE</t>
  </si>
  <si>
    <t>KISSIMMEE CARE CLINIC</t>
  </si>
  <si>
    <t>MOODY, LISSETTE</t>
  </si>
  <si>
    <t>(P)(407) 303 2474 (F)Pre Kidney (407) 303-0677 
Post Kidny (407 ) 303-0679</t>
  </si>
  <si>
    <t>KARI VARGAS</t>
  </si>
  <si>
    <t xml:space="preserve">BARRY FRIEDMAN 
</t>
  </si>
  <si>
    <t>ANGELIS, MICHAEL, MD</t>
  </si>
  <si>
    <t>HEART TRANSPLANT</t>
  </si>
  <si>
    <t>(P)(407) 303 2474 (F)(407) 303-0678</t>
  </si>
  <si>
    <t>BOTTA, DONALD MURRILL</t>
  </si>
  <si>
    <t>LIVER TRANSPLANT - SURGEONS</t>
  </si>
  <si>
    <t>(P)(407) 303 2474 (F)(407) 303-0676</t>
  </si>
  <si>
    <t>CHIN, LAWRENCE THOMAS</t>
  </si>
  <si>
    <t>LUNG TRANSPLANT</t>
  </si>
  <si>
    <t>(P)(407) 303 2474 (F)(407) 303-0682</t>
  </si>
  <si>
    <t>DAVIS, ROBERT</t>
  </si>
  <si>
    <t>GRIES, CYNTHIA</t>
  </si>
  <si>
    <t>ADVANCED PULMONARY</t>
  </si>
  <si>
    <t>ADVANCED HEART FAIL</t>
  </si>
  <si>
    <t>HEPATOLOGY</t>
  </si>
  <si>
    <t>(P)(407) 303 2474 (F)(407) 303 0690</t>
  </si>
  <si>
    <t>HILAL, IMAN TAWFIQ</t>
  </si>
  <si>
    <t>HOBBS, AMBER NICOLE</t>
  </si>
  <si>
    <t>JOHNSON, JEFFREY THOMAS</t>
  </si>
  <si>
    <t>KOTEISH, AYMAN ABDEL</t>
  </si>
  <si>
    <t>METZGER, ROBERT A</t>
  </si>
  <si>
    <t>NIBHANUPUDY, BOBBY NARASIMHA</t>
  </si>
  <si>
    <t>RAVAL, NIRAV YAGNESH</t>
  </si>
  <si>
    <t>ROMAN, TORFAY SHARIFNIA</t>
  </si>
  <si>
    <t>SHAKAR, SIMON</t>
  </si>
  <si>
    <t>SILVESTRY, SCOTT</t>
  </si>
  <si>
    <t>VEDULA, GIRIDHAR</t>
  </si>
  <si>
    <t>VELEZ, MAURICIO</t>
  </si>
  <si>
    <t>VIDIC, ANDRIJA</t>
  </si>
  <si>
    <t>WALLACE, EVELINE S PHILIPPI</t>
  </si>
  <si>
    <t>HASHMI, USMAN</t>
  </si>
  <si>
    <t>STANSBERRY, JASON</t>
  </si>
  <si>
    <t>BRISTON, DAVID</t>
  </si>
  <si>
    <t>BRIL, LAWREN</t>
  </si>
  <si>
    <t>TENORIO, ANNITTA</t>
  </si>
  <si>
    <t>EL MAALI, CHEIKH</t>
  </si>
  <si>
    <t>LOE, CATHERINE</t>
  </si>
  <si>
    <t>MCCONKEY, STACY</t>
  </si>
  <si>
    <t>MOORJANI, ANITA</t>
  </si>
  <si>
    <t>TAMSE, TIFFANY</t>
  </si>
  <si>
    <t>CENTER FOR FAMILY CARE &amp; NEUROMUSCULAR MEDICINE</t>
  </si>
  <si>
    <t>(P)(407) 303-6830 (F)(407) 303-8659</t>
  </si>
  <si>
    <t>CONAWAY, EILEEN</t>
  </si>
  <si>
    <t>COMMUNITY MEDICINE CLINIC EAST</t>
  </si>
  <si>
    <t>PRIMARY CARE</t>
  </si>
  <si>
    <t>VACANT</t>
  </si>
  <si>
    <t>GEER, KAMINI</t>
  </si>
  <si>
    <t>MADRAZO-RICO, SONIA</t>
  </si>
  <si>
    <t>O'DONNELL, ARLENE</t>
  </si>
  <si>
    <t>LOCH HAVEN OB-GYN GROUP OVIEDO</t>
  </si>
  <si>
    <t>(P)(407) 821-3699 (F)(407) 890-9961</t>
  </si>
  <si>
    <t>AUFFANT, JESSICA</t>
  </si>
  <si>
    <t>LOCH HAVEN OB-GYN GROUP WINTER GARDEN</t>
  </si>
  <si>
    <t>(P)(407) 614-0585 (F)(407) 614-0587</t>
  </si>
  <si>
    <t>LOCH HAVEN OB-GYN GROUP PRINCETON</t>
  </si>
  <si>
    <t>(P)(407) 303-1444 (F)(407)303-1446</t>
  </si>
  <si>
    <t>BALINT, LYNDA</t>
  </si>
  <si>
    <t>JOHNSON, JILL</t>
  </si>
  <si>
    <t>COMMUNITY MEDICINE CLINIC</t>
  </si>
  <si>
    <t>(P)(407) 303-7298 (F)(407) 303-2886</t>
  </si>
  <si>
    <t>BENTINGANAN CORTES, ZEENA</t>
  </si>
  <si>
    <t>CENTRE FOR FAMILY MEDICINE</t>
  </si>
  <si>
    <t>(P)(407) 646-7070 (F)(407) 646-7747</t>
  </si>
  <si>
    <t>DOAN, JENNIFER</t>
  </si>
  <si>
    <t>GRIFFITH, HEATHER</t>
  </si>
  <si>
    <t>KLEGA, ANN</t>
  </si>
  <si>
    <t>SHOLAR, SARA</t>
  </si>
  <si>
    <t>SIDDIQUI, SABIHA</t>
  </si>
  <si>
    <t>MEDICINE SPECIALISTS</t>
  </si>
  <si>
    <t>ALBORS-MORA, MELANIE</t>
  </si>
  <si>
    <t>ECHEVERRIA-BELTRAN, KAREN</t>
  </si>
  <si>
    <t>CENTRE FOR AGING AND WELLNESS</t>
  </si>
  <si>
    <t>(P)(407) 599-6060 (F)(407) 646-7747</t>
  </si>
  <si>
    <t>GERIATRICS</t>
  </si>
  <si>
    <t>APPEL, ROSE</t>
  </si>
  <si>
    <t>COLE, ARIEL</t>
  </si>
  <si>
    <t>CREAMER, ROBIN C</t>
  </si>
  <si>
    <t>1003120692</t>
  </si>
  <si>
    <t>1023310281</t>
  </si>
  <si>
    <t>1043485790</t>
  </si>
  <si>
    <t>1104853464</t>
  </si>
  <si>
    <t>1114467776</t>
  </si>
  <si>
    <t>1124054333</t>
  </si>
  <si>
    <t>1144708058</t>
  </si>
  <si>
    <t>1205891983</t>
  </si>
  <si>
    <t>1225422660</t>
  </si>
  <si>
    <t>1255406161</t>
  </si>
  <si>
    <t>1265428296</t>
  </si>
  <si>
    <t>1306038930</t>
  </si>
  <si>
    <t>1316037096</t>
  </si>
  <si>
    <t>1336120468</t>
  </si>
  <si>
    <t>1336529247</t>
  </si>
  <si>
    <t>1336579606</t>
  </si>
  <si>
    <t>1356517999</t>
  </si>
  <si>
    <t>1356883532</t>
  </si>
  <si>
    <t>1366785693</t>
  </si>
  <si>
    <t>1376526194</t>
  </si>
  <si>
    <t>1386714574</t>
  </si>
  <si>
    <t>1407956725</t>
  </si>
  <si>
    <t>1417904210</t>
  </si>
  <si>
    <t>1427058932</t>
  </si>
  <si>
    <t>1447588942</t>
  </si>
  <si>
    <t>1457341414</t>
  </si>
  <si>
    <t>1467825448</t>
  </si>
  <si>
    <t>1477648160</t>
  </si>
  <si>
    <t>1477896215</t>
  </si>
  <si>
    <t>1508121948</t>
  </si>
  <si>
    <t>1518233873</t>
  </si>
  <si>
    <t>1548398902</t>
  </si>
  <si>
    <t>1558868794</t>
  </si>
  <si>
    <t>1588103931</t>
  </si>
  <si>
    <t>1588650519</t>
  </si>
  <si>
    <t>1609126291</t>
  </si>
  <si>
    <t>1619013729</t>
  </si>
  <si>
    <t>1619305224</t>
  </si>
  <si>
    <t>1679052484</t>
  </si>
  <si>
    <t>1679562599</t>
  </si>
  <si>
    <t>1700997186</t>
  </si>
  <si>
    <t>1710342803</t>
  </si>
  <si>
    <t>1710972492</t>
  </si>
  <si>
    <t>1720035272</t>
  </si>
  <si>
    <t>1720347651</t>
  </si>
  <si>
    <t>1730387697</t>
  </si>
  <si>
    <t>1730396896</t>
  </si>
  <si>
    <t>1760757033</t>
  </si>
  <si>
    <t>1770577504</t>
  </si>
  <si>
    <t>1770967978</t>
  </si>
  <si>
    <t>1780629253</t>
  </si>
  <si>
    <t>1801820493</t>
  </si>
  <si>
    <t>1811948128</t>
  </si>
  <si>
    <t>1831151638</t>
  </si>
  <si>
    <t>1851396758</t>
  </si>
  <si>
    <t>1881610210</t>
  </si>
  <si>
    <t>1891190815</t>
  </si>
  <si>
    <t>1891783221</t>
  </si>
  <si>
    <t>1902284417</t>
  </si>
  <si>
    <t>1912208760</t>
  </si>
  <si>
    <t>1922028547</t>
  </si>
  <si>
    <t>1922376623</t>
  </si>
  <si>
    <t>1922582147</t>
  </si>
  <si>
    <t>1932520111</t>
  </si>
  <si>
    <t>1942232699</t>
  </si>
  <si>
    <t>1962401331</t>
  </si>
  <si>
    <t>1962595652</t>
  </si>
  <si>
    <t>1992886857</t>
  </si>
  <si>
    <t>(407) 609-7365</t>
  </si>
  <si>
    <t>(407) 609-7366</t>
  </si>
  <si>
    <t>Sheronda Wright (PM)</t>
  </si>
  <si>
    <t>(P)(407) 609-7365 (F)(407) 609-7366</t>
  </si>
  <si>
    <t>SHERONDA WRIGHT (PM)</t>
  </si>
  <si>
    <t>1801 Lee Road</t>
  </si>
  <si>
    <t>Whaley</t>
  </si>
  <si>
    <t>1538636931</t>
  </si>
  <si>
    <t>Wallum, Allison</t>
  </si>
  <si>
    <t>Wallum</t>
  </si>
  <si>
    <t>1639436926</t>
  </si>
  <si>
    <t>Alaina Velasquez (PM)/Sierra Joosten (OS)</t>
  </si>
  <si>
    <t>1487167664</t>
  </si>
  <si>
    <t>1477930139</t>
  </si>
  <si>
    <t>1841618683</t>
  </si>
  <si>
    <t>Nemani, Nimish</t>
  </si>
  <si>
    <t>Nimish</t>
  </si>
  <si>
    <t>Nemani</t>
  </si>
  <si>
    <t>Kashiprasad</t>
  </si>
  <si>
    <t>1871514570</t>
  </si>
  <si>
    <t>Fitzgerald, Audrey</t>
  </si>
  <si>
    <t>Fitzgerald</t>
  </si>
  <si>
    <t>1568915791</t>
  </si>
  <si>
    <t>Bedney, Lauren M.</t>
  </si>
  <si>
    <t>Debbie Moro (PM)</t>
  </si>
  <si>
    <t>Reed, James</t>
  </si>
  <si>
    <t>Reed</t>
  </si>
  <si>
    <t>1770548588</t>
  </si>
  <si>
    <t>Turner, Alicia</t>
  </si>
  <si>
    <t>APRN</t>
  </si>
  <si>
    <t>Alicia</t>
  </si>
  <si>
    <t>1285110692</t>
  </si>
  <si>
    <t>Rogers, Randall</t>
  </si>
  <si>
    <t>Randall</t>
  </si>
  <si>
    <t>1083741722</t>
  </si>
  <si>
    <t>Norman, Francisco</t>
  </si>
  <si>
    <t>Norman</t>
  </si>
  <si>
    <t>Ivan</t>
  </si>
  <si>
    <t>1851369987</t>
  </si>
  <si>
    <t>Klusman, Margaret</t>
  </si>
  <si>
    <t>Klusman</t>
  </si>
  <si>
    <t>1336665942</t>
  </si>
  <si>
    <t>Winners Mendizabal, Oscar</t>
  </si>
  <si>
    <t>Winners Mendizabal</t>
  </si>
  <si>
    <t>Gaston</t>
  </si>
  <si>
    <t>Kingsley, Kevin</t>
  </si>
  <si>
    <t>Kingsley</t>
  </si>
  <si>
    <t>1386696631</t>
  </si>
  <si>
    <t>Ali, Sayed</t>
  </si>
  <si>
    <t>Sayed</t>
  </si>
  <si>
    <t>Karar</t>
  </si>
  <si>
    <t>1053480202</t>
  </si>
  <si>
    <t>Smith, Jason</t>
  </si>
  <si>
    <t>1548606619</t>
  </si>
  <si>
    <t>1316071459</t>
  </si>
  <si>
    <t>1184855066</t>
  </si>
  <si>
    <t>1285658146</t>
  </si>
  <si>
    <t>1760866131</t>
  </si>
  <si>
    <t>1881071652</t>
  </si>
  <si>
    <t>Tourian, Rebekah</t>
  </si>
  <si>
    <t>1942575063</t>
  </si>
  <si>
    <t>Hollenberger, Laura</t>
  </si>
  <si>
    <t>1033351788</t>
  </si>
  <si>
    <t>1093055659</t>
  </si>
  <si>
    <t>1922379866</t>
  </si>
  <si>
    <t>Transplant Surgeons</t>
  </si>
  <si>
    <t>Popke, Maureen Marie</t>
  </si>
  <si>
    <t>Maureen Marie</t>
  </si>
  <si>
    <t>Popke</t>
  </si>
  <si>
    <t>1467851923</t>
  </si>
  <si>
    <t>VUONG, CRISTINA</t>
  </si>
  <si>
    <t>GALANTE, DANIEL</t>
  </si>
  <si>
    <t>CARTER, MARLA</t>
  </si>
  <si>
    <t>ALAINA VELASQUEZ (PM)/SIERRA JOOSTEN (OS)</t>
  </si>
  <si>
    <t>JENNY MOODY 
GABRIELLE TORRES (PRAC. ADMIN)</t>
  </si>
  <si>
    <t>GOMEZ-DORATI, NICOLE</t>
  </si>
  <si>
    <t>JOSEPH, SMITHA</t>
  </si>
  <si>
    <t>BEDNEY, LAUREN M.</t>
  </si>
  <si>
    <t>BONILLA, SAMANTHA</t>
  </si>
  <si>
    <t>DEBBIE MORO (PM)</t>
  </si>
  <si>
    <t>TULLY, COLLIN</t>
  </si>
  <si>
    <t>BONILLA, CESAR</t>
  </si>
  <si>
    <t>WILLIAMS, SADIE</t>
  </si>
  <si>
    <t>IERARDI, RALPH</t>
  </si>
  <si>
    <t>SMITH, JASON</t>
  </si>
  <si>
    <t>WINNERS, OSCAR</t>
  </si>
  <si>
    <t>CHANCE, MICHELLE</t>
  </si>
  <si>
    <t>TILAHUN, YAPHET</t>
  </si>
  <si>
    <t>BARSOUM, BASIEM (WILL)</t>
  </si>
  <si>
    <t>SCHWERTNER, JENNIFER</t>
  </si>
  <si>
    <t>FOSTER, MARY</t>
  </si>
  <si>
    <t>TOURIAN, REBEKAH</t>
  </si>
  <si>
    <t>HOLLENBERGER, LAURA</t>
  </si>
  <si>
    <t>TRANSPLANT SURGEONS</t>
  </si>
  <si>
    <t>POPKE, MAUREEN MARIE</t>
  </si>
  <si>
    <t>MITCHELL, BRIDGETTE</t>
  </si>
  <si>
    <t>FEBRES, JEANINE</t>
  </si>
  <si>
    <t>GALLAHER, COURTNEY</t>
  </si>
  <si>
    <t>VALLIERES, JORDAN</t>
  </si>
  <si>
    <t>(407) 609-7391</t>
  </si>
  <si>
    <t>(407) 609-7245</t>
  </si>
  <si>
    <t>(407) 975-0413</t>
  </si>
  <si>
    <t>Lawson, Sheena</t>
  </si>
  <si>
    <t>Sheena</t>
  </si>
  <si>
    <t>Lawson</t>
  </si>
  <si>
    <t>1699043208</t>
  </si>
  <si>
    <t>Carrasco, Roman</t>
  </si>
  <si>
    <t>Carrasco</t>
  </si>
  <si>
    <t>1083923718</t>
  </si>
  <si>
    <t>Rachel Nassick (Prac. Admin)</t>
  </si>
  <si>
    <t>Thiry, Jacqueline</t>
  </si>
  <si>
    <t>Thiry</t>
  </si>
  <si>
    <t>Whaley, Matthew</t>
  </si>
  <si>
    <t>Frisner Nelson (Prac. Admin)</t>
  </si>
  <si>
    <t>Sandra Carino (PM)</t>
  </si>
  <si>
    <t>2100 Ocoee-Apopa Rd</t>
  </si>
  <si>
    <t>Suite 230</t>
  </si>
  <si>
    <t>Building 2</t>
  </si>
  <si>
    <t>Cynthia Nieves (PM) / Anngy Moncaleano (OS)</t>
  </si>
  <si>
    <t>Center for Pediatric and Adolescent Medicine</t>
  </si>
  <si>
    <t>Markman, Bethany</t>
  </si>
  <si>
    <t>Bethany</t>
  </si>
  <si>
    <t>Markman</t>
  </si>
  <si>
    <t>1487081550</t>
  </si>
  <si>
    <t>Reilly, Rose</t>
  </si>
  <si>
    <t>Reilly</t>
  </si>
  <si>
    <t>Leilani</t>
  </si>
  <si>
    <t>1780166330</t>
  </si>
  <si>
    <t>Neuenfeldt, Lisa</t>
  </si>
  <si>
    <t>Neuenfeldt</t>
  </si>
  <si>
    <t>1619290673</t>
  </si>
  <si>
    <t>Trivedi, Nidhi</t>
  </si>
  <si>
    <t>Nidhi</t>
  </si>
  <si>
    <t>1770845059</t>
  </si>
  <si>
    <t>MaGrann, Nicole</t>
  </si>
  <si>
    <t>MaGrann</t>
  </si>
  <si>
    <t>Lisett</t>
  </si>
  <si>
    <t>1548652100</t>
  </si>
  <si>
    <t>Batz,Tara</t>
  </si>
  <si>
    <t>Tara</t>
  </si>
  <si>
    <t>Batz</t>
  </si>
  <si>
    <t>1639282841</t>
  </si>
  <si>
    <t>Del Pilar, Luis</t>
  </si>
  <si>
    <t>Del Pilar</t>
  </si>
  <si>
    <t>Girardo</t>
  </si>
  <si>
    <t>1922454354</t>
  </si>
  <si>
    <t>Garcia-Henriquez, Norbert</t>
  </si>
  <si>
    <t>Norbert</t>
  </si>
  <si>
    <t>Garcia-Henriquez</t>
  </si>
  <si>
    <t>1992004576</t>
  </si>
  <si>
    <t>9002/4904</t>
  </si>
  <si>
    <t>(407) 303-8607</t>
  </si>
  <si>
    <t>(P)(407) 609-7391 (F)(407) 609-7245</t>
  </si>
  <si>
    <t>(P)(407) 975-0412 (F)(407) 975-0413</t>
  </si>
  <si>
    <t>LAWSON, SHEENA</t>
  </si>
  <si>
    <t>CARRASCO, ROMAN</t>
  </si>
  <si>
    <t>THIRY, JACQUELINE</t>
  </si>
  <si>
    <t>PEDIATRIC CARDIOLOGY CONSULTANTS - WINTER GARDEN*</t>
  </si>
  <si>
    <t>SANDRA CARINO (PM)</t>
  </si>
  <si>
    <t>ADVANCED PEDIATRIC SURGICAL SPECIALISTS - WINTER GARDEN*</t>
  </si>
  <si>
    <t>CYNTHIA NIEVES (PM) / ANNGY MONCALEANO (OS)</t>
  </si>
  <si>
    <t>CENTER FOR PEDIATRIC AND ADOLESCENT MEDICINE</t>
  </si>
  <si>
    <t>LOPEZ RUIZ, ARNALDO</t>
  </si>
  <si>
    <t>STALL, BRONWYN</t>
  </si>
  <si>
    <t>MARTINCEVIC, MATTEW</t>
  </si>
  <si>
    <t>HERNANDEZ, VANESSA</t>
  </si>
  <si>
    <t>KLUSMAN, MARGARET</t>
  </si>
  <si>
    <t>WINNERS MENDIZABAL, OSCAR</t>
  </si>
  <si>
    <t>GARCIA-HENRIQUEZ, NORBERT</t>
  </si>
  <si>
    <t>(P)(407) 303-6820 (F)(407) 303-8607</t>
  </si>
  <si>
    <t>JOHNSON, SHELBY</t>
  </si>
  <si>
    <t>Company 2</t>
  </si>
  <si>
    <t>Company 1</t>
  </si>
  <si>
    <t>AdventHealth Medical Group Urology at Orlando</t>
  </si>
  <si>
    <t>AdventHealth Medical Group Urology at Altamonte Springs</t>
  </si>
  <si>
    <t>AdventHealth Medical Group Urology at Lake Mary</t>
  </si>
  <si>
    <t>AdventHealth Medical Group Urology at Apopka</t>
  </si>
  <si>
    <t>AdventHealth Medical Group Radiation Oncology at Central Florida</t>
  </si>
  <si>
    <t>AdventHealth Medical Group Pediatric Hospitalists at Central Florida</t>
  </si>
  <si>
    <t>AdventHealth Medical Group Urology Hospitalists at Orlando</t>
  </si>
  <si>
    <t>AdventHealth Medical Group General Surgery at East Orlando</t>
  </si>
  <si>
    <t>AdventHealth Medical Group Urology at Winter Park</t>
  </si>
  <si>
    <t>AdventHealth Medical Group Urology at Kissimmee</t>
  </si>
  <si>
    <t>AdventHealth Medical Group Pediatrics at Lake Mary</t>
  </si>
  <si>
    <t>AdventHealth Medical Group Pediatrics at Orange City</t>
  </si>
  <si>
    <t>AdventHealth Medical Group Pediatrics at College Park</t>
  </si>
  <si>
    <t>Samantha Au-Yeung (Prac. Admin)</t>
  </si>
  <si>
    <t>AdventHealth Medical Group Critical Care at Central Florida</t>
  </si>
  <si>
    <t>AdventHealth Medical Group Urology at South Orlando</t>
  </si>
  <si>
    <t>AdventHealth Medical Group OB GYN at Lake Mary</t>
  </si>
  <si>
    <t>AdventHealth Medical Group OB GYN at Altamonte Springs</t>
  </si>
  <si>
    <t>AdventHealth Medical Group OB GYN at Deltona</t>
  </si>
  <si>
    <t>AdventHealth Medical Group OB GYN at Apopka</t>
  </si>
  <si>
    <t>AdventHealth Medical Group Pediatric and Adult Congenital Heart Surgery at Orlando</t>
  </si>
  <si>
    <t>AdventHealth Medical Group Rehabilitation Hospitalists at Orlando</t>
  </si>
  <si>
    <t>AdventHealth Medical Group Internal Medicine at Winter Park Dundee</t>
  </si>
  <si>
    <t>AdventHealth Medical Group Colorectal Surgery at Winter Park</t>
  </si>
  <si>
    <t>AdventHealth Medical Group Hospitalists at Eustis</t>
  </si>
  <si>
    <t>AdventHealth Medical Group Internal Medicine at Eustis Bay Street</t>
  </si>
  <si>
    <t>AdventHealth Medical Group Family Medicine at Lake Mary</t>
  </si>
  <si>
    <t>AdventHealth Medical Group Sports Medicine at Lake Nona</t>
  </si>
  <si>
    <t>AdventHealth Medical Group Family Medicine at Tavares</t>
  </si>
  <si>
    <t>AdventHealth Medical Group Family Medicine at Umatilla</t>
  </si>
  <si>
    <t>AdventHealth Medical Group General Surgery at 1290 Waterman Way</t>
  </si>
  <si>
    <t>AdventHealth Medical Group OB GYN at Waterman</t>
  </si>
  <si>
    <t>AdventHealth Medical Group Internal Medicine at Tavares</t>
  </si>
  <si>
    <t>AdventHealth Medical Group OB GYN at Winter Garden</t>
  </si>
  <si>
    <t>AdventHealth Medical Group Family Medicine at Longwood</t>
  </si>
  <si>
    <t>AdventHealth Medical Group Neonatology at Central Florida</t>
  </si>
  <si>
    <t>AdventHealth Medical Group Psychiatry at Winter Park</t>
  </si>
  <si>
    <t>AdventHealth Medical Group Family Medicine at RDV</t>
  </si>
  <si>
    <t>AdventHealth Medical Group Internal Medicine at Maitland</t>
  </si>
  <si>
    <t>AdventHealth Medical Group High Risk Pregnancy at Orlando</t>
  </si>
  <si>
    <t>AdventHealth Medical Group GYN Surgery at Celebration</t>
  </si>
  <si>
    <t>AdventHealth Medical Group GYN Surgery at Winter Park</t>
  </si>
  <si>
    <t>AdventHealth Medical Group General Surgery at 410 Celebration Place</t>
  </si>
  <si>
    <t>AdventHealth Medical Group Medical Genetics at Orlando</t>
  </si>
  <si>
    <t>AdventHealth Medical Group Neuropsychology at Winter Park</t>
  </si>
  <si>
    <t>AdventHealth Medical Group Cardiothoracic Surgery at Waterman</t>
  </si>
  <si>
    <t>AdventHealth Medical Group Cardiothoracic Surgery at Apopka</t>
  </si>
  <si>
    <t>AdventHealth Medical Group Family Medicine at Waterman</t>
  </si>
  <si>
    <t>AdventHealth Medical Group Diabetes and Endocrinology at Orlando</t>
  </si>
  <si>
    <t>AdventHealth Medical Group Gastroenterology at Waterman</t>
  </si>
  <si>
    <t>AdventHealth Medical Group Pediatrics at Mount Dora</t>
  </si>
  <si>
    <t>AdventHealth Medical Group Neurology at Winter Park</t>
  </si>
  <si>
    <t>AdventHealth Medical Group Neuro Oncology at Orlando</t>
  </si>
  <si>
    <t>AdventHealth Medical Group Pediatric Neurosurgery</t>
  </si>
  <si>
    <t>AdventHealth Medical Group Family Medicine at Orlando</t>
  </si>
  <si>
    <t>AdventHealth Medical Group Family Medicine at Palm Springs</t>
  </si>
  <si>
    <t>AdventHealth Medical Group Pediatrics at Tavares David Walker</t>
  </si>
  <si>
    <t>AdventHealth Medical Group Pediatric and Adult Congenital Cardiology at Lake Mary</t>
  </si>
  <si>
    <t>AdventHealth Medical Group Pediatric and Adult Congenital Cardiology at Celebration</t>
  </si>
  <si>
    <t>AdventHealth Medical Group Pediatric and Adult Congenital Cardiology at Tavares</t>
  </si>
  <si>
    <t>AdventHealth Medical Group Pediatric and Adult Congenital Cardiology at Orlando</t>
  </si>
  <si>
    <t>AdventHealth Medical Group Pediatric and Adult Congenital Cardiology at Daytona Beach</t>
  </si>
  <si>
    <t>AdventHealth Medical Group Pediatric Diabetes and  Endocrinology at Winter Park</t>
  </si>
  <si>
    <t>AdventHealth Medical Group Pediatrics at Altamonte Springs</t>
  </si>
  <si>
    <t>AdventHealth Medical Group Pediatric Newborn Hospitalists at Winter Park</t>
  </si>
  <si>
    <t>AdventHealth Medical Group Plastic Surgery Hospitalists at Orlando</t>
  </si>
  <si>
    <t>AdventHealth Medical Group Oncology and Hematology at Celebration</t>
  </si>
  <si>
    <t>AdventHealth Medical Group Oncology and Hematology at Kissimmee</t>
  </si>
  <si>
    <t>AdventHealth Medical Group OB Hospitalists at Central Florida</t>
  </si>
  <si>
    <t>AdventHealth Medical Group Breast Surgery at Celebration</t>
  </si>
  <si>
    <t>AdventHealth Medical Group Gastroenterology and Hepatology at Kissimmee</t>
  </si>
  <si>
    <t>AdventHealth Medical Group Radiation Oncology at Mills</t>
  </si>
  <si>
    <t>AdventHealth Medical Group Pediatric Nephrology at Orlando</t>
  </si>
  <si>
    <t>AdventHealth Medical Group Spine Health at Apopka</t>
  </si>
  <si>
    <t>AdventHealth Medical Group Spine Health at Altamonte Springs</t>
  </si>
  <si>
    <t>AdventHealth Medical Group Spine Health at Lake Mary</t>
  </si>
  <si>
    <t>AdventHealth Medical Group General Surgery at Kissimmee</t>
  </si>
  <si>
    <t>AdventHealth Medical Group Pediatrics at Tavares Banning Beach</t>
  </si>
  <si>
    <t>AdventHealth Medical Group Palliative Care at Orlando</t>
  </si>
  <si>
    <t>AdventHealth Medical Group Family Medicine at Tuskawilla</t>
  </si>
  <si>
    <t>AdventHealth Medical Group Urogynecology at Orlando</t>
  </si>
  <si>
    <t>AdventHealth Medical Group Urology at Celebration</t>
  </si>
  <si>
    <t>AdventHealth Medical Group Urology at Waterman</t>
  </si>
  <si>
    <t>AdventHealth Medical Group Vascular Surgery at Orlando</t>
  </si>
  <si>
    <t>AdventHealth Medical Group Vascular Surgery at Winter Garden</t>
  </si>
  <si>
    <t>AdventHealth Medical Group Vascular Surgery at Oviedo</t>
  </si>
  <si>
    <t>AdventHealth Medical Group Vascular Surgery at Lake Mary</t>
  </si>
  <si>
    <t>AdventHealth Medical Group Vascular Surgery at Celebration</t>
  </si>
  <si>
    <t>AdventHealth Medical Group Family Medicine at Waterford Lakes</t>
  </si>
  <si>
    <t>AdventHealth Medical Group Family Medicine at Winter Garden</t>
  </si>
  <si>
    <t>AdventHealth Medical Group Otolaryngology and Head and Neck Surgery</t>
  </si>
  <si>
    <t>AdventHealth Medical Group Interventional Endoscopy at Orlando</t>
  </si>
  <si>
    <t>Lisa Harman (PM)</t>
  </si>
  <si>
    <t>AdventHealth Medical Group Cardiology at Winter Park</t>
  </si>
  <si>
    <t>AdventHealth Medical Group Cardiology at Orlando</t>
  </si>
  <si>
    <t>AdventHealth Medical Group Epilepsy at Orlando</t>
  </si>
  <si>
    <t>AdventHealth Medical Group Family Medicine at Winter Park</t>
  </si>
  <si>
    <t>AdventHealth Medical Group Pulmonary and Sleep Medicine at Tavares</t>
  </si>
  <si>
    <t>AdventHealth Medical Group Colorectal Surgery at Orlando</t>
  </si>
  <si>
    <t>AdventHealth Medical Group Colorectal Surgery at Altamonte Springs</t>
  </si>
  <si>
    <t>AdventHealth Medical Group OB GYN at Celebration</t>
  </si>
  <si>
    <t>AdventHealth Medical Group Pulmonology at Apopka</t>
  </si>
  <si>
    <t>AdventHealth Medical Group Pediatric Dermatology at Orlando</t>
  </si>
  <si>
    <t>AdventHealth Medical Group Thoracic Surgery at Celebration</t>
  </si>
  <si>
    <t>AdventHealth Medical Group Gastroenterology and Hepatology at Celebration</t>
  </si>
  <si>
    <t>AdventHealth Medical Group Colorectal Surgery at Winter Garden</t>
  </si>
  <si>
    <t>AdventHealth Medical Group Pediatric Cellular Therapy at Orlando</t>
  </si>
  <si>
    <t>AdventHealth Medical Group Pediatric Urology at Daytona Beach</t>
  </si>
  <si>
    <t>AdventHealth Medical Group Pediatric Urology at Orlando</t>
  </si>
  <si>
    <t>AdventHealth Medical Group Pediatric Urology at Winter Garden</t>
  </si>
  <si>
    <t>AdventHealth Medical Group Pediatric Urology at Melbourne</t>
  </si>
  <si>
    <t>AdventHealth Medical Group Pediatric Urology at Celebration</t>
  </si>
  <si>
    <t>AdventHealth Medical Group Oncology and Hematology at Orlando</t>
  </si>
  <si>
    <t>AdventHealth Medical Group Family Medicine at Hunters Creek</t>
  </si>
  <si>
    <t>AdventHealth Medical Group Pediatric Neurology at Orlando</t>
  </si>
  <si>
    <t>AdventHealth Medical Group Neurology at Apopka</t>
  </si>
  <si>
    <t>AdventHealth Medical Group Gastroenterology and Hepatology at Winter Garden</t>
  </si>
  <si>
    <t>AdventHealth Medical Group General Surgery at 400 Celebration Place</t>
  </si>
  <si>
    <t>AdventHealth Medical Group Pediatric Surgery at Orlando</t>
  </si>
  <si>
    <t>AdventHealth Medical Group Pediatric Surgery at Daytona  Beach</t>
  </si>
  <si>
    <t>AdventHealth Medical Group Pediatric Surgery at Melbourne</t>
  </si>
  <si>
    <t>AdventHealth Medical Group Pediatric Surgery at Celebration</t>
  </si>
  <si>
    <t>AdventHealth Medical Group General Surgery at Lake Mary</t>
  </si>
  <si>
    <t>AdventHealth Medical Group Senior Health at Winter Park Dundee</t>
  </si>
  <si>
    <t>AdventHealth Medical Group Gastroenterology at Maitland</t>
  </si>
  <si>
    <t>AdventHealth Medical Group Breast Surgery at Winter Park</t>
  </si>
  <si>
    <t>AdventHealth Medical Group General Surgery at Apopka</t>
  </si>
  <si>
    <t>AdventHealth Medical Group General Surgery at Winter Garden</t>
  </si>
  <si>
    <t>AdventHealth Medical Group Oncology and Hematology at Altamonte Springs</t>
  </si>
  <si>
    <t>AdventHealth Medical Group Oncology and Hematology at East Orlando</t>
  </si>
  <si>
    <t>AdventHealth Medical Group Internal Medicine at Celebration</t>
  </si>
  <si>
    <t>AdventHealth Medical Group General Surgery at 3350 Waterman Way</t>
  </si>
  <si>
    <t>AdventHealth Medical Group Pediatric Weight and Wellness at Orlando</t>
  </si>
  <si>
    <t>AdventHealth Medical Group Pediatric Weight and Wellness at Orlando International</t>
  </si>
  <si>
    <t>AdventHealth Medical Group Developmental Pediatrics at Orlando</t>
  </si>
  <si>
    <t>AdventHealth Medical Group Colorectal Surgery at East Orlando</t>
  </si>
  <si>
    <t>AdventHealth Medical Group Colorectal Surgery at Kissimmee</t>
  </si>
  <si>
    <t>AdventHealth Medical Group Colorectal Surgery at Lake Mary</t>
  </si>
  <si>
    <t>AdventHealth Medical Group Cardiology at Apopka</t>
  </si>
  <si>
    <t>AdventHealth Medical Group Pediatric Surgery at Winter Garden</t>
  </si>
  <si>
    <t>AdventHealth Medical Group TeamCare at Universal Orlando</t>
  </si>
  <si>
    <t>AdventHealth Medical Group Advanced Lung Disease at Orlando</t>
  </si>
  <si>
    <t>AdventHealth Medical Group General Surgery at Orlando</t>
  </si>
  <si>
    <t>AdventHealth Medical Group General Surgery at Lake Nona</t>
  </si>
  <si>
    <t>AdventHealth Medical Group General Surgery at Oviedo</t>
  </si>
  <si>
    <t>AdventHealth Medical Group General Surgery at Winter Park</t>
  </si>
  <si>
    <t>AdventHealth Medical Group Urologic Oncology at Celebration</t>
  </si>
  <si>
    <t>AdventHealth Medical Group Internal Medicine at Mills</t>
  </si>
  <si>
    <t>AdventHealth Medical Group Pediatric Nephrology at Winter Garden</t>
  </si>
  <si>
    <t>AdventHealth Medical Group Pediatric Oncology and Hematology at Orlando</t>
  </si>
  <si>
    <t>AdventHealth Medical Group Cardiology at Lake Nona</t>
  </si>
  <si>
    <t>AdventHealth Medical Group Cardiology at East Orlando</t>
  </si>
  <si>
    <t>AdventHealth Medical Group Pediatric Gastroenterology at Deltona</t>
  </si>
  <si>
    <t>AdventHealth Medical Group Pediatric Gastroenterology at Orlando</t>
  </si>
  <si>
    <t>AdventHealth Medical Group Pediatric Gastroenterology at Winter Garden</t>
  </si>
  <si>
    <t>AdventHealth Medical Group Family and Internal Medicine at Avalon Park</t>
  </si>
  <si>
    <t>AdventHealth Medical Group Pediatric and Adolescent Medicine at Winter Garden</t>
  </si>
  <si>
    <t>AdventHealth Medical Group Pediatric Orthopedic Surgery at Orlando</t>
  </si>
  <si>
    <t>AdventHealth Medical Group Diabetes and Endocrinology at Kissimmee</t>
  </si>
  <si>
    <t>AdventHealth Medical Group Diabetes and Endocrinology at Celebration</t>
  </si>
  <si>
    <t>AdventHealth Medical Group Diabetes and Endocrinology at Lake Nona</t>
  </si>
  <si>
    <t>AdventHealth Medical Group Cardiology at Altamonte Springs</t>
  </si>
  <si>
    <t>AdventHealth Medical Group Cardiology at Lake Mary</t>
  </si>
  <si>
    <t>AdventHealth Medical Group Cardiology at Winter Garden  Lozano</t>
  </si>
  <si>
    <t>AdventHealth Medical Group Cardiology at Oviedo</t>
  </si>
  <si>
    <t>AdventHealth Medical Group GYN Oncology at Orlando</t>
  </si>
  <si>
    <t>AdventHealth Medical Group Urology at East Orlando</t>
  </si>
  <si>
    <t>AdventHealth Medical Group Foot and Ankle at Kissimmee</t>
  </si>
  <si>
    <t>AdventHealth Medical Group Coordinated Care for Kids</t>
  </si>
  <si>
    <t>AdventHealth Medical Group Pediatric Critical Care at Central Florida</t>
  </si>
  <si>
    <t>AdventHealth Medical Group Colorectal Surgery at Celebration</t>
  </si>
  <si>
    <t>AdventHealth Medical Group Diabetes and Endocrinology at Winter Garden</t>
  </si>
  <si>
    <t>AdventHealth Medical Group Cardiothoracic Surgery at Lady Lake</t>
  </si>
  <si>
    <t>AdventHealth Medical Group Trina Hidalgo Heart Care</t>
  </si>
  <si>
    <t>AdventHealth Medical Group Heart Success Clinic at Orlando</t>
  </si>
  <si>
    <t>AdventHealth Medical Group Care Clinic at Altamonte Springs</t>
  </si>
  <si>
    <t>AdventHealth Medical Group Care Clinic at Kissimmee</t>
  </si>
  <si>
    <t>AdventHealth Medical Group OB GYN at Oviedo</t>
  </si>
  <si>
    <t>AdventHealth Medical Group Community Medicine Clinic at  Orlando</t>
  </si>
  <si>
    <t>AdventHealth Medical Group Internal Medicine at Orlando</t>
  </si>
  <si>
    <t>AdventHealth Medical Group Senior Health at Winter Park Benmore</t>
  </si>
  <si>
    <t>PRACTICE NAME - NEW</t>
  </si>
  <si>
    <t>PRACTICE NAME - OLD</t>
  </si>
  <si>
    <t>ADVENTHEALTH MEDICAL GROUP OB GYN AT CELEBRATION</t>
  </si>
  <si>
    <t>ADVENTHEALTH MEDICAL GROUP GENERAL SURGERY AT 400 CELEBRATION PLACE</t>
  </si>
  <si>
    <t>ADVENTHEALTH MEDICAL GROUP PEDIATRIC SURGERY AT DAYTONA  BEACH</t>
  </si>
  <si>
    <t>ADVENTHEALTH MEDICAL GROUP PEDIATRIC SURGERY AT ORLANDO</t>
  </si>
  <si>
    <t>ADVENTHEALTH MEDICAL GROUP GENERAL SURGERY AT LAKE MARY</t>
  </si>
  <si>
    <t>ADVENTHEALTH MEDICAL GROUP UROLOGY AT WINTER PARK</t>
  </si>
  <si>
    <t>ADVENTHEALTH MEDICAL GROUP GASTROENTEROLOGY AT MAITLAND</t>
  </si>
  <si>
    <t>ADVENTHEALTH MEDICAL GROUP BREAST SURGERY AT WINTER PARK</t>
  </si>
  <si>
    <t>ADVENTHEALTH MEDICAL GROUP ONCOLOGY AND HEMATOLOGY AT ALTAMONTE SPRINGS</t>
  </si>
  <si>
    <t>ADVENTHEALTH MEDICAL GROUP ONCOLOGY AND HEMATOLOGY AT EAST ORLANDO</t>
  </si>
  <si>
    <t>ADVENTHEALTH MEDICAL GROUP ONCOLOGY AND HEMATOLOGY AT ORLANDO</t>
  </si>
  <si>
    <t>ADVENTHEALTH MEDICAL GROUP GENERAL SURGERY AT 410 CELEBRATION PLACE</t>
  </si>
  <si>
    <t>ADVENTHEALTH MEDICAL GROUP INTERNAL MEDICINE AT CELEBRATION</t>
  </si>
  <si>
    <t>ADVENTHEALTH MEDICAL GROUP GENERAL SURGERY AT 3350 WATERMAN WAY</t>
  </si>
  <si>
    <t>ADVENTHEALTH MEDICAL GROUP THORACIC SURGERY AT CELEBRATION</t>
  </si>
  <si>
    <t>ADVENTHEALTH MEDICAL GROUP PSYCHIATRY AT WINTER PARK</t>
  </si>
  <si>
    <t>ADVENTHEALTH MEDICAL GROUP PEDIATRIC WEIGHT AND WELLNESS AT ORLANDO INTERNATIONAL</t>
  </si>
  <si>
    <t>ADVENTHEALTH MEDICAL GROUP DEVELOPMENTAL PEDIATRICS AT ORLANDO</t>
  </si>
  <si>
    <t>TURNER, ALICIA</t>
  </si>
  <si>
    <t>ADVENTHEALTH MEDICAL GROUP COLORECTAL SURGERY AT KISSIMMEE</t>
  </si>
  <si>
    <t>ADVENTHEALTH MEDICAL GROUP COLORECTAL SURGERY AT ALTAMONTE SPRINGS</t>
  </si>
  <si>
    <t>ADVENTHEALTH MEDICAL GROUP COLORECTAL SURGERY AT EAST ORLANDO</t>
  </si>
  <si>
    <t>ADVENTHEALTH MEDICAL GROUP COLORECTAL SURGERY AT ORLANDO</t>
  </si>
  <si>
    <t>ADVENTHEALTH MEDICAL GROUP COLORECTAL SURGERY AT WINTER PARK</t>
  </si>
  <si>
    <t>ADVENTHEALTH MEDICAL GROUP GASTROENTEROLOGY AND HEPATOLOGY AT KISSIMMEE</t>
  </si>
  <si>
    <t>ADVENTHEALTH MEDICAL GROUP GASTROENTEROLOGY AT WATERMAN</t>
  </si>
  <si>
    <t>WALLUM, ALLISON</t>
  </si>
  <si>
    <t>ADVENTHEALTH MEDICAL GROUP INTERVENTIONAL ENDOSCOPY AT ORLANDO</t>
  </si>
  <si>
    <t>ADVENTHEALTH MEDICAL GROUP NEONATOLOGY AT CENTRAL FLORIDA</t>
  </si>
  <si>
    <t>ADVENTHEALTH MEDICAL GROUP ADVANCED LUNG DISEASE AT ORLANDO</t>
  </si>
  <si>
    <t>ADVENTHEALTH MEDICAL GROUP GENERAL SURGERY AT EAST ORLANDO</t>
  </si>
  <si>
    <t>ADVENTHEALTH MEDICAL GROUP GENERAL SURGERY AT ORLANDO</t>
  </si>
  <si>
    <t>ADVENTHEALTH MEDICAL GROUP GENERAL SURGERY AT WINTER PARK</t>
  </si>
  <si>
    <t>LISA HARMAN (PM)</t>
  </si>
  <si>
    <t>FITZGERALD, AUDREY</t>
  </si>
  <si>
    <t>ADVENTHEALTH MEDICAL GROUP UROLOGIC ONCOLOGY AT CELEBRATION</t>
  </si>
  <si>
    <t>ADVENTHEALTH MEDICAL GROUP GASTROENTEROLOGY AND HEPATOLOGY AT CELEBRATION</t>
  </si>
  <si>
    <t>ADVENTHEALTH MEDICAL GROUP INTERNAL MEDICINE AT MILLS</t>
  </si>
  <si>
    <t>ADVENTHEALTH MEDICAL GROUP SENIOR HEALTH AT WINTER PARK DUNDEE</t>
  </si>
  <si>
    <t>ADVENTHEALTH MEDICAL GROUP PEDIATRIC ONCOLOGY AND HEMATOLOGY AT ORLANDO</t>
  </si>
  <si>
    <t>ADVENTHEALTH MEDICAL GROUP PEDIATRIC NEPHROLOGY AT ORLANDO</t>
  </si>
  <si>
    <t>ADVENTHEALTH MEDICAL GROUP CRITICAL CARE AT CENTRAL FLORIDA</t>
  </si>
  <si>
    <t>NEMANI, NIMISH</t>
  </si>
  <si>
    <t>NORMAN, FRANCISCO</t>
  </si>
  <si>
    <t>ADVENTHEALTH MEDICAL GROUP UROLOGY AT EAST ORLANDO</t>
  </si>
  <si>
    <t>ADVENTHEALTH MEDICAL GROUP FAMILY AND INTERNAL MEDICINE AT AVALON PARK</t>
  </si>
  <si>
    <t>ADVENTHEALTH MEDICAL GROUP FAMILY MEDICINE AT HUNTERS CREEK</t>
  </si>
  <si>
    <t>ADVENTHEALTH MEDICAL GROUP BREAST SURGERY AT CELEBRATION</t>
  </si>
  <si>
    <t>ADVENTHEALTH MEDICAL GROUP PEDIATRIC CELLULAR THERAPY AT ORLANDO</t>
  </si>
  <si>
    <t>ADVENTHEALTH MEDICAL GROUP PEDIATRIC DERMATOLOGY AT ORLANDO</t>
  </si>
  <si>
    <t>ADVENTHEALTH MEDICAL GROUP PEDIATRIC DIABETES AND  ENDOCRINOLOGY AT WINTER PARK</t>
  </si>
  <si>
    <t>ADVENTHEALTH MEDICAL GROUP PEDIATRIC ORTHOPEDIC SURGERY AT ORLANDO</t>
  </si>
  <si>
    <t>ADVENTHEALTH MEDICAL GROUP PEDIATRIC UROLOGY AT DAYTONA BEACH</t>
  </si>
  <si>
    <t>ADVENTHEALTH MEDICAL GROUP PEDIATRIC UROLOGY AT ORLANDO</t>
  </si>
  <si>
    <t>ADVENTHEALTH MEDICAL GROUP DIABETES AND ENDOCRINOLOGY AT KISSIMMEE</t>
  </si>
  <si>
    <t>ADVENTHEALTH MEDICAL GROUP DIABETES AND ENDOCRINOLOGY AT ORLANDO</t>
  </si>
  <si>
    <t>WHALEY, MATTHEW</t>
  </si>
  <si>
    <t>ADVENTHEALTH MEDICAL GROUP DIABETES AND ENDOCRINOLOGY AT CELEBRATION</t>
  </si>
  <si>
    <t>ADVENTHEALTH MEDICAL GROUP EPILEPSY AT ORLANDO</t>
  </si>
  <si>
    <t>ADVENTHEALTH MEDICAL GROUP PEDIATRIC GASTROENTEROLOGY AT ORLANDO</t>
  </si>
  <si>
    <t>ADVENTHEALTH MEDICAL GROUP CARDIOLOGY AT ORLANDO</t>
  </si>
  <si>
    <t>ADVENTHEALTH MEDICAL GROUP CARDIOLOGY AT ALTAMONTE SPRINGS</t>
  </si>
  <si>
    <t>ADVENTHEALTH MEDICAL GROUP CARDIOLOGY AT OVIEDO</t>
  </si>
  <si>
    <t>ADVENTHEALTH MEDICAL GROUP GYN ONCOLOGY AT ORLANDO</t>
  </si>
  <si>
    <t>ADVENTHEALTH MEDICAL GROUP OB HOSPITALISTS AT CENTRAL FLORIDA</t>
  </si>
  <si>
    <t>DEL PILAR, LUIS</t>
  </si>
  <si>
    <t>ADVENTHEALTH MEDICAL GROUP UROLOGY AT KISSIMMEE</t>
  </si>
  <si>
    <t>ADVENTHEALTH MEDICAL GROUP UROLOGY AT ORLANDO</t>
  </si>
  <si>
    <t>ADVENTHEALTH MEDICAL GROUP UROLOGY AT ALTAMONTE SPRINGS</t>
  </si>
  <si>
    <t>ADVENTHEALTH MEDICAL GROUP OB GYN AT ALTAMONTE SPRINGS</t>
  </si>
  <si>
    <t>REED, JAMES</t>
  </si>
  <si>
    <t>ADVENTHEALTH MEDICAL GROUP OB GYN AT APOPKA</t>
  </si>
  <si>
    <t>ADVENTHEALTH MEDICAL GROUP OB GYN AT LAKE MARY</t>
  </si>
  <si>
    <t>ADVENTHEALTH MEDICAL GROUP OTOLARYNGOLOGY AND HEAD AND NECK SURGERY</t>
  </si>
  <si>
    <t>ADVENTHEALTH MEDICAL GROUP PEDIATRIC AND ADULT CONGENITAL HEART SURGERY AT ORLANDO</t>
  </si>
  <si>
    <t>ADVENTHEALTH MEDICAL GROUP REHABILITATION HOSPITALISTS AT ORLANDO</t>
  </si>
  <si>
    <t>ADVENTHEALTH MEDICAL GROUP INTERNAL MEDICINE AT WINTER PARK DUNDEE</t>
  </si>
  <si>
    <t>ADVENTHEALTH MEDICAL GROUP HOSPITALISTS AT EUSTIS</t>
  </si>
  <si>
    <t>ADVENTHEALTH MEDICAL GROUP INTERNAL MEDICINE AT EUSTIS BAY STREET</t>
  </si>
  <si>
    <t>ADVENTHEALTH MEDICAL GROUP FAMILY MEDICINE AT LAKE MARY</t>
  </si>
  <si>
    <t>ADVENTHEALTH MEDICAL GROUP SPORTS MEDICINE AT LAKE NONA</t>
  </si>
  <si>
    <t>ROGERS, RANDALL</t>
  </si>
  <si>
    <t>ADVENTHEALTH MEDICAL GROUP FAMILY MEDICINE AT UMATILLA</t>
  </si>
  <si>
    <t>ADVENTHEALTH MEDICAL GROUP FAMILY MEDICINE AT TAVARES</t>
  </si>
  <si>
    <t>ADVENTHEALTH MEDICAL GROUP GENERAL SURGERY AT 1290 WATERMAN WAY</t>
  </si>
  <si>
    <t>ADVENTHEALTH MEDICAL GROUP OB GYN AT WATERMAN</t>
  </si>
  <si>
    <t>ADVENTHEALTH MEDICAL GROUP INTERNAL MEDICINE AT TAVARES</t>
  </si>
  <si>
    <t>ADVENTHEALTH MEDICAL GROUP OB GYN AT WINTER GARDEN</t>
  </si>
  <si>
    <t>ADVENTHEALTH MEDICAL GROUP FAMILY MEDICINE AT LONGWOOD</t>
  </si>
  <si>
    <t>ADVENTHEALTH MEDICAL GROUP FAMILY MEDICINE AT RDV</t>
  </si>
  <si>
    <t>ADVENTHEALTH MEDICAL GROUP INTERNAL MEDICINE AT MAITLAND</t>
  </si>
  <si>
    <t>ADVENTHEALTH MEDICAL GROUP HIGH RISK PREGNANCY AT ORLANDO</t>
  </si>
  <si>
    <t>ADVENTHEALTH MEDICAL GROUP GYN SURGERY AT CELEBRATION</t>
  </si>
  <si>
    <t>ADVENTHEALTH MEDICAL GROUP GYN SURGERY AT WINTER PARK</t>
  </si>
  <si>
    <t>ADVENTHEALTH MEDICAL GROUP MEDICAL GENETICS AT ORLANDO</t>
  </si>
  <si>
    <t>ADVENTHEALTH MEDICAL GROUP NEUROPSYCHOLOGY AT WINTER PARK</t>
  </si>
  <si>
    <t>ADVENTHEALTH MEDICAL GROUP CARDIOTHORACIC SURGERY AT WATERMAN</t>
  </si>
  <si>
    <t>ADVENTHEALTH MEDICAL GROUP PEDIATRICS AT MOUNT DORA</t>
  </si>
  <si>
    <t>ADVENTHEALTH MEDICAL GROUP NEUROLOGY AT WINTER PARK</t>
  </si>
  <si>
    <t>ADVENTHEALTH MEDICAL GROUP NEURO ONCOLOGY AT ORLANDO</t>
  </si>
  <si>
    <t>ADVENTHEALTH MEDICAL GROUP PEDIATRIC NEUROSURGERY</t>
  </si>
  <si>
    <t>ADVENTHEALTH MEDICAL GROUP RADIATION ONCOLOGY AT MILLS</t>
  </si>
  <si>
    <t>ADVENTHEALTH MEDICAL GROUP FAMILY MEDICINE AT ORLANDO</t>
  </si>
  <si>
    <t>ADVENTHEALTH MEDICAL GROUP FAMILY MEDICINE AT PALM SPRINGS</t>
  </si>
  <si>
    <t>ADVENTHEALTH MEDICAL GROUP PEDIATRICS AT TAVARES DAVID WALKER</t>
  </si>
  <si>
    <t>ADVENTHEALTH MEDICAL GROUP PEDIATRIC AND ADULT CONGENITAL CARDIOLOGY AT ORLANDO</t>
  </si>
  <si>
    <t>ADVENTHEALTH MEDICAL GROUP PEDIATRIC AND ADULT CONGENITAL CARDIOLOGY AT DAYTONA BEACH</t>
  </si>
  <si>
    <t>ADVENTHEALTH MEDICAL GROUP PEDIATRIC AND ADULT CONGENITAL CARDIOLOGY AT TAVARES</t>
  </si>
  <si>
    <t>ADVENTHEALTH MEDICAL GROUP PEDIATRIC AND ADULT CONGENITAL CARDIOLOGY AT CELEBRATION</t>
  </si>
  <si>
    <t>ADVENTHEALTH MEDICAL GROUP PEDIATRIC AND ADULT CONGENITAL CARDIOLOGY AT LAKE MARY</t>
  </si>
  <si>
    <t>ADVENTHEALTH MEDICAL GROUP PEDIATRICS AT ALTAMONTE SPRINGS</t>
  </si>
  <si>
    <t>ADVENTHEALTH MEDICAL GROUP PEDIATRIC HOSPITALISTS AT CENTRAL FLORIDA</t>
  </si>
  <si>
    <t>ADVENTHEALTH MEDICAL GROUP PEDIATRIC NEWBORN HOSPITALISTS AT WINTER PARK</t>
  </si>
  <si>
    <t>ADVENTHEALTH MEDICAL GROUP PLASTIC SURGERY HOSPITALISTS AT ORLANDO</t>
  </si>
  <si>
    <t>KINGSLEY, KEVIN</t>
  </si>
  <si>
    <t>ADVENTHEALTH MEDICAL GROUP ONCOLOGY AND HEMATOLOGY AT CELEBRATION</t>
  </si>
  <si>
    <t>ADVENTHEALTH MEDICAL GROUP ONCOLOGY AND HEMATOLOGY AT KISSIMMEE</t>
  </si>
  <si>
    <t>ADVENTHEALTH MEDICAL GROUP RADIATION ONCOLOGY AT CENTRAL FLORIDA</t>
  </si>
  <si>
    <t>ADVENTHEALTH MEDICAL GROUP SPINE HEALTH AT ALTAMONTE SPRINGS</t>
  </si>
  <si>
    <t>ADVENTHEALTH MEDICAL GROUP SPINE HEALTH AT LAKE MARY</t>
  </si>
  <si>
    <t>ADVENTHEALTH MEDICAL GROUP GENERAL SURGERY AT KISSIMMEE</t>
  </si>
  <si>
    <t>ADVENTHEALTH MEDICAL GROUP TEAMCARE AT UNIVERSAL ORLANDO</t>
  </si>
  <si>
    <t>ADVENTHEALTH MEDICAL GROUP PEDIATRICS AT TAVARES BANNING BEACH</t>
  </si>
  <si>
    <t>ADVENTHEALTH MEDICAL GROUP FAMILY MEDICINE AT TUSKAWILLA</t>
  </si>
  <si>
    <t>ADVENTHEALTH MEDICAL GROUP UROGYNECOLOGY AT ORLANDO</t>
  </si>
  <si>
    <t>ADVENTHEALTH MEDICAL GROUP UROLOGY AT CELEBRATION</t>
  </si>
  <si>
    <t>ADVENTHEALTH MEDICAL GROUP UROLOGY AT WATERMAN</t>
  </si>
  <si>
    <t>ADVENTHEALTH MEDICAL GROUP VASCULAR SURGERY AT ORLANDO</t>
  </si>
  <si>
    <t>ADVENTHEALTH MEDICAL GROUP FAMILY MEDICINE AT WATERMAN</t>
  </si>
  <si>
    <t>ADVENTHEALTH MEDICAL GROUP FAMILY MEDICINE AT WATERFORD LAKES</t>
  </si>
  <si>
    <t>ADVENTHEALTH MEDICAL GROUP FAMILY MEDICINE AT WINTER GARDEN</t>
  </si>
  <si>
    <t>ADVENTHEALTH MEDICAL GROUP VASCULAR SURGERY AT CELEBRATION</t>
  </si>
  <si>
    <t>ADVENTHEALTH MEDICAL GROUP PEDIATRIC NEUROLOGY AT ORLANDO</t>
  </si>
  <si>
    <t>ADVENTHEALTH MEDICAL GROUP PEDIATRICS AT LAKE MARY</t>
  </si>
  <si>
    <t>ADVENTHEALTH MEDICAL GROUP PEDIATRICS AT ORANGE CITY</t>
  </si>
  <si>
    <t>ADVENTHEALTH MEDICAL GROUP PEDIATRICS AT COLLEGE PARK</t>
  </si>
  <si>
    <t>ADVENTHEALTH MEDICAL GROUP PEDIATRIC SURGERY AT MELBOURNE</t>
  </si>
  <si>
    <t>ADVENTHEALTH MEDICAL GROUP PEDIATRIC UROLOGY AT MELBOURNE</t>
  </si>
  <si>
    <t>ADVENTHEALTH MEDICAL GROUP CARDIOLOGY AT LAKE MARY</t>
  </si>
  <si>
    <t>ADVENTHEALTH MEDICAL GROUP UROLOGY AT LAKE MARY</t>
  </si>
  <si>
    <t>ADVENTHEALTH MEDICAL GROUP NEUROLOGY AT APOPKA</t>
  </si>
  <si>
    <t>ADVENTHEALTH MEDICAL GROUP PEDIATRIC UROLOGY AT CELEBRATION</t>
  </si>
  <si>
    <t>ADVENTHEALTH MEDICAL GROUP UROLOGY HOSPITALISTS AT ORLANDO</t>
  </si>
  <si>
    <t>ADVENTHEALTH MEDICAL GROUP CARDIOLOGY AT WINTER GARDEN  LOZANO</t>
  </si>
  <si>
    <t>ADVENTHEALTH MEDICAL GROUP GASTROENTEROLOGY AND HEPATOLOGY AT WINTER GARDEN</t>
  </si>
  <si>
    <t>ADVENTHEALTH MEDICAL GROUP VASCULAR SURGERY AT WINTER GARDEN</t>
  </si>
  <si>
    <t>ADVENTHEALTH MEDICAL GROUP COLORECTAL SURGERY AT WINTER GARDEN</t>
  </si>
  <si>
    <t>ADVENTHEALTH MEDICAL GROUP PEDIATRIC CRITICAL CARE AT CENTRAL FLORIDA</t>
  </si>
  <si>
    <t>ADVENTHEALTH MEDICAL GROUP PEDIATRIC SURGERY AT CELEBRATION</t>
  </si>
  <si>
    <t>ADVENTHEALTH MEDICAL GROUP PEDIATRIC WEIGHT AND WELLNESS AT ORLANDO</t>
  </si>
  <si>
    <t>ADVENTHEALTH MEDICAL GROUP VASCULAR SURGERY AT LAKE MARY</t>
  </si>
  <si>
    <t>ADVENTHEALTH MEDICAL GROUP COORDINATED CARE FOR KIDS</t>
  </si>
  <si>
    <t>ADVENTHEALTH MEDICAL GROUP OB GYN AT DELTONA</t>
  </si>
  <si>
    <t>ADVENTHEALTH MEDICAL GROUP UROLOGY AT APOPKA</t>
  </si>
  <si>
    <t>ADVENTHEALTH MEDICAL GROUP DIABETES AND ENDOCRINOLOGY AT WINTER GARDEN</t>
  </si>
  <si>
    <t>ADVENTHEALTH MEDICAL GROUP GENERAL SURGERY AT WINTER GARDEN</t>
  </si>
  <si>
    <t>ADVENTHEALTH MEDICAL GROUP GENERAL SURGERY AT APOPKA</t>
  </si>
  <si>
    <t>ADVENTHEALTH MEDICAL GROUP CARDIOLOGY AT APOPKA</t>
  </si>
  <si>
    <t>ADVENTHEALTH MEDICAL GROUP SPINE HEALTH AT APOPKA</t>
  </si>
  <si>
    <t>ADVENTHEALTH MEDICAL GROUP PULMONOLOGY AT APOPKA</t>
  </si>
  <si>
    <t>ADVENTHEALTH MEDICAL GROUP PULMONARY AND SLEEP MEDICINE AT TAVARES</t>
  </si>
  <si>
    <t>ADVENTHEALTH MEDICAL GROUP PEDIATRIC GASTROENTEROLOGY AT WINTER GARDEN</t>
  </si>
  <si>
    <t>ADVENTHEALTH MEDICAL GROUP CARDIOTHORACIC SURGERY AT LADY LAKE</t>
  </si>
  <si>
    <t>ADVENTHEALTH MEDICAL GROUP CARDIOTHORACIC SURGERY AT APOPKA</t>
  </si>
  <si>
    <t>ADVENTHEALTH MEDICAL GROUP COLORECTAL SURGERY AT CELEBRATION</t>
  </si>
  <si>
    <t>ADVENTHEALTH MEDICAL GROUP CARDIOLOGY AT WINTER PARK</t>
  </si>
  <si>
    <t>ADVENTHEALTH MEDICAL GROUP COLORECTAL SURGERY AT LAKE MARY</t>
  </si>
  <si>
    <t>ADVENTHEALTH MEDICAL GROUP DIABETES AND ENDOCRINOLOGY AT LAKE NONA</t>
  </si>
  <si>
    <t>ADVENTHEALTH MEDICAL GROUP PEDIATRIC NEPHROLOGY AT WINTER GARDEN</t>
  </si>
  <si>
    <t>ADVENTHEALTH MEDICAL GROUP CARDIOLOGY AT EAST ORLANDO</t>
  </si>
  <si>
    <t>ADVENTHEALTH MEDICAL GROUP VASCULAR SURGERY AT OVIEDO</t>
  </si>
  <si>
    <t>ADVENTHEALTH MEDICAL GROUP GENERAL SURGERY AT OVIEDO</t>
  </si>
  <si>
    <t>ADVENTHEALTH MEDICAL GROUP GENERAL SURGERY AT LAKE NONA</t>
  </si>
  <si>
    <t>ADVENTHEALTH MEDICAL GROUP PEDIATRIC GASTROENTEROLOGY AT DELTONA</t>
  </si>
  <si>
    <t>ADVENTHEALTH MEDICAL GROUP PEDIATRIC UROLOGY AT WINTER GARDEN</t>
  </si>
  <si>
    <t>ADVENTHEALTH MEDICAL GROUP HEART SUCCESS CLINIC AT ORLANDO</t>
  </si>
  <si>
    <t>ADVENTHEALTH MEDICAL GROUP TRINA HIDALGO HEART CARE</t>
  </si>
  <si>
    <t>ADVENTHEALTH MEDICAL GROUP CARE CLINIC AT ALTAMONTE SPRINGS</t>
  </si>
  <si>
    <t>ADVENTHEALTH MEDICAL GROUP CARE CLINIC AT KISSIMMEE</t>
  </si>
  <si>
    <t>ADVENTHEALTH MEDICAL GROUP PALLIATIVE CARE AT ORLANDO</t>
  </si>
  <si>
    <t>ALI, SAYED</t>
  </si>
  <si>
    <t>ADVENTHEALTH MEDICAL GROUP PEDIATRIC AND ADOLESCENT MEDICINE AT WINTER GARDEN</t>
  </si>
  <si>
    <t>ADVENTHEALTH MEDICAL GROUP OB GYN AT OVIEDO</t>
  </si>
  <si>
    <t>ADVENTHEALTH MEDICAL GROUP COMMUNITY MEDICINE CLINIC AT  ORLANDO</t>
  </si>
  <si>
    <t>ADVENTHEALTH MEDICAL GROUP FAMILY MEDICINE AT WINTER PARK</t>
  </si>
  <si>
    <t>ADVENTHEALTH MEDICAL GROUP SENIOR HEALTH AT WINTER PARK BENMORE</t>
  </si>
  <si>
    <t>ADVENTHEALTH MEDICAL GROUP INTERNAL MEDICINE AT ORLANDO</t>
  </si>
  <si>
    <t>ADVENTHEALTH MEDICAL GROUP PEDIATRIC SURGERY AT WINTER GARDEN</t>
  </si>
  <si>
    <t>ADVENTHEALTH MEDICAL GROUP FOOT AND ANKLE AT KISSIMMEE</t>
  </si>
  <si>
    <t>ADVENTHEALTH MEDICAL GROUP CARDIOLOGY AT LAKE NONA</t>
  </si>
  <si>
    <t>Allison Alpers (PM)</t>
  </si>
  <si>
    <t>Ian McCracken (Prac. Admin)</t>
  </si>
  <si>
    <t>AdventHealth Medical Group Family Medicine at Lake Nona</t>
  </si>
  <si>
    <t>(352) 742-2689</t>
  </si>
  <si>
    <t>AdventHealth Medical Group Pediatrics at Vero Beach</t>
  </si>
  <si>
    <t>AdventHealth Medical Group Radiology at Central Florida</t>
  </si>
  <si>
    <t>AdventHealth Medical Group Gastroenterology and Hepatology at East Orlando</t>
  </si>
  <si>
    <t>AdventHealth Medical Group GYN Hospitalists at Central Florida</t>
  </si>
  <si>
    <t>AdventHealth Medical Group Gastroenterology and Hepatology at Orlando</t>
  </si>
  <si>
    <t>AdventHealth Medical Group Foot and Ankle at Winter Park</t>
  </si>
  <si>
    <t>Ware, Amendha</t>
  </si>
  <si>
    <t>Ware</t>
  </si>
  <si>
    <t>AdventHealth Medical Group Pediatric Orthopedic Surgery at Winter Garden</t>
  </si>
  <si>
    <t>Brent Weber</t>
  </si>
  <si>
    <t>AdventHealth Medical Group Cardiology at Winter Garden</t>
  </si>
  <si>
    <t>2501 North Orange Ave</t>
  </si>
  <si>
    <t>(407 821-3620</t>
  </si>
  <si>
    <t>Surgical Oncology</t>
  </si>
  <si>
    <t>(407) 821-3621</t>
  </si>
  <si>
    <t>AdventHealth Medical Group Surgical Oncology at Orlando</t>
  </si>
  <si>
    <t>AdventHealth Medical Group Gastroenterology and Hepatology at Altamonte Springs</t>
  </si>
  <si>
    <t>(407) 932-9394</t>
  </si>
  <si>
    <t>2400 North Orange Blossom Trail</t>
  </si>
  <si>
    <t>Pediatric Gastroenterology</t>
  </si>
  <si>
    <t>Florida Gastroenterology Care for Children</t>
  </si>
  <si>
    <t>AdventHealth Medical Group Pediatric Gastroenterology at Kissimmee</t>
  </si>
  <si>
    <t>Family &amp; Women's Health At Avalon Park / East Orlando Medical Group</t>
  </si>
  <si>
    <t>2200 Folwer Grove Blvd</t>
  </si>
  <si>
    <t>Pediatric Endocrinology</t>
  </si>
  <si>
    <t>Florida Center for Pediatric Endocrinology, Diabetes &amp; Metabolism</t>
  </si>
  <si>
    <t>AdventHealth Medical Group Pediatric Orthopedic Surgery at Daytona Beach</t>
  </si>
  <si>
    <t>(407) 614-0616</t>
  </si>
  <si>
    <t>(407) 614-0617</t>
  </si>
  <si>
    <t>AdventHealth Medical Group Care Clinic at Celebration</t>
  </si>
  <si>
    <t>AdventHealth Medical Group Community Medicine Clinic at East Orlando</t>
  </si>
  <si>
    <t>AdventHealth Medical Group OB GYN at Orlando</t>
  </si>
  <si>
    <t>Gunn, Jaclyn</t>
  </si>
  <si>
    <t>Gunn</t>
  </si>
  <si>
    <t>1639548654</t>
  </si>
  <si>
    <t>Guthrie, George</t>
  </si>
  <si>
    <t>Guthrie</t>
  </si>
  <si>
    <t>1396755799</t>
  </si>
  <si>
    <t>Mehta, Raj</t>
  </si>
  <si>
    <t>Raj</t>
  </si>
  <si>
    <t>1891920328</t>
  </si>
  <si>
    <t>Needham, John Edward</t>
  </si>
  <si>
    <t>Needham</t>
  </si>
  <si>
    <t>1639271679</t>
  </si>
  <si>
    <t>Quigley, Robert</t>
  </si>
  <si>
    <t>Quigley</t>
  </si>
  <si>
    <t>1922098417</t>
  </si>
  <si>
    <t>Thibault, Sophie</t>
  </si>
  <si>
    <t>Sophie</t>
  </si>
  <si>
    <t>Thibault</t>
  </si>
  <si>
    <t>Everett, George</t>
  </si>
  <si>
    <t>Everett</t>
  </si>
  <si>
    <t>1922082031</t>
  </si>
  <si>
    <t>Gordon, Dwayne</t>
  </si>
  <si>
    <t>Dwayne</t>
  </si>
  <si>
    <t>Gordon</t>
  </si>
  <si>
    <t>1316267339</t>
  </si>
  <si>
    <t>Herrera, Victor</t>
  </si>
  <si>
    <t>Herrera</t>
  </si>
  <si>
    <t>1598987430</t>
  </si>
  <si>
    <t>Hsu, Vincent</t>
  </si>
  <si>
    <t>Vincent</t>
  </si>
  <si>
    <t>Hsu</t>
  </si>
  <si>
    <t>1255331146</t>
  </si>
  <si>
    <t>Majeed, Umair</t>
  </si>
  <si>
    <t>Umair</t>
  </si>
  <si>
    <t>Majeed</t>
  </si>
  <si>
    <t>1972933125</t>
  </si>
  <si>
    <t>Manoucheri, Manoucher</t>
  </si>
  <si>
    <t>Manoucher</t>
  </si>
  <si>
    <t>Manoucheri</t>
  </si>
  <si>
    <t>1457340101</t>
  </si>
  <si>
    <t>Tambunan, Daniel</t>
  </si>
  <si>
    <t>Tambunan</t>
  </si>
  <si>
    <t>1285662726</t>
  </si>
  <si>
    <t>Trabin, Joshua</t>
  </si>
  <si>
    <t>Trabin</t>
  </si>
  <si>
    <t>1700065190</t>
  </si>
  <si>
    <t>Artis, Jillian</t>
  </si>
  <si>
    <t>Jillian</t>
  </si>
  <si>
    <t>Artis</t>
  </si>
  <si>
    <t>Boone, Scott</t>
  </si>
  <si>
    <t>Boone</t>
  </si>
  <si>
    <t>1538191663</t>
  </si>
  <si>
    <t>Brown, Deborah</t>
  </si>
  <si>
    <t>Butschek, Stacy</t>
  </si>
  <si>
    <t>Butschek</t>
  </si>
  <si>
    <t>Crider, Mark</t>
  </si>
  <si>
    <t>Crider</t>
  </si>
  <si>
    <t>1265439624</t>
  </si>
  <si>
    <t>Hill, D. Ashley</t>
  </si>
  <si>
    <t>1336164326</t>
  </si>
  <si>
    <t>Patil, Gargey</t>
  </si>
  <si>
    <t>Gargey</t>
  </si>
  <si>
    <t>Patil</t>
  </si>
  <si>
    <t>1457351595</t>
  </si>
  <si>
    <t>Reichert, Jessica</t>
  </si>
  <si>
    <t>Reichert</t>
  </si>
  <si>
    <t>Foxx Porter, Karol</t>
  </si>
  <si>
    <t>Karol</t>
  </si>
  <si>
    <t>Foxx Porter</t>
  </si>
  <si>
    <t>1841779253</t>
  </si>
  <si>
    <t>Whitt, Leann</t>
  </si>
  <si>
    <t>Leann</t>
  </si>
  <si>
    <t>Whitt</t>
  </si>
  <si>
    <t>1467936690</t>
  </si>
  <si>
    <t>Stroud, Matthew</t>
  </si>
  <si>
    <t>Stroud</t>
  </si>
  <si>
    <t>1164917910</t>
  </si>
  <si>
    <t>Suite 3290</t>
  </si>
  <si>
    <t>(352) 253-3100</t>
  </si>
  <si>
    <t>Wound Care</t>
  </si>
  <si>
    <t>Amber Modani</t>
  </si>
  <si>
    <t>Fernandez, David</t>
  </si>
  <si>
    <t>(352) 253-3101</t>
  </si>
  <si>
    <t>AdventHealth Medical Group Hyperbaric Medicine &amp; Wound Mangaement Center</t>
  </si>
  <si>
    <t>601 East Rollins</t>
  </si>
  <si>
    <t>(407) 303-1549</t>
  </si>
  <si>
    <t>(407) 303-7621</t>
  </si>
  <si>
    <t>Eisenbrown, Jeanne</t>
  </si>
  <si>
    <t>Jeanne</t>
  </si>
  <si>
    <t>Eisenbrown</t>
  </si>
  <si>
    <t>1750376323</t>
  </si>
  <si>
    <t>Mohammed, Astra</t>
  </si>
  <si>
    <t>Astra</t>
  </si>
  <si>
    <t>1366607681</t>
  </si>
  <si>
    <t>Dagen, Stephanie</t>
  </si>
  <si>
    <t>Dagen</t>
  </si>
  <si>
    <t>Goins</t>
  </si>
  <si>
    <t>1669838371</t>
  </si>
  <si>
    <t>Moussa, Amr</t>
  </si>
  <si>
    <t>Amr</t>
  </si>
  <si>
    <t>Moussa</t>
  </si>
  <si>
    <t>1073848933</t>
  </si>
  <si>
    <t>Ruppel, Gregory</t>
  </si>
  <si>
    <t>Ruppel</t>
  </si>
  <si>
    <t>1700171816</t>
  </si>
  <si>
    <t>Browning, Brian</t>
  </si>
  <si>
    <t>1003083759</t>
  </si>
  <si>
    <t>Jackson, Edward</t>
  </si>
  <si>
    <t>Jackson</t>
  </si>
  <si>
    <t>1639104029</t>
  </si>
  <si>
    <t>Margaitis, Richard</t>
  </si>
  <si>
    <t>Margaitis</t>
  </si>
  <si>
    <t>1720223332</t>
  </si>
  <si>
    <t>Dumois, Carlos</t>
  </si>
  <si>
    <t>Dumois</t>
  </si>
  <si>
    <t>1790713790</t>
  </si>
  <si>
    <t>Fishberg, Alexander</t>
  </si>
  <si>
    <t>Fishberg</t>
  </si>
  <si>
    <t>1225038391</t>
  </si>
  <si>
    <t>ALLISON ALPERS (PM)</t>
  </si>
  <si>
    <t>ADVENTHEALTH MEDICAL GROUP FAMILY MEDICINE AT LAKE NONA</t>
  </si>
  <si>
    <t>(P)(352) 742-2192 (F)(352) 742-2689</t>
  </si>
  <si>
    <t>ADVENTHEALTH MEDICAL GROUP PEDIATRICS AT VERO BEACH</t>
  </si>
  <si>
    <t>ADVENTHEALTH MEDICAL GROUP RADIOLOGY AT CENTRAL FLORIDA</t>
  </si>
  <si>
    <t>ADVENTHEALTH MEDICAL GROUP GASTROENTEROLOGY AND HEPATOLOGY AT EAST ORLANDO</t>
  </si>
  <si>
    <t>ADVENTHEALTH MEDICAL GROUP GYN HOSPITALISTS AT CENTRAL FLORIDA</t>
  </si>
  <si>
    <t>ADVENTHEALTH MEDICAL GROUP GASTROENTEROLOGY AND HEPATOLOGY AT ORLANDO</t>
  </si>
  <si>
    <t>ADVENTHEALTH MEDICAL GROUP FOOT AND ANKLE AT WINTER PARK</t>
  </si>
  <si>
    <t>WARE, AMENDHA</t>
  </si>
  <si>
    <t>ADVENTHEALTH MEDICAL GROUP PEDIATRIC ORTHOPEDIC SURGERY AT WINTER GARDEN</t>
  </si>
  <si>
    <t xml:space="preserve">BRENT WEBER 
</t>
  </si>
  <si>
    <t>ADVENTHEALTH MEDICAL GROUP CARDIOLOGY AT WINTER GARDEN</t>
  </si>
  <si>
    <t>(P)(407 821-3620 (F)(407) 821-3621</t>
  </si>
  <si>
    <t>SURGICAL ONCOLOGY</t>
  </si>
  <si>
    <t>ADVENTHEALTH MEDICAL GROUP GASTROENTEROLOGY AND HEPATOLOGY AT ALTAMONTE SPRINGS</t>
  </si>
  <si>
    <t>(P)(407) 932-6193 (F)(407) 932-9394</t>
  </si>
  <si>
    <t>ADVENTHEALTH MEDICAL GROUP PEDIATRIC GASTROENTEROLOGY AT KISSIMMEE</t>
  </si>
  <si>
    <t>PEDIATRIC GASTROENTEROLOGY</t>
  </si>
  <si>
    <t>FAMILY &amp; WOMEN'S HEALTH AT AVALON PARK / EAST ORLANDO MEDICAL GROUP</t>
  </si>
  <si>
    <t>(P)(407) 896-2901 (F)(407) 896-2901</t>
  </si>
  <si>
    <t>PEDIATRIC ENDOCRINOLOGY</t>
  </si>
  <si>
    <t>ADVENTHEALTH MEDICAL GROUP PEDIATRIC ORTHOPEDIC SURGERY AT DAYTONA BEACH</t>
  </si>
  <si>
    <t>(P)(407) 614-0616 (F)(407) 614-0617</t>
  </si>
  <si>
    <t>ADVENTHEALTH MEDICAL GROUP CARE CLINIC AT CELEBRATION</t>
  </si>
  <si>
    <t>ADVENTHEALTH MEDICAL GROUP COMMUNITY MEDICINE CLINIC AT EAST ORLANDO</t>
  </si>
  <si>
    <t>ADVENTHEALTH MEDICAL GROUP OB GYN AT ORLANDO</t>
  </si>
  <si>
    <t>GUTHRIE, GEORGE</t>
  </si>
  <si>
    <t>MEHTA, RAJ</t>
  </si>
  <si>
    <t>NEEDHAM, JOHN EDWARD</t>
  </si>
  <si>
    <t>QUIGLEY, ROBERT</t>
  </si>
  <si>
    <t>THIBAULT, SOPHIE</t>
  </si>
  <si>
    <t>EVERETT, GEORGE</t>
  </si>
  <si>
    <t>GORDON, DWAYNE</t>
  </si>
  <si>
    <t>HERRERA, VICTOR</t>
  </si>
  <si>
    <t>HSU, VINCENT</t>
  </si>
  <si>
    <t>MANOUCHERI, MANOUCHER</t>
  </si>
  <si>
    <t>TAMBUNAN, DANIEL</t>
  </si>
  <si>
    <t>TRABIN, JOSHUA</t>
  </si>
  <si>
    <t>ARTIS, JILLIAN</t>
  </si>
  <si>
    <t>BOONE, SCOTT</t>
  </si>
  <si>
    <t>BROWN, DEBORAH</t>
  </si>
  <si>
    <t>BUTSCHEK, STACY</t>
  </si>
  <si>
    <t>CRIDER, MARK</t>
  </si>
  <si>
    <t>HILL, D. ASHLEY</t>
  </si>
  <si>
    <t>PATIL, GARGEY</t>
  </si>
  <si>
    <t>REICHERT, JESSICA</t>
  </si>
  <si>
    <t>FOXX PORTER, KAROL</t>
  </si>
  <si>
    <t>WHITT, LEANN</t>
  </si>
  <si>
    <t>STROUD, MATTHEW</t>
  </si>
  <si>
    <t>ADVENTHEALTH MEDICAL GROUP HYPERBARIC MEDICINE &amp; WOUND MANGAEMENT CENTER</t>
  </si>
  <si>
    <t>(P)(352) 253-3100 (F)(352) 253-3101</t>
  </si>
  <si>
    <t>WOUND CARE</t>
  </si>
  <si>
    <t xml:space="preserve">AMBER MODANI 
</t>
  </si>
  <si>
    <t>FERNANDEZ, DAVID</t>
  </si>
  <si>
    <t>(P)(407) 303-1549 (F)(407) 303-7621</t>
  </si>
  <si>
    <t>BROWNING, BRIAN</t>
  </si>
  <si>
    <t>JACKSON, EDWARD</t>
  </si>
  <si>
    <t>MARGAITIS, RICHARD</t>
  </si>
  <si>
    <t>DUMOIS, CARLOS</t>
  </si>
  <si>
    <t>FISHBERG, ALEXANDER</t>
  </si>
  <si>
    <t>1812 N MILLS AVE  ORLANDO FL 32803</t>
  </si>
  <si>
    <t>270 NORTHLAKE BLVD SUITE 1008 ALTAMONTE SPRINGS FL 32701</t>
  </si>
  <si>
    <t>755 RINEHART RD SUITE 100 LAKE MARY FL 32746</t>
  </si>
  <si>
    <t>2100 OCOEE-APOPKA RD SUITE 210 APOPKA FL 32703</t>
  </si>
  <si>
    <t>2501 N ORANGE AVE SUITE 181 ORLANDO FL 32804</t>
  </si>
  <si>
    <t>1801 LEE RD SUITE 165 WINTER PARK FL 32789</t>
  </si>
  <si>
    <t>601 E ROLLINS ST  ORLANDO FL 32803</t>
  </si>
  <si>
    <t>258 S CHICKASAW TRL SUITE 301 ORLANDO FL 32825</t>
  </si>
  <si>
    <t>218 STRATHY LN  WINTER PARK FL 32792</t>
  </si>
  <si>
    <t>304 W BASS ST  KISSIMMEE FL 34741</t>
  </si>
  <si>
    <t>410 WAYMONT CT  LAKE MARY FL 32746</t>
  </si>
  <si>
    <t>2505 JUNIOR ST  ORANGE CITY FL 32763</t>
  </si>
  <si>
    <t>716 VASSAR ST  ORLANDO FL 32804</t>
  </si>
  <si>
    <t>2501 N ORANGE AVE SUITE 401 ORLANDO FL 32804</t>
  </si>
  <si>
    <t>3824 OAKWATER CIR  ORLANDO FL 32806</t>
  </si>
  <si>
    <t>661 E ALTAMONTE DR SUITE 318 &amp; 328 ALTAMONTE SPRINGS FL 32701</t>
  </si>
  <si>
    <t>755 RINEHARD RD SUITE 100 LAKE MARY FL 32746</t>
  </si>
  <si>
    <t>1745 STERLING SILVER BLVD SUITE 104 DELTONA FL 32725</t>
  </si>
  <si>
    <t>201 N PARK AVE SUITE 204 APOPKA FL 32703</t>
  </si>
  <si>
    <t>200 N PARK AVE B APOPKA FL 32703</t>
  </si>
  <si>
    <t>2501 N ORANGE AVE SUITE 540 ORLANDO FL 32804</t>
  </si>
  <si>
    <t>1801 LEE ROAD SUITE 165 WINTER PARK FL 32789</t>
  </si>
  <si>
    <t>1933 DUNDEE DR  WINTER PARK FL 32792</t>
  </si>
  <si>
    <t>1940 HOWELL BRANCH RD  WINTER PARK FL 32792</t>
  </si>
  <si>
    <t>2501 N ORANGE AVE SUITE 446 ORLANDO FL 32804</t>
  </si>
  <si>
    <t>615 E PRINCETON ST SUITE 101 ORLANDO FL 32803</t>
  </si>
  <si>
    <t>801 N BAY ST  EUSTIS FL 32726</t>
  </si>
  <si>
    <t>9975 TAVISTOCK LAKES BLVD SUITE 220 ORLANDO FL 32827</t>
  </si>
  <si>
    <t>1101 S EUSTIS ST  EUSTIS FL 32726</t>
  </si>
  <si>
    <t>1749 DAVID WALKER DR  TAVARES FL 32778</t>
  </si>
  <si>
    <t>1755 DAVID WALKER DR  TAVARES FL 32778</t>
  </si>
  <si>
    <t>601 JENNINGS AVE  EUSTIS FL 32726</t>
  </si>
  <si>
    <t>287 S CENTRAL AVE  UMATILLA FL 32784</t>
  </si>
  <si>
    <t>1290 WATERMAN WAY  TAVARES FL 32778</t>
  </si>
  <si>
    <t>3340 WATERMAN WAY  TAVARES FL 32778</t>
  </si>
  <si>
    <t>1879 NIGHTINGALE LN SUITE B1 TAVARES FL 32778</t>
  </si>
  <si>
    <t>2902 N ORANGE AVE SUITE D ORLANDO FL 32804</t>
  </si>
  <si>
    <t>125 W PINEVIEW ST SUITE 1001 ALTAMONTE SPRINGS FL 32714</t>
  </si>
  <si>
    <t>8701 MAITLAND SUMMIT BLVD  ORLANDO FL 32810</t>
  </si>
  <si>
    <t>670 N ORLANDO AVE SUITE 204 MAITLAND FL 32751</t>
  </si>
  <si>
    <t>2415 N. ORANGE AVE SUITE 402 ORLANDO FL 32804</t>
  </si>
  <si>
    <t>380 CELEBRATION PL 2ND FLOOR CELEBRATION FL 34747</t>
  </si>
  <si>
    <t>100 N EDINBURGH DR SUITE 102 WINTER PARK FL 32792</t>
  </si>
  <si>
    <t>410 CELEBRATION PL SUITE 302 CELEBRATION FL 34747</t>
  </si>
  <si>
    <t>2100 OCOEE-APOPKA RD SUITE 120 APOPKA FL 32703</t>
  </si>
  <si>
    <t>3120 WATERMAN WAY  TAVARES FL 32778</t>
  </si>
  <si>
    <t>3330 WATERMAN WAY  TAVARES FL 32778</t>
  </si>
  <si>
    <t>2415 N ORANGE AVE SUITE 502 ORLANDO FL 32804</t>
  </si>
  <si>
    <t>3345 WATERMAN WAY  TAVARAES FL 32778</t>
  </si>
  <si>
    <t>1502 N DONNELLY ST SUITE 103 MOUNT DORA FL 32757</t>
  </si>
  <si>
    <t>2501 N ORANGE AVE SUITE 286 ORLANDO FL 32804</t>
  </si>
  <si>
    <t>661 E ALTAMONTE DR SUITE 115 ALTAMONTE SPRINGS FL 32701</t>
  </si>
  <si>
    <t>1723 LUCERNE TER  ORLANDO FL 32806</t>
  </si>
  <si>
    <t>7560 RED BUG LAKE RD SUITE 2048 OVIEDO FL 32765</t>
  </si>
  <si>
    <t>631 PALM SPRINGS DR SUITE 101 ALTAMONTE SPRINGS FL 32701</t>
  </si>
  <si>
    <t>787 37TH ST SUITE E170 VERO BEACH FL 32960</t>
  </si>
  <si>
    <t>1765 DAVID WALKER DR  TAVARES FL 32778</t>
  </si>
  <si>
    <t>2200 FOWLER GROVE BLVD SUITE 260 WINTER GARDEN FL 34787</t>
  </si>
  <si>
    <t>305 MEMORIAL MEDICAL PKWY SUITE 408 DAYTONA FL 32117</t>
  </si>
  <si>
    <t>6609 N. WICKHAM RD SUITE 104 MELBOURNE FL 32940</t>
  </si>
  <si>
    <t>1530 CELEBRATION BLVD SUITE 101 CELEBRATION FL 34747</t>
  </si>
  <si>
    <t>2501 N ORANGE AVE SUITE 442 ORLANDO FL 32804</t>
  </si>
  <si>
    <t>2501 N ORANGE AVE SUITE 310 ORLANDO FL 32804</t>
  </si>
  <si>
    <t>1801 LEE RD SUITE 170 WINTER PARK FL 32789</t>
  </si>
  <si>
    <t>661 E ALTAMONTE DR SUITE 217 ALTAMONTE SPRINGS FL 32701</t>
  </si>
  <si>
    <t>2501 N ORANGE AVE SUITE 411 ORLANDO FL 32804</t>
  </si>
  <si>
    <t>1300 W OAK ST  KISSIMMEE FL 34741</t>
  </si>
  <si>
    <t>400 CELEBRATION PL SUITE A270 CELEBRATION FL 34747</t>
  </si>
  <si>
    <t>2415 N ORANGE AVE SUITE 601 ORLANDO FL 32804</t>
  </si>
  <si>
    <t>2400 N ORANGE BLOSSOM TRL SUITE 302 KISSIMMEE FL 34744</t>
  </si>
  <si>
    <t>2600 WESTHALL LN  MAITLAND FL 32751</t>
  </si>
  <si>
    <t>615 E PRINCETON ST SUITE 401 ORLANDO FL 32803</t>
  </si>
  <si>
    <t>711 E ALTAMONTE DR SUITE 210 ALTAMONTE SPRINGS FL 32701</t>
  </si>
  <si>
    <t>2100 OCOEE-APOPKA RD SUITE 110 APOPKA FL 32703</t>
  </si>
  <si>
    <t>755 RINEHART RD SUITE 4 LAKE MARY FL 32746</t>
  </si>
  <si>
    <t>8000 RED BUG LAKE RD SUITE 290 OVIEDO FL 32765</t>
  </si>
  <si>
    <t>201 HILDA ST SUITE 26 KISSIMMEE FL 34741</t>
  </si>
  <si>
    <t>1603 BANNING BEACH RD  TAVARES FL 32778</t>
  </si>
  <si>
    <t>2501 N ORANGE AVE SUITE 235 ORLANDO FL 32804</t>
  </si>
  <si>
    <t>1340 TUSKAWILLA RD SUITES 101-105 WINTER SPRINGS FL 32708</t>
  </si>
  <si>
    <t>2501 N. ORANGE AVE SUITE 240 ORLANDO FL 32804</t>
  </si>
  <si>
    <t>400 CELEBRATION PL SUITE A240 CELEBRATION FL 34747</t>
  </si>
  <si>
    <t>1210 WATERMAN WAY  TAVARES FL 32778</t>
  </si>
  <si>
    <t>2415 N. ORANGE AVE SUITE 302 ORLANDO FL 32804</t>
  </si>
  <si>
    <t>2000 FOWLER GROVE BLVD 3RD FLOOR WINTER GARDEN FL 34787</t>
  </si>
  <si>
    <t>755 RINEHART RD  LAKE MARY FL 32746</t>
  </si>
  <si>
    <t>250 N ALAFAYA TRL SUITE 100 ORLANDO FL 32828</t>
  </si>
  <si>
    <t>410 CELEBRATION PL SUITE 305 CELEBRATION FL 34747</t>
  </si>
  <si>
    <t>661 E ALTAMONTE DR SUITE 231 ALTAMONTE SPRINGS FL 32701</t>
  </si>
  <si>
    <t>1613 N MILLS AVE  ORLANDO FL 32701</t>
  </si>
  <si>
    <t>400 CELEBRATION PL SUITE A140 CELEBRATION FL 34747</t>
  </si>
  <si>
    <t>1000 WATERMAN WAY  TAVARES FL 32778</t>
  </si>
  <si>
    <t>615 E PRINCETON ST SUITE 540 ORLANDO FL 32803</t>
  </si>
  <si>
    <t>133 BENMORE DR SUITE 200 WINTER PARK FL 32792</t>
  </si>
  <si>
    <t>1876 NIGHTINGALE LN  TAVARES FL 32778</t>
  </si>
  <si>
    <t>410 CELEBRATION PL SUITE 103 CELEBRATION FL 34747</t>
  </si>
  <si>
    <t>661 E ALTAMONTE DR SUITE 220 ALTAMONTE SPRINGS FL 32701</t>
  </si>
  <si>
    <t>2415 N ORANGE AVE SUITE 300 ORLANDO FL 32804</t>
  </si>
  <si>
    <t>2100 OCOEE-APOPKA RD SUITE 040 APOPKA FL 32703</t>
  </si>
  <si>
    <t>2501 N ORANGE AVE SUITE 513 ORLANDO FL 32804</t>
  </si>
  <si>
    <t>615 E PRINCETON ST SUITE 416 ORLANDO FL 32803</t>
  </si>
  <si>
    <t>400 CELEBRATION PL SUITE A290 CELEBRATION FL 34747</t>
  </si>
  <si>
    <t>400 CELEBRATION PL  CELEBRATION FL 34747</t>
  </si>
  <si>
    <t>400 CELEBRATION PL SUITE A360 CELEBRATION FL 34747</t>
  </si>
  <si>
    <t>2501 N ORANGE AVE SUITE 581 ORLANDO FL 32804</t>
  </si>
  <si>
    <t>2200 FOWLERS GROVE BLVD SUITE 200 WINTER GARDEN FL 34787</t>
  </si>
  <si>
    <t>305 MEMORIAL PKWY SUITE 408 DAYTONA BEACH FL 32117</t>
  </si>
  <si>
    <t>615 E PRINCETON ST SUITE 310 ORLANDO FL 32803</t>
  </si>
  <si>
    <t>2501 N ORANGE AVE SUITE 689 ORLANDO FL 32804</t>
  </si>
  <si>
    <t>3264 GREENWALD WAY NORTH  KISSIMMEE FL 34741</t>
  </si>
  <si>
    <t>2415 N ORANGE AVE SUITE 200 ORLANDO FL 32804</t>
  </si>
  <si>
    <t>2501 N ORANGE AVE SUITE 200 ORLANDO FL 32804</t>
  </si>
  <si>
    <t>1530 CELEBRATION BLVD SUIE 101 CELEBRATION FL 34747</t>
  </si>
  <si>
    <t>4106 W LAKE MARY BLVD SUITE 330 LAKE MARY FL 32746</t>
  </si>
  <si>
    <t>100 E SYBELIA AVE SUITE 327 MAITLAND FL 32751</t>
  </si>
  <si>
    <t>3009 ALOMA AVE  WINTER PARK FL 32792</t>
  </si>
  <si>
    <t>1925 MIZELI AVE SUITE 105 WINTER PARK FL 32792</t>
  </si>
  <si>
    <t>2100 OCOEE-APOPA RD SUITE 230 APOPKA FL 32703</t>
  </si>
  <si>
    <t>410 CELEBRATION PL SUITE 100 CELEBRATION FL 34747</t>
  </si>
  <si>
    <t>894 E ALTAMONTE DR  ALTAMONTE SPRINGS FL 32701</t>
  </si>
  <si>
    <t>7975 LAKE UNDERHILL RD SUITE 220B ORLANDO FL 32822</t>
  </si>
  <si>
    <t>2320 N ORANGE AVE SUITE 201 ORLANDO FL 32804</t>
  </si>
  <si>
    <t>400 CELEBRATION PL SUITE A350 CELEBRATION FL 34747</t>
  </si>
  <si>
    <t>3350 WATERMAN WAY  TAVARES FL 32778</t>
  </si>
  <si>
    <t>1801 LEE RD SUITE 307 WINTER PARK FL 32789</t>
  </si>
  <si>
    <t>8422 INTERNATIONAL DR  ORLANDO FL 32819</t>
  </si>
  <si>
    <t>615 E PRINCETON ST SUITE 300 ORLANDO FL 32803</t>
  </si>
  <si>
    <t>258 S CHICKASAW TRL SUITE 201 ORLANDO FL 32825</t>
  </si>
  <si>
    <t>2200 FOWLER GROVE BLVD SUITE 200 WINTER GARDEN FL 34787</t>
  </si>
  <si>
    <t>410 CELEBRATION PL SUITE 401A CELEBRATION FL 34747</t>
  </si>
  <si>
    <t>1000 UNIVERSAL STUDIOS PLAZA BUILDING 2 ORLANDO FL 32819</t>
  </si>
  <si>
    <t>2501 N. ORANGE AVE SUITE 402 ORLANDO FL 32804</t>
  </si>
  <si>
    <t>2415 N ORANGE AVE SUITE 400 ORLANDO FL 32804</t>
  </si>
  <si>
    <t>2501 NORTH ORANGE AVE SUITE 201 ORLANDO FL 32804</t>
  </si>
  <si>
    <t>100 N. EDINBURGH DR SUITE 103 WINTER PARK FL 32792</t>
  </si>
  <si>
    <t>410 CELEBRATION PL SUITE 200 CELEBRATION FL 34747</t>
  </si>
  <si>
    <t>1000 W BROADWAY ST SUITE 205 OVIEDO FL 32765</t>
  </si>
  <si>
    <t>755 RINEHART ROAD SUITE 100 LAKE MARY FL 32746</t>
  </si>
  <si>
    <t>661 E ALTAMONTE DR SUITE 216 ALTAMONTE SPRINGS FL 32701</t>
  </si>
  <si>
    <t>401 N MILLS AVE  ORLANDO FL 32803</t>
  </si>
  <si>
    <t>2501 N ORANGE AVE SUITE 589 ORLANDO FL 32804</t>
  </si>
  <si>
    <t>9975 TAVISTOCK LAKES BLVD  ORLANDO FL 32827</t>
  </si>
  <si>
    <t>1745 STERLING SILVER BLVD SUITE 102 DELTONA FL 32725</t>
  </si>
  <si>
    <t>2400 NORTH ORANGE BLOSSOM TRAIL SUITE 302 KISSIMMEE FL 34744</t>
  </si>
  <si>
    <t>3701 AVALON PARK WEST BLVD SUITE 205 ORLANDO FL 32828</t>
  </si>
  <si>
    <t>8000 RED BUG LAKE RD SUITE 200 OVIEDO FL 32765</t>
  </si>
  <si>
    <t>2200 FOWLER GROVE BLVD SUITE 220 WINTER GARDEN FL 34787</t>
  </si>
  <si>
    <t>2200 FOLWER GROVE BLVD SUITE 200 WINTER GARDEN FL 34787</t>
  </si>
  <si>
    <t>2501 N ORANGE AVE SUITE 514 ORLANDO FL 32804</t>
  </si>
  <si>
    <t>2400 N ORANGE BLOSSOM TRL SUITE 306 KISSIMMEE FL 34744</t>
  </si>
  <si>
    <t>410 CELEBRATION PL SUITE 306 CELEBRATION FL 34747</t>
  </si>
  <si>
    <t>501 E. KING ST  ORLANDO FL 32803</t>
  </si>
  <si>
    <t>689 E ALTAMONTE DR  ALTAMONTE SPRINGS FL 32701</t>
  </si>
  <si>
    <t>2984 ALAFAYA TRL SUITE 1000 OVIEDO FL 32765</t>
  </si>
  <si>
    <t>2501 N ORANGE AVE SUITE 786 ORLANDO FL 32804</t>
  </si>
  <si>
    <t>258 S CHICKASAW TRL SUITE 200 ORLANDO FL 32825</t>
  </si>
  <si>
    <t>2501 N ORANGE AVE SUITE 586 ORLANDO FL 32804</t>
  </si>
  <si>
    <t>400 CELEBRATION PL SUITE A150 CELEBRATION FL 34747</t>
  </si>
  <si>
    <t>2000 FOWLERS GROVE BLVD SUITE 200 WINTER GARDEN FL 34787</t>
  </si>
  <si>
    <t>8575 NE 138TH LN SUITE 101 LADY LAKE FL 32159</t>
  </si>
  <si>
    <t>101 S WESTMORELAND DR  ORLANDO FL 32805</t>
  </si>
  <si>
    <t>2501 NORTH ORANGE AVENUE SUITE 542 ORLANDO FL 32804</t>
  </si>
  <si>
    <t>661 E ALTAMONTE DRIVE SUITE 324 ALTAMONTE SPRINGS FL 32701</t>
  </si>
  <si>
    <t>201 HILDA STREET SUITE 36 KISSIMMEE FL 34747</t>
  </si>
  <si>
    <t>2415 N ORANGE AVE SUITE 700 ORLANDO FL 32804</t>
  </si>
  <si>
    <t>7975 LAKE UNDERHILL RD SUITE 200 ORLANDO FL 32822</t>
  </si>
  <si>
    <t>7975 LAKE UNDERHILL RD SUITE 310 ORLANDO FL 32822</t>
  </si>
  <si>
    <t>8000 RED BUG LAKE RD SUITE 260 OVEIDO FL 32765</t>
  </si>
  <si>
    <t>2200 FOWLER GROVE BLVD SUITE 240 WINTER GARDEN FL 34787</t>
  </si>
  <si>
    <t>1000 WATERMAN WAY SUITE 3290 TAVARES FL 32778</t>
  </si>
  <si>
    <t>601 EAST ROLLINS  ORLANDO FL 32803</t>
  </si>
  <si>
    <t>1871578617</t>
  </si>
  <si>
    <t>AdventHealth Medical Group Pediatric and Adult Congenital Cardiology at Winter Garden</t>
  </si>
  <si>
    <t>AdventHealth Medical Group Cardiothoracic Surgery at Orlando</t>
  </si>
  <si>
    <t>ADVENTHEALTH MEDICAL GROUP PEDIATRIC AND ADULT CONGENITAL CARDIOLOGY AT WINTER GARDEN</t>
  </si>
  <si>
    <t>ADVENTHEALTH MEDICAL GROUP CARDIOTHORACIC SURGERY AT ORLANDO</t>
  </si>
  <si>
    <t>Charlie Culter (Prac. Admin) (Interim)</t>
  </si>
  <si>
    <t>Mubina Lakha (Prac. Admin)</t>
  </si>
  <si>
    <t>CNM (APRN)</t>
  </si>
  <si>
    <t>AdventHealth Medical Group Internal Medicine at Winter Park Howell Branch</t>
  </si>
  <si>
    <t>AdventHealth Medical Group Neuropsychology at Orlando</t>
  </si>
  <si>
    <t>AdventHealth Medical Group Family Medicine at Eustis Street</t>
  </si>
  <si>
    <t>AdventHealth Medical Group Family and Internal Medicine at Tavares</t>
  </si>
  <si>
    <t>AdventHealth Medical Group Family Medicine at Eustis Jennings Avenue</t>
  </si>
  <si>
    <t>AdventHealth Medical Group Pediatrics at Orlando</t>
  </si>
  <si>
    <t>Deborah Morales (PM)</t>
  </si>
  <si>
    <t>Maria Ramirez (PM)</t>
  </si>
  <si>
    <t>Maritza Ortiz (PM)</t>
  </si>
  <si>
    <t>AdventHealth Medical Group Family Medicine at Altamonte Springs</t>
  </si>
  <si>
    <t>Monica Schulz (PM)</t>
  </si>
  <si>
    <t>AdventHealth Medical Group Family Medicine at Oviedo Red Bug</t>
  </si>
  <si>
    <t>AdventHealth Medical Group Pediatric and Adult Congenital Cardiology at Melbourne</t>
  </si>
  <si>
    <t>AdventHealth Medical Group Blood and Marrow Transplant at Orlando</t>
  </si>
  <si>
    <t>Cynthia Nieves (PM) / Crystal Soto (OS)</t>
  </si>
  <si>
    <t>Cynthia Nieves (PM) / Melissa Johnson (OS)</t>
  </si>
  <si>
    <t>AdventHealth Medical Group Family and Internal Medicine at Apopka</t>
  </si>
  <si>
    <t>AdventHealth Medical Group Breast Surgery at Altamonte Springs</t>
  </si>
  <si>
    <t>AdventHealth Medical Group Cardiology at 400 Celebration Place</t>
  </si>
  <si>
    <t>AdventHealth Medical Group Critical Care at Tavares</t>
  </si>
  <si>
    <t>AdventHealth Medical Group Family and Internal Medicine at Celebration</t>
  </si>
  <si>
    <t>(407) 609-7395</t>
  </si>
  <si>
    <t>(407) 609-7297</t>
  </si>
  <si>
    <t>Byard, Chelsea</t>
  </si>
  <si>
    <t>Byard</t>
  </si>
  <si>
    <t>AdventHealth Medical Group Cardiology at 410 Celebration Place</t>
  </si>
  <si>
    <t>AdventHealth Medical Group Family Medicine at Oviedo Broadway</t>
  </si>
  <si>
    <t>Suite 203</t>
  </si>
  <si>
    <t>AdventHealth Medical Group Family Medicine at Celebration</t>
  </si>
  <si>
    <t>AdventHealth Medical Group Pediatric Diabetes &amp; Endocrinology at Winter Garden</t>
  </si>
  <si>
    <t>AdventHealth Medical Group Pediatric Dermatology at Winter Garden</t>
  </si>
  <si>
    <t>624V</t>
  </si>
  <si>
    <t>8000 Red Bug Lake Road</t>
  </si>
  <si>
    <t>(407) 303-6865</t>
  </si>
  <si>
    <t>Florida Urolgoy Assocaites - Oviedo</t>
  </si>
  <si>
    <t>(407) 303-6562</t>
  </si>
  <si>
    <t>AdventHealth Medical Group Urology at Oviedo</t>
  </si>
  <si>
    <t>AdventHealth Medical Group Urology at Winter Garden</t>
  </si>
  <si>
    <t>Patricia Rowe (OS)</t>
  </si>
  <si>
    <t>AdventHealth Medical Group Transplant at Orlando</t>
  </si>
  <si>
    <t>Toralben Patel</t>
  </si>
  <si>
    <t>Toralben</t>
  </si>
  <si>
    <t>1861728941</t>
  </si>
  <si>
    <t>AdventHealth Medical Group Family Medicine at East Orlando</t>
  </si>
  <si>
    <t>1356897565</t>
  </si>
  <si>
    <t>1043264427</t>
  </si>
  <si>
    <t>1467891820</t>
  </si>
  <si>
    <t>1598116550</t>
  </si>
  <si>
    <t>(407) 933-2522</t>
  </si>
  <si>
    <t>Tracy Carlson (PM)</t>
  </si>
  <si>
    <t>Weinberger, Joel</t>
  </si>
  <si>
    <t>Joel</t>
  </si>
  <si>
    <t>Weinberger</t>
  </si>
  <si>
    <t>1568411577</t>
  </si>
  <si>
    <t>(407) 932-0215</t>
  </si>
  <si>
    <t>AdventHealth Medical Group Family Medicine at Kissimmee</t>
  </si>
  <si>
    <t>Dunn, Johanne</t>
  </si>
  <si>
    <t>Johanne</t>
  </si>
  <si>
    <t>Dunn</t>
  </si>
  <si>
    <t>1962476044</t>
  </si>
  <si>
    <t>Theriault, Vivian</t>
  </si>
  <si>
    <t>Vivian</t>
  </si>
  <si>
    <t>Theriault</t>
  </si>
  <si>
    <t>1740494962</t>
  </si>
  <si>
    <t>Lin, Jennifer</t>
  </si>
  <si>
    <t>Lin</t>
  </si>
  <si>
    <t>1467404277</t>
  </si>
  <si>
    <t>Gosalia, Ashil</t>
  </si>
  <si>
    <t>Ashill</t>
  </si>
  <si>
    <t>Gosalia</t>
  </si>
  <si>
    <t>Jitendra</t>
  </si>
  <si>
    <t>1477846525</t>
  </si>
  <si>
    <t>Ailiz</t>
  </si>
  <si>
    <t>Nereyda</t>
  </si>
  <si>
    <t>1609348044</t>
  </si>
  <si>
    <t>Fernando Roca</t>
  </si>
  <si>
    <t>Roca</t>
  </si>
  <si>
    <t>1669645453</t>
  </si>
  <si>
    <t>Bahar Sumbul-Yuksel</t>
  </si>
  <si>
    <t>Bahar</t>
  </si>
  <si>
    <t>Sumbul-Yuksel</t>
  </si>
  <si>
    <t>1013903327</t>
  </si>
  <si>
    <t>FLORIDA UROLOGY ASSOCIATES - SOUTH ORLANDO (CLOSED 04/15/2019)</t>
  </si>
  <si>
    <t>ADVENTHEALTH MEDICAL GROUP INTERNAL MEDICINE AT WINTER PARK HOWELL BRANCH</t>
  </si>
  <si>
    <t>ADVENTHEALTH MEDICAL GROUP NEUROPSYCHOLOGY AT ORLANDO</t>
  </si>
  <si>
    <t>ADVENTHEALTH MEDICAL GROUP FAMILY MEDICINE AT EUSTIS STREET</t>
  </si>
  <si>
    <t>ADVENTHEALTH MEDICAL GROUP FAMILY AND INTERNAL MEDICINE AT TAVARES</t>
  </si>
  <si>
    <t>ADVENTHEALTH MEDICAL GROUP FAMILY MEDICINE AT EUSTIS JENNINGS AVENUE</t>
  </si>
  <si>
    <t>ADVENTHEALTH MEDICAL GROUP PEDIATRICS AT ORLANDO</t>
  </si>
  <si>
    <t>DEBORAH MORALES (PM)</t>
  </si>
  <si>
    <t>MARIA RAMIREZ (PM)</t>
  </si>
  <si>
    <t>MARITZA ORTIZ (PM)</t>
  </si>
  <si>
    <t>ADVENTHEALTH MEDICAL GROUP FAMILY MEDICINE AT ALTAMONTE SPRINGS</t>
  </si>
  <si>
    <t>ADVENTHEALTH MEDICAL GROUP FAMILY MEDICINE AT OVIEDO RED BUG</t>
  </si>
  <si>
    <t>MONICA SCHULZ (PM)</t>
  </si>
  <si>
    <t>ADVENTHEALTH MEDICAL GROUP PEDIATRIC AND ADULT CONGENITAL CARDIOLOGY AT MELBOURNE</t>
  </si>
  <si>
    <t>ADVENTHEALTH MEDICAL GROUP BLOOD AND MARROW TRANSPLANT AT ORLANDO</t>
  </si>
  <si>
    <t>CYNTHIA NIEVES (PM) / CRYSTAL SOTO (OS)</t>
  </si>
  <si>
    <t>CYNTHIA NIEVES (PM) / MELISSA JOHNSON (OS)</t>
  </si>
  <si>
    <t>ADVENTHEALTH MEDICAL GROUP FAMILY AND INTERNAL MEDICINE AT APOPKA</t>
  </si>
  <si>
    <t>ADVENTHEALTH MEDICAL GROUP BREAST SURGERY AT ALTAMONTE SPRINGS</t>
  </si>
  <si>
    <t>ADVENTHEALTH MEDICAL GROUP CARDIOLOGY AT 400 CELEBRATION PLACE</t>
  </si>
  <si>
    <t>ADVENTHEALTH MEDICAL GROUP CRITICAL CARE AT TAVARES</t>
  </si>
  <si>
    <t>ADVENTHEALTH MEDICAL GROUP FAMILY AND INTERNAL MEDICINE AT CELEBRATION</t>
  </si>
  <si>
    <t>(P)(407) 609-7395 (F)(407) 609-7297</t>
  </si>
  <si>
    <t>BYARD, CHELSEA</t>
  </si>
  <si>
    <t>ADVENTHEALTH MEDICAL GROUP CARDIOLOGY AT 410 CELEBRATION PLACE</t>
  </si>
  <si>
    <t>ADVENTHEALTH MEDICAL GROUP FAMILY MEDICINE AT OVIEDO BROADWAY</t>
  </si>
  <si>
    <t>258 SOUTH CHICKASAW TRL SUITE 203 ORLANDO FL 32825</t>
  </si>
  <si>
    <t>ADVENTHEALTH MEDICAL GROUP FAMILY MEDICINE AT CELEBRATION</t>
  </si>
  <si>
    <t>ADVENTHEALTH MEDICAL GROUP PEDIATRIC DERMATOLOGY AT WINTER GARDEN</t>
  </si>
  <si>
    <t>ADVENTHEALTH MEDICAL GROUP UROLOGY AT OVIEDO</t>
  </si>
  <si>
    <t>FLORIDA UROLGOY ASSOCAITES - OVIEDO</t>
  </si>
  <si>
    <t>8000 RED BUG LAKE ROAD SUITE 290 OVIEDO FL 32765</t>
  </si>
  <si>
    <t>(P)(407) 303-6865 (F)(407) 303-6537</t>
  </si>
  <si>
    <t>ADVENTHEALTH MEDICAL GROUP UROLOGY AT WINTER GARDEN</t>
  </si>
  <si>
    <t>PAULA MORRISSEY 
CATHERINE BELANGER (PRAC. ADMIN)</t>
  </si>
  <si>
    <t>PATRICIA ROWE (OS)</t>
  </si>
  <si>
    <t>ADVENTHEALTH MEDICAL GROUP TRANSPLANT AT ORLANDO</t>
  </si>
  <si>
    <t>TRIVEDI, NIDHI</t>
  </si>
  <si>
    <t>MAGRANN, NICOLE</t>
  </si>
  <si>
    <t>ADVENTHEALTH MEDICAL GROUP FAMILY MEDICINE AT EAST ORLANDO</t>
  </si>
  <si>
    <t>(P)(407) 933-2522 (F)(407) 932-0215</t>
  </si>
  <si>
    <t>TRACY CARLSON (PM)</t>
  </si>
  <si>
    <t>RUPPEL, GREGORY</t>
  </si>
  <si>
    <t>ADVENTHEALTH MEDICAL GROUP UROLOGY AT SOUTH ORLANDO (CLOSED 04/15/2019)</t>
  </si>
  <si>
    <t>5320</t>
  </si>
  <si>
    <t>32803</t>
  </si>
  <si>
    <t>Van Rosa Tran (PM)</t>
  </si>
  <si>
    <t>5330</t>
  </si>
  <si>
    <t>32701</t>
  </si>
  <si>
    <t>32746</t>
  </si>
  <si>
    <t>5375</t>
  </si>
  <si>
    <t>32703</t>
  </si>
  <si>
    <t>6080</t>
  </si>
  <si>
    <t>32804</t>
  </si>
  <si>
    <t>8230</t>
  </si>
  <si>
    <t>32789</t>
  </si>
  <si>
    <t>8330</t>
  </si>
  <si>
    <t>5555</t>
  </si>
  <si>
    <t>32825</t>
  </si>
  <si>
    <t>7170</t>
  </si>
  <si>
    <t>32792</t>
  </si>
  <si>
    <t>5770</t>
  </si>
  <si>
    <t>34747</t>
  </si>
  <si>
    <t>McGuire, Jessica</t>
  </si>
  <si>
    <t>McGuire</t>
  </si>
  <si>
    <t>1043502529</t>
  </si>
  <si>
    <t>5380</t>
  </si>
  <si>
    <t>34741</t>
  </si>
  <si>
    <t>8141</t>
  </si>
  <si>
    <t>32763</t>
  </si>
  <si>
    <t>8142</t>
  </si>
  <si>
    <t>8140</t>
  </si>
  <si>
    <t>(407) 330-5962</t>
  </si>
  <si>
    <t>7760</t>
  </si>
  <si>
    <t>5340</t>
  </si>
  <si>
    <t>32806</t>
  </si>
  <si>
    <t>6560</t>
  </si>
  <si>
    <t>32725</t>
  </si>
  <si>
    <t>8290</t>
  </si>
  <si>
    <t>5270</t>
  </si>
  <si>
    <t>5540</t>
  </si>
  <si>
    <t>Antrone Tumbling (PM)</t>
  </si>
  <si>
    <t>5790</t>
  </si>
  <si>
    <t>Stacy Halburd (PM)</t>
  </si>
  <si>
    <t>2640</t>
  </si>
  <si>
    <t>3590</t>
  </si>
  <si>
    <t>6940</t>
  </si>
  <si>
    <t>8160</t>
  </si>
  <si>
    <t>Carrasco Cespedes, Cassandra</t>
  </si>
  <si>
    <t>Cesoedes</t>
  </si>
  <si>
    <t>5050</t>
  </si>
  <si>
    <t>5580</t>
  </si>
  <si>
    <t>32726</t>
  </si>
  <si>
    <t>4050</t>
  </si>
  <si>
    <t>3679</t>
  </si>
  <si>
    <t>32827</t>
  </si>
  <si>
    <t>8150</t>
  </si>
  <si>
    <t>2940</t>
  </si>
  <si>
    <t>2680</t>
  </si>
  <si>
    <t>32778</t>
  </si>
  <si>
    <t>2040</t>
  </si>
  <si>
    <t>8240</t>
  </si>
  <si>
    <t>4070</t>
  </si>
  <si>
    <t>4270</t>
  </si>
  <si>
    <t>32784</t>
  </si>
  <si>
    <t>6550</t>
  </si>
  <si>
    <t>Mary Pattullo (PM)</t>
  </si>
  <si>
    <t>8090</t>
  </si>
  <si>
    <t>5460</t>
  </si>
  <si>
    <t>8143</t>
  </si>
  <si>
    <t>3070</t>
  </si>
  <si>
    <t>32714</t>
  </si>
  <si>
    <t>4380</t>
  </si>
  <si>
    <t>5530</t>
  </si>
  <si>
    <t>32810</t>
  </si>
  <si>
    <t>2380</t>
  </si>
  <si>
    <t>32751</t>
  </si>
  <si>
    <t>5180</t>
  </si>
  <si>
    <t>5235</t>
  </si>
  <si>
    <t>5230</t>
  </si>
  <si>
    <t>7990</t>
  </si>
  <si>
    <t>5510</t>
  </si>
  <si>
    <t>3040</t>
  </si>
  <si>
    <t>5010</t>
  </si>
  <si>
    <t>Jill Sayers (PM)</t>
  </si>
  <si>
    <t>7580</t>
  </si>
  <si>
    <t>3560</t>
  </si>
  <si>
    <t>8370</t>
  </si>
  <si>
    <t>6290</t>
  </si>
  <si>
    <t>7160</t>
  </si>
  <si>
    <t>32757</t>
  </si>
  <si>
    <t>7470</t>
  </si>
  <si>
    <t>4580</t>
  </si>
  <si>
    <t>7550</t>
  </si>
  <si>
    <t>2370</t>
  </si>
  <si>
    <t>3580</t>
  </si>
  <si>
    <t>7380</t>
  </si>
  <si>
    <t>32765</t>
  </si>
  <si>
    <t>3310</t>
  </si>
  <si>
    <t>6070</t>
  </si>
  <si>
    <t>32960</t>
  </si>
  <si>
    <t>5450</t>
  </si>
  <si>
    <t>32117</t>
  </si>
  <si>
    <t>5080</t>
  </si>
  <si>
    <t>32940</t>
  </si>
  <si>
    <t>34787</t>
  </si>
  <si>
    <t>4040</t>
  </si>
  <si>
    <t>2840</t>
  </si>
  <si>
    <t>5860</t>
  </si>
  <si>
    <t>7870</t>
  </si>
  <si>
    <t>7770</t>
  </si>
  <si>
    <t>4300</t>
  </si>
  <si>
    <t>8220</t>
  </si>
  <si>
    <t>5135</t>
  </si>
  <si>
    <t>AdventHealth Medical Group Plastic &amp; Reconstructive Surgery at Celebration</t>
  </si>
  <si>
    <t>AdventHealth Medical Group Plastic &amp; Reconstructive Surgery at Winter Park</t>
  </si>
  <si>
    <t>6670</t>
  </si>
  <si>
    <t>8440</t>
  </si>
  <si>
    <t>34744</t>
  </si>
  <si>
    <t>5440</t>
  </si>
  <si>
    <t>7260</t>
  </si>
  <si>
    <t>6050</t>
  </si>
  <si>
    <t>8420</t>
  </si>
  <si>
    <t>258 S. Chickasaw Trl</t>
  </si>
  <si>
    <t>7790</t>
  </si>
  <si>
    <t>Crystal Sanders (PM)</t>
  </si>
  <si>
    <t>5470</t>
  </si>
  <si>
    <t>2620</t>
  </si>
  <si>
    <t>7783</t>
  </si>
  <si>
    <t>Desiree Rivera (PM)</t>
  </si>
  <si>
    <t>4390</t>
  </si>
  <si>
    <t>32708</t>
  </si>
  <si>
    <t>5810</t>
  </si>
  <si>
    <t>5120</t>
  </si>
  <si>
    <t>5110</t>
  </si>
  <si>
    <t>4680</t>
  </si>
  <si>
    <t>4685</t>
  </si>
  <si>
    <t>4590</t>
  </si>
  <si>
    <t>32828</t>
  </si>
  <si>
    <t>8490</t>
  </si>
  <si>
    <t>8190</t>
  </si>
  <si>
    <t>5520</t>
  </si>
  <si>
    <t>5680</t>
  </si>
  <si>
    <t>5670</t>
  </si>
  <si>
    <t>5610</t>
  </si>
  <si>
    <t>7780</t>
  </si>
  <si>
    <t>5170</t>
  </si>
  <si>
    <t>9001</t>
  </si>
  <si>
    <t>Tamesha Ryan (PM)</t>
  </si>
  <si>
    <t>8390</t>
  </si>
  <si>
    <t>4160</t>
  </si>
  <si>
    <t>8410</t>
  </si>
  <si>
    <t>7960</t>
  </si>
  <si>
    <t>2880</t>
  </si>
  <si>
    <t>6460</t>
  </si>
  <si>
    <t>8320</t>
  </si>
  <si>
    <t>8430</t>
  </si>
  <si>
    <t>5890</t>
  </si>
  <si>
    <t>Bahl, Lauren</t>
  </si>
  <si>
    <t>Bahl</t>
  </si>
  <si>
    <t>1104354653</t>
  </si>
  <si>
    <t>5150</t>
  </si>
  <si>
    <t>5240</t>
  </si>
  <si>
    <t>8310</t>
  </si>
  <si>
    <t>5480</t>
  </si>
  <si>
    <t>8070</t>
  </si>
  <si>
    <t>5040</t>
  </si>
  <si>
    <t>7460</t>
  </si>
  <si>
    <t>5430</t>
  </si>
  <si>
    <t>Archer, Rebecca</t>
  </si>
  <si>
    <t>Archer</t>
  </si>
  <si>
    <t>Lindsley</t>
  </si>
  <si>
    <t>1669841698</t>
  </si>
  <si>
    <t>8280</t>
  </si>
  <si>
    <t>3595</t>
  </si>
  <si>
    <t>6850</t>
  </si>
  <si>
    <t>2670</t>
  </si>
  <si>
    <t>7240</t>
  </si>
  <si>
    <t>5710</t>
  </si>
  <si>
    <t>5760</t>
  </si>
  <si>
    <t>7490</t>
  </si>
  <si>
    <t>7890</t>
  </si>
  <si>
    <t>6480</t>
  </si>
  <si>
    <t>5559</t>
  </si>
  <si>
    <t>5525</t>
  </si>
  <si>
    <t>6040</t>
  </si>
  <si>
    <t>6960</t>
  </si>
  <si>
    <t>32822</t>
  </si>
  <si>
    <t>5410</t>
  </si>
  <si>
    <t>Henry, Victoria</t>
  </si>
  <si>
    <t>LMHC</t>
  </si>
  <si>
    <t>Victoria</t>
  </si>
  <si>
    <t>1669838595</t>
  </si>
  <si>
    <t>6340</t>
  </si>
  <si>
    <t>5190</t>
  </si>
  <si>
    <t>8080</t>
  </si>
  <si>
    <t>5060</t>
  </si>
  <si>
    <t>Cohn, Jessica</t>
  </si>
  <si>
    <t>JESSICA</t>
  </si>
  <si>
    <t>COHN</t>
  </si>
  <si>
    <t>1508212457</t>
  </si>
  <si>
    <t>7840</t>
  </si>
  <si>
    <t>32819</t>
  </si>
  <si>
    <t>3390</t>
  </si>
  <si>
    <t>5160</t>
  </si>
  <si>
    <t>8360</t>
  </si>
  <si>
    <t>7670</t>
  </si>
  <si>
    <t>8060</t>
  </si>
  <si>
    <t>3597</t>
  </si>
  <si>
    <t>Lefkowitz, William</t>
  </si>
  <si>
    <t>Lefkowitz</t>
  </si>
  <si>
    <t>1083692495</t>
  </si>
  <si>
    <t>Trudell, Cara</t>
  </si>
  <si>
    <t>Cara</t>
  </si>
  <si>
    <t>Trudell</t>
  </si>
  <si>
    <t>1760957328</t>
  </si>
  <si>
    <t>8270</t>
  </si>
  <si>
    <t>5550</t>
  </si>
  <si>
    <t>8460</t>
  </si>
  <si>
    <t>Janelle Caldwell (OS)</t>
  </si>
  <si>
    <t>8170</t>
  </si>
  <si>
    <t>5558</t>
  </si>
  <si>
    <t>7080</t>
  </si>
  <si>
    <t>7280</t>
  </si>
  <si>
    <t>8250</t>
  </si>
  <si>
    <t>5720</t>
  </si>
  <si>
    <t>3520</t>
  </si>
  <si>
    <t>8450</t>
  </si>
  <si>
    <t>6090</t>
  </si>
  <si>
    <t>5220</t>
  </si>
  <si>
    <t>6190</t>
  </si>
  <si>
    <t>7806</t>
  </si>
  <si>
    <t>Anthony Reyes (PM)</t>
  </si>
  <si>
    <t>(407) 320-9960</t>
  </si>
  <si>
    <t>Florida Diabetes &amp; Endocrine Center - Lake Mary*</t>
  </si>
  <si>
    <t>(407) 320-9970</t>
  </si>
  <si>
    <t>AdventHealth Medical Group Diabetes and Endocrinology at Lake Mary</t>
  </si>
  <si>
    <t>5140</t>
  </si>
  <si>
    <t>7360</t>
  </si>
  <si>
    <t>5620</t>
  </si>
  <si>
    <t>5630</t>
  </si>
  <si>
    <t>3540</t>
  </si>
  <si>
    <t>8260</t>
  </si>
  <si>
    <t>6240</t>
  </si>
  <si>
    <t>3596</t>
  </si>
  <si>
    <t>5420</t>
  </si>
  <si>
    <t>6353</t>
  </si>
  <si>
    <t>Parinas, Maria Ana</t>
  </si>
  <si>
    <t>Maira Ana</t>
  </si>
  <si>
    <t>Parinas</t>
  </si>
  <si>
    <t>Oliva</t>
  </si>
  <si>
    <t>1750889317</t>
  </si>
  <si>
    <t>Botner, Bryan</t>
  </si>
  <si>
    <t>Botner</t>
  </si>
  <si>
    <t>1134252349</t>
  </si>
  <si>
    <t>5395</t>
  </si>
  <si>
    <t>1459</t>
  </si>
  <si>
    <t>32159</t>
  </si>
  <si>
    <t>7264</t>
  </si>
  <si>
    <t>32805</t>
  </si>
  <si>
    <t>6129</t>
  </si>
  <si>
    <t>9003</t>
  </si>
  <si>
    <t>Leida Santos (PM)</t>
  </si>
  <si>
    <t>Kaufmann, Kimberly</t>
  </si>
  <si>
    <t>Kaufmann</t>
  </si>
  <si>
    <t>1235387606</t>
  </si>
  <si>
    <t>7268</t>
  </si>
  <si>
    <t>2946</t>
  </si>
  <si>
    <t>2974</t>
  </si>
  <si>
    <t>7491</t>
  </si>
  <si>
    <t>7495</t>
  </si>
  <si>
    <t>7492</t>
  </si>
  <si>
    <t>7474</t>
  </si>
  <si>
    <t>7496</t>
  </si>
  <si>
    <t>7494</t>
  </si>
  <si>
    <t>7498</t>
  </si>
  <si>
    <t>Niko Ando (PM)</t>
  </si>
  <si>
    <t>7856</t>
  </si>
  <si>
    <t>7784</t>
  </si>
  <si>
    <t>7785</t>
  </si>
  <si>
    <t>3682</t>
  </si>
  <si>
    <t>Tracee Simpson (PM)</t>
  </si>
  <si>
    <t>7782</t>
  </si>
  <si>
    <t>7805</t>
  </si>
  <si>
    <t>8510</t>
  </si>
  <si>
    <t>8500</t>
  </si>
  <si>
    <t>Martin, Ailiz</t>
  </si>
  <si>
    <t>Lauren Gover</t>
  </si>
  <si>
    <t>Gover</t>
  </si>
  <si>
    <t>1124592779</t>
  </si>
  <si>
    <t>Bhatt, Tapan</t>
  </si>
  <si>
    <t>Tapan</t>
  </si>
  <si>
    <t>Bhatt</t>
  </si>
  <si>
    <t>1164625281</t>
  </si>
  <si>
    <t>Hernandez, Christian</t>
  </si>
  <si>
    <t>Acquino</t>
  </si>
  <si>
    <t>1104196195</t>
  </si>
  <si>
    <t>Cavarocchi, Nicholas</t>
  </si>
  <si>
    <t>Cavarocchi</t>
  </si>
  <si>
    <t>1588622914</t>
  </si>
  <si>
    <t>Siram, Ramchandra</t>
  </si>
  <si>
    <t>Ramchandra</t>
  </si>
  <si>
    <t>Siram</t>
  </si>
  <si>
    <t>1710220314</t>
  </si>
  <si>
    <t>Ramadan, Bassel</t>
  </si>
  <si>
    <t>Bassel</t>
  </si>
  <si>
    <t>Ramadan</t>
  </si>
  <si>
    <t>1487603361</t>
  </si>
  <si>
    <t>Tolla, Mona</t>
  </si>
  <si>
    <t>Mona</t>
  </si>
  <si>
    <t>Tolla</t>
  </si>
  <si>
    <t>Liza</t>
  </si>
  <si>
    <t>1730612912</t>
  </si>
  <si>
    <t>Dayhoff, Kelly</t>
  </si>
  <si>
    <t>Dayhoff</t>
  </si>
  <si>
    <t>1225548449</t>
  </si>
  <si>
    <t>Basile, Alyssa</t>
  </si>
  <si>
    <t>Basile</t>
  </si>
  <si>
    <t>Fayth</t>
  </si>
  <si>
    <t>1689147985</t>
  </si>
  <si>
    <t>Buchanan,  Nicole</t>
  </si>
  <si>
    <t>1154558203</t>
  </si>
  <si>
    <t>VAN ROSA TRAN (PM)</t>
  </si>
  <si>
    <t>(P)(407) 323-3550 (F)(407) 330-5962</t>
  </si>
  <si>
    <t>ANTRONE TUMBLING (PM)</t>
  </si>
  <si>
    <t>STACY HALBURD (PM)</t>
  </si>
  <si>
    <t>CARRASCO CESPEDES, CASSANDRA</t>
  </si>
  <si>
    <t>MARY PATTULLO (PM)</t>
  </si>
  <si>
    <t>JILL SAYERS (PM)</t>
  </si>
  <si>
    <t>ADVENTHEALTH MEDICAL GROUP PLASTIC &amp; RECONSTRUCTIVE SURGERY AT CELEBRATION</t>
  </si>
  <si>
    <t>ADVENTHEALTH MEDICAL GROUP PLASTIC &amp; RECONSTRUCTIVE SURGERY AT WINTER PARK</t>
  </si>
  <si>
    <t>258 S. CHICKASAW TRL SUITE 201 ORLANDO FL 32825</t>
  </si>
  <si>
    <t>CRYSTAL SANDERS (PM)</t>
  </si>
  <si>
    <t>DESIREE RIVERA (PM)</t>
  </si>
  <si>
    <t>201 N PARK AVE SUITE 105 APOPKA FL 32703</t>
  </si>
  <si>
    <t>TAMESHA RYAN (PM)</t>
  </si>
  <si>
    <t>BAHL, LAUREN</t>
  </si>
  <si>
    <t>COHN, JESSICA</t>
  </si>
  <si>
    <t>ADVENTHEALTH MEDICAL GROUP SURGICAL ONCOLOGY AT ORLANDO</t>
  </si>
  <si>
    <t>JANELLE CALDWELL (OS)</t>
  </si>
  <si>
    <t>ANTHONY REYES (PM)</t>
  </si>
  <si>
    <t>ADVENTHEALTH MEDICAL GROUP PEDIATRIC DIABETES &amp; ENDOCRINOLOGY AT WINTER GARDEN</t>
  </si>
  <si>
    <t>ADVENTHEALTH MEDICAL GROUP DIABETES AND ENDOCRINOLOGY AT LAKE MARY</t>
  </si>
  <si>
    <t>FLORIDA DIABETES &amp; ENDOCRINE CENTER - LAKE MARY*</t>
  </si>
  <si>
    <t>(P)(407) 320-9960 (F)(407) 320-9970</t>
  </si>
  <si>
    <t>MARKMAN, BETHANY</t>
  </si>
  <si>
    <t>REILLY, ROSE</t>
  </si>
  <si>
    <t>235 EAST PRINCETON ST SUITE 200 ORLANDO FL 32804</t>
  </si>
  <si>
    <t>LEIDA SANTOS (PM)</t>
  </si>
  <si>
    <t>BATZ,TARA</t>
  </si>
  <si>
    <t>TORALBEN PATEL</t>
  </si>
  <si>
    <t>NIKO ANDO (PM)</t>
  </si>
  <si>
    <t>TRACEE SIMPSON (PM)</t>
  </si>
  <si>
    <t>GUNN, JACLYN</t>
  </si>
  <si>
    <t>NEUENFELDT, LISA</t>
  </si>
  <si>
    <t>ADVENTHEALTH MEDICAL GROUP FAMILY MEDICINE AT KISSIMMEE</t>
  </si>
  <si>
    <t>WEINBERGER, JOEL</t>
  </si>
  <si>
    <t>DUNN, JOHANNE</t>
  </si>
  <si>
    <t>THERIAULT, VIVIAN</t>
  </si>
  <si>
    <t>LIN, JENNIFER</t>
  </si>
  <si>
    <t>GOSALIA, ASHIL</t>
  </si>
  <si>
    <t>MARTIN, AILIZ</t>
  </si>
  <si>
    <t>FERNANDO ROCA</t>
  </si>
  <si>
    <t>BAHAR SUMBUL-YUKSEL</t>
  </si>
  <si>
    <t>EISENBROWN, JEANNE</t>
  </si>
  <si>
    <t>MOHAMMED, ASTRA</t>
  </si>
  <si>
    <t>DAGEN, STEPHANIE</t>
  </si>
  <si>
    <t>MOUSSA, AMR</t>
  </si>
  <si>
    <t>DOLSKE, MICHELLE C.
(SEP 04/04/2019)</t>
  </si>
  <si>
    <t>RAMIREZ, JOSE FERNANDO
(SEP 04/15/2019)</t>
  </si>
  <si>
    <t>HANNA, RAMI
(SEP 04/15/2019)</t>
  </si>
  <si>
    <t>CMI</t>
  </si>
  <si>
    <t>HRBP</t>
  </si>
  <si>
    <t>CEBP</t>
  </si>
  <si>
    <t>Accounting Analyst</t>
  </si>
  <si>
    <t>EMR</t>
  </si>
  <si>
    <t>Athena Dept Name</t>
  </si>
  <si>
    <t>Finance Manager</t>
  </si>
  <si>
    <t>EMR Trainer</t>
  </si>
  <si>
    <t>Pat Lanier</t>
  </si>
  <si>
    <t>Amanda Dowd</t>
  </si>
  <si>
    <t>Courtney Powell</t>
  </si>
  <si>
    <t>Tiffany Palmer / John Hill</t>
  </si>
  <si>
    <t>Ronald Paulin</t>
  </si>
  <si>
    <t>Frances Sorber (PM)</t>
  </si>
  <si>
    <t>Quamirah Denson</t>
  </si>
  <si>
    <t>(407) 303-2040</t>
  </si>
  <si>
    <t>Bevine Whyte</t>
  </si>
  <si>
    <t>James Agee</t>
  </si>
  <si>
    <t>Aldis Leonardo</t>
  </si>
  <si>
    <t>Linda Hopkins</t>
  </si>
  <si>
    <t>Alejandra Torres</t>
  </si>
  <si>
    <t>Cheri Benedeti</t>
  </si>
  <si>
    <t>Anna Bachtis</t>
  </si>
  <si>
    <t>Amanda Hernandez</t>
  </si>
  <si>
    <t>Carol Shane</t>
  </si>
  <si>
    <t>Libia Villaquiran / Jenny Green</t>
  </si>
  <si>
    <t>Julie Morris</t>
  </si>
  <si>
    <t>Gretchen Scoleri</t>
  </si>
  <si>
    <t>(407) 303-1332</t>
  </si>
  <si>
    <t>(407) 303-0347</t>
  </si>
  <si>
    <t>Maria Ortiz</t>
  </si>
  <si>
    <t>GME Hospital HR</t>
  </si>
  <si>
    <t>Hospital HR</t>
  </si>
  <si>
    <t>8480</t>
  </si>
  <si>
    <t>2005 Mizell Ave.</t>
  </si>
  <si>
    <t>Suite 1600A</t>
  </si>
  <si>
    <t>(407) 646-7380</t>
  </si>
  <si>
    <t>Sports Medicine</t>
  </si>
  <si>
    <t>1573 W Fairbanks Ave</t>
  </si>
  <si>
    <t>Suite 2100</t>
  </si>
  <si>
    <t>2005 Mizell Ave</t>
  </si>
  <si>
    <t>Suite 1600B</t>
  </si>
  <si>
    <t>Joni Guzman (PM)</t>
  </si>
  <si>
    <t>Heo, Jae</t>
  </si>
  <si>
    <t>Jae</t>
  </si>
  <si>
    <t>Heo</t>
  </si>
  <si>
    <t>Bong</t>
  </si>
  <si>
    <t>1730625443</t>
  </si>
  <si>
    <t>Moradi, Bijan</t>
  </si>
  <si>
    <t>Bijan</t>
  </si>
  <si>
    <t>Moradi</t>
  </si>
  <si>
    <t>Nik</t>
  </si>
  <si>
    <t>1376863811</t>
  </si>
  <si>
    <t>Becker, Arianna</t>
  </si>
  <si>
    <t>Arianna</t>
  </si>
  <si>
    <t>Becker</t>
  </si>
  <si>
    <t>Eva</t>
  </si>
  <si>
    <t>1205215985</t>
  </si>
  <si>
    <t>TBD (PM)/ Melissa Brown (OS)</t>
  </si>
  <si>
    <t>Sonja "Jayde" Chatham (PM)</t>
  </si>
  <si>
    <t>TBD (PM)/Ethel Chambers (OS)</t>
  </si>
  <si>
    <t>Anderson, Affitin</t>
  </si>
  <si>
    <t>Affitin</t>
  </si>
  <si>
    <t>1063978724</t>
  </si>
  <si>
    <t>Gurney, Stephanie</t>
  </si>
  <si>
    <t>Gurney</t>
  </si>
  <si>
    <t>1457558371</t>
  </si>
  <si>
    <t>Partain, Jamie</t>
  </si>
  <si>
    <t>Partain</t>
  </si>
  <si>
    <t>1700342474</t>
  </si>
  <si>
    <t>Iacono, Karen</t>
  </si>
  <si>
    <t>Iacono</t>
  </si>
  <si>
    <t>1710968003</t>
  </si>
  <si>
    <t>Chamlis, Meghan</t>
  </si>
  <si>
    <t>Meghan</t>
  </si>
  <si>
    <t>Chamlis</t>
  </si>
  <si>
    <t>Strange</t>
  </si>
  <si>
    <t>1497286678</t>
  </si>
  <si>
    <t>TBD (PM)/Laquita Ford (OS)</t>
  </si>
  <si>
    <t>Baacke, Keri Ann</t>
  </si>
  <si>
    <t>Keri</t>
  </si>
  <si>
    <t>Baacke</t>
  </si>
  <si>
    <t>1154366607</t>
  </si>
  <si>
    <t>Yowana Escobar (PM)</t>
  </si>
  <si>
    <t>TBD (PM)/ Brittany Torres (OS)</t>
  </si>
  <si>
    <t>Thomas, Prahba</t>
  </si>
  <si>
    <t>Prahba</t>
  </si>
  <si>
    <t>1437631777</t>
  </si>
  <si>
    <t>Joy James (PM)</t>
  </si>
  <si>
    <t>Shearer, Tiffany</t>
  </si>
  <si>
    <t>Shearer</t>
  </si>
  <si>
    <t>1194063834</t>
  </si>
  <si>
    <t>Wick, Steven</t>
  </si>
  <si>
    <t>Wick</t>
  </si>
  <si>
    <t>1962966622</t>
  </si>
  <si>
    <t>Lawler, Susan</t>
  </si>
  <si>
    <t>Lawler</t>
  </si>
  <si>
    <t>1497757934</t>
  </si>
  <si>
    <t>Ruiz, Mabel</t>
  </si>
  <si>
    <t>Mabel</t>
  </si>
  <si>
    <t>1174077440</t>
  </si>
  <si>
    <t>Newman, Charles</t>
  </si>
  <si>
    <t>1629194618</t>
  </si>
  <si>
    <t>(407) 646-7381</t>
  </si>
  <si>
    <t>(407) 303-7305</t>
  </si>
  <si>
    <t>AdventHealth Medical Group Family Medicine at Center for Health &amp; Wellbeing</t>
  </si>
  <si>
    <t>AdventHealth Medical Group Gastroenterology and Hepatology at Center for Health &amp; Wellbeing</t>
  </si>
  <si>
    <t>AdventHealth Medical Group Surgical Oncology at Kissimmee</t>
  </si>
  <si>
    <t>AdventHealth Medical Group Diabetes and Endocrinology at Center for Health &amp; Wellbeing</t>
  </si>
  <si>
    <t>Andrew Davis</t>
  </si>
  <si>
    <t>athena</t>
  </si>
  <si>
    <t>FHMG_FL URO ASSOC_ORL</t>
  </si>
  <si>
    <t>FHMG_FL URO ASSOC_ALT</t>
  </si>
  <si>
    <t>FHMG_FL URO ASSOC_LKM</t>
  </si>
  <si>
    <t>FHMG_FL URO ASSOC_APK</t>
  </si>
  <si>
    <t>Wanda Cruz</t>
  </si>
  <si>
    <t>Cerner</t>
  </si>
  <si>
    <t>Kikzeny Cartagena</t>
  </si>
  <si>
    <t>Everil Elliott</t>
  </si>
  <si>
    <t>FHMG_CTR FOR SPEC SURG_E ORL</t>
  </si>
  <si>
    <t>FHMG_ADV URO ASSOC</t>
  </si>
  <si>
    <t>FHMG_CELEBRATION PRIMARY CARE</t>
  </si>
  <si>
    <t>FHMG_FL URO ASSOC HOSP</t>
  </si>
  <si>
    <t>FHMG_FL URO ASSOC_KIS</t>
  </si>
  <si>
    <t>Ishmael Molyneaux</t>
  </si>
  <si>
    <t>FHMG_LAKE MARY PEDS_C PARK</t>
  </si>
  <si>
    <t>FHMG_LAKE MARY PEDS_O CITY</t>
  </si>
  <si>
    <t>FHMG_LAKE MARY PEDS</t>
  </si>
  <si>
    <t>FHMG_FL URO ASSOC_S</t>
  </si>
  <si>
    <t>FHMG_FL WOMENS CTR_DEL</t>
  </si>
  <si>
    <t>FHMG_FL WOMENS CTR_ALT</t>
  </si>
  <si>
    <t>FHMG_FL WOMENS CTR_LKM</t>
  </si>
  <si>
    <t>FHMG_FL WOMENS CTR_APK_204</t>
  </si>
  <si>
    <t>FHMG_FH OB SPECIALISTS</t>
  </si>
  <si>
    <t>FHMG_HEART SURGS FOR KIDS</t>
  </si>
  <si>
    <t>FHMG_IP REHAB SPEC OF CFL</t>
  </si>
  <si>
    <t>FHMG_IM OF WINTER PARK</t>
  </si>
  <si>
    <t>FHMG_IM PROFESSIONALS</t>
  </si>
  <si>
    <t>FHMG_CTR NEONATAL CARE</t>
  </si>
  <si>
    <t>FHMG_CTR COLON RECTAL_WP</t>
  </si>
  <si>
    <t>FHMGBH_FL CTR FOR NEURO PSY</t>
  </si>
  <si>
    <t>FHMG_LAKE HOSP ASSOC</t>
  </si>
  <si>
    <t>Sorangia Jean-Francois</t>
  </si>
  <si>
    <t>FHMG_LAKE IM</t>
  </si>
  <si>
    <t>FHMG_LAKE MARY FM</t>
  </si>
  <si>
    <t>FHMG_LAKE NONA PRIM CARE</t>
  </si>
  <si>
    <t>FHMG_LAKE PC ASSOC TULLEY</t>
  </si>
  <si>
    <t>FHMG_LAKE PC ASSOC WAGNER</t>
  </si>
  <si>
    <t>FHMG_LAKE PC ASSOC TAVARES</t>
  </si>
  <si>
    <t>FHMG_LAKE PC ASSOC EAGLE</t>
  </si>
  <si>
    <t>FHMG_LAKE PC ASSOC MARTELLO</t>
  </si>
  <si>
    <t>FHMG_LAKE SURG ASSOC</t>
  </si>
  <si>
    <t>FHMG_LAKE WELLNESS FOR WOMEN</t>
  </si>
  <si>
    <t>FHMG_LAKESIDE IM</t>
  </si>
  <si>
    <t>FHMG_LOCH HAVEN PED</t>
  </si>
  <si>
    <t>FHMG_LONGWOOD FH</t>
  </si>
  <si>
    <t>FHMGBH_MED PSYCHOLOGY ASSOC</t>
  </si>
  <si>
    <t>FHMG_MAITLAND FC</t>
  </si>
  <si>
    <t>FHMG_MAITLAND IM</t>
  </si>
  <si>
    <t>FHMG_HIGH RISK PREGNANCY</t>
  </si>
  <si>
    <t>FHMG_MCCARUS SURG SPEC_CEL</t>
  </si>
  <si>
    <t>FHMG_MCCARUS SURG SPEC_WP</t>
  </si>
  <si>
    <t>FHMG_CEL CTR FOR SURG</t>
  </si>
  <si>
    <t>FHMG_MED GENETICS</t>
  </si>
  <si>
    <t>FHMG_MISSION CV AND THOR</t>
  </si>
  <si>
    <t>FHMG_MISSION CV AND THOR_APK</t>
  </si>
  <si>
    <t>FHMG_VISTA DEL SOL MED ASSOC</t>
  </si>
  <si>
    <t>FHMG_FL DIA AND ENDO_ORL</t>
  </si>
  <si>
    <t>FHMG_CTR FOR DIGESTIVE CARE</t>
  </si>
  <si>
    <t>FHMG_PED ASSOC OF LK</t>
  </si>
  <si>
    <t>FHMG_MOUNT DORA PED</t>
  </si>
  <si>
    <t>FHMG_NEURO SPEC OF CEN FL</t>
  </si>
  <si>
    <t>FHMG_NEUROONCOLOGY CTR</t>
  </si>
  <si>
    <t>FHMG_NEUROSURG FOR KIDS</t>
  </si>
  <si>
    <t>FHMG_NEWMAN FM</t>
  </si>
  <si>
    <t>FHMG_ORLANDO FM</t>
  </si>
  <si>
    <t>FHMG_OVIEDO FM SPEC</t>
  </si>
  <si>
    <t>FHMG_WATERFORD LKS FP</t>
  </si>
  <si>
    <t>FHMG_PALM SPRINGS FC</t>
  </si>
  <si>
    <t>FHMG_PED AND ADOLESCENT MED_VERO</t>
  </si>
  <si>
    <t>FHMG_PED CARD CONSUL 310</t>
  </si>
  <si>
    <t>FHMG_PED CARD CONSUL_LKM</t>
  </si>
  <si>
    <t>FHMG_PED CARD CONSUL_DAY</t>
  </si>
  <si>
    <t>FHMG_PED CARD CONSUL_TAV</t>
  </si>
  <si>
    <t>FHMG_FL CTR FOR PED EDM</t>
  </si>
  <si>
    <t>FHMG_PED CARD CONSUL_CEL</t>
  </si>
  <si>
    <t>FHMG_PED CARD CONSUL_VIERA</t>
  </si>
  <si>
    <t>FHMG_PED CARD CONSUL_WG</t>
  </si>
  <si>
    <t>FHMG_PED CARE OF ALTAMONTE</t>
  </si>
  <si>
    <t>FHMG_PED IP CARE AT WP</t>
  </si>
  <si>
    <t>FHMG_PLASTIC SURG SPEC</t>
  </si>
  <si>
    <t>FHMG_PREMIER HEM ONC_CEL</t>
  </si>
  <si>
    <t>FHMG_PREMIER HEM ONC_KISS</t>
  </si>
  <si>
    <t>FHMG_BLOOD MARROW TRANSPLANT</t>
  </si>
  <si>
    <t>FHMG_FL BRST HLTH SPEC</t>
  </si>
  <si>
    <t>FHMG_FL BRST HLTH SPEC_RECON</t>
  </si>
  <si>
    <t>FHMG_CENTRAL FL HEPA_KIS</t>
  </si>
  <si>
    <t>FHMG_ORLANDO CANCER INST</t>
  </si>
  <si>
    <t>FHMG_CHILDRENS KIDNEY CTR FL</t>
  </si>
  <si>
    <t>FHMG_CENTRAL FL HEPA_WP</t>
  </si>
  <si>
    <t>FHMG_CENTRAL FL HEPA _E ORL</t>
  </si>
  <si>
    <t>FHMG_SPINE HEALTH INST_APK</t>
  </si>
  <si>
    <t>FHMG_SPINE HEALTH INST OF FLORIDA</t>
  </si>
  <si>
    <t>FHMG_SPINE HEALTH INST_LKM</t>
  </si>
  <si>
    <t>FHMG_SURG SPEC OF KISSIMMEE</t>
  </si>
  <si>
    <t>FHMG_THOMAS PED</t>
  </si>
  <si>
    <t>FHMG_TUSCAWILLA FP</t>
  </si>
  <si>
    <t>FHMG_UROGYN CTR FOR WOMEN</t>
  </si>
  <si>
    <t>FHMG_URO CTR OF CENTRAL FL</t>
  </si>
  <si>
    <t>FHMG_URO SPEC OF LK</t>
  </si>
  <si>
    <t>FHMG_VASC INST CEN FL_ORL</t>
  </si>
  <si>
    <t>FHMG_VASC INST CEN FL_WG</t>
  </si>
  <si>
    <t>FHMG_VASC INST CEN FL _OVIEDO</t>
  </si>
  <si>
    <t>FHMG_VASC INST CEN FL_CEL</t>
  </si>
  <si>
    <t>FHMG_VASC INST CEN FL _LKM</t>
  </si>
  <si>
    <t>FHMG_WINTER GARDEN PRIM CARE</t>
  </si>
  <si>
    <t>FHMG_FL ENT SURG SPECS</t>
  </si>
  <si>
    <t>FHMG_CTR FOR SURG CARE</t>
  </si>
  <si>
    <t>FHMG_FL HEART GROUP_ORL</t>
  </si>
  <si>
    <t>FHMG_FL HEART GROUP_CEL</t>
  </si>
  <si>
    <t>FHMG_FL HEART GROUP_WP</t>
  </si>
  <si>
    <t>FHMG_FL EPILEPSY CTR</t>
  </si>
  <si>
    <t>Rebecca Richardson</t>
  </si>
  <si>
    <t>FHMG_CTR FOR FM</t>
  </si>
  <si>
    <t>FHMG_LAKE PULM CRITICAL CARE</t>
  </si>
  <si>
    <t>FHMG_CENTRAL FL HEPA_APK</t>
  </si>
  <si>
    <t>FHMG_CTR COLON RECTAL_ALT</t>
  </si>
  <si>
    <t>FHMG_CTR COLON RECTAL_ORL</t>
  </si>
  <si>
    <t>FHMG_A PLACE FOR WOMEN AT CL</t>
  </si>
  <si>
    <t>FHMG_CTR PULM DISEASES</t>
  </si>
  <si>
    <t>FHMG_GYN HOSPITALIST</t>
  </si>
  <si>
    <t>FHMG_FL CTR FOR PED DERM</t>
  </si>
  <si>
    <t>FHMG_CTR FOR INT ENDO</t>
  </si>
  <si>
    <t>FHMGBH_CTR FOR BH_WP</t>
  </si>
  <si>
    <t>FHMG_CENTRAL FL HEPA_CEL</t>
  </si>
  <si>
    <t>FHMG_CTR COLON RECTAL_WG</t>
  </si>
  <si>
    <t>FHMG_FL CTR FOR PED CELLULAR</t>
  </si>
  <si>
    <t>FHMG_FL CTR FOR PED URO_WG</t>
  </si>
  <si>
    <t>FHMG_FL CTR FOR PED URO</t>
  </si>
  <si>
    <t>FHMG_FL CTR FOR PED URO_VIER</t>
  </si>
  <si>
    <t>FHMG_FL CTR FOR PED URO_DAY</t>
  </si>
  <si>
    <t>FHMG_FL CTR FOR PED URO_CEL</t>
  </si>
  <si>
    <t>FHMG_CANCER INST OF FL_ORL</t>
  </si>
  <si>
    <t>FHMG_FM OF HUNTERS CREEK</t>
  </si>
  <si>
    <t>FHMG_CTR FOR CHILD NEURO</t>
  </si>
  <si>
    <t>FHMG_NEURO SPEC OF CEN FL_APK</t>
  </si>
  <si>
    <t>FHMG_CENTRAL FL HEPATOLOGY</t>
  </si>
  <si>
    <t>FHMG_CENTRAL FL HEPA_WG</t>
  </si>
  <si>
    <t>FHMG_ADV LAP SURG</t>
  </si>
  <si>
    <t>FHMG_ADV PED SURG_DAY</t>
  </si>
  <si>
    <t>FHMG_ADV PED SURG</t>
  </si>
  <si>
    <t>FHMG_ADV PED SURG_MEL</t>
  </si>
  <si>
    <t>FHMG_ADV PED SURG_CEL</t>
  </si>
  <si>
    <t>FHMG_ADV SURG CARE SPEC</t>
  </si>
  <si>
    <t>FHMG_CTR FOR SENIOR HEALTH</t>
  </si>
  <si>
    <t>FHMG_APTER GI CTR</t>
  </si>
  <si>
    <t>FHMG_BORNSTEIN FOOT ANKLE</t>
  </si>
  <si>
    <t>FHMG_BREAST CARE CTR OF FL</t>
  </si>
  <si>
    <t>FHMG_CTR FOR SPEC SURG_WG</t>
  </si>
  <si>
    <t>FHMG_CTR FOR SPEC SURG_APK</t>
  </si>
  <si>
    <t>FHMG_CANCER INST OF FL_ALT</t>
  </si>
  <si>
    <t>FHMG_CANCER INST OF FL_E ORL</t>
  </si>
  <si>
    <t>FHMG_CV AND THOR</t>
  </si>
  <si>
    <t>FHMG_CELEBRATION IM</t>
  </si>
  <si>
    <t>FHMG_CTR FOR ADV SURG</t>
  </si>
  <si>
    <t>FHMG_CTR FOR ADV THORACIC</t>
  </si>
  <si>
    <t>FHMG_FL CTR FOR PED ORT_WG</t>
  </si>
  <si>
    <t>FHMG_CTR CHILD AND FAM_LEE RD</t>
  </si>
  <si>
    <t>FHMG_CTR CHILD AND FAM</t>
  </si>
  <si>
    <t>FHMG_CTR CHILD DEVELOPMENT</t>
  </si>
  <si>
    <t>FHMG_CTR COLON RECTAL_E ORL</t>
  </si>
  <si>
    <t>FHMG_CTR COLON RECTAL_KIS</t>
  </si>
  <si>
    <t>FHMG_CTR COLON RECTAL_LM</t>
  </si>
  <si>
    <t>FHMG_FL HEART CONSULTANTS</t>
  </si>
  <si>
    <t>FHMG_FL HEART CONSULT_120</t>
  </si>
  <si>
    <t>FHMG_ADV PED SURG_WG</t>
  </si>
  <si>
    <t>FHMG_CTR METABOLIC AND OBES</t>
  </si>
  <si>
    <t>FHMG_FL HEART GROUP_CEL_EP</t>
  </si>
  <si>
    <t>FHMG_CTR FOR PULM HTN CARDIO</t>
  </si>
  <si>
    <t>FHMG_CTR FOR SPEC SURG_ORL</t>
  </si>
  <si>
    <t>FHMG_CTR FOR SURGICAL ONC</t>
  </si>
  <si>
    <t>FHMG_CTR FOR SURGICAL ONC_KIS</t>
  </si>
  <si>
    <t>FHMG_CTR FOR SPEC SURG_LAKE NONA</t>
  </si>
  <si>
    <t>FHMG_FL DIA AND ENDO_WP</t>
  </si>
  <si>
    <t>FHMG_CTR FOR SPEC SURG_OVIEDO</t>
  </si>
  <si>
    <t>FHMG_CTR FOR SPEC SURG_WP</t>
  </si>
  <si>
    <t>FHMG_CTR FOR URO CANCER</t>
  </si>
  <si>
    <t>FHMG_CENTRAL FL FM</t>
  </si>
  <si>
    <t>FHMG_CENTRAL FL HEPA_ALT</t>
  </si>
  <si>
    <t>FHMG_CENTRAL FL HEPA_LM</t>
  </si>
  <si>
    <t>FHMG_CENTRAL FL HEPA_LN</t>
  </si>
  <si>
    <t>FHMG_CENTRAL FL IM</t>
  </si>
  <si>
    <t>FHMG_CHILDRENS KIDNEY CTR FL WG</t>
  </si>
  <si>
    <t>FHMG_CHLD CTR CANCER BLOOD</t>
  </si>
  <si>
    <t>FHMG_E ORLANDO CARDIOLOGY</t>
  </si>
  <si>
    <t>FHMG_FL GI CARE_WG</t>
  </si>
  <si>
    <t>FHMG_FL GI CARE_DEL</t>
  </si>
  <si>
    <t>FHMG_FL GI CARE_KIS</t>
  </si>
  <si>
    <t>FHMG_FL GI CARE</t>
  </si>
  <si>
    <t>FHMG_FC CTR OF OVIEDO</t>
  </si>
  <si>
    <t>FHMG_FM OF CELEBRATION</t>
  </si>
  <si>
    <t>FHMG_CTR FOR PED/ADOL MED_WG</t>
  </si>
  <si>
    <t>FHMG_FL CTR FOR PED EDM_WG</t>
  </si>
  <si>
    <t>FHMG_FL CTR FOR PED DERM_WG</t>
  </si>
  <si>
    <t>FHMG_FL CTR FOR PED ORT</t>
  </si>
  <si>
    <t>FHMG_FL DIA AND ENDO_LKM</t>
  </si>
  <si>
    <t>FHMG_FL DIA AND ENDO_KIS</t>
  </si>
  <si>
    <t>FHMG_FL DIA AND ENDO_CEL</t>
  </si>
  <si>
    <t>FHMG_FL DIA AND ENDO_LN</t>
  </si>
  <si>
    <t>FHMG_FL HEART GROUP_LKM</t>
  </si>
  <si>
    <t>FHMG_FL HEART GROUP_ALT</t>
  </si>
  <si>
    <t>FHMG_FL HEART GROUP_WGN</t>
  </si>
  <si>
    <t>FHMG_FL HEART GROUP_OVI</t>
  </si>
  <si>
    <t>FHMG_FH GYN ONC</t>
  </si>
  <si>
    <t>FHMG_E ORLANDO URO</t>
  </si>
  <si>
    <t>FHMG_TEAMCARE HEALTH CTR 2</t>
  </si>
  <si>
    <t>FHMG_CCK COMPLEX CARE FOR KIDS</t>
  </si>
  <si>
    <t>FHMG_FL URO ASSOC_WG</t>
  </si>
  <si>
    <t>FHMG_CTR COLON RECTAL_CEL</t>
  </si>
  <si>
    <t>FHMG_FL DIA AND ENDO_WG</t>
  </si>
  <si>
    <t>FHMG_NEUROSURG FOR KIDS_589</t>
  </si>
  <si>
    <t>FHMG_MISSION CV AND THOR_LLK</t>
  </si>
  <si>
    <t>FHMG_TRINA HEART CARE CTR ORL</t>
  </si>
  <si>
    <t>FHMG_CARE CLNC CEL HLTH</t>
  </si>
  <si>
    <t>FHMG_LOCH HAVEN OB GYN</t>
  </si>
  <si>
    <t>FHMG_HEART SUCCESS CLNC FH ORL</t>
  </si>
  <si>
    <t>FHMG_CARE CLNC AT ALT</t>
  </si>
  <si>
    <t>FHMG_CARE CLNC AT KIS</t>
  </si>
  <si>
    <t>FHMG_FHTI LUNG TXP</t>
  </si>
  <si>
    <t>FHMG_CTR FOR FC NMM</t>
  </si>
  <si>
    <t>FHMG_COMM MED CLINIC EAST</t>
  </si>
  <si>
    <t>FHMG_LOCH HAVEN OB GYN WG</t>
  </si>
  <si>
    <t>FHMG_LOCH HAVEN OB GYN OV</t>
  </si>
  <si>
    <t>FHMG_COMM MED CLINIC</t>
  </si>
  <si>
    <t>FHMG_MED SPEC</t>
  </si>
  <si>
    <t>FHMG_CTR FOR AGING/WELLNESS</t>
  </si>
  <si>
    <t>FHMG_FM AT KISSIMMEE</t>
  </si>
  <si>
    <t>Practice Administrator</t>
  </si>
  <si>
    <t>Revenue Cycle</t>
  </si>
  <si>
    <t xml:space="preserve">Clinical Excellence </t>
  </si>
  <si>
    <t>Marketing</t>
  </si>
  <si>
    <t>Clinical Excellence</t>
  </si>
  <si>
    <t>Jose Anderson</t>
  </si>
  <si>
    <t>Sue Balmforth</t>
  </si>
  <si>
    <t>Tricia Greco</t>
  </si>
  <si>
    <t>Gary Weston</t>
  </si>
  <si>
    <t>Joe Townsend</t>
  </si>
  <si>
    <t>Kristin Miller</t>
  </si>
  <si>
    <t>Claire Pagan</t>
  </si>
  <si>
    <t>Andrea Desilva</t>
  </si>
  <si>
    <t>Candace Goodman</t>
  </si>
  <si>
    <t>Melissa Miller</t>
  </si>
  <si>
    <t>Varuna Singh</t>
  </si>
  <si>
    <t>Heather McComb</t>
  </si>
  <si>
    <t>Karen Kundinger</t>
  </si>
  <si>
    <t>Janice Scales</t>
  </si>
  <si>
    <t>Heather Tootle</t>
  </si>
  <si>
    <t>Maria Angel</t>
  </si>
  <si>
    <t>Andrea Brantley</t>
  </si>
  <si>
    <t>Sara Channing</t>
  </si>
  <si>
    <t>Candace Pischetola</t>
  </si>
  <si>
    <t>Jennifer Harper</t>
  </si>
  <si>
    <t>Carlos Calderon</t>
  </si>
  <si>
    <t>Jenna Tomaselli</t>
  </si>
  <si>
    <t>Dave Cowley</t>
  </si>
  <si>
    <t>Quisha Moorer</t>
  </si>
  <si>
    <t>ALAINA ZARZUELA</t>
  </si>
  <si>
    <t>Women's: Sara Channing, Surgery: Tricia Greco, Oncology: Joe Townsend</t>
  </si>
  <si>
    <t>Carl Pfeiffer</t>
  </si>
  <si>
    <t>Alaina Zarzuela</t>
  </si>
  <si>
    <t>Peds: Claire Pagan, Adult: Jennifer Harper</t>
  </si>
  <si>
    <t>Ashley Fialkowski</t>
  </si>
  <si>
    <t>DIRECTOR / PA</t>
  </si>
  <si>
    <t>FRANCES SORBER (PM)</t>
  </si>
  <si>
    <t>(P)(407) 303-2030 (F)(407) 303-2040</t>
  </si>
  <si>
    <t>JONI GUZMAN (PM)</t>
  </si>
  <si>
    <t>MCGUIRE, JESSICA</t>
  </si>
  <si>
    <t>(P)(407) 646-7380 (F)(407) 646-7381</t>
  </si>
  <si>
    <t>BECKER, ARIANNA</t>
  </si>
  <si>
    <t>(P)(407) 303-1332 (F)(407) 303-0347</t>
  </si>
  <si>
    <t>(P)(407) 303-2615 (F)(407) 599-0541</t>
  </si>
  <si>
    <t>TBD (PM)/ MELISSA BROWN (OS)</t>
  </si>
  <si>
    <t>SONJA "JAYDE" CHATHAM (PM)</t>
  </si>
  <si>
    <t>SPORTS MEDICINE</t>
  </si>
  <si>
    <t>1573 W FAIRBANKS AVE SUITE 220 WINTER PARK FL 32789</t>
  </si>
  <si>
    <t>1573 W FAIRBANKS AVE SUITE 210 WINTER PARK FL 32789</t>
  </si>
  <si>
    <t>GANDHI, REKHA
(SEP 05/17/2019)</t>
  </si>
  <si>
    <t>TBD (PM)/ETHEL CHAMBERS (OS)</t>
  </si>
  <si>
    <t>SCHILLING, LISA
(SEP 05/08/2019)</t>
  </si>
  <si>
    <t>ADVENTHEALTH MEDICAL GROUP GASTROENTEROLOGY AND HEPATOLOGY AT CENTER FOR HEALTH &amp; WELLBEING</t>
  </si>
  <si>
    <t>2005 MIZELL AVE. SUITE 2100 WINTER PARK FL 32792</t>
  </si>
  <si>
    <t>AHMED, SHAFIUDDIN
(SEP 04/30/2019)</t>
  </si>
  <si>
    <t>GRAHAM, JUSTIN ANTHONY
(SEP 05/09/2019)</t>
  </si>
  <si>
    <t>KUDISH, BELA
(SEP 05/31/2019)</t>
  </si>
  <si>
    <t>GALLAGHER, JOSEPH W.
(SEP 04/26/2019)</t>
  </si>
  <si>
    <t>TBD (PM)/LAQUITA FORD (OS)</t>
  </si>
  <si>
    <t>BAACKE, KERI ANN</t>
  </si>
  <si>
    <t>1573 W FAIRBANKS AVE SUITE 100 WINTER PARK FL 32789</t>
  </si>
  <si>
    <t>YOWANA ESCOBAR (PM)</t>
  </si>
  <si>
    <t>LEWIS, LAURA
(SEP 05/25/2019)</t>
  </si>
  <si>
    <t>201 N. PARK AVE SUITE 301 APOPKA FL 32703</t>
  </si>
  <si>
    <t>BURGOS, LUCIDALIA
(SEP 05/25/2019)</t>
  </si>
  <si>
    <t>2400 N ORANGE BLOSSON TRL SUITE 203 KISSIMMEE FL 34744</t>
  </si>
  <si>
    <t>TBD (PM)/ BRITTANY TORRES (OS)</t>
  </si>
  <si>
    <t>LEFKOWITZ, WILLIAM</t>
  </si>
  <si>
    <t>(P)(407) 303-7399 (F)(407) 303-7305</t>
  </si>
  <si>
    <t>ADVENTHEALTH MEDICAL GROUP DIABETES AND ENDOCRINOLOGY AT CENTER FOR HEALTH &amp; WELLBEING</t>
  </si>
  <si>
    <t>2005 MIZELL AVE SUITE 1600B WINTER PARK FL 32792</t>
  </si>
  <si>
    <t>LUGO MANDES, NEJDA
(SEP 04/24/2019)</t>
  </si>
  <si>
    <t>JOY JAMES (PM)</t>
  </si>
  <si>
    <t>RUIZ, MABEL</t>
  </si>
  <si>
    <t>BHATT, TAPAN</t>
  </si>
  <si>
    <t>HERNANDEZ, CHRISTIAN</t>
  </si>
  <si>
    <t>NEWMAN, CHARLES</t>
  </si>
  <si>
    <t>Drew Devane (Exec Dir)</t>
  </si>
  <si>
    <t>Florida Urology Associates - Apopka</t>
  </si>
  <si>
    <t>William Winder</t>
  </si>
  <si>
    <t>Dawn Lee</t>
  </si>
  <si>
    <t>Alison Bennett-Boyle (PM) / Stephania Augustin (OS)</t>
  </si>
  <si>
    <t>Kim Anderson (Exec Dir)</t>
  </si>
  <si>
    <t>Virginia Tuccio (PM)</t>
  </si>
  <si>
    <t>Caleb Ferguson (PM)</t>
  </si>
  <si>
    <t>Jessica Greves (Prac. Amdin)</t>
  </si>
  <si>
    <t>Sayre Rincon (PM)</t>
  </si>
  <si>
    <t>Michell Athanase</t>
  </si>
  <si>
    <t>Amanda Colella (OS)</t>
  </si>
  <si>
    <t>Mercy Colon (PM)</t>
  </si>
  <si>
    <t>Mark, Amanda</t>
  </si>
  <si>
    <t>Jayne</t>
  </si>
  <si>
    <t>1750765756</t>
  </si>
  <si>
    <t>(407) 821-3627</t>
  </si>
  <si>
    <t>Elise Maccarroll-Wright</t>
  </si>
  <si>
    <t>Susan Gracia, Julie Edinger, Tricia Perry (Rev Dir)</t>
  </si>
  <si>
    <t>James Harbottle (AD)</t>
  </si>
  <si>
    <t>John Colebaugh (Prac. Admin)</t>
  </si>
  <si>
    <t>1765 David Walker Driver</t>
  </si>
  <si>
    <t>AdventHealth Medical Group Pediatric Urology at Tavares</t>
  </si>
  <si>
    <t>Eusebia (SebI) Colon (PM)</t>
  </si>
  <si>
    <t>Jennie Amole (OS)</t>
  </si>
  <si>
    <t>Saire Rincon (PM)</t>
  </si>
  <si>
    <t>Amanda Lindley (PM) / Selena Russo (OS)</t>
  </si>
  <si>
    <t>AdventHealth Medical Group Family and Internal Medicine at Oviedo 8000 Red Bug</t>
  </si>
  <si>
    <t>1255582888</t>
  </si>
  <si>
    <t>720 Oak Commons Blvd</t>
  </si>
  <si>
    <t>Asadi-Moghaddam,Kaveh</t>
  </si>
  <si>
    <t>Kaven</t>
  </si>
  <si>
    <t>Asadi-Moghaddam</t>
  </si>
  <si>
    <t>1013125913</t>
  </si>
  <si>
    <t>Desai, Shiv</t>
  </si>
  <si>
    <t>Shiv</t>
  </si>
  <si>
    <t>1730523176</t>
  </si>
  <si>
    <t>Lo, Michael</t>
  </si>
  <si>
    <t>Lo</t>
  </si>
  <si>
    <t>1902259310</t>
  </si>
  <si>
    <t>Patel, Hetal</t>
  </si>
  <si>
    <t>Hetal</t>
  </si>
  <si>
    <t>1578965935</t>
  </si>
  <si>
    <t>Bernal-Pablos, Mario</t>
  </si>
  <si>
    <t>Mario</t>
  </si>
  <si>
    <t>Bernal-Pablos</t>
  </si>
  <si>
    <t>Felipe</t>
  </si>
  <si>
    <t>1245449156</t>
  </si>
  <si>
    <t>Leibovici, Avital</t>
  </si>
  <si>
    <t>Avital</t>
  </si>
  <si>
    <t>Leibovici</t>
  </si>
  <si>
    <t>1386721181</t>
  </si>
  <si>
    <t>Taylor, Kathy</t>
  </si>
  <si>
    <t>Kathy</t>
  </si>
  <si>
    <t>Kim-Chau</t>
  </si>
  <si>
    <t>1659303097</t>
  </si>
  <si>
    <t>Kow, Nathan</t>
  </si>
  <si>
    <t>Kow</t>
  </si>
  <si>
    <t>Shiao-Yung</t>
  </si>
  <si>
    <t>1114125051</t>
  </si>
  <si>
    <t>Thornton, Veronica</t>
  </si>
  <si>
    <t>Veronica</t>
  </si>
  <si>
    <t>Thornton</t>
  </si>
  <si>
    <t>Lu, Estrellita</t>
  </si>
  <si>
    <t>Estrellita</t>
  </si>
  <si>
    <t>Lu</t>
  </si>
  <si>
    <t>Luat</t>
  </si>
  <si>
    <t>1760850168</t>
  </si>
  <si>
    <t>Riccaboni, Nacole</t>
  </si>
  <si>
    <t>Nacole</t>
  </si>
  <si>
    <t>Riccaboni</t>
  </si>
  <si>
    <t>Trashonda</t>
  </si>
  <si>
    <t>1457827644</t>
  </si>
  <si>
    <t>Rosenbauer, Brittany</t>
  </si>
  <si>
    <t>Rosenbauer</t>
  </si>
  <si>
    <t>1902366594</t>
  </si>
  <si>
    <t>Mauriello, Daniel</t>
  </si>
  <si>
    <t>Mauriello</t>
  </si>
  <si>
    <t>1073769048</t>
  </si>
  <si>
    <t>Santini, Celia</t>
  </si>
  <si>
    <t>SLP</t>
  </si>
  <si>
    <t>Celia</t>
  </si>
  <si>
    <t>Santini</t>
  </si>
  <si>
    <t>1811371149</t>
  </si>
  <si>
    <t>Bollinger, John</t>
  </si>
  <si>
    <t>Bollinger</t>
  </si>
  <si>
    <t>1255359956</t>
  </si>
  <si>
    <t>Munns, Ashley</t>
  </si>
  <si>
    <t>Munns</t>
  </si>
  <si>
    <t>1346708054</t>
  </si>
  <si>
    <t>DREW DEVANE (EXEC DIR) 
CHARLIE CULTER (PRAC. ADMIN) (INTERIM)</t>
  </si>
  <si>
    <t>FLORIDA UROLOGY ASSOCIATES - APOPKA</t>
  </si>
  <si>
    <t xml:space="preserve">DREW DEVANE (EXEC DIR) 
</t>
  </si>
  <si>
    <t>WILLIAM WINDER</t>
  </si>
  <si>
    <t>JAHAIRA BARBOT-JIMENEZ 
IAN MCCRACKEN (PRAC. ADMIN)</t>
  </si>
  <si>
    <t>AMBER MODANI 
SAMANTHA AU-YEUNG (PRAC. ADMIN)</t>
  </si>
  <si>
    <t>DAWN LEE 
MUBINA LAKHA (PRAC. ADMIN)</t>
  </si>
  <si>
    <t>ALISON BENNETT-BOYLE (PM) / STEPHANIA AUGUSTIN (OS)</t>
  </si>
  <si>
    <t>KIM ANDERSON (EXEC DIR) 
RACHEL NASSICK (PRAC. ADMIN)</t>
  </si>
  <si>
    <t>VIRGINIA TUCCIO (PM)</t>
  </si>
  <si>
    <t>JAHAIRA BARBOT-JIMENEZ 
JESSICA GREVES (PRAC. AMDIN)</t>
  </si>
  <si>
    <t>CALEB FERGUSON (PM)</t>
  </si>
  <si>
    <t>2005 MIZELL AVE SUITE 1600A WINTER PARK FL 32792</t>
  </si>
  <si>
    <t>SAYRE RINCON (PM)</t>
  </si>
  <si>
    <t>MAVROUDIS, CONSTANTINE
(SEP 05/31/2019)</t>
  </si>
  <si>
    <t>JAHAIRA BARBOT-JIMENEZ 
RODOLFO FERNANDEZ (PRAC. ADMIN)</t>
  </si>
  <si>
    <t xml:space="preserve">MICHELL ATHANASE 
</t>
  </si>
  <si>
    <t>DALIA TIRADO 
VIRGINIA IANNUCCI (PRAC. ADMIN)</t>
  </si>
  <si>
    <t>KIM ANDERSON (EXEC DIR) 
CARLOS HERNANDEZ (PRAC. ADMIN)</t>
  </si>
  <si>
    <t>AMANDA COLELLA (OS)</t>
  </si>
  <si>
    <t>KIM ANDERSON (EXEC DIR) 
ELYSIA MARRERO (PRAC. ADMIN)</t>
  </si>
  <si>
    <t>MERCY COLON (PM)</t>
  </si>
  <si>
    <t xml:space="preserve">DAWN LEE 
</t>
  </si>
  <si>
    <t>MARK, AMANDA</t>
  </si>
  <si>
    <t>CARRASCOSA, LUIS A.
(SEP 07/15/2019)</t>
  </si>
  <si>
    <t>(P)(407) 821-3627 (F)(407)303-4044</t>
  </si>
  <si>
    <t>ELISE MACCARROLL-WRIGHT</t>
  </si>
  <si>
    <t xml:space="preserve">SUSAN GRACIA, JULIE EDINGER, TRICIA PERRY (REV DIR) 
</t>
  </si>
  <si>
    <t>GURNEY, STEPHANIE</t>
  </si>
  <si>
    <t>KATHRYN WILSON 
JAMES HARBOTTLE (AD)</t>
  </si>
  <si>
    <t>BRENT WEBER 
JOHN COLEBAUGH (PRAC. ADMIN)</t>
  </si>
  <si>
    <t>1925 MIZELL AVE SUITE 100 WINTER PARK FL 32792</t>
  </si>
  <si>
    <t xml:space="preserve"> (OPENS 06/20/2019)</t>
  </si>
  <si>
    <t>201 N PARK AVE SUITE 301 APOPKA FL 32703</t>
  </si>
  <si>
    <t>ABBASI, MOHAMMAD
(SEP 07/29/2019)</t>
  </si>
  <si>
    <t>FUENTES-BLANCO, CARLA
(SEP 04/04/2019)</t>
  </si>
  <si>
    <t>ADVENTHEALTH MEDICAL GROUP PEDIATRIC UROLOGY AT TAVARES (OPENS 06/20/2019)</t>
  </si>
  <si>
    <t>FLORIDA CENTER FOR PEDIATRIC UROLOGY (OPENS 06/20/2019)</t>
  </si>
  <si>
    <t>1765 DAVID WALKER DRIVER  TAVARES FL 32778</t>
  </si>
  <si>
    <t>CYNDI BERGS 
FRISNER NELSON (PRAC. ADMIN)</t>
  </si>
  <si>
    <t>ARCHER, REBECCA</t>
  </si>
  <si>
    <t>EUSEBIA (SEBI) COLON (PM)</t>
  </si>
  <si>
    <t>GWYN, PRISCILLA GAGE
(SEP 05/29/2019)</t>
  </si>
  <si>
    <t>HENRY, VICTORIA</t>
  </si>
  <si>
    <t>JENNIE AMOLE (OS)</t>
  </si>
  <si>
    <t>TRUDELL, CARA</t>
  </si>
  <si>
    <t>SAIRE RINCON (PM)</t>
  </si>
  <si>
    <t>AMANDA LINDLEY (PM) / SELENA RUSSO (OS)</t>
  </si>
  <si>
    <t>ADVENTHEALTH MEDICAL GROUP FAMILY AND INTERNAL MEDICINE AT OVIEDO 8000 RED BUG</t>
  </si>
  <si>
    <t>MINER, JAMES A.
(SEP 06/28/2019)</t>
  </si>
  <si>
    <t>BURGUNDER, PATRICIA
(SEP 06/11/2019)</t>
  </si>
  <si>
    <t>PARINAS, MARIA ANA</t>
  </si>
  <si>
    <t>BOTNER, BRYAN</t>
  </si>
  <si>
    <t>KAUFMANN, KIMBERLY</t>
  </si>
  <si>
    <t>720 OAK COMMONS BLVD  KISSIMMEE FL 34741</t>
  </si>
  <si>
    <t>LAUREN GOVER</t>
  </si>
  <si>
    <t>CAVAROCCHI, NICHOLAS</t>
  </si>
  <si>
    <t>SIRAM, RAMCHANDRA</t>
  </si>
  <si>
    <t>RAMADAN, BASSEL</t>
  </si>
  <si>
    <t>TOLLA, MONA</t>
  </si>
  <si>
    <t>DAYHOFF, KELLY</t>
  </si>
  <si>
    <t>ASADI-MOGHADDAM,KAVEH</t>
  </si>
  <si>
    <t>DESAI, SHIV</t>
  </si>
  <si>
    <t>LO, MICHAEL
(NEW 06/24/2019)</t>
  </si>
  <si>
    <t>PATEL, HETAL
(NEW 06/09/2019)</t>
  </si>
  <si>
    <t>BERNAL-PABLOS, MARIO
(NEW 06/10/2019)</t>
  </si>
  <si>
    <t>LEIBOVICI, AVITAL
(NEW 06/08/2019)</t>
  </si>
  <si>
    <t>TAYLOR, KATHY
(NEW 06/08/2019)</t>
  </si>
  <si>
    <t>KOW, NATHAN
(NEW 06/10/2019)</t>
  </si>
  <si>
    <t>LU, ESTRELLITA
(NEW 06/24/2019)</t>
  </si>
  <si>
    <t>RICCABONI, NACOLE
(NEW 06/10/2019)</t>
  </si>
  <si>
    <t>RAMADAN, BASSEL
(NEW 06/24/2019)</t>
  </si>
  <si>
    <t>ROSENBAUER, BRITTANY
(NEW 06/24/2019)</t>
  </si>
  <si>
    <t>SANTINI, CELIA</t>
  </si>
  <si>
    <t>BOLLINGER, JOHN</t>
  </si>
  <si>
    <t>MUNNS, ASHLEY
(NEW 06/24/2019)</t>
  </si>
  <si>
    <t>BASILE, ALYSSA</t>
  </si>
  <si>
    <t>BUCHANAN,  NICOLE</t>
  </si>
  <si>
    <t>Jessica Ortiz (PM)</t>
  </si>
  <si>
    <t>Cali, Amanda</t>
  </si>
  <si>
    <t>Cali</t>
  </si>
  <si>
    <t>(407) 303-2422</t>
  </si>
  <si>
    <t>Melendez, Jeneaurey</t>
  </si>
  <si>
    <t>Jeneaurey</t>
  </si>
  <si>
    <t>Melendez</t>
  </si>
  <si>
    <t>100 N Edinburgh Rd</t>
  </si>
  <si>
    <t>Monica Skoll (PM)</t>
  </si>
  <si>
    <t>Tiffany Rubiano (OS)</t>
  </si>
  <si>
    <t>Cynthia Nieves (PM) / Yolanda Hernandez (OS)</t>
  </si>
  <si>
    <t>TBD (PM)</t>
  </si>
  <si>
    <t>TBD (PM) / Tyler Smith (OS)</t>
  </si>
  <si>
    <t>(407) 303-4220</t>
  </si>
  <si>
    <t>Katherine Guillen (PM)</t>
  </si>
  <si>
    <t>Roman Hernandez, Xavier</t>
  </si>
  <si>
    <t>Xavier</t>
  </si>
  <si>
    <t>Roman Hernandez</t>
  </si>
  <si>
    <t>Cynthia Nieves (PM) / Caroline Anchique (OS)</t>
  </si>
  <si>
    <t>242 N Edinburgh Dr</t>
  </si>
  <si>
    <t>TBD (PM) / Melissa Brown (OS)</t>
  </si>
  <si>
    <t>Groves, Robert</t>
  </si>
  <si>
    <t>Groves</t>
  </si>
  <si>
    <t>Crayton, Samuel</t>
  </si>
  <si>
    <t>Crayton</t>
  </si>
  <si>
    <t>Tumurulu, Sumant</t>
  </si>
  <si>
    <t>Sumant</t>
  </si>
  <si>
    <t>Tumuluru</t>
  </si>
  <si>
    <t>Sarma</t>
  </si>
  <si>
    <t>Aftab, Syed</t>
  </si>
  <si>
    <t>Aftab</t>
  </si>
  <si>
    <t>Adil</t>
  </si>
  <si>
    <t>Diffendaffer, Clark</t>
  </si>
  <si>
    <t>Diffendaffer</t>
  </si>
  <si>
    <t>Brendan</t>
  </si>
  <si>
    <t>Hwang, Michael</t>
  </si>
  <si>
    <t>Berill, Elizabeth</t>
  </si>
  <si>
    <t>Berrill</t>
  </si>
  <si>
    <t>Heitkamp, Darel</t>
  </si>
  <si>
    <t>Darel</t>
  </si>
  <si>
    <t>Heitkamp</t>
  </si>
  <si>
    <t>Tseng, Hsiang-Jer</t>
  </si>
  <si>
    <t>Hsiang-Jer</t>
  </si>
  <si>
    <t>Tseng</t>
  </si>
  <si>
    <t>Smith, Christopher</t>
  </si>
  <si>
    <t>Poletto, Dana</t>
  </si>
  <si>
    <t>Poletto</t>
  </si>
  <si>
    <t>Perry, Brandon</t>
  </si>
  <si>
    <t>Brandon</t>
  </si>
  <si>
    <t>Patel, Ronak</t>
  </si>
  <si>
    <t>Ronak</t>
  </si>
  <si>
    <t>Patel, Midhir</t>
  </si>
  <si>
    <t>Midhir</t>
  </si>
  <si>
    <t>Patel, Jay</t>
  </si>
  <si>
    <t>Rawoof, Mujeeb</t>
  </si>
  <si>
    <t>Mujeeb</t>
  </si>
  <si>
    <t>Rawoof</t>
  </si>
  <si>
    <t>Mukarram</t>
  </si>
  <si>
    <t>LiMarzi, Gary</t>
  </si>
  <si>
    <t>LiMarzi</t>
  </si>
  <si>
    <t>Dodson, Sean</t>
  </si>
  <si>
    <t>Dodson</t>
  </si>
  <si>
    <t>Edison, Michele</t>
  </si>
  <si>
    <t>Edison</t>
  </si>
  <si>
    <t>Salmon, Jay</t>
  </si>
  <si>
    <t>Salmon</t>
  </si>
  <si>
    <t>McDonald, Jordan</t>
  </si>
  <si>
    <t>Mumie, Lawrence</t>
  </si>
  <si>
    <t>Mumie</t>
  </si>
  <si>
    <t>Flores, Miguel</t>
  </si>
  <si>
    <t>Flores</t>
  </si>
  <si>
    <t>Hameedi, Amir</t>
  </si>
  <si>
    <t>Hameedi</t>
  </si>
  <si>
    <t>O'Dell, Matthew</t>
  </si>
  <si>
    <t>O'Dell</t>
  </si>
  <si>
    <t>Tejani, Mohamedtaki</t>
  </si>
  <si>
    <t>Mohamedtaki</t>
  </si>
  <si>
    <t>Tejani</t>
  </si>
  <si>
    <t>Adams, Sonia</t>
  </si>
  <si>
    <t>Adams</t>
  </si>
  <si>
    <t>Bauman, Hollie</t>
  </si>
  <si>
    <t>Hollie</t>
  </si>
  <si>
    <t>Bauman</t>
  </si>
  <si>
    <t>Linda Whipset (PM)</t>
  </si>
  <si>
    <t>Zollicoffer, Carl</t>
  </si>
  <si>
    <t>Zollicoffer</t>
  </si>
  <si>
    <t>Donnell</t>
  </si>
  <si>
    <t>Rogers, Cecele</t>
  </si>
  <si>
    <t>Cecele</t>
  </si>
  <si>
    <t>Ronee</t>
  </si>
  <si>
    <t>Kaplan, Adam</t>
  </si>
  <si>
    <t>Kaplan</t>
  </si>
  <si>
    <t>Dillon, Joshua</t>
  </si>
  <si>
    <t>Dillon</t>
  </si>
  <si>
    <t>Angela Ortiz (PM)</t>
  </si>
  <si>
    <t>8470</t>
  </si>
  <si>
    <t>Ward, Kelley</t>
  </si>
  <si>
    <t>Kelley</t>
  </si>
  <si>
    <t>Wang, Wei</t>
  </si>
  <si>
    <t>Wei</t>
  </si>
  <si>
    <t>Wang</t>
  </si>
  <si>
    <t>Newcomer, Kristen</t>
  </si>
  <si>
    <t>Newcomer</t>
  </si>
  <si>
    <t>8520</t>
  </si>
  <si>
    <t>15502 Stoneybrook West Pkwy</t>
  </si>
  <si>
    <t>Suite 112</t>
  </si>
  <si>
    <t>(407) 821-3680</t>
  </si>
  <si>
    <t>Karen Kelly</t>
  </si>
  <si>
    <t>John Del Rio / Shahla Cedeno</t>
  </si>
  <si>
    <t>1790283208</t>
  </si>
  <si>
    <t>David Mercer</t>
  </si>
  <si>
    <t>(407) 303-2435</t>
  </si>
  <si>
    <t>AdventHealth Medical Group Gyn Oncology at Orlando</t>
  </si>
  <si>
    <t>Keelyn Fleming</t>
  </si>
  <si>
    <t>1881022895</t>
  </si>
  <si>
    <t>Meghan Lay (Prac. Admin)</t>
  </si>
  <si>
    <t>FHMG_FM AND IM AVALON PARK</t>
  </si>
  <si>
    <t>Jessica Greves (Prac. Admin)</t>
  </si>
  <si>
    <t>Julie Rosado (Prac. Admin)</t>
  </si>
  <si>
    <t>(407) 303-4676</t>
  </si>
  <si>
    <t>1346560778</t>
  </si>
  <si>
    <t>1659712172</t>
  </si>
  <si>
    <t>1215270285</t>
  </si>
  <si>
    <t>1336439660</t>
  </si>
  <si>
    <t>1174612337</t>
  </si>
  <si>
    <t>1700137148</t>
  </si>
  <si>
    <t>1144482399</t>
  </si>
  <si>
    <t>1750329280</t>
  </si>
  <si>
    <t>1972860831</t>
  </si>
  <si>
    <t>1023374014</t>
  </si>
  <si>
    <t>1205102266</t>
  </si>
  <si>
    <t>1033484134</t>
  </si>
  <si>
    <t>1609135177</t>
  </si>
  <si>
    <t>1437415205</t>
  </si>
  <si>
    <t>1437424629</t>
  </si>
  <si>
    <t>1346502622</t>
  </si>
  <si>
    <t>1386910255</t>
  </si>
  <si>
    <t>1427390723</t>
  </si>
  <si>
    <t>1740624519</t>
  </si>
  <si>
    <t>1255674545</t>
  </si>
  <si>
    <t>1205276938</t>
  </si>
  <si>
    <t>1558792481</t>
  </si>
  <si>
    <t>1093033433</t>
  </si>
  <si>
    <t>1891084869</t>
  </si>
  <si>
    <t>1861606717</t>
  </si>
  <si>
    <t>Brooke Bushika / Keelyn Fleming</t>
  </si>
  <si>
    <t>AdventHealth Medical Group Pediatric Neurofibromatosis Clinic</t>
  </si>
  <si>
    <t>1477034775</t>
  </si>
  <si>
    <t>AdventHealth Medical Group Bariatric Surgery and Metabolic Medicine at Celebration</t>
  </si>
  <si>
    <t>FHMG_LAKE NONA SPORTS MED</t>
  </si>
  <si>
    <t>1427023530</t>
  </si>
  <si>
    <t>1366730061</t>
  </si>
  <si>
    <t>1033485248</t>
  </si>
  <si>
    <t>AdventHealth Medical Group Gastroenterology and Hepatology at Lake Mary</t>
  </si>
  <si>
    <t>1124227582</t>
  </si>
  <si>
    <t>(407)932-6209</t>
  </si>
  <si>
    <t>AdventHealth Medical Group Gastroenterology and Hepatology at Apopka Park Avenue</t>
  </si>
  <si>
    <t>AdventHealth Medical Group Gastroenterology and Hepatology at Apopka</t>
  </si>
  <si>
    <t>AdventHealth Medical Group Gastroenterology and Hepatology at Lake Nona</t>
  </si>
  <si>
    <t>AdventHealth Medical Group Cardiology at Avalon Park</t>
  </si>
  <si>
    <t>FHMG_E  ORLANDO CARDIO AVALON PARK 205</t>
  </si>
  <si>
    <t>1891140471</t>
  </si>
  <si>
    <t>Florida Hospital Pediatric Hospitalists - Ocala</t>
  </si>
  <si>
    <t>1962856146</t>
  </si>
  <si>
    <t>1184088072</t>
  </si>
  <si>
    <t>FHMG_FM AT CTR FOR HLTH/WELL</t>
  </si>
  <si>
    <t>FHMG_FM AND IM AT APOPKA</t>
  </si>
  <si>
    <t>(407) 821-3681</t>
  </si>
  <si>
    <t>AdventHealth Medical Group Pediatrics at Winter Garden</t>
  </si>
  <si>
    <t>FHMG_LAKE MARY PEDS_WG</t>
  </si>
  <si>
    <t>JESSICA ORTIZ (PM)</t>
  </si>
  <si>
    <t>CALI, AMANDA
(NEW 07/07/2019)</t>
  </si>
  <si>
    <t>THORNTON, VERONICA
(NEW 07/22/2019)</t>
  </si>
  <si>
    <t>ADVENTHEALTH MEDICAL GROUP GYN ONCOLOGY AT ORLANDO (OPENS 06/26/2019)</t>
  </si>
  <si>
    <t xml:space="preserve"> (OPENS 06/26/2019)</t>
  </si>
  <si>
    <t>2501 N ORANGE AVE SUITE 201 ORLANDO FL 32804</t>
  </si>
  <si>
    <t>(P)(407) 303-2422 (F)(407) 303-2435</t>
  </si>
  <si>
    <t>PARTAIN, JAMIE</t>
  </si>
  <si>
    <t>MELENDEZ, JENEAUREY
(NEW 07/08/2019)</t>
  </si>
  <si>
    <t>CYNDI BERGS 
MEGHAN LAY (PRAC. ADMIN)</t>
  </si>
  <si>
    <t>WISHAM, KELLIE BROOKE
(SEP 06/05/2019)</t>
  </si>
  <si>
    <t>GUIRGUIS, MONICA
(SEP 06/18/2019)</t>
  </si>
  <si>
    <t>100 N EDINBURGH RD  WINTER PARK FL 32792</t>
  </si>
  <si>
    <t>MONICA SKOLL (PM)</t>
  </si>
  <si>
    <t>THOMAS, PRAHBA</t>
  </si>
  <si>
    <t>TIFFANY RUBIANO (OS)</t>
  </si>
  <si>
    <t>IACONO, KAREN</t>
  </si>
  <si>
    <t>MAURIELLO, DANIEL
(NEW 07/22/2019)</t>
  </si>
  <si>
    <t>CYNTHIA NIEVES (PM) / YOLANDA HERNANDEZ (OS)</t>
  </si>
  <si>
    <t>ADVENTHEALTH MEDICAL GROUP SURGICAL ONCOLOGY AT KISSIMMEE</t>
  </si>
  <si>
    <t>TBD (PM) / TYLER SMITH (OS)</t>
  </si>
  <si>
    <t>HARMON, RHONDA L.</t>
  </si>
  <si>
    <t>WICK, STEVEN</t>
  </si>
  <si>
    <t>JAHAIRA BARBOT-JIMENEZ 
JESSICA GREVES (PRAC. ADMIN)</t>
  </si>
  <si>
    <t>SHEARER, TIFFANY</t>
  </si>
  <si>
    <t>DREW DEVANE (EXEC DIR) 
JULIE ROSADO (PRAC. ADMIN)</t>
  </si>
  <si>
    <t>(P)(407) 303-4220 (F)(407) 303-4676</t>
  </si>
  <si>
    <t>KATHERINE GUILLEN (PM)</t>
  </si>
  <si>
    <t>ROMAN HERNANDEZ, XAVIER
(NEW 07/22/2019)</t>
  </si>
  <si>
    <t>DWYER, LESANN L.
(SEP 05/23/2019)</t>
  </si>
  <si>
    <t>WITT, NIKKI
(SEP 07/19/2019)</t>
  </si>
  <si>
    <t>CYNTHIA NIEVES (PM) / CAROLINE ANCHIQUE (OS)</t>
  </si>
  <si>
    <t>242 N EDINBURGH DR  WINTER PARK FL 32792</t>
  </si>
  <si>
    <t>TBD (PM) / MELISSA BROWN (OS)</t>
  </si>
  <si>
    <t>GROVES, ROBERT
(NEW 08/05/2019)</t>
  </si>
  <si>
    <t>CRAYTON, SAMUEL
(NEW 08/05/2019)</t>
  </si>
  <si>
    <t>TUMURULU, SUMANT
(NEW 08/05/2019)</t>
  </si>
  <si>
    <t>AFTAB, SYED
(NEW 07/29/2019)</t>
  </si>
  <si>
    <t>DIFFENDAFFER, CLARK
(NEW 07/22/2019)</t>
  </si>
  <si>
    <t>HWANG, MICHAEL
(NEW 09/19/2019)</t>
  </si>
  <si>
    <t>BERILL, ELIZABETH</t>
  </si>
  <si>
    <t>HEITKAMP, DAREL</t>
  </si>
  <si>
    <t>TSENG, HSIANG-JER</t>
  </si>
  <si>
    <t>SMITH, CHRISTOPHER</t>
  </si>
  <si>
    <t>POLETTO, DANA</t>
  </si>
  <si>
    <t>PERRY, BRANDON</t>
  </si>
  <si>
    <t>PATEL, RONAK</t>
  </si>
  <si>
    <t>PATEL, MIDHIR</t>
  </si>
  <si>
    <t>PATEL, JAY</t>
  </si>
  <si>
    <t>RAWOOF, MUJEEB
(NEW 08/19/2019)</t>
  </si>
  <si>
    <t>LIMARZI, GARY</t>
  </si>
  <si>
    <t>DODSON, SEAN</t>
  </si>
  <si>
    <t>EDISON, MICHELE
(NEW 07/22/2019)</t>
  </si>
  <si>
    <t>SALMON, JAY
(NEW 07/15/2019)</t>
  </si>
  <si>
    <t>MCDONALD, JORDAN
(NEW 07/15/2019)</t>
  </si>
  <si>
    <t>MUMIE, LAWRENCE
(NEW 07/15/2019)</t>
  </si>
  <si>
    <t>FLORES, MIGUEL
(NEW 07/08/2019)</t>
  </si>
  <si>
    <t>HAMEEDI, AMIR
(NEW 07/01/2019)</t>
  </si>
  <si>
    <t>O'DELL, MATTHEW</t>
  </si>
  <si>
    <t>TEJANI, MOHAMEDTAKI
(NEW 07/22/2019)</t>
  </si>
  <si>
    <t>ADVENTHEALTH MEDICAL GROUP PEDIATRIC NEUROFIBROMATOSIS CLINIC</t>
  </si>
  <si>
    <t>MORADI, BIJAN</t>
  </si>
  <si>
    <t>ANDERSON, AFFITIN</t>
  </si>
  <si>
    <t>ADAMS, SONIA</t>
  </si>
  <si>
    <t>BAUMAN, HOLLIE
(NEW 07/22/2019)</t>
  </si>
  <si>
    <t>MAJEED, UMAIR
(SEP 06/30/2019)</t>
  </si>
  <si>
    <t xml:space="preserve">TBD 
</t>
  </si>
  <si>
    <t>ADVENTHEALTH MEDICAL GROUP BARIATRIC SURGERY AND METABOLIC MEDICINE AT CELEBRATION</t>
  </si>
  <si>
    <t>LINDA WHIPSET (PM)</t>
  </si>
  <si>
    <t>ZOLLICOFFER, CARL
(NEW 07/22/2019)</t>
  </si>
  <si>
    <t>CHAMLIS, MEGHAN</t>
  </si>
  <si>
    <t>ROGERS, CECELE
(NEW 07/08/2019)</t>
  </si>
  <si>
    <t>KAPLAN, ADAM
(NEW 07/22/2019)</t>
  </si>
  <si>
    <t>ADVENTHEALTH MEDICAL GROUP GASTROENTEROLOGY AND HEPATOLOGY AT LAKE MARY</t>
  </si>
  <si>
    <t>DILLON, JOSHUA
(NEW 07/22/2019)</t>
  </si>
  <si>
    <t>ANGELA ORTIZ (PM)</t>
  </si>
  <si>
    <t>(P)(407) 932-6204 (F)(407)932-6209</t>
  </si>
  <si>
    <t>ADVENTHEALTH MEDICAL GROUP GASTROENTEROLOGY AND HEPATOLOGY AT APOPKA PARK AVENUE (OPENS 06/20/2019)</t>
  </si>
  <si>
    <t>ADVENTHEALTH MEDICAL GROUP GASTROENTEROLOGY AND HEPATOLOGY AT APOPKA</t>
  </si>
  <si>
    <t>ADVENTHEALTH MEDICAL GROUP GASTROENTEROLOGY AND HEPATOLOGY AT LAKE NONA</t>
  </si>
  <si>
    <t>ADVENTHEALTH MEDICAL GROUP CARDIOLOGY AT AVALON PARK (OPENS 07/26/2019)</t>
  </si>
  <si>
    <t xml:space="preserve"> (OPENS 07/26/2019)</t>
  </si>
  <si>
    <t>LAWLER, SUSAN</t>
  </si>
  <si>
    <t>FLORIDA HOSPITAL PEDIATRIC HOSPITALISTS - OCALA</t>
  </si>
  <si>
    <t>WARD, KELLEY
(NEW 07/22/2019)</t>
  </si>
  <si>
    <t>WANG, WEI
(NEW 07/22/2019)</t>
  </si>
  <si>
    <t>NEWCOMER, KRISTEN
(NEW 07/22/2019)</t>
  </si>
  <si>
    <t>ADVENTHEALTH MEDICAL GROUP FAMILY MEDICINE AT CENTER FOR HEALTH &amp; WELLBEING</t>
  </si>
  <si>
    <t>HEO, JAE</t>
  </si>
  <si>
    <t>ADVENTHEALTH MEDICAL GROUP PEDIATRICS AT WINTER GARDEN (OPENS 07/15/2019)</t>
  </si>
  <si>
    <t xml:space="preserve"> (OPENS 07/15/2019)</t>
  </si>
  <si>
    <t>15502 STONEYBROOK WEST PKWY SUITE 112 WINTER GARDEN FL 34787</t>
  </si>
  <si>
    <t>(P)(407) 821-3680 (F)(407) 821-3681</t>
  </si>
  <si>
    <t>CHILDRENS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</si>
</sst>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4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003399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pivotButton="1" applyAlignment="1">
      <alignment horizontal="left" vertical="top" wrapText="1"/>
    </xf>
    <xf numFmtId="0" fontId="1" fillId="0" borderId="0" xfId="0" applyNumberFormat="1" applyFont="1" applyAlignment="1">
      <alignment vertical="top" wrapText="1"/>
    </xf>
    <xf numFmtId="0" fontId="0" fillId="0" borderId="0" xfId="0" applyAlignment="1"/>
    <xf numFmtId="0" fontId="3" fillId="2" borderId="1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 vertical="center" wrapText="1"/>
    </xf>
    <xf numFmtId="0" fontId="4" fillId="0" borderId="2" xfId="0" applyFont="1" applyFill="1" applyBorder="1" applyAlignment="1" applyProtection="1">
      <alignment vertical="center" wrapText="1"/>
    </xf>
    <xf numFmtId="22" fontId="4" fillId="0" borderId="2" xfId="0" applyNumberFormat="1" applyFont="1" applyFill="1" applyBorder="1" applyAlignment="1" applyProtection="1">
      <alignment horizontal="right" vertical="center" wrapText="1"/>
    </xf>
    <xf numFmtId="164" fontId="4" fillId="0" borderId="2" xfId="0" applyNumberFormat="1" applyFont="1" applyFill="1" applyBorder="1" applyAlignment="1" applyProtection="1">
      <alignment horizontal="right" vertical="center" wrapText="1"/>
    </xf>
    <xf numFmtId="0" fontId="0" fillId="0" borderId="0" xfId="0" applyFill="1"/>
    <xf numFmtId="0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wrapText="1"/>
    </xf>
    <xf numFmtId="0" fontId="0" fillId="0" borderId="0" xfId="0" applyFill="1" applyAlignment="1"/>
    <xf numFmtId="0" fontId="1" fillId="0" borderId="0" xfId="0" applyNumberFormat="1" applyFont="1" applyFill="1" applyAlignment="1">
      <alignment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0" xfId="0" applyNumberFormat="1" applyFont="1" applyFill="1" applyAlignment="1">
      <alignment horizontal="left" vertical="top" wrapText="1"/>
    </xf>
    <xf numFmtId="0" fontId="1" fillId="0" borderId="0" xfId="0" applyNumberFormat="1" applyFont="1" applyAlignment="1">
      <alignment vertical="top"/>
    </xf>
    <xf numFmtId="0" fontId="2" fillId="3" borderId="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pivotButton="1" applyAlignment="1">
      <alignment horizontal="left" vertical="top"/>
    </xf>
    <xf numFmtId="0" fontId="2" fillId="4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top"/>
    </xf>
    <xf numFmtId="0" fontId="4" fillId="0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12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left" vertical="top" textRotation="0" wrapText="1" indent="0" justifyLastLine="0" shrinkToFit="0" readingOrder="0"/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left" vertical="top" textRotation="0" wrapText="1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none"/>
      </font>
      <fill>
        <patternFill patternType="none">
          <fgColor rgb="FFD9D9D9"/>
          <bgColor auto="1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3" tint="0.39997558519241921"/>
        </patternFill>
      </fill>
      <alignment horizontal="left" vertical="center" textRotation="0" wrapText="1" indent="0" justifyLastLine="0" shrinkToFit="0" readingOrder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theme="0" tint="-0.14999847407452621"/>
          <bgColor auto="1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none">
          <fgColor indexed="64"/>
          <bgColor theme="3" tint="0.3999755851924192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3399"/>
        </patternFill>
      </fill>
      <alignment horizontal="center" vertical="center" textRotation="0" wrapText="1" indent="0" justifyLastLine="0" shrinkToFit="0" readingOrder="0"/>
    </dxf>
  </dxfs>
  <tableStyles count="0" defaultTableStyle="TableStyleLight1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ston, Cody" refreshedDate="43649.368568981481" createdVersion="6" refreshedVersion="6" minRefreshableVersion="3" recordCount="1347" xr:uid="{B8AC9477-F2E0-4E1D-931F-99DDCAE7B9B0}">
  <cacheSource type="worksheet">
    <worksheetSource ref="A1:N1048576" sheet="Practice Spreadsheet 2.0"/>
  </cacheSource>
  <cacheFields count="14">
    <cacheField name="PRACTICE NAME - NEW" numFmtId="0">
      <sharedItems containsBlank="1" count="285">
        <s v="ADVENTHEALTH MEDICAL GROUP ADVANCED LUNG DISEASE AT ORLANDO"/>
        <s v="ADVENTHEALTH MEDICAL GROUP BARIATRIC SURGERY AND METABOLIC MEDICINE AT CELEBRATION"/>
        <s v="ADVENTHEALTH MEDICAL GROUP BLOOD AND MARROW TRANSPLANT AT ORLANDO"/>
        <s v="ADVENTHEALTH MEDICAL GROUP BREAST SURGERY AT ALTAMONTE SPRINGS"/>
        <s v="ADVENTHEALTH MEDICAL GROUP BREAST SURGERY AT CELEBRATION"/>
        <s v="ADVENTHEALTH MEDICAL GROUP BREAST SURGERY AT WINTER PARK"/>
        <s v="ADVENTHEALTH MEDICAL GROUP CARDIOLOGY AT 400 CELEBRATION PLACE"/>
        <s v="ADVENTHEALTH MEDICAL GROUP CARDIOLOGY AT 410 CELEBRATION PLACE"/>
        <s v="ADVENTHEALTH MEDICAL GROUP CARDIOLOGY AT ALTAMONTE SPRINGS"/>
        <s v="ADVENTHEALTH MEDICAL GROUP CARDIOLOGY AT APOPKA"/>
        <s v="ADVENTHEALTH MEDICAL GROUP CARDIOLOGY AT AVALON PARK (OPENS 07/26/2019)"/>
        <s v="ADVENTHEALTH MEDICAL GROUP CARDIOLOGY AT EAST ORLANDO"/>
        <s v="ADVENTHEALTH MEDICAL GROUP CARDIOLOGY AT LAKE MARY"/>
        <s v="ADVENTHEALTH MEDICAL GROUP CARDIOLOGY AT LAKE NONA"/>
        <s v="ADVENTHEALTH MEDICAL GROUP CARDIOLOGY AT ORLANDO"/>
        <s v="ADVENTHEALTH MEDICAL GROUP CARDIOLOGY AT OVIEDO"/>
        <s v="ADVENTHEALTH MEDICAL GROUP CARDIOLOGY AT WINTER GARDEN"/>
        <s v="ADVENTHEALTH MEDICAL GROUP CARDIOLOGY AT WINTER GARDEN  LOZANO"/>
        <s v="ADVENTHEALTH MEDICAL GROUP CARDIOLOGY AT WINTER PARK"/>
        <s v="ADVENTHEALTH MEDICAL GROUP CARDIOTHORACIC SURGERY AT APOPKA"/>
        <s v="ADVENTHEALTH MEDICAL GROUP CARDIOTHORACIC SURGERY AT LADY LAKE"/>
        <s v="ADVENTHEALTH MEDICAL GROUP CARDIOTHORACIC SURGERY AT ORLANDO"/>
        <s v="ADVENTHEALTH MEDICAL GROUP CARDIOTHORACIC SURGERY AT WATERMAN"/>
        <s v="ADVENTHEALTH MEDICAL GROUP CARE CLINIC AT ALTAMONTE SPRINGS"/>
        <s v="ADVENTHEALTH MEDICAL GROUP CARE CLINIC AT CELEBRATION"/>
        <s v="ADVENTHEALTH MEDICAL GROUP CARE CLINIC AT KISSIMMEE"/>
        <s v="ADVENTHEALTH MEDICAL GROUP COLORECTAL SURGERY AT ALTAMONTE SPRINGS"/>
        <s v="ADVENTHEALTH MEDICAL GROUP COLORECTAL SURGERY AT CELEBRATION"/>
        <s v="ADVENTHEALTH MEDICAL GROUP COLORECTAL SURGERY AT EAST ORLANDO"/>
        <s v="ADVENTHEALTH MEDICAL GROUP COLORECTAL SURGERY AT KISSIMMEE"/>
        <s v="ADVENTHEALTH MEDICAL GROUP COLORECTAL SURGERY AT LAKE MARY"/>
        <s v="ADVENTHEALTH MEDICAL GROUP COLORECTAL SURGERY AT ORLANDO"/>
        <s v="ADVENTHEALTH MEDICAL GROUP COLORECTAL SURGERY AT WINTER GARDEN"/>
        <s v="ADVENTHEALTH MEDICAL GROUP COLORECTAL SURGERY AT WINTER PARK"/>
        <s v="ADVENTHEALTH MEDICAL GROUP COMMUNITY MEDICINE CLINIC AT  ORLANDO"/>
        <s v="ADVENTHEALTH MEDICAL GROUP COMMUNITY MEDICINE CLINIC AT EAST ORLANDO"/>
        <s v="ADVENTHEALTH MEDICAL GROUP COORDINATED CARE FOR KIDS"/>
        <s v="ADVENTHEALTH MEDICAL GROUP CRITICAL CARE AT CENTRAL FLORIDA"/>
        <s v="ADVENTHEALTH MEDICAL GROUP CRITICAL CARE AT TAVARES"/>
        <s v="ADVENTHEALTH MEDICAL GROUP DEVELOPMENTAL PEDIATRICS AT ORLANDO"/>
        <s v="ADVENTHEALTH MEDICAL GROUP DIABETES AND ENDOCRINOLOGY AT CELEBRATION"/>
        <s v="ADVENTHEALTH MEDICAL GROUP DIABETES AND ENDOCRINOLOGY AT CENTER FOR HEALTH &amp; WELLBEING"/>
        <s v="ADVENTHEALTH MEDICAL GROUP DIABETES AND ENDOCRINOLOGY AT KISSIMMEE"/>
        <s v="ADVENTHEALTH MEDICAL GROUP DIABETES AND ENDOCRINOLOGY AT LAKE MARY"/>
        <s v="ADVENTHEALTH MEDICAL GROUP DIABETES AND ENDOCRINOLOGY AT LAKE NONA"/>
        <s v="ADVENTHEALTH MEDICAL GROUP DIABETES AND ENDOCRINOLOGY AT ORLANDO"/>
        <s v="ADVENTHEALTH MEDICAL GROUP DIABETES AND ENDOCRINOLOGY AT WINTER GARDEN"/>
        <s v="ADVENTHEALTH MEDICAL GROUP EPILEPSY AT ORLANDO"/>
        <s v="ADVENTHEALTH MEDICAL GROUP FAMILY AND INTERNAL MEDICINE AT APOPKA"/>
        <s v="ADVENTHEALTH MEDICAL GROUP FAMILY AND INTERNAL MEDICINE AT AVALON PARK"/>
        <s v="ADVENTHEALTH MEDICAL GROUP FAMILY AND INTERNAL MEDICINE AT CELEBRATION"/>
        <s v="ADVENTHEALTH MEDICAL GROUP FAMILY AND INTERNAL MEDICINE AT OVIEDO 8000 RED BUG"/>
        <s v="ADVENTHEALTH MEDICAL GROUP FAMILY AND INTERNAL MEDICINE AT TAVARES"/>
        <s v="ADVENTHEALTH MEDICAL GROUP FAMILY MEDICINE AT ALTAMONTE SPRINGS"/>
        <s v="ADVENTHEALTH MEDICAL GROUP FAMILY MEDICINE AT CELEBRATION"/>
        <s v="ADVENTHEALTH MEDICAL GROUP FAMILY MEDICINE AT CENTER FOR HEALTH &amp; WELLBEING"/>
        <s v="ADVENTHEALTH MEDICAL GROUP FAMILY MEDICINE AT EAST ORLANDO"/>
        <s v="ADVENTHEALTH MEDICAL GROUP FAMILY MEDICINE AT EUSTIS JENNINGS AVENUE"/>
        <s v="ADVENTHEALTH MEDICAL GROUP FAMILY MEDICINE AT EUSTIS STREET"/>
        <s v="ADVENTHEALTH MEDICAL GROUP FAMILY MEDICINE AT HUNTERS CREEK"/>
        <s v="ADVENTHEALTH MEDICAL GROUP FAMILY MEDICINE AT KISSIMMEE"/>
        <s v="ADVENTHEALTH MEDICAL GROUP FAMILY MEDICINE AT LAKE MARY"/>
        <s v="ADVENTHEALTH MEDICAL GROUP FAMILY MEDICINE AT LAKE NONA"/>
        <s v="ADVENTHEALTH MEDICAL GROUP FAMILY MEDICINE AT LONGWOOD"/>
        <s v="ADVENTHEALTH MEDICAL GROUP FAMILY MEDICINE AT ORLANDO"/>
        <s v="ADVENTHEALTH MEDICAL GROUP FAMILY MEDICINE AT OVIEDO BROADWAY"/>
        <s v="ADVENTHEALTH MEDICAL GROUP FAMILY MEDICINE AT OVIEDO RED BUG"/>
        <s v="ADVENTHEALTH MEDICAL GROUP FAMILY MEDICINE AT PALM SPRINGS"/>
        <s v="ADVENTHEALTH MEDICAL GROUP FAMILY MEDICINE AT RDV"/>
        <s v="ADVENTHEALTH MEDICAL GROUP FAMILY MEDICINE AT TAVARES"/>
        <s v="ADVENTHEALTH MEDICAL GROUP FAMILY MEDICINE AT TUSKAWILLA"/>
        <s v="ADVENTHEALTH MEDICAL GROUP FAMILY MEDICINE AT UMATILLA"/>
        <s v="ADVENTHEALTH MEDICAL GROUP FAMILY MEDICINE AT WATERFORD LAKES"/>
        <s v="ADVENTHEALTH MEDICAL GROUP FAMILY MEDICINE AT WATERMAN"/>
        <s v="ADVENTHEALTH MEDICAL GROUP FAMILY MEDICINE AT WINTER GARDEN"/>
        <s v="ADVENTHEALTH MEDICAL GROUP FAMILY MEDICINE AT WINTER PARK"/>
        <s v="ADVENTHEALTH MEDICAL GROUP FOOT AND ANKLE AT KISSIMMEE"/>
        <s v="ADVENTHEALTH MEDICAL GROUP FOOT AND ANKLE AT WINTER PARK"/>
        <s v="ADVENTHEALTH MEDICAL GROUP GASTROENTEROLOGY AND HEPATOLOGY AT ALTAMONTE SPRINGS"/>
        <s v="ADVENTHEALTH MEDICAL GROUP GASTROENTEROLOGY AND HEPATOLOGY AT APOPKA"/>
        <s v="ADVENTHEALTH MEDICAL GROUP GASTROENTEROLOGY AND HEPATOLOGY AT APOPKA PARK AVENUE (OPENS 06/20/2019)"/>
        <s v="ADVENTHEALTH MEDICAL GROUP GASTROENTEROLOGY AND HEPATOLOGY AT CELEBRATION"/>
        <s v="ADVENTHEALTH MEDICAL GROUP GASTROENTEROLOGY AND HEPATOLOGY AT CENTER FOR HEALTH &amp; WELLBEING"/>
        <s v="ADVENTHEALTH MEDICAL GROUP GASTROENTEROLOGY AND HEPATOLOGY AT EAST ORLANDO"/>
        <s v="ADVENTHEALTH MEDICAL GROUP GASTROENTEROLOGY AND HEPATOLOGY AT KISSIMMEE"/>
        <s v="ADVENTHEALTH MEDICAL GROUP GASTROENTEROLOGY AND HEPATOLOGY AT LAKE MARY"/>
        <s v="ADVENTHEALTH MEDICAL GROUP GASTROENTEROLOGY AND HEPATOLOGY AT LAKE NONA"/>
        <s v="ADVENTHEALTH MEDICAL GROUP GASTROENTEROLOGY AND HEPATOLOGY AT ORLANDO"/>
        <s v="ADVENTHEALTH MEDICAL GROUP GASTROENTEROLOGY AND HEPATOLOGY AT WINTER GARDEN"/>
        <s v="ADVENTHEALTH MEDICAL GROUP GASTROENTEROLOGY AT MAITLAND"/>
        <s v="ADVENTHEALTH MEDICAL GROUP GASTROENTEROLOGY AT WATERMAN"/>
        <s v="ADVENTHEALTH MEDICAL GROUP GENERAL SURGERY AT 1290 WATERMAN WAY"/>
        <s v="ADVENTHEALTH MEDICAL GROUP GENERAL SURGERY AT 3350 WATERMAN WAY"/>
        <s v="ADVENTHEALTH MEDICAL GROUP GENERAL SURGERY AT 400 CELEBRATION PLACE"/>
        <s v="ADVENTHEALTH MEDICAL GROUP GENERAL SURGERY AT 410 CELEBRATION PLACE"/>
        <s v="ADVENTHEALTH MEDICAL GROUP GENERAL SURGERY AT APOPKA"/>
        <s v="ADVENTHEALTH MEDICAL GROUP GENERAL SURGERY AT EAST ORLANDO"/>
        <s v="ADVENTHEALTH MEDICAL GROUP GENERAL SURGERY AT KISSIMMEE"/>
        <s v="ADVENTHEALTH MEDICAL GROUP GENERAL SURGERY AT LAKE MARY"/>
        <s v="ADVENTHEALTH MEDICAL GROUP GENERAL SURGERY AT LAKE NONA"/>
        <s v="ADVENTHEALTH MEDICAL GROUP GENERAL SURGERY AT ORLANDO"/>
        <s v="ADVENTHEALTH MEDICAL GROUP GENERAL SURGERY AT OVIEDO"/>
        <s v="ADVENTHEALTH MEDICAL GROUP GENERAL SURGERY AT WINTER GARDEN"/>
        <s v="ADVENTHEALTH MEDICAL GROUP GENERAL SURGERY AT WINTER PARK"/>
        <s v="ADVENTHEALTH MEDICAL GROUP GYN HOSPITALISTS AT CENTRAL FLORIDA"/>
        <s v="ADVENTHEALTH MEDICAL GROUP GYN ONCOLOGY AT ORLANDO"/>
        <s v="ADVENTHEALTH MEDICAL GROUP GYN ONCOLOGY AT ORLANDO (OPENS 06/26/2019)"/>
        <s v="ADVENTHEALTH MEDICAL GROUP GYN SURGERY AT CELEBRATION"/>
        <s v="ADVENTHEALTH MEDICAL GROUP GYN SURGERY AT WINTER PARK"/>
        <s v="ADVENTHEALTH MEDICAL GROUP HEART SUCCESS CLINIC AT ORLANDO"/>
        <s v="ADVENTHEALTH MEDICAL GROUP HIGH RISK PREGNANCY AT ORLANDO"/>
        <s v="ADVENTHEALTH MEDICAL GROUP HOSPITALISTS AT EUSTIS"/>
        <s v="ADVENTHEALTH MEDICAL GROUP HYPERBARIC MEDICINE &amp; WOUND MANGAEMENT CENTER"/>
        <s v="ADVENTHEALTH MEDICAL GROUP INTERNAL MEDICINE AT CELEBRATION"/>
        <s v="ADVENTHEALTH MEDICAL GROUP INTERNAL MEDICINE AT EUSTIS BAY STREET"/>
        <s v="ADVENTHEALTH MEDICAL GROUP INTERNAL MEDICINE AT MAITLAND"/>
        <s v="ADVENTHEALTH MEDICAL GROUP INTERNAL MEDICINE AT MILLS"/>
        <s v="ADVENTHEALTH MEDICAL GROUP INTERNAL MEDICINE AT ORLANDO"/>
        <s v="ADVENTHEALTH MEDICAL GROUP INTERNAL MEDICINE AT TAVARES"/>
        <s v="ADVENTHEALTH MEDICAL GROUP INTERNAL MEDICINE AT WINTER PARK DUNDEE"/>
        <s v="ADVENTHEALTH MEDICAL GROUP INTERNAL MEDICINE AT WINTER PARK HOWELL BRANCH"/>
        <s v="ADVENTHEALTH MEDICAL GROUP INTERVENTIONAL ENDOSCOPY AT ORLANDO"/>
        <s v="ADVENTHEALTH MEDICAL GROUP MEDICAL GENETICS AT ORLANDO"/>
        <s v="ADVENTHEALTH MEDICAL GROUP NEONATOLOGY AT CENTRAL FLORIDA"/>
        <s v="ADVENTHEALTH MEDICAL GROUP NEURO ONCOLOGY AT ORLANDO"/>
        <s v="ADVENTHEALTH MEDICAL GROUP NEUROLOGY AT APOPKA"/>
        <s v="ADVENTHEALTH MEDICAL GROUP NEUROLOGY AT WINTER PARK"/>
        <s v="ADVENTHEALTH MEDICAL GROUP NEUROPSYCHOLOGY AT ORLANDO"/>
        <s v="ADVENTHEALTH MEDICAL GROUP NEUROPSYCHOLOGY AT WINTER PARK"/>
        <s v="ADVENTHEALTH MEDICAL GROUP OB GYN AT ALTAMONTE SPRINGS"/>
        <s v="ADVENTHEALTH MEDICAL GROUP OB GYN AT APOPKA"/>
        <s v="ADVENTHEALTH MEDICAL GROUP OB GYN AT CELEBRATION"/>
        <s v="ADVENTHEALTH MEDICAL GROUP OB GYN AT DELTONA"/>
        <s v="ADVENTHEALTH MEDICAL GROUP OB GYN AT LAKE MARY"/>
        <s v="ADVENTHEALTH MEDICAL GROUP OB GYN AT ORLANDO"/>
        <s v="ADVENTHEALTH MEDICAL GROUP OB GYN AT OVIEDO"/>
        <s v="ADVENTHEALTH MEDICAL GROUP OB GYN AT WATERMAN"/>
        <s v="ADVENTHEALTH MEDICAL GROUP OB GYN AT WINTER GARDEN"/>
        <s v="ADVENTHEALTH MEDICAL GROUP OB HOSPITALISTS AT CENTRAL FLORIDA"/>
        <s v="ADVENTHEALTH MEDICAL GROUP ONCOLOGY AND HEMATOLOGY AT ALTAMONTE SPRINGS"/>
        <s v="ADVENTHEALTH MEDICAL GROUP ONCOLOGY AND HEMATOLOGY AT CELEBRATION"/>
        <s v="ADVENTHEALTH MEDICAL GROUP ONCOLOGY AND HEMATOLOGY AT EAST ORLANDO"/>
        <s v="ADVENTHEALTH MEDICAL GROUP ONCOLOGY AND HEMATOLOGY AT KISSIMMEE"/>
        <s v="ADVENTHEALTH MEDICAL GROUP ONCOLOGY AND HEMATOLOGY AT ORLANDO"/>
        <s v="ADVENTHEALTH MEDICAL GROUP OTOLARYNGOLOGY AND HEAD AND NECK SURGERY"/>
        <s v="ADVENTHEALTH MEDICAL GROUP PALLIATIVE CARE AT ORLANDO"/>
        <s v="ADVENTHEALTH MEDICAL GROUP PEDIATRIC AND ADOLESCENT MEDICINE AT WINTER GARDEN"/>
        <s v="ADVENTHEALTH MEDICAL GROUP PEDIATRIC AND ADULT CONGENITAL CARDIOLOGY AT CELEBRATION"/>
        <s v="ADVENTHEALTH MEDICAL GROUP PEDIATRIC AND ADULT CONGENITAL CARDIOLOGY AT DAYTONA BEACH"/>
        <s v="ADVENTHEALTH MEDICAL GROUP PEDIATRIC AND ADULT CONGENITAL CARDIOLOGY AT LAKE MARY"/>
        <s v="ADVENTHEALTH MEDICAL GROUP PEDIATRIC AND ADULT CONGENITAL CARDIOLOGY AT MELBOURNE"/>
        <s v="ADVENTHEALTH MEDICAL GROUP PEDIATRIC AND ADULT CONGENITAL CARDIOLOGY AT ORLANDO"/>
        <s v="ADVENTHEALTH MEDICAL GROUP PEDIATRIC AND ADULT CONGENITAL CARDIOLOGY AT TAVARES"/>
        <s v="ADVENTHEALTH MEDICAL GROUP PEDIATRIC AND ADULT CONGENITAL CARDIOLOGY AT WINTER GARDEN"/>
        <s v="ADVENTHEALTH MEDICAL GROUP PEDIATRIC AND ADULT CONGENITAL HEART SURGERY AT ORLANDO"/>
        <s v="ADVENTHEALTH MEDICAL GROUP PEDIATRIC CELLULAR THERAPY AT ORLANDO"/>
        <s v="ADVENTHEALTH MEDICAL GROUP PEDIATRIC CRITICAL CARE AT CENTRAL FLORIDA"/>
        <s v="ADVENTHEALTH MEDICAL GROUP PEDIATRIC DERMATOLOGY AT ORLANDO"/>
        <s v="ADVENTHEALTH MEDICAL GROUP PEDIATRIC DERMATOLOGY AT WINTER GARDEN"/>
        <s v="ADVENTHEALTH MEDICAL GROUP PEDIATRIC DIABETES &amp; ENDOCRINOLOGY AT WINTER GARDEN"/>
        <s v="ADVENTHEALTH MEDICAL GROUP PEDIATRIC DIABETES AND  ENDOCRINOLOGY AT WINTER PARK"/>
        <s v="ADVENTHEALTH MEDICAL GROUP PEDIATRIC GASTROENTEROLOGY AT DELTONA"/>
        <s v="ADVENTHEALTH MEDICAL GROUP PEDIATRIC GASTROENTEROLOGY AT KISSIMMEE"/>
        <s v="ADVENTHEALTH MEDICAL GROUP PEDIATRIC GASTROENTEROLOGY AT ORLANDO"/>
        <s v="ADVENTHEALTH MEDICAL GROUP PEDIATRIC GASTROENTEROLOGY AT WINTER GARDEN"/>
        <s v="ADVENTHEALTH MEDICAL GROUP PEDIATRIC HOSPITALISTS AT CENTRAL FLORIDA"/>
        <s v="ADVENTHEALTH MEDICAL GROUP PEDIATRIC NEPHROLOGY AT ORLANDO"/>
        <s v="ADVENTHEALTH MEDICAL GROUP PEDIATRIC NEPHROLOGY AT WINTER GARDEN"/>
        <s v="ADVENTHEALTH MEDICAL GROUP PEDIATRIC NEUROFIBROMATOSIS CLINIC"/>
        <s v="ADVENTHEALTH MEDICAL GROUP PEDIATRIC NEUROLOGY AT ORLANDO"/>
        <s v="ADVENTHEALTH MEDICAL GROUP PEDIATRIC NEUROSURGERY"/>
        <s v="ADVENTHEALTH MEDICAL GROUP PEDIATRIC NEWBORN HOSPITALISTS AT WINTER PARK"/>
        <s v="ADVENTHEALTH MEDICAL GROUP PEDIATRIC ONCOLOGY AND HEMATOLOGY AT ORLANDO"/>
        <s v="ADVENTHEALTH MEDICAL GROUP PEDIATRIC ORTHOPEDIC SURGERY AT DAYTONA BEACH"/>
        <s v="ADVENTHEALTH MEDICAL GROUP PEDIATRIC ORTHOPEDIC SURGERY AT ORLANDO"/>
        <s v="ADVENTHEALTH MEDICAL GROUP PEDIATRIC ORTHOPEDIC SURGERY AT WINTER GARDEN"/>
        <s v="ADVENTHEALTH MEDICAL GROUP PEDIATRIC SURGERY AT CELEBRATION"/>
        <s v="ADVENTHEALTH MEDICAL GROUP PEDIATRIC SURGERY AT DAYTONA  BEACH"/>
        <s v="ADVENTHEALTH MEDICAL GROUP PEDIATRIC SURGERY AT MELBOURNE"/>
        <s v="ADVENTHEALTH MEDICAL GROUP PEDIATRIC SURGERY AT ORLANDO"/>
        <s v="ADVENTHEALTH MEDICAL GROUP PEDIATRIC SURGERY AT WINTER GARDEN"/>
        <s v="ADVENTHEALTH MEDICAL GROUP PEDIATRIC UROLOGY AT CELEBRATION"/>
        <s v="ADVENTHEALTH MEDICAL GROUP PEDIATRIC UROLOGY AT DAYTONA BEACH"/>
        <s v="ADVENTHEALTH MEDICAL GROUP PEDIATRIC UROLOGY AT MELBOURNE"/>
        <s v="ADVENTHEALTH MEDICAL GROUP PEDIATRIC UROLOGY AT ORLANDO"/>
        <s v="ADVENTHEALTH MEDICAL GROUP PEDIATRIC UROLOGY AT TAVARES (OPENS 06/20/2019)"/>
        <s v="ADVENTHEALTH MEDICAL GROUP PEDIATRIC UROLOGY AT WINTER GARDEN"/>
        <s v="ADVENTHEALTH MEDICAL GROUP PEDIATRIC WEIGHT AND WELLNESS AT ORLANDO"/>
        <s v="ADVENTHEALTH MEDICAL GROUP PEDIATRIC WEIGHT AND WELLNESS AT ORLANDO INTERNATIONAL"/>
        <s v="ADVENTHEALTH MEDICAL GROUP PEDIATRICS AT ALTAMONTE SPRINGS"/>
        <s v="ADVENTHEALTH MEDICAL GROUP PEDIATRICS AT COLLEGE PARK"/>
        <s v="ADVENTHEALTH MEDICAL GROUP PEDIATRICS AT LAKE MARY"/>
        <s v="ADVENTHEALTH MEDICAL GROUP PEDIATRICS AT MOUNT DORA"/>
        <s v="ADVENTHEALTH MEDICAL GROUP PEDIATRICS AT ORANGE CITY"/>
        <s v="ADVENTHEALTH MEDICAL GROUP PEDIATRICS AT ORLANDO"/>
        <s v="ADVENTHEALTH MEDICAL GROUP PEDIATRICS AT TAVARES BANNING BEACH"/>
        <s v="ADVENTHEALTH MEDICAL GROUP PEDIATRICS AT TAVARES DAVID WALKER"/>
        <s v="ADVENTHEALTH MEDICAL GROUP PEDIATRICS AT VERO BEACH"/>
        <s v="ADVENTHEALTH MEDICAL GROUP PEDIATRICS AT WINTER GARDEN (OPENS 07/15/2019)"/>
        <s v="ADVENTHEALTH MEDICAL GROUP PLASTIC &amp; RECONSTRUCTIVE SURGERY AT CELEBRATION"/>
        <s v="ADVENTHEALTH MEDICAL GROUP PLASTIC &amp; RECONSTRUCTIVE SURGERY AT WINTER PARK"/>
        <s v="ADVENTHEALTH MEDICAL GROUP PLASTIC SURGERY HOSPITALISTS AT ORLANDO"/>
        <s v="ADVENTHEALTH MEDICAL GROUP PSYCHIATRY AT WINTER PARK"/>
        <s v="ADVENTHEALTH MEDICAL GROUP PULMONARY AND SLEEP MEDICINE AT TAVARES"/>
        <s v="ADVENTHEALTH MEDICAL GROUP PULMONOLOGY AT APOPKA"/>
        <s v="ADVENTHEALTH MEDICAL GROUP RADIATION ONCOLOGY AT CENTRAL FLORIDA"/>
        <s v="ADVENTHEALTH MEDICAL GROUP RADIATION ONCOLOGY AT MILLS"/>
        <s v="ADVENTHEALTH MEDICAL GROUP RADIOLOGY AT CENTRAL FLORIDA"/>
        <s v="ADVENTHEALTH MEDICAL GROUP REHABILITATION HOSPITALISTS AT ORLANDO"/>
        <s v="ADVENTHEALTH MEDICAL GROUP SENIOR HEALTH AT WINTER PARK BENMORE"/>
        <s v="ADVENTHEALTH MEDICAL GROUP SENIOR HEALTH AT WINTER PARK DUNDEE"/>
        <s v="ADVENTHEALTH MEDICAL GROUP SPINE HEALTH AT ALTAMONTE SPRINGS"/>
        <s v="ADVENTHEALTH MEDICAL GROUP SPINE HEALTH AT APOPKA"/>
        <s v="ADVENTHEALTH MEDICAL GROUP SPINE HEALTH AT LAKE MARY"/>
        <s v="ADVENTHEALTH MEDICAL GROUP SPORTS MEDICINE AT LAKE NONA"/>
        <s v="ADVENTHEALTH MEDICAL GROUP SURGICAL ONCOLOGY AT KISSIMMEE"/>
        <s v="ADVENTHEALTH MEDICAL GROUP SURGICAL ONCOLOGY AT ORLANDO"/>
        <s v="ADVENTHEALTH MEDICAL GROUP TEAMCARE AT UNIVERSAL ORLANDO"/>
        <s v="ADVENTHEALTH MEDICAL GROUP THORACIC SURGERY AT CELEBRATION"/>
        <s v="ADVENTHEALTH MEDICAL GROUP TRANSPLANT AT ORLANDO"/>
        <s v="ADVENTHEALTH MEDICAL GROUP TRINA HIDALGO HEART CARE"/>
        <s v="ADVENTHEALTH MEDICAL GROUP UROGYNECOLOGY AT ORLANDO"/>
        <s v="ADVENTHEALTH MEDICAL GROUP UROLOGIC ONCOLOGY AT CELEBRATION"/>
        <s v="ADVENTHEALTH MEDICAL GROUP UROLOGY AT ALTAMONTE SPRINGS"/>
        <s v="ADVENTHEALTH MEDICAL GROUP UROLOGY AT APOPKA"/>
        <s v="ADVENTHEALTH MEDICAL GROUP UROLOGY AT CELEBRATION"/>
        <s v="ADVENTHEALTH MEDICAL GROUP UROLOGY AT EAST ORLANDO"/>
        <s v="ADVENTHEALTH MEDICAL GROUP UROLOGY AT KISSIMMEE"/>
        <s v="ADVENTHEALTH MEDICAL GROUP UROLOGY AT LAKE MARY"/>
        <s v="ADVENTHEALTH MEDICAL GROUP UROLOGY AT ORLANDO"/>
        <s v="ADVENTHEALTH MEDICAL GROUP UROLOGY AT OVIEDO"/>
        <s v="ADVENTHEALTH MEDICAL GROUP UROLOGY AT SOUTH ORLANDO (CLOSED 04/15/2019)"/>
        <s v="ADVENTHEALTH MEDICAL GROUP UROLOGY AT WATERMAN"/>
        <s v="ADVENTHEALTH MEDICAL GROUP UROLOGY AT WINTER GARDEN"/>
        <s v="ADVENTHEALTH MEDICAL GROUP UROLOGY AT WINTER PARK"/>
        <s v="ADVENTHEALTH MEDICAL GROUP UROLOGY HOSPITALISTS AT ORLANDO"/>
        <s v="ADVENTHEALTH MEDICAL GROUP VASCULAR SURGERY AT CELEBRATION"/>
        <s v="ADVENTHEALTH MEDICAL GROUP VASCULAR SURGERY AT LAKE MARY"/>
        <s v="ADVENTHEALTH MEDICAL GROUP VASCULAR SURGERY AT ORLANDO"/>
        <s v="ADVENTHEALTH MEDICAL GROUP VASCULAR SURGERY AT OVIEDO"/>
        <s v="ADVENTHEALTH MEDICAL GROUP VASCULAR SURGERY AT WINTER GARDEN"/>
        <m/>
        <s v="" u="1"/>
        <s v="-" u="1"/>
        <s v="ADVENTHEALTH MEDICAL GROUP  FAMILY AND  INTERNAL MEDICINE AT OVIEDO" u="1"/>
        <s v="ADVENTHEALTH MEDICAL GROUP PEDIATRIC DIABETES &amp; ENDOCRINOLOGY AT WINTER GARDEN (OPENS 03/01/2019)" u="1"/>
        <s v="ADVENTHEALTH MEDICAL GROUP  BREAST SURGERY AT ALTAMONTE SPRINGS" u="1"/>
        <s v="ADVENTHEALTH MEDICAL GROUP GASTROENTEROLOGY &amp; HEPATOLOGY AT APOPKA PARK AVENUE (OPENS 06/20/2019)" u="1"/>
        <s v="ADVENTHEALTH MEDICAL GROUP FAMILY MEDICINE AT APOPKA MEDICAL PLAZA" u="1"/>
        <s v="ADVENTHEALTH MEDICAL GROUP  FAMILY AND  INTERNAL MEDICINE AT TAVARES" u="1"/>
        <s v="ADVENTHEALTH MEDICAL GROUP SURGICAL ONCOLOGY AT ORLANDO (OPENS 01/08/2019)" u="1"/>
        <s v="ADVENTHEALTH MEDICAL GROUP  FAMILY MEDICINE AT OVIEDO RED BUG" u="1"/>
        <s v="ADVENTHEALTH MEDICAL GROUP  BLOOD AND MARROW TRANSPLANT AT ORLANDO" u="1"/>
        <s v="ADVENTHEALTH MEDICAL GROUP SURGICAL ONCOLOGY AT KISSIMMEE (OPENS 05/14/2019)" u="1"/>
        <s v="ADVENTHEALTH MEDICAL GROUP TRANSPLANT AT ORLAND" u="1"/>
        <s v="ADVENTHEALTH MEDICAL GROUP FAMILY MEDICINE AT  EUSTIS JENNINGS AVENUE" u="1"/>
        <s v="ADVENTHEALTH MEDICAL GROUP  FAMILY MEDICINE AT ALTAMONTE SPRINGS" u="1"/>
        <s v="ADVENTHEALTH MEDICAL GROUP HOSPITALISTS AT WATERMAN" u="1"/>
        <s v="N/A" u="1"/>
        <s v="ADVENTHEALTH MEDICAL GROUP CARDIOLOGY AT CELEBRATION" u="1"/>
        <s v="ADVENTHEALTH MEDICAL GROUP GASTROENTEROLOGY AND HEPATOLOGY AT WINTER PARK" u="1"/>
        <s v="ADVENTHEALTH MEDICAL GROUP GASTROENTEROLOGY &amp; HEPATOLOGY AT LAKE NONA" u="1"/>
        <s v="ADVENTHEALTH MEDICAL GROUP GASTROENTEROLOGY AND  HEPATOLOGY AT APOPKA" u="1"/>
        <s v="N/A (CLOSED 11/21/2018)" u="1"/>
        <s v="ADVENTHEALTH MEDICAL GROUP DIABETES AND ENDOCRINOLOGY AT WINTER PARK" u="1"/>
        <s v="ADVENTHEALTH MEDICAL GROUP NEUROLOGY AT KISSIMMEE" u="1"/>
        <s v="ADVENTHEALTH MEDICAL GROUP  FAMILY MEDICINE AT CELEBRATION" u="1"/>
        <s v="ADVENTHEALTH MEDICAL GROUP FAMILY AND INTERNAL MEDICINE AT OVIEDO" u="1"/>
        <s v="ADVENTHEALTH MEDICAL GROUP BARIATRIC SUGERY AND METABOLIC MEDICINE AT CELEBRATION" u="1"/>
        <s v="ADVENTHEALTH MEDICAL GROUP GASTROENTEROLOGY AD HEPATOLOGY AT LAKE MARY" u="1"/>
        <s v="ADVENTHEALTH MEDICAL GROUP PEDIATRIC DIABETES &amp; ENDOCRINOLOGY" u="1"/>
        <s v="ADVENTHEALTH MEDICAL GROUP PEDIATRIC NEUROPSYCHOLOGY AT ORLANDO" u="1"/>
        <s v="ADVENTHEALTH MEDICAL GROUP FAMILY AND  INTERNAL MEDICINE AT CELEBRATION" u="1"/>
        <s v="ADVENTHEALTH MEDICAL GROUP  FAMILY MEDICINE AT EAST ORLANDO" u="1"/>
        <s v="ADVENTHEALTH MEDICAL GROUP FAMILY  MEDICINE AT APOPKA AT OBT" u="1"/>
        <s v="ADVENTHEALTH MEDICAL GROUP FAMILY MEDICINE AT CENTER FOR HEALTH &amp; WELLBEING (OPENS 05/13/2019)" u="1"/>
        <s v="ADVENT HEALTH MEDICAL GROUP PEDIATRIC AND ADULT CONGENITAL CARDIOLOGY AT MELBOURNE" u="1"/>
        <s v="ADVENTHEALTH MEDICAL GROUP UROLOGY AT SOUTH ORLANDO" u="1"/>
        <s v="ADVENTHEALTH MEDICAL GROUP INTERNAL MEDICINE AT WINTER PARK  HOWELL BRANCH" u="1"/>
        <s v="ADVENTHEALTH MEDICAL GROUP FAMILY MEDICINE AT KISSIMMEE (OPENS 02/04/2019)" u="1"/>
        <s v="ADVENTHEALTH MEDICAL GROUP  FAMILY AND  INTERNAL MEDICINE AT APOPKA" u="1"/>
        <s v="ADVENTHEALTH MEDICAL GROUP NEUROLOGY AT KISSIMMEE (CLOSED 03/29/2019)" u="1"/>
        <s v="ADVENTHEALTH MEDICAL GROUP SPINE HEALTH AT OVIEDO" u="1"/>
        <s v="ADVENTHEALTH MEDICAL GROUP  FAMILY MEDICINE AT EUSTIS STREET" u="1"/>
        <s v="ADVENTHEALTH MEDICAL GROUP  FAMILY MEDICINE AT OVIEDO  BROADWAY" u="1"/>
      </sharedItems>
    </cacheField>
    <cacheField name="PRACTICE NAME - OLD" numFmtId="0">
      <sharedItems containsBlank="1" count="269">
        <s v="CENTER FOR PULMONARY HYPERTENSION &amp; CARDIOVASCULAR DISEASES"/>
        <s v="CENTER FOR METABOLIC &amp; OBESITY SURGERY"/>
        <s v="BLOOD AND MARROW TRANSPLANT CENTER"/>
        <s v="CENTER FOR SURGICAL CARE"/>
        <s v="FLORIDA BREAST HEALTH SPECIALISTS"/>
        <s v="BREAST CARE CENTER OF FLORIDA"/>
        <s v="FLORIDA HEART GROUP - CELEBRATION"/>
        <s v="FLORIDA HEART GROUP - CELEBRATION 2"/>
        <s v="FLORIDA HEART GROUP - ALTAMONTE SPRINGS"/>
        <s v="FLORIDA HEART CONSULTANTS - 2"/>
        <s v=" (OPENS 07/26/2019)"/>
        <s v="EAST ORLANDO CARDIOLOGY"/>
        <s v="FLORIDA HEART GROUP - LAKE MARY*"/>
        <s v="FLORIDA HEART GROUP - ORLANDO"/>
        <s v="FLORIDA HEART GROUP - OVIEDO"/>
        <s v="FLORIDA HEART CONSULTANTS - WINTER GARDEN*"/>
        <s v="FLORIDA HEART GROUP - WINTER GARDEN*"/>
        <s v="FLORIDA HEART GROUP - WINTER PARK*"/>
        <s v="MISSION CARDIOVASCULAR &amp; THORACIC SURGEONS - APOPKA*"/>
        <s v="MISSION CARDIOVASCULAR &amp; THORACIC SURGEONS - LADY LAKE*"/>
        <s v="CARDIOVASCULAR &amp; THORACIC SURGICAL SPECIALISTS"/>
        <s v="MISSION CARDIOVASCULAR &amp; THORACIC SURGEONS"/>
        <s v="ALTAMONTE CARE CLINIC"/>
        <s v="FLORIDA HOSPITAL CARE CLINIC AT CELEBRATION HEALTH"/>
        <s v="KISSIMMEE CARE CLINIC"/>
        <s v="CENTER FOR COLON &amp; RECTAL SURGERY - ALTAMONTE*"/>
        <s v="CENTER FOR COLON &amp; RECTAL SURGERY - CELEBRATION*"/>
        <s v="CENTER FOR COLON &amp; RECTAL SURGERY - EAST*"/>
        <s v="CENTER FOR COLON &amp; RECTAL SURGERY - KISSIMMEE*"/>
        <s v="CENTER FOR COLON &amp; RECTAL SURGERY - LAKE MARY*"/>
        <s v="CENTER FOR COLON &amp; RECTAL SURGERY - ORLANDO"/>
        <s v="CENTER FOR COLON &amp; RECTAL SURGERY - WINTER GARDEN*"/>
        <s v="CENTER FOR COLON &amp; RECTAL SURGERY - WINTER PARK*"/>
        <s v="COMMUNITY MEDICINE CLINIC"/>
        <s v="COMMUNITY MEDICINE CLINIC EAST"/>
        <s v="COORDINATED CARE FOR KIDS COMPLEX CARE CLINIC AT FLORIDA HOSPITAL FOR CHILDREN"/>
        <s v="CRITICAL CARE SPECIALISTS"/>
        <s v="CRITICAL CARE SPECIALISTS - TAVARES"/>
        <s v="CENTER FOR CHILD DEVELOPMENT"/>
        <s v="FLORIDA DIABETES &amp; ENDOCRINE CENTER - CELEBRATION"/>
        <s v="FLORIDA DIABETES &amp; ENDOCRINE CENTER - WINTER PARK"/>
        <s v="FLORIDA DIABETES &amp; ENDOCRINE CENTER - KISSIMMEE"/>
        <s v="FLORIDA DIABETES &amp; ENDOCRINE CENTER - LAKE MARY*"/>
        <s v="FLORIDA DIABETES &amp; ENDOCRINE CENTER - LAKE NONA*"/>
        <s v="FLORIDA DIABETES &amp; ENDOCRINE CENTER - ORLANDO"/>
        <s v="FLORIDA DIABETES &amp; ENDOCRINE CENTER - WINTER GARDEN"/>
        <s v="FLORIDA EPILEPSY CENTER"/>
        <s v="FLORIDA EPILEPSY CENTER - SLEEP"/>
        <s v="WHOLE HEALTH FAMILY MEDICINE"/>
        <s v="FAMILY &amp; WOMEN'S HEALTH AT AVALON PARK / EAST ORLANDO MEDICAL GROUP"/>
        <s v="CELEBRATION PRIMARY CARE (FORMER: ADVANCED ADULT AND PEDIATRIC MEDICINE)"/>
        <s v="FAMILY CARE CENTER OF OVIEDO"/>
        <s v="LAKE PRIMARY CARE - TAVARES"/>
        <s v="NEWMAN FAMILY MEDICINE"/>
        <s v="FAMILY MEDICINE OF CELEBRATION"/>
        <s v=""/>
        <s v="CENTER FOR FAMILY CARE &amp; NEUROMUSCULAR MEDICINE"/>
        <s v="LAKE PRIMARY CARE - EAGLE"/>
        <s v="LAKE PRIMARY CARE - TULLEY"/>
        <s v="FAMILY MEDICINE OF HUNTERS CREEK"/>
        <s v="LAKE MARY FAMILY PRACTICE"/>
        <s v="LAKE NONA"/>
        <s v="LONGWOOD FAMILY HEALTH"/>
        <s v="ORLANDO FAMILY MEDICINE"/>
        <s v="CENTRAL FLORIDA FAMILY MEDICINE"/>
        <s v="OVIEDO FAMILY MEDICINE SPECIALISTS"/>
        <s v="PALM SPRINGS FAMILY CARE"/>
        <s v="MAITLAND FAMILY CARE"/>
        <s v="LAKE PRIMARY CARE - WAGNER"/>
        <s v="TUSCAWILLA FAMILY PRACTICE"/>
        <s v="LAKE PRIMARY CARE - MARTELLO"/>
        <s v="WATERFORD LAKES FAMILY PRACTICE"/>
        <s v="VISTA DEL SOL ADULT &amp; GERIATRIC MEDICAL ASSOCIATES"/>
        <s v="WINTER GARDEN PRIMARY &amp; SPECIALTY CARE"/>
        <s v="CENTRE FOR FAMILY MEDICINE"/>
        <s v="BORNSTEIN FOOT AND ANKLE"/>
        <s v="CENTRAL FLORIDA HEPATOLOGY &amp; GASTROENTEROLOGY - ALTAMONTE"/>
        <s v="CENTRAL FLORIDA HEPATOLOGY &amp; GASTROENTEROLOGY - APOPKA"/>
        <s v=" (OPENS 06/20/2019)"/>
        <s v="CENTRAL FLORIDA HEPATOLOGY &amp; GASTROENTEROLOGY - CELEBRATION"/>
        <s v="CENTRAL FLORIDA HEPATOLOGY &amp; GASTROENTEROLOGY - WINTER PARK"/>
        <s v="CENTRAL FLORIDA HEPATOLOGY &amp; GASTROENTEROLOGY - EAST ORLANDO"/>
        <s v="CENTRAL FLORIDA HEPATOLOGY &amp; GASTROENTEROLOGY - KISSIMMEE"/>
        <s v="CENTRAL FLORIDA HEPATOLOGY &amp; GASTROENTEROLOGY - LAKE MARY*"/>
        <s v="CENTRAL FLORIDA HEPATOLOGY &amp; GASTROENTEROLOGY - ORLANDO"/>
        <s v="CENTRAL FLORIDA HEPATOLOGY &amp; GASTROENTEROLOGY - WINTER GARDEN*"/>
        <s v="APTER GASTROENTEROLOGY CENTER"/>
        <s v="CENTER FOR DIGESTIVE CARE"/>
        <s v="LAKE SURGICAL ASSOCIATES"/>
        <s v="CENTER FOR ADVANCED SURGERY"/>
        <s v="ADVANCED LAPAROSCOPIC SURGEONS"/>
        <s v="CELEBRATION CENTER FOR SURGERY"/>
        <s v="CENTER FOR SPECIALIZED SURGERY - APOPKA"/>
        <s v="CENTER FOR SPECIALIZED SURGERY - EAST ORLANDO"/>
        <s v="SURGICAL SPECIALISTS OF KISSIMMEE"/>
        <s v="ADVANCED SURGICAL CARE SPECIALISTS"/>
        <s v="CENTER FOR SPECIALIZED SURGERY - LAKE NONA*"/>
        <s v="CENTER FOR SPECIALIZED SURGERY - ORLANDO"/>
        <s v="CENTER FOR SPECIALIZED SURGERY - OVIEDO*"/>
        <s v="CENTER FOR SPECIALIZED SURGERY - WINTER GARDEN*"/>
        <s v="CENTER FOR SPECIALIZED SURGERY - WINTER PARK"/>
        <s v="GYN HOSPITALIST"/>
        <s v="FLORIDA HOSPITAL GYNECOLOGIC ONCOLOGY"/>
        <s v=" (OPENS 06/26/2019)"/>
        <s v="MCCARUS SURGICAL SPECIALISTS FOR WOMEN - CELEBRATION"/>
        <s v="MCCARUS SURGICAL SPECIALISTS FOR WOMEN - WINTER PARK"/>
        <s v="HEART SUCCESS CLINIC AT FLORIDA HOSPITAL ORLANDO"/>
        <s v="HIGH RISK PREGNANCY CONSULTANTS (FORMER: MATERNAL FETAL CARE CENTER)"/>
        <s v="LAKE HOSPITAL ASSOCIATES"/>
        <s v="CELEBRATION INTERNAL MEDICINE"/>
        <s v="LAKE INTERNAL MEDICINE"/>
        <s v="MAITLAND INTERNAL MEDICINE"/>
        <s v="CENTRAL FLORIDA INTERNAL MEDICINE"/>
        <s v="MEDICINE SPECIALISTS"/>
        <s v="LAKESIDE INTERNAL MEDICINE ASSOCIATES"/>
        <s v="INTERNAL MEDICINE OF WINTER PARK"/>
        <s v="INTERNAL MEDICINE PROFESSIONALS"/>
        <s v="CENTER FOR INTERVENTIONAL ENDOSCOPY"/>
        <s v="MEDICAL GENETICS"/>
        <s v="CENTER FOR NEONATAL CARE"/>
        <s v="CENTER FOR NEONATAL CARE - MEMORIAL*"/>
        <s v="CENTER FOR NEONATAL CARE - ALTAMONTE SPRINGS*"/>
        <s v="CENTER FOR NEONATAL CARE - CAPE CANAVERAL"/>
        <s v="CENTER FOR NEONATAL CARE - CELEBRATION*"/>
        <s v="NEUROONCOLOGY CENTER"/>
        <s v="NEUROLOGY SPECIALISTS OF CENTRAL FLORIDA - APOPKA*"/>
        <s v="NEUROLOGY SPECIALISTS OF CENTRAL FLORIDA"/>
        <s v="FLORIDA CENTER FOR NEUROPSYCHOLOGY"/>
        <s v="MEDICAL PSYCHOLOGY ASSOCIATES"/>
        <s v="FLORIDA WOMEN'S CENTER - ALTAMONTE SPRINGS"/>
        <s v="FLORIDA WOMEN'S CENTER - APOPKA 2*"/>
        <s v="FLORIDA WOMEN'S CENTER - APOPKA*"/>
        <s v="A PLACE FOR WOMEN - CELEBRATION"/>
        <s v="FLORIDA WOMEN'S CENTER - DELTONA*"/>
        <s v="FLORIDA WOMEN'S CENTER - LAKE MARY*"/>
        <s v="LOCH HAVEN OB-GYN GROUP PRINCETON"/>
        <s v="LOCH HAVEN OB-GYN GROUP OVIEDO"/>
        <s v="LAKE WELLNESS FOR WOMEN"/>
        <s v="LOCH HAVEN OB-GYN GROUP WINTER GARDEN"/>
        <s v="FLORIDA HOSPITAL OB SPECIALISTS"/>
        <s v="FLORIDA HOSPITAL OB HOSPITALIST - ALTAMONTE"/>
        <s v="FLORIDA HOSPITAL OB SPECIALISTS - CELEBRATION"/>
        <s v="FLORIDA HOSPITAL OB SPECIALISTS - WINTER PARK"/>
        <s v="CANCER INSTITUTE OF FLORIDA - ALTAMONTE"/>
        <s v="PREMIER HEMATOLOGY &amp; ONCOLOGY - CELEBRATION"/>
        <s v="CANCER INSTITUTE OF FLORIDA - EAST ORLANDO"/>
        <s v="PREMIER HEMATOLOGY &amp; ONCOLOGY - KISSIMMEE"/>
        <s v="CANCER INSTITUTE OF FLORIDA - ORLANDO"/>
        <s v="FLORIDA ENT SURGICAL SPECIALISTS"/>
        <s v="FLORIDA ENT SURGICAL SPECIALISTS 2*"/>
        <s v="PALLIATIVE CARE SPECIALISTS"/>
        <s v="CENTER FOR PEDIATRIC AND ADOLESCENT MEDICINE"/>
        <s v="PEDIATRIC CARDIOLOGY CONSULTANTS - CELEBRATION*"/>
        <s v="PEDIATRIC CARDIOLOGY CONSULTANTS - DAYTONA*"/>
        <s v="PEDIATRIC CARDIOLOGY CONSULTANTS - LAKE MARY*"/>
        <s v="PEDIATRIC CARDIOLOGY CONSULTANTS - MELBOURNE*"/>
        <s v="PEDIATRIC CARDIOLOGY CONSULTANTS - ORLANDO"/>
        <s v="PEDIATRIC CARDIOLOGY CONSULTANTS - ORLANDO 2"/>
        <s v="PEDIATRIC CARDIOLOGY CONSULTANTS - TAVARES*"/>
        <s v="PEDIATRIC CARDIOLOGY CONSULTANTS - WINTER GARDEN*"/>
        <s v="HEART SURGEONS FOR KIDS"/>
        <s v="FLORIDA CENTER FOR PEDIATRIC CELLULAR THERAPY"/>
        <s v="FLORIDA HOSPITAL PEDIATRIC INTENSIVISTS"/>
        <s v="FLORIDA CENTER FOR PEDIATRIC DERMATOLOGY"/>
        <s v="FLORIDA CENTER FOR PEDIATRIC ENDOCRINOLOGY, DIABETES &amp; METABOLISM"/>
        <s v="FLORIDA GASTROENTEROLOGY CARE FOR CHILDREN*"/>
        <s v="FLORIDA GASTROENTEROLOGY CARE FOR CHILDREN"/>
        <s v="FLORIDA GASTROENTEROLOGY CARE FOR CHILDREN - WINTER GARDEN*"/>
        <s v="FLORIDA HOSPITAL PEDIATRIC HOSPITALISTS"/>
        <s v="FLORIDA HOSPITAL PEDIATRIC HOSPITALISTS - HOLMES"/>
        <s v="FLORIDA HOSPITAL PEDIATRIC HOSPITALISTS - OCALA"/>
        <s v="CHILDREN'S KIDNEY CENTER OF FLORIDA"/>
        <s v="CHILDREN'S KIDNEY CENTER OF FLORIDA*"/>
        <s v="NEUROSURGEONS FOR KIDS - NEUROFIBROMATOSIS CLINIC*"/>
        <s v="CENTER FOR CHILD NEUROLOGY"/>
        <s v="NEUROSURGEONS FOR KIDS"/>
        <s v="PEDIATRIC INPATIENT CARE AT WINTER PARK"/>
        <s v="CHILDREN'S CENTER FOR CANCER &amp; BLOOD DISEASES"/>
        <s v="FLORIDA CENTER FOR PEDIATRIC ORTHOPAEDICS - DAYTONA*"/>
        <s v="FLORIDA CENTER FOR PEDIATRIC ORTHOPAEDICS"/>
        <s v="ADVANCED PEDIATRIC SURGICAL SPECIALISTS - CELEBRATION*"/>
        <s v="ADVANCED PEDIATRIC SURGICAL SPECIALISTS - DAYTONA*"/>
        <s v="ADVANCED PEDIATRIC SURGICAL SPECIALISTS - VIERA*"/>
        <s v="ADVANCED PEDIATRIC SURGICAL SPECIALISTS"/>
        <s v="ADVANCED PEDIATRIC SURGICAL SPECIALISTS - WINTER GARDEN*"/>
        <s v="FLORIDA CENTER FOR PEDIATRIC UROLOGY - CELEBRATION*"/>
        <s v="FLORIDA CENTER FOR PEDIATRIC UROLOGY - DAYTONA*"/>
        <s v="FLORIDA CENTER FOR PEDIATRIC UROLOGY - VEIRA*"/>
        <s v="FLORIDA CENTER FOR PEDIATRIC UROLOGY"/>
        <s v="FLORIDA CENTER FOR PEDIATRIC UROLOGY (OPENS 06/20/2019)"/>
        <s v="CENTER FOR CHILD AND FAMILY WELLNESS - MAIN"/>
        <s v="CENTER FOR CHILD AND FAMILY WELLNESS - SOUTH*"/>
        <s v="PEDIATRIC CARE OF ALTAMONTE"/>
        <s v="LAKE MARY PEDIATRICS - COLLEGE PARK"/>
        <s v="LAKE MARY PEDIATRICS - MAIN"/>
        <s v="MOUNT DORA PEDIATRICS"/>
        <s v="LAKE MARY PEDIATRICS - ORANGE CITY"/>
        <s v="LOCH HAVEN PEDIATRICS"/>
        <s v="THOMAS PEDIATRICS"/>
        <s v="PEDIATRIC ASSOCIATES OF LAKE COUNTY"/>
        <s v="PEDIATRIC AND ADOLESCENT MEDICINE"/>
        <s v=" (OPENS 07/15/2019)"/>
        <s v="FLORIDA BREAST HEALTH SPECIALISTS - BREAST RECONSTRUCTION"/>
        <s v="PLASTIC SURGERY SPECIALISTS"/>
        <s v="CENTER FOR BEHAVIORAL HEALTH"/>
        <s v="LAKE PULMONARY CRITICAL CARE"/>
        <s v="CENTER FOR PULMONARY DISEASES"/>
        <s v="RADIATION ONCOLOGY SPECIALISTS - ORLANDO"/>
        <s v="ORLANDO CANCER INSTITUTE"/>
        <s v="RADIOLOGY SPECIALISTS OF FLORIDA"/>
        <s v="INPATIENT REHABILITATION SPECIALISTS OF CENTRAL FLORIDA"/>
        <s v="CENTRE FOR AGING AND WELLNESS"/>
        <s v="CENTRE FOR SENIOR HEALTH"/>
        <s v="SPINE HEALTH INSTITUTE - ALTAMONTE SPRINGS"/>
        <s v="SPINE HEALTH INSTITUTE - APOPKA"/>
        <s v="SPINE HEALTH INSTITUTE - LAKE MARY*"/>
        <s v="LAKE NONA - SPORTS MEDICINE"/>
        <s v="TEAMCARE HEALTH CENTER"/>
        <s v="CENTER FOR ADVANCED THORACIC SURGERY"/>
        <s v="LUNG TRANSPLANT"/>
        <s v="TRANSPLANT SURGEONS"/>
        <s v="LIVER TRANSPLANT - SURGEONS"/>
        <s v="HEPATOLOGY"/>
        <s v="HEART TRANSPLANT"/>
        <s v="ADVANCED PULMONARY"/>
        <s v="ADVANCED HEART FAIL"/>
        <s v="TRINA HIDALGO"/>
        <s v="UROGYNECOLOGY CENTER FOR WOMEN"/>
        <s v="CENTER FOR UROLOGIC CANCER"/>
        <s v="FLORIDA UROLOGY ASSOCIATES - ALTAMONTE SPRINGS"/>
        <s v="FLORIDA UROLOGY ASSOCIATES - APOPKA"/>
        <s v="UROLOGY CENTER OF CENTRAL FLORIDA"/>
        <s v="EAST ORLANDO UROLOGY (FLORIDA UROLOGY ASSOCIATES)"/>
        <s v="FLORIDA UROLOGY ASSOCIATES - KISSIMMEE"/>
        <s v="FLORIDA UROLOGY ASSOCIATES - LAKE MARY"/>
        <s v="FLORIDA UROLOGY ASSOCIATES - ORLANDO (MAIN)"/>
        <s v="FLORIDA UROLGOY ASSOCAITES - OVIEDO"/>
        <s v="FLORIDA UROLOGY ASSOCIATES - SOUTH ORLANDO (CLOSED 04/15/2019)"/>
        <s v="UROLOGY SPECIALISTS OF LAKE COUNTY"/>
        <s v="FLORIDA UROLOGY ASSOCIATES - WINTER GARDEN"/>
        <s v="ADVANCED UROLOGY ASSOCIATES"/>
        <s v="FLORIDA UROLOGY ASSOCIATES HOSPITALISTS"/>
        <s v="VASCULAR INSTITUTE OF CENTRAL FLORIDA - CELEBRATION*"/>
        <s v="VASCULAR INSTITUTE OF CENTRAL FLORIDA - LAKE MARY*"/>
        <s v="VASCULAR INSTITUTE OF CENTRAL FLORIDA"/>
        <s v="VASCULAR INSTITUTE OF FLORIDA - OVIEDO*"/>
        <s v="VASCULAR INSTITUTE OF CENTRAL FLORIDA - WINTER GARDEN*"/>
        <m/>
        <s v=" (OPENS 01/04/2019)" u="1"/>
        <s v=" (OPENS 02/04/2019)" u="1"/>
        <s v="LEESBURG FAMILY PRACTICE" u="1"/>
        <s v="SPINE HEALTH INSTITUTE - OVIEDO*" u="1"/>
        <s v=" (OPENS 05/13/2019)" u="1"/>
        <s v="CELEBRATION TIMESHARE*" u="1"/>
        <s v="CHILDREN'S KIDNEY CENTER OF FLORIDA - DELTONA*" u="1"/>
        <s v="LEESBURG FAMILY PRACTICE (CLOSED 11/21/2018)" u="1"/>
        <s v="APOPKA FAMILY PRACTICE" u="1"/>
        <s v="FLORIDA UROLOGY ASSOCIATES - APOPKA*" u="1"/>
        <s v="FLORIDA GASTROENTEROLOGY CARE FOR CHILDREN (OPENS 01/02/2019)" u="1"/>
        <s v=" (OPENS 01/08/2019)" u="1"/>
        <s v="MID-FLORIDA FAMILY MEDICINE" u="1"/>
        <s v="FLORIDA HOSPTIAL GYNECOLOGIC ONCOLOGY" u="1"/>
        <s v=" (OPENS 05/14/2019)" u="1"/>
        <s v="FLORIDA UROLOGY ASSOCIATES - SOUTH ORLANDO" u="1"/>
        <s v="FLORIDA CENTER FOR PEDIATRIC ENDOCRINOLOGY, DIABETES &amp; METABOLISM (OPENS 03/01/2019)" u="1"/>
        <s v="NEUROLOGY SPECIALISTS OF CENTRAL FLORIDA - KISSIMMEE*" u="1"/>
        <s v="LAKE COUNTY HOSPITALIST CARE" u="1"/>
        <s v="NEUROLOGY SPECIALISTS OF CENTRAL FLORIDA - KISSIMMEE* (CLOSED 03/29/2019)" u="1"/>
        <s v="LAKE COUNTY HOSPITALIST CARE (CLOSED 10/01/2018)" u="1"/>
      </sharedItems>
    </cacheField>
    <cacheField name="CC" numFmtId="0">
      <sharedItems containsBlank="1" containsMixedTypes="1" containsNumber="1" containsInteger="1" minValue="1459" maxValue="9003" count="393">
        <s v="8270"/>
        <s v="8060"/>
        <s v="4300"/>
        <s v="6670"/>
        <s v="6480"/>
        <s v="5680"/>
        <s v="5620"/>
        <s v="7670"/>
        <s v="8450"/>
        <s v="5610"/>
        <s v="5630"/>
        <s v="5670"/>
        <s v="5010"/>
        <s v="5410"/>
        <s v="2946"/>
        <s v="6129"/>
        <s v="2974"/>
        <s v="2880"/>
        <s v="8360"/>
        <s v="5160"/>
        <s v="7960"/>
        <s v="6940"/>
        <s v="3682"/>
        <s v="7856"/>
        <s v="6353"/>
        <s v="7760"/>
        <s v="7780"/>
        <s v="3390"/>
        <s v="7360"/>
        <s v="8170"/>
        <s v="5140"/>
        <s v="3560"/>
        <s v="1459"/>
        <s v="5170"/>
        <s v="8490"/>
        <s v="5220"/>
        <s v="4160"/>
        <s v="6190"/>
        <s v="2040"/>
        <s v="2370"/>
        <s v="5770"/>
        <s v="8480"/>
        <s v="9002/4904"/>
        <s v="4070"/>
        <s v="2940"/>
        <s v="5430"/>
        <s v="8500"/>
        <s v="4050"/>
        <s v="3679"/>
        <s v="3070"/>
        <s v="3580"/>
        <s v="7280"/>
        <s v="7380"/>
        <s v="3310"/>
        <s v="5530"/>
        <s v="2680"/>
        <s v="4390"/>
        <s v="4270"/>
        <s v="4590"/>
        <s v="7580"/>
        <s v="8190"/>
        <s v="9001"/>
        <s v="7890"/>
        <s v="8250"/>
        <s v="8410"/>
        <s v="5480"/>
        <s v="8420"/>
        <s v="8440"/>
        <s v="6850"/>
        <s v="7490"/>
        <s v="8370"/>
        <s v="6550"/>
        <s v="5190"/>
        <s v="2670"/>
        <s v="7990"/>
        <s v="5559"/>
        <s v="5555"/>
        <s v="5470"/>
        <s v="5710"/>
        <s v="5555/5550"/>
        <s v="5550"/>
        <s v="5558"/>
        <s v="5890"/>
        <s v="3540"/>
        <s v="5230"/>
        <s v="5235"/>
        <s v="7268"/>
        <s v="5180"/>
        <s v="5050"/>
        <s v="8510"/>
        <s v="6340"/>
        <s v="5580"/>
        <s v="2380"/>
        <s v="5720"/>
        <s v="7782"/>
        <s v="5460"/>
        <s v="5790"/>
        <s v="2640"/>
        <s v="5240"/>
        <s v="5510"/>
        <s v="3590"/>
        <s v="3595"/>
        <s v="3596"/>
        <s v="3597"/>
        <s v="4580"/>
        <s v="7470"/>
        <s v="8160"/>
        <s v="3040"/>
        <s v="6560"/>
        <s v="6460"/>
        <s v="9003"/>
        <s v="7785"/>
        <s v="8090"/>
        <s v="7784"/>
        <s v="8220"/>
        <s v="8290"/>
        <s v="8310"/>
        <s v="8320"/>
        <s v="6040"/>
        <s v="7770"/>
        <s v="6960"/>
        <s v="7870"/>
        <s v="7460"/>
        <s v="5520"/>
        <s v="5525"/>
        <s v="7783"/>
        <s v="7806"/>
        <s v="5450"/>
        <s v="5270"/>
        <s v="8070"/>
        <s v="8240"/>
        <s v="5150"/>
        <s v="5080"/>
        <s v="6090"/>
        <s v="8230"/>
        <s v="8260"/>
        <s v="8470"/>
        <s v="6050"/>
        <s v="7550"/>
        <s v="8280"/>
        <s v="2840"/>
        <s v="3520"/>
        <s v="5060"/>
        <s v="7240"/>
        <s v="5040"/>
        <s v="7840"/>
        <s v="4040"/>
        <s v="8142"/>
        <s v="8140"/>
        <s v="7160"/>
        <s v="8141"/>
        <s v="8143"/>
        <s v="2620"/>
        <s v="6290"/>
        <s v="6070"/>
        <s v="8520"/>
        <s v="5135"/>
        <s v="5860"/>
        <s v="4380"/>
        <s v="8390"/>
        <s v="8430"/>
        <s v="6080"/>
        <s v="5440"/>
        <s v="7260"/>
        <s v="5540"/>
        <s v="7805"/>
        <s v="5760"/>
        <s v="7790"/>
        <s v="8150"/>
        <s v="8460"/>
        <s v="5420"/>
        <s v="8080"/>
        <s v="7474"/>
        <s v="7491"/>
        <s v="7492"/>
        <s v="7494"/>
        <s v="7495"/>
        <s v="7496"/>
        <s v="7498"/>
        <s v="7264"/>
        <s v="5810"/>
        <s v="7080"/>
        <s v="5330"/>
        <s v="5375"/>
        <s v="5120"/>
        <s v="6240"/>
        <s v="5380"/>
        <s v="5320"/>
        <s v="624V"/>
        <s v="5340"/>
        <s v="5110"/>
        <s v="5395"/>
        <s v="7170"/>
        <s v="8330"/>
        <s v="4685"/>
        <s v="4680"/>
        <m/>
        <n v="4050" u="1"/>
        <n v="5140" u="1"/>
        <n v="6560" u="1"/>
        <n v="5320" u="1"/>
        <n v="7805" u="1"/>
        <n v="8160" u="1"/>
        <n v="8270" u="1"/>
        <n v="3520" u="1"/>
        <n v="5680" u="1"/>
        <n v="8280" u="1"/>
        <n v="5150" u="1"/>
        <n v="5860" u="1"/>
        <n v="7280" u="1"/>
        <n v="7990" u="1"/>
        <n v="2370" u="1"/>
        <n v="5330" u="1"/>
        <n v="6040" u="1"/>
        <n v="7460" u="1"/>
        <n v="8170" u="1"/>
        <n v="8290" u="1"/>
        <n v="3596" u="1"/>
        <n v="5510" u="1"/>
        <n v="7498" u="1"/>
        <n v="7782" u="1"/>
        <n v="4270" u="1"/>
        <n v="2640" u="1"/>
        <n v="5160" u="1"/>
        <n v="8142" u="1"/>
        <n v="5340" u="1"/>
        <n v="6050" u="1"/>
        <n v="7470" u="1"/>
        <n v="8310" u="1"/>
        <n v="5520" u="1"/>
        <n v="6940" u="1"/>
        <n v="5558" u="1"/>
        <n v="8320" u="1"/>
        <n v="1459" u="1"/>
        <n v="5170" u="1"/>
        <n v="5525" u="1"/>
        <n v="2380" u="1"/>
        <n v="8190" u="1"/>
        <n v="8330" u="1"/>
        <n v="5530" u="1"/>
        <n v="6240" u="1"/>
        <n v="5710" u="1"/>
        <n v="7840" u="1"/>
        <n v="4070" u="1"/>
        <n v="5180" u="1"/>
        <n v="5890" u="1"/>
        <n v="6070" u="1"/>
        <n v="7490" u="1"/>
        <n v="3540" u="1"/>
        <n v="3682" u="1"/>
        <n v="5540" u="1"/>
        <n v="6960" u="1"/>
        <n v="7670" u="1"/>
        <n v="4300" u="1"/>
        <n v="5010" u="1"/>
        <n v="5720" u="1"/>
        <n v="7495" u="1"/>
        <n v="8360" u="1"/>
        <n v="5190" u="1"/>
        <n v="3597" u="1"/>
        <n v="6080" u="1"/>
        <n v="7784" u="1"/>
        <n v="8370" u="1"/>
        <n v="5550" u="1"/>
        <n v="5375" u="1"/>
        <n v="8380" u="1"/>
        <n v="4080" u="1"/>
        <n v="5555" u="1"/>
        <n v="5380" u="1"/>
        <n v="6090" u="1"/>
        <n v="8390" u="1"/>
        <n v="2840" u="1"/>
        <n v="7264" u="1"/>
        <n v="7160" u="1"/>
        <n v="7870" u="1"/>
        <n v="4680" u="1"/>
        <n v="8410" u="1"/>
        <n v="4685" u="1"/>
        <n v="5040" u="1"/>
        <n v="5395" u="1"/>
        <n v="6460" u="1"/>
        <n v="7170" u="1"/>
        <n v="8420" u="1"/>
        <n v="2670" u="1"/>
        <n v="5220" u="1"/>
        <n v="7350" u="1"/>
        <n v="7492" u="1"/>
        <n v="8060" u="1"/>
        <n v="8430" u="1"/>
        <n v="3560" u="1"/>
        <n v="4160" u="1"/>
        <n v="5580" u="1"/>
        <n v="6290" u="1"/>
        <n v="9003" u="1"/>
        <n v="2940" u="1"/>
        <n v="5050" u="1"/>
        <n v="5760" u="1"/>
        <n v="7890" u="1"/>
        <n v="8440" u="1"/>
        <n v="5230" u="1"/>
        <n v="7360" u="1"/>
        <n v="8070" u="1"/>
        <n v="8141" u="1"/>
        <n v="5410" u="1"/>
        <n v="8450" u="1"/>
        <n v="5235" u="1"/>
        <n v="5590" u="1"/>
        <n v="5060" u="1"/>
        <n v="5770" u="1"/>
        <n v="6480" u="1"/>
        <n v="7474" u="1"/>
        <n v="8460" u="1"/>
        <n v="2680" u="1"/>
        <n v="3390" u="1"/>
        <n v="5240" u="1"/>
        <n v="8080" u="1"/>
        <n v="5420" u="1"/>
        <n v="7550" u="1"/>
        <n v="3040" u="1"/>
        <n v="3679" u="1"/>
        <n v="6670" u="1"/>
        <n v="7380" u="1"/>
        <n v="7806" u="1"/>
        <n v="8090" u="1"/>
        <n v="5430" u="1"/>
        <n v="6353" u="1"/>
        <n v="6850" u="1"/>
        <n v="8490" u="1"/>
        <n v="5610" u="1"/>
        <n v="2040" u="1"/>
        <n v="3310" u="1"/>
        <n v="5080" u="1"/>
        <n v="5790" u="1"/>
        <n v="7494" u="1"/>
        <n v="8500" u="1"/>
        <n v="2974" u="1"/>
        <n v="5440" u="1"/>
        <n v="7783" u="1"/>
        <n v="8510" u="1"/>
        <n v="3580" u="1"/>
        <n v="5620" u="1"/>
        <n v="4380" u="1"/>
        <n v="8143" u="1"/>
        <n v="5270" u="1"/>
        <n v="5450" u="1"/>
        <n v="7580" u="1"/>
        <n v="2946" u="1"/>
        <n v="5559" u="1"/>
        <n v="5630" u="1"/>
        <n v="6340" u="1"/>
        <n v="7760" u="1"/>
        <n v="4390" u="1"/>
        <n v="5810" u="1"/>
        <n v="3694" u="1"/>
        <n v="7268" u="1"/>
        <n v="5460" u="1"/>
        <n v="2880" u="1"/>
        <n v="3590" u="1"/>
        <n v="7770" u="1"/>
        <n v="5110" u="1"/>
        <n v="7240" u="1"/>
        <n v="4580" u="1"/>
        <n v="7491" u="1"/>
        <n v="5470" u="1"/>
        <n v="3595" u="1"/>
        <n v="7496" u="1"/>
        <n v="7780" u="1"/>
        <n v="8220" u="1"/>
        <n v="9001" u="1"/>
        <n v="2620" u="1"/>
        <n v="4040" u="1"/>
        <n v="5120" u="1"/>
        <n v="7960" u="1"/>
        <n v="4590" u="1"/>
        <n v="7785" u="1"/>
        <n v="7856" u="1"/>
        <n v="8140" u="1"/>
        <n v="8230" u="1"/>
        <n v="5480" u="1"/>
        <n v="6190" u="1"/>
        <n v="7080" u="1"/>
        <n v="7790" u="1"/>
        <n v="8240" u="1"/>
        <n v="5130" u="1"/>
        <n v="6550" u="1"/>
        <n v="7260" u="1"/>
        <n v="3070" u="1"/>
        <n v="8150" u="1"/>
        <n v="8250" u="1"/>
        <n v="5135" u="1"/>
        <n v="6129" u="1"/>
        <n v="5670" u="1"/>
        <n v="8260" u="1"/>
      </sharedItems>
    </cacheField>
    <cacheField name="ADDRESS" numFmtId="0">
      <sharedItems containsBlank="1" count="373">
        <s v="2501 N. ORANGE AVE SUITE 402 ORLANDO FL 32804"/>
        <s v="410 CELEBRATION PL SUITE 401A CELEBRATION FL 34747"/>
        <s v="2415 N ORANGE AVE SUITE 601 ORLANDO FL 32804"/>
        <s v="661 E ALTAMONTE DR SUITE 231 ALTAMONTE SPRINGS FL 32701"/>
        <s v="380 CELEBRATION PL 2ND FLOOR CELEBRATION FL 34747"/>
        <s v="1925 MIZELI AVE SUITE 105 WINTER PARK FL 32792"/>
        <s v="400 CELEBRATION PL SUITE A140 CELEBRATION FL 34747"/>
        <s v="410 CELEBRATION PL SUITE 302 CELEBRATION FL 34747"/>
        <s v="689 E ALTAMONTE DR  ALTAMONTE SPRINGS FL 32701"/>
        <s v="2100 OCOEE-APOPKA RD SUITE 120 APOPKA FL 32703"/>
        <s v="3701 AVALON PARK WEST BLVD SUITE 205 ORLANDO FL 32828"/>
        <s v="258 SOUTH CHICKASAW TRL SUITE 203 ORLANDO FL 32825"/>
        <s v="755 RINEHART RD SUITE 100 LAKE MARY FL 32746"/>
        <s v="9975 TAVISTOCK LAKES BLVD  ORLANDO FL 32827"/>
        <s v="1613 N MILLS AVE  ORLANDO FL 32701"/>
        <s v="2984 ALAFAYA TRL SUITE 1000 OVIEDO FL 32765"/>
        <s v="2000 FOWLER GROVE BLVD 3RD FLOOR WINTER GARDEN FL 34787"/>
        <s v="1925 MIZELL AVE SUITE 100 WINTER PARK FL 32792"/>
        <s v="8575 NE 138TH LN SUITE 101 LADY LAKE FL 32159"/>
        <s v="2320 N ORANGE AVE SUITE 201 ORLANDO FL 32804"/>
        <s v="3120 WATERMAN WAY  TAVARES FL 32778"/>
        <s v="661 E ALTAMONTE DRIVE SUITE 324 ALTAMONTE SPRINGS FL 32701"/>
        <s v="400 CELEBRATION PL SUITE A150 CELEBRATION FL 34747"/>
        <s v="201 HILDA STREET SUITE 36 KISSIMMEE FL 34747"/>
        <s v="661 E ALTAMONTE DR SUITE 220 ALTAMONTE SPRINGS FL 32701"/>
        <s v="258 S CHICKASAW TRL SUITE 201 ORLANDO FL 32825"/>
        <s v="2400 N ORANGE BLOSSON TRL SUITE 203 KISSIMMEE FL 34744"/>
        <s v="2415 N ORANGE AVE SUITE 300 ORLANDO FL 32804"/>
        <s v="242 N EDINBURGH DR  WINTER PARK FL 32792"/>
        <s v="2501 N ORANGE AVE SUITE 411 ORLANDO FL 32804"/>
        <s v="7975 LAKE UNDERHILL RD SUITE 310 ORLANDO FL 32822"/>
        <s v="2501 N ORANGE AVE SUITE 586 ORLANDO FL 32804"/>
        <s v="2501 N ORANGE AVE SUITE 401 ORLANDO FL 32804"/>
        <s v="1000 WATERMAN WAY  TAVARES FL 32778"/>
        <s v="615 E PRINCETON ST SUITE 300 ORLANDO FL 32803"/>
        <s v="410 CELEBRATION PL SUITE 306 CELEBRATION FL 34747"/>
        <s v="2005 MIZELL AVE SUITE 1600B WINTER PARK FL 32792"/>
        <s v="2400 N ORANGE BLOSSOM TRL SUITE 306 KISSIMMEE FL 34744"/>
        <s v="755 RINEHARD RD SUITE 100 LAKE MARY FL 32746"/>
        <s v="9975 TAVISTOCK LAKES BLVD SUITE 220 ORLANDO FL 32827"/>
        <s v="2415 N ORANGE AVE SUITE 502 ORLANDO FL 32804"/>
        <s v="2000 FOWLERS GROVE BLVD SUITE 200 WINTER GARDEN FL 34787"/>
        <s v="615 E PRINCETON ST SUITE 540 ORLANDO FL 32803"/>
        <s v="501 E. KING ST  ORLANDO FL 32803"/>
        <s v="201 N PARK AVE SUITE 105 APOPKA FL 32703"/>
        <s v="410 CELEBRATION PL SUITE 103 CELEBRATION FL 34747"/>
        <s v="8000 RED BUG LAKE RD SUITE 200 OVIEDO FL 32765"/>
        <s v="1755 DAVID WALKER DR  TAVARES FL 32778"/>
        <s v="661 E ALTAMONTE DR SUITE 115 ALTAMONTE SPRINGS FL 32701"/>
        <s v="1530 CELEBRATION BLVD SUITE 101 CELEBRATION FL 34747"/>
        <s v="2005 MIZELL AVE SUITE 1600A WINTER PARK FL 32792"/>
        <s v="7975 LAKE UNDERHILL RD SUITE 200 ORLANDO FL 32822"/>
        <s v="601 JENNINGS AVE  EUSTIS FL 32726"/>
        <s v="1101 S EUSTIS ST  EUSTIS FL 32726"/>
        <s v="3264 GREENWALD WAY NORTH  KISSIMMEE FL 34741"/>
        <s v="720 OAK COMMONS BLVD  KISSIMMEE FL 34741"/>
        <s v="125 W PINEVIEW ST SUITE 1001 ALTAMONTE SPRINGS FL 32714"/>
        <s v="1723 LUCERNE TER  ORLANDO FL 32806"/>
        <s v="1000 W BROADWAY ST SUITE 205 OVIEDO FL 32765"/>
        <s v="7560 RED BUG LAKE RD SUITE 2048 OVIEDO FL 32765"/>
        <s v="631 PALM SPRINGS DR SUITE 101 ALTAMONTE SPRINGS FL 32701"/>
        <s v="8701 MAITLAND SUMMIT BLVD  ORLANDO FL 32810"/>
        <s v="1749 DAVID WALKER DR  TAVARES FL 32778"/>
        <s v="1340 TUSKAWILLA RD SUITES 101-105 WINTER SPRINGS FL 32708"/>
        <s v="287 S CENTRAL AVE  UMATILLA FL 32784"/>
        <s v="250 N ALAFAYA TRL SUITE 100 ORLANDO FL 32828"/>
        <s v="3330 WATERMAN WAY  TAVARES FL 32778"/>
        <s v="133 BENMORE DR SUITE 200 WINTER PARK FL 32792"/>
        <s v="3009 ALOMA AVE  WINTER PARK FL 32792"/>
        <s v="661 E ALTAMONTE DR SUITE 216 ALTAMONTE SPRINGS FL 32701"/>
        <s v="2100 OCOEE-APOPKA RD SUITE 110 APOPKA FL 32703"/>
        <s v="201 N PARK AVE SUITE 301 APOPKA FL 32703"/>
        <s v="400 CELEBRATION PL SUITE A360 CELEBRATION FL 34747"/>
        <s v="2005 MIZELL AVE. SUITE 2100 WINTER PARK FL 32792"/>
        <s v="258 S. CHICKASAW TRL SUITE 201 ORLANDO FL 32825"/>
        <s v="2400 N ORANGE BLOSSOM TRL SUITE 302 KISSIMMEE FL 34744"/>
        <s v="755 RINEHART ROAD SUITE 100 LAKE MARY FL 32746"/>
        <s v="2415 N ORANGE AVE SUITE 200 ORLANDO FL 32804"/>
        <s v="100 E SYBELIA AVE SUITE 327 MAITLAND FL 32751"/>
        <s v="3345 WATERMAN WAY  TAVARAES FL 32778"/>
        <s v="1290 WATERMAN WAY  TAVARES FL 32778"/>
        <s v="3350 WATERMAN WAY  TAVARES FL 32778"/>
        <s v="2100 OCOEE-APOPA RD SUITE 230 APOPKA FL 32703"/>
        <s v="258 S CHICKASAW TRL SUITE 301 ORLANDO FL 32825"/>
        <s v="201 HILDA ST SUITE 26 KISSIMMEE FL 34741"/>
        <s v="4106 W LAKE MARY BLVD SUITE 330 LAKE MARY FL 32746"/>
        <s v="2415 N ORANGE AVE SUITE 400 ORLANDO FL 32804"/>
        <s v="8000 RED BUG LAKE RD SUITE 290 OVIEDO FL 32765"/>
        <s v="100 N. EDINBURGH DR SUITE 103 WINTER PARK FL 32792"/>
        <s v="2501 N ORANGE AVE SUITE 513 ORLANDO FL 32804"/>
        <s v="2501 N ORANGE AVE SUITE 786 ORLANDO FL 32804"/>
        <s v="2501 N ORANGE AVE SUITE 201 ORLANDO FL 32804"/>
        <s v="100 N EDINBURGH DR SUITE 102 WINTER PARK FL 32792"/>
        <s v="2501 NORTH ORANGE AVENUE SUITE 542 ORLANDO FL 32804"/>
        <s v="2415 N. ORANGE AVE SUITE 402 ORLANDO FL 32804"/>
        <s v="1801 LEE ROAD SUITE 165 WINTER PARK FL 32789"/>
        <s v="1000 WATERMAN WAY SUITE 3290 TAVARES FL 32778"/>
        <s v="601 EAST ROLLINS  ORLANDO FL 32803"/>
        <s v="400 CELEBRATION PL SUITE A350 CELEBRATION FL 34747"/>
        <s v="801 N BAY ST  EUSTIS FL 32726"/>
        <s v="670 N ORLANDO AVE SUITE 204 MAITLAND FL 32751"/>
        <s v="401 N MILLS AVE  ORLANDO FL 32803"/>
        <s v="2501 N ORANGE AVE SUITE 235 ORLANDO FL 32804"/>
        <s v="1879 NIGHTINGALE LN SUITE B1 TAVARES FL 32778"/>
        <s v="1933 DUNDEE DR  WINTER PARK FL 32792"/>
        <s v="1940 HOWELL BRANCH RD  WINTER PARK FL 32792"/>
        <s v="601 E ROLLINS ST  ORLANDO FL 32803"/>
        <s v="2501 N ORANGE AVE SUITE 446 ORLANDO FL 32804"/>
        <s v="2501 N ORANGE AVE SUITE 286 ORLANDO FL 32804"/>
        <s v="201 N. PARK AVE SUITE 301 APOPKA FL 32703"/>
        <s v="1573 W FAIRBANKS AVE SUITE 210 WINTER PARK FL 32789"/>
        <s v="615 E PRINCETON ST SUITE 101 ORLANDO FL 32803"/>
        <s v="1573 W FAIRBANKS AVE SUITE 220 WINTER PARK FL 32789"/>
        <s v="661 E ALTAMONTE DR SUITE 318 &amp; 328 ALTAMONTE SPRINGS FL 32701"/>
        <s v="200 N PARK AVE B APOPKA FL 32703"/>
        <s v="201 N PARK AVE SUITE 204 APOPKA FL 32703"/>
        <s v="1745 STERLING SILVER BLVD SUITE 104 DELTONA FL 32725"/>
        <s v="235 EAST PRINCETON ST SUITE 200 ORLANDO FL 32804"/>
        <s v="8000 RED BUG LAKE RD SUITE 260 OVEIDO FL 32765"/>
        <s v="3340 WATERMAN WAY  TAVARES FL 32778"/>
        <s v="2200 FOWLER GROVE BLVD SUITE 240 WINTER GARDEN FL 34787"/>
        <s v="1801 LEE RD SUITE 165 WINTER PARK FL 32789"/>
        <s v="400 CELEBRATION PL  CELEBRATION FL 34747"/>
        <s v="894 E ALTAMONTE DR  ALTAMONTE SPRINGS FL 32701"/>
        <s v="400 CELEBRATION PL SUITE A270 CELEBRATION FL 34747"/>
        <s v="7975 LAKE UNDERHILL RD SUITE 220B ORLANDO FL 32822"/>
        <s v="1300 W OAK ST  KISSIMMEE FL 34741"/>
        <s v="2501 N ORANGE AVE SUITE 689 ORLANDO FL 32804"/>
        <s v="410 CELEBRATION PL SUITE 305 CELEBRATION FL 34747"/>
        <s v="410 CELEBRATION PL SUITE 100 CELEBRATION FL 34747"/>
        <s v="2200 FOWLER GROVE BLVD SUITE 220 WINTER GARDEN FL 34787"/>
        <s v="305 MEMORIAL MEDICAL PKWY SUITE 408 DAYTONA FL 32117"/>
        <s v="6609 N. WICKHAM RD SUITE 104 MELBOURNE FL 32940"/>
        <s v="2501 N ORANGE AVE SUITE 310 ORLANDO FL 32804"/>
        <s v="2501 N ORANGE AVE SUITE 442 ORLANDO FL 32804"/>
        <s v="1765 DAVID WALKER DR  TAVARES FL 32778"/>
        <s v="2200 FOWLER GROVE BLVD SUITE 260 WINTER GARDEN FL 34787"/>
        <s v="2501 N ORANGE AVE SUITE 540 ORLANDO FL 32804"/>
        <s v="2501 N ORANGE AVE SUITE 581 ORLANDO FL 32804"/>
        <s v="615 E PRINCETON ST SUITE 416 ORLANDO FL 32803"/>
        <s v="2200 FOWLER GROVE BLVD SUITE 200 WINTER GARDEN FL 34787"/>
        <s v="2200 FOLWER GROVE BLVD SUITE 200 WINTER GARDEN FL 34787"/>
        <s v="1801 LEE RD SUITE 170 WINTER PARK FL 32789"/>
        <s v="1745 STERLING SILVER BLVD SUITE 102 DELTONA FL 32725"/>
        <s v="2400 NORTH ORANGE BLOSSOM TRAIL SUITE 302 KISSIMMEE FL 34744"/>
        <s v="615 E PRINCETON ST SUITE 401 ORLANDO FL 32803"/>
        <s v="2501 N ORANGE AVE SUITE 589 ORLANDO FL 32804"/>
        <s v="305 MEMORIAL PKWY SUITE 408 DAYTONA BEACH FL 32117"/>
        <s v="2501 N ORANGE AVE SUITE 514 ORLANDO FL 32804"/>
        <s v="2200 FOWLERS GROVE BLVD SUITE 200 WINTER GARDEN FL 34787"/>
        <s v="1530 CELEBRATION BLVD SUIE 101 CELEBRATION FL 34747"/>
        <s v="2501 N ORANGE AVE SUITE 200 ORLANDO FL 32804"/>
        <s v="615 E PRINCETON ST SUITE 310 ORLANDO FL 32803"/>
        <s v="1765 DAVID WALKER DRIVER  TAVARES FL 32778"/>
        <s v="1801 LEE RD SUITE 307 WINTER PARK FL 32789"/>
        <s v="8422 INTERNATIONAL DR  ORLANDO FL 32819"/>
        <s v="661 E ALTAMONTE DR SUITE 217 ALTAMONTE SPRINGS FL 32701"/>
        <s v="716 VASSAR ST  ORLANDO FL 32804"/>
        <s v="410 WAYMONT CT  LAKE MARY FL 32746"/>
        <s v="1502 N DONNELLY ST SUITE 103 MOUNT DORA FL 32757"/>
        <s v="2505 JUNIOR ST  ORANGE CITY FL 32763"/>
        <s v="2902 N ORANGE AVE SUITE D ORLANDO FL 32804"/>
        <s v="1603 BANNING BEACH RD  TAVARES FL 32778"/>
        <s v="787 37TH ST SUITE E170 VERO BEACH FL 32960"/>
        <s v="15502 STONEYBROOK WEST PKWY SUITE 112 WINTER GARDEN FL 34787"/>
        <s v="100 N EDINBURGH RD  WINTER PARK FL 32792"/>
        <s v="1573 W FAIRBANKS AVE SUITE 100 WINTER PARK FL 32789"/>
        <s v="1876 NIGHTINGALE LN  TAVARES FL 32778"/>
        <s v="2100 OCOEE-APOPKA RD SUITE 040 APOPKA FL 32703"/>
        <s v="2501 N ORANGE AVE SUITE 181 ORLANDO FL 32804"/>
        <s v="1812 N MILLS AVE  ORLANDO FL 32803"/>
        <s v="2600 WESTHALL LN  MAITLAND FL 32751"/>
        <s v="711 E ALTAMONTE DR SUITE 210 ALTAMONTE SPRINGS FL 32701"/>
        <s v="755 RINEHART RD SUITE 4 LAKE MARY FL 32746"/>
        <s v="2501 NORTH ORANGE AVE SUITE 201 ORLANDO FL 32804"/>
        <s v="1000 UNIVERSAL STUDIOS PLAZA BUILDING 2 ORLANDO FL 32819"/>
        <s v="400 CELEBRATION PL SUITE A290 CELEBRATION FL 34747"/>
        <s v="2415 N ORANGE AVE SUITE 700 ORLANDO FL 32804"/>
        <s v="101 S WESTMORELAND DR  ORLANDO FL 32805"/>
        <s v="2501 N. ORANGE AVE SUITE 240 ORLANDO FL 32804"/>
        <s v="410 CELEBRATION PL SUITE 200 CELEBRATION FL 34747"/>
        <s v="270 NORTHLAKE BLVD SUITE 1008 ALTAMONTE SPRINGS FL 32701"/>
        <s v="2100 OCOEE-APOPKA RD SUITE 210 APOPKA FL 32703"/>
        <s v="400 CELEBRATION PL SUITE A240 CELEBRATION FL 34747"/>
        <s v="258 S CHICKASAW TRL SUITE 200 ORLANDO FL 32825"/>
        <s v="304 W BASS ST  KISSIMMEE FL 34741"/>
        <s v="8000 RED BUG LAKE ROAD SUITE 290 OVIEDO FL 32765"/>
        <s v="3824 OAKWATER CIR  ORLANDO FL 32806"/>
        <s v="1210 WATERMAN WAY  TAVARES FL 32778"/>
        <s v="218 STRATHY LN  WINTER PARK FL 32792"/>
        <s v="755 RINEHART RD  LAKE MARY FL 32746"/>
        <s v="2415 N. ORANGE AVE SUITE 302 ORLANDO FL 32804"/>
        <m/>
        <s v="SUITE 306 KISSIMMEE FL 34744 ORANGE" u="1"/>
        <s v="203 N PARK AVE SUITE 101 APOPKA FL 32703" u="1"/>
        <s v="SUITE 408 DAYTONA FL 32117 VOLUSIA" u="1"/>
        <s v="SUITE 1000 OVIEDO FL 32765 SEMINOLE" u="1"/>
        <s v="SUITE 2048 OVIEDO FL 32765 SEMINOLE" u="1"/>
        <s v="SUITE 4 LAKE MARY FL 32746 SEMINOLE" u="1"/>
        <s v="SUITE 104 MELBOURNE FL 32940 BREVARD" u="1"/>
        <s v="SUITE 120 APOPKA FL 32703 LAKE" u="1"/>
        <s v="SUITE 200 ORLANDO FL 32825 ORANGE" u="1"/>
        <s v="SUITE 201 ORLANDO FL 32825 ORANGE" u="1"/>
        <s v="SUITE 301 ORLANDO FL 32825 ORANGE" u="1"/>
        <s v="SUITE 310 ORLANDO FL 32825 ORANGE" u="1"/>
        <s v="SUITE 200 OVIEDO FL 32765 SEMINOLE" u="1"/>
        <s v="SUITE 205 OVIEDO FL 32765 SEMINOLE" u="1"/>
        <s v="SUITE 290 OVIEDO FL 32765 SEMINOLE" u="1"/>
        <s v="SUIE 101 CELEBRATION FL 34747 OSCEOLA" u="1"/>
        <s v="SUITES 101-105 WINTER SPRINGS FL 32708 ORANGE" u="1"/>
        <s v="SUITE 26 KISSIMMEE FL 34741 OSCEOLA" u="1"/>
        <s v="1737 DAVID WALKER DR  TAVARES FL 32778" u="1"/>
        <s v=" ORLANDO FL 32806 ORANGE" u="1"/>
        <s v="SUITE 101 ALTAMONTE SPRINGS FL 32701 SEMINOLE" u="1"/>
        <s v="SUITE 115 ALTAMONTE SPRINGS FL 32701 SEMINOLE" u="1"/>
        <s v="SUITE 210 ALTAMONTE SPRINGS FL 32701 SEMINOLE" u="1"/>
        <s v="SUITE 216 ALTAMONTE SPRINGS FL 32701 SEMINOLE" u="1"/>
        <s v="SUITE 217 ALTAMONTE SPRINGS FL 32701 SEMINOLE" u="1"/>
        <s v="SUITE 220 ALTAMONTE SPRINGS FL 32701 SEMINOLE" u="1"/>
        <s v="SUITE 231 ALTAMONTE SPRINGS FL 32701 SEMINOLE" u="1"/>
        <s v="SUITE 1001 ALTAMONTE SPRINGS FL 32714 SEMINOLE" u="1"/>
        <s v="SUITE 1008 ALTAMONTE SPRINGS FL 32701 SEMINOLE" u="1"/>
        <s v=" LAKE MARY FL 32746 SEMINOLE" u="1"/>
        <s v="SUITE 220B ORLANDO FL 32822 ORANGE" u="1"/>
        <s v="SUITE 100 LAKE MARY FL 32746 SEMINOLE" u="1"/>
        <s v="SUITE 330 LAKE MARY FL 32746 SEMINOLE" u="1"/>
        <s v="SUITE B1 TAVARES FL 32778 LAKE" u="1"/>
        <s v="SUITE 101 LADY LAKE FL 32159 LAKE" u="1"/>
        <s v="SUITE 220 ORLANDO FL 32827 ORANGE" u="1"/>
        <s v=" TAVARAES FL 32778 LAKE" u="1"/>
        <s v="SUITE 100 WINTER PARK FL 32789 ORANGE" u="1"/>
        <s v="SUITE 165 WINTER PARK FL 32789 ORANGE" u="1"/>
        <s v="SUITE 170 WINTER PARK FL 32789 ORANGE" u="1"/>
        <s v="SUITE 200 WINTER PARK FL 32789 ORANGE" u="1"/>
        <s v="SUITE 210 WINTER PARK FL 32789 ORANGE" u="1"/>
        <s v="SUITE 307 WINTER PARK FL 32789 ORANGE" u="1"/>
        <s v=" TAVARES FL 32778 LAKE" u="1"/>
        <s v="1925 MIZELL AVE SUITE 100 WINTER PARK FL 32789" u="1"/>
        <s v=" MAITLAND FL 32751 ORANGE" u="1"/>
        <s v="SUITE 408 DAYTONA BEACH FL 32117 VOLUSIA" u="1"/>
        <s v="SUITE 100 ORLANDO FL 32828 ORANGE" u="1"/>
        <s v="SUITE 201 ORLANDO FL 32828 ORANGE" u="1"/>
        <s v="SUITE 205 ORLANDO FL 32828 ORANGE" u="1"/>
        <s v="SUITE 210 ORLANDO FL 32828 ORANGE" u="1"/>
        <s v="SUITE 324 ALTAMONTE SPRINGS FL 32701 ORANGE" u="1"/>
        <s v="SUITE 318 &amp; 328 ALTAMONTE SPRINGS FL 32701 SEMINOLE" u="1"/>
        <s v=" ORANGE CITY FL 32763 VOLUSIA" u="1"/>
        <s v=" CELEBRATION FL 34747 OSCEOLA" u="1"/>
        <s v="2400 N ORANGE BLOSSON TRL SUITE 200 KISSIMMEE FL 34744" u="1"/>
        <s v=" EUSTIS FL 32726 LAKE" u="1"/>
        <s v=" ORLANDO FL 32827 ORANGE" u="1"/>
        <s v="BUILDING 2 ORLANDO FL 32819 ORANGE" u="1"/>
        <s v=" ORLANDO FL 32701 ORANGE" u="1"/>
        <s v="242 LOCH LOMOND DR  WINTER PARK FL 32792" u="1"/>
        <s v="235 EAST PRINCETON ST SUITE 222 ORLANDO FL 32804" u="1"/>
        <s v=" ORLANDO FL 32805 ORANGE" u="1"/>
        <s v="SUITE 103 MOUNT DORA FL 32757 LAKE" u="1"/>
        <s v="201 HILDA ST. SUITE 26 KISSIMMEE FL 34741" u="1"/>
        <s v="8135 CENTRALIA CT SUTE 101 LEESBURG FL 34788" u="1"/>
        <s v="SUITE 100 CELEBRATION FL 34747 OSCEOLA" u="1"/>
        <s v="SUITE 101 CELEBRATION FL 34747 OSCEOLA" u="1"/>
        <s v="SUITE 103 CELEBRATION FL 34747 OSCEOLA" u="1"/>
        <s v="SUITE 200 CELEBRATION FL 34747 OSCEOLA" u="1"/>
        <s v="SUITE 302 CELEBRATION FL 34747 OSCEOLA" u="1"/>
        <s v="SUITE 305 CELEBRATION FL 34747 OSCEOLA" u="1"/>
        <s v="SUITE 306 CELEBRATION FL 34747 OSCEOLA" u="1"/>
        <s v="201 N. PARK AVE SUITE 206 APOPKA FL 32703" u="1"/>
        <s v=" KISSIMMEE FL 34741 OSCEOLA" u="1"/>
        <s v="2501 N. ORANGE AVE SUITE 786 ORLANDO FL 32804" u="1"/>
        <s v="SUITE 102 WINTER PARK FL 32792 ORANGE" u="1"/>
        <s v="SUITE 103 WINTER PARK FL 32792 ORANGE" u="1"/>
        <s v="SUITE 104 WINTER PARK FL 32792 ORANGE" u="1"/>
        <s v="SUITE 105 WINTER PARK FL 32792 ORANGE" u="1"/>
        <s v="SUITE 200 WINTER PARK FL 32792 ORANGE" u="1"/>
        <s v="SUITE 201 WINTER PARK FL 32792 ORANGE" u="1"/>
        <s v=" APOPKA FL 32712 ORANGE" u="1"/>
        <s v="SUITE 204 MAITLAND FL 32751 ORANGE" u="1"/>
        <s v="SUITE 327 MAITLAND FL 32751 ORANGE" u="1"/>
        <s v="720 OAK COMMONS BLVD.  KISSIMMEE FL 34741" u="1"/>
        <s v=" ALTAMONTE SPRINGS FL 32701 SEMINOLE" u="1"/>
        <s v="SUTE 101 LEESBURG FL 34788 LAKE COUNTY" u="1"/>
        <s v="100 N EDINBURGH DR SUITE 104 WINTER PARK FL 32792" u="1"/>
        <s v=" ORLANDO FL 32804 ORANGE" u="1"/>
        <s v=" ORLANDO FL 32819 ORANGE" u="1"/>
        <s v="SUITE 101 DELTONA FL 32725 " u="1"/>
        <s v="SUITE 302 CELEBRATION FL 34747 ORANGE" u="1"/>
        <s v="SUITE 040 APOPKA FL 32703 ORANGE" u="1"/>
        <s v="SUITE 101 APOPKA FL 32703 ORANGE" u="1"/>
        <s v="SUITE 110 APOPKA FL 32703 ORANGE" u="1"/>
        <s v="SUITE 120 APOPKA FL 32703 ORANGE" u="1"/>
        <s v="SUITE 204 APOPKA FL 32703 ORANGE" u="1"/>
        <s v="SUITE 206 APOPKA FL 32703 ORANGE" u="1"/>
        <s v="SUITE 210 APOPKA FL 32703 ORANGE" u="1"/>
        <s v="SUITE 230 APOPKA FL 32703 ORANGE" u="1"/>
        <s v="SUITE 301 APOPKA FL 32703 ORANGE" u="1"/>
        <s v="3RD FLOOR WINTER GARDEN FL 34787 ORANGE" u="1"/>
        <s v="1925 MIZELL AVE SUITE 201 WINTER PARK FL 32792" u="1"/>
        <s v="SUITE D ORLANDO FL 32804 ORANGE" u="1"/>
        <s v="100 N EDINGURGH RD.  WINTER PARK FL 32792" u="1"/>
        <s v="2400 N. ORANGE BLOSSOM TRL SUITE 204 KISSIMMEE FL 34744" u="1"/>
        <s v="SUITE 401A CELEBRATION FL 34747 OSCEOLA" u="1"/>
        <s v="SUITE A140 CELEBRATION FL 34747 OSCEOLA" u="1"/>
        <s v="SUITE A150 CELEBRATION FL 34747 OSCEOLA" u="1"/>
        <s v="SUITE A240 CELEBRATION FL 34747 OSCEOLA" u="1"/>
        <s v="SUITE A270 CELEBRATION FL 34747 OSCEOLA" u="1"/>
        <s v="SUITE A290 CELEBRATION FL 34747 OSCEOLA" u="1"/>
        <s v="SUITE A350 CELEBRATION FL 34747 OSCEOLA" u="1"/>
        <s v="SUITE A360 CELEBRATION FL 34747 OSCEOLA" u="1"/>
        <s v="SUITE E170 VERO BEACH FL 32960 INDIAN RIVER" u="1"/>
        <s v="SUITE 200 WINTER GARDEN FL 34787 ORANGE" u="1"/>
        <s v="SUITE 220 WINTER GARDEN FL 34787 ORANGE" u="1"/>
        <s v="SUITE 240 WINTER GARDEN FL 34787 ORANGE" u="1"/>
        <s v="SUITE 260 WINTER GARDEN FL 34787 ORANGE" u="1"/>
        <s v="1685 LEE RD SUITE 100 WINTER PARK FL 32789" u="1"/>
        <s v="1685 LEE RD SUITE 200 WINTER PARK FL 32789" u="1"/>
        <s v="1685 LEE RD SUITE 210 WINTER PARK FL 32789" u="1"/>
        <s v=" ORLANDO FL 32810 ORANGE" u="1"/>
        <s v="100 N EDINGURGH RD  WINTER PARK FL 32792" u="1"/>
        <s v="SUITE 260 OVEIDO FL 32765 ORANGE" u="1"/>
        <s v="1475 W. ORANGE BLOSSOM TRL  APOPKA FL 32712" u="1"/>
        <s v="258 SOUTH CHICKASAW TRL SUITE 310 ORLANDO FL 32825" u="1"/>
        <s v=" UMATILLA FL 32784 LAKE" u="1"/>
        <s v="SUITE 200 KISSIMMEE FL 34744 OSCEOLA" u="1"/>
        <s v="SUITE 204 KISSIMMEE FL 34744 OSCEOLA" u="1"/>
        <s v="SUITE 302 KISSIMMEE FL 34744 OSCEOLA" u="1"/>
        <s v="SUITE 306 KISSIMMEE FL 34744 OSCEOLA" u="1"/>
        <s v="2ND FLOOR CELEBRATION FL 34747 OSCEOLA" u="1"/>
        <s v=" ORLANDO FL 32803 ORANGE" u="1"/>
        <s v="B APOPKA FL 32703 ORANGE" u="1"/>
        <s v="SUITE 101 ORLANDO FL 32803 ORANGE" u="1"/>
        <s v="SUITE 300 ORLANDO FL 32803 ORANGE" u="1"/>
        <s v="SUITE 310 ORLANDO FL 32803 ORANGE" u="1"/>
        <s v="SUITE 401 ORLANDO FL 32803 ORANGE" u="1"/>
        <s v="SUITE 416 ORLANDO FL 32803 ORANGE" u="1"/>
        <s v="SUITE 540 ORLANDO FL 32803 ORANGE" u="1"/>
        <s v="SUITE 200 ORLANDO FL 32822 ORANGE" u="1"/>
        <s v="SUITE 310 ORLANDO FL 32822 ORANGE" u="1"/>
        <s v="SUITE 102 DELTONA FL 32725 VOLUSIA" u="1"/>
        <s v="SUITE 104 DELTONA FL 32725 VOLUSIA" u="1"/>
        <s v="SUITE 165 WINTER PARK FL 32789 SEMINOLE" u="1"/>
        <s v=" WINTER PARK FL 32792 ORANGE" u="1"/>
        <s v="SUITE 181 ORLANDO FL 32804 ORANGE" u="1"/>
        <s v="SUITE 200 ORLANDO FL 32804 ORANGE" u="1"/>
        <s v="SUITE 201 ORLANDO FL 32804 ORANGE" u="1"/>
        <s v="SUITE 222 ORLANDO FL 32804 ORANGE" u="1"/>
        <s v="SUITE 235 ORLANDO FL 32804 ORANGE" u="1"/>
        <s v="SUITE 240 ORLANDO FL 32804 ORANGE" u="1"/>
        <s v="SUITE 286 ORLANDO FL 32804 ORANGE" u="1"/>
        <s v="SUITE 300 ORLANDO FL 32804 ORANGE" u="1"/>
        <s v="SUITE 302 ORLANDO FL 32804 ORANGE" u="1"/>
        <s v="SUITE 310 ORLANDO FL 32804 ORANGE" u="1"/>
        <s v="SUITE 400 ORLANDO FL 32804 ORANGE" u="1"/>
        <s v="SUITE 401 ORLANDO FL 32804 ORANGE" u="1"/>
        <s v="SUITE 402 ORLANDO FL 32804 ORANGE" u="1"/>
        <s v="SUITE 411 ORLANDO FL 32804 ORANGE" u="1"/>
        <s v="SUITE 442 ORLANDO FL 32804 ORANGE" u="1"/>
        <s v="SUITE 446 ORLANDO FL 32804 ORANGE" u="1"/>
        <s v="SUITE 502 ORLANDO FL 32804 ORANGE" u="1"/>
        <s v="SUITE 513 ORLANDO FL 32804 ORANGE" u="1"/>
        <s v="SUITE 514 ORLANDO FL 32804 ORANGE" u="1"/>
        <s v="SUITE 540 ORLANDO FL 32804 ORANGE" u="1"/>
        <s v="SUITE 542 ORLANDO FL 32804 ORANGE" u="1"/>
        <s v="SUITE 581 ORLANDO FL 32804 ORANGE" u="1"/>
        <s v="SUITE 586 ORLANDO FL 32804 ORANGE" u="1"/>
        <s v="SUITE 589 ORLANDO FL 32804 ORANGE" u="1"/>
        <s v="SUITE 601 ORLANDO FL 32804 ORANGE" u="1"/>
        <s v="SUITE 689 ORLANDO FL 32804 ORANGE" u="1"/>
        <s v="SUITE 700 ORLANDO FL 32804 ORANGE" u="1"/>
        <s v="SUITE 786 ORLANDO FL 32804 ORANGE" u="1"/>
        <s v="SUITE 36 KISSIMMEE FL 34747 OSCEOLA" u="1"/>
        <s v="2005 MIZELL AVE. SUITE 1600A WINTER PARK FL 32792" u="1"/>
        <s v="1745 STERLING SILVER BLVD SUITE 101 DELTONA FL 32725" u="1"/>
        <s v="258 N. CHICKASAW TRL SUITE 201 ORLANDO FL 32828" u="1"/>
      </sharedItems>
    </cacheField>
    <cacheField name="COUNTY" numFmtId="0">
      <sharedItems containsBlank="1" count="12">
        <s v="ORANGE"/>
        <s v="OSCEOLA"/>
        <s v="SEMINOLE"/>
        <s v="LAKE"/>
        <s v="VOLUSIA"/>
        <s v="BREVARD"/>
        <s v="INDIAN RIVER"/>
        <m/>
        <s v="" u="1"/>
        <s v="OSCELOA" u="1"/>
        <e v="#N/A" u="1"/>
        <s v="LAKE COUNTY" u="1"/>
      </sharedItems>
    </cacheField>
    <cacheField name="REGION" numFmtId="0">
      <sharedItems containsBlank="1" count="17">
        <s v="Central"/>
        <s v="SW"/>
        <s v="NE"/>
        <s v="Waterman"/>
        <s v="TCC"/>
        <s v="HB"/>
        <s v="GME"/>
        <s v="Childrens"/>
        <s v="Palliative Care"/>
        <s v="FHTI"/>
        <s v="Trina Hidalgo"/>
        <m/>
        <s v="Cardiology" u="1"/>
        <s v="Lake" u="1"/>
        <s v="Childerns" u="1"/>
        <e v="#N/A" u="1"/>
        <s v="Children's" u="1"/>
      </sharedItems>
    </cacheField>
    <cacheField name="PHONE/FAX" numFmtId="0">
      <sharedItems containsBlank="1" count="207">
        <s v="(P)(407) 303-3638 (F)(407) 303-2882"/>
        <s v="(P)(407)303-3820 (F)(407)303-3821"/>
        <s v="(P)(407) 303-2070 (F)(407) 303-2071"/>
        <s v="(P)(407) 303-5214 (F)(407) 303-5215"/>
        <s v="(P)(407) 303-4760 (F)(407)303-4546"/>
        <s v="(P)(407) 646-7410 (F)(407) 646-7412"/>
        <s v="(P)(407) 894-4474 (F)(407)894-7032"/>
        <s v="(P)(407) 889-1930 (F)(407)889-1904"/>
        <s v="(P)(407) 303-6588 (F)(407) 303-6592"/>
        <s v="(P)(352)343-1216 (F)(352)343-1582"/>
        <s v="(P)(407) 228-7373 (F)(407) 228-7393"/>
        <s v="(P)(407) 303-3031 (F)(407) 303-3047"/>
        <s v="(P)(407) 303-3837 (F)(407) 303-3838"/>
        <s v="(P)(407) 303-5191 (F)(407) 303-5193"/>
        <s v="(P)(407) 932-6204 (F)(407) 303-4872"/>
        <s v="(P)(407) 303-6626 (F)(407) 303-6634"/>
        <s v="(P)(407) 932-6204 (F)(407)932-6209"/>
        <s v="(P)(407) 303-2615 (F)(407) 303-0415"/>
        <s v="(P)(407) 303-2615 (F)(407) 599-0541"/>
        <s v="(P)(407) 303-7298 (F)(407) 303-2886"/>
        <s v="(P)(407) 303-6820 (F)(407) 303-8607"/>
        <s v="(P)(407) 303-6920 (F)(407) 303-8916"/>
        <s v="(P)(407) 303-7283 (F)(407)303-0347"/>
        <s v="(P)(407) 898-6005 (F)(407) 898-7722"/>
        <s v="(P)(407) 303-4855 (F)(407) 303-4404"/>
        <s v="(P)(407) 646-7845 (F)(407) 646-7846"/>
        <s v="(P)(407) 932-6190 (F)(407)932-6191"/>
        <s v="(P)(407) 320-9960 (F)(407) 320-9970"/>
        <s v="(P)(407) 930-7801 (F)(407) 930-7806"/>
        <s v="(P)(407) 303-2801 (F)(407) 303-2805"/>
        <s v="(P)(407) 614-0616 (F)(407) 614-0617"/>
        <s v="(P)(407)303-8127 (F)(407)303-8197"/>
        <s v="(P)(407) 889-1953 (F)(407) 303-0845"/>
        <s v="(P)(407) 303-6285 (F)(407) 303-6284"/>
        <s v="(P)(407)303-4655 (F)(407)303-4654"/>
        <s v="(P)(407) 366-6004 (F)(407) 366-6919"/>
        <s v="(P)(352) 742-8830 (F)(352) 742-8826"/>
        <s v="(P)(407) 831-4040 (F)(407)260-0281"/>
        <s v="(P)(407) 566-0404 (F)(407)566-0411"/>
        <s v="(P)(407) 646-7380 (F)(407) 646-7381"/>
        <s v="(P)(407) 303-6830 (F)(407) 303-8659"/>
        <s v="(P)(352) 357-5311 (F)(352) 357-0659"/>
        <s v="(P)(352) 589-4111 (F)(352) 589-4245"/>
        <s v="(P)(407) 539-0312 (F)(407) 539-0313"/>
        <s v="(P)(407) 933-2522 (F)(407) 932-0215"/>
        <s v="(P)(407)320-8100 (F)(407)320-8110"/>
        <s v="(P)(407)930-7801 (F)(407)930-7806"/>
        <s v="(P)(407)862-3400 (F)(407)862-6277"/>
        <s v="(P)(407) 843-1180 (F)(407) 841-6160"/>
        <s v="(P)(407) 706-1650 (F)(407) 706-1651"/>
        <s v="(P)(407) 366-8856 (F)(407) 977-4319"/>
        <s v="(P)(407) 331-1121 (F)(407) 331-1156"/>
        <s v="(P)(407) 200-2759 (F)(407) 660-0016"/>
        <s v="(P)(352) 742-1760 (F)(352) 742-2604"/>
        <s v="(P)(407) 699-1160 (F)(407) 699-7861"/>
        <s v="(P)(352) 669-3161 (F)(352) 669-3855"/>
        <s v="(P)(407) 282-4400 (F)(407)282-4191"/>
        <s v="(P)(352) 343-0181 (F)(352) 343-0812"/>
        <s v="(P)(407) 614-0528 (F)(407)614-0529"/>
        <s v="(P)(407) 646-7070 (F)(407) 646-7747"/>
        <s v="(P)(407) 657-9188 (F)(407) 677-4770"/>
        <s v="(P)(407)303-3081 (F)(407)303-2147"/>
        <s v="(P)(407) 609-7395 (F)(407) 609-7297"/>
        <s v="(P)(407)303-4829 (F)(407) 303-4851"/>
        <s v="(P)(407) 646-7015 (F)(407) 646-7935"/>
        <s v="(P)(407) 646-7015 (F)(407)646-7935"/>
        <s v="(P)(407) 932-6193 (F)(407) 932-6194"/>
        <s v="(P)(407) 303-3081 (F)(407) 303-2147"/>
        <s v="(P)(407) 932-6193 (F)(407) 932-9394"/>
        <s v="(P)(407) 303-1812 (F)(407)303-1815"/>
        <s v="(P)(407) 644-2525 (F)(407) 644-3307"/>
        <s v="(P)(352) 742-2192 (F)(352) 742-2689"/>
        <s v="(P)(352) 742-0054 (F)(352) 742-2103"/>
        <s v="(P)(352) 742-2223 (F)(352) 742-2220"/>
        <s v="(P)(407) 303-4602 (F)(407) 303-4603"/>
        <s v="(P)(407)303-3824 (F)(407)303-3825"/>
        <s v="(P)(407) 303-7399 (F)(407)303-7305"/>
        <s v="(P)(407) 303-6330 (F)(407)303-6331"/>
        <s v="(P)(407) 944-3071 (F)(407) 944-3061"/>
        <s v="(P)(407) 833-9195 (F)(407) 833-9308"/>
        <s v="(P)(407) 303-6330 (F)(407) 303-6331"/>
        <s v="(P)(407) 646-7931 (F)(407) 6467943"/>
        <s v="(P)(407)303-0410 (F)(407)303-0417"/>
        <s v="(P)(407)303-2422 (F)(407)303-2435"/>
        <s v="(P)(407) 303-2422 (F)(407) 303-2435"/>
        <s v="(P)(407) 303-4190 (F)(407) 303-4192"/>
        <s v="(P)(407) 303-5860 (F)(407) 303-2759"/>
        <s v="(P)(407) 622-0560 (F)(407) 622-0563"/>
        <s v="(P)(407) 975-0412 (F)(407) 975-0413"/>
        <s v="(P)(352) 253-3100 (F)(352) 253-3101"/>
        <s v="(P)(407) 303-1549 (F)(407) 303-7621"/>
        <s v="(P)(407) 303-4901 (F)(407) 303-4909"/>
        <s v="(P)(352) 589-6367 (F)(352) 589-2458"/>
        <s v="(P)(407) 644-7551 (F)(407) 644-7121"/>
        <s v="(P)(407)893-6225 (F)(407)893-7353"/>
        <s v="(P)(407) 303-7270 (F)(407) 303-2553"/>
        <s v="(P)(352) 343-5722 (F)(352) 343-7506"/>
        <s v="(P)(407)644-1241 (F)(407)644-3058"/>
        <s v="(P)(407) 629-8802 (F)(407) 629-8803"/>
        <s v="(P)(407) 303-2570 (F)(407) 303-2585"/>
        <s v="(P)(407)646-7165 (F)(407)303-0847"/>
        <s v="(P)(407) 303-2528 (F)(407) 303-2760"/>
        <s v="(P)(407) 303-2770 (F)(407) 303-3268"/>
        <s v="(P)(407) 889-1999 (F)(407) 889-1193"/>
        <s v="(P)(407) 303-6729 (F)(407) 628-2037"/>
        <s v="(P)(407) 303-8877 (F)(407) 303-8811"/>
        <s v="(P)(407) 303-7991 (F)(407) 303-7803"/>
        <s v="(P)(407) 303-5204 (F)(407) 303-5205"/>
        <s v="(P)(407) 303-4220 (F)(407) 303-4676"/>
        <s v="(P)(407) 303-1444 (F)(407)303-1446"/>
        <s v="(P)(407) 821-3699 (F)(407) 890-9961"/>
        <s v="(P)(352) 589-6005 (F)(352) 589-6012"/>
        <s v="(P)(407) 614-0585 (F)(407) 614-0587"/>
        <s v="(P)(407) 975-0406 (F)(407)975-0407"/>
        <s v="(P)(407) 975-0406 (F)(407) 975-0407"/>
        <s v="(P)(407) 834-5151 (F)(407)834-5562"/>
        <s v="(P)(407)303-4078 (F)(407)303-4073"/>
        <s v="(P)(407) 303-6772 (F)(407)303-6775"/>
        <s v="(P)(407) 944-5240 (F)(407) 944-5251"/>
        <s v="(P)(407) 303-2024 (F)(407)303-2038"/>
        <s v="(P)(407) 303-4120 (F)(407) 303-4124"/>
        <s v="(P)(321) 939-3000 (F)(321) 939-3001"/>
        <s v="(P)(407) 656-0042 (F)(407) 656-0633"/>
        <s v="(P)(407) 303-2001 (F)(407) 303-2450"/>
        <s v="(P)(407) 303-3692 (F)(407)303-3634"/>
        <s v="(P)(407)303-1300 (F)(407)303-1301"/>
        <s v="(P)(407)975-0410 (F)(407)975-0411"/>
        <s v="(P)(407) 303-1687 (F)(407) 303-1729"/>
        <s v="(P)(407) 896-2901 (F)(407) 896-2901"/>
        <s v="(P)(407) 896-2901 (F)(407)896-2902"/>
        <s v="(P)(407) 303-9926 (F)(407) 303-9928"/>
        <s v="(P)(407)303-9926 (F)(407)303-9928"/>
        <s v="(P)(407) 975-0412 (F)(407)975-0413"/>
        <s v="(P)(407)303-9194 (F)(407)303-9273"/>
        <s v="(P)(407) 303-9194 (F)(407) 303-9273"/>
        <s v="(P)(407) 236-0006 (F)(407) 236-0007"/>
        <s v="(P)(407) 303-9980 (F)(407) 303-9987"/>
        <s v="(P)(407) 303-2528 (F)(407)303-2760"/>
        <s v="(P)(407) 303-2080 (F)(407) 303-2085"/>
        <s v="(P)(407) 303-5687 (F)(407) 303-0806"/>
        <s v="(P)(407) 303-7280 (F)(407) 303-7265"/>
        <s v="(P)(407) 303-5781 (F)(407) 303-5794"/>
        <s v="(P)(407)303-9200 (F)(407)303-9201"/>
        <s v="(P)(407) 339-3030 (F)(407)339-3003"/>
        <s v="(P)(407) 423-8443 (F)407-423-8445"/>
        <s v="(P)(407) 323-3550 (F)(407) 330-5962"/>
        <s v="(P)(352) 383-0624 (F)(352) 383-0758"/>
        <s v="(P)(386) 960-8282 (F)386-960-8280"/>
        <s v="(P)(407) 898-4116 (F)(407) 894-1091"/>
        <s v="(P)(352) 343-2167 (F)(352) 343-4699"/>
        <s v="(P)(352) 343-3330 (F)(352) 742-0354"/>
        <s v="(P)(772)569-3212 (F)(772)569-1435"/>
        <s v="(P)(407) 821-3680 (F)(407) 821-3681"/>
        <s v="(P)(407) 821-3627 (F)(407)303-4044"/>
        <s v="(P)(407)303-1373 (F)(407)303-0852"/>
        <s v="(P)(407) 896-8097 (F)(407) 898-8328"/>
        <s v="(P)(352) 742-4447 (F)(352) 742-4448"/>
        <s v="(P)(407) 609-7365 (F)(407) 609-7366"/>
        <s v="(P)(407) 303-2030 (F)(407) 303-2040"/>
        <s v="(P)(407)956-3300 (F)(407)956-3310"/>
        <s v="(P)(407) 200-2355 (F)(407) 200-4947"/>
        <s v="(P)(407) 303-1332 (F)(407) 303-0347"/>
        <s v="(P)(407) 599-6060 (F)(407) 646-7747"/>
        <s v="(P)(407)622-2647 (F)(407)644-3058"/>
        <s v="(P)(407) 303-5452 (F)(407) 303-5448"/>
        <s v="(P)(407) 303-7399 (F)(407) 303-7305"/>
        <s v="(P)(407 821-3620 (F)(407) 821-3621"/>
        <s v="(P)(407) 355-0803 (F)(407) 355-0432"/>
        <s v="(P)(407)303-3827 (F)(407)303-3828"/>
        <s v="(P)(407) 303 2474 (F)(407) 303-0682"/>
        <s v="(P)(407) 303 2474 (F)Pre Kidney (407) 303-0677 _x000a_Post Kidny (407 ) 303-0679"/>
        <s v="(P)(407) 303 2474 (F)(407) 303-0676"/>
        <s v="(P)(407) 303 2474 (F)(407) 303 0690"/>
        <s v="(P)(407) 303 2474 (F)(407) 303-0678"/>
        <s v="(P)(407) 836-9262 (F)(407) 836-7163"/>
        <s v="(P)(407)303-1380 (F)(407)303-1385"/>
        <s v="(P)(407) 303-4673 (F)(407)303-4674"/>
        <s v="(P)(407) 834-3300 (F)(407) 834-3800"/>
        <s v="(P)(407) 609-7391 (F)(407) 609-7245"/>
        <s v="(P)(407)764-4079 (F)(407)303-4503"/>
        <s v="(P)(407)303-6865 (F)(407) 303-6537"/>
        <s v="(P)(407)897-3499 (F)(407) 896-9454"/>
        <s v="(P)(407) 897-3499 (F)(407) 896-9454"/>
        <s v="(P)(407) 303-6865 (F)(407) 303-6537"/>
        <s v="(P)(407) 826-8999 (F)(407)826-8995"/>
        <s v="(P)(352) 343-2364 (F)(352) 253-0022"/>
        <s v="(P)(407) 992-2665 (F)(407) 896-9454"/>
        <s v="(P)(407) 628-3073 (F)(407) 628-3078"/>
        <s v="(P)(407) 303-7250 (F)(407) 303-7255"/>
        <m/>
        <s v="(P)(407) 614-0528 (F)(407) 614-0529" u="1"/>
        <s v="(P)(352) 742-2192 (F)Pending" u="1"/>
        <s v="(P)(407) 303-4760 (F)(407)303-4044" u="1"/>
        <s v="(P)(407) 889-8008 (F)(407) 303-0698" u="1"/>
        <s v="(P)(407) 599-9705 (F)(407) 599-0541" u="1"/>
        <s v="(P)(407) 303-6648 (F)" u="1"/>
        <s v="(P)(407) 306-0982 (F)(407)384-7754" u="1"/>
        <s v="(P)(407) 323-3550 (F)407-322-6127" u="1"/>
        <s v="(P)(352)742-3578 (F)(352)742-3581" u="1"/>
        <e v="#N/A" u="1"/>
        <s v="(P)(407)944-3097 (F)(407)944-3098" u="1"/>
        <s v="(P)(407) 303-2030 (F)(407) 303-2042" u="1"/>
        <s v="(P)(407) 922-7691 (F)(407) 975-0407" u="1"/>
        <s v="(P)(321)939-3553 (F)(321)939-3552" u="1"/>
        <s v="(P)(352) 360-0654 (F)(352) 360-0668" u="1"/>
        <s v="(P)(407)886-1300 (F)(407)886-1305" u="1"/>
        <s v="(P)(407) 303-5191 (F)(407)303-5193" u="1"/>
      </sharedItems>
    </cacheField>
    <cacheField name="SPECIALTY" numFmtId="0">
      <sharedItems containsBlank="1" count="37">
        <s v="CARDIOLOGY"/>
        <s v="SURGERY"/>
        <s v="ONCOLOGY"/>
        <s v="WOMENS"/>
        <s v="TRANSITION CLINIC"/>
        <s v="PRIMARY CARE"/>
        <s v="PEDIATRIC SPECIALTY"/>
        <s v="CRITICAL CARE/HOSPITALIST"/>
        <s v="ENDOCRINOLOGY"/>
        <s v="FAMILY MEDICINE"/>
        <s v="INTERNAL MEDICINE"/>
        <s v="MULTI-SPECIALTY"/>
        <s v="GASTROENTEROLOGY"/>
        <s v="HOSPITALIST"/>
        <s v="WOUND CARE"/>
        <s v="NEONATOLOGY"/>
        <s v="NEUROLOGY"/>
        <s v="NEURO/PSYCH"/>
        <s v="OB/GYN"/>
        <s v="OB HOSPITALIST"/>
        <s v="PALLIATIVE CARE"/>
        <s v="PEDIATRICS"/>
        <s v="PEDIATRIC INTENSIVIST"/>
        <s v="PEDIATRIC ENDOCRINOLOGY"/>
        <s v="PEDIATRIC GASTROENTEROLOGY"/>
        <s v="PEDIATRIC HOSPITALIST"/>
        <s v="PEDIATRIC NEPHROLOGY"/>
        <s v="CHILDRENS"/>
        <s v="PULMONARY"/>
        <s v="RADIOLOGY"/>
        <s v="GERIATRICS"/>
        <s v="SPORTS MEDICINE"/>
        <s v="SURGICAL ONCOLOGY"/>
        <s v="FHTI"/>
        <s v="UROLOGY"/>
        <m/>
        <e v="#N/A" u="1"/>
      </sharedItems>
    </cacheField>
    <cacheField name="VICE PRESIDENT" numFmtId="0">
      <sharedItems containsBlank="1" count="17">
        <s v="SCOTT HILL"/>
        <s v="VICKI CHILCOTT"/>
        <s v="MARLENE HOLLAND"/>
        <s v="FERNANDO NASCIMENTO"/>
        <s v="PATRICIA TOOR"/>
        <s v="DEBORAH HAYWOOD"/>
        <s v="WILLIAM WINDER"/>
        <s v="KRISTIN JIMENEZ"/>
        <s v="ELISE MACCARROLL-WRIGHT"/>
        <s v="KARI VARGAS"/>
        <m/>
        <s v="BILL WINDER (SD)" u="1"/>
        <s v="DEBORAH HAYWOOD (INTERIM)" u="1"/>
        <s v="WARREN WYLIE" u="1"/>
        <s v="WARREN WYILE" u="1"/>
        <s v="MIKE FERRY (INTERIM)" u="1"/>
        <e v="#N/A" u="1"/>
      </sharedItems>
    </cacheField>
    <cacheField name="DIRECTOR / PA" numFmtId="0">
      <sharedItems containsBlank="1" count="63">
        <s v="BRENT WEBER _x000a_"/>
        <s v="PAULA MORRISSEY _x000a_"/>
        <s v="CYNDI BERGS _x000a_MEGHAN LAY (PRAC. ADMIN)"/>
        <s v="CYNDI BERGS _x000a_"/>
        <s v="LYNETTE KEELING _x000a_"/>
        <s v="BRENT WEBER _x000a_JOHN COLEBAUGH (PRAC. ADMIN)"/>
        <s v="EDWARD FLUKER _x000a_"/>
        <s v="SANDRA REEDER _x000a_"/>
        <s v="MICHELL ATHANASE _x000a_"/>
        <s v="KATHRYN WILSON _x000a_JAMES HARBOTTLE (AD)"/>
        <s v="JENNY MOODY _x000a_"/>
        <s v="AMBER MODANI _x000a_SAMANTHA AU-YEUNG (PRAC. ADMIN)"/>
        <s v="PAULA MORRISSEY _x000a_CATHERINE BELANGER (PRAC. ADMIN)"/>
        <s v="BERNADETTE SILVERSTEIN _x000a_"/>
        <s v="CRYSTAL BINKS _x000a_"/>
        <s v="DALIA TIRADO _x000a_"/>
        <s v="DIANE OSTRANDER _x000a_"/>
        <s v="DALIA TIRADO _x000a_VIRGINIA IANNUCCI (PRAC. ADMIN)"/>
        <s v="CINDY MCMILLAN _x000a_"/>
        <s v="JAHAIRA BARBOT-JIMENEZ _x000a_JESSICA GREVES (PRAC. ADMIN)"/>
        <s v="KIM ANDERSON (EXEC DIR) _x000a_ELYSIA MARRERO (PRAC. ADMIN)"/>
        <s v="DAWN GATES _x000a_"/>
        <s v="KIM ANDERSON (EXEC DIR) _x000a_RACHEL NASSICK (PRAC. ADMIN)"/>
        <s v="JAHAIRA BARBOT-JIMENEZ _x000a_IAN MCCRACKEN (PRAC. ADMIN)"/>
        <s v="AMBER MODANI _x000a_"/>
        <s v="JAHAIRA BARBOT-JIMENEZ _x000a_RODOLFO FERNANDEZ (PRAC. ADMIN)"/>
        <s v="KIM ANDERSON (EXEC DIR) _x000a_CARLOS HERNANDEZ (PRAC. ADMIN)"/>
        <s v="JAHAIRA BARBOT-JIMENEZ _x000a_JESSICA GREVES (PRAC. AMDIN)"/>
        <s v="CYNDI BERGS _x000a_FRISNER NELSON (PRAC. ADMIN)"/>
        <s v="JENNY MOODY _x000a_GABRIELLE TORRES (PRAC. ADMIN)"/>
        <s v="DAWN LEE _x000a_"/>
        <s v="DAWN LEE _x000a_MUBINA LAKHA (PRAC. ADMIN)"/>
        <s v="DREW DEVANE (EXEC DIR) _x000a_JULIE ROSADO (PRAC. ADMIN)"/>
        <s v="DREW DEVANE (EXEC DIR) _x000a_"/>
        <s v="SUSAN GRACIA, JULIE EDINGER, TRICIA PERRY (REV DIR) _x000a_"/>
        <s v="TBD _x000a_"/>
        <s v="BARRY FRIEDMAN _x000a_"/>
        <s v="DREW DEVANE (EXEC DIR) _x000a_CHARLIE CULTER (PRAC. ADMIN) (INTERIM)"/>
        <m/>
        <s v="" u="1"/>
        <s v="WILLIAM WINDER (SD) / JAHAIRA BARBOT-JIMENEZ (D) _x000a_IAN MCCRACKEN (PRAC. ADMIN)" u="1"/>
        <s v="JENNY MODDY _x000a_" u="1"/>
        <s v="KATHRYN WILSON _x000a_JAMES HARBOTTLE" u="1"/>
        <s v="JAHAIRA BARBOT-JIMENEZ _x000a_" u="1"/>
        <s v="MICHELLE ATHANASE _x000a_" u="1"/>
        <s v="WILLIAM WINDER (SD)/AMBER MODANI (D) _x000a_" u="1"/>
        <s v="LYNETTE KEELING _x000a_MUBINA LAKHA (PRAC. ADMIN)" u="1"/>
        <s v="DREW DEVANE _x000a_" u="1"/>
        <s v="DREW DEVANE _x000a_CHARLIE CULTER (PRAC. ADMIN) (INTERIM)" u="1"/>
        <s v="KIM ANDERSON (SD) _x000a_" u="1"/>
        <s v="WILLIAM WINDER (SD) / AMBER MODANI _x000a_" u="1"/>
        <s v="DREW DEVANE (SD) _x000a_CHARLIE CUTLER (PRAC. ADMIN)" u="1"/>
        <s v="DAWN LEE (PRAC. ADMIN) _x000a_" u="1"/>
        <s v="DREW DEVANE (SD) _x000a_" u="1"/>
        <s v="WILLIAM WINDER (SD) / JAHAIRA BARBOT-JIMENEZ (D) _x000a_" u="1"/>
        <s v="BRENT WEBER / JOHN COLEBAUGH (PRAC. ADMIN) _x000a_" u="1"/>
        <s v="WILLIAM WINDER (SD) / AMBER MODANI (D) _x000a_" u="1"/>
        <s v="KIM ANDERSON (SD) _x000a_CARLOS HERNANDEZ (PRAC. ADMIN)" u="1"/>
        <s v="TBD / SHERI PETERSON (FH) _x000a_" u="1"/>
        <s v="DENISE RUSLER, SUSAN GRACIA, JULIE EDINGER _x000a_" u="1"/>
        <s v="KIM ANDERSON (SD) _x000a_ELYSIA MARRERO (PRAC. ADMIN)" u="1"/>
        <s v="CYNDI BERGS _x000a_MEGHAN CONNER (PRAC. ADMIN)" u="1"/>
        <s v="BILL WINDER (SD) / AMBER MODANI (D) _x000a_" u="1"/>
      </sharedItems>
    </cacheField>
    <cacheField name="OFFICE MANAGER" numFmtId="0">
      <sharedItems containsBlank="1" count="203">
        <s v="TBD"/>
        <s v="SHAWNA FLETCHER (PM)"/>
        <s v=""/>
        <s v="LISA HARMAN (PM)"/>
        <s v="YOLANDA HERNANDEZ (OS)"/>
        <s v="J. CURTIS NGUYEN (PM)"/>
        <s v="GWEN BURDEN (PM)"/>
        <s v="AMANDA LINDLEY (PM) / SELENA RUSSO (OS)"/>
        <s v="JILL SAYERS (PM)"/>
        <s v="LUCIA CRUZ"/>
        <s v="TINA WELLS"/>
        <s v="TBD (PM)/ MELISSA BROWN (OS)"/>
        <s v="TBD (PM)/ BRITTANY TORRES (OS)"/>
        <s v="TBD (PM)/LAQUITA FORD (OS)"/>
        <s v="TBD (PM) / MELISSA BROWN (OS)"/>
        <s v="TRACEE SIMPSON (PM)"/>
        <s v="VACANT"/>
        <s v="NICOLE GREENLEAF (PM)"/>
        <s v="JOSEPHINE MARCH (PM)"/>
        <s v="MERCY COLON (PM)"/>
        <s v="SAIRE RINCON (PM)"/>
        <s v="MONICA SKOLL (PM)"/>
        <s v="PATRICIA ROWE (OS)"/>
        <s v="JENNIFER CORTELLI (PM)"/>
        <s v="MICHAEL SCHULZ (PM)"/>
        <s v="NICOLE PARSONS (PM)"/>
        <s v="JONI GUZMAN (PM)"/>
        <s v="SONIA CRUZ-NAZARIO (PM)"/>
        <s v="SONJA &quot;JAYDE&quot; CHATHAM (PM)"/>
        <s v="CHARLENE MILES (PM)"/>
        <s v="LORRAINE DIAZ (OS)"/>
        <s v="SAYRE RINCON (PM)"/>
        <s v="NIKO ANDO (PM)"/>
        <s v="GLENDA GRAHAM (PM)"/>
        <s v="SANDRA CARINO (PM)"/>
        <s v="TRACY CARLSON (PM)"/>
        <s v="ANGELA WILLIAMS (PM)"/>
        <s v="DEBORAH MORALES (PM)"/>
        <s v="SUSAN VAUGHN (PM)"/>
        <s v="OMAIDA CALDERON (PM)"/>
        <s v="MONICA SCHULZ (PM)"/>
        <s v="SUSAN WITT (PM)"/>
        <s v="ELIZABETH JAMES (OS)"/>
        <s v="JESSICA ORTIZ (PM)"/>
        <s v="SANDRA RUDOLPH (PM)"/>
        <s v="KATHY HOPE (OS)"/>
        <s v="ANITA SIFFERD (PM)"/>
        <s v="AMEAKA VALENTINE (PM)"/>
        <s v="CURT MAJORS (PM)"/>
        <s v="TAMESHA RYAN (PM)"/>
        <s v="DEBBIE MORO (PM)"/>
        <s v="CYNTHIA NIEVES (PM)"/>
        <s v="CYNTHIA NIEVES (PM) / YOLANDA HERNANDEZ (OS)"/>
        <s v="CYNTHIA NIEVES (PM) / MELISSA JOHNSON (OS)"/>
        <s v="CYNTHIA NIEVES (PM) / CRYSTAL SOTO (OS)"/>
        <s v="CYNTHIA NIEVES (PM) / ANNGY MONCALEANO (OS)"/>
        <s v="CYNTHIA NIEVES (PM) / CAROLINE ANCHIQUE (OS)"/>
        <s v="BONNIE PEARCE (OS)"/>
        <s v="MARY PATTULLO (PM)"/>
        <s v="JENNIE AMOLE (OS)"/>
        <s v="CERINDA HAMILTON (PM)"/>
        <s v="MARITZA ORTIZ (PM)"/>
        <s v="TBD (PM)"/>
        <s v="TBD (PM) / TYLER SMITH (OS)"/>
        <s v="STEPHANIE RUSSI (PM)"/>
        <s v="CALEB FERGUSON (PM)"/>
        <s v="JOCELYN CUMMINGS (OS)"/>
        <s v="JESSICA JOHNSON"/>
        <s v="AMANDA COLELLA (OS)"/>
        <s v="ALLISON ALPERS (PM)"/>
        <s v="SHERONDA WRIGHT (PM)"/>
        <s v="MARCI BRANSDORF (PM)"/>
        <s v="MARIA RAMIREZ (PM)"/>
        <s v="LOIDA VALENTIN-NEAL (PM)"/>
        <s v="DESIREE RIVERA (PM)"/>
        <s v="RACHEL BLEDSOE (OS)"/>
        <s v="STACY HALBURD (PM)"/>
        <s v="RENAY CROWE (PM)"/>
        <s v="TBD (PM)/ETHEL CHAMBERS (OS)"/>
        <s v="ALAINA VELASQUEZ (PM)/SIERRA JOOSTEN (OS)"/>
        <s v="MICHELLE HILL (PM)"/>
        <s v="ALAINA VELASQUEZ (PM)"/>
        <s v="VIRGINIA TUCCIO (PM)"/>
        <s v="KATHERINE GUILLEN (PM)"/>
        <s v="LEIDA SANTOS (PM)"/>
        <s v="LINDA WHIPSET (PM)"/>
        <s v="MORAIMA ACOSTA (PM)"/>
        <s v="CATHY FELICIANO (PM)"/>
        <s v="ANTHONY REYES (PM)"/>
        <s v="JESSICA MENENDEZ (OS)"/>
        <s v="TIFFANY RUBIANO (OS)"/>
        <s v="EUSEBIA (SEBI) COLON (PM)"/>
        <s v="KISHA GREEN (PM)"/>
        <s v="MELLISA PACIGA (PM)"/>
        <s v="MELISSA PACIGA (PM)"/>
        <s v="JESSICA OWENS (PM)"/>
        <s v="NANCY ALICEA (PM)"/>
        <s v="KAREN BRANTLEY (PM)"/>
        <s v="KAREN BRANTLEY (PM) / NATALIE LAROSE WHITE (OS)"/>
        <s v="HALEY CRUZ (PM)"/>
        <s v="ALISON BENNETT-BOYLE (PM)"/>
        <s v="ROBERTA RICHARD (OS)"/>
        <s v="ALISON BENNETT-BOYLE (PM) / STEPHANIA AUGUSTIN (OS)"/>
        <s v="BEVERLY WILKINS (OS)"/>
        <s v="JENNIFER ELKINS (OS)"/>
        <s v="ASHLEY MURRAY (OS)"/>
        <s v="PEGGIE CALAHAN (OS)"/>
        <s v="YADIRA SANCHEZ (OS)"/>
        <s v="YOWANA ESCOBAR (PM)"/>
        <s v="JESSICA BARBER (PM)"/>
        <s v="JULIE ROSADO (PM)"/>
        <s v="PATRICIA HORVATH (PM)/KAIRSTEN TURNER (PM)"/>
        <s v="ANTRONE TUMBLING (PM)"/>
        <s v="CRYSTAL SANDERS (PM)"/>
        <m/>
        <s v="JANELLE CALDWELL (OS)"/>
        <s v="JOY JAMES (PM)"/>
        <s v="MICHELE VANDAM (OS)"/>
        <s v="KAREN MILLER (PM)/SANDRA AGUILAR(OS)"/>
        <s v="STACEY GRAY (PM)"/>
        <s v="FRANCES SORBER (PM)"/>
        <s v="VENUS BOLET (OS)"/>
        <s v="GLORIA SIBLEY (PM)"/>
        <s v="VAN ROSA TRAN (PM)"/>
        <s v="ANGELA ORTIZ (OS)"/>
        <s v="CECELIA RITTER (PM)"/>
        <s v="DORENE CARTER (PM)"/>
        <s v="ANGELA ORTIZ (PM)"/>
        <s v="CATHERINE BENITEZ (PM)"/>
        <s v="MARIA RAMIREZ (OS)" u="1"/>
        <s v="JOSHUA BUTLER (PM)" u="1"/>
        <s v="IAN MCCRACKEN (PM)" u="1"/>
        <s v="CYNTHIA NIEVES (PM)/MELISSA JOHNSON (OS)" u="1"/>
        <s v="FRISNER NELSON (PRAC. ADMIN)" u="1"/>
        <s v="TAMESHA RYAN" u="1"/>
        <s v="ANTHONY REYES" u="1"/>
        <s v="JESSICA GREVES (PRAC. AMDIN) / CALEB FERGUSON (PM)" u="1"/>
        <s v="CATHERINE BELANGER (PRAC. ADMIN) / MONICA SKOLL (PM)" u="1"/>
        <s v="JESSICA IRWIN (PRAC. AMDIN)" u="1"/>
        <s v="RODOLFO FERNANDEZ (PRAC. ADMIN)" u="1"/>
        <s v="SHERI LAPORTE (PM)" u="1"/>
        <s v="DESIREE RIVERA" u="1"/>
        <s v="RACHEL NASSICK (PRAC. ADMIN)" u="1"/>
        <s v="SONJA &quot;JAYDE&quot; CHATHAM (OS)" u="1"/>
        <s v="SIERRA JOOSTEN (OS)" u="1"/>
        <s v="N/A" u="1"/>
        <s v="RACHEL NASSICK (PRAC. ADMIN) / MARIA JOHNSON (PM)" u="1"/>
        <s v="KATHRYN TORRES (PM)" u="1"/>
        <s v="PAULETTE GITLES (PM)" u="1"/>
        <s v="CATHY BENITEZ (PM)/AMANDA LINDLEY (OS)" u="1"/>
        <s v="AMANDA LINDLEY (OS)" u="1"/>
        <s v="VAN ROSA TRAN" u="1"/>
        <s v="CATHERINE BELANGER (PRAC. ADMIN) / SAIRE RINCON (PM)" u="1"/>
        <s v="INGRID BROWN (OS)" u="1"/>
        <s v="TARA JIMENEZ (PM)" u="1"/>
        <s v="YVETTE LAFLECHE (INTERIM)" u="1"/>
        <s v="MARITZA ORTIZ (OS)" u="1"/>
        <s v="FRANCES SORBET (PM)" u="1"/>
        <s v="CATHERINE BELANGER (PRAC. ADMIN) / SANDRA CARINO (PM)" u="1"/>
        <s v="EUSEBIA COLON (PM)" u="1"/>
        <s v="SHARON GARCIA (PM)" u="1"/>
        <s v="KYLER FINKBEINER (OS)" u="1"/>
        <s v="RACHEL NASSICK (PRAC. ADMIN) / AMANDA COLELLA (OS)" u="1"/>
        <s v="JAYDE CHATHAM (PM)" u="1"/>
        <s v="KIM LOWER (PRAC. ADMIN)" u="1"/>
        <s v="ERICA LARA (PM)/LAQUITA FORD (OS)" u="1"/>
        <s v="ALISON BENNETT-BOYLE (PM) / DOROTHY SMITH (OS)" u="1"/>
        <s v="SHAWN OGLE (PM)" u="1"/>
        <s v="ALAINA VELASQUEZ (PM)/NICOLE VARGAS (OS)" u="1"/>
        <s v="CYNTHIA NIEVES (PM) / ANDREA VIZUETE (OS)" u="1"/>
        <s v="JESSICA IRWIN (PRAC. AMDIN) / CALEB FERGUSON (PM)" u="1"/>
        <e v="#N/A" u="1"/>
        <s v="DONNA COLEMAN (PM)" u="1"/>
        <s v="DANA CONLEY (PM)" u="1"/>
        <s v="CRYSTAL SANDERS (SUPV)" u="1"/>
        <s v="MARIA JOHNSON (PM)" u="1"/>
        <s v="MONICA SCHULZ (OS)" u="1"/>
        <s v="TRACEE SIMPSON" u="1"/>
        <s v="DEBORAH MORALES (OS)" u="1"/>
        <s v="JASON STEEN (PM)" u="1"/>
        <s v="RACHEL NASSICK (PRAC. ADMIN) / VIRGINIA TUCCIO (PM)" u="1"/>
        <s v="NIKO ANDO" u="1"/>
        <s v="SONJA &quot;JAYDE&quot; CHATHAM" u="1"/>
        <s v="DIANA BROWN (PM)" u="1"/>
        <s v="ALICIA WILLIAMS (PM)" u="1"/>
        <s v="MUBINA LAKHA (PM)" u="1"/>
        <s v="CATHY BENITEZ (PM)" u="1"/>
        <s v="LEIDA SANTOS" u="1"/>
        <s v="MARY PATTULLO (OS)" u="1"/>
        <s v="JILL SAYERS (OS)" u="1"/>
        <s v="NICOLE WARNER (OS)" u="1"/>
        <s v="PAULETTE GITLES (PM)/ETHEL CHAMBERS (OS)" u="1"/>
        <s v="CATHERINE BELANGER (PRAC. ADMIN) / MERCY COLON (PM)" u="1"/>
        <s v="MINDI APICELLA" u="1"/>
        <s v="VIRGINIA IANNUCCI (PRAC. ADMIN)" u="1"/>
        <s v="SAMANTHA AU-YEUNG (PRAC. ADMIN)" u="1"/>
        <s v="CATHERINE BELANGER (PRAC. ADMIN)" u="1"/>
        <s v="CATHERINE BENITEZ (PM)/AMANDA LINDLEY (OS)" u="1"/>
        <s v="SUSAN HUSSON-KELLOWAY (PM)" u="1"/>
        <s v="VALORI TURNER (PM)" u="1"/>
        <s v="LYNDI DONALDSON (OS)" u="1"/>
        <s v="MARIA ORTIZ (PM)" u="1"/>
        <s v="CYNTHIA NIEVES (PM) / YVETTE QUEVEDO (OS)" u="1"/>
      </sharedItems>
    </cacheField>
    <cacheField name="PROVIDER NAME" numFmtId="0">
      <sharedItems containsBlank="1" count="1182">
        <s v="TARVER III, JAMES H."/>
        <s v="WILSON, MELISA ANDREA"/>
        <s v="STANSBERRY, JASON"/>
        <s v="CHANCE, MICHELLE"/>
        <s v="SMITH, DENNIS C."/>
        <s v="KIM, KEITH C."/>
        <s v="YOUNG, MICHELE L."/>
        <s v="LAPP, LAUREN"/>
        <s v="SIMILIEN, SHEILIA"/>
        <s v="EDGAR, CORY"/>
        <s v="PATEL, RUSHANG"/>
        <s v="SMITH, TORI BETH"/>
        <s v="MORI, SHAHRAM"/>
        <s v="BALLS, JASON W."/>
        <s v="SMITH, MEGAN"/>
        <s v="BROWNING, AMY LYNN"/>
        <s v="MARSDEN, NICOLE"/>
        <s v="VARELA, JUAN"/>
        <s v="GOLDSTEIN, STEVEN"/>
        <s v="MCVEY, COURTNEY"/>
        <s v="MINTON, LISA F."/>
        <s v="MCCRAY, DEVINA"/>
        <s v="FITZGERALD, AUDREY"/>
        <s v="BRADY-HULL, DEBORAH"/>
        <s v="KEMP, KAMY R."/>
        <s v="BOMMA, CHANDRA"/>
        <s v="SMITH, DANIELLE"/>
        <s v="MOUSSA, AMR"/>
        <s v="BUCHANAN, MELISSA S."/>
        <s v="MITCHELL, BRIDGETTE"/>
        <s v="BHATHEJA, ROHIT"/>
        <s v="MA, CAROL CHUNG-CHI"/>
        <s v="ARIAS, JOSE H."/>
        <s v="SEIFEIN, HANI B."/>
        <s v="CEN, PUXIAO"/>
        <s v="LOZANO, HECTOR F."/>
        <s v="MINER, JAMES A._x000a_(SEP 06/28/2019)"/>
        <s v="FRANCESCHI, ALEJANDRO C."/>
        <s v="WEAVER, CURTIS J."/>
        <s v="PATEL, PAVAN V."/>
        <s v="MCNUTT, NICOLE ALYSSA"/>
        <s v="SAENZ, CARLOS B."/>
        <s v="VERVERIS, JOHN"/>
        <s v="PAYOR, REBECCA JEAN"/>
        <s v="DO LAGO, RODRIGO"/>
        <s v="BONILLA, CESAR"/>
        <s v="BARSOUM, BASIEM (WILL)"/>
        <s v="WODI, LINUS A."/>
        <s v="TAUSSIG, ANDREW"/>
        <s v="TOTA-MAHARAJ, RAJESH"/>
        <s v="TORALBEN PATEL"/>
        <s v="HASHMI, USMAN"/>
        <s v="RUIZ, MABEL"/>
        <s v="SULLIVAN, SANDRA"/>
        <s v="SCHWARTZ, KERRY"/>
        <s v="FAHEY, FRANCIS J."/>
        <s v="WICK, STEVEN"/>
        <s v="KIM, CHIN K."/>
        <s v="PATACSIL, FRANKIE JO"/>
        <s v="GUERRERO, PATRICIA ADRIANA"/>
        <s v="CURRY, RUPERT CHARLES"/>
        <s v="WOODWARD, JOHN MICHAEL"/>
        <s v="DERRICK, DAWN MICHELLE"/>
        <s v="HOFFMAN, ABIGAIL"/>
        <s v="MONIR, GEORGE"/>
        <s v="GARCIA, EVELYN"/>
        <s v="WALSH, THOMAS FLEMING"/>
        <s v="ELLINGSON, DAVID J."/>
        <s v="HARKNESS, DENNIS E."/>
        <s v="ALLEN, GARY SCOTT"/>
        <s v="MOORE, WISTAR &quot;TIM&quot;"/>
        <s v="STEWARD, HARRISON B."/>
        <s v="BOYER, JOSEPH H."/>
        <s v="ROSENDO, LEYBERTH"/>
        <s v="PIERRE, LYNE"/>
        <s v="MOODY, LISSETTE"/>
        <s v="ROSENBAUER, BRITTANY_x000a_(NEW 06/24/2019)"/>
        <s v="STONE, FRANK"/>
        <s v="REEDER, SANDRA"/>
        <s v="WELLS, TINA"/>
        <s v="MEACHAM, KIMBERLY"/>
        <s v="NASSIF, GEORGE J."/>
        <s v="ALBERT, MATTHEW ROSS"/>
        <s v="GREEGORIOUS THOMAS, SMITHAMOL"/>
        <s v="MCLYMONT, SANDRIA"/>
        <s v="CALI, AMANDA_x000a_(NEW 07/07/2019)"/>
        <s v="KELLY, JUSTIN"/>
        <s v="BONILLA, SAMANTHA"/>
        <s v="ORKIN, BRUCE"/>
        <s v="DEBECHE-ADAMS, TERESA C."/>
        <s v="TILAHUN, YAPHET"/>
        <s v="NEUMANN, KAROLINE"/>
        <s v="LEVEILLE, NICOLE"/>
        <s v="DRAKE, JEREMY"/>
        <s v="MONSON, JOHN"/>
        <s v="SNEIDER, JEREMY"/>
        <s v="LEWIS, LAURA_x000a_(SEP 05/25/2019)"/>
        <s v="GARCIA-HENRIQUEZ, NORBERT"/>
        <s v="GALANTE, DANIEL"/>
        <s v="BENTINGANAN CORTES, ZEENA"/>
        <s v="GEER, KAMINI"/>
        <s v="GUEDES, BENY"/>
        <s v="MCCONKEY, STACY"/>
        <s v="RAMIREZ, JOSE FERNANDO_x000a_(SEP 04/15/2019)"/>
        <s v="COMBS, STEPHENIE M."/>
        <s v="GOLDBERG, JOSHUA"/>
        <s v="NEMANI, NIMISH"/>
        <s v="DUNTON, CATHERINE"/>
        <s v="CARRILLO, MARIA CARIDAD"/>
        <s v="MOOREHEAD, HEATHER"/>
        <s v="SORRELL, JUDITH E."/>
        <s v="ARANGO, ROBERTO A."/>
        <s v="PARIKH, AMAY"/>
        <s v="STEAHR, GREGG ARTHUR"/>
        <s v="JAMES, GEEN"/>
        <s v="LOVERIDGE, CARL"/>
        <s v="ANDERSEN, SONJA"/>
        <s v="MORADI, BIJAN"/>
        <s v="HILL, AMANDA L."/>
        <s v="GOLDBLATT, MICHAEL A."/>
        <s v="BULL, STEFANIE MARIA"/>
        <s v="ROSARIO, ARIEL"/>
        <s v="ROSADO, CAROLYN"/>
        <s v="FARAG, HANY"/>
        <s v="OLIVEIRA, EDUARDO C."/>
        <s v="ASHRAF, ALI"/>
        <s v="SMITH, LISA"/>
        <s v="NGUYEN, ALEXANDER"/>
        <s v="SWEET, VESNA"/>
        <s v="ANDERSON, AFFITIN"/>
        <s v="BEHNIA, MEHRDAD"/>
        <s v="BAHL, LAUREN"/>
        <s v="CONTORAKES, CHERI"/>
        <s v="LAGINA, ROBYN"/>
        <s v="OKORIE, OKORIE NDUKA"/>
        <s v="ADAMS, SONIA"/>
        <s v="SANCHEZ, STEPHANIE"/>
        <s v="HMADEH, MOHAMMAD YASSIN M RIDA"/>
        <s v="BOX, THEODORE"/>
        <s v="HADDADIN, ALA' SAMI"/>
        <s v="JOCSON, MARIA JESSICA"/>
        <s v="MACKEY, SHAUN"/>
        <s v="VUONG, CRISTINA"/>
        <s v="SUTTON, STACY ANN"/>
        <s v="HODGE, JAMES"/>
        <s v="FERNAINY, KHALED"/>
        <s v="RAVAL, PATRICIA"/>
        <s v="WILLIAMS, FRANKLENE"/>
        <s v="FRONEFIELD, HERMAN"/>
        <s v="ABDELGHANI, LOUI"/>
        <s v="CEARRAS, MARTIN"/>
        <s v="RICCABONI, NACOLE_x000a_(NEW 06/10/2019)"/>
        <s v="SHARIF, MOHAMMED"/>
        <s v="HANNA, RAMI_x000a_(SEP 04/15/2019)"/>
        <s v="WALDON, BRENT"/>
        <s v="ORTIZ, THAYNI &quot;VICTORIA&quot;"/>
        <s v="HAYNES, LINCOLN"/>
        <s v="RAMADAN, BASSEL_x000a_(NEW 06/24/2019)"/>
        <s v="COLE, DEVON"/>
        <s v="EL MAALI, CHEIKH"/>
        <s v="JOHNSON, SHELBY"/>
        <s v="DAVIS, MARC"/>
        <s v="KIRK, ROBERT"/>
        <s v="JOHNSON, JAMES &quot;SCOTT&quot;"/>
        <s v="TILETNICK, MELISSA"/>
        <s v="RUPPEL, GREGORY"/>
        <s v="DAYHOFF, KELLY"/>
        <s v="BASILE, ALYSSA"/>
        <s v="RAMADAN, BASSEL"/>
        <s v="CAMBRIDGE, ROBERT"/>
        <s v="CAVAROCCHI, NICHOLAS"/>
        <s v="HERNANDEZ, CHRISTIAN"/>
        <s v="LOPEZ RUIZ, ARNALDO"/>
        <s v="BAUMAN, HOLLIE_x000a_(NEW 07/22/2019)"/>
        <s v="ALLYNE, CURTIS"/>
        <s v="JOHNSON, JASON"/>
        <s v="NORMAN, FRANCISCO"/>
        <s v="TARKOWSKI, AMANDA"/>
        <s v="DARRABIE, MARCUS"/>
        <s v="GUZZI, LOUIS M."/>
        <s v="PULLAKHANDAM, NAGA SRINIVAS"/>
        <s v="DIBY, AURORE"/>
        <s v="FORREST, EMILY K."/>
        <s v="JOHNSON, JEAN S."/>
        <s v="TURNER, ALICIA"/>
        <s v="DESARIO, MARY V."/>
        <s v="BLACKBURN, ERIN RENEE"/>
        <s v="COLEMAN, ROBERT V."/>
        <s v="YELVERTON, KARISSA"/>
        <s v="MARTIN, AILIZ"/>
        <s v="OWEN, LOUISE"/>
        <s v="VARON, JUAN C."/>
        <s v="ULLAH, DANIEL RYAN"/>
        <s v="BAKHTIANI, PARKASH"/>
        <s v="THIRY, JACQUELINE"/>
        <s v="WHALEY, MATTHEW"/>
        <s v="FEBRES, JEANINE"/>
        <s v="TANTON, DAMON DANNY"/>
        <s v="MARTIN, ANDREW S."/>
        <s v="CHARLES, CARMINA"/>
        <s v="CORREA, FRANCISCO"/>
        <s v="WOMBLES, CHRISTINA"/>
        <s v="GIREESH, ELAKKAT"/>
        <s v="LEE, KI HYEONG"/>
        <s v="SKINNER, HOLLY J."/>
        <s v="SEO, JOO HEE"/>
        <s v="TENORIO, ANNITTA"/>
        <s v="BEDNEY, LAUREN M."/>
        <s v="RINGENBERG, RAE E."/>
        <s v="ACOSTA, IRMA C."/>
        <s v="JOHNSON, IVONNE"/>
        <s v="HEO, JAE"/>
        <s v="CORTES, JOYCE"/>
        <s v="COLLAZO, MARIE MILAGROS"/>
        <s v="PRITCHETT, BERNICE ADELLA"/>
        <s v="SIBLEY, SHARON M."/>
        <s v="ATTERMANN, STEVEN L."/>
        <s v="TOLLA, MONA"/>
        <s v="ALLEYNE, DIAHANN"/>
        <s v="TIMMONS, ERINN SOPHIA"/>
        <s v="GUIRGUIS, AMIR F."/>
        <s v="MCGUIRE, JESSICA"/>
        <s v="NAGUIB, HOSSAM"/>
        <s v="MARKMAN, BETHANY"/>
        <s v="FLORIMONTE, JASON"/>
        <s v="RODRIGUES, RANDI-ANN"/>
        <s v="LUGO MANDES, NEJDA_x000a_(SEP 04/24/2019)"/>
        <s v="MILKMAN SOLOMON, RACHEL"/>
        <s v="VU, CHUONG H."/>
        <s v="FLOYD, ALICE L."/>
        <s v="TORRES, LELA"/>
        <s v="SHAY, SAMUEL P."/>
        <s v="SASSE, ELIZABETH B."/>
        <s v="MERRIWEATHER, MARCUS JEROME"/>
        <s v="RODRIGUEZ, KENNIE"/>
        <s v="ROQUE, SUNITA"/>
        <s v="YUNK, CRAIG CARL"/>
        <s v="COLEY, DAWN WINSLOW"/>
        <s v="DE MARCO, MICHELLE"/>
        <s v="BECKER, ARIANNA"/>
        <s v="BROWNING, BRIAN"/>
        <s v="CONAWAY, EILEEN"/>
        <s v="MADRAZO-RICO, SONIA"/>
        <s v="O'DONNELL, ARLENE"/>
        <s v="JACKSON, EDWARD"/>
        <s v="MARGAITIS, RICHARD"/>
        <s v="EAGLE, DONALD T."/>
        <s v="ROGERS, RANDALL"/>
        <s v="RODRIGUEZ, ANIELKA"/>
        <s v="LU, ESTRELLITA_x000a_(NEW 06/24/2019)"/>
        <s v="RAGSDALE, AMY"/>
        <s v="RASMUSSEN, YEKATHERINE"/>
        <s v="DUNN, JOHANNE"/>
        <s v="LIN, JENNIFER"/>
        <s v="WEINBERGER, JOEL"/>
        <s v="THERIAULT, VIVIAN"/>
        <s v="MASSARO, LANA"/>
        <s v="RODGERS, ROBERT M."/>
        <s v="NERNESS, DAVID L."/>
        <s v="BERGER, KRISTINA H."/>
        <s v="LODGE, PATTY J."/>
        <s v="SOH-URBANO, JIN Y."/>
        <s v="VALLIERES, JORDAN"/>
        <s v="BRODNIAK, HYRUM"/>
        <s v="NYSTROM, JACQUELYN"/>
        <s v="DE AZA, AKILAH NADIRAH"/>
        <s v="DESAI, AMIT D."/>
        <s v="MELENDEZ, JENEAUREY_x000a_(NEW 07/08/2019)"/>
        <s v="ROJAS ROLDAN, LEDY"/>
        <s v="QURESHI, KASHIF"/>
        <s v="OH, CHERYL I."/>
        <s v="MENEZES, JUSTIN N."/>
        <s v="RITLAND, YASEMIN S."/>
        <s v="RIVERA, VICTOR A."/>
        <s v="YOUNG, GARY W."/>
        <s v="GREAVES, DEBORAH I."/>
        <s v="KWOK, GIGI"/>
        <s v="COUPLAND, JOAN D."/>
        <s v="MENZEL, PAMELA LYNN"/>
        <s v="WINANS, GRETCHEN LEGLER"/>
        <s v="BURGUNDER, PATRICIA_x000a_(SEP 06/11/2019)"/>
        <s v="NG, KAR-YEE"/>
        <s v="DUMBACHER, PERRI L."/>
        <s v="WEBSTER, MARGARET"/>
        <s v="WOLFF, ALICIA A."/>
        <s v="WIERMAN, MERCEDES D."/>
        <s v="BADMAN, JAMES W."/>
        <s v="NARUTA, JENNIFER K."/>
        <s v="BUELVAS, CHRISTOPHER R."/>
        <s v="WAGNER, KURT"/>
        <s v="CHASTAIN, VERONICA LISSETTE"/>
        <s v="COCHRAN, DANIEL LEE"/>
        <s v="TREHARNE, JOHN W."/>
        <s v="REPASS WOLF, LINDSEY"/>
        <s v="SCHWERTNER, JENNIFER"/>
        <s v="MARTELLO, ROBERT"/>
        <s v="MALONE, JULIE"/>
        <s v="GALLAGHER, JOSEPH W._x000a_(SEP 04/26/2019)"/>
        <s v="MCCOLLOUGH, SANDRA P."/>
        <s v="SIRAM, RAMCHANDRA"/>
        <s v="ARANA, MILTON"/>
        <s v="O'CONNOR, DEVLIN"/>
        <s v="DELONG, SHANNON C."/>
        <s v="COHN, JESSICA"/>
        <s v="FALK, ASHLEY J."/>
        <s v="GUNN, JACLYN"/>
        <s v="BEDNEY, DANIEL L"/>
        <s v="MEHTA, RAJ"/>
        <s v="DOAN, JENNIFER"/>
        <s v="GRIFFITH, HEATHER"/>
        <s v="KLEGA, ANN"/>
        <s v="SHOLAR, SARA"/>
        <s v="SIDDIQUI, SABIHA"/>
        <s v="CREAMER, ROBIN C"/>
        <s v="QUIGLEY, ROBERT"/>
        <s v="GUTHRIE, GEORGE"/>
        <s v="FISHBERG, ALEXANDER"/>
        <s v="NEEDHAM, JOHN EDWARD"/>
        <s v="DUMOIS, CARLOS"/>
        <s v="MARTINCEVIC, MATTEW"/>
        <s v="BORNSTEIN, GERALD B."/>
        <s v="SHUKLA, MANGESH"/>
        <s v="IDRIS, AHMAD"/>
        <s v="HURAIRAH, ABU"/>
        <s v="MACMAHON, LEILA"/>
        <s v="BRIL, LAWREN"/>
        <s v="KOLA, MOIN"/>
        <s v="HARRIS, JULIET"/>
        <s v="LEPANE, CHARLENE"/>
        <s v="ELIJAH, DAVID"/>
        <s v="ROWE, YASHIKA"/>
        <s v="RIVERA, MARI"/>
        <s v="MCCABE, LINDSEY C."/>
        <s v="KASHI, MARYAM R."/>
        <s v="BADILLO, RAUL"/>
        <s v="AHARONI, ILAN"/>
        <s v="INAYAT, IRTEZA B."/>
        <s v="BELARDO, MELISSA"/>
        <s v="CARTY, AUDREY DONNA-MARIE"/>
        <s v="FUENTES-BLANCO, CARLA_x000a_(SEP 04/04/2019)"/>
        <s v="GOMEZ-DORATI, NICOLE"/>
        <s v="LACANDOLA, MARIE DESIREE VILLARUZ"/>
        <s v="LO, MICHAEL_x000a_(NEW 06/24/2019)"/>
        <s v="STRADA, BRIA"/>
        <s v="PARINAS, MARIA ANA"/>
        <s v="JOSEPH, RUBY"/>
        <s v="FOXX PORTER, KAROL"/>
        <s v="APTER, MATTHEW N."/>
        <s v="WALLUM, ALLISON"/>
        <s v="GOSALIA, ASHIL"/>
        <s v="COVELLI, CHRISTINA"/>
        <s v="DASCHER, PHILLIP"/>
        <s v="TRAN, DAN"/>
        <s v="SMITH, JASON"/>
        <s v="GABRE-MADHIN, SEBLE Z."/>
        <s v="REDAN, JAY ALAN"/>
        <s v="GARDNER, ROBYN M."/>
        <s v="VILLAROSA, JILL SUZANNE"/>
        <s v="ORTIZ-ORTIZ, CARLOS MANUEL"/>
        <s v="CARMODY, MARC"/>
        <s v="ALI, AALIYA"/>
        <s v="DONOHOE, ERIN"/>
        <s v="MCELVEEN, TIMOTHY"/>
        <s v="TULLY, COLLIN"/>
        <s v="HARMON, RHONDA L."/>
        <s v="PROFETA, BERNADETTE"/>
        <s v="MONCRIEFFE, KIMONE"/>
        <s v="BUZON, DERL"/>
        <s v="CHIU, JEFFREY"/>
        <s v="GENTRY, RACHAEL"/>
        <s v="COUTSOUMPOS, ALEXANDROS"/>
        <s v="COUTO, FRANCISCO"/>
        <s v="OMANA, JUAN JAVIER"/>
        <s v="TRUDELL, CARA"/>
        <s v="BERNAL-PABLOS, MARIO_x000a_(NEW 06/10/2019)"/>
        <s v="HUETHER, WILLIAM L."/>
        <s v="DEANGELIS, NATHAN C."/>
        <s v="ROBERTSON, JOHN W."/>
        <s v="FISCINA, CREIGHTON D."/>
        <s v="RIDEMAN, ERIC D."/>
        <s v="DE LA FUENTE, SEBASTIAN"/>
        <s v="TAYLOR, REAGAN HYDER"/>
        <s v="BLOOM, SCOTT WILLIAM"/>
        <s v="SIMMONDS, ALRIC V."/>
        <s v="EUBANKS, WILLIAM"/>
        <s v="OLUKOGA, CHRISTOPHER OLUSEGUN"/>
        <s v="VEGA, ENRIQUE EVELIO"/>
        <s v="KIM, JOHN C."/>
        <s v="OWENS, DANA"/>
        <s v="REILLY, ROSE"/>
        <s v="VASQUEZ, WENDELLY"/>
        <s v="AHMAD, SARFRAZ"/>
        <s v="HOLLOWAY, ROBERT W."/>
        <s v="KENDRICK, JAMES E."/>
        <s v="ISLER, SHERRY"/>
        <s v="HOBERG, CRYSTAL"/>
        <s v="MCKENZIE, NATHALIE"/>
        <s v="PENLAND, MARIA L."/>
        <s v="MCCARUS, TAMBERLY F."/>
        <s v="MCCARUS, STEVEN D."/>
        <s v="GREGG, JUDY GERTRUDE"/>
        <s v="MANCINI, DIANE S."/>
        <s v="GONZALEZ RIOS, ANGEL"/>
        <s v="HOLLENBERGER, LAURA"/>
        <s v="TOURIAN, REBEKAH"/>
        <s v="MAGGIO, LINDSAY"/>
        <s v="ALZIFITE, JESSICA"/>
        <s v="WEHRUM, MARK J."/>
        <s v="HUMPHREY, RACHEL G."/>
        <s v="BAACKE, KERI ANN"/>
        <s v="GORDON, SHERRYL G."/>
        <s v="GUIRGUIS, MONICA_x000a_(SEP 06/18/2019)"/>
        <s v="FERNANDEZ, DAVID"/>
        <s v="BURNS, DAVID D."/>
        <s v="BRANSDORF, RICHARD E."/>
        <s v="FINLAYSON, WILLIAM D."/>
        <s v="DOUGLAS, ANTHONY E."/>
        <s v="AYDUR, ERDEM M."/>
        <s v="HABER, TANYA"/>
        <s v="EDMEADE, BENNITTA"/>
        <s v="HSU, VINCENT"/>
        <s v="BAHAR SUMBUL-YUKSEL"/>
        <s v="TAMBUNAN, DANIEL"/>
        <s v="MAJEED, UMAIR_x000a_(SEP 06/30/2019)"/>
        <s v="HERRERA, VICTOR"/>
        <s v="GORDON, DWAYNE"/>
        <s v="EVERETT, GEORGE"/>
        <s v="TRABIN, JOSHUA"/>
        <s v="ECHEVERRIA-BELTRAN, KAREN"/>
        <s v="MANOUCHERI, MANOUCHER"/>
        <s v="ALBORS-MORA, MELANIE"/>
        <s v="UNYON, CESAR A."/>
        <s v="NEWBERG, MATTHEW TODD"/>
        <s v="HUTJENS, KIRK J."/>
        <s v="SETH, MONISHA A."/>
        <s v="NAVANEETHAN, UDAYAKUMAR"/>
        <s v="BANG, JI YOUNG Y."/>
        <s v="DAILEY, WHITNEY"/>
        <s v="VARADARAJULU, SHYAM SUNDAR"/>
        <s v="MELO, NANCY"/>
        <s v="HASAN, MUHAMMAD K."/>
        <s v="HAWES, ROBERT H."/>
        <s v="THOMAS, PRAHBA"/>
        <s v="JOSEPH, SMITHA"/>
        <s v="DAGLI, ADITI I."/>
        <s v="NUGENT, DIANNE MARIE"/>
        <s v="MIRZA, HUSSNAIN SHAUKAT"/>
        <s v="MAYOR, REINA SARAH"/>
        <s v="LUCIANO, ANGEL"/>
        <s v="LAWRENCE, JAMES"/>
        <s v="KING, CHERYL"/>
        <s v="OSSINSKY, LESLIE J."/>
        <s v="HARRIS, JANICE E."/>
        <s v="KAMDAR, TANVI"/>
        <s v="DAVIS, CHRISTINE"/>
        <s v="WILLIAMS, SADIE"/>
        <s v="ISBEL, ANGELA L."/>
        <s v="HUBBARD, LAURA M."/>
        <s v="PINEDA, LESLIE C."/>
        <s v="DISMUKES, ASHLEY ATCHISON"/>
        <s v="HILL, DENISE LANDERS"/>
        <s v="LEFKOWITZ, WILLIAM"/>
        <s v="SHORE, MICHELLE RENEE"/>
        <s v="RUIZ NIEVES, RENE"/>
        <s v="POWELL, CYNTHIA"/>
        <s v="DAVIS, STEPHANIE"/>
        <s v="SMITH, RUSSELL"/>
        <s v="LAWSON, SHEENA"/>
        <s v="TYREE, MELISSA"/>
        <s v="TYREE, KREANGKAI"/>
        <s v="PULICKAL, ANOOP SEBASTIAN"/>
        <s v="RAWLINGS, DAVID JAMES"/>
        <s v="VALLE, KATHERINE"/>
        <s v="COLOMBERO, SHERYL"/>
        <s v="CHANDLER, AMY N."/>
        <s v="PERFATER, REBECCA B."/>
        <s v="BERNSTEIN, HILTON M."/>
        <s v="BARTELSON, RUTH B."/>
        <s v="SANTIN, RENE"/>
        <s v="CUNDAY, LYNETTE"/>
        <s v="WADHAWAN, RAJAN"/>
        <s v="PARTAIN, JAMIE"/>
        <s v="WINNERS, OSCAR"/>
        <s v="HORN, NIA"/>
        <s v="GALLAHER, COURTNEY"/>
        <s v="GUPTA, SALIL"/>
        <s v="HENDRICKSON, MONICA"/>
        <s v="WINNERS MENDIZABAL, OSCAR"/>
        <s v="LEIBOVICI, AVITAL_x000a_(NEW 06/08/2019)"/>
        <s v="TAYLOR, KATHY_x000a_(NEW 06/08/2019)"/>
        <s v="DEREDDY, NARENDRA"/>
        <s v="DIAZ-BLANCO, JAVIER"/>
        <s v="GWYN, PRISCILLA GAGE_x000a_(SEP 05/29/2019)"/>
        <s v="NEWTON, HERBERT B."/>
        <s v="MAKAR, SHERIF"/>
        <s v="BALSALOBRE, DIANA"/>
        <s v="GRAHAM, JUSTIN ANTHONY_x000a_(SEP 05/09/2019)"/>
        <s v="GANDHI, REKHA_x000a_(SEP 05/17/2019)"/>
        <s v="HURTADO, LUIS R."/>
        <s v="THINNES, MONICA M."/>
        <s v="AHMED, SHAFIUDDIN_x000a_(SEP 04/30/2019)"/>
        <s v="LONGA, CATHERINE"/>
        <s v="WESTERVELD, MICHAEL"/>
        <s v="CARRASCO CESPEDES, CASSANDRA"/>
        <s v="MARK, AMANDA"/>
        <s v="LAMMERS, CHARLES J."/>
        <s v="CARRASCO, ROMAN"/>
        <s v="JOHNSON-MARKVE, BENJAMIN L."/>
        <s v="DOLSKE, MICHELLE C._x000a_(SEP 04/04/2019)"/>
        <s v="NADLER, JODI D."/>
        <s v="THORNTON, VERONICA_x000a_(NEW 07/22/2019)"/>
        <s v="DWYER, LESANN L._x000a_(SEP 05/23/2019)"/>
        <s v="MESSEL, ANDREA DAWN BACH"/>
        <s v="SKEES, JORDAN"/>
        <s v="RUDOLPH, CATHY J."/>
        <s v="COLLINS, JENNIFER"/>
        <s v="SWEET, JON F."/>
        <s v="CRUZ-TORRES, PEDRO J."/>
        <s v="ENYART, THOMAS P."/>
        <s v="REED, JAMES"/>
        <s v="WITT, NIKKI_x000a_(SEP 07/19/2019)"/>
        <s v="FOSTER, MARY"/>
        <s v="LANGENSTROER, MARY"/>
        <s v="VALVERDE, KRISTELL"/>
        <s v="ROMAN HERNANDEZ, XAVIER_x000a_(NEW 07/22/2019)"/>
        <s v="REICHERT, JESSICA"/>
        <s v="LAUREN GOVER"/>
        <s v="BOONE, SCOTT"/>
        <s v="PATIL, GARGEY"/>
        <s v="KAUFMANN, KIMBERLY"/>
        <s v="HILL, D. ASHLEY"/>
        <s v="JOHNSON, JILL"/>
        <s v="BALINT, LYNDA"/>
        <s v="AUFFANT, JESSICA"/>
        <s v="CRIDER, MARK"/>
        <s v="BUTSCHEK, STACY"/>
        <s v="BROWN, DEBORAH"/>
        <s v="ARTIS, JILLIAN"/>
        <s v="FERNANDO ROCA"/>
        <s v="ROGERS, MAMIE"/>
        <s v="MAYNE, MARILYN A."/>
        <s v="KJERULFF, ESENAM LUCINDA"/>
        <s v="SWOBODA, JENNIFER"/>
        <s v="TOLER, JULIA"/>
        <s v="QUINTANA, MANUEL"/>
        <s v="ASEVEDO, MARIA"/>
        <s v="CAREY, JACARRA"/>
        <s v="CABRERA, MICHELLE"/>
        <s v="NICHOLS, SABELY"/>
        <s v="MOTLEY, ROHANA"/>
        <s v="FERNANDEZ SIFRE, LUIS"/>
        <s v="MCCREATH, WAYNE"/>
        <s v="GRUKA, STACEY LANE"/>
        <s v="DEL PILAR, LUIS"/>
        <s v="ZOLLICOFFER, CARL_x000a_(NEW 07/22/2019)"/>
        <s v="THOMPSON, ROYAL DENISE"/>
        <s v="CROFOOT, KYLE M."/>
        <s v="LENSE, JORGE JESUS"/>
        <s v="SHARPE, TAMIKA RENEE"/>
        <s v="ASHMAWY, YESSIN"/>
        <s v="PERALES, ELDA"/>
        <s v="HUDSON, TYMESIA"/>
        <s v="HOOVER, FREDERICK A."/>
        <s v="NIX, JAMES"/>
        <s v="HARRIS-WATSON, BRENDA"/>
        <s v="NARVAEZ, JUAN"/>
        <s v="ZOFFER, MATTHEW"/>
        <s v="DIETRICH, MARTIN"/>
        <s v="KARASIEWICZ, KELLI"/>
        <s v="PRZYSTUP, KAREN EDGEMON"/>
        <s v="FISHER, NATALIE"/>
        <s v="HILD, JAMIE K."/>
        <s v="BARINAS, KRYSTYNA M."/>
        <s v="ZAKARI, AHMED"/>
        <s v="CASTILLO, RAUL"/>
        <s v="SHEARER, TIFFANY"/>
        <s v="AIJAZ, ASIM"/>
        <s v="KHAN, QAMAR S."/>
        <s v="AKHTAR, ADNAN"/>
        <s v="CALDERON, LENNIE"/>
        <s v="TRIVEDI, NIDHI"/>
        <s v="GEORGE, SARAH K."/>
        <s v="MILLER, KRISTEN LEIGH"/>
        <s v="MACHADO, MITCHELL"/>
        <s v="SOCINSKI, MARK A."/>
        <s v="ALEMANY, CARLOS A."/>
        <s v="MEKHAIL, TAREK M."/>
        <s v="SIBLEY, JENNIFER A."/>
        <s v="DEBERARDINIS, CANDACE ANNE"/>
        <s v="BICKAR, AMY"/>
        <s v="FELIZ, YECENIA"/>
        <s v="COCHRAN, DESIREE HEATHER"/>
        <s v="TEJANI, MOHAMEDTAKI_x000a_(NEW 07/22/2019)"/>
        <s v="SABU, ANTONY"/>
        <s v="BEKENY, JAMES"/>
        <s v="WORHACH, KATHERINE"/>
        <s v="STROUD, MATTHEW"/>
        <s v="TASSOPOULOS, CHRISOVALATOU"/>
        <s v="HAUGHEY, BRUCE H."/>
        <s v="KLUSMAN, MARGARET"/>
        <s v="HERNANDEZ, VANESSA"/>
        <s v="SEIDMAN, MICHAEL"/>
        <s v="MAGNUSON, JEFFERY SCOTT"/>
        <s v="BYARD, CHELSEA"/>
        <s v="PERRY, KATHERINE"/>
        <s v="DERDA, NICOLE"/>
        <s v="AITKEN, ELIZABETH"/>
        <s v="ATKINS, JAMES"/>
        <s v="SANTINI, CELIA"/>
        <s v="GONZALEZ, MARIA"/>
        <s v="ANDERSON, LAURIE"/>
        <s v="SOTO, MARIA"/>
        <s v="MASTROIANNI, DOMINICK"/>
        <s v="ALI, SAYED"/>
        <s v="ARJONA, NYDIA"/>
        <s v="MARTINEZ, CONNIE"/>
        <s v="LAVIGNE, ALEXANDER"/>
        <s v="MCBEAN, CHARMAINE"/>
        <s v="CUNNINGTON, LAURA"/>
        <s v="HENDERSON, SHANDA"/>
        <s v="AN, HYUNJUNG (MARY)"/>
        <s v="CALLAHAN, MARY"/>
        <s v="KEITH, LAURA"/>
        <s v="SHAIKH, MUNIMA"/>
        <s v="PATEL, HETAL_x000a_(NEW 06/09/2019)"/>
        <s v="PEARCY, SHARON"/>
        <s v="CHERRY, RICHARD"/>
        <s v="ELIZONDO VEGA, HEATHER"/>
        <s v="MOORJANI, ANITA"/>
        <s v="TAMSE, TIFFANY"/>
        <s v="LOE, CATHERINE"/>
        <s v="THIBAULT, SOPHIE"/>
        <s v="GARCIA, JORGE A."/>
        <s v="TRIVEDI, BHAVYA"/>
        <s v="LEE, KELVIN C."/>
        <s v="ZUSSMAN, MATTHEW E."/>
        <s v="RAMOS, AGUSTIN"/>
        <s v="ALVAREZ, CINDY"/>
        <s v="ALDERMAN, MARY BETH"/>
        <s v="GREEN, JENNIFER L."/>
        <s v="BRISTON, DAVID"/>
        <s v="IACONO, KAREN"/>
        <s v="MAURIELLO, DANIEL_x000a_(NEW 07/22/2019)"/>
        <s v="GURNEY, STEPHANIE"/>
        <s v="MAVROUDIS, CONSTANTINE_x000a_(SEP 05/31/2019)"/>
        <s v="CLAMPITT-HOLSENBECK, AMY LYN"/>
        <s v="PIGULA, FRANK"/>
        <s v="LION, LORI"/>
        <s v="SHOOK, DAVID RICHARD"/>
        <s v="KELLY, SUSAN"/>
        <s v="NG, VICKY"/>
        <s v="SINGH, AMRITA DEVI"/>
        <s v="CARTER, MARLA"/>
        <s v="FENTON, KIMBERLY"/>
        <s v="HERNANDEZ, JOSE F."/>
        <s v="STIRLING, AMBER LUCILLE"/>
        <s v="NAZARI, RAMIN"/>
        <s v="LLOYD, ANGELA"/>
        <s v="ROGERS, CECELE_x000a_(NEW 07/08/2019)"/>
        <s v="KAPLAN, ADAM_x000a_(NEW 07/22/2019)"/>
        <s v="CHAN, JONATHAN"/>
        <s v="VAZ, SANDRA Y."/>
        <s v="MARANTE, ALBERTO"/>
        <s v="DUSEK, HEATHER M."/>
        <s v="GODSHALL, AARON"/>
        <s v="MOREAU, TIFFANY LEFAY"/>
        <s v="MALIK, FARHAN"/>
        <s v="PAINTER, AMY"/>
        <s v="KUMAR, MONIQUE G."/>
        <s v="GUTIERREZ, MARCELA"/>
        <s v="RICO, TACE"/>
        <s v="REDDY, KONDA MOHAN"/>
        <s v="SCHILLING, LISA_x000a_(SEP 05/08/2019)"/>
        <s v="ORPI, DANIELLA"/>
        <s v="CAZEAU, RACHEL-MARIE"/>
        <s v="DAABOUL, JORGE J."/>
        <s v="GOLI, SRIDHAR"/>
        <s v="BREWER, KATIE D."/>
        <s v="HERNANDEZ, LINA MARIA"/>
        <s v="GONZALEZ-PERALTA, REGINO"/>
        <s v="ECHEVERRI, CAROLINA"/>
        <s v="CHAMLIS, MEGHAN"/>
        <s v="RIVERA PALACIOS, FRANCISCO"/>
        <s v="ALSTON, BRITTANY"/>
        <s v="CARROLL, SAMANTHA"/>
        <s v="CUNNINGHAM, SHANI"/>
        <s v="WILLIAMS, REGINA"/>
        <s v="AL-HUSAINI, AKRAM MOHSEN ALI"/>
        <s v="CHOKSHI, MAUSAM"/>
        <s v="CATALA-BEAUCHAMP, AIXA IVONNE"/>
        <s v="WHITE, LAURA"/>
        <s v="PAULINO-SINGH, LILLIAN"/>
        <s v="DILLON, JOSHUA_x000a_(NEW 07/22/2019)"/>
        <s v="PIZARRO-LOPEZ, SANDRA"/>
        <s v="WARD, KELLEY_x000a_(NEW 07/22/2019)"/>
        <s v="WANG, WEI_x000a_(NEW 07/22/2019)"/>
        <s v="NEWCOMER, KRISTEN_x000a_(NEW 07/22/2019)"/>
        <s v="PENA, DEOGRACIAS R."/>
        <s v="MITRA PEREZ, ANGELA DELFINA"/>
        <s v="BRESKA, CAROLINE"/>
        <s v="ASADI-MOGHADDAM,KAVEH"/>
        <s v="MELENDEZ VAZQUEZ, NITZMARI"/>
        <s v="DAGEN, STEPHANIE"/>
        <s v="FORTUNO-ROMAN, CARMEN"/>
        <s v="BAUMGARTNER, JAMES EDMUND"/>
        <s v="DIEHL, MATTHEW P."/>
        <s v="CUMMISKEY, AMY LYNN"/>
        <s v="WON, DANIEL"/>
        <s v="GUTIERREZ, VANESSA"/>
        <s v="ZEIRA, SHELLY"/>
        <s v="AMBROISE, YANSMITH"/>
        <s v="CHAPMAN, TRACY"/>
        <s v="UY, ARNEL A."/>
        <s v="BORRERO RAMOS, DENNIS A."/>
        <s v="DE LA OSA, ADA"/>
        <s v="DOYLE, CHANDRA"/>
        <s v="ALLEWELT, HEATHER"/>
        <s v="RAMIREZ, KOURTNIE"/>
        <s v="HAJJAR, FOUAD M."/>
        <s v="DOWNEY WILKINS, MEGAN"/>
        <s v="BACKUS, KATERINA A."/>
        <s v="THOMPSON, JARED BRADLEY"/>
        <s v="WOO, RAYMUND"/>
        <s v="KEYES, SEAN"/>
        <s v="THOMPSON, WILLIAM RALEIGH"/>
        <s v="ANDERSON, CHRISTOPHER M."/>
        <s v="BERNSHTEYN, ALEKSANDER"/>
        <s v="NG, ERNEST"/>
        <s v="SIMPSON, SARA"/>
        <s v="GOMEZ, PABLO"/>
        <s v="DENTON, ROBIN"/>
        <s v="KEATING, MICHAEL A."/>
        <s v="ABRAHAM-PRATT, INDIRA"/>
        <s v="FALS, ANGELA M."/>
        <s v="WESTERGAARD, DOMONIC LANE"/>
        <s v="WEST, ALLISON"/>
        <s v="CHONG, ROBERT"/>
        <s v="NORDEN, MICHELLE"/>
        <s v="ARCHER, REBECCA"/>
        <s v="LANDIS, MILES"/>
        <s v="ROQUE, MARK"/>
        <s v="ALBER, THOMAS"/>
        <s v="CASEY, ANALISE"/>
        <s v="ELLIS, DAWN"/>
        <s v="WALKER, CYNTHIA"/>
        <s v="CONSTANTINO, NICK"/>
        <s v="PHILLIPS, KRISTI"/>
        <s v="STRATTON, STEFONI R."/>
        <s v="BAKER, MICHAEL C."/>
        <s v="DEEB, DANUTA"/>
        <s v="THOMAS, VALERIE"/>
        <s v="BERON, KRISTY M."/>
        <s v="DIAZ, DENIS"/>
        <s v="SCHWARTZ, PATRICIA"/>
        <s v="SURANI, JASVANT"/>
        <s v="WIJETILLEKE, ASOKA"/>
        <s v="SYLORA, ROXANNE"/>
        <s v="ROSAS, DONOVAN"/>
        <s v="DEBAISE, ARTHUR J."/>
        <s v="ELDER, ESTHER R."/>
        <s v="NEWMAN, CHARLES"/>
        <s v="KINGSLEY, KEVIN"/>
        <s v="GULYAYEVA, NATALIYA A."/>
        <s v="HARDING, HERNDON P."/>
        <s v="SYED, MURTAZA"/>
        <s v="VANKORLAAR, KEVIN"/>
        <s v="HENRY, VICTORIA"/>
        <s v="MONTOYA, FRANCISCO"/>
        <s v="CIRELLI, ROSEMARY"/>
        <s v="HUSSAIN, AAMIR"/>
        <s v="SEJPAL, SAMIR"/>
        <s v="SAIGAL, KUNAL"/>
        <s v="SHRIDHAR, RAVI"/>
        <s v="FOROUZANNIA, AFSHIN"/>
        <s v="BIAGIOLI, MATTHEW"/>
        <s v="RAPKE, STEPHANIE L."/>
        <s v="CARRASCOSA, LUIS A._x000a_(SEP 07/15/2019)"/>
        <s v="JAIN, ANUDH K."/>
        <s v="RACSA, MARGARITA"/>
        <s v="HWANG, CATHERINE"/>
        <s v="STUBBLEFIELD-LYDON, CONSTANCE"/>
        <s v="HARVEY, MARK"/>
        <s v="ORMAN, AMBER"/>
        <s v="AHMED, IRFAN M."/>
        <s v="HODGE, CHARLES WESLEY"/>
        <s v="KANDULA, SHRAVAN"/>
        <s v="DESAI, SHIV"/>
        <s v="BOLLINGER, JOHN"/>
        <s v="NEUENFELDT, LISA"/>
        <s v="STALL, BRONWYN"/>
        <s v="MURRAY, JOHN V."/>
        <s v="KOURY, IBRAHIM FRED"/>
        <s v="KRISHNAN, RAMASWAMI"/>
        <s v="KUMAR, GANAPATHI"/>
        <s v="LANDRIEU, LAURA LEGENDRE"/>
        <s v="LANGMO, LISA S."/>
        <s v="LOGSDON, GREGORY A."/>
        <s v="MANSILLA, ALBERTO V."/>
        <s v="MEDINA, ROBERTO E."/>
        <s v="MOSKOVITZ, J. DAVID"/>
        <s v="KARLINSKY, PAUL ROSS"/>
        <s v="NIES, DONALD"/>
        <s v="OVERMEYER, JAMES D."/>
        <s v="OWEN, RYAN WILLIAM"/>
        <s v="PATEL, VIKRAM A."/>
        <s v="PATEL, VIVEK B."/>
        <s v="PINEIRO, SERGIO"/>
        <s v="CROSSMAN, BRUCE R."/>
        <s v="CONTRERAS, FRANCISCO J."/>
        <s v="BYERS III, GEORGE E."/>
        <s v="MEHTA, RAHUL"/>
        <s v="FARLEY, TIMOTHY E."/>
        <s v="POWERS, CATHRYN"/>
        <s v="YANG, LEE T."/>
        <s v="GUTTERMAN, BRETT"/>
        <s v="GONZALEZ, ANTONIO"/>
        <s v="GOLDBERG, PAUL ALLEN"/>
        <s v="FERNANDEZ, FRANCIS J."/>
        <s v="FERANEC, NICHOLAS CLARKE"/>
        <s v="HATTON, BOYD NICHOLAS"/>
        <s v="KOS, DAVID A."/>
        <s v="BRADY, CHRISTOPHER MICHAEL"/>
        <s v="KITTYLE, ROBERT LYNN"/>
        <s v="BURT, JEREMY R."/>
        <s v="DOYLE, MICHAEL P."/>
        <s v="HEWES, ROBERT CHARLES"/>
        <s v="HOARAU, DWIGHT D."/>
        <s v="HONG, ANDREA S."/>
        <s v="DALAL, KSHITIJ A."/>
        <s v="HSIAO, JAMES JEN-JE"/>
        <s v="HUGHES, THOMAS A."/>
        <s v="JONES, DERRICK A."/>
        <s v="HERNANDEZ, MANUEL A."/>
        <s v="SWERDLOW, MATHEW"/>
        <s v="WILSON, JAMES R."/>
        <s v="WITTENSTEIN, FRED S."/>
        <s v="WONG, BRIGHT H."/>
        <s v="FROST, ALAN"/>
        <s v="ALTOOS, ROLA"/>
        <s v="BANCROFT, JOSIAH W."/>
        <s v="BANCROFT, LAURA W."/>
        <s v="BEEGLE, RICHARD DOUGLAS"/>
        <s v="RAO, SAMEET K."/>
        <s v="TRANSUE, DARREN"/>
        <s v="WILLIAMS, JENNIFER LYNN"/>
        <s v="FERNANDEZ, MIGUEL"/>
        <s v="MATTIS, TOD ALAN"/>
        <s v="SCHERER, PHILIP M"/>
        <s v="LINDSAY, AARON JOSEPH"/>
        <s v="WADGAONKAR, AJAY"/>
        <s v="PAYDAR, AMIR"/>
        <s v="SHAH, ANJULI"/>
        <s v="TELLIER, JACOB"/>
        <s v="STEWART, KEVAN"/>
        <s v="BERGER, JACK L."/>
        <s v="SHAH, ASHIT K."/>
        <s v="REDDY, DINDI DAMODAR"/>
        <s v="REEVES, BRIAN EDWARD"/>
        <s v="RICHBOURG, SAMUEL THOMAS"/>
        <s v="RODRIGUEZ, PEDRO L."/>
        <s v="ROGERS, CLARK DAVID"/>
        <s v="RUSH, CHRISTOPHER THOMAS"/>
        <s v="SACERDOTE, MICHAEL GEORGE"/>
        <s v="SALMANZADEH, AMIR"/>
        <s v="SCHERER, KURT F."/>
        <s v="SEALE, THOMAS M."/>
        <s v="WELDEN, JAMES M."/>
        <s v="SHILL, RONALD SCOTT"/>
        <s v="SIEGEL, MARC FREDRIC"/>
        <s v="SIMON, JONATHAN M."/>
        <s v="TAILOR, DHARMESH RATILAL"/>
        <s v="TURNER, PATRICIA"/>
        <s v="VARICH, LAURA J."/>
        <s v="WARD, THOMAS JAMES"/>
        <s v="WASYLIW, CHRISTOPHER W."/>
        <s v="WATSON, ROHAN MARK"/>
        <s v="WEBBER, GRANT R."/>
        <s v="KAMAT, LEENA"/>
        <s v="GROVES, ROBERT_x000a_(NEW 08/05/2019)"/>
        <s v="CRAYTON, SAMUEL_x000a_(NEW 08/05/2019)"/>
        <s v="TUMURULU, SUMANT_x000a_(NEW 08/05/2019)"/>
        <s v="AFTAB, SYED_x000a_(NEW 07/29/2019)"/>
        <s v="DIFFENDAFFER, CLARK_x000a_(NEW 07/22/2019)"/>
        <s v="FRANKLIN, JOSHUA"/>
        <s v="HWANG, MICHAEL_x000a_(NEW 09/19/2019)"/>
        <s v="GHANEIE, ASHKAN"/>
        <s v="BERILL, ELIZABETH"/>
        <s v="OMOUMI, FARHAD"/>
        <s v="PERRY, DONALD J."/>
        <s v="ROSALES, OSCAR"/>
        <s v="SAMARDZIC, DEJAN"/>
        <s v="SHETH, POOJA"/>
        <s v="GERAGHTY, PATRICIA"/>
        <s v="HEITKAMP, DAREL"/>
        <s v="TSENG, HSIANG-JER"/>
        <s v="SMITH, CHRISTOPHER"/>
        <s v="POLETTO, DANA"/>
        <s v="PERRY, BRANDON"/>
        <s v="PATEL, RONAK"/>
        <s v="PATEL, MIDHIR"/>
        <s v="PATEL, JAY"/>
        <s v="RAWOOF, MUJEEB_x000a_(NEW 08/19/2019)"/>
        <s v="LIMARZI, GARY"/>
        <s v="MILLER, NATHAN"/>
        <s v="DODSON, SEAN"/>
        <s v="EDISON, MICHELE_x000a_(NEW 07/22/2019)"/>
        <s v="SALMON, JAY_x000a_(NEW 07/15/2019)"/>
        <s v="MCDONALD, JORDAN_x000a_(NEW 07/15/2019)"/>
        <s v="MUMIE, LAWRENCE_x000a_(NEW 07/15/2019)"/>
        <s v="FLORES, MIGUEL_x000a_(NEW 07/08/2019)"/>
        <s v="HAMEEDI, AMIR_x000a_(NEW 07/01/2019)"/>
        <s v="O'DELL, MATTHEW"/>
        <s v="CHOU, HENRY"/>
        <s v="HAKKY, MICHAEL"/>
        <s v="DAY, LAMAR PEPPER"/>
        <s v="CAMPBELL, AMY"/>
        <s v="BRANDEL, DAVID"/>
        <s v="TRACY, MARK E."/>
        <s v="BOTNER, BRYAN"/>
        <s v="COLE, ARIEL"/>
        <s v="APPEL, ROSE"/>
        <s v="RABAZINSKI, MAUREEN A."/>
        <s v="CANTILLO-KODZIS, PATRICIA"/>
        <s v="LAIRD, ROSEMARY DEANGELIS"/>
        <s v="PATEL, CHETAN K."/>
        <s v="BATZ,TARA"/>
        <s v="FELIX-RODRIGUEZ, WILLIAM"/>
        <s v="ARNOLETTI, JUAN PABLO"/>
        <s v="LAWLER, SUSAN"/>
        <s v="BUCHANAN,  NICOLE"/>
        <s v="DHALIWAL, GURPAWAN"/>
        <s v="BHATT, TAPAN"/>
        <s v="TEMPESTA, BARBARA"/>
        <s v="WARE, AMENDHA"/>
        <s v="GHARAGOZLOO, FARID"/>
        <s v="DAVIS, ROBERT"/>
        <s v="HOBBS, AMBER NICOLE"/>
        <s v="METZGER, ROBERT A"/>
        <s v="NIBHANUPUDY, BOBBY NARASIMHA"/>
        <s v="CHIN, LAWRENCE THOMAS"/>
        <s v="ANGELIS, MICHAEL, MD"/>
        <s v="VEDULA, GIRIDHAR"/>
        <s v="POPKE, MAUREEN MARIE"/>
        <s v="ROMAN, TORFAY SHARIFNIA"/>
        <s v="HILAL, IMAN TAWFIQ"/>
        <s v="KOTEISH, AYMAN ABDEL"/>
        <s v="WALLACE, EVELINE S PHILIPPI"/>
        <s v="BOTTA, DONALD MURRILL"/>
        <s v="SILVESTRY, SCOTT"/>
        <s v="RAVAL, NIRAV YAGNESH"/>
        <s v="GRIES, CYNTHIA"/>
        <s v="JOHNSON, JEFFREY THOMAS"/>
        <s v="VELEZ, MAURICIO"/>
        <s v="SHAKAR, SIMON"/>
        <s v="VIDIC, ANDRIJA"/>
        <s v="VAN HORN, SANDRA"/>
        <s v="HAYES, CYNTHIA"/>
        <s v="KUDISH, BELA_x000a_(SEP 05/31/2019)"/>
        <s v="BURGOS, LUCIDALIA_x000a_(SEP 05/25/2019)"/>
        <s v="KOW, NATHAN_x000a_(NEW 06/10/2019)"/>
        <s v="PATEL, VIPUL R."/>
        <s v="BOERNER, KEVIN M."/>
        <s v="ANDRICH, JOHN DAVID"/>
        <s v="BARCENAS, RANIEL M."/>
        <s v="WILLIAMS, STEVE K."/>
        <s v="DRUMMER, SARA M."/>
        <s v="CANGIANO, THOMAS G."/>
        <s v="MAGRANN, NICOLE"/>
        <s v="SILVA RIVERA, JOSE"/>
        <s v="HERNÁNDEZ CARDONA, EDUARDO"/>
        <s v="MCDONALD, MICHAEL W."/>
        <s v="ELLIOTT, CHRISTIAN M."/>
        <s v="WOOD, ALANA"/>
        <s v="DONOVAN, JENNIFER S."/>
        <s v="PATEL, ZAMIP P."/>
        <s v="MOORE, PERRY A."/>
        <s v="DOBKIN, STEPHEN F."/>
        <s v="KATA, EDWARD J."/>
        <s v="WEAVER, ROBERT P."/>
        <s v="PATEL, RAKESH C."/>
        <s v="RIVERA-RAMIREZ, INOEL"/>
        <s v="BRADY, JEFFREY D."/>
        <s v="PROCUNIER, ADAM"/>
        <s v="HERNANDEZ, YADIRA"/>
        <s v="MOHAMMED, ASTRA"/>
        <s v="GERBOC, JASON L."/>
        <s v="FOUNTAIN, MICHAEL W."/>
        <s v="GUZZI, REGINA LEIGH"/>
        <s v="STEVENS, DARLENE UHRIG"/>
        <s v="STEINBERG, JORDAN R."/>
        <s v="EMTAGE, JUSTIN"/>
        <s v="BRABBLE, TANIA"/>
        <s v="MALDONADO OROZCO, GEORGINA"/>
        <s v="STEELE, JAMES"/>
        <s v="BEHNKE, CATHRYN"/>
        <s v="EISENBROWN, JEANNE"/>
        <s v="PEREZ-IZQUIERDO, MANUEL R."/>
        <s v="VARNAGY, DAVID GABAY"/>
        <s v="IERARDI, RALPH"/>
        <s v="ABBASI, MOHAMMAD_x000a_(SEP 07/29/2019)"/>
        <s v="LOPEZ PEREZ, ALBARO"/>
        <s v="CLIFT, DELOS R."/>
        <s v="RANSON, MARK E."/>
        <s v="WLADIS, ALAN R."/>
        <s v="WISHAM, KELLIE BROOKE_x000a_(SEP 06/05/2019)"/>
        <s v="MCGOVERN, NIKKI-ANN GILIAM"/>
        <s v="WHITT, LEANN"/>
        <s v="MUNNS, ASHLEY_x000a_(NEW 06/24/2019)"/>
        <m/>
        <s v="SWIERZEWSKI, MARK" u="1"/>
        <s v="GANPAT, PETER_x000a_(SEP 03/03/2019)" u="1"/>
        <e v="#REF!" u="1"/>
        <s v="IACONO, KAREN_x000a_(NEW 05/13/2019)" u="1"/>
        <s v="GWYN, PRISCILLA GAGE" u="1"/>
        <s v="MARTINEZ, JOSE_x000a_(SEP 11/26/2018)" u="1"/>
        <s v="HANNA, RAMI" u="1"/>
        <s v="BISHAI, MARINA_x000a_(SEP 10/24/2018)" u="1"/>
        <s v="BERON, KRISTY M._x000a_(SEP 12/09/2018)" u="1"/>
        <s v="REILLY, ROSE_x000a_(NEW 01/07/2019)" u="1"/>
        <s v="LOWE, JACLYN" u="1"/>
        <s v="PARTAIN, JAMIE_x000a_(NEW 05/13/2019)" u="1"/>
        <s v="MORADI, BIJAN_x000a_(NEW 05/13/2019)" u="1"/>
        <s v="MESSIER, DEBORAH" u="1"/>
        <s v="DE KLERK, ALAN_x000a_(SEP 03/18/2019)" u="1"/>
        <s v="YOUNG, HOLLY_x000a_(SEP 11/27/2017)" u="1"/>
        <s v="SIRAM, RAMCHANDRA_x000a_(NEW 04/15/2019)" u="1"/>
        <s v="MEDINA ENCARNACION, DIONARDO" u="1"/>
        <s v="CACCIATORE, MICHAEL LOUIS" u="1"/>
        <s v="JARJOURA, CHADI_x000a_(NEW 01/21/2019)" u="1"/>
        <s v="LAILA, AZMEENA" u="1"/>
        <s v="IVANOV, OLGA" u="1"/>
        <s v="DE KLERK, ALAN" u="1"/>
        <s v="RAHMAN, FARHANA" u="1"/>
        <s v="PIOVESAN, ALDO_x000a_(SEP 12/31/2018)" u="1"/>
        <s v="EDELSCHICK, JULIAN S." u="1"/>
        <s v="RUNYAN, BRANDON ROEHLL" u="1"/>
        <s v="FUENTES-BLANCO, CARLA" u="1"/>
        <s v="ARCHER, REBECCA_x000a_(NEW 04/15/2019)" u="1"/>
        <s v="HEARN, ALEXIS" u="1"/>
        <s v="BATZ,TARA_x000a_(NEW 01/07/2019)" u="1"/>
        <s v="WISHAM, KELLIE BROOKE" u="1"/>
        <s v="MARTINEZ, JOSE" u="1"/>
        <s v="CARRASCOSA, LUIS A." u="1"/>
        <s v="PETTIS, CHRISTOPHER R." u="1"/>
        <s v="SCHILLING, LISA" u="1"/>
        <s v="ANDERSON, AFFITIN_x000a_(NEW 05/13/2019)" u="1"/>
        <s v="GANDHI, REKHA" u="1"/>
        <s v="EOONOUS, BIBI SHEREEN" u="1"/>
        <s v="MAGRANN, NICOLE_x000a_(NEW 12/10/2018)" u="1"/>
        <s v="RUIZ, CARLOS H." u="1"/>
        <s v="WILLIS, JAMES L." u="1"/>
        <s v="SAMRA, YASSER_x000a_(SEP 03/25/2019)" u="1"/>
        <s v="CESPEDES, CASSANDRA" u="1"/>
        <s v="GUNN, JACLYN_x000a_(NEW 01/21/2019)" u="1"/>
        <s v="RUPPEL, GREGORY_x000a_(NEW 01/01/2019)" u="1"/>
        <s v="LAUREN GOVER_x000a_(NEW 04/29/2019)" u="1"/>
        <s v="SANTIAGO, FERNANDO LUIS" u="1"/>
        <s v="COLLARD, COURTNEY" u="1"/>
        <s v="MOUSSA, AMR_x000a_(NEW 01/21/2019)" u="1"/>
        <s v="MESSIER, DEBORAH_x000a_(SEP 01/11/2019)" u="1"/>
        <s v="MCGUIRE, JESSICA_x000a_(NEW 03/18/2019)" u="1"/>
        <s v="YOUNG, HOLLY" u="1"/>
        <s v="WEISS, PETER" u="1"/>
        <s v="AHMED, SHAFIUDDIN" u="1"/>
        <s v="VILLALOBOS, RICARDO_x000a_(SEP 03/15/2019)" u="1"/>
        <s v="AILIZ MARTIN_x000a_(NEW 02/18/2019)" u="1"/>
        <s v="PARINAS, MARIA ANA_x000a_(NEW 04/29/2019)" u="1"/>
        <s v="GURNEY, STEPHANIE_x000a_(NEW 04/15/2019)" u="1"/>
        <s v="CHAMLIS, MEGHAN_x000a_(NEW 05/28/2019)" u="1"/>
        <s v="ALLEN, LUIS G." u="1"/>
        <s v="DUNN, JOHANNE_x000a_(NEW 02/04/2019)" u="1"/>
        <s v="METIVIER, AMY" u="1"/>
        <s v="CRUMPTON, DEBORAH B." u="1"/>
        <s v="BROWN, SONIA" u="1"/>
        <s v="TULLEY, CHARLES A._x000a_(SEP 03/29/2019)" u="1"/>
        <s v="LIN, JENNIFER_x000a_(NEW 02/04/2019)" u="1"/>
        <s v="VILLALOBOS, RICARDO" u="1"/>
        <s v="MANN, ANGELA_x000a_(SEP 09/12/2018)" u="1"/>
        <s v="WICK, STEVEN_x000a_(NEW 05/13/2019)" u="1"/>
        <s v="TORALBEN PATEL_x000a_(NEW 02/04/2019)" u="1"/>
        <s v="FELSBERG, GARY J." u="1"/>
        <s v="BURGOS, LUCIDALIA" u="1"/>
        <s v="WEINBERGER, JOEL_x000a_(NEW 02/04/2019)" u="1"/>
        <s v="BISHAI, MARINA" u="1"/>
        <s v="LEFKOWITZ, WILLIAM_x000a_(NEW 04/01/2019)" u="1"/>
        <s v="CAVAROCCHI, NICHOLAS_x000a_(NEW 04/15/2019)" u="1"/>
        <s v="SANTIAGO, FERNANDO LUIS_x000a_(SEP 02/20/2019)" u="1"/>
        <s v="HEO, JAE_x000a_(NEW 05/13/2019)" u="1"/>
        <s v="WITT, NIKKI" u="1"/>
        <s v="NEUENFELDT, LISA_x000a_(NEW 12/23/2018)" u="1"/>
        <s v="MARKMAN, BETHANY_x000a_(NEW 01/07/2019)" u="1"/>
        <s v="THORNTON, VERONICA_x000a_(NEW 06/24/2019)" u="1"/>
        <s v="LAWLER, SUSAN_x000a_(NEW 05/13/2019)" u="1"/>
        <s v="DONAHUE, DENNIS J." u="1"/>
        <s v="FERNANDO ROCA_x000a_(NEW 01/07/2019)" u="1"/>
        <s v="NARDELL, KATHRYN_x000a_(SEP 12/14/2018)" u="1"/>
        <s v="GUIRGUIS, MONICA" u="1"/>
        <s v="DONAHUE, DENNIS J._x000a_(SEP 01/01/2019)" u="1"/>
        <s v="GALLAGHER, JOSEPH W." u="1"/>
        <s v="MAALOUF, GRACIELA" u="1"/>
        <s v="IVANOV, OLGA_x000a_(SEP 01/31/2019)" u="1"/>
        <s v="MOLDOVEANU, DIANA N." u="1"/>
        <s v="IMBERT, SEGUNDO A." u="1"/>
        <s v="SWIERZEWSKI, MARK_x000a_(SEP 01/04/2019)" u="1"/>
        <s v="GANPAT, PETER" u="1"/>
        <s v="NARDELL, KATHRYN" u="1"/>
        <s v="DAYHOFF, KELLY_x000a_(NEW 04/29/2019)" u="1"/>
        <s v="BASILE, ALYSSA_x000a_(NEW 04/29/2019)" u="1"/>
        <s v="EISENBROWN, JEANNE_x000a_(NEW 01/07/2019)" u="1"/>
        <s v="TRUDELL, CARA_x000a_(NEW 04/29/2019)" u="1"/>
        <s v="SAINT-DIC, AMENDHA" u="1"/>
        <s v="THOMAS, PRAHBA_x000a_(NEW 05/13/2019)" u="1"/>
        <s v="HEARN, ALEXIS_x000a_(SEP 07/12/2018)" u="1"/>
        <s v="RUIZ, CARLOS H._x000a_(SEP 03/03/2019)" u="1"/>
        <s v="RAMIREZ, JOSE FERNANDO" u="1"/>
        <s v="RAHMAN, FARHANA_x000a_(SEP 12/31/2018)" u="1"/>
        <s v="EDELSCHICK, JULIAN S._x000a_(SEP 02/22/2019)" u="1"/>
        <s v="CREWS, STEVEN" u="1"/>
        <s v="LANE, MARY ALICE-SPARKS" u="1"/>
        <s v="KUDISH, BELA" u="1"/>
        <s v="TOLLA, MONA_x000a_(NEW 04/29/2019)" u="1"/>
        <s v="MAURIELLO, DANIEL_x000a_(NEW 06/24/2019)" u="1"/>
        <s v="SHEARER, TIFFANY_x000a_(NEW 05/13/2019)" u="1"/>
        <s v="DOLSKE, MICHELLE C." u="1"/>
        <s v="KOO, DAVID GEN-HSIANG" u="1"/>
        <s v="ALLEN, LUIS G._x000a_(SEP 03/03/2019)" u="1"/>
        <s v="KAUFMANN, KIMBERLY_x000a_(NEW 04/08/2019)" u="1"/>
        <s v="SILVERSTEIN, NEAL T._x000a_(SEP 01/31/2019)" u="1"/>
        <s v="PIOVESAN, ALDO" u="1"/>
        <s v="ROQUE, MARIA_x000a_(SEP 09/24/2018)" u="1"/>
        <s v="MASTRAPA, JESSICA" u="1"/>
        <s v="THOMPSON, KATHY JO" u="1"/>
        <s v="DAGEN, STEPHANIE_x000a_(NEW 01/07/2019)" u="1"/>
        <s v="KRUEGER, KELLY_x000a_(SEP 12/28/2018)" u="1"/>
        <s v="GAFAS, LAZARO_x000a_(SEP 10/29/2018)" u="1"/>
        <s v="PARRA-DAVILA, EDUARDO_x000a_(SEP 11/23/2018)" u="1"/>
        <s v="BHATT, TAPAN_x000a_(NEW 04/01/2019)" u="1"/>
        <s v="MANDA, SUSHMA_x000a_(SEP 10/21/2018)" u="1"/>
        <s v="MINER, JAMES A." u="1"/>
        <s v="IMBERT, SEGUNDO A._x000a_(SEP 12/20/2018)" u="1"/>
        <s v="TULLEY, CHARLES A." u="1"/>
        <s v="WEPRIN, RYAN D." u="1"/>
        <s v="NEUENFELDT, LISA_x000a_(NEW 01/07/2019)" u="1"/>
        <s v="DELIWALA, PALLAVI_x000a_(SEP 12/31/2018)" u="1"/>
        <s v="PIGULA, DIANE_x000a_(SEP 11/30/2018)" u="1"/>
        <s v="BURGUNDER, PATRICIA" u="1"/>
        <s v="THERIAULT, VIVIAN_x000a_(NEW 02/04/2019)" u="1"/>
        <s v="MESSINA, STEVEN ANTHONY" u="1"/>
        <s v="BRIMMO, TASHA NEWMAN" u="1"/>
        <s v="GOSALIA, ASHIL_x000a_(NEW 02/18/2019)" u="1"/>
        <s v="BUCHANAN,  NICOLE_x000a_(NEW 04/29/2019)" u="1"/>
        <s v="MOHAMMED, ASTRA_x000a_(NEW 01/07/2019)" u="1"/>
        <s v="MARTIN, SHANNON" u="1"/>
        <s v="DELIWALA, PALLAVI" u="1"/>
        <s v="HUMPERT, CHELSEA" u="1"/>
        <s v="HENRY, VICTORIA_x000a_(NEW 04/15/2019)" u="1"/>
        <s v="HERNANDEZ, CHRISTIAN_x000a_(NEW 04/01/2019)" u="1"/>
        <s v="TRIVEDI, NIDHI_x000a_(NEW 12/10/2018)" u="1"/>
        <s v="KING, EMANUEL_x000a_(SEP 10/26/2018)" u="1"/>
        <s v="BAHAR SUMBUL-YUKSEL_x000a_(NEW 01/14/2019)" u="1"/>
        <s v="RAO, SUPARNA" u="1"/>
        <s v="GUFFEY, KIMI" u="1"/>
        <s v="MAVROUDIS, CONSTANTINE" u="1"/>
        <s v="JARJOURA, CHADI" u="1"/>
        <s v="RAMADAN, BASSEL_x000a_(NEW 04/29/2019)" u="1"/>
        <s v="MAJEED, UMAIR" u="1"/>
        <s v="PIGULA, DIANE" u="1"/>
        <s v="TOUMEH, FERAS" u="1"/>
        <s v="BOTNER, BRYAN_x000a_(NEW 04/15/2019)" u="1"/>
        <s v="GRAHAM, JUSTIN ANTHONY" u="1"/>
        <s v="SAMRA, YASSER" u="1"/>
        <s v="KAZIM, HASEEB B." u="1"/>
        <s v="HARMON, RHONDA L._x000a_(SEP 04/16/2019)" u="1"/>
        <s v="KRUEGER, KELLY" u="1"/>
        <s v="LEWIS, LAURA" u="1"/>
        <s v="METIVIER, AMY_x000a_(SEP 12/27/2018)" u="1"/>
        <s v="DWYER, LESANN L." u="1"/>
        <s v="AZIZI, PERCILLA" u="1"/>
        <s v="SILVERSTEIN, NEAL T." u="1"/>
        <s v="ABBASI, MOHAMMAD" u="1"/>
        <s v="LUGO MANDES, NEJDA" u="1"/>
        <s v="ACHUTHAN, AJI" u="1"/>
      </sharedItems>
    </cacheField>
    <cacheField name="TITLE " numFmtId="0">
      <sharedItems containsBlank="1" count="17">
        <s v="MD"/>
        <s v="APRN"/>
        <s v="PA-C"/>
        <s v="PA"/>
        <s v="DO"/>
        <s v="DPM"/>
        <s v="PHDS"/>
        <s v="PhD"/>
        <s v="PsyD"/>
        <s v="CNM (APRN)"/>
        <s v="CNM"/>
        <s v="Au.D"/>
        <s v="SLP"/>
        <s v="Lmhc"/>
        <m/>
        <s v="ARNP" u="1"/>
        <s v="CNM (ARNP)" u="1"/>
      </sharedItems>
    </cacheField>
    <cacheField name="NPI" numFmtId="0">
      <sharedItems containsBlank="1" count="1064">
        <s v="1568466514"/>
        <s v="1780618355"/>
        <s v="1588832539"/>
        <s v="1447708524"/>
        <s v="1215048608"/>
        <s v="1194732750"/>
        <s v="1861757734"/>
        <s v="1306387915"/>
        <s v="1881970762"/>
        <s v="1316336076"/>
        <s v="1891956892"/>
        <s v="1023388584"/>
        <s v="1891001400"/>
        <s v="1710264528"/>
        <s v="1689998353"/>
        <s v="1457732117"/>
        <s v="1851768287"/>
        <s v="1013235753"/>
        <s v="1457387698"/>
        <s v="1184026544"/>
        <s v="1407951924"/>
        <s v="1932473089"/>
        <s v="1568915791"/>
        <s v="1013356872"/>
        <s v="1841230414"/>
        <s v="1962517433"/>
        <s v="1851762082"/>
        <s v="1073848933"/>
        <s v="1730465113"/>
        <s v="1548398902"/>
        <s v="1912097627"/>
        <s v="1730223181"/>
        <s v="1346247970"/>
        <s v="1942207055"/>
        <s v="1528055274"/>
        <s v="1053361808"/>
        <s v="1225035868"/>
        <s v="1417957499"/>
        <s v="1073510707"/>
        <s v="1639447360"/>
        <s v="1043388168"/>
        <s v="1316944416"/>
        <s v="1750354494"/>
        <s v="1770758021"/>
        <s v="1821269697"/>
        <s v="1598088668"/>
        <s v="1104099456"/>
        <s v="1841242906"/>
        <s v="1154315778"/>
        <s v="1316178445"/>
        <s v="1861728941"/>
        <s v="1922334556"/>
        <s v="1174077440"/>
        <s v="1386733574"/>
        <s v="1013914720"/>
        <s v="1255338885"/>
        <s v="1962966622"/>
        <s v="1437120896"/>
        <s v="1851390298"/>
        <s v="1881690410"/>
        <s v="1629074257"/>
        <s v="1881813129"/>
        <s v="1962613570"/>
        <s v="1023312071"/>
        <s v="1588661136"/>
        <s v="1780720094"/>
        <s v="1164431300"/>
        <s v="1144228685"/>
        <s v="1811995889"/>
        <s v="1154327872"/>
        <s v="1326076274"/>
        <s v="1215025721"/>
        <s v="1699703553"/>
        <s v="1891783221"/>
        <s v="1093055659"/>
        <s v="1922379866"/>
        <s v="1902366594"/>
        <s v="1285658146"/>
        <s v="1760866131"/>
        <s v="1881071652"/>
        <s v="1093947335"/>
        <s v="1942590393"/>
        <s v="1699729244"/>
        <s v="1225487457"/>
        <s v="1578943049"/>
        <s v="1790283208"/>
        <s v="1477906915"/>
        <s v="1174978175"/>
        <s v="1255341970"/>
        <s v="1538359161"/>
        <s v="1134469166"/>
        <s v="1407936164"/>
        <s v="1346753092"/>
        <s v="1922398445"/>
        <s v="1982851119"/>
        <s v="1457760175"/>
        <s v="1245781509"/>
        <s v="1992004576"/>
        <s v="1841583572"/>
        <s v="1336579606"/>
        <s v="1386714574"/>
        <s v="1598768673"/>
        <s v="1710972492"/>
        <s v="1285622605"/>
        <s v="1104885128"/>
        <s v="1619061942"/>
        <s v="1871514570"/>
        <s v="1841292141"/>
        <s v="1588673289"/>
        <s v="1518254143"/>
        <s v="1497970495"/>
        <s v="1346557360"/>
        <s v="1740464924"/>
        <s v="1164436655"/>
        <s v="1043559461"/>
        <s v="1881636272"/>
        <s v="1710204003"/>
        <s v="1376863811"/>
        <s v="1962871905"/>
        <s v="1275996639"/>
        <s v="1508269846"/>
        <s v="1740734482"/>
        <s v="1700067469"/>
        <s v="1538362066"/>
        <s v="1285694562"/>
        <s v="1013180124"/>
        <s v="1174875660"/>
        <s v="1730600552"/>
        <s v="1215245006"/>
        <s v="1063978724"/>
        <s v="1134101413"/>
        <s v="1104354653"/>
        <s v="1457536120"/>
        <s v="1043411291"/>
        <s v="1902876063"/>
        <s v="1093756983"/>
        <s v="1003130592"/>
        <s v="1649444944"/>
        <s v="1912307810"/>
        <s v="1982685673"/>
        <s v="1730336504"/>
        <s v="1891102372"/>
        <s v="1811482441"/>
        <s v="1528434479"/>
        <s v="1558810309"/>
        <s v="1457554586"/>
        <s v="1063632255"/>
        <s v="1710314232"/>
        <s v="1710423132"/>
        <s v="1912161787"/>
        <s v="1427259886"/>
        <s v="1457827644"/>
        <s v="1811053200"/>
        <s v="1215132196"/>
        <s v="1275087306"/>
        <s v="1962948224"/>
        <s v="1033643440"/>
        <s v="1487603361"/>
        <s v="1710117098"/>
        <s v="1396907739"/>
        <s v="1356883532"/>
        <s v="1982710513"/>
        <s v="1497793723"/>
        <s v="1245345800"/>
        <s v="1285060566"/>
        <s v="1700171816"/>
        <s v="1225548449"/>
        <s v="1689147985"/>
        <s v="1528217254"/>
        <s v="1588622914"/>
        <s v="1104196195"/>
        <s v="1922376623"/>
        <s v="1477034775"/>
        <s v="1649694779"/>
        <s v="1376833681"/>
        <s v="1851369987"/>
        <s v="1538508569"/>
        <s v="1194983676"/>
        <s v="1215923180"/>
        <s v="1053382762"/>
        <s v="1568914331"/>
        <s v="1508060765"/>
        <s v="1992934889"/>
        <s v="1285110692"/>
        <s v="1720313539"/>
        <s v="1528373255"/>
        <s v="1487663928"/>
        <s v="1861891665"/>
        <s v="1609348044"/>
        <s v="1215167358"/>
        <s v="1053512350"/>
        <s v="1376707950"/>
        <s v="1821259649"/>
        <s v="1144736679"/>
        <s v="1538636931"/>
        <s v="1912208760"/>
        <s v="1952429615"/>
        <s v="1497799886"/>
        <s v="1437300142"/>
        <s v="1568683365"/>
        <s v="1992977003"/>
        <s v="1821224593"/>
        <s v="1326061862"/>
        <s v="1134203300"/>
        <s v="1376869529"/>
        <s v="1720581499"/>
        <s v="1528497526"/>
        <s v="1477500494"/>
        <s v="1386036150"/>
        <s v="1407899412"/>
        <s v="1730625443"/>
        <s v="1881883478"/>
        <s v="1346640356"/>
        <s v="1700847449"/>
        <s v="1700806502"/>
        <s v="1538173026"/>
        <s v="1730612912"/>
        <s v="1073567723"/>
        <s v="1659600328"/>
        <s v="1669421418"/>
        <s v="1043502529"/>
        <s v="1235188087"/>
        <s v="1487081550"/>
        <s v="1538161518"/>
        <s v="1023003100"/>
        <s v="1851721666"/>
        <s v="1902849458"/>
        <s v="1366484446"/>
        <s v="1710929922"/>
        <s v="1033376918"/>
        <s v="1659326692"/>
        <s v="1427310440"/>
        <s v="1538343215"/>
        <s v="1275919789"/>
        <s v="1255884409"/>
        <s v="1992058606"/>
        <s v="1437417151"/>
        <s v="1104339282"/>
        <s v="1205215985"/>
        <s v="1003083759"/>
        <s v="1023310281"/>
        <s v="1881610210"/>
        <s v="1609126291"/>
        <s v="1639104029"/>
        <s v="1720223332"/>
        <s v="1326086760"/>
        <s v="1083741722"/>
        <s v="1487968764"/>
        <s v="1760850168"/>
        <s v="1306236435"/>
        <s v="1235345687"/>
        <s v="1962476044"/>
        <s v="1467404277"/>
        <s v="1568411577"/>
        <s v="1740494962"/>
        <s v="1548374663"/>
        <s v="1972547354"/>
        <s v="1205870771"/>
        <s v="1023260973"/>
        <s v="1184664583"/>
        <s v="1942240767"/>
        <s v="1144708058"/>
        <s v="1619319563"/>
        <s v="1083818553"/>
        <s v="1952545857"/>
        <s v="1447545850"/>
        <s v="1881022895"/>
        <s v="1184722936"/>
        <s v="1215290382"/>
        <s v="1912920620"/>
        <s v="1194013169"/>
        <s v="1164479317"/>
        <s v="1316994395"/>
        <s v="1902843907"/>
        <s v="1174560163"/>
        <s v="1821358433"/>
        <s v="1366422933"/>
        <s v="1477675718"/>
        <s v="1568770691"/>
        <s v="1376575696"/>
        <s v="1891941704"/>
        <s v="1497705131"/>
        <s v="1205895018"/>
        <s v="1760436919"/>
        <s v="1003188236"/>
        <s v="1265470405"/>
        <s v="1710250600"/>
        <s v="1144659384"/>
        <s v="1548202427"/>
        <s v="1730400060"/>
        <s v="1770510372"/>
        <s v="1568415503"/>
        <s v="1306845276"/>
        <s v="1356538193"/>
        <s v="1205879236"/>
        <s v="1639695687"/>
        <s v="1376598557"/>
        <s v="1821041310"/>
        <s v="1710220314"/>
        <s v="1003859919"/>
        <s v="1053759035"/>
        <s v="1497752679"/>
        <s v="1508212457"/>
        <s v="1386671063"/>
        <s v="1639548654"/>
        <s v="1831529890"/>
        <s v="1891920328"/>
        <s v="1720347651"/>
        <s v="1902284417"/>
        <s v="1255406161"/>
        <s v="1336529247"/>
        <s v="1679562599"/>
        <s v="1588650519"/>
        <s v="1922098417"/>
        <s v="1396755799"/>
        <s v="1225038391"/>
        <s v="1639271679"/>
        <s v="1790713790"/>
        <s v="1477896215"/>
        <s v="1598771107"/>
        <s v="1881625333"/>
        <s v="1841386323"/>
        <s v="1184904377"/>
        <s v="1619416617"/>
        <s v="1730627076"/>
        <s v="1548463003"/>
        <s v="1568695419"/>
        <s v="1013119387"/>
        <s v="1326144957"/>
        <s v="1801307566"/>
        <s v="1154550051"/>
        <s v="1922461953"/>
        <s v="1467569533"/>
        <s v="1346402732"/>
        <s v="1851423701"/>
        <s v="1063689339"/>
        <s v="1174902811"/>
        <s v="1427479765"/>
        <s v="1972816056"/>
        <s v="1558775791"/>
        <s v="1962837419"/>
        <s v="1902259310"/>
        <s v="1184095168"/>
        <s v="1750889317"/>
        <s v="1326587171"/>
        <s v="1841779253"/>
        <s v="1477651602"/>
        <s v="1639436926"/>
        <s v="1477846525"/>
        <s v="1972680106"/>
        <s v="1760439525"/>
        <s v="1215972336"/>
        <s v="1548606619"/>
        <s v="1922187400"/>
        <s v="1376562553"/>
        <s v="1265407217"/>
        <s v="1427236652"/>
        <s v="1477749968"/>
        <s v="1437528957"/>
        <s v="1831601517"/>
        <s v="1821532714"/>
        <s v="1972519031"/>
        <s v="1902232952"/>
        <s v="1255398640"/>
        <s v="1477579837"/>
        <s v="1528583192"/>
        <s v="1013431956"/>
        <s v="1346529716"/>
        <s v="1073892436"/>
        <s v="1588981336"/>
        <s v="1720398001"/>
        <s v="1881952653"/>
        <s v="1760957328"/>
        <s v="1245449156"/>
        <s v="1013975192"/>
        <s v="1063651131"/>
        <s v="1285692673"/>
        <s v="1487801957"/>
        <s v="1396057394"/>
        <s v="1669647921"/>
        <s v="1669624805"/>
        <s v="1932428059"/>
        <s v="1518070192"/>
        <s v="1164469748"/>
        <s v="1467444877"/>
        <s v="1265641765"/>
        <s v="1073554648"/>
        <s v="1568414852"/>
        <s v="1780166330"/>
        <s v="1093044588"/>
        <s v="N/A"/>
        <s v="1538109137"/>
        <s v="1164450508"/>
        <s v="1467799221"/>
        <s v="1225428543"/>
        <s v="1598966061"/>
        <s v="1780986307"/>
        <s v="1245247014"/>
        <s v="1891736476"/>
        <s v="1972788016"/>
        <s v="1972633212"/>
        <s v="1346523867"/>
        <s v="1033351788"/>
        <s v="1942575063"/>
        <s v="1366603763"/>
        <s v="1972936706"/>
        <s v="1649299520"/>
        <s v="1730151796"/>
        <s v="1154366607"/>
        <s v="1174525679"/>
        <s v="1295174449"/>
        <s v="1871578617"/>
        <s v="1003894544"/>
        <s v="1457399743"/>
        <s v="1588635064"/>
        <s v="1639122831"/>
        <s v="1881985026"/>
        <s v="1487690657"/>
        <s v="1770956971"/>
        <s v="1255331146"/>
        <s v="1013903327"/>
        <s v="1285662726"/>
        <s v="1972933125"/>
        <s v="1598987430"/>
        <s v="1316267339"/>
        <s v="1922082031"/>
        <s v="1700065190"/>
        <s v="1376526194"/>
        <s v="1457340101"/>
        <s v="1851396758"/>
        <s v="1053396309"/>
        <s v="1417064841"/>
        <s v="1376650895"/>
        <s v="1578516506"/>
        <s v="1225227507"/>
        <s v="1912218314"/>
        <s v="1063808699"/>
        <s v="1336161686"/>
        <s v="1245331180"/>
        <s v="1063555894"/>
        <s v="1295843241"/>
        <s v="1437631777"/>
        <s v="1265910327"/>
        <s v="1043273337"/>
        <s v="1902049703"/>
        <s v="1073819975"/>
        <s v="1619205846"/>
        <s v="1184714727"/>
        <s v="1265804876"/>
        <s v="1972853315"/>
        <s v="1225117955"/>
        <s v="1043399736"/>
        <s v="1164556312"/>
        <s v="1407070543"/>
        <s v="1588925028"/>
        <s v="1205022902"/>
        <s v="1346520632"/>
        <s v="1841516358"/>
        <s v="1275910739"/>
        <s v="1770942088"/>
        <s v="1083692495"/>
        <s v="1659515096"/>
        <s v="1447446984"/>
        <s v="1316900418"/>
        <s v="1942725858"/>
        <s v="1023557402"/>
        <s v="1699043208"/>
        <s v="1801829940"/>
        <s v="1073584231"/>
        <s v="1487955894"/>
        <s v="1457395865"/>
        <s v="1427454982"/>
        <s v="1720238942"/>
        <s v="1346569662"/>
        <s v="1578704201"/>
        <s v="1568493310"/>
        <s v="1770662454"/>
        <s v="1871568733"/>
        <s v="1689164345"/>
        <s v="1699722785"/>
        <s v="1700342474"/>
        <s v="1629104385"/>
        <s v="1922503176"/>
        <s v="1679052484"/>
        <s v="1578637609"/>
        <s v="1467998310"/>
        <s v="1386721181"/>
        <s v="1659303097"/>
        <s v="1528314093"/>
        <s v="1093741670"/>
        <s v="1265761332"/>
        <s v="1770667164"/>
        <s v="1184988149"/>
        <s v="1194949503"/>
        <s v="1104209436"/>
        <s v="1376703876"/>
        <s v="1366776494"/>
        <s v="1023315496"/>
        <s v="1962666941"/>
        <s v="1558734533"/>
        <s v="1841275674"/>
        <s v="1588917116"/>
        <s v="1750765756"/>
        <s v="1023043957"/>
        <s v="1083923718"/>
        <s v="1891024212"/>
        <s v="1518997295"/>
        <s v="1033146907"/>
        <s v=""/>
        <s v="1467454132"/>
        <s v="1861416836"/>
        <s v="1477911279"/>
        <s v="1952521627"/>
        <s v="1740241694"/>
        <s v="1538188115"/>
        <s v="1104897453"/>
        <s v="1376502161"/>
        <s v="1770548588"/>
        <s v="1154758241"/>
        <s v="1336547652"/>
        <s v="1053631333"/>
        <s v="1558621888"/>
        <s v="1346560778"/>
        <s v="1598116550"/>
        <s v="1124592779"/>
        <s v="1538191663"/>
        <s v="1457351595"/>
        <s v="1235387606"/>
        <s v="1336164326"/>
        <s v="1508121948"/>
        <s v="1104853464"/>
        <s v="1255582888"/>
        <s v="1265439624"/>
        <s v="1467891820"/>
        <s v="1043264427"/>
        <s v="1356897565"/>
        <s v="1669645453"/>
        <s v="1912190505"/>
        <s v="1750370722"/>
        <s v="1215138847"/>
        <s v="1427093145"/>
        <s v="1497139265"/>
        <s v="1417059106"/>
        <s v="1417905753"/>
        <s v="1295248169"/>
        <s v="1174774723"/>
        <s v="1417354804"/>
        <s v="1528013596"/>
        <s v="1801862040"/>
        <s v="1780672931"/>
        <s v="1982879011"/>
        <s v="1922454354"/>
        <s v="1427023530"/>
        <s v="1174516736"/>
        <s v="1902823941"/>
        <s v="1942225933"/>
        <s v="1841536067"/>
        <s v="1750386314"/>
        <s v="1326243551"/>
        <s v="1659340081"/>
        <s v="1134151277"/>
        <s v="1376595017"/>
        <s v="1770581167"/>
        <s v="1356336432"/>
        <s v="1336108059"/>
        <s v="1669790119"/>
        <s v="1811233885"/>
        <s v="1093902090"/>
        <s v="1609209428"/>
        <s v="1770896847"/>
        <s v="1891850673"/>
        <s v="1447268297"/>
        <s v="1073506341"/>
        <s v="1194063834"/>
        <s v="1831151695"/>
        <s v="1336149012"/>
        <s v="1366404642"/>
        <s v="1124535505"/>
        <s v="1770845059"/>
        <s v="1609945880"/>
        <s v="1609139385"/>
        <s v="1265520100"/>
        <s v="1740341726"/>
        <s v="1770576258"/>
        <s v="1447214911"/>
        <s v="1346202389"/>
        <s v="1922442094"/>
        <s v="1285864967"/>
        <s v="1699137638"/>
        <s v="1619127990"/>
        <s v="1861606717"/>
        <s v="1881050573"/>
        <s v="1871811612"/>
        <s v="1275900474"/>
        <s v="1164917910"/>
        <s v="1134635873"/>
        <s v="1174549398"/>
        <s v="1336665942"/>
        <s v="1922582147"/>
        <s v="1205902673"/>
        <s v="1891727418"/>
        <s v="1578924585"/>
        <s v="1023285277"/>
        <s v="1245557727"/>
        <s v="1518339373"/>
        <s v="1255355442"/>
        <s v="1811371149"/>
        <s v="1730396896"/>
        <s v="1841618683"/>
        <s v="1891190815"/>
        <s v="1306038930"/>
        <s v="1053480202"/>
        <s v="1770967978"/>
        <s v="1114467776"/>
        <s v="1366785693"/>
        <s v="1467825448"/>
        <s v="1316071459"/>
        <s v="1619305224"/>
        <s v="1558868794"/>
        <s v="1831151638"/>
        <s v="1992886857"/>
        <s v="1184855066"/>
        <s v="1578965935"/>
        <s v="1588103931"/>
        <s v="1962595652"/>
        <s v="1457341414"/>
        <s v="1619013729"/>
        <s v="1518233873"/>
        <s v="1801820493"/>
        <s v="1346276201"/>
        <s v="1144495383"/>
        <s v="1578722997"/>
        <s v="1558588277"/>
        <s v="1144257254"/>
        <s v="1033633250"/>
        <s v="1831528223"/>
        <s v="1669890505"/>
        <s v="1225270804"/>
        <s v="1710968003"/>
        <s v="1073769048"/>
        <s v="1457558371"/>
        <s v="1952396897"/>
        <s v="1245582584"/>
        <s v="1821103888"/>
        <s v="1982845483"/>
        <s v="1518010164"/>
        <s v="1235170242"/>
        <s v="1093999229"/>
        <s v="1235646621"/>
        <s v="1447548243"/>
        <s v="1982648838"/>
        <s v="1790124972"/>
        <s v="1093114514"/>
        <s v="1669756409"/>
        <s v="1942661400"/>
        <s v="1366730061"/>
        <s v="1033485248"/>
        <s v="1831488618"/>
        <s v="1629305537"/>
        <s v="1932503349"/>
        <s v="1760759534"/>
        <s v="1982640462"/>
        <s v="1376902585"/>
        <s v="1942569454"/>
        <s v="1205149556"/>
        <s v="1821227133"/>
        <s v="1073684874"/>
        <s v="1871755868"/>
        <s v="1790987964"/>
        <s v="1538400718"/>
        <s v="1508310194"/>
        <s v="1376770362"/>
        <s v="1720197585"/>
        <s v="1851528103"/>
        <s v="1366871626"/>
        <s v="1710189824"/>
        <s v="1992752372"/>
        <s v="1861643470"/>
        <s v="1497286678"/>
        <s v="1164627584"/>
        <s v="1093127029"/>
        <s v="1861735094"/>
        <s v="1942526322"/>
        <s v="1639464811"/>
        <s v="1578820973"/>
        <s v="1851766331"/>
        <s v="1508895814"/>
        <s v="1558815019"/>
        <s v="1841347671"/>
        <s v="1124227582"/>
        <s v="1568659514"/>
        <s v="1891140471"/>
        <s v="1962856146"/>
        <s v="1184088072"/>
        <s v="1669483855"/>
        <s v="1487167664"/>
        <s v="1396294088"/>
        <s v="1013125913"/>
        <s v="1861704447"/>
        <s v="1669838371"/>
        <s v="1184817256"/>
        <s v="1306878806"/>
        <s v="1003893504"/>
        <s v="1205868726"/>
        <s v="1124199039"/>
        <s v="1033424783"/>
        <s v="1437129319"/>
        <s v="1417993874"/>
        <s v="1700174000"/>
        <s v="1255535902"/>
        <s v="1841493053"/>
        <s v="1912176678"/>
        <s v="1457760894"/>
        <s v="1609019207"/>
        <s v="1184988362"/>
        <s v="1336190974"/>
        <s v="1649632514"/>
        <s v="1326239872"/>
        <s v="1992056337"/>
        <s v="1205862745"/>
        <s v="1104112689"/>
        <s v="1942265277"/>
        <s v="1316079411"/>
        <s v="1972790384"/>
        <s v="1003291428"/>
        <s v="1083968226"/>
        <s v="1942418991"/>
        <s v="1316341076"/>
        <s v="1447369202"/>
        <s v="1487964102"/>
        <s v="1982691754"/>
        <s v="1952334104"/>
        <s v="1932579224"/>
        <s v="1215932108"/>
        <s v="1003067612"/>
        <s v="1669841698"/>
        <s v="1104821081"/>
        <s v="1164427043"/>
        <s v="1902886773"/>
        <s v="1992142426"/>
        <s v="1114195013"/>
        <s v="1801064605"/>
        <s v="1710347620"/>
        <s v="1790039964"/>
        <s v="1851759237"/>
        <s v="1760483911"/>
        <s v="1275580557"/>
        <s v="1053353086"/>
        <s v="1477982817"/>
        <s v="1215908371"/>
        <s v="1376873216"/>
        <s v="1780644070"/>
        <s v="1750394987"/>
        <s v="1417904616"/>
        <s v="1073731444"/>
        <s v="1235276056"/>
        <s v="1891980579"/>
        <s v="1629194618"/>
        <s v="1386696631"/>
        <s v="1811155872"/>
        <s v="1699737627"/>
        <s v="1972702058"/>
        <s v="1154607968"/>
        <s v="1669838595"/>
        <s v="1841285343"/>
        <s v="1043205552"/>
        <s v="1730381658"/>
        <s v="1447416508"/>
        <s v="1073772067"/>
        <s v="1356565261"/>
        <s v="1073597233"/>
        <s v="1174793541"/>
        <s v="1285686345"/>
        <s v="1659489581"/>
        <s v="1407830375"/>
        <s v="1598955171"/>
        <s v="1043496193"/>
        <s v="1447588942"/>
        <s v="1558380907"/>
        <s v="1073838140"/>
        <s v="1548222490"/>
        <s v="1811949027"/>
        <s v="1477870780"/>
        <s v="1730523176"/>
        <s v="1255359956"/>
        <s v="1619290673"/>
        <s v="1124054333"/>
        <s v="1437248523"/>
        <s v="1225365869"/>
        <s v="1093762288"/>
        <s v="1730168576"/>
        <s v="1134187826"/>
        <s v="1508863549"/>
        <s v="1922005966"/>
        <s v="1720085525"/>
        <s v="1164696456"/>
        <s v="1407894587"/>
        <s v="1750360723"/>
        <s v="1265480321"/>
        <s v="1295732089"/>
        <s v="1750518759"/>
        <s v="1134127830"/>
        <s v="1841480647"/>
        <s v="1871559971"/>
        <s v="1760489207"/>
        <s v="1306011424"/>
        <s v="1326096025"/>
        <s v="1417964040"/>
        <s v="1972501310"/>
        <s v="1538115779"/>
        <s v="1619965514"/>
        <s v="1942461009"/>
        <s v="1497752240"/>
        <s v="1669451126"/>
        <s v="1952308702"/>
        <s v="1386733566"/>
        <s v="1699865543"/>
        <s v="1295739522"/>
        <s v="1376738138"/>
        <s v="1205869203"/>
        <s v="1932435328"/>
        <s v="1801893342"/>
        <s v="1053366856"/>
        <s v="1194841122"/>
        <s v="1285824086"/>
        <s v="1649332172"/>
        <s v="1992906259"/>
        <s v="1396753794"/>
        <s v="1689712655"/>
        <s v="1629088810"/>
        <s v="1477715597"/>
        <s v="1043218662"/>
        <s v="1265412308"/>
        <s v="1558369124"/>
        <s v="1326009010"/>
        <s v="1003043985"/>
        <s v="1083662316"/>
        <s v="1104817287"/>
        <s v="1932335031"/>
        <s v="1184626574"/>
        <s v="1043536576"/>
        <s v="1902993918"/>
        <s v="1184708034"/>
        <s v="1295963346"/>
        <s v="1609194547"/>
        <s v="1861782195"/>
        <s v="1720307317"/>
        <s v="1134390743"/>
        <s v="1821316845"/>
        <s v="1780985432"/>
        <s v="1528383643"/>
        <s v="1710984240"/>
        <s v="1629076187"/>
        <s v="1649236431"/>
        <s v="1912905530"/>
        <s v="1174520134"/>
        <s v="1588662183"/>
        <s v="1649408105"/>
        <s v="1023058351"/>
        <s v="1235395641"/>
        <s v="1336115161"/>
        <s v="1821263096"/>
        <s v="1225202724"/>
        <s v="1710060595"/>
        <s v="1164470621"/>
        <s v="1669451639"/>
        <s v="1558339846"/>
        <s v="1932258852"/>
        <s v="1598726150"/>
        <s v="1316083421"/>
        <s v="1598990251"/>
        <s v="1326074188"/>
        <s v="1629046040"/>
        <s v="1265686547"/>
        <s v="1386943942"/>
        <s v="1659712172"/>
        <s v="1215270285"/>
        <s v="1336439660"/>
        <s v="1174612337"/>
        <s v="1679763460"/>
        <s v="1700137148"/>
        <s v="1134446255"/>
        <s v="1144482399"/>
        <s v="1073803961"/>
        <s v="1962474171"/>
        <s v="1770862328"/>
        <s v="1578856613"/>
        <s v="1831489368"/>
        <s v="1821218231"/>
        <s v="1750329280"/>
        <s v="1972860831"/>
        <s v="1023374014"/>
        <s v="1205102266"/>
        <s v="1033484134"/>
        <s v="1609135177"/>
        <s v="1437415205"/>
        <s v="1437424629"/>
        <s v="1346502622"/>
        <s v="1396037479"/>
        <s v="1386910255"/>
        <s v="1427390723"/>
        <s v="1740624519"/>
        <s v="1255674545"/>
        <s v="1205276938"/>
        <s v="1558792481"/>
        <s v="1093033433"/>
        <s v="1891084869"/>
        <s v="1821387374"/>
        <s v="1770804718"/>
        <s v="1871539163"/>
        <s v="1306067608"/>
        <s v="1659665016"/>
        <s v="1043202203"/>
        <s v="1134252349"/>
        <s v="1265428296"/>
        <s v="1760757033"/>
        <s v="1780058990"/>
        <s v="1295089019"/>
        <s v="1407856131"/>
        <s v="1841272093"/>
        <s v="1639282841"/>
        <s v="1407013295"/>
        <s v="1528071289"/>
        <s v="1497757934"/>
        <s v="1154558203"/>
        <s v="1871889816"/>
        <s v="1164625281"/>
        <s v="1265562086"/>
        <s v="1285094987"/>
        <s v="1871533653"/>
        <s v="1942232699"/>
        <s v="1932520111"/>
        <s v="1700997186"/>
        <s v="1407956725"/>
        <s v="1205891983"/>
        <s v="1770577504"/>
        <s v="1730387697"/>
        <s v="1467851923"/>
        <s v="1043485790"/>
        <s v="1356517999"/>
        <s v="1720035272"/>
        <s v="1427058932"/>
        <s v="1811948128"/>
        <s v="1922028547"/>
        <s v="1962401331"/>
        <s v="1417904210"/>
        <s v="1710342803"/>
        <s v="1780629253"/>
        <s v="1316037096"/>
        <s v="1003120692"/>
        <s v="1225422660"/>
        <s v="1336120468"/>
        <s v="1598712168"/>
        <s v="1154855344"/>
        <s v="1114125051"/>
        <s v="1942259908"/>
        <s v="1457346959"/>
        <s v="1043640782"/>
        <s v="1114258118"/>
        <s v="1104245158"/>
        <s v="1891009536"/>
        <s v="1356316756"/>
        <s v="1548652100"/>
        <s v="1255529608"/>
        <s v="1881900454"/>
        <s v="1982632972"/>
        <s v="1326106170"/>
        <s v="1982147757"/>
        <s v="1366511875"/>
        <s v="1437318326"/>
        <s v="1447241831"/>
        <s v="1306899893"/>
        <s v="1467497586"/>
        <s v="1598863219"/>
        <s v="1982690665"/>
        <s v="1811984131"/>
        <s v="1932195617"/>
        <s v="1912410374"/>
        <s v="1619417904"/>
        <s v="1366607681"/>
        <s v="1548374325"/>
        <s v="1023260205"/>
        <s v="1619393121"/>
        <s v="1992957955"/>
        <s v="1720269285"/>
        <s v="1114216199"/>
        <s v="1477930139"/>
        <s v="1639502081"/>
        <s v="1558547604"/>
        <s v="1639593668"/>
        <s v="1750376323"/>
        <s v="1942288808"/>
        <s v="1952571671"/>
        <s v="1477648160"/>
        <s v="1629368030"/>
        <s v="1346791365"/>
        <s v="1356305742"/>
        <s v="1790990687"/>
        <s v="1568578631"/>
        <s v="1538536032"/>
        <s v="1770672172"/>
        <s v="1467936690"/>
        <s v="1346708054"/>
        <m/>
        <s v="1912280363" u="1"/>
        <s v="1013961291" u="1"/>
        <s v="1477642536" u="1"/>
        <s v="1487609285" u="1"/>
        <s v="1215970819" u="1"/>
        <s v="12555582888" u="1"/>
        <s v="1295735645" u="1"/>
        <s v="1134185614" u="1"/>
        <s v="1871534040" u="1"/>
        <s v="1205815669" u="1"/>
        <s v="1609857614" u="1"/>
        <s v="1134149511" u="1"/>
        <s v="1497705727" u="1"/>
        <s v="1811290182" u="1"/>
        <s v="1689954554" u="1"/>
        <s v="1144489543" u="1"/>
        <s v="1396716528" u="1"/>
        <s v="1518288638" u="1"/>
        <s v="1700883022" u="1"/>
        <s v="1942565916" u="1"/>
        <s v="1053854315" u="1"/>
        <s v="1194065847" u="1"/>
        <s v="1558524603" u="1"/>
        <s v="1073719084" u="1"/>
        <s v="1851352371" u="1"/>
        <s v="1154322915" u="1"/>
        <s v="1013297464" u="1"/>
        <s v="1023336708" u="1"/>
        <s v="1407834211" u="1"/>
        <s v="1174774046" u="1"/>
        <s v="1922325794" u="1"/>
        <s v="1104940824" u="1"/>
        <s v="1346273786" u="1"/>
        <s v="1649698986" u="1"/>
        <s v="1053331587" u="1"/>
        <s v="1306841044" u="1"/>
        <s v="1558805838" u="1"/>
        <s v="1508804766" u="1"/>
        <s v="1023489309" u="1"/>
        <s v="1720035058" u="1"/>
        <s v="1811246184" u="1"/>
        <s v="1730452103" u="1"/>
        <s v="1972574812" u="1"/>
        <s v="1992968028" u="1"/>
        <s v="1245768969" u="1"/>
        <s v="1225012198" u="1"/>
        <s v="1487001210" u="1"/>
        <s v="1881142487" u="1"/>
        <s v="1972733699" u="1"/>
        <s v="1689112237" u="1"/>
        <s v="1609864925" u="1"/>
        <s v="1497787212" u="1"/>
        <s v="1255650081" u="1"/>
        <s v="1396139010" u="1"/>
        <s v="1104188234" u="1"/>
        <s v="1457540288" u="1"/>
        <s v="1861435026" u="1"/>
        <s v="1598793572" u="1"/>
        <s v="1174548168" u="1"/>
        <s v="130616494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7">
  <r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1"/>
  </r>
  <r>
    <x v="0"/>
    <x v="0"/>
    <x v="0"/>
    <x v="0"/>
    <x v="0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3"/>
    <x v="1"/>
    <x v="3"/>
  </r>
  <r>
    <x v="1"/>
    <x v="1"/>
    <x v="1"/>
    <x v="1"/>
    <x v="1"/>
    <x v="1"/>
    <x v="1"/>
    <x v="1"/>
    <x v="1"/>
    <x v="1"/>
    <x v="1"/>
    <x v="4"/>
    <x v="0"/>
    <x v="4"/>
  </r>
  <r>
    <x v="1"/>
    <x v="1"/>
    <x v="1"/>
    <x v="1"/>
    <x v="1"/>
    <x v="1"/>
    <x v="1"/>
    <x v="1"/>
    <x v="1"/>
    <x v="1"/>
    <x v="1"/>
    <x v="5"/>
    <x v="0"/>
    <x v="5"/>
  </r>
  <r>
    <x v="1"/>
    <x v="1"/>
    <x v="1"/>
    <x v="1"/>
    <x v="1"/>
    <x v="1"/>
    <x v="1"/>
    <x v="1"/>
    <x v="1"/>
    <x v="1"/>
    <x v="1"/>
    <x v="6"/>
    <x v="2"/>
    <x v="6"/>
  </r>
  <r>
    <x v="1"/>
    <x v="1"/>
    <x v="1"/>
    <x v="1"/>
    <x v="1"/>
    <x v="1"/>
    <x v="1"/>
    <x v="1"/>
    <x v="1"/>
    <x v="1"/>
    <x v="1"/>
    <x v="7"/>
    <x v="2"/>
    <x v="7"/>
  </r>
  <r>
    <x v="1"/>
    <x v="1"/>
    <x v="1"/>
    <x v="1"/>
    <x v="1"/>
    <x v="1"/>
    <x v="1"/>
    <x v="1"/>
    <x v="1"/>
    <x v="1"/>
    <x v="1"/>
    <x v="8"/>
    <x v="1"/>
    <x v="8"/>
  </r>
  <r>
    <x v="2"/>
    <x v="2"/>
    <x v="2"/>
    <x v="2"/>
    <x v="0"/>
    <x v="0"/>
    <x v="2"/>
    <x v="2"/>
    <x v="1"/>
    <x v="2"/>
    <x v="2"/>
    <x v="9"/>
    <x v="2"/>
    <x v="9"/>
  </r>
  <r>
    <x v="2"/>
    <x v="2"/>
    <x v="2"/>
    <x v="2"/>
    <x v="0"/>
    <x v="0"/>
    <x v="2"/>
    <x v="2"/>
    <x v="1"/>
    <x v="2"/>
    <x v="2"/>
    <x v="10"/>
    <x v="0"/>
    <x v="10"/>
  </r>
  <r>
    <x v="2"/>
    <x v="2"/>
    <x v="2"/>
    <x v="2"/>
    <x v="0"/>
    <x v="0"/>
    <x v="2"/>
    <x v="2"/>
    <x v="1"/>
    <x v="2"/>
    <x v="2"/>
    <x v="11"/>
    <x v="1"/>
    <x v="11"/>
  </r>
  <r>
    <x v="2"/>
    <x v="2"/>
    <x v="2"/>
    <x v="2"/>
    <x v="0"/>
    <x v="0"/>
    <x v="2"/>
    <x v="2"/>
    <x v="1"/>
    <x v="2"/>
    <x v="2"/>
    <x v="12"/>
    <x v="0"/>
    <x v="12"/>
  </r>
  <r>
    <x v="2"/>
    <x v="2"/>
    <x v="2"/>
    <x v="2"/>
    <x v="0"/>
    <x v="0"/>
    <x v="2"/>
    <x v="2"/>
    <x v="1"/>
    <x v="2"/>
    <x v="2"/>
    <x v="13"/>
    <x v="2"/>
    <x v="13"/>
  </r>
  <r>
    <x v="2"/>
    <x v="2"/>
    <x v="2"/>
    <x v="2"/>
    <x v="0"/>
    <x v="0"/>
    <x v="2"/>
    <x v="2"/>
    <x v="1"/>
    <x v="2"/>
    <x v="2"/>
    <x v="14"/>
    <x v="1"/>
    <x v="14"/>
  </r>
  <r>
    <x v="2"/>
    <x v="2"/>
    <x v="2"/>
    <x v="2"/>
    <x v="0"/>
    <x v="0"/>
    <x v="2"/>
    <x v="2"/>
    <x v="1"/>
    <x v="2"/>
    <x v="2"/>
    <x v="15"/>
    <x v="1"/>
    <x v="15"/>
  </r>
  <r>
    <x v="2"/>
    <x v="2"/>
    <x v="2"/>
    <x v="2"/>
    <x v="0"/>
    <x v="0"/>
    <x v="2"/>
    <x v="2"/>
    <x v="1"/>
    <x v="2"/>
    <x v="2"/>
    <x v="16"/>
    <x v="1"/>
    <x v="16"/>
  </r>
  <r>
    <x v="2"/>
    <x v="2"/>
    <x v="2"/>
    <x v="2"/>
    <x v="0"/>
    <x v="0"/>
    <x v="2"/>
    <x v="2"/>
    <x v="1"/>
    <x v="2"/>
    <x v="2"/>
    <x v="17"/>
    <x v="0"/>
    <x v="17"/>
  </r>
  <r>
    <x v="2"/>
    <x v="2"/>
    <x v="2"/>
    <x v="2"/>
    <x v="0"/>
    <x v="0"/>
    <x v="2"/>
    <x v="2"/>
    <x v="1"/>
    <x v="2"/>
    <x v="2"/>
    <x v="18"/>
    <x v="0"/>
    <x v="18"/>
  </r>
  <r>
    <x v="2"/>
    <x v="2"/>
    <x v="2"/>
    <x v="2"/>
    <x v="0"/>
    <x v="0"/>
    <x v="2"/>
    <x v="2"/>
    <x v="1"/>
    <x v="2"/>
    <x v="2"/>
    <x v="19"/>
    <x v="2"/>
    <x v="19"/>
  </r>
  <r>
    <x v="3"/>
    <x v="3"/>
    <x v="3"/>
    <x v="3"/>
    <x v="2"/>
    <x v="2"/>
    <x v="3"/>
    <x v="2"/>
    <x v="1"/>
    <x v="3"/>
    <x v="3"/>
    <x v="20"/>
    <x v="0"/>
    <x v="20"/>
  </r>
  <r>
    <x v="3"/>
    <x v="3"/>
    <x v="3"/>
    <x v="3"/>
    <x v="2"/>
    <x v="2"/>
    <x v="3"/>
    <x v="2"/>
    <x v="1"/>
    <x v="3"/>
    <x v="3"/>
    <x v="21"/>
    <x v="0"/>
    <x v="21"/>
  </r>
  <r>
    <x v="3"/>
    <x v="3"/>
    <x v="3"/>
    <x v="3"/>
    <x v="2"/>
    <x v="2"/>
    <x v="3"/>
    <x v="2"/>
    <x v="1"/>
    <x v="3"/>
    <x v="3"/>
    <x v="22"/>
    <x v="3"/>
    <x v="22"/>
  </r>
  <r>
    <x v="4"/>
    <x v="4"/>
    <x v="3"/>
    <x v="4"/>
    <x v="1"/>
    <x v="1"/>
    <x v="4"/>
    <x v="2"/>
    <x v="1"/>
    <x v="3"/>
    <x v="3"/>
    <x v="23"/>
    <x v="1"/>
    <x v="23"/>
  </r>
  <r>
    <x v="4"/>
    <x v="4"/>
    <x v="3"/>
    <x v="4"/>
    <x v="1"/>
    <x v="2"/>
    <x v="4"/>
    <x v="2"/>
    <x v="1"/>
    <x v="3"/>
    <x v="3"/>
    <x v="21"/>
    <x v="0"/>
    <x v="21"/>
  </r>
  <r>
    <x v="4"/>
    <x v="4"/>
    <x v="3"/>
    <x v="4"/>
    <x v="1"/>
    <x v="2"/>
    <x v="4"/>
    <x v="2"/>
    <x v="1"/>
    <x v="3"/>
    <x v="3"/>
    <x v="20"/>
    <x v="0"/>
    <x v="20"/>
  </r>
  <r>
    <x v="5"/>
    <x v="5"/>
    <x v="4"/>
    <x v="5"/>
    <x v="0"/>
    <x v="2"/>
    <x v="5"/>
    <x v="3"/>
    <x v="2"/>
    <x v="4"/>
    <x v="4"/>
    <x v="24"/>
    <x v="0"/>
    <x v="24"/>
  </r>
  <r>
    <x v="6"/>
    <x v="6"/>
    <x v="5"/>
    <x v="6"/>
    <x v="1"/>
    <x v="0"/>
    <x v="6"/>
    <x v="0"/>
    <x v="0"/>
    <x v="5"/>
    <x v="5"/>
    <x v="25"/>
    <x v="0"/>
    <x v="25"/>
  </r>
  <r>
    <x v="7"/>
    <x v="7"/>
    <x v="5"/>
    <x v="7"/>
    <x v="1"/>
    <x v="0"/>
    <x v="6"/>
    <x v="0"/>
    <x v="0"/>
    <x v="5"/>
    <x v="5"/>
    <x v="26"/>
    <x v="1"/>
    <x v="26"/>
  </r>
  <r>
    <x v="7"/>
    <x v="7"/>
    <x v="5"/>
    <x v="7"/>
    <x v="1"/>
    <x v="0"/>
    <x v="6"/>
    <x v="0"/>
    <x v="0"/>
    <x v="5"/>
    <x v="5"/>
    <x v="27"/>
    <x v="0"/>
    <x v="27"/>
  </r>
  <r>
    <x v="7"/>
    <x v="7"/>
    <x v="5"/>
    <x v="7"/>
    <x v="1"/>
    <x v="0"/>
    <x v="6"/>
    <x v="0"/>
    <x v="0"/>
    <x v="5"/>
    <x v="5"/>
    <x v="28"/>
    <x v="1"/>
    <x v="28"/>
  </r>
  <r>
    <x v="7"/>
    <x v="7"/>
    <x v="5"/>
    <x v="7"/>
    <x v="1"/>
    <x v="0"/>
    <x v="6"/>
    <x v="0"/>
    <x v="0"/>
    <x v="5"/>
    <x v="5"/>
    <x v="29"/>
    <x v="1"/>
    <x v="29"/>
  </r>
  <r>
    <x v="7"/>
    <x v="7"/>
    <x v="5"/>
    <x v="7"/>
    <x v="1"/>
    <x v="0"/>
    <x v="6"/>
    <x v="0"/>
    <x v="0"/>
    <x v="5"/>
    <x v="5"/>
    <x v="30"/>
    <x v="0"/>
    <x v="30"/>
  </r>
  <r>
    <x v="8"/>
    <x v="8"/>
    <x v="6"/>
    <x v="8"/>
    <x v="2"/>
    <x v="0"/>
    <x v="6"/>
    <x v="0"/>
    <x v="0"/>
    <x v="5"/>
    <x v="5"/>
    <x v="31"/>
    <x v="0"/>
    <x v="31"/>
  </r>
  <r>
    <x v="8"/>
    <x v="8"/>
    <x v="6"/>
    <x v="8"/>
    <x v="2"/>
    <x v="0"/>
    <x v="6"/>
    <x v="0"/>
    <x v="0"/>
    <x v="5"/>
    <x v="5"/>
    <x v="32"/>
    <x v="0"/>
    <x v="32"/>
  </r>
  <r>
    <x v="8"/>
    <x v="8"/>
    <x v="6"/>
    <x v="8"/>
    <x v="2"/>
    <x v="0"/>
    <x v="6"/>
    <x v="0"/>
    <x v="0"/>
    <x v="5"/>
    <x v="5"/>
    <x v="33"/>
    <x v="0"/>
    <x v="33"/>
  </r>
  <r>
    <x v="8"/>
    <x v="8"/>
    <x v="6"/>
    <x v="8"/>
    <x v="2"/>
    <x v="0"/>
    <x v="6"/>
    <x v="0"/>
    <x v="0"/>
    <x v="5"/>
    <x v="5"/>
    <x v="34"/>
    <x v="0"/>
    <x v="34"/>
  </r>
  <r>
    <x v="8"/>
    <x v="8"/>
    <x v="6"/>
    <x v="8"/>
    <x v="2"/>
    <x v="0"/>
    <x v="6"/>
    <x v="0"/>
    <x v="0"/>
    <x v="5"/>
    <x v="5"/>
    <x v="35"/>
    <x v="0"/>
    <x v="35"/>
  </r>
  <r>
    <x v="8"/>
    <x v="8"/>
    <x v="6"/>
    <x v="8"/>
    <x v="2"/>
    <x v="0"/>
    <x v="6"/>
    <x v="0"/>
    <x v="0"/>
    <x v="5"/>
    <x v="5"/>
    <x v="36"/>
    <x v="0"/>
    <x v="36"/>
  </r>
  <r>
    <x v="8"/>
    <x v="8"/>
    <x v="6"/>
    <x v="8"/>
    <x v="2"/>
    <x v="0"/>
    <x v="6"/>
    <x v="0"/>
    <x v="0"/>
    <x v="5"/>
    <x v="5"/>
    <x v="37"/>
    <x v="0"/>
    <x v="37"/>
  </r>
  <r>
    <x v="8"/>
    <x v="8"/>
    <x v="6"/>
    <x v="8"/>
    <x v="2"/>
    <x v="0"/>
    <x v="6"/>
    <x v="0"/>
    <x v="0"/>
    <x v="5"/>
    <x v="5"/>
    <x v="38"/>
    <x v="0"/>
    <x v="38"/>
  </r>
  <r>
    <x v="8"/>
    <x v="8"/>
    <x v="6"/>
    <x v="8"/>
    <x v="2"/>
    <x v="0"/>
    <x v="6"/>
    <x v="0"/>
    <x v="0"/>
    <x v="5"/>
    <x v="5"/>
    <x v="39"/>
    <x v="0"/>
    <x v="39"/>
  </r>
  <r>
    <x v="8"/>
    <x v="8"/>
    <x v="6"/>
    <x v="8"/>
    <x v="2"/>
    <x v="0"/>
    <x v="6"/>
    <x v="0"/>
    <x v="0"/>
    <x v="5"/>
    <x v="5"/>
    <x v="40"/>
    <x v="2"/>
    <x v="40"/>
  </r>
  <r>
    <x v="8"/>
    <x v="8"/>
    <x v="6"/>
    <x v="8"/>
    <x v="2"/>
    <x v="0"/>
    <x v="6"/>
    <x v="0"/>
    <x v="0"/>
    <x v="5"/>
    <x v="5"/>
    <x v="41"/>
    <x v="0"/>
    <x v="41"/>
  </r>
  <r>
    <x v="8"/>
    <x v="8"/>
    <x v="6"/>
    <x v="8"/>
    <x v="2"/>
    <x v="0"/>
    <x v="6"/>
    <x v="0"/>
    <x v="0"/>
    <x v="5"/>
    <x v="5"/>
    <x v="42"/>
    <x v="0"/>
    <x v="42"/>
  </r>
  <r>
    <x v="8"/>
    <x v="8"/>
    <x v="6"/>
    <x v="8"/>
    <x v="2"/>
    <x v="0"/>
    <x v="6"/>
    <x v="0"/>
    <x v="0"/>
    <x v="5"/>
    <x v="5"/>
    <x v="43"/>
    <x v="1"/>
    <x v="43"/>
  </r>
  <r>
    <x v="9"/>
    <x v="9"/>
    <x v="7"/>
    <x v="9"/>
    <x v="0"/>
    <x v="1"/>
    <x v="7"/>
    <x v="0"/>
    <x v="0"/>
    <x v="0"/>
    <x v="6"/>
    <x v="44"/>
    <x v="0"/>
    <x v="44"/>
  </r>
  <r>
    <x v="9"/>
    <x v="9"/>
    <x v="7"/>
    <x v="9"/>
    <x v="0"/>
    <x v="1"/>
    <x v="7"/>
    <x v="0"/>
    <x v="0"/>
    <x v="0"/>
    <x v="6"/>
    <x v="45"/>
    <x v="0"/>
    <x v="45"/>
  </r>
  <r>
    <x v="9"/>
    <x v="9"/>
    <x v="7"/>
    <x v="9"/>
    <x v="0"/>
    <x v="1"/>
    <x v="7"/>
    <x v="0"/>
    <x v="0"/>
    <x v="0"/>
    <x v="6"/>
    <x v="46"/>
    <x v="0"/>
    <x v="46"/>
  </r>
  <r>
    <x v="9"/>
    <x v="9"/>
    <x v="7"/>
    <x v="9"/>
    <x v="0"/>
    <x v="1"/>
    <x v="7"/>
    <x v="0"/>
    <x v="0"/>
    <x v="0"/>
    <x v="6"/>
    <x v="47"/>
    <x v="0"/>
    <x v="47"/>
  </r>
  <r>
    <x v="9"/>
    <x v="9"/>
    <x v="7"/>
    <x v="9"/>
    <x v="0"/>
    <x v="1"/>
    <x v="7"/>
    <x v="0"/>
    <x v="0"/>
    <x v="0"/>
    <x v="6"/>
    <x v="48"/>
    <x v="0"/>
    <x v="48"/>
  </r>
  <r>
    <x v="10"/>
    <x v="10"/>
    <x v="8"/>
    <x v="10"/>
    <x v="0"/>
    <x v="2"/>
    <x v="8"/>
    <x v="0"/>
    <x v="0"/>
    <x v="0"/>
    <x v="7"/>
    <x v="49"/>
    <x v="0"/>
    <x v="49"/>
  </r>
  <r>
    <x v="10"/>
    <x v="10"/>
    <x v="8"/>
    <x v="10"/>
    <x v="0"/>
    <x v="0"/>
    <x v="8"/>
    <x v="0"/>
    <x v="0"/>
    <x v="0"/>
    <x v="7"/>
    <x v="50"/>
    <x v="0"/>
    <x v="50"/>
  </r>
  <r>
    <x v="10"/>
    <x v="10"/>
    <x v="8"/>
    <x v="10"/>
    <x v="0"/>
    <x v="2"/>
    <x v="8"/>
    <x v="0"/>
    <x v="0"/>
    <x v="0"/>
    <x v="7"/>
    <x v="51"/>
    <x v="0"/>
    <x v="51"/>
  </r>
  <r>
    <x v="11"/>
    <x v="11"/>
    <x v="8"/>
    <x v="11"/>
    <x v="0"/>
    <x v="2"/>
    <x v="8"/>
    <x v="0"/>
    <x v="0"/>
    <x v="0"/>
    <x v="7"/>
    <x v="49"/>
    <x v="0"/>
    <x v="49"/>
  </r>
  <r>
    <x v="11"/>
    <x v="11"/>
    <x v="8"/>
    <x v="11"/>
    <x v="0"/>
    <x v="0"/>
    <x v="8"/>
    <x v="0"/>
    <x v="0"/>
    <x v="0"/>
    <x v="7"/>
    <x v="50"/>
    <x v="0"/>
    <x v="50"/>
  </r>
  <r>
    <x v="11"/>
    <x v="11"/>
    <x v="8"/>
    <x v="11"/>
    <x v="0"/>
    <x v="2"/>
    <x v="8"/>
    <x v="0"/>
    <x v="0"/>
    <x v="0"/>
    <x v="7"/>
    <x v="52"/>
    <x v="1"/>
    <x v="52"/>
  </r>
  <r>
    <x v="11"/>
    <x v="11"/>
    <x v="8"/>
    <x v="11"/>
    <x v="0"/>
    <x v="2"/>
    <x v="8"/>
    <x v="0"/>
    <x v="0"/>
    <x v="0"/>
    <x v="7"/>
    <x v="51"/>
    <x v="0"/>
    <x v="51"/>
  </r>
  <r>
    <x v="12"/>
    <x v="12"/>
    <x v="6"/>
    <x v="12"/>
    <x v="2"/>
    <x v="0"/>
    <x v="6"/>
    <x v="0"/>
    <x v="0"/>
    <x v="5"/>
    <x v="5"/>
    <x v="42"/>
    <x v="0"/>
    <x v="42"/>
  </r>
  <r>
    <x v="12"/>
    <x v="12"/>
    <x v="6"/>
    <x v="12"/>
    <x v="2"/>
    <x v="0"/>
    <x v="6"/>
    <x v="0"/>
    <x v="0"/>
    <x v="5"/>
    <x v="5"/>
    <x v="39"/>
    <x v="0"/>
    <x v="39"/>
  </r>
  <r>
    <x v="13"/>
    <x v="11"/>
    <x v="8"/>
    <x v="13"/>
    <x v="0"/>
    <x v="2"/>
    <x v="8"/>
    <x v="0"/>
    <x v="0"/>
    <x v="0"/>
    <x v="7"/>
    <x v="49"/>
    <x v="0"/>
    <x v="49"/>
  </r>
  <r>
    <x v="13"/>
    <x v="11"/>
    <x v="8"/>
    <x v="13"/>
    <x v="0"/>
    <x v="2"/>
    <x v="8"/>
    <x v="0"/>
    <x v="0"/>
    <x v="0"/>
    <x v="7"/>
    <x v="52"/>
    <x v="1"/>
    <x v="52"/>
  </r>
  <r>
    <x v="13"/>
    <x v="11"/>
    <x v="8"/>
    <x v="13"/>
    <x v="0"/>
    <x v="2"/>
    <x v="8"/>
    <x v="0"/>
    <x v="0"/>
    <x v="0"/>
    <x v="7"/>
    <x v="51"/>
    <x v="0"/>
    <x v="51"/>
  </r>
  <r>
    <x v="13"/>
    <x v="11"/>
    <x v="8"/>
    <x v="13"/>
    <x v="0"/>
    <x v="0"/>
    <x v="8"/>
    <x v="0"/>
    <x v="0"/>
    <x v="0"/>
    <x v="7"/>
    <x v="50"/>
    <x v="0"/>
    <x v="50"/>
  </r>
  <r>
    <x v="14"/>
    <x v="13"/>
    <x v="9"/>
    <x v="14"/>
    <x v="0"/>
    <x v="0"/>
    <x v="6"/>
    <x v="0"/>
    <x v="0"/>
    <x v="5"/>
    <x v="5"/>
    <x v="26"/>
    <x v="1"/>
    <x v="26"/>
  </r>
  <r>
    <x v="14"/>
    <x v="13"/>
    <x v="9"/>
    <x v="14"/>
    <x v="0"/>
    <x v="0"/>
    <x v="6"/>
    <x v="0"/>
    <x v="0"/>
    <x v="5"/>
    <x v="5"/>
    <x v="53"/>
    <x v="1"/>
    <x v="53"/>
  </r>
  <r>
    <x v="14"/>
    <x v="13"/>
    <x v="9"/>
    <x v="14"/>
    <x v="0"/>
    <x v="0"/>
    <x v="6"/>
    <x v="0"/>
    <x v="0"/>
    <x v="5"/>
    <x v="5"/>
    <x v="54"/>
    <x v="0"/>
    <x v="54"/>
  </r>
  <r>
    <x v="14"/>
    <x v="13"/>
    <x v="9"/>
    <x v="14"/>
    <x v="0"/>
    <x v="0"/>
    <x v="6"/>
    <x v="0"/>
    <x v="0"/>
    <x v="5"/>
    <x v="5"/>
    <x v="25"/>
    <x v="0"/>
    <x v="25"/>
  </r>
  <r>
    <x v="14"/>
    <x v="13"/>
    <x v="9"/>
    <x v="14"/>
    <x v="0"/>
    <x v="0"/>
    <x v="6"/>
    <x v="0"/>
    <x v="0"/>
    <x v="5"/>
    <x v="5"/>
    <x v="35"/>
    <x v="0"/>
    <x v="35"/>
  </r>
  <r>
    <x v="14"/>
    <x v="13"/>
    <x v="9"/>
    <x v="14"/>
    <x v="0"/>
    <x v="0"/>
    <x v="6"/>
    <x v="0"/>
    <x v="0"/>
    <x v="5"/>
    <x v="5"/>
    <x v="55"/>
    <x v="0"/>
    <x v="55"/>
  </r>
  <r>
    <x v="14"/>
    <x v="13"/>
    <x v="9"/>
    <x v="14"/>
    <x v="0"/>
    <x v="0"/>
    <x v="6"/>
    <x v="0"/>
    <x v="0"/>
    <x v="5"/>
    <x v="5"/>
    <x v="56"/>
    <x v="1"/>
    <x v="56"/>
  </r>
  <r>
    <x v="14"/>
    <x v="13"/>
    <x v="9"/>
    <x v="14"/>
    <x v="0"/>
    <x v="0"/>
    <x v="6"/>
    <x v="0"/>
    <x v="0"/>
    <x v="5"/>
    <x v="5"/>
    <x v="57"/>
    <x v="0"/>
    <x v="57"/>
  </r>
  <r>
    <x v="14"/>
    <x v="13"/>
    <x v="9"/>
    <x v="14"/>
    <x v="0"/>
    <x v="0"/>
    <x v="6"/>
    <x v="0"/>
    <x v="0"/>
    <x v="5"/>
    <x v="5"/>
    <x v="30"/>
    <x v="0"/>
    <x v="30"/>
  </r>
  <r>
    <x v="14"/>
    <x v="13"/>
    <x v="9"/>
    <x v="14"/>
    <x v="0"/>
    <x v="0"/>
    <x v="6"/>
    <x v="0"/>
    <x v="0"/>
    <x v="5"/>
    <x v="5"/>
    <x v="32"/>
    <x v="0"/>
    <x v="32"/>
  </r>
  <r>
    <x v="14"/>
    <x v="13"/>
    <x v="9"/>
    <x v="14"/>
    <x v="0"/>
    <x v="0"/>
    <x v="6"/>
    <x v="0"/>
    <x v="0"/>
    <x v="5"/>
    <x v="5"/>
    <x v="41"/>
    <x v="0"/>
    <x v="41"/>
  </r>
  <r>
    <x v="14"/>
    <x v="13"/>
    <x v="9"/>
    <x v="14"/>
    <x v="0"/>
    <x v="0"/>
    <x v="6"/>
    <x v="0"/>
    <x v="0"/>
    <x v="5"/>
    <x v="5"/>
    <x v="37"/>
    <x v="0"/>
    <x v="37"/>
  </r>
  <r>
    <x v="14"/>
    <x v="13"/>
    <x v="9"/>
    <x v="14"/>
    <x v="0"/>
    <x v="0"/>
    <x v="6"/>
    <x v="0"/>
    <x v="0"/>
    <x v="5"/>
    <x v="5"/>
    <x v="58"/>
    <x v="1"/>
    <x v="58"/>
  </r>
  <r>
    <x v="14"/>
    <x v="13"/>
    <x v="9"/>
    <x v="14"/>
    <x v="0"/>
    <x v="0"/>
    <x v="6"/>
    <x v="0"/>
    <x v="0"/>
    <x v="5"/>
    <x v="5"/>
    <x v="59"/>
    <x v="0"/>
    <x v="59"/>
  </r>
  <r>
    <x v="14"/>
    <x v="13"/>
    <x v="9"/>
    <x v="14"/>
    <x v="0"/>
    <x v="0"/>
    <x v="6"/>
    <x v="0"/>
    <x v="0"/>
    <x v="5"/>
    <x v="5"/>
    <x v="60"/>
    <x v="0"/>
    <x v="60"/>
  </r>
  <r>
    <x v="14"/>
    <x v="13"/>
    <x v="9"/>
    <x v="14"/>
    <x v="0"/>
    <x v="0"/>
    <x v="6"/>
    <x v="0"/>
    <x v="0"/>
    <x v="5"/>
    <x v="5"/>
    <x v="28"/>
    <x v="1"/>
    <x v="28"/>
  </r>
  <r>
    <x v="14"/>
    <x v="13"/>
    <x v="9"/>
    <x v="14"/>
    <x v="0"/>
    <x v="0"/>
    <x v="6"/>
    <x v="0"/>
    <x v="0"/>
    <x v="5"/>
    <x v="5"/>
    <x v="61"/>
    <x v="1"/>
    <x v="61"/>
  </r>
  <r>
    <x v="14"/>
    <x v="13"/>
    <x v="9"/>
    <x v="14"/>
    <x v="0"/>
    <x v="0"/>
    <x v="6"/>
    <x v="0"/>
    <x v="0"/>
    <x v="5"/>
    <x v="5"/>
    <x v="43"/>
    <x v="1"/>
    <x v="43"/>
  </r>
  <r>
    <x v="14"/>
    <x v="13"/>
    <x v="9"/>
    <x v="14"/>
    <x v="0"/>
    <x v="0"/>
    <x v="6"/>
    <x v="0"/>
    <x v="0"/>
    <x v="5"/>
    <x v="5"/>
    <x v="62"/>
    <x v="1"/>
    <x v="62"/>
  </r>
  <r>
    <x v="14"/>
    <x v="13"/>
    <x v="9"/>
    <x v="14"/>
    <x v="0"/>
    <x v="0"/>
    <x v="6"/>
    <x v="0"/>
    <x v="0"/>
    <x v="5"/>
    <x v="5"/>
    <x v="63"/>
    <x v="1"/>
    <x v="63"/>
  </r>
  <r>
    <x v="14"/>
    <x v="13"/>
    <x v="9"/>
    <x v="14"/>
    <x v="0"/>
    <x v="0"/>
    <x v="6"/>
    <x v="0"/>
    <x v="0"/>
    <x v="5"/>
    <x v="5"/>
    <x v="40"/>
    <x v="2"/>
    <x v="40"/>
  </r>
  <r>
    <x v="14"/>
    <x v="13"/>
    <x v="9"/>
    <x v="14"/>
    <x v="0"/>
    <x v="0"/>
    <x v="6"/>
    <x v="0"/>
    <x v="0"/>
    <x v="5"/>
    <x v="5"/>
    <x v="64"/>
    <x v="0"/>
    <x v="64"/>
  </r>
  <r>
    <x v="14"/>
    <x v="13"/>
    <x v="9"/>
    <x v="14"/>
    <x v="0"/>
    <x v="0"/>
    <x v="6"/>
    <x v="0"/>
    <x v="0"/>
    <x v="5"/>
    <x v="5"/>
    <x v="36"/>
    <x v="0"/>
    <x v="36"/>
  </r>
  <r>
    <x v="14"/>
    <x v="13"/>
    <x v="9"/>
    <x v="14"/>
    <x v="0"/>
    <x v="0"/>
    <x v="6"/>
    <x v="0"/>
    <x v="0"/>
    <x v="5"/>
    <x v="5"/>
    <x v="34"/>
    <x v="0"/>
    <x v="34"/>
  </r>
  <r>
    <x v="14"/>
    <x v="13"/>
    <x v="9"/>
    <x v="14"/>
    <x v="0"/>
    <x v="0"/>
    <x v="6"/>
    <x v="0"/>
    <x v="0"/>
    <x v="5"/>
    <x v="5"/>
    <x v="38"/>
    <x v="0"/>
    <x v="38"/>
  </r>
  <r>
    <x v="14"/>
    <x v="13"/>
    <x v="9"/>
    <x v="14"/>
    <x v="0"/>
    <x v="0"/>
    <x v="6"/>
    <x v="0"/>
    <x v="0"/>
    <x v="5"/>
    <x v="5"/>
    <x v="65"/>
    <x v="1"/>
    <x v="65"/>
  </r>
  <r>
    <x v="14"/>
    <x v="13"/>
    <x v="9"/>
    <x v="14"/>
    <x v="0"/>
    <x v="0"/>
    <x v="6"/>
    <x v="0"/>
    <x v="0"/>
    <x v="5"/>
    <x v="5"/>
    <x v="31"/>
    <x v="0"/>
    <x v="31"/>
  </r>
  <r>
    <x v="14"/>
    <x v="13"/>
    <x v="9"/>
    <x v="14"/>
    <x v="0"/>
    <x v="0"/>
    <x v="6"/>
    <x v="0"/>
    <x v="0"/>
    <x v="5"/>
    <x v="5"/>
    <x v="33"/>
    <x v="0"/>
    <x v="33"/>
  </r>
  <r>
    <x v="14"/>
    <x v="13"/>
    <x v="9"/>
    <x v="14"/>
    <x v="0"/>
    <x v="0"/>
    <x v="6"/>
    <x v="0"/>
    <x v="0"/>
    <x v="5"/>
    <x v="5"/>
    <x v="66"/>
    <x v="0"/>
    <x v="66"/>
  </r>
  <r>
    <x v="15"/>
    <x v="14"/>
    <x v="10"/>
    <x v="15"/>
    <x v="2"/>
    <x v="0"/>
    <x v="6"/>
    <x v="0"/>
    <x v="0"/>
    <x v="5"/>
    <x v="5"/>
    <x v="33"/>
    <x v="0"/>
    <x v="33"/>
  </r>
  <r>
    <x v="15"/>
    <x v="14"/>
    <x v="10"/>
    <x v="15"/>
    <x v="2"/>
    <x v="0"/>
    <x v="6"/>
    <x v="0"/>
    <x v="0"/>
    <x v="5"/>
    <x v="5"/>
    <x v="66"/>
    <x v="0"/>
    <x v="66"/>
  </r>
  <r>
    <x v="15"/>
    <x v="14"/>
    <x v="10"/>
    <x v="15"/>
    <x v="2"/>
    <x v="0"/>
    <x v="6"/>
    <x v="0"/>
    <x v="0"/>
    <x v="5"/>
    <x v="5"/>
    <x v="57"/>
    <x v="0"/>
    <x v="57"/>
  </r>
  <r>
    <x v="15"/>
    <x v="14"/>
    <x v="10"/>
    <x v="15"/>
    <x v="2"/>
    <x v="0"/>
    <x v="6"/>
    <x v="0"/>
    <x v="0"/>
    <x v="5"/>
    <x v="5"/>
    <x v="31"/>
    <x v="0"/>
    <x v="31"/>
  </r>
  <r>
    <x v="15"/>
    <x v="14"/>
    <x v="10"/>
    <x v="15"/>
    <x v="2"/>
    <x v="0"/>
    <x v="6"/>
    <x v="0"/>
    <x v="0"/>
    <x v="5"/>
    <x v="5"/>
    <x v="55"/>
    <x v="0"/>
    <x v="55"/>
  </r>
  <r>
    <x v="16"/>
    <x v="15"/>
    <x v="7"/>
    <x v="16"/>
    <x v="0"/>
    <x v="1"/>
    <x v="7"/>
    <x v="0"/>
    <x v="0"/>
    <x v="0"/>
    <x v="6"/>
    <x v="45"/>
    <x v="0"/>
    <x v="45"/>
  </r>
  <r>
    <x v="16"/>
    <x v="15"/>
    <x v="7"/>
    <x v="16"/>
    <x v="0"/>
    <x v="1"/>
    <x v="7"/>
    <x v="0"/>
    <x v="0"/>
    <x v="0"/>
    <x v="6"/>
    <x v="44"/>
    <x v="0"/>
    <x v="44"/>
  </r>
  <r>
    <x v="16"/>
    <x v="15"/>
    <x v="7"/>
    <x v="16"/>
    <x v="0"/>
    <x v="1"/>
    <x v="7"/>
    <x v="0"/>
    <x v="0"/>
    <x v="0"/>
    <x v="6"/>
    <x v="47"/>
    <x v="0"/>
    <x v="47"/>
  </r>
  <r>
    <x v="16"/>
    <x v="15"/>
    <x v="7"/>
    <x v="16"/>
    <x v="0"/>
    <x v="1"/>
    <x v="7"/>
    <x v="0"/>
    <x v="0"/>
    <x v="0"/>
    <x v="6"/>
    <x v="46"/>
    <x v="0"/>
    <x v="46"/>
  </r>
  <r>
    <x v="17"/>
    <x v="16"/>
    <x v="6"/>
    <x v="16"/>
    <x v="0"/>
    <x v="0"/>
    <x v="6"/>
    <x v="0"/>
    <x v="0"/>
    <x v="5"/>
    <x v="5"/>
    <x v="35"/>
    <x v="0"/>
    <x v="35"/>
  </r>
  <r>
    <x v="18"/>
    <x v="17"/>
    <x v="11"/>
    <x v="17"/>
    <x v="0"/>
    <x v="0"/>
    <x v="6"/>
    <x v="0"/>
    <x v="0"/>
    <x v="5"/>
    <x v="5"/>
    <x v="25"/>
    <x v="0"/>
    <x v="25"/>
  </r>
  <r>
    <x v="18"/>
    <x v="17"/>
    <x v="11"/>
    <x v="17"/>
    <x v="0"/>
    <x v="0"/>
    <x v="6"/>
    <x v="0"/>
    <x v="0"/>
    <x v="5"/>
    <x v="5"/>
    <x v="66"/>
    <x v="0"/>
    <x v="66"/>
  </r>
  <r>
    <x v="18"/>
    <x v="17"/>
    <x v="11"/>
    <x v="17"/>
    <x v="0"/>
    <x v="0"/>
    <x v="6"/>
    <x v="0"/>
    <x v="0"/>
    <x v="5"/>
    <x v="5"/>
    <x v="60"/>
    <x v="0"/>
    <x v="60"/>
  </r>
  <r>
    <x v="18"/>
    <x v="17"/>
    <x v="11"/>
    <x v="17"/>
    <x v="0"/>
    <x v="0"/>
    <x v="6"/>
    <x v="0"/>
    <x v="0"/>
    <x v="5"/>
    <x v="5"/>
    <x v="55"/>
    <x v="0"/>
    <x v="55"/>
  </r>
  <r>
    <x v="18"/>
    <x v="17"/>
    <x v="11"/>
    <x v="17"/>
    <x v="0"/>
    <x v="0"/>
    <x v="6"/>
    <x v="0"/>
    <x v="0"/>
    <x v="5"/>
    <x v="5"/>
    <x v="39"/>
    <x v="0"/>
    <x v="39"/>
  </r>
  <r>
    <x v="19"/>
    <x v="18"/>
    <x v="12"/>
    <x v="9"/>
    <x v="0"/>
    <x v="3"/>
    <x v="9"/>
    <x v="1"/>
    <x v="0"/>
    <x v="0"/>
    <x v="8"/>
    <x v="67"/>
    <x v="2"/>
    <x v="67"/>
  </r>
  <r>
    <x v="19"/>
    <x v="18"/>
    <x v="12"/>
    <x v="9"/>
    <x v="0"/>
    <x v="3"/>
    <x v="9"/>
    <x v="1"/>
    <x v="0"/>
    <x v="0"/>
    <x v="8"/>
    <x v="68"/>
    <x v="2"/>
    <x v="68"/>
  </r>
  <r>
    <x v="19"/>
    <x v="18"/>
    <x v="12"/>
    <x v="9"/>
    <x v="0"/>
    <x v="3"/>
    <x v="9"/>
    <x v="1"/>
    <x v="0"/>
    <x v="0"/>
    <x v="8"/>
    <x v="69"/>
    <x v="0"/>
    <x v="69"/>
  </r>
  <r>
    <x v="19"/>
    <x v="18"/>
    <x v="12"/>
    <x v="9"/>
    <x v="0"/>
    <x v="3"/>
    <x v="9"/>
    <x v="1"/>
    <x v="0"/>
    <x v="0"/>
    <x v="8"/>
    <x v="70"/>
    <x v="0"/>
    <x v="70"/>
  </r>
  <r>
    <x v="20"/>
    <x v="19"/>
    <x v="12"/>
    <x v="18"/>
    <x v="3"/>
    <x v="3"/>
    <x v="9"/>
    <x v="1"/>
    <x v="0"/>
    <x v="0"/>
    <x v="8"/>
    <x v="70"/>
    <x v="0"/>
    <x v="70"/>
  </r>
  <r>
    <x v="21"/>
    <x v="20"/>
    <x v="13"/>
    <x v="19"/>
    <x v="0"/>
    <x v="0"/>
    <x v="10"/>
    <x v="1"/>
    <x v="0"/>
    <x v="0"/>
    <x v="0"/>
    <x v="71"/>
    <x v="2"/>
    <x v="71"/>
  </r>
  <r>
    <x v="21"/>
    <x v="20"/>
    <x v="13"/>
    <x v="19"/>
    <x v="0"/>
    <x v="0"/>
    <x v="10"/>
    <x v="1"/>
    <x v="0"/>
    <x v="0"/>
    <x v="0"/>
    <x v="72"/>
    <x v="0"/>
    <x v="72"/>
  </r>
  <r>
    <x v="22"/>
    <x v="21"/>
    <x v="12"/>
    <x v="20"/>
    <x v="3"/>
    <x v="3"/>
    <x v="9"/>
    <x v="1"/>
    <x v="0"/>
    <x v="0"/>
    <x v="8"/>
    <x v="68"/>
    <x v="2"/>
    <x v="68"/>
  </r>
  <r>
    <x v="22"/>
    <x v="21"/>
    <x v="12"/>
    <x v="20"/>
    <x v="3"/>
    <x v="3"/>
    <x v="9"/>
    <x v="1"/>
    <x v="0"/>
    <x v="0"/>
    <x v="8"/>
    <x v="67"/>
    <x v="2"/>
    <x v="67"/>
  </r>
  <r>
    <x v="22"/>
    <x v="21"/>
    <x v="12"/>
    <x v="20"/>
    <x v="3"/>
    <x v="3"/>
    <x v="9"/>
    <x v="1"/>
    <x v="0"/>
    <x v="0"/>
    <x v="8"/>
    <x v="69"/>
    <x v="0"/>
    <x v="69"/>
  </r>
  <r>
    <x v="22"/>
    <x v="21"/>
    <x v="12"/>
    <x v="20"/>
    <x v="3"/>
    <x v="3"/>
    <x v="9"/>
    <x v="1"/>
    <x v="0"/>
    <x v="0"/>
    <x v="8"/>
    <x v="70"/>
    <x v="0"/>
    <x v="70"/>
  </r>
  <r>
    <x v="23"/>
    <x v="22"/>
    <x v="14"/>
    <x v="21"/>
    <x v="0"/>
    <x v="4"/>
    <x v="11"/>
    <x v="4"/>
    <x v="3"/>
    <x v="6"/>
    <x v="9"/>
    <x v="73"/>
    <x v="0"/>
    <x v="73"/>
  </r>
  <r>
    <x v="23"/>
    <x v="22"/>
    <x v="14"/>
    <x v="21"/>
    <x v="0"/>
    <x v="4"/>
    <x v="11"/>
    <x v="4"/>
    <x v="3"/>
    <x v="6"/>
    <x v="9"/>
    <x v="74"/>
    <x v="1"/>
    <x v="74"/>
  </r>
  <r>
    <x v="23"/>
    <x v="22"/>
    <x v="14"/>
    <x v="21"/>
    <x v="0"/>
    <x v="4"/>
    <x v="11"/>
    <x v="4"/>
    <x v="3"/>
    <x v="6"/>
    <x v="9"/>
    <x v="75"/>
    <x v="1"/>
    <x v="75"/>
  </r>
  <r>
    <x v="24"/>
    <x v="23"/>
    <x v="15"/>
    <x v="22"/>
    <x v="1"/>
    <x v="4"/>
    <x v="12"/>
    <x v="4"/>
    <x v="4"/>
    <x v="7"/>
    <x v="10"/>
    <x v="76"/>
    <x v="1"/>
    <x v="76"/>
  </r>
  <r>
    <x v="24"/>
    <x v="23"/>
    <x v="15"/>
    <x v="22"/>
    <x v="1"/>
    <x v="4"/>
    <x v="12"/>
    <x v="4"/>
    <x v="4"/>
    <x v="7"/>
    <x v="10"/>
    <x v="77"/>
    <x v="0"/>
    <x v="77"/>
  </r>
  <r>
    <x v="24"/>
    <x v="23"/>
    <x v="15"/>
    <x v="22"/>
    <x v="1"/>
    <x v="4"/>
    <x v="12"/>
    <x v="4"/>
    <x v="4"/>
    <x v="7"/>
    <x v="10"/>
    <x v="78"/>
    <x v="1"/>
    <x v="78"/>
  </r>
  <r>
    <x v="24"/>
    <x v="23"/>
    <x v="15"/>
    <x v="22"/>
    <x v="1"/>
    <x v="4"/>
    <x v="12"/>
    <x v="4"/>
    <x v="4"/>
    <x v="7"/>
    <x v="10"/>
    <x v="79"/>
    <x v="1"/>
    <x v="79"/>
  </r>
  <r>
    <x v="25"/>
    <x v="24"/>
    <x v="16"/>
    <x v="23"/>
    <x v="1"/>
    <x v="4"/>
    <x v="11"/>
    <x v="4"/>
    <x v="3"/>
    <x v="6"/>
    <x v="9"/>
    <x v="74"/>
    <x v="1"/>
    <x v="74"/>
  </r>
  <r>
    <x v="25"/>
    <x v="24"/>
    <x v="16"/>
    <x v="23"/>
    <x v="1"/>
    <x v="4"/>
    <x v="11"/>
    <x v="4"/>
    <x v="3"/>
    <x v="6"/>
    <x v="9"/>
    <x v="75"/>
    <x v="1"/>
    <x v="75"/>
  </r>
  <r>
    <x v="26"/>
    <x v="25"/>
    <x v="17"/>
    <x v="24"/>
    <x v="2"/>
    <x v="0"/>
    <x v="13"/>
    <x v="1"/>
    <x v="0"/>
    <x v="8"/>
    <x v="11"/>
    <x v="80"/>
    <x v="1"/>
    <x v="80"/>
  </r>
  <r>
    <x v="26"/>
    <x v="25"/>
    <x v="17"/>
    <x v="24"/>
    <x v="2"/>
    <x v="0"/>
    <x v="13"/>
    <x v="1"/>
    <x v="0"/>
    <x v="8"/>
    <x v="11"/>
    <x v="81"/>
    <x v="4"/>
    <x v="81"/>
  </r>
  <r>
    <x v="26"/>
    <x v="25"/>
    <x v="17"/>
    <x v="24"/>
    <x v="2"/>
    <x v="0"/>
    <x v="13"/>
    <x v="1"/>
    <x v="0"/>
    <x v="8"/>
    <x v="11"/>
    <x v="82"/>
    <x v="0"/>
    <x v="82"/>
  </r>
  <r>
    <x v="26"/>
    <x v="25"/>
    <x v="17"/>
    <x v="24"/>
    <x v="2"/>
    <x v="0"/>
    <x v="13"/>
    <x v="1"/>
    <x v="0"/>
    <x v="8"/>
    <x v="11"/>
    <x v="83"/>
    <x v="1"/>
    <x v="83"/>
  </r>
  <r>
    <x v="26"/>
    <x v="25"/>
    <x v="17"/>
    <x v="24"/>
    <x v="2"/>
    <x v="5"/>
    <x v="13"/>
    <x v="1"/>
    <x v="0"/>
    <x v="8"/>
    <x v="11"/>
    <x v="84"/>
    <x v="1"/>
    <x v="84"/>
  </r>
  <r>
    <x v="26"/>
    <x v="25"/>
    <x v="17"/>
    <x v="24"/>
    <x v="2"/>
    <x v="0"/>
    <x v="13"/>
    <x v="1"/>
    <x v="0"/>
    <x v="8"/>
    <x v="11"/>
    <x v="85"/>
    <x v="3"/>
    <x v="85"/>
  </r>
  <r>
    <x v="26"/>
    <x v="25"/>
    <x v="17"/>
    <x v="24"/>
    <x v="2"/>
    <x v="2"/>
    <x v="13"/>
    <x v="1"/>
    <x v="0"/>
    <x v="8"/>
    <x v="11"/>
    <x v="86"/>
    <x v="0"/>
    <x v="86"/>
  </r>
  <r>
    <x v="27"/>
    <x v="26"/>
    <x v="18"/>
    <x v="22"/>
    <x v="1"/>
    <x v="0"/>
    <x v="14"/>
    <x v="1"/>
    <x v="0"/>
    <x v="8"/>
    <x v="12"/>
    <x v="87"/>
    <x v="1"/>
    <x v="87"/>
  </r>
  <r>
    <x v="27"/>
    <x v="26"/>
    <x v="18"/>
    <x v="22"/>
    <x v="1"/>
    <x v="1"/>
    <x v="14"/>
    <x v="1"/>
    <x v="0"/>
    <x v="8"/>
    <x v="12"/>
    <x v="88"/>
    <x v="0"/>
    <x v="88"/>
  </r>
  <r>
    <x v="28"/>
    <x v="27"/>
    <x v="19"/>
    <x v="25"/>
    <x v="0"/>
    <x v="0"/>
    <x v="15"/>
    <x v="1"/>
    <x v="0"/>
    <x v="8"/>
    <x v="13"/>
    <x v="89"/>
    <x v="0"/>
    <x v="89"/>
  </r>
  <r>
    <x v="28"/>
    <x v="27"/>
    <x v="19"/>
    <x v="25"/>
    <x v="0"/>
    <x v="0"/>
    <x v="15"/>
    <x v="1"/>
    <x v="0"/>
    <x v="8"/>
    <x v="13"/>
    <x v="90"/>
    <x v="0"/>
    <x v="90"/>
  </r>
  <r>
    <x v="28"/>
    <x v="27"/>
    <x v="19"/>
    <x v="25"/>
    <x v="0"/>
    <x v="0"/>
    <x v="15"/>
    <x v="1"/>
    <x v="0"/>
    <x v="8"/>
    <x v="13"/>
    <x v="91"/>
    <x v="1"/>
    <x v="91"/>
  </r>
  <r>
    <x v="28"/>
    <x v="27"/>
    <x v="19"/>
    <x v="25"/>
    <x v="0"/>
    <x v="0"/>
    <x v="15"/>
    <x v="1"/>
    <x v="0"/>
    <x v="8"/>
    <x v="13"/>
    <x v="92"/>
    <x v="2"/>
    <x v="92"/>
  </r>
  <r>
    <x v="29"/>
    <x v="28"/>
    <x v="18"/>
    <x v="26"/>
    <x v="1"/>
    <x v="0"/>
    <x v="16"/>
    <x v="1"/>
    <x v="0"/>
    <x v="8"/>
    <x v="12"/>
    <x v="87"/>
    <x v="1"/>
    <x v="87"/>
  </r>
  <r>
    <x v="29"/>
    <x v="28"/>
    <x v="18"/>
    <x v="26"/>
    <x v="1"/>
    <x v="1"/>
    <x v="16"/>
    <x v="1"/>
    <x v="0"/>
    <x v="8"/>
    <x v="12"/>
    <x v="88"/>
    <x v="0"/>
    <x v="88"/>
  </r>
  <r>
    <x v="29"/>
    <x v="28"/>
    <x v="18"/>
    <x v="26"/>
    <x v="1"/>
    <x v="0"/>
    <x v="16"/>
    <x v="1"/>
    <x v="0"/>
    <x v="8"/>
    <x v="12"/>
    <x v="93"/>
    <x v="0"/>
    <x v="93"/>
  </r>
  <r>
    <x v="30"/>
    <x v="29"/>
    <x v="20"/>
    <x v="12"/>
    <x v="2"/>
    <x v="0"/>
    <x v="17"/>
    <x v="1"/>
    <x v="0"/>
    <x v="8"/>
    <x v="11"/>
    <x v="94"/>
    <x v="0"/>
    <x v="94"/>
  </r>
  <r>
    <x v="31"/>
    <x v="30"/>
    <x v="20"/>
    <x v="27"/>
    <x v="0"/>
    <x v="0"/>
    <x v="17"/>
    <x v="1"/>
    <x v="0"/>
    <x v="8"/>
    <x v="13"/>
    <x v="94"/>
    <x v="0"/>
    <x v="94"/>
  </r>
  <r>
    <x v="31"/>
    <x v="30"/>
    <x v="20"/>
    <x v="27"/>
    <x v="0"/>
    <x v="0"/>
    <x v="17"/>
    <x v="1"/>
    <x v="0"/>
    <x v="8"/>
    <x v="13"/>
    <x v="80"/>
    <x v="1"/>
    <x v="80"/>
  </r>
  <r>
    <x v="31"/>
    <x v="30"/>
    <x v="20"/>
    <x v="27"/>
    <x v="0"/>
    <x v="0"/>
    <x v="17"/>
    <x v="1"/>
    <x v="0"/>
    <x v="8"/>
    <x v="13"/>
    <x v="83"/>
    <x v="1"/>
    <x v="83"/>
  </r>
  <r>
    <x v="31"/>
    <x v="30"/>
    <x v="20"/>
    <x v="27"/>
    <x v="0"/>
    <x v="0"/>
    <x v="17"/>
    <x v="1"/>
    <x v="0"/>
    <x v="8"/>
    <x v="13"/>
    <x v="95"/>
    <x v="1"/>
    <x v="95"/>
  </r>
  <r>
    <x v="31"/>
    <x v="30"/>
    <x v="20"/>
    <x v="27"/>
    <x v="0"/>
    <x v="0"/>
    <x v="17"/>
    <x v="1"/>
    <x v="0"/>
    <x v="8"/>
    <x v="13"/>
    <x v="89"/>
    <x v="0"/>
    <x v="89"/>
  </r>
  <r>
    <x v="31"/>
    <x v="30"/>
    <x v="20"/>
    <x v="27"/>
    <x v="0"/>
    <x v="0"/>
    <x v="17"/>
    <x v="1"/>
    <x v="0"/>
    <x v="8"/>
    <x v="13"/>
    <x v="81"/>
    <x v="4"/>
    <x v="81"/>
  </r>
  <r>
    <x v="31"/>
    <x v="30"/>
    <x v="20"/>
    <x v="27"/>
    <x v="0"/>
    <x v="0"/>
    <x v="17"/>
    <x v="1"/>
    <x v="0"/>
    <x v="8"/>
    <x v="13"/>
    <x v="96"/>
    <x v="2"/>
    <x v="96"/>
  </r>
  <r>
    <x v="31"/>
    <x v="30"/>
    <x v="20"/>
    <x v="27"/>
    <x v="0"/>
    <x v="0"/>
    <x v="17"/>
    <x v="1"/>
    <x v="0"/>
    <x v="8"/>
    <x v="13"/>
    <x v="82"/>
    <x v="0"/>
    <x v="82"/>
  </r>
  <r>
    <x v="31"/>
    <x v="30"/>
    <x v="20"/>
    <x v="27"/>
    <x v="0"/>
    <x v="0"/>
    <x v="17"/>
    <x v="1"/>
    <x v="0"/>
    <x v="8"/>
    <x v="13"/>
    <x v="97"/>
    <x v="0"/>
    <x v="97"/>
  </r>
  <r>
    <x v="31"/>
    <x v="30"/>
    <x v="20"/>
    <x v="27"/>
    <x v="0"/>
    <x v="0"/>
    <x v="17"/>
    <x v="1"/>
    <x v="0"/>
    <x v="8"/>
    <x v="13"/>
    <x v="90"/>
    <x v="0"/>
    <x v="90"/>
  </r>
  <r>
    <x v="31"/>
    <x v="30"/>
    <x v="20"/>
    <x v="27"/>
    <x v="0"/>
    <x v="0"/>
    <x v="17"/>
    <x v="1"/>
    <x v="0"/>
    <x v="8"/>
    <x v="13"/>
    <x v="91"/>
    <x v="1"/>
    <x v="91"/>
  </r>
  <r>
    <x v="31"/>
    <x v="30"/>
    <x v="20"/>
    <x v="27"/>
    <x v="0"/>
    <x v="2"/>
    <x v="17"/>
    <x v="1"/>
    <x v="0"/>
    <x v="8"/>
    <x v="13"/>
    <x v="86"/>
    <x v="0"/>
    <x v="86"/>
  </r>
  <r>
    <x v="32"/>
    <x v="31"/>
    <x v="20"/>
    <x v="16"/>
    <x v="0"/>
    <x v="0"/>
    <x v="17"/>
    <x v="1"/>
    <x v="0"/>
    <x v="8"/>
    <x v="13"/>
    <x v="95"/>
    <x v="1"/>
    <x v="95"/>
  </r>
  <r>
    <x v="33"/>
    <x v="32"/>
    <x v="21"/>
    <x v="28"/>
    <x v="0"/>
    <x v="0"/>
    <x v="18"/>
    <x v="1"/>
    <x v="0"/>
    <x v="8"/>
    <x v="14"/>
    <x v="98"/>
    <x v="4"/>
    <x v="98"/>
  </r>
  <r>
    <x v="33"/>
    <x v="32"/>
    <x v="21"/>
    <x v="28"/>
    <x v="0"/>
    <x v="2"/>
    <x v="18"/>
    <x v="1"/>
    <x v="0"/>
    <x v="8"/>
    <x v="14"/>
    <x v="86"/>
    <x v="0"/>
    <x v="86"/>
  </r>
  <r>
    <x v="34"/>
    <x v="33"/>
    <x v="22"/>
    <x v="29"/>
    <x v="0"/>
    <x v="6"/>
    <x v="19"/>
    <x v="5"/>
    <x v="5"/>
    <x v="9"/>
    <x v="15"/>
    <x v="99"/>
    <x v="0"/>
    <x v="99"/>
  </r>
  <r>
    <x v="35"/>
    <x v="34"/>
    <x v="23"/>
    <x v="30"/>
    <x v="0"/>
    <x v="6"/>
    <x v="20"/>
    <x v="5"/>
    <x v="5"/>
    <x v="9"/>
    <x v="16"/>
    <x v="99"/>
    <x v="0"/>
    <x v="99"/>
  </r>
  <r>
    <x v="35"/>
    <x v="34"/>
    <x v="23"/>
    <x v="30"/>
    <x v="0"/>
    <x v="6"/>
    <x v="20"/>
    <x v="5"/>
    <x v="5"/>
    <x v="9"/>
    <x v="16"/>
    <x v="100"/>
    <x v="0"/>
    <x v="100"/>
  </r>
  <r>
    <x v="36"/>
    <x v="35"/>
    <x v="24"/>
    <x v="31"/>
    <x v="0"/>
    <x v="7"/>
    <x v="21"/>
    <x v="6"/>
    <x v="2"/>
    <x v="10"/>
    <x v="17"/>
    <x v="101"/>
    <x v="0"/>
    <x v="101"/>
  </r>
  <r>
    <x v="36"/>
    <x v="35"/>
    <x v="24"/>
    <x v="31"/>
    <x v="0"/>
    <x v="6"/>
    <x v="21"/>
    <x v="6"/>
    <x v="2"/>
    <x v="10"/>
    <x v="17"/>
    <x v="102"/>
    <x v="0"/>
    <x v="102"/>
  </r>
  <r>
    <x v="37"/>
    <x v="36"/>
    <x v="25"/>
    <x v="32"/>
    <x v="0"/>
    <x v="5"/>
    <x v="22"/>
    <x v="7"/>
    <x v="6"/>
    <x v="11"/>
    <x v="2"/>
    <x v="103"/>
    <x v="0"/>
    <x v="103"/>
  </r>
  <r>
    <x v="37"/>
    <x v="36"/>
    <x v="25"/>
    <x v="32"/>
    <x v="0"/>
    <x v="5"/>
    <x v="22"/>
    <x v="7"/>
    <x v="6"/>
    <x v="11"/>
    <x v="2"/>
    <x v="104"/>
    <x v="1"/>
    <x v="104"/>
  </r>
  <r>
    <x v="37"/>
    <x v="36"/>
    <x v="25"/>
    <x v="32"/>
    <x v="0"/>
    <x v="5"/>
    <x v="22"/>
    <x v="7"/>
    <x v="6"/>
    <x v="11"/>
    <x v="2"/>
    <x v="105"/>
    <x v="0"/>
    <x v="105"/>
  </r>
  <r>
    <x v="37"/>
    <x v="36"/>
    <x v="25"/>
    <x v="32"/>
    <x v="0"/>
    <x v="0"/>
    <x v="22"/>
    <x v="7"/>
    <x v="6"/>
    <x v="11"/>
    <x v="2"/>
    <x v="106"/>
    <x v="0"/>
    <x v="106"/>
  </r>
  <r>
    <x v="37"/>
    <x v="36"/>
    <x v="25"/>
    <x v="32"/>
    <x v="0"/>
    <x v="5"/>
    <x v="22"/>
    <x v="7"/>
    <x v="6"/>
    <x v="11"/>
    <x v="2"/>
    <x v="107"/>
    <x v="2"/>
    <x v="107"/>
  </r>
  <r>
    <x v="37"/>
    <x v="36"/>
    <x v="25"/>
    <x v="32"/>
    <x v="0"/>
    <x v="5"/>
    <x v="22"/>
    <x v="7"/>
    <x v="6"/>
    <x v="11"/>
    <x v="2"/>
    <x v="108"/>
    <x v="0"/>
    <x v="108"/>
  </r>
  <r>
    <x v="37"/>
    <x v="36"/>
    <x v="25"/>
    <x v="32"/>
    <x v="0"/>
    <x v="5"/>
    <x v="22"/>
    <x v="7"/>
    <x v="6"/>
    <x v="11"/>
    <x v="2"/>
    <x v="109"/>
    <x v="1"/>
    <x v="109"/>
  </r>
  <r>
    <x v="37"/>
    <x v="36"/>
    <x v="25"/>
    <x v="32"/>
    <x v="0"/>
    <x v="5"/>
    <x v="22"/>
    <x v="7"/>
    <x v="6"/>
    <x v="11"/>
    <x v="2"/>
    <x v="110"/>
    <x v="1"/>
    <x v="110"/>
  </r>
  <r>
    <x v="37"/>
    <x v="36"/>
    <x v="25"/>
    <x v="32"/>
    <x v="0"/>
    <x v="5"/>
    <x v="22"/>
    <x v="7"/>
    <x v="6"/>
    <x v="11"/>
    <x v="2"/>
    <x v="111"/>
    <x v="1"/>
    <x v="111"/>
  </r>
  <r>
    <x v="37"/>
    <x v="36"/>
    <x v="25"/>
    <x v="32"/>
    <x v="0"/>
    <x v="5"/>
    <x v="22"/>
    <x v="7"/>
    <x v="6"/>
    <x v="11"/>
    <x v="2"/>
    <x v="112"/>
    <x v="0"/>
    <x v="112"/>
  </r>
  <r>
    <x v="37"/>
    <x v="36"/>
    <x v="25"/>
    <x v="32"/>
    <x v="0"/>
    <x v="5"/>
    <x v="22"/>
    <x v="7"/>
    <x v="6"/>
    <x v="11"/>
    <x v="2"/>
    <x v="113"/>
    <x v="2"/>
    <x v="113"/>
  </r>
  <r>
    <x v="37"/>
    <x v="36"/>
    <x v="25"/>
    <x v="32"/>
    <x v="0"/>
    <x v="5"/>
    <x v="22"/>
    <x v="7"/>
    <x v="6"/>
    <x v="11"/>
    <x v="2"/>
    <x v="114"/>
    <x v="2"/>
    <x v="114"/>
  </r>
  <r>
    <x v="37"/>
    <x v="36"/>
    <x v="25"/>
    <x v="32"/>
    <x v="0"/>
    <x v="5"/>
    <x v="22"/>
    <x v="7"/>
    <x v="6"/>
    <x v="11"/>
    <x v="2"/>
    <x v="115"/>
    <x v="3"/>
    <x v="115"/>
  </r>
  <r>
    <x v="37"/>
    <x v="36"/>
    <x v="25"/>
    <x v="32"/>
    <x v="0"/>
    <x v="0"/>
    <x v="22"/>
    <x v="7"/>
    <x v="6"/>
    <x v="11"/>
    <x v="2"/>
    <x v="116"/>
    <x v="0"/>
    <x v="116"/>
  </r>
  <r>
    <x v="37"/>
    <x v="36"/>
    <x v="25"/>
    <x v="32"/>
    <x v="0"/>
    <x v="5"/>
    <x v="22"/>
    <x v="7"/>
    <x v="6"/>
    <x v="11"/>
    <x v="2"/>
    <x v="117"/>
    <x v="0"/>
    <x v="117"/>
  </r>
  <r>
    <x v="37"/>
    <x v="36"/>
    <x v="25"/>
    <x v="32"/>
    <x v="0"/>
    <x v="5"/>
    <x v="22"/>
    <x v="7"/>
    <x v="6"/>
    <x v="11"/>
    <x v="2"/>
    <x v="118"/>
    <x v="1"/>
    <x v="118"/>
  </r>
  <r>
    <x v="37"/>
    <x v="36"/>
    <x v="25"/>
    <x v="32"/>
    <x v="0"/>
    <x v="5"/>
    <x v="22"/>
    <x v="7"/>
    <x v="6"/>
    <x v="11"/>
    <x v="2"/>
    <x v="119"/>
    <x v="1"/>
    <x v="119"/>
  </r>
  <r>
    <x v="37"/>
    <x v="36"/>
    <x v="25"/>
    <x v="32"/>
    <x v="0"/>
    <x v="5"/>
    <x v="22"/>
    <x v="7"/>
    <x v="6"/>
    <x v="11"/>
    <x v="2"/>
    <x v="120"/>
    <x v="1"/>
    <x v="120"/>
  </r>
  <r>
    <x v="37"/>
    <x v="36"/>
    <x v="25"/>
    <x v="32"/>
    <x v="0"/>
    <x v="5"/>
    <x v="22"/>
    <x v="7"/>
    <x v="6"/>
    <x v="11"/>
    <x v="2"/>
    <x v="121"/>
    <x v="2"/>
    <x v="121"/>
  </r>
  <r>
    <x v="37"/>
    <x v="36"/>
    <x v="25"/>
    <x v="32"/>
    <x v="0"/>
    <x v="3"/>
    <x v="22"/>
    <x v="7"/>
    <x v="6"/>
    <x v="11"/>
    <x v="2"/>
    <x v="122"/>
    <x v="2"/>
    <x v="122"/>
  </r>
  <r>
    <x v="37"/>
    <x v="36"/>
    <x v="25"/>
    <x v="32"/>
    <x v="0"/>
    <x v="5"/>
    <x v="22"/>
    <x v="7"/>
    <x v="6"/>
    <x v="11"/>
    <x v="2"/>
    <x v="123"/>
    <x v="0"/>
    <x v="123"/>
  </r>
  <r>
    <x v="37"/>
    <x v="36"/>
    <x v="25"/>
    <x v="32"/>
    <x v="0"/>
    <x v="5"/>
    <x v="22"/>
    <x v="7"/>
    <x v="6"/>
    <x v="11"/>
    <x v="2"/>
    <x v="124"/>
    <x v="0"/>
    <x v="124"/>
  </r>
  <r>
    <x v="37"/>
    <x v="36"/>
    <x v="25"/>
    <x v="32"/>
    <x v="0"/>
    <x v="5"/>
    <x v="22"/>
    <x v="7"/>
    <x v="6"/>
    <x v="11"/>
    <x v="2"/>
    <x v="125"/>
    <x v="0"/>
    <x v="125"/>
  </r>
  <r>
    <x v="37"/>
    <x v="36"/>
    <x v="25"/>
    <x v="32"/>
    <x v="0"/>
    <x v="5"/>
    <x v="22"/>
    <x v="7"/>
    <x v="6"/>
    <x v="11"/>
    <x v="2"/>
    <x v="126"/>
    <x v="1"/>
    <x v="126"/>
  </r>
  <r>
    <x v="37"/>
    <x v="36"/>
    <x v="25"/>
    <x v="32"/>
    <x v="0"/>
    <x v="5"/>
    <x v="22"/>
    <x v="7"/>
    <x v="6"/>
    <x v="11"/>
    <x v="2"/>
    <x v="127"/>
    <x v="2"/>
    <x v="127"/>
  </r>
  <r>
    <x v="37"/>
    <x v="36"/>
    <x v="25"/>
    <x v="32"/>
    <x v="0"/>
    <x v="5"/>
    <x v="22"/>
    <x v="7"/>
    <x v="6"/>
    <x v="11"/>
    <x v="2"/>
    <x v="128"/>
    <x v="2"/>
    <x v="128"/>
  </r>
  <r>
    <x v="37"/>
    <x v="36"/>
    <x v="25"/>
    <x v="32"/>
    <x v="0"/>
    <x v="5"/>
    <x v="22"/>
    <x v="7"/>
    <x v="6"/>
    <x v="11"/>
    <x v="2"/>
    <x v="129"/>
    <x v="1"/>
    <x v="129"/>
  </r>
  <r>
    <x v="37"/>
    <x v="36"/>
    <x v="25"/>
    <x v="32"/>
    <x v="0"/>
    <x v="5"/>
    <x v="22"/>
    <x v="7"/>
    <x v="6"/>
    <x v="11"/>
    <x v="2"/>
    <x v="130"/>
    <x v="0"/>
    <x v="130"/>
  </r>
  <r>
    <x v="37"/>
    <x v="36"/>
    <x v="25"/>
    <x v="32"/>
    <x v="0"/>
    <x v="5"/>
    <x v="22"/>
    <x v="7"/>
    <x v="6"/>
    <x v="11"/>
    <x v="2"/>
    <x v="131"/>
    <x v="2"/>
    <x v="131"/>
  </r>
  <r>
    <x v="37"/>
    <x v="36"/>
    <x v="25"/>
    <x v="32"/>
    <x v="0"/>
    <x v="5"/>
    <x v="22"/>
    <x v="7"/>
    <x v="6"/>
    <x v="11"/>
    <x v="2"/>
    <x v="132"/>
    <x v="1"/>
    <x v="132"/>
  </r>
  <r>
    <x v="37"/>
    <x v="36"/>
    <x v="25"/>
    <x v="32"/>
    <x v="0"/>
    <x v="5"/>
    <x v="22"/>
    <x v="7"/>
    <x v="6"/>
    <x v="11"/>
    <x v="2"/>
    <x v="133"/>
    <x v="0"/>
    <x v="133"/>
  </r>
  <r>
    <x v="37"/>
    <x v="36"/>
    <x v="25"/>
    <x v="32"/>
    <x v="0"/>
    <x v="5"/>
    <x v="22"/>
    <x v="7"/>
    <x v="6"/>
    <x v="11"/>
    <x v="2"/>
    <x v="134"/>
    <x v="0"/>
    <x v="134"/>
  </r>
  <r>
    <x v="37"/>
    <x v="36"/>
    <x v="25"/>
    <x v="32"/>
    <x v="0"/>
    <x v="5"/>
    <x v="22"/>
    <x v="7"/>
    <x v="6"/>
    <x v="11"/>
    <x v="2"/>
    <x v="135"/>
    <x v="2"/>
    <x v="135"/>
  </r>
  <r>
    <x v="37"/>
    <x v="36"/>
    <x v="25"/>
    <x v="32"/>
    <x v="0"/>
    <x v="5"/>
    <x v="22"/>
    <x v="7"/>
    <x v="6"/>
    <x v="11"/>
    <x v="2"/>
    <x v="136"/>
    <x v="1"/>
    <x v="136"/>
  </r>
  <r>
    <x v="37"/>
    <x v="36"/>
    <x v="25"/>
    <x v="32"/>
    <x v="0"/>
    <x v="5"/>
    <x v="22"/>
    <x v="7"/>
    <x v="6"/>
    <x v="11"/>
    <x v="2"/>
    <x v="137"/>
    <x v="0"/>
    <x v="137"/>
  </r>
  <r>
    <x v="37"/>
    <x v="36"/>
    <x v="25"/>
    <x v="32"/>
    <x v="0"/>
    <x v="5"/>
    <x v="22"/>
    <x v="7"/>
    <x v="6"/>
    <x v="11"/>
    <x v="2"/>
    <x v="138"/>
    <x v="2"/>
    <x v="138"/>
  </r>
  <r>
    <x v="37"/>
    <x v="36"/>
    <x v="25"/>
    <x v="32"/>
    <x v="0"/>
    <x v="5"/>
    <x v="22"/>
    <x v="7"/>
    <x v="6"/>
    <x v="11"/>
    <x v="2"/>
    <x v="139"/>
    <x v="0"/>
    <x v="139"/>
  </r>
  <r>
    <x v="37"/>
    <x v="36"/>
    <x v="25"/>
    <x v="32"/>
    <x v="0"/>
    <x v="5"/>
    <x v="22"/>
    <x v="7"/>
    <x v="6"/>
    <x v="11"/>
    <x v="2"/>
    <x v="140"/>
    <x v="1"/>
    <x v="140"/>
  </r>
  <r>
    <x v="37"/>
    <x v="36"/>
    <x v="25"/>
    <x v="32"/>
    <x v="0"/>
    <x v="5"/>
    <x v="22"/>
    <x v="7"/>
    <x v="6"/>
    <x v="11"/>
    <x v="2"/>
    <x v="141"/>
    <x v="1"/>
    <x v="141"/>
  </r>
  <r>
    <x v="37"/>
    <x v="36"/>
    <x v="25"/>
    <x v="32"/>
    <x v="0"/>
    <x v="5"/>
    <x v="22"/>
    <x v="7"/>
    <x v="6"/>
    <x v="11"/>
    <x v="2"/>
    <x v="142"/>
    <x v="1"/>
    <x v="142"/>
  </r>
  <r>
    <x v="37"/>
    <x v="36"/>
    <x v="25"/>
    <x v="32"/>
    <x v="0"/>
    <x v="5"/>
    <x v="22"/>
    <x v="7"/>
    <x v="6"/>
    <x v="11"/>
    <x v="2"/>
    <x v="143"/>
    <x v="2"/>
    <x v="143"/>
  </r>
  <r>
    <x v="37"/>
    <x v="36"/>
    <x v="25"/>
    <x v="32"/>
    <x v="0"/>
    <x v="5"/>
    <x v="22"/>
    <x v="7"/>
    <x v="6"/>
    <x v="11"/>
    <x v="2"/>
    <x v="144"/>
    <x v="1"/>
    <x v="144"/>
  </r>
  <r>
    <x v="37"/>
    <x v="36"/>
    <x v="25"/>
    <x v="32"/>
    <x v="0"/>
    <x v="5"/>
    <x v="22"/>
    <x v="7"/>
    <x v="6"/>
    <x v="11"/>
    <x v="2"/>
    <x v="145"/>
    <x v="0"/>
    <x v="145"/>
  </r>
  <r>
    <x v="37"/>
    <x v="36"/>
    <x v="25"/>
    <x v="32"/>
    <x v="0"/>
    <x v="5"/>
    <x v="22"/>
    <x v="7"/>
    <x v="6"/>
    <x v="11"/>
    <x v="2"/>
    <x v="146"/>
    <x v="2"/>
    <x v="146"/>
  </r>
  <r>
    <x v="37"/>
    <x v="36"/>
    <x v="25"/>
    <x v="32"/>
    <x v="0"/>
    <x v="5"/>
    <x v="22"/>
    <x v="7"/>
    <x v="6"/>
    <x v="11"/>
    <x v="2"/>
    <x v="147"/>
    <x v="1"/>
    <x v="147"/>
  </r>
  <r>
    <x v="37"/>
    <x v="36"/>
    <x v="25"/>
    <x v="32"/>
    <x v="0"/>
    <x v="5"/>
    <x v="22"/>
    <x v="7"/>
    <x v="6"/>
    <x v="11"/>
    <x v="2"/>
    <x v="148"/>
    <x v="1"/>
    <x v="148"/>
  </r>
  <r>
    <x v="37"/>
    <x v="36"/>
    <x v="25"/>
    <x v="32"/>
    <x v="0"/>
    <x v="5"/>
    <x v="22"/>
    <x v="7"/>
    <x v="6"/>
    <x v="11"/>
    <x v="2"/>
    <x v="149"/>
    <x v="0"/>
    <x v="149"/>
  </r>
  <r>
    <x v="37"/>
    <x v="36"/>
    <x v="25"/>
    <x v="32"/>
    <x v="0"/>
    <x v="5"/>
    <x v="22"/>
    <x v="7"/>
    <x v="6"/>
    <x v="11"/>
    <x v="2"/>
    <x v="150"/>
    <x v="0"/>
    <x v="150"/>
  </r>
  <r>
    <x v="37"/>
    <x v="36"/>
    <x v="25"/>
    <x v="32"/>
    <x v="0"/>
    <x v="5"/>
    <x v="22"/>
    <x v="7"/>
    <x v="6"/>
    <x v="11"/>
    <x v="2"/>
    <x v="151"/>
    <x v="1"/>
    <x v="151"/>
  </r>
  <r>
    <x v="37"/>
    <x v="36"/>
    <x v="25"/>
    <x v="32"/>
    <x v="0"/>
    <x v="5"/>
    <x v="22"/>
    <x v="7"/>
    <x v="6"/>
    <x v="11"/>
    <x v="2"/>
    <x v="152"/>
    <x v="0"/>
    <x v="152"/>
  </r>
  <r>
    <x v="37"/>
    <x v="36"/>
    <x v="25"/>
    <x v="32"/>
    <x v="0"/>
    <x v="5"/>
    <x v="22"/>
    <x v="7"/>
    <x v="6"/>
    <x v="11"/>
    <x v="2"/>
    <x v="153"/>
    <x v="0"/>
    <x v="153"/>
  </r>
  <r>
    <x v="37"/>
    <x v="36"/>
    <x v="25"/>
    <x v="32"/>
    <x v="0"/>
    <x v="5"/>
    <x v="22"/>
    <x v="7"/>
    <x v="6"/>
    <x v="11"/>
    <x v="2"/>
    <x v="154"/>
    <x v="1"/>
    <x v="154"/>
  </r>
  <r>
    <x v="37"/>
    <x v="36"/>
    <x v="25"/>
    <x v="32"/>
    <x v="0"/>
    <x v="5"/>
    <x v="22"/>
    <x v="7"/>
    <x v="6"/>
    <x v="11"/>
    <x v="2"/>
    <x v="155"/>
    <x v="1"/>
    <x v="155"/>
  </r>
  <r>
    <x v="37"/>
    <x v="36"/>
    <x v="25"/>
    <x v="32"/>
    <x v="0"/>
    <x v="5"/>
    <x v="22"/>
    <x v="7"/>
    <x v="6"/>
    <x v="11"/>
    <x v="2"/>
    <x v="156"/>
    <x v="1"/>
    <x v="156"/>
  </r>
  <r>
    <x v="37"/>
    <x v="36"/>
    <x v="25"/>
    <x v="32"/>
    <x v="0"/>
    <x v="5"/>
    <x v="22"/>
    <x v="7"/>
    <x v="6"/>
    <x v="11"/>
    <x v="2"/>
    <x v="157"/>
    <x v="0"/>
    <x v="157"/>
  </r>
  <r>
    <x v="37"/>
    <x v="36"/>
    <x v="25"/>
    <x v="32"/>
    <x v="0"/>
    <x v="5"/>
    <x v="22"/>
    <x v="7"/>
    <x v="6"/>
    <x v="11"/>
    <x v="2"/>
    <x v="158"/>
    <x v="0"/>
    <x v="158"/>
  </r>
  <r>
    <x v="37"/>
    <x v="36"/>
    <x v="25"/>
    <x v="32"/>
    <x v="0"/>
    <x v="5"/>
    <x v="22"/>
    <x v="7"/>
    <x v="6"/>
    <x v="11"/>
    <x v="2"/>
    <x v="159"/>
    <x v="0"/>
    <x v="159"/>
  </r>
  <r>
    <x v="37"/>
    <x v="36"/>
    <x v="25"/>
    <x v="32"/>
    <x v="0"/>
    <x v="5"/>
    <x v="22"/>
    <x v="7"/>
    <x v="6"/>
    <x v="11"/>
    <x v="2"/>
    <x v="160"/>
    <x v="2"/>
    <x v="160"/>
  </r>
  <r>
    <x v="37"/>
    <x v="36"/>
    <x v="25"/>
    <x v="32"/>
    <x v="0"/>
    <x v="5"/>
    <x v="22"/>
    <x v="7"/>
    <x v="6"/>
    <x v="11"/>
    <x v="2"/>
    <x v="161"/>
    <x v="2"/>
    <x v="161"/>
  </r>
  <r>
    <x v="37"/>
    <x v="36"/>
    <x v="25"/>
    <x v="32"/>
    <x v="0"/>
    <x v="5"/>
    <x v="22"/>
    <x v="7"/>
    <x v="6"/>
    <x v="11"/>
    <x v="2"/>
    <x v="162"/>
    <x v="2"/>
    <x v="162"/>
  </r>
  <r>
    <x v="37"/>
    <x v="36"/>
    <x v="25"/>
    <x v="32"/>
    <x v="0"/>
    <x v="5"/>
    <x v="22"/>
    <x v="7"/>
    <x v="6"/>
    <x v="11"/>
    <x v="2"/>
    <x v="163"/>
    <x v="1"/>
    <x v="163"/>
  </r>
  <r>
    <x v="37"/>
    <x v="36"/>
    <x v="25"/>
    <x v="32"/>
    <x v="0"/>
    <x v="5"/>
    <x v="22"/>
    <x v="7"/>
    <x v="6"/>
    <x v="11"/>
    <x v="2"/>
    <x v="164"/>
    <x v="2"/>
    <x v="164"/>
  </r>
  <r>
    <x v="37"/>
    <x v="36"/>
    <x v="25"/>
    <x v="32"/>
    <x v="0"/>
    <x v="5"/>
    <x v="22"/>
    <x v="7"/>
    <x v="6"/>
    <x v="11"/>
    <x v="2"/>
    <x v="165"/>
    <x v="0"/>
    <x v="165"/>
  </r>
  <r>
    <x v="37"/>
    <x v="36"/>
    <x v="25"/>
    <x v="32"/>
    <x v="0"/>
    <x v="5"/>
    <x v="22"/>
    <x v="7"/>
    <x v="6"/>
    <x v="11"/>
    <x v="2"/>
    <x v="166"/>
    <x v="2"/>
    <x v="166"/>
  </r>
  <r>
    <x v="37"/>
    <x v="36"/>
    <x v="25"/>
    <x v="32"/>
    <x v="0"/>
    <x v="5"/>
    <x v="22"/>
    <x v="7"/>
    <x v="6"/>
    <x v="11"/>
    <x v="2"/>
    <x v="167"/>
    <x v="1"/>
    <x v="167"/>
  </r>
  <r>
    <x v="37"/>
    <x v="36"/>
    <x v="25"/>
    <x v="32"/>
    <x v="0"/>
    <x v="5"/>
    <x v="22"/>
    <x v="7"/>
    <x v="6"/>
    <x v="11"/>
    <x v="2"/>
    <x v="168"/>
    <x v="0"/>
    <x v="157"/>
  </r>
  <r>
    <x v="37"/>
    <x v="36"/>
    <x v="25"/>
    <x v="32"/>
    <x v="0"/>
    <x v="5"/>
    <x v="22"/>
    <x v="7"/>
    <x v="6"/>
    <x v="11"/>
    <x v="2"/>
    <x v="169"/>
    <x v="4"/>
    <x v="168"/>
  </r>
  <r>
    <x v="37"/>
    <x v="36"/>
    <x v="25"/>
    <x v="32"/>
    <x v="0"/>
    <x v="5"/>
    <x v="22"/>
    <x v="7"/>
    <x v="6"/>
    <x v="11"/>
    <x v="2"/>
    <x v="170"/>
    <x v="0"/>
    <x v="169"/>
  </r>
  <r>
    <x v="37"/>
    <x v="36"/>
    <x v="25"/>
    <x v="32"/>
    <x v="0"/>
    <x v="5"/>
    <x v="22"/>
    <x v="7"/>
    <x v="6"/>
    <x v="11"/>
    <x v="2"/>
    <x v="171"/>
    <x v="0"/>
    <x v="170"/>
  </r>
  <r>
    <x v="37"/>
    <x v="36"/>
    <x v="25"/>
    <x v="32"/>
    <x v="0"/>
    <x v="5"/>
    <x v="22"/>
    <x v="7"/>
    <x v="6"/>
    <x v="11"/>
    <x v="2"/>
    <x v="172"/>
    <x v="0"/>
    <x v="171"/>
  </r>
  <r>
    <x v="37"/>
    <x v="36"/>
    <x v="25"/>
    <x v="32"/>
    <x v="0"/>
    <x v="5"/>
    <x v="22"/>
    <x v="7"/>
    <x v="6"/>
    <x v="11"/>
    <x v="2"/>
    <x v="173"/>
    <x v="1"/>
    <x v="172"/>
  </r>
  <r>
    <x v="37"/>
    <x v="36"/>
    <x v="25"/>
    <x v="32"/>
    <x v="0"/>
    <x v="5"/>
    <x v="22"/>
    <x v="7"/>
    <x v="6"/>
    <x v="11"/>
    <x v="2"/>
    <x v="174"/>
    <x v="1"/>
    <x v="173"/>
  </r>
  <r>
    <x v="37"/>
    <x v="36"/>
    <x v="25"/>
    <x v="32"/>
    <x v="0"/>
    <x v="5"/>
    <x v="22"/>
    <x v="7"/>
    <x v="6"/>
    <x v="11"/>
    <x v="2"/>
    <x v="175"/>
    <x v="0"/>
    <x v="174"/>
  </r>
  <r>
    <x v="37"/>
    <x v="36"/>
    <x v="25"/>
    <x v="32"/>
    <x v="0"/>
    <x v="0"/>
    <x v="22"/>
    <x v="7"/>
    <x v="6"/>
    <x v="11"/>
    <x v="2"/>
    <x v="176"/>
    <x v="3"/>
    <x v="175"/>
  </r>
  <r>
    <x v="37"/>
    <x v="36"/>
    <x v="25"/>
    <x v="32"/>
    <x v="0"/>
    <x v="5"/>
    <x v="22"/>
    <x v="7"/>
    <x v="6"/>
    <x v="11"/>
    <x v="2"/>
    <x v="177"/>
    <x v="0"/>
    <x v="176"/>
  </r>
  <r>
    <x v="37"/>
    <x v="36"/>
    <x v="25"/>
    <x v="32"/>
    <x v="0"/>
    <x v="5"/>
    <x v="22"/>
    <x v="7"/>
    <x v="6"/>
    <x v="11"/>
    <x v="2"/>
    <x v="178"/>
    <x v="0"/>
    <x v="177"/>
  </r>
  <r>
    <x v="38"/>
    <x v="37"/>
    <x v="26"/>
    <x v="33"/>
    <x v="3"/>
    <x v="5"/>
    <x v="22"/>
    <x v="7"/>
    <x v="6"/>
    <x v="11"/>
    <x v="2"/>
    <x v="179"/>
    <x v="0"/>
    <x v="178"/>
  </r>
  <r>
    <x v="38"/>
    <x v="37"/>
    <x v="26"/>
    <x v="33"/>
    <x v="3"/>
    <x v="5"/>
    <x v="22"/>
    <x v="7"/>
    <x v="6"/>
    <x v="11"/>
    <x v="2"/>
    <x v="180"/>
    <x v="0"/>
    <x v="179"/>
  </r>
  <r>
    <x v="38"/>
    <x v="37"/>
    <x v="26"/>
    <x v="33"/>
    <x v="3"/>
    <x v="5"/>
    <x v="22"/>
    <x v="7"/>
    <x v="6"/>
    <x v="11"/>
    <x v="2"/>
    <x v="104"/>
    <x v="1"/>
    <x v="104"/>
  </r>
  <r>
    <x v="38"/>
    <x v="37"/>
    <x v="26"/>
    <x v="33"/>
    <x v="3"/>
    <x v="5"/>
    <x v="22"/>
    <x v="7"/>
    <x v="6"/>
    <x v="11"/>
    <x v="2"/>
    <x v="132"/>
    <x v="1"/>
    <x v="132"/>
  </r>
  <r>
    <x v="38"/>
    <x v="37"/>
    <x v="26"/>
    <x v="33"/>
    <x v="3"/>
    <x v="5"/>
    <x v="22"/>
    <x v="7"/>
    <x v="6"/>
    <x v="11"/>
    <x v="2"/>
    <x v="181"/>
    <x v="1"/>
    <x v="180"/>
  </r>
  <r>
    <x v="38"/>
    <x v="37"/>
    <x v="26"/>
    <x v="33"/>
    <x v="3"/>
    <x v="5"/>
    <x v="22"/>
    <x v="7"/>
    <x v="6"/>
    <x v="11"/>
    <x v="2"/>
    <x v="167"/>
    <x v="1"/>
    <x v="167"/>
  </r>
  <r>
    <x v="38"/>
    <x v="37"/>
    <x v="26"/>
    <x v="33"/>
    <x v="3"/>
    <x v="5"/>
    <x v="22"/>
    <x v="7"/>
    <x v="6"/>
    <x v="11"/>
    <x v="2"/>
    <x v="166"/>
    <x v="2"/>
    <x v="166"/>
  </r>
  <r>
    <x v="38"/>
    <x v="37"/>
    <x v="26"/>
    <x v="33"/>
    <x v="3"/>
    <x v="5"/>
    <x v="22"/>
    <x v="7"/>
    <x v="6"/>
    <x v="11"/>
    <x v="2"/>
    <x v="168"/>
    <x v="0"/>
    <x v="157"/>
  </r>
  <r>
    <x v="39"/>
    <x v="38"/>
    <x v="27"/>
    <x v="34"/>
    <x v="0"/>
    <x v="7"/>
    <x v="23"/>
    <x v="6"/>
    <x v="2"/>
    <x v="10"/>
    <x v="18"/>
    <x v="182"/>
    <x v="0"/>
    <x v="181"/>
  </r>
  <r>
    <x v="39"/>
    <x v="38"/>
    <x v="27"/>
    <x v="34"/>
    <x v="0"/>
    <x v="7"/>
    <x v="23"/>
    <x v="6"/>
    <x v="2"/>
    <x v="10"/>
    <x v="18"/>
    <x v="183"/>
    <x v="1"/>
    <x v="182"/>
  </r>
  <r>
    <x v="39"/>
    <x v="38"/>
    <x v="27"/>
    <x v="34"/>
    <x v="0"/>
    <x v="7"/>
    <x v="23"/>
    <x v="6"/>
    <x v="2"/>
    <x v="10"/>
    <x v="18"/>
    <x v="184"/>
    <x v="1"/>
    <x v="183"/>
  </r>
  <r>
    <x v="40"/>
    <x v="39"/>
    <x v="28"/>
    <x v="35"/>
    <x v="1"/>
    <x v="1"/>
    <x v="24"/>
    <x v="8"/>
    <x v="1"/>
    <x v="12"/>
    <x v="19"/>
    <x v="185"/>
    <x v="1"/>
    <x v="184"/>
  </r>
  <r>
    <x v="40"/>
    <x v="39"/>
    <x v="28"/>
    <x v="35"/>
    <x v="1"/>
    <x v="1"/>
    <x v="24"/>
    <x v="8"/>
    <x v="1"/>
    <x v="12"/>
    <x v="19"/>
    <x v="186"/>
    <x v="1"/>
    <x v="185"/>
  </r>
  <r>
    <x v="40"/>
    <x v="39"/>
    <x v="28"/>
    <x v="35"/>
    <x v="1"/>
    <x v="1"/>
    <x v="24"/>
    <x v="8"/>
    <x v="1"/>
    <x v="12"/>
    <x v="19"/>
    <x v="187"/>
    <x v="0"/>
    <x v="186"/>
  </r>
  <r>
    <x v="41"/>
    <x v="40"/>
    <x v="29"/>
    <x v="36"/>
    <x v="0"/>
    <x v="0"/>
    <x v="25"/>
    <x v="8"/>
    <x v="1"/>
    <x v="12"/>
    <x v="20"/>
    <x v="188"/>
    <x v="1"/>
    <x v="187"/>
  </r>
  <r>
    <x v="41"/>
    <x v="40"/>
    <x v="29"/>
    <x v="36"/>
    <x v="0"/>
    <x v="0"/>
    <x v="25"/>
    <x v="8"/>
    <x v="1"/>
    <x v="12"/>
    <x v="20"/>
    <x v="189"/>
    <x v="3"/>
    <x v="188"/>
  </r>
  <r>
    <x v="41"/>
    <x v="40"/>
    <x v="29"/>
    <x v="36"/>
    <x v="0"/>
    <x v="2"/>
    <x v="25"/>
    <x v="8"/>
    <x v="1"/>
    <x v="12"/>
    <x v="20"/>
    <x v="190"/>
    <x v="0"/>
    <x v="189"/>
  </r>
  <r>
    <x v="42"/>
    <x v="41"/>
    <x v="30"/>
    <x v="37"/>
    <x v="1"/>
    <x v="1"/>
    <x v="26"/>
    <x v="8"/>
    <x v="1"/>
    <x v="12"/>
    <x v="21"/>
    <x v="191"/>
    <x v="0"/>
    <x v="190"/>
  </r>
  <r>
    <x v="42"/>
    <x v="41"/>
    <x v="30"/>
    <x v="37"/>
    <x v="1"/>
    <x v="1"/>
    <x v="26"/>
    <x v="8"/>
    <x v="1"/>
    <x v="12"/>
    <x v="21"/>
    <x v="192"/>
    <x v="2"/>
    <x v="191"/>
  </r>
  <r>
    <x v="43"/>
    <x v="42"/>
    <x v="31"/>
    <x v="38"/>
    <x v="2"/>
    <x v="0"/>
    <x v="27"/>
    <x v="8"/>
    <x v="1"/>
    <x v="12"/>
    <x v="2"/>
    <x v="193"/>
    <x v="0"/>
    <x v="192"/>
  </r>
  <r>
    <x v="44"/>
    <x v="43"/>
    <x v="28"/>
    <x v="39"/>
    <x v="0"/>
    <x v="1"/>
    <x v="28"/>
    <x v="8"/>
    <x v="1"/>
    <x v="12"/>
    <x v="19"/>
    <x v="185"/>
    <x v="1"/>
    <x v="184"/>
  </r>
  <r>
    <x v="45"/>
    <x v="44"/>
    <x v="31"/>
    <x v="40"/>
    <x v="0"/>
    <x v="0"/>
    <x v="29"/>
    <x v="8"/>
    <x v="1"/>
    <x v="12"/>
    <x v="2"/>
    <x v="194"/>
    <x v="3"/>
    <x v="193"/>
  </r>
  <r>
    <x v="45"/>
    <x v="44"/>
    <x v="31"/>
    <x v="40"/>
    <x v="0"/>
    <x v="0"/>
    <x v="29"/>
    <x v="8"/>
    <x v="1"/>
    <x v="12"/>
    <x v="2"/>
    <x v="195"/>
    <x v="3"/>
    <x v="194"/>
  </r>
  <r>
    <x v="45"/>
    <x v="44"/>
    <x v="31"/>
    <x v="40"/>
    <x v="0"/>
    <x v="0"/>
    <x v="29"/>
    <x v="8"/>
    <x v="1"/>
    <x v="12"/>
    <x v="2"/>
    <x v="196"/>
    <x v="1"/>
    <x v="195"/>
  </r>
  <r>
    <x v="45"/>
    <x v="44"/>
    <x v="31"/>
    <x v="40"/>
    <x v="0"/>
    <x v="0"/>
    <x v="29"/>
    <x v="8"/>
    <x v="1"/>
    <x v="12"/>
    <x v="2"/>
    <x v="193"/>
    <x v="0"/>
    <x v="192"/>
  </r>
  <r>
    <x v="45"/>
    <x v="44"/>
    <x v="31"/>
    <x v="40"/>
    <x v="0"/>
    <x v="0"/>
    <x v="29"/>
    <x v="8"/>
    <x v="1"/>
    <x v="12"/>
    <x v="2"/>
    <x v="197"/>
    <x v="0"/>
    <x v="196"/>
  </r>
  <r>
    <x v="45"/>
    <x v="44"/>
    <x v="31"/>
    <x v="40"/>
    <x v="0"/>
    <x v="0"/>
    <x v="29"/>
    <x v="8"/>
    <x v="1"/>
    <x v="12"/>
    <x v="2"/>
    <x v="198"/>
    <x v="0"/>
    <x v="197"/>
  </r>
  <r>
    <x v="45"/>
    <x v="44"/>
    <x v="31"/>
    <x v="40"/>
    <x v="0"/>
    <x v="0"/>
    <x v="29"/>
    <x v="8"/>
    <x v="1"/>
    <x v="12"/>
    <x v="2"/>
    <x v="199"/>
    <x v="0"/>
    <x v="198"/>
  </r>
  <r>
    <x v="46"/>
    <x v="45"/>
    <x v="32"/>
    <x v="41"/>
    <x v="0"/>
    <x v="5"/>
    <x v="30"/>
    <x v="8"/>
    <x v="1"/>
    <x v="12"/>
    <x v="22"/>
    <x v="200"/>
    <x v="0"/>
    <x v="199"/>
  </r>
  <r>
    <x v="47"/>
    <x v="46"/>
    <x v="33"/>
    <x v="42"/>
    <x v="0"/>
    <x v="7"/>
    <x v="31"/>
    <x v="6"/>
    <x v="2"/>
    <x v="4"/>
    <x v="23"/>
    <x v="201"/>
    <x v="1"/>
    <x v="200"/>
  </r>
  <r>
    <x v="47"/>
    <x v="46"/>
    <x v="33"/>
    <x v="42"/>
    <x v="0"/>
    <x v="7"/>
    <x v="31"/>
    <x v="6"/>
    <x v="2"/>
    <x v="4"/>
    <x v="23"/>
    <x v="202"/>
    <x v="0"/>
    <x v="201"/>
  </r>
  <r>
    <x v="47"/>
    <x v="46"/>
    <x v="33"/>
    <x v="42"/>
    <x v="0"/>
    <x v="7"/>
    <x v="31"/>
    <x v="6"/>
    <x v="2"/>
    <x v="4"/>
    <x v="23"/>
    <x v="203"/>
    <x v="0"/>
    <x v="202"/>
  </r>
  <r>
    <x v="47"/>
    <x v="47"/>
    <x v="33"/>
    <x v="43"/>
    <x v="0"/>
    <x v="7"/>
    <x v="31"/>
    <x v="6"/>
    <x v="2"/>
    <x v="4"/>
    <x v="23"/>
    <x v="204"/>
    <x v="4"/>
    <x v="203"/>
  </r>
  <r>
    <x v="47"/>
    <x v="46"/>
    <x v="33"/>
    <x v="42"/>
    <x v="0"/>
    <x v="7"/>
    <x v="31"/>
    <x v="6"/>
    <x v="2"/>
    <x v="4"/>
    <x v="23"/>
    <x v="204"/>
    <x v="4"/>
    <x v="203"/>
  </r>
  <r>
    <x v="47"/>
    <x v="46"/>
    <x v="33"/>
    <x v="42"/>
    <x v="0"/>
    <x v="7"/>
    <x v="31"/>
    <x v="6"/>
    <x v="2"/>
    <x v="4"/>
    <x v="23"/>
    <x v="205"/>
    <x v="0"/>
    <x v="204"/>
  </r>
  <r>
    <x v="47"/>
    <x v="46"/>
    <x v="33"/>
    <x v="42"/>
    <x v="0"/>
    <x v="1"/>
    <x v="31"/>
    <x v="6"/>
    <x v="2"/>
    <x v="4"/>
    <x v="23"/>
    <x v="206"/>
    <x v="1"/>
    <x v="205"/>
  </r>
  <r>
    <x v="48"/>
    <x v="48"/>
    <x v="34"/>
    <x v="44"/>
    <x v="0"/>
    <x v="1"/>
    <x v="32"/>
    <x v="9"/>
    <x v="5"/>
    <x v="13"/>
    <x v="24"/>
    <x v="207"/>
    <x v="0"/>
    <x v="206"/>
  </r>
  <r>
    <x v="48"/>
    <x v="48"/>
    <x v="34"/>
    <x v="44"/>
    <x v="0"/>
    <x v="1"/>
    <x v="32"/>
    <x v="9"/>
    <x v="5"/>
    <x v="13"/>
    <x v="24"/>
    <x v="208"/>
    <x v="0"/>
    <x v="207"/>
  </r>
  <r>
    <x v="48"/>
    <x v="48"/>
    <x v="34"/>
    <x v="44"/>
    <x v="0"/>
    <x v="1"/>
    <x v="32"/>
    <x v="9"/>
    <x v="5"/>
    <x v="13"/>
    <x v="24"/>
    <x v="209"/>
    <x v="2"/>
    <x v="208"/>
  </r>
  <r>
    <x v="48"/>
    <x v="48"/>
    <x v="34"/>
    <x v="44"/>
    <x v="0"/>
    <x v="1"/>
    <x v="32"/>
    <x v="9"/>
    <x v="5"/>
    <x v="13"/>
    <x v="24"/>
    <x v="210"/>
    <x v="1"/>
    <x v="209"/>
  </r>
  <r>
    <x v="48"/>
    <x v="48"/>
    <x v="34"/>
    <x v="44"/>
    <x v="0"/>
    <x v="1"/>
    <x v="32"/>
    <x v="9"/>
    <x v="5"/>
    <x v="13"/>
    <x v="24"/>
    <x v="211"/>
    <x v="2"/>
    <x v="210"/>
  </r>
  <r>
    <x v="48"/>
    <x v="48"/>
    <x v="34"/>
    <x v="44"/>
    <x v="0"/>
    <x v="1"/>
    <x v="32"/>
    <x v="9"/>
    <x v="5"/>
    <x v="13"/>
    <x v="24"/>
    <x v="212"/>
    <x v="0"/>
    <x v="211"/>
  </r>
  <r>
    <x v="49"/>
    <x v="49"/>
    <x v="35"/>
    <x v="10"/>
    <x v="0"/>
    <x v="2"/>
    <x v="33"/>
    <x v="9"/>
    <x v="5"/>
    <x v="14"/>
    <x v="25"/>
    <x v="213"/>
    <x v="1"/>
    <x v="212"/>
  </r>
  <r>
    <x v="49"/>
    <x v="49"/>
    <x v="35"/>
    <x v="10"/>
    <x v="0"/>
    <x v="2"/>
    <x v="33"/>
    <x v="9"/>
    <x v="5"/>
    <x v="14"/>
    <x v="25"/>
    <x v="214"/>
    <x v="0"/>
    <x v="213"/>
  </r>
  <r>
    <x v="49"/>
    <x v="49"/>
    <x v="35"/>
    <x v="10"/>
    <x v="0"/>
    <x v="2"/>
    <x v="33"/>
    <x v="9"/>
    <x v="5"/>
    <x v="14"/>
    <x v="25"/>
    <x v="215"/>
    <x v="1"/>
    <x v="214"/>
  </r>
  <r>
    <x v="49"/>
    <x v="49"/>
    <x v="35"/>
    <x v="10"/>
    <x v="0"/>
    <x v="2"/>
    <x v="33"/>
    <x v="9"/>
    <x v="5"/>
    <x v="14"/>
    <x v="25"/>
    <x v="216"/>
    <x v="4"/>
    <x v="215"/>
  </r>
  <r>
    <x v="49"/>
    <x v="49"/>
    <x v="35"/>
    <x v="10"/>
    <x v="0"/>
    <x v="2"/>
    <x v="33"/>
    <x v="9"/>
    <x v="5"/>
    <x v="14"/>
    <x v="25"/>
    <x v="217"/>
    <x v="1"/>
    <x v="216"/>
  </r>
  <r>
    <x v="49"/>
    <x v="49"/>
    <x v="35"/>
    <x v="10"/>
    <x v="0"/>
    <x v="1"/>
    <x v="33"/>
    <x v="9"/>
    <x v="5"/>
    <x v="14"/>
    <x v="25"/>
    <x v="218"/>
    <x v="0"/>
    <x v="217"/>
  </r>
  <r>
    <x v="50"/>
    <x v="50"/>
    <x v="36"/>
    <x v="45"/>
    <x v="1"/>
    <x v="1"/>
    <x v="34"/>
    <x v="10"/>
    <x v="5"/>
    <x v="14"/>
    <x v="26"/>
    <x v="219"/>
    <x v="1"/>
    <x v="218"/>
  </r>
  <r>
    <x v="50"/>
    <x v="50"/>
    <x v="36"/>
    <x v="45"/>
    <x v="1"/>
    <x v="1"/>
    <x v="34"/>
    <x v="10"/>
    <x v="5"/>
    <x v="14"/>
    <x v="26"/>
    <x v="220"/>
    <x v="0"/>
    <x v="219"/>
  </r>
  <r>
    <x v="50"/>
    <x v="50"/>
    <x v="36"/>
    <x v="45"/>
    <x v="1"/>
    <x v="1"/>
    <x v="34"/>
    <x v="10"/>
    <x v="5"/>
    <x v="14"/>
    <x v="26"/>
    <x v="221"/>
    <x v="1"/>
    <x v="220"/>
  </r>
  <r>
    <x v="50"/>
    <x v="50"/>
    <x v="36"/>
    <x v="45"/>
    <x v="1"/>
    <x v="1"/>
    <x v="34"/>
    <x v="10"/>
    <x v="5"/>
    <x v="14"/>
    <x v="26"/>
    <x v="222"/>
    <x v="0"/>
    <x v="221"/>
  </r>
  <r>
    <x v="50"/>
    <x v="50"/>
    <x v="36"/>
    <x v="45"/>
    <x v="1"/>
    <x v="1"/>
    <x v="34"/>
    <x v="10"/>
    <x v="5"/>
    <x v="14"/>
    <x v="26"/>
    <x v="223"/>
    <x v="2"/>
    <x v="222"/>
  </r>
  <r>
    <x v="50"/>
    <x v="50"/>
    <x v="36"/>
    <x v="45"/>
    <x v="1"/>
    <x v="1"/>
    <x v="34"/>
    <x v="10"/>
    <x v="5"/>
    <x v="14"/>
    <x v="26"/>
    <x v="224"/>
    <x v="0"/>
    <x v="223"/>
  </r>
  <r>
    <x v="51"/>
    <x v="51"/>
    <x v="37"/>
    <x v="46"/>
    <x v="2"/>
    <x v="2"/>
    <x v="35"/>
    <x v="9"/>
    <x v="5"/>
    <x v="15"/>
    <x v="27"/>
    <x v="225"/>
    <x v="4"/>
    <x v="224"/>
  </r>
  <r>
    <x v="51"/>
    <x v="51"/>
    <x v="37"/>
    <x v="46"/>
    <x v="2"/>
    <x v="2"/>
    <x v="35"/>
    <x v="9"/>
    <x v="5"/>
    <x v="15"/>
    <x v="27"/>
    <x v="226"/>
    <x v="0"/>
    <x v="225"/>
  </r>
  <r>
    <x v="52"/>
    <x v="52"/>
    <x v="38"/>
    <x v="47"/>
    <x v="3"/>
    <x v="3"/>
    <x v="36"/>
    <x v="9"/>
    <x v="5"/>
    <x v="16"/>
    <x v="28"/>
    <x v="227"/>
    <x v="0"/>
    <x v="226"/>
  </r>
  <r>
    <x v="52"/>
    <x v="52"/>
    <x v="38"/>
    <x v="47"/>
    <x v="3"/>
    <x v="3"/>
    <x v="36"/>
    <x v="9"/>
    <x v="5"/>
    <x v="16"/>
    <x v="28"/>
    <x v="228"/>
    <x v="0"/>
    <x v="227"/>
  </r>
  <r>
    <x v="52"/>
    <x v="52"/>
    <x v="38"/>
    <x v="47"/>
    <x v="3"/>
    <x v="3"/>
    <x v="36"/>
    <x v="9"/>
    <x v="5"/>
    <x v="16"/>
    <x v="28"/>
    <x v="229"/>
    <x v="1"/>
    <x v="228"/>
  </r>
  <r>
    <x v="52"/>
    <x v="52"/>
    <x v="38"/>
    <x v="47"/>
    <x v="3"/>
    <x v="3"/>
    <x v="36"/>
    <x v="9"/>
    <x v="5"/>
    <x v="16"/>
    <x v="28"/>
    <x v="230"/>
    <x v="0"/>
    <x v="229"/>
  </r>
  <r>
    <x v="53"/>
    <x v="53"/>
    <x v="39"/>
    <x v="48"/>
    <x v="2"/>
    <x v="2"/>
    <x v="37"/>
    <x v="9"/>
    <x v="5"/>
    <x v="15"/>
    <x v="29"/>
    <x v="231"/>
    <x v="0"/>
    <x v="230"/>
  </r>
  <r>
    <x v="53"/>
    <x v="53"/>
    <x v="39"/>
    <x v="48"/>
    <x v="2"/>
    <x v="2"/>
    <x v="37"/>
    <x v="9"/>
    <x v="5"/>
    <x v="15"/>
    <x v="29"/>
    <x v="232"/>
    <x v="0"/>
    <x v="231"/>
  </r>
  <r>
    <x v="53"/>
    <x v="53"/>
    <x v="39"/>
    <x v="48"/>
    <x v="2"/>
    <x v="2"/>
    <x v="37"/>
    <x v="9"/>
    <x v="5"/>
    <x v="15"/>
    <x v="29"/>
    <x v="233"/>
    <x v="0"/>
    <x v="232"/>
  </r>
  <r>
    <x v="53"/>
    <x v="53"/>
    <x v="39"/>
    <x v="48"/>
    <x v="2"/>
    <x v="2"/>
    <x v="37"/>
    <x v="9"/>
    <x v="5"/>
    <x v="15"/>
    <x v="29"/>
    <x v="234"/>
    <x v="1"/>
    <x v="233"/>
  </r>
  <r>
    <x v="53"/>
    <x v="53"/>
    <x v="39"/>
    <x v="48"/>
    <x v="2"/>
    <x v="2"/>
    <x v="37"/>
    <x v="9"/>
    <x v="5"/>
    <x v="15"/>
    <x v="29"/>
    <x v="235"/>
    <x v="1"/>
    <x v="234"/>
  </r>
  <r>
    <x v="54"/>
    <x v="54"/>
    <x v="40"/>
    <x v="49"/>
    <x v="1"/>
    <x v="1"/>
    <x v="38"/>
    <x v="9"/>
    <x v="5"/>
    <x v="14"/>
    <x v="30"/>
    <x v="236"/>
    <x v="0"/>
    <x v="235"/>
  </r>
  <r>
    <x v="54"/>
    <x v="54"/>
    <x v="40"/>
    <x v="49"/>
    <x v="1"/>
    <x v="1"/>
    <x v="38"/>
    <x v="9"/>
    <x v="5"/>
    <x v="14"/>
    <x v="30"/>
    <x v="237"/>
    <x v="2"/>
    <x v="236"/>
  </r>
  <r>
    <x v="54"/>
    <x v="54"/>
    <x v="40"/>
    <x v="49"/>
    <x v="1"/>
    <x v="1"/>
    <x v="38"/>
    <x v="9"/>
    <x v="5"/>
    <x v="14"/>
    <x v="30"/>
    <x v="238"/>
    <x v="2"/>
    <x v="237"/>
  </r>
  <r>
    <x v="55"/>
    <x v="55"/>
    <x v="41"/>
    <x v="50"/>
    <x v="0"/>
    <x v="2"/>
    <x v="39"/>
    <x v="9"/>
    <x v="5"/>
    <x v="15"/>
    <x v="31"/>
    <x v="239"/>
    <x v="4"/>
    <x v="238"/>
  </r>
  <r>
    <x v="56"/>
    <x v="56"/>
    <x v="42"/>
    <x v="51"/>
    <x v="0"/>
    <x v="6"/>
    <x v="40"/>
    <x v="9"/>
    <x v="5"/>
    <x v="9"/>
    <x v="32"/>
    <x v="240"/>
    <x v="4"/>
    <x v="239"/>
  </r>
  <r>
    <x v="56"/>
    <x v="56"/>
    <x v="42"/>
    <x v="51"/>
    <x v="0"/>
    <x v="6"/>
    <x v="40"/>
    <x v="9"/>
    <x v="5"/>
    <x v="9"/>
    <x v="32"/>
    <x v="241"/>
    <x v="4"/>
    <x v="240"/>
  </r>
  <r>
    <x v="56"/>
    <x v="56"/>
    <x v="42"/>
    <x v="51"/>
    <x v="0"/>
    <x v="6"/>
    <x v="40"/>
    <x v="9"/>
    <x v="5"/>
    <x v="9"/>
    <x v="32"/>
    <x v="100"/>
    <x v="0"/>
    <x v="100"/>
  </r>
  <r>
    <x v="56"/>
    <x v="56"/>
    <x v="42"/>
    <x v="51"/>
    <x v="0"/>
    <x v="6"/>
    <x v="40"/>
    <x v="9"/>
    <x v="5"/>
    <x v="9"/>
    <x v="32"/>
    <x v="242"/>
    <x v="0"/>
    <x v="241"/>
  </r>
  <r>
    <x v="56"/>
    <x v="56"/>
    <x v="42"/>
    <x v="51"/>
    <x v="0"/>
    <x v="6"/>
    <x v="40"/>
    <x v="9"/>
    <x v="5"/>
    <x v="9"/>
    <x v="32"/>
    <x v="243"/>
    <x v="4"/>
    <x v="242"/>
  </r>
  <r>
    <x v="56"/>
    <x v="56"/>
    <x v="42"/>
    <x v="51"/>
    <x v="0"/>
    <x v="6"/>
    <x v="40"/>
    <x v="9"/>
    <x v="5"/>
    <x v="9"/>
    <x v="32"/>
    <x v="244"/>
    <x v="0"/>
    <x v="243"/>
  </r>
  <r>
    <x v="56"/>
    <x v="56"/>
    <x v="42"/>
    <x v="51"/>
    <x v="0"/>
    <x v="6"/>
    <x v="40"/>
    <x v="9"/>
    <x v="5"/>
    <x v="9"/>
    <x v="32"/>
    <x v="245"/>
    <x v="4"/>
    <x v="244"/>
  </r>
  <r>
    <x v="57"/>
    <x v="57"/>
    <x v="43"/>
    <x v="52"/>
    <x v="3"/>
    <x v="3"/>
    <x v="41"/>
    <x v="9"/>
    <x v="5"/>
    <x v="16"/>
    <x v="33"/>
    <x v="246"/>
    <x v="0"/>
    <x v="245"/>
  </r>
  <r>
    <x v="57"/>
    <x v="57"/>
    <x v="43"/>
    <x v="52"/>
    <x v="3"/>
    <x v="3"/>
    <x v="41"/>
    <x v="9"/>
    <x v="5"/>
    <x v="16"/>
    <x v="33"/>
    <x v="247"/>
    <x v="3"/>
    <x v="246"/>
  </r>
  <r>
    <x v="58"/>
    <x v="58"/>
    <x v="44"/>
    <x v="53"/>
    <x v="3"/>
    <x v="3"/>
    <x v="42"/>
    <x v="9"/>
    <x v="5"/>
    <x v="16"/>
    <x v="28"/>
    <x v="248"/>
    <x v="0"/>
    <x v="247"/>
  </r>
  <r>
    <x v="58"/>
    <x v="58"/>
    <x v="44"/>
    <x v="53"/>
    <x v="3"/>
    <x v="3"/>
    <x v="42"/>
    <x v="9"/>
    <x v="5"/>
    <x v="16"/>
    <x v="28"/>
    <x v="249"/>
    <x v="1"/>
    <x v="248"/>
  </r>
  <r>
    <x v="59"/>
    <x v="59"/>
    <x v="45"/>
    <x v="54"/>
    <x v="1"/>
    <x v="1"/>
    <x v="43"/>
    <x v="9"/>
    <x v="5"/>
    <x v="14"/>
    <x v="34"/>
    <x v="250"/>
    <x v="1"/>
    <x v="249"/>
  </r>
  <r>
    <x v="59"/>
    <x v="59"/>
    <x v="45"/>
    <x v="54"/>
    <x v="1"/>
    <x v="1"/>
    <x v="43"/>
    <x v="9"/>
    <x v="5"/>
    <x v="14"/>
    <x v="34"/>
    <x v="251"/>
    <x v="0"/>
    <x v="250"/>
  </r>
  <r>
    <x v="60"/>
    <x v="55"/>
    <x v="46"/>
    <x v="55"/>
    <x v="1"/>
    <x v="1"/>
    <x v="44"/>
    <x v="9"/>
    <x v="5"/>
    <x v="14"/>
    <x v="35"/>
    <x v="252"/>
    <x v="0"/>
    <x v="251"/>
  </r>
  <r>
    <x v="60"/>
    <x v="55"/>
    <x v="46"/>
    <x v="55"/>
    <x v="1"/>
    <x v="1"/>
    <x v="44"/>
    <x v="9"/>
    <x v="5"/>
    <x v="14"/>
    <x v="35"/>
    <x v="253"/>
    <x v="2"/>
    <x v="252"/>
  </r>
  <r>
    <x v="60"/>
    <x v="55"/>
    <x v="46"/>
    <x v="55"/>
    <x v="1"/>
    <x v="1"/>
    <x v="44"/>
    <x v="9"/>
    <x v="5"/>
    <x v="14"/>
    <x v="35"/>
    <x v="254"/>
    <x v="4"/>
    <x v="253"/>
  </r>
  <r>
    <x v="60"/>
    <x v="55"/>
    <x v="46"/>
    <x v="55"/>
    <x v="1"/>
    <x v="1"/>
    <x v="44"/>
    <x v="9"/>
    <x v="5"/>
    <x v="14"/>
    <x v="35"/>
    <x v="255"/>
    <x v="1"/>
    <x v="254"/>
  </r>
  <r>
    <x v="61"/>
    <x v="60"/>
    <x v="47"/>
    <x v="12"/>
    <x v="2"/>
    <x v="2"/>
    <x v="45"/>
    <x v="9"/>
    <x v="5"/>
    <x v="17"/>
    <x v="2"/>
    <x v="256"/>
    <x v="0"/>
    <x v="255"/>
  </r>
  <r>
    <x v="61"/>
    <x v="60"/>
    <x v="47"/>
    <x v="12"/>
    <x v="2"/>
    <x v="2"/>
    <x v="45"/>
    <x v="9"/>
    <x v="5"/>
    <x v="17"/>
    <x v="2"/>
    <x v="257"/>
    <x v="0"/>
    <x v="256"/>
  </r>
  <r>
    <x v="61"/>
    <x v="60"/>
    <x v="47"/>
    <x v="12"/>
    <x v="2"/>
    <x v="2"/>
    <x v="45"/>
    <x v="9"/>
    <x v="5"/>
    <x v="17"/>
    <x v="2"/>
    <x v="258"/>
    <x v="0"/>
    <x v="257"/>
  </r>
  <r>
    <x v="61"/>
    <x v="60"/>
    <x v="47"/>
    <x v="12"/>
    <x v="2"/>
    <x v="2"/>
    <x v="45"/>
    <x v="9"/>
    <x v="5"/>
    <x v="17"/>
    <x v="2"/>
    <x v="259"/>
    <x v="0"/>
    <x v="258"/>
  </r>
  <r>
    <x v="61"/>
    <x v="60"/>
    <x v="47"/>
    <x v="12"/>
    <x v="2"/>
    <x v="2"/>
    <x v="45"/>
    <x v="9"/>
    <x v="5"/>
    <x v="17"/>
    <x v="2"/>
    <x v="260"/>
    <x v="2"/>
    <x v="259"/>
  </r>
  <r>
    <x v="61"/>
    <x v="60"/>
    <x v="47"/>
    <x v="12"/>
    <x v="2"/>
    <x v="2"/>
    <x v="45"/>
    <x v="9"/>
    <x v="5"/>
    <x v="17"/>
    <x v="2"/>
    <x v="261"/>
    <x v="0"/>
    <x v="260"/>
  </r>
  <r>
    <x v="61"/>
    <x v="60"/>
    <x v="47"/>
    <x v="12"/>
    <x v="2"/>
    <x v="2"/>
    <x v="45"/>
    <x v="9"/>
    <x v="5"/>
    <x v="17"/>
    <x v="2"/>
    <x v="262"/>
    <x v="1"/>
    <x v="261"/>
  </r>
  <r>
    <x v="62"/>
    <x v="61"/>
    <x v="48"/>
    <x v="39"/>
    <x v="0"/>
    <x v="2"/>
    <x v="46"/>
    <x v="11"/>
    <x v="5"/>
    <x v="14"/>
    <x v="36"/>
    <x v="263"/>
    <x v="4"/>
    <x v="262"/>
  </r>
  <r>
    <x v="62"/>
    <x v="61"/>
    <x v="48"/>
    <x v="39"/>
    <x v="0"/>
    <x v="2"/>
    <x v="46"/>
    <x v="11"/>
    <x v="5"/>
    <x v="14"/>
    <x v="36"/>
    <x v="264"/>
    <x v="0"/>
    <x v="263"/>
  </r>
  <r>
    <x v="62"/>
    <x v="61"/>
    <x v="48"/>
    <x v="39"/>
    <x v="0"/>
    <x v="2"/>
    <x v="46"/>
    <x v="11"/>
    <x v="5"/>
    <x v="14"/>
    <x v="36"/>
    <x v="265"/>
    <x v="0"/>
    <x v="264"/>
  </r>
  <r>
    <x v="62"/>
    <x v="61"/>
    <x v="48"/>
    <x v="39"/>
    <x v="0"/>
    <x v="2"/>
    <x v="46"/>
    <x v="11"/>
    <x v="5"/>
    <x v="14"/>
    <x v="36"/>
    <x v="266"/>
    <x v="0"/>
    <x v="265"/>
  </r>
  <r>
    <x v="62"/>
    <x v="61"/>
    <x v="48"/>
    <x v="39"/>
    <x v="0"/>
    <x v="2"/>
    <x v="46"/>
    <x v="11"/>
    <x v="5"/>
    <x v="14"/>
    <x v="36"/>
    <x v="267"/>
    <x v="1"/>
    <x v="266"/>
  </r>
  <r>
    <x v="62"/>
    <x v="61"/>
    <x v="48"/>
    <x v="39"/>
    <x v="0"/>
    <x v="2"/>
    <x v="46"/>
    <x v="11"/>
    <x v="5"/>
    <x v="14"/>
    <x v="36"/>
    <x v="268"/>
    <x v="0"/>
    <x v="267"/>
  </r>
  <r>
    <x v="63"/>
    <x v="62"/>
    <x v="49"/>
    <x v="56"/>
    <x v="2"/>
    <x v="2"/>
    <x v="47"/>
    <x v="9"/>
    <x v="5"/>
    <x v="13"/>
    <x v="37"/>
    <x v="269"/>
    <x v="0"/>
    <x v="268"/>
  </r>
  <r>
    <x v="63"/>
    <x v="62"/>
    <x v="49"/>
    <x v="56"/>
    <x v="2"/>
    <x v="2"/>
    <x v="47"/>
    <x v="9"/>
    <x v="5"/>
    <x v="13"/>
    <x v="37"/>
    <x v="270"/>
    <x v="0"/>
    <x v="269"/>
  </r>
  <r>
    <x v="64"/>
    <x v="63"/>
    <x v="50"/>
    <x v="57"/>
    <x v="0"/>
    <x v="0"/>
    <x v="48"/>
    <x v="9"/>
    <x v="5"/>
    <x v="13"/>
    <x v="38"/>
    <x v="271"/>
    <x v="0"/>
    <x v="270"/>
  </r>
  <r>
    <x v="64"/>
    <x v="63"/>
    <x v="50"/>
    <x v="57"/>
    <x v="0"/>
    <x v="0"/>
    <x v="48"/>
    <x v="9"/>
    <x v="5"/>
    <x v="13"/>
    <x v="38"/>
    <x v="272"/>
    <x v="2"/>
    <x v="271"/>
  </r>
  <r>
    <x v="64"/>
    <x v="63"/>
    <x v="50"/>
    <x v="57"/>
    <x v="0"/>
    <x v="0"/>
    <x v="48"/>
    <x v="9"/>
    <x v="5"/>
    <x v="13"/>
    <x v="38"/>
    <x v="273"/>
    <x v="0"/>
    <x v="272"/>
  </r>
  <r>
    <x v="64"/>
    <x v="63"/>
    <x v="50"/>
    <x v="57"/>
    <x v="0"/>
    <x v="0"/>
    <x v="48"/>
    <x v="9"/>
    <x v="5"/>
    <x v="13"/>
    <x v="38"/>
    <x v="274"/>
    <x v="0"/>
    <x v="273"/>
  </r>
  <r>
    <x v="64"/>
    <x v="63"/>
    <x v="50"/>
    <x v="57"/>
    <x v="0"/>
    <x v="0"/>
    <x v="48"/>
    <x v="9"/>
    <x v="5"/>
    <x v="13"/>
    <x v="38"/>
    <x v="275"/>
    <x v="0"/>
    <x v="274"/>
  </r>
  <r>
    <x v="64"/>
    <x v="63"/>
    <x v="50"/>
    <x v="57"/>
    <x v="0"/>
    <x v="0"/>
    <x v="48"/>
    <x v="9"/>
    <x v="5"/>
    <x v="13"/>
    <x v="38"/>
    <x v="276"/>
    <x v="0"/>
    <x v="275"/>
  </r>
  <r>
    <x v="65"/>
    <x v="64"/>
    <x v="51"/>
    <x v="58"/>
    <x v="2"/>
    <x v="2"/>
    <x v="49"/>
    <x v="9"/>
    <x v="5"/>
    <x v="15"/>
    <x v="39"/>
    <x v="277"/>
    <x v="0"/>
    <x v="276"/>
  </r>
  <r>
    <x v="65"/>
    <x v="64"/>
    <x v="51"/>
    <x v="58"/>
    <x v="2"/>
    <x v="2"/>
    <x v="49"/>
    <x v="9"/>
    <x v="5"/>
    <x v="15"/>
    <x v="39"/>
    <x v="278"/>
    <x v="1"/>
    <x v="277"/>
  </r>
  <r>
    <x v="65"/>
    <x v="64"/>
    <x v="51"/>
    <x v="58"/>
    <x v="2"/>
    <x v="2"/>
    <x v="49"/>
    <x v="9"/>
    <x v="5"/>
    <x v="15"/>
    <x v="39"/>
    <x v="279"/>
    <x v="1"/>
    <x v="278"/>
  </r>
  <r>
    <x v="65"/>
    <x v="64"/>
    <x v="51"/>
    <x v="58"/>
    <x v="2"/>
    <x v="2"/>
    <x v="49"/>
    <x v="9"/>
    <x v="5"/>
    <x v="15"/>
    <x v="39"/>
    <x v="280"/>
    <x v="1"/>
    <x v="279"/>
  </r>
  <r>
    <x v="66"/>
    <x v="65"/>
    <x v="52"/>
    <x v="59"/>
    <x v="2"/>
    <x v="2"/>
    <x v="50"/>
    <x v="9"/>
    <x v="5"/>
    <x v="15"/>
    <x v="40"/>
    <x v="281"/>
    <x v="0"/>
    <x v="280"/>
  </r>
  <r>
    <x v="66"/>
    <x v="65"/>
    <x v="52"/>
    <x v="59"/>
    <x v="2"/>
    <x v="2"/>
    <x v="50"/>
    <x v="9"/>
    <x v="5"/>
    <x v="15"/>
    <x v="40"/>
    <x v="282"/>
    <x v="0"/>
    <x v="281"/>
  </r>
  <r>
    <x v="66"/>
    <x v="65"/>
    <x v="52"/>
    <x v="59"/>
    <x v="2"/>
    <x v="2"/>
    <x v="50"/>
    <x v="9"/>
    <x v="5"/>
    <x v="15"/>
    <x v="40"/>
    <x v="283"/>
    <x v="1"/>
    <x v="282"/>
  </r>
  <r>
    <x v="67"/>
    <x v="66"/>
    <x v="53"/>
    <x v="60"/>
    <x v="2"/>
    <x v="2"/>
    <x v="51"/>
    <x v="9"/>
    <x v="5"/>
    <x v="13"/>
    <x v="41"/>
    <x v="284"/>
    <x v="1"/>
    <x v="283"/>
  </r>
  <r>
    <x v="67"/>
    <x v="66"/>
    <x v="53"/>
    <x v="60"/>
    <x v="2"/>
    <x v="2"/>
    <x v="51"/>
    <x v="9"/>
    <x v="5"/>
    <x v="13"/>
    <x v="41"/>
    <x v="285"/>
    <x v="1"/>
    <x v="284"/>
  </r>
  <r>
    <x v="67"/>
    <x v="66"/>
    <x v="53"/>
    <x v="60"/>
    <x v="2"/>
    <x v="2"/>
    <x v="51"/>
    <x v="9"/>
    <x v="5"/>
    <x v="13"/>
    <x v="41"/>
    <x v="286"/>
    <x v="0"/>
    <x v="285"/>
  </r>
  <r>
    <x v="68"/>
    <x v="67"/>
    <x v="54"/>
    <x v="61"/>
    <x v="0"/>
    <x v="0"/>
    <x v="52"/>
    <x v="9"/>
    <x v="5"/>
    <x v="13"/>
    <x v="42"/>
    <x v="287"/>
    <x v="1"/>
    <x v="286"/>
  </r>
  <r>
    <x v="68"/>
    <x v="67"/>
    <x v="54"/>
    <x v="61"/>
    <x v="0"/>
    <x v="0"/>
    <x v="52"/>
    <x v="9"/>
    <x v="5"/>
    <x v="13"/>
    <x v="42"/>
    <x v="288"/>
    <x v="0"/>
    <x v="287"/>
  </r>
  <r>
    <x v="69"/>
    <x v="68"/>
    <x v="55"/>
    <x v="62"/>
    <x v="3"/>
    <x v="3"/>
    <x v="53"/>
    <x v="9"/>
    <x v="5"/>
    <x v="16"/>
    <x v="43"/>
    <x v="289"/>
    <x v="0"/>
    <x v="288"/>
  </r>
  <r>
    <x v="69"/>
    <x v="68"/>
    <x v="55"/>
    <x v="62"/>
    <x v="3"/>
    <x v="3"/>
    <x v="53"/>
    <x v="9"/>
    <x v="5"/>
    <x v="16"/>
    <x v="43"/>
    <x v="290"/>
    <x v="0"/>
    <x v="289"/>
  </r>
  <r>
    <x v="70"/>
    <x v="69"/>
    <x v="56"/>
    <x v="63"/>
    <x v="0"/>
    <x v="2"/>
    <x v="54"/>
    <x v="9"/>
    <x v="5"/>
    <x v="15"/>
    <x v="44"/>
    <x v="291"/>
    <x v="0"/>
    <x v="290"/>
  </r>
  <r>
    <x v="70"/>
    <x v="69"/>
    <x v="56"/>
    <x v="63"/>
    <x v="0"/>
    <x v="2"/>
    <x v="54"/>
    <x v="9"/>
    <x v="5"/>
    <x v="15"/>
    <x v="44"/>
    <x v="292"/>
    <x v="0"/>
    <x v="291"/>
  </r>
  <r>
    <x v="70"/>
    <x v="69"/>
    <x v="56"/>
    <x v="63"/>
    <x v="0"/>
    <x v="2"/>
    <x v="54"/>
    <x v="9"/>
    <x v="5"/>
    <x v="15"/>
    <x v="44"/>
    <x v="293"/>
    <x v="2"/>
    <x v="292"/>
  </r>
  <r>
    <x v="70"/>
    <x v="69"/>
    <x v="56"/>
    <x v="63"/>
    <x v="0"/>
    <x v="2"/>
    <x v="54"/>
    <x v="9"/>
    <x v="5"/>
    <x v="15"/>
    <x v="44"/>
    <x v="294"/>
    <x v="1"/>
    <x v="293"/>
  </r>
  <r>
    <x v="71"/>
    <x v="70"/>
    <x v="57"/>
    <x v="64"/>
    <x v="3"/>
    <x v="3"/>
    <x v="55"/>
    <x v="9"/>
    <x v="5"/>
    <x v="16"/>
    <x v="45"/>
    <x v="295"/>
    <x v="4"/>
    <x v="294"/>
  </r>
  <r>
    <x v="72"/>
    <x v="71"/>
    <x v="58"/>
    <x v="65"/>
    <x v="0"/>
    <x v="7"/>
    <x v="56"/>
    <x v="9"/>
    <x v="5"/>
    <x v="14"/>
    <x v="46"/>
    <x v="296"/>
    <x v="1"/>
    <x v="295"/>
  </r>
  <r>
    <x v="72"/>
    <x v="71"/>
    <x v="58"/>
    <x v="65"/>
    <x v="0"/>
    <x v="2"/>
    <x v="56"/>
    <x v="9"/>
    <x v="5"/>
    <x v="14"/>
    <x v="46"/>
    <x v="297"/>
    <x v="4"/>
    <x v="296"/>
  </r>
  <r>
    <x v="72"/>
    <x v="71"/>
    <x v="58"/>
    <x v="65"/>
    <x v="0"/>
    <x v="2"/>
    <x v="56"/>
    <x v="9"/>
    <x v="5"/>
    <x v="14"/>
    <x v="46"/>
    <x v="298"/>
    <x v="1"/>
    <x v="297"/>
  </r>
  <r>
    <x v="72"/>
    <x v="71"/>
    <x v="58"/>
    <x v="65"/>
    <x v="0"/>
    <x v="2"/>
    <x v="56"/>
    <x v="9"/>
    <x v="5"/>
    <x v="14"/>
    <x v="46"/>
    <x v="299"/>
    <x v="0"/>
    <x v="298"/>
  </r>
  <r>
    <x v="73"/>
    <x v="72"/>
    <x v="59"/>
    <x v="66"/>
    <x v="3"/>
    <x v="3"/>
    <x v="57"/>
    <x v="9"/>
    <x v="5"/>
    <x v="16"/>
    <x v="47"/>
    <x v="300"/>
    <x v="2"/>
    <x v="299"/>
  </r>
  <r>
    <x v="73"/>
    <x v="72"/>
    <x v="59"/>
    <x v="66"/>
    <x v="3"/>
    <x v="3"/>
    <x v="57"/>
    <x v="9"/>
    <x v="5"/>
    <x v="16"/>
    <x v="47"/>
    <x v="301"/>
    <x v="4"/>
    <x v="300"/>
  </r>
  <r>
    <x v="74"/>
    <x v="73"/>
    <x v="60"/>
    <x v="16"/>
    <x v="0"/>
    <x v="1"/>
    <x v="58"/>
    <x v="9"/>
    <x v="5"/>
    <x v="16"/>
    <x v="48"/>
    <x v="302"/>
    <x v="2"/>
    <x v="301"/>
  </r>
  <r>
    <x v="74"/>
    <x v="73"/>
    <x v="60"/>
    <x v="16"/>
    <x v="0"/>
    <x v="1"/>
    <x v="58"/>
    <x v="9"/>
    <x v="5"/>
    <x v="16"/>
    <x v="48"/>
    <x v="303"/>
    <x v="2"/>
    <x v="302"/>
  </r>
  <r>
    <x v="74"/>
    <x v="73"/>
    <x v="60"/>
    <x v="16"/>
    <x v="0"/>
    <x v="1"/>
    <x v="58"/>
    <x v="9"/>
    <x v="5"/>
    <x v="16"/>
    <x v="48"/>
    <x v="304"/>
    <x v="0"/>
    <x v="303"/>
  </r>
  <r>
    <x v="74"/>
    <x v="73"/>
    <x v="60"/>
    <x v="16"/>
    <x v="0"/>
    <x v="1"/>
    <x v="58"/>
    <x v="9"/>
    <x v="5"/>
    <x v="16"/>
    <x v="48"/>
    <x v="305"/>
    <x v="4"/>
    <x v="304"/>
  </r>
  <r>
    <x v="75"/>
    <x v="74"/>
    <x v="61"/>
    <x v="67"/>
    <x v="0"/>
    <x v="6"/>
    <x v="59"/>
    <x v="9"/>
    <x v="5"/>
    <x v="9"/>
    <x v="49"/>
    <x v="306"/>
    <x v="0"/>
    <x v="305"/>
  </r>
  <r>
    <x v="75"/>
    <x v="74"/>
    <x v="61"/>
    <x v="67"/>
    <x v="0"/>
    <x v="6"/>
    <x v="59"/>
    <x v="9"/>
    <x v="5"/>
    <x v="9"/>
    <x v="49"/>
    <x v="307"/>
    <x v="0"/>
    <x v="306"/>
  </r>
  <r>
    <x v="75"/>
    <x v="74"/>
    <x v="61"/>
    <x v="67"/>
    <x v="0"/>
    <x v="6"/>
    <x v="59"/>
    <x v="9"/>
    <x v="5"/>
    <x v="9"/>
    <x v="49"/>
    <x v="99"/>
    <x v="0"/>
    <x v="99"/>
  </r>
  <r>
    <x v="75"/>
    <x v="74"/>
    <x v="61"/>
    <x v="67"/>
    <x v="0"/>
    <x v="6"/>
    <x v="59"/>
    <x v="9"/>
    <x v="5"/>
    <x v="9"/>
    <x v="49"/>
    <x v="308"/>
    <x v="4"/>
    <x v="307"/>
  </r>
  <r>
    <x v="75"/>
    <x v="74"/>
    <x v="61"/>
    <x v="67"/>
    <x v="0"/>
    <x v="6"/>
    <x v="59"/>
    <x v="9"/>
    <x v="5"/>
    <x v="9"/>
    <x v="49"/>
    <x v="309"/>
    <x v="0"/>
    <x v="308"/>
  </r>
  <r>
    <x v="75"/>
    <x v="74"/>
    <x v="61"/>
    <x v="67"/>
    <x v="0"/>
    <x v="6"/>
    <x v="59"/>
    <x v="9"/>
    <x v="5"/>
    <x v="9"/>
    <x v="49"/>
    <x v="310"/>
    <x v="0"/>
    <x v="309"/>
  </r>
  <r>
    <x v="75"/>
    <x v="74"/>
    <x v="61"/>
    <x v="67"/>
    <x v="0"/>
    <x v="6"/>
    <x v="59"/>
    <x v="9"/>
    <x v="5"/>
    <x v="9"/>
    <x v="49"/>
    <x v="311"/>
    <x v="4"/>
    <x v="310"/>
  </r>
  <r>
    <x v="75"/>
    <x v="74"/>
    <x v="61"/>
    <x v="67"/>
    <x v="0"/>
    <x v="6"/>
    <x v="59"/>
    <x v="9"/>
    <x v="5"/>
    <x v="9"/>
    <x v="49"/>
    <x v="312"/>
    <x v="0"/>
    <x v="311"/>
  </r>
  <r>
    <x v="75"/>
    <x v="74"/>
    <x v="61"/>
    <x v="67"/>
    <x v="0"/>
    <x v="6"/>
    <x v="59"/>
    <x v="9"/>
    <x v="5"/>
    <x v="9"/>
    <x v="49"/>
    <x v="313"/>
    <x v="4"/>
    <x v="312"/>
  </r>
  <r>
    <x v="75"/>
    <x v="74"/>
    <x v="61"/>
    <x v="67"/>
    <x v="0"/>
    <x v="6"/>
    <x v="59"/>
    <x v="9"/>
    <x v="5"/>
    <x v="9"/>
    <x v="49"/>
    <x v="314"/>
    <x v="0"/>
    <x v="313"/>
  </r>
  <r>
    <x v="75"/>
    <x v="74"/>
    <x v="61"/>
    <x v="67"/>
    <x v="0"/>
    <x v="6"/>
    <x v="59"/>
    <x v="9"/>
    <x v="5"/>
    <x v="9"/>
    <x v="49"/>
    <x v="315"/>
    <x v="0"/>
    <x v="314"/>
  </r>
  <r>
    <x v="75"/>
    <x v="74"/>
    <x v="61"/>
    <x v="67"/>
    <x v="0"/>
    <x v="6"/>
    <x v="59"/>
    <x v="9"/>
    <x v="5"/>
    <x v="9"/>
    <x v="49"/>
    <x v="316"/>
    <x v="0"/>
    <x v="315"/>
  </r>
  <r>
    <x v="75"/>
    <x v="74"/>
    <x v="61"/>
    <x v="67"/>
    <x v="0"/>
    <x v="6"/>
    <x v="59"/>
    <x v="9"/>
    <x v="5"/>
    <x v="9"/>
    <x v="49"/>
    <x v="317"/>
    <x v="0"/>
    <x v="316"/>
  </r>
  <r>
    <x v="75"/>
    <x v="74"/>
    <x v="61"/>
    <x v="67"/>
    <x v="0"/>
    <x v="6"/>
    <x v="59"/>
    <x v="9"/>
    <x v="5"/>
    <x v="9"/>
    <x v="49"/>
    <x v="318"/>
    <x v="0"/>
    <x v="317"/>
  </r>
  <r>
    <x v="76"/>
    <x v="75"/>
    <x v="62"/>
    <x v="37"/>
    <x v="0"/>
    <x v="2"/>
    <x v="60"/>
    <x v="1"/>
    <x v="1"/>
    <x v="1"/>
    <x v="50"/>
    <x v="319"/>
    <x v="5"/>
    <x v="318"/>
  </r>
  <r>
    <x v="77"/>
    <x v="75"/>
    <x v="62"/>
    <x v="68"/>
    <x v="0"/>
    <x v="2"/>
    <x v="60"/>
    <x v="1"/>
    <x v="1"/>
    <x v="1"/>
    <x v="50"/>
    <x v="320"/>
    <x v="5"/>
    <x v="319"/>
  </r>
  <r>
    <x v="77"/>
    <x v="75"/>
    <x v="62"/>
    <x v="68"/>
    <x v="0"/>
    <x v="2"/>
    <x v="60"/>
    <x v="1"/>
    <x v="1"/>
    <x v="1"/>
    <x v="50"/>
    <x v="319"/>
    <x v="5"/>
    <x v="318"/>
  </r>
  <r>
    <x v="78"/>
    <x v="76"/>
    <x v="63"/>
    <x v="69"/>
    <x v="2"/>
    <x v="0"/>
    <x v="61"/>
    <x v="12"/>
    <x v="0"/>
    <x v="8"/>
    <x v="51"/>
    <x v="321"/>
    <x v="0"/>
    <x v="320"/>
  </r>
  <r>
    <x v="78"/>
    <x v="76"/>
    <x v="63"/>
    <x v="69"/>
    <x v="2"/>
    <x v="2"/>
    <x v="61"/>
    <x v="12"/>
    <x v="0"/>
    <x v="8"/>
    <x v="51"/>
    <x v="322"/>
    <x v="0"/>
    <x v="321"/>
  </r>
  <r>
    <x v="79"/>
    <x v="77"/>
    <x v="64"/>
    <x v="70"/>
    <x v="0"/>
    <x v="1"/>
    <x v="62"/>
    <x v="12"/>
    <x v="0"/>
    <x v="8"/>
    <x v="51"/>
    <x v="323"/>
    <x v="0"/>
    <x v="322"/>
  </r>
  <r>
    <x v="79"/>
    <x v="77"/>
    <x v="64"/>
    <x v="70"/>
    <x v="0"/>
    <x v="1"/>
    <x v="62"/>
    <x v="12"/>
    <x v="0"/>
    <x v="8"/>
    <x v="51"/>
    <x v="324"/>
    <x v="1"/>
    <x v="323"/>
  </r>
  <r>
    <x v="79"/>
    <x v="77"/>
    <x v="64"/>
    <x v="70"/>
    <x v="0"/>
    <x v="0"/>
    <x v="62"/>
    <x v="12"/>
    <x v="0"/>
    <x v="8"/>
    <x v="51"/>
    <x v="325"/>
    <x v="1"/>
    <x v="324"/>
  </r>
  <r>
    <x v="79"/>
    <x v="77"/>
    <x v="64"/>
    <x v="70"/>
    <x v="0"/>
    <x v="0"/>
    <x v="62"/>
    <x v="12"/>
    <x v="0"/>
    <x v="8"/>
    <x v="51"/>
    <x v="326"/>
    <x v="0"/>
    <x v="325"/>
  </r>
  <r>
    <x v="80"/>
    <x v="78"/>
    <x v="64"/>
    <x v="71"/>
    <x v="0"/>
    <x v="1"/>
    <x v="62"/>
    <x v="12"/>
    <x v="0"/>
    <x v="8"/>
    <x v="51"/>
    <x v="323"/>
    <x v="0"/>
    <x v="322"/>
  </r>
  <r>
    <x v="80"/>
    <x v="78"/>
    <x v="64"/>
    <x v="71"/>
    <x v="0"/>
    <x v="1"/>
    <x v="62"/>
    <x v="12"/>
    <x v="0"/>
    <x v="8"/>
    <x v="51"/>
    <x v="324"/>
    <x v="1"/>
    <x v="323"/>
  </r>
  <r>
    <x v="81"/>
    <x v="79"/>
    <x v="65"/>
    <x v="72"/>
    <x v="1"/>
    <x v="1"/>
    <x v="63"/>
    <x v="12"/>
    <x v="0"/>
    <x v="8"/>
    <x v="52"/>
    <x v="327"/>
    <x v="1"/>
    <x v="326"/>
  </r>
  <r>
    <x v="81"/>
    <x v="79"/>
    <x v="65"/>
    <x v="72"/>
    <x v="1"/>
    <x v="1"/>
    <x v="63"/>
    <x v="12"/>
    <x v="0"/>
    <x v="8"/>
    <x v="52"/>
    <x v="328"/>
    <x v="4"/>
    <x v="327"/>
  </r>
  <r>
    <x v="81"/>
    <x v="79"/>
    <x v="65"/>
    <x v="72"/>
    <x v="1"/>
    <x v="1"/>
    <x v="63"/>
    <x v="12"/>
    <x v="0"/>
    <x v="8"/>
    <x v="52"/>
    <x v="329"/>
    <x v="0"/>
    <x v="328"/>
  </r>
  <r>
    <x v="81"/>
    <x v="79"/>
    <x v="65"/>
    <x v="72"/>
    <x v="1"/>
    <x v="1"/>
    <x v="63"/>
    <x v="12"/>
    <x v="0"/>
    <x v="8"/>
    <x v="52"/>
    <x v="330"/>
    <x v="1"/>
    <x v="329"/>
  </r>
  <r>
    <x v="82"/>
    <x v="80"/>
    <x v="66"/>
    <x v="73"/>
    <x v="0"/>
    <x v="0"/>
    <x v="64"/>
    <x v="12"/>
    <x v="0"/>
    <x v="8"/>
    <x v="51"/>
    <x v="331"/>
    <x v="0"/>
    <x v="330"/>
  </r>
  <r>
    <x v="82"/>
    <x v="80"/>
    <x v="66"/>
    <x v="73"/>
    <x v="0"/>
    <x v="0"/>
    <x v="64"/>
    <x v="12"/>
    <x v="0"/>
    <x v="8"/>
    <x v="51"/>
    <x v="332"/>
    <x v="1"/>
    <x v="331"/>
  </r>
  <r>
    <x v="82"/>
    <x v="80"/>
    <x v="66"/>
    <x v="73"/>
    <x v="0"/>
    <x v="0"/>
    <x v="64"/>
    <x v="12"/>
    <x v="0"/>
    <x v="8"/>
    <x v="51"/>
    <x v="333"/>
    <x v="4"/>
    <x v="332"/>
  </r>
  <r>
    <x v="82"/>
    <x v="80"/>
    <x v="66"/>
    <x v="73"/>
    <x v="0"/>
    <x v="0"/>
    <x v="64"/>
    <x v="12"/>
    <x v="0"/>
    <x v="8"/>
    <x v="51"/>
    <x v="334"/>
    <x v="0"/>
    <x v="333"/>
  </r>
  <r>
    <x v="83"/>
    <x v="81"/>
    <x v="66"/>
    <x v="74"/>
    <x v="0"/>
    <x v="0"/>
    <x v="65"/>
    <x v="12"/>
    <x v="0"/>
    <x v="8"/>
    <x v="53"/>
    <x v="331"/>
    <x v="0"/>
    <x v="330"/>
  </r>
  <r>
    <x v="83"/>
    <x v="81"/>
    <x v="66"/>
    <x v="74"/>
    <x v="0"/>
    <x v="0"/>
    <x v="65"/>
    <x v="12"/>
    <x v="0"/>
    <x v="8"/>
    <x v="53"/>
    <x v="334"/>
    <x v="0"/>
    <x v="333"/>
  </r>
  <r>
    <x v="84"/>
    <x v="82"/>
    <x v="67"/>
    <x v="75"/>
    <x v="1"/>
    <x v="1"/>
    <x v="66"/>
    <x v="12"/>
    <x v="0"/>
    <x v="8"/>
    <x v="54"/>
    <x v="327"/>
    <x v="1"/>
    <x v="326"/>
  </r>
  <r>
    <x v="84"/>
    <x v="82"/>
    <x v="67"/>
    <x v="75"/>
    <x v="1"/>
    <x v="0"/>
    <x v="66"/>
    <x v="12"/>
    <x v="0"/>
    <x v="8"/>
    <x v="54"/>
    <x v="335"/>
    <x v="0"/>
    <x v="334"/>
  </r>
  <r>
    <x v="84"/>
    <x v="82"/>
    <x v="67"/>
    <x v="75"/>
    <x v="1"/>
    <x v="0"/>
    <x v="66"/>
    <x v="12"/>
    <x v="0"/>
    <x v="8"/>
    <x v="54"/>
    <x v="336"/>
    <x v="0"/>
    <x v="335"/>
  </r>
  <r>
    <x v="84"/>
    <x v="82"/>
    <x v="67"/>
    <x v="75"/>
    <x v="1"/>
    <x v="1"/>
    <x v="66"/>
    <x v="12"/>
    <x v="0"/>
    <x v="8"/>
    <x v="54"/>
    <x v="337"/>
    <x v="1"/>
    <x v="336"/>
  </r>
  <r>
    <x v="84"/>
    <x v="82"/>
    <x v="67"/>
    <x v="75"/>
    <x v="1"/>
    <x v="1"/>
    <x v="66"/>
    <x v="12"/>
    <x v="0"/>
    <x v="8"/>
    <x v="54"/>
    <x v="338"/>
    <x v="1"/>
    <x v="337"/>
  </r>
  <r>
    <x v="84"/>
    <x v="82"/>
    <x v="67"/>
    <x v="75"/>
    <x v="1"/>
    <x v="1"/>
    <x v="66"/>
    <x v="12"/>
    <x v="0"/>
    <x v="8"/>
    <x v="54"/>
    <x v="339"/>
    <x v="1"/>
    <x v="338"/>
  </r>
  <r>
    <x v="84"/>
    <x v="82"/>
    <x v="67"/>
    <x v="75"/>
    <x v="1"/>
    <x v="1"/>
    <x v="66"/>
    <x v="12"/>
    <x v="0"/>
    <x v="8"/>
    <x v="54"/>
    <x v="340"/>
    <x v="0"/>
    <x v="339"/>
  </r>
  <r>
    <x v="84"/>
    <x v="82"/>
    <x v="67"/>
    <x v="75"/>
    <x v="1"/>
    <x v="1"/>
    <x v="66"/>
    <x v="12"/>
    <x v="0"/>
    <x v="8"/>
    <x v="54"/>
    <x v="341"/>
    <x v="1"/>
    <x v="340"/>
  </r>
  <r>
    <x v="84"/>
    <x v="82"/>
    <x v="67"/>
    <x v="75"/>
    <x v="1"/>
    <x v="1"/>
    <x v="66"/>
    <x v="12"/>
    <x v="0"/>
    <x v="8"/>
    <x v="54"/>
    <x v="342"/>
    <x v="1"/>
    <x v="341"/>
  </r>
  <r>
    <x v="85"/>
    <x v="83"/>
    <x v="63"/>
    <x v="76"/>
    <x v="2"/>
    <x v="0"/>
    <x v="67"/>
    <x v="12"/>
    <x v="0"/>
    <x v="8"/>
    <x v="55"/>
    <x v="321"/>
    <x v="0"/>
    <x v="320"/>
  </r>
  <r>
    <x v="86"/>
    <x v="55"/>
    <x v="67"/>
    <x v="39"/>
    <x v="0"/>
    <x v="0"/>
    <x v="68"/>
    <x v="12"/>
    <x v="0"/>
    <x v="8"/>
    <x v="54"/>
    <x v="335"/>
    <x v="0"/>
    <x v="334"/>
  </r>
  <r>
    <x v="86"/>
    <x v="55"/>
    <x v="67"/>
    <x v="39"/>
    <x v="0"/>
    <x v="0"/>
    <x v="68"/>
    <x v="12"/>
    <x v="0"/>
    <x v="8"/>
    <x v="54"/>
    <x v="336"/>
    <x v="0"/>
    <x v="335"/>
  </r>
  <r>
    <x v="87"/>
    <x v="84"/>
    <x v="68"/>
    <x v="77"/>
    <x v="0"/>
    <x v="0"/>
    <x v="69"/>
    <x v="12"/>
    <x v="0"/>
    <x v="8"/>
    <x v="56"/>
    <x v="336"/>
    <x v="0"/>
    <x v="335"/>
  </r>
  <r>
    <x v="87"/>
    <x v="84"/>
    <x v="68"/>
    <x v="77"/>
    <x v="0"/>
    <x v="0"/>
    <x v="69"/>
    <x v="12"/>
    <x v="0"/>
    <x v="8"/>
    <x v="56"/>
    <x v="335"/>
    <x v="0"/>
    <x v="334"/>
  </r>
  <r>
    <x v="87"/>
    <x v="84"/>
    <x v="68"/>
    <x v="77"/>
    <x v="0"/>
    <x v="0"/>
    <x v="69"/>
    <x v="12"/>
    <x v="0"/>
    <x v="8"/>
    <x v="56"/>
    <x v="343"/>
    <x v="2"/>
    <x v="342"/>
  </r>
  <r>
    <x v="87"/>
    <x v="84"/>
    <x v="68"/>
    <x v="77"/>
    <x v="0"/>
    <x v="1"/>
    <x v="69"/>
    <x v="12"/>
    <x v="0"/>
    <x v="8"/>
    <x v="56"/>
    <x v="323"/>
    <x v="0"/>
    <x v="322"/>
  </r>
  <r>
    <x v="87"/>
    <x v="84"/>
    <x v="68"/>
    <x v="77"/>
    <x v="0"/>
    <x v="0"/>
    <x v="69"/>
    <x v="12"/>
    <x v="0"/>
    <x v="8"/>
    <x v="56"/>
    <x v="333"/>
    <x v="4"/>
    <x v="332"/>
  </r>
  <r>
    <x v="87"/>
    <x v="84"/>
    <x v="68"/>
    <x v="77"/>
    <x v="0"/>
    <x v="0"/>
    <x v="69"/>
    <x v="12"/>
    <x v="0"/>
    <x v="8"/>
    <x v="56"/>
    <x v="332"/>
    <x v="1"/>
    <x v="331"/>
  </r>
  <r>
    <x v="87"/>
    <x v="84"/>
    <x v="68"/>
    <x v="77"/>
    <x v="0"/>
    <x v="1"/>
    <x v="69"/>
    <x v="12"/>
    <x v="0"/>
    <x v="8"/>
    <x v="56"/>
    <x v="323"/>
    <x v="0"/>
    <x v="322"/>
  </r>
  <r>
    <x v="87"/>
    <x v="84"/>
    <x v="68"/>
    <x v="77"/>
    <x v="0"/>
    <x v="0"/>
    <x v="69"/>
    <x v="12"/>
    <x v="0"/>
    <x v="8"/>
    <x v="56"/>
    <x v="326"/>
    <x v="0"/>
    <x v="325"/>
  </r>
  <r>
    <x v="87"/>
    <x v="84"/>
    <x v="68"/>
    <x v="77"/>
    <x v="0"/>
    <x v="0"/>
    <x v="69"/>
    <x v="12"/>
    <x v="0"/>
    <x v="8"/>
    <x v="56"/>
    <x v="344"/>
    <x v="1"/>
    <x v="343"/>
  </r>
  <r>
    <x v="87"/>
    <x v="84"/>
    <x v="68"/>
    <x v="77"/>
    <x v="0"/>
    <x v="0"/>
    <x v="69"/>
    <x v="12"/>
    <x v="0"/>
    <x v="8"/>
    <x v="56"/>
    <x v="325"/>
    <x v="1"/>
    <x v="324"/>
  </r>
  <r>
    <x v="87"/>
    <x v="84"/>
    <x v="68"/>
    <x v="77"/>
    <x v="0"/>
    <x v="0"/>
    <x v="69"/>
    <x v="12"/>
    <x v="0"/>
    <x v="8"/>
    <x v="56"/>
    <x v="345"/>
    <x v="1"/>
    <x v="344"/>
  </r>
  <r>
    <x v="87"/>
    <x v="84"/>
    <x v="68"/>
    <x v="77"/>
    <x v="0"/>
    <x v="0"/>
    <x v="69"/>
    <x v="12"/>
    <x v="0"/>
    <x v="8"/>
    <x v="56"/>
    <x v="346"/>
    <x v="1"/>
    <x v="345"/>
  </r>
  <r>
    <x v="88"/>
    <x v="85"/>
    <x v="68"/>
    <x v="16"/>
    <x v="0"/>
    <x v="0"/>
    <x v="69"/>
    <x v="12"/>
    <x v="0"/>
    <x v="8"/>
    <x v="56"/>
    <x v="336"/>
    <x v="0"/>
    <x v="335"/>
  </r>
  <r>
    <x v="88"/>
    <x v="85"/>
    <x v="68"/>
    <x v="16"/>
    <x v="0"/>
    <x v="0"/>
    <x v="69"/>
    <x v="12"/>
    <x v="0"/>
    <x v="8"/>
    <x v="56"/>
    <x v="335"/>
    <x v="0"/>
    <x v="334"/>
  </r>
  <r>
    <x v="88"/>
    <x v="85"/>
    <x v="68"/>
    <x v="16"/>
    <x v="0"/>
    <x v="1"/>
    <x v="69"/>
    <x v="12"/>
    <x v="0"/>
    <x v="8"/>
    <x v="56"/>
    <x v="337"/>
    <x v="1"/>
    <x v="336"/>
  </r>
  <r>
    <x v="88"/>
    <x v="85"/>
    <x v="68"/>
    <x v="16"/>
    <x v="0"/>
    <x v="0"/>
    <x v="69"/>
    <x v="12"/>
    <x v="0"/>
    <x v="8"/>
    <x v="56"/>
    <x v="343"/>
    <x v="2"/>
    <x v="342"/>
  </r>
  <r>
    <x v="88"/>
    <x v="85"/>
    <x v="68"/>
    <x v="16"/>
    <x v="0"/>
    <x v="0"/>
    <x v="69"/>
    <x v="12"/>
    <x v="0"/>
    <x v="8"/>
    <x v="56"/>
    <x v="343"/>
    <x v="2"/>
    <x v="342"/>
  </r>
  <r>
    <x v="88"/>
    <x v="85"/>
    <x v="68"/>
    <x v="16"/>
    <x v="0"/>
    <x v="0"/>
    <x v="69"/>
    <x v="12"/>
    <x v="0"/>
    <x v="8"/>
    <x v="56"/>
    <x v="326"/>
    <x v="0"/>
    <x v="325"/>
  </r>
  <r>
    <x v="89"/>
    <x v="86"/>
    <x v="69"/>
    <x v="78"/>
    <x v="0"/>
    <x v="2"/>
    <x v="70"/>
    <x v="12"/>
    <x v="0"/>
    <x v="8"/>
    <x v="57"/>
    <x v="347"/>
    <x v="0"/>
    <x v="346"/>
  </r>
  <r>
    <x v="90"/>
    <x v="87"/>
    <x v="70"/>
    <x v="79"/>
    <x v="3"/>
    <x v="3"/>
    <x v="71"/>
    <x v="12"/>
    <x v="0"/>
    <x v="8"/>
    <x v="0"/>
    <x v="348"/>
    <x v="3"/>
    <x v="347"/>
  </r>
  <r>
    <x v="90"/>
    <x v="87"/>
    <x v="70"/>
    <x v="79"/>
    <x v="3"/>
    <x v="3"/>
    <x v="71"/>
    <x v="12"/>
    <x v="0"/>
    <x v="8"/>
    <x v="0"/>
    <x v="349"/>
    <x v="0"/>
    <x v="348"/>
  </r>
  <r>
    <x v="90"/>
    <x v="87"/>
    <x v="70"/>
    <x v="79"/>
    <x v="3"/>
    <x v="3"/>
    <x v="71"/>
    <x v="12"/>
    <x v="0"/>
    <x v="8"/>
    <x v="0"/>
    <x v="350"/>
    <x v="0"/>
    <x v="349"/>
  </r>
  <r>
    <x v="91"/>
    <x v="88"/>
    <x v="71"/>
    <x v="80"/>
    <x v="3"/>
    <x v="3"/>
    <x v="72"/>
    <x v="1"/>
    <x v="0"/>
    <x v="18"/>
    <x v="58"/>
    <x v="351"/>
    <x v="0"/>
    <x v="350"/>
  </r>
  <r>
    <x v="91"/>
    <x v="88"/>
    <x v="71"/>
    <x v="80"/>
    <x v="3"/>
    <x v="3"/>
    <x v="72"/>
    <x v="1"/>
    <x v="0"/>
    <x v="18"/>
    <x v="58"/>
    <x v="352"/>
    <x v="0"/>
    <x v="351"/>
  </r>
  <r>
    <x v="91"/>
    <x v="88"/>
    <x v="71"/>
    <x v="80"/>
    <x v="3"/>
    <x v="3"/>
    <x v="72"/>
    <x v="1"/>
    <x v="0"/>
    <x v="18"/>
    <x v="58"/>
    <x v="353"/>
    <x v="4"/>
    <x v="352"/>
  </r>
  <r>
    <x v="92"/>
    <x v="89"/>
    <x v="72"/>
    <x v="81"/>
    <x v="3"/>
    <x v="3"/>
    <x v="73"/>
    <x v="1"/>
    <x v="0"/>
    <x v="18"/>
    <x v="59"/>
    <x v="354"/>
    <x v="0"/>
    <x v="353"/>
  </r>
  <r>
    <x v="93"/>
    <x v="90"/>
    <x v="73"/>
    <x v="6"/>
    <x v="1"/>
    <x v="1"/>
    <x v="74"/>
    <x v="1"/>
    <x v="0"/>
    <x v="18"/>
    <x v="60"/>
    <x v="355"/>
    <x v="0"/>
    <x v="354"/>
  </r>
  <r>
    <x v="93"/>
    <x v="90"/>
    <x v="73"/>
    <x v="6"/>
    <x v="1"/>
    <x v="1"/>
    <x v="74"/>
    <x v="1"/>
    <x v="0"/>
    <x v="18"/>
    <x v="60"/>
    <x v="356"/>
    <x v="2"/>
    <x v="355"/>
  </r>
  <r>
    <x v="93"/>
    <x v="90"/>
    <x v="73"/>
    <x v="6"/>
    <x v="1"/>
    <x v="1"/>
    <x v="74"/>
    <x v="1"/>
    <x v="0"/>
    <x v="18"/>
    <x v="60"/>
    <x v="357"/>
    <x v="2"/>
    <x v="356"/>
  </r>
  <r>
    <x v="94"/>
    <x v="91"/>
    <x v="74"/>
    <x v="7"/>
    <x v="1"/>
    <x v="1"/>
    <x v="75"/>
    <x v="1"/>
    <x v="0"/>
    <x v="18"/>
    <x v="61"/>
    <x v="358"/>
    <x v="0"/>
    <x v="357"/>
  </r>
  <r>
    <x v="94"/>
    <x v="91"/>
    <x v="74"/>
    <x v="7"/>
    <x v="1"/>
    <x v="1"/>
    <x v="75"/>
    <x v="1"/>
    <x v="0"/>
    <x v="18"/>
    <x v="61"/>
    <x v="359"/>
    <x v="2"/>
    <x v="358"/>
  </r>
  <r>
    <x v="94"/>
    <x v="91"/>
    <x v="74"/>
    <x v="7"/>
    <x v="1"/>
    <x v="1"/>
    <x v="75"/>
    <x v="1"/>
    <x v="0"/>
    <x v="18"/>
    <x v="61"/>
    <x v="360"/>
    <x v="2"/>
    <x v="359"/>
  </r>
  <r>
    <x v="94"/>
    <x v="91"/>
    <x v="74"/>
    <x v="7"/>
    <x v="1"/>
    <x v="1"/>
    <x v="75"/>
    <x v="1"/>
    <x v="0"/>
    <x v="18"/>
    <x v="61"/>
    <x v="361"/>
    <x v="2"/>
    <x v="360"/>
  </r>
  <r>
    <x v="95"/>
    <x v="92"/>
    <x v="75"/>
    <x v="82"/>
    <x v="0"/>
    <x v="0"/>
    <x v="76"/>
    <x v="1"/>
    <x v="0"/>
    <x v="18"/>
    <x v="62"/>
    <x v="362"/>
    <x v="0"/>
    <x v="361"/>
  </r>
  <r>
    <x v="95"/>
    <x v="92"/>
    <x v="75"/>
    <x v="82"/>
    <x v="0"/>
    <x v="0"/>
    <x v="76"/>
    <x v="1"/>
    <x v="0"/>
    <x v="18"/>
    <x v="62"/>
    <x v="363"/>
    <x v="0"/>
    <x v="362"/>
  </r>
  <r>
    <x v="95"/>
    <x v="92"/>
    <x v="75"/>
    <x v="82"/>
    <x v="0"/>
    <x v="0"/>
    <x v="76"/>
    <x v="1"/>
    <x v="0"/>
    <x v="18"/>
    <x v="62"/>
    <x v="364"/>
    <x v="0"/>
    <x v="363"/>
  </r>
  <r>
    <x v="96"/>
    <x v="93"/>
    <x v="76"/>
    <x v="83"/>
    <x v="0"/>
    <x v="2"/>
    <x v="77"/>
    <x v="1"/>
    <x v="0"/>
    <x v="18"/>
    <x v="63"/>
    <x v="365"/>
    <x v="0"/>
    <x v="364"/>
  </r>
  <r>
    <x v="96"/>
    <x v="93"/>
    <x v="76"/>
    <x v="83"/>
    <x v="0"/>
    <x v="2"/>
    <x v="77"/>
    <x v="1"/>
    <x v="0"/>
    <x v="18"/>
    <x v="63"/>
    <x v="366"/>
    <x v="1"/>
    <x v="365"/>
  </r>
  <r>
    <x v="96"/>
    <x v="93"/>
    <x v="76"/>
    <x v="83"/>
    <x v="0"/>
    <x v="2"/>
    <x v="77"/>
    <x v="1"/>
    <x v="0"/>
    <x v="18"/>
    <x v="63"/>
    <x v="367"/>
    <x v="1"/>
    <x v="366"/>
  </r>
  <r>
    <x v="96"/>
    <x v="93"/>
    <x v="76"/>
    <x v="83"/>
    <x v="0"/>
    <x v="2"/>
    <x v="77"/>
    <x v="1"/>
    <x v="0"/>
    <x v="18"/>
    <x v="63"/>
    <x v="368"/>
    <x v="0"/>
    <x v="367"/>
  </r>
  <r>
    <x v="96"/>
    <x v="93"/>
    <x v="76"/>
    <x v="83"/>
    <x v="0"/>
    <x v="2"/>
    <x v="77"/>
    <x v="1"/>
    <x v="0"/>
    <x v="18"/>
    <x v="63"/>
    <x v="369"/>
    <x v="2"/>
    <x v="368"/>
  </r>
  <r>
    <x v="96"/>
    <x v="93"/>
    <x v="76"/>
    <x v="83"/>
    <x v="0"/>
    <x v="2"/>
    <x v="77"/>
    <x v="1"/>
    <x v="0"/>
    <x v="18"/>
    <x v="63"/>
    <x v="370"/>
    <x v="0"/>
    <x v="369"/>
  </r>
  <r>
    <x v="96"/>
    <x v="93"/>
    <x v="76"/>
    <x v="83"/>
    <x v="0"/>
    <x v="2"/>
    <x v="77"/>
    <x v="1"/>
    <x v="0"/>
    <x v="18"/>
    <x v="63"/>
    <x v="371"/>
    <x v="0"/>
    <x v="370"/>
  </r>
  <r>
    <x v="97"/>
    <x v="94"/>
    <x v="77"/>
    <x v="84"/>
    <x v="1"/>
    <x v="1"/>
    <x v="78"/>
    <x v="1"/>
    <x v="0"/>
    <x v="18"/>
    <x v="61"/>
    <x v="372"/>
    <x v="0"/>
    <x v="371"/>
  </r>
  <r>
    <x v="97"/>
    <x v="94"/>
    <x v="77"/>
    <x v="84"/>
    <x v="1"/>
    <x v="1"/>
    <x v="78"/>
    <x v="1"/>
    <x v="0"/>
    <x v="18"/>
    <x v="61"/>
    <x v="373"/>
    <x v="2"/>
    <x v="372"/>
  </r>
  <r>
    <x v="97"/>
    <x v="94"/>
    <x v="77"/>
    <x v="84"/>
    <x v="1"/>
    <x v="1"/>
    <x v="78"/>
    <x v="1"/>
    <x v="0"/>
    <x v="18"/>
    <x v="61"/>
    <x v="359"/>
    <x v="2"/>
    <x v="358"/>
  </r>
  <r>
    <x v="97"/>
    <x v="94"/>
    <x v="77"/>
    <x v="84"/>
    <x v="1"/>
    <x v="1"/>
    <x v="78"/>
    <x v="1"/>
    <x v="0"/>
    <x v="18"/>
    <x v="61"/>
    <x v="374"/>
    <x v="0"/>
    <x v="373"/>
  </r>
  <r>
    <x v="98"/>
    <x v="95"/>
    <x v="78"/>
    <x v="85"/>
    <x v="2"/>
    <x v="2"/>
    <x v="79"/>
    <x v="1"/>
    <x v="0"/>
    <x v="18"/>
    <x v="64"/>
    <x v="375"/>
    <x v="0"/>
    <x v="374"/>
  </r>
  <r>
    <x v="98"/>
    <x v="95"/>
    <x v="78"/>
    <x v="85"/>
    <x v="2"/>
    <x v="2"/>
    <x v="79"/>
    <x v="1"/>
    <x v="0"/>
    <x v="18"/>
    <x v="64"/>
    <x v="376"/>
    <x v="4"/>
    <x v="375"/>
  </r>
  <r>
    <x v="98"/>
    <x v="95"/>
    <x v="78"/>
    <x v="85"/>
    <x v="2"/>
    <x v="2"/>
    <x v="79"/>
    <x v="1"/>
    <x v="0"/>
    <x v="18"/>
    <x v="64"/>
    <x v="377"/>
    <x v="0"/>
    <x v="376"/>
  </r>
  <r>
    <x v="98"/>
    <x v="95"/>
    <x v="78"/>
    <x v="85"/>
    <x v="2"/>
    <x v="2"/>
    <x v="79"/>
    <x v="1"/>
    <x v="0"/>
    <x v="18"/>
    <x v="64"/>
    <x v="378"/>
    <x v="0"/>
    <x v="377"/>
  </r>
  <r>
    <x v="98"/>
    <x v="95"/>
    <x v="78"/>
    <x v="85"/>
    <x v="2"/>
    <x v="2"/>
    <x v="79"/>
    <x v="1"/>
    <x v="0"/>
    <x v="18"/>
    <x v="64"/>
    <x v="379"/>
    <x v="4"/>
    <x v="378"/>
  </r>
  <r>
    <x v="99"/>
    <x v="96"/>
    <x v="79"/>
    <x v="39"/>
    <x v="0"/>
    <x v="0"/>
    <x v="80"/>
    <x v="1"/>
    <x v="0"/>
    <x v="18"/>
    <x v="62"/>
    <x v="380"/>
    <x v="0"/>
    <x v="379"/>
  </r>
  <r>
    <x v="99"/>
    <x v="96"/>
    <x v="79"/>
    <x v="39"/>
    <x v="0"/>
    <x v="2"/>
    <x v="80"/>
    <x v="1"/>
    <x v="0"/>
    <x v="18"/>
    <x v="62"/>
    <x v="368"/>
    <x v="0"/>
    <x v="367"/>
  </r>
  <r>
    <x v="99"/>
    <x v="96"/>
    <x v="79"/>
    <x v="39"/>
    <x v="0"/>
    <x v="2"/>
    <x v="80"/>
    <x v="1"/>
    <x v="0"/>
    <x v="18"/>
    <x v="62"/>
    <x v="370"/>
    <x v="0"/>
    <x v="369"/>
  </r>
  <r>
    <x v="100"/>
    <x v="97"/>
    <x v="80"/>
    <x v="86"/>
    <x v="0"/>
    <x v="0"/>
    <x v="76"/>
    <x v="1"/>
    <x v="0"/>
    <x v="18"/>
    <x v="62"/>
    <x v="381"/>
    <x v="2"/>
    <x v="380"/>
  </r>
  <r>
    <x v="100"/>
    <x v="97"/>
    <x v="80"/>
    <x v="86"/>
    <x v="0"/>
    <x v="0"/>
    <x v="76"/>
    <x v="1"/>
    <x v="0"/>
    <x v="18"/>
    <x v="62"/>
    <x v="382"/>
    <x v="0"/>
    <x v="381"/>
  </r>
  <r>
    <x v="100"/>
    <x v="97"/>
    <x v="80"/>
    <x v="86"/>
    <x v="0"/>
    <x v="5"/>
    <x v="76"/>
    <x v="1"/>
    <x v="0"/>
    <x v="18"/>
    <x v="62"/>
    <x v="105"/>
    <x v="0"/>
    <x v="105"/>
  </r>
  <r>
    <x v="100"/>
    <x v="97"/>
    <x v="80"/>
    <x v="86"/>
    <x v="0"/>
    <x v="0"/>
    <x v="76"/>
    <x v="1"/>
    <x v="0"/>
    <x v="18"/>
    <x v="62"/>
    <x v="383"/>
    <x v="0"/>
    <x v="382"/>
  </r>
  <r>
    <x v="100"/>
    <x v="97"/>
    <x v="80"/>
    <x v="86"/>
    <x v="0"/>
    <x v="0"/>
    <x v="76"/>
    <x v="1"/>
    <x v="0"/>
    <x v="18"/>
    <x v="62"/>
    <x v="380"/>
    <x v="0"/>
    <x v="379"/>
  </r>
  <r>
    <x v="100"/>
    <x v="97"/>
    <x v="80"/>
    <x v="86"/>
    <x v="0"/>
    <x v="5"/>
    <x v="76"/>
    <x v="1"/>
    <x v="0"/>
    <x v="18"/>
    <x v="62"/>
    <x v="178"/>
    <x v="0"/>
    <x v="177"/>
  </r>
  <r>
    <x v="100"/>
    <x v="97"/>
    <x v="80"/>
    <x v="86"/>
    <x v="0"/>
    <x v="0"/>
    <x v="76"/>
    <x v="1"/>
    <x v="0"/>
    <x v="18"/>
    <x v="62"/>
    <x v="384"/>
    <x v="0"/>
    <x v="383"/>
  </r>
  <r>
    <x v="101"/>
    <x v="98"/>
    <x v="76"/>
    <x v="87"/>
    <x v="2"/>
    <x v="2"/>
    <x v="80"/>
    <x v="1"/>
    <x v="0"/>
    <x v="18"/>
    <x v="62"/>
    <x v="365"/>
    <x v="0"/>
    <x v="364"/>
  </r>
  <r>
    <x v="101"/>
    <x v="98"/>
    <x v="76"/>
    <x v="87"/>
    <x v="2"/>
    <x v="2"/>
    <x v="80"/>
    <x v="1"/>
    <x v="0"/>
    <x v="18"/>
    <x v="62"/>
    <x v="371"/>
    <x v="0"/>
    <x v="370"/>
  </r>
  <r>
    <x v="102"/>
    <x v="99"/>
    <x v="75"/>
    <x v="16"/>
    <x v="0"/>
    <x v="0"/>
    <x v="76"/>
    <x v="1"/>
    <x v="0"/>
    <x v="18"/>
    <x v="62"/>
    <x v="363"/>
    <x v="0"/>
    <x v="362"/>
  </r>
  <r>
    <x v="102"/>
    <x v="99"/>
    <x v="75"/>
    <x v="16"/>
    <x v="0"/>
    <x v="0"/>
    <x v="76"/>
    <x v="1"/>
    <x v="0"/>
    <x v="18"/>
    <x v="62"/>
    <x v="362"/>
    <x v="0"/>
    <x v="361"/>
  </r>
  <r>
    <x v="103"/>
    <x v="100"/>
    <x v="81"/>
    <x v="88"/>
    <x v="0"/>
    <x v="2"/>
    <x v="81"/>
    <x v="1"/>
    <x v="0"/>
    <x v="18"/>
    <x v="62"/>
    <x v="385"/>
    <x v="0"/>
    <x v="384"/>
  </r>
  <r>
    <x v="103"/>
    <x v="100"/>
    <x v="81"/>
    <x v="88"/>
    <x v="0"/>
    <x v="2"/>
    <x v="81"/>
    <x v="1"/>
    <x v="0"/>
    <x v="18"/>
    <x v="62"/>
    <x v="386"/>
    <x v="0"/>
    <x v="385"/>
  </r>
  <r>
    <x v="104"/>
    <x v="101"/>
    <x v="82"/>
    <x v="89"/>
    <x v="0"/>
    <x v="5"/>
    <x v="82"/>
    <x v="13"/>
    <x v="6"/>
    <x v="19"/>
    <x v="65"/>
    <x v="387"/>
    <x v="0"/>
    <x v="386"/>
  </r>
  <r>
    <x v="104"/>
    <x v="101"/>
    <x v="82"/>
    <x v="89"/>
    <x v="0"/>
    <x v="5"/>
    <x v="82"/>
    <x v="13"/>
    <x v="6"/>
    <x v="19"/>
    <x v="65"/>
    <x v="388"/>
    <x v="0"/>
    <x v="387"/>
  </r>
  <r>
    <x v="104"/>
    <x v="101"/>
    <x v="82"/>
    <x v="89"/>
    <x v="0"/>
    <x v="5"/>
    <x v="82"/>
    <x v="13"/>
    <x v="6"/>
    <x v="19"/>
    <x v="65"/>
    <x v="389"/>
    <x v="3"/>
    <x v="388"/>
  </r>
  <r>
    <x v="104"/>
    <x v="101"/>
    <x v="82"/>
    <x v="89"/>
    <x v="0"/>
    <x v="5"/>
    <x v="82"/>
    <x v="13"/>
    <x v="6"/>
    <x v="19"/>
    <x v="65"/>
    <x v="390"/>
    <x v="0"/>
    <x v="389"/>
  </r>
  <r>
    <x v="105"/>
    <x v="102"/>
    <x v="83"/>
    <x v="90"/>
    <x v="0"/>
    <x v="0"/>
    <x v="83"/>
    <x v="2"/>
    <x v="1"/>
    <x v="3"/>
    <x v="0"/>
    <x v="391"/>
    <x v="6"/>
    <x v="390"/>
  </r>
  <r>
    <x v="105"/>
    <x v="102"/>
    <x v="83"/>
    <x v="90"/>
    <x v="0"/>
    <x v="0"/>
    <x v="83"/>
    <x v="2"/>
    <x v="1"/>
    <x v="3"/>
    <x v="0"/>
    <x v="392"/>
    <x v="0"/>
    <x v="391"/>
  </r>
  <r>
    <x v="105"/>
    <x v="102"/>
    <x v="83"/>
    <x v="90"/>
    <x v="0"/>
    <x v="0"/>
    <x v="83"/>
    <x v="2"/>
    <x v="1"/>
    <x v="3"/>
    <x v="0"/>
    <x v="393"/>
    <x v="0"/>
    <x v="392"/>
  </r>
  <r>
    <x v="105"/>
    <x v="102"/>
    <x v="83"/>
    <x v="90"/>
    <x v="0"/>
    <x v="0"/>
    <x v="83"/>
    <x v="2"/>
    <x v="1"/>
    <x v="3"/>
    <x v="0"/>
    <x v="394"/>
    <x v="1"/>
    <x v="393"/>
  </r>
  <r>
    <x v="105"/>
    <x v="102"/>
    <x v="83"/>
    <x v="90"/>
    <x v="0"/>
    <x v="0"/>
    <x v="83"/>
    <x v="2"/>
    <x v="1"/>
    <x v="3"/>
    <x v="0"/>
    <x v="395"/>
    <x v="1"/>
    <x v="394"/>
  </r>
  <r>
    <x v="105"/>
    <x v="102"/>
    <x v="83"/>
    <x v="90"/>
    <x v="0"/>
    <x v="0"/>
    <x v="83"/>
    <x v="2"/>
    <x v="1"/>
    <x v="3"/>
    <x v="0"/>
    <x v="396"/>
    <x v="0"/>
    <x v="395"/>
  </r>
  <r>
    <x v="105"/>
    <x v="102"/>
    <x v="83"/>
    <x v="90"/>
    <x v="0"/>
    <x v="0"/>
    <x v="83"/>
    <x v="2"/>
    <x v="1"/>
    <x v="3"/>
    <x v="0"/>
    <x v="397"/>
    <x v="2"/>
    <x v="396"/>
  </r>
  <r>
    <x v="106"/>
    <x v="103"/>
    <x v="83"/>
    <x v="91"/>
    <x v="0"/>
    <x v="0"/>
    <x v="84"/>
    <x v="2"/>
    <x v="1"/>
    <x v="3"/>
    <x v="0"/>
    <x v="396"/>
    <x v="0"/>
    <x v="395"/>
  </r>
  <r>
    <x v="107"/>
    <x v="104"/>
    <x v="84"/>
    <x v="4"/>
    <x v="1"/>
    <x v="1"/>
    <x v="85"/>
    <x v="3"/>
    <x v="2"/>
    <x v="20"/>
    <x v="66"/>
    <x v="398"/>
    <x v="0"/>
    <x v="397"/>
  </r>
  <r>
    <x v="107"/>
    <x v="104"/>
    <x v="84"/>
    <x v="4"/>
    <x v="1"/>
    <x v="1"/>
    <x v="85"/>
    <x v="3"/>
    <x v="2"/>
    <x v="20"/>
    <x v="66"/>
    <x v="399"/>
    <x v="0"/>
    <x v="398"/>
  </r>
  <r>
    <x v="107"/>
    <x v="104"/>
    <x v="84"/>
    <x v="4"/>
    <x v="1"/>
    <x v="1"/>
    <x v="85"/>
    <x v="3"/>
    <x v="2"/>
    <x v="20"/>
    <x v="66"/>
    <x v="400"/>
    <x v="1"/>
    <x v="399"/>
  </r>
  <r>
    <x v="107"/>
    <x v="104"/>
    <x v="84"/>
    <x v="4"/>
    <x v="1"/>
    <x v="1"/>
    <x v="85"/>
    <x v="3"/>
    <x v="2"/>
    <x v="20"/>
    <x v="66"/>
    <x v="401"/>
    <x v="1"/>
    <x v="400"/>
  </r>
  <r>
    <x v="107"/>
    <x v="104"/>
    <x v="84"/>
    <x v="4"/>
    <x v="1"/>
    <x v="1"/>
    <x v="85"/>
    <x v="3"/>
    <x v="2"/>
    <x v="20"/>
    <x v="66"/>
    <x v="402"/>
    <x v="0"/>
    <x v="401"/>
  </r>
  <r>
    <x v="108"/>
    <x v="105"/>
    <x v="85"/>
    <x v="92"/>
    <x v="0"/>
    <x v="1"/>
    <x v="85"/>
    <x v="3"/>
    <x v="2"/>
    <x v="20"/>
    <x v="66"/>
    <x v="398"/>
    <x v="0"/>
    <x v="397"/>
  </r>
  <r>
    <x v="108"/>
    <x v="105"/>
    <x v="85"/>
    <x v="92"/>
    <x v="0"/>
    <x v="1"/>
    <x v="85"/>
    <x v="3"/>
    <x v="2"/>
    <x v="20"/>
    <x v="66"/>
    <x v="399"/>
    <x v="0"/>
    <x v="398"/>
  </r>
  <r>
    <x v="108"/>
    <x v="105"/>
    <x v="85"/>
    <x v="92"/>
    <x v="0"/>
    <x v="1"/>
    <x v="85"/>
    <x v="3"/>
    <x v="2"/>
    <x v="20"/>
    <x v="66"/>
    <x v="401"/>
    <x v="1"/>
    <x v="400"/>
  </r>
  <r>
    <x v="108"/>
    <x v="105"/>
    <x v="85"/>
    <x v="92"/>
    <x v="0"/>
    <x v="1"/>
    <x v="85"/>
    <x v="3"/>
    <x v="2"/>
    <x v="20"/>
    <x v="66"/>
    <x v="400"/>
    <x v="1"/>
    <x v="399"/>
  </r>
  <r>
    <x v="109"/>
    <x v="106"/>
    <x v="86"/>
    <x v="93"/>
    <x v="0"/>
    <x v="4"/>
    <x v="86"/>
    <x v="0"/>
    <x v="7"/>
    <x v="21"/>
    <x v="67"/>
    <x v="403"/>
    <x v="1"/>
    <x v="402"/>
  </r>
  <r>
    <x v="109"/>
    <x v="106"/>
    <x v="86"/>
    <x v="93"/>
    <x v="0"/>
    <x v="4"/>
    <x v="86"/>
    <x v="0"/>
    <x v="7"/>
    <x v="21"/>
    <x v="67"/>
    <x v="404"/>
    <x v="1"/>
    <x v="403"/>
  </r>
  <r>
    <x v="110"/>
    <x v="107"/>
    <x v="87"/>
    <x v="94"/>
    <x v="0"/>
    <x v="0"/>
    <x v="87"/>
    <x v="3"/>
    <x v="2"/>
    <x v="22"/>
    <x v="68"/>
    <x v="405"/>
    <x v="0"/>
    <x v="404"/>
  </r>
  <r>
    <x v="110"/>
    <x v="107"/>
    <x v="87"/>
    <x v="94"/>
    <x v="0"/>
    <x v="0"/>
    <x v="87"/>
    <x v="3"/>
    <x v="2"/>
    <x v="22"/>
    <x v="68"/>
    <x v="406"/>
    <x v="1"/>
    <x v="405"/>
  </r>
  <r>
    <x v="110"/>
    <x v="107"/>
    <x v="87"/>
    <x v="94"/>
    <x v="0"/>
    <x v="7"/>
    <x v="87"/>
    <x v="3"/>
    <x v="2"/>
    <x v="22"/>
    <x v="68"/>
    <x v="407"/>
    <x v="4"/>
    <x v="406"/>
  </r>
  <r>
    <x v="110"/>
    <x v="107"/>
    <x v="87"/>
    <x v="94"/>
    <x v="0"/>
    <x v="0"/>
    <x v="87"/>
    <x v="3"/>
    <x v="2"/>
    <x v="22"/>
    <x v="68"/>
    <x v="408"/>
    <x v="0"/>
    <x v="407"/>
  </r>
  <r>
    <x v="110"/>
    <x v="107"/>
    <x v="87"/>
    <x v="94"/>
    <x v="0"/>
    <x v="0"/>
    <x v="87"/>
    <x v="3"/>
    <x v="2"/>
    <x v="22"/>
    <x v="68"/>
    <x v="409"/>
    <x v="0"/>
    <x v="408"/>
  </r>
  <r>
    <x v="111"/>
    <x v="108"/>
    <x v="88"/>
    <x v="95"/>
    <x v="0"/>
    <x v="5"/>
    <x v="88"/>
    <x v="13"/>
    <x v="6"/>
    <x v="23"/>
    <x v="69"/>
    <x v="410"/>
    <x v="0"/>
    <x v="409"/>
  </r>
  <r>
    <x v="111"/>
    <x v="108"/>
    <x v="88"/>
    <x v="95"/>
    <x v="0"/>
    <x v="5"/>
    <x v="88"/>
    <x v="13"/>
    <x v="6"/>
    <x v="23"/>
    <x v="69"/>
    <x v="411"/>
    <x v="4"/>
    <x v="410"/>
  </r>
  <r>
    <x v="112"/>
    <x v="55"/>
    <x v="89"/>
    <x v="96"/>
    <x v="3"/>
    <x v="5"/>
    <x v="89"/>
    <x v="14"/>
    <x v="6"/>
    <x v="24"/>
    <x v="70"/>
    <x v="412"/>
    <x v="0"/>
    <x v="411"/>
  </r>
  <r>
    <x v="112"/>
    <x v="55"/>
    <x v="89"/>
    <x v="97"/>
    <x v="0"/>
    <x v="5"/>
    <x v="90"/>
    <x v="14"/>
    <x v="6"/>
    <x v="24"/>
    <x v="70"/>
    <x v="412"/>
    <x v="0"/>
    <x v="411"/>
  </r>
  <r>
    <x v="113"/>
    <x v="109"/>
    <x v="90"/>
    <x v="98"/>
    <x v="1"/>
    <x v="1"/>
    <x v="91"/>
    <x v="10"/>
    <x v="5"/>
    <x v="14"/>
    <x v="71"/>
    <x v="413"/>
    <x v="2"/>
    <x v="412"/>
  </r>
  <r>
    <x v="113"/>
    <x v="109"/>
    <x v="90"/>
    <x v="98"/>
    <x v="1"/>
    <x v="1"/>
    <x v="91"/>
    <x v="10"/>
    <x v="5"/>
    <x v="14"/>
    <x v="71"/>
    <x v="414"/>
    <x v="0"/>
    <x v="413"/>
  </r>
  <r>
    <x v="114"/>
    <x v="110"/>
    <x v="91"/>
    <x v="99"/>
    <x v="3"/>
    <x v="3"/>
    <x v="92"/>
    <x v="10"/>
    <x v="5"/>
    <x v="16"/>
    <x v="0"/>
    <x v="415"/>
    <x v="0"/>
    <x v="414"/>
  </r>
  <r>
    <x v="115"/>
    <x v="111"/>
    <x v="92"/>
    <x v="100"/>
    <x v="0"/>
    <x v="2"/>
    <x v="93"/>
    <x v="10"/>
    <x v="5"/>
    <x v="13"/>
    <x v="72"/>
    <x v="416"/>
    <x v="0"/>
    <x v="415"/>
  </r>
  <r>
    <x v="116"/>
    <x v="112"/>
    <x v="93"/>
    <x v="101"/>
    <x v="0"/>
    <x v="0"/>
    <x v="94"/>
    <x v="10"/>
    <x v="5"/>
    <x v="13"/>
    <x v="73"/>
    <x v="417"/>
    <x v="0"/>
    <x v="416"/>
  </r>
  <r>
    <x v="116"/>
    <x v="112"/>
    <x v="93"/>
    <x v="101"/>
    <x v="0"/>
    <x v="0"/>
    <x v="94"/>
    <x v="10"/>
    <x v="5"/>
    <x v="13"/>
    <x v="73"/>
    <x v="418"/>
    <x v="4"/>
    <x v="417"/>
  </r>
  <r>
    <x v="116"/>
    <x v="112"/>
    <x v="93"/>
    <x v="101"/>
    <x v="0"/>
    <x v="2"/>
    <x v="94"/>
    <x v="10"/>
    <x v="5"/>
    <x v="13"/>
    <x v="73"/>
    <x v="419"/>
    <x v="1"/>
    <x v="418"/>
  </r>
  <r>
    <x v="117"/>
    <x v="113"/>
    <x v="94"/>
    <x v="102"/>
    <x v="0"/>
    <x v="6"/>
    <x v="95"/>
    <x v="10"/>
    <x v="5"/>
    <x v="9"/>
    <x v="74"/>
    <x v="420"/>
    <x v="0"/>
    <x v="419"/>
  </r>
  <r>
    <x v="117"/>
    <x v="113"/>
    <x v="94"/>
    <x v="102"/>
    <x v="0"/>
    <x v="6"/>
    <x v="95"/>
    <x v="10"/>
    <x v="5"/>
    <x v="9"/>
    <x v="74"/>
    <x v="421"/>
    <x v="0"/>
    <x v="420"/>
  </r>
  <r>
    <x v="117"/>
    <x v="113"/>
    <x v="94"/>
    <x v="102"/>
    <x v="0"/>
    <x v="6"/>
    <x v="95"/>
    <x v="10"/>
    <x v="5"/>
    <x v="9"/>
    <x v="74"/>
    <x v="422"/>
    <x v="0"/>
    <x v="421"/>
  </r>
  <r>
    <x v="117"/>
    <x v="113"/>
    <x v="94"/>
    <x v="102"/>
    <x v="0"/>
    <x v="6"/>
    <x v="95"/>
    <x v="10"/>
    <x v="5"/>
    <x v="9"/>
    <x v="74"/>
    <x v="423"/>
    <x v="0"/>
    <x v="422"/>
  </r>
  <r>
    <x v="117"/>
    <x v="113"/>
    <x v="94"/>
    <x v="102"/>
    <x v="0"/>
    <x v="6"/>
    <x v="95"/>
    <x v="10"/>
    <x v="5"/>
    <x v="9"/>
    <x v="74"/>
    <x v="424"/>
    <x v="0"/>
    <x v="423"/>
  </r>
  <r>
    <x v="117"/>
    <x v="113"/>
    <x v="94"/>
    <x v="102"/>
    <x v="0"/>
    <x v="6"/>
    <x v="95"/>
    <x v="10"/>
    <x v="5"/>
    <x v="9"/>
    <x v="74"/>
    <x v="425"/>
    <x v="0"/>
    <x v="424"/>
  </r>
  <r>
    <x v="117"/>
    <x v="113"/>
    <x v="94"/>
    <x v="102"/>
    <x v="0"/>
    <x v="6"/>
    <x v="95"/>
    <x v="10"/>
    <x v="5"/>
    <x v="9"/>
    <x v="74"/>
    <x v="426"/>
    <x v="0"/>
    <x v="425"/>
  </r>
  <r>
    <x v="117"/>
    <x v="113"/>
    <x v="94"/>
    <x v="102"/>
    <x v="0"/>
    <x v="6"/>
    <x v="95"/>
    <x v="10"/>
    <x v="5"/>
    <x v="9"/>
    <x v="74"/>
    <x v="427"/>
    <x v="0"/>
    <x v="426"/>
  </r>
  <r>
    <x v="117"/>
    <x v="113"/>
    <x v="94"/>
    <x v="102"/>
    <x v="0"/>
    <x v="6"/>
    <x v="95"/>
    <x v="10"/>
    <x v="5"/>
    <x v="9"/>
    <x v="74"/>
    <x v="428"/>
    <x v="0"/>
    <x v="427"/>
  </r>
  <r>
    <x v="117"/>
    <x v="113"/>
    <x v="94"/>
    <x v="102"/>
    <x v="0"/>
    <x v="6"/>
    <x v="95"/>
    <x v="10"/>
    <x v="5"/>
    <x v="9"/>
    <x v="74"/>
    <x v="429"/>
    <x v="0"/>
    <x v="428"/>
  </r>
  <r>
    <x v="117"/>
    <x v="113"/>
    <x v="94"/>
    <x v="102"/>
    <x v="0"/>
    <x v="6"/>
    <x v="95"/>
    <x v="10"/>
    <x v="5"/>
    <x v="9"/>
    <x v="74"/>
    <x v="430"/>
    <x v="0"/>
    <x v="429"/>
  </r>
  <r>
    <x v="118"/>
    <x v="114"/>
    <x v="95"/>
    <x v="103"/>
    <x v="3"/>
    <x v="3"/>
    <x v="96"/>
    <x v="10"/>
    <x v="5"/>
    <x v="16"/>
    <x v="75"/>
    <x v="431"/>
    <x v="0"/>
    <x v="430"/>
  </r>
  <r>
    <x v="119"/>
    <x v="115"/>
    <x v="96"/>
    <x v="104"/>
    <x v="0"/>
    <x v="2"/>
    <x v="97"/>
    <x v="10"/>
    <x v="5"/>
    <x v="15"/>
    <x v="76"/>
    <x v="432"/>
    <x v="0"/>
    <x v="431"/>
  </r>
  <r>
    <x v="119"/>
    <x v="115"/>
    <x v="96"/>
    <x v="104"/>
    <x v="0"/>
    <x v="2"/>
    <x v="97"/>
    <x v="10"/>
    <x v="5"/>
    <x v="15"/>
    <x v="76"/>
    <x v="433"/>
    <x v="0"/>
    <x v="432"/>
  </r>
  <r>
    <x v="120"/>
    <x v="116"/>
    <x v="97"/>
    <x v="105"/>
    <x v="0"/>
    <x v="2"/>
    <x v="98"/>
    <x v="10"/>
    <x v="5"/>
    <x v="15"/>
    <x v="72"/>
    <x v="434"/>
    <x v="0"/>
    <x v="433"/>
  </r>
  <r>
    <x v="121"/>
    <x v="117"/>
    <x v="98"/>
    <x v="106"/>
    <x v="0"/>
    <x v="0"/>
    <x v="99"/>
    <x v="12"/>
    <x v="0"/>
    <x v="8"/>
    <x v="77"/>
    <x v="435"/>
    <x v="0"/>
    <x v="434"/>
  </r>
  <r>
    <x v="121"/>
    <x v="117"/>
    <x v="98"/>
    <x v="106"/>
    <x v="0"/>
    <x v="0"/>
    <x v="99"/>
    <x v="12"/>
    <x v="0"/>
    <x v="8"/>
    <x v="77"/>
    <x v="436"/>
    <x v="0"/>
    <x v="435"/>
  </r>
  <r>
    <x v="121"/>
    <x v="117"/>
    <x v="98"/>
    <x v="106"/>
    <x v="0"/>
    <x v="0"/>
    <x v="99"/>
    <x v="12"/>
    <x v="0"/>
    <x v="8"/>
    <x v="77"/>
    <x v="437"/>
    <x v="2"/>
    <x v="436"/>
  </r>
  <r>
    <x v="121"/>
    <x v="117"/>
    <x v="98"/>
    <x v="106"/>
    <x v="0"/>
    <x v="0"/>
    <x v="99"/>
    <x v="12"/>
    <x v="0"/>
    <x v="8"/>
    <x v="77"/>
    <x v="438"/>
    <x v="0"/>
    <x v="437"/>
  </r>
  <r>
    <x v="121"/>
    <x v="117"/>
    <x v="98"/>
    <x v="106"/>
    <x v="0"/>
    <x v="0"/>
    <x v="99"/>
    <x v="12"/>
    <x v="0"/>
    <x v="8"/>
    <x v="77"/>
    <x v="439"/>
    <x v="3"/>
    <x v="438"/>
  </r>
  <r>
    <x v="121"/>
    <x v="117"/>
    <x v="98"/>
    <x v="106"/>
    <x v="0"/>
    <x v="0"/>
    <x v="99"/>
    <x v="12"/>
    <x v="0"/>
    <x v="8"/>
    <x v="77"/>
    <x v="440"/>
    <x v="0"/>
    <x v="439"/>
  </r>
  <r>
    <x v="121"/>
    <x v="117"/>
    <x v="98"/>
    <x v="106"/>
    <x v="0"/>
    <x v="0"/>
    <x v="99"/>
    <x v="12"/>
    <x v="0"/>
    <x v="8"/>
    <x v="77"/>
    <x v="441"/>
    <x v="0"/>
    <x v="440"/>
  </r>
  <r>
    <x v="121"/>
    <x v="117"/>
    <x v="98"/>
    <x v="106"/>
    <x v="0"/>
    <x v="0"/>
    <x v="99"/>
    <x v="12"/>
    <x v="0"/>
    <x v="8"/>
    <x v="77"/>
    <x v="442"/>
    <x v="1"/>
    <x v="441"/>
  </r>
  <r>
    <x v="121"/>
    <x v="117"/>
    <x v="98"/>
    <x v="106"/>
    <x v="0"/>
    <x v="0"/>
    <x v="99"/>
    <x v="12"/>
    <x v="0"/>
    <x v="8"/>
    <x v="77"/>
    <x v="443"/>
    <x v="1"/>
    <x v="442"/>
  </r>
  <r>
    <x v="122"/>
    <x v="118"/>
    <x v="99"/>
    <x v="94"/>
    <x v="0"/>
    <x v="7"/>
    <x v="100"/>
    <x v="6"/>
    <x v="2"/>
    <x v="22"/>
    <x v="2"/>
    <x v="444"/>
    <x v="0"/>
    <x v="443"/>
  </r>
  <r>
    <x v="123"/>
    <x v="119"/>
    <x v="100"/>
    <x v="107"/>
    <x v="0"/>
    <x v="7"/>
    <x v="101"/>
    <x v="15"/>
    <x v="6"/>
    <x v="25"/>
    <x v="2"/>
    <x v="445"/>
    <x v="1"/>
    <x v="444"/>
  </r>
  <r>
    <x v="123"/>
    <x v="119"/>
    <x v="100"/>
    <x v="107"/>
    <x v="0"/>
    <x v="7"/>
    <x v="101"/>
    <x v="15"/>
    <x v="6"/>
    <x v="25"/>
    <x v="2"/>
    <x v="446"/>
    <x v="0"/>
    <x v="445"/>
  </r>
  <r>
    <x v="123"/>
    <x v="119"/>
    <x v="100"/>
    <x v="107"/>
    <x v="0"/>
    <x v="7"/>
    <x v="101"/>
    <x v="15"/>
    <x v="6"/>
    <x v="25"/>
    <x v="2"/>
    <x v="447"/>
    <x v="0"/>
    <x v="446"/>
  </r>
  <r>
    <x v="123"/>
    <x v="119"/>
    <x v="100"/>
    <x v="107"/>
    <x v="0"/>
    <x v="7"/>
    <x v="101"/>
    <x v="15"/>
    <x v="6"/>
    <x v="25"/>
    <x v="2"/>
    <x v="448"/>
    <x v="0"/>
    <x v="447"/>
  </r>
  <r>
    <x v="123"/>
    <x v="119"/>
    <x v="100"/>
    <x v="107"/>
    <x v="0"/>
    <x v="7"/>
    <x v="101"/>
    <x v="15"/>
    <x v="6"/>
    <x v="25"/>
    <x v="2"/>
    <x v="449"/>
    <x v="1"/>
    <x v="448"/>
  </r>
  <r>
    <x v="123"/>
    <x v="119"/>
    <x v="100"/>
    <x v="107"/>
    <x v="0"/>
    <x v="7"/>
    <x v="101"/>
    <x v="15"/>
    <x v="6"/>
    <x v="25"/>
    <x v="2"/>
    <x v="450"/>
    <x v="1"/>
    <x v="449"/>
  </r>
  <r>
    <x v="123"/>
    <x v="119"/>
    <x v="100"/>
    <x v="107"/>
    <x v="0"/>
    <x v="7"/>
    <x v="101"/>
    <x v="15"/>
    <x v="6"/>
    <x v="25"/>
    <x v="2"/>
    <x v="451"/>
    <x v="1"/>
    <x v="450"/>
  </r>
  <r>
    <x v="123"/>
    <x v="119"/>
    <x v="100"/>
    <x v="107"/>
    <x v="0"/>
    <x v="7"/>
    <x v="101"/>
    <x v="15"/>
    <x v="6"/>
    <x v="25"/>
    <x v="2"/>
    <x v="452"/>
    <x v="1"/>
    <x v="451"/>
  </r>
  <r>
    <x v="123"/>
    <x v="119"/>
    <x v="100"/>
    <x v="107"/>
    <x v="0"/>
    <x v="7"/>
    <x v="101"/>
    <x v="15"/>
    <x v="6"/>
    <x v="25"/>
    <x v="2"/>
    <x v="453"/>
    <x v="0"/>
    <x v="452"/>
  </r>
  <r>
    <x v="123"/>
    <x v="119"/>
    <x v="100"/>
    <x v="107"/>
    <x v="0"/>
    <x v="5"/>
    <x v="101"/>
    <x v="15"/>
    <x v="6"/>
    <x v="25"/>
    <x v="2"/>
    <x v="454"/>
    <x v="0"/>
    <x v="453"/>
  </r>
  <r>
    <x v="123"/>
    <x v="119"/>
    <x v="100"/>
    <x v="107"/>
    <x v="0"/>
    <x v="5"/>
    <x v="101"/>
    <x v="15"/>
    <x v="6"/>
    <x v="25"/>
    <x v="2"/>
    <x v="455"/>
    <x v="0"/>
    <x v="454"/>
  </r>
  <r>
    <x v="123"/>
    <x v="119"/>
    <x v="100"/>
    <x v="107"/>
    <x v="0"/>
    <x v="5"/>
    <x v="101"/>
    <x v="15"/>
    <x v="6"/>
    <x v="25"/>
    <x v="2"/>
    <x v="456"/>
    <x v="4"/>
    <x v="455"/>
  </r>
  <r>
    <x v="123"/>
    <x v="119"/>
    <x v="100"/>
    <x v="107"/>
    <x v="0"/>
    <x v="7"/>
    <x v="101"/>
    <x v="15"/>
    <x v="6"/>
    <x v="25"/>
    <x v="2"/>
    <x v="457"/>
    <x v="1"/>
    <x v="456"/>
  </r>
  <r>
    <x v="123"/>
    <x v="119"/>
    <x v="100"/>
    <x v="107"/>
    <x v="0"/>
    <x v="7"/>
    <x v="101"/>
    <x v="15"/>
    <x v="6"/>
    <x v="25"/>
    <x v="2"/>
    <x v="458"/>
    <x v="0"/>
    <x v="457"/>
  </r>
  <r>
    <x v="123"/>
    <x v="119"/>
    <x v="100"/>
    <x v="107"/>
    <x v="0"/>
    <x v="7"/>
    <x v="101"/>
    <x v="15"/>
    <x v="6"/>
    <x v="25"/>
    <x v="2"/>
    <x v="459"/>
    <x v="1"/>
    <x v="458"/>
  </r>
  <r>
    <x v="123"/>
    <x v="119"/>
    <x v="100"/>
    <x v="107"/>
    <x v="0"/>
    <x v="7"/>
    <x v="101"/>
    <x v="15"/>
    <x v="6"/>
    <x v="25"/>
    <x v="2"/>
    <x v="460"/>
    <x v="1"/>
    <x v="459"/>
  </r>
  <r>
    <x v="123"/>
    <x v="119"/>
    <x v="100"/>
    <x v="107"/>
    <x v="0"/>
    <x v="5"/>
    <x v="101"/>
    <x v="15"/>
    <x v="6"/>
    <x v="25"/>
    <x v="2"/>
    <x v="461"/>
    <x v="0"/>
    <x v="460"/>
  </r>
  <r>
    <x v="123"/>
    <x v="119"/>
    <x v="100"/>
    <x v="107"/>
    <x v="0"/>
    <x v="7"/>
    <x v="101"/>
    <x v="15"/>
    <x v="6"/>
    <x v="25"/>
    <x v="2"/>
    <x v="462"/>
    <x v="1"/>
    <x v="461"/>
  </r>
  <r>
    <x v="123"/>
    <x v="119"/>
    <x v="100"/>
    <x v="107"/>
    <x v="0"/>
    <x v="7"/>
    <x v="101"/>
    <x v="15"/>
    <x v="6"/>
    <x v="25"/>
    <x v="2"/>
    <x v="463"/>
    <x v="0"/>
    <x v="462"/>
  </r>
  <r>
    <x v="123"/>
    <x v="119"/>
    <x v="100"/>
    <x v="107"/>
    <x v="0"/>
    <x v="5"/>
    <x v="101"/>
    <x v="15"/>
    <x v="6"/>
    <x v="25"/>
    <x v="2"/>
    <x v="464"/>
    <x v="0"/>
    <x v="463"/>
  </r>
  <r>
    <x v="123"/>
    <x v="119"/>
    <x v="100"/>
    <x v="107"/>
    <x v="0"/>
    <x v="5"/>
    <x v="101"/>
    <x v="15"/>
    <x v="6"/>
    <x v="25"/>
    <x v="2"/>
    <x v="465"/>
    <x v="1"/>
    <x v="464"/>
  </r>
  <r>
    <x v="123"/>
    <x v="119"/>
    <x v="100"/>
    <x v="107"/>
    <x v="0"/>
    <x v="5"/>
    <x v="101"/>
    <x v="15"/>
    <x v="6"/>
    <x v="25"/>
    <x v="2"/>
    <x v="466"/>
    <x v="2"/>
    <x v="465"/>
  </r>
  <r>
    <x v="123"/>
    <x v="119"/>
    <x v="100"/>
    <x v="107"/>
    <x v="0"/>
    <x v="5"/>
    <x v="101"/>
    <x v="15"/>
    <x v="6"/>
    <x v="25"/>
    <x v="2"/>
    <x v="467"/>
    <x v="1"/>
    <x v="466"/>
  </r>
  <r>
    <x v="123"/>
    <x v="119"/>
    <x v="100"/>
    <x v="107"/>
    <x v="0"/>
    <x v="5"/>
    <x v="101"/>
    <x v="15"/>
    <x v="6"/>
    <x v="25"/>
    <x v="2"/>
    <x v="468"/>
    <x v="0"/>
    <x v="467"/>
  </r>
  <r>
    <x v="123"/>
    <x v="119"/>
    <x v="100"/>
    <x v="107"/>
    <x v="0"/>
    <x v="5"/>
    <x v="101"/>
    <x v="15"/>
    <x v="6"/>
    <x v="25"/>
    <x v="2"/>
    <x v="469"/>
    <x v="0"/>
    <x v="468"/>
  </r>
  <r>
    <x v="123"/>
    <x v="119"/>
    <x v="100"/>
    <x v="107"/>
    <x v="0"/>
    <x v="7"/>
    <x v="101"/>
    <x v="15"/>
    <x v="6"/>
    <x v="25"/>
    <x v="2"/>
    <x v="470"/>
    <x v="0"/>
    <x v="469"/>
  </r>
  <r>
    <x v="123"/>
    <x v="119"/>
    <x v="100"/>
    <x v="107"/>
    <x v="0"/>
    <x v="7"/>
    <x v="101"/>
    <x v="15"/>
    <x v="6"/>
    <x v="25"/>
    <x v="2"/>
    <x v="471"/>
    <x v="0"/>
    <x v="470"/>
  </r>
  <r>
    <x v="123"/>
    <x v="119"/>
    <x v="100"/>
    <x v="107"/>
    <x v="0"/>
    <x v="7"/>
    <x v="101"/>
    <x v="15"/>
    <x v="6"/>
    <x v="25"/>
    <x v="2"/>
    <x v="472"/>
    <x v="1"/>
    <x v="471"/>
  </r>
  <r>
    <x v="123"/>
    <x v="119"/>
    <x v="100"/>
    <x v="107"/>
    <x v="0"/>
    <x v="7"/>
    <x v="101"/>
    <x v="15"/>
    <x v="6"/>
    <x v="25"/>
    <x v="2"/>
    <x v="473"/>
    <x v="1"/>
    <x v="472"/>
  </r>
  <r>
    <x v="123"/>
    <x v="119"/>
    <x v="100"/>
    <x v="107"/>
    <x v="0"/>
    <x v="7"/>
    <x v="101"/>
    <x v="15"/>
    <x v="6"/>
    <x v="25"/>
    <x v="2"/>
    <x v="474"/>
    <x v="1"/>
    <x v="473"/>
  </r>
  <r>
    <x v="123"/>
    <x v="119"/>
    <x v="100"/>
    <x v="107"/>
    <x v="0"/>
    <x v="7"/>
    <x v="101"/>
    <x v="15"/>
    <x v="6"/>
    <x v="25"/>
    <x v="2"/>
    <x v="475"/>
    <x v="1"/>
    <x v="474"/>
  </r>
  <r>
    <x v="123"/>
    <x v="119"/>
    <x v="100"/>
    <x v="107"/>
    <x v="0"/>
    <x v="7"/>
    <x v="101"/>
    <x v="15"/>
    <x v="6"/>
    <x v="25"/>
    <x v="2"/>
    <x v="476"/>
    <x v="0"/>
    <x v="475"/>
  </r>
  <r>
    <x v="123"/>
    <x v="119"/>
    <x v="100"/>
    <x v="107"/>
    <x v="0"/>
    <x v="7"/>
    <x v="101"/>
    <x v="15"/>
    <x v="6"/>
    <x v="25"/>
    <x v="2"/>
    <x v="477"/>
    <x v="1"/>
    <x v="476"/>
  </r>
  <r>
    <x v="123"/>
    <x v="120"/>
    <x v="100"/>
    <x v="107"/>
    <x v="0"/>
    <x v="5"/>
    <x v="101"/>
    <x v="15"/>
    <x v="6"/>
    <x v="25"/>
    <x v="2"/>
    <x v="478"/>
    <x v="0"/>
    <x v="477"/>
  </r>
  <r>
    <x v="123"/>
    <x v="119"/>
    <x v="100"/>
    <x v="107"/>
    <x v="0"/>
    <x v="5"/>
    <x v="101"/>
    <x v="15"/>
    <x v="6"/>
    <x v="25"/>
    <x v="2"/>
    <x v="479"/>
    <x v="1"/>
    <x v="478"/>
  </r>
  <r>
    <x v="123"/>
    <x v="119"/>
    <x v="100"/>
    <x v="107"/>
    <x v="0"/>
    <x v="7"/>
    <x v="101"/>
    <x v="15"/>
    <x v="6"/>
    <x v="25"/>
    <x v="2"/>
    <x v="480"/>
    <x v="0"/>
    <x v="479"/>
  </r>
  <r>
    <x v="123"/>
    <x v="119"/>
    <x v="100"/>
    <x v="107"/>
    <x v="0"/>
    <x v="5"/>
    <x v="101"/>
    <x v="15"/>
    <x v="6"/>
    <x v="25"/>
    <x v="2"/>
    <x v="481"/>
    <x v="1"/>
    <x v="480"/>
  </r>
  <r>
    <x v="123"/>
    <x v="119"/>
    <x v="100"/>
    <x v="107"/>
    <x v="0"/>
    <x v="5"/>
    <x v="101"/>
    <x v="15"/>
    <x v="6"/>
    <x v="25"/>
    <x v="2"/>
    <x v="482"/>
    <x v="0"/>
    <x v="481"/>
  </r>
  <r>
    <x v="123"/>
    <x v="119"/>
    <x v="100"/>
    <x v="107"/>
    <x v="0"/>
    <x v="5"/>
    <x v="101"/>
    <x v="15"/>
    <x v="6"/>
    <x v="25"/>
    <x v="2"/>
    <x v="483"/>
    <x v="1"/>
    <x v="482"/>
  </r>
  <r>
    <x v="123"/>
    <x v="119"/>
    <x v="100"/>
    <x v="107"/>
    <x v="0"/>
    <x v="5"/>
    <x v="101"/>
    <x v="15"/>
    <x v="6"/>
    <x v="25"/>
    <x v="2"/>
    <x v="484"/>
    <x v="1"/>
    <x v="483"/>
  </r>
  <r>
    <x v="123"/>
    <x v="119"/>
    <x v="100"/>
    <x v="107"/>
    <x v="0"/>
    <x v="5"/>
    <x v="101"/>
    <x v="15"/>
    <x v="6"/>
    <x v="25"/>
    <x v="2"/>
    <x v="485"/>
    <x v="0"/>
    <x v="484"/>
  </r>
  <r>
    <x v="123"/>
    <x v="119"/>
    <x v="100"/>
    <x v="107"/>
    <x v="0"/>
    <x v="7"/>
    <x v="101"/>
    <x v="15"/>
    <x v="6"/>
    <x v="25"/>
    <x v="2"/>
    <x v="486"/>
    <x v="1"/>
    <x v="485"/>
  </r>
  <r>
    <x v="123"/>
    <x v="119"/>
    <x v="100"/>
    <x v="107"/>
    <x v="0"/>
    <x v="5"/>
    <x v="101"/>
    <x v="15"/>
    <x v="6"/>
    <x v="25"/>
    <x v="2"/>
    <x v="487"/>
    <x v="0"/>
    <x v="481"/>
  </r>
  <r>
    <x v="123"/>
    <x v="119"/>
    <x v="100"/>
    <x v="107"/>
    <x v="0"/>
    <x v="5"/>
    <x v="101"/>
    <x v="15"/>
    <x v="6"/>
    <x v="25"/>
    <x v="2"/>
    <x v="488"/>
    <x v="0"/>
    <x v="486"/>
  </r>
  <r>
    <x v="123"/>
    <x v="119"/>
    <x v="100"/>
    <x v="107"/>
    <x v="0"/>
    <x v="5"/>
    <x v="101"/>
    <x v="15"/>
    <x v="6"/>
    <x v="25"/>
    <x v="2"/>
    <x v="489"/>
    <x v="1"/>
    <x v="487"/>
  </r>
  <r>
    <x v="123"/>
    <x v="119"/>
    <x v="100"/>
    <x v="107"/>
    <x v="0"/>
    <x v="5"/>
    <x v="101"/>
    <x v="15"/>
    <x v="6"/>
    <x v="25"/>
    <x v="2"/>
    <x v="490"/>
    <x v="0"/>
    <x v="488"/>
  </r>
  <r>
    <x v="123"/>
    <x v="121"/>
    <x v="101"/>
    <x v="107"/>
    <x v="0"/>
    <x v="5"/>
    <x v="101"/>
    <x v="15"/>
    <x v="6"/>
    <x v="25"/>
    <x v="2"/>
    <x v="469"/>
    <x v="0"/>
    <x v="468"/>
  </r>
  <r>
    <x v="123"/>
    <x v="121"/>
    <x v="101"/>
    <x v="107"/>
    <x v="0"/>
    <x v="7"/>
    <x v="101"/>
    <x v="15"/>
    <x v="6"/>
    <x v="25"/>
    <x v="2"/>
    <x v="471"/>
    <x v="0"/>
    <x v="470"/>
  </r>
  <r>
    <x v="123"/>
    <x v="122"/>
    <x v="102"/>
    <x v="107"/>
    <x v="0"/>
    <x v="5"/>
    <x v="101"/>
    <x v="15"/>
    <x v="6"/>
    <x v="25"/>
    <x v="2"/>
    <x v="491"/>
    <x v="0"/>
    <x v="489"/>
  </r>
  <r>
    <x v="123"/>
    <x v="123"/>
    <x v="103"/>
    <x v="107"/>
    <x v="0"/>
    <x v="5"/>
    <x v="101"/>
    <x v="15"/>
    <x v="6"/>
    <x v="25"/>
    <x v="2"/>
    <x v="456"/>
    <x v="4"/>
    <x v="455"/>
  </r>
  <r>
    <x v="123"/>
    <x v="123"/>
    <x v="103"/>
    <x v="107"/>
    <x v="0"/>
    <x v="5"/>
    <x v="101"/>
    <x v="15"/>
    <x v="6"/>
    <x v="25"/>
    <x v="2"/>
    <x v="485"/>
    <x v="0"/>
    <x v="484"/>
  </r>
  <r>
    <x v="124"/>
    <x v="124"/>
    <x v="104"/>
    <x v="108"/>
    <x v="0"/>
    <x v="0"/>
    <x v="102"/>
    <x v="2"/>
    <x v="1"/>
    <x v="3"/>
    <x v="78"/>
    <x v="492"/>
    <x v="1"/>
    <x v="490"/>
  </r>
  <r>
    <x v="124"/>
    <x v="124"/>
    <x v="104"/>
    <x v="108"/>
    <x v="0"/>
    <x v="0"/>
    <x v="102"/>
    <x v="2"/>
    <x v="1"/>
    <x v="3"/>
    <x v="78"/>
    <x v="493"/>
    <x v="0"/>
    <x v="491"/>
  </r>
  <r>
    <x v="124"/>
    <x v="124"/>
    <x v="104"/>
    <x v="108"/>
    <x v="0"/>
    <x v="0"/>
    <x v="102"/>
    <x v="2"/>
    <x v="1"/>
    <x v="3"/>
    <x v="78"/>
    <x v="494"/>
    <x v="0"/>
    <x v="492"/>
  </r>
  <r>
    <x v="125"/>
    <x v="125"/>
    <x v="105"/>
    <x v="109"/>
    <x v="0"/>
    <x v="1"/>
    <x v="103"/>
    <x v="16"/>
    <x v="2"/>
    <x v="26"/>
    <x v="79"/>
    <x v="495"/>
    <x v="0"/>
    <x v="493"/>
  </r>
  <r>
    <x v="126"/>
    <x v="126"/>
    <x v="105"/>
    <x v="110"/>
    <x v="0"/>
    <x v="2"/>
    <x v="104"/>
    <x v="16"/>
    <x v="2"/>
    <x v="26"/>
    <x v="79"/>
    <x v="496"/>
    <x v="1"/>
    <x v="494"/>
  </r>
  <r>
    <x v="126"/>
    <x v="126"/>
    <x v="105"/>
    <x v="110"/>
    <x v="0"/>
    <x v="0"/>
    <x v="104"/>
    <x v="16"/>
    <x v="2"/>
    <x v="26"/>
    <x v="79"/>
    <x v="497"/>
    <x v="0"/>
    <x v="495"/>
  </r>
  <r>
    <x v="126"/>
    <x v="126"/>
    <x v="105"/>
    <x v="110"/>
    <x v="0"/>
    <x v="2"/>
    <x v="104"/>
    <x v="16"/>
    <x v="2"/>
    <x v="26"/>
    <x v="79"/>
    <x v="498"/>
    <x v="1"/>
    <x v="496"/>
  </r>
  <r>
    <x v="126"/>
    <x v="126"/>
    <x v="105"/>
    <x v="110"/>
    <x v="0"/>
    <x v="2"/>
    <x v="104"/>
    <x v="16"/>
    <x v="2"/>
    <x v="26"/>
    <x v="79"/>
    <x v="499"/>
    <x v="1"/>
    <x v="497"/>
  </r>
  <r>
    <x v="126"/>
    <x v="126"/>
    <x v="105"/>
    <x v="110"/>
    <x v="0"/>
    <x v="2"/>
    <x v="104"/>
    <x v="16"/>
    <x v="2"/>
    <x v="26"/>
    <x v="79"/>
    <x v="500"/>
    <x v="0"/>
    <x v="498"/>
  </r>
  <r>
    <x v="126"/>
    <x v="126"/>
    <x v="105"/>
    <x v="110"/>
    <x v="0"/>
    <x v="1"/>
    <x v="104"/>
    <x v="16"/>
    <x v="2"/>
    <x v="26"/>
    <x v="79"/>
    <x v="495"/>
    <x v="0"/>
    <x v="493"/>
  </r>
  <r>
    <x v="127"/>
    <x v="127"/>
    <x v="106"/>
    <x v="111"/>
    <x v="0"/>
    <x v="7"/>
    <x v="105"/>
    <x v="17"/>
    <x v="2"/>
    <x v="4"/>
    <x v="80"/>
    <x v="501"/>
    <x v="7"/>
    <x v="499"/>
  </r>
  <r>
    <x v="127"/>
    <x v="127"/>
    <x v="106"/>
    <x v="111"/>
    <x v="0"/>
    <x v="7"/>
    <x v="105"/>
    <x v="17"/>
    <x v="2"/>
    <x v="4"/>
    <x v="80"/>
    <x v="502"/>
    <x v="7"/>
    <x v="500"/>
  </r>
  <r>
    <x v="127"/>
    <x v="127"/>
    <x v="106"/>
    <x v="111"/>
    <x v="0"/>
    <x v="7"/>
    <x v="105"/>
    <x v="17"/>
    <x v="2"/>
    <x v="4"/>
    <x v="80"/>
    <x v="503"/>
    <x v="8"/>
    <x v="501"/>
  </r>
  <r>
    <x v="128"/>
    <x v="128"/>
    <x v="107"/>
    <x v="112"/>
    <x v="0"/>
    <x v="2"/>
    <x v="106"/>
    <x v="17"/>
    <x v="2"/>
    <x v="26"/>
    <x v="81"/>
    <x v="504"/>
    <x v="8"/>
    <x v="502"/>
  </r>
  <r>
    <x v="128"/>
    <x v="128"/>
    <x v="107"/>
    <x v="112"/>
    <x v="0"/>
    <x v="2"/>
    <x v="106"/>
    <x v="17"/>
    <x v="2"/>
    <x v="26"/>
    <x v="81"/>
    <x v="505"/>
    <x v="7"/>
    <x v="503"/>
  </r>
  <r>
    <x v="128"/>
    <x v="128"/>
    <x v="107"/>
    <x v="112"/>
    <x v="0"/>
    <x v="2"/>
    <x v="106"/>
    <x v="17"/>
    <x v="2"/>
    <x v="26"/>
    <x v="81"/>
    <x v="506"/>
    <x v="8"/>
    <x v="504"/>
  </r>
  <r>
    <x v="128"/>
    <x v="128"/>
    <x v="107"/>
    <x v="112"/>
    <x v="0"/>
    <x v="2"/>
    <x v="106"/>
    <x v="17"/>
    <x v="2"/>
    <x v="26"/>
    <x v="81"/>
    <x v="507"/>
    <x v="8"/>
    <x v="505"/>
  </r>
  <r>
    <x v="128"/>
    <x v="128"/>
    <x v="107"/>
    <x v="112"/>
    <x v="0"/>
    <x v="2"/>
    <x v="106"/>
    <x v="17"/>
    <x v="2"/>
    <x v="26"/>
    <x v="81"/>
    <x v="508"/>
    <x v="7"/>
    <x v="506"/>
  </r>
  <r>
    <x v="128"/>
    <x v="128"/>
    <x v="107"/>
    <x v="112"/>
    <x v="0"/>
    <x v="2"/>
    <x v="106"/>
    <x v="17"/>
    <x v="2"/>
    <x v="26"/>
    <x v="81"/>
    <x v="509"/>
    <x v="7"/>
    <x v="507"/>
  </r>
  <r>
    <x v="128"/>
    <x v="128"/>
    <x v="107"/>
    <x v="112"/>
    <x v="0"/>
    <x v="2"/>
    <x v="106"/>
    <x v="17"/>
    <x v="2"/>
    <x v="26"/>
    <x v="81"/>
    <x v="510"/>
    <x v="7"/>
    <x v="508"/>
  </r>
  <r>
    <x v="129"/>
    <x v="129"/>
    <x v="108"/>
    <x v="113"/>
    <x v="2"/>
    <x v="2"/>
    <x v="107"/>
    <x v="3"/>
    <x v="2"/>
    <x v="22"/>
    <x v="82"/>
    <x v="511"/>
    <x v="9"/>
    <x v="509"/>
  </r>
  <r>
    <x v="129"/>
    <x v="129"/>
    <x v="108"/>
    <x v="113"/>
    <x v="2"/>
    <x v="2"/>
    <x v="107"/>
    <x v="3"/>
    <x v="2"/>
    <x v="22"/>
    <x v="82"/>
    <x v="512"/>
    <x v="9"/>
    <x v="510"/>
  </r>
  <r>
    <x v="129"/>
    <x v="129"/>
    <x v="108"/>
    <x v="113"/>
    <x v="2"/>
    <x v="2"/>
    <x v="107"/>
    <x v="3"/>
    <x v="2"/>
    <x v="22"/>
    <x v="82"/>
    <x v="513"/>
    <x v="10"/>
    <x v="511"/>
  </r>
  <r>
    <x v="129"/>
    <x v="129"/>
    <x v="108"/>
    <x v="113"/>
    <x v="2"/>
    <x v="2"/>
    <x v="107"/>
    <x v="3"/>
    <x v="2"/>
    <x v="22"/>
    <x v="82"/>
    <x v="514"/>
    <x v="9"/>
    <x v="512"/>
  </r>
  <r>
    <x v="129"/>
    <x v="129"/>
    <x v="108"/>
    <x v="113"/>
    <x v="2"/>
    <x v="2"/>
    <x v="107"/>
    <x v="3"/>
    <x v="2"/>
    <x v="22"/>
    <x v="82"/>
    <x v="515"/>
    <x v="9"/>
    <x v="513"/>
  </r>
  <r>
    <x v="129"/>
    <x v="129"/>
    <x v="108"/>
    <x v="113"/>
    <x v="2"/>
    <x v="2"/>
    <x v="107"/>
    <x v="3"/>
    <x v="2"/>
    <x v="22"/>
    <x v="82"/>
    <x v="516"/>
    <x v="0"/>
    <x v="514"/>
  </r>
  <r>
    <x v="129"/>
    <x v="129"/>
    <x v="108"/>
    <x v="113"/>
    <x v="2"/>
    <x v="2"/>
    <x v="107"/>
    <x v="3"/>
    <x v="2"/>
    <x v="22"/>
    <x v="82"/>
    <x v="517"/>
    <x v="0"/>
    <x v="515"/>
  </r>
  <r>
    <x v="129"/>
    <x v="129"/>
    <x v="108"/>
    <x v="113"/>
    <x v="2"/>
    <x v="2"/>
    <x v="107"/>
    <x v="3"/>
    <x v="2"/>
    <x v="22"/>
    <x v="82"/>
    <x v="518"/>
    <x v="4"/>
    <x v="516"/>
  </r>
  <r>
    <x v="129"/>
    <x v="129"/>
    <x v="108"/>
    <x v="113"/>
    <x v="2"/>
    <x v="2"/>
    <x v="107"/>
    <x v="3"/>
    <x v="2"/>
    <x v="22"/>
    <x v="82"/>
    <x v="519"/>
    <x v="0"/>
    <x v="517"/>
  </r>
  <r>
    <x v="129"/>
    <x v="129"/>
    <x v="108"/>
    <x v="113"/>
    <x v="2"/>
    <x v="2"/>
    <x v="107"/>
    <x v="3"/>
    <x v="2"/>
    <x v="22"/>
    <x v="82"/>
    <x v="520"/>
    <x v="9"/>
    <x v="518"/>
  </r>
  <r>
    <x v="129"/>
    <x v="129"/>
    <x v="108"/>
    <x v="113"/>
    <x v="2"/>
    <x v="2"/>
    <x v="107"/>
    <x v="3"/>
    <x v="2"/>
    <x v="22"/>
    <x v="82"/>
    <x v="521"/>
    <x v="10"/>
    <x v="519"/>
  </r>
  <r>
    <x v="130"/>
    <x v="130"/>
    <x v="108"/>
    <x v="114"/>
    <x v="0"/>
    <x v="2"/>
    <x v="107"/>
    <x v="3"/>
    <x v="2"/>
    <x v="22"/>
    <x v="82"/>
    <x v="516"/>
    <x v="0"/>
    <x v="514"/>
  </r>
  <r>
    <x v="130"/>
    <x v="131"/>
    <x v="108"/>
    <x v="115"/>
    <x v="0"/>
    <x v="2"/>
    <x v="107"/>
    <x v="3"/>
    <x v="2"/>
    <x v="22"/>
    <x v="82"/>
    <x v="518"/>
    <x v="4"/>
    <x v="516"/>
  </r>
  <r>
    <x v="131"/>
    <x v="132"/>
    <x v="109"/>
    <x v="4"/>
    <x v="1"/>
    <x v="1"/>
    <x v="108"/>
    <x v="3"/>
    <x v="2"/>
    <x v="20"/>
    <x v="83"/>
    <x v="522"/>
    <x v="0"/>
    <x v="520"/>
  </r>
  <r>
    <x v="131"/>
    <x v="132"/>
    <x v="109"/>
    <x v="4"/>
    <x v="1"/>
    <x v="1"/>
    <x v="108"/>
    <x v="3"/>
    <x v="2"/>
    <x v="20"/>
    <x v="83"/>
    <x v="523"/>
    <x v="0"/>
    <x v="521"/>
  </r>
  <r>
    <x v="131"/>
    <x v="132"/>
    <x v="109"/>
    <x v="4"/>
    <x v="1"/>
    <x v="5"/>
    <x v="108"/>
    <x v="3"/>
    <x v="2"/>
    <x v="20"/>
    <x v="83"/>
    <x v="524"/>
    <x v="0"/>
    <x v="522"/>
  </r>
  <r>
    <x v="132"/>
    <x v="133"/>
    <x v="108"/>
    <x v="116"/>
    <x v="4"/>
    <x v="2"/>
    <x v="107"/>
    <x v="3"/>
    <x v="2"/>
    <x v="22"/>
    <x v="82"/>
    <x v="511"/>
    <x v="9"/>
    <x v="509"/>
  </r>
  <r>
    <x v="132"/>
    <x v="133"/>
    <x v="108"/>
    <x v="116"/>
    <x v="4"/>
    <x v="2"/>
    <x v="107"/>
    <x v="3"/>
    <x v="2"/>
    <x v="22"/>
    <x v="82"/>
    <x v="512"/>
    <x v="9"/>
    <x v="510"/>
  </r>
  <r>
    <x v="132"/>
    <x v="133"/>
    <x v="108"/>
    <x v="116"/>
    <x v="4"/>
    <x v="2"/>
    <x v="107"/>
    <x v="3"/>
    <x v="2"/>
    <x v="22"/>
    <x v="82"/>
    <x v="516"/>
    <x v="0"/>
    <x v="514"/>
  </r>
  <r>
    <x v="132"/>
    <x v="133"/>
    <x v="108"/>
    <x v="116"/>
    <x v="4"/>
    <x v="2"/>
    <x v="107"/>
    <x v="3"/>
    <x v="2"/>
    <x v="22"/>
    <x v="82"/>
    <x v="515"/>
    <x v="9"/>
    <x v="513"/>
  </r>
  <r>
    <x v="132"/>
    <x v="133"/>
    <x v="108"/>
    <x v="116"/>
    <x v="4"/>
    <x v="2"/>
    <x v="107"/>
    <x v="3"/>
    <x v="2"/>
    <x v="22"/>
    <x v="82"/>
    <x v="517"/>
    <x v="0"/>
    <x v="515"/>
  </r>
  <r>
    <x v="132"/>
    <x v="133"/>
    <x v="108"/>
    <x v="116"/>
    <x v="4"/>
    <x v="2"/>
    <x v="107"/>
    <x v="3"/>
    <x v="2"/>
    <x v="22"/>
    <x v="82"/>
    <x v="518"/>
    <x v="4"/>
    <x v="516"/>
  </r>
  <r>
    <x v="132"/>
    <x v="133"/>
    <x v="108"/>
    <x v="116"/>
    <x v="4"/>
    <x v="2"/>
    <x v="107"/>
    <x v="3"/>
    <x v="2"/>
    <x v="22"/>
    <x v="82"/>
    <x v="520"/>
    <x v="9"/>
    <x v="518"/>
  </r>
  <r>
    <x v="132"/>
    <x v="133"/>
    <x v="108"/>
    <x v="116"/>
    <x v="4"/>
    <x v="2"/>
    <x v="107"/>
    <x v="3"/>
    <x v="2"/>
    <x v="22"/>
    <x v="82"/>
    <x v="514"/>
    <x v="9"/>
    <x v="512"/>
  </r>
  <r>
    <x v="133"/>
    <x v="134"/>
    <x v="108"/>
    <x v="38"/>
    <x v="2"/>
    <x v="2"/>
    <x v="107"/>
    <x v="3"/>
    <x v="2"/>
    <x v="22"/>
    <x v="82"/>
    <x v="511"/>
    <x v="9"/>
    <x v="509"/>
  </r>
  <r>
    <x v="133"/>
    <x v="134"/>
    <x v="108"/>
    <x v="38"/>
    <x v="2"/>
    <x v="2"/>
    <x v="107"/>
    <x v="3"/>
    <x v="2"/>
    <x v="22"/>
    <x v="82"/>
    <x v="513"/>
    <x v="10"/>
    <x v="511"/>
  </r>
  <r>
    <x v="133"/>
    <x v="134"/>
    <x v="108"/>
    <x v="38"/>
    <x v="2"/>
    <x v="2"/>
    <x v="107"/>
    <x v="3"/>
    <x v="2"/>
    <x v="22"/>
    <x v="82"/>
    <x v="512"/>
    <x v="9"/>
    <x v="510"/>
  </r>
  <r>
    <x v="133"/>
    <x v="134"/>
    <x v="108"/>
    <x v="38"/>
    <x v="2"/>
    <x v="2"/>
    <x v="107"/>
    <x v="3"/>
    <x v="2"/>
    <x v="22"/>
    <x v="82"/>
    <x v="515"/>
    <x v="9"/>
    <x v="513"/>
  </r>
  <r>
    <x v="133"/>
    <x v="134"/>
    <x v="108"/>
    <x v="38"/>
    <x v="2"/>
    <x v="2"/>
    <x v="107"/>
    <x v="3"/>
    <x v="2"/>
    <x v="22"/>
    <x v="82"/>
    <x v="517"/>
    <x v="0"/>
    <x v="515"/>
  </r>
  <r>
    <x v="133"/>
    <x v="134"/>
    <x v="108"/>
    <x v="38"/>
    <x v="2"/>
    <x v="2"/>
    <x v="107"/>
    <x v="3"/>
    <x v="2"/>
    <x v="22"/>
    <x v="82"/>
    <x v="518"/>
    <x v="4"/>
    <x v="516"/>
  </r>
  <r>
    <x v="133"/>
    <x v="134"/>
    <x v="108"/>
    <x v="38"/>
    <x v="2"/>
    <x v="2"/>
    <x v="107"/>
    <x v="3"/>
    <x v="2"/>
    <x v="22"/>
    <x v="82"/>
    <x v="516"/>
    <x v="0"/>
    <x v="514"/>
  </r>
  <r>
    <x v="133"/>
    <x v="134"/>
    <x v="108"/>
    <x v="38"/>
    <x v="2"/>
    <x v="2"/>
    <x v="107"/>
    <x v="3"/>
    <x v="2"/>
    <x v="22"/>
    <x v="82"/>
    <x v="514"/>
    <x v="9"/>
    <x v="512"/>
  </r>
  <r>
    <x v="133"/>
    <x v="134"/>
    <x v="108"/>
    <x v="38"/>
    <x v="2"/>
    <x v="2"/>
    <x v="107"/>
    <x v="3"/>
    <x v="2"/>
    <x v="22"/>
    <x v="82"/>
    <x v="520"/>
    <x v="9"/>
    <x v="518"/>
  </r>
  <r>
    <x v="134"/>
    <x v="135"/>
    <x v="110"/>
    <x v="117"/>
    <x v="0"/>
    <x v="6"/>
    <x v="109"/>
    <x v="18"/>
    <x v="5"/>
    <x v="9"/>
    <x v="84"/>
    <x v="525"/>
    <x v="10"/>
    <x v="523"/>
  </r>
  <r>
    <x v="134"/>
    <x v="135"/>
    <x v="110"/>
    <x v="117"/>
    <x v="0"/>
    <x v="0"/>
    <x v="109"/>
    <x v="18"/>
    <x v="5"/>
    <x v="9"/>
    <x v="84"/>
    <x v="526"/>
    <x v="10"/>
    <x v="524"/>
  </r>
  <r>
    <x v="134"/>
    <x v="135"/>
    <x v="110"/>
    <x v="117"/>
    <x v="0"/>
    <x v="6"/>
    <x v="109"/>
    <x v="18"/>
    <x v="5"/>
    <x v="9"/>
    <x v="84"/>
    <x v="527"/>
    <x v="0"/>
    <x v="525"/>
  </r>
  <r>
    <x v="134"/>
    <x v="135"/>
    <x v="110"/>
    <x v="117"/>
    <x v="0"/>
    <x v="6"/>
    <x v="109"/>
    <x v="18"/>
    <x v="5"/>
    <x v="9"/>
    <x v="84"/>
    <x v="528"/>
    <x v="0"/>
    <x v="526"/>
  </r>
  <r>
    <x v="134"/>
    <x v="135"/>
    <x v="110"/>
    <x v="117"/>
    <x v="0"/>
    <x v="0"/>
    <x v="109"/>
    <x v="18"/>
    <x v="5"/>
    <x v="9"/>
    <x v="84"/>
    <x v="529"/>
    <x v="10"/>
    <x v="527"/>
  </r>
  <r>
    <x v="134"/>
    <x v="135"/>
    <x v="110"/>
    <x v="117"/>
    <x v="0"/>
    <x v="6"/>
    <x v="109"/>
    <x v="18"/>
    <x v="5"/>
    <x v="9"/>
    <x v="84"/>
    <x v="530"/>
    <x v="0"/>
    <x v="528"/>
  </r>
  <r>
    <x v="134"/>
    <x v="135"/>
    <x v="110"/>
    <x v="117"/>
    <x v="0"/>
    <x v="6"/>
    <x v="109"/>
    <x v="18"/>
    <x v="5"/>
    <x v="9"/>
    <x v="84"/>
    <x v="531"/>
    <x v="4"/>
    <x v="529"/>
  </r>
  <r>
    <x v="134"/>
    <x v="135"/>
    <x v="110"/>
    <x v="117"/>
    <x v="0"/>
    <x v="6"/>
    <x v="109"/>
    <x v="18"/>
    <x v="5"/>
    <x v="9"/>
    <x v="84"/>
    <x v="532"/>
    <x v="0"/>
    <x v="530"/>
  </r>
  <r>
    <x v="134"/>
    <x v="135"/>
    <x v="110"/>
    <x v="117"/>
    <x v="0"/>
    <x v="6"/>
    <x v="109"/>
    <x v="18"/>
    <x v="5"/>
    <x v="9"/>
    <x v="84"/>
    <x v="533"/>
    <x v="0"/>
    <x v="531"/>
  </r>
  <r>
    <x v="134"/>
    <x v="135"/>
    <x v="110"/>
    <x v="117"/>
    <x v="0"/>
    <x v="6"/>
    <x v="109"/>
    <x v="18"/>
    <x v="5"/>
    <x v="9"/>
    <x v="84"/>
    <x v="534"/>
    <x v="0"/>
    <x v="532"/>
  </r>
  <r>
    <x v="134"/>
    <x v="135"/>
    <x v="110"/>
    <x v="117"/>
    <x v="0"/>
    <x v="6"/>
    <x v="109"/>
    <x v="18"/>
    <x v="5"/>
    <x v="9"/>
    <x v="84"/>
    <x v="535"/>
    <x v="10"/>
    <x v="533"/>
  </r>
  <r>
    <x v="134"/>
    <x v="135"/>
    <x v="110"/>
    <x v="117"/>
    <x v="0"/>
    <x v="6"/>
    <x v="109"/>
    <x v="18"/>
    <x v="5"/>
    <x v="9"/>
    <x v="84"/>
    <x v="536"/>
    <x v="10"/>
    <x v="534"/>
  </r>
  <r>
    <x v="134"/>
    <x v="135"/>
    <x v="110"/>
    <x v="117"/>
    <x v="0"/>
    <x v="6"/>
    <x v="109"/>
    <x v="18"/>
    <x v="5"/>
    <x v="9"/>
    <x v="84"/>
    <x v="537"/>
    <x v="10"/>
    <x v="535"/>
  </r>
  <r>
    <x v="135"/>
    <x v="136"/>
    <x v="111"/>
    <x v="118"/>
    <x v="0"/>
    <x v="6"/>
    <x v="110"/>
    <x v="18"/>
    <x v="5"/>
    <x v="9"/>
    <x v="84"/>
    <x v="537"/>
    <x v="10"/>
    <x v="535"/>
  </r>
  <r>
    <x v="135"/>
    <x v="136"/>
    <x v="111"/>
    <x v="118"/>
    <x v="0"/>
    <x v="6"/>
    <x v="110"/>
    <x v="18"/>
    <x v="5"/>
    <x v="9"/>
    <x v="84"/>
    <x v="525"/>
    <x v="10"/>
    <x v="523"/>
  </r>
  <r>
    <x v="135"/>
    <x v="136"/>
    <x v="111"/>
    <x v="118"/>
    <x v="0"/>
    <x v="6"/>
    <x v="110"/>
    <x v="18"/>
    <x v="5"/>
    <x v="9"/>
    <x v="84"/>
    <x v="527"/>
    <x v="0"/>
    <x v="525"/>
  </r>
  <r>
    <x v="135"/>
    <x v="136"/>
    <x v="111"/>
    <x v="118"/>
    <x v="0"/>
    <x v="6"/>
    <x v="110"/>
    <x v="18"/>
    <x v="5"/>
    <x v="9"/>
    <x v="84"/>
    <x v="533"/>
    <x v="0"/>
    <x v="531"/>
  </r>
  <r>
    <x v="135"/>
    <x v="136"/>
    <x v="111"/>
    <x v="118"/>
    <x v="0"/>
    <x v="6"/>
    <x v="110"/>
    <x v="18"/>
    <x v="5"/>
    <x v="9"/>
    <x v="84"/>
    <x v="530"/>
    <x v="0"/>
    <x v="528"/>
  </r>
  <r>
    <x v="135"/>
    <x v="136"/>
    <x v="111"/>
    <x v="118"/>
    <x v="0"/>
    <x v="6"/>
    <x v="110"/>
    <x v="18"/>
    <x v="5"/>
    <x v="9"/>
    <x v="84"/>
    <x v="535"/>
    <x v="10"/>
    <x v="533"/>
  </r>
  <r>
    <x v="135"/>
    <x v="136"/>
    <x v="111"/>
    <x v="118"/>
    <x v="0"/>
    <x v="6"/>
    <x v="110"/>
    <x v="18"/>
    <x v="5"/>
    <x v="9"/>
    <x v="84"/>
    <x v="528"/>
    <x v="0"/>
    <x v="526"/>
  </r>
  <r>
    <x v="135"/>
    <x v="136"/>
    <x v="111"/>
    <x v="118"/>
    <x v="0"/>
    <x v="6"/>
    <x v="110"/>
    <x v="18"/>
    <x v="5"/>
    <x v="9"/>
    <x v="84"/>
    <x v="536"/>
    <x v="10"/>
    <x v="534"/>
  </r>
  <r>
    <x v="135"/>
    <x v="136"/>
    <x v="111"/>
    <x v="118"/>
    <x v="0"/>
    <x v="6"/>
    <x v="110"/>
    <x v="18"/>
    <x v="5"/>
    <x v="9"/>
    <x v="84"/>
    <x v="538"/>
    <x v="0"/>
    <x v="536"/>
  </r>
  <r>
    <x v="135"/>
    <x v="136"/>
    <x v="111"/>
    <x v="118"/>
    <x v="0"/>
    <x v="6"/>
    <x v="110"/>
    <x v="18"/>
    <x v="5"/>
    <x v="9"/>
    <x v="84"/>
    <x v="534"/>
    <x v="0"/>
    <x v="532"/>
  </r>
  <r>
    <x v="135"/>
    <x v="136"/>
    <x v="111"/>
    <x v="118"/>
    <x v="0"/>
    <x v="6"/>
    <x v="110"/>
    <x v="18"/>
    <x v="5"/>
    <x v="9"/>
    <x v="84"/>
    <x v="532"/>
    <x v="0"/>
    <x v="530"/>
  </r>
  <r>
    <x v="136"/>
    <x v="137"/>
    <x v="112"/>
    <x v="119"/>
    <x v="3"/>
    <x v="3"/>
    <x v="111"/>
    <x v="3"/>
    <x v="2"/>
    <x v="22"/>
    <x v="85"/>
    <x v="539"/>
    <x v="0"/>
    <x v="537"/>
  </r>
  <r>
    <x v="136"/>
    <x v="137"/>
    <x v="112"/>
    <x v="119"/>
    <x v="3"/>
    <x v="3"/>
    <x v="111"/>
    <x v="3"/>
    <x v="2"/>
    <x v="22"/>
    <x v="85"/>
    <x v="540"/>
    <x v="4"/>
    <x v="538"/>
  </r>
  <r>
    <x v="137"/>
    <x v="138"/>
    <x v="113"/>
    <x v="120"/>
    <x v="0"/>
    <x v="6"/>
    <x v="112"/>
    <x v="18"/>
    <x v="5"/>
    <x v="9"/>
    <x v="84"/>
    <x v="527"/>
    <x v="0"/>
    <x v="525"/>
  </r>
  <r>
    <x v="137"/>
    <x v="138"/>
    <x v="113"/>
    <x v="120"/>
    <x v="0"/>
    <x v="6"/>
    <x v="112"/>
    <x v="18"/>
    <x v="5"/>
    <x v="9"/>
    <x v="84"/>
    <x v="530"/>
    <x v="0"/>
    <x v="528"/>
  </r>
  <r>
    <x v="137"/>
    <x v="138"/>
    <x v="113"/>
    <x v="120"/>
    <x v="0"/>
    <x v="6"/>
    <x v="112"/>
    <x v="18"/>
    <x v="5"/>
    <x v="9"/>
    <x v="84"/>
    <x v="528"/>
    <x v="0"/>
    <x v="526"/>
  </r>
  <r>
    <x v="137"/>
    <x v="138"/>
    <x v="113"/>
    <x v="120"/>
    <x v="0"/>
    <x v="6"/>
    <x v="112"/>
    <x v="18"/>
    <x v="5"/>
    <x v="9"/>
    <x v="84"/>
    <x v="534"/>
    <x v="0"/>
    <x v="532"/>
  </r>
  <r>
    <x v="137"/>
    <x v="138"/>
    <x v="113"/>
    <x v="120"/>
    <x v="0"/>
    <x v="6"/>
    <x v="112"/>
    <x v="18"/>
    <x v="5"/>
    <x v="9"/>
    <x v="84"/>
    <x v="532"/>
    <x v="0"/>
    <x v="530"/>
  </r>
  <r>
    <x v="137"/>
    <x v="138"/>
    <x v="113"/>
    <x v="120"/>
    <x v="0"/>
    <x v="6"/>
    <x v="112"/>
    <x v="18"/>
    <x v="5"/>
    <x v="9"/>
    <x v="84"/>
    <x v="535"/>
    <x v="10"/>
    <x v="533"/>
  </r>
  <r>
    <x v="137"/>
    <x v="138"/>
    <x v="113"/>
    <x v="120"/>
    <x v="0"/>
    <x v="6"/>
    <x v="112"/>
    <x v="18"/>
    <x v="5"/>
    <x v="9"/>
    <x v="84"/>
    <x v="537"/>
    <x v="10"/>
    <x v="535"/>
  </r>
  <r>
    <x v="137"/>
    <x v="138"/>
    <x v="113"/>
    <x v="120"/>
    <x v="0"/>
    <x v="6"/>
    <x v="112"/>
    <x v="18"/>
    <x v="5"/>
    <x v="9"/>
    <x v="84"/>
    <x v="536"/>
    <x v="10"/>
    <x v="534"/>
  </r>
  <r>
    <x v="137"/>
    <x v="138"/>
    <x v="113"/>
    <x v="120"/>
    <x v="0"/>
    <x v="6"/>
    <x v="112"/>
    <x v="18"/>
    <x v="5"/>
    <x v="9"/>
    <x v="84"/>
    <x v="531"/>
    <x v="4"/>
    <x v="529"/>
  </r>
  <r>
    <x v="137"/>
    <x v="138"/>
    <x v="113"/>
    <x v="120"/>
    <x v="0"/>
    <x v="6"/>
    <x v="112"/>
    <x v="18"/>
    <x v="5"/>
    <x v="9"/>
    <x v="84"/>
    <x v="525"/>
    <x v="10"/>
    <x v="523"/>
  </r>
  <r>
    <x v="137"/>
    <x v="138"/>
    <x v="113"/>
    <x v="120"/>
    <x v="0"/>
    <x v="6"/>
    <x v="112"/>
    <x v="18"/>
    <x v="5"/>
    <x v="9"/>
    <x v="84"/>
    <x v="533"/>
    <x v="0"/>
    <x v="531"/>
  </r>
  <r>
    <x v="137"/>
    <x v="138"/>
    <x v="113"/>
    <x v="120"/>
    <x v="0"/>
    <x v="6"/>
    <x v="112"/>
    <x v="18"/>
    <x v="5"/>
    <x v="9"/>
    <x v="84"/>
    <x v="538"/>
    <x v="0"/>
    <x v="536"/>
  </r>
  <r>
    <x v="138"/>
    <x v="139"/>
    <x v="114"/>
    <x v="121"/>
    <x v="0"/>
    <x v="5"/>
    <x v="113"/>
    <x v="19"/>
    <x v="6"/>
    <x v="27"/>
    <x v="65"/>
    <x v="541"/>
    <x v="0"/>
    <x v="539"/>
  </r>
  <r>
    <x v="138"/>
    <x v="139"/>
    <x v="114"/>
    <x v="121"/>
    <x v="0"/>
    <x v="5"/>
    <x v="113"/>
    <x v="19"/>
    <x v="6"/>
    <x v="27"/>
    <x v="65"/>
    <x v="542"/>
    <x v="0"/>
    <x v="540"/>
  </r>
  <r>
    <x v="138"/>
    <x v="139"/>
    <x v="114"/>
    <x v="121"/>
    <x v="0"/>
    <x v="5"/>
    <x v="113"/>
    <x v="19"/>
    <x v="6"/>
    <x v="27"/>
    <x v="65"/>
    <x v="543"/>
    <x v="10"/>
    <x v="541"/>
  </r>
  <r>
    <x v="138"/>
    <x v="139"/>
    <x v="114"/>
    <x v="121"/>
    <x v="0"/>
    <x v="5"/>
    <x v="113"/>
    <x v="19"/>
    <x v="6"/>
    <x v="27"/>
    <x v="65"/>
    <x v="544"/>
    <x v="0"/>
    <x v="542"/>
  </r>
  <r>
    <x v="138"/>
    <x v="139"/>
    <x v="114"/>
    <x v="121"/>
    <x v="0"/>
    <x v="5"/>
    <x v="113"/>
    <x v="19"/>
    <x v="6"/>
    <x v="27"/>
    <x v="65"/>
    <x v="545"/>
    <x v="0"/>
    <x v="543"/>
  </r>
  <r>
    <x v="138"/>
    <x v="139"/>
    <x v="114"/>
    <x v="121"/>
    <x v="0"/>
    <x v="5"/>
    <x v="113"/>
    <x v="19"/>
    <x v="6"/>
    <x v="27"/>
    <x v="65"/>
    <x v="546"/>
    <x v="10"/>
    <x v="544"/>
  </r>
  <r>
    <x v="138"/>
    <x v="139"/>
    <x v="114"/>
    <x v="121"/>
    <x v="0"/>
    <x v="5"/>
    <x v="113"/>
    <x v="19"/>
    <x v="6"/>
    <x v="27"/>
    <x v="65"/>
    <x v="547"/>
    <x v="0"/>
    <x v="545"/>
  </r>
  <r>
    <x v="138"/>
    <x v="139"/>
    <x v="114"/>
    <x v="121"/>
    <x v="0"/>
    <x v="5"/>
    <x v="113"/>
    <x v="19"/>
    <x v="6"/>
    <x v="27"/>
    <x v="65"/>
    <x v="548"/>
    <x v="10"/>
    <x v="546"/>
  </r>
  <r>
    <x v="138"/>
    <x v="139"/>
    <x v="114"/>
    <x v="121"/>
    <x v="0"/>
    <x v="5"/>
    <x v="113"/>
    <x v="19"/>
    <x v="6"/>
    <x v="27"/>
    <x v="65"/>
    <x v="549"/>
    <x v="0"/>
    <x v="547"/>
  </r>
  <r>
    <x v="138"/>
    <x v="139"/>
    <x v="114"/>
    <x v="121"/>
    <x v="0"/>
    <x v="5"/>
    <x v="113"/>
    <x v="19"/>
    <x v="6"/>
    <x v="27"/>
    <x v="65"/>
    <x v="550"/>
    <x v="0"/>
    <x v="548"/>
  </r>
  <r>
    <x v="138"/>
    <x v="139"/>
    <x v="114"/>
    <x v="121"/>
    <x v="0"/>
    <x v="5"/>
    <x v="113"/>
    <x v="19"/>
    <x v="6"/>
    <x v="27"/>
    <x v="65"/>
    <x v="551"/>
    <x v="0"/>
    <x v="549"/>
  </r>
  <r>
    <x v="138"/>
    <x v="139"/>
    <x v="114"/>
    <x v="121"/>
    <x v="0"/>
    <x v="5"/>
    <x v="113"/>
    <x v="19"/>
    <x v="6"/>
    <x v="27"/>
    <x v="65"/>
    <x v="552"/>
    <x v="1"/>
    <x v="550"/>
  </r>
  <r>
    <x v="138"/>
    <x v="139"/>
    <x v="114"/>
    <x v="121"/>
    <x v="0"/>
    <x v="5"/>
    <x v="113"/>
    <x v="19"/>
    <x v="6"/>
    <x v="27"/>
    <x v="65"/>
    <x v="553"/>
    <x v="0"/>
    <x v="551"/>
  </r>
  <r>
    <x v="138"/>
    <x v="139"/>
    <x v="114"/>
    <x v="121"/>
    <x v="0"/>
    <x v="5"/>
    <x v="113"/>
    <x v="19"/>
    <x v="6"/>
    <x v="27"/>
    <x v="65"/>
    <x v="554"/>
    <x v="0"/>
    <x v="552"/>
  </r>
  <r>
    <x v="138"/>
    <x v="139"/>
    <x v="114"/>
    <x v="121"/>
    <x v="0"/>
    <x v="5"/>
    <x v="113"/>
    <x v="19"/>
    <x v="6"/>
    <x v="27"/>
    <x v="65"/>
    <x v="555"/>
    <x v="9"/>
    <x v="553"/>
  </r>
  <r>
    <x v="138"/>
    <x v="139"/>
    <x v="114"/>
    <x v="121"/>
    <x v="0"/>
    <x v="5"/>
    <x v="113"/>
    <x v="19"/>
    <x v="6"/>
    <x v="27"/>
    <x v="65"/>
    <x v="556"/>
    <x v="0"/>
    <x v="554"/>
  </r>
  <r>
    <x v="138"/>
    <x v="139"/>
    <x v="114"/>
    <x v="121"/>
    <x v="0"/>
    <x v="5"/>
    <x v="113"/>
    <x v="19"/>
    <x v="6"/>
    <x v="27"/>
    <x v="65"/>
    <x v="557"/>
    <x v="0"/>
    <x v="555"/>
  </r>
  <r>
    <x v="138"/>
    <x v="139"/>
    <x v="114"/>
    <x v="121"/>
    <x v="0"/>
    <x v="5"/>
    <x v="113"/>
    <x v="19"/>
    <x v="6"/>
    <x v="27"/>
    <x v="65"/>
    <x v="558"/>
    <x v="9"/>
    <x v="556"/>
  </r>
  <r>
    <x v="138"/>
    <x v="139"/>
    <x v="114"/>
    <x v="121"/>
    <x v="0"/>
    <x v="5"/>
    <x v="113"/>
    <x v="19"/>
    <x v="6"/>
    <x v="27"/>
    <x v="65"/>
    <x v="559"/>
    <x v="0"/>
    <x v="557"/>
  </r>
  <r>
    <x v="138"/>
    <x v="140"/>
    <x v="115"/>
    <x v="121"/>
    <x v="2"/>
    <x v="5"/>
    <x v="114"/>
    <x v="19"/>
    <x v="6"/>
    <x v="27"/>
    <x v="65"/>
    <x v="560"/>
    <x v="0"/>
    <x v="558"/>
  </r>
  <r>
    <x v="138"/>
    <x v="140"/>
    <x v="115"/>
    <x v="121"/>
    <x v="2"/>
    <x v="5"/>
    <x v="114"/>
    <x v="19"/>
    <x v="6"/>
    <x v="27"/>
    <x v="65"/>
    <x v="561"/>
    <x v="0"/>
    <x v="559"/>
  </r>
  <r>
    <x v="138"/>
    <x v="140"/>
    <x v="115"/>
    <x v="121"/>
    <x v="2"/>
    <x v="5"/>
    <x v="114"/>
    <x v="19"/>
    <x v="6"/>
    <x v="27"/>
    <x v="65"/>
    <x v="541"/>
    <x v="0"/>
    <x v="539"/>
  </r>
  <r>
    <x v="138"/>
    <x v="140"/>
    <x v="115"/>
    <x v="121"/>
    <x v="2"/>
    <x v="5"/>
    <x v="114"/>
    <x v="19"/>
    <x v="6"/>
    <x v="27"/>
    <x v="65"/>
    <x v="562"/>
    <x v="0"/>
    <x v="560"/>
  </r>
  <r>
    <x v="138"/>
    <x v="140"/>
    <x v="115"/>
    <x v="121"/>
    <x v="2"/>
    <x v="5"/>
    <x v="114"/>
    <x v="19"/>
    <x v="6"/>
    <x v="27"/>
    <x v="65"/>
    <x v="563"/>
    <x v="0"/>
    <x v="561"/>
  </r>
  <r>
    <x v="138"/>
    <x v="140"/>
    <x v="115"/>
    <x v="121"/>
    <x v="2"/>
    <x v="5"/>
    <x v="114"/>
    <x v="19"/>
    <x v="6"/>
    <x v="27"/>
    <x v="65"/>
    <x v="550"/>
    <x v="0"/>
    <x v="548"/>
  </r>
  <r>
    <x v="138"/>
    <x v="141"/>
    <x v="116"/>
    <x v="122"/>
    <x v="1"/>
    <x v="5"/>
    <x v="114"/>
    <x v="19"/>
    <x v="6"/>
    <x v="27"/>
    <x v="65"/>
    <x v="541"/>
    <x v="0"/>
    <x v="539"/>
  </r>
  <r>
    <x v="138"/>
    <x v="141"/>
    <x v="116"/>
    <x v="122"/>
    <x v="1"/>
    <x v="5"/>
    <x v="114"/>
    <x v="19"/>
    <x v="6"/>
    <x v="27"/>
    <x v="65"/>
    <x v="542"/>
    <x v="0"/>
    <x v="540"/>
  </r>
  <r>
    <x v="138"/>
    <x v="141"/>
    <x v="116"/>
    <x v="122"/>
    <x v="1"/>
    <x v="5"/>
    <x v="114"/>
    <x v="19"/>
    <x v="6"/>
    <x v="27"/>
    <x v="65"/>
    <x v="545"/>
    <x v="0"/>
    <x v="543"/>
  </r>
  <r>
    <x v="138"/>
    <x v="141"/>
    <x v="116"/>
    <x v="122"/>
    <x v="1"/>
    <x v="5"/>
    <x v="114"/>
    <x v="19"/>
    <x v="6"/>
    <x v="27"/>
    <x v="65"/>
    <x v="564"/>
    <x v="0"/>
    <x v="562"/>
  </r>
  <r>
    <x v="138"/>
    <x v="142"/>
    <x v="117"/>
    <x v="121"/>
    <x v="0"/>
    <x v="5"/>
    <x v="114"/>
    <x v="19"/>
    <x v="6"/>
    <x v="27"/>
    <x v="65"/>
    <x v="545"/>
    <x v="0"/>
    <x v="543"/>
  </r>
  <r>
    <x v="138"/>
    <x v="142"/>
    <x v="117"/>
    <x v="121"/>
    <x v="0"/>
    <x v="5"/>
    <x v="114"/>
    <x v="19"/>
    <x v="6"/>
    <x v="27"/>
    <x v="65"/>
    <x v="547"/>
    <x v="0"/>
    <x v="545"/>
  </r>
  <r>
    <x v="138"/>
    <x v="142"/>
    <x v="117"/>
    <x v="121"/>
    <x v="0"/>
    <x v="5"/>
    <x v="114"/>
    <x v="19"/>
    <x v="6"/>
    <x v="27"/>
    <x v="65"/>
    <x v="544"/>
    <x v="0"/>
    <x v="542"/>
  </r>
  <r>
    <x v="138"/>
    <x v="142"/>
    <x v="117"/>
    <x v="121"/>
    <x v="0"/>
    <x v="5"/>
    <x v="114"/>
    <x v="19"/>
    <x v="6"/>
    <x v="27"/>
    <x v="65"/>
    <x v="542"/>
    <x v="0"/>
    <x v="540"/>
  </r>
  <r>
    <x v="138"/>
    <x v="142"/>
    <x v="117"/>
    <x v="121"/>
    <x v="0"/>
    <x v="5"/>
    <x v="114"/>
    <x v="19"/>
    <x v="6"/>
    <x v="27"/>
    <x v="65"/>
    <x v="541"/>
    <x v="0"/>
    <x v="539"/>
  </r>
  <r>
    <x v="138"/>
    <x v="142"/>
    <x v="117"/>
    <x v="121"/>
    <x v="0"/>
    <x v="5"/>
    <x v="114"/>
    <x v="19"/>
    <x v="6"/>
    <x v="27"/>
    <x v="65"/>
    <x v="565"/>
    <x v="0"/>
    <x v="563"/>
  </r>
  <r>
    <x v="138"/>
    <x v="142"/>
    <x v="117"/>
    <x v="121"/>
    <x v="0"/>
    <x v="5"/>
    <x v="114"/>
    <x v="19"/>
    <x v="6"/>
    <x v="27"/>
    <x v="65"/>
    <x v="559"/>
    <x v="0"/>
    <x v="557"/>
  </r>
  <r>
    <x v="138"/>
    <x v="142"/>
    <x v="117"/>
    <x v="121"/>
    <x v="0"/>
    <x v="5"/>
    <x v="114"/>
    <x v="19"/>
    <x v="6"/>
    <x v="27"/>
    <x v="65"/>
    <x v="566"/>
    <x v="4"/>
    <x v="564"/>
  </r>
  <r>
    <x v="139"/>
    <x v="143"/>
    <x v="118"/>
    <x v="123"/>
    <x v="2"/>
    <x v="2"/>
    <x v="115"/>
    <x v="2"/>
    <x v="1"/>
    <x v="3"/>
    <x v="0"/>
    <x v="567"/>
    <x v="0"/>
    <x v="565"/>
  </r>
  <r>
    <x v="139"/>
    <x v="143"/>
    <x v="118"/>
    <x v="123"/>
    <x v="2"/>
    <x v="2"/>
    <x v="115"/>
    <x v="2"/>
    <x v="1"/>
    <x v="3"/>
    <x v="0"/>
    <x v="568"/>
    <x v="1"/>
    <x v="566"/>
  </r>
  <r>
    <x v="139"/>
    <x v="143"/>
    <x v="118"/>
    <x v="123"/>
    <x v="2"/>
    <x v="2"/>
    <x v="115"/>
    <x v="2"/>
    <x v="1"/>
    <x v="3"/>
    <x v="0"/>
    <x v="569"/>
    <x v="1"/>
    <x v="567"/>
  </r>
  <r>
    <x v="139"/>
    <x v="143"/>
    <x v="118"/>
    <x v="123"/>
    <x v="2"/>
    <x v="2"/>
    <x v="115"/>
    <x v="2"/>
    <x v="1"/>
    <x v="3"/>
    <x v="0"/>
    <x v="570"/>
    <x v="1"/>
    <x v="568"/>
  </r>
  <r>
    <x v="139"/>
    <x v="143"/>
    <x v="118"/>
    <x v="123"/>
    <x v="2"/>
    <x v="2"/>
    <x v="115"/>
    <x v="2"/>
    <x v="1"/>
    <x v="3"/>
    <x v="0"/>
    <x v="571"/>
    <x v="2"/>
    <x v="569"/>
  </r>
  <r>
    <x v="139"/>
    <x v="143"/>
    <x v="118"/>
    <x v="123"/>
    <x v="2"/>
    <x v="2"/>
    <x v="115"/>
    <x v="2"/>
    <x v="1"/>
    <x v="3"/>
    <x v="0"/>
    <x v="572"/>
    <x v="2"/>
    <x v="570"/>
  </r>
  <r>
    <x v="139"/>
    <x v="143"/>
    <x v="118"/>
    <x v="123"/>
    <x v="2"/>
    <x v="2"/>
    <x v="115"/>
    <x v="2"/>
    <x v="1"/>
    <x v="3"/>
    <x v="0"/>
    <x v="573"/>
    <x v="0"/>
    <x v="571"/>
  </r>
  <r>
    <x v="139"/>
    <x v="143"/>
    <x v="118"/>
    <x v="123"/>
    <x v="2"/>
    <x v="2"/>
    <x v="115"/>
    <x v="2"/>
    <x v="1"/>
    <x v="3"/>
    <x v="0"/>
    <x v="574"/>
    <x v="0"/>
    <x v="572"/>
  </r>
  <r>
    <x v="139"/>
    <x v="143"/>
    <x v="118"/>
    <x v="123"/>
    <x v="2"/>
    <x v="2"/>
    <x v="115"/>
    <x v="2"/>
    <x v="1"/>
    <x v="3"/>
    <x v="0"/>
    <x v="575"/>
    <x v="1"/>
    <x v="573"/>
  </r>
  <r>
    <x v="140"/>
    <x v="144"/>
    <x v="119"/>
    <x v="124"/>
    <x v="1"/>
    <x v="1"/>
    <x v="116"/>
    <x v="2"/>
    <x v="1"/>
    <x v="3"/>
    <x v="86"/>
    <x v="576"/>
    <x v="0"/>
    <x v="574"/>
  </r>
  <r>
    <x v="140"/>
    <x v="144"/>
    <x v="119"/>
    <x v="124"/>
    <x v="1"/>
    <x v="1"/>
    <x v="116"/>
    <x v="2"/>
    <x v="1"/>
    <x v="3"/>
    <x v="86"/>
    <x v="577"/>
    <x v="0"/>
    <x v="575"/>
  </r>
  <r>
    <x v="140"/>
    <x v="144"/>
    <x v="119"/>
    <x v="124"/>
    <x v="1"/>
    <x v="1"/>
    <x v="116"/>
    <x v="2"/>
    <x v="1"/>
    <x v="3"/>
    <x v="86"/>
    <x v="578"/>
    <x v="0"/>
    <x v="576"/>
  </r>
  <r>
    <x v="140"/>
    <x v="144"/>
    <x v="119"/>
    <x v="124"/>
    <x v="1"/>
    <x v="1"/>
    <x v="116"/>
    <x v="2"/>
    <x v="1"/>
    <x v="3"/>
    <x v="86"/>
    <x v="579"/>
    <x v="1"/>
    <x v="577"/>
  </r>
  <r>
    <x v="140"/>
    <x v="144"/>
    <x v="119"/>
    <x v="124"/>
    <x v="1"/>
    <x v="1"/>
    <x v="116"/>
    <x v="2"/>
    <x v="1"/>
    <x v="3"/>
    <x v="86"/>
    <x v="580"/>
    <x v="1"/>
    <x v="578"/>
  </r>
  <r>
    <x v="141"/>
    <x v="145"/>
    <x v="120"/>
    <x v="125"/>
    <x v="0"/>
    <x v="2"/>
    <x v="117"/>
    <x v="2"/>
    <x v="1"/>
    <x v="3"/>
    <x v="87"/>
    <x v="581"/>
    <x v="0"/>
    <x v="579"/>
  </r>
  <r>
    <x v="141"/>
    <x v="145"/>
    <x v="120"/>
    <x v="125"/>
    <x v="0"/>
    <x v="2"/>
    <x v="117"/>
    <x v="2"/>
    <x v="1"/>
    <x v="3"/>
    <x v="87"/>
    <x v="570"/>
    <x v="1"/>
    <x v="568"/>
  </r>
  <r>
    <x v="141"/>
    <x v="145"/>
    <x v="120"/>
    <x v="125"/>
    <x v="0"/>
    <x v="2"/>
    <x v="117"/>
    <x v="2"/>
    <x v="1"/>
    <x v="3"/>
    <x v="87"/>
    <x v="568"/>
    <x v="1"/>
    <x v="566"/>
  </r>
  <r>
    <x v="141"/>
    <x v="145"/>
    <x v="120"/>
    <x v="125"/>
    <x v="0"/>
    <x v="0"/>
    <x v="117"/>
    <x v="2"/>
    <x v="1"/>
    <x v="3"/>
    <x v="87"/>
    <x v="582"/>
    <x v="1"/>
    <x v="580"/>
  </r>
  <r>
    <x v="141"/>
    <x v="145"/>
    <x v="120"/>
    <x v="125"/>
    <x v="0"/>
    <x v="0"/>
    <x v="117"/>
    <x v="2"/>
    <x v="1"/>
    <x v="3"/>
    <x v="87"/>
    <x v="583"/>
    <x v="0"/>
    <x v="581"/>
  </r>
  <r>
    <x v="142"/>
    <x v="146"/>
    <x v="121"/>
    <x v="126"/>
    <x v="1"/>
    <x v="1"/>
    <x v="118"/>
    <x v="2"/>
    <x v="1"/>
    <x v="3"/>
    <x v="86"/>
    <x v="577"/>
    <x v="0"/>
    <x v="575"/>
  </r>
  <r>
    <x v="142"/>
    <x v="146"/>
    <x v="121"/>
    <x v="126"/>
    <x v="1"/>
    <x v="1"/>
    <x v="118"/>
    <x v="2"/>
    <x v="1"/>
    <x v="3"/>
    <x v="86"/>
    <x v="578"/>
    <x v="0"/>
    <x v="576"/>
  </r>
  <r>
    <x v="142"/>
    <x v="146"/>
    <x v="121"/>
    <x v="126"/>
    <x v="1"/>
    <x v="1"/>
    <x v="118"/>
    <x v="2"/>
    <x v="1"/>
    <x v="3"/>
    <x v="86"/>
    <x v="576"/>
    <x v="0"/>
    <x v="574"/>
  </r>
  <r>
    <x v="142"/>
    <x v="146"/>
    <x v="121"/>
    <x v="126"/>
    <x v="1"/>
    <x v="1"/>
    <x v="118"/>
    <x v="2"/>
    <x v="1"/>
    <x v="3"/>
    <x v="86"/>
    <x v="580"/>
    <x v="1"/>
    <x v="578"/>
  </r>
  <r>
    <x v="142"/>
    <x v="146"/>
    <x v="121"/>
    <x v="126"/>
    <x v="1"/>
    <x v="1"/>
    <x v="118"/>
    <x v="2"/>
    <x v="1"/>
    <x v="3"/>
    <x v="86"/>
    <x v="579"/>
    <x v="1"/>
    <x v="577"/>
  </r>
  <r>
    <x v="143"/>
    <x v="147"/>
    <x v="122"/>
    <x v="127"/>
    <x v="0"/>
    <x v="0"/>
    <x v="119"/>
    <x v="2"/>
    <x v="1"/>
    <x v="28"/>
    <x v="2"/>
    <x v="584"/>
    <x v="0"/>
    <x v="582"/>
  </r>
  <r>
    <x v="143"/>
    <x v="147"/>
    <x v="122"/>
    <x v="127"/>
    <x v="0"/>
    <x v="2"/>
    <x v="119"/>
    <x v="2"/>
    <x v="1"/>
    <x v="28"/>
    <x v="2"/>
    <x v="571"/>
    <x v="2"/>
    <x v="569"/>
  </r>
  <r>
    <x v="143"/>
    <x v="147"/>
    <x v="122"/>
    <x v="127"/>
    <x v="0"/>
    <x v="2"/>
    <x v="119"/>
    <x v="2"/>
    <x v="1"/>
    <x v="28"/>
    <x v="2"/>
    <x v="573"/>
    <x v="0"/>
    <x v="571"/>
  </r>
  <r>
    <x v="143"/>
    <x v="147"/>
    <x v="122"/>
    <x v="127"/>
    <x v="0"/>
    <x v="0"/>
    <x v="119"/>
    <x v="2"/>
    <x v="1"/>
    <x v="28"/>
    <x v="2"/>
    <x v="585"/>
    <x v="0"/>
    <x v="583"/>
  </r>
  <r>
    <x v="143"/>
    <x v="147"/>
    <x v="122"/>
    <x v="127"/>
    <x v="0"/>
    <x v="0"/>
    <x v="119"/>
    <x v="2"/>
    <x v="1"/>
    <x v="28"/>
    <x v="2"/>
    <x v="586"/>
    <x v="0"/>
    <x v="584"/>
  </r>
  <r>
    <x v="143"/>
    <x v="147"/>
    <x v="122"/>
    <x v="127"/>
    <x v="0"/>
    <x v="0"/>
    <x v="119"/>
    <x v="2"/>
    <x v="1"/>
    <x v="28"/>
    <x v="2"/>
    <x v="587"/>
    <x v="1"/>
    <x v="585"/>
  </r>
  <r>
    <x v="143"/>
    <x v="147"/>
    <x v="122"/>
    <x v="127"/>
    <x v="0"/>
    <x v="2"/>
    <x v="119"/>
    <x v="2"/>
    <x v="1"/>
    <x v="28"/>
    <x v="2"/>
    <x v="569"/>
    <x v="1"/>
    <x v="567"/>
  </r>
  <r>
    <x v="143"/>
    <x v="147"/>
    <x v="122"/>
    <x v="127"/>
    <x v="0"/>
    <x v="0"/>
    <x v="119"/>
    <x v="2"/>
    <x v="1"/>
    <x v="28"/>
    <x v="2"/>
    <x v="582"/>
    <x v="1"/>
    <x v="580"/>
  </r>
  <r>
    <x v="143"/>
    <x v="147"/>
    <x v="122"/>
    <x v="127"/>
    <x v="0"/>
    <x v="0"/>
    <x v="119"/>
    <x v="2"/>
    <x v="1"/>
    <x v="28"/>
    <x v="2"/>
    <x v="588"/>
    <x v="1"/>
    <x v="586"/>
  </r>
  <r>
    <x v="143"/>
    <x v="147"/>
    <x v="122"/>
    <x v="127"/>
    <x v="0"/>
    <x v="0"/>
    <x v="119"/>
    <x v="2"/>
    <x v="1"/>
    <x v="28"/>
    <x v="2"/>
    <x v="589"/>
    <x v="2"/>
    <x v="587"/>
  </r>
  <r>
    <x v="143"/>
    <x v="147"/>
    <x v="122"/>
    <x v="127"/>
    <x v="0"/>
    <x v="2"/>
    <x v="119"/>
    <x v="2"/>
    <x v="1"/>
    <x v="28"/>
    <x v="2"/>
    <x v="568"/>
    <x v="1"/>
    <x v="566"/>
  </r>
  <r>
    <x v="143"/>
    <x v="147"/>
    <x v="122"/>
    <x v="127"/>
    <x v="0"/>
    <x v="0"/>
    <x v="119"/>
    <x v="2"/>
    <x v="1"/>
    <x v="28"/>
    <x v="2"/>
    <x v="590"/>
    <x v="1"/>
    <x v="588"/>
  </r>
  <r>
    <x v="143"/>
    <x v="147"/>
    <x v="122"/>
    <x v="127"/>
    <x v="0"/>
    <x v="0"/>
    <x v="119"/>
    <x v="2"/>
    <x v="1"/>
    <x v="28"/>
    <x v="2"/>
    <x v="591"/>
    <x v="1"/>
    <x v="589"/>
  </r>
  <r>
    <x v="143"/>
    <x v="147"/>
    <x v="122"/>
    <x v="127"/>
    <x v="0"/>
    <x v="0"/>
    <x v="119"/>
    <x v="2"/>
    <x v="1"/>
    <x v="28"/>
    <x v="2"/>
    <x v="592"/>
    <x v="0"/>
    <x v="590"/>
  </r>
  <r>
    <x v="143"/>
    <x v="147"/>
    <x v="122"/>
    <x v="127"/>
    <x v="0"/>
    <x v="0"/>
    <x v="119"/>
    <x v="2"/>
    <x v="1"/>
    <x v="28"/>
    <x v="2"/>
    <x v="593"/>
    <x v="1"/>
    <x v="591"/>
  </r>
  <r>
    <x v="144"/>
    <x v="148"/>
    <x v="123"/>
    <x v="128"/>
    <x v="1"/>
    <x v="1"/>
    <x v="120"/>
    <x v="1"/>
    <x v="0"/>
    <x v="1"/>
    <x v="0"/>
    <x v="594"/>
    <x v="0"/>
    <x v="592"/>
  </r>
  <r>
    <x v="144"/>
    <x v="148"/>
    <x v="123"/>
    <x v="128"/>
    <x v="1"/>
    <x v="1"/>
    <x v="120"/>
    <x v="1"/>
    <x v="0"/>
    <x v="1"/>
    <x v="0"/>
    <x v="595"/>
    <x v="2"/>
    <x v="593"/>
  </r>
  <r>
    <x v="144"/>
    <x v="148"/>
    <x v="123"/>
    <x v="128"/>
    <x v="1"/>
    <x v="1"/>
    <x v="120"/>
    <x v="1"/>
    <x v="0"/>
    <x v="1"/>
    <x v="0"/>
    <x v="596"/>
    <x v="2"/>
    <x v="594"/>
  </r>
  <r>
    <x v="144"/>
    <x v="148"/>
    <x v="123"/>
    <x v="128"/>
    <x v="1"/>
    <x v="1"/>
    <x v="120"/>
    <x v="1"/>
    <x v="0"/>
    <x v="1"/>
    <x v="0"/>
    <x v="597"/>
    <x v="2"/>
    <x v="595"/>
  </r>
  <r>
    <x v="144"/>
    <x v="148"/>
    <x v="123"/>
    <x v="128"/>
    <x v="1"/>
    <x v="1"/>
    <x v="120"/>
    <x v="1"/>
    <x v="0"/>
    <x v="1"/>
    <x v="0"/>
    <x v="598"/>
    <x v="0"/>
    <x v="596"/>
  </r>
  <r>
    <x v="144"/>
    <x v="148"/>
    <x v="123"/>
    <x v="128"/>
    <x v="1"/>
    <x v="1"/>
    <x v="120"/>
    <x v="1"/>
    <x v="0"/>
    <x v="1"/>
    <x v="0"/>
    <x v="599"/>
    <x v="2"/>
    <x v="597"/>
  </r>
  <r>
    <x v="144"/>
    <x v="148"/>
    <x v="123"/>
    <x v="128"/>
    <x v="1"/>
    <x v="1"/>
    <x v="120"/>
    <x v="1"/>
    <x v="0"/>
    <x v="1"/>
    <x v="0"/>
    <x v="600"/>
    <x v="2"/>
    <x v="598"/>
  </r>
  <r>
    <x v="144"/>
    <x v="148"/>
    <x v="123"/>
    <x v="128"/>
    <x v="1"/>
    <x v="1"/>
    <x v="120"/>
    <x v="1"/>
    <x v="0"/>
    <x v="1"/>
    <x v="0"/>
    <x v="601"/>
    <x v="0"/>
    <x v="599"/>
  </r>
  <r>
    <x v="144"/>
    <x v="148"/>
    <x v="123"/>
    <x v="128"/>
    <x v="1"/>
    <x v="1"/>
    <x v="120"/>
    <x v="1"/>
    <x v="0"/>
    <x v="1"/>
    <x v="0"/>
    <x v="602"/>
    <x v="0"/>
    <x v="600"/>
  </r>
  <r>
    <x v="144"/>
    <x v="149"/>
    <x v="124"/>
    <x v="129"/>
    <x v="1"/>
    <x v="1"/>
    <x v="121"/>
    <x v="1"/>
    <x v="0"/>
    <x v="1"/>
    <x v="0"/>
    <x v="603"/>
    <x v="11"/>
    <x v="601"/>
  </r>
  <r>
    <x v="144"/>
    <x v="149"/>
    <x v="124"/>
    <x v="129"/>
    <x v="1"/>
    <x v="1"/>
    <x v="121"/>
    <x v="1"/>
    <x v="0"/>
    <x v="1"/>
    <x v="0"/>
    <x v="604"/>
    <x v="11"/>
    <x v="602"/>
  </r>
  <r>
    <x v="144"/>
    <x v="149"/>
    <x v="124"/>
    <x v="129"/>
    <x v="1"/>
    <x v="1"/>
    <x v="121"/>
    <x v="1"/>
    <x v="0"/>
    <x v="1"/>
    <x v="0"/>
    <x v="605"/>
    <x v="11"/>
    <x v="603"/>
  </r>
  <r>
    <x v="144"/>
    <x v="149"/>
    <x v="124"/>
    <x v="129"/>
    <x v="1"/>
    <x v="1"/>
    <x v="121"/>
    <x v="1"/>
    <x v="0"/>
    <x v="1"/>
    <x v="0"/>
    <x v="606"/>
    <x v="11"/>
    <x v="604"/>
  </r>
  <r>
    <x v="144"/>
    <x v="149"/>
    <x v="124"/>
    <x v="129"/>
    <x v="1"/>
    <x v="1"/>
    <x v="121"/>
    <x v="1"/>
    <x v="0"/>
    <x v="1"/>
    <x v="0"/>
    <x v="607"/>
    <x v="0"/>
    <x v="605"/>
  </r>
  <r>
    <x v="144"/>
    <x v="149"/>
    <x v="124"/>
    <x v="129"/>
    <x v="1"/>
    <x v="1"/>
    <x v="121"/>
    <x v="1"/>
    <x v="0"/>
    <x v="1"/>
    <x v="0"/>
    <x v="608"/>
    <x v="12"/>
    <x v="606"/>
  </r>
  <r>
    <x v="145"/>
    <x v="150"/>
    <x v="125"/>
    <x v="102"/>
    <x v="0"/>
    <x v="8"/>
    <x v="95"/>
    <x v="20"/>
    <x v="5"/>
    <x v="9"/>
    <x v="74"/>
    <x v="609"/>
    <x v="0"/>
    <x v="607"/>
  </r>
  <r>
    <x v="145"/>
    <x v="150"/>
    <x v="125"/>
    <x v="102"/>
    <x v="0"/>
    <x v="8"/>
    <x v="95"/>
    <x v="20"/>
    <x v="5"/>
    <x v="9"/>
    <x v="74"/>
    <x v="610"/>
    <x v="0"/>
    <x v="608"/>
  </r>
  <r>
    <x v="145"/>
    <x v="150"/>
    <x v="125"/>
    <x v="102"/>
    <x v="0"/>
    <x v="8"/>
    <x v="95"/>
    <x v="20"/>
    <x v="5"/>
    <x v="9"/>
    <x v="74"/>
    <x v="611"/>
    <x v="1"/>
    <x v="609"/>
  </r>
  <r>
    <x v="145"/>
    <x v="150"/>
    <x v="125"/>
    <x v="102"/>
    <x v="0"/>
    <x v="8"/>
    <x v="95"/>
    <x v="20"/>
    <x v="5"/>
    <x v="9"/>
    <x v="74"/>
    <x v="612"/>
    <x v="0"/>
    <x v="610"/>
  </r>
  <r>
    <x v="145"/>
    <x v="150"/>
    <x v="125"/>
    <x v="102"/>
    <x v="0"/>
    <x v="8"/>
    <x v="95"/>
    <x v="20"/>
    <x v="5"/>
    <x v="9"/>
    <x v="74"/>
    <x v="613"/>
    <x v="0"/>
    <x v="611"/>
  </r>
  <r>
    <x v="145"/>
    <x v="150"/>
    <x v="125"/>
    <x v="102"/>
    <x v="0"/>
    <x v="8"/>
    <x v="95"/>
    <x v="20"/>
    <x v="5"/>
    <x v="9"/>
    <x v="74"/>
    <x v="614"/>
    <x v="1"/>
    <x v="612"/>
  </r>
  <r>
    <x v="145"/>
    <x v="150"/>
    <x v="125"/>
    <x v="102"/>
    <x v="0"/>
    <x v="8"/>
    <x v="95"/>
    <x v="20"/>
    <x v="5"/>
    <x v="9"/>
    <x v="74"/>
    <x v="615"/>
    <x v="1"/>
    <x v="613"/>
  </r>
  <r>
    <x v="145"/>
    <x v="150"/>
    <x v="125"/>
    <x v="102"/>
    <x v="0"/>
    <x v="8"/>
    <x v="95"/>
    <x v="20"/>
    <x v="5"/>
    <x v="9"/>
    <x v="74"/>
    <x v="616"/>
    <x v="4"/>
    <x v="614"/>
  </r>
  <r>
    <x v="145"/>
    <x v="150"/>
    <x v="125"/>
    <x v="102"/>
    <x v="0"/>
    <x v="8"/>
    <x v="95"/>
    <x v="20"/>
    <x v="5"/>
    <x v="9"/>
    <x v="74"/>
    <x v="617"/>
    <x v="1"/>
    <x v="615"/>
  </r>
  <r>
    <x v="145"/>
    <x v="150"/>
    <x v="125"/>
    <x v="102"/>
    <x v="0"/>
    <x v="8"/>
    <x v="95"/>
    <x v="20"/>
    <x v="5"/>
    <x v="9"/>
    <x v="74"/>
    <x v="618"/>
    <x v="0"/>
    <x v="616"/>
  </r>
  <r>
    <x v="145"/>
    <x v="150"/>
    <x v="125"/>
    <x v="102"/>
    <x v="0"/>
    <x v="8"/>
    <x v="95"/>
    <x v="20"/>
    <x v="5"/>
    <x v="9"/>
    <x v="74"/>
    <x v="619"/>
    <x v="1"/>
    <x v="617"/>
  </r>
  <r>
    <x v="145"/>
    <x v="150"/>
    <x v="125"/>
    <x v="102"/>
    <x v="0"/>
    <x v="8"/>
    <x v="95"/>
    <x v="20"/>
    <x v="5"/>
    <x v="9"/>
    <x v="74"/>
    <x v="620"/>
    <x v="1"/>
    <x v="618"/>
  </r>
  <r>
    <x v="145"/>
    <x v="150"/>
    <x v="125"/>
    <x v="102"/>
    <x v="0"/>
    <x v="8"/>
    <x v="95"/>
    <x v="20"/>
    <x v="5"/>
    <x v="9"/>
    <x v="74"/>
    <x v="621"/>
    <x v="1"/>
    <x v="619"/>
  </r>
  <r>
    <x v="145"/>
    <x v="150"/>
    <x v="125"/>
    <x v="102"/>
    <x v="0"/>
    <x v="8"/>
    <x v="95"/>
    <x v="20"/>
    <x v="5"/>
    <x v="9"/>
    <x v="74"/>
    <x v="622"/>
    <x v="1"/>
    <x v="620"/>
  </r>
  <r>
    <x v="145"/>
    <x v="150"/>
    <x v="125"/>
    <x v="102"/>
    <x v="0"/>
    <x v="8"/>
    <x v="95"/>
    <x v="20"/>
    <x v="5"/>
    <x v="9"/>
    <x v="74"/>
    <x v="623"/>
    <x v="0"/>
    <x v="621"/>
  </r>
  <r>
    <x v="145"/>
    <x v="150"/>
    <x v="125"/>
    <x v="102"/>
    <x v="0"/>
    <x v="8"/>
    <x v="95"/>
    <x v="20"/>
    <x v="5"/>
    <x v="9"/>
    <x v="74"/>
    <x v="624"/>
    <x v="1"/>
    <x v="622"/>
  </r>
  <r>
    <x v="145"/>
    <x v="150"/>
    <x v="125"/>
    <x v="102"/>
    <x v="0"/>
    <x v="8"/>
    <x v="95"/>
    <x v="20"/>
    <x v="5"/>
    <x v="9"/>
    <x v="74"/>
    <x v="625"/>
    <x v="1"/>
    <x v="623"/>
  </r>
  <r>
    <x v="145"/>
    <x v="150"/>
    <x v="125"/>
    <x v="102"/>
    <x v="0"/>
    <x v="8"/>
    <x v="95"/>
    <x v="20"/>
    <x v="5"/>
    <x v="9"/>
    <x v="74"/>
    <x v="626"/>
    <x v="1"/>
    <x v="624"/>
  </r>
  <r>
    <x v="146"/>
    <x v="151"/>
    <x v="126"/>
    <x v="130"/>
    <x v="0"/>
    <x v="6"/>
    <x v="122"/>
    <x v="21"/>
    <x v="5"/>
    <x v="9"/>
    <x v="88"/>
    <x v="627"/>
    <x v="0"/>
    <x v="625"/>
  </r>
  <r>
    <x v="146"/>
    <x v="151"/>
    <x v="126"/>
    <x v="130"/>
    <x v="0"/>
    <x v="6"/>
    <x v="122"/>
    <x v="21"/>
    <x v="5"/>
    <x v="9"/>
    <x v="88"/>
    <x v="628"/>
    <x v="0"/>
    <x v="626"/>
  </r>
  <r>
    <x v="146"/>
    <x v="151"/>
    <x v="126"/>
    <x v="130"/>
    <x v="0"/>
    <x v="6"/>
    <x v="122"/>
    <x v="21"/>
    <x v="5"/>
    <x v="9"/>
    <x v="88"/>
    <x v="629"/>
    <x v="0"/>
    <x v="627"/>
  </r>
  <r>
    <x v="146"/>
    <x v="151"/>
    <x v="126"/>
    <x v="130"/>
    <x v="0"/>
    <x v="6"/>
    <x v="122"/>
    <x v="21"/>
    <x v="5"/>
    <x v="9"/>
    <x v="88"/>
    <x v="630"/>
    <x v="0"/>
    <x v="628"/>
  </r>
  <r>
    <x v="146"/>
    <x v="151"/>
    <x v="126"/>
    <x v="130"/>
    <x v="0"/>
    <x v="6"/>
    <x v="122"/>
    <x v="21"/>
    <x v="5"/>
    <x v="9"/>
    <x v="88"/>
    <x v="631"/>
    <x v="0"/>
    <x v="508"/>
  </r>
  <r>
    <x v="147"/>
    <x v="152"/>
    <x v="127"/>
    <x v="49"/>
    <x v="1"/>
    <x v="7"/>
    <x v="123"/>
    <x v="6"/>
    <x v="2"/>
    <x v="29"/>
    <x v="89"/>
    <x v="632"/>
    <x v="0"/>
    <x v="629"/>
  </r>
  <r>
    <x v="147"/>
    <x v="152"/>
    <x v="127"/>
    <x v="49"/>
    <x v="1"/>
    <x v="7"/>
    <x v="123"/>
    <x v="6"/>
    <x v="2"/>
    <x v="29"/>
    <x v="89"/>
    <x v="633"/>
    <x v="0"/>
    <x v="630"/>
  </r>
  <r>
    <x v="147"/>
    <x v="152"/>
    <x v="127"/>
    <x v="49"/>
    <x v="1"/>
    <x v="7"/>
    <x v="123"/>
    <x v="6"/>
    <x v="2"/>
    <x v="29"/>
    <x v="89"/>
    <x v="634"/>
    <x v="0"/>
    <x v="631"/>
  </r>
  <r>
    <x v="147"/>
    <x v="152"/>
    <x v="127"/>
    <x v="49"/>
    <x v="1"/>
    <x v="7"/>
    <x v="123"/>
    <x v="6"/>
    <x v="2"/>
    <x v="29"/>
    <x v="89"/>
    <x v="635"/>
    <x v="0"/>
    <x v="632"/>
  </r>
  <r>
    <x v="147"/>
    <x v="152"/>
    <x v="127"/>
    <x v="49"/>
    <x v="1"/>
    <x v="7"/>
    <x v="123"/>
    <x v="6"/>
    <x v="2"/>
    <x v="29"/>
    <x v="89"/>
    <x v="636"/>
    <x v="0"/>
    <x v="633"/>
  </r>
  <r>
    <x v="147"/>
    <x v="152"/>
    <x v="127"/>
    <x v="49"/>
    <x v="1"/>
    <x v="5"/>
    <x v="123"/>
    <x v="6"/>
    <x v="2"/>
    <x v="29"/>
    <x v="89"/>
    <x v="637"/>
    <x v="1"/>
    <x v="634"/>
  </r>
  <r>
    <x v="148"/>
    <x v="153"/>
    <x v="127"/>
    <x v="131"/>
    <x v="4"/>
    <x v="7"/>
    <x v="123"/>
    <x v="6"/>
    <x v="2"/>
    <x v="29"/>
    <x v="89"/>
    <x v="638"/>
    <x v="1"/>
    <x v="635"/>
  </r>
  <r>
    <x v="148"/>
    <x v="153"/>
    <x v="127"/>
    <x v="131"/>
    <x v="4"/>
    <x v="7"/>
    <x v="123"/>
    <x v="6"/>
    <x v="2"/>
    <x v="29"/>
    <x v="89"/>
    <x v="633"/>
    <x v="0"/>
    <x v="630"/>
  </r>
  <r>
    <x v="148"/>
    <x v="153"/>
    <x v="127"/>
    <x v="131"/>
    <x v="4"/>
    <x v="7"/>
    <x v="123"/>
    <x v="6"/>
    <x v="2"/>
    <x v="29"/>
    <x v="89"/>
    <x v="639"/>
    <x v="1"/>
    <x v="636"/>
  </r>
  <r>
    <x v="148"/>
    <x v="153"/>
    <x v="127"/>
    <x v="131"/>
    <x v="4"/>
    <x v="7"/>
    <x v="123"/>
    <x v="6"/>
    <x v="2"/>
    <x v="29"/>
    <x v="89"/>
    <x v="634"/>
    <x v="0"/>
    <x v="631"/>
  </r>
  <r>
    <x v="148"/>
    <x v="153"/>
    <x v="127"/>
    <x v="131"/>
    <x v="4"/>
    <x v="7"/>
    <x v="123"/>
    <x v="6"/>
    <x v="2"/>
    <x v="29"/>
    <x v="89"/>
    <x v="632"/>
    <x v="0"/>
    <x v="629"/>
  </r>
  <r>
    <x v="148"/>
    <x v="153"/>
    <x v="127"/>
    <x v="131"/>
    <x v="4"/>
    <x v="7"/>
    <x v="123"/>
    <x v="6"/>
    <x v="2"/>
    <x v="29"/>
    <x v="89"/>
    <x v="635"/>
    <x v="0"/>
    <x v="632"/>
  </r>
  <r>
    <x v="148"/>
    <x v="153"/>
    <x v="127"/>
    <x v="131"/>
    <x v="4"/>
    <x v="7"/>
    <x v="123"/>
    <x v="6"/>
    <x v="2"/>
    <x v="29"/>
    <x v="89"/>
    <x v="636"/>
    <x v="0"/>
    <x v="633"/>
  </r>
  <r>
    <x v="148"/>
    <x v="153"/>
    <x v="127"/>
    <x v="131"/>
    <x v="4"/>
    <x v="5"/>
    <x v="123"/>
    <x v="6"/>
    <x v="2"/>
    <x v="29"/>
    <x v="89"/>
    <x v="637"/>
    <x v="1"/>
    <x v="634"/>
  </r>
  <r>
    <x v="149"/>
    <x v="154"/>
    <x v="127"/>
    <x v="38"/>
    <x v="2"/>
    <x v="7"/>
    <x v="123"/>
    <x v="6"/>
    <x v="2"/>
    <x v="29"/>
    <x v="89"/>
    <x v="634"/>
    <x v="0"/>
    <x v="631"/>
  </r>
  <r>
    <x v="149"/>
    <x v="154"/>
    <x v="127"/>
    <x v="38"/>
    <x v="2"/>
    <x v="7"/>
    <x v="123"/>
    <x v="6"/>
    <x v="2"/>
    <x v="29"/>
    <x v="89"/>
    <x v="633"/>
    <x v="0"/>
    <x v="630"/>
  </r>
  <r>
    <x v="149"/>
    <x v="154"/>
    <x v="127"/>
    <x v="38"/>
    <x v="2"/>
    <x v="7"/>
    <x v="123"/>
    <x v="6"/>
    <x v="2"/>
    <x v="29"/>
    <x v="89"/>
    <x v="632"/>
    <x v="0"/>
    <x v="629"/>
  </r>
  <r>
    <x v="149"/>
    <x v="154"/>
    <x v="127"/>
    <x v="38"/>
    <x v="2"/>
    <x v="7"/>
    <x v="123"/>
    <x v="6"/>
    <x v="2"/>
    <x v="29"/>
    <x v="89"/>
    <x v="638"/>
    <x v="1"/>
    <x v="635"/>
  </r>
  <r>
    <x v="149"/>
    <x v="154"/>
    <x v="127"/>
    <x v="38"/>
    <x v="2"/>
    <x v="7"/>
    <x v="123"/>
    <x v="6"/>
    <x v="2"/>
    <x v="29"/>
    <x v="89"/>
    <x v="635"/>
    <x v="0"/>
    <x v="632"/>
  </r>
  <r>
    <x v="149"/>
    <x v="154"/>
    <x v="127"/>
    <x v="38"/>
    <x v="2"/>
    <x v="7"/>
    <x v="123"/>
    <x v="6"/>
    <x v="2"/>
    <x v="29"/>
    <x v="89"/>
    <x v="636"/>
    <x v="0"/>
    <x v="633"/>
  </r>
  <r>
    <x v="149"/>
    <x v="154"/>
    <x v="127"/>
    <x v="38"/>
    <x v="2"/>
    <x v="5"/>
    <x v="123"/>
    <x v="6"/>
    <x v="2"/>
    <x v="29"/>
    <x v="89"/>
    <x v="637"/>
    <x v="1"/>
    <x v="634"/>
  </r>
  <r>
    <x v="150"/>
    <x v="155"/>
    <x v="127"/>
    <x v="132"/>
    <x v="5"/>
    <x v="7"/>
    <x v="123"/>
    <x v="6"/>
    <x v="2"/>
    <x v="29"/>
    <x v="89"/>
    <x v="632"/>
    <x v="0"/>
    <x v="629"/>
  </r>
  <r>
    <x v="150"/>
    <x v="155"/>
    <x v="127"/>
    <x v="132"/>
    <x v="5"/>
    <x v="7"/>
    <x v="123"/>
    <x v="6"/>
    <x v="2"/>
    <x v="29"/>
    <x v="89"/>
    <x v="633"/>
    <x v="0"/>
    <x v="630"/>
  </r>
  <r>
    <x v="150"/>
    <x v="155"/>
    <x v="127"/>
    <x v="132"/>
    <x v="5"/>
    <x v="7"/>
    <x v="123"/>
    <x v="6"/>
    <x v="2"/>
    <x v="29"/>
    <x v="89"/>
    <x v="635"/>
    <x v="0"/>
    <x v="632"/>
  </r>
  <r>
    <x v="150"/>
    <x v="155"/>
    <x v="127"/>
    <x v="132"/>
    <x v="5"/>
    <x v="7"/>
    <x v="123"/>
    <x v="6"/>
    <x v="2"/>
    <x v="29"/>
    <x v="89"/>
    <x v="636"/>
    <x v="0"/>
    <x v="633"/>
  </r>
  <r>
    <x v="150"/>
    <x v="155"/>
    <x v="127"/>
    <x v="132"/>
    <x v="5"/>
    <x v="7"/>
    <x v="123"/>
    <x v="6"/>
    <x v="2"/>
    <x v="29"/>
    <x v="89"/>
    <x v="634"/>
    <x v="0"/>
    <x v="631"/>
  </r>
  <r>
    <x v="150"/>
    <x v="155"/>
    <x v="127"/>
    <x v="132"/>
    <x v="5"/>
    <x v="5"/>
    <x v="123"/>
    <x v="6"/>
    <x v="2"/>
    <x v="29"/>
    <x v="89"/>
    <x v="637"/>
    <x v="1"/>
    <x v="634"/>
  </r>
  <r>
    <x v="150"/>
    <x v="155"/>
    <x v="127"/>
    <x v="132"/>
    <x v="5"/>
    <x v="7"/>
    <x v="123"/>
    <x v="6"/>
    <x v="2"/>
    <x v="29"/>
    <x v="89"/>
    <x v="640"/>
    <x v="0"/>
    <x v="637"/>
  </r>
  <r>
    <x v="151"/>
    <x v="156"/>
    <x v="127"/>
    <x v="133"/>
    <x v="0"/>
    <x v="7"/>
    <x v="123"/>
    <x v="6"/>
    <x v="2"/>
    <x v="29"/>
    <x v="89"/>
    <x v="638"/>
    <x v="1"/>
    <x v="635"/>
  </r>
  <r>
    <x v="151"/>
    <x v="156"/>
    <x v="127"/>
    <x v="133"/>
    <x v="0"/>
    <x v="7"/>
    <x v="123"/>
    <x v="6"/>
    <x v="2"/>
    <x v="29"/>
    <x v="89"/>
    <x v="632"/>
    <x v="0"/>
    <x v="629"/>
  </r>
  <r>
    <x v="151"/>
    <x v="157"/>
    <x v="127"/>
    <x v="134"/>
    <x v="0"/>
    <x v="7"/>
    <x v="123"/>
    <x v="6"/>
    <x v="2"/>
    <x v="29"/>
    <x v="89"/>
    <x v="635"/>
    <x v="0"/>
    <x v="632"/>
  </r>
  <r>
    <x v="151"/>
    <x v="156"/>
    <x v="127"/>
    <x v="133"/>
    <x v="0"/>
    <x v="7"/>
    <x v="123"/>
    <x v="6"/>
    <x v="2"/>
    <x v="29"/>
    <x v="89"/>
    <x v="639"/>
    <x v="1"/>
    <x v="636"/>
  </r>
  <r>
    <x v="151"/>
    <x v="157"/>
    <x v="127"/>
    <x v="134"/>
    <x v="0"/>
    <x v="7"/>
    <x v="123"/>
    <x v="6"/>
    <x v="2"/>
    <x v="29"/>
    <x v="89"/>
    <x v="639"/>
    <x v="1"/>
    <x v="636"/>
  </r>
  <r>
    <x v="151"/>
    <x v="157"/>
    <x v="127"/>
    <x v="134"/>
    <x v="0"/>
    <x v="7"/>
    <x v="123"/>
    <x v="6"/>
    <x v="2"/>
    <x v="29"/>
    <x v="89"/>
    <x v="638"/>
    <x v="1"/>
    <x v="635"/>
  </r>
  <r>
    <x v="151"/>
    <x v="156"/>
    <x v="127"/>
    <x v="133"/>
    <x v="0"/>
    <x v="7"/>
    <x v="123"/>
    <x v="6"/>
    <x v="2"/>
    <x v="29"/>
    <x v="89"/>
    <x v="634"/>
    <x v="0"/>
    <x v="631"/>
  </r>
  <r>
    <x v="151"/>
    <x v="156"/>
    <x v="127"/>
    <x v="133"/>
    <x v="0"/>
    <x v="7"/>
    <x v="123"/>
    <x v="6"/>
    <x v="2"/>
    <x v="29"/>
    <x v="89"/>
    <x v="636"/>
    <x v="0"/>
    <x v="633"/>
  </r>
  <r>
    <x v="151"/>
    <x v="157"/>
    <x v="127"/>
    <x v="134"/>
    <x v="0"/>
    <x v="7"/>
    <x v="123"/>
    <x v="6"/>
    <x v="2"/>
    <x v="29"/>
    <x v="89"/>
    <x v="632"/>
    <x v="0"/>
    <x v="629"/>
  </r>
  <r>
    <x v="151"/>
    <x v="157"/>
    <x v="127"/>
    <x v="134"/>
    <x v="0"/>
    <x v="7"/>
    <x v="123"/>
    <x v="6"/>
    <x v="2"/>
    <x v="29"/>
    <x v="89"/>
    <x v="636"/>
    <x v="0"/>
    <x v="633"/>
  </r>
  <r>
    <x v="151"/>
    <x v="156"/>
    <x v="127"/>
    <x v="133"/>
    <x v="0"/>
    <x v="7"/>
    <x v="123"/>
    <x v="6"/>
    <x v="2"/>
    <x v="29"/>
    <x v="89"/>
    <x v="641"/>
    <x v="1"/>
    <x v="638"/>
  </r>
  <r>
    <x v="151"/>
    <x v="157"/>
    <x v="127"/>
    <x v="134"/>
    <x v="0"/>
    <x v="7"/>
    <x v="123"/>
    <x v="6"/>
    <x v="2"/>
    <x v="29"/>
    <x v="89"/>
    <x v="634"/>
    <x v="0"/>
    <x v="631"/>
  </r>
  <r>
    <x v="151"/>
    <x v="157"/>
    <x v="127"/>
    <x v="134"/>
    <x v="0"/>
    <x v="7"/>
    <x v="123"/>
    <x v="6"/>
    <x v="2"/>
    <x v="29"/>
    <x v="89"/>
    <x v="633"/>
    <x v="0"/>
    <x v="630"/>
  </r>
  <r>
    <x v="151"/>
    <x v="156"/>
    <x v="127"/>
    <x v="133"/>
    <x v="0"/>
    <x v="7"/>
    <x v="123"/>
    <x v="6"/>
    <x v="2"/>
    <x v="29"/>
    <x v="89"/>
    <x v="635"/>
    <x v="0"/>
    <x v="632"/>
  </r>
  <r>
    <x v="151"/>
    <x v="156"/>
    <x v="127"/>
    <x v="133"/>
    <x v="0"/>
    <x v="7"/>
    <x v="123"/>
    <x v="6"/>
    <x v="2"/>
    <x v="29"/>
    <x v="89"/>
    <x v="633"/>
    <x v="0"/>
    <x v="630"/>
  </r>
  <r>
    <x v="151"/>
    <x v="156"/>
    <x v="127"/>
    <x v="133"/>
    <x v="0"/>
    <x v="7"/>
    <x v="123"/>
    <x v="6"/>
    <x v="2"/>
    <x v="29"/>
    <x v="89"/>
    <x v="642"/>
    <x v="0"/>
    <x v="639"/>
  </r>
  <r>
    <x v="151"/>
    <x v="157"/>
    <x v="127"/>
    <x v="134"/>
    <x v="0"/>
    <x v="7"/>
    <x v="123"/>
    <x v="6"/>
    <x v="2"/>
    <x v="29"/>
    <x v="89"/>
    <x v="640"/>
    <x v="0"/>
    <x v="637"/>
  </r>
  <r>
    <x v="151"/>
    <x v="157"/>
    <x v="127"/>
    <x v="134"/>
    <x v="0"/>
    <x v="5"/>
    <x v="123"/>
    <x v="6"/>
    <x v="2"/>
    <x v="29"/>
    <x v="89"/>
    <x v="637"/>
    <x v="1"/>
    <x v="634"/>
  </r>
  <r>
    <x v="151"/>
    <x v="156"/>
    <x v="127"/>
    <x v="133"/>
    <x v="0"/>
    <x v="5"/>
    <x v="123"/>
    <x v="6"/>
    <x v="2"/>
    <x v="29"/>
    <x v="89"/>
    <x v="637"/>
    <x v="1"/>
    <x v="634"/>
  </r>
  <r>
    <x v="152"/>
    <x v="158"/>
    <x v="127"/>
    <x v="135"/>
    <x v="3"/>
    <x v="7"/>
    <x v="123"/>
    <x v="6"/>
    <x v="2"/>
    <x v="29"/>
    <x v="89"/>
    <x v="638"/>
    <x v="1"/>
    <x v="635"/>
  </r>
  <r>
    <x v="152"/>
    <x v="158"/>
    <x v="127"/>
    <x v="135"/>
    <x v="3"/>
    <x v="7"/>
    <x v="123"/>
    <x v="6"/>
    <x v="2"/>
    <x v="29"/>
    <x v="89"/>
    <x v="632"/>
    <x v="0"/>
    <x v="629"/>
  </r>
  <r>
    <x v="152"/>
    <x v="158"/>
    <x v="127"/>
    <x v="135"/>
    <x v="3"/>
    <x v="7"/>
    <x v="123"/>
    <x v="6"/>
    <x v="2"/>
    <x v="29"/>
    <x v="89"/>
    <x v="633"/>
    <x v="0"/>
    <x v="630"/>
  </r>
  <r>
    <x v="152"/>
    <x v="158"/>
    <x v="127"/>
    <x v="135"/>
    <x v="3"/>
    <x v="7"/>
    <x v="123"/>
    <x v="6"/>
    <x v="2"/>
    <x v="29"/>
    <x v="89"/>
    <x v="634"/>
    <x v="0"/>
    <x v="631"/>
  </r>
  <r>
    <x v="152"/>
    <x v="158"/>
    <x v="127"/>
    <x v="135"/>
    <x v="3"/>
    <x v="7"/>
    <x v="123"/>
    <x v="6"/>
    <x v="2"/>
    <x v="29"/>
    <x v="89"/>
    <x v="636"/>
    <x v="0"/>
    <x v="633"/>
  </r>
  <r>
    <x v="152"/>
    <x v="158"/>
    <x v="127"/>
    <x v="135"/>
    <x v="3"/>
    <x v="7"/>
    <x v="123"/>
    <x v="6"/>
    <x v="2"/>
    <x v="29"/>
    <x v="89"/>
    <x v="635"/>
    <x v="0"/>
    <x v="632"/>
  </r>
  <r>
    <x v="152"/>
    <x v="158"/>
    <x v="127"/>
    <x v="135"/>
    <x v="3"/>
    <x v="5"/>
    <x v="123"/>
    <x v="6"/>
    <x v="2"/>
    <x v="29"/>
    <x v="89"/>
    <x v="637"/>
    <x v="1"/>
    <x v="634"/>
  </r>
  <r>
    <x v="153"/>
    <x v="159"/>
    <x v="127"/>
    <x v="136"/>
    <x v="0"/>
    <x v="7"/>
    <x v="123"/>
    <x v="6"/>
    <x v="2"/>
    <x v="29"/>
    <x v="89"/>
    <x v="633"/>
    <x v="0"/>
    <x v="630"/>
  </r>
  <r>
    <x v="153"/>
    <x v="159"/>
    <x v="127"/>
    <x v="136"/>
    <x v="0"/>
    <x v="7"/>
    <x v="123"/>
    <x v="6"/>
    <x v="2"/>
    <x v="29"/>
    <x v="89"/>
    <x v="640"/>
    <x v="0"/>
    <x v="637"/>
  </r>
  <r>
    <x v="153"/>
    <x v="159"/>
    <x v="127"/>
    <x v="136"/>
    <x v="0"/>
    <x v="5"/>
    <x v="123"/>
    <x v="6"/>
    <x v="2"/>
    <x v="29"/>
    <x v="89"/>
    <x v="637"/>
    <x v="1"/>
    <x v="634"/>
  </r>
  <r>
    <x v="154"/>
    <x v="160"/>
    <x v="128"/>
    <x v="137"/>
    <x v="0"/>
    <x v="7"/>
    <x v="124"/>
    <x v="6"/>
    <x v="2"/>
    <x v="29"/>
    <x v="90"/>
    <x v="643"/>
    <x v="2"/>
    <x v="640"/>
  </r>
  <r>
    <x v="154"/>
    <x v="160"/>
    <x v="128"/>
    <x v="137"/>
    <x v="0"/>
    <x v="7"/>
    <x v="124"/>
    <x v="6"/>
    <x v="2"/>
    <x v="29"/>
    <x v="90"/>
    <x v="644"/>
    <x v="0"/>
    <x v="641"/>
  </r>
  <r>
    <x v="154"/>
    <x v="160"/>
    <x v="128"/>
    <x v="137"/>
    <x v="0"/>
    <x v="7"/>
    <x v="124"/>
    <x v="6"/>
    <x v="2"/>
    <x v="29"/>
    <x v="90"/>
    <x v="645"/>
    <x v="2"/>
    <x v="642"/>
  </r>
  <r>
    <x v="154"/>
    <x v="160"/>
    <x v="128"/>
    <x v="137"/>
    <x v="0"/>
    <x v="7"/>
    <x v="124"/>
    <x v="6"/>
    <x v="2"/>
    <x v="29"/>
    <x v="90"/>
    <x v="646"/>
    <x v="0"/>
    <x v="643"/>
  </r>
  <r>
    <x v="155"/>
    <x v="161"/>
    <x v="129"/>
    <x v="138"/>
    <x v="0"/>
    <x v="7"/>
    <x v="125"/>
    <x v="6"/>
    <x v="2"/>
    <x v="10"/>
    <x v="17"/>
    <x v="647"/>
    <x v="1"/>
    <x v="644"/>
  </r>
  <r>
    <x v="155"/>
    <x v="161"/>
    <x v="129"/>
    <x v="138"/>
    <x v="0"/>
    <x v="7"/>
    <x v="125"/>
    <x v="6"/>
    <x v="2"/>
    <x v="10"/>
    <x v="17"/>
    <x v="648"/>
    <x v="0"/>
    <x v="645"/>
  </r>
  <r>
    <x v="155"/>
    <x v="161"/>
    <x v="129"/>
    <x v="138"/>
    <x v="0"/>
    <x v="7"/>
    <x v="125"/>
    <x v="6"/>
    <x v="2"/>
    <x v="10"/>
    <x v="17"/>
    <x v="649"/>
    <x v="0"/>
    <x v="646"/>
  </r>
  <r>
    <x v="156"/>
    <x v="162"/>
    <x v="130"/>
    <x v="121"/>
    <x v="0"/>
    <x v="5"/>
    <x v="126"/>
    <x v="22"/>
    <x v="6"/>
    <x v="23"/>
    <x v="69"/>
    <x v="650"/>
    <x v="1"/>
    <x v="647"/>
  </r>
  <r>
    <x v="156"/>
    <x v="162"/>
    <x v="130"/>
    <x v="121"/>
    <x v="0"/>
    <x v="5"/>
    <x v="126"/>
    <x v="22"/>
    <x v="6"/>
    <x v="23"/>
    <x v="69"/>
    <x v="651"/>
    <x v="1"/>
    <x v="648"/>
  </r>
  <r>
    <x v="156"/>
    <x v="162"/>
    <x v="130"/>
    <x v="121"/>
    <x v="0"/>
    <x v="5"/>
    <x v="126"/>
    <x v="22"/>
    <x v="6"/>
    <x v="23"/>
    <x v="69"/>
    <x v="652"/>
    <x v="4"/>
    <x v="649"/>
  </r>
  <r>
    <x v="156"/>
    <x v="162"/>
    <x v="130"/>
    <x v="121"/>
    <x v="0"/>
    <x v="5"/>
    <x v="126"/>
    <x v="22"/>
    <x v="6"/>
    <x v="23"/>
    <x v="69"/>
    <x v="653"/>
    <x v="0"/>
    <x v="650"/>
  </r>
  <r>
    <x v="156"/>
    <x v="162"/>
    <x v="130"/>
    <x v="121"/>
    <x v="0"/>
    <x v="5"/>
    <x v="126"/>
    <x v="22"/>
    <x v="6"/>
    <x v="23"/>
    <x v="69"/>
    <x v="654"/>
    <x v="0"/>
    <x v="651"/>
  </r>
  <r>
    <x v="156"/>
    <x v="162"/>
    <x v="130"/>
    <x v="121"/>
    <x v="0"/>
    <x v="5"/>
    <x v="126"/>
    <x v="22"/>
    <x v="6"/>
    <x v="23"/>
    <x v="69"/>
    <x v="655"/>
    <x v="1"/>
    <x v="652"/>
  </r>
  <r>
    <x v="156"/>
    <x v="162"/>
    <x v="130"/>
    <x v="121"/>
    <x v="0"/>
    <x v="5"/>
    <x v="126"/>
    <x v="22"/>
    <x v="6"/>
    <x v="23"/>
    <x v="69"/>
    <x v="656"/>
    <x v="0"/>
    <x v="653"/>
  </r>
  <r>
    <x v="156"/>
    <x v="162"/>
    <x v="130"/>
    <x v="121"/>
    <x v="0"/>
    <x v="5"/>
    <x v="126"/>
    <x v="22"/>
    <x v="6"/>
    <x v="23"/>
    <x v="69"/>
    <x v="657"/>
    <x v="1"/>
    <x v="654"/>
  </r>
  <r>
    <x v="156"/>
    <x v="162"/>
    <x v="130"/>
    <x v="121"/>
    <x v="0"/>
    <x v="5"/>
    <x v="126"/>
    <x v="22"/>
    <x v="6"/>
    <x v="23"/>
    <x v="69"/>
    <x v="658"/>
    <x v="1"/>
    <x v="655"/>
  </r>
  <r>
    <x v="156"/>
    <x v="162"/>
    <x v="130"/>
    <x v="121"/>
    <x v="0"/>
    <x v="5"/>
    <x v="126"/>
    <x v="22"/>
    <x v="6"/>
    <x v="23"/>
    <x v="69"/>
    <x v="659"/>
    <x v="0"/>
    <x v="656"/>
  </r>
  <r>
    <x v="156"/>
    <x v="162"/>
    <x v="130"/>
    <x v="121"/>
    <x v="0"/>
    <x v="5"/>
    <x v="126"/>
    <x v="22"/>
    <x v="6"/>
    <x v="23"/>
    <x v="69"/>
    <x v="660"/>
    <x v="0"/>
    <x v="657"/>
  </r>
  <r>
    <x v="156"/>
    <x v="162"/>
    <x v="130"/>
    <x v="121"/>
    <x v="0"/>
    <x v="5"/>
    <x v="126"/>
    <x v="22"/>
    <x v="6"/>
    <x v="23"/>
    <x v="69"/>
    <x v="661"/>
    <x v="0"/>
    <x v="658"/>
  </r>
  <r>
    <x v="156"/>
    <x v="162"/>
    <x v="130"/>
    <x v="121"/>
    <x v="0"/>
    <x v="5"/>
    <x v="126"/>
    <x v="22"/>
    <x v="6"/>
    <x v="23"/>
    <x v="69"/>
    <x v="662"/>
    <x v="0"/>
    <x v="659"/>
  </r>
  <r>
    <x v="156"/>
    <x v="162"/>
    <x v="130"/>
    <x v="121"/>
    <x v="0"/>
    <x v="5"/>
    <x v="126"/>
    <x v="22"/>
    <x v="6"/>
    <x v="23"/>
    <x v="69"/>
    <x v="663"/>
    <x v="1"/>
    <x v="660"/>
  </r>
  <r>
    <x v="156"/>
    <x v="162"/>
    <x v="130"/>
    <x v="121"/>
    <x v="0"/>
    <x v="5"/>
    <x v="126"/>
    <x v="22"/>
    <x v="6"/>
    <x v="23"/>
    <x v="69"/>
    <x v="664"/>
    <x v="0"/>
    <x v="661"/>
  </r>
  <r>
    <x v="156"/>
    <x v="162"/>
    <x v="130"/>
    <x v="121"/>
    <x v="0"/>
    <x v="5"/>
    <x v="126"/>
    <x v="22"/>
    <x v="6"/>
    <x v="23"/>
    <x v="69"/>
    <x v="665"/>
    <x v="1"/>
    <x v="662"/>
  </r>
  <r>
    <x v="156"/>
    <x v="162"/>
    <x v="130"/>
    <x v="121"/>
    <x v="0"/>
    <x v="5"/>
    <x v="126"/>
    <x v="22"/>
    <x v="6"/>
    <x v="23"/>
    <x v="69"/>
    <x v="666"/>
    <x v="4"/>
    <x v="663"/>
  </r>
  <r>
    <x v="156"/>
    <x v="162"/>
    <x v="130"/>
    <x v="121"/>
    <x v="0"/>
    <x v="5"/>
    <x v="126"/>
    <x v="22"/>
    <x v="6"/>
    <x v="23"/>
    <x v="69"/>
    <x v="667"/>
    <x v="1"/>
    <x v="664"/>
  </r>
  <r>
    <x v="157"/>
    <x v="163"/>
    <x v="131"/>
    <x v="139"/>
    <x v="0"/>
    <x v="7"/>
    <x v="127"/>
    <x v="6"/>
    <x v="2"/>
    <x v="4"/>
    <x v="91"/>
    <x v="668"/>
    <x v="0"/>
    <x v="665"/>
  </r>
  <r>
    <x v="157"/>
    <x v="163"/>
    <x v="131"/>
    <x v="139"/>
    <x v="0"/>
    <x v="7"/>
    <x v="127"/>
    <x v="6"/>
    <x v="2"/>
    <x v="4"/>
    <x v="91"/>
    <x v="669"/>
    <x v="1"/>
    <x v="666"/>
  </r>
  <r>
    <x v="157"/>
    <x v="163"/>
    <x v="131"/>
    <x v="139"/>
    <x v="0"/>
    <x v="7"/>
    <x v="127"/>
    <x v="6"/>
    <x v="2"/>
    <x v="4"/>
    <x v="91"/>
    <x v="670"/>
    <x v="0"/>
    <x v="667"/>
  </r>
  <r>
    <x v="158"/>
    <x v="163"/>
    <x v="131"/>
    <x v="140"/>
    <x v="0"/>
    <x v="7"/>
    <x v="127"/>
    <x v="6"/>
    <x v="2"/>
    <x v="4"/>
    <x v="91"/>
    <x v="669"/>
    <x v="1"/>
    <x v="666"/>
  </r>
  <r>
    <x v="158"/>
    <x v="163"/>
    <x v="131"/>
    <x v="140"/>
    <x v="0"/>
    <x v="7"/>
    <x v="127"/>
    <x v="6"/>
    <x v="2"/>
    <x v="4"/>
    <x v="91"/>
    <x v="670"/>
    <x v="0"/>
    <x v="667"/>
  </r>
  <r>
    <x v="159"/>
    <x v="164"/>
    <x v="132"/>
    <x v="141"/>
    <x v="0"/>
    <x v="7"/>
    <x v="128"/>
    <x v="23"/>
    <x v="2"/>
    <x v="4"/>
    <x v="92"/>
    <x v="671"/>
    <x v="0"/>
    <x v="668"/>
  </r>
  <r>
    <x v="160"/>
    <x v="164"/>
    <x v="132"/>
    <x v="142"/>
    <x v="0"/>
    <x v="7"/>
    <x v="129"/>
    <x v="6"/>
    <x v="2"/>
    <x v="4"/>
    <x v="92"/>
    <x v="672"/>
    <x v="1"/>
    <x v="669"/>
  </r>
  <r>
    <x v="160"/>
    <x v="164"/>
    <x v="132"/>
    <x v="142"/>
    <x v="0"/>
    <x v="7"/>
    <x v="129"/>
    <x v="6"/>
    <x v="2"/>
    <x v="4"/>
    <x v="92"/>
    <x v="673"/>
    <x v="1"/>
    <x v="670"/>
  </r>
  <r>
    <x v="160"/>
    <x v="164"/>
    <x v="132"/>
    <x v="142"/>
    <x v="0"/>
    <x v="7"/>
    <x v="129"/>
    <x v="6"/>
    <x v="2"/>
    <x v="4"/>
    <x v="92"/>
    <x v="674"/>
    <x v="0"/>
    <x v="671"/>
  </r>
  <r>
    <x v="160"/>
    <x v="164"/>
    <x v="132"/>
    <x v="142"/>
    <x v="0"/>
    <x v="7"/>
    <x v="129"/>
    <x v="6"/>
    <x v="2"/>
    <x v="4"/>
    <x v="92"/>
    <x v="671"/>
    <x v="0"/>
    <x v="668"/>
  </r>
  <r>
    <x v="160"/>
    <x v="164"/>
    <x v="132"/>
    <x v="142"/>
    <x v="0"/>
    <x v="7"/>
    <x v="129"/>
    <x v="6"/>
    <x v="2"/>
    <x v="4"/>
    <x v="92"/>
    <x v="675"/>
    <x v="0"/>
    <x v="672"/>
  </r>
  <r>
    <x v="161"/>
    <x v="165"/>
    <x v="133"/>
    <x v="143"/>
    <x v="4"/>
    <x v="7"/>
    <x v="130"/>
    <x v="12"/>
    <x v="2"/>
    <x v="10"/>
    <x v="93"/>
    <x v="676"/>
    <x v="0"/>
    <x v="673"/>
  </r>
  <r>
    <x v="162"/>
    <x v="166"/>
    <x v="133"/>
    <x v="144"/>
    <x v="1"/>
    <x v="7"/>
    <x v="130"/>
    <x v="24"/>
    <x v="2"/>
    <x v="10"/>
    <x v="94"/>
    <x v="676"/>
    <x v="0"/>
    <x v="673"/>
  </r>
  <r>
    <x v="163"/>
    <x v="166"/>
    <x v="133"/>
    <x v="145"/>
    <x v="0"/>
    <x v="7"/>
    <x v="131"/>
    <x v="6"/>
    <x v="2"/>
    <x v="10"/>
    <x v="94"/>
    <x v="676"/>
    <x v="0"/>
    <x v="673"/>
  </r>
  <r>
    <x v="163"/>
    <x v="166"/>
    <x v="133"/>
    <x v="145"/>
    <x v="0"/>
    <x v="7"/>
    <x v="131"/>
    <x v="6"/>
    <x v="2"/>
    <x v="10"/>
    <x v="94"/>
    <x v="677"/>
    <x v="1"/>
    <x v="674"/>
  </r>
  <r>
    <x v="163"/>
    <x v="166"/>
    <x v="133"/>
    <x v="145"/>
    <x v="0"/>
    <x v="7"/>
    <x v="131"/>
    <x v="6"/>
    <x v="2"/>
    <x v="10"/>
    <x v="94"/>
    <x v="678"/>
    <x v="0"/>
    <x v="675"/>
  </r>
  <r>
    <x v="163"/>
    <x v="166"/>
    <x v="133"/>
    <x v="145"/>
    <x v="0"/>
    <x v="7"/>
    <x v="131"/>
    <x v="6"/>
    <x v="2"/>
    <x v="10"/>
    <x v="94"/>
    <x v="679"/>
    <x v="0"/>
    <x v="676"/>
  </r>
  <r>
    <x v="164"/>
    <x v="167"/>
    <x v="133"/>
    <x v="140"/>
    <x v="0"/>
    <x v="7"/>
    <x v="131"/>
    <x v="6"/>
    <x v="2"/>
    <x v="10"/>
    <x v="94"/>
    <x v="676"/>
    <x v="0"/>
    <x v="673"/>
  </r>
  <r>
    <x v="164"/>
    <x v="167"/>
    <x v="133"/>
    <x v="140"/>
    <x v="0"/>
    <x v="7"/>
    <x v="131"/>
    <x v="6"/>
    <x v="2"/>
    <x v="10"/>
    <x v="94"/>
    <x v="677"/>
    <x v="1"/>
    <x v="674"/>
  </r>
  <r>
    <x v="165"/>
    <x v="168"/>
    <x v="134"/>
    <x v="121"/>
    <x v="0"/>
    <x v="5"/>
    <x v="132"/>
    <x v="25"/>
    <x v="6"/>
    <x v="23"/>
    <x v="69"/>
    <x v="680"/>
    <x v="0"/>
    <x v="677"/>
  </r>
  <r>
    <x v="165"/>
    <x v="168"/>
    <x v="134"/>
    <x v="121"/>
    <x v="0"/>
    <x v="5"/>
    <x v="132"/>
    <x v="25"/>
    <x v="6"/>
    <x v="23"/>
    <x v="69"/>
    <x v="681"/>
    <x v="1"/>
    <x v="678"/>
  </r>
  <r>
    <x v="165"/>
    <x v="168"/>
    <x v="134"/>
    <x v="121"/>
    <x v="0"/>
    <x v="5"/>
    <x v="132"/>
    <x v="25"/>
    <x v="6"/>
    <x v="23"/>
    <x v="69"/>
    <x v="680"/>
    <x v="0"/>
    <x v="677"/>
  </r>
  <r>
    <x v="165"/>
    <x v="168"/>
    <x v="134"/>
    <x v="121"/>
    <x v="0"/>
    <x v="5"/>
    <x v="132"/>
    <x v="25"/>
    <x v="6"/>
    <x v="23"/>
    <x v="69"/>
    <x v="682"/>
    <x v="0"/>
    <x v="679"/>
  </r>
  <r>
    <x v="165"/>
    <x v="168"/>
    <x v="134"/>
    <x v="121"/>
    <x v="0"/>
    <x v="5"/>
    <x v="132"/>
    <x v="25"/>
    <x v="6"/>
    <x v="23"/>
    <x v="69"/>
    <x v="683"/>
    <x v="0"/>
    <x v="680"/>
  </r>
  <r>
    <x v="165"/>
    <x v="168"/>
    <x v="134"/>
    <x v="121"/>
    <x v="0"/>
    <x v="5"/>
    <x v="132"/>
    <x v="25"/>
    <x v="6"/>
    <x v="23"/>
    <x v="69"/>
    <x v="684"/>
    <x v="0"/>
    <x v="681"/>
  </r>
  <r>
    <x v="165"/>
    <x v="168"/>
    <x v="134"/>
    <x v="121"/>
    <x v="0"/>
    <x v="5"/>
    <x v="132"/>
    <x v="25"/>
    <x v="6"/>
    <x v="23"/>
    <x v="69"/>
    <x v="685"/>
    <x v="4"/>
    <x v="682"/>
  </r>
  <r>
    <x v="165"/>
    <x v="168"/>
    <x v="134"/>
    <x v="121"/>
    <x v="0"/>
    <x v="5"/>
    <x v="132"/>
    <x v="25"/>
    <x v="6"/>
    <x v="23"/>
    <x v="69"/>
    <x v="686"/>
    <x v="0"/>
    <x v="683"/>
  </r>
  <r>
    <x v="165"/>
    <x v="168"/>
    <x v="134"/>
    <x v="121"/>
    <x v="0"/>
    <x v="5"/>
    <x v="132"/>
    <x v="25"/>
    <x v="6"/>
    <x v="23"/>
    <x v="69"/>
    <x v="687"/>
    <x v="0"/>
    <x v="684"/>
  </r>
  <r>
    <x v="165"/>
    <x v="168"/>
    <x v="134"/>
    <x v="121"/>
    <x v="0"/>
    <x v="5"/>
    <x v="132"/>
    <x v="25"/>
    <x v="6"/>
    <x v="23"/>
    <x v="69"/>
    <x v="688"/>
    <x v="2"/>
    <x v="685"/>
  </r>
  <r>
    <x v="165"/>
    <x v="168"/>
    <x v="134"/>
    <x v="121"/>
    <x v="0"/>
    <x v="5"/>
    <x v="132"/>
    <x v="25"/>
    <x v="6"/>
    <x v="23"/>
    <x v="69"/>
    <x v="689"/>
    <x v="1"/>
    <x v="686"/>
  </r>
  <r>
    <x v="165"/>
    <x v="168"/>
    <x v="134"/>
    <x v="121"/>
    <x v="0"/>
    <x v="5"/>
    <x v="132"/>
    <x v="25"/>
    <x v="6"/>
    <x v="23"/>
    <x v="69"/>
    <x v="690"/>
    <x v="1"/>
    <x v="687"/>
  </r>
  <r>
    <x v="165"/>
    <x v="168"/>
    <x v="134"/>
    <x v="121"/>
    <x v="0"/>
    <x v="5"/>
    <x v="132"/>
    <x v="25"/>
    <x v="6"/>
    <x v="23"/>
    <x v="69"/>
    <x v="691"/>
    <x v="2"/>
    <x v="688"/>
  </r>
  <r>
    <x v="165"/>
    <x v="169"/>
    <x v="135"/>
    <x v="121"/>
    <x v="0"/>
    <x v="5"/>
    <x v="132"/>
    <x v="25"/>
    <x v="6"/>
    <x v="23"/>
    <x v="69"/>
    <x v="692"/>
    <x v="0"/>
    <x v="689"/>
  </r>
  <r>
    <x v="165"/>
    <x v="169"/>
    <x v="135"/>
    <x v="121"/>
    <x v="0"/>
    <x v="5"/>
    <x v="132"/>
    <x v="25"/>
    <x v="6"/>
    <x v="23"/>
    <x v="69"/>
    <x v="693"/>
    <x v="0"/>
    <x v="690"/>
  </r>
  <r>
    <x v="165"/>
    <x v="170"/>
    <x v="136"/>
    <x v="121"/>
    <x v="0"/>
    <x v="5"/>
    <x v="132"/>
    <x v="25"/>
    <x v="6"/>
    <x v="23"/>
    <x v="69"/>
    <x v="694"/>
    <x v="0"/>
    <x v="691"/>
  </r>
  <r>
    <x v="165"/>
    <x v="170"/>
    <x v="136"/>
    <x v="121"/>
    <x v="0"/>
    <x v="5"/>
    <x v="132"/>
    <x v="25"/>
    <x v="6"/>
    <x v="23"/>
    <x v="69"/>
    <x v="695"/>
    <x v="0"/>
    <x v="692"/>
  </r>
  <r>
    <x v="165"/>
    <x v="170"/>
    <x v="136"/>
    <x v="121"/>
    <x v="0"/>
    <x v="5"/>
    <x v="132"/>
    <x v="25"/>
    <x v="6"/>
    <x v="23"/>
    <x v="69"/>
    <x v="696"/>
    <x v="4"/>
    <x v="693"/>
  </r>
  <r>
    <x v="166"/>
    <x v="171"/>
    <x v="137"/>
    <x v="145"/>
    <x v="0"/>
    <x v="7"/>
    <x v="133"/>
    <x v="6"/>
    <x v="2"/>
    <x v="10"/>
    <x v="94"/>
    <x v="697"/>
    <x v="0"/>
    <x v="694"/>
  </r>
  <r>
    <x v="166"/>
    <x v="171"/>
    <x v="137"/>
    <x v="145"/>
    <x v="0"/>
    <x v="7"/>
    <x v="133"/>
    <x v="6"/>
    <x v="2"/>
    <x v="10"/>
    <x v="94"/>
    <x v="698"/>
    <x v="1"/>
    <x v="695"/>
  </r>
  <r>
    <x v="167"/>
    <x v="172"/>
    <x v="137"/>
    <x v="140"/>
    <x v="0"/>
    <x v="7"/>
    <x v="134"/>
    <x v="26"/>
    <x v="2"/>
    <x v="10"/>
    <x v="94"/>
    <x v="697"/>
    <x v="0"/>
    <x v="694"/>
  </r>
  <r>
    <x v="168"/>
    <x v="173"/>
    <x v="138"/>
    <x v="146"/>
    <x v="0"/>
    <x v="7"/>
    <x v="135"/>
    <x v="6"/>
    <x v="2"/>
    <x v="4"/>
    <x v="80"/>
    <x v="699"/>
    <x v="2"/>
    <x v="696"/>
  </r>
  <r>
    <x v="168"/>
    <x v="173"/>
    <x v="138"/>
    <x v="146"/>
    <x v="0"/>
    <x v="7"/>
    <x v="135"/>
    <x v="6"/>
    <x v="2"/>
    <x v="4"/>
    <x v="80"/>
    <x v="700"/>
    <x v="0"/>
    <x v="697"/>
  </r>
  <r>
    <x v="169"/>
    <x v="174"/>
    <x v="139"/>
    <x v="42"/>
    <x v="0"/>
    <x v="7"/>
    <x v="136"/>
    <x v="16"/>
    <x v="2"/>
    <x v="4"/>
    <x v="23"/>
    <x v="701"/>
    <x v="0"/>
    <x v="698"/>
  </r>
  <r>
    <x v="169"/>
    <x v="174"/>
    <x v="139"/>
    <x v="42"/>
    <x v="0"/>
    <x v="7"/>
    <x v="136"/>
    <x v="16"/>
    <x v="2"/>
    <x v="4"/>
    <x v="23"/>
    <x v="702"/>
    <x v="1"/>
    <x v="699"/>
  </r>
  <r>
    <x v="169"/>
    <x v="174"/>
    <x v="139"/>
    <x v="42"/>
    <x v="0"/>
    <x v="7"/>
    <x v="136"/>
    <x v="16"/>
    <x v="2"/>
    <x v="4"/>
    <x v="23"/>
    <x v="703"/>
    <x v="0"/>
    <x v="700"/>
  </r>
  <r>
    <x v="170"/>
    <x v="175"/>
    <x v="138"/>
    <x v="111"/>
    <x v="0"/>
    <x v="7"/>
    <x v="135"/>
    <x v="6"/>
    <x v="2"/>
    <x v="4"/>
    <x v="80"/>
    <x v="704"/>
    <x v="0"/>
    <x v="701"/>
  </r>
  <r>
    <x v="170"/>
    <x v="175"/>
    <x v="138"/>
    <x v="111"/>
    <x v="0"/>
    <x v="7"/>
    <x v="135"/>
    <x v="6"/>
    <x v="2"/>
    <x v="4"/>
    <x v="80"/>
    <x v="705"/>
    <x v="2"/>
    <x v="702"/>
  </r>
  <r>
    <x v="170"/>
    <x v="175"/>
    <x v="138"/>
    <x v="111"/>
    <x v="0"/>
    <x v="7"/>
    <x v="135"/>
    <x v="6"/>
    <x v="2"/>
    <x v="4"/>
    <x v="80"/>
    <x v="706"/>
    <x v="2"/>
    <x v="703"/>
  </r>
  <r>
    <x v="170"/>
    <x v="175"/>
    <x v="138"/>
    <x v="111"/>
    <x v="0"/>
    <x v="7"/>
    <x v="135"/>
    <x v="6"/>
    <x v="2"/>
    <x v="4"/>
    <x v="80"/>
    <x v="699"/>
    <x v="2"/>
    <x v="696"/>
  </r>
  <r>
    <x v="170"/>
    <x v="175"/>
    <x v="138"/>
    <x v="111"/>
    <x v="0"/>
    <x v="7"/>
    <x v="135"/>
    <x v="6"/>
    <x v="2"/>
    <x v="4"/>
    <x v="80"/>
    <x v="700"/>
    <x v="0"/>
    <x v="697"/>
  </r>
  <r>
    <x v="170"/>
    <x v="175"/>
    <x v="138"/>
    <x v="111"/>
    <x v="0"/>
    <x v="7"/>
    <x v="135"/>
    <x v="6"/>
    <x v="2"/>
    <x v="4"/>
    <x v="80"/>
    <x v="707"/>
    <x v="0"/>
    <x v="704"/>
  </r>
  <r>
    <x v="171"/>
    <x v="176"/>
    <x v="140"/>
    <x v="107"/>
    <x v="0"/>
    <x v="5"/>
    <x v="137"/>
    <x v="25"/>
    <x v="6"/>
    <x v="25"/>
    <x v="2"/>
    <x v="708"/>
    <x v="0"/>
    <x v="705"/>
  </r>
  <r>
    <x v="171"/>
    <x v="176"/>
    <x v="140"/>
    <x v="107"/>
    <x v="0"/>
    <x v="5"/>
    <x v="137"/>
    <x v="25"/>
    <x v="6"/>
    <x v="25"/>
    <x v="2"/>
    <x v="709"/>
    <x v="0"/>
    <x v="706"/>
  </r>
  <r>
    <x v="171"/>
    <x v="176"/>
    <x v="140"/>
    <x v="107"/>
    <x v="0"/>
    <x v="5"/>
    <x v="137"/>
    <x v="25"/>
    <x v="6"/>
    <x v="25"/>
    <x v="2"/>
    <x v="710"/>
    <x v="0"/>
    <x v="707"/>
  </r>
  <r>
    <x v="171"/>
    <x v="176"/>
    <x v="140"/>
    <x v="107"/>
    <x v="0"/>
    <x v="5"/>
    <x v="137"/>
    <x v="25"/>
    <x v="6"/>
    <x v="25"/>
    <x v="2"/>
    <x v="711"/>
    <x v="4"/>
    <x v="708"/>
  </r>
  <r>
    <x v="171"/>
    <x v="176"/>
    <x v="140"/>
    <x v="107"/>
    <x v="0"/>
    <x v="5"/>
    <x v="137"/>
    <x v="25"/>
    <x v="6"/>
    <x v="25"/>
    <x v="2"/>
    <x v="712"/>
    <x v="0"/>
    <x v="709"/>
  </r>
  <r>
    <x v="172"/>
    <x v="177"/>
    <x v="141"/>
    <x v="146"/>
    <x v="0"/>
    <x v="7"/>
    <x v="138"/>
    <x v="6"/>
    <x v="2"/>
    <x v="10"/>
    <x v="95"/>
    <x v="713"/>
    <x v="0"/>
    <x v="710"/>
  </r>
  <r>
    <x v="172"/>
    <x v="177"/>
    <x v="141"/>
    <x v="146"/>
    <x v="0"/>
    <x v="7"/>
    <x v="138"/>
    <x v="6"/>
    <x v="2"/>
    <x v="10"/>
    <x v="95"/>
    <x v="714"/>
    <x v="1"/>
    <x v="711"/>
  </r>
  <r>
    <x v="172"/>
    <x v="177"/>
    <x v="141"/>
    <x v="146"/>
    <x v="0"/>
    <x v="7"/>
    <x v="138"/>
    <x v="6"/>
    <x v="2"/>
    <x v="10"/>
    <x v="95"/>
    <x v="715"/>
    <x v="1"/>
    <x v="712"/>
  </r>
  <r>
    <x v="172"/>
    <x v="177"/>
    <x v="141"/>
    <x v="146"/>
    <x v="0"/>
    <x v="7"/>
    <x v="138"/>
    <x v="6"/>
    <x v="2"/>
    <x v="10"/>
    <x v="95"/>
    <x v="716"/>
    <x v="0"/>
    <x v="713"/>
  </r>
  <r>
    <x v="172"/>
    <x v="177"/>
    <x v="141"/>
    <x v="146"/>
    <x v="0"/>
    <x v="7"/>
    <x v="138"/>
    <x v="6"/>
    <x v="2"/>
    <x v="10"/>
    <x v="95"/>
    <x v="717"/>
    <x v="1"/>
    <x v="714"/>
  </r>
  <r>
    <x v="172"/>
    <x v="177"/>
    <x v="141"/>
    <x v="146"/>
    <x v="0"/>
    <x v="7"/>
    <x v="138"/>
    <x v="6"/>
    <x v="2"/>
    <x v="10"/>
    <x v="95"/>
    <x v="718"/>
    <x v="0"/>
    <x v="715"/>
  </r>
  <r>
    <x v="172"/>
    <x v="177"/>
    <x v="141"/>
    <x v="146"/>
    <x v="0"/>
    <x v="5"/>
    <x v="138"/>
    <x v="6"/>
    <x v="2"/>
    <x v="10"/>
    <x v="95"/>
    <x v="719"/>
    <x v="1"/>
    <x v="716"/>
  </r>
  <r>
    <x v="173"/>
    <x v="178"/>
    <x v="142"/>
    <x v="147"/>
    <x v="4"/>
    <x v="7"/>
    <x v="139"/>
    <x v="6"/>
    <x v="2"/>
    <x v="4"/>
    <x v="96"/>
    <x v="720"/>
    <x v="0"/>
    <x v="717"/>
  </r>
  <r>
    <x v="174"/>
    <x v="179"/>
    <x v="142"/>
    <x v="148"/>
    <x v="0"/>
    <x v="7"/>
    <x v="139"/>
    <x v="6"/>
    <x v="2"/>
    <x v="4"/>
    <x v="96"/>
    <x v="721"/>
    <x v="2"/>
    <x v="718"/>
  </r>
  <r>
    <x v="174"/>
    <x v="179"/>
    <x v="142"/>
    <x v="148"/>
    <x v="0"/>
    <x v="7"/>
    <x v="139"/>
    <x v="6"/>
    <x v="2"/>
    <x v="4"/>
    <x v="96"/>
    <x v="722"/>
    <x v="0"/>
    <x v="719"/>
  </r>
  <r>
    <x v="174"/>
    <x v="179"/>
    <x v="142"/>
    <x v="148"/>
    <x v="0"/>
    <x v="7"/>
    <x v="139"/>
    <x v="6"/>
    <x v="2"/>
    <x v="4"/>
    <x v="96"/>
    <x v="720"/>
    <x v="0"/>
    <x v="717"/>
  </r>
  <r>
    <x v="175"/>
    <x v="179"/>
    <x v="142"/>
    <x v="149"/>
    <x v="0"/>
    <x v="7"/>
    <x v="139"/>
    <x v="6"/>
    <x v="2"/>
    <x v="4"/>
    <x v="96"/>
    <x v="720"/>
    <x v="0"/>
    <x v="717"/>
  </r>
  <r>
    <x v="175"/>
    <x v="179"/>
    <x v="142"/>
    <x v="149"/>
    <x v="0"/>
    <x v="7"/>
    <x v="139"/>
    <x v="6"/>
    <x v="2"/>
    <x v="4"/>
    <x v="96"/>
    <x v="723"/>
    <x v="4"/>
    <x v="720"/>
  </r>
  <r>
    <x v="176"/>
    <x v="180"/>
    <x v="143"/>
    <x v="150"/>
    <x v="1"/>
    <x v="7"/>
    <x v="140"/>
    <x v="6"/>
    <x v="2"/>
    <x v="4"/>
    <x v="91"/>
    <x v="724"/>
    <x v="0"/>
    <x v="721"/>
  </r>
  <r>
    <x v="177"/>
    <x v="181"/>
    <x v="143"/>
    <x v="147"/>
    <x v="4"/>
    <x v="7"/>
    <x v="140"/>
    <x v="6"/>
    <x v="2"/>
    <x v="4"/>
    <x v="91"/>
    <x v="725"/>
    <x v="0"/>
    <x v="722"/>
  </r>
  <r>
    <x v="178"/>
    <x v="182"/>
    <x v="143"/>
    <x v="132"/>
    <x v="5"/>
    <x v="7"/>
    <x v="140"/>
    <x v="6"/>
    <x v="2"/>
    <x v="4"/>
    <x v="91"/>
    <x v="724"/>
    <x v="0"/>
    <x v="721"/>
  </r>
  <r>
    <x v="179"/>
    <x v="183"/>
    <x v="143"/>
    <x v="151"/>
    <x v="0"/>
    <x v="7"/>
    <x v="140"/>
    <x v="6"/>
    <x v="2"/>
    <x v="4"/>
    <x v="91"/>
    <x v="724"/>
    <x v="0"/>
    <x v="721"/>
  </r>
  <r>
    <x v="179"/>
    <x v="183"/>
    <x v="143"/>
    <x v="151"/>
    <x v="0"/>
    <x v="7"/>
    <x v="140"/>
    <x v="6"/>
    <x v="2"/>
    <x v="4"/>
    <x v="91"/>
    <x v="725"/>
    <x v="0"/>
    <x v="722"/>
  </r>
  <r>
    <x v="179"/>
    <x v="183"/>
    <x v="143"/>
    <x v="151"/>
    <x v="0"/>
    <x v="7"/>
    <x v="140"/>
    <x v="6"/>
    <x v="2"/>
    <x v="4"/>
    <x v="91"/>
    <x v="726"/>
    <x v="0"/>
    <x v="723"/>
  </r>
  <r>
    <x v="180"/>
    <x v="184"/>
    <x v="143"/>
    <x v="140"/>
    <x v="0"/>
    <x v="7"/>
    <x v="140"/>
    <x v="6"/>
    <x v="2"/>
    <x v="4"/>
    <x v="91"/>
    <x v="726"/>
    <x v="0"/>
    <x v="723"/>
  </r>
  <r>
    <x v="181"/>
    <x v="185"/>
    <x v="144"/>
    <x v="49"/>
    <x v="1"/>
    <x v="7"/>
    <x v="141"/>
    <x v="6"/>
    <x v="2"/>
    <x v="4"/>
    <x v="97"/>
    <x v="727"/>
    <x v="2"/>
    <x v="724"/>
  </r>
  <r>
    <x v="181"/>
    <x v="185"/>
    <x v="144"/>
    <x v="49"/>
    <x v="1"/>
    <x v="7"/>
    <x v="141"/>
    <x v="6"/>
    <x v="2"/>
    <x v="4"/>
    <x v="97"/>
    <x v="728"/>
    <x v="1"/>
    <x v="725"/>
  </r>
  <r>
    <x v="181"/>
    <x v="185"/>
    <x v="144"/>
    <x v="49"/>
    <x v="1"/>
    <x v="7"/>
    <x v="141"/>
    <x v="6"/>
    <x v="2"/>
    <x v="4"/>
    <x v="97"/>
    <x v="729"/>
    <x v="0"/>
    <x v="726"/>
  </r>
  <r>
    <x v="181"/>
    <x v="185"/>
    <x v="144"/>
    <x v="49"/>
    <x v="1"/>
    <x v="7"/>
    <x v="141"/>
    <x v="6"/>
    <x v="2"/>
    <x v="4"/>
    <x v="97"/>
    <x v="730"/>
    <x v="2"/>
    <x v="727"/>
  </r>
  <r>
    <x v="182"/>
    <x v="186"/>
    <x v="144"/>
    <x v="147"/>
    <x v="4"/>
    <x v="7"/>
    <x v="141"/>
    <x v="6"/>
    <x v="2"/>
    <x v="4"/>
    <x v="97"/>
    <x v="727"/>
    <x v="2"/>
    <x v="724"/>
  </r>
  <r>
    <x v="182"/>
    <x v="186"/>
    <x v="144"/>
    <x v="147"/>
    <x v="4"/>
    <x v="7"/>
    <x v="141"/>
    <x v="6"/>
    <x v="2"/>
    <x v="4"/>
    <x v="97"/>
    <x v="731"/>
    <x v="0"/>
    <x v="728"/>
  </r>
  <r>
    <x v="182"/>
    <x v="186"/>
    <x v="144"/>
    <x v="147"/>
    <x v="4"/>
    <x v="7"/>
    <x v="141"/>
    <x v="6"/>
    <x v="2"/>
    <x v="4"/>
    <x v="97"/>
    <x v="729"/>
    <x v="0"/>
    <x v="726"/>
  </r>
  <r>
    <x v="182"/>
    <x v="186"/>
    <x v="144"/>
    <x v="147"/>
    <x v="4"/>
    <x v="7"/>
    <x v="141"/>
    <x v="6"/>
    <x v="2"/>
    <x v="4"/>
    <x v="97"/>
    <x v="728"/>
    <x v="1"/>
    <x v="725"/>
  </r>
  <r>
    <x v="182"/>
    <x v="186"/>
    <x v="144"/>
    <x v="147"/>
    <x v="4"/>
    <x v="7"/>
    <x v="141"/>
    <x v="6"/>
    <x v="2"/>
    <x v="4"/>
    <x v="97"/>
    <x v="730"/>
    <x v="2"/>
    <x v="727"/>
  </r>
  <r>
    <x v="183"/>
    <x v="187"/>
    <x v="144"/>
    <x v="132"/>
    <x v="5"/>
    <x v="7"/>
    <x v="141"/>
    <x v="6"/>
    <x v="2"/>
    <x v="4"/>
    <x v="97"/>
    <x v="731"/>
    <x v="0"/>
    <x v="728"/>
  </r>
  <r>
    <x v="183"/>
    <x v="187"/>
    <x v="144"/>
    <x v="132"/>
    <x v="5"/>
    <x v="7"/>
    <x v="141"/>
    <x v="6"/>
    <x v="2"/>
    <x v="4"/>
    <x v="97"/>
    <x v="727"/>
    <x v="2"/>
    <x v="724"/>
  </r>
  <r>
    <x v="183"/>
    <x v="187"/>
    <x v="144"/>
    <x v="132"/>
    <x v="5"/>
    <x v="7"/>
    <x v="141"/>
    <x v="6"/>
    <x v="2"/>
    <x v="4"/>
    <x v="97"/>
    <x v="729"/>
    <x v="0"/>
    <x v="726"/>
  </r>
  <r>
    <x v="183"/>
    <x v="187"/>
    <x v="144"/>
    <x v="132"/>
    <x v="5"/>
    <x v="7"/>
    <x v="141"/>
    <x v="6"/>
    <x v="2"/>
    <x v="4"/>
    <x v="97"/>
    <x v="730"/>
    <x v="2"/>
    <x v="727"/>
  </r>
  <r>
    <x v="183"/>
    <x v="187"/>
    <x v="144"/>
    <x v="132"/>
    <x v="5"/>
    <x v="7"/>
    <x v="141"/>
    <x v="6"/>
    <x v="2"/>
    <x v="4"/>
    <x v="97"/>
    <x v="728"/>
    <x v="1"/>
    <x v="725"/>
  </r>
  <r>
    <x v="184"/>
    <x v="188"/>
    <x v="144"/>
    <x v="152"/>
    <x v="0"/>
    <x v="7"/>
    <x v="141"/>
    <x v="6"/>
    <x v="2"/>
    <x v="4"/>
    <x v="97"/>
    <x v="727"/>
    <x v="2"/>
    <x v="724"/>
  </r>
  <r>
    <x v="184"/>
    <x v="188"/>
    <x v="144"/>
    <x v="152"/>
    <x v="0"/>
    <x v="7"/>
    <x v="141"/>
    <x v="6"/>
    <x v="2"/>
    <x v="4"/>
    <x v="97"/>
    <x v="731"/>
    <x v="0"/>
    <x v="728"/>
  </r>
  <r>
    <x v="184"/>
    <x v="188"/>
    <x v="144"/>
    <x v="152"/>
    <x v="0"/>
    <x v="7"/>
    <x v="141"/>
    <x v="6"/>
    <x v="2"/>
    <x v="4"/>
    <x v="97"/>
    <x v="729"/>
    <x v="0"/>
    <x v="726"/>
  </r>
  <r>
    <x v="184"/>
    <x v="188"/>
    <x v="144"/>
    <x v="152"/>
    <x v="0"/>
    <x v="7"/>
    <x v="141"/>
    <x v="6"/>
    <x v="2"/>
    <x v="4"/>
    <x v="97"/>
    <x v="730"/>
    <x v="2"/>
    <x v="727"/>
  </r>
  <r>
    <x v="184"/>
    <x v="188"/>
    <x v="144"/>
    <x v="152"/>
    <x v="0"/>
    <x v="7"/>
    <x v="141"/>
    <x v="6"/>
    <x v="2"/>
    <x v="4"/>
    <x v="97"/>
    <x v="728"/>
    <x v="1"/>
    <x v="725"/>
  </r>
  <r>
    <x v="185"/>
    <x v="189"/>
    <x v="144"/>
    <x v="153"/>
    <x v="3"/>
    <x v="7"/>
    <x v="141"/>
    <x v="6"/>
    <x v="2"/>
    <x v="4"/>
    <x v="97"/>
    <x v="727"/>
    <x v="2"/>
    <x v="724"/>
  </r>
  <r>
    <x v="185"/>
    <x v="189"/>
    <x v="144"/>
    <x v="153"/>
    <x v="3"/>
    <x v="7"/>
    <x v="141"/>
    <x v="6"/>
    <x v="2"/>
    <x v="4"/>
    <x v="97"/>
    <x v="729"/>
    <x v="0"/>
    <x v="726"/>
  </r>
  <r>
    <x v="185"/>
    <x v="189"/>
    <x v="144"/>
    <x v="153"/>
    <x v="3"/>
    <x v="7"/>
    <x v="141"/>
    <x v="6"/>
    <x v="2"/>
    <x v="4"/>
    <x v="97"/>
    <x v="730"/>
    <x v="2"/>
    <x v="727"/>
  </r>
  <r>
    <x v="186"/>
    <x v="188"/>
    <x v="144"/>
    <x v="149"/>
    <x v="0"/>
    <x v="7"/>
    <x v="141"/>
    <x v="6"/>
    <x v="2"/>
    <x v="4"/>
    <x v="98"/>
    <x v="727"/>
    <x v="2"/>
    <x v="724"/>
  </r>
  <r>
    <x v="186"/>
    <x v="188"/>
    <x v="144"/>
    <x v="149"/>
    <x v="0"/>
    <x v="7"/>
    <x v="141"/>
    <x v="6"/>
    <x v="2"/>
    <x v="4"/>
    <x v="98"/>
    <x v="731"/>
    <x v="0"/>
    <x v="728"/>
  </r>
  <r>
    <x v="186"/>
    <x v="188"/>
    <x v="144"/>
    <x v="149"/>
    <x v="0"/>
    <x v="7"/>
    <x v="141"/>
    <x v="6"/>
    <x v="2"/>
    <x v="4"/>
    <x v="98"/>
    <x v="730"/>
    <x v="2"/>
    <x v="727"/>
  </r>
  <r>
    <x v="186"/>
    <x v="188"/>
    <x v="144"/>
    <x v="149"/>
    <x v="0"/>
    <x v="7"/>
    <x v="141"/>
    <x v="6"/>
    <x v="2"/>
    <x v="4"/>
    <x v="98"/>
    <x v="728"/>
    <x v="1"/>
    <x v="725"/>
  </r>
  <r>
    <x v="187"/>
    <x v="190"/>
    <x v="145"/>
    <x v="154"/>
    <x v="0"/>
    <x v="7"/>
    <x v="142"/>
    <x v="6"/>
    <x v="2"/>
    <x v="30"/>
    <x v="99"/>
    <x v="732"/>
    <x v="6"/>
    <x v="729"/>
  </r>
  <r>
    <x v="187"/>
    <x v="190"/>
    <x v="145"/>
    <x v="154"/>
    <x v="0"/>
    <x v="7"/>
    <x v="142"/>
    <x v="6"/>
    <x v="2"/>
    <x v="30"/>
    <x v="99"/>
    <x v="733"/>
    <x v="0"/>
    <x v="730"/>
  </r>
  <r>
    <x v="188"/>
    <x v="191"/>
    <x v="145"/>
    <x v="155"/>
    <x v="0"/>
    <x v="7"/>
    <x v="142"/>
    <x v="6"/>
    <x v="2"/>
    <x v="30"/>
    <x v="99"/>
    <x v="732"/>
    <x v="6"/>
    <x v="729"/>
  </r>
  <r>
    <x v="188"/>
    <x v="191"/>
    <x v="145"/>
    <x v="155"/>
    <x v="0"/>
    <x v="7"/>
    <x v="142"/>
    <x v="6"/>
    <x v="2"/>
    <x v="30"/>
    <x v="99"/>
    <x v="733"/>
    <x v="0"/>
    <x v="730"/>
  </r>
  <r>
    <x v="189"/>
    <x v="192"/>
    <x v="146"/>
    <x v="156"/>
    <x v="2"/>
    <x v="7"/>
    <x v="143"/>
    <x v="21"/>
    <x v="2"/>
    <x v="30"/>
    <x v="99"/>
    <x v="734"/>
    <x v="1"/>
    <x v="731"/>
  </r>
  <r>
    <x v="190"/>
    <x v="193"/>
    <x v="147"/>
    <x v="157"/>
    <x v="0"/>
    <x v="7"/>
    <x v="144"/>
    <x v="21"/>
    <x v="2"/>
    <x v="31"/>
    <x v="100"/>
    <x v="735"/>
    <x v="1"/>
    <x v="732"/>
  </r>
  <r>
    <x v="190"/>
    <x v="193"/>
    <x v="147"/>
    <x v="157"/>
    <x v="0"/>
    <x v="7"/>
    <x v="144"/>
    <x v="21"/>
    <x v="2"/>
    <x v="31"/>
    <x v="100"/>
    <x v="736"/>
    <x v="0"/>
    <x v="733"/>
  </r>
  <r>
    <x v="190"/>
    <x v="193"/>
    <x v="147"/>
    <x v="157"/>
    <x v="0"/>
    <x v="7"/>
    <x v="144"/>
    <x v="21"/>
    <x v="2"/>
    <x v="31"/>
    <x v="100"/>
    <x v="737"/>
    <x v="0"/>
    <x v="734"/>
  </r>
  <r>
    <x v="191"/>
    <x v="194"/>
    <x v="148"/>
    <x v="158"/>
    <x v="2"/>
    <x v="7"/>
    <x v="145"/>
    <x v="21"/>
    <x v="2"/>
    <x v="31"/>
    <x v="100"/>
    <x v="738"/>
    <x v="1"/>
    <x v="735"/>
  </r>
  <r>
    <x v="191"/>
    <x v="194"/>
    <x v="148"/>
    <x v="158"/>
    <x v="2"/>
    <x v="7"/>
    <x v="145"/>
    <x v="21"/>
    <x v="2"/>
    <x v="31"/>
    <x v="100"/>
    <x v="739"/>
    <x v="0"/>
    <x v="736"/>
  </r>
  <r>
    <x v="191"/>
    <x v="194"/>
    <x v="148"/>
    <x v="158"/>
    <x v="2"/>
    <x v="7"/>
    <x v="145"/>
    <x v="21"/>
    <x v="2"/>
    <x v="31"/>
    <x v="100"/>
    <x v="740"/>
    <x v="0"/>
    <x v="737"/>
  </r>
  <r>
    <x v="191"/>
    <x v="194"/>
    <x v="148"/>
    <x v="158"/>
    <x v="2"/>
    <x v="7"/>
    <x v="145"/>
    <x v="21"/>
    <x v="2"/>
    <x v="31"/>
    <x v="100"/>
    <x v="741"/>
    <x v="0"/>
    <x v="738"/>
  </r>
  <r>
    <x v="191"/>
    <x v="194"/>
    <x v="148"/>
    <x v="158"/>
    <x v="2"/>
    <x v="7"/>
    <x v="145"/>
    <x v="21"/>
    <x v="2"/>
    <x v="31"/>
    <x v="100"/>
    <x v="736"/>
    <x v="0"/>
    <x v="733"/>
  </r>
  <r>
    <x v="191"/>
    <x v="194"/>
    <x v="148"/>
    <x v="158"/>
    <x v="2"/>
    <x v="7"/>
    <x v="145"/>
    <x v="21"/>
    <x v="2"/>
    <x v="31"/>
    <x v="100"/>
    <x v="737"/>
    <x v="0"/>
    <x v="734"/>
  </r>
  <r>
    <x v="191"/>
    <x v="194"/>
    <x v="148"/>
    <x v="158"/>
    <x v="2"/>
    <x v="7"/>
    <x v="145"/>
    <x v="21"/>
    <x v="2"/>
    <x v="31"/>
    <x v="100"/>
    <x v="742"/>
    <x v="0"/>
    <x v="739"/>
  </r>
  <r>
    <x v="191"/>
    <x v="194"/>
    <x v="148"/>
    <x v="158"/>
    <x v="2"/>
    <x v="7"/>
    <x v="145"/>
    <x v="21"/>
    <x v="2"/>
    <x v="31"/>
    <x v="100"/>
    <x v="743"/>
    <x v="2"/>
    <x v="740"/>
  </r>
  <r>
    <x v="191"/>
    <x v="194"/>
    <x v="148"/>
    <x v="158"/>
    <x v="2"/>
    <x v="7"/>
    <x v="145"/>
    <x v="21"/>
    <x v="2"/>
    <x v="31"/>
    <x v="100"/>
    <x v="744"/>
    <x v="1"/>
    <x v="741"/>
  </r>
  <r>
    <x v="191"/>
    <x v="194"/>
    <x v="148"/>
    <x v="158"/>
    <x v="2"/>
    <x v="7"/>
    <x v="145"/>
    <x v="21"/>
    <x v="2"/>
    <x v="31"/>
    <x v="100"/>
    <x v="745"/>
    <x v="2"/>
    <x v="742"/>
  </r>
  <r>
    <x v="191"/>
    <x v="194"/>
    <x v="148"/>
    <x v="158"/>
    <x v="2"/>
    <x v="7"/>
    <x v="145"/>
    <x v="21"/>
    <x v="2"/>
    <x v="31"/>
    <x v="100"/>
    <x v="746"/>
    <x v="1"/>
    <x v="743"/>
  </r>
  <r>
    <x v="191"/>
    <x v="194"/>
    <x v="148"/>
    <x v="158"/>
    <x v="2"/>
    <x v="7"/>
    <x v="145"/>
    <x v="21"/>
    <x v="2"/>
    <x v="31"/>
    <x v="100"/>
    <x v="735"/>
    <x v="1"/>
    <x v="732"/>
  </r>
  <r>
    <x v="192"/>
    <x v="195"/>
    <x v="149"/>
    <x v="159"/>
    <x v="3"/>
    <x v="3"/>
    <x v="146"/>
    <x v="21"/>
    <x v="2"/>
    <x v="30"/>
    <x v="101"/>
    <x v="747"/>
    <x v="2"/>
    <x v="744"/>
  </r>
  <r>
    <x v="192"/>
    <x v="195"/>
    <x v="149"/>
    <x v="159"/>
    <x v="3"/>
    <x v="3"/>
    <x v="146"/>
    <x v="21"/>
    <x v="2"/>
    <x v="30"/>
    <x v="101"/>
    <x v="748"/>
    <x v="0"/>
    <x v="745"/>
  </r>
  <r>
    <x v="193"/>
    <x v="196"/>
    <x v="150"/>
    <x v="160"/>
    <x v="4"/>
    <x v="7"/>
    <x v="147"/>
    <x v="21"/>
    <x v="2"/>
    <x v="31"/>
    <x v="102"/>
    <x v="741"/>
    <x v="0"/>
    <x v="738"/>
  </r>
  <r>
    <x v="193"/>
    <x v="196"/>
    <x v="150"/>
    <x v="160"/>
    <x v="4"/>
    <x v="7"/>
    <x v="147"/>
    <x v="21"/>
    <x v="2"/>
    <x v="31"/>
    <x v="102"/>
    <x v="740"/>
    <x v="0"/>
    <x v="737"/>
  </r>
  <r>
    <x v="193"/>
    <x v="196"/>
    <x v="150"/>
    <x v="160"/>
    <x v="4"/>
    <x v="7"/>
    <x v="147"/>
    <x v="21"/>
    <x v="2"/>
    <x v="31"/>
    <x v="102"/>
    <x v="742"/>
    <x v="0"/>
    <x v="739"/>
  </r>
  <r>
    <x v="193"/>
    <x v="196"/>
    <x v="150"/>
    <x v="160"/>
    <x v="4"/>
    <x v="7"/>
    <x v="147"/>
    <x v="21"/>
    <x v="2"/>
    <x v="31"/>
    <x v="102"/>
    <x v="739"/>
    <x v="0"/>
    <x v="736"/>
  </r>
  <r>
    <x v="193"/>
    <x v="196"/>
    <x v="150"/>
    <x v="160"/>
    <x v="4"/>
    <x v="7"/>
    <x v="147"/>
    <x v="21"/>
    <x v="2"/>
    <x v="31"/>
    <x v="102"/>
    <x v="744"/>
    <x v="1"/>
    <x v="741"/>
  </r>
  <r>
    <x v="193"/>
    <x v="196"/>
    <x v="150"/>
    <x v="160"/>
    <x v="4"/>
    <x v="7"/>
    <x v="147"/>
    <x v="21"/>
    <x v="2"/>
    <x v="31"/>
    <x v="102"/>
    <x v="746"/>
    <x v="1"/>
    <x v="743"/>
  </r>
  <r>
    <x v="193"/>
    <x v="196"/>
    <x v="150"/>
    <x v="160"/>
    <x v="4"/>
    <x v="7"/>
    <x v="147"/>
    <x v="21"/>
    <x v="2"/>
    <x v="31"/>
    <x v="102"/>
    <x v="735"/>
    <x v="1"/>
    <x v="732"/>
  </r>
  <r>
    <x v="193"/>
    <x v="196"/>
    <x v="150"/>
    <x v="160"/>
    <x v="4"/>
    <x v="7"/>
    <x v="147"/>
    <x v="21"/>
    <x v="2"/>
    <x v="31"/>
    <x v="102"/>
    <x v="743"/>
    <x v="2"/>
    <x v="740"/>
  </r>
  <r>
    <x v="193"/>
    <x v="196"/>
    <x v="150"/>
    <x v="160"/>
    <x v="4"/>
    <x v="7"/>
    <x v="147"/>
    <x v="21"/>
    <x v="2"/>
    <x v="31"/>
    <x v="102"/>
    <x v="745"/>
    <x v="2"/>
    <x v="742"/>
  </r>
  <r>
    <x v="194"/>
    <x v="197"/>
    <x v="151"/>
    <x v="161"/>
    <x v="0"/>
    <x v="7"/>
    <x v="148"/>
    <x v="21"/>
    <x v="2"/>
    <x v="31"/>
    <x v="103"/>
    <x v="749"/>
    <x v="0"/>
    <x v="746"/>
  </r>
  <r>
    <x v="194"/>
    <x v="197"/>
    <x v="151"/>
    <x v="161"/>
    <x v="0"/>
    <x v="7"/>
    <x v="148"/>
    <x v="21"/>
    <x v="2"/>
    <x v="31"/>
    <x v="103"/>
    <x v="737"/>
    <x v="0"/>
    <x v="734"/>
  </r>
  <r>
    <x v="195"/>
    <x v="198"/>
    <x v="152"/>
    <x v="162"/>
    <x v="3"/>
    <x v="3"/>
    <x v="149"/>
    <x v="21"/>
    <x v="2"/>
    <x v="30"/>
    <x v="104"/>
    <x v="750"/>
    <x v="0"/>
    <x v="747"/>
  </r>
  <r>
    <x v="196"/>
    <x v="199"/>
    <x v="153"/>
    <x v="135"/>
    <x v="3"/>
    <x v="3"/>
    <x v="150"/>
    <x v="21"/>
    <x v="2"/>
    <x v="30"/>
    <x v="105"/>
    <x v="751"/>
    <x v="1"/>
    <x v="748"/>
  </r>
  <r>
    <x v="196"/>
    <x v="199"/>
    <x v="153"/>
    <x v="135"/>
    <x v="3"/>
    <x v="3"/>
    <x v="150"/>
    <x v="21"/>
    <x v="2"/>
    <x v="30"/>
    <x v="105"/>
    <x v="752"/>
    <x v="0"/>
    <x v="749"/>
  </r>
  <r>
    <x v="197"/>
    <x v="200"/>
    <x v="154"/>
    <x v="163"/>
    <x v="6"/>
    <x v="7"/>
    <x v="151"/>
    <x v="21"/>
    <x v="2"/>
    <x v="30"/>
    <x v="106"/>
    <x v="753"/>
    <x v="1"/>
    <x v="750"/>
  </r>
  <r>
    <x v="197"/>
    <x v="200"/>
    <x v="154"/>
    <x v="163"/>
    <x v="6"/>
    <x v="7"/>
    <x v="151"/>
    <x v="21"/>
    <x v="2"/>
    <x v="30"/>
    <x v="106"/>
    <x v="754"/>
    <x v="0"/>
    <x v="751"/>
  </r>
  <r>
    <x v="197"/>
    <x v="200"/>
    <x v="154"/>
    <x v="163"/>
    <x v="6"/>
    <x v="7"/>
    <x v="151"/>
    <x v="21"/>
    <x v="2"/>
    <x v="30"/>
    <x v="106"/>
    <x v="755"/>
    <x v="0"/>
    <x v="752"/>
  </r>
  <r>
    <x v="198"/>
    <x v="201"/>
    <x v="155"/>
    <x v="164"/>
    <x v="0"/>
    <x v="7"/>
    <x v="152"/>
    <x v="27"/>
    <x v="2"/>
    <x v="31"/>
    <x v="2"/>
    <x v="740"/>
    <x v="0"/>
    <x v="737"/>
  </r>
  <r>
    <x v="199"/>
    <x v="202"/>
    <x v="156"/>
    <x v="4"/>
    <x v="1"/>
    <x v="1"/>
    <x v="153"/>
    <x v="3"/>
    <x v="2"/>
    <x v="20"/>
    <x v="66"/>
    <x v="756"/>
    <x v="0"/>
    <x v="753"/>
  </r>
  <r>
    <x v="199"/>
    <x v="202"/>
    <x v="156"/>
    <x v="4"/>
    <x v="1"/>
    <x v="1"/>
    <x v="153"/>
    <x v="3"/>
    <x v="2"/>
    <x v="20"/>
    <x v="66"/>
    <x v="23"/>
    <x v="1"/>
    <x v="23"/>
  </r>
  <r>
    <x v="199"/>
    <x v="202"/>
    <x v="156"/>
    <x v="4"/>
    <x v="1"/>
    <x v="1"/>
    <x v="153"/>
    <x v="3"/>
    <x v="2"/>
    <x v="20"/>
    <x v="66"/>
    <x v="757"/>
    <x v="0"/>
    <x v="754"/>
  </r>
  <r>
    <x v="200"/>
    <x v="202"/>
    <x v="156"/>
    <x v="165"/>
    <x v="0"/>
    <x v="1"/>
    <x v="153"/>
    <x v="3"/>
    <x v="2"/>
    <x v="20"/>
    <x v="66"/>
    <x v="756"/>
    <x v="0"/>
    <x v="753"/>
  </r>
  <r>
    <x v="200"/>
    <x v="202"/>
    <x v="156"/>
    <x v="165"/>
    <x v="0"/>
    <x v="1"/>
    <x v="153"/>
    <x v="3"/>
    <x v="2"/>
    <x v="20"/>
    <x v="66"/>
    <x v="23"/>
    <x v="1"/>
    <x v="23"/>
  </r>
  <r>
    <x v="200"/>
    <x v="202"/>
    <x v="156"/>
    <x v="165"/>
    <x v="0"/>
    <x v="1"/>
    <x v="153"/>
    <x v="3"/>
    <x v="2"/>
    <x v="20"/>
    <x v="66"/>
    <x v="757"/>
    <x v="0"/>
    <x v="754"/>
  </r>
  <r>
    <x v="201"/>
    <x v="203"/>
    <x v="157"/>
    <x v="29"/>
    <x v="0"/>
    <x v="0"/>
    <x v="154"/>
    <x v="13"/>
    <x v="6"/>
    <x v="24"/>
    <x v="107"/>
    <x v="758"/>
    <x v="0"/>
    <x v="755"/>
  </r>
  <r>
    <x v="201"/>
    <x v="203"/>
    <x v="157"/>
    <x v="29"/>
    <x v="0"/>
    <x v="0"/>
    <x v="154"/>
    <x v="13"/>
    <x v="6"/>
    <x v="24"/>
    <x v="107"/>
    <x v="759"/>
    <x v="2"/>
    <x v="756"/>
  </r>
  <r>
    <x v="201"/>
    <x v="203"/>
    <x v="157"/>
    <x v="29"/>
    <x v="0"/>
    <x v="0"/>
    <x v="154"/>
    <x v="13"/>
    <x v="6"/>
    <x v="24"/>
    <x v="107"/>
    <x v="760"/>
    <x v="0"/>
    <x v="757"/>
  </r>
  <r>
    <x v="201"/>
    <x v="203"/>
    <x v="157"/>
    <x v="29"/>
    <x v="0"/>
    <x v="0"/>
    <x v="154"/>
    <x v="13"/>
    <x v="6"/>
    <x v="24"/>
    <x v="107"/>
    <x v="761"/>
    <x v="2"/>
    <x v="758"/>
  </r>
  <r>
    <x v="202"/>
    <x v="204"/>
    <x v="158"/>
    <x v="166"/>
    <x v="0"/>
    <x v="2"/>
    <x v="155"/>
    <x v="17"/>
    <x v="2"/>
    <x v="26"/>
    <x v="108"/>
    <x v="762"/>
    <x v="0"/>
    <x v="759"/>
  </r>
  <r>
    <x v="202"/>
    <x v="204"/>
    <x v="158"/>
    <x v="166"/>
    <x v="0"/>
    <x v="0"/>
    <x v="155"/>
    <x v="17"/>
    <x v="2"/>
    <x v="26"/>
    <x v="108"/>
    <x v="763"/>
    <x v="0"/>
    <x v="760"/>
  </r>
  <r>
    <x v="202"/>
    <x v="204"/>
    <x v="158"/>
    <x v="166"/>
    <x v="0"/>
    <x v="2"/>
    <x v="155"/>
    <x v="17"/>
    <x v="2"/>
    <x v="26"/>
    <x v="108"/>
    <x v="764"/>
    <x v="0"/>
    <x v="761"/>
  </r>
  <r>
    <x v="202"/>
    <x v="204"/>
    <x v="158"/>
    <x v="166"/>
    <x v="0"/>
    <x v="2"/>
    <x v="155"/>
    <x v="17"/>
    <x v="2"/>
    <x v="26"/>
    <x v="108"/>
    <x v="765"/>
    <x v="13"/>
    <x v="762"/>
  </r>
  <r>
    <x v="202"/>
    <x v="204"/>
    <x v="158"/>
    <x v="166"/>
    <x v="0"/>
    <x v="2"/>
    <x v="155"/>
    <x v="17"/>
    <x v="2"/>
    <x v="26"/>
    <x v="108"/>
    <x v="766"/>
    <x v="13"/>
    <x v="763"/>
  </r>
  <r>
    <x v="203"/>
    <x v="205"/>
    <x v="159"/>
    <x v="167"/>
    <x v="3"/>
    <x v="3"/>
    <x v="156"/>
    <x v="28"/>
    <x v="6"/>
    <x v="24"/>
    <x v="109"/>
    <x v="767"/>
    <x v="0"/>
    <x v="764"/>
  </r>
  <r>
    <x v="203"/>
    <x v="205"/>
    <x v="159"/>
    <x v="167"/>
    <x v="3"/>
    <x v="3"/>
    <x v="156"/>
    <x v="28"/>
    <x v="6"/>
    <x v="24"/>
    <x v="109"/>
    <x v="768"/>
    <x v="0"/>
    <x v="765"/>
  </r>
  <r>
    <x v="204"/>
    <x v="206"/>
    <x v="160"/>
    <x v="168"/>
    <x v="0"/>
    <x v="5"/>
    <x v="157"/>
    <x v="28"/>
    <x v="6"/>
    <x v="24"/>
    <x v="70"/>
    <x v="130"/>
    <x v="0"/>
    <x v="130"/>
  </r>
  <r>
    <x v="204"/>
    <x v="206"/>
    <x v="160"/>
    <x v="168"/>
    <x v="0"/>
    <x v="5"/>
    <x v="157"/>
    <x v="28"/>
    <x v="6"/>
    <x v="24"/>
    <x v="70"/>
    <x v="124"/>
    <x v="0"/>
    <x v="124"/>
  </r>
  <r>
    <x v="205"/>
    <x v="207"/>
    <x v="161"/>
    <x v="169"/>
    <x v="0"/>
    <x v="5"/>
    <x v="158"/>
    <x v="2"/>
    <x v="2"/>
    <x v="32"/>
    <x v="2"/>
    <x v="769"/>
    <x v="0"/>
    <x v="766"/>
  </r>
  <r>
    <x v="205"/>
    <x v="207"/>
    <x v="161"/>
    <x v="169"/>
    <x v="0"/>
    <x v="5"/>
    <x v="158"/>
    <x v="2"/>
    <x v="2"/>
    <x v="32"/>
    <x v="2"/>
    <x v="770"/>
    <x v="0"/>
    <x v="767"/>
  </r>
  <r>
    <x v="205"/>
    <x v="207"/>
    <x v="161"/>
    <x v="169"/>
    <x v="0"/>
    <x v="5"/>
    <x v="158"/>
    <x v="2"/>
    <x v="2"/>
    <x v="32"/>
    <x v="2"/>
    <x v="771"/>
    <x v="0"/>
    <x v="768"/>
  </r>
  <r>
    <x v="205"/>
    <x v="207"/>
    <x v="161"/>
    <x v="169"/>
    <x v="0"/>
    <x v="5"/>
    <x v="158"/>
    <x v="2"/>
    <x v="2"/>
    <x v="32"/>
    <x v="2"/>
    <x v="772"/>
    <x v="0"/>
    <x v="769"/>
  </r>
  <r>
    <x v="205"/>
    <x v="207"/>
    <x v="161"/>
    <x v="169"/>
    <x v="0"/>
    <x v="5"/>
    <x v="158"/>
    <x v="2"/>
    <x v="2"/>
    <x v="32"/>
    <x v="2"/>
    <x v="773"/>
    <x v="0"/>
    <x v="770"/>
  </r>
  <r>
    <x v="205"/>
    <x v="207"/>
    <x v="161"/>
    <x v="169"/>
    <x v="0"/>
    <x v="5"/>
    <x v="158"/>
    <x v="2"/>
    <x v="2"/>
    <x v="32"/>
    <x v="2"/>
    <x v="774"/>
    <x v="0"/>
    <x v="771"/>
  </r>
  <r>
    <x v="205"/>
    <x v="207"/>
    <x v="161"/>
    <x v="169"/>
    <x v="0"/>
    <x v="5"/>
    <x v="158"/>
    <x v="2"/>
    <x v="2"/>
    <x v="32"/>
    <x v="2"/>
    <x v="775"/>
    <x v="0"/>
    <x v="772"/>
  </r>
  <r>
    <x v="205"/>
    <x v="207"/>
    <x v="161"/>
    <x v="169"/>
    <x v="0"/>
    <x v="5"/>
    <x v="158"/>
    <x v="2"/>
    <x v="2"/>
    <x v="32"/>
    <x v="2"/>
    <x v="776"/>
    <x v="0"/>
    <x v="773"/>
  </r>
  <r>
    <x v="205"/>
    <x v="207"/>
    <x v="161"/>
    <x v="169"/>
    <x v="0"/>
    <x v="5"/>
    <x v="158"/>
    <x v="2"/>
    <x v="2"/>
    <x v="32"/>
    <x v="2"/>
    <x v="777"/>
    <x v="0"/>
    <x v="774"/>
  </r>
  <r>
    <x v="205"/>
    <x v="207"/>
    <x v="161"/>
    <x v="169"/>
    <x v="0"/>
    <x v="5"/>
    <x v="158"/>
    <x v="2"/>
    <x v="2"/>
    <x v="32"/>
    <x v="2"/>
    <x v="778"/>
    <x v="0"/>
    <x v="775"/>
  </r>
  <r>
    <x v="205"/>
    <x v="207"/>
    <x v="161"/>
    <x v="169"/>
    <x v="0"/>
    <x v="5"/>
    <x v="158"/>
    <x v="2"/>
    <x v="2"/>
    <x v="32"/>
    <x v="2"/>
    <x v="779"/>
    <x v="0"/>
    <x v="776"/>
  </r>
  <r>
    <x v="205"/>
    <x v="207"/>
    <x v="161"/>
    <x v="169"/>
    <x v="0"/>
    <x v="5"/>
    <x v="158"/>
    <x v="2"/>
    <x v="2"/>
    <x v="32"/>
    <x v="2"/>
    <x v="780"/>
    <x v="1"/>
    <x v="777"/>
  </r>
  <r>
    <x v="205"/>
    <x v="207"/>
    <x v="161"/>
    <x v="169"/>
    <x v="0"/>
    <x v="5"/>
    <x v="158"/>
    <x v="2"/>
    <x v="2"/>
    <x v="32"/>
    <x v="2"/>
    <x v="781"/>
    <x v="0"/>
    <x v="778"/>
  </r>
  <r>
    <x v="205"/>
    <x v="207"/>
    <x v="161"/>
    <x v="169"/>
    <x v="0"/>
    <x v="5"/>
    <x v="158"/>
    <x v="2"/>
    <x v="2"/>
    <x v="32"/>
    <x v="2"/>
    <x v="782"/>
    <x v="0"/>
    <x v="779"/>
  </r>
  <r>
    <x v="205"/>
    <x v="207"/>
    <x v="161"/>
    <x v="169"/>
    <x v="0"/>
    <x v="5"/>
    <x v="158"/>
    <x v="2"/>
    <x v="2"/>
    <x v="32"/>
    <x v="2"/>
    <x v="783"/>
    <x v="0"/>
    <x v="780"/>
  </r>
  <r>
    <x v="205"/>
    <x v="207"/>
    <x v="161"/>
    <x v="169"/>
    <x v="0"/>
    <x v="5"/>
    <x v="158"/>
    <x v="2"/>
    <x v="2"/>
    <x v="32"/>
    <x v="2"/>
    <x v="784"/>
    <x v="0"/>
    <x v="781"/>
  </r>
  <r>
    <x v="205"/>
    <x v="207"/>
    <x v="161"/>
    <x v="169"/>
    <x v="0"/>
    <x v="5"/>
    <x v="158"/>
    <x v="2"/>
    <x v="2"/>
    <x v="32"/>
    <x v="2"/>
    <x v="785"/>
    <x v="0"/>
    <x v="782"/>
  </r>
  <r>
    <x v="205"/>
    <x v="207"/>
    <x v="161"/>
    <x v="169"/>
    <x v="0"/>
    <x v="5"/>
    <x v="158"/>
    <x v="2"/>
    <x v="2"/>
    <x v="32"/>
    <x v="2"/>
    <x v="786"/>
    <x v="0"/>
    <x v="783"/>
  </r>
  <r>
    <x v="205"/>
    <x v="207"/>
    <x v="161"/>
    <x v="169"/>
    <x v="0"/>
    <x v="5"/>
    <x v="158"/>
    <x v="2"/>
    <x v="2"/>
    <x v="32"/>
    <x v="2"/>
    <x v="787"/>
    <x v="0"/>
    <x v="784"/>
  </r>
  <r>
    <x v="205"/>
    <x v="207"/>
    <x v="161"/>
    <x v="169"/>
    <x v="0"/>
    <x v="5"/>
    <x v="158"/>
    <x v="2"/>
    <x v="2"/>
    <x v="32"/>
    <x v="2"/>
    <x v="786"/>
    <x v="0"/>
    <x v="783"/>
  </r>
  <r>
    <x v="205"/>
    <x v="207"/>
    <x v="161"/>
    <x v="169"/>
    <x v="0"/>
    <x v="5"/>
    <x v="158"/>
    <x v="2"/>
    <x v="2"/>
    <x v="32"/>
    <x v="2"/>
    <x v="788"/>
    <x v="1"/>
    <x v="785"/>
  </r>
  <r>
    <x v="205"/>
    <x v="207"/>
    <x v="161"/>
    <x v="169"/>
    <x v="0"/>
    <x v="5"/>
    <x v="158"/>
    <x v="2"/>
    <x v="2"/>
    <x v="32"/>
    <x v="2"/>
    <x v="789"/>
    <x v="0"/>
    <x v="786"/>
  </r>
  <r>
    <x v="206"/>
    <x v="208"/>
    <x v="162"/>
    <x v="170"/>
    <x v="0"/>
    <x v="5"/>
    <x v="159"/>
    <x v="2"/>
    <x v="2"/>
    <x v="33"/>
    <x v="110"/>
    <x v="769"/>
    <x v="0"/>
    <x v="766"/>
  </r>
  <r>
    <x v="207"/>
    <x v="209"/>
    <x v="163"/>
    <x v="171"/>
    <x v="0"/>
    <x v="5"/>
    <x v="160"/>
    <x v="29"/>
    <x v="8"/>
    <x v="34"/>
    <x v="111"/>
    <x v="790"/>
    <x v="0"/>
    <x v="787"/>
  </r>
  <r>
    <x v="207"/>
    <x v="209"/>
    <x v="163"/>
    <x v="171"/>
    <x v="0"/>
    <x v="5"/>
    <x v="160"/>
    <x v="29"/>
    <x v="8"/>
    <x v="34"/>
    <x v="111"/>
    <x v="791"/>
    <x v="0"/>
    <x v="788"/>
  </r>
  <r>
    <x v="207"/>
    <x v="209"/>
    <x v="163"/>
    <x v="171"/>
    <x v="0"/>
    <x v="5"/>
    <x v="160"/>
    <x v="29"/>
    <x v="8"/>
    <x v="34"/>
    <x v="111"/>
    <x v="792"/>
    <x v="0"/>
    <x v="789"/>
  </r>
  <r>
    <x v="207"/>
    <x v="209"/>
    <x v="163"/>
    <x v="171"/>
    <x v="0"/>
    <x v="5"/>
    <x v="160"/>
    <x v="29"/>
    <x v="8"/>
    <x v="34"/>
    <x v="111"/>
    <x v="793"/>
    <x v="0"/>
    <x v="790"/>
  </r>
  <r>
    <x v="207"/>
    <x v="209"/>
    <x v="163"/>
    <x v="171"/>
    <x v="0"/>
    <x v="5"/>
    <x v="160"/>
    <x v="29"/>
    <x v="8"/>
    <x v="34"/>
    <x v="111"/>
    <x v="794"/>
    <x v="0"/>
    <x v="791"/>
  </r>
  <r>
    <x v="207"/>
    <x v="209"/>
    <x v="163"/>
    <x v="171"/>
    <x v="0"/>
    <x v="5"/>
    <x v="160"/>
    <x v="29"/>
    <x v="8"/>
    <x v="34"/>
    <x v="111"/>
    <x v="795"/>
    <x v="0"/>
    <x v="792"/>
  </r>
  <r>
    <x v="207"/>
    <x v="209"/>
    <x v="163"/>
    <x v="171"/>
    <x v="0"/>
    <x v="5"/>
    <x v="160"/>
    <x v="29"/>
    <x v="8"/>
    <x v="34"/>
    <x v="111"/>
    <x v="796"/>
    <x v="0"/>
    <x v="793"/>
  </r>
  <r>
    <x v="207"/>
    <x v="209"/>
    <x v="163"/>
    <x v="171"/>
    <x v="0"/>
    <x v="5"/>
    <x v="160"/>
    <x v="29"/>
    <x v="8"/>
    <x v="34"/>
    <x v="111"/>
    <x v="797"/>
    <x v="0"/>
    <x v="794"/>
  </r>
  <r>
    <x v="207"/>
    <x v="209"/>
    <x v="163"/>
    <x v="171"/>
    <x v="0"/>
    <x v="5"/>
    <x v="160"/>
    <x v="29"/>
    <x v="8"/>
    <x v="34"/>
    <x v="111"/>
    <x v="798"/>
    <x v="0"/>
    <x v="795"/>
  </r>
  <r>
    <x v="207"/>
    <x v="209"/>
    <x v="163"/>
    <x v="171"/>
    <x v="0"/>
    <x v="5"/>
    <x v="160"/>
    <x v="29"/>
    <x v="8"/>
    <x v="34"/>
    <x v="111"/>
    <x v="799"/>
    <x v="0"/>
    <x v="796"/>
  </r>
  <r>
    <x v="207"/>
    <x v="209"/>
    <x v="163"/>
    <x v="171"/>
    <x v="0"/>
    <x v="5"/>
    <x v="160"/>
    <x v="29"/>
    <x v="8"/>
    <x v="34"/>
    <x v="111"/>
    <x v="800"/>
    <x v="0"/>
    <x v="797"/>
  </r>
  <r>
    <x v="207"/>
    <x v="209"/>
    <x v="163"/>
    <x v="171"/>
    <x v="0"/>
    <x v="5"/>
    <x v="160"/>
    <x v="29"/>
    <x v="8"/>
    <x v="34"/>
    <x v="111"/>
    <x v="801"/>
    <x v="0"/>
    <x v="798"/>
  </r>
  <r>
    <x v="207"/>
    <x v="209"/>
    <x v="163"/>
    <x v="171"/>
    <x v="0"/>
    <x v="5"/>
    <x v="160"/>
    <x v="29"/>
    <x v="8"/>
    <x v="34"/>
    <x v="111"/>
    <x v="802"/>
    <x v="0"/>
    <x v="799"/>
  </r>
  <r>
    <x v="207"/>
    <x v="209"/>
    <x v="163"/>
    <x v="171"/>
    <x v="0"/>
    <x v="5"/>
    <x v="160"/>
    <x v="29"/>
    <x v="8"/>
    <x v="34"/>
    <x v="111"/>
    <x v="803"/>
    <x v="0"/>
    <x v="800"/>
  </r>
  <r>
    <x v="207"/>
    <x v="209"/>
    <x v="163"/>
    <x v="171"/>
    <x v="0"/>
    <x v="5"/>
    <x v="160"/>
    <x v="29"/>
    <x v="8"/>
    <x v="34"/>
    <x v="111"/>
    <x v="804"/>
    <x v="0"/>
    <x v="801"/>
  </r>
  <r>
    <x v="207"/>
    <x v="209"/>
    <x v="163"/>
    <x v="171"/>
    <x v="0"/>
    <x v="5"/>
    <x v="160"/>
    <x v="29"/>
    <x v="8"/>
    <x v="34"/>
    <x v="111"/>
    <x v="805"/>
    <x v="0"/>
    <x v="802"/>
  </r>
  <r>
    <x v="207"/>
    <x v="209"/>
    <x v="163"/>
    <x v="171"/>
    <x v="0"/>
    <x v="5"/>
    <x v="160"/>
    <x v="29"/>
    <x v="8"/>
    <x v="34"/>
    <x v="111"/>
    <x v="806"/>
    <x v="4"/>
    <x v="803"/>
  </r>
  <r>
    <x v="207"/>
    <x v="209"/>
    <x v="163"/>
    <x v="171"/>
    <x v="0"/>
    <x v="5"/>
    <x v="160"/>
    <x v="29"/>
    <x v="8"/>
    <x v="34"/>
    <x v="111"/>
    <x v="807"/>
    <x v="0"/>
    <x v="804"/>
  </r>
  <r>
    <x v="207"/>
    <x v="209"/>
    <x v="163"/>
    <x v="171"/>
    <x v="0"/>
    <x v="5"/>
    <x v="160"/>
    <x v="29"/>
    <x v="8"/>
    <x v="34"/>
    <x v="111"/>
    <x v="808"/>
    <x v="0"/>
    <x v="805"/>
  </r>
  <r>
    <x v="207"/>
    <x v="209"/>
    <x v="163"/>
    <x v="171"/>
    <x v="0"/>
    <x v="5"/>
    <x v="160"/>
    <x v="29"/>
    <x v="8"/>
    <x v="34"/>
    <x v="111"/>
    <x v="809"/>
    <x v="0"/>
    <x v="806"/>
  </r>
  <r>
    <x v="207"/>
    <x v="209"/>
    <x v="163"/>
    <x v="171"/>
    <x v="0"/>
    <x v="5"/>
    <x v="160"/>
    <x v="29"/>
    <x v="8"/>
    <x v="34"/>
    <x v="111"/>
    <x v="810"/>
    <x v="0"/>
    <x v="807"/>
  </r>
  <r>
    <x v="207"/>
    <x v="209"/>
    <x v="163"/>
    <x v="171"/>
    <x v="0"/>
    <x v="5"/>
    <x v="160"/>
    <x v="29"/>
    <x v="8"/>
    <x v="34"/>
    <x v="111"/>
    <x v="811"/>
    <x v="0"/>
    <x v="808"/>
  </r>
  <r>
    <x v="207"/>
    <x v="209"/>
    <x v="163"/>
    <x v="171"/>
    <x v="0"/>
    <x v="5"/>
    <x v="160"/>
    <x v="29"/>
    <x v="8"/>
    <x v="34"/>
    <x v="111"/>
    <x v="812"/>
    <x v="0"/>
    <x v="809"/>
  </r>
  <r>
    <x v="207"/>
    <x v="209"/>
    <x v="163"/>
    <x v="171"/>
    <x v="0"/>
    <x v="5"/>
    <x v="160"/>
    <x v="29"/>
    <x v="8"/>
    <x v="34"/>
    <x v="111"/>
    <x v="813"/>
    <x v="0"/>
    <x v="810"/>
  </r>
  <r>
    <x v="207"/>
    <x v="209"/>
    <x v="163"/>
    <x v="171"/>
    <x v="0"/>
    <x v="5"/>
    <x v="160"/>
    <x v="29"/>
    <x v="8"/>
    <x v="34"/>
    <x v="111"/>
    <x v="814"/>
    <x v="0"/>
    <x v="811"/>
  </r>
  <r>
    <x v="207"/>
    <x v="209"/>
    <x v="163"/>
    <x v="171"/>
    <x v="0"/>
    <x v="5"/>
    <x v="160"/>
    <x v="29"/>
    <x v="8"/>
    <x v="34"/>
    <x v="111"/>
    <x v="815"/>
    <x v="0"/>
    <x v="812"/>
  </r>
  <r>
    <x v="207"/>
    <x v="209"/>
    <x v="163"/>
    <x v="171"/>
    <x v="0"/>
    <x v="5"/>
    <x v="160"/>
    <x v="29"/>
    <x v="8"/>
    <x v="34"/>
    <x v="111"/>
    <x v="816"/>
    <x v="0"/>
    <x v="813"/>
  </r>
  <r>
    <x v="207"/>
    <x v="209"/>
    <x v="163"/>
    <x v="171"/>
    <x v="0"/>
    <x v="5"/>
    <x v="160"/>
    <x v="29"/>
    <x v="8"/>
    <x v="34"/>
    <x v="111"/>
    <x v="817"/>
    <x v="0"/>
    <x v="814"/>
  </r>
  <r>
    <x v="207"/>
    <x v="209"/>
    <x v="163"/>
    <x v="171"/>
    <x v="0"/>
    <x v="5"/>
    <x v="160"/>
    <x v="29"/>
    <x v="8"/>
    <x v="34"/>
    <x v="111"/>
    <x v="818"/>
    <x v="0"/>
    <x v="815"/>
  </r>
  <r>
    <x v="207"/>
    <x v="209"/>
    <x v="163"/>
    <x v="171"/>
    <x v="0"/>
    <x v="5"/>
    <x v="160"/>
    <x v="29"/>
    <x v="8"/>
    <x v="34"/>
    <x v="111"/>
    <x v="819"/>
    <x v="0"/>
    <x v="816"/>
  </r>
  <r>
    <x v="207"/>
    <x v="209"/>
    <x v="163"/>
    <x v="171"/>
    <x v="0"/>
    <x v="5"/>
    <x v="160"/>
    <x v="29"/>
    <x v="8"/>
    <x v="34"/>
    <x v="111"/>
    <x v="820"/>
    <x v="4"/>
    <x v="817"/>
  </r>
  <r>
    <x v="207"/>
    <x v="209"/>
    <x v="163"/>
    <x v="171"/>
    <x v="0"/>
    <x v="5"/>
    <x v="160"/>
    <x v="29"/>
    <x v="8"/>
    <x v="34"/>
    <x v="111"/>
    <x v="821"/>
    <x v="0"/>
    <x v="818"/>
  </r>
  <r>
    <x v="207"/>
    <x v="209"/>
    <x v="163"/>
    <x v="171"/>
    <x v="0"/>
    <x v="5"/>
    <x v="160"/>
    <x v="29"/>
    <x v="8"/>
    <x v="34"/>
    <x v="111"/>
    <x v="822"/>
    <x v="0"/>
    <x v="819"/>
  </r>
  <r>
    <x v="207"/>
    <x v="209"/>
    <x v="163"/>
    <x v="171"/>
    <x v="0"/>
    <x v="5"/>
    <x v="160"/>
    <x v="29"/>
    <x v="8"/>
    <x v="34"/>
    <x v="111"/>
    <x v="823"/>
    <x v="0"/>
    <x v="820"/>
  </r>
  <r>
    <x v="207"/>
    <x v="209"/>
    <x v="163"/>
    <x v="171"/>
    <x v="0"/>
    <x v="5"/>
    <x v="160"/>
    <x v="29"/>
    <x v="8"/>
    <x v="34"/>
    <x v="111"/>
    <x v="824"/>
    <x v="4"/>
    <x v="821"/>
  </r>
  <r>
    <x v="207"/>
    <x v="209"/>
    <x v="163"/>
    <x v="171"/>
    <x v="0"/>
    <x v="5"/>
    <x v="160"/>
    <x v="29"/>
    <x v="8"/>
    <x v="34"/>
    <x v="111"/>
    <x v="825"/>
    <x v="0"/>
    <x v="822"/>
  </r>
  <r>
    <x v="207"/>
    <x v="209"/>
    <x v="163"/>
    <x v="171"/>
    <x v="0"/>
    <x v="5"/>
    <x v="160"/>
    <x v="29"/>
    <x v="8"/>
    <x v="34"/>
    <x v="111"/>
    <x v="826"/>
    <x v="0"/>
    <x v="823"/>
  </r>
  <r>
    <x v="207"/>
    <x v="209"/>
    <x v="163"/>
    <x v="171"/>
    <x v="0"/>
    <x v="5"/>
    <x v="160"/>
    <x v="29"/>
    <x v="8"/>
    <x v="34"/>
    <x v="111"/>
    <x v="827"/>
    <x v="0"/>
    <x v="824"/>
  </r>
  <r>
    <x v="207"/>
    <x v="209"/>
    <x v="163"/>
    <x v="171"/>
    <x v="0"/>
    <x v="5"/>
    <x v="160"/>
    <x v="29"/>
    <x v="8"/>
    <x v="34"/>
    <x v="111"/>
    <x v="828"/>
    <x v="0"/>
    <x v="825"/>
  </r>
  <r>
    <x v="207"/>
    <x v="209"/>
    <x v="163"/>
    <x v="171"/>
    <x v="0"/>
    <x v="5"/>
    <x v="160"/>
    <x v="29"/>
    <x v="8"/>
    <x v="34"/>
    <x v="111"/>
    <x v="829"/>
    <x v="4"/>
    <x v="826"/>
  </r>
  <r>
    <x v="207"/>
    <x v="209"/>
    <x v="163"/>
    <x v="171"/>
    <x v="0"/>
    <x v="5"/>
    <x v="160"/>
    <x v="29"/>
    <x v="8"/>
    <x v="34"/>
    <x v="111"/>
    <x v="830"/>
    <x v="0"/>
    <x v="827"/>
  </r>
  <r>
    <x v="207"/>
    <x v="209"/>
    <x v="163"/>
    <x v="171"/>
    <x v="0"/>
    <x v="5"/>
    <x v="160"/>
    <x v="29"/>
    <x v="8"/>
    <x v="34"/>
    <x v="111"/>
    <x v="831"/>
    <x v="0"/>
    <x v="828"/>
  </r>
  <r>
    <x v="207"/>
    <x v="209"/>
    <x v="163"/>
    <x v="171"/>
    <x v="0"/>
    <x v="5"/>
    <x v="160"/>
    <x v="29"/>
    <x v="8"/>
    <x v="34"/>
    <x v="111"/>
    <x v="832"/>
    <x v="0"/>
    <x v="829"/>
  </r>
  <r>
    <x v="207"/>
    <x v="209"/>
    <x v="163"/>
    <x v="171"/>
    <x v="0"/>
    <x v="5"/>
    <x v="160"/>
    <x v="29"/>
    <x v="8"/>
    <x v="34"/>
    <x v="111"/>
    <x v="833"/>
    <x v="0"/>
    <x v="830"/>
  </r>
  <r>
    <x v="207"/>
    <x v="209"/>
    <x v="163"/>
    <x v="171"/>
    <x v="0"/>
    <x v="5"/>
    <x v="160"/>
    <x v="29"/>
    <x v="8"/>
    <x v="34"/>
    <x v="111"/>
    <x v="834"/>
    <x v="0"/>
    <x v="831"/>
  </r>
  <r>
    <x v="207"/>
    <x v="209"/>
    <x v="163"/>
    <x v="171"/>
    <x v="0"/>
    <x v="5"/>
    <x v="160"/>
    <x v="29"/>
    <x v="8"/>
    <x v="34"/>
    <x v="111"/>
    <x v="835"/>
    <x v="0"/>
    <x v="832"/>
  </r>
  <r>
    <x v="207"/>
    <x v="209"/>
    <x v="163"/>
    <x v="171"/>
    <x v="0"/>
    <x v="5"/>
    <x v="160"/>
    <x v="29"/>
    <x v="8"/>
    <x v="34"/>
    <x v="111"/>
    <x v="836"/>
    <x v="0"/>
    <x v="833"/>
  </r>
  <r>
    <x v="207"/>
    <x v="209"/>
    <x v="163"/>
    <x v="171"/>
    <x v="0"/>
    <x v="5"/>
    <x v="160"/>
    <x v="29"/>
    <x v="8"/>
    <x v="34"/>
    <x v="111"/>
    <x v="837"/>
    <x v="0"/>
    <x v="834"/>
  </r>
  <r>
    <x v="207"/>
    <x v="209"/>
    <x v="163"/>
    <x v="171"/>
    <x v="0"/>
    <x v="5"/>
    <x v="160"/>
    <x v="29"/>
    <x v="8"/>
    <x v="34"/>
    <x v="111"/>
    <x v="838"/>
    <x v="0"/>
    <x v="835"/>
  </r>
  <r>
    <x v="207"/>
    <x v="209"/>
    <x v="163"/>
    <x v="171"/>
    <x v="0"/>
    <x v="5"/>
    <x v="160"/>
    <x v="29"/>
    <x v="8"/>
    <x v="34"/>
    <x v="111"/>
    <x v="839"/>
    <x v="0"/>
    <x v="836"/>
  </r>
  <r>
    <x v="207"/>
    <x v="209"/>
    <x v="163"/>
    <x v="171"/>
    <x v="0"/>
    <x v="5"/>
    <x v="160"/>
    <x v="29"/>
    <x v="8"/>
    <x v="34"/>
    <x v="111"/>
    <x v="840"/>
    <x v="0"/>
    <x v="837"/>
  </r>
  <r>
    <x v="207"/>
    <x v="209"/>
    <x v="163"/>
    <x v="171"/>
    <x v="0"/>
    <x v="5"/>
    <x v="160"/>
    <x v="29"/>
    <x v="8"/>
    <x v="34"/>
    <x v="111"/>
    <x v="841"/>
    <x v="0"/>
    <x v="838"/>
  </r>
  <r>
    <x v="207"/>
    <x v="209"/>
    <x v="163"/>
    <x v="171"/>
    <x v="0"/>
    <x v="5"/>
    <x v="160"/>
    <x v="29"/>
    <x v="8"/>
    <x v="34"/>
    <x v="111"/>
    <x v="842"/>
    <x v="0"/>
    <x v="839"/>
  </r>
  <r>
    <x v="207"/>
    <x v="209"/>
    <x v="163"/>
    <x v="171"/>
    <x v="0"/>
    <x v="5"/>
    <x v="160"/>
    <x v="29"/>
    <x v="8"/>
    <x v="34"/>
    <x v="111"/>
    <x v="843"/>
    <x v="0"/>
    <x v="840"/>
  </r>
  <r>
    <x v="207"/>
    <x v="209"/>
    <x v="163"/>
    <x v="171"/>
    <x v="0"/>
    <x v="5"/>
    <x v="160"/>
    <x v="29"/>
    <x v="8"/>
    <x v="34"/>
    <x v="111"/>
    <x v="844"/>
    <x v="0"/>
    <x v="841"/>
  </r>
  <r>
    <x v="207"/>
    <x v="209"/>
    <x v="163"/>
    <x v="171"/>
    <x v="0"/>
    <x v="5"/>
    <x v="160"/>
    <x v="29"/>
    <x v="8"/>
    <x v="34"/>
    <x v="111"/>
    <x v="845"/>
    <x v="0"/>
    <x v="842"/>
  </r>
  <r>
    <x v="207"/>
    <x v="209"/>
    <x v="163"/>
    <x v="171"/>
    <x v="0"/>
    <x v="5"/>
    <x v="160"/>
    <x v="29"/>
    <x v="8"/>
    <x v="34"/>
    <x v="111"/>
    <x v="846"/>
    <x v="0"/>
    <x v="843"/>
  </r>
  <r>
    <x v="207"/>
    <x v="209"/>
    <x v="163"/>
    <x v="171"/>
    <x v="0"/>
    <x v="5"/>
    <x v="160"/>
    <x v="29"/>
    <x v="8"/>
    <x v="34"/>
    <x v="111"/>
    <x v="847"/>
    <x v="0"/>
    <x v="844"/>
  </r>
  <r>
    <x v="207"/>
    <x v="209"/>
    <x v="163"/>
    <x v="171"/>
    <x v="0"/>
    <x v="5"/>
    <x v="160"/>
    <x v="29"/>
    <x v="8"/>
    <x v="34"/>
    <x v="111"/>
    <x v="848"/>
    <x v="0"/>
    <x v="845"/>
  </r>
  <r>
    <x v="207"/>
    <x v="209"/>
    <x v="163"/>
    <x v="171"/>
    <x v="0"/>
    <x v="5"/>
    <x v="160"/>
    <x v="29"/>
    <x v="8"/>
    <x v="34"/>
    <x v="111"/>
    <x v="849"/>
    <x v="0"/>
    <x v="846"/>
  </r>
  <r>
    <x v="207"/>
    <x v="209"/>
    <x v="163"/>
    <x v="171"/>
    <x v="0"/>
    <x v="5"/>
    <x v="160"/>
    <x v="29"/>
    <x v="8"/>
    <x v="34"/>
    <x v="111"/>
    <x v="850"/>
    <x v="0"/>
    <x v="847"/>
  </r>
  <r>
    <x v="207"/>
    <x v="209"/>
    <x v="163"/>
    <x v="171"/>
    <x v="0"/>
    <x v="5"/>
    <x v="160"/>
    <x v="29"/>
    <x v="8"/>
    <x v="34"/>
    <x v="111"/>
    <x v="851"/>
    <x v="0"/>
    <x v="848"/>
  </r>
  <r>
    <x v="207"/>
    <x v="209"/>
    <x v="163"/>
    <x v="171"/>
    <x v="0"/>
    <x v="5"/>
    <x v="160"/>
    <x v="29"/>
    <x v="8"/>
    <x v="34"/>
    <x v="111"/>
    <x v="852"/>
    <x v="0"/>
    <x v="849"/>
  </r>
  <r>
    <x v="207"/>
    <x v="209"/>
    <x v="163"/>
    <x v="171"/>
    <x v="0"/>
    <x v="5"/>
    <x v="160"/>
    <x v="29"/>
    <x v="8"/>
    <x v="34"/>
    <x v="111"/>
    <x v="853"/>
    <x v="0"/>
    <x v="850"/>
  </r>
  <r>
    <x v="207"/>
    <x v="209"/>
    <x v="163"/>
    <x v="171"/>
    <x v="0"/>
    <x v="5"/>
    <x v="160"/>
    <x v="29"/>
    <x v="8"/>
    <x v="34"/>
    <x v="111"/>
    <x v="854"/>
    <x v="0"/>
    <x v="851"/>
  </r>
  <r>
    <x v="207"/>
    <x v="209"/>
    <x v="163"/>
    <x v="171"/>
    <x v="0"/>
    <x v="5"/>
    <x v="160"/>
    <x v="29"/>
    <x v="8"/>
    <x v="34"/>
    <x v="111"/>
    <x v="855"/>
    <x v="0"/>
    <x v="852"/>
  </r>
  <r>
    <x v="207"/>
    <x v="209"/>
    <x v="163"/>
    <x v="171"/>
    <x v="0"/>
    <x v="5"/>
    <x v="160"/>
    <x v="29"/>
    <x v="8"/>
    <x v="34"/>
    <x v="111"/>
    <x v="856"/>
    <x v="0"/>
    <x v="853"/>
  </r>
  <r>
    <x v="207"/>
    <x v="209"/>
    <x v="163"/>
    <x v="171"/>
    <x v="0"/>
    <x v="5"/>
    <x v="160"/>
    <x v="29"/>
    <x v="8"/>
    <x v="34"/>
    <x v="111"/>
    <x v="857"/>
    <x v="4"/>
    <x v="854"/>
  </r>
  <r>
    <x v="207"/>
    <x v="209"/>
    <x v="163"/>
    <x v="171"/>
    <x v="0"/>
    <x v="5"/>
    <x v="160"/>
    <x v="29"/>
    <x v="8"/>
    <x v="34"/>
    <x v="111"/>
    <x v="858"/>
    <x v="0"/>
    <x v="855"/>
  </r>
  <r>
    <x v="207"/>
    <x v="209"/>
    <x v="163"/>
    <x v="171"/>
    <x v="0"/>
    <x v="5"/>
    <x v="160"/>
    <x v="29"/>
    <x v="8"/>
    <x v="34"/>
    <x v="111"/>
    <x v="859"/>
    <x v="0"/>
    <x v="856"/>
  </r>
  <r>
    <x v="207"/>
    <x v="209"/>
    <x v="163"/>
    <x v="171"/>
    <x v="0"/>
    <x v="5"/>
    <x v="160"/>
    <x v="29"/>
    <x v="8"/>
    <x v="34"/>
    <x v="111"/>
    <x v="860"/>
    <x v="0"/>
    <x v="857"/>
  </r>
  <r>
    <x v="207"/>
    <x v="209"/>
    <x v="163"/>
    <x v="171"/>
    <x v="0"/>
    <x v="5"/>
    <x v="160"/>
    <x v="29"/>
    <x v="8"/>
    <x v="34"/>
    <x v="111"/>
    <x v="861"/>
    <x v="0"/>
    <x v="858"/>
  </r>
  <r>
    <x v="207"/>
    <x v="209"/>
    <x v="163"/>
    <x v="171"/>
    <x v="0"/>
    <x v="5"/>
    <x v="160"/>
    <x v="29"/>
    <x v="8"/>
    <x v="34"/>
    <x v="111"/>
    <x v="862"/>
    <x v="0"/>
    <x v="859"/>
  </r>
  <r>
    <x v="207"/>
    <x v="209"/>
    <x v="163"/>
    <x v="171"/>
    <x v="0"/>
    <x v="5"/>
    <x v="160"/>
    <x v="29"/>
    <x v="8"/>
    <x v="34"/>
    <x v="111"/>
    <x v="863"/>
    <x v="0"/>
    <x v="860"/>
  </r>
  <r>
    <x v="207"/>
    <x v="209"/>
    <x v="163"/>
    <x v="171"/>
    <x v="0"/>
    <x v="5"/>
    <x v="160"/>
    <x v="29"/>
    <x v="8"/>
    <x v="34"/>
    <x v="111"/>
    <x v="864"/>
    <x v="0"/>
    <x v="861"/>
  </r>
  <r>
    <x v="207"/>
    <x v="209"/>
    <x v="163"/>
    <x v="171"/>
    <x v="0"/>
    <x v="5"/>
    <x v="160"/>
    <x v="29"/>
    <x v="8"/>
    <x v="34"/>
    <x v="111"/>
    <x v="865"/>
    <x v="0"/>
    <x v="862"/>
  </r>
  <r>
    <x v="207"/>
    <x v="209"/>
    <x v="163"/>
    <x v="171"/>
    <x v="0"/>
    <x v="5"/>
    <x v="160"/>
    <x v="29"/>
    <x v="8"/>
    <x v="34"/>
    <x v="111"/>
    <x v="866"/>
    <x v="0"/>
    <x v="863"/>
  </r>
  <r>
    <x v="207"/>
    <x v="209"/>
    <x v="163"/>
    <x v="171"/>
    <x v="0"/>
    <x v="5"/>
    <x v="160"/>
    <x v="29"/>
    <x v="8"/>
    <x v="34"/>
    <x v="111"/>
    <x v="867"/>
    <x v="0"/>
    <x v="864"/>
  </r>
  <r>
    <x v="207"/>
    <x v="209"/>
    <x v="163"/>
    <x v="171"/>
    <x v="0"/>
    <x v="5"/>
    <x v="160"/>
    <x v="29"/>
    <x v="8"/>
    <x v="34"/>
    <x v="111"/>
    <x v="868"/>
    <x v="0"/>
    <x v="865"/>
  </r>
  <r>
    <x v="207"/>
    <x v="209"/>
    <x v="163"/>
    <x v="171"/>
    <x v="0"/>
    <x v="5"/>
    <x v="160"/>
    <x v="29"/>
    <x v="8"/>
    <x v="34"/>
    <x v="111"/>
    <x v="869"/>
    <x v="0"/>
    <x v="866"/>
  </r>
  <r>
    <x v="207"/>
    <x v="209"/>
    <x v="163"/>
    <x v="171"/>
    <x v="0"/>
    <x v="5"/>
    <x v="160"/>
    <x v="29"/>
    <x v="8"/>
    <x v="34"/>
    <x v="111"/>
    <x v="870"/>
    <x v="0"/>
    <x v="867"/>
  </r>
  <r>
    <x v="207"/>
    <x v="209"/>
    <x v="163"/>
    <x v="171"/>
    <x v="0"/>
    <x v="5"/>
    <x v="160"/>
    <x v="29"/>
    <x v="8"/>
    <x v="34"/>
    <x v="111"/>
    <x v="871"/>
    <x v="0"/>
    <x v="868"/>
  </r>
  <r>
    <x v="207"/>
    <x v="209"/>
    <x v="163"/>
    <x v="171"/>
    <x v="0"/>
    <x v="5"/>
    <x v="160"/>
    <x v="29"/>
    <x v="8"/>
    <x v="34"/>
    <x v="111"/>
    <x v="872"/>
    <x v="0"/>
    <x v="869"/>
  </r>
  <r>
    <x v="207"/>
    <x v="209"/>
    <x v="163"/>
    <x v="171"/>
    <x v="0"/>
    <x v="5"/>
    <x v="160"/>
    <x v="29"/>
    <x v="8"/>
    <x v="34"/>
    <x v="111"/>
    <x v="873"/>
    <x v="0"/>
    <x v="870"/>
  </r>
  <r>
    <x v="207"/>
    <x v="209"/>
    <x v="163"/>
    <x v="171"/>
    <x v="0"/>
    <x v="5"/>
    <x v="160"/>
    <x v="29"/>
    <x v="8"/>
    <x v="34"/>
    <x v="111"/>
    <x v="874"/>
    <x v="0"/>
    <x v="871"/>
  </r>
  <r>
    <x v="207"/>
    <x v="209"/>
    <x v="163"/>
    <x v="171"/>
    <x v="0"/>
    <x v="5"/>
    <x v="160"/>
    <x v="29"/>
    <x v="8"/>
    <x v="34"/>
    <x v="111"/>
    <x v="875"/>
    <x v="0"/>
    <x v="872"/>
  </r>
  <r>
    <x v="207"/>
    <x v="209"/>
    <x v="163"/>
    <x v="171"/>
    <x v="0"/>
    <x v="5"/>
    <x v="160"/>
    <x v="29"/>
    <x v="8"/>
    <x v="34"/>
    <x v="111"/>
    <x v="876"/>
    <x v="0"/>
    <x v="873"/>
  </r>
  <r>
    <x v="207"/>
    <x v="209"/>
    <x v="163"/>
    <x v="171"/>
    <x v="0"/>
    <x v="5"/>
    <x v="160"/>
    <x v="29"/>
    <x v="8"/>
    <x v="34"/>
    <x v="111"/>
    <x v="877"/>
    <x v="0"/>
    <x v="874"/>
  </r>
  <r>
    <x v="207"/>
    <x v="209"/>
    <x v="163"/>
    <x v="171"/>
    <x v="0"/>
    <x v="5"/>
    <x v="160"/>
    <x v="29"/>
    <x v="8"/>
    <x v="34"/>
    <x v="111"/>
    <x v="878"/>
    <x v="0"/>
    <x v="508"/>
  </r>
  <r>
    <x v="207"/>
    <x v="209"/>
    <x v="163"/>
    <x v="171"/>
    <x v="0"/>
    <x v="5"/>
    <x v="160"/>
    <x v="29"/>
    <x v="8"/>
    <x v="34"/>
    <x v="111"/>
    <x v="879"/>
    <x v="0"/>
    <x v="875"/>
  </r>
  <r>
    <x v="207"/>
    <x v="209"/>
    <x v="163"/>
    <x v="171"/>
    <x v="0"/>
    <x v="5"/>
    <x v="160"/>
    <x v="29"/>
    <x v="8"/>
    <x v="34"/>
    <x v="111"/>
    <x v="880"/>
    <x v="0"/>
    <x v="876"/>
  </r>
  <r>
    <x v="207"/>
    <x v="209"/>
    <x v="163"/>
    <x v="171"/>
    <x v="0"/>
    <x v="5"/>
    <x v="160"/>
    <x v="29"/>
    <x v="8"/>
    <x v="34"/>
    <x v="111"/>
    <x v="881"/>
    <x v="0"/>
    <x v="877"/>
  </r>
  <r>
    <x v="207"/>
    <x v="209"/>
    <x v="163"/>
    <x v="171"/>
    <x v="0"/>
    <x v="5"/>
    <x v="160"/>
    <x v="29"/>
    <x v="8"/>
    <x v="34"/>
    <x v="111"/>
    <x v="882"/>
    <x v="0"/>
    <x v="878"/>
  </r>
  <r>
    <x v="207"/>
    <x v="209"/>
    <x v="163"/>
    <x v="171"/>
    <x v="0"/>
    <x v="5"/>
    <x v="160"/>
    <x v="29"/>
    <x v="8"/>
    <x v="34"/>
    <x v="111"/>
    <x v="883"/>
    <x v="0"/>
    <x v="879"/>
  </r>
  <r>
    <x v="207"/>
    <x v="209"/>
    <x v="163"/>
    <x v="171"/>
    <x v="0"/>
    <x v="5"/>
    <x v="160"/>
    <x v="29"/>
    <x v="8"/>
    <x v="34"/>
    <x v="111"/>
    <x v="884"/>
    <x v="4"/>
    <x v="880"/>
  </r>
  <r>
    <x v="207"/>
    <x v="209"/>
    <x v="163"/>
    <x v="171"/>
    <x v="0"/>
    <x v="5"/>
    <x v="160"/>
    <x v="29"/>
    <x v="8"/>
    <x v="34"/>
    <x v="111"/>
    <x v="885"/>
    <x v="0"/>
    <x v="881"/>
  </r>
  <r>
    <x v="207"/>
    <x v="209"/>
    <x v="163"/>
    <x v="171"/>
    <x v="0"/>
    <x v="5"/>
    <x v="160"/>
    <x v="29"/>
    <x v="8"/>
    <x v="34"/>
    <x v="111"/>
    <x v="886"/>
    <x v="0"/>
    <x v="882"/>
  </r>
  <r>
    <x v="207"/>
    <x v="209"/>
    <x v="163"/>
    <x v="171"/>
    <x v="0"/>
    <x v="5"/>
    <x v="160"/>
    <x v="29"/>
    <x v="8"/>
    <x v="34"/>
    <x v="111"/>
    <x v="887"/>
    <x v="0"/>
    <x v="883"/>
  </r>
  <r>
    <x v="207"/>
    <x v="209"/>
    <x v="163"/>
    <x v="171"/>
    <x v="0"/>
    <x v="5"/>
    <x v="160"/>
    <x v="29"/>
    <x v="8"/>
    <x v="34"/>
    <x v="111"/>
    <x v="888"/>
    <x v="0"/>
    <x v="884"/>
  </r>
  <r>
    <x v="207"/>
    <x v="209"/>
    <x v="163"/>
    <x v="171"/>
    <x v="0"/>
    <x v="5"/>
    <x v="160"/>
    <x v="29"/>
    <x v="8"/>
    <x v="34"/>
    <x v="111"/>
    <x v="889"/>
    <x v="0"/>
    <x v="885"/>
  </r>
  <r>
    <x v="207"/>
    <x v="209"/>
    <x v="163"/>
    <x v="171"/>
    <x v="0"/>
    <x v="5"/>
    <x v="160"/>
    <x v="29"/>
    <x v="8"/>
    <x v="34"/>
    <x v="111"/>
    <x v="890"/>
    <x v="0"/>
    <x v="886"/>
  </r>
  <r>
    <x v="207"/>
    <x v="209"/>
    <x v="163"/>
    <x v="171"/>
    <x v="0"/>
    <x v="5"/>
    <x v="160"/>
    <x v="29"/>
    <x v="8"/>
    <x v="34"/>
    <x v="111"/>
    <x v="891"/>
    <x v="0"/>
    <x v="887"/>
  </r>
  <r>
    <x v="207"/>
    <x v="209"/>
    <x v="163"/>
    <x v="171"/>
    <x v="0"/>
    <x v="5"/>
    <x v="160"/>
    <x v="29"/>
    <x v="8"/>
    <x v="34"/>
    <x v="111"/>
    <x v="892"/>
    <x v="0"/>
    <x v="888"/>
  </r>
  <r>
    <x v="207"/>
    <x v="209"/>
    <x v="163"/>
    <x v="171"/>
    <x v="0"/>
    <x v="5"/>
    <x v="160"/>
    <x v="29"/>
    <x v="8"/>
    <x v="34"/>
    <x v="111"/>
    <x v="893"/>
    <x v="0"/>
    <x v="889"/>
  </r>
  <r>
    <x v="207"/>
    <x v="209"/>
    <x v="163"/>
    <x v="171"/>
    <x v="0"/>
    <x v="5"/>
    <x v="160"/>
    <x v="29"/>
    <x v="8"/>
    <x v="34"/>
    <x v="111"/>
    <x v="894"/>
    <x v="0"/>
    <x v="890"/>
  </r>
  <r>
    <x v="207"/>
    <x v="209"/>
    <x v="163"/>
    <x v="171"/>
    <x v="0"/>
    <x v="5"/>
    <x v="160"/>
    <x v="29"/>
    <x v="8"/>
    <x v="34"/>
    <x v="111"/>
    <x v="895"/>
    <x v="0"/>
    <x v="891"/>
  </r>
  <r>
    <x v="207"/>
    <x v="209"/>
    <x v="163"/>
    <x v="171"/>
    <x v="0"/>
    <x v="5"/>
    <x v="160"/>
    <x v="29"/>
    <x v="8"/>
    <x v="34"/>
    <x v="111"/>
    <x v="896"/>
    <x v="0"/>
    <x v="892"/>
  </r>
  <r>
    <x v="207"/>
    <x v="209"/>
    <x v="163"/>
    <x v="171"/>
    <x v="0"/>
    <x v="5"/>
    <x v="160"/>
    <x v="29"/>
    <x v="8"/>
    <x v="34"/>
    <x v="111"/>
    <x v="897"/>
    <x v="0"/>
    <x v="893"/>
  </r>
  <r>
    <x v="207"/>
    <x v="209"/>
    <x v="163"/>
    <x v="171"/>
    <x v="0"/>
    <x v="5"/>
    <x v="160"/>
    <x v="29"/>
    <x v="8"/>
    <x v="34"/>
    <x v="111"/>
    <x v="898"/>
    <x v="0"/>
    <x v="894"/>
  </r>
  <r>
    <x v="207"/>
    <x v="209"/>
    <x v="163"/>
    <x v="171"/>
    <x v="0"/>
    <x v="5"/>
    <x v="160"/>
    <x v="29"/>
    <x v="8"/>
    <x v="34"/>
    <x v="111"/>
    <x v="899"/>
    <x v="0"/>
    <x v="895"/>
  </r>
  <r>
    <x v="207"/>
    <x v="209"/>
    <x v="163"/>
    <x v="171"/>
    <x v="0"/>
    <x v="5"/>
    <x v="160"/>
    <x v="29"/>
    <x v="8"/>
    <x v="34"/>
    <x v="111"/>
    <x v="900"/>
    <x v="0"/>
    <x v="896"/>
  </r>
  <r>
    <x v="207"/>
    <x v="209"/>
    <x v="163"/>
    <x v="171"/>
    <x v="0"/>
    <x v="5"/>
    <x v="160"/>
    <x v="29"/>
    <x v="8"/>
    <x v="34"/>
    <x v="111"/>
    <x v="901"/>
    <x v="0"/>
    <x v="508"/>
  </r>
  <r>
    <x v="207"/>
    <x v="209"/>
    <x v="163"/>
    <x v="171"/>
    <x v="0"/>
    <x v="5"/>
    <x v="160"/>
    <x v="29"/>
    <x v="8"/>
    <x v="34"/>
    <x v="111"/>
    <x v="902"/>
    <x v="0"/>
    <x v="897"/>
  </r>
  <r>
    <x v="207"/>
    <x v="209"/>
    <x v="163"/>
    <x v="171"/>
    <x v="0"/>
    <x v="5"/>
    <x v="160"/>
    <x v="29"/>
    <x v="8"/>
    <x v="34"/>
    <x v="111"/>
    <x v="903"/>
    <x v="0"/>
    <x v="898"/>
  </r>
  <r>
    <x v="207"/>
    <x v="209"/>
    <x v="163"/>
    <x v="171"/>
    <x v="0"/>
    <x v="5"/>
    <x v="160"/>
    <x v="29"/>
    <x v="8"/>
    <x v="34"/>
    <x v="111"/>
    <x v="904"/>
    <x v="0"/>
    <x v="899"/>
  </r>
  <r>
    <x v="207"/>
    <x v="209"/>
    <x v="163"/>
    <x v="171"/>
    <x v="0"/>
    <x v="5"/>
    <x v="160"/>
    <x v="29"/>
    <x v="8"/>
    <x v="34"/>
    <x v="111"/>
    <x v="905"/>
    <x v="0"/>
    <x v="900"/>
  </r>
  <r>
    <x v="207"/>
    <x v="209"/>
    <x v="163"/>
    <x v="171"/>
    <x v="0"/>
    <x v="5"/>
    <x v="160"/>
    <x v="29"/>
    <x v="8"/>
    <x v="34"/>
    <x v="111"/>
    <x v="906"/>
    <x v="0"/>
    <x v="901"/>
  </r>
  <r>
    <x v="207"/>
    <x v="209"/>
    <x v="163"/>
    <x v="171"/>
    <x v="0"/>
    <x v="5"/>
    <x v="160"/>
    <x v="29"/>
    <x v="8"/>
    <x v="34"/>
    <x v="111"/>
    <x v="907"/>
    <x v="0"/>
    <x v="902"/>
  </r>
  <r>
    <x v="207"/>
    <x v="209"/>
    <x v="163"/>
    <x v="171"/>
    <x v="0"/>
    <x v="5"/>
    <x v="160"/>
    <x v="29"/>
    <x v="8"/>
    <x v="34"/>
    <x v="111"/>
    <x v="908"/>
    <x v="0"/>
    <x v="903"/>
  </r>
  <r>
    <x v="207"/>
    <x v="209"/>
    <x v="163"/>
    <x v="171"/>
    <x v="0"/>
    <x v="5"/>
    <x v="160"/>
    <x v="29"/>
    <x v="8"/>
    <x v="34"/>
    <x v="111"/>
    <x v="909"/>
    <x v="0"/>
    <x v="904"/>
  </r>
  <r>
    <x v="207"/>
    <x v="209"/>
    <x v="163"/>
    <x v="171"/>
    <x v="0"/>
    <x v="5"/>
    <x v="160"/>
    <x v="29"/>
    <x v="8"/>
    <x v="34"/>
    <x v="111"/>
    <x v="910"/>
    <x v="0"/>
    <x v="905"/>
  </r>
  <r>
    <x v="207"/>
    <x v="209"/>
    <x v="163"/>
    <x v="171"/>
    <x v="0"/>
    <x v="5"/>
    <x v="160"/>
    <x v="29"/>
    <x v="8"/>
    <x v="34"/>
    <x v="111"/>
    <x v="911"/>
    <x v="0"/>
    <x v="906"/>
  </r>
  <r>
    <x v="207"/>
    <x v="209"/>
    <x v="163"/>
    <x v="171"/>
    <x v="0"/>
    <x v="5"/>
    <x v="160"/>
    <x v="29"/>
    <x v="8"/>
    <x v="34"/>
    <x v="111"/>
    <x v="912"/>
    <x v="0"/>
    <x v="907"/>
  </r>
  <r>
    <x v="207"/>
    <x v="209"/>
    <x v="163"/>
    <x v="171"/>
    <x v="0"/>
    <x v="5"/>
    <x v="160"/>
    <x v="29"/>
    <x v="8"/>
    <x v="34"/>
    <x v="111"/>
    <x v="913"/>
    <x v="0"/>
    <x v="908"/>
  </r>
  <r>
    <x v="207"/>
    <x v="209"/>
    <x v="163"/>
    <x v="171"/>
    <x v="0"/>
    <x v="5"/>
    <x v="160"/>
    <x v="29"/>
    <x v="8"/>
    <x v="34"/>
    <x v="111"/>
    <x v="914"/>
    <x v="0"/>
    <x v="909"/>
  </r>
  <r>
    <x v="207"/>
    <x v="209"/>
    <x v="163"/>
    <x v="171"/>
    <x v="0"/>
    <x v="5"/>
    <x v="160"/>
    <x v="29"/>
    <x v="8"/>
    <x v="34"/>
    <x v="111"/>
    <x v="915"/>
    <x v="0"/>
    <x v="910"/>
  </r>
  <r>
    <x v="207"/>
    <x v="209"/>
    <x v="163"/>
    <x v="171"/>
    <x v="0"/>
    <x v="5"/>
    <x v="160"/>
    <x v="29"/>
    <x v="8"/>
    <x v="34"/>
    <x v="111"/>
    <x v="916"/>
    <x v="0"/>
    <x v="911"/>
  </r>
  <r>
    <x v="208"/>
    <x v="210"/>
    <x v="164"/>
    <x v="32"/>
    <x v="0"/>
    <x v="2"/>
    <x v="161"/>
    <x v="13"/>
    <x v="6"/>
    <x v="24"/>
    <x v="112"/>
    <x v="917"/>
    <x v="0"/>
    <x v="912"/>
  </r>
  <r>
    <x v="208"/>
    <x v="210"/>
    <x v="164"/>
    <x v="32"/>
    <x v="0"/>
    <x v="2"/>
    <x v="161"/>
    <x v="13"/>
    <x v="6"/>
    <x v="24"/>
    <x v="112"/>
    <x v="918"/>
    <x v="0"/>
    <x v="913"/>
  </r>
  <r>
    <x v="209"/>
    <x v="211"/>
    <x v="165"/>
    <x v="67"/>
    <x v="0"/>
    <x v="6"/>
    <x v="162"/>
    <x v="30"/>
    <x v="5"/>
    <x v="9"/>
    <x v="49"/>
    <x v="313"/>
    <x v="4"/>
    <x v="312"/>
  </r>
  <r>
    <x v="209"/>
    <x v="211"/>
    <x v="165"/>
    <x v="67"/>
    <x v="0"/>
    <x v="6"/>
    <x v="162"/>
    <x v="30"/>
    <x v="5"/>
    <x v="9"/>
    <x v="49"/>
    <x v="919"/>
    <x v="0"/>
    <x v="914"/>
  </r>
  <r>
    <x v="209"/>
    <x v="211"/>
    <x v="165"/>
    <x v="67"/>
    <x v="0"/>
    <x v="6"/>
    <x v="162"/>
    <x v="30"/>
    <x v="5"/>
    <x v="9"/>
    <x v="49"/>
    <x v="920"/>
    <x v="4"/>
    <x v="915"/>
  </r>
  <r>
    <x v="210"/>
    <x v="212"/>
    <x v="166"/>
    <x v="104"/>
    <x v="0"/>
    <x v="2"/>
    <x v="163"/>
    <x v="10"/>
    <x v="5"/>
    <x v="15"/>
    <x v="76"/>
    <x v="921"/>
    <x v="1"/>
    <x v="916"/>
  </r>
  <r>
    <x v="210"/>
    <x v="212"/>
    <x v="166"/>
    <x v="104"/>
    <x v="0"/>
    <x v="2"/>
    <x v="163"/>
    <x v="10"/>
    <x v="5"/>
    <x v="15"/>
    <x v="76"/>
    <x v="922"/>
    <x v="1"/>
    <x v="917"/>
  </r>
  <r>
    <x v="210"/>
    <x v="212"/>
    <x v="166"/>
    <x v="104"/>
    <x v="0"/>
    <x v="2"/>
    <x v="163"/>
    <x v="10"/>
    <x v="5"/>
    <x v="15"/>
    <x v="76"/>
    <x v="923"/>
    <x v="0"/>
    <x v="918"/>
  </r>
  <r>
    <x v="211"/>
    <x v="213"/>
    <x v="167"/>
    <x v="172"/>
    <x v="2"/>
    <x v="2"/>
    <x v="164"/>
    <x v="1"/>
    <x v="0"/>
    <x v="35"/>
    <x v="113"/>
    <x v="924"/>
    <x v="0"/>
    <x v="919"/>
  </r>
  <r>
    <x v="211"/>
    <x v="213"/>
    <x v="167"/>
    <x v="172"/>
    <x v="2"/>
    <x v="2"/>
    <x v="164"/>
    <x v="1"/>
    <x v="0"/>
    <x v="35"/>
    <x v="113"/>
    <x v="925"/>
    <x v="2"/>
    <x v="920"/>
  </r>
  <r>
    <x v="212"/>
    <x v="214"/>
    <x v="167"/>
    <x v="70"/>
    <x v="0"/>
    <x v="2"/>
    <x v="164"/>
    <x v="1"/>
    <x v="0"/>
    <x v="35"/>
    <x v="113"/>
    <x v="924"/>
    <x v="0"/>
    <x v="919"/>
  </r>
  <r>
    <x v="213"/>
    <x v="215"/>
    <x v="167"/>
    <x v="173"/>
    <x v="2"/>
    <x v="2"/>
    <x v="164"/>
    <x v="1"/>
    <x v="0"/>
    <x v="35"/>
    <x v="113"/>
    <x v="924"/>
    <x v="0"/>
    <x v="919"/>
  </r>
  <r>
    <x v="214"/>
    <x v="216"/>
    <x v="168"/>
    <x v="39"/>
    <x v="0"/>
    <x v="2"/>
    <x v="46"/>
    <x v="31"/>
    <x v="5"/>
    <x v="14"/>
    <x v="36"/>
    <x v="926"/>
    <x v="0"/>
    <x v="921"/>
  </r>
  <r>
    <x v="215"/>
    <x v="55"/>
    <x v="80"/>
    <x v="84"/>
    <x v="1"/>
    <x v="0"/>
    <x v="165"/>
    <x v="32"/>
    <x v="0"/>
    <x v="18"/>
    <x v="114"/>
    <x v="380"/>
    <x v="0"/>
    <x v="379"/>
  </r>
  <r>
    <x v="216"/>
    <x v="55"/>
    <x v="169"/>
    <x v="174"/>
    <x v="0"/>
    <x v="0"/>
    <x v="166"/>
    <x v="32"/>
    <x v="0"/>
    <x v="18"/>
    <x v="115"/>
    <x v="927"/>
    <x v="0"/>
    <x v="922"/>
  </r>
  <r>
    <x v="216"/>
    <x v="55"/>
    <x v="169"/>
    <x v="174"/>
    <x v="0"/>
    <x v="0"/>
    <x v="166"/>
    <x v="32"/>
    <x v="0"/>
    <x v="18"/>
    <x v="115"/>
    <x v="928"/>
    <x v="1"/>
    <x v="923"/>
  </r>
  <r>
    <x v="217"/>
    <x v="217"/>
    <x v="170"/>
    <x v="175"/>
    <x v="0"/>
    <x v="1"/>
    <x v="167"/>
    <x v="9"/>
    <x v="5"/>
    <x v="16"/>
    <x v="116"/>
    <x v="929"/>
    <x v="2"/>
    <x v="924"/>
  </r>
  <r>
    <x v="217"/>
    <x v="217"/>
    <x v="170"/>
    <x v="175"/>
    <x v="0"/>
    <x v="1"/>
    <x v="167"/>
    <x v="9"/>
    <x v="5"/>
    <x v="16"/>
    <x v="116"/>
    <x v="930"/>
    <x v="0"/>
    <x v="925"/>
  </r>
  <r>
    <x v="217"/>
    <x v="217"/>
    <x v="170"/>
    <x v="175"/>
    <x v="0"/>
    <x v="1"/>
    <x v="167"/>
    <x v="9"/>
    <x v="5"/>
    <x v="16"/>
    <x v="116"/>
    <x v="931"/>
    <x v="4"/>
    <x v="926"/>
  </r>
  <r>
    <x v="218"/>
    <x v="218"/>
    <x v="171"/>
    <x v="176"/>
    <x v="1"/>
    <x v="1"/>
    <x v="168"/>
    <x v="1"/>
    <x v="0"/>
    <x v="1"/>
    <x v="60"/>
    <x v="932"/>
    <x v="1"/>
    <x v="927"/>
  </r>
  <r>
    <x v="218"/>
    <x v="218"/>
    <x v="171"/>
    <x v="176"/>
    <x v="1"/>
    <x v="1"/>
    <x v="168"/>
    <x v="1"/>
    <x v="0"/>
    <x v="1"/>
    <x v="60"/>
    <x v="933"/>
    <x v="1"/>
    <x v="928"/>
  </r>
  <r>
    <x v="218"/>
    <x v="218"/>
    <x v="171"/>
    <x v="176"/>
    <x v="1"/>
    <x v="1"/>
    <x v="168"/>
    <x v="1"/>
    <x v="0"/>
    <x v="1"/>
    <x v="60"/>
    <x v="934"/>
    <x v="0"/>
    <x v="929"/>
  </r>
  <r>
    <x v="219"/>
    <x v="219"/>
    <x v="172"/>
    <x v="177"/>
    <x v="0"/>
    <x v="9"/>
    <x v="169"/>
    <x v="33"/>
    <x v="9"/>
    <x v="36"/>
    <x v="0"/>
    <x v="935"/>
    <x v="0"/>
    <x v="930"/>
  </r>
  <r>
    <x v="219"/>
    <x v="220"/>
    <x v="173"/>
    <x v="177"/>
    <x v="0"/>
    <x v="9"/>
    <x v="170"/>
    <x v="33"/>
    <x v="9"/>
    <x v="36"/>
    <x v="0"/>
    <x v="936"/>
    <x v="1"/>
    <x v="931"/>
  </r>
  <r>
    <x v="219"/>
    <x v="220"/>
    <x v="173"/>
    <x v="177"/>
    <x v="0"/>
    <x v="9"/>
    <x v="170"/>
    <x v="33"/>
    <x v="9"/>
    <x v="36"/>
    <x v="0"/>
    <x v="937"/>
    <x v="0"/>
    <x v="932"/>
  </r>
  <r>
    <x v="219"/>
    <x v="220"/>
    <x v="173"/>
    <x v="177"/>
    <x v="0"/>
    <x v="9"/>
    <x v="170"/>
    <x v="33"/>
    <x v="9"/>
    <x v="36"/>
    <x v="0"/>
    <x v="938"/>
    <x v="0"/>
    <x v="933"/>
  </r>
  <r>
    <x v="219"/>
    <x v="220"/>
    <x v="173"/>
    <x v="177"/>
    <x v="0"/>
    <x v="9"/>
    <x v="170"/>
    <x v="33"/>
    <x v="9"/>
    <x v="36"/>
    <x v="0"/>
    <x v="939"/>
    <x v="0"/>
    <x v="934"/>
  </r>
  <r>
    <x v="219"/>
    <x v="220"/>
    <x v="173"/>
    <x v="177"/>
    <x v="0"/>
    <x v="9"/>
    <x v="170"/>
    <x v="33"/>
    <x v="9"/>
    <x v="36"/>
    <x v="0"/>
    <x v="940"/>
    <x v="0"/>
    <x v="935"/>
  </r>
  <r>
    <x v="219"/>
    <x v="220"/>
    <x v="173"/>
    <x v="177"/>
    <x v="0"/>
    <x v="9"/>
    <x v="170"/>
    <x v="33"/>
    <x v="9"/>
    <x v="36"/>
    <x v="0"/>
    <x v="941"/>
    <x v="0"/>
    <x v="936"/>
  </r>
  <r>
    <x v="219"/>
    <x v="220"/>
    <x v="173"/>
    <x v="177"/>
    <x v="0"/>
    <x v="9"/>
    <x v="170"/>
    <x v="33"/>
    <x v="9"/>
    <x v="36"/>
    <x v="0"/>
    <x v="942"/>
    <x v="3"/>
    <x v="937"/>
  </r>
  <r>
    <x v="219"/>
    <x v="221"/>
    <x v="174"/>
    <x v="177"/>
    <x v="0"/>
    <x v="9"/>
    <x v="171"/>
    <x v="33"/>
    <x v="9"/>
    <x v="36"/>
    <x v="0"/>
    <x v="941"/>
    <x v="0"/>
    <x v="936"/>
  </r>
  <r>
    <x v="219"/>
    <x v="221"/>
    <x v="174"/>
    <x v="177"/>
    <x v="0"/>
    <x v="9"/>
    <x v="171"/>
    <x v="33"/>
    <x v="9"/>
    <x v="36"/>
    <x v="0"/>
    <x v="938"/>
    <x v="0"/>
    <x v="933"/>
  </r>
  <r>
    <x v="219"/>
    <x v="221"/>
    <x v="174"/>
    <x v="177"/>
    <x v="0"/>
    <x v="9"/>
    <x v="171"/>
    <x v="33"/>
    <x v="9"/>
    <x v="36"/>
    <x v="0"/>
    <x v="939"/>
    <x v="0"/>
    <x v="934"/>
  </r>
  <r>
    <x v="219"/>
    <x v="222"/>
    <x v="175"/>
    <x v="177"/>
    <x v="0"/>
    <x v="9"/>
    <x v="172"/>
    <x v="33"/>
    <x v="9"/>
    <x v="36"/>
    <x v="0"/>
    <x v="943"/>
    <x v="0"/>
    <x v="938"/>
  </r>
  <r>
    <x v="219"/>
    <x v="222"/>
    <x v="175"/>
    <x v="177"/>
    <x v="0"/>
    <x v="9"/>
    <x v="172"/>
    <x v="33"/>
    <x v="9"/>
    <x v="36"/>
    <x v="0"/>
    <x v="944"/>
    <x v="1"/>
    <x v="939"/>
  </r>
  <r>
    <x v="219"/>
    <x v="222"/>
    <x v="175"/>
    <x v="177"/>
    <x v="0"/>
    <x v="9"/>
    <x v="172"/>
    <x v="33"/>
    <x v="9"/>
    <x v="36"/>
    <x v="0"/>
    <x v="945"/>
    <x v="0"/>
    <x v="940"/>
  </r>
  <r>
    <x v="219"/>
    <x v="223"/>
    <x v="176"/>
    <x v="177"/>
    <x v="0"/>
    <x v="9"/>
    <x v="173"/>
    <x v="33"/>
    <x v="9"/>
    <x v="36"/>
    <x v="0"/>
    <x v="946"/>
    <x v="1"/>
    <x v="941"/>
  </r>
  <r>
    <x v="219"/>
    <x v="223"/>
    <x v="176"/>
    <x v="177"/>
    <x v="0"/>
    <x v="9"/>
    <x v="173"/>
    <x v="33"/>
    <x v="9"/>
    <x v="36"/>
    <x v="0"/>
    <x v="947"/>
    <x v="0"/>
    <x v="942"/>
  </r>
  <r>
    <x v="219"/>
    <x v="223"/>
    <x v="176"/>
    <x v="177"/>
    <x v="0"/>
    <x v="9"/>
    <x v="173"/>
    <x v="33"/>
    <x v="9"/>
    <x v="36"/>
    <x v="0"/>
    <x v="948"/>
    <x v="0"/>
    <x v="943"/>
  </r>
  <r>
    <x v="219"/>
    <x v="223"/>
    <x v="176"/>
    <x v="177"/>
    <x v="0"/>
    <x v="9"/>
    <x v="173"/>
    <x v="33"/>
    <x v="9"/>
    <x v="36"/>
    <x v="0"/>
    <x v="949"/>
    <x v="0"/>
    <x v="944"/>
  </r>
  <r>
    <x v="219"/>
    <x v="223"/>
    <x v="176"/>
    <x v="177"/>
    <x v="0"/>
    <x v="9"/>
    <x v="173"/>
    <x v="33"/>
    <x v="9"/>
    <x v="36"/>
    <x v="0"/>
    <x v="950"/>
    <x v="0"/>
    <x v="945"/>
  </r>
  <r>
    <x v="219"/>
    <x v="224"/>
    <x v="177"/>
    <x v="177"/>
    <x v="0"/>
    <x v="9"/>
    <x v="173"/>
    <x v="33"/>
    <x v="9"/>
    <x v="36"/>
    <x v="0"/>
    <x v="951"/>
    <x v="1"/>
    <x v="946"/>
  </r>
  <r>
    <x v="219"/>
    <x v="224"/>
    <x v="177"/>
    <x v="177"/>
    <x v="0"/>
    <x v="9"/>
    <x v="173"/>
    <x v="33"/>
    <x v="9"/>
    <x v="36"/>
    <x v="0"/>
    <x v="950"/>
    <x v="0"/>
    <x v="945"/>
  </r>
  <r>
    <x v="219"/>
    <x v="225"/>
    <x v="178"/>
    <x v="177"/>
    <x v="0"/>
    <x v="9"/>
    <x v="173"/>
    <x v="33"/>
    <x v="9"/>
    <x v="36"/>
    <x v="0"/>
    <x v="952"/>
    <x v="0"/>
    <x v="947"/>
  </r>
  <r>
    <x v="219"/>
    <x v="225"/>
    <x v="178"/>
    <x v="177"/>
    <x v="0"/>
    <x v="9"/>
    <x v="173"/>
    <x v="33"/>
    <x v="9"/>
    <x v="36"/>
    <x v="0"/>
    <x v="953"/>
    <x v="0"/>
    <x v="948"/>
  </r>
  <r>
    <x v="219"/>
    <x v="225"/>
    <x v="178"/>
    <x v="177"/>
    <x v="0"/>
    <x v="9"/>
    <x v="173"/>
    <x v="33"/>
    <x v="9"/>
    <x v="36"/>
    <x v="0"/>
    <x v="949"/>
    <x v="0"/>
    <x v="944"/>
  </r>
  <r>
    <x v="219"/>
    <x v="225"/>
    <x v="178"/>
    <x v="177"/>
    <x v="0"/>
    <x v="9"/>
    <x v="173"/>
    <x v="33"/>
    <x v="9"/>
    <x v="36"/>
    <x v="0"/>
    <x v="954"/>
    <x v="4"/>
    <x v="949"/>
  </r>
  <r>
    <x v="220"/>
    <x v="226"/>
    <x v="179"/>
    <x v="178"/>
    <x v="0"/>
    <x v="10"/>
    <x v="174"/>
    <x v="0"/>
    <x v="7"/>
    <x v="21"/>
    <x v="67"/>
    <x v="955"/>
    <x v="1"/>
    <x v="950"/>
  </r>
  <r>
    <x v="220"/>
    <x v="226"/>
    <x v="179"/>
    <x v="178"/>
    <x v="0"/>
    <x v="10"/>
    <x v="174"/>
    <x v="0"/>
    <x v="7"/>
    <x v="21"/>
    <x v="67"/>
    <x v="956"/>
    <x v="1"/>
    <x v="951"/>
  </r>
  <r>
    <x v="221"/>
    <x v="227"/>
    <x v="180"/>
    <x v="179"/>
    <x v="0"/>
    <x v="0"/>
    <x v="175"/>
    <x v="3"/>
    <x v="2"/>
    <x v="20"/>
    <x v="117"/>
    <x v="957"/>
    <x v="0"/>
    <x v="952"/>
  </r>
  <r>
    <x v="221"/>
    <x v="227"/>
    <x v="180"/>
    <x v="179"/>
    <x v="0"/>
    <x v="0"/>
    <x v="175"/>
    <x v="3"/>
    <x v="2"/>
    <x v="20"/>
    <x v="117"/>
    <x v="958"/>
    <x v="1"/>
    <x v="953"/>
  </r>
  <r>
    <x v="221"/>
    <x v="227"/>
    <x v="180"/>
    <x v="179"/>
    <x v="0"/>
    <x v="0"/>
    <x v="175"/>
    <x v="3"/>
    <x v="2"/>
    <x v="20"/>
    <x v="117"/>
    <x v="959"/>
    <x v="0"/>
    <x v="954"/>
  </r>
  <r>
    <x v="222"/>
    <x v="228"/>
    <x v="181"/>
    <x v="180"/>
    <x v="1"/>
    <x v="1"/>
    <x v="176"/>
    <x v="34"/>
    <x v="0"/>
    <x v="1"/>
    <x v="118"/>
    <x v="960"/>
    <x v="0"/>
    <x v="955"/>
  </r>
  <r>
    <x v="222"/>
    <x v="228"/>
    <x v="181"/>
    <x v="180"/>
    <x v="1"/>
    <x v="1"/>
    <x v="176"/>
    <x v="34"/>
    <x v="0"/>
    <x v="1"/>
    <x v="118"/>
    <x v="961"/>
    <x v="2"/>
    <x v="956"/>
  </r>
  <r>
    <x v="222"/>
    <x v="228"/>
    <x v="181"/>
    <x v="180"/>
    <x v="1"/>
    <x v="1"/>
    <x v="176"/>
    <x v="34"/>
    <x v="0"/>
    <x v="1"/>
    <x v="118"/>
    <x v="962"/>
    <x v="2"/>
    <x v="957"/>
  </r>
  <r>
    <x v="222"/>
    <x v="228"/>
    <x v="181"/>
    <x v="180"/>
    <x v="1"/>
    <x v="1"/>
    <x v="176"/>
    <x v="34"/>
    <x v="0"/>
    <x v="1"/>
    <x v="118"/>
    <x v="963"/>
    <x v="1"/>
    <x v="958"/>
  </r>
  <r>
    <x v="223"/>
    <x v="229"/>
    <x v="182"/>
    <x v="181"/>
    <x v="2"/>
    <x v="2"/>
    <x v="177"/>
    <x v="34"/>
    <x v="2"/>
    <x v="37"/>
    <x v="119"/>
    <x v="964"/>
    <x v="0"/>
    <x v="959"/>
  </r>
  <r>
    <x v="223"/>
    <x v="229"/>
    <x v="182"/>
    <x v="181"/>
    <x v="2"/>
    <x v="2"/>
    <x v="177"/>
    <x v="34"/>
    <x v="2"/>
    <x v="37"/>
    <x v="119"/>
    <x v="965"/>
    <x v="1"/>
    <x v="960"/>
  </r>
  <r>
    <x v="223"/>
    <x v="229"/>
    <x v="182"/>
    <x v="181"/>
    <x v="2"/>
    <x v="2"/>
    <x v="177"/>
    <x v="34"/>
    <x v="2"/>
    <x v="37"/>
    <x v="119"/>
    <x v="966"/>
    <x v="0"/>
    <x v="961"/>
  </r>
  <r>
    <x v="223"/>
    <x v="229"/>
    <x v="182"/>
    <x v="181"/>
    <x v="2"/>
    <x v="2"/>
    <x v="177"/>
    <x v="34"/>
    <x v="2"/>
    <x v="37"/>
    <x v="119"/>
    <x v="967"/>
    <x v="2"/>
    <x v="962"/>
  </r>
  <r>
    <x v="224"/>
    <x v="230"/>
    <x v="183"/>
    <x v="182"/>
    <x v="0"/>
    <x v="2"/>
    <x v="178"/>
    <x v="34"/>
    <x v="2"/>
    <x v="37"/>
    <x v="120"/>
    <x v="964"/>
    <x v="0"/>
    <x v="959"/>
  </r>
  <r>
    <x v="224"/>
    <x v="230"/>
    <x v="183"/>
    <x v="182"/>
    <x v="0"/>
    <x v="2"/>
    <x v="178"/>
    <x v="34"/>
    <x v="2"/>
    <x v="37"/>
    <x v="120"/>
    <x v="968"/>
    <x v="0"/>
    <x v="963"/>
  </r>
  <r>
    <x v="224"/>
    <x v="230"/>
    <x v="183"/>
    <x v="182"/>
    <x v="0"/>
    <x v="0"/>
    <x v="178"/>
    <x v="34"/>
    <x v="2"/>
    <x v="37"/>
    <x v="120"/>
    <x v="969"/>
    <x v="0"/>
    <x v="964"/>
  </r>
  <r>
    <x v="225"/>
    <x v="231"/>
    <x v="184"/>
    <x v="183"/>
    <x v="1"/>
    <x v="1"/>
    <x v="179"/>
    <x v="34"/>
    <x v="2"/>
    <x v="37"/>
    <x v="121"/>
    <x v="970"/>
    <x v="0"/>
    <x v="965"/>
  </r>
  <r>
    <x v="225"/>
    <x v="231"/>
    <x v="184"/>
    <x v="183"/>
    <x v="1"/>
    <x v="1"/>
    <x v="179"/>
    <x v="34"/>
    <x v="2"/>
    <x v="37"/>
    <x v="121"/>
    <x v="971"/>
    <x v="2"/>
    <x v="966"/>
  </r>
  <r>
    <x v="225"/>
    <x v="231"/>
    <x v="184"/>
    <x v="183"/>
    <x v="1"/>
    <x v="1"/>
    <x v="179"/>
    <x v="34"/>
    <x v="2"/>
    <x v="37"/>
    <x v="121"/>
    <x v="972"/>
    <x v="1"/>
    <x v="967"/>
  </r>
  <r>
    <x v="226"/>
    <x v="232"/>
    <x v="185"/>
    <x v="184"/>
    <x v="0"/>
    <x v="2"/>
    <x v="180"/>
    <x v="34"/>
    <x v="2"/>
    <x v="37"/>
    <x v="122"/>
    <x v="973"/>
    <x v="2"/>
    <x v="968"/>
  </r>
  <r>
    <x v="226"/>
    <x v="232"/>
    <x v="185"/>
    <x v="184"/>
    <x v="0"/>
    <x v="2"/>
    <x v="180"/>
    <x v="34"/>
    <x v="2"/>
    <x v="37"/>
    <x v="122"/>
    <x v="974"/>
    <x v="0"/>
    <x v="969"/>
  </r>
  <r>
    <x v="226"/>
    <x v="232"/>
    <x v="185"/>
    <x v="184"/>
    <x v="0"/>
    <x v="2"/>
    <x v="180"/>
    <x v="34"/>
    <x v="2"/>
    <x v="37"/>
    <x v="122"/>
    <x v="975"/>
    <x v="2"/>
    <x v="970"/>
  </r>
  <r>
    <x v="226"/>
    <x v="232"/>
    <x v="185"/>
    <x v="184"/>
    <x v="0"/>
    <x v="2"/>
    <x v="180"/>
    <x v="34"/>
    <x v="2"/>
    <x v="37"/>
    <x v="122"/>
    <x v="976"/>
    <x v="0"/>
    <x v="971"/>
  </r>
  <r>
    <x v="227"/>
    <x v="233"/>
    <x v="186"/>
    <x v="185"/>
    <x v="1"/>
    <x v="0"/>
    <x v="181"/>
    <x v="34"/>
    <x v="2"/>
    <x v="37"/>
    <x v="122"/>
    <x v="977"/>
    <x v="0"/>
    <x v="972"/>
  </r>
  <r>
    <x v="228"/>
    <x v="234"/>
    <x v="182"/>
    <x v="12"/>
    <x v="2"/>
    <x v="2"/>
    <x v="177"/>
    <x v="34"/>
    <x v="2"/>
    <x v="37"/>
    <x v="119"/>
    <x v="966"/>
    <x v="0"/>
    <x v="961"/>
  </r>
  <r>
    <x v="228"/>
    <x v="234"/>
    <x v="182"/>
    <x v="12"/>
    <x v="2"/>
    <x v="2"/>
    <x v="177"/>
    <x v="34"/>
    <x v="2"/>
    <x v="37"/>
    <x v="119"/>
    <x v="964"/>
    <x v="0"/>
    <x v="959"/>
  </r>
  <r>
    <x v="229"/>
    <x v="235"/>
    <x v="187"/>
    <x v="170"/>
    <x v="0"/>
    <x v="0"/>
    <x v="182"/>
    <x v="34"/>
    <x v="2"/>
    <x v="37"/>
    <x v="123"/>
    <x v="978"/>
    <x v="0"/>
    <x v="973"/>
  </r>
  <r>
    <x v="229"/>
    <x v="235"/>
    <x v="187"/>
    <x v="170"/>
    <x v="0"/>
    <x v="0"/>
    <x v="182"/>
    <x v="34"/>
    <x v="2"/>
    <x v="37"/>
    <x v="123"/>
    <x v="979"/>
    <x v="0"/>
    <x v="974"/>
  </r>
  <r>
    <x v="229"/>
    <x v="235"/>
    <x v="187"/>
    <x v="170"/>
    <x v="0"/>
    <x v="0"/>
    <x v="182"/>
    <x v="34"/>
    <x v="2"/>
    <x v="37"/>
    <x v="123"/>
    <x v="980"/>
    <x v="0"/>
    <x v="975"/>
  </r>
  <r>
    <x v="229"/>
    <x v="235"/>
    <x v="187"/>
    <x v="170"/>
    <x v="0"/>
    <x v="2"/>
    <x v="182"/>
    <x v="34"/>
    <x v="2"/>
    <x v="37"/>
    <x v="123"/>
    <x v="981"/>
    <x v="0"/>
    <x v="976"/>
  </r>
  <r>
    <x v="229"/>
    <x v="235"/>
    <x v="187"/>
    <x v="170"/>
    <x v="0"/>
    <x v="0"/>
    <x v="182"/>
    <x v="34"/>
    <x v="2"/>
    <x v="37"/>
    <x v="123"/>
    <x v="982"/>
    <x v="1"/>
    <x v="977"/>
  </r>
  <r>
    <x v="229"/>
    <x v="235"/>
    <x v="187"/>
    <x v="170"/>
    <x v="0"/>
    <x v="2"/>
    <x v="182"/>
    <x v="34"/>
    <x v="2"/>
    <x v="37"/>
    <x v="123"/>
    <x v="983"/>
    <x v="1"/>
    <x v="978"/>
  </r>
  <r>
    <x v="229"/>
    <x v="235"/>
    <x v="187"/>
    <x v="170"/>
    <x v="0"/>
    <x v="0"/>
    <x v="182"/>
    <x v="34"/>
    <x v="2"/>
    <x v="37"/>
    <x v="123"/>
    <x v="984"/>
    <x v="2"/>
    <x v="979"/>
  </r>
  <r>
    <x v="229"/>
    <x v="235"/>
    <x v="187"/>
    <x v="170"/>
    <x v="0"/>
    <x v="0"/>
    <x v="182"/>
    <x v="34"/>
    <x v="2"/>
    <x v="37"/>
    <x v="123"/>
    <x v="969"/>
    <x v="0"/>
    <x v="964"/>
  </r>
  <r>
    <x v="230"/>
    <x v="236"/>
    <x v="188"/>
    <x v="186"/>
    <x v="2"/>
    <x v="2"/>
    <x v="183"/>
    <x v="34"/>
    <x v="2"/>
    <x v="37"/>
    <x v="122"/>
    <x v="975"/>
    <x v="2"/>
    <x v="970"/>
  </r>
  <r>
    <x v="230"/>
    <x v="236"/>
    <x v="188"/>
    <x v="186"/>
    <x v="2"/>
    <x v="2"/>
    <x v="183"/>
    <x v="34"/>
    <x v="2"/>
    <x v="37"/>
    <x v="122"/>
    <x v="976"/>
    <x v="0"/>
    <x v="971"/>
  </r>
  <r>
    <x v="230"/>
    <x v="236"/>
    <x v="188"/>
    <x v="186"/>
    <x v="2"/>
    <x v="2"/>
    <x v="183"/>
    <x v="34"/>
    <x v="2"/>
    <x v="37"/>
    <x v="122"/>
    <x v="974"/>
    <x v="0"/>
    <x v="969"/>
  </r>
  <r>
    <x v="231"/>
    <x v="237"/>
    <x v="189"/>
    <x v="187"/>
    <x v="0"/>
    <x v="0"/>
    <x v="184"/>
    <x v="34"/>
    <x v="2"/>
    <x v="37"/>
    <x v="124"/>
    <x v="978"/>
    <x v="0"/>
    <x v="973"/>
  </r>
  <r>
    <x v="232"/>
    <x v="238"/>
    <x v="190"/>
    <x v="188"/>
    <x v="3"/>
    <x v="3"/>
    <x v="185"/>
    <x v="34"/>
    <x v="2"/>
    <x v="37"/>
    <x v="125"/>
    <x v="985"/>
    <x v="4"/>
    <x v="980"/>
  </r>
  <r>
    <x v="232"/>
    <x v="238"/>
    <x v="190"/>
    <x v="188"/>
    <x v="3"/>
    <x v="3"/>
    <x v="185"/>
    <x v="34"/>
    <x v="2"/>
    <x v="37"/>
    <x v="125"/>
    <x v="986"/>
    <x v="4"/>
    <x v="981"/>
  </r>
  <r>
    <x v="232"/>
    <x v="238"/>
    <x v="190"/>
    <x v="188"/>
    <x v="3"/>
    <x v="3"/>
    <x v="185"/>
    <x v="34"/>
    <x v="2"/>
    <x v="37"/>
    <x v="125"/>
    <x v="987"/>
    <x v="2"/>
    <x v="982"/>
  </r>
  <r>
    <x v="233"/>
    <x v="239"/>
    <x v="191"/>
    <x v="16"/>
    <x v="0"/>
    <x v="0"/>
    <x v="186"/>
    <x v="34"/>
    <x v="2"/>
    <x v="37"/>
    <x v="120"/>
    <x v="969"/>
    <x v="0"/>
    <x v="964"/>
  </r>
  <r>
    <x v="234"/>
    <x v="240"/>
    <x v="192"/>
    <x v="189"/>
    <x v="0"/>
    <x v="2"/>
    <x v="187"/>
    <x v="34"/>
    <x v="2"/>
    <x v="37"/>
    <x v="126"/>
    <x v="988"/>
    <x v="1"/>
    <x v="983"/>
  </r>
  <r>
    <x v="234"/>
    <x v="240"/>
    <x v="192"/>
    <x v="189"/>
    <x v="0"/>
    <x v="2"/>
    <x v="187"/>
    <x v="34"/>
    <x v="2"/>
    <x v="37"/>
    <x v="126"/>
    <x v="989"/>
    <x v="0"/>
    <x v="984"/>
  </r>
  <r>
    <x v="234"/>
    <x v="240"/>
    <x v="192"/>
    <x v="189"/>
    <x v="0"/>
    <x v="2"/>
    <x v="187"/>
    <x v="34"/>
    <x v="2"/>
    <x v="37"/>
    <x v="126"/>
    <x v="983"/>
    <x v="1"/>
    <x v="978"/>
  </r>
  <r>
    <x v="234"/>
    <x v="240"/>
    <x v="192"/>
    <x v="189"/>
    <x v="0"/>
    <x v="2"/>
    <x v="187"/>
    <x v="34"/>
    <x v="2"/>
    <x v="37"/>
    <x v="126"/>
    <x v="990"/>
    <x v="0"/>
    <x v="985"/>
  </r>
  <r>
    <x v="235"/>
    <x v="241"/>
    <x v="193"/>
    <x v="106"/>
    <x v="0"/>
    <x v="5"/>
    <x v="182"/>
    <x v="34"/>
    <x v="2"/>
    <x v="37"/>
    <x v="127"/>
    <x v="991"/>
    <x v="1"/>
    <x v="986"/>
  </r>
  <r>
    <x v="235"/>
    <x v="241"/>
    <x v="193"/>
    <x v="106"/>
    <x v="0"/>
    <x v="0"/>
    <x v="182"/>
    <x v="34"/>
    <x v="2"/>
    <x v="37"/>
    <x v="127"/>
    <x v="992"/>
    <x v="1"/>
    <x v="987"/>
  </r>
  <r>
    <x v="235"/>
    <x v="241"/>
    <x v="193"/>
    <x v="106"/>
    <x v="0"/>
    <x v="5"/>
    <x v="182"/>
    <x v="34"/>
    <x v="2"/>
    <x v="37"/>
    <x v="127"/>
    <x v="993"/>
    <x v="2"/>
    <x v="988"/>
  </r>
  <r>
    <x v="235"/>
    <x v="241"/>
    <x v="193"/>
    <x v="106"/>
    <x v="0"/>
    <x v="5"/>
    <x v="182"/>
    <x v="34"/>
    <x v="2"/>
    <x v="37"/>
    <x v="127"/>
    <x v="994"/>
    <x v="1"/>
    <x v="989"/>
  </r>
  <r>
    <x v="235"/>
    <x v="241"/>
    <x v="193"/>
    <x v="106"/>
    <x v="0"/>
    <x v="5"/>
    <x v="182"/>
    <x v="34"/>
    <x v="2"/>
    <x v="37"/>
    <x v="127"/>
    <x v="995"/>
    <x v="0"/>
    <x v="990"/>
  </r>
  <r>
    <x v="236"/>
    <x v="242"/>
    <x v="194"/>
    <x v="7"/>
    <x v="0"/>
    <x v="0"/>
    <x v="188"/>
    <x v="1"/>
    <x v="0"/>
    <x v="0"/>
    <x v="128"/>
    <x v="996"/>
    <x v="0"/>
    <x v="991"/>
  </r>
  <r>
    <x v="236"/>
    <x v="242"/>
    <x v="194"/>
    <x v="7"/>
    <x v="0"/>
    <x v="0"/>
    <x v="188"/>
    <x v="1"/>
    <x v="0"/>
    <x v="0"/>
    <x v="128"/>
    <x v="997"/>
    <x v="0"/>
    <x v="992"/>
  </r>
  <r>
    <x v="236"/>
    <x v="242"/>
    <x v="194"/>
    <x v="7"/>
    <x v="0"/>
    <x v="0"/>
    <x v="188"/>
    <x v="1"/>
    <x v="0"/>
    <x v="0"/>
    <x v="128"/>
    <x v="998"/>
    <x v="0"/>
    <x v="993"/>
  </r>
  <r>
    <x v="237"/>
    <x v="243"/>
    <x v="195"/>
    <x v="190"/>
    <x v="2"/>
    <x v="0"/>
    <x v="188"/>
    <x v="1"/>
    <x v="0"/>
    <x v="0"/>
    <x v="128"/>
    <x v="996"/>
    <x v="0"/>
    <x v="991"/>
  </r>
  <r>
    <x v="237"/>
    <x v="243"/>
    <x v="195"/>
    <x v="190"/>
    <x v="2"/>
    <x v="0"/>
    <x v="188"/>
    <x v="1"/>
    <x v="0"/>
    <x v="0"/>
    <x v="128"/>
    <x v="997"/>
    <x v="0"/>
    <x v="992"/>
  </r>
  <r>
    <x v="238"/>
    <x v="244"/>
    <x v="195"/>
    <x v="191"/>
    <x v="0"/>
    <x v="0"/>
    <x v="188"/>
    <x v="1"/>
    <x v="0"/>
    <x v="0"/>
    <x v="128"/>
    <x v="999"/>
    <x v="0"/>
    <x v="994"/>
  </r>
  <r>
    <x v="238"/>
    <x v="244"/>
    <x v="195"/>
    <x v="191"/>
    <x v="0"/>
    <x v="0"/>
    <x v="188"/>
    <x v="1"/>
    <x v="0"/>
    <x v="0"/>
    <x v="128"/>
    <x v="1000"/>
    <x v="2"/>
    <x v="995"/>
  </r>
  <r>
    <x v="238"/>
    <x v="244"/>
    <x v="195"/>
    <x v="191"/>
    <x v="0"/>
    <x v="0"/>
    <x v="188"/>
    <x v="1"/>
    <x v="0"/>
    <x v="0"/>
    <x v="128"/>
    <x v="1001"/>
    <x v="0"/>
    <x v="996"/>
  </r>
  <r>
    <x v="238"/>
    <x v="244"/>
    <x v="195"/>
    <x v="191"/>
    <x v="0"/>
    <x v="0"/>
    <x v="188"/>
    <x v="1"/>
    <x v="0"/>
    <x v="0"/>
    <x v="128"/>
    <x v="997"/>
    <x v="0"/>
    <x v="992"/>
  </r>
  <r>
    <x v="238"/>
    <x v="244"/>
    <x v="195"/>
    <x v="191"/>
    <x v="0"/>
    <x v="0"/>
    <x v="188"/>
    <x v="1"/>
    <x v="0"/>
    <x v="0"/>
    <x v="128"/>
    <x v="1002"/>
    <x v="0"/>
    <x v="997"/>
  </r>
  <r>
    <x v="238"/>
    <x v="244"/>
    <x v="195"/>
    <x v="191"/>
    <x v="0"/>
    <x v="0"/>
    <x v="188"/>
    <x v="1"/>
    <x v="0"/>
    <x v="0"/>
    <x v="128"/>
    <x v="1003"/>
    <x v="0"/>
    <x v="998"/>
  </r>
  <r>
    <x v="238"/>
    <x v="244"/>
    <x v="195"/>
    <x v="191"/>
    <x v="0"/>
    <x v="0"/>
    <x v="188"/>
    <x v="1"/>
    <x v="0"/>
    <x v="0"/>
    <x v="128"/>
    <x v="1004"/>
    <x v="1"/>
    <x v="999"/>
  </r>
  <r>
    <x v="238"/>
    <x v="244"/>
    <x v="195"/>
    <x v="191"/>
    <x v="0"/>
    <x v="0"/>
    <x v="188"/>
    <x v="1"/>
    <x v="0"/>
    <x v="0"/>
    <x v="128"/>
    <x v="1005"/>
    <x v="2"/>
    <x v="1000"/>
  </r>
  <r>
    <x v="238"/>
    <x v="244"/>
    <x v="195"/>
    <x v="191"/>
    <x v="0"/>
    <x v="0"/>
    <x v="188"/>
    <x v="1"/>
    <x v="0"/>
    <x v="0"/>
    <x v="128"/>
    <x v="996"/>
    <x v="0"/>
    <x v="991"/>
  </r>
  <r>
    <x v="238"/>
    <x v="244"/>
    <x v="195"/>
    <x v="191"/>
    <x v="0"/>
    <x v="0"/>
    <x v="188"/>
    <x v="1"/>
    <x v="0"/>
    <x v="0"/>
    <x v="128"/>
    <x v="1006"/>
    <x v="2"/>
    <x v="1001"/>
  </r>
  <r>
    <x v="238"/>
    <x v="244"/>
    <x v="195"/>
    <x v="191"/>
    <x v="0"/>
    <x v="0"/>
    <x v="188"/>
    <x v="1"/>
    <x v="0"/>
    <x v="0"/>
    <x v="128"/>
    <x v="1007"/>
    <x v="3"/>
    <x v="1002"/>
  </r>
  <r>
    <x v="239"/>
    <x v="245"/>
    <x v="195"/>
    <x v="87"/>
    <x v="2"/>
    <x v="0"/>
    <x v="188"/>
    <x v="1"/>
    <x v="0"/>
    <x v="0"/>
    <x v="128"/>
    <x v="999"/>
    <x v="0"/>
    <x v="994"/>
  </r>
  <r>
    <x v="239"/>
    <x v="245"/>
    <x v="195"/>
    <x v="87"/>
    <x v="2"/>
    <x v="0"/>
    <x v="188"/>
    <x v="1"/>
    <x v="0"/>
    <x v="0"/>
    <x v="128"/>
    <x v="1002"/>
    <x v="0"/>
    <x v="997"/>
  </r>
  <r>
    <x v="240"/>
    <x v="246"/>
    <x v="195"/>
    <x v="16"/>
    <x v="0"/>
    <x v="0"/>
    <x v="188"/>
    <x v="1"/>
    <x v="0"/>
    <x v="0"/>
    <x v="128"/>
    <x v="1003"/>
    <x v="0"/>
    <x v="998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  <r>
    <x v="241"/>
    <x v="247"/>
    <x v="196"/>
    <x v="192"/>
    <x v="7"/>
    <x v="11"/>
    <x v="189"/>
    <x v="35"/>
    <x v="10"/>
    <x v="38"/>
    <x v="114"/>
    <x v="1008"/>
    <x v="14"/>
    <x v="1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34512C-2F36-479D-8D17-DC4ADCF6AFA5}" name="PivotTable1" cacheId="33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compact="0" compactData="0" multipleFieldFilters="0">
  <location ref="A1:N1511" firstHeaderRow="1" firstDataRow="1" firstDataCol="14"/>
  <pivotFields count="14">
    <pivotField axis="axisRow" compact="0" outline="0" showAll="0" sortType="ascending" defaultSubtotal="0">
      <items count="285">
        <item m="1" x="242"/>
        <item m="1" x="243"/>
        <item m="1" x="276"/>
        <item m="1" x="252"/>
        <item m="1" x="246"/>
        <item m="1" x="280"/>
        <item m="1" x="244"/>
        <item m="1" x="249"/>
        <item m="1" x="256"/>
        <item m="1" x="266"/>
        <item m="1" x="273"/>
        <item m="1" x="283"/>
        <item m="1" x="284"/>
        <item m="1" x="251"/>
        <item x="0"/>
        <item m="1" x="268"/>
        <item x="1"/>
        <item x="2"/>
        <item x="3"/>
        <item x="4"/>
        <item x="5"/>
        <item x="6"/>
        <item x="7"/>
        <item x="8"/>
        <item x="9"/>
        <item x="10"/>
        <item m="1" x="25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264"/>
        <item x="47"/>
        <item m="1" x="274"/>
        <item m="1" x="272"/>
        <item x="48"/>
        <item x="49"/>
        <item x="50"/>
        <item m="1" x="267"/>
        <item x="51"/>
        <item x="52"/>
        <item m="1" x="255"/>
        <item x="53"/>
        <item m="1" x="248"/>
        <item x="54"/>
        <item x="55"/>
        <item m="1" x="275"/>
        <item x="56"/>
        <item x="57"/>
        <item x="58"/>
        <item x="59"/>
        <item x="60"/>
        <item m="1" x="27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247"/>
        <item m="1" x="261"/>
        <item m="1" x="269"/>
        <item m="1" x="262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260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m="1" x="257"/>
        <item x="112"/>
        <item x="113"/>
        <item x="114"/>
        <item x="115"/>
        <item x="116"/>
        <item x="117"/>
        <item x="118"/>
        <item m="1" x="278"/>
        <item x="119"/>
        <item x="120"/>
        <item x="121"/>
        <item x="122"/>
        <item x="123"/>
        <item x="124"/>
        <item x="125"/>
        <item m="1" x="265"/>
        <item m="1" x="281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m="1" x="270"/>
        <item x="159"/>
        <item m="1" x="245"/>
        <item x="160"/>
        <item x="161"/>
        <item x="162"/>
        <item x="163"/>
        <item x="164"/>
        <item x="165"/>
        <item x="166"/>
        <item x="167"/>
        <item x="168"/>
        <item x="169"/>
        <item m="1" x="27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82"/>
        <item x="214"/>
        <item x="215"/>
        <item m="1" x="253"/>
        <item x="216"/>
        <item m="1" x="250"/>
        <item x="217"/>
        <item x="218"/>
        <item m="1" x="254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m="1" x="277"/>
        <item x="231"/>
        <item x="232"/>
        <item x="233"/>
        <item x="234"/>
        <item x="235"/>
        <item x="236"/>
        <item x="237"/>
        <item x="238"/>
        <item x="239"/>
        <item x="240"/>
        <item m="1" x="258"/>
        <item m="1" x="263"/>
        <item x="241"/>
      </items>
    </pivotField>
    <pivotField axis="axisRow" compact="0" outline="0" showAll="0" sortType="ascending" defaultSubtotal="0">
      <items count="269">
        <item x="55"/>
        <item m="1" x="248"/>
        <item m="1" x="259"/>
        <item m="1" x="249"/>
        <item m="1" x="252"/>
        <item m="1" x="262"/>
        <item x="78"/>
        <item x="103"/>
        <item x="201"/>
        <item x="10"/>
        <item x="132"/>
        <item x="225"/>
        <item x="90"/>
        <item x="183"/>
        <item x="180"/>
        <item x="181"/>
        <item x="182"/>
        <item x="184"/>
        <item x="224"/>
        <item x="95"/>
        <item x="240"/>
        <item x="22"/>
        <item m="1" x="256"/>
        <item x="86"/>
        <item x="2"/>
        <item x="75"/>
        <item x="5"/>
        <item x="143"/>
        <item x="145"/>
        <item x="147"/>
        <item x="20"/>
        <item x="91"/>
        <item x="109"/>
        <item x="50"/>
        <item m="1" x="253"/>
        <item x="89"/>
        <item x="218"/>
        <item x="204"/>
        <item x="190"/>
        <item x="191"/>
        <item x="38"/>
        <item x="174"/>
        <item x="25"/>
        <item x="26"/>
        <item x="27"/>
        <item x="28"/>
        <item x="29"/>
        <item x="30"/>
        <item x="31"/>
        <item x="32"/>
        <item x="87"/>
        <item x="56"/>
        <item x="117"/>
        <item x="1"/>
        <item x="119"/>
        <item x="121"/>
        <item x="122"/>
        <item x="123"/>
        <item x="120"/>
        <item x="151"/>
        <item x="206"/>
        <item x="0"/>
        <item x="92"/>
        <item x="93"/>
        <item x="96"/>
        <item x="97"/>
        <item x="98"/>
        <item x="99"/>
        <item x="100"/>
        <item x="3"/>
        <item x="228"/>
        <item x="64"/>
        <item x="76"/>
        <item x="77"/>
        <item x="79"/>
        <item x="81"/>
        <item x="82"/>
        <item x="83"/>
        <item x="84"/>
        <item x="85"/>
        <item x="80"/>
        <item x="112"/>
        <item x="211"/>
        <item x="74"/>
        <item x="212"/>
        <item x="177"/>
        <item x="171"/>
        <item m="1" x="254"/>
        <item x="172"/>
        <item x="33"/>
        <item x="34"/>
        <item x="35"/>
        <item x="36"/>
        <item x="37"/>
        <item x="11"/>
        <item x="232"/>
        <item x="49"/>
        <item x="51"/>
        <item x="54"/>
        <item x="59"/>
        <item x="4"/>
        <item x="202"/>
        <item x="127"/>
        <item x="161"/>
        <item x="163"/>
        <item x="164"/>
        <item m="1" x="264"/>
        <item x="179"/>
        <item x="178"/>
        <item x="188"/>
        <item x="185"/>
        <item x="186"/>
        <item x="187"/>
        <item x="189"/>
        <item x="39"/>
        <item x="41"/>
        <item x="42"/>
        <item x="43"/>
        <item x="44"/>
        <item x="45"/>
        <item x="40"/>
        <item x="148"/>
        <item x="149"/>
        <item x="46"/>
        <item x="47"/>
        <item x="166"/>
        <item x="167"/>
        <item m="1" x="258"/>
        <item x="165"/>
        <item x="9"/>
        <item x="15"/>
        <item x="8"/>
        <item x="6"/>
        <item x="7"/>
        <item x="12"/>
        <item x="13"/>
        <item x="14"/>
        <item x="16"/>
        <item x="17"/>
        <item x="23"/>
        <item x="102"/>
        <item x="140"/>
        <item x="139"/>
        <item x="141"/>
        <item x="142"/>
        <item x="168"/>
        <item x="169"/>
        <item x="170"/>
        <item x="162"/>
        <item m="1" x="261"/>
        <item x="236"/>
        <item x="229"/>
        <item x="230"/>
        <item m="1" x="257"/>
        <item x="233"/>
        <item x="234"/>
        <item x="235"/>
        <item m="1" x="263"/>
        <item x="237"/>
        <item x="239"/>
        <item x="241"/>
        <item x="129"/>
        <item x="130"/>
        <item x="131"/>
        <item x="133"/>
        <item x="134"/>
        <item x="101"/>
        <item x="106"/>
        <item x="160"/>
        <item x="223"/>
        <item x="222"/>
        <item x="107"/>
        <item x="210"/>
        <item x="115"/>
        <item x="116"/>
        <item x="24"/>
        <item m="1" x="266"/>
        <item m="1" x="268"/>
        <item x="108"/>
        <item x="110"/>
        <item x="60"/>
        <item x="193"/>
        <item x="194"/>
        <item x="196"/>
        <item x="61"/>
        <item x="216"/>
        <item x="57"/>
        <item x="70"/>
        <item x="52"/>
        <item x="58"/>
        <item x="68"/>
        <item x="205"/>
        <item x="88"/>
        <item x="137"/>
        <item x="114"/>
        <item m="1" x="250"/>
        <item m="1" x="255"/>
        <item x="221"/>
        <item x="136"/>
        <item x="135"/>
        <item x="138"/>
        <item x="197"/>
        <item x="62"/>
        <item x="219"/>
        <item x="67"/>
        <item x="111"/>
        <item x="104"/>
        <item x="105"/>
        <item x="118"/>
        <item x="128"/>
        <item x="113"/>
        <item m="1" x="260"/>
        <item x="21"/>
        <item x="18"/>
        <item x="19"/>
        <item x="195"/>
        <item x="126"/>
        <item x="125"/>
        <item m="1" x="265"/>
        <item m="1" x="267"/>
        <item x="124"/>
        <item x="175"/>
        <item x="173"/>
        <item x="53"/>
        <item x="208"/>
        <item x="63"/>
        <item x="65"/>
        <item x="150"/>
        <item x="66"/>
        <item x="200"/>
        <item x="199"/>
        <item x="152"/>
        <item x="153"/>
        <item x="154"/>
        <item x="155"/>
        <item x="156"/>
        <item x="157"/>
        <item x="158"/>
        <item x="159"/>
        <item x="192"/>
        <item x="176"/>
        <item x="203"/>
        <item x="144"/>
        <item x="146"/>
        <item x="207"/>
        <item x="209"/>
        <item x="213"/>
        <item x="214"/>
        <item x="215"/>
        <item m="1" x="251"/>
        <item x="94"/>
        <item x="217"/>
        <item x="198"/>
        <item x="220"/>
        <item x="226"/>
        <item x="69"/>
        <item x="227"/>
        <item x="231"/>
        <item x="238"/>
        <item x="244"/>
        <item x="242"/>
        <item x="243"/>
        <item x="246"/>
        <item x="245"/>
        <item x="72"/>
        <item x="71"/>
        <item x="48"/>
        <item x="73"/>
        <item x="247"/>
      </items>
    </pivotField>
    <pivotField axis="axisRow" compact="0" outline="0" showAll="0" sortType="ascending" defaultSubtotal="0">
      <items count="393">
        <item m="1" x="233"/>
        <item m="1" x="329"/>
        <item m="1" x="211"/>
        <item m="1" x="236"/>
        <item m="1" x="369"/>
        <item m="1" x="222"/>
        <item m="1" x="283"/>
        <item m="1" x="312"/>
        <item m="1" x="271"/>
        <item m="1" x="356"/>
        <item m="1" x="294"/>
        <item m="1" x="346"/>
        <item m="1" x="335"/>
        <item m="1" x="318"/>
        <item m="1" x="386"/>
        <item m="1" x="330"/>
        <item m="1" x="313"/>
        <item m="1" x="204"/>
        <item m="1" x="248"/>
        <item m="1" x="289"/>
        <item m="1" x="339"/>
        <item m="1" x="357"/>
        <item m="1" x="364"/>
        <item m="1" x="217"/>
        <item m="1" x="259"/>
        <item m="1" x="319"/>
        <item m="1" x="249"/>
        <item m="1" x="353"/>
        <item m="1" x="370"/>
        <item m="1" x="197"/>
        <item m="1" x="243"/>
        <item m="1" x="266"/>
        <item m="1" x="290"/>
        <item m="1" x="221"/>
        <item m="1" x="253"/>
        <item m="1" x="341"/>
        <item m="1" x="351"/>
        <item m="1" x="361"/>
        <item m="1" x="373"/>
        <item m="1" x="275"/>
        <item m="1" x="277"/>
        <item m="1" x="254"/>
        <item m="1" x="278"/>
        <item m="1" x="295"/>
        <item m="1" x="307"/>
        <item m="1" x="331"/>
        <item m="1" x="359"/>
        <item m="1" x="371"/>
        <item m="1" x="383"/>
        <item m="1" x="389"/>
        <item m="1" x="198"/>
        <item m="1" x="207"/>
        <item m="1" x="223"/>
        <item m="1" x="234"/>
        <item m="1" x="244"/>
        <item m="1" x="258"/>
        <item m="1" x="284"/>
        <item m="1" x="299"/>
        <item m="1" x="305"/>
        <item m="1" x="314"/>
        <item m="1" x="343"/>
        <item m="1" x="200"/>
        <item m="1" x="212"/>
        <item m="1" x="225"/>
        <item m="1" x="264"/>
        <item m="1" x="268"/>
        <item m="1" x="279"/>
        <item m="1" x="303"/>
        <item m="1" x="316"/>
        <item m="1" x="324"/>
        <item m="1" x="336"/>
        <item m="1" x="344"/>
        <item m="1" x="355"/>
        <item m="1" x="363"/>
        <item m="1" x="378"/>
        <item m="1" x="218"/>
        <item m="1" x="229"/>
        <item m="1" x="235"/>
        <item m="1" x="239"/>
        <item m="1" x="250"/>
        <item m="1" x="263"/>
        <item m="1" x="267"/>
        <item m="1" x="231"/>
        <item m="1" x="347"/>
        <item m="1" x="291"/>
        <item m="1" x="306"/>
        <item m="1" x="328"/>
        <item m="1" x="340"/>
        <item m="1" x="348"/>
        <item m="1" x="391"/>
        <item m="1" x="205"/>
        <item m="1" x="241"/>
        <item m="1" x="255"/>
        <item m="1" x="296"/>
        <item m="1" x="308"/>
        <item m="1" x="332"/>
        <item m="1" x="352"/>
        <item m="1" x="208"/>
        <item m="1" x="245"/>
        <item m="1" x="213"/>
        <item m="1" x="226"/>
        <item m="1" x="246"/>
        <item m="1" x="260"/>
        <item m="1" x="269"/>
        <item m="1" x="390"/>
        <item m="1" x="379"/>
        <item m="1" x="240"/>
        <item m="1" x="292"/>
        <item m="1" x="349"/>
        <item m="1" x="325"/>
        <item m="1" x="280"/>
        <item m="1" x="309"/>
        <item m="1" x="384"/>
        <item m="1" x="199"/>
        <item m="1" x="320"/>
        <item m="1" x="326"/>
        <item m="1" x="230"/>
        <item m="1" x="251"/>
        <item m="1" x="380"/>
        <item m="1" x="273"/>
        <item m="1" x="281"/>
        <item m="1" x="360"/>
        <item m="1" x="385"/>
        <item m="1" x="272"/>
        <item m="1" x="354"/>
        <item m="1" x="209"/>
        <item m="1" x="285"/>
        <item m="1" x="300"/>
        <item m="1" x="321"/>
        <item m="1" x="214"/>
        <item m="1" x="227"/>
        <item m="1" x="310"/>
        <item m="1" x="247"/>
        <item m="1" x="362"/>
        <item m="1" x="286"/>
        <item m="1" x="333"/>
        <item m="1" x="256"/>
        <item m="1" x="365"/>
        <item m="1" x="219"/>
        <item m="1" x="317"/>
        <item m="1" x="345"/>
        <item m="1" x="252"/>
        <item m="1" x="350"/>
        <item m="1" x="358"/>
        <item m="1" x="366"/>
        <item m="1" x="220"/>
        <item m="1" x="337"/>
        <item m="1" x="261"/>
        <item m="1" x="374"/>
        <item m="1" x="381"/>
        <item m="1" x="201"/>
        <item m="1" x="322"/>
        <item m="1" x="242"/>
        <item m="1" x="375"/>
        <item m="1" x="274"/>
        <item m="1" x="297"/>
        <item m="1" x="372"/>
        <item m="1" x="210"/>
        <item m="1" x="287"/>
        <item m="1" x="301"/>
        <item m="1" x="315"/>
        <item m="1" x="323"/>
        <item m="1" x="376"/>
        <item m="1" x="302"/>
        <item m="1" x="224"/>
        <item m="1" x="342"/>
        <item m="1" x="387"/>
        <item m="1" x="202"/>
        <item m="1" x="215"/>
        <item m="1" x="237"/>
        <item m="1" x="367"/>
        <item m="1" x="377"/>
        <item m="1" x="382"/>
        <item m="1" x="388"/>
        <item m="1" x="392"/>
        <item m="1" x="203"/>
        <item m="1" x="206"/>
        <item m="1" x="216"/>
        <item m="1" x="228"/>
        <item m="1" x="232"/>
        <item m="1" x="238"/>
        <item m="1" x="257"/>
        <item m="1" x="262"/>
        <item m="1" x="265"/>
        <item m="1" x="270"/>
        <item m="1" x="276"/>
        <item m="1" x="282"/>
        <item m="1" x="288"/>
        <item m="1" x="298"/>
        <item m="1" x="304"/>
        <item m="1" x="311"/>
        <item m="1" x="327"/>
        <item m="1" x="334"/>
        <item m="1" x="338"/>
        <item m="1" x="368"/>
        <item m="1" x="293"/>
        <item x="32"/>
        <item x="38"/>
        <item x="39"/>
        <item x="92"/>
        <item x="152"/>
        <item x="97"/>
        <item x="73"/>
        <item x="55"/>
        <item x="140"/>
        <item x="17"/>
        <item x="44"/>
        <item x="14"/>
        <item x="16"/>
        <item x="107"/>
        <item x="49"/>
        <item x="53"/>
        <item x="27"/>
        <item x="141"/>
        <item x="83"/>
        <item x="31"/>
        <item x="50"/>
        <item x="100"/>
        <item x="101"/>
        <item x="102"/>
        <item x="103"/>
        <item x="48"/>
        <item x="22"/>
        <item x="146"/>
        <item x="47"/>
        <item x="43"/>
        <item x="36"/>
        <item x="57"/>
        <item x="2"/>
        <item x="158"/>
        <item x="56"/>
        <item x="104"/>
        <item x="58"/>
        <item x="195"/>
        <item x="194"/>
        <item x="12"/>
        <item x="144"/>
        <item x="88"/>
        <item x="142"/>
        <item x="132"/>
        <item x="190"/>
        <item x="184"/>
        <item x="156"/>
        <item x="30"/>
        <item x="131"/>
        <item x="19"/>
        <item x="33"/>
        <item x="87"/>
        <item x="72"/>
        <item x="35"/>
        <item x="84"/>
        <item x="85"/>
        <item x="98"/>
        <item x="128"/>
        <item x="187"/>
        <item x="182"/>
        <item x="189"/>
        <item x="183"/>
        <item x="186"/>
        <item x="191"/>
        <item x="13"/>
        <item x="170"/>
        <item x="45"/>
        <item x="162"/>
        <item x="127"/>
        <item x="95"/>
        <item x="77"/>
        <item x="65"/>
        <item x="99"/>
        <item x="123"/>
        <item x="124"/>
        <item x="54"/>
        <item x="164"/>
        <item x="80"/>
        <item x="76"/>
        <item x="79"/>
        <item x="81"/>
        <item x="75"/>
        <item x="91"/>
        <item x="9"/>
        <item x="6"/>
        <item x="10"/>
        <item x="11"/>
        <item x="5"/>
        <item x="78"/>
        <item x="93"/>
        <item x="166"/>
        <item x="40"/>
        <item x="96"/>
        <item x="180"/>
        <item x="157"/>
        <item x="82"/>
        <item x="118"/>
        <item x="137"/>
        <item x="154"/>
        <item x="161"/>
        <item x="133"/>
        <item x="15"/>
        <item x="37"/>
        <item x="185"/>
        <item x="188"/>
        <item x="153"/>
        <item x="90"/>
        <item x="24"/>
        <item x="109"/>
        <item x="4"/>
        <item x="71"/>
        <item x="108"/>
        <item x="3"/>
        <item x="68"/>
        <item x="21"/>
        <item x="120"/>
        <item x="181"/>
        <item x="149"/>
        <item x="192"/>
        <item x="143"/>
        <item x="163"/>
        <item x="179"/>
        <item x="86"/>
        <item x="51"/>
        <item x="28"/>
        <item x="52"/>
        <item x="122"/>
        <item x="105"/>
        <item x="172"/>
        <item x="69"/>
        <item x="173"/>
        <item x="174"/>
        <item x="175"/>
        <item x="176"/>
        <item x="177"/>
        <item x="178"/>
        <item x="138"/>
        <item x="59"/>
        <item x="7"/>
        <item x="25"/>
        <item x="119"/>
        <item x="26"/>
        <item x="94"/>
        <item x="125"/>
        <item x="113"/>
        <item x="111"/>
        <item x="167"/>
        <item x="165"/>
        <item x="126"/>
        <item x="145"/>
        <item x="23"/>
        <item x="121"/>
        <item x="62"/>
        <item x="20"/>
        <item x="74"/>
        <item x="1"/>
        <item x="129"/>
        <item x="171"/>
        <item x="112"/>
        <item x="148"/>
        <item x="150"/>
        <item x="147"/>
        <item x="151"/>
        <item x="168"/>
        <item x="106"/>
        <item x="29"/>
        <item x="60"/>
        <item x="114"/>
        <item x="134"/>
        <item x="130"/>
        <item x="63"/>
        <item x="135"/>
        <item x="0"/>
        <item x="139"/>
        <item x="115"/>
        <item x="116"/>
        <item x="117"/>
        <item x="193"/>
        <item x="18"/>
        <item x="70"/>
        <item x="159"/>
        <item x="64"/>
        <item x="66"/>
        <item x="160"/>
        <item x="67"/>
        <item x="8"/>
        <item x="169"/>
        <item x="136"/>
        <item x="41"/>
        <item x="34"/>
        <item x="46"/>
        <item x="89"/>
        <item x="155"/>
        <item x="61"/>
        <item x="42"/>
        <item x="110"/>
        <item x="196"/>
      </items>
    </pivotField>
    <pivotField axis="axisRow" compact="0" outline="0" showAll="0" defaultSubtotal="0">
      <items count="373">
        <item x="192"/>
        <item m="1" x="326"/>
        <item m="1" x="261"/>
        <item m="1" x="301"/>
        <item m="1" x="239"/>
        <item m="1" x="342"/>
        <item m="1" x="225"/>
        <item m="1" x="340"/>
        <item m="1" x="287"/>
        <item m="1" x="277"/>
        <item m="1" x="365"/>
        <item m="1" x="272"/>
        <item m="1" x="279"/>
        <item m="1" x="223"/>
        <item m="1" x="366"/>
        <item m="1" x="343"/>
        <item m="1" x="263"/>
        <item m="1" x="306"/>
        <item m="1" x="236"/>
        <item m="1" x="305"/>
        <item m="1" x="230"/>
        <item m="1" x="283"/>
        <item m="1" x="330"/>
        <item m="1" x="322"/>
        <item m="1" x="218"/>
        <item m="1" x="202"/>
        <item m="1" x="348"/>
        <item m="1" x="324"/>
        <item m="1" x="229"/>
        <item m="1" x="327"/>
        <item m="1" x="300"/>
        <item m="1" x="356"/>
        <item m="1" x="323"/>
        <item m="1" x="353"/>
        <item m="1" x="203"/>
        <item m="1" x="351"/>
        <item m="1" x="270"/>
        <item m="1" x="219"/>
        <item m="1" x="262"/>
        <item m="1" x="206"/>
        <item m="1" x="271"/>
        <item m="1" x="216"/>
        <item m="1" x="307"/>
        <item m="1" x="364"/>
        <item m="1" x="284"/>
        <item m="1" x="332"/>
        <item m="1" x="352"/>
        <item m="1" x="243"/>
        <item m="1" x="201"/>
        <item m="1" x="242"/>
        <item m="1" x="205"/>
        <item m="1" x="260"/>
        <item m="1" x="267"/>
        <item m="1" x="329"/>
        <item m="1" x="362"/>
        <item m="1" x="333"/>
        <item m="1" x="232"/>
        <item m="1" x="359"/>
        <item m="1" x="331"/>
        <item m="1" x="325"/>
        <item m="1" x="357"/>
        <item m="1" x="265"/>
        <item m="1" x="274"/>
        <item m="1" x="334"/>
        <item m="1" x="252"/>
        <item m="1" x="196"/>
        <item m="1" x="368"/>
        <item m="1" x="231"/>
        <item m="1" x="221"/>
        <item m="1" x="212"/>
        <item m="1" x="245"/>
        <item m="1" x="290"/>
        <item m="1" x="224"/>
        <item m="1" x="358"/>
        <item m="1" x="264"/>
        <item m="1" x="360"/>
        <item m="1" x="249"/>
        <item m="1" x="228"/>
        <item m="1" x="321"/>
        <item m="1" x="226"/>
        <item m="1" x="297"/>
        <item m="1" x="220"/>
        <item m="1" x="316"/>
        <item m="1" x="276"/>
        <item m="1" x="269"/>
        <item m="1" x="233"/>
        <item m="1" x="275"/>
        <item m="1" x="256"/>
        <item m="1" x="234"/>
        <item m="1" x="347"/>
        <item m="1" x="214"/>
        <item m="1" x="197"/>
        <item m="1" x="213"/>
        <item m="1" x="308"/>
        <item m="1" x="350"/>
        <item m="1" x="195"/>
        <item m="1" x="199"/>
        <item m="1" x="217"/>
        <item m="1" x="354"/>
        <item m="1" x="304"/>
        <item m="1" x="341"/>
        <item m="1" x="238"/>
        <item m="1" x="215"/>
        <item m="1" x="207"/>
        <item m="1" x="198"/>
        <item m="1" x="210"/>
        <item m="1" x="251"/>
        <item m="1" x="209"/>
        <item m="1" x="346"/>
        <item m="1" x="303"/>
        <item m="1" x="349"/>
        <item m="1" x="240"/>
        <item m="1" x="294"/>
        <item m="1" x="295"/>
        <item m="1" x="355"/>
        <item m="1" x="328"/>
        <item m="1" x="285"/>
        <item m="1" x="222"/>
        <item m="1" x="246"/>
        <item m="1" x="282"/>
        <item m="1" x="291"/>
        <item m="1" x="247"/>
        <item m="1" x="339"/>
        <item m="1" x="208"/>
        <item m="1" x="288"/>
        <item m="1" x="235"/>
        <item m="1" x="363"/>
        <item m="1" x="280"/>
        <item m="1" x="338"/>
        <item m="1" x="292"/>
        <item m="1" x="293"/>
        <item m="1" x="289"/>
        <item m="1" x="259"/>
        <item m="1" x="286"/>
        <item m="1" x="309"/>
        <item m="1" x="227"/>
        <item m="1" x="200"/>
        <item m="1" x="302"/>
        <item m="1" x="241"/>
        <item m="1" x="204"/>
        <item m="1" x="337"/>
        <item m="1" x="361"/>
        <item m="1" x="255"/>
        <item m="1" x="244"/>
        <item m="1" x="369"/>
        <item m="1" x="345"/>
        <item m="1" x="367"/>
        <item m="1" x="310"/>
        <item m="1" x="335"/>
        <item m="1" x="344"/>
        <item m="1" x="311"/>
        <item m="1" x="318"/>
        <item m="1" x="336"/>
        <item m="1" x="273"/>
        <item m="1" x="193"/>
        <item m="1" x="250"/>
        <item m="1" x="312"/>
        <item x="177"/>
        <item x="19"/>
        <item x="107"/>
        <item m="1" x="371"/>
        <item x="33"/>
        <item x="4"/>
        <item x="121"/>
        <item x="122"/>
        <item x="146"/>
        <item x="136"/>
        <item x="125"/>
        <item x="176"/>
        <item m="1" x="313"/>
        <item x="27"/>
        <item x="72"/>
        <item x="75"/>
        <item x="32"/>
        <item x="139"/>
        <item x="106"/>
        <item x="95"/>
        <item x="171"/>
        <item x="87"/>
        <item x="132"/>
        <item x="2"/>
        <item x="3"/>
        <item x="71"/>
        <item x="46"/>
        <item x="47"/>
        <item x="48"/>
        <item x="49"/>
        <item x="51"/>
        <item x="53"/>
        <item x="58"/>
        <item x="59"/>
        <item x="0"/>
        <item x="1"/>
        <item x="5"/>
        <item x="8"/>
        <item x="9"/>
        <item x="6"/>
        <item x="7"/>
        <item m="1" x="320"/>
        <item x="12"/>
        <item x="13"/>
        <item x="14"/>
        <item x="15"/>
        <item x="16"/>
        <item m="1" x="237"/>
        <item x="18"/>
        <item x="20"/>
        <item x="21"/>
        <item x="22"/>
        <item x="23"/>
        <item x="24"/>
        <item x="25"/>
        <item m="1" x="248"/>
        <item m="1" x="253"/>
        <item x="29"/>
        <item x="30"/>
        <item x="31"/>
        <item x="34"/>
        <item x="35"/>
        <item x="37"/>
        <item x="39"/>
        <item x="40"/>
        <item x="41"/>
        <item m="1" x="296"/>
        <item x="42"/>
        <item x="43"/>
        <item m="1" x="319"/>
        <item x="45"/>
        <item x="10"/>
        <item x="52"/>
        <item m="1" x="194"/>
        <item x="54"/>
        <item x="56"/>
        <item x="57"/>
        <item x="60"/>
        <item x="61"/>
        <item x="62"/>
        <item x="63"/>
        <item x="64"/>
        <item x="65"/>
        <item x="66"/>
        <item x="67"/>
        <item x="68"/>
        <item x="76"/>
        <item x="70"/>
        <item x="69"/>
        <item m="1" x="372"/>
        <item x="77"/>
        <item m="1" x="281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m="1" x="268"/>
        <item x="92"/>
        <item x="93"/>
        <item x="94"/>
        <item m="1" x="211"/>
        <item x="96"/>
        <item x="97"/>
        <item x="98"/>
        <item x="99"/>
        <item x="100"/>
        <item x="101"/>
        <item x="102"/>
        <item x="103"/>
        <item x="105"/>
        <item x="104"/>
        <item x="108"/>
        <item m="1" x="266"/>
        <item m="1" x="299"/>
        <item m="1" x="315"/>
        <item m="1" x="314"/>
        <item x="113"/>
        <item x="114"/>
        <item x="115"/>
        <item x="116"/>
        <item x="38"/>
        <item m="1" x="254"/>
        <item x="118"/>
        <item x="119"/>
        <item x="120"/>
        <item x="161"/>
        <item x="123"/>
        <item x="124"/>
        <item x="126"/>
        <item x="127"/>
        <item x="128"/>
        <item x="129"/>
        <item x="130"/>
        <item x="131"/>
        <item x="133"/>
        <item x="134"/>
        <item x="135"/>
        <item x="137"/>
        <item x="138"/>
        <item x="141"/>
        <item x="142"/>
        <item x="143"/>
        <item x="144"/>
        <item x="145"/>
        <item x="140"/>
        <item x="111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2"/>
        <item x="163"/>
        <item x="167"/>
        <item x="168"/>
        <item x="169"/>
        <item x="170"/>
        <item x="172"/>
        <item x="173"/>
        <item x="174"/>
        <item x="175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m="1" x="258"/>
        <item x="11"/>
        <item m="1" x="278"/>
        <item x="186"/>
        <item x="44"/>
        <item x="74"/>
        <item x="117"/>
        <item m="1" x="298"/>
        <item m="1" x="370"/>
        <item x="112"/>
        <item x="110"/>
        <item x="73"/>
        <item x="166"/>
        <item x="109"/>
        <item x="26"/>
        <item m="1" x="257"/>
        <item x="36"/>
        <item x="50"/>
        <item m="1" x="317"/>
        <item x="17"/>
        <item x="153"/>
        <item x="55"/>
        <item x="91"/>
        <item x="165"/>
        <item x="28"/>
        <item x="164"/>
      </items>
    </pivotField>
    <pivotField axis="axisRow" compact="0" outline="0" showAll="0" defaultSubtotal="0">
      <items count="12">
        <item m="1" x="8"/>
        <item x="6"/>
        <item x="3"/>
        <item x="0"/>
        <item x="1"/>
        <item x="2"/>
        <item x="4"/>
        <item x="7"/>
        <item x="5"/>
        <item m="1" x="11"/>
        <item m="1" x="9"/>
        <item m="1" x="10"/>
      </items>
    </pivotField>
    <pivotField axis="axisRow" compact="0" outline="0" showAll="0" defaultSubtotal="0">
      <items count="17">
        <item x="11"/>
        <item x="1"/>
        <item x="7"/>
        <item x="2"/>
        <item x="0"/>
        <item x="3"/>
        <item x="5"/>
        <item m="1" x="16"/>
        <item x="9"/>
        <item x="4"/>
        <item x="6"/>
        <item x="8"/>
        <item x="10"/>
        <item m="1" x="12"/>
        <item m="1" x="13"/>
        <item m="1" x="15"/>
        <item m="1" x="14"/>
      </items>
    </pivotField>
    <pivotField axis="axisRow" compact="0" outline="0" showAll="0" defaultSubtotal="0">
      <items count="207">
        <item m="1" x="203"/>
        <item x="57"/>
        <item x="149"/>
        <item x="185"/>
        <item x="150"/>
        <item x="96"/>
        <item x="41"/>
        <item x="146"/>
        <item x="42"/>
        <item x="111"/>
        <item x="92"/>
        <item x="55"/>
        <item x="72"/>
        <item x="53"/>
        <item x="73"/>
        <item x="36"/>
        <item x="9"/>
        <item m="1" x="198"/>
        <item x="160"/>
        <item x="52"/>
        <item x="10"/>
        <item x="135"/>
        <item x="56"/>
        <item x="127"/>
        <item x="69"/>
        <item x="123"/>
        <item x="119"/>
        <item m="1" x="201"/>
        <item x="2"/>
        <item x="138"/>
        <item x="101"/>
        <item x="137"/>
        <item x="99"/>
        <item x="17"/>
        <item x="102"/>
        <item x="29"/>
        <item x="0"/>
        <item x="124"/>
        <item x="120"/>
        <item x="85"/>
        <item x="74"/>
        <item x="176"/>
        <item x="4"/>
        <item x="24"/>
        <item x="91"/>
        <item x="13"/>
        <item m="1" x="206"/>
        <item x="107"/>
        <item x="3"/>
        <item x="164"/>
        <item x="139"/>
        <item x="141"/>
        <item x="33"/>
        <item x="15"/>
        <item x="104"/>
        <item x="117"/>
        <item x="188"/>
        <item x="140"/>
        <item x="22"/>
        <item x="76"/>
        <item x="106"/>
        <item x="105"/>
        <item m="1" x="196"/>
        <item x="51"/>
        <item x="143"/>
        <item x="35"/>
        <item x="50"/>
        <item x="43"/>
        <item x="38"/>
        <item m="1" x="194"/>
        <item x="87"/>
        <item x="187"/>
        <item x="98"/>
        <item x="70"/>
        <item x="93"/>
        <item x="5"/>
        <item x="25"/>
        <item x="60"/>
        <item x="54"/>
        <item x="49"/>
        <item x="184"/>
        <item x="37"/>
        <item x="79"/>
        <item x="177"/>
        <item x="115"/>
        <item x="48"/>
        <item x="7"/>
        <item m="1" x="193"/>
        <item x="129"/>
        <item x="155"/>
        <item x="182"/>
        <item x="148"/>
        <item x="23"/>
        <item x="26"/>
        <item x="66"/>
        <item x="78"/>
        <item x="113"/>
        <item x="132"/>
        <item x="82"/>
        <item x="125"/>
        <item x="154"/>
        <item x="175"/>
        <item x="83"/>
        <item x="61"/>
        <item x="1"/>
        <item x="75"/>
        <item x="168"/>
        <item x="116"/>
        <item x="34"/>
        <item x="63"/>
        <item x="180"/>
        <item x="31"/>
        <item x="133"/>
        <item x="142"/>
        <item x="131"/>
        <item x="45"/>
        <item x="163"/>
        <item x="97"/>
        <item x="100"/>
        <item x="179"/>
        <item x="47"/>
        <item m="1" x="205"/>
        <item x="94"/>
        <item x="181"/>
        <item x="46"/>
        <item m="1" x="200"/>
        <item x="159"/>
        <item x="126"/>
        <item x="151"/>
        <item x="189"/>
        <item x="136"/>
        <item m="1" x="192"/>
        <item x="118"/>
        <item x="167"/>
        <item m="1" x="195"/>
        <item x="6"/>
        <item x="32"/>
        <item x="58"/>
        <item m="1" x="197"/>
        <item x="144"/>
        <item x="114"/>
        <item x="103"/>
        <item x="147"/>
        <item m="1" x="204"/>
        <item m="1" x="191"/>
        <item m="1" x="190"/>
        <item x="121"/>
        <item x="156"/>
        <item x="14"/>
        <item x="64"/>
        <item x="28"/>
        <item x="65"/>
        <item x="134"/>
        <item x="80"/>
        <item x="84"/>
        <item x="8"/>
        <item x="77"/>
        <item x="81"/>
        <item x="67"/>
        <item x="130"/>
        <item x="186"/>
        <item x="173"/>
        <item x="11"/>
        <item x="40"/>
        <item x="122"/>
        <item x="162"/>
        <item x="59"/>
        <item x="19"/>
        <item x="21"/>
        <item x="12"/>
        <item x="170"/>
        <item x="86"/>
        <item x="172"/>
        <item x="171"/>
        <item x="110"/>
        <item x="109"/>
        <item x="112"/>
        <item x="169"/>
        <item x="95"/>
        <item x="174"/>
        <item x="157"/>
        <item m="1" x="202"/>
        <item x="20"/>
        <item x="178"/>
        <item x="88"/>
        <item x="30"/>
        <item x="68"/>
        <item x="71"/>
        <item x="89"/>
        <item x="90"/>
        <item x="128"/>
        <item x="166"/>
        <item x="44"/>
        <item x="62"/>
        <item x="183"/>
        <item x="27"/>
        <item x="145"/>
        <item m="1" x="199"/>
        <item x="158"/>
        <item x="39"/>
        <item x="161"/>
        <item x="18"/>
        <item x="165"/>
        <item x="153"/>
        <item x="108"/>
        <item x="16"/>
        <item x="152"/>
      </items>
    </pivotField>
    <pivotField axis="axisRow" compact="0" outline="0" showAll="0" insertBlankRow="1" defaultSubtotal="0">
      <items count="37">
        <item x="0"/>
        <item x="9"/>
        <item x="12"/>
        <item x="13"/>
        <item x="10"/>
        <item x="11"/>
        <item x="17"/>
        <item x="16"/>
        <item x="2"/>
        <item x="25"/>
        <item x="6"/>
        <item x="21"/>
        <item x="29"/>
        <item x="1"/>
        <item x="34"/>
        <item x="3"/>
        <item x="35"/>
        <item x="15"/>
        <item x="7"/>
        <item x="19"/>
        <item x="22"/>
        <item x="8"/>
        <item x="28"/>
        <item x="26"/>
        <item x="33"/>
        <item x="4"/>
        <item x="30"/>
        <item x="5"/>
        <item x="18"/>
        <item x="20"/>
        <item x="14"/>
        <item x="23"/>
        <item x="24"/>
        <item x="32"/>
        <item m="1" x="36"/>
        <item x="31"/>
        <item x="27"/>
      </items>
    </pivotField>
    <pivotField axis="axisRow" compact="0" outline="0" showAll="0" insertBlankRow="1" defaultSubtotal="0">
      <items count="17">
        <item x="2"/>
        <item x="0"/>
        <item x="1"/>
        <item m="1" x="13"/>
        <item x="10"/>
        <item m="1" x="15"/>
        <item x="9"/>
        <item x="3"/>
        <item x="5"/>
        <item x="4"/>
        <item x="7"/>
        <item m="1" x="14"/>
        <item m="1" x="11"/>
        <item m="1" x="12"/>
        <item m="1" x="16"/>
        <item x="6"/>
        <item x="8"/>
      </items>
    </pivotField>
    <pivotField axis="axisRow" compact="0" outline="0" showAll="0" defaultSubtotal="0">
      <items count="63">
        <item m="1" x="39"/>
        <item x="24"/>
        <item x="36"/>
        <item x="13"/>
        <item m="1" x="62"/>
        <item x="0"/>
        <item m="1" x="55"/>
        <item x="18"/>
        <item x="14"/>
        <item x="3"/>
        <item x="15"/>
        <item x="21"/>
        <item m="1" x="52"/>
        <item m="1" x="59"/>
        <item x="16"/>
        <item m="1" x="47"/>
        <item m="1" x="48"/>
        <item m="1" x="53"/>
        <item m="1" x="51"/>
        <item x="6"/>
        <item m="1" x="43"/>
        <item m="1" x="41"/>
        <item x="10"/>
        <item x="29"/>
        <item m="1" x="42"/>
        <item m="1" x="49"/>
        <item m="1" x="57"/>
        <item m="1" x="60"/>
        <item x="4"/>
        <item m="1" x="46"/>
        <item m="1" x="44"/>
        <item x="1"/>
        <item x="12"/>
        <item x="7"/>
        <item x="35"/>
        <item m="1" x="58"/>
        <item m="1" x="50"/>
        <item m="1" x="56"/>
        <item m="1" x="54"/>
        <item m="1" x="40"/>
        <item m="1" x="45"/>
        <item x="38"/>
        <item x="37"/>
        <item x="33"/>
        <item x="23"/>
        <item x="11"/>
        <item x="31"/>
        <item x="22"/>
        <item x="27"/>
        <item x="25"/>
        <item x="8"/>
        <item x="17"/>
        <item x="26"/>
        <item x="20"/>
        <item x="30"/>
        <item m="1" x="61"/>
        <item x="34"/>
        <item x="9"/>
        <item x="5"/>
        <item x="28"/>
        <item x="2"/>
        <item x="19"/>
        <item x="32"/>
      </items>
    </pivotField>
    <pivotField axis="axisRow" compact="0" outline="0" showAll="0" insertBlankRow="1" defaultSubtotal="0">
      <items count="203">
        <item x="114"/>
        <item x="34"/>
        <item x="0"/>
        <item m="1" x="130"/>
        <item m="1" x="167"/>
        <item m="1" x="154"/>
        <item x="38"/>
        <item m="1" x="174"/>
        <item m="1" x="198"/>
        <item x="60"/>
        <item x="23"/>
        <item x="64"/>
        <item x="119"/>
        <item x="57"/>
        <item x="4"/>
        <item m="1" x="148"/>
        <item x="87"/>
        <item x="71"/>
        <item m="1" x="153"/>
        <item x="18"/>
        <item m="1" x="140"/>
        <item m="1" x="147"/>
        <item x="39"/>
        <item x="73"/>
        <item m="1" x="199"/>
        <item x="94"/>
        <item x="25"/>
        <item x="122"/>
        <item x="27"/>
        <item x="80"/>
        <item m="1" x="159"/>
        <item x="92"/>
        <item x="96"/>
        <item x="97"/>
        <item m="1" x="185"/>
        <item x="6"/>
        <item x="5"/>
        <item x="117"/>
        <item x="81"/>
        <item m="1" x="183"/>
        <item x="36"/>
        <item x="45"/>
        <item m="1" x="184"/>
        <item m="1" x="188"/>
        <item x="103"/>
        <item m="1" x="178"/>
        <item m="1" x="189"/>
        <item x="101"/>
        <item x="29"/>
        <item x="110"/>
        <item m="1" x="176"/>
        <item x="41"/>
        <item x="106"/>
        <item m="1" x="131"/>
        <item x="107"/>
        <item x="86"/>
        <item m="1" x="201"/>
        <item x="104"/>
        <item x="44"/>
        <item x="121"/>
        <item m="1" x="186"/>
        <item x="47"/>
        <item x="46"/>
        <item x="48"/>
        <item m="1" x="190"/>
        <item x="33"/>
        <item x="118"/>
        <item m="1" x="179"/>
        <item x="17"/>
        <item m="1" x="164"/>
        <item x="1"/>
        <item m="1" x="139"/>
        <item m="1" x="160"/>
        <item x="124"/>
        <item m="1" x="145"/>
        <item m="1" x="129"/>
        <item x="89"/>
        <item x="99"/>
        <item m="1" x="138"/>
        <item m="1" x="173"/>
        <item m="1" x="194"/>
        <item x="120"/>
        <item m="1" x="200"/>
        <item x="51"/>
        <item m="1" x="149"/>
        <item m="1" x="191"/>
        <item x="125"/>
        <item m="1" x="155"/>
        <item m="1" x="192"/>
        <item m="1" x="158"/>
        <item m="1" x="196"/>
        <item x="42"/>
        <item m="1" x="144"/>
        <item x="111"/>
        <item m="1" x="132"/>
        <item m="1" x="182"/>
        <item m="1" x="161"/>
        <item x="66"/>
        <item x="30"/>
        <item x="95"/>
        <item m="1" x="156"/>
        <item x="109"/>
        <item m="1" x="165"/>
        <item x="128"/>
        <item x="24"/>
        <item x="75"/>
        <item x="105"/>
        <item x="77"/>
        <item x="93"/>
        <item x="100"/>
        <item m="1" x="166"/>
        <item m="1" x="151"/>
        <item x="98"/>
        <item x="126"/>
        <item x="9"/>
        <item m="1" x="181"/>
        <item m="1" x="135"/>
        <item m="1" x="134"/>
        <item m="1" x="177"/>
        <item x="16"/>
        <item m="1" x="150"/>
        <item m="1" x="152"/>
        <item x="10"/>
        <item x="67"/>
        <item m="1" x="187"/>
        <item m="1" x="141"/>
        <item m="1" x="193"/>
        <item x="50"/>
        <item x="70"/>
        <item x="79"/>
        <item m="1" x="168"/>
        <item m="1" x="133"/>
        <item m="1" x="202"/>
        <item m="1" x="169"/>
        <item x="55"/>
        <item m="1" x="180"/>
        <item m="1" x="142"/>
        <item m="1" x="146"/>
        <item x="3"/>
        <item m="1" x="195"/>
        <item m="1" x="170"/>
        <item x="69"/>
        <item m="1" x="137"/>
        <item m="1" x="162"/>
        <item m="1" x="197"/>
        <item x="22"/>
        <item x="35"/>
        <item x="37"/>
        <item x="40"/>
        <item x="54"/>
        <item x="53"/>
        <item x="61"/>
        <item m="1" x="136"/>
        <item x="72"/>
        <item x="8"/>
        <item x="15"/>
        <item x="32"/>
        <item m="1" x="163"/>
        <item x="49"/>
        <item x="58"/>
        <item m="1" x="143"/>
        <item x="74"/>
        <item x="76"/>
        <item x="84"/>
        <item x="88"/>
        <item x="112"/>
        <item x="113"/>
        <item x="115"/>
        <item m="1" x="157"/>
        <item x="123"/>
        <item m="1" x="171"/>
        <item x="26"/>
        <item x="11"/>
        <item x="28"/>
        <item m="1" x="172"/>
        <item x="78"/>
        <item x="13"/>
        <item x="108"/>
        <item x="12"/>
        <item x="116"/>
        <item x="2"/>
        <item x="102"/>
        <item x="82"/>
        <item x="65"/>
        <item x="31"/>
        <item m="1" x="175"/>
        <item x="68"/>
        <item x="19"/>
        <item x="91"/>
        <item x="59"/>
        <item x="20"/>
        <item x="7"/>
        <item x="43"/>
        <item x="21"/>
        <item x="90"/>
        <item x="52"/>
        <item x="62"/>
        <item x="63"/>
        <item x="83"/>
        <item x="56"/>
        <item x="14"/>
        <item x="85"/>
        <item x="127"/>
      </items>
    </pivotField>
    <pivotField axis="axisRow" compact="0" outline="0" showAll="0" defaultSubtotal="0">
      <items count="1182">
        <item m="1" x="1179"/>
        <item x="732"/>
        <item x="209"/>
        <item x="335"/>
        <item x="391"/>
        <item x="783"/>
        <item m="1" x="1063"/>
        <item x="576"/>
        <item x="578"/>
        <item x="82"/>
        <item x="638"/>
        <item x="585"/>
        <item x="687"/>
        <item x="69"/>
        <item m="1" x="1069"/>
        <item x="716"/>
        <item x="838"/>
        <item x="406"/>
        <item x="710"/>
        <item x="725"/>
        <item x="962"/>
        <item x="347"/>
        <item x="300"/>
        <item x="111"/>
        <item x="32"/>
        <item x="927"/>
        <item x="545"/>
        <item x="559"/>
        <item x="216"/>
        <item x="417"/>
        <item x="720"/>
        <item x="286"/>
        <item x="748"/>
        <item x="193"/>
        <item x="13"/>
        <item x="839"/>
        <item x="840"/>
        <item x="436"/>
        <item x="963"/>
        <item x="572"/>
        <item x="477"/>
        <item x="704"/>
        <item x="306"/>
        <item x="841"/>
        <item x="130"/>
        <item x="994"/>
        <item x="594"/>
        <item x="337"/>
        <item x="854"/>
        <item x="259"/>
        <item x="476"/>
        <item x="30"/>
        <item x="774"/>
        <item m="1" x="1083"/>
        <item x="186"/>
        <item x="382"/>
        <item x="961"/>
        <item x="25"/>
        <item x="320"/>
        <item x="713"/>
        <item x="138"/>
        <item x="72"/>
        <item x="821"/>
        <item x="981"/>
        <item x="414"/>
        <item x="677"/>
        <item m="1" x="1148"/>
        <item m="1" x="1073"/>
        <item x="15"/>
        <item x="28"/>
        <item x="288"/>
        <item x="120"/>
        <item x="413"/>
        <item x="823"/>
        <item x="809"/>
        <item x="547"/>
        <item m="1" x="1027"/>
        <item x="966"/>
        <item m="1" x="1042"/>
        <item x="108"/>
        <item x="684"/>
        <item x="338"/>
        <item x="574"/>
        <item x="689"/>
        <item x="674"/>
        <item x="34"/>
        <item x="474"/>
        <item x="711"/>
        <item x="199"/>
        <item x="290"/>
        <item x="368"/>
        <item x="645"/>
        <item x="1001"/>
        <item x="291"/>
        <item x="591"/>
        <item x="187"/>
        <item x="213"/>
        <item x="515"/>
        <item x="473"/>
        <item x="104"/>
        <item x="132"/>
        <item x="808"/>
        <item x="277"/>
        <item x="556"/>
        <item x="807"/>
        <item m="1" x="1072"/>
        <item x="517"/>
        <item x="706"/>
        <item x="685"/>
        <item x="60"/>
        <item x="675"/>
        <item x="444"/>
        <item x="437"/>
        <item x="828"/>
        <item x="351"/>
        <item x="265"/>
        <item x="380"/>
        <item x="376"/>
        <item x="758"/>
        <item x="89"/>
        <item x="588"/>
        <item x="749"/>
        <item x="302"/>
        <item x="730"/>
        <item x="62"/>
        <item x="266"/>
        <item x="752"/>
        <item x="705"/>
        <item x="459"/>
        <item x="976"/>
        <item m="1" x="1123"/>
        <item m="1" x="1093"/>
        <item x="973"/>
        <item x="416"/>
        <item x="715"/>
        <item x="824"/>
        <item x="965"/>
        <item x="282"/>
        <item x="107"/>
        <item x="663"/>
        <item m="1" x="1176"/>
        <item x="246"/>
        <item m="1" x="1034"/>
        <item x="9"/>
        <item x="759"/>
        <item x="67"/>
        <item x="971"/>
        <item x="518"/>
        <item m="1" x="1047"/>
        <item x="55"/>
        <item x="304"/>
        <item x="733"/>
        <item x="123"/>
        <item x="811"/>
        <item x="926"/>
        <item m="1" x="1080"/>
        <item x="653"/>
        <item x="818"/>
        <item x="145"/>
        <item x="817"/>
        <item x="845"/>
        <item x="415"/>
        <item x="378"/>
        <item x="570"/>
        <item x="229"/>
        <item x="773"/>
        <item x="182"/>
        <item x="986"/>
        <item x="37"/>
        <item x="837"/>
        <item x="354"/>
        <item m="1" x="1098"/>
        <item m="1" x="1046"/>
        <item x="632"/>
        <item x="356"/>
        <item x="581"/>
        <item x="985"/>
        <item x="934"/>
        <item x="202"/>
        <item x="664"/>
        <item x="816"/>
        <item x="119"/>
        <item x="729"/>
        <item x="815"/>
        <item x="410"/>
        <item m="1" x="1169"/>
        <item x="275"/>
        <item x="639"/>
        <item x="400"/>
        <item x="59"/>
        <item m="1" x="1161"/>
        <item x="220"/>
        <item m="1" x="1096"/>
        <item x="762"/>
        <item x="669"/>
        <item x="708"/>
        <item x="814"/>
        <item x="179"/>
        <item x="987"/>
        <item m="1" x="1013"/>
        <item x="418"/>
        <item x="139"/>
        <item x="718"/>
        <item x="763"/>
        <item x="364"/>
        <item x="452"/>
        <item x="327"/>
        <item x="781"/>
        <item x="440"/>
        <item x="819"/>
        <item x="598"/>
        <item x="441"/>
        <item m="1" x="1038"/>
        <item x="654"/>
        <item x="678"/>
        <item x="832"/>
        <item x="825"/>
        <item x="571"/>
        <item x="118"/>
        <item x="460"/>
        <item x="137"/>
        <item x="826"/>
        <item x="784"/>
        <item x="63"/>
        <item x="392"/>
        <item x="827"/>
        <item x="562"/>
        <item x="829"/>
        <item x="457"/>
        <item x="375"/>
        <item x="830"/>
        <item x="408"/>
        <item x="498"/>
        <item x="769"/>
        <item x="779"/>
        <item x="322"/>
        <item m="1" x="1102"/>
        <item x="336"/>
        <item x="456"/>
        <item x="394"/>
        <item m="1" x="1030"/>
        <item x="777"/>
        <item x="140"/>
        <item x="210"/>
        <item x="183"/>
        <item x="507"/>
        <item x="831"/>
        <item x="453"/>
        <item x="785"/>
        <item x="568"/>
        <item x="800"/>
        <item x="333"/>
        <item x="977"/>
        <item m="1" x="1171"/>
        <item x="731"/>
        <item x="24"/>
        <item x="393"/>
        <item x="577"/>
        <item x="57"/>
        <item x="387"/>
        <item x="5"/>
        <item x="450"/>
        <item x="822"/>
        <item x="541"/>
        <item m="1" x="1124"/>
        <item x="820"/>
        <item x="791"/>
        <item x="792"/>
        <item m="1" x="1119"/>
        <item x="793"/>
        <item x="668"/>
        <item x="276"/>
        <item x="341"/>
        <item x="133"/>
        <item m="1" x="1029"/>
        <item x="923"/>
        <item x="505"/>
        <item x="794"/>
        <item m="1" x="1118"/>
        <item x="522"/>
        <item x="795"/>
        <item x="449"/>
        <item x="634"/>
        <item x="203"/>
        <item x="557"/>
        <item m="1" x="1174"/>
        <item x="848"/>
        <item x="647"/>
        <item x="657"/>
        <item x="260"/>
        <item x="796"/>
        <item x="501"/>
        <item x="1000"/>
        <item x="35"/>
        <item x="448"/>
        <item x="31"/>
        <item m="1" x="1099"/>
        <item x="405"/>
        <item x="602"/>
        <item x="992"/>
        <item x="401"/>
        <item x="797"/>
        <item x="295"/>
        <item x="198"/>
        <item x="256"/>
        <item x="846"/>
        <item m="1" x="1162"/>
        <item x="540"/>
        <item x="447"/>
        <item x="332"/>
        <item x="399"/>
        <item x="398"/>
        <item x="298"/>
        <item x="970"/>
        <item x="1005"/>
        <item x="84"/>
        <item x="40"/>
        <item x="80"/>
        <item m="1" x="1026"/>
        <item x="798"/>
        <item x="810"/>
        <item x="586"/>
        <item x="271"/>
        <item x="278"/>
        <item x="233"/>
        <item x="512"/>
        <item m="1" x="1022"/>
        <item m="1" x="1147"/>
        <item m="1" x="1071"/>
        <item x="227"/>
        <item x="582"/>
        <item m="1" x="1138"/>
        <item x="20"/>
        <item x="446"/>
        <item m="1" x="1101"/>
        <item x="64"/>
        <item x="94"/>
        <item x="975"/>
        <item x="665"/>
        <item x="12"/>
        <item x="799"/>
        <item x="790"/>
        <item x="509"/>
        <item x="222"/>
        <item m="1" x="1105"/>
        <item x="287"/>
        <item x="81"/>
        <item x="435"/>
        <item x="656"/>
        <item x="258"/>
        <item x="432"/>
        <item x="493"/>
        <item x="727"/>
        <item x="281"/>
        <item x="650"/>
        <item x="801"/>
        <item x="445"/>
        <item x="264"/>
        <item x="270"/>
        <item x="134"/>
        <item x="124"/>
        <item x="385"/>
        <item x="372"/>
        <item x="673"/>
        <item x="358"/>
        <item x="451"/>
        <item x="802"/>
        <item x="190"/>
        <item x="803"/>
        <item x="112"/>
        <item x="58"/>
        <item x="924"/>
        <item x="39"/>
        <item x="979"/>
        <item x="10"/>
        <item x="804"/>
        <item x="960"/>
        <item x="805"/>
        <item x="974"/>
        <item x="850"/>
        <item x="697"/>
        <item x="397"/>
        <item x="996"/>
        <item x="475"/>
        <item m="1" x="1043"/>
        <item x="458"/>
        <item x="806"/>
        <item x="812"/>
        <item x="214"/>
        <item x="365"/>
        <item x="569"/>
        <item x="470"/>
        <item x="180"/>
        <item x="544"/>
        <item x="269"/>
        <item x="921"/>
        <item x="778"/>
        <item x="250"/>
        <item m="1" x="1114"/>
        <item x="717"/>
        <item x="636"/>
        <item x="1002"/>
        <item x="842"/>
        <item x="775"/>
        <item x="146"/>
        <item x="471"/>
        <item x="355"/>
        <item x="856"/>
        <item x="671"/>
        <item x="857"/>
        <item x="293"/>
        <item x="858"/>
        <item x="670"/>
        <item x="379"/>
        <item x="208"/>
        <item x="273"/>
        <item x="980"/>
        <item x="377"/>
        <item x="257"/>
        <item x="225"/>
        <item x="248"/>
        <item x="234"/>
        <item x="859"/>
        <item x="860"/>
        <item x="539"/>
        <item x="122"/>
        <item x="121"/>
        <item x="514"/>
        <item x="463"/>
        <item m="1" x="1049"/>
        <item m="1" x="1035"/>
        <item x="861"/>
        <item x="862"/>
        <item x="41"/>
        <item x="771"/>
        <item m="1" x="1110"/>
        <item x="863"/>
        <item x="136"/>
        <item m="1" x="1056"/>
        <item x="232"/>
        <item x="864"/>
        <item x="847"/>
        <item x="54"/>
        <item x="753"/>
        <item x="865"/>
        <item x="601"/>
        <item x="33"/>
        <item x="770"/>
        <item x="205"/>
        <item x="434"/>
        <item x="851"/>
        <item x="855"/>
        <item x="558"/>
        <item x="231"/>
        <item x="867"/>
        <item x="648"/>
        <item x="462"/>
        <item x="772"/>
        <item x="321"/>
        <item x="587"/>
        <item x="215"/>
        <item x="868"/>
        <item m="1" x="1178"/>
        <item x="383"/>
        <item x="869"/>
        <item x="728"/>
        <item x="204"/>
        <item x="4"/>
        <item x="126"/>
        <item x="14"/>
        <item x="11"/>
        <item x="95"/>
        <item x="584"/>
        <item x="261"/>
        <item x="110"/>
        <item x="113"/>
        <item x="993"/>
        <item x="989"/>
        <item x="988"/>
        <item x="71"/>
        <item x="853"/>
        <item x="655"/>
        <item x="747"/>
        <item x="754"/>
        <item x="143"/>
        <item x="516"/>
        <item x="833"/>
        <item x="542"/>
        <item x="756"/>
        <item x="870"/>
        <item x="197"/>
        <item x="0"/>
        <item x="381"/>
        <item x="852"/>
        <item x="932"/>
        <item x="499"/>
        <item x="750"/>
        <item x="721"/>
        <item x="555"/>
        <item x="724"/>
        <item x="219"/>
        <item m="1" x="1167"/>
        <item x="917"/>
        <item x="352"/>
        <item x="843"/>
        <item x="292"/>
        <item x="633"/>
        <item m="1" x="1140"/>
        <item x="871"/>
        <item x="192"/>
        <item x="431"/>
        <item x="712"/>
        <item x="472"/>
        <item x="523"/>
        <item x="765"/>
        <item x="438"/>
        <item x="872"/>
        <item x="997"/>
        <item x="191"/>
        <item x="661"/>
        <item x="386"/>
        <item x="42"/>
        <item m="1" x="1076"/>
        <item x="357"/>
        <item x="228"/>
        <item x="849"/>
        <item x="480"/>
        <item x="289"/>
        <item x="66"/>
        <item x="873"/>
        <item x="874"/>
        <item x="875"/>
        <item x="38"/>
        <item x="978"/>
        <item x="876"/>
        <item x="407"/>
        <item x="866"/>
        <item m="1" x="1141"/>
        <item x="734"/>
        <item x="502"/>
        <item x="285"/>
        <item x="755"/>
        <item x="844"/>
        <item x="964"/>
        <item m="1" x="1050"/>
        <item x="834"/>
        <item x="1"/>
        <item x="279"/>
        <item m="1" x="1040"/>
        <item m="1" x="1088"/>
        <item x="835"/>
        <item x="1003"/>
        <item x="47"/>
        <item x="284"/>
        <item x="201"/>
        <item x="836"/>
        <item x="722"/>
        <item x="61"/>
        <item x="595"/>
        <item x="813"/>
        <item x="274"/>
        <item x="6"/>
        <item x="236"/>
        <item x="573"/>
        <item x="709"/>
        <item x="635"/>
        <item x="1008"/>
        <item x="68"/>
        <item x="693"/>
        <item x="746"/>
        <item x="745"/>
        <item x="744"/>
        <item x="739"/>
        <item x="736"/>
        <item x="741"/>
        <item x="742"/>
        <item x="740"/>
        <item x="737"/>
        <item x="743"/>
        <item x="589"/>
        <item x="361"/>
        <item x="701"/>
        <item x="491"/>
        <item x="181"/>
        <item x="43"/>
        <item x="590"/>
        <item x="83"/>
        <item x="251"/>
        <item x="18"/>
        <item x="343"/>
        <item x="149"/>
        <item x="152"/>
        <item x="719"/>
        <item x="495"/>
        <item x="326"/>
        <item x="163"/>
        <item m="1" x="1015"/>
        <item x="150"/>
        <item x="395"/>
        <item x="564"/>
        <item x="566"/>
        <item x="565"/>
        <item x="369"/>
        <item m="1" x="1145"/>
        <item x="155"/>
        <item x="780"/>
        <item m="1" x="1061"/>
        <item m="1" x="1009"/>
        <item m="1" x="1181"/>
        <item x="7"/>
        <item x="486"/>
        <item x="218"/>
        <item x="649"/>
        <item x="682"/>
        <item x="735"/>
        <item x="148"/>
        <item x="161"/>
        <item x="552"/>
        <item x="690"/>
        <item x="983"/>
        <item x="714"/>
        <item m="1" x="1170"/>
        <item x="162"/>
        <item x="419"/>
        <item x="235"/>
        <item x="396"/>
        <item x="688"/>
        <item m="1" x="1057"/>
        <item x="224"/>
        <item m="1" x="1104"/>
        <item x="329"/>
        <item x="158"/>
        <item x="561"/>
        <item x="563"/>
        <item x="560"/>
        <item x="662"/>
        <item x="469"/>
        <item x="468"/>
        <item x="101"/>
        <item x="969"/>
        <item x="16"/>
        <item x="764"/>
        <item x="439"/>
        <item x="490"/>
        <item x="362"/>
        <item x="175"/>
        <item x="723"/>
        <item x="263"/>
        <item m="1" x="1173"/>
        <item x="990"/>
        <item x="93"/>
        <item x="371"/>
        <item x="370"/>
        <item x="178"/>
        <item x="200"/>
        <item x="646"/>
        <item m="1" x="1130"/>
        <item x="268"/>
        <item x="972"/>
        <item m="1" x="1019"/>
        <item x="679"/>
        <item x="402"/>
        <item x="494"/>
        <item x="212"/>
        <item x="390"/>
        <item x="350"/>
        <item x="8"/>
        <item x="144"/>
        <item x="156"/>
        <item x="230"/>
        <item x="757"/>
        <item x="188"/>
        <item x="607"/>
        <item x="604"/>
        <item x="605"/>
        <item x="606"/>
        <item m="1" x="1154"/>
        <item x="65"/>
        <item x="433"/>
        <item m="1" x="1160"/>
        <item x="707"/>
        <item x="283"/>
        <item m="1" x="1128"/>
        <item x="930"/>
        <item x="367"/>
        <item x="366"/>
        <item x="128"/>
        <item x="154"/>
        <item x="543"/>
        <item x="548"/>
        <item x="127"/>
        <item x="296"/>
        <item m="1" x="1152"/>
        <item m="1" x="1177"/>
        <item x="703"/>
        <item x="86"/>
        <item x="464"/>
        <item x="237"/>
        <item x="48"/>
        <item x="551"/>
        <item x="666"/>
        <item x="637"/>
        <item x="982"/>
        <item m="1" x="1117"/>
        <item x="70"/>
        <item x="699"/>
        <item x="883"/>
        <item x="892"/>
        <item x="885"/>
        <item x="913"/>
        <item x="877"/>
        <item x="903"/>
        <item x="887"/>
        <item x="888"/>
        <item x="889"/>
        <item x="890"/>
        <item x="891"/>
        <item x="916"/>
        <item x="915"/>
        <item x="912"/>
        <item x="914"/>
        <item x="19"/>
        <item x="17"/>
        <item x="567"/>
        <item x="345"/>
        <item x="114"/>
        <item x="53"/>
        <item x="388"/>
        <item m="1" x="1081"/>
        <item x="359"/>
        <item x="88"/>
        <item x="105"/>
        <item x="21"/>
        <item x="478"/>
        <item m="1" x="1031"/>
        <item x="141"/>
        <item x="238"/>
        <item x="680"/>
        <item x="360"/>
        <item x="331"/>
        <item x="922"/>
        <item x="698"/>
        <item x="546"/>
        <item x="991"/>
        <item x="768"/>
        <item x="767"/>
        <item x="272"/>
        <item x="485"/>
        <item x="550"/>
        <item x="549"/>
        <item x="691"/>
        <item x="116"/>
        <item x="330"/>
        <item x="465"/>
        <item x="334"/>
        <item x="23"/>
        <item x="597"/>
        <item x="301"/>
        <item m="1" x="1036"/>
        <item x="174"/>
        <item x="91"/>
        <item x="92"/>
        <item x="579"/>
        <item m="1" x="1044"/>
        <item x="782"/>
        <item x="324"/>
        <item m="1" x="1180"/>
        <item x="185"/>
        <item x="651"/>
        <item m="1" x="1166"/>
        <item x="726"/>
        <item x="466"/>
        <item x="454"/>
        <item x="384"/>
        <item x="328"/>
        <item x="109"/>
        <item x="44"/>
        <item x="968"/>
        <item x="513"/>
        <item x="593"/>
        <item x="483"/>
        <item x="147"/>
        <item x="686"/>
        <item x="323"/>
        <item x="169"/>
        <item x="49"/>
        <item x="676"/>
        <item x="26"/>
        <item x="950"/>
        <item x="951"/>
        <item x="937"/>
        <item x="949"/>
        <item x="953"/>
        <item x="952"/>
        <item x="954"/>
        <item x="73"/>
        <item x="74"/>
        <item x="75"/>
        <item x="583"/>
        <item x="241"/>
        <item m="1" x="1153"/>
        <item x="100"/>
        <item x="242"/>
        <item x="243"/>
        <item x="479"/>
        <item x="627"/>
        <item x="630"/>
        <item x="102"/>
        <item x="628"/>
        <item x="629"/>
        <item x="2"/>
        <item x="325"/>
        <item x="920"/>
        <item x="919"/>
        <item x="313"/>
        <item x="99"/>
        <item x="308"/>
        <item x="309"/>
        <item x="310"/>
        <item x="311"/>
        <item x="312"/>
        <item x="115"/>
        <item x="125"/>
        <item x="177"/>
        <item x="164"/>
        <item x="159"/>
        <item x="51"/>
        <item x="206"/>
        <item x="77"/>
        <item x="78"/>
        <item x="79"/>
        <item x="683"/>
        <item x="660"/>
        <item x="667"/>
        <item x="940"/>
        <item x="936"/>
        <item x="947"/>
        <item x="948"/>
        <item x="946"/>
        <item x="944"/>
        <item x="945"/>
        <item x="943"/>
        <item x="939"/>
        <item x="938"/>
        <item x="941"/>
        <item x="533"/>
        <item x="532"/>
        <item x="531"/>
        <item x="935"/>
        <item x="430"/>
        <item x="428"/>
        <item x="610"/>
        <item x="609"/>
        <item x="622"/>
        <item x="617"/>
        <item x="611"/>
        <item x="625"/>
        <item x="619"/>
        <item m="1" x="1041"/>
        <item x="615"/>
        <item x="620"/>
        <item x="626"/>
        <item x="621"/>
        <item x="616"/>
        <item x="612"/>
        <item x="614"/>
        <item x="618"/>
        <item x="623"/>
        <item x="640"/>
        <item x="955"/>
        <item x="956"/>
        <item m="1" x="1077"/>
        <item x="90"/>
        <item x="87"/>
        <item x="98"/>
        <item x="443"/>
        <item x="455"/>
        <item x="482"/>
        <item x="484"/>
        <item x="3"/>
        <item x="363"/>
        <item x="340"/>
        <item x="142"/>
        <item x="29"/>
        <item m="1" x="1052"/>
        <item m="1" x="1129"/>
        <item x="196"/>
        <item x="45"/>
        <item x="46"/>
        <item x="652"/>
        <item m="1" x="1134"/>
        <item x="521"/>
        <item x="404"/>
        <item x="403"/>
        <item x="262"/>
        <item x="353"/>
        <item x="207"/>
        <item m="1" x="1158"/>
        <item x="942"/>
        <item m="1" x="1137"/>
        <item x="294"/>
        <item x="998"/>
        <item x="319"/>
        <item m="1" x="1135"/>
        <item x="506"/>
        <item x="97"/>
        <item x="467"/>
        <item x="487"/>
        <item x="172"/>
        <item x="160"/>
        <item x="194"/>
        <item x="600"/>
        <item x="599"/>
        <item x="789"/>
        <item x="223"/>
        <item x="184"/>
        <item x="348"/>
        <item x="22"/>
        <item x="106"/>
        <item x="176"/>
        <item x="195"/>
        <item x="553"/>
        <item x="967"/>
        <item x="519"/>
        <item x="389"/>
        <item x="247"/>
        <item m="1" x="1017"/>
        <item x="761"/>
        <item x="580"/>
        <item x="788"/>
        <item x="925"/>
        <item x="613"/>
        <item x="346"/>
        <item x="535"/>
        <item x="240"/>
        <item x="27"/>
        <item m="1" x="1131"/>
        <item m="1" x="1016"/>
        <item m="1" x="1032"/>
        <item x="536"/>
        <item x="530"/>
        <item x="528"/>
        <item m="1" x="1095"/>
        <item m="1" x="1144"/>
        <item m="1" x="1139"/>
        <item x="702"/>
        <item x="429"/>
        <item x="165"/>
        <item m="1" x="1033"/>
        <item x="307"/>
        <item x="245"/>
        <item x="933"/>
        <item x="316"/>
        <item m="1" x="1062"/>
        <item x="537"/>
        <item x="534"/>
        <item x="318"/>
        <item m="1" x="1163"/>
        <item x="412"/>
        <item x="422"/>
        <item x="420"/>
        <item x="244"/>
        <item x="426"/>
        <item x="425"/>
        <item m="1" x="1133"/>
        <item m="1" x="1175"/>
        <item x="525"/>
        <item m="1" x="1097"/>
        <item x="527"/>
        <item x="315"/>
        <item x="317"/>
        <item m="1" x="1165"/>
        <item x="631"/>
        <item m="1" x="1112"/>
        <item x="984"/>
        <item m="1" x="1024"/>
        <item m="1" x="1103"/>
        <item x="596"/>
        <item x="995"/>
        <item m="1" x="1014"/>
        <item x="314"/>
        <item x="427"/>
        <item x="424"/>
        <item x="305"/>
        <item x="1006"/>
        <item m="1" x="1028"/>
        <item m="1" x="1090"/>
        <item m="1" x="1132"/>
        <item m="1" x="1054"/>
        <item m="1" x="1058"/>
        <item m="1" x="1048"/>
        <item m="1" x="1151"/>
        <item m="1" x="1108"/>
        <item m="1" x="1018"/>
        <item m="1" x="1157"/>
        <item m="1" x="1089"/>
        <item m="1" x="1142"/>
        <item m="1" x="1039"/>
        <item m="1" x="1053"/>
        <item m="1" x="1100"/>
        <item m="1" x="1079"/>
        <item m="1" x="1065"/>
        <item m="1" x="1059"/>
        <item m="1" x="1143"/>
        <item m="1" x="1082"/>
        <item m="1" x="1070"/>
        <item m="1" x="1146"/>
        <item m="1" x="1075"/>
        <item m="1" x="1149"/>
        <item m="1" x="1159"/>
        <item m="1" x="1094"/>
        <item x="603"/>
        <item m="1" x="1127"/>
        <item x="751"/>
        <item m="1" x="1115"/>
        <item x="50"/>
        <item x="131"/>
        <item m="1" x="1051"/>
        <item m="1" x="1156"/>
        <item m="1" x="1085"/>
        <item m="1" x="1164"/>
        <item m="1" x="1106"/>
        <item m="1" x="1107"/>
        <item m="1" x="1120"/>
        <item x="189"/>
        <item m="1" x="1060"/>
        <item m="1" x="1074"/>
        <item x="254"/>
        <item x="252"/>
        <item x="255"/>
        <item x="253"/>
        <item m="1" x="1025"/>
        <item x="303"/>
        <item m="1" x="1066"/>
        <item x="349"/>
        <item m="1" x="1109"/>
        <item x="421"/>
        <item m="1" x="1023"/>
        <item m="1" x="1084"/>
        <item m="1" x="1064"/>
        <item m="1" x="1086"/>
        <item x="503"/>
        <item m="1" x="1126"/>
        <item m="1" x="1055"/>
        <item x="538"/>
        <item m="1" x="1116"/>
        <item m="1" x="1037"/>
        <item m="1" x="1155"/>
        <item m="1" x="1125"/>
        <item m="1" x="1113"/>
        <item m="1" x="1010"/>
        <item m="1" x="1168"/>
        <item m="1" x="1136"/>
        <item m="1" x="1150"/>
        <item x="508"/>
        <item m="1" x="1172"/>
        <item x="103"/>
        <item x="153"/>
        <item m="1" x="1011"/>
        <item x="221"/>
        <item m="1" x="1087"/>
        <item m="1" x="1021"/>
        <item x="239"/>
        <item x="497"/>
        <item x="672"/>
        <item m="1" x="1045"/>
        <item m="1" x="1067"/>
        <item m="1" x="1020"/>
        <item m="1" x="1012"/>
        <item m="1" x="1068"/>
        <item x="500"/>
        <item x="496"/>
        <item x="957"/>
        <item x="297"/>
        <item x="409"/>
        <item x="96"/>
        <item x="958"/>
        <item x="461"/>
        <item m="1" x="1111"/>
        <item x="226"/>
        <item m="1" x="1122"/>
        <item m="1" x="1078"/>
        <item m="1" x="1092"/>
        <item x="52"/>
        <item x="931"/>
        <item x="171"/>
        <item x="760"/>
        <item x="644"/>
        <item x="504"/>
        <item x="776"/>
        <item x="643"/>
        <item x="999"/>
        <item x="339"/>
        <item x="738"/>
        <item x="492"/>
        <item x="766"/>
        <item x="373"/>
        <item x="36"/>
        <item x="280"/>
        <item x="344"/>
        <item x="918"/>
        <item x="529"/>
        <item x="526"/>
        <item x="170"/>
        <item x="299"/>
        <item x="168"/>
        <item x="217"/>
        <item x="166"/>
        <item x="700"/>
        <item x="786"/>
        <item x="342"/>
        <item x="624"/>
        <item x="374"/>
        <item x="488"/>
        <item x="489"/>
        <item x="959"/>
        <item m="1" x="1091"/>
        <item x="249"/>
        <item x="151"/>
        <item x="157"/>
        <item x="76"/>
        <item m="1" x="1121"/>
        <item x="608"/>
        <item x="787"/>
        <item x="1007"/>
        <item x="167"/>
        <item x="929"/>
        <item x="85"/>
        <item x="510"/>
        <item x="481"/>
        <item x="267"/>
        <item x="1004"/>
        <item x="411"/>
        <item x="442"/>
        <item x="641"/>
        <item x="642"/>
        <item x="56"/>
        <item x="575"/>
        <item x="524"/>
        <item x="511"/>
        <item x="520"/>
        <item x="878"/>
        <item x="879"/>
        <item x="880"/>
        <item x="881"/>
        <item x="882"/>
        <item x="884"/>
        <item x="886"/>
        <item x="893"/>
        <item x="894"/>
        <item x="895"/>
        <item x="896"/>
        <item x="897"/>
        <item x="898"/>
        <item x="899"/>
        <item x="900"/>
        <item x="901"/>
        <item x="902"/>
        <item x="904"/>
        <item x="905"/>
        <item x="906"/>
        <item x="907"/>
        <item x="908"/>
        <item x="909"/>
        <item x="910"/>
        <item x="911"/>
        <item x="592"/>
        <item x="117"/>
        <item x="129"/>
        <item x="135"/>
        <item x="173"/>
        <item x="423"/>
        <item x="554"/>
        <item x="681"/>
        <item x="658"/>
        <item x="659"/>
        <item x="692"/>
        <item x="928"/>
        <item x="694"/>
        <item x="695"/>
        <item x="696"/>
        <item x="211"/>
      </items>
    </pivotField>
    <pivotField axis="axisRow" compact="0" outline="0" showAll="0" defaultSubtotal="0">
      <items count="17">
        <item m="1" x="15"/>
        <item x="10"/>
        <item x="4"/>
        <item x="5"/>
        <item x="13"/>
        <item x="0"/>
        <item x="3"/>
        <item x="2"/>
        <item x="7"/>
        <item x="6"/>
        <item x="8"/>
        <item x="14"/>
        <item m="1" x="16"/>
        <item x="11"/>
        <item x="1"/>
        <item x="9"/>
        <item x="12"/>
      </items>
    </pivotField>
    <pivotField axis="axisRow" compact="0" outline="0" showAll="0" defaultSubtotal="0">
      <items count="1064">
        <item x="835"/>
        <item x="734"/>
        <item x="136"/>
        <item x="284"/>
        <item x="724"/>
        <item x="299"/>
        <item x="702"/>
        <item x="412"/>
        <item m="1" x="1030"/>
        <item x="54"/>
        <item m="1" x="1005"/>
        <item x="374"/>
        <item x="224"/>
        <item x="503"/>
        <item x="858"/>
        <item x="981"/>
        <item x="258"/>
        <item x="63"/>
        <item x="497"/>
        <item m="1" x="1031"/>
        <item x="11"/>
        <item x="507"/>
        <item x="705"/>
        <item x="912"/>
        <item x="831"/>
        <item x="443"/>
        <item x="40"/>
        <item x="451"/>
        <item x="133"/>
        <item x="776"/>
        <item x="840"/>
        <item x="957"/>
        <item x="747"/>
        <item x="35"/>
        <item x="822"/>
        <item x="179"/>
        <item x="430"/>
        <item x="190"/>
        <item x="520"/>
        <item x="439"/>
        <item x="146"/>
        <item x="375"/>
        <item x="335"/>
        <item x="436"/>
        <item x="572"/>
        <item x="38"/>
        <item x="386"/>
        <item x="770"/>
        <item x="666"/>
        <item m="1" x="1027"/>
        <item x="768"/>
        <item x="445"/>
        <item x="836"/>
        <item x="263"/>
        <item x="725"/>
        <item x="652"/>
        <item x="135"/>
        <item x="789"/>
        <item x="567"/>
        <item x="80"/>
        <item x="647"/>
        <item m="1" x="1058"/>
        <item x="494"/>
        <item x="837"/>
        <item x="736"/>
        <item x="104"/>
        <item x="515"/>
        <item m="1" x="1035"/>
        <item x="740"/>
        <item x="958"/>
        <item x="801"/>
        <item m="1" x="1015"/>
        <item x="560"/>
        <item x="791"/>
        <item x="203"/>
        <item x="847"/>
        <item x="67"/>
        <item x="633"/>
        <item x="630"/>
        <item x="287"/>
        <item m="1" x="1029"/>
        <item x="69"/>
        <item x="762"/>
        <item x="518"/>
        <item x="737"/>
        <item x="66"/>
        <item x="113"/>
        <item x="392"/>
        <item x="864"/>
        <item x="271"/>
        <item x="452"/>
        <item x="795"/>
        <item x="553"/>
        <item x="855"/>
        <item x="409"/>
        <item m="1" x="1062"/>
        <item x="596"/>
        <item x="274"/>
        <item m="1" x="1033"/>
        <item x="545"/>
        <item x="771"/>
        <item x="126"/>
        <item x="336"/>
        <item x="839"/>
        <item x="259"/>
        <item x="842"/>
        <item x="447"/>
        <item x="714"/>
        <item x="270"/>
        <item m="1" x="1025"/>
        <item x="5"/>
        <item x="823"/>
        <item x="455"/>
        <item x="719"/>
        <item x="703"/>
        <item x="819"/>
        <item x="257"/>
        <item x="294"/>
        <item x="599"/>
        <item x="71"/>
        <item x="4"/>
        <item x="539"/>
        <item x="189"/>
        <item x="268"/>
        <item x="749"/>
        <item x="178"/>
        <item x="733"/>
        <item m="1" x="1008"/>
        <item x="351"/>
        <item m="1" x="1049"/>
        <item x="36"/>
        <item x="450"/>
        <item x="862"/>
        <item x="434"/>
        <item x="788"/>
        <item x="221"/>
        <item x="755"/>
        <item x="250"/>
        <item x="859"/>
        <item x="397"/>
        <item x="642"/>
        <item x="96"/>
        <item x="55"/>
        <item x="363"/>
        <item x="709"/>
        <item x="355"/>
        <item x="832"/>
        <item x="285"/>
        <item x="798"/>
        <item x="927"/>
        <item x="385"/>
        <item x="873"/>
        <item x="490"/>
        <item x="448"/>
        <item x="746"/>
        <item x="593"/>
        <item x="458"/>
        <item x="233"/>
        <item x="119"/>
        <item x="928"/>
        <item x="103"/>
        <item x="772"/>
        <item x="376"/>
        <item x="124"/>
        <item x="824"/>
        <item x="587"/>
        <item x="410"/>
        <item x="799"/>
        <item x="817"/>
        <item x="440"/>
        <item x="843"/>
        <item x="805"/>
        <item x="249"/>
        <item m="1" x="1039"/>
        <item x="292"/>
        <item x="701"/>
        <item x="971"/>
        <item x="722"/>
        <item x="869"/>
        <item x="9"/>
        <item x="727"/>
        <item x="41"/>
        <item x="272"/>
        <item x="834"/>
        <item x="202"/>
        <item x="871"/>
        <item x="245"/>
        <item x="806"/>
        <item x="966"/>
        <item x="717"/>
        <item x="860"/>
        <item x="575"/>
        <item x="437"/>
        <item x="715"/>
        <item x="585"/>
        <item x="32"/>
        <item m="1" x="1036"/>
        <item x="629"/>
        <item x="456"/>
        <item x="367"/>
        <item x="111"/>
        <item x="473"/>
        <item x="212"/>
        <item x="995"/>
        <item x="996"/>
        <item x="961"/>
        <item x="769"/>
        <item x="576"/>
        <item x="276"/>
        <item x="227"/>
        <item x="968"/>
        <item x="404"/>
        <item x="496"/>
        <item x="674"/>
        <item x="516"/>
        <item x="354"/>
        <item x="296"/>
        <item x="495"/>
        <item x="191"/>
        <item x="818"/>
        <item x="671"/>
        <item x="204"/>
        <item x="750"/>
        <item x="662"/>
        <item x="208"/>
        <item x="303"/>
        <item x="815"/>
        <item x="53"/>
        <item x="378"/>
        <item m="1" x="1057"/>
        <item m="1" x="1020"/>
        <item x="827"/>
        <item x="921"/>
        <item x="774"/>
        <item x="918"/>
        <item x="796"/>
        <item x="209"/>
        <item x="20"/>
        <item x="542"/>
        <item x="431"/>
        <item x="753"/>
        <item x="543"/>
        <item x="37"/>
        <item x="807"/>
        <item x="707"/>
        <item x="540"/>
        <item x="356"/>
        <item x="231"/>
        <item x="471"/>
        <item x="337"/>
        <item x="57"/>
        <item x="706"/>
        <item x="787"/>
        <item x="198"/>
        <item x="969"/>
        <item x="236"/>
        <item x="584"/>
        <item x="970"/>
        <item x="571"/>
        <item x="728"/>
        <item x="767"/>
        <item x="462"/>
        <item x="265"/>
        <item x="956"/>
        <item x="470"/>
        <item x="413"/>
        <item x="132"/>
        <item m="1" x="1059"/>
        <item x="145"/>
        <item x="15"/>
        <item x="95"/>
        <item x="712"/>
        <item x="384"/>
        <item x="509"/>
        <item x="972"/>
        <item x="332"/>
        <item x="393"/>
        <item x="615"/>
        <item x="207"/>
        <item x="364"/>
        <item m="1" x="1006"/>
        <item x="346"/>
        <item x="277"/>
        <item x="830"/>
        <item x="357"/>
        <item x="782"/>
        <item x="748"/>
        <item m="1" x="1050"/>
        <item m="1" x="1007"/>
        <item x="186"/>
        <item x="417"/>
        <item x="377"/>
        <item x="469"/>
        <item x="729"/>
        <item x="247"/>
        <item x="281"/>
        <item x="812"/>
        <item x="301"/>
        <item m="1" x="1055"/>
        <item x="197"/>
        <item x="110"/>
        <item x="181"/>
        <item x="120"/>
        <item x="670"/>
        <item m="1" x="1041"/>
        <item x="792"/>
        <item x="686"/>
        <item x="645"/>
        <item x="382"/>
        <item x="506"/>
        <item x="34"/>
        <item x="922"/>
        <item x="185"/>
        <item x="850"/>
        <item x="143"/>
        <item x="206"/>
        <item x="391"/>
        <item x="809"/>
        <item x="215"/>
        <item x="514"/>
        <item x="232"/>
        <item x="89"/>
        <item x="123"/>
        <item x="999"/>
        <item x="288"/>
        <item x="780"/>
        <item x="980"/>
        <item x="255"/>
        <item x="866"/>
        <item x="833"/>
        <item x="778"/>
        <item m="1" x="1026"/>
        <item x="988"/>
        <item x="632"/>
        <item x="521"/>
        <item x="499"/>
        <item x="291"/>
        <item x="0"/>
        <item x="475"/>
        <item x="998"/>
        <item x="690"/>
        <item x="326"/>
        <item x="278"/>
        <item x="180"/>
        <item x="433"/>
        <item x="484"/>
        <item x="474"/>
        <item x="631"/>
        <item x="684"/>
        <item x="84"/>
        <item x="414"/>
        <item x="64"/>
        <item x="856"/>
        <item x="108"/>
        <item x="952"/>
        <item x="868"/>
        <item x="101"/>
        <item x="319"/>
        <item x="973"/>
        <item x="775"/>
        <item x="870"/>
        <item x="713"/>
        <item x="580"/>
        <item x="844"/>
        <item x="568"/>
        <item m="1" x="1054"/>
        <item x="579"/>
        <item x="589"/>
        <item x="446"/>
        <item x="982"/>
        <item x="810"/>
        <item x="872"/>
        <item x="60"/>
        <item x="852"/>
        <item x="829"/>
        <item x="658"/>
        <item x="415"/>
        <item x="39"/>
        <item x="987"/>
        <item x="989"/>
        <item x="853"/>
        <item x="406"/>
        <item x="825"/>
        <item x="857"/>
        <item x="137"/>
        <item x="716"/>
        <item x="230"/>
        <item x="773"/>
        <item x="461"/>
        <item x="218"/>
        <item x="219"/>
        <item x="813"/>
        <item x="865"/>
        <item x="694"/>
        <item x="380"/>
        <item x="379"/>
        <item x="653"/>
        <item x="636"/>
        <item x="828"/>
        <item m="1" x="1018"/>
        <item x="14"/>
        <item x="588"/>
        <item x="72"/>
        <item x="479"/>
        <item x="82"/>
        <item x="760"/>
        <item x="816"/>
        <item x="122"/>
        <item x="708"/>
        <item x="214"/>
        <item x="213"/>
        <item m="1" x="1022"/>
        <item x="863"/>
        <item x="675"/>
        <item x="286"/>
        <item x="13"/>
        <item x="742"/>
        <item x="228"/>
        <item x="851"/>
        <item m="1" x="1043"/>
        <item x="794"/>
        <item x="672"/>
        <item x="472"/>
        <item x="984"/>
        <item x="846"/>
        <item x="184"/>
        <item x="407"/>
        <item x="790"/>
        <item x="31"/>
        <item x="140"/>
        <item x="766"/>
        <item x="289"/>
        <item m="1" x="1045"/>
        <item x="28"/>
        <item x="513"/>
        <item x="582"/>
        <item x="112"/>
        <item x="121"/>
        <item x="42"/>
        <item x="797"/>
        <item x="538"/>
        <item x="557"/>
        <item x="752"/>
        <item x="800"/>
        <item x="283"/>
        <item x="350"/>
        <item x="745"/>
        <item x="804"/>
        <item x="660"/>
        <item x="290"/>
        <item x="583"/>
        <item x="476"/>
        <item x="491"/>
        <item x="1000"/>
        <item x="43"/>
        <item x="569"/>
        <item x="459"/>
        <item x="418"/>
        <item x="916"/>
        <item x="1"/>
        <item x="751"/>
        <item x="849"/>
        <item x="396"/>
        <item x="651"/>
        <item x="668"/>
        <item x="997"/>
        <item x="741"/>
        <item x="821"/>
        <item x="759"/>
        <item x="566"/>
        <item m="1" x="1017"/>
        <item x="781"/>
        <item x="975"/>
        <item x="68"/>
        <item x="297"/>
        <item x="201"/>
        <item x="665"/>
        <item x="192"/>
        <item x="861"/>
        <item x="848"/>
        <item x="275"/>
        <item x="360"/>
        <item x="574"/>
        <item x="635"/>
        <item x="305"/>
        <item x="24"/>
        <item x="47"/>
        <item x="919"/>
        <item x="500"/>
        <item x="107"/>
        <item x="321"/>
        <item x="802"/>
        <item x="710"/>
        <item x="457"/>
        <item x="556"/>
        <item m="1" x="1028"/>
        <item x="58"/>
        <item x="334"/>
        <item x="744"/>
        <item x="510"/>
        <item m="1" x="1060"/>
        <item x="698"/>
        <item x="681"/>
        <item x="6"/>
        <item x="845"/>
        <item x="929"/>
        <item m="1" x="1012"/>
        <item x="803"/>
        <item x="667"/>
        <item x="592"/>
        <item x="320"/>
        <item x="59"/>
        <item x="61"/>
        <item x="371"/>
        <item x="416"/>
        <item x="12"/>
        <item x="960"/>
        <item x="505"/>
        <item x="600"/>
        <item x="398"/>
        <item x="73"/>
        <item x="280"/>
        <item x="10"/>
        <item x="756"/>
        <item x="444"/>
        <item x="554"/>
        <item x="273"/>
        <item x="226"/>
        <item x="134"/>
        <item x="738"/>
        <item x="841"/>
        <item x="30"/>
        <item x="711"/>
        <item x="537"/>
        <item x="435"/>
        <item x="138"/>
        <item x="854"/>
        <item x="269"/>
        <item x="793"/>
        <item x="353"/>
        <item m="1" x="1034"/>
        <item x="586"/>
        <item x="331"/>
        <item x="976"/>
        <item x="867"/>
        <item x="838"/>
        <item x="381"/>
        <item x="820"/>
        <item x="33"/>
        <item x="555"/>
        <item x="260"/>
        <item x="955"/>
        <item x="721"/>
        <item x="991"/>
        <item x="726"/>
        <item x="811"/>
        <item x="682"/>
        <item m="1" x="1023"/>
        <item x="81"/>
        <item x="654"/>
        <item x="814"/>
        <item x="731"/>
        <item x="641"/>
        <item x="196"/>
        <item x="512"/>
        <item x="264"/>
        <item x="992"/>
        <item x="25"/>
        <item x="62"/>
        <item x="498"/>
        <item x="340"/>
        <item x="118"/>
        <item x="808"/>
        <item x="256"/>
        <item m="1" x="1046"/>
        <item x="400"/>
        <item m="1" x="1052"/>
        <item x="399"/>
        <item x="338"/>
        <item x="449"/>
        <item x="405"/>
        <item x="965"/>
        <item x="661"/>
        <item x="650"/>
        <item x="139"/>
        <item x="974"/>
        <item x="730"/>
        <item x="644"/>
        <item x="94"/>
        <item x="550"/>
        <item x="718"/>
        <item x="235"/>
        <item x="739"/>
        <item x="826"/>
        <item x="182"/>
        <item x="983"/>
        <item m="1" x="1047"/>
        <item x="200"/>
        <item x="390"/>
        <item x="1003"/>
        <item x="18"/>
        <item x="83"/>
        <item x="342"/>
        <item x="152"/>
        <item x="149"/>
        <item x="493"/>
        <item x="489"/>
        <item x="994"/>
        <item x="570"/>
        <item x="368"/>
        <item x="279"/>
        <item x="325"/>
        <item x="150"/>
        <item x="155"/>
        <item x="153"/>
        <item x="163"/>
        <item x="394"/>
        <item x="562"/>
        <item x="564"/>
        <item x="563"/>
        <item x="679"/>
        <item x="959"/>
        <item m="1" x="1063"/>
        <item m="1" x="1016"/>
        <item m="1" x="1042"/>
        <item x="732"/>
        <item x="743"/>
        <item x="559"/>
        <item x="558"/>
        <item x="561"/>
        <item x="777"/>
        <item x="485"/>
        <item x="161"/>
        <item x="148"/>
        <item x="646"/>
        <item x="687"/>
        <item x="978"/>
        <item m="1" x="1044"/>
        <item x="7"/>
        <item m="1" x="1021"/>
        <item x="162"/>
        <item x="217"/>
        <item x="395"/>
        <item x="685"/>
        <item x="234"/>
        <item x="223"/>
        <item m="1" x="1056"/>
        <item x="468"/>
        <item x="467"/>
        <item x="328"/>
        <item x="158"/>
        <item x="659"/>
        <item x="964"/>
        <item x="438"/>
        <item m="1" x="1004"/>
        <item x="361"/>
        <item x="720"/>
        <item x="761"/>
        <item m="1" x="1048"/>
        <item x="262"/>
        <item x="16"/>
        <item x="488"/>
        <item x="174"/>
        <item x="985"/>
        <item x="93"/>
        <item m="1" x="1051"/>
        <item x="370"/>
        <item x="369"/>
        <item x="676"/>
        <item m="1" x="1024"/>
        <item m="1" x="1037"/>
        <item x="267"/>
        <item x="401"/>
        <item x="967"/>
        <item x="211"/>
        <item x="389"/>
        <item x="349"/>
        <item x="8"/>
        <item x="177"/>
        <item x="754"/>
        <item x="199"/>
        <item x="65"/>
        <item x="643"/>
        <item x="432"/>
        <item m="1" x="1013"/>
        <item m="1" x="1019"/>
        <item x="229"/>
        <item m="1" x="1014"/>
        <item x="492"/>
        <item x="704"/>
        <item x="282"/>
        <item m="1" x="1038"/>
        <item x="925"/>
        <item x="463"/>
        <item x="366"/>
        <item x="365"/>
        <item x="128"/>
        <item x="127"/>
        <item x="605"/>
        <item x="602"/>
        <item x="603"/>
        <item x="604"/>
        <item x="601"/>
        <item x="541"/>
        <item x="546"/>
        <item x="634"/>
        <item x="387"/>
        <item x="295"/>
        <item m="1" x="1040"/>
        <item x="700"/>
        <item x="105"/>
        <item x="344"/>
        <item x="144"/>
        <item x="156"/>
        <item x="154"/>
        <item x="187"/>
        <item x="48"/>
        <item x="549"/>
        <item x="663"/>
        <item x="86"/>
        <item x="977"/>
        <item x="70"/>
        <item x="696"/>
        <item x="19"/>
        <item x="17"/>
        <item x="565"/>
        <item x="21"/>
        <item x="114"/>
        <item x="237"/>
        <item x="23"/>
        <item x="358"/>
        <item x="879"/>
        <item x="888"/>
        <item x="881"/>
        <item x="908"/>
        <item x="874"/>
        <item x="898"/>
        <item x="883"/>
        <item x="884"/>
        <item x="885"/>
        <item x="886"/>
        <item x="887"/>
        <item x="911"/>
        <item x="910"/>
        <item x="907"/>
        <item x="909"/>
        <item x="359"/>
        <item x="330"/>
        <item x="477"/>
        <item m="1" x="1010"/>
        <item x="917"/>
        <item x="141"/>
        <item x="544"/>
        <item x="765"/>
        <item x="764"/>
        <item x="953"/>
        <item x="547"/>
        <item x="329"/>
        <item x="225"/>
        <item x="548"/>
        <item x="688"/>
        <item x="464"/>
        <item x="88"/>
        <item x="91"/>
        <item x="92"/>
        <item x="333"/>
        <item x="173"/>
        <item x="595"/>
        <item x="677"/>
        <item x="577"/>
        <item x="300"/>
        <item x="116"/>
        <item x="669"/>
        <item x="323"/>
        <item x="779"/>
        <item m="1" x="1011"/>
        <item x="648"/>
        <item x="465"/>
        <item x="125"/>
        <item x="130"/>
        <item x="109"/>
        <item x="453"/>
        <item x="44"/>
        <item x="723"/>
        <item x="327"/>
        <item x="511"/>
        <item x="963"/>
        <item x="482"/>
        <item x="322"/>
        <item x="147"/>
        <item x="168"/>
        <item x="49"/>
        <item x="673"/>
        <item x="26"/>
        <item x="683"/>
        <item x="581"/>
        <item x="591"/>
        <item x="478"/>
        <item x="2"/>
        <item x="383"/>
        <item x="324"/>
        <item x="115"/>
        <item x="159"/>
        <item x="51"/>
        <item x="193"/>
        <item x="205"/>
        <item x="680"/>
        <item x="657"/>
        <item x="664"/>
        <item x="637"/>
        <item x="90"/>
        <item x="87"/>
        <item x="98"/>
        <item x="442"/>
        <item x="454"/>
        <item x="481"/>
        <item x="3"/>
        <item x="362"/>
        <item x="339"/>
        <item x="142"/>
        <item x="176"/>
        <item x="164"/>
        <item x="501"/>
        <item x="45"/>
        <item x="46"/>
        <item x="649"/>
        <item x="519"/>
        <item x="293"/>
        <item x="949"/>
        <item x="240"/>
        <item x="938"/>
        <item x="530"/>
        <item x="613"/>
        <item x="786"/>
        <item x="261"/>
        <item x="934"/>
        <item x="950"/>
        <item x="309"/>
        <item m="1" x="1009"/>
        <item x="914"/>
        <item x="610"/>
        <item x="948"/>
        <item x="951"/>
        <item x="310"/>
        <item x="99"/>
        <item x="939"/>
        <item x="160"/>
        <item x="614"/>
        <item x="427"/>
        <item x="100"/>
        <item x="933"/>
        <item x="945"/>
        <item x="941"/>
        <item x="625"/>
        <item x="993"/>
        <item x="318"/>
        <item x="529"/>
        <item x="627"/>
        <item x="29"/>
        <item x="618"/>
        <item x="623"/>
        <item x="312"/>
        <item m="1" x="1061"/>
        <item x="242"/>
        <item x="626"/>
        <item x="617"/>
        <item x="483"/>
        <item x="311"/>
        <item m="1" x="1053"/>
        <item x="932"/>
        <item x="946"/>
        <item x="102"/>
        <item x="940"/>
        <item x="307"/>
        <item x="936"/>
        <item x="607"/>
        <item x="915"/>
        <item x="935"/>
        <item x="612"/>
        <item x="947"/>
        <item x="628"/>
        <item x="942"/>
        <item x="619"/>
        <item x="429"/>
        <item x="241"/>
        <item x="609"/>
        <item x="308"/>
        <item x="195"/>
        <item x="943"/>
        <item x="171"/>
        <item x="598"/>
        <item x="931"/>
        <item x="930"/>
        <item x="944"/>
        <item x="624"/>
        <item x="620"/>
        <item x="74"/>
        <item x="75"/>
        <item x="183"/>
        <item x="347"/>
        <item x="22"/>
        <item x="695"/>
        <item x="106"/>
        <item x="175"/>
        <item x="194"/>
        <item x="597"/>
        <item x="77"/>
        <item x="78"/>
        <item x="79"/>
        <item x="986"/>
        <item x="517"/>
        <item x="403"/>
        <item x="402"/>
        <item x="246"/>
        <item x="352"/>
        <item x="608"/>
        <item x="611"/>
        <item x="616"/>
        <item x="621"/>
        <item x="758"/>
        <item x="937"/>
        <item x="222"/>
        <item x="504"/>
        <item x="97"/>
        <item x="466"/>
        <item x="551"/>
        <item x="962"/>
        <item x="388"/>
        <item x="578"/>
        <item x="785"/>
        <item x="920"/>
        <item x="239"/>
        <item x="243"/>
        <item x="244"/>
        <item x="27"/>
        <item x="165"/>
        <item x="304"/>
        <item x="314"/>
        <item x="306"/>
        <item x="316"/>
        <item x="313"/>
        <item x="317"/>
        <item x="315"/>
        <item x="345"/>
        <item x="508"/>
        <item x="425"/>
        <item x="424"/>
        <item x="423"/>
        <item x="419"/>
        <item x="422"/>
        <item x="428"/>
        <item x="421"/>
        <item x="426"/>
        <item m="1" x="1032"/>
        <item x="525"/>
        <item x="532"/>
        <item x="528"/>
        <item x="526"/>
        <item x="594"/>
        <item x="699"/>
        <item x="979"/>
        <item x="990"/>
        <item x="1001"/>
        <item x="411"/>
        <item x="50"/>
        <item x="188"/>
        <item x="253"/>
        <item x="251"/>
        <item x="254"/>
        <item x="252"/>
        <item x="348"/>
        <item x="420"/>
        <item x="535"/>
        <item x="534"/>
        <item x="533"/>
        <item x="523"/>
        <item x="536"/>
        <item x="131"/>
        <item x="170"/>
        <item x="169"/>
        <item x="157"/>
        <item x="166"/>
        <item x="167"/>
        <item x="216"/>
        <item x="220"/>
        <item x="298"/>
        <item x="302"/>
        <item x="343"/>
        <item x="372"/>
        <item x="460"/>
        <item x="527"/>
        <item x="524"/>
        <item x="735"/>
        <item x="763"/>
        <item x="913"/>
        <item x="926"/>
        <item x="924"/>
        <item x="210"/>
        <item x="117"/>
        <item x="238"/>
        <item x="129"/>
        <item x="640"/>
        <item x="480"/>
        <item x="638"/>
        <item x="678"/>
        <item x="408"/>
        <item x="441"/>
        <item x="573"/>
        <item x="56"/>
        <item x="923"/>
        <item x="52"/>
        <item x="757"/>
        <item x="502"/>
        <item x="531"/>
        <item x="697"/>
        <item x="783"/>
        <item x="341"/>
        <item x="622"/>
        <item x="373"/>
        <item x="486"/>
        <item x="487"/>
        <item x="954"/>
        <item x="248"/>
        <item x="151"/>
        <item x="76"/>
        <item x="639"/>
        <item x="606"/>
        <item x="784"/>
        <item x="1002"/>
        <item x="85"/>
        <item x="266"/>
        <item x="522"/>
        <item x="875"/>
        <item x="876"/>
        <item x="877"/>
        <item x="878"/>
        <item x="880"/>
        <item x="882"/>
        <item x="889"/>
        <item x="890"/>
        <item x="891"/>
        <item x="892"/>
        <item x="893"/>
        <item x="894"/>
        <item x="895"/>
        <item x="896"/>
        <item x="897"/>
        <item x="899"/>
        <item x="900"/>
        <item x="901"/>
        <item x="902"/>
        <item x="903"/>
        <item x="904"/>
        <item x="905"/>
        <item x="906"/>
        <item x="590"/>
        <item x="172"/>
        <item x="552"/>
        <item x="655"/>
        <item x="656"/>
        <item x="689"/>
        <item x="691"/>
        <item x="692"/>
        <item x="693"/>
      </items>
    </pivotField>
  </pivotFields>
  <rowFields count="14">
    <field x="0"/>
    <field x="1"/>
    <field x="2"/>
    <field x="3"/>
    <field x="4"/>
    <field x="5"/>
    <field x="6"/>
    <field x="7"/>
    <field x="8"/>
    <field x="9"/>
    <field x="10"/>
    <field x="11"/>
    <field x="12"/>
    <field x="13"/>
  </rowFields>
  <rowItems count="1510">
    <i>
      <x v="14"/>
      <x v="61"/>
      <x v="368"/>
      <x v="191"/>
      <x v="3"/>
      <x v="4"/>
      <x v="36"/>
      <x/>
      <x v="1"/>
      <x v="5"/>
      <x v="2"/>
      <x v="491"/>
      <x v="5"/>
      <x v="337"/>
    </i>
    <i r="11">
      <x v="546"/>
      <x v="14"/>
      <x v="459"/>
    </i>
    <i r="11">
      <x v="810"/>
      <x v="5"/>
      <x v="798"/>
    </i>
    <i r="11">
      <x v="879"/>
      <x v="14"/>
      <x v="816"/>
    </i>
    <i t="blank" r="10">
      <x v="2"/>
    </i>
    <i>
      <x v="16"/>
      <x v="53"/>
      <x v="351"/>
      <x v="192"/>
      <x v="4"/>
      <x v="1"/>
      <x v="104"/>
      <x v="13"/>
      <x v="2"/>
      <x v="31"/>
      <x v="70"/>
      <x v="260"/>
      <x v="5"/>
      <x v="110"/>
    </i>
    <i r="11">
      <x v="467"/>
      <x v="5"/>
      <x v="120"/>
    </i>
    <i r="11">
      <x v="561"/>
      <x v="7"/>
      <x v="503"/>
    </i>
    <i r="11">
      <x v="609"/>
      <x v="7"/>
      <x v="638"/>
    </i>
    <i r="11">
      <x v="666"/>
      <x v="14"/>
      <x v="677"/>
    </i>
    <i t="blank" r="10">
      <x v="70"/>
    </i>
    <i>
      <x v="17"/>
      <x v="24"/>
      <x v="228"/>
      <x v="180"/>
      <x v="3"/>
      <x v="4"/>
      <x v="28"/>
      <x v="8"/>
      <x v="2"/>
      <x v="60"/>
      <x v="180"/>
      <x v="34"/>
      <x v="7"/>
      <x v="415"/>
    </i>
    <i r="11">
      <x v="68"/>
      <x v="14"/>
      <x v="269"/>
    </i>
    <i r="11">
      <x v="143"/>
      <x v="7"/>
      <x v="179"/>
    </i>
    <i r="11">
      <x v="339"/>
      <x v="5"/>
      <x v="515"/>
    </i>
    <i r="11">
      <x v="374"/>
      <x v="5"/>
      <x v="522"/>
    </i>
    <i r="11">
      <x v="469"/>
      <x v="14"/>
      <x v="400"/>
    </i>
    <i r="11">
      <x v="470"/>
      <x v="14"/>
      <x v="20"/>
    </i>
    <i r="11">
      <x v="588"/>
      <x v="5"/>
      <x v="600"/>
    </i>
    <i r="11">
      <x v="640"/>
      <x v="14"/>
      <x v="660"/>
    </i>
    <i r="11">
      <x v="721"/>
      <x v="7"/>
      <x v="723"/>
    </i>
    <i r="11">
      <x v="722"/>
      <x v="5"/>
      <x v="724"/>
    </i>
    <i t="blank" r="10">
      <x v="180"/>
    </i>
    <i>
      <x v="18"/>
      <x v="69"/>
      <x v="308"/>
      <x v="181"/>
      <x v="5"/>
      <x v="3"/>
      <x v="48"/>
      <x v="8"/>
      <x v="2"/>
      <x v="9"/>
      <x v="138"/>
      <x v="332"/>
      <x v="5"/>
      <x v="237"/>
    </i>
    <i r="11">
      <x v="732"/>
      <x v="5"/>
      <x v="726"/>
    </i>
    <i r="11">
      <x v="917"/>
      <x v="6"/>
      <x v="900"/>
    </i>
    <i>
      <x v="19"/>
      <x v="100"/>
      <x v="308"/>
      <x v="162"/>
      <x v="4"/>
      <x v="1"/>
      <x v="42"/>
      <x v="8"/>
      <x v="2"/>
      <x v="9"/>
      <x v="138"/>
      <x v="755"/>
      <x v="14"/>
      <x v="729"/>
    </i>
    <i r="5">
      <x v="3"/>
      <x v="42"/>
      <x v="8"/>
      <x v="2"/>
      <x v="9"/>
      <x v="138"/>
      <x v="332"/>
      <x v="5"/>
      <x v="237"/>
    </i>
    <i r="11">
      <x v="732"/>
      <x v="5"/>
      <x v="726"/>
    </i>
    <i t="blank" r="10">
      <x v="138"/>
    </i>
    <i>
      <x v="20"/>
      <x v="26"/>
      <x v="305"/>
      <x v="193"/>
      <x v="3"/>
      <x v="3"/>
      <x v="75"/>
      <x v="15"/>
      <x/>
      <x v="28"/>
      <x v="14"/>
      <x v="255"/>
      <x v="5"/>
      <x v="485"/>
    </i>
    <i t="blank" r="10">
      <x v="14"/>
    </i>
    <i>
      <x v="21"/>
      <x v="132"/>
      <x v="283"/>
      <x v="196"/>
      <x v="4"/>
      <x v="4"/>
      <x v="135"/>
      <x/>
      <x v="1"/>
      <x v="58"/>
      <x v="36"/>
      <x v="57"/>
      <x v="5"/>
      <x v="567"/>
    </i>
    <i>
      <x v="22"/>
      <x v="133"/>
      <x v="283"/>
      <x v="197"/>
      <x v="4"/>
      <x v="4"/>
      <x v="135"/>
      <x/>
      <x v="1"/>
      <x v="58"/>
      <x v="36"/>
      <x v="51"/>
      <x v="5"/>
      <x v="531"/>
    </i>
    <i r="11">
      <x v="69"/>
      <x v="14"/>
      <x v="433"/>
    </i>
    <i r="11">
      <x v="787"/>
      <x v="14"/>
      <x v="793"/>
    </i>
    <i r="11">
      <x v="883"/>
      <x v="14"/>
      <x v="858"/>
    </i>
    <i r="11">
      <x v="935"/>
      <x v="5"/>
      <x v="934"/>
    </i>
    <i>
      <x v="23"/>
      <x v="131"/>
      <x v="280"/>
      <x v="194"/>
      <x v="5"/>
      <x v="4"/>
      <x v="135"/>
      <x/>
      <x v="1"/>
      <x v="58"/>
      <x v="36"/>
      <x v="24"/>
      <x v="5"/>
      <x v="195"/>
    </i>
    <i r="11">
      <x v="85"/>
      <x v="5"/>
      <x v="310"/>
    </i>
    <i r="11">
      <x v="168"/>
      <x v="5"/>
      <x v="242"/>
    </i>
    <i r="11">
      <x v="293"/>
      <x v="5"/>
      <x v="33"/>
    </i>
    <i r="11">
      <x v="295"/>
      <x v="5"/>
      <x v="428"/>
    </i>
    <i r="11">
      <x v="316"/>
      <x v="7"/>
      <x v="26"/>
    </i>
    <i r="11">
      <x v="372"/>
      <x v="5"/>
      <x v="377"/>
    </i>
    <i r="11">
      <x v="433"/>
      <x v="5"/>
      <x v="181"/>
    </i>
    <i r="11">
      <x v="446"/>
      <x v="5"/>
      <x v="548"/>
    </i>
    <i r="11">
      <x v="521"/>
      <x v="5"/>
      <x v="438"/>
    </i>
    <i r="11">
      <x v="532"/>
      <x v="5"/>
      <x v="45"/>
    </i>
    <i r="11">
      <x v="584"/>
      <x v="14"/>
      <x v="454"/>
    </i>
    <i r="11">
      <x v="1097"/>
      <x v="5"/>
      <x v="130"/>
    </i>
    <i t="blank" r="10">
      <x v="36"/>
    </i>
    <i>
      <x v="24"/>
      <x v="129"/>
      <x v="334"/>
      <x v="195"/>
      <x v="3"/>
      <x v="1"/>
      <x v="86"/>
      <x/>
      <x v="1"/>
      <x v="5"/>
      <x v="35"/>
      <x v="552"/>
      <x v="5"/>
      <x v="486"/>
    </i>
    <i r="11">
      <x v="698"/>
      <x v="5"/>
      <x v="716"/>
    </i>
    <i r="11">
      <x v="776"/>
      <x v="5"/>
      <x v="782"/>
    </i>
    <i r="11">
      <x v="887"/>
      <x v="5"/>
      <x v="823"/>
    </i>
    <i r="11">
      <x v="888"/>
      <x v="5"/>
      <x v="824"/>
    </i>
    <i t="blank" r="10">
      <x v="35"/>
    </i>
    <i>
      <x v="25"/>
      <x v="9"/>
      <x v="381"/>
      <x v="228"/>
      <x v="3"/>
      <x v="3"/>
      <x v="155"/>
      <x/>
      <x v="1"/>
      <x v="5"/>
      <x v="191"/>
      <x v="785"/>
      <x v="5"/>
      <x v="791"/>
    </i>
    <i r="11">
      <x v="826"/>
      <x v="5"/>
      <x v="803"/>
    </i>
    <i r="5">
      <x v="4"/>
      <x v="155"/>
      <x/>
      <x v="1"/>
      <x v="5"/>
      <x v="191"/>
      <x v="1015"/>
      <x v="5"/>
      <x v="964"/>
    </i>
    <i>
      <x v="27"/>
      <x v="94"/>
      <x v="381"/>
      <x v="348"/>
      <x v="3"/>
      <x v="3"/>
      <x v="155"/>
      <x/>
      <x v="1"/>
      <x v="5"/>
      <x v="191"/>
      <x v="785"/>
      <x v="5"/>
      <x v="791"/>
    </i>
    <i r="11">
      <x v="826"/>
      <x v="5"/>
      <x v="803"/>
    </i>
    <i r="11">
      <x v="1083"/>
      <x v="14"/>
      <x v="1010"/>
    </i>
    <i r="5">
      <x v="4"/>
      <x v="155"/>
      <x/>
      <x v="1"/>
      <x v="5"/>
      <x v="191"/>
      <x v="1015"/>
      <x v="5"/>
      <x v="964"/>
    </i>
    <i t="blank" r="10">
      <x v="191"/>
    </i>
    <i>
      <x v="28"/>
      <x v="134"/>
      <x v="280"/>
      <x v="199"/>
      <x v="5"/>
      <x v="4"/>
      <x v="135"/>
      <x/>
      <x v="1"/>
      <x v="58"/>
      <x v="36"/>
      <x v="372"/>
      <x v="5"/>
      <x v="377"/>
    </i>
    <i r="11">
      <x v="521"/>
      <x v="5"/>
      <x v="438"/>
    </i>
    <i t="blank" r="10">
      <x v="36"/>
    </i>
    <i>
      <x v="29"/>
      <x v="94"/>
      <x v="381"/>
      <x v="200"/>
      <x v="3"/>
      <x v="3"/>
      <x v="155"/>
      <x/>
      <x v="1"/>
      <x v="5"/>
      <x v="191"/>
      <x v="785"/>
      <x v="5"/>
      <x v="791"/>
    </i>
    <i r="11">
      <x v="826"/>
      <x v="5"/>
      <x v="803"/>
    </i>
    <i r="11">
      <x v="1083"/>
      <x v="14"/>
      <x v="1010"/>
    </i>
    <i r="5">
      <x v="4"/>
      <x v="155"/>
      <x/>
      <x v="1"/>
      <x v="5"/>
      <x v="191"/>
      <x v="1015"/>
      <x v="5"/>
      <x v="964"/>
    </i>
    <i t="blank" r="10">
      <x v="191"/>
    </i>
    <i>
      <x v="30"/>
      <x v="135"/>
      <x v="279"/>
      <x v="201"/>
      <x v="3"/>
      <x v="4"/>
      <x v="135"/>
      <x/>
      <x v="1"/>
      <x v="58"/>
      <x v="36"/>
      <x v="24"/>
      <x v="5"/>
      <x v="195"/>
    </i>
    <i r="11">
      <x v="51"/>
      <x v="5"/>
      <x v="531"/>
    </i>
    <i r="11">
      <x v="57"/>
      <x v="5"/>
      <x v="567"/>
    </i>
    <i r="11">
      <x v="69"/>
      <x v="14"/>
      <x v="433"/>
    </i>
    <i r="11">
      <x v="85"/>
      <x v="5"/>
      <x v="310"/>
    </i>
    <i r="11">
      <x v="109"/>
      <x v="5"/>
      <x v="372"/>
    </i>
    <i r="11">
      <x v="124"/>
      <x v="14"/>
      <x v="568"/>
    </i>
    <i r="11">
      <x v="149"/>
      <x v="5"/>
      <x v="142"/>
    </i>
    <i r="11">
      <x v="168"/>
      <x v="5"/>
      <x v="242"/>
    </i>
    <i r="11">
      <x v="189"/>
      <x v="5"/>
      <x v="511"/>
    </i>
    <i r="11">
      <x v="223"/>
      <x v="14"/>
      <x v="17"/>
    </i>
    <i r="11">
      <x v="258"/>
      <x v="5"/>
      <x v="250"/>
    </i>
    <i r="11">
      <x v="293"/>
      <x v="5"/>
      <x v="33"/>
    </i>
    <i r="11">
      <x v="295"/>
      <x v="5"/>
      <x v="428"/>
    </i>
    <i r="11">
      <x v="316"/>
      <x v="7"/>
      <x v="26"/>
    </i>
    <i r="11">
      <x v="335"/>
      <x v="5"/>
      <x v="351"/>
    </i>
    <i r="11">
      <x v="370"/>
      <x v="14"/>
      <x v="496"/>
    </i>
    <i r="11">
      <x v="433"/>
      <x v="5"/>
      <x v="181"/>
    </i>
    <i r="11">
      <x v="442"/>
      <x v="5"/>
      <x v="9"/>
    </i>
    <i r="11">
      <x v="446"/>
      <x v="5"/>
      <x v="548"/>
    </i>
    <i r="11">
      <x v="528"/>
      <x v="5"/>
      <x v="85"/>
    </i>
    <i r="11">
      <x v="532"/>
      <x v="5"/>
      <x v="45"/>
    </i>
    <i r="11">
      <x v="557"/>
      <x v="14"/>
      <x v="512"/>
    </i>
    <i r="11">
      <x v="584"/>
      <x v="14"/>
      <x v="454"/>
    </i>
    <i r="11">
      <x v="677"/>
      <x v="14"/>
      <x v="681"/>
    </i>
    <i r="11">
      <x v="726"/>
      <x v="14"/>
      <x v="227"/>
    </i>
    <i r="11">
      <x v="787"/>
      <x v="14"/>
      <x v="793"/>
    </i>
    <i r="11">
      <x v="1097"/>
      <x v="5"/>
      <x v="130"/>
    </i>
    <i r="11">
      <x v="1136"/>
      <x v="14"/>
      <x v="1008"/>
    </i>
    <i>
      <x v="31"/>
      <x v="136"/>
      <x v="281"/>
      <x v="202"/>
      <x v="5"/>
      <x v="4"/>
      <x v="135"/>
      <x/>
      <x v="1"/>
      <x v="58"/>
      <x v="36"/>
      <x v="149"/>
      <x v="5"/>
      <x v="142"/>
    </i>
    <i r="11">
      <x v="258"/>
      <x v="5"/>
      <x v="250"/>
    </i>
    <i r="11">
      <x v="295"/>
      <x v="5"/>
      <x v="428"/>
    </i>
    <i r="11">
      <x v="446"/>
      <x v="5"/>
      <x v="548"/>
    </i>
    <i r="11">
      <x v="528"/>
      <x v="5"/>
      <x v="85"/>
    </i>
    <i t="blank" r="10">
      <x v="36"/>
    </i>
    <i>
      <x v="32"/>
      <x v="130"/>
      <x v="334"/>
      <x v="203"/>
      <x v="3"/>
      <x v="1"/>
      <x v="86"/>
      <x/>
      <x v="1"/>
      <x v="5"/>
      <x v="35"/>
      <x v="552"/>
      <x v="5"/>
      <x v="486"/>
    </i>
    <i r="11">
      <x v="776"/>
      <x v="5"/>
      <x v="782"/>
    </i>
    <i r="11">
      <x v="887"/>
      <x v="5"/>
      <x v="823"/>
    </i>
    <i r="11">
      <x v="888"/>
      <x v="5"/>
      <x v="824"/>
    </i>
    <i t="blank" r="10">
      <x v="35"/>
    </i>
    <i>
      <x v="33"/>
      <x v="137"/>
      <x v="280"/>
      <x v="203"/>
      <x v="3"/>
      <x v="4"/>
      <x v="135"/>
      <x/>
      <x v="1"/>
      <x v="58"/>
      <x v="36"/>
      <x v="293"/>
      <x v="5"/>
      <x v="33"/>
    </i>
    <i>
      <x v="34"/>
      <x v="138"/>
      <x v="282"/>
      <x v="366"/>
      <x v="3"/>
      <x v="4"/>
      <x v="135"/>
      <x/>
      <x v="1"/>
      <x v="58"/>
      <x v="36"/>
      <x v="57"/>
      <x v="5"/>
      <x v="567"/>
    </i>
    <i r="11">
      <x v="109"/>
      <x v="5"/>
      <x v="372"/>
    </i>
    <i r="11">
      <x v="149"/>
      <x v="5"/>
      <x v="142"/>
    </i>
    <i r="11">
      <x v="372"/>
      <x v="5"/>
      <x v="377"/>
    </i>
    <i r="11">
      <x v="528"/>
      <x v="5"/>
      <x v="85"/>
    </i>
    <i t="blank" r="10">
      <x v="36"/>
    </i>
    <i>
      <x v="35"/>
      <x v="213"/>
      <x v="235"/>
      <x v="195"/>
      <x v="3"/>
      <x v="5"/>
      <x v="16"/>
      <x v="13"/>
      <x v="1"/>
      <x v="5"/>
      <x v="154"/>
      <x v="13"/>
      <x v="5"/>
      <x v="81"/>
    </i>
    <i r="11">
      <x v="145"/>
      <x v="7"/>
      <x v="76"/>
    </i>
    <i r="11">
      <x v="567"/>
      <x v="7"/>
      <x v="473"/>
    </i>
    <i r="11">
      <x v="704"/>
      <x v="5"/>
      <x v="721"/>
    </i>
    <i>
      <x v="36"/>
      <x v="214"/>
      <x v="235"/>
      <x v="205"/>
      <x v="2"/>
      <x v="5"/>
      <x v="16"/>
      <x v="13"/>
      <x v="1"/>
      <x v="5"/>
      <x v="154"/>
      <x v="704"/>
      <x v="5"/>
      <x v="721"/>
    </i>
    <i t="blank" r="10">
      <x v="154"/>
    </i>
    <i>
      <x v="37"/>
      <x v="30"/>
      <x v="260"/>
      <x v="158"/>
      <x v="3"/>
      <x v="4"/>
      <x v="20"/>
      <x v="13"/>
      <x v="1"/>
      <x v="5"/>
      <x v="2"/>
      <x v="61"/>
      <x v="5"/>
      <x v="402"/>
    </i>
    <i r="11">
      <x v="479"/>
      <x v="7"/>
      <x v="119"/>
    </i>
    <i t="blank" r="10">
      <x v="2"/>
    </i>
    <i>
      <x v="38"/>
      <x v="212"/>
      <x v="235"/>
      <x v="206"/>
      <x v="2"/>
      <x v="5"/>
      <x v="16"/>
      <x v="13"/>
      <x v="1"/>
      <x v="5"/>
      <x v="154"/>
      <x v="13"/>
      <x v="5"/>
      <x v="81"/>
    </i>
    <i r="11">
      <x v="145"/>
      <x v="7"/>
      <x v="76"/>
    </i>
    <i r="11">
      <x v="567"/>
      <x v="7"/>
      <x v="473"/>
    </i>
    <i r="11">
      <x v="704"/>
      <x v="5"/>
      <x v="721"/>
    </i>
    <i t="blank" r="10">
      <x v="154"/>
    </i>
    <i>
      <x v="39"/>
      <x v="21"/>
      <x v="207"/>
      <x v="207"/>
      <x v="3"/>
      <x v="9"/>
      <x v="162"/>
      <x v="25"/>
      <x v="7"/>
      <x v="19"/>
      <x v="114"/>
      <x v="795"/>
      <x v="5"/>
      <x v="520"/>
    </i>
    <i r="11">
      <x v="796"/>
      <x v="14"/>
      <x v="896"/>
    </i>
    <i r="11">
      <x v="797"/>
      <x v="14"/>
      <x v="897"/>
    </i>
    <i t="blank" r="10">
      <x v="114"/>
    </i>
    <i>
      <x v="40"/>
      <x v="139"/>
      <x v="297"/>
      <x v="208"/>
      <x v="4"/>
      <x v="9"/>
      <x v="169"/>
      <x v="25"/>
      <x v="9"/>
      <x v="33"/>
      <x v="122"/>
      <x v="828"/>
      <x v="5"/>
      <x v="906"/>
    </i>
    <i r="11">
      <x v="829"/>
      <x v="14"/>
      <x v="907"/>
    </i>
    <i r="11">
      <x v="830"/>
      <x v="14"/>
      <x v="908"/>
    </i>
    <i r="11">
      <x v="1120"/>
      <x v="14"/>
      <x v="1024"/>
    </i>
    <i t="blank" r="10">
      <x v="122"/>
    </i>
    <i>
      <x v="41"/>
      <x v="175"/>
      <x v="208"/>
      <x v="209"/>
      <x v="4"/>
      <x v="9"/>
      <x v="162"/>
      <x v="25"/>
      <x v="7"/>
      <x v="19"/>
      <x v="114"/>
      <x v="796"/>
      <x v="14"/>
      <x v="896"/>
    </i>
    <i r="11">
      <x v="797"/>
      <x v="14"/>
      <x v="897"/>
    </i>
    <i t="blank" r="10">
      <x v="114"/>
    </i>
    <i>
      <x v="42"/>
      <x v="42"/>
      <x v="205"/>
      <x v="210"/>
      <x v="5"/>
      <x v="3"/>
      <x v="45"/>
      <x v="13"/>
      <x v="1"/>
      <x v="50"/>
      <x v="172"/>
      <x v="695"/>
      <x v="5"/>
      <x v="719"/>
    </i>
    <i r="5">
      <x v="4"/>
      <x v="45"/>
      <x v="13"/>
      <x v="1"/>
      <x v="50"/>
      <x v="172"/>
      <x v="9"/>
      <x v="5"/>
      <x v="404"/>
    </i>
    <i r="11">
      <x v="317"/>
      <x v="14"/>
      <x v="59"/>
    </i>
    <i r="11">
      <x v="346"/>
      <x v="2"/>
      <x v="558"/>
    </i>
    <i r="11">
      <x v="586"/>
      <x v="14"/>
      <x v="601"/>
    </i>
    <i r="11">
      <x v="1127"/>
      <x v="6"/>
      <x v="1029"/>
    </i>
    <i r="5">
      <x v="6"/>
      <x v="45"/>
      <x v="13"/>
      <x v="1"/>
      <x v="50"/>
      <x v="172"/>
      <x v="315"/>
      <x v="14"/>
      <x v="349"/>
    </i>
    <i t="blank" r="10">
      <x v="172"/>
    </i>
    <i>
      <x v="43"/>
      <x v="43"/>
      <x v="374"/>
      <x v="208"/>
      <x v="4"/>
      <x v="1"/>
      <x v="148"/>
      <x v="13"/>
      <x v="1"/>
      <x v="50"/>
      <x v="178"/>
      <x v="730"/>
      <x v="5"/>
      <x v="762"/>
    </i>
    <i r="5">
      <x v="4"/>
      <x v="148"/>
      <x v="13"/>
      <x v="1"/>
      <x v="50"/>
      <x v="178"/>
      <x v="873"/>
      <x v="14"/>
      <x v="811"/>
    </i>
    <i t="blank" r="10">
      <x v="178"/>
    </i>
    <i>
      <x v="44"/>
      <x v="44"/>
      <x v="245"/>
      <x v="211"/>
      <x v="3"/>
      <x v="4"/>
      <x v="53"/>
      <x v="13"/>
      <x v="1"/>
      <x v="50"/>
      <x v="176"/>
      <x v="119"/>
      <x v="5"/>
      <x v="321"/>
    </i>
    <i r="11">
      <x v="760"/>
      <x v="14"/>
      <x v="763"/>
    </i>
    <i r="11">
      <x v="761"/>
      <x v="7"/>
      <x v="764"/>
    </i>
    <i r="11">
      <x v="872"/>
      <x v="5"/>
      <x v="810"/>
    </i>
    <i t="blank" r="10">
      <x v="176"/>
    </i>
    <i>
      <x v="45"/>
      <x v="45"/>
      <x v="374"/>
      <x v="361"/>
      <x v="4"/>
      <x v="1"/>
      <x v="205"/>
      <x v="13"/>
      <x v="1"/>
      <x v="50"/>
      <x v="178"/>
      <x v="730"/>
      <x v="5"/>
      <x v="762"/>
    </i>
    <i r="5">
      <x v="4"/>
      <x v="205"/>
      <x v="13"/>
      <x v="1"/>
      <x v="50"/>
      <x v="178"/>
      <x v="650"/>
      <x v="5"/>
      <x v="664"/>
    </i>
    <i r="11">
      <x v="873"/>
      <x v="14"/>
      <x v="811"/>
    </i>
    <i t="blank" r="10">
      <x v="178"/>
    </i>
    <i>
      <x v="46"/>
      <x v="46"/>
      <x v="349"/>
      <x v="199"/>
      <x v="5"/>
      <x v="4"/>
      <x v="33"/>
      <x v="13"/>
      <x v="1"/>
      <x v="50"/>
      <x v="172"/>
      <x v="336"/>
      <x v="5"/>
      <x v="588"/>
    </i>
    <i t="blank" r="10">
      <x v="172"/>
    </i>
    <i>
      <x v="47"/>
      <x v="47"/>
      <x v="349"/>
      <x v="170"/>
      <x v="3"/>
      <x v="3"/>
      <x v="33"/>
      <x v="13"/>
      <x v="1"/>
      <x v="50"/>
      <x v="176"/>
      <x v="695"/>
      <x v="5"/>
      <x v="719"/>
    </i>
    <i r="5">
      <x v="4"/>
      <x v="33"/>
      <x v="13"/>
      <x v="1"/>
      <x v="50"/>
      <x v="176"/>
      <x v="9"/>
      <x v="5"/>
      <x v="404"/>
    </i>
    <i r="11">
      <x v="119"/>
      <x v="5"/>
      <x v="321"/>
    </i>
    <i r="11">
      <x v="317"/>
      <x v="14"/>
      <x v="59"/>
    </i>
    <i r="11">
      <x v="336"/>
      <x v="5"/>
      <x v="588"/>
    </i>
    <i r="11">
      <x v="346"/>
      <x v="2"/>
      <x v="558"/>
    </i>
    <i r="11">
      <x v="471"/>
      <x v="14"/>
      <x v="270"/>
    </i>
    <i r="11">
      <x v="586"/>
      <x v="14"/>
      <x v="601"/>
    </i>
    <i r="11">
      <x v="760"/>
      <x v="14"/>
      <x v="763"/>
    </i>
    <i r="11">
      <x v="872"/>
      <x v="5"/>
      <x v="810"/>
    </i>
    <i r="11">
      <x v="905"/>
      <x v="5"/>
      <x v="923"/>
    </i>
    <i r="11">
      <x v="1075"/>
      <x v="7"/>
      <x v="141"/>
    </i>
    <i>
      <x v="48"/>
      <x v="48"/>
      <x v="349"/>
      <x v="203"/>
      <x v="3"/>
      <x v="4"/>
      <x v="33"/>
      <x v="13"/>
      <x v="1"/>
      <x v="50"/>
      <x v="176"/>
      <x v="471"/>
      <x v="14"/>
      <x v="270"/>
    </i>
    <i t="blank" r="10">
      <x v="176"/>
    </i>
    <i>
      <x v="49"/>
      <x v="49"/>
      <x v="310"/>
      <x v="371"/>
      <x v="3"/>
      <x v="3"/>
      <x v="201"/>
      <x v="13"/>
      <x v="1"/>
      <x v="50"/>
      <x v="200"/>
      <x v="695"/>
      <x v="5"/>
      <x v="719"/>
    </i>
    <i r="5">
      <x v="4"/>
      <x v="201"/>
      <x v="13"/>
      <x v="1"/>
      <x v="50"/>
      <x v="200"/>
      <x v="874"/>
      <x v="2"/>
      <x v="812"/>
    </i>
    <i t="blank" r="10">
      <x v="200"/>
    </i>
    <i>
      <x v="50"/>
      <x v="89"/>
      <x v="222"/>
      <x v="214"/>
      <x v="3"/>
      <x v="10"/>
      <x v="167"/>
      <x v="27"/>
      <x v="8"/>
      <x v="57"/>
      <x v="155"/>
      <x v="815"/>
      <x v="5"/>
      <x v="844"/>
    </i>
    <i t="blank" r="10">
      <x v="155"/>
    </i>
    <i>
      <x v="51"/>
      <x v="90"/>
      <x v="346"/>
      <x v="215"/>
      <x v="3"/>
      <x v="10"/>
      <x v="182"/>
      <x v="27"/>
      <x v="8"/>
      <x v="57"/>
      <x v="119"/>
      <x v="801"/>
      <x v="5"/>
      <x v="849"/>
    </i>
    <i r="11">
      <x v="815"/>
      <x v="5"/>
      <x v="844"/>
    </i>
    <i t="blank" r="10">
      <x v="119"/>
    </i>
    <i>
      <x v="52"/>
      <x v="91"/>
      <x v="303"/>
      <x v="216"/>
      <x v="3"/>
      <x v="2"/>
      <x v="168"/>
      <x v="10"/>
      <x/>
      <x v="22"/>
      <x v="68"/>
      <x v="638"/>
      <x v="5"/>
      <x v="356"/>
    </i>
    <i r="5">
      <x v="10"/>
      <x v="168"/>
      <x v="10"/>
      <x/>
      <x v="22"/>
      <x v="68"/>
      <x v="807"/>
      <x v="5"/>
      <x v="871"/>
    </i>
    <i t="blank" r="10">
      <x v="68"/>
    </i>
    <i>
      <x v="53"/>
      <x v="92"/>
      <x v="335"/>
      <x v="173"/>
      <x v="3"/>
      <x v="4"/>
      <x v="58"/>
      <x v="18"/>
      <x v="15"/>
      <x v="45"/>
      <x v="180"/>
      <x v="751"/>
      <x v="5"/>
      <x v="771"/>
    </i>
    <i r="11">
      <x v="918"/>
      <x v="5"/>
      <x v="902"/>
    </i>
    <i r="11">
      <x v="919"/>
      <x v="6"/>
      <x v="903"/>
    </i>
    <i r="5">
      <x v="5"/>
      <x v="58"/>
      <x v="18"/>
      <x v="15"/>
      <x v="45"/>
      <x v="180"/>
      <x v="425"/>
      <x v="7"/>
      <x v="407"/>
    </i>
    <i r="5">
      <x v="6"/>
      <x v="58"/>
      <x v="18"/>
      <x v="15"/>
      <x v="45"/>
      <x v="180"/>
      <x v="23"/>
      <x v="14"/>
      <x v="200"/>
    </i>
    <i r="11">
      <x v="44"/>
      <x v="5"/>
      <x v="779"/>
    </i>
    <i r="11">
      <x v="60"/>
      <x v="7"/>
      <x v="535"/>
    </i>
    <i r="11">
      <x v="71"/>
      <x v="14"/>
      <x v="302"/>
    </i>
    <i r="11">
      <x v="79"/>
      <x v="5"/>
      <x v="353"/>
    </i>
    <i r="11">
      <x v="99"/>
      <x v="14"/>
      <x v="65"/>
    </i>
    <i r="11">
      <x v="100"/>
      <x v="14"/>
      <x v="266"/>
    </i>
    <i r="11">
      <x v="138"/>
      <x v="7"/>
      <x v="489"/>
    </i>
    <i r="11">
      <x v="152"/>
      <x v="5"/>
      <x v="322"/>
    </i>
    <i r="11">
      <x v="158"/>
      <x v="5"/>
      <x v="268"/>
    </i>
    <i r="11">
      <x v="181"/>
      <x v="14"/>
      <x v="158"/>
    </i>
    <i r="11">
      <x v="201"/>
      <x v="5"/>
      <x v="584"/>
    </i>
    <i r="11">
      <x v="218"/>
      <x v="14"/>
      <x v="571"/>
    </i>
    <i r="11">
      <x v="220"/>
      <x v="5"/>
      <x v="384"/>
    </i>
    <i r="11">
      <x v="242"/>
      <x v="14"/>
      <x v="429"/>
    </i>
    <i r="11">
      <x v="273"/>
      <x v="5"/>
      <x v="28"/>
    </i>
    <i r="11">
      <x v="359"/>
      <x v="5"/>
      <x v="528"/>
    </i>
    <i r="11">
      <x v="360"/>
      <x v="5"/>
      <x v="163"/>
    </i>
    <i r="11">
      <x v="369"/>
      <x v="5"/>
      <x v="436"/>
    </i>
    <i r="11">
      <x v="404"/>
      <x v="7"/>
      <x v="40"/>
    </i>
    <i r="11">
      <x v="426"/>
      <x v="7"/>
      <x v="437"/>
    </i>
    <i r="11">
      <x v="437"/>
      <x v="14"/>
      <x v="2"/>
    </i>
    <i r="11">
      <x v="468"/>
      <x v="14"/>
      <x v="101"/>
    </i>
    <i r="11">
      <x v="474"/>
      <x v="14"/>
      <x v="300"/>
    </i>
    <i r="11">
      <x v="475"/>
      <x v="7"/>
      <x v="86"/>
    </i>
    <i r="11">
      <x v="484"/>
      <x v="7"/>
      <x v="314"/>
    </i>
    <i r="11">
      <x v="590"/>
      <x v="5"/>
      <x v="604"/>
    </i>
    <i r="11">
      <x v="591"/>
      <x v="5"/>
      <x v="603"/>
    </i>
    <i r="11">
      <x v="595"/>
      <x v="14"/>
      <x v="615"/>
    </i>
    <i r="11">
      <x v="597"/>
      <x v="5"/>
      <x v="612"/>
    </i>
    <i r="11">
      <x v="604"/>
      <x v="14"/>
      <x v="613"/>
    </i>
    <i r="11">
      <x v="615"/>
      <x v="14"/>
      <x v="633"/>
    </i>
    <i r="11">
      <x v="616"/>
      <x v="7"/>
      <x v="632"/>
    </i>
    <i r="11">
      <x v="622"/>
      <x v="7"/>
      <x v="640"/>
    </i>
    <i r="11">
      <x v="631"/>
      <x v="5"/>
      <x v="650"/>
    </i>
    <i r="11">
      <x v="645"/>
      <x v="5"/>
      <x v="662"/>
    </i>
    <i r="11">
      <x v="653"/>
      <x v="5"/>
      <x v="678"/>
    </i>
    <i r="11">
      <x v="667"/>
      <x v="14"/>
      <x v="712"/>
    </i>
    <i r="11">
      <x v="668"/>
      <x v="14"/>
      <x v="713"/>
    </i>
    <i r="11">
      <x v="686"/>
      <x v="7"/>
      <x v="696"/>
    </i>
    <i r="11">
      <x v="687"/>
      <x v="14"/>
      <x v="714"/>
    </i>
    <i r="11">
      <x v="690"/>
      <x v="7"/>
      <x v="697"/>
    </i>
    <i r="11">
      <x v="725"/>
      <x v="7"/>
      <x v="727"/>
    </i>
    <i r="11">
      <x v="731"/>
      <x v="5"/>
      <x v="710"/>
    </i>
    <i r="11">
      <x v="735"/>
      <x v="14"/>
      <x v="751"/>
    </i>
    <i r="11">
      <x v="759"/>
      <x v="14"/>
      <x v="766"/>
    </i>
    <i r="11">
      <x v="775"/>
      <x v="14"/>
      <x v="780"/>
    </i>
    <i r="11">
      <x v="781"/>
      <x v="14"/>
      <x v="789"/>
    </i>
    <i r="11">
      <x v="784"/>
      <x v="2"/>
      <x v="790"/>
    </i>
    <i r="11">
      <x v="821"/>
      <x v="6"/>
      <x v="801"/>
    </i>
    <i r="11">
      <x v="822"/>
      <x v="5"/>
      <x v="778"/>
    </i>
    <i r="11">
      <x v="823"/>
      <x v="5"/>
      <x v="820"/>
    </i>
    <i r="11">
      <x v="824"/>
      <x v="7"/>
      <x v="821"/>
    </i>
    <i r="11">
      <x v="825"/>
      <x v="5"/>
      <x v="802"/>
    </i>
    <i r="11">
      <x v="882"/>
      <x v="14"/>
      <x v="819"/>
    </i>
    <i r="11">
      <x v="908"/>
      <x v="5"/>
      <x v="889"/>
    </i>
    <i r="11">
      <x v="909"/>
      <x v="7"/>
      <x v="846"/>
    </i>
    <i r="11">
      <x v="947"/>
      <x v="5"/>
      <x v="935"/>
    </i>
    <i r="11">
      <x v="1016"/>
      <x v="7"/>
      <x v="977"/>
    </i>
    <i r="11">
      <x v="1056"/>
      <x v="5"/>
      <x v="160"/>
    </i>
    <i r="11">
      <x v="1057"/>
      <x v="5"/>
      <x v="614"/>
    </i>
    <i r="11">
      <x v="1085"/>
      <x v="5"/>
      <x v="978"/>
    </i>
    <i r="11">
      <x v="1103"/>
      <x v="5"/>
      <x v="979"/>
    </i>
    <i r="11">
      <x v="1105"/>
      <x v="5"/>
      <x v="980"/>
    </i>
    <i r="11">
      <x v="1107"/>
      <x v="7"/>
      <x v="981"/>
    </i>
    <i r="11">
      <x v="1118"/>
      <x v="14"/>
      <x v="1023"/>
    </i>
    <i r="11">
      <x v="1119"/>
      <x v="5"/>
      <x v="980"/>
    </i>
    <i r="11">
      <x v="1125"/>
      <x v="14"/>
      <x v="982"/>
    </i>
    <i r="11">
      <x v="1167"/>
      <x v="5"/>
      <x v="998"/>
    </i>
    <i r="11">
      <x v="1168"/>
      <x v="14"/>
      <x v="1000"/>
    </i>
    <i r="11">
      <x v="1169"/>
      <x v="7"/>
      <x v="56"/>
    </i>
    <i r="11">
      <x v="1170"/>
      <x v="14"/>
      <x v="1056"/>
    </i>
    <i>
      <x v="54"/>
      <x v="93"/>
      <x v="337"/>
      <x v="161"/>
      <x v="2"/>
      <x v="6"/>
      <x v="58"/>
      <x v="18"/>
      <x v="15"/>
      <x v="45"/>
      <x v="180"/>
      <x v="99"/>
      <x v="14"/>
      <x v="65"/>
    </i>
    <i r="11">
      <x v="100"/>
      <x v="14"/>
      <x v="266"/>
    </i>
    <i r="11">
      <x v="197"/>
      <x v="5"/>
      <x v="125"/>
    </i>
    <i r="11">
      <x v="392"/>
      <x v="5"/>
      <x v="35"/>
    </i>
    <i r="11">
      <x v="583"/>
      <x v="14"/>
      <x v="343"/>
    </i>
    <i r="11">
      <x v="1105"/>
      <x v="5"/>
      <x v="980"/>
    </i>
    <i r="11">
      <x v="1107"/>
      <x v="7"/>
      <x v="981"/>
    </i>
    <i r="11">
      <x v="1125"/>
      <x v="14"/>
      <x v="982"/>
    </i>
    <i t="blank" r="10">
      <x v="180"/>
    </i>
    <i>
      <x v="55"/>
      <x v="40"/>
      <x v="212"/>
      <x v="217"/>
      <x v="3"/>
      <x v="2"/>
      <x v="92"/>
      <x v="10"/>
      <x/>
      <x v="22"/>
      <x v="19"/>
      <x v="166"/>
      <x v="5"/>
      <x v="301"/>
    </i>
    <i r="11">
      <x v="244"/>
      <x v="14"/>
      <x v="594"/>
    </i>
    <i r="11">
      <x v="915"/>
      <x v="14"/>
      <x v="898"/>
    </i>
    <i t="blank" r="10">
      <x v="19"/>
    </i>
    <i>
      <x v="56"/>
      <x v="114"/>
      <x v="320"/>
      <x v="218"/>
      <x v="4"/>
      <x v="1"/>
      <x v="43"/>
      <x v="21"/>
      <x v="2"/>
      <x v="32"/>
      <x v="187"/>
      <x v="54"/>
      <x v="14"/>
      <x v="312"/>
    </i>
    <i r="11">
      <x v="95"/>
      <x v="5"/>
      <x v="289"/>
    </i>
    <i r="11">
      <x v="767"/>
      <x v="14"/>
      <x v="425"/>
    </i>
    <i t="blank" r="10">
      <x v="187"/>
    </i>
    <i>
      <x v="57"/>
      <x v="120"/>
      <x v="361"/>
      <x v="363"/>
      <x v="3"/>
      <x v="3"/>
      <x v="76"/>
      <x v="21"/>
      <x v="2"/>
      <x v="32"/>
      <x v="190"/>
      <x v="367"/>
      <x v="5"/>
      <x v="122"/>
    </i>
    <i r="5">
      <x v="4"/>
      <x v="76"/>
      <x v="21"/>
      <x v="2"/>
      <x v="32"/>
      <x v="190"/>
      <x v="671"/>
      <x v="14"/>
      <x v="715"/>
    </i>
    <i r="11">
      <x v="1024"/>
      <x v="6"/>
      <x v="965"/>
    </i>
    <i t="blank" r="10">
      <x v="190"/>
    </i>
    <i>
      <x v="58"/>
      <x v="115"/>
      <x v="243"/>
      <x v="219"/>
      <x v="4"/>
      <x v="1"/>
      <x v="93"/>
      <x v="21"/>
      <x v="2"/>
      <x v="32"/>
      <x v="193"/>
      <x v="509"/>
      <x v="7"/>
      <x v="218"/>
    </i>
    <i r="11">
      <x v="518"/>
      <x v="5"/>
      <x v="37"/>
    </i>
    <i t="blank" r="10">
      <x v="193"/>
    </i>
    <i>
      <x v="59"/>
      <x v="116"/>
      <x v="215"/>
      <x v="285"/>
      <x v="5"/>
      <x v="4"/>
      <x v="195"/>
      <x v="21"/>
      <x v="2"/>
      <x v="32"/>
      <x v="180"/>
      <x v="33"/>
      <x v="5"/>
      <x v="477"/>
    </i>
    <i t="blank" r="10">
      <x v="180"/>
    </i>
    <i>
      <x v="60"/>
      <x v="117"/>
      <x v="320"/>
      <x v="220"/>
      <x v="3"/>
      <x v="1"/>
      <x v="150"/>
      <x v="21"/>
      <x v="2"/>
      <x v="32"/>
      <x v="187"/>
      <x v="767"/>
      <x v="14"/>
      <x v="425"/>
    </i>
    <i t="blank" r="10">
      <x v="187"/>
    </i>
    <i>
      <x v="61"/>
      <x v="118"/>
      <x v="215"/>
      <x v="221"/>
      <x v="3"/>
      <x v="4"/>
      <x v="35"/>
      <x v="21"/>
      <x v="2"/>
      <x v="32"/>
      <x v="180"/>
      <x v="33"/>
      <x v="5"/>
      <x v="477"/>
    </i>
    <i r="11">
      <x v="88"/>
      <x v="5"/>
      <x v="253"/>
    </i>
    <i r="11">
      <x v="303"/>
      <x v="5"/>
      <x v="299"/>
    </i>
    <i r="11">
      <x v="490"/>
      <x v="5"/>
      <x v="563"/>
    </i>
    <i r="11">
      <x v="886"/>
      <x v="14"/>
      <x v="887"/>
    </i>
    <i r="11">
      <x v="910"/>
      <x v="6"/>
      <x v="804"/>
    </i>
    <i r="11">
      <x v="920"/>
      <x v="6"/>
      <x v="904"/>
    </i>
    <i t="blank" r="10">
      <x v="180"/>
    </i>
    <i>
      <x v="62"/>
      <x v="119"/>
      <x v="196"/>
      <x v="222"/>
      <x v="3"/>
      <x v="6"/>
      <x v="185"/>
      <x v="21"/>
      <x v="2"/>
      <x v="32"/>
      <x v="145"/>
      <x v="654"/>
      <x v="5"/>
      <x v="680"/>
    </i>
    <i t="blank" r="10">
      <x v="145"/>
    </i>
    <i>
      <x v="64"/>
      <x v="123"/>
      <x v="246"/>
      <x v="224"/>
      <x v="3"/>
      <x v="1"/>
      <x v="111"/>
      <x v="10"/>
      <x/>
      <x v="28"/>
      <x v="10"/>
      <x v="827"/>
      <x v="14"/>
      <x v="805"/>
    </i>
    <i r="5">
      <x v="2"/>
      <x v="111"/>
      <x v="10"/>
      <x/>
      <x v="28"/>
      <x v="10"/>
      <x v="178"/>
      <x v="5"/>
      <x v="475"/>
    </i>
    <i r="11">
      <x v="283"/>
      <x v="5"/>
      <x v="184"/>
    </i>
    <i r="11">
      <x v="448"/>
      <x v="5"/>
      <x v="221"/>
    </i>
    <i r="11">
      <x v="466"/>
      <x v="2"/>
      <x v="74"/>
    </i>
    <i r="11">
      <x v="554"/>
      <x v="14"/>
      <x v="597"/>
    </i>
    <i r="1">
      <x v="124"/>
      <x v="246"/>
      <x v="225"/>
      <x v="3"/>
      <x v="2"/>
      <x v="111"/>
      <x v="10"/>
      <x/>
      <x v="28"/>
      <x v="10"/>
      <x v="466"/>
      <x v="2"/>
      <x v="74"/>
    </i>
    <i t="blank" r="10">
      <x v="10"/>
    </i>
    <i>
      <x v="67"/>
      <x v="266"/>
      <x v="385"/>
      <x v="351"/>
      <x v="3"/>
      <x v="1"/>
      <x v="136"/>
      <x v="1"/>
      <x v="8"/>
      <x v="3"/>
      <x v="104"/>
      <x v="2"/>
      <x v="7"/>
      <x v="224"/>
    </i>
    <i r="11">
      <x v="243"/>
      <x v="14"/>
      <x v="236"/>
    </i>
    <i r="11">
      <x v="414"/>
      <x v="5"/>
      <x v="278"/>
    </i>
    <i r="11">
      <x v="663"/>
      <x v="5"/>
      <x v="674"/>
    </i>
    <i r="11">
      <x v="896"/>
      <x v="5"/>
      <x v="315"/>
    </i>
    <i r="11">
      <x v="1181"/>
      <x v="7"/>
      <x v="997"/>
    </i>
    <i t="blank" r="10">
      <x v="104"/>
    </i>
    <i>
      <x v="68"/>
      <x v="96"/>
      <x v="249"/>
      <x v="228"/>
      <x v="3"/>
      <x v="1"/>
      <x v="52"/>
      <x v="1"/>
      <x v="8"/>
      <x v="8"/>
      <x v="26"/>
      <x v="611"/>
      <x v="5"/>
      <x v="641"/>
    </i>
    <i r="5">
      <x v="3"/>
      <x v="52"/>
      <x v="1"/>
      <x v="8"/>
      <x v="8"/>
      <x v="26"/>
      <x v="28"/>
      <x v="2"/>
      <x v="318"/>
    </i>
    <i r="11">
      <x v="96"/>
      <x v="14"/>
      <x v="202"/>
    </i>
    <i r="11">
      <x v="388"/>
      <x v="5"/>
      <x v="410"/>
    </i>
    <i r="11">
      <x v="460"/>
      <x v="14"/>
      <x v="409"/>
    </i>
    <i r="11">
      <x v="1106"/>
      <x v="14"/>
      <x v="983"/>
    </i>
    <i t="blank" r="10">
      <x v="26"/>
    </i>
    <i>
      <x v="69"/>
      <x v="33"/>
      <x v="226"/>
      <x v="227"/>
      <x v="4"/>
      <x v="1"/>
      <x v="108"/>
      <x v="4"/>
      <x v="8"/>
      <x v="8"/>
      <x v="171"/>
      <x v="191"/>
      <x v="5"/>
      <x v="390"/>
    </i>
    <i r="11">
      <x v="343"/>
      <x v="5"/>
      <x v="135"/>
    </i>
    <i r="11">
      <x v="500"/>
      <x v="14"/>
      <x v="389"/>
    </i>
    <i r="11">
      <x v="628"/>
      <x v="5"/>
      <x v="645"/>
    </i>
    <i r="11">
      <x v="914"/>
      <x v="7"/>
      <x v="921"/>
    </i>
    <i r="11">
      <x v="1059"/>
      <x v="14"/>
      <x v="984"/>
    </i>
    <i t="blank" r="10">
      <x v="171"/>
    </i>
    <i>
      <x v="71"/>
      <x v="97"/>
      <x v="298"/>
      <x v="183"/>
      <x v="5"/>
      <x v="3"/>
      <x v="65"/>
      <x v="1"/>
      <x v="8"/>
      <x v="10"/>
      <x v="28"/>
      <x v="419"/>
      <x v="2"/>
      <x v="12"/>
    </i>
    <i r="11">
      <x v="1079"/>
      <x v="5"/>
      <x v="758"/>
    </i>
    <i t="blank" r="10">
      <x v="28"/>
    </i>
    <i>
      <x v="72"/>
      <x v="188"/>
      <x v="197"/>
      <x v="184"/>
      <x v="2"/>
      <x v="5"/>
      <x v="15"/>
      <x v="1"/>
      <x v="8"/>
      <x v="14"/>
      <x v="173"/>
      <x v="164"/>
      <x v="14"/>
      <x v="417"/>
    </i>
    <i r="11">
      <x v="329"/>
      <x v="5"/>
      <x v="527"/>
    </i>
    <i r="11">
      <x v="524"/>
      <x v="5"/>
      <x v="209"/>
    </i>
    <i r="11">
      <x v="669"/>
      <x v="5"/>
      <x v="686"/>
    </i>
    <i t="blank" r="10">
      <x v="173"/>
    </i>
    <i>
      <x v="74"/>
      <x v="223"/>
      <x v="198"/>
      <x v="185"/>
      <x v="5"/>
      <x v="3"/>
      <x v="81"/>
      <x v="1"/>
      <x v="8"/>
      <x v="10"/>
      <x v="48"/>
      <x v="324"/>
      <x v="5"/>
      <x v="320"/>
    </i>
    <i r="11">
      <x v="421"/>
      <x v="14"/>
      <x v="157"/>
    </i>
    <i r="11">
      <x v="439"/>
      <x v="5"/>
      <x v="247"/>
    </i>
    <i r="11">
      <x v="453"/>
      <x v="5"/>
      <x v="386"/>
    </i>
    <i r="11">
      <x v="624"/>
      <x v="14"/>
      <x v="644"/>
    </i>
    <i t="blank" r="10">
      <x v="48"/>
    </i>
    <i>
      <x v="76"/>
      <x v="98"/>
      <x v="287"/>
      <x v="186"/>
      <x v="4"/>
      <x v="1"/>
      <x v="68"/>
      <x v="1"/>
      <x v="8"/>
      <x v="8"/>
      <x v="98"/>
      <x v="562"/>
      <x v="5"/>
      <x v="591"/>
    </i>
    <i r="11">
      <x v="697"/>
      <x v="7"/>
      <x v="255"/>
    </i>
    <i r="11">
      <x v="736"/>
      <x v="7"/>
      <x v="728"/>
    </i>
    <i t="blank" r="10">
      <x v="98"/>
    </i>
    <i>
      <x v="77"/>
      <x/>
      <x v="384"/>
      <x v="364"/>
      <x v="3"/>
      <x v="3"/>
      <x v="199"/>
      <x v="1"/>
      <x v="8"/>
      <x v="10"/>
      <x v="184"/>
      <x v="1062"/>
      <x v="2"/>
      <x v="999"/>
    </i>
    <i t="blank" r="10">
      <x v="184"/>
    </i>
    <i>
      <x v="79"/>
      <x v="51"/>
      <x v="390"/>
      <x v="187"/>
      <x v="3"/>
      <x v="10"/>
      <x v="163"/>
      <x v="1"/>
      <x v="8"/>
      <x v="57"/>
      <x v="156"/>
      <x v="799"/>
      <x v="2"/>
      <x v="829"/>
    </i>
    <i r="11">
      <x v="801"/>
      <x v="5"/>
      <x v="849"/>
    </i>
    <i r="11">
      <x v="802"/>
      <x v="5"/>
      <x v="884"/>
    </i>
    <i r="11">
      <x v="803"/>
      <x v="2"/>
      <x v="863"/>
    </i>
    <i r="11">
      <x v="934"/>
      <x v="2"/>
      <x v="931"/>
    </i>
    <i r="11">
      <x v="950"/>
      <x v="2"/>
      <x v="933"/>
    </i>
    <i r="11">
      <x v="961"/>
      <x v="5"/>
      <x v="932"/>
    </i>
    <i t="blank" r="10">
      <x v="156"/>
    </i>
    <i>
      <x v="80"/>
      <x v="186"/>
      <x v="225"/>
      <x v="229"/>
      <x v="2"/>
      <x v="5"/>
      <x v="6"/>
      <x v="1"/>
      <x v="8"/>
      <x v="14"/>
      <x v="65"/>
      <x v="141"/>
      <x v="5"/>
      <x v="186"/>
    </i>
    <i r="11">
      <x v="925"/>
      <x v="6"/>
      <x v="913"/>
    </i>
    <i t="blank" r="10">
      <x v="65"/>
    </i>
    <i>
      <x v="81"/>
      <x v="189"/>
      <x v="206"/>
      <x v="188"/>
      <x v="2"/>
      <x v="5"/>
      <x v="8"/>
      <x v="1"/>
      <x v="8"/>
      <x v="14"/>
      <x v="173"/>
      <x v="420"/>
      <x v="5"/>
      <x v="294"/>
    </i>
    <i r="11">
      <x v="1117"/>
      <x v="14"/>
      <x v="1022"/>
    </i>
    <i t="blank" r="10">
      <x v="173"/>
    </i>
    <i>
      <x v="82"/>
      <x v="99"/>
      <x v="262"/>
      <x v="231"/>
      <x v="4"/>
      <x v="1"/>
      <x v="67"/>
      <x v="1"/>
      <x v="8"/>
      <x v="8"/>
      <x v="1"/>
      <x v="397"/>
      <x v="14"/>
      <x v="172"/>
    </i>
    <i r="11">
      <x v="587"/>
      <x v="5"/>
      <x v="137"/>
    </i>
    <i t="blank" r="10">
      <x v="1"/>
    </i>
    <i>
      <x v="83"/>
      <x/>
      <x v="386"/>
      <x v="368"/>
      <x v="4"/>
      <x v="1"/>
      <x v="192"/>
      <x v="1"/>
      <x v="8"/>
      <x v="8"/>
      <x v="146"/>
      <x v="1027"/>
      <x v="2"/>
      <x v="966"/>
    </i>
    <i r="11">
      <x v="1028"/>
      <x v="5"/>
      <x v="967"/>
    </i>
    <i r="11">
      <x v="1029"/>
      <x v="14"/>
      <x v="968"/>
    </i>
    <i r="11">
      <x v="1030"/>
      <x v="7"/>
      <x v="969"/>
    </i>
    <i t="blank" r="10">
      <x v="146"/>
    </i>
    <i>
      <x v="85"/>
      <x v="180"/>
      <x v="224"/>
      <x v="199"/>
      <x v="5"/>
      <x v="3"/>
      <x v="115"/>
      <x v="1"/>
      <x v="8"/>
      <x v="51"/>
      <x v="180"/>
      <x v="49"/>
      <x v="5"/>
      <x v="16"/>
    </i>
    <i r="11">
      <x v="289"/>
      <x v="7"/>
      <x v="104"/>
    </i>
    <i r="11">
      <x v="304"/>
      <x v="5"/>
      <x v="327"/>
    </i>
    <i r="11">
      <x v="349"/>
      <x v="5"/>
      <x v="116"/>
    </i>
    <i r="11">
      <x v="418"/>
      <x v="5"/>
      <x v="573"/>
    </i>
    <i r="11">
      <x v="473"/>
      <x v="5"/>
      <x v="550"/>
    </i>
    <i r="11">
      <x v="894"/>
      <x v="14"/>
      <x v="834"/>
    </i>
    <i t="blank" r="10">
      <x v="180"/>
    </i>
    <i>
      <x v="86"/>
      <x v="184"/>
      <x v="221"/>
      <x v="220"/>
      <x v="3"/>
      <x v="3"/>
      <x v="124"/>
      <x v="5"/>
      <x v="8"/>
      <x v="8"/>
      <x v="40"/>
      <x v="115"/>
      <x v="5"/>
      <x v="565"/>
    </i>
    <i r="11">
      <x v="125"/>
      <x v="5"/>
      <x v="262"/>
    </i>
    <i r="11">
      <x v="357"/>
      <x v="5"/>
      <x v="53"/>
    </i>
    <i r="11">
      <x v="647"/>
      <x v="2"/>
      <x v="659"/>
    </i>
    <i r="11">
      <x v="657"/>
      <x v="5"/>
      <x v="671"/>
    </i>
    <i r="11">
      <x v="1130"/>
      <x v="14"/>
      <x v="1030"/>
    </i>
    <i t="blank" r="10">
      <x v="40"/>
    </i>
    <i>
      <x v="87"/>
      <x v="202"/>
      <x v="210"/>
      <x v="232"/>
      <x v="5"/>
      <x v="3"/>
      <x v="120"/>
      <x v="1"/>
      <x v="8"/>
      <x v="3"/>
      <x v="147"/>
      <x v="358"/>
      <x v="5"/>
      <x v="537"/>
    </i>
    <i r="11">
      <x v="394"/>
      <x v="5"/>
      <x v="123"/>
    </i>
    <i t="blank" r="10">
      <x v="147"/>
    </i>
    <i>
      <x v="88"/>
      <x v="225"/>
      <x v="216"/>
      <x v="233"/>
      <x v="3"/>
      <x v="4"/>
      <x v="85"/>
      <x v="1"/>
      <x v="8"/>
      <x v="3"/>
      <x v="6"/>
      <x v="186"/>
      <x v="5"/>
      <x v="97"/>
    </i>
    <i r="11">
      <x v="271"/>
      <x v="5"/>
      <x v="480"/>
    </i>
    <i r="11">
      <x v="322"/>
      <x v="5"/>
      <x v="108"/>
    </i>
    <i r="11">
      <x v="415"/>
      <x v="5"/>
      <x v="182"/>
    </i>
    <i r="11">
      <x v="560"/>
      <x v="5"/>
      <x v="526"/>
    </i>
    <i r="11">
      <x v="746"/>
      <x v="7"/>
      <x v="89"/>
    </i>
    <i t="blank" r="10">
      <x v="6"/>
    </i>
    <i>
      <x v="89"/>
      <x v="71"/>
      <x v="319"/>
      <x v="189"/>
      <x v="5"/>
      <x v="3"/>
      <x v="79"/>
      <x v="1"/>
      <x v="8"/>
      <x v="10"/>
      <x v="22"/>
      <x v="102"/>
      <x v="5"/>
      <x v="208"/>
    </i>
    <i r="11">
      <x v="323"/>
      <x v="14"/>
      <x v="282"/>
    </i>
    <i r="11">
      <x v="547"/>
      <x v="14"/>
      <x v="342"/>
    </i>
    <i r="11">
      <x v="1098"/>
      <x v="14"/>
      <x v="610"/>
    </i>
    <i t="blank" r="10">
      <x v="22"/>
    </i>
    <i>
      <x v="90"/>
      <x v="226"/>
      <x v="321"/>
      <x v="190"/>
      <x v="5"/>
      <x v="3"/>
      <x v="66"/>
      <x v="1"/>
      <x v="8"/>
      <x v="10"/>
      <x v="148"/>
      <x v="137"/>
      <x v="5"/>
      <x v="295"/>
    </i>
    <i r="11">
      <x v="353"/>
      <x v="5"/>
      <x v="521"/>
    </i>
    <i r="11">
      <x v="681"/>
      <x v="14"/>
      <x v="690"/>
    </i>
    <i t="blank" r="10">
      <x v="148"/>
    </i>
    <i>
      <x v="91"/>
      <x v="228"/>
      <x v="211"/>
      <x v="234"/>
      <x v="5"/>
      <x v="3"/>
      <x v="63"/>
      <x v="1"/>
      <x v="8"/>
      <x v="3"/>
      <x v="51"/>
      <x v="31"/>
      <x v="5"/>
      <x v="147"/>
    </i>
    <i r="11">
      <x v="540"/>
      <x v="14"/>
      <x v="3"/>
    </i>
    <i r="11">
      <x v="553"/>
      <x v="14"/>
      <x v="444"/>
    </i>
    <i t="blank" r="10">
      <x v="51"/>
    </i>
    <i>
      <x v="92"/>
      <x v="204"/>
      <x v="271"/>
      <x v="235"/>
      <x v="3"/>
      <x v="4"/>
      <x v="19"/>
      <x v="1"/>
      <x v="8"/>
      <x v="3"/>
      <x v="91"/>
      <x v="70"/>
      <x v="5"/>
      <x v="79"/>
    </i>
    <i r="11">
      <x v="345"/>
      <x v="14"/>
      <x v="414"/>
    </i>
    <i t="blank" r="10">
      <x v="91"/>
    </i>
    <i>
      <x v="93"/>
      <x v="190"/>
      <x v="203"/>
      <x v="236"/>
      <x v="2"/>
      <x v="5"/>
      <x v="13"/>
      <x v="1"/>
      <x v="8"/>
      <x v="14"/>
      <x v="192"/>
      <x v="89"/>
      <x v="5"/>
      <x v="431"/>
    </i>
    <i r="11">
      <x v="527"/>
      <x v="5"/>
      <x v="324"/>
    </i>
    <i t="blank" r="10">
      <x v="192"/>
    </i>
    <i>
      <x v="94"/>
      <x v="255"/>
      <x v="230"/>
      <x v="237"/>
      <x v="3"/>
      <x v="3"/>
      <x v="78"/>
      <x v="1"/>
      <x v="8"/>
      <x v="10"/>
      <x v="58"/>
      <x v="93"/>
      <x v="5"/>
      <x v="449"/>
    </i>
    <i r="11">
      <x v="410"/>
      <x v="7"/>
      <x v="174"/>
    </i>
    <i r="11">
      <x v="505"/>
      <x v="5"/>
      <x v="336"/>
    </i>
    <i r="11">
      <x v="900"/>
      <x v="14"/>
      <x v="827"/>
    </i>
    <i t="blank" r="10">
      <x v="58"/>
    </i>
    <i>
      <x v="95"/>
      <x v="187"/>
      <x v="227"/>
      <x v="238"/>
      <x v="2"/>
      <x v="5"/>
      <x v="11"/>
      <x v="1"/>
      <x v="8"/>
      <x v="14"/>
      <x v="41"/>
      <x v="302"/>
      <x v="2"/>
      <x v="117"/>
    </i>
    <i t="blank" r="10">
      <x v="41"/>
    </i>
    <i>
      <x v="96"/>
      <x v="265"/>
      <x v="232"/>
      <x v="239"/>
      <x v="3"/>
      <x v="2"/>
      <x v="22"/>
      <x v="1"/>
      <x v="8"/>
      <x v="8"/>
      <x v="62"/>
      <x v="691"/>
      <x v="14"/>
      <x v="707"/>
    </i>
    <i r="5">
      <x v="3"/>
      <x v="22"/>
      <x v="1"/>
      <x v="8"/>
      <x v="8"/>
      <x v="62"/>
      <x v="312"/>
      <x v="14"/>
      <x v="474"/>
    </i>
    <i r="11">
      <x v="1073"/>
      <x v="2"/>
      <x v="216"/>
    </i>
    <i r="11">
      <x v="1104"/>
      <x v="5"/>
      <x v="985"/>
    </i>
    <i t="blank" r="10">
      <x v="62"/>
    </i>
    <i>
      <x v="97"/>
      <x v="264"/>
      <x v="333"/>
      <x v="240"/>
      <x v="2"/>
      <x v="5"/>
      <x v="1"/>
      <x v="1"/>
      <x v="8"/>
      <x v="14"/>
      <x v="61"/>
      <x v="22"/>
      <x v="7"/>
      <x v="5"/>
    </i>
    <i r="11">
      <x v="757"/>
      <x v="2"/>
      <x v="770"/>
    </i>
    <i t="blank" r="10">
      <x v="61"/>
    </i>
    <i>
      <x v="98"/>
      <x v="267"/>
      <x v="362"/>
      <x v="203"/>
      <x v="3"/>
      <x v="1"/>
      <x v="137"/>
      <x v="1"/>
      <x v="8"/>
      <x v="14"/>
      <x v="63"/>
      <x v="122"/>
      <x v="7"/>
      <x v="297"/>
    </i>
    <i r="11">
      <x v="150"/>
      <x v="5"/>
      <x v="225"/>
    </i>
    <i r="11">
      <x v="983"/>
      <x v="2"/>
      <x v="936"/>
    </i>
    <i r="11">
      <x v="1032"/>
      <x v="7"/>
      <x v="986"/>
    </i>
    <i t="blank" r="10">
      <x v="63"/>
    </i>
    <i>
      <x v="99"/>
      <x v="83"/>
      <x v="389"/>
      <x v="241"/>
      <x v="3"/>
      <x v="10"/>
      <x v="166"/>
      <x v="1"/>
      <x v="8"/>
      <x v="57"/>
      <x v="158"/>
      <x v="42"/>
      <x v="5"/>
      <x v="484"/>
    </i>
    <i r="11">
      <x v="814"/>
      <x v="2"/>
      <x v="861"/>
    </i>
    <i r="11">
      <x v="815"/>
      <x v="5"/>
      <x v="844"/>
    </i>
    <i r="11">
      <x v="816"/>
      <x v="2"/>
      <x v="873"/>
    </i>
    <i r="11">
      <x v="817"/>
      <x v="5"/>
      <x v="886"/>
    </i>
    <i r="11">
      <x v="818"/>
      <x v="5"/>
      <x v="837"/>
    </i>
    <i r="11">
      <x v="819"/>
      <x v="2"/>
      <x v="843"/>
    </i>
    <i r="11">
      <x v="820"/>
      <x v="5"/>
      <x v="867"/>
    </i>
    <i r="11">
      <x v="949"/>
      <x v="5"/>
      <x v="938"/>
    </i>
    <i r="11">
      <x v="952"/>
      <x v="5"/>
      <x v="942"/>
    </i>
    <i r="11">
      <x v="956"/>
      <x v="5"/>
      <x v="941"/>
    </i>
    <i r="11">
      <x v="969"/>
      <x v="5"/>
      <x v="937"/>
    </i>
    <i r="11">
      <x v="970"/>
      <x v="5"/>
      <x v="939"/>
    </i>
    <i r="11">
      <x v="980"/>
      <x v="5"/>
      <x v="940"/>
    </i>
    <i t="blank" r="10">
      <x v="158"/>
    </i>
    <i>
      <x v="100"/>
      <x v="25"/>
      <x v="348"/>
      <x v="219"/>
      <x v="3"/>
      <x v="3"/>
      <x v="77"/>
      <x v="13"/>
      <x v="2"/>
      <x v="31"/>
      <x v="127"/>
      <x v="902"/>
      <x v="3"/>
      <x v="855"/>
    </i>
    <i>
      <x v="101"/>
      <x v="25"/>
      <x v="348"/>
      <x v="242"/>
      <x v="3"/>
      <x v="3"/>
      <x v="77"/>
      <x v="13"/>
      <x v="2"/>
      <x v="31"/>
      <x v="127"/>
      <x v="58"/>
      <x v="3"/>
      <x v="357"/>
    </i>
    <i r="11">
      <x v="902"/>
      <x v="3"/>
      <x v="855"/>
    </i>
    <i t="blank" r="10">
      <x v="127"/>
    </i>
    <i>
      <x v="106"/>
      <x v="72"/>
      <x v="366"/>
      <x v="245"/>
      <x v="5"/>
      <x v="3"/>
      <x v="103"/>
      <x v="2"/>
      <x v="1"/>
      <x v="50"/>
      <x v="83"/>
      <x v="235"/>
      <x v="5"/>
      <x v="490"/>
    </i>
    <i r="5">
      <x v="4"/>
      <x v="103"/>
      <x v="2"/>
      <x v="1"/>
      <x v="50"/>
      <x v="83"/>
      <x v="458"/>
      <x v="5"/>
      <x v="510"/>
    </i>
    <i>
      <x v="107"/>
      <x v="73"/>
      <x v="377"/>
      <x v="244"/>
      <x v="3"/>
      <x v="1"/>
      <x v="193"/>
      <x v="2"/>
      <x v="1"/>
      <x v="50"/>
      <x v="83"/>
      <x v="765"/>
      <x v="14"/>
      <x v="773"/>
    </i>
    <i r="11">
      <x v="783"/>
      <x v="5"/>
      <x v="788"/>
    </i>
    <i r="5">
      <x v="4"/>
      <x v="193"/>
      <x v="2"/>
      <x v="1"/>
      <x v="50"/>
      <x v="83"/>
      <x v="594"/>
      <x v="5"/>
      <x v="611"/>
    </i>
    <i r="11">
      <x v="811"/>
      <x v="14"/>
      <x v="800"/>
    </i>
    <i>
      <x v="108"/>
      <x v="6"/>
      <x v="377"/>
      <x v="182"/>
      <x v="3"/>
      <x v="1"/>
      <x v="193"/>
      <x v="2"/>
      <x v="1"/>
      <x v="50"/>
      <x v="83"/>
      <x v="765"/>
      <x v="14"/>
      <x v="773"/>
    </i>
    <i r="11">
      <x v="783"/>
      <x v="5"/>
      <x v="788"/>
    </i>
    <i t="blank" r="10">
      <x v="83"/>
    </i>
    <i>
      <x v="109"/>
      <x v="74"/>
      <x v="267"/>
      <x v="171"/>
      <x v="4"/>
      <x v="1"/>
      <x v="109"/>
      <x v="2"/>
      <x v="1"/>
      <x v="50"/>
      <x v="195"/>
      <x v="206"/>
      <x v="14"/>
      <x v="341"/>
    </i>
    <i r="11">
      <x v="630"/>
      <x v="5"/>
      <x v="649"/>
    </i>
    <i r="11">
      <x v="752"/>
      <x v="14"/>
      <x v="757"/>
    </i>
    <i r="11">
      <x v="774"/>
      <x v="2"/>
      <x v="784"/>
    </i>
    <i t="blank" r="10">
      <x v="195"/>
    </i>
    <i>
      <x v="110"/>
      <x v="80"/>
      <x v="378"/>
      <x v="358"/>
      <x v="3"/>
      <x v="4"/>
      <x v="149"/>
      <x v="2"/>
      <x v="1"/>
      <x v="50"/>
      <x v="83"/>
      <x v="251"/>
      <x v="2"/>
      <x v="275"/>
    </i>
    <i r="11">
      <x v="309"/>
      <x v="14"/>
      <x v="542"/>
    </i>
    <i r="11">
      <x v="739"/>
      <x v="5"/>
      <x v="747"/>
    </i>
    <i r="11">
      <x v="754"/>
      <x v="5"/>
      <x v="765"/>
    </i>
    <i t="blank" r="10">
      <x v="83"/>
    </i>
    <i>
      <x v="111"/>
      <x v="75"/>
      <x v="378"/>
      <x v="352"/>
      <x v="3"/>
      <x v="4"/>
      <x v="151"/>
      <x v="2"/>
      <x v="1"/>
      <x v="50"/>
      <x v="150"/>
      <x v="739"/>
      <x v="5"/>
      <x v="747"/>
    </i>
    <i r="11">
      <x v="754"/>
      <x v="5"/>
      <x v="765"/>
    </i>
    <i t="blank" r="10">
      <x v="150"/>
    </i>
    <i>
      <x v="112"/>
      <x v="76"/>
      <x v="380"/>
      <x v="172"/>
      <x v="4"/>
      <x v="1"/>
      <x v="94"/>
      <x v="2"/>
      <x v="1"/>
      <x v="50"/>
      <x v="149"/>
      <x v="47"/>
      <x v="14"/>
      <x v="102"/>
    </i>
    <i r="11">
      <x v="81"/>
      <x v="14"/>
      <x v="249"/>
    </i>
    <i r="11">
      <x v="206"/>
      <x v="14"/>
      <x v="341"/>
    </i>
    <i r="11">
      <x v="272"/>
      <x v="14"/>
      <x v="570"/>
    </i>
    <i r="11">
      <x v="881"/>
      <x v="5"/>
      <x v="818"/>
    </i>
    <i r="11">
      <x v="1092"/>
      <x v="14"/>
      <x v="578"/>
    </i>
    <i r="11">
      <x v="1110"/>
      <x v="14"/>
      <x v="1016"/>
    </i>
    <i r="5">
      <x v="4"/>
      <x v="94"/>
      <x v="2"/>
      <x v="1"/>
      <x v="50"/>
      <x v="149"/>
      <x v="3"/>
      <x v="5"/>
      <x v="497"/>
    </i>
    <i r="11">
      <x v="237"/>
      <x v="5"/>
      <x v="42"/>
    </i>
    <i t="blank" r="10">
      <x v="149"/>
    </i>
    <i>
      <x v="113"/>
      <x v="77"/>
      <x v="366"/>
      <x v="243"/>
      <x v="5"/>
      <x v="4"/>
      <x v="158"/>
      <x v="2"/>
      <x v="1"/>
      <x v="50"/>
      <x v="134"/>
      <x v="458"/>
      <x v="5"/>
      <x v="510"/>
    </i>
    <i t="blank" r="10">
      <x v="134"/>
    </i>
    <i>
      <x v="114"/>
      <x/>
      <x v="380"/>
      <x v="220"/>
      <x v="3"/>
      <x v="4"/>
      <x v="186"/>
      <x v="2"/>
      <x v="1"/>
      <x v="50"/>
      <x v="149"/>
      <x v="3"/>
      <x v="5"/>
      <x v="497"/>
    </i>
    <i r="11">
      <x v="237"/>
      <x v="5"/>
      <x v="42"/>
    </i>
    <i t="blank" r="10">
      <x v="149"/>
    </i>
    <i>
      <x v="115"/>
      <x v="78"/>
      <x v="309"/>
      <x v="247"/>
      <x v="3"/>
      <x v="1"/>
      <x v="24"/>
      <x v="2"/>
      <x v="1"/>
      <x v="50"/>
      <x v="199"/>
      <x v="783"/>
      <x v="5"/>
      <x v="788"/>
    </i>
    <i r="5">
      <x v="4"/>
      <x v="24"/>
      <x v="2"/>
      <x v="1"/>
      <x v="50"/>
      <x v="199"/>
      <x v="3"/>
      <x v="5"/>
      <x v="497"/>
    </i>
    <i r="11">
      <x v="237"/>
      <x v="5"/>
      <x v="42"/>
    </i>
    <i r="11">
      <x v="251"/>
      <x v="2"/>
      <x v="275"/>
    </i>
    <i r="11">
      <x v="309"/>
      <x v="14"/>
      <x v="542"/>
    </i>
    <i r="11">
      <x v="589"/>
      <x v="7"/>
      <x v="602"/>
    </i>
    <i r="11">
      <x v="594"/>
      <x v="5"/>
      <x v="611"/>
    </i>
    <i r="11">
      <x v="724"/>
      <x v="14"/>
      <x v="711"/>
    </i>
    <i r="11">
      <x v="811"/>
      <x v="14"/>
      <x v="800"/>
    </i>
    <i r="11">
      <x v="932"/>
      <x v="14"/>
      <x v="943"/>
    </i>
    <i r="11">
      <x v="1099"/>
      <x v="14"/>
      <x v="987"/>
    </i>
    <i>
      <x v="116"/>
      <x v="79"/>
      <x v="309"/>
      <x v="203"/>
      <x v="3"/>
      <x v="1"/>
      <x v="24"/>
      <x v="2"/>
      <x v="1"/>
      <x v="50"/>
      <x v="199"/>
      <x v="47"/>
      <x v="14"/>
      <x v="102"/>
    </i>
    <i r="5">
      <x v="4"/>
      <x v="24"/>
      <x v="2"/>
      <x v="1"/>
      <x v="50"/>
      <x v="199"/>
      <x v="3"/>
      <x v="5"/>
      <x v="497"/>
    </i>
    <i r="11">
      <x v="237"/>
      <x v="5"/>
      <x v="42"/>
    </i>
    <i r="11">
      <x v="589"/>
      <x v="7"/>
      <x v="602"/>
    </i>
    <i r="11">
      <x v="594"/>
      <x v="5"/>
      <x v="611"/>
    </i>
    <i t="blank" r="10">
      <x v="199"/>
    </i>
    <i>
      <x v="118"/>
      <x v="23"/>
      <x v="325"/>
      <x v="249"/>
      <x v="3"/>
      <x v="3"/>
      <x v="73"/>
      <x v="2"/>
      <x v="1"/>
      <x v="50"/>
      <x v="13"/>
      <x v="21"/>
      <x v="5"/>
      <x v="281"/>
    </i>
    <i t="blank" r="10">
      <x v="13"/>
    </i>
    <i>
      <x v="119"/>
      <x v="50"/>
      <x v="375"/>
      <x v="250"/>
      <x v="2"/>
      <x v="5"/>
      <x v="187"/>
      <x v="2"/>
      <x v="1"/>
      <x v="50"/>
      <x v="2"/>
      <x v="665"/>
      <x v="5"/>
      <x v="676"/>
    </i>
    <i r="11">
      <x v="916"/>
      <x v="6"/>
      <x v="899"/>
    </i>
    <i r="11">
      <x v="1034"/>
      <x v="5"/>
      <x v="970"/>
    </i>
    <i t="blank" r="10">
      <x v="2"/>
    </i>
    <i>
      <x v="120"/>
      <x v="192"/>
      <x v="306"/>
      <x v="251"/>
      <x v="2"/>
      <x v="5"/>
      <x v="12"/>
      <x v="13"/>
      <x v="1"/>
      <x v="7"/>
      <x v="159"/>
      <x v="114"/>
      <x v="5"/>
      <x v="445"/>
    </i>
    <i r="11">
      <x v="503"/>
      <x v="5"/>
      <x v="128"/>
    </i>
    <i r="11">
      <x v="895"/>
      <x v="2"/>
      <x v="914"/>
    </i>
    <i t="blank" r="10">
      <x v="159"/>
    </i>
    <i>
      <x v="121"/>
      <x v="35"/>
      <x v="248"/>
      <x v="252"/>
      <x v="2"/>
      <x v="5"/>
      <x v="14"/>
      <x v="13"/>
      <x v="1"/>
      <x v="7"/>
      <x v="189"/>
      <x v="170"/>
      <x v="5"/>
      <x v="539"/>
    </i>
    <i t="blank" r="10">
      <x v="189"/>
    </i>
    <i>
      <x v="122"/>
      <x v="12"/>
      <x v="202"/>
      <x v="196"/>
      <x v="4"/>
      <x v="1"/>
      <x v="40"/>
      <x v="13"/>
      <x v="1"/>
      <x v="7"/>
      <x v="9"/>
      <x v="174"/>
      <x v="7"/>
      <x v="145"/>
    </i>
    <i r="11">
      <x v="406"/>
      <x v="5"/>
      <x v="215"/>
    </i>
    <i r="11">
      <x v="523"/>
      <x v="7"/>
      <x v="246"/>
    </i>
    <i t="blank" r="10">
      <x v="9"/>
    </i>
    <i>
      <x v="123"/>
      <x v="31"/>
      <x v="350"/>
      <x v="197"/>
      <x v="4"/>
      <x v="1"/>
      <x v="105"/>
      <x v="13"/>
      <x v="1"/>
      <x v="7"/>
      <x v="151"/>
      <x v="364"/>
      <x v="5"/>
      <x v="284"/>
    </i>
    <i r="11">
      <x v="580"/>
      <x v="7"/>
      <x v="481"/>
    </i>
    <i r="11">
      <x v="729"/>
      <x v="7"/>
      <x v="730"/>
    </i>
    <i r="11">
      <x v="738"/>
      <x v="7"/>
      <x v="746"/>
    </i>
    <i t="blank" r="10">
      <x v="151"/>
    </i>
    <i>
      <x v="124"/>
      <x v="62"/>
      <x v="277"/>
      <x v="253"/>
      <x v="3"/>
      <x v="4"/>
      <x v="59"/>
      <x v="13"/>
      <x v="1"/>
      <x v="7"/>
      <x v="196"/>
      <x v="204"/>
      <x v="5"/>
      <x v="143"/>
    </i>
    <i r="11">
      <x v="644"/>
      <x v="5"/>
      <x v="655"/>
    </i>
    <i r="11">
      <x v="880"/>
      <x v="5"/>
      <x v="817"/>
    </i>
    <i t="blank" r="10">
      <x v="196"/>
    </i>
    <i>
      <x v="125"/>
      <x v="63"/>
      <x v="274"/>
      <x v="254"/>
      <x v="3"/>
      <x v="3"/>
      <x v="156"/>
      <x v="13"/>
      <x v="1"/>
      <x v="7"/>
      <x v="197"/>
      <x v="90"/>
      <x v="5"/>
      <x v="199"/>
    </i>
    <i r="11">
      <x v="389"/>
      <x v="5"/>
      <x v="279"/>
    </i>
    <i r="11">
      <x v="602"/>
      <x v="7"/>
      <x v="609"/>
    </i>
    <i r="11">
      <x v="651"/>
      <x v="5"/>
      <x v="666"/>
    </i>
    <i r="11">
      <x v="652"/>
      <x v="5"/>
      <x v="667"/>
    </i>
    <i r="11">
      <x v="684"/>
      <x v="14"/>
      <x v="694"/>
    </i>
    <i r="11">
      <x v="685"/>
      <x v="14"/>
      <x v="695"/>
    </i>
    <i t="blank" r="10">
      <x v="197"/>
    </i>
    <i>
      <x v="126"/>
      <x v="250"/>
      <x v="266"/>
      <x v="255"/>
      <x v="4"/>
      <x v="1"/>
      <x v="95"/>
      <x v="13"/>
      <x v="1"/>
      <x v="7"/>
      <x v="151"/>
      <x v="362"/>
      <x v="5"/>
      <x v="513"/>
    </i>
    <i r="11">
      <x v="729"/>
      <x v="7"/>
      <x v="730"/>
    </i>
    <i r="11">
      <x v="1096"/>
      <x v="7"/>
      <x v="988"/>
    </i>
    <i r="11">
      <x v="1112"/>
      <x v="5"/>
      <x v="1018"/>
    </i>
    <i t="blank" r="10">
      <x v="151"/>
    </i>
    <i>
      <x v="127"/>
      <x v="19"/>
      <x v="284"/>
      <x v="256"/>
      <x v="5"/>
      <x v="3"/>
      <x v="82"/>
      <x v="13"/>
      <x v="1"/>
      <x v="7"/>
      <x v="11"/>
      <x v="117"/>
      <x v="2"/>
      <x v="41"/>
    </i>
    <i r="11">
      <x v="162"/>
      <x v="5"/>
      <x v="291"/>
    </i>
    <i r="11">
      <x v="229"/>
      <x v="5"/>
      <x v="11"/>
    </i>
    <i r="11">
      <x v="413"/>
      <x v="2"/>
      <x v="228"/>
    </i>
    <i r="11">
      <x v="417"/>
      <x v="5"/>
      <x v="162"/>
    </i>
    <i t="blank" r="10">
      <x v="11"/>
    </i>
    <i>
      <x v="128"/>
      <x v="64"/>
      <x v="275"/>
      <x v="220"/>
      <x v="3"/>
      <x v="3"/>
      <x v="153"/>
      <x v="13"/>
      <x v="1"/>
      <x v="7"/>
      <x v="196"/>
      <x v="90"/>
      <x v="5"/>
      <x v="199"/>
    </i>
    <i r="11">
      <x v="652"/>
      <x v="5"/>
      <x v="667"/>
    </i>
    <i r="5">
      <x v="4"/>
      <x v="153"/>
      <x v="13"/>
      <x v="1"/>
      <x v="7"/>
      <x v="196"/>
      <x v="116"/>
      <x v="5"/>
      <x v="395"/>
    </i>
    <i>
      <x v="129"/>
      <x v="65"/>
      <x v="273"/>
      <x v="257"/>
      <x v="3"/>
      <x v="4"/>
      <x v="59"/>
      <x v="13"/>
      <x v="1"/>
      <x v="7"/>
      <x v="196"/>
      <x v="55"/>
      <x v="5"/>
      <x v="546"/>
    </i>
    <i r="11">
      <x v="116"/>
      <x v="5"/>
      <x v="395"/>
    </i>
    <i r="11">
      <x v="463"/>
      <x v="5"/>
      <x v="308"/>
    </i>
    <i r="11">
      <x v="492"/>
      <x v="7"/>
      <x v="394"/>
    </i>
    <i r="11">
      <x v="773"/>
      <x v="5"/>
      <x v="799"/>
    </i>
    <i r="5">
      <x v="6"/>
      <x v="59"/>
      <x v="13"/>
      <x v="1"/>
      <x v="7"/>
      <x v="196"/>
      <x v="653"/>
      <x v="5"/>
      <x v="678"/>
    </i>
    <i r="11">
      <x v="731"/>
      <x v="5"/>
      <x v="710"/>
    </i>
    <i>
      <x v="130"/>
      <x v="66"/>
      <x v="274"/>
      <x v="178"/>
      <x v="5"/>
      <x v="3"/>
      <x v="153"/>
      <x v="13"/>
      <x v="1"/>
      <x v="7"/>
      <x v="196"/>
      <x v="389"/>
      <x v="5"/>
      <x v="279"/>
    </i>
    <i r="11">
      <x v="651"/>
      <x v="5"/>
      <x v="666"/>
    </i>
    <i>
      <x v="131"/>
      <x v="67"/>
      <x v="277"/>
      <x v="203"/>
      <x v="3"/>
      <x v="4"/>
      <x v="59"/>
      <x v="13"/>
      <x v="1"/>
      <x v="7"/>
      <x v="196"/>
      <x v="644"/>
      <x v="5"/>
      <x v="655"/>
    </i>
    <i r="11">
      <x v="880"/>
      <x v="5"/>
      <x v="817"/>
    </i>
    <i>
      <x v="132"/>
      <x v="68"/>
      <x v="276"/>
      <x v="258"/>
      <x v="3"/>
      <x v="3"/>
      <x v="157"/>
      <x v="13"/>
      <x v="1"/>
      <x v="7"/>
      <x v="196"/>
      <x v="361"/>
      <x v="5"/>
      <x v="272"/>
    </i>
    <i r="11">
      <x v="520"/>
      <x v="5"/>
      <x v="150"/>
    </i>
    <i t="blank" r="10">
      <x v="196"/>
    </i>
    <i>
      <x v="133"/>
      <x v="166"/>
      <x v="291"/>
      <x v="259"/>
      <x v="3"/>
      <x v="6"/>
      <x v="98"/>
      <x v="3"/>
      <x v="15"/>
      <x v="61"/>
      <x v="183"/>
      <x v="259"/>
      <x v="5"/>
      <x v="46"/>
    </i>
    <i r="11">
      <x v="664"/>
      <x v="5"/>
      <x v="675"/>
    </i>
    <i r="11">
      <x v="727"/>
      <x v="5"/>
      <x v="706"/>
    </i>
    <i r="11">
      <x v="924"/>
      <x v="6"/>
      <x v="927"/>
    </i>
    <i t="blank" r="10">
      <x v="183"/>
    </i>
    <i>
      <x v="134"/>
      <x v="140"/>
      <x v="214"/>
      <x v="260"/>
      <x v="3"/>
      <x v="4"/>
      <x v="102"/>
      <x v="8"/>
      <x v="2"/>
      <x v="9"/>
      <x v="2"/>
      <x v="4"/>
      <x v="9"/>
      <x v="598"/>
    </i>
    <i r="11">
      <x v="224"/>
      <x v="5"/>
      <x v="316"/>
    </i>
    <i r="11">
      <x v="239"/>
      <x v="14"/>
      <x v="276"/>
    </i>
    <i r="11">
      <x v="256"/>
      <x v="5"/>
      <x v="87"/>
    </i>
    <i r="11">
      <x v="381"/>
      <x v="7"/>
      <x v="462"/>
    </i>
    <i r="11">
      <x v="598"/>
      <x v="14"/>
      <x v="616"/>
    </i>
    <i r="11">
      <x v="625"/>
      <x v="5"/>
      <x v="642"/>
    </i>
    <i>
      <x v="135"/>
      <x v="7"/>
      <x v="214"/>
      <x v="369"/>
      <x v="3"/>
      <x v="4"/>
      <x v="154"/>
      <x v="8"/>
      <x v="2"/>
      <x v="9"/>
      <x v="2"/>
      <x v="625"/>
      <x v="5"/>
      <x v="642"/>
    </i>
    <i t="blank" r="10">
      <x v="2"/>
    </i>
    <i>
      <x v="136"/>
      <x v="206"/>
      <x v="250"/>
      <x v="162"/>
      <x v="4"/>
      <x v="1"/>
      <x v="39"/>
      <x v="15"/>
      <x/>
      <x v="53"/>
      <x v="97"/>
      <x v="188"/>
      <x v="14"/>
      <x v="577"/>
    </i>
    <i r="11">
      <x v="300"/>
      <x v="14"/>
      <x v="575"/>
    </i>
    <i r="11">
      <x v="310"/>
      <x v="5"/>
      <x v="519"/>
    </i>
    <i r="11">
      <x v="311"/>
      <x v="5"/>
      <x v="139"/>
    </i>
    <i r="11">
      <x v="661"/>
      <x v="5"/>
      <x v="672"/>
    </i>
    <i>
      <x v="137"/>
      <x v="207"/>
      <x v="251"/>
      <x v="262"/>
      <x v="3"/>
      <x v="1"/>
      <x v="39"/>
      <x v="15"/>
      <x/>
      <x v="53"/>
      <x v="97"/>
      <x v="188"/>
      <x v="14"/>
      <x v="577"/>
    </i>
    <i r="11">
      <x v="300"/>
      <x v="14"/>
      <x v="575"/>
    </i>
    <i r="11">
      <x v="310"/>
      <x v="5"/>
      <x v="519"/>
    </i>
    <i r="11">
      <x v="311"/>
      <x v="5"/>
      <x v="139"/>
    </i>
    <i t="blank" r="10">
      <x v="97"/>
    </i>
    <i>
      <x v="138"/>
      <x v="167"/>
      <x v="318"/>
      <x v="263"/>
      <x v="3"/>
      <x v="9"/>
      <x v="171"/>
      <x/>
      <x v="10"/>
      <x v="11"/>
      <x v="123"/>
      <x v="892"/>
      <x v="14"/>
      <x v="911"/>
    </i>
    <i r="11">
      <x v="893"/>
      <x v="14"/>
      <x v="912"/>
    </i>
    <i t="blank" r="10">
      <x v="123"/>
    </i>
    <i>
      <x v="139"/>
      <x v="171"/>
      <x v="247"/>
      <x v="264"/>
      <x v="3"/>
      <x v="2"/>
      <x v="70"/>
      <x v="15"/>
      <x/>
      <x v="47"/>
      <x v="186"/>
      <x v="535"/>
      <x v="2"/>
      <x v="381"/>
    </i>
    <i r="5">
      <x v="4"/>
      <x v="70"/>
      <x v="15"/>
      <x/>
      <x v="47"/>
      <x v="186"/>
      <x v="17"/>
      <x v="14"/>
      <x v="580"/>
    </i>
    <i r="11">
      <x v="231"/>
      <x v="5"/>
      <x v="426"/>
    </i>
    <i r="11">
      <x v="297"/>
      <x v="5"/>
      <x v="211"/>
    </i>
    <i r="11">
      <x v="1074"/>
      <x v="5"/>
      <x v="1005"/>
    </i>
    <i t="blank" r="10">
      <x v="186"/>
    </i>
    <i>
      <x v="140"/>
      <x v="178"/>
      <x v="237"/>
      <x v="176"/>
      <x v="3"/>
      <x v="6"/>
      <x v="184"/>
      <x v="3"/>
      <x v="15"/>
      <x v="44"/>
      <x v="141"/>
      <x v="184"/>
      <x v="5"/>
      <x v="94"/>
    </i>
    <i r="11">
      <x v="1132"/>
      <x v="2"/>
      <x v="166"/>
    </i>
    <i t="blank" r="10">
      <x v="141"/>
    </i>
    <i>
      <x v="142"/>
      <x/>
      <x v="387"/>
      <x v="266"/>
      <x v="2"/>
      <x v="6"/>
      <x v="188"/>
      <x v="30"/>
      <x v="15"/>
      <x v="1"/>
      <x v="128"/>
      <x v="958"/>
      <x v="5"/>
      <x v="963"/>
    </i>
    <i r="3">
      <x v="267"/>
      <x v="3"/>
      <x v="6"/>
      <x v="189"/>
      <x v="30"/>
      <x v="15"/>
      <x v="1"/>
      <x v="128"/>
      <x v="958"/>
      <x v="5"/>
      <x v="963"/>
    </i>
    <i t="blank" r="10">
      <x v="128"/>
    </i>
    <i>
      <x v="143"/>
      <x v="32"/>
      <x v="302"/>
      <x v="268"/>
      <x v="4"/>
      <x v="1"/>
      <x v="44"/>
      <x v="4"/>
      <x v="8"/>
      <x v="8"/>
      <x v="17"/>
      <x v="64"/>
      <x v="5"/>
      <x v="265"/>
    </i>
    <i r="11">
      <x v="72"/>
      <x v="7"/>
      <x v="7"/>
    </i>
    <i t="blank" r="10">
      <x v="17"/>
    </i>
    <i>
      <x v="144"/>
      <x v="179"/>
      <x v="278"/>
      <x v="269"/>
      <x v="2"/>
      <x v="5"/>
      <x v="10"/>
      <x v="4"/>
      <x v="8"/>
      <x v="14"/>
      <x v="2"/>
      <x v="161"/>
      <x v="5"/>
      <x v="350"/>
    </i>
    <i t="blank" r="10">
      <x v="2"/>
    </i>
    <i>
      <x v="145"/>
      <x v="205"/>
      <x v="199"/>
      <x v="270"/>
      <x v="3"/>
      <x v="3"/>
      <x v="74"/>
      <x v="4"/>
      <x v="8"/>
      <x v="3"/>
      <x v="153"/>
      <x v="133"/>
      <x v="5"/>
      <x v="376"/>
    </i>
    <i t="blank" r="10">
      <x v="153"/>
    </i>
    <i>
      <x v="146"/>
      <x v="81"/>
      <x v="285"/>
      <x v="271"/>
      <x v="3"/>
      <x v="3"/>
      <x v="122"/>
      <x v="4"/>
      <x v="8"/>
      <x v="3"/>
      <x v="23"/>
      <x v="623"/>
      <x v="14"/>
      <x v="457"/>
    </i>
    <i r="5">
      <x v="4"/>
      <x v="122"/>
      <x v="4"/>
      <x v="8"/>
      <x v="3"/>
      <x v="23"/>
      <x v="29"/>
      <x v="5"/>
      <x v="514"/>
    </i>
    <i r="11">
      <x v="200"/>
      <x v="2"/>
      <x v="290"/>
    </i>
    <i t="blank" r="10">
      <x v="23"/>
    </i>
    <i>
      <x v="147"/>
      <x v="210"/>
      <x v="338"/>
      <x v="272"/>
      <x v="3"/>
      <x v="10"/>
      <x v="178"/>
      <x v="4"/>
      <x v="8"/>
      <x v="57"/>
      <x v="161"/>
      <x v="849"/>
      <x v="5"/>
      <x v="883"/>
    </i>
    <i r="11">
      <x v="850"/>
      <x v="5"/>
      <x v="848"/>
    </i>
    <i r="11">
      <x v="946"/>
      <x v="5"/>
      <x v="950"/>
    </i>
    <i r="11">
      <x v="959"/>
      <x v="5"/>
      <x v="951"/>
    </i>
    <i r="11">
      <x v="960"/>
      <x v="5"/>
      <x v="948"/>
    </i>
    <i r="11">
      <x v="962"/>
      <x v="5"/>
      <x v="945"/>
    </i>
    <i r="11">
      <x v="963"/>
      <x v="5"/>
      <x v="946"/>
    </i>
    <i r="11">
      <x v="981"/>
      <x v="5"/>
      <x v="952"/>
    </i>
    <i r="11">
      <x v="982"/>
      <x v="5"/>
      <x v="947"/>
    </i>
    <i r="11">
      <x v="1036"/>
      <x v="5"/>
      <x v="971"/>
    </i>
    <i r="11">
      <x v="1171"/>
      <x v="5"/>
      <x v="949"/>
    </i>
    <i t="blank" r="10">
      <x v="161"/>
    </i>
    <i>
      <x v="148"/>
      <x v="194"/>
      <x v="265"/>
      <x v="273"/>
      <x v="2"/>
      <x v="5"/>
      <x v="5"/>
      <x v="4"/>
      <x v="8"/>
      <x v="14"/>
      <x v="105"/>
      <x v="510"/>
      <x v="5"/>
      <x v="36"/>
    </i>
    <i t="blank" r="10">
      <x v="105"/>
    </i>
    <i>
      <x v="150"/>
      <x v="173"/>
      <x v="288"/>
      <x v="275"/>
      <x v="3"/>
      <x v="3"/>
      <x v="117"/>
      <x v="4"/>
      <x v="8"/>
      <x v="10"/>
      <x v="162"/>
      <x v="350"/>
      <x v="5"/>
      <x v="239"/>
    </i>
    <i r="11">
      <x v="678"/>
      <x v="5"/>
      <x v="683"/>
    </i>
    <i t="blank" r="10">
      <x v="162"/>
    </i>
    <i>
      <x v="151"/>
      <x v="174"/>
      <x v="201"/>
      <x v="274"/>
      <x v="3"/>
      <x v="3"/>
      <x v="72"/>
      <x v="4"/>
      <x v="8"/>
      <x v="10"/>
      <x v="153"/>
      <x v="449"/>
      <x v="5"/>
      <x v="344"/>
    </i>
    <i t="blank" r="10">
      <x v="153"/>
    </i>
    <i>
      <x v="152"/>
      <x v="52"/>
      <x v="252"/>
      <x v="175"/>
      <x v="3"/>
      <x v="4"/>
      <x v="32"/>
      <x v="2"/>
      <x v="1"/>
      <x v="50"/>
      <x v="107"/>
      <x v="37"/>
      <x v="5"/>
      <x v="534"/>
    </i>
    <i r="11">
      <x v="112"/>
      <x v="7"/>
      <x v="43"/>
    </i>
    <i r="11">
      <x v="208"/>
      <x v="5"/>
      <x v="39"/>
    </i>
    <i r="11">
      <x v="211"/>
      <x v="5"/>
      <x v="169"/>
    </i>
    <i r="11">
      <x v="347"/>
      <x v="5"/>
      <x v="133"/>
    </i>
    <i r="11">
      <x v="515"/>
      <x v="5"/>
      <x v="192"/>
    </i>
    <i r="11">
      <x v="642"/>
      <x v="6"/>
      <x v="653"/>
    </i>
    <i r="11">
      <x v="875"/>
      <x v="14"/>
      <x v="813"/>
    </i>
    <i r="11">
      <x v="1133"/>
      <x v="14"/>
      <x v="1006"/>
    </i>
    <i t="blank" r="10">
      <x v="107"/>
    </i>
    <i>
      <x v="153"/>
      <x v="208"/>
      <x v="268"/>
      <x v="264"/>
      <x v="3"/>
      <x v="2"/>
      <x v="118"/>
      <x v="10"/>
      <x/>
      <x v="47"/>
      <x v="180"/>
      <x v="111"/>
      <x v="5"/>
      <x v="25"/>
    </i>
    <i t="blank" r="10">
      <x v="180"/>
    </i>
    <i>
      <x v="154"/>
      <x v="54"/>
      <x v="217"/>
      <x v="159"/>
      <x v="3"/>
      <x v="2"/>
      <x v="30"/>
      <x v="17"/>
      <x v="15"/>
      <x v="49"/>
      <x v="180"/>
      <x v="40"/>
      <x v="14"/>
      <x v="451"/>
    </i>
    <i r="11">
      <x v="50"/>
      <x v="5"/>
      <x v="338"/>
    </i>
    <i r="11">
      <x v="86"/>
      <x v="14"/>
      <x v="201"/>
    </i>
    <i r="11">
      <x v="98"/>
      <x v="14"/>
      <x v="422"/>
    </i>
    <i r="11">
      <x v="128"/>
      <x v="14"/>
      <x v="156"/>
    </i>
    <i r="11">
      <x v="205"/>
      <x v="14"/>
      <x v="27"/>
    </i>
    <i r="11">
      <x v="219"/>
      <x v="14"/>
      <x v="456"/>
    </i>
    <i r="11">
      <x v="228"/>
      <x v="14"/>
      <x v="198"/>
    </i>
    <i r="11">
      <x v="247"/>
      <x v="5"/>
      <x v="90"/>
    </i>
    <i r="11">
      <x v="261"/>
      <x v="14"/>
      <x v="579"/>
    </i>
    <i r="11">
      <x v="281"/>
      <x v="14"/>
      <x v="153"/>
    </i>
    <i r="11">
      <x v="294"/>
      <x v="5"/>
      <x v="106"/>
    </i>
    <i r="11">
      <x v="308"/>
      <x v="5"/>
      <x v="368"/>
    </i>
    <i r="11">
      <x v="333"/>
      <x v="5"/>
      <x v="51"/>
    </i>
    <i r="11">
      <x v="356"/>
      <x v="14"/>
      <x v="524"/>
    </i>
    <i r="11">
      <x v="365"/>
      <x v="14"/>
      <x v="131"/>
    </i>
    <i r="11">
      <x v="383"/>
      <x v="14"/>
      <x v="346"/>
    </i>
    <i r="11">
      <x v="385"/>
      <x v="5"/>
      <x v="493"/>
    </i>
    <i r="11">
      <x v="391"/>
      <x v="5"/>
      <x v="292"/>
    </i>
    <i r="11">
      <x v="405"/>
      <x v="5"/>
      <x v="264"/>
    </i>
    <i r="11">
      <x v="428"/>
      <x v="5"/>
      <x v="261"/>
    </i>
    <i r="11">
      <x v="456"/>
      <x v="14"/>
      <x v="388"/>
    </i>
    <i r="11">
      <x v="512"/>
      <x v="14"/>
      <x v="248"/>
    </i>
    <i r="11">
      <x v="526"/>
      <x v="5"/>
      <x v="403"/>
    </i>
    <i r="11">
      <x v="610"/>
      <x v="14"/>
      <x v="631"/>
    </i>
    <i r="5">
      <x v="6"/>
      <x v="30"/>
      <x v="17"/>
      <x v="15"/>
      <x v="49"/>
      <x v="180"/>
      <x v="238"/>
      <x v="2"/>
      <x v="112"/>
    </i>
    <i r="11">
      <x v="636"/>
      <x v="5"/>
      <x v="647"/>
    </i>
    <i r="11">
      <x v="637"/>
      <x v="5"/>
      <x v="648"/>
    </i>
    <i r="11">
      <x v="643"/>
      <x v="5"/>
      <x v="661"/>
    </i>
    <i r="11">
      <x v="696"/>
      <x v="5"/>
      <x v="693"/>
    </i>
    <i r="11">
      <x v="747"/>
      <x v="5"/>
      <x v="345"/>
    </i>
    <i r="11">
      <x v="753"/>
      <x v="14"/>
      <x v="761"/>
    </i>
    <i r="11">
      <x v="771"/>
      <x v="7"/>
      <x v="777"/>
    </i>
    <i r="11">
      <x v="772"/>
      <x v="5"/>
      <x v="781"/>
    </i>
    <i r="11">
      <x v="780"/>
      <x v="14"/>
      <x v="787"/>
    </i>
    <i r="11">
      <x v="804"/>
      <x v="14"/>
      <x v="797"/>
    </i>
    <i r="11">
      <x v="876"/>
      <x v="5"/>
      <x v="814"/>
    </i>
    <i r="11">
      <x v="877"/>
      <x v="5"/>
      <x v="815"/>
    </i>
    <i r="11">
      <x v="878"/>
      <x v="14"/>
      <x v="866"/>
    </i>
    <i r="11">
      <x v="906"/>
      <x v="14"/>
      <x v="924"/>
    </i>
    <i r="11">
      <x v="907"/>
      <x v="5"/>
      <x v="815"/>
    </i>
    <i r="11">
      <x v="1077"/>
      <x v="5"/>
      <x v="989"/>
    </i>
    <i r="11">
      <x v="1113"/>
      <x v="5"/>
      <x v="1019"/>
    </i>
    <i r="11">
      <x v="1114"/>
      <x v="14"/>
      <x v="1020"/>
    </i>
    <i r="11">
      <x v="1129"/>
      <x v="14"/>
      <x v="1002"/>
    </i>
    <i r="1">
      <x v="55"/>
      <x v="218"/>
      <x v="159"/>
      <x v="3"/>
      <x v="2"/>
      <x v="30"/>
      <x v="17"/>
      <x v="15"/>
      <x v="49"/>
      <x v="180"/>
      <x v="405"/>
      <x v="5"/>
      <x v="264"/>
    </i>
    <i r="5">
      <x v="6"/>
      <x v="30"/>
      <x v="17"/>
      <x v="15"/>
      <x v="49"/>
      <x v="180"/>
      <x v="636"/>
      <x v="5"/>
      <x v="647"/>
    </i>
    <i r="1">
      <x v="56"/>
      <x v="219"/>
      <x v="159"/>
      <x v="3"/>
      <x v="6"/>
      <x v="30"/>
      <x v="17"/>
      <x v="15"/>
      <x v="49"/>
      <x v="180"/>
      <x v="582"/>
      <x v="5"/>
      <x v="606"/>
    </i>
    <i r="1">
      <x v="57"/>
      <x v="220"/>
      <x v="159"/>
      <x v="3"/>
      <x v="6"/>
      <x v="30"/>
      <x v="17"/>
      <x v="15"/>
      <x v="49"/>
      <x v="180"/>
      <x v="238"/>
      <x v="2"/>
      <x v="112"/>
    </i>
    <i r="11">
      <x v="747"/>
      <x v="5"/>
      <x v="345"/>
    </i>
    <i r="1">
      <x v="58"/>
      <x v="217"/>
      <x v="159"/>
      <x v="3"/>
      <x v="6"/>
      <x v="30"/>
      <x v="17"/>
      <x v="15"/>
      <x v="49"/>
      <x v="180"/>
      <x v="733"/>
      <x v="5"/>
      <x v="748"/>
    </i>
    <i t="blank" r="10">
      <x v="180"/>
    </i>
    <i>
      <x v="155"/>
      <x v="220"/>
      <x v="231"/>
      <x v="276"/>
      <x v="3"/>
      <x v="4"/>
      <x v="34"/>
      <x v="8"/>
      <x v="2"/>
      <x v="9"/>
      <x v="175"/>
      <x v="351"/>
      <x v="5"/>
      <x v="452"/>
    </i>
    <i r="11">
      <x v="662"/>
      <x v="5"/>
      <x v="688"/>
    </i>
    <i r="11">
      <x v="1094"/>
      <x v="14"/>
      <x v="152"/>
    </i>
    <i t="blank" r="10">
      <x v="175"/>
    </i>
    <i>
      <x v="156"/>
      <x v="217"/>
      <x v="323"/>
      <x v="360"/>
      <x v="3"/>
      <x v="1"/>
      <x v="141"/>
      <x v="7"/>
      <x/>
      <x v="52"/>
      <x v="129"/>
      <x v="593"/>
      <x v="5"/>
      <x v="605"/>
    </i>
    <i>
      <x v="159"/>
      <x v="216"/>
      <x v="323"/>
      <x v="357"/>
      <x v="3"/>
      <x v="1"/>
      <x v="54"/>
      <x v="7"/>
      <x/>
      <x v="52"/>
      <x v="129"/>
      <x v="593"/>
      <x v="5"/>
      <x v="605"/>
    </i>
    <i r="5">
      <x v="3"/>
      <x v="54"/>
      <x v="7"/>
      <x/>
      <x v="52"/>
      <x v="129"/>
      <x v="232"/>
      <x v="14"/>
      <x v="212"/>
    </i>
    <i r="11">
      <x v="495"/>
      <x v="14"/>
      <x v="18"/>
    </i>
    <i r="11">
      <x v="1070"/>
      <x v="5"/>
      <x v="569"/>
    </i>
    <i r="11">
      <x v="1071"/>
      <x v="14"/>
      <x v="62"/>
    </i>
    <i r="5">
      <x v="4"/>
      <x v="54"/>
      <x v="7"/>
      <x/>
      <x v="52"/>
      <x v="129"/>
      <x v="1063"/>
      <x v="5"/>
      <x v="217"/>
    </i>
    <i t="blank" r="10">
      <x v="129"/>
    </i>
    <i>
      <x v="160"/>
      <x v="102"/>
      <x v="360"/>
      <x v="310"/>
      <x v="3"/>
      <x v="2"/>
      <x v="61"/>
      <x v="6"/>
      <x/>
      <x v="28"/>
      <x v="29"/>
      <x v="291"/>
      <x v="8"/>
      <x v="335"/>
    </i>
    <i r="11">
      <x v="539"/>
      <x v="8"/>
      <x v="488"/>
    </i>
    <i r="11">
      <x v="1041"/>
      <x v="10"/>
      <x v="822"/>
    </i>
    <i t="blank" r="10">
      <x v="29"/>
    </i>
    <i>
      <x v="161"/>
      <x v="209"/>
      <x v="209"/>
      <x v="356"/>
      <x v="3"/>
      <x v="3"/>
      <x v="60"/>
      <x v="6"/>
      <x/>
      <x v="52"/>
      <x v="38"/>
      <x v="245"/>
      <x v="10"/>
      <x v="517"/>
    </i>
    <i r="11">
      <x v="276"/>
      <x v="8"/>
      <x v="13"/>
    </i>
    <i r="11">
      <x v="342"/>
      <x v="8"/>
      <x v="21"/>
    </i>
    <i r="11">
      <x v="904"/>
      <x v="10"/>
      <x v="922"/>
    </i>
    <i r="11">
      <x v="1054"/>
      <x v="8"/>
      <x v="309"/>
    </i>
    <i r="11">
      <x v="1088"/>
      <x v="10"/>
      <x v="1012"/>
    </i>
    <i r="11">
      <x v="1128"/>
      <x v="8"/>
      <x v="944"/>
    </i>
    <i t="blank" r="10">
      <x v="38"/>
    </i>
    <i>
      <x v="162"/>
      <x v="161"/>
      <x v="307"/>
      <x v="281"/>
      <x v="5"/>
      <x v="3"/>
      <x v="47"/>
      <x v="15"/>
      <x/>
      <x v="47"/>
      <x v="182"/>
      <x v="97"/>
      <x v="15"/>
      <x v="434"/>
    </i>
    <i r="11">
      <x v="106"/>
      <x v="5"/>
      <x v="66"/>
    </i>
    <i r="11">
      <x v="147"/>
      <x v="2"/>
      <x v="214"/>
    </i>
    <i r="11">
      <x v="325"/>
      <x v="15"/>
      <x v="499"/>
    </i>
    <i r="11">
      <x v="427"/>
      <x v="15"/>
      <x v="564"/>
    </i>
    <i r="11">
      <x v="485"/>
      <x v="5"/>
      <x v="319"/>
    </i>
    <i r="11">
      <x v="778"/>
      <x v="1"/>
      <x v="785"/>
    </i>
    <i r="11">
      <x v="891"/>
      <x v="1"/>
      <x v="826"/>
    </i>
    <i r="11">
      <x v="923"/>
      <x v="5"/>
      <x v="910"/>
    </i>
    <i r="11">
      <x v="1139"/>
      <x v="15"/>
      <x v="273"/>
    </i>
    <i r="11">
      <x v="1140"/>
      <x v="15"/>
      <x v="83"/>
    </i>
    <i>
      <x v="163"/>
      <x v="162"/>
      <x v="307"/>
      <x v="282"/>
      <x v="3"/>
      <x v="3"/>
      <x v="47"/>
      <x v="15"/>
      <x/>
      <x v="47"/>
      <x v="182"/>
      <x v="485"/>
      <x v="5"/>
      <x v="319"/>
    </i>
    <i r="1">
      <x v="163"/>
      <x v="307"/>
      <x v="283"/>
      <x v="3"/>
      <x v="3"/>
      <x v="47"/>
      <x v="15"/>
      <x/>
      <x v="47"/>
      <x v="182"/>
      <x v="147"/>
      <x v="2"/>
      <x v="214"/>
    </i>
    <i t="blank" r="10">
      <x v="182"/>
    </i>
    <i>
      <x v="164"/>
      <x v="10"/>
      <x v="304"/>
      <x v="162"/>
      <x v="4"/>
      <x v="1"/>
      <x v="204"/>
      <x v="15"/>
      <x/>
      <x v="53"/>
      <x v="198"/>
      <x v="279"/>
      <x v="5"/>
      <x v="38"/>
    </i>
    <i r="11">
      <x v="513"/>
      <x v="5"/>
      <x v="334"/>
    </i>
    <i r="5">
      <x v="6"/>
      <x v="204"/>
      <x v="15"/>
      <x/>
      <x v="53"/>
      <x v="198"/>
      <x v="1138"/>
      <x v="5"/>
      <x v="1031"/>
    </i>
    <i t="blank" r="10">
      <x v="198"/>
    </i>
    <i>
      <x v="165"/>
      <x v="164"/>
      <x v="307"/>
      <x v="284"/>
      <x v="6"/>
      <x v="3"/>
      <x v="47"/>
      <x v="15"/>
      <x/>
      <x v="47"/>
      <x v="182"/>
      <x v="97"/>
      <x v="15"/>
      <x v="434"/>
    </i>
    <i r="11">
      <x v="106"/>
      <x v="5"/>
      <x v="66"/>
    </i>
    <i r="11">
      <x v="147"/>
      <x v="2"/>
      <x v="214"/>
    </i>
    <i r="11">
      <x v="325"/>
      <x v="15"/>
      <x v="499"/>
    </i>
    <i r="11">
      <x v="427"/>
      <x v="15"/>
      <x v="564"/>
    </i>
    <i r="11">
      <x v="485"/>
      <x v="5"/>
      <x v="319"/>
    </i>
    <i r="11">
      <x v="1139"/>
      <x v="15"/>
      <x v="273"/>
    </i>
    <i r="11">
      <x v="1140"/>
      <x v="15"/>
      <x v="83"/>
    </i>
    <i>
      <x v="166"/>
      <x v="165"/>
      <x v="307"/>
      <x v="285"/>
      <x v="5"/>
      <x v="3"/>
      <x v="47"/>
      <x v="15"/>
      <x/>
      <x v="47"/>
      <x v="182"/>
      <x v="97"/>
      <x v="15"/>
      <x v="434"/>
    </i>
    <i r="11">
      <x v="106"/>
      <x v="5"/>
      <x v="66"/>
    </i>
    <i r="11">
      <x v="147"/>
      <x v="2"/>
      <x v="214"/>
    </i>
    <i r="11">
      <x v="325"/>
      <x v="15"/>
      <x v="499"/>
    </i>
    <i r="11">
      <x v="427"/>
      <x v="15"/>
      <x v="564"/>
    </i>
    <i r="11">
      <x v="485"/>
      <x v="5"/>
      <x v="319"/>
    </i>
    <i r="11">
      <x v="778"/>
      <x v="1"/>
      <x v="785"/>
    </i>
    <i r="11">
      <x v="1139"/>
      <x v="15"/>
      <x v="273"/>
    </i>
    <i r="11">
      <x v="1140"/>
      <x v="15"/>
      <x v="83"/>
    </i>
    <i t="blank" r="10">
      <x v="182"/>
    </i>
    <i>
      <x v="167"/>
      <x v="199"/>
      <x v="391"/>
      <x v="353"/>
      <x v="3"/>
      <x v="4"/>
      <x v="175"/>
      <x v="28"/>
      <x v="8"/>
      <x v="57"/>
      <x v="163"/>
      <x v="1101"/>
      <x v="1"/>
      <x v="990"/>
    </i>
    <i r="11">
      <x v="1102"/>
      <x v="1"/>
      <x v="991"/>
    </i>
    <i r="5">
      <x v="10"/>
      <x v="175"/>
      <x v="28"/>
      <x v="8"/>
      <x v="57"/>
      <x v="163"/>
      <x v="845"/>
      <x v="5"/>
      <x v="1013"/>
    </i>
    <i r="11">
      <x v="846"/>
      <x v="5"/>
      <x v="831"/>
    </i>
    <i r="11">
      <x v="847"/>
      <x v="2"/>
      <x v="856"/>
    </i>
    <i r="11">
      <x v="933"/>
      <x v="1"/>
      <x v="974"/>
    </i>
    <i r="11">
      <x v="939"/>
      <x v="1"/>
      <x v="973"/>
    </i>
    <i r="11">
      <x v="940"/>
      <x v="5"/>
      <x v="956"/>
    </i>
    <i r="11">
      <x v="941"/>
      <x v="5"/>
      <x v="957"/>
    </i>
    <i r="11">
      <x v="954"/>
      <x v="1"/>
      <x v="972"/>
    </i>
    <i r="11">
      <x v="955"/>
      <x v="5"/>
      <x v="955"/>
    </i>
    <i r="11">
      <x v="966"/>
      <x v="1"/>
      <x v="975"/>
    </i>
    <i r="11">
      <x v="968"/>
      <x v="5"/>
      <x v="954"/>
    </i>
    <i>
      <x v="168"/>
      <x v="198"/>
      <x v="341"/>
      <x v="287"/>
      <x v="3"/>
      <x v="10"/>
      <x v="174"/>
      <x v="28"/>
      <x v="8"/>
      <x v="57"/>
      <x v="163"/>
      <x v="845"/>
      <x v="5"/>
      <x v="1013"/>
    </i>
    <i r="11">
      <x v="846"/>
      <x v="5"/>
      <x v="831"/>
    </i>
    <i r="11">
      <x v="933"/>
      <x v="1"/>
      <x v="974"/>
    </i>
    <i r="11">
      <x v="939"/>
      <x v="1"/>
      <x v="973"/>
    </i>
    <i r="11">
      <x v="940"/>
      <x v="5"/>
      <x v="956"/>
    </i>
    <i r="11">
      <x v="941"/>
      <x v="5"/>
      <x v="957"/>
    </i>
    <i r="11">
      <x v="954"/>
      <x v="1"/>
      <x v="972"/>
    </i>
    <i r="11">
      <x v="955"/>
      <x v="5"/>
      <x v="955"/>
    </i>
    <i r="11">
      <x v="966"/>
      <x v="1"/>
      <x v="975"/>
    </i>
    <i r="11">
      <x v="968"/>
      <x v="5"/>
      <x v="954"/>
    </i>
    <i r="11">
      <x v="1044"/>
      <x v="5"/>
      <x v="976"/>
    </i>
    <i t="blank" r="10">
      <x v="163"/>
    </i>
    <i>
      <x v="169"/>
      <x v="193"/>
      <x v="354"/>
      <x v="288"/>
      <x v="2"/>
      <x v="5"/>
      <x v="9"/>
      <x v="15"/>
      <x/>
      <x v="47"/>
      <x v="201"/>
      <x v="307"/>
      <x v="2"/>
      <x v="440"/>
    </i>
    <i r="11">
      <x v="424"/>
      <x v="5"/>
      <x v="533"/>
    </i>
    <i t="blank" r="10">
      <x v="201"/>
    </i>
    <i>
      <x v="170"/>
      <x v="200"/>
      <x v="340"/>
      <x v="289"/>
      <x v="3"/>
      <x v="10"/>
      <x v="176"/>
      <x v="28"/>
      <x v="8"/>
      <x v="57"/>
      <x v="163"/>
      <x v="845"/>
      <x v="5"/>
      <x v="1013"/>
    </i>
    <i r="11">
      <x v="846"/>
      <x v="5"/>
      <x v="831"/>
    </i>
    <i r="11">
      <x v="847"/>
      <x v="2"/>
      <x v="856"/>
    </i>
    <i r="11">
      <x v="933"/>
      <x v="1"/>
      <x v="974"/>
    </i>
    <i r="11">
      <x v="939"/>
      <x v="1"/>
      <x v="973"/>
    </i>
    <i r="11">
      <x v="940"/>
      <x v="5"/>
      <x v="956"/>
    </i>
    <i r="11">
      <x v="941"/>
      <x v="5"/>
      <x v="957"/>
    </i>
    <i r="11">
      <x v="954"/>
      <x v="1"/>
      <x v="972"/>
    </i>
    <i r="11">
      <x v="955"/>
      <x v="5"/>
      <x v="955"/>
    </i>
    <i r="11">
      <x v="966"/>
      <x v="1"/>
      <x v="975"/>
    </i>
    <i r="11">
      <x v="968"/>
      <x v="5"/>
      <x v="954"/>
    </i>
    <i r="11">
      <x v="1044"/>
      <x v="5"/>
      <x v="976"/>
    </i>
    <i t="blank" r="10">
      <x v="163"/>
    </i>
    <i>
      <x v="171"/>
      <x v="141"/>
      <x v="370"/>
      <x v="163"/>
      <x v="5"/>
      <x v="6"/>
      <x v="140"/>
      <x v="19"/>
      <x v="15"/>
      <x v="48"/>
      <x v="183"/>
      <x v="226"/>
      <x v="5"/>
      <x v="72"/>
    </i>
    <i r="11">
      <x v="263"/>
      <x v="5"/>
      <x v="121"/>
    </i>
    <i r="11">
      <x v="632"/>
      <x v="5"/>
      <x v="627"/>
    </i>
    <i r="11">
      <x v="633"/>
      <x v="5"/>
      <x v="629"/>
    </i>
    <i r="11">
      <x v="634"/>
      <x v="5"/>
      <x v="628"/>
    </i>
    <i r="11">
      <x v="748"/>
      <x v="5"/>
      <x v="759"/>
    </i>
    <i r="1">
      <x v="142"/>
      <x v="363"/>
      <x v="163"/>
      <x v="3"/>
      <x v="6"/>
      <x v="96"/>
      <x v="19"/>
      <x v="15"/>
      <x v="48"/>
      <x v="183"/>
      <x v="26"/>
      <x v="5"/>
      <x v="241"/>
    </i>
    <i r="11">
      <x v="27"/>
      <x v="5"/>
      <x v="441"/>
    </i>
    <i r="11">
      <x v="75"/>
      <x v="5"/>
      <x v="99"/>
    </i>
    <i r="11">
      <x v="103"/>
      <x v="5"/>
      <x v="525"/>
    </i>
    <i r="11">
      <x v="263"/>
      <x v="5"/>
      <x v="121"/>
    </i>
    <i r="11">
      <x v="284"/>
      <x v="5"/>
      <x v="549"/>
    </i>
    <i r="11">
      <x v="393"/>
      <x v="5"/>
      <x v="238"/>
    </i>
    <i r="11">
      <x v="452"/>
      <x v="15"/>
      <x v="494"/>
    </i>
    <i r="11">
      <x v="487"/>
      <x v="5"/>
      <x v="245"/>
    </i>
    <i r="11">
      <x v="498"/>
      <x v="15"/>
      <x v="92"/>
    </i>
    <i r="11">
      <x v="617"/>
      <x v="14"/>
      <x v="589"/>
    </i>
    <i r="11">
      <x v="688"/>
      <x v="1"/>
      <x v="703"/>
    </i>
    <i r="11">
      <x v="689"/>
      <x v="1"/>
      <x v="704"/>
    </i>
    <i r="11">
      <x v="699"/>
      <x v="5"/>
      <x v="717"/>
    </i>
    <i r="11">
      <x v="742"/>
      <x v="1"/>
      <x v="752"/>
    </i>
    <i r="11">
      <x v="748"/>
      <x v="5"/>
      <x v="759"/>
    </i>
    <i r="11">
      <x v="749"/>
      <x v="5"/>
      <x v="756"/>
    </i>
    <i r="11">
      <x v="921"/>
      <x v="5"/>
      <x v="925"/>
    </i>
    <i r="11">
      <x v="1172"/>
      <x v="5"/>
      <x v="1057"/>
    </i>
    <i r="1">
      <x v="143"/>
      <x v="371"/>
      <x v="164"/>
      <x v="4"/>
      <x v="6"/>
      <x v="140"/>
      <x v="19"/>
      <x v="15"/>
      <x v="48"/>
      <x v="183"/>
      <x v="26"/>
      <x v="5"/>
      <x v="241"/>
    </i>
    <i r="11">
      <x v="263"/>
      <x v="5"/>
      <x v="121"/>
    </i>
    <i r="11">
      <x v="487"/>
      <x v="5"/>
      <x v="245"/>
    </i>
    <i r="11">
      <x v="599"/>
      <x v="5"/>
      <x v="617"/>
    </i>
    <i r="1">
      <x v="144"/>
      <x v="372"/>
      <x v="163"/>
      <x v="3"/>
      <x v="6"/>
      <x v="140"/>
      <x v="19"/>
      <x v="15"/>
      <x v="48"/>
      <x v="183"/>
      <x v="26"/>
      <x v="5"/>
      <x v="241"/>
    </i>
    <i r="11">
      <x v="27"/>
      <x v="5"/>
      <x v="441"/>
    </i>
    <i r="11">
      <x v="75"/>
      <x v="5"/>
      <x v="99"/>
    </i>
    <i r="11">
      <x v="263"/>
      <x v="5"/>
      <x v="121"/>
    </i>
    <i r="11">
      <x v="393"/>
      <x v="5"/>
      <x v="238"/>
    </i>
    <i r="11">
      <x v="487"/>
      <x v="5"/>
      <x v="245"/>
    </i>
    <i r="11">
      <x v="600"/>
      <x v="2"/>
      <x v="618"/>
    </i>
    <i r="11">
      <x v="601"/>
      <x v="5"/>
      <x v="619"/>
    </i>
    <i t="blank" r="10">
      <x v="183"/>
    </i>
    <i>
      <x v="172"/>
      <x v="27"/>
      <x v="292"/>
      <x v="291"/>
      <x v="5"/>
      <x v="3"/>
      <x v="84"/>
      <x v="8"/>
      <x v="2"/>
      <x v="9"/>
      <x v="2"/>
      <x v="39"/>
      <x v="7"/>
      <x v="608"/>
    </i>
    <i r="11">
      <x v="82"/>
      <x v="5"/>
      <x v="44"/>
    </i>
    <i r="11">
      <x v="163"/>
      <x v="14"/>
      <x v="364"/>
    </i>
    <i r="11">
      <x v="217"/>
      <x v="7"/>
      <x v="455"/>
    </i>
    <i r="11">
      <x v="249"/>
      <x v="14"/>
      <x v="469"/>
    </i>
    <i r="11">
      <x v="390"/>
      <x v="14"/>
      <x v="58"/>
    </i>
    <i r="11">
      <x v="563"/>
      <x v="5"/>
      <x v="258"/>
    </i>
    <i r="11">
      <x v="723"/>
      <x v="5"/>
      <x v="725"/>
    </i>
    <i r="11">
      <x v="1137"/>
      <x v="14"/>
      <x v="1007"/>
    </i>
    <i t="blank" r="10">
      <x v="2"/>
    </i>
    <i>
      <x v="173"/>
      <x v="242"/>
      <x v="336"/>
      <x v="292"/>
      <x v="4"/>
      <x v="1"/>
      <x v="107"/>
      <x v="8"/>
      <x v="2"/>
      <x v="9"/>
      <x v="55"/>
      <x v="7"/>
      <x v="5"/>
      <x v="482"/>
    </i>
    <i r="11">
      <x v="8"/>
      <x v="5"/>
      <x v="207"/>
    </i>
    <i r="11">
      <x v="257"/>
      <x v="5"/>
      <x v="191"/>
    </i>
    <i r="11">
      <x v="762"/>
      <x v="14"/>
      <x v="769"/>
    </i>
    <i r="11">
      <x v="928"/>
      <x v="14"/>
      <x v="928"/>
    </i>
    <i t="blank" r="10">
      <x v="55"/>
    </i>
    <i>
      <x v="174"/>
      <x v="28"/>
      <x v="311"/>
      <x v="167"/>
      <x v="3"/>
      <x v="3"/>
      <x v="55"/>
      <x v="8"/>
      <x v="2"/>
      <x v="9"/>
      <x v="16"/>
      <x v="163"/>
      <x v="14"/>
      <x v="364"/>
    </i>
    <i r="11">
      <x v="175"/>
      <x v="5"/>
      <x v="366"/>
    </i>
    <i r="11">
      <x v="249"/>
      <x v="14"/>
      <x v="469"/>
    </i>
    <i r="5">
      <x v="4"/>
      <x v="55"/>
      <x v="8"/>
      <x v="2"/>
      <x v="9"/>
      <x v="16"/>
      <x v="330"/>
      <x v="14"/>
      <x v="362"/>
    </i>
    <i r="11">
      <x v="798"/>
      <x v="5"/>
      <x v="795"/>
    </i>
    <i t="blank" r="10">
      <x v="16"/>
    </i>
    <i>
      <x v="175"/>
      <x v="243"/>
      <x v="347"/>
      <x v="293"/>
      <x v="4"/>
      <x v="1"/>
      <x v="132"/>
      <x v="8"/>
      <x v="2"/>
      <x v="9"/>
      <x v="55"/>
      <x v="7"/>
      <x v="5"/>
      <x v="482"/>
    </i>
    <i r="11">
      <x v="8"/>
      <x v="5"/>
      <x v="207"/>
    </i>
    <i r="11">
      <x v="257"/>
      <x v="5"/>
      <x v="191"/>
    </i>
    <i r="11">
      <x v="762"/>
      <x v="14"/>
      <x v="769"/>
    </i>
    <i r="11">
      <x v="928"/>
      <x v="14"/>
      <x v="928"/>
    </i>
    <i t="blank" r="10">
      <x v="55"/>
    </i>
    <i>
      <x v="176"/>
      <x v="29"/>
      <x v="322"/>
      <x v="294"/>
      <x v="3"/>
      <x v="3"/>
      <x v="26"/>
      <x v="8"/>
      <x v="2"/>
      <x v="59"/>
      <x v="180"/>
      <x v="217"/>
      <x v="7"/>
      <x v="455"/>
    </i>
    <i r="11">
      <x v="249"/>
      <x v="14"/>
      <x v="469"/>
    </i>
    <i r="11">
      <x v="390"/>
      <x v="14"/>
      <x v="58"/>
    </i>
    <i r="11">
      <x v="563"/>
      <x v="5"/>
      <x v="258"/>
    </i>
    <i r="5">
      <x v="4"/>
      <x v="26"/>
      <x v="8"/>
      <x v="2"/>
      <x v="59"/>
      <x v="180"/>
      <x v="11"/>
      <x v="5"/>
      <x v="450"/>
    </i>
    <i r="11">
      <x v="94"/>
      <x v="14"/>
      <x v="367"/>
    </i>
    <i r="11">
      <x v="120"/>
      <x v="14"/>
      <x v="541"/>
    </i>
    <i r="11">
      <x v="321"/>
      <x v="5"/>
      <x v="256"/>
    </i>
    <i r="11">
      <x v="330"/>
      <x v="14"/>
      <x v="362"/>
    </i>
    <i r="11">
      <x v="459"/>
      <x v="14"/>
      <x v="194"/>
    </i>
    <i r="11">
      <x v="472"/>
      <x v="5"/>
      <x v="435"/>
    </i>
    <i r="11">
      <x v="579"/>
      <x v="7"/>
      <x v="165"/>
    </i>
    <i r="11">
      <x v="585"/>
      <x v="14"/>
      <x v="401"/>
    </i>
    <i r="11">
      <x v="779"/>
      <x v="14"/>
      <x v="796"/>
    </i>
    <i r="11">
      <x v="1166"/>
      <x v="5"/>
      <x v="1055"/>
    </i>
    <i t="blank" r="10">
      <x v="180"/>
    </i>
    <i>
      <x v="177"/>
      <x v="121"/>
      <x v="269"/>
      <x v="295"/>
      <x v="4"/>
      <x v="1"/>
      <x v="38"/>
      <x v="13"/>
      <x v="1"/>
      <x v="31"/>
      <x v="2"/>
      <x v="46"/>
      <x v="5"/>
      <x v="509"/>
    </i>
    <i r="11">
      <x v="210"/>
      <x v="5"/>
      <x v="96"/>
    </i>
    <i r="11">
      <x v="298"/>
      <x v="5"/>
      <x v="518"/>
    </i>
    <i r="11">
      <x v="445"/>
      <x v="5"/>
      <x v="118"/>
    </i>
    <i r="11">
      <x v="558"/>
      <x v="7"/>
      <x v="155"/>
    </i>
    <i r="11">
      <x v="756"/>
      <x v="7"/>
      <x v="767"/>
    </i>
    <i r="11">
      <x v="911"/>
      <x v="7"/>
      <x v="890"/>
    </i>
    <i r="11">
      <x v="912"/>
      <x v="7"/>
      <x v="905"/>
    </i>
    <i r="11">
      <x v="977"/>
      <x v="7"/>
      <x v="958"/>
    </i>
    <i r="1">
      <x v="122"/>
      <x v="270"/>
      <x v="296"/>
      <x v="4"/>
      <x v="1"/>
      <x v="146"/>
      <x v="13"/>
      <x v="1"/>
      <x v="31"/>
      <x v="2"/>
      <x v="672"/>
      <x v="5"/>
      <x v="698"/>
    </i>
    <i r="11">
      <x v="673"/>
      <x v="13"/>
      <x v="699"/>
    </i>
    <i r="11">
      <x v="674"/>
      <x v="13"/>
      <x v="700"/>
    </i>
    <i r="11">
      <x v="675"/>
      <x v="13"/>
      <x v="701"/>
    </i>
    <i r="11">
      <x v="1011"/>
      <x v="13"/>
      <x v="702"/>
    </i>
    <i r="11">
      <x v="1122"/>
      <x v="16"/>
      <x v="1026"/>
    </i>
    <i t="blank" r="10">
      <x v="2"/>
    </i>
    <i>
      <x v="178"/>
      <x v="227"/>
      <x v="339"/>
      <x v="272"/>
      <x v="3"/>
      <x v="11"/>
      <x v="178"/>
      <x v="29"/>
      <x v="8"/>
      <x v="57"/>
      <x v="161"/>
      <x v="851"/>
      <x v="5"/>
      <x v="915"/>
    </i>
    <i r="11">
      <x v="852"/>
      <x v="5"/>
      <x v="875"/>
    </i>
    <i r="11">
      <x v="853"/>
      <x v="14"/>
      <x v="895"/>
    </i>
    <i r="11">
      <x v="854"/>
      <x v="14"/>
      <x v="277"/>
    </i>
    <i r="11">
      <x v="855"/>
      <x v="14"/>
      <x v="885"/>
    </i>
    <i r="11">
      <x v="856"/>
      <x v="14"/>
      <x v="860"/>
    </i>
    <i r="11">
      <x v="857"/>
      <x v="14"/>
      <x v="865"/>
    </i>
    <i r="11">
      <x v="859"/>
      <x v="14"/>
      <x v="832"/>
    </i>
    <i r="11">
      <x v="860"/>
      <x v="14"/>
      <x v="859"/>
    </i>
    <i r="11">
      <x v="861"/>
      <x v="14"/>
      <x v="894"/>
    </i>
    <i r="11">
      <x v="862"/>
      <x v="14"/>
      <x v="882"/>
    </i>
    <i r="11">
      <x v="863"/>
      <x v="2"/>
      <x v="847"/>
    </i>
    <i r="11">
      <x v="864"/>
      <x v="5"/>
      <x v="840"/>
    </i>
    <i r="11">
      <x v="865"/>
      <x v="14"/>
      <x v="878"/>
    </i>
    <i r="11">
      <x v="866"/>
      <x v="5"/>
      <x v="917"/>
    </i>
    <i r="11">
      <x v="867"/>
      <x v="5"/>
      <x v="918"/>
    </i>
    <i r="11">
      <x v="931"/>
      <x v="5"/>
      <x v="916"/>
    </i>
    <i r="11">
      <x v="1111"/>
      <x v="14"/>
      <x v="1017"/>
    </i>
    <i t="blank" r="10">
      <x v="161"/>
    </i>
    <i>
      <x v="179"/>
      <x v="59"/>
      <x v="344"/>
      <x v="297"/>
      <x v="3"/>
      <x v="10"/>
      <x v="164"/>
      <x v="11"/>
      <x v="8"/>
      <x v="57"/>
      <x v="164"/>
      <x v="805"/>
      <x v="5"/>
      <x v="853"/>
    </i>
    <i r="11">
      <x v="806"/>
      <x v="5"/>
      <x v="880"/>
    </i>
    <i r="11">
      <x v="808"/>
      <x v="5"/>
      <x v="864"/>
    </i>
    <i r="11">
      <x v="809"/>
      <x v="5"/>
      <x v="857"/>
    </i>
    <i r="11">
      <x v="972"/>
      <x v="5"/>
      <x v="944"/>
    </i>
    <i t="blank" r="10">
      <x v="164"/>
    </i>
    <i>
      <x v="180"/>
      <x v="231"/>
      <x v="264"/>
      <x v="186"/>
      <x v="4"/>
      <x v="2"/>
      <x v="25"/>
      <x v="10"/>
      <x/>
      <x v="23"/>
      <x v="76"/>
      <x v="173"/>
      <x v="5"/>
      <x v="1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5">
      <x v="6"/>
      <x v="25"/>
      <x v="10"/>
      <x/>
      <x v="23"/>
      <x v="76"/>
      <x v="701"/>
      <x v="14"/>
      <x v="705"/>
    </i>
    <i>
      <x v="181"/>
      <x v="232"/>
      <x v="264"/>
      <x v="298"/>
      <x v="6"/>
      <x v="2"/>
      <x v="25"/>
      <x v="10"/>
      <x/>
      <x v="23"/>
      <x v="76"/>
      <x v="10"/>
      <x v="14"/>
      <x v="483"/>
    </i>
    <i r="11">
      <x v="173"/>
      <x v="5"/>
      <x v="197"/>
    </i>
    <i r="11">
      <x v="187"/>
      <x v="14"/>
      <x v="3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5">
      <x v="6"/>
      <x v="25"/>
      <x v="10"/>
      <x/>
      <x v="23"/>
      <x v="76"/>
      <x v="701"/>
      <x v="14"/>
      <x v="705"/>
    </i>
    <i>
      <x v="182"/>
      <x v="233"/>
      <x v="264"/>
      <x v="285"/>
      <x v="5"/>
      <x v="2"/>
      <x v="25"/>
      <x v="10"/>
      <x/>
      <x v="23"/>
      <x v="76"/>
      <x v="10"/>
      <x v="14"/>
      <x v="483"/>
    </i>
    <i r="11">
      <x v="173"/>
      <x v="5"/>
      <x v="1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5">
      <x v="6"/>
      <x v="25"/>
      <x v="10"/>
      <x/>
      <x v="23"/>
      <x v="76"/>
      <x v="701"/>
      <x v="14"/>
      <x v="705"/>
    </i>
    <i>
      <x v="183"/>
      <x v="234"/>
      <x v="264"/>
      <x v="179"/>
      <x v="8"/>
      <x v="2"/>
      <x v="25"/>
      <x v="10"/>
      <x/>
      <x v="23"/>
      <x v="76"/>
      <x v="173"/>
      <x v="5"/>
      <x v="1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11">
      <x v="868"/>
      <x v="5"/>
      <x v="809"/>
    </i>
    <i r="5">
      <x v="6"/>
      <x v="25"/>
      <x v="10"/>
      <x/>
      <x v="23"/>
      <x v="76"/>
      <x v="701"/>
      <x v="14"/>
      <x v="705"/>
    </i>
    <i>
      <x v="184"/>
      <x v="235"/>
      <x v="264"/>
      <x v="299"/>
      <x v="3"/>
      <x v="2"/>
      <x v="25"/>
      <x v="10"/>
      <x/>
      <x v="23"/>
      <x v="76"/>
      <x v="10"/>
      <x v="14"/>
      <x v="483"/>
    </i>
    <i r="11">
      <x v="173"/>
      <x v="5"/>
      <x v="197"/>
    </i>
    <i r="11">
      <x v="187"/>
      <x v="14"/>
      <x v="3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11">
      <x v="1134"/>
      <x v="14"/>
      <x v="1003"/>
    </i>
    <i r="11">
      <x v="1135"/>
      <x v="5"/>
      <x v="1025"/>
    </i>
    <i r="5">
      <x v="6"/>
      <x v="25"/>
      <x v="10"/>
      <x/>
      <x v="23"/>
      <x v="76"/>
      <x v="701"/>
      <x v="14"/>
      <x v="705"/>
    </i>
    <i r="1">
      <x v="236"/>
      <x v="264"/>
      <x v="300"/>
      <x v="3"/>
      <x v="2"/>
      <x v="25"/>
      <x v="10"/>
      <x/>
      <x v="23"/>
      <x v="76"/>
      <x v="10"/>
      <x v="14"/>
      <x v="483"/>
    </i>
    <i r="11">
      <x v="173"/>
      <x v="5"/>
      <x v="197"/>
    </i>
    <i r="11">
      <x v="187"/>
      <x v="14"/>
      <x v="3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11">
      <x v="868"/>
      <x v="5"/>
      <x v="809"/>
    </i>
    <i r="5">
      <x v="6"/>
      <x v="25"/>
      <x v="10"/>
      <x/>
      <x v="23"/>
      <x v="76"/>
      <x v="701"/>
      <x v="14"/>
      <x v="705"/>
    </i>
    <i>
      <x v="185"/>
      <x v="237"/>
      <x v="264"/>
      <x v="301"/>
      <x v="2"/>
      <x v="2"/>
      <x v="25"/>
      <x v="10"/>
      <x/>
      <x v="23"/>
      <x v="76"/>
      <x v="10"/>
      <x v="14"/>
      <x v="483"/>
    </i>
    <i r="11">
      <x v="173"/>
      <x v="5"/>
      <x v="197"/>
    </i>
    <i r="11">
      <x v="282"/>
      <x v="5"/>
      <x v="347"/>
    </i>
    <i r="11">
      <x v="400"/>
      <x v="5"/>
      <x v="77"/>
    </i>
    <i r="11">
      <x v="506"/>
      <x v="5"/>
      <x v="78"/>
    </i>
    <i r="11">
      <x v="565"/>
      <x v="5"/>
      <x v="333"/>
    </i>
    <i r="5">
      <x v="6"/>
      <x v="25"/>
      <x v="10"/>
      <x/>
      <x v="23"/>
      <x v="76"/>
      <x v="701"/>
      <x v="14"/>
      <x v="705"/>
    </i>
    <i>
      <x v="186"/>
      <x v="238"/>
      <x v="264"/>
      <x v="166"/>
      <x v="3"/>
      <x v="2"/>
      <x v="25"/>
      <x v="10"/>
      <x/>
      <x v="23"/>
      <x v="76"/>
      <x v="506"/>
      <x v="5"/>
      <x v="78"/>
    </i>
    <i r="11">
      <x v="868"/>
      <x v="5"/>
      <x v="809"/>
    </i>
    <i r="5">
      <x v="6"/>
      <x v="25"/>
      <x v="10"/>
      <x/>
      <x v="23"/>
      <x v="76"/>
      <x v="701"/>
      <x v="14"/>
      <x v="705"/>
    </i>
    <i t="blank" r="10">
      <x v="76"/>
    </i>
    <i>
      <x v="187"/>
      <x v="168"/>
      <x v="253"/>
      <x v="302"/>
      <x v="3"/>
      <x v="2"/>
      <x v="37"/>
      <x v="10"/>
      <x/>
      <x v="23"/>
      <x v="194"/>
      <x v="91"/>
      <x v="7"/>
      <x v="140"/>
    </i>
    <i r="11">
      <x v="655"/>
      <x v="5"/>
      <x v="682"/>
    </i>
    <i r="11">
      <x v="1087"/>
      <x v="5"/>
      <x v="562"/>
    </i>
    <i r="11">
      <x v="1090"/>
      <x v="7"/>
      <x v="1001"/>
    </i>
    <i t="blank" r="10">
      <x v="194"/>
    </i>
    <i>
      <x v="188"/>
      <x v="103"/>
      <x v="352"/>
      <x v="303"/>
      <x v="3"/>
      <x v="2"/>
      <x v="99"/>
      <x v="10"/>
      <x/>
      <x v="22"/>
      <x v="68"/>
      <x v="287"/>
      <x v="14"/>
      <x v="587"/>
    </i>
    <i r="11">
      <x v="455"/>
      <x v="5"/>
      <x v="307"/>
    </i>
    <i r="11">
      <x v="612"/>
      <x v="5"/>
      <x v="634"/>
    </i>
    <i t="blank" r="10">
      <x v="68"/>
    </i>
    <i>
      <x v="189"/>
      <x v="148"/>
      <x v="365"/>
      <x v="163"/>
      <x v="3"/>
      <x v="6"/>
      <x v="127"/>
      <x v="20"/>
      <x v="15"/>
      <x v="44"/>
      <x v="141"/>
      <x v="139"/>
      <x v="14"/>
      <x v="448"/>
    </i>
    <i r="11">
      <x v="156"/>
      <x v="5"/>
      <x v="583"/>
    </i>
    <i r="11">
      <x v="179"/>
      <x v="5"/>
      <x v="582"/>
    </i>
    <i r="11">
      <x v="213"/>
      <x v="5"/>
      <x v="463"/>
    </i>
    <i r="11">
      <x v="288"/>
      <x v="14"/>
      <x v="559"/>
    </i>
    <i r="11">
      <x v="338"/>
      <x v="14"/>
      <x v="223"/>
    </i>
    <i r="11">
      <x v="348"/>
      <x v="5"/>
      <x v="396"/>
    </i>
    <i r="11">
      <x v="354"/>
      <x v="14"/>
      <x v="60"/>
    </i>
    <i r="11">
      <x v="481"/>
      <x v="14"/>
      <x v="55"/>
    </i>
    <i r="11">
      <x v="519"/>
      <x v="5"/>
      <x v="375"/>
    </i>
    <i r="11">
      <x v="635"/>
      <x v="5"/>
      <x v="651"/>
    </i>
    <i r="11">
      <x v="700"/>
      <x v="2"/>
      <x v="718"/>
    </i>
    <i r="11">
      <x v="768"/>
      <x v="14"/>
      <x v="776"/>
    </i>
    <i r="11">
      <x v="832"/>
      <x v="5"/>
      <x v="807"/>
    </i>
    <i r="11">
      <x v="833"/>
      <x v="14"/>
      <x v="808"/>
    </i>
    <i r="11">
      <x v="889"/>
      <x v="2"/>
      <x v="825"/>
    </i>
    <i r="11">
      <x v="1174"/>
      <x v="14"/>
      <x v="1058"/>
    </i>
    <i r="11">
      <x v="1175"/>
      <x v="5"/>
      <x v="1059"/>
    </i>
    <i t="blank" r="10">
      <x v="141"/>
    </i>
    <i>
      <x v="190"/>
      <x v="104"/>
      <x v="244"/>
      <x v="174"/>
      <x v="3"/>
      <x v="2"/>
      <x v="23"/>
      <x v="10"/>
      <x/>
      <x v="28"/>
      <x v="188"/>
      <x v="194"/>
      <x v="14"/>
      <x v="48"/>
    </i>
    <i r="11">
      <x v="270"/>
      <x v="5"/>
      <x v="476"/>
    </i>
    <i r="11">
      <x v="412"/>
      <x v="5"/>
      <x v="508"/>
    </i>
    <i>
      <x v="191"/>
      <x v="104"/>
      <x v="244"/>
      <x v="309"/>
      <x v="3"/>
      <x v="2"/>
      <x v="23"/>
      <x v="10"/>
      <x/>
      <x v="28"/>
      <x v="188"/>
      <x v="194"/>
      <x v="14"/>
      <x v="48"/>
    </i>
    <i r="11">
      <x v="412"/>
      <x v="5"/>
      <x v="508"/>
    </i>
    <i t="blank" r="10">
      <x v="188"/>
    </i>
    <i>
      <x v="193"/>
      <x v="105"/>
      <x v="239"/>
      <x v="304"/>
      <x v="3"/>
      <x v="2"/>
      <x v="190"/>
      <x v="31"/>
      <x/>
      <x v="28"/>
      <x v="31"/>
      <x v="408"/>
      <x v="5"/>
      <x v="464"/>
    </i>
    <i t="blank" r="10">
      <x v="31"/>
    </i>
    <i>
      <x v="195"/>
      <x v="105"/>
      <x v="239"/>
      <x v="305"/>
      <x v="3"/>
      <x v="2"/>
      <x v="88"/>
      <x v="10"/>
      <x/>
      <x v="28"/>
      <x v="31"/>
      <x v="84"/>
      <x v="5"/>
      <x v="220"/>
    </i>
    <i r="11">
      <x v="110"/>
      <x v="5"/>
      <x v="421"/>
    </i>
    <i r="11">
      <x v="363"/>
      <x v="14"/>
      <x v="303"/>
    </i>
    <i r="11">
      <x v="408"/>
      <x v="5"/>
      <x v="464"/>
    </i>
    <i r="11">
      <x v="1064"/>
      <x v="14"/>
      <x v="772"/>
    </i>
    <i t="blank" r="10">
      <x v="31"/>
    </i>
    <i>
      <x v="196"/>
      <x v="128"/>
      <x v="296"/>
      <x v="306"/>
      <x v="6"/>
      <x v="2"/>
      <x v="159"/>
      <x v="2"/>
      <x/>
      <x v="22"/>
      <x v="108"/>
      <x v="786"/>
      <x v="5"/>
      <x v="792"/>
    </i>
    <i t="blank" r="10">
      <x v="108"/>
    </i>
    <i>
      <x v="197"/>
      <x v="125"/>
      <x v="296"/>
      <x v="307"/>
      <x v="4"/>
      <x v="2"/>
      <x v="159"/>
      <x v="32"/>
      <x/>
      <x v="22"/>
      <x v="25"/>
      <x v="786"/>
      <x v="5"/>
      <x v="792"/>
    </i>
    <i t="blank" r="10">
      <x v="25"/>
    </i>
    <i>
      <x v="198"/>
      <x v="125"/>
      <x v="296"/>
      <x v="308"/>
      <x v="3"/>
      <x v="2"/>
      <x v="114"/>
      <x v="10"/>
      <x/>
      <x v="22"/>
      <x v="25"/>
      <x v="65"/>
      <x v="14"/>
      <x v="213"/>
    </i>
    <i r="11">
      <x v="214"/>
      <x v="5"/>
      <x v="413"/>
    </i>
    <i r="11">
      <x v="660"/>
      <x v="5"/>
      <x v="668"/>
    </i>
    <i r="11">
      <x v="786"/>
      <x v="5"/>
      <x v="792"/>
    </i>
    <i>
      <x v="199"/>
      <x v="126"/>
      <x v="296"/>
      <x v="309"/>
      <x v="3"/>
      <x v="2"/>
      <x v="114"/>
      <x v="10"/>
      <x/>
      <x v="22"/>
      <x v="25"/>
      <x v="65"/>
      <x v="14"/>
      <x v="213"/>
    </i>
    <i r="11">
      <x v="786"/>
      <x v="5"/>
      <x v="792"/>
    </i>
    <i t="blank" r="10">
      <x v="25"/>
    </i>
    <i>
      <x v="200"/>
      <x v="145"/>
      <x v="364"/>
      <x v="163"/>
      <x v="3"/>
      <x v="6"/>
      <x v="97"/>
      <x v="9"/>
      <x v="15"/>
      <x v="44"/>
      <x v="141"/>
      <x v="12"/>
      <x v="5"/>
      <x v="348"/>
    </i>
    <i r="11">
      <x v="80"/>
      <x v="5"/>
      <x v="502"/>
    </i>
    <i r="11">
      <x v="83"/>
      <x v="14"/>
      <x v="306"/>
    </i>
    <i r="11">
      <x v="108"/>
      <x v="2"/>
      <x v="556"/>
    </i>
    <i r="11">
      <x v="613"/>
      <x v="5"/>
      <x v="620"/>
    </i>
    <i r="11">
      <x v="618"/>
      <x v="14"/>
      <x v="635"/>
    </i>
    <i r="11">
      <x v="626"/>
      <x v="7"/>
      <x v="643"/>
    </i>
    <i r="11">
      <x v="737"/>
      <x v="5"/>
      <x v="768"/>
    </i>
    <i r="11">
      <x v="750"/>
      <x v="7"/>
      <x v="760"/>
    </i>
    <i r="11">
      <x v="782"/>
      <x v="5"/>
      <x v="794"/>
    </i>
    <i r="11">
      <x v="831"/>
      <x v="5"/>
      <x v="806"/>
    </i>
    <i r="11">
      <x v="1173"/>
      <x v="14"/>
      <x v="1004"/>
    </i>
    <i r="1">
      <x v="146"/>
      <x v="367"/>
      <x v="163"/>
      <x v="3"/>
      <x v="6"/>
      <x v="97"/>
      <x v="9"/>
      <x v="15"/>
      <x v="44"/>
      <x v="141"/>
      <x v="568"/>
      <x v="5"/>
      <x v="340"/>
    </i>
    <i r="11">
      <x v="1176"/>
      <x v="5"/>
      <x v="1060"/>
    </i>
    <i r="1">
      <x v="147"/>
      <x v="383"/>
      <x v="163"/>
      <x v="3"/>
      <x v="6"/>
      <x v="97"/>
      <x v="9"/>
      <x v="15"/>
      <x v="44"/>
      <x v="141"/>
      <x v="1178"/>
      <x v="5"/>
      <x v="1061"/>
    </i>
    <i r="11">
      <x v="1179"/>
      <x v="5"/>
      <x v="1062"/>
    </i>
    <i r="11">
      <x v="1180"/>
      <x v="2"/>
      <x v="1063"/>
    </i>
    <i t="blank" r="10">
      <x v="141"/>
    </i>
    <i>
      <x v="201"/>
      <x v="86"/>
      <x v="293"/>
      <x v="308"/>
      <x v="3"/>
      <x v="2"/>
      <x v="112"/>
      <x v="10"/>
      <x/>
      <x v="22"/>
      <x v="25"/>
      <x v="380"/>
      <x v="5"/>
      <x v="393"/>
    </i>
    <i r="11">
      <x v="741"/>
      <x v="14"/>
      <x v="901"/>
    </i>
    <i t="blank" r="10">
      <x v="25"/>
    </i>
    <i>
      <x v="202"/>
      <x v="88"/>
      <x v="293"/>
      <x v="309"/>
      <x v="3"/>
      <x v="2"/>
      <x v="152"/>
      <x v="23"/>
      <x/>
      <x v="22"/>
      <x v="25"/>
      <x v="380"/>
      <x v="5"/>
      <x v="393"/>
    </i>
    <i t="blank" r="10">
      <x v="25"/>
    </i>
    <i>
      <x v="203"/>
      <x v="222"/>
      <x v="332"/>
      <x v="165"/>
      <x v="3"/>
      <x v="2"/>
      <x v="21"/>
      <x v="10"/>
      <x/>
      <x v="28"/>
      <x v="29"/>
      <x v="705"/>
      <x v="7"/>
      <x v="722"/>
    </i>
    <i r="11">
      <x v="1108"/>
      <x v="5"/>
      <x v="1014"/>
    </i>
    <i t="blank" r="10">
      <x v="29"/>
    </i>
    <i>
      <x v="204"/>
      <x v="41"/>
      <x v="369"/>
      <x v="224"/>
      <x v="3"/>
      <x v="2"/>
      <x v="130"/>
      <x v="7"/>
      <x/>
      <x v="28"/>
      <x v="10"/>
      <x v="581"/>
      <x v="5"/>
      <x v="501"/>
    </i>
    <i r="11">
      <x v="694"/>
      <x v="5"/>
      <x v="709"/>
    </i>
    <i r="11">
      <x v="945"/>
      <x v="14"/>
      <x v="959"/>
    </i>
    <i t="blank" r="10">
      <x v="10"/>
    </i>
    <i>
      <x v="206"/>
      <x v="221"/>
      <x v="332"/>
      <x v="310"/>
      <x v="3"/>
      <x v="2"/>
      <x v="21"/>
      <x v="10"/>
      <x/>
      <x v="28"/>
      <x v="29"/>
      <x v="41"/>
      <x v="5"/>
      <x v="175"/>
    </i>
    <i r="11">
      <x v="107"/>
      <x v="7"/>
      <x v="114"/>
    </i>
    <i r="11">
      <x v="127"/>
      <x v="7"/>
      <x v="6"/>
    </i>
    <i r="11">
      <x v="680"/>
      <x v="5"/>
      <x v="689"/>
    </i>
    <i r="11">
      <x v="705"/>
      <x v="7"/>
      <x v="722"/>
    </i>
    <i r="11">
      <x v="1108"/>
      <x v="5"/>
      <x v="1014"/>
    </i>
    <i t="blank" r="10">
      <x v="29"/>
    </i>
    <i>
      <x v="207"/>
      <x v="240"/>
      <x v="204"/>
      <x v="159"/>
      <x v="3"/>
      <x v="6"/>
      <x v="31"/>
      <x v="9"/>
      <x v="15"/>
      <x v="49"/>
      <x v="180"/>
      <x v="18"/>
      <x v="5"/>
      <x v="244"/>
    </i>
    <i r="11">
      <x v="87"/>
      <x v="2"/>
      <x v="408"/>
    </i>
    <i r="11">
      <x v="195"/>
      <x v="5"/>
      <x v="22"/>
    </i>
    <i r="11">
      <x v="511"/>
      <x v="5"/>
      <x v="144"/>
    </i>
    <i r="11">
      <x v="564"/>
      <x v="5"/>
      <x v="251"/>
    </i>
    <i t="blank" r="10">
      <x v="180"/>
    </i>
    <i>
      <x v="208"/>
      <x v="85"/>
      <x v="213"/>
      <x v="165"/>
      <x v="3"/>
      <x v="2"/>
      <x v="29"/>
      <x v="10"/>
      <x/>
      <x v="22"/>
      <x v="99"/>
      <x v="15"/>
      <x v="5"/>
      <x v="361"/>
    </i>
    <i r="11">
      <x v="59"/>
      <x v="5"/>
      <x v="492"/>
    </i>
    <i r="11">
      <x v="134"/>
      <x v="14"/>
      <x v="271"/>
    </i>
    <i r="11">
      <x v="202"/>
      <x v="5"/>
      <x v="193"/>
    </i>
    <i r="11">
      <x v="399"/>
      <x v="14"/>
      <x v="107"/>
    </i>
    <i r="11">
      <x v="620"/>
      <x v="14"/>
      <x v="532"/>
    </i>
    <i r="5">
      <x v="6"/>
      <x v="29"/>
      <x v="10"/>
      <x/>
      <x v="22"/>
      <x v="99"/>
      <x v="592"/>
      <x v="14"/>
      <x v="385"/>
    </i>
    <i t="blank" r="10">
      <x v="99"/>
    </i>
    <i>
      <x v="209"/>
      <x v="108"/>
      <x v="238"/>
      <x v="311"/>
      <x v="6"/>
      <x v="2"/>
      <x v="50"/>
      <x v="10"/>
      <x/>
      <x v="28"/>
      <x v="32"/>
      <x v="30"/>
      <x v="5"/>
      <x v="189"/>
    </i>
    <i>
      <x v="210"/>
      <x v="107"/>
      <x v="238"/>
      <x v="312"/>
      <x v="3"/>
      <x v="2"/>
      <x v="50"/>
      <x v="10"/>
      <x/>
      <x v="28"/>
      <x v="32"/>
      <x v="30"/>
      <x v="5"/>
      <x v="189"/>
    </i>
    <i r="11">
      <x v="497"/>
      <x v="7"/>
      <x v="590"/>
    </i>
    <i r="11">
      <x v="556"/>
      <x v="5"/>
      <x v="113"/>
    </i>
    <i>
      <x v="211"/>
      <x v="107"/>
      <x v="238"/>
      <x v="313"/>
      <x v="3"/>
      <x v="2"/>
      <x v="50"/>
      <x v="10"/>
      <x/>
      <x v="28"/>
      <x v="32"/>
      <x v="30"/>
      <x v="5"/>
      <x v="189"/>
    </i>
    <i r="11">
      <x v="646"/>
      <x v="2"/>
      <x v="656"/>
    </i>
    <i t="blank" r="10">
      <x v="32"/>
    </i>
    <i>
      <x v="212"/>
      <x v="14"/>
      <x v="315"/>
      <x v="314"/>
      <x v="4"/>
      <x v="2"/>
      <x v="57"/>
      <x v="10"/>
      <x/>
      <x v="28"/>
      <x v="188"/>
      <x v="499"/>
      <x v="5"/>
      <x v="552"/>
    </i>
    <i>
      <x v="213"/>
      <x v="15"/>
      <x v="315"/>
      <x v="311"/>
      <x v="6"/>
      <x v="2"/>
      <x v="57"/>
      <x v="10"/>
      <x/>
      <x v="28"/>
      <x v="188"/>
      <x v="19"/>
      <x v="5"/>
      <x v="177"/>
    </i>
    <i>
      <x v="214"/>
      <x v="16"/>
      <x v="315"/>
      <x v="179"/>
      <x v="8"/>
      <x v="2"/>
      <x v="57"/>
      <x v="10"/>
      <x/>
      <x v="28"/>
      <x v="188"/>
      <x v="499"/>
      <x v="5"/>
      <x v="552"/>
    </i>
    <i>
      <x v="215"/>
      <x v="13"/>
      <x v="315"/>
      <x v="315"/>
      <x v="3"/>
      <x v="2"/>
      <x v="57"/>
      <x v="10"/>
      <x/>
      <x v="28"/>
      <x v="188"/>
      <x v="19"/>
      <x v="5"/>
      <x v="177"/>
    </i>
    <i r="11">
      <x v="499"/>
      <x v="5"/>
      <x v="552"/>
    </i>
    <i r="11">
      <x v="770"/>
      <x v="5"/>
      <x v="783"/>
    </i>
    <i>
      <x v="216"/>
      <x v="17"/>
      <x v="315"/>
      <x v="309"/>
      <x v="3"/>
      <x v="2"/>
      <x v="57"/>
      <x v="10"/>
      <x/>
      <x v="28"/>
      <x v="188"/>
      <x v="770"/>
      <x v="5"/>
      <x v="783"/>
    </i>
    <i t="blank" r="10">
      <x v="188"/>
    </i>
    <i>
      <x v="217"/>
      <x v="110"/>
      <x v="236"/>
      <x v="186"/>
      <x v="4"/>
      <x v="2"/>
      <x v="51"/>
      <x v="10"/>
      <x/>
      <x v="28"/>
      <x v="33"/>
      <x v="123"/>
      <x v="7"/>
      <x v="180"/>
    </i>
    <i r="11">
      <x v="182"/>
      <x v="5"/>
      <x v="554"/>
    </i>
    <i r="11">
      <x v="352"/>
      <x v="7"/>
      <x v="4"/>
    </i>
    <i r="11">
      <x v="465"/>
      <x v="14"/>
      <x v="54"/>
    </i>
    <i>
      <x v="218"/>
      <x v="111"/>
      <x v="236"/>
      <x v="311"/>
      <x v="6"/>
      <x v="2"/>
      <x v="51"/>
      <x v="10"/>
      <x/>
      <x v="28"/>
      <x v="33"/>
      <x v="123"/>
      <x v="7"/>
      <x v="180"/>
    </i>
    <i r="11">
      <x v="182"/>
      <x v="5"/>
      <x v="554"/>
    </i>
    <i r="11">
      <x v="254"/>
      <x v="5"/>
      <x v="259"/>
    </i>
    <i r="11">
      <x v="352"/>
      <x v="7"/>
      <x v="4"/>
    </i>
    <i r="11">
      <x v="465"/>
      <x v="14"/>
      <x v="54"/>
    </i>
    <i>
      <x v="219"/>
      <x v="112"/>
      <x v="236"/>
      <x v="179"/>
      <x v="8"/>
      <x v="2"/>
      <x v="51"/>
      <x v="10"/>
      <x/>
      <x v="28"/>
      <x v="33"/>
      <x v="123"/>
      <x v="7"/>
      <x v="180"/>
    </i>
    <i r="11">
      <x v="182"/>
      <x v="5"/>
      <x v="554"/>
    </i>
    <i r="11">
      <x v="254"/>
      <x v="5"/>
      <x v="259"/>
    </i>
    <i r="11">
      <x v="352"/>
      <x v="7"/>
      <x v="4"/>
    </i>
    <i r="11">
      <x v="465"/>
      <x v="14"/>
      <x v="54"/>
    </i>
    <i>
      <x v="220"/>
      <x v="109"/>
      <x v="236"/>
      <x v="316"/>
      <x v="3"/>
      <x v="2"/>
      <x v="51"/>
      <x v="10"/>
      <x/>
      <x v="28"/>
      <x v="33"/>
      <x v="123"/>
      <x v="7"/>
      <x v="180"/>
    </i>
    <i r="11">
      <x v="182"/>
      <x v="5"/>
      <x v="554"/>
    </i>
    <i r="11">
      <x v="254"/>
      <x v="5"/>
      <x v="259"/>
    </i>
    <i r="11">
      <x v="352"/>
      <x v="7"/>
      <x v="4"/>
    </i>
    <i r="11">
      <x v="465"/>
      <x v="14"/>
      <x v="54"/>
    </i>
    <i>
      <x v="221"/>
      <x v="113"/>
      <x v="236"/>
      <x v="367"/>
      <x v="2"/>
      <x v="2"/>
      <x v="51"/>
      <x v="10"/>
      <x/>
      <x v="28"/>
      <x v="33"/>
      <x v="123"/>
      <x v="7"/>
      <x v="180"/>
    </i>
    <i r="11">
      <x v="182"/>
      <x v="5"/>
      <x v="554"/>
    </i>
    <i r="11">
      <x v="352"/>
      <x v="7"/>
      <x v="4"/>
    </i>
    <i t="blank" r="10">
      <x v="33"/>
    </i>
    <i>
      <x v="222"/>
      <x v="109"/>
      <x v="236"/>
      <x v="313"/>
      <x v="3"/>
      <x v="2"/>
      <x v="51"/>
      <x v="10"/>
      <x/>
      <x v="28"/>
      <x v="112"/>
      <x v="123"/>
      <x v="7"/>
      <x v="180"/>
    </i>
    <i r="11">
      <x v="254"/>
      <x v="5"/>
      <x v="259"/>
    </i>
    <i r="11">
      <x v="352"/>
      <x v="7"/>
      <x v="4"/>
    </i>
    <i r="11">
      <x v="465"/>
      <x v="14"/>
      <x v="54"/>
    </i>
    <i t="blank" r="10">
      <x v="112"/>
    </i>
    <i>
      <x v="223"/>
      <x v="38"/>
      <x v="345"/>
      <x v="317"/>
      <x v="3"/>
      <x v="2"/>
      <x v="113"/>
      <x v="10"/>
      <x/>
      <x v="54"/>
      <x v="77"/>
      <x v="1"/>
      <x v="9"/>
      <x v="293"/>
    </i>
    <i r="11">
      <x v="151"/>
      <x v="5"/>
      <x v="586"/>
    </i>
    <i>
      <x v="224"/>
      <x v="39"/>
      <x v="345"/>
      <x v="318"/>
      <x v="3"/>
      <x v="2"/>
      <x v="113"/>
      <x v="10"/>
      <x/>
      <x v="54"/>
      <x v="77"/>
      <x v="1"/>
      <x v="9"/>
      <x v="293"/>
    </i>
    <i r="11">
      <x v="151"/>
      <x v="5"/>
      <x v="586"/>
    </i>
    <i t="blank" r="10">
      <x v="77"/>
    </i>
    <i>
      <x v="225"/>
      <x v="239"/>
      <x v="223"/>
      <x v="319"/>
      <x v="5"/>
      <x v="2"/>
      <x v="64"/>
      <x v="11"/>
      <x/>
      <x v="54"/>
      <x v="77"/>
      <x v="538"/>
      <x v="14"/>
      <x v="561"/>
    </i>
    <i t="blank" r="10">
      <x v="77"/>
    </i>
    <i>
      <x v="226"/>
      <x v="181"/>
      <x v="357"/>
      <x v="320"/>
      <x v="3"/>
      <x v="2"/>
      <x v="139"/>
      <x v="11"/>
      <x/>
      <x v="46"/>
      <x v="109"/>
      <x v="573"/>
      <x v="5"/>
      <x v="126"/>
    </i>
    <i r="11">
      <x v="577"/>
      <x v="5"/>
      <x v="1"/>
    </i>
    <i r="11">
      <x v="614"/>
      <x v="14"/>
      <x v="625"/>
    </i>
    <i>
      <x v="227"/>
      <x v="182"/>
      <x v="355"/>
      <x v="321"/>
      <x v="5"/>
      <x v="2"/>
      <x v="196"/>
      <x v="11"/>
      <x/>
      <x v="46"/>
      <x v="109"/>
      <x v="569"/>
      <x v="14"/>
      <x v="626"/>
    </i>
    <i r="11">
      <x v="570"/>
      <x v="7"/>
      <x v="416"/>
    </i>
    <i r="11">
      <x v="571"/>
      <x v="14"/>
      <x v="466"/>
    </i>
    <i r="11">
      <x v="572"/>
      <x v="5"/>
      <x v="64"/>
    </i>
    <i r="11">
      <x v="573"/>
      <x v="5"/>
      <x v="126"/>
    </i>
    <i r="11">
      <x v="574"/>
      <x v="5"/>
      <x v="529"/>
    </i>
    <i r="11">
      <x v="575"/>
      <x v="5"/>
      <x v="592"/>
    </i>
    <i r="11">
      <x v="576"/>
      <x v="5"/>
      <x v="84"/>
    </i>
    <i r="11">
      <x v="577"/>
      <x v="5"/>
      <x v="1"/>
    </i>
    <i r="11">
      <x v="578"/>
      <x v="7"/>
      <x v="68"/>
    </i>
    <i r="11">
      <x v="614"/>
      <x v="14"/>
      <x v="625"/>
    </i>
    <i r="11">
      <x v="1093"/>
      <x v="14"/>
      <x v="992"/>
    </i>
    <i t="blank" r="10">
      <x v="109"/>
    </i>
    <i>
      <x v="228"/>
      <x v="215"/>
      <x v="313"/>
      <x v="322"/>
      <x v="2"/>
      <x v="5"/>
      <x v="7"/>
      <x v="11"/>
      <x/>
      <x v="54"/>
      <x v="47"/>
      <x v="32"/>
      <x v="5"/>
      <x v="446"/>
    </i>
    <i r="11">
      <x v="482"/>
      <x v="7"/>
      <x v="498"/>
    </i>
    <i t="blank" r="10">
      <x v="47"/>
    </i>
    <i>
      <x v="229"/>
      <x v="183"/>
      <x v="356"/>
      <x v="323"/>
      <x v="6"/>
      <x v="2"/>
      <x v="142"/>
      <x v="11"/>
      <x/>
      <x v="46"/>
      <x v="181"/>
      <x v="569"/>
      <x v="14"/>
      <x v="626"/>
    </i>
    <i r="11">
      <x v="570"/>
      <x v="7"/>
      <x v="416"/>
    </i>
    <i r="11">
      <x v="571"/>
      <x v="14"/>
      <x v="466"/>
    </i>
    <i r="11">
      <x v="572"/>
      <x v="5"/>
      <x v="64"/>
    </i>
    <i r="11">
      <x v="574"/>
      <x v="5"/>
      <x v="529"/>
    </i>
    <i r="11">
      <x v="575"/>
      <x v="5"/>
      <x v="592"/>
    </i>
    <i r="11">
      <x v="576"/>
      <x v="5"/>
      <x v="84"/>
    </i>
    <i r="11">
      <x v="578"/>
      <x v="7"/>
      <x v="68"/>
    </i>
    <i r="11">
      <x v="614"/>
      <x v="14"/>
      <x v="625"/>
    </i>
    <i t="blank" r="10">
      <x v="181"/>
    </i>
    <i>
      <x v="230"/>
      <x v="201"/>
      <x v="358"/>
      <x v="290"/>
      <x v="3"/>
      <x v="2"/>
      <x v="91"/>
      <x v="11"/>
      <x/>
      <x v="46"/>
      <x v="44"/>
      <x v="121"/>
      <x v="5"/>
      <x v="154"/>
    </i>
    <i r="11">
      <x v="577"/>
      <x v="5"/>
      <x v="1"/>
    </i>
    <i t="blank" r="10">
      <x v="44"/>
    </i>
    <i>
      <x v="231"/>
      <x v="252"/>
      <x v="200"/>
      <x v="324"/>
      <x v="2"/>
      <x v="5"/>
      <x v="2"/>
      <x v="11"/>
      <x/>
      <x v="54"/>
      <x v="57"/>
      <x v="496"/>
      <x v="5"/>
      <x v="32"/>
    </i>
    <i t="blank" r="10">
      <x v="57"/>
    </i>
    <i>
      <x v="232"/>
      <x v="230"/>
      <x v="301"/>
      <x v="301"/>
      <x v="2"/>
      <x v="5"/>
      <x v="4"/>
      <x v="11"/>
      <x/>
      <x v="54"/>
      <x v="106"/>
      <x v="126"/>
      <x v="5"/>
      <x v="124"/>
    </i>
    <i r="11">
      <x v="1013"/>
      <x v="14"/>
      <x v="286"/>
    </i>
    <i t="blank" r="10">
      <x v="106"/>
    </i>
    <i>
      <x v="233"/>
      <x v="229"/>
      <x v="294"/>
      <x v="325"/>
      <x v="1"/>
      <x v="2"/>
      <x v="128"/>
      <x v="11"/>
      <x/>
      <x v="54"/>
      <x v="52"/>
      <x v="443"/>
      <x v="14"/>
      <x v="222"/>
    </i>
    <i r="11">
      <x v="483"/>
      <x v="5"/>
      <x v="460"/>
    </i>
    <i r="11">
      <x v="541"/>
      <x v="5"/>
      <x v="442"/>
    </i>
    <i t="blank" r="10">
      <x v="52"/>
    </i>
    <i>
      <x v="234"/>
      <x v="8"/>
      <x v="388"/>
      <x v="372"/>
      <x v="3"/>
      <x v="2"/>
      <x v="206"/>
      <x v="36"/>
      <x/>
      <x v="46"/>
      <x v="180"/>
      <x v="576"/>
      <x v="5"/>
      <x v="84"/>
    </i>
    <i t="blank" r="10">
      <x v="180"/>
    </i>
    <i>
      <x v="235"/>
      <x v="101"/>
      <x v="242"/>
      <x v="162"/>
      <x v="4"/>
      <x v="1"/>
      <x v="203"/>
      <x v="15"/>
      <x/>
      <x v="53"/>
      <x v="97"/>
      <x v="488"/>
      <x v="5"/>
      <x v="240"/>
    </i>
    <i r="11">
      <x v="670"/>
      <x v="5"/>
      <x v="679"/>
    </i>
    <i r="11">
      <x v="755"/>
      <x v="14"/>
      <x v="729"/>
    </i>
    <i>
      <x v="236"/>
      <x v="101"/>
      <x v="242"/>
      <x v="370"/>
      <x v="3"/>
      <x v="1"/>
      <x v="203"/>
      <x v="15"/>
      <x/>
      <x v="53"/>
      <x v="97"/>
      <x v="488"/>
      <x v="5"/>
      <x v="240"/>
    </i>
    <i r="11">
      <x v="670"/>
      <x v="5"/>
      <x v="679"/>
    </i>
    <i r="11">
      <x v="755"/>
      <x v="14"/>
      <x v="729"/>
    </i>
    <i t="blank" r="10">
      <x v="97"/>
    </i>
    <i>
      <x v="237"/>
      <x v="241"/>
      <x v="290"/>
      <x v="214"/>
      <x v="3"/>
      <x v="4"/>
      <x v="100"/>
      <x v="3"/>
      <x v="15"/>
      <x v="1"/>
      <x v="54"/>
      <x v="118"/>
      <x v="5"/>
      <x v="136"/>
    </i>
    <i r="11">
      <x v="144"/>
      <x v="7"/>
      <x v="523"/>
    </i>
    <i r="11">
      <x v="927"/>
      <x v="7"/>
      <x v="919"/>
    </i>
    <i r="11">
      <x v="1086"/>
      <x v="5"/>
      <x v="1011"/>
    </i>
    <i t="blank" r="10">
      <x v="54"/>
    </i>
    <i>
      <x v="238"/>
      <x v="37"/>
      <x v="229"/>
      <x v="359"/>
      <x v="3"/>
      <x v="3"/>
      <x v="89"/>
      <x v="6"/>
      <x/>
      <x v="52"/>
      <x v="177"/>
      <x v="193"/>
      <x v="5"/>
      <x v="468"/>
    </i>
    <i r="11">
      <x v="514"/>
      <x v="4"/>
      <x v="82"/>
    </i>
    <i r="11">
      <x v="641"/>
      <x v="5"/>
      <x v="657"/>
    </i>
    <i r="11">
      <x v="1095"/>
      <x v="4"/>
      <x v="993"/>
    </i>
    <i r="5">
      <x v="4"/>
      <x v="89"/>
      <x v="6"/>
      <x/>
      <x v="52"/>
      <x v="177"/>
      <x v="203"/>
      <x v="5"/>
      <x v="405"/>
    </i>
    <i t="blank" r="10">
      <x v="177"/>
    </i>
    <i>
      <x v="239"/>
      <x v="191"/>
      <x v="376"/>
      <x v="326"/>
      <x v="2"/>
      <x v="5"/>
      <x v="147"/>
      <x v="22"/>
      <x v="15"/>
      <x v="1"/>
      <x v="101"/>
      <x v="744"/>
      <x v="5"/>
      <x v="753"/>
    </i>
    <i r="11">
      <x v="745"/>
      <x v="5"/>
      <x v="754"/>
    </i>
    <i t="blank" r="10">
      <x v="101"/>
    </i>
    <i>
      <x v="240"/>
      <x v="60"/>
      <x v="379"/>
      <x v="327"/>
      <x v="3"/>
      <x v="6"/>
      <x v="180"/>
      <x v="22"/>
      <x v="15"/>
      <x v="1"/>
      <x v="128"/>
      <x v="44"/>
      <x v="5"/>
      <x v="779"/>
    </i>
    <i r="11">
      <x v="360"/>
      <x v="5"/>
      <x v="163"/>
    </i>
    <i t="blank" r="10">
      <x v="128"/>
    </i>
    <i>
      <x v="241"/>
      <x v="244"/>
      <x v="295"/>
      <x v="328"/>
      <x v="3"/>
      <x v="6"/>
      <x v="198"/>
      <x v="8"/>
      <x/>
      <x v="62"/>
      <x v="180"/>
      <x v="5"/>
      <x v="5"/>
      <x v="325"/>
    </i>
    <i r="11">
      <x v="52"/>
      <x v="5"/>
      <x v="100"/>
    </i>
    <i r="11">
      <x v="165"/>
      <x v="5"/>
      <x v="47"/>
    </i>
    <i r="11">
      <x v="207"/>
      <x v="5"/>
      <x v="330"/>
    </i>
    <i r="11">
      <x v="222"/>
      <x v="5"/>
      <x v="471"/>
    </i>
    <i r="11">
      <x v="233"/>
      <x v="5"/>
      <x v="430"/>
    </i>
    <i r="11">
      <x v="234"/>
      <x v="5"/>
      <x v="29"/>
    </i>
    <i r="11">
      <x v="241"/>
      <x v="5"/>
      <x v="233"/>
    </i>
    <i r="11">
      <x v="248"/>
      <x v="5"/>
      <x v="285"/>
    </i>
    <i r="11">
      <x v="396"/>
      <x v="5"/>
      <x v="359"/>
    </i>
    <i r="11">
      <x v="403"/>
      <x v="5"/>
      <x v="161"/>
    </i>
    <i r="11">
      <x v="434"/>
      <x v="5"/>
      <x v="50"/>
    </i>
    <i r="11">
      <x v="447"/>
      <x v="5"/>
      <x v="260"/>
    </i>
    <i r="11">
      <x v="457"/>
      <x v="5"/>
      <x v="206"/>
    </i>
    <i r="11">
      <x v="605"/>
      <x v="14"/>
      <x v="630"/>
    </i>
    <i r="11">
      <x v="764"/>
      <x v="5"/>
      <x v="774"/>
    </i>
    <i r="11">
      <x v="913"/>
      <x v="5"/>
      <x v="833"/>
    </i>
    <i r="11">
      <x v="929"/>
      <x v="14"/>
      <x v="929"/>
    </i>
    <i r="11">
      <x v="1089"/>
      <x v="5"/>
      <x v="387"/>
    </i>
    <i r="11">
      <x v="1109"/>
      <x v="5"/>
      <x v="1015"/>
    </i>
    <i r="11">
      <x v="1123"/>
      <x v="5"/>
      <x v="1027"/>
    </i>
    <i t="blank" r="10">
      <x v="180"/>
    </i>
    <i>
      <x v="242"/>
      <x v="224"/>
      <x v="263"/>
      <x v="329"/>
      <x v="3"/>
      <x v="6"/>
      <x v="126"/>
      <x v="8"/>
      <x/>
      <x v="43"/>
      <x v="49"/>
      <x v="233"/>
      <x v="5"/>
      <x v="430"/>
    </i>
    <i t="blank" r="10">
      <x v="49"/>
    </i>
    <i>
      <x v="243"/>
      <x v="245"/>
      <x v="316"/>
      <x v="177"/>
      <x v="3"/>
      <x v="6"/>
      <x v="18"/>
      <x v="12"/>
      <x v="16"/>
      <x v="56"/>
      <x v="93"/>
      <x v="16"/>
      <x v="5"/>
      <x/>
    </i>
    <i r="11">
      <x v="35"/>
      <x v="5"/>
      <x v="52"/>
    </i>
    <i r="11">
      <x v="36"/>
      <x v="5"/>
      <x v="63"/>
    </i>
    <i r="11">
      <x v="43"/>
      <x v="5"/>
      <x v="545"/>
    </i>
    <i r="11">
      <x v="48"/>
      <x v="5"/>
      <x v="418"/>
    </i>
    <i r="11">
      <x v="62"/>
      <x v="5"/>
      <x v="219"/>
    </i>
    <i r="11">
      <x v="73"/>
      <x v="5"/>
      <x v="547"/>
    </i>
    <i r="11">
      <x v="74"/>
      <x v="5"/>
      <x v="187"/>
    </i>
    <i r="11">
      <x v="101"/>
      <x v="5"/>
      <x v="171"/>
    </i>
    <i r="11">
      <x v="104"/>
      <x v="5"/>
      <x v="447"/>
    </i>
    <i r="11">
      <x v="113"/>
      <x v="5"/>
      <x v="382"/>
    </i>
    <i r="11">
      <x v="135"/>
      <x v="2"/>
      <x v="467"/>
    </i>
    <i r="11">
      <x v="153"/>
      <x v="5"/>
      <x v="572"/>
    </i>
    <i r="11">
      <x v="157"/>
      <x v="5"/>
      <x v="226"/>
    </i>
    <i r="11">
      <x v="159"/>
      <x v="5"/>
      <x v="560"/>
    </i>
    <i r="11">
      <x v="160"/>
      <x v="5"/>
      <x v="105"/>
    </i>
    <i r="11">
      <x v="169"/>
      <x v="5"/>
      <x v="183"/>
    </i>
    <i r="11">
      <x v="180"/>
      <x v="5"/>
      <x v="391"/>
    </i>
    <i r="11">
      <x v="183"/>
      <x v="5"/>
      <x v="296"/>
    </i>
    <i r="11">
      <x v="196"/>
      <x v="5"/>
      <x v="555"/>
    </i>
    <i r="11">
      <x v="209"/>
      <x v="5"/>
      <x v="406"/>
    </i>
    <i r="11">
      <x v="215"/>
      <x v="5"/>
      <x v="374"/>
    </i>
    <i r="11">
      <x v="216"/>
      <x v="5"/>
      <x v="34"/>
    </i>
    <i r="11">
      <x v="221"/>
      <x v="5"/>
      <x v="111"/>
    </i>
    <i r="11">
      <x v="225"/>
      <x v="5"/>
      <x v="164"/>
    </i>
    <i r="11">
      <x v="227"/>
      <x v="2"/>
      <x v="593"/>
    </i>
    <i r="11">
      <x v="230"/>
      <x v="5"/>
      <x v="231"/>
    </i>
    <i r="11">
      <x v="246"/>
      <x v="5"/>
      <x v="398"/>
    </i>
    <i r="11">
      <x v="250"/>
      <x v="5"/>
      <x v="439"/>
    </i>
    <i r="11">
      <x v="262"/>
      <x v="5"/>
      <x v="115"/>
    </i>
    <i r="11">
      <x v="265"/>
      <x v="2"/>
      <x v="168"/>
    </i>
    <i r="11">
      <x v="266"/>
      <x v="5"/>
      <x v="134"/>
    </i>
    <i r="11">
      <x v="267"/>
      <x v="5"/>
      <x v="57"/>
    </i>
    <i r="11">
      <x v="269"/>
      <x v="5"/>
      <x v="427"/>
    </i>
    <i r="11">
      <x v="277"/>
      <x v="5"/>
      <x v="73"/>
    </i>
    <i r="11">
      <x v="280"/>
      <x v="5"/>
      <x v="305"/>
    </i>
    <i r="11">
      <x v="286"/>
      <x v="5"/>
      <x v="504"/>
    </i>
    <i r="11">
      <x v="290"/>
      <x v="5"/>
      <x v="538"/>
    </i>
    <i r="11">
      <x v="301"/>
      <x v="5"/>
      <x v="420"/>
    </i>
    <i r="11">
      <x v="305"/>
      <x v="5"/>
      <x v="170"/>
    </i>
    <i r="11">
      <x v="319"/>
      <x v="5"/>
      <x v="91"/>
    </i>
    <i r="11">
      <x v="320"/>
      <x v="5"/>
      <x v="243"/>
    </i>
    <i r="11">
      <x v="340"/>
      <x v="5"/>
      <x v="235"/>
    </i>
    <i r="11">
      <x v="341"/>
      <x v="5"/>
      <x v="252"/>
    </i>
    <i r="11">
      <x v="355"/>
      <x v="5"/>
      <x v="148"/>
    </i>
    <i r="11">
      <x v="366"/>
      <x v="5"/>
      <x v="167"/>
    </i>
    <i r="11">
      <x v="368"/>
      <x v="5"/>
      <x v="443"/>
    </i>
    <i r="11">
      <x v="375"/>
      <x v="5"/>
      <x v="70"/>
    </i>
    <i r="11">
      <x v="377"/>
      <x v="5"/>
      <x v="491"/>
    </i>
    <i r="11">
      <x v="379"/>
      <x v="5"/>
      <x v="75"/>
    </i>
    <i r="11">
      <x v="386"/>
      <x v="2"/>
      <x v="507"/>
    </i>
    <i r="11">
      <x v="387"/>
      <x v="5"/>
      <x v="317"/>
    </i>
    <i r="11">
      <x v="402"/>
      <x v="5"/>
      <x v="103"/>
    </i>
    <i r="11">
      <x v="407"/>
      <x v="5"/>
      <x v="380"/>
    </i>
    <i r="11">
      <x v="409"/>
      <x v="2"/>
      <x v="536"/>
    </i>
    <i r="11">
      <x v="411"/>
      <x v="5"/>
      <x v="93"/>
    </i>
    <i r="11">
      <x v="422"/>
      <x v="5"/>
      <x v="352"/>
    </i>
    <i r="11">
      <x v="423"/>
      <x v="5"/>
      <x v="383"/>
    </i>
    <i r="11">
      <x v="431"/>
      <x v="5"/>
      <x v="14"/>
    </i>
    <i r="11">
      <x v="432"/>
      <x v="5"/>
      <x v="138"/>
    </i>
    <i r="11">
      <x v="436"/>
      <x v="5"/>
      <x v="190"/>
    </i>
    <i r="11">
      <x v="440"/>
      <x v="5"/>
      <x v="478"/>
    </i>
    <i r="11">
      <x v="441"/>
      <x v="5"/>
      <x v="363"/>
    </i>
    <i r="11">
      <x v="444"/>
      <x v="5"/>
      <x v="132"/>
    </i>
    <i r="11">
      <x v="450"/>
      <x v="5"/>
      <x v="479"/>
    </i>
    <i r="11">
      <x v="451"/>
      <x v="5"/>
      <x v="373"/>
    </i>
    <i r="11">
      <x v="454"/>
      <x v="5"/>
      <x v="88"/>
    </i>
    <i r="11">
      <x v="461"/>
      <x v="5"/>
      <x v="392"/>
    </i>
    <i r="11">
      <x v="464"/>
      <x v="5"/>
      <x v="328"/>
    </i>
    <i r="11">
      <x v="480"/>
      <x v="5"/>
      <x v="313"/>
    </i>
    <i r="11">
      <x v="486"/>
      <x v="5"/>
      <x v="283"/>
    </i>
    <i r="11">
      <x v="489"/>
      <x v="5"/>
      <x v="544"/>
    </i>
    <i r="11">
      <x v="493"/>
      <x v="5"/>
      <x v="461"/>
    </i>
    <i r="11">
      <x v="504"/>
      <x v="5"/>
      <x v="30"/>
    </i>
    <i r="11">
      <x v="508"/>
      <x v="5"/>
      <x v="355"/>
    </i>
    <i r="11">
      <x v="516"/>
      <x v="5"/>
      <x v="178"/>
    </i>
    <i r="11">
      <x v="525"/>
      <x v="5"/>
      <x v="424"/>
    </i>
    <i r="11">
      <x v="529"/>
      <x v="5"/>
      <x v="360"/>
    </i>
    <i r="11">
      <x v="530"/>
      <x v="5"/>
      <x v="185"/>
    </i>
    <i r="11">
      <x v="531"/>
      <x v="5"/>
      <x v="371"/>
    </i>
    <i r="11">
      <x v="534"/>
      <x v="5"/>
      <x v="151"/>
    </i>
    <i r="11">
      <x v="536"/>
      <x v="5"/>
      <x v="412"/>
    </i>
    <i r="11">
      <x v="542"/>
      <x v="5"/>
      <x v="530"/>
    </i>
    <i r="11">
      <x v="545"/>
      <x v="5"/>
      <x v="24"/>
    </i>
    <i r="11">
      <x v="550"/>
      <x v="5"/>
      <x v="146"/>
    </i>
    <i r="11">
      <x v="555"/>
      <x v="5"/>
      <x v="329"/>
    </i>
    <i r="11">
      <x v="559"/>
      <x v="5"/>
      <x v="370"/>
    </i>
    <i r="11">
      <x v="706"/>
      <x v="5"/>
      <x v="731"/>
    </i>
    <i r="11">
      <x v="707"/>
      <x v="5"/>
      <x v="732"/>
    </i>
    <i r="11">
      <x v="708"/>
      <x v="5"/>
      <x v="733"/>
    </i>
    <i r="11">
      <x v="709"/>
      <x v="5"/>
      <x v="734"/>
    </i>
    <i r="11">
      <x v="710"/>
      <x v="5"/>
      <x v="735"/>
    </i>
    <i r="11">
      <x v="711"/>
      <x v="5"/>
      <x v="736"/>
    </i>
    <i r="11">
      <x v="712"/>
      <x v="5"/>
      <x v="737"/>
    </i>
    <i r="11">
      <x v="713"/>
      <x v="5"/>
      <x v="738"/>
    </i>
    <i r="11">
      <x v="714"/>
      <x v="5"/>
      <x v="739"/>
    </i>
    <i r="11">
      <x v="715"/>
      <x v="5"/>
      <x v="740"/>
    </i>
    <i r="11">
      <x v="716"/>
      <x v="5"/>
      <x v="741"/>
    </i>
    <i r="11">
      <x v="717"/>
      <x v="5"/>
      <x v="742"/>
    </i>
    <i r="11">
      <x v="718"/>
      <x v="5"/>
      <x v="743"/>
    </i>
    <i r="11">
      <x v="719"/>
      <x v="5"/>
      <x v="744"/>
    </i>
    <i r="11">
      <x v="720"/>
      <x v="5"/>
      <x v="745"/>
    </i>
    <i r="11">
      <x v="1141"/>
      <x v="5"/>
      <x v="944"/>
    </i>
    <i r="11">
      <x v="1142"/>
      <x v="5"/>
      <x v="1032"/>
    </i>
    <i r="11">
      <x v="1143"/>
      <x v="5"/>
      <x v="1033"/>
    </i>
    <i r="11">
      <x v="1144"/>
      <x v="5"/>
      <x v="1034"/>
    </i>
    <i r="11">
      <x v="1145"/>
      <x v="5"/>
      <x v="1035"/>
    </i>
    <i r="11">
      <x v="1146"/>
      <x v="2"/>
      <x v="1036"/>
    </i>
    <i r="11">
      <x v="1147"/>
      <x v="5"/>
      <x v="1037"/>
    </i>
    <i r="11">
      <x v="1148"/>
      <x v="5"/>
      <x v="1038"/>
    </i>
    <i r="11">
      <x v="1149"/>
      <x v="5"/>
      <x v="1039"/>
    </i>
    <i r="11">
      <x v="1150"/>
      <x v="5"/>
      <x v="1040"/>
    </i>
    <i r="11">
      <x v="1151"/>
      <x v="5"/>
      <x v="1041"/>
    </i>
    <i r="11">
      <x v="1152"/>
      <x v="5"/>
      <x v="1042"/>
    </i>
    <i r="11">
      <x v="1153"/>
      <x v="5"/>
      <x v="1043"/>
    </i>
    <i r="11">
      <x v="1154"/>
      <x v="5"/>
      <x v="1044"/>
    </i>
    <i r="11">
      <x v="1155"/>
      <x v="5"/>
      <x v="1045"/>
    </i>
    <i r="11">
      <x v="1156"/>
      <x v="5"/>
      <x v="944"/>
    </i>
    <i r="11">
      <x v="1157"/>
      <x v="5"/>
      <x v="1046"/>
    </i>
    <i r="11">
      <x v="1158"/>
      <x v="5"/>
      <x v="1047"/>
    </i>
    <i r="11">
      <x v="1159"/>
      <x v="5"/>
      <x v="1048"/>
    </i>
    <i r="11">
      <x v="1160"/>
      <x v="5"/>
      <x v="1049"/>
    </i>
    <i r="11">
      <x v="1161"/>
      <x v="5"/>
      <x v="1050"/>
    </i>
    <i r="11">
      <x v="1162"/>
      <x v="5"/>
      <x v="1051"/>
    </i>
    <i r="11">
      <x v="1163"/>
      <x v="5"/>
      <x v="1052"/>
    </i>
    <i r="11">
      <x v="1164"/>
      <x v="5"/>
      <x v="1053"/>
    </i>
    <i r="11">
      <x v="1165"/>
      <x v="5"/>
      <x v="1054"/>
    </i>
    <i t="blank" r="10">
      <x v="93"/>
    </i>
    <i>
      <x v="244"/>
      <x v="172"/>
      <x v="272"/>
      <x v="173"/>
      <x v="3"/>
      <x v="3"/>
      <x v="200"/>
      <x v="3"/>
      <x v="15"/>
      <x v="1"/>
      <x v="165"/>
      <x v="502"/>
      <x v="5"/>
      <x v="23"/>
    </i>
    <i r="11">
      <x v="1100"/>
      <x v="5"/>
      <x v="994"/>
    </i>
    <i t="blank" r="10">
      <x v="165"/>
    </i>
    <i>
      <x v="245"/>
      <x v="82"/>
      <x v="343"/>
      <x v="241"/>
      <x v="3"/>
      <x v="10"/>
      <x v="165"/>
      <x v="26"/>
      <x v="8"/>
      <x v="57"/>
      <x v="158"/>
      <x v="812"/>
      <x v="2"/>
      <x v="876"/>
    </i>
    <i r="11">
      <x v="813"/>
      <x v="5"/>
      <x v="839"/>
    </i>
    <i r="11">
      <x v="814"/>
      <x v="2"/>
      <x v="861"/>
    </i>
    <i t="blank" r="10">
      <x v="158"/>
    </i>
    <i>
      <x v="246"/>
      <x v="84"/>
      <x v="286"/>
      <x v="275"/>
      <x v="3"/>
      <x v="3"/>
      <x v="116"/>
      <x v="4"/>
      <x v="8"/>
      <x v="10"/>
      <x v="162"/>
      <x v="275"/>
      <x v="5"/>
      <x v="234"/>
    </i>
    <i r="11">
      <x v="395"/>
      <x v="14"/>
      <x v="458"/>
    </i>
    <i r="11">
      <x v="740"/>
      <x v="14"/>
      <x v="750"/>
    </i>
    <i t="blank" r="10">
      <x v="162"/>
    </i>
    <i>
      <x v="247"/>
      <x v="246"/>
      <x v="342"/>
      <x v="330"/>
      <x v="5"/>
      <x v="3"/>
      <x v="49"/>
      <x v="13"/>
      <x v="1"/>
      <x v="34"/>
      <x v="166"/>
      <x v="371"/>
      <x v="5"/>
      <x v="487"/>
    </i>
    <i r="11">
      <x v="930"/>
      <x v="7"/>
      <x v="930"/>
    </i>
    <i>
      <x v="248"/>
      <x v="247"/>
      <x v="342"/>
      <x v="244"/>
      <x v="3"/>
      <x v="3"/>
      <x v="49"/>
      <x v="13"/>
      <x v="1"/>
      <x v="34"/>
      <x v="166"/>
      <x v="371"/>
      <x v="5"/>
      <x v="487"/>
    </i>
    <i>
      <x v="249"/>
      <x v="248"/>
      <x v="342"/>
      <x v="331"/>
      <x v="5"/>
      <x v="3"/>
      <x v="49"/>
      <x v="13"/>
      <x v="1"/>
      <x v="34"/>
      <x v="166"/>
      <x v="371"/>
      <x v="5"/>
      <x v="487"/>
    </i>
    <i t="blank" r="10">
      <x v="166"/>
    </i>
    <i>
      <x v="251"/>
      <x v="185"/>
      <x v="359"/>
      <x v="220"/>
      <x v="3"/>
      <x v="3"/>
      <x v="124"/>
      <x v="35"/>
      <x v="8"/>
      <x v="8"/>
      <x v="40"/>
      <x v="154"/>
      <x v="5"/>
      <x v="232"/>
    </i>
    <i t="blank" r="10">
      <x v="40"/>
    </i>
    <i>
      <x v="252"/>
      <x/>
      <x v="273"/>
      <x v="255"/>
      <x v="4"/>
      <x v="4"/>
      <x v="202"/>
      <x v="33"/>
      <x v="1"/>
      <x v="7"/>
      <x/>
      <x v="116"/>
      <x v="5"/>
      <x v="395"/>
    </i>
    <i t="blank" r="10">
      <x/>
    </i>
    <i>
      <x v="254"/>
      <x/>
      <x v="382"/>
      <x v="332"/>
      <x v="3"/>
      <x v="4"/>
      <x v="191"/>
      <x v="33"/>
      <x v="1"/>
      <x v="7"/>
      <x v="167"/>
      <x v="25"/>
      <x v="5"/>
      <x v="311"/>
    </i>
    <i r="11">
      <x v="1177"/>
      <x v="14"/>
      <x v="1009"/>
    </i>
    <i t="blank" r="10">
      <x v="167"/>
    </i>
    <i>
      <x v="256"/>
      <x v="251"/>
      <x v="261"/>
      <x v="333"/>
      <x v="3"/>
      <x v="1"/>
      <x v="133"/>
      <x v="1"/>
      <x v="8"/>
      <x v="14"/>
      <x v="179"/>
      <x v="683"/>
      <x v="5"/>
      <x v="692"/>
    </i>
    <i r="11">
      <x v="1084"/>
      <x v="2"/>
      <x v="995"/>
    </i>
    <i r="11">
      <x v="1126"/>
      <x v="7"/>
      <x v="996"/>
    </i>
    <i t="blank" r="10">
      <x v="179"/>
    </i>
    <i>
      <x v="257"/>
      <x v="36"/>
      <x v="353"/>
      <x v="168"/>
      <x v="4"/>
      <x v="1"/>
      <x v="106"/>
      <x v="13"/>
      <x v="1"/>
      <x v="31"/>
      <x v="9"/>
      <x v="177"/>
      <x v="5"/>
      <x v="505"/>
    </i>
    <i r="11">
      <x v="494"/>
      <x v="14"/>
      <x v="149"/>
    </i>
    <i r="11">
      <x v="951"/>
      <x v="14"/>
      <x v="159"/>
    </i>
    <i t="blank" r="10">
      <x v="9"/>
    </i>
    <i>
      <x v="259"/>
      <x v="11"/>
      <x v="331"/>
      <x v="157"/>
      <x v="3"/>
      <x v="8"/>
      <x v="161"/>
      <x v="24"/>
      <x v="6"/>
      <x v="2"/>
      <x v="2"/>
      <x v="791"/>
      <x v="5"/>
      <x v="893"/>
    </i>
    <i r="11">
      <x v="792"/>
      <x v="5"/>
      <x v="841"/>
    </i>
    <i r="11">
      <x v="793"/>
      <x v="5"/>
      <x v="879"/>
    </i>
    <i r="11">
      <x v="794"/>
      <x v="2"/>
      <x v="828"/>
    </i>
    <i r="1">
      <x v="18"/>
      <x v="330"/>
      <x v="157"/>
      <x v="3"/>
      <x v="8"/>
      <x v="161"/>
      <x v="24"/>
      <x v="6"/>
      <x v="2"/>
      <x v="2"/>
      <x v="788"/>
      <x v="5"/>
      <x v="851"/>
    </i>
    <i r="11">
      <x v="789"/>
      <x v="14"/>
      <x v="870"/>
    </i>
    <i r="1">
      <x v="169"/>
      <x v="329"/>
      <x v="157"/>
      <x v="3"/>
      <x v="8"/>
      <x v="161"/>
      <x v="24"/>
      <x v="6"/>
      <x v="2"/>
      <x v="2"/>
      <x v="788"/>
      <x v="5"/>
      <x v="851"/>
    </i>
    <i r="11">
      <x v="791"/>
      <x v="5"/>
      <x v="893"/>
    </i>
    <i r="11">
      <x v="836"/>
      <x v="5"/>
      <x v="881"/>
    </i>
    <i r="11">
      <x v="837"/>
      <x v="5"/>
      <x v="888"/>
    </i>
    <i r="11">
      <x v="838"/>
      <x v="14"/>
      <x v="852"/>
    </i>
    <i r="1">
      <x v="170"/>
      <x v="328"/>
      <x v="157"/>
      <x v="3"/>
      <x v="8"/>
      <x v="172"/>
      <x v="24"/>
      <x v="6"/>
      <x v="2"/>
      <x v="2"/>
      <x v="839"/>
      <x v="14"/>
      <x v="845"/>
    </i>
    <i r="11">
      <x v="840"/>
      <x v="5"/>
      <x v="872"/>
    </i>
    <i r="11">
      <x v="841"/>
      <x v="5"/>
      <x v="830"/>
    </i>
    <i r="1">
      <x v="197"/>
      <x v="327"/>
      <x v="157"/>
      <x v="3"/>
      <x v="8"/>
      <x v="173"/>
      <x v="24"/>
      <x v="6"/>
      <x v="2"/>
      <x v="2"/>
      <x v="842"/>
      <x v="5"/>
      <x v="835"/>
    </i>
    <i r="11">
      <x v="843"/>
      <x v="5"/>
      <x v="850"/>
    </i>
    <i r="11">
      <x v="844"/>
      <x v="5"/>
      <x v="874"/>
    </i>
    <i r="1">
      <x v="203"/>
      <x v="324"/>
      <x v="157"/>
      <x v="3"/>
      <x v="8"/>
      <x v="177"/>
      <x v="24"/>
      <x v="6"/>
      <x v="2"/>
      <x v="2"/>
      <x v="848"/>
      <x v="5"/>
      <x v="892"/>
    </i>
    <i r="1">
      <x v="253"/>
      <x v="326"/>
      <x v="157"/>
      <x v="3"/>
      <x v="8"/>
      <x v="170"/>
      <x v="24"/>
      <x v="6"/>
      <x v="2"/>
      <x v="2"/>
      <x v="790"/>
      <x v="5"/>
      <x v="869"/>
    </i>
    <i r="11">
      <x v="834"/>
      <x v="5"/>
      <x v="877"/>
    </i>
    <i r="11">
      <x v="835"/>
      <x v="14"/>
      <x v="891"/>
    </i>
    <i r="11">
      <x v="842"/>
      <x v="5"/>
      <x v="835"/>
    </i>
    <i r="11">
      <x v="843"/>
      <x v="5"/>
      <x v="850"/>
    </i>
    <i r="11">
      <x v="844"/>
      <x v="5"/>
      <x v="874"/>
    </i>
    <i r="11">
      <x v="898"/>
      <x v="6"/>
      <x v="920"/>
    </i>
    <i t="blank" r="10">
      <x v="2"/>
    </i>
    <i>
      <x v="260"/>
      <x v="254"/>
      <x v="317"/>
      <x v="334"/>
      <x v="3"/>
      <x v="12"/>
      <x v="179"/>
      <x/>
      <x v="10"/>
      <x v="11"/>
      <x v="123"/>
      <x v="869"/>
      <x v="14"/>
      <x v="836"/>
    </i>
    <i r="11">
      <x v="870"/>
      <x v="14"/>
      <x v="842"/>
    </i>
    <i t="blank" r="10">
      <x v="123"/>
    </i>
    <i>
      <x v="261"/>
      <x v="256"/>
      <x v="289"/>
      <x v="335"/>
      <x v="3"/>
      <x v="4"/>
      <x v="101"/>
      <x v="15"/>
      <x/>
      <x v="53"/>
      <x v="37"/>
      <x v="1072"/>
      <x v="5"/>
      <x v="354"/>
    </i>
    <i r="11">
      <x v="1076"/>
      <x v="14"/>
      <x v="755"/>
    </i>
    <i r="11">
      <x v="1115"/>
      <x v="5"/>
      <x v="1021"/>
    </i>
    <i t="blank" r="10">
      <x v="37"/>
    </i>
    <i>
      <x v="262"/>
      <x v="70"/>
      <x v="312"/>
      <x v="336"/>
      <x v="4"/>
      <x v="1"/>
      <x v="41"/>
      <x v="14"/>
      <x v="1"/>
      <x v="31"/>
      <x v="66"/>
      <x v="20"/>
      <x v="7"/>
      <x v="31"/>
    </i>
    <i r="11">
      <x v="38"/>
      <x v="14"/>
      <x v="69"/>
    </i>
    <i r="11">
      <x v="56"/>
      <x v="7"/>
      <x v="263"/>
    </i>
    <i r="11">
      <x v="376"/>
      <x v="5"/>
      <x v="551"/>
    </i>
    <i t="blank" r="10">
      <x v="66"/>
    </i>
    <i>
      <x v="263"/>
      <x v="151"/>
      <x v="255"/>
      <x v="337"/>
      <x v="5"/>
      <x v="3"/>
      <x v="83"/>
      <x v="14"/>
      <x/>
      <x v="42"/>
      <x v="12"/>
      <x v="77"/>
      <x v="5"/>
      <x v="205"/>
    </i>
    <i r="11">
      <x v="136"/>
      <x v="14"/>
      <x v="516"/>
    </i>
    <i r="11">
      <x v="543"/>
      <x v="5"/>
      <x v="621"/>
    </i>
    <i r="11">
      <x v="922"/>
      <x v="7"/>
      <x v="926"/>
    </i>
    <i t="blank" r="10">
      <x v="12"/>
    </i>
    <i>
      <x v="264"/>
      <x v="152"/>
      <x v="257"/>
      <x v="338"/>
      <x v="3"/>
      <x v="3"/>
      <x v="183"/>
      <x v="14"/>
      <x/>
      <x v="42"/>
      <x v="81"/>
      <x v="543"/>
      <x v="5"/>
      <x v="621"/>
    </i>
    <i r="11">
      <x v="777"/>
      <x v="5"/>
      <x v="786"/>
    </i>
    <i r="5">
      <x v="4"/>
      <x v="183"/>
      <x v="14"/>
      <x/>
      <x v="42"/>
      <x v="81"/>
      <x v="639"/>
      <x v="5"/>
      <x v="652"/>
    </i>
    <i t="blank" r="10">
      <x v="81"/>
    </i>
    <i>
      <x v="265"/>
      <x v="257"/>
      <x v="241"/>
      <x v="339"/>
      <x v="4"/>
      <x v="1"/>
      <x v="119"/>
      <x v="14"/>
      <x/>
      <x v="42"/>
      <x v="59"/>
      <x v="146"/>
      <x v="7"/>
      <x v="188"/>
    </i>
    <i r="11">
      <x v="313"/>
      <x v="5"/>
      <x v="581"/>
    </i>
    <i r="11">
      <x v="658"/>
      <x v="14"/>
      <x v="673"/>
    </i>
    <i t="blank" r="10">
      <x v="59"/>
    </i>
    <i>
      <x v="266"/>
      <x v="95"/>
      <x v="299"/>
      <x v="340"/>
      <x v="3"/>
      <x v="3"/>
      <x v="110"/>
      <x v="14"/>
      <x/>
      <x v="42"/>
      <x v="27"/>
      <x v="129"/>
      <x v="5"/>
      <x v="176"/>
    </i>
    <i r="11">
      <x v="132"/>
      <x v="7"/>
      <x v="210"/>
    </i>
    <i r="11">
      <x v="337"/>
      <x v="7"/>
      <x v="257"/>
    </i>
    <i r="11">
      <x v="378"/>
      <x v="5"/>
      <x v="254"/>
    </i>
    <i>
      <x v="267"/>
      <x v="154"/>
      <x v="258"/>
      <x v="341"/>
      <x v="4"/>
      <x v="4"/>
      <x v="123"/>
      <x v="14"/>
      <x/>
      <x v="42"/>
      <x v="27"/>
      <x v="252"/>
      <x v="5"/>
      <x v="274"/>
    </i>
    <i t="blank" r="10">
      <x v="27"/>
    </i>
    <i>
      <x v="268"/>
      <x v="155"/>
      <x v="255"/>
      <x v="199"/>
      <x v="5"/>
      <x v="3"/>
      <x v="83"/>
      <x v="14"/>
      <x/>
      <x v="42"/>
      <x v="12"/>
      <x v="77"/>
      <x v="5"/>
      <x v="205"/>
    </i>
    <i r="11">
      <x v="543"/>
      <x v="5"/>
      <x v="621"/>
    </i>
    <i t="blank" r="10">
      <x v="12"/>
    </i>
    <i>
      <x v="269"/>
      <x v="156"/>
      <x v="254"/>
      <x v="329"/>
      <x v="3"/>
      <x v="3"/>
      <x v="90"/>
      <x v="14"/>
      <x/>
      <x v="42"/>
      <x v="169"/>
      <x v="63"/>
      <x v="5"/>
      <x v="543"/>
    </i>
    <i r="11">
      <x v="619"/>
      <x v="14"/>
      <x v="636"/>
    </i>
    <i r="5">
      <x v="4"/>
      <x v="90"/>
      <x v="14"/>
      <x/>
      <x v="42"/>
      <x v="169"/>
      <x v="373"/>
      <x v="5"/>
      <x v="585"/>
    </i>
    <i r="11">
      <x v="416"/>
      <x v="5"/>
      <x v="472"/>
    </i>
    <i r="11">
      <x v="533"/>
      <x v="5"/>
      <x v="358"/>
    </i>
    <i r="11">
      <x v="639"/>
      <x v="5"/>
      <x v="652"/>
    </i>
    <i r="11">
      <x v="702"/>
      <x v="14"/>
      <x v="720"/>
    </i>
    <i r="11">
      <x v="974"/>
      <x v="7"/>
      <x v="960"/>
    </i>
    <i t="blank" r="10">
      <x v="169"/>
    </i>
    <i>
      <x v="270"/>
      <x v="150"/>
      <x v="300"/>
      <x v="350"/>
      <x v="5"/>
      <x v="3"/>
      <x v="194"/>
      <x v="14"/>
      <x/>
      <x v="42"/>
      <x v="27"/>
      <x v="129"/>
      <x v="5"/>
      <x v="176"/>
    </i>
    <i r="11">
      <x v="337"/>
      <x v="7"/>
      <x v="257"/>
    </i>
    <i r="11">
      <x v="378"/>
      <x v="5"/>
      <x v="254"/>
    </i>
    <i t="blank" r="10">
      <x v="27"/>
    </i>
    <i>
      <x v="272"/>
      <x v="158"/>
      <x v="256"/>
      <x v="342"/>
      <x v="3"/>
      <x v="4"/>
      <x v="80"/>
      <x v="14"/>
      <x/>
      <x v="42"/>
      <x v="73"/>
      <x v="533"/>
      <x v="5"/>
      <x v="358"/>
    </i>
    <i t="blank" r="10">
      <x v="73"/>
    </i>
    <i>
      <x v="273"/>
      <x v="258"/>
      <x v="240"/>
      <x v="343"/>
      <x v="2"/>
      <x v="5"/>
      <x v="3"/>
      <x v="14"/>
      <x/>
      <x v="42"/>
      <x v="86"/>
      <x v="167"/>
      <x v="2"/>
      <x v="15"/>
    </i>
    <i r="11">
      <x v="176"/>
      <x v="2"/>
      <x v="326"/>
    </i>
    <i r="11">
      <x v="198"/>
      <x v="7"/>
      <x v="369"/>
    </i>
    <i t="blank" r="10">
      <x v="86"/>
    </i>
    <i>
      <x v="274"/>
      <x v="159"/>
      <x v="259"/>
      <x v="203"/>
      <x v="3"/>
      <x v="4"/>
      <x v="160"/>
      <x v="14"/>
      <x/>
      <x v="42"/>
      <x v="81"/>
      <x v="639"/>
      <x v="5"/>
      <x v="652"/>
    </i>
    <i t="blank" r="10">
      <x v="81"/>
    </i>
    <i>
      <x v="275"/>
      <x v="20"/>
      <x v="314"/>
      <x v="344"/>
      <x v="3"/>
      <x v="3"/>
      <x v="71"/>
      <x v="14"/>
      <x/>
      <x v="42"/>
      <x v="113"/>
      <x v="477"/>
      <x v="5"/>
      <x v="423"/>
    </i>
    <i r="11">
      <x v="478"/>
      <x v="14"/>
      <x v="595"/>
    </i>
    <i r="11">
      <x v="619"/>
      <x v="14"/>
      <x v="636"/>
    </i>
    <i r="11">
      <x v="649"/>
      <x v="5"/>
      <x v="663"/>
    </i>
    <i t="blank" r="10">
      <x v="113"/>
    </i>
    <i>
      <x v="276"/>
      <x v="160"/>
      <x v="373"/>
      <x v="175"/>
      <x v="3"/>
      <x v="4"/>
      <x v="90"/>
      <x v="14"/>
      <x/>
      <x v="42"/>
      <x v="202"/>
      <x v="299"/>
      <x v="14"/>
      <x v="378"/>
    </i>
    <i r="5">
      <x v="6"/>
      <x v="90"/>
      <x v="14"/>
      <x/>
      <x v="42"/>
      <x v="202"/>
      <x v="45"/>
      <x v="14"/>
      <x v="379"/>
    </i>
    <i r="11">
      <x v="476"/>
      <x v="7"/>
      <x v="332"/>
    </i>
    <i r="11">
      <x v="743"/>
      <x v="14"/>
      <x v="909"/>
    </i>
    <i r="11">
      <x v="978"/>
      <x v="5"/>
      <x v="961"/>
    </i>
    <i t="blank" r="10">
      <x v="202"/>
    </i>
    <i>
      <x v="277"/>
      <x v="260"/>
      <x v="234"/>
      <x v="197"/>
      <x v="3"/>
      <x v="4"/>
      <x v="56"/>
      <x v="13"/>
      <x v="1"/>
      <x v="5"/>
      <x v="103"/>
      <x v="382"/>
      <x v="5"/>
      <x v="553"/>
    </i>
    <i r="11">
      <x v="517"/>
      <x v="5"/>
      <x v="566"/>
    </i>
    <i r="11">
      <x v="901"/>
      <x v="5"/>
      <x v="854"/>
    </i>
    <i>
      <x v="278"/>
      <x v="261"/>
      <x v="233"/>
      <x v="345"/>
      <x v="5"/>
      <x v="4"/>
      <x v="56"/>
      <x v="13"/>
      <x v="1"/>
      <x v="5"/>
      <x v="103"/>
      <x v="382"/>
      <x v="5"/>
      <x v="553"/>
    </i>
    <i r="11">
      <x v="517"/>
      <x v="5"/>
      <x v="566"/>
    </i>
    <i>
      <x v="279"/>
      <x v="259"/>
      <x v="233"/>
      <x v="346"/>
      <x v="3"/>
      <x v="4"/>
      <x v="56"/>
      <x v="13"/>
      <x v="1"/>
      <x v="5"/>
      <x v="103"/>
      <x v="92"/>
      <x v="5"/>
      <x v="204"/>
    </i>
    <i r="11">
      <x v="292"/>
      <x v="7"/>
      <x v="203"/>
    </i>
    <i r="11">
      <x v="314"/>
      <x v="7"/>
      <x v="453"/>
    </i>
    <i r="11">
      <x v="382"/>
      <x v="5"/>
      <x v="553"/>
    </i>
    <i r="11">
      <x v="401"/>
      <x v="5"/>
      <x v="465"/>
    </i>
    <i r="11">
      <x v="517"/>
      <x v="5"/>
      <x v="566"/>
    </i>
    <i r="11">
      <x v="551"/>
      <x v="5"/>
      <x v="339"/>
    </i>
    <i r="11">
      <x v="984"/>
      <x v="7"/>
      <x v="962"/>
    </i>
    <i r="11">
      <x v="1091"/>
      <x v="5"/>
      <x v="607"/>
    </i>
    <i r="11">
      <x v="1124"/>
      <x v="6"/>
      <x v="1028"/>
    </i>
    <i r="11">
      <x v="1131"/>
      <x v="14"/>
      <x v="323"/>
    </i>
    <i>
      <x v="280"/>
      <x v="263"/>
      <x v="233"/>
      <x v="178"/>
      <x v="5"/>
      <x v="4"/>
      <x v="56"/>
      <x v="13"/>
      <x v="1"/>
      <x v="5"/>
      <x v="103"/>
      <x v="401"/>
      <x v="5"/>
      <x v="465"/>
    </i>
    <i r="11">
      <x v="1091"/>
      <x v="5"/>
      <x v="607"/>
    </i>
    <i>
      <x v="281"/>
      <x v="262"/>
      <x v="233"/>
      <x v="203"/>
      <x v="3"/>
      <x v="4"/>
      <x v="56"/>
      <x v="13"/>
      <x v="1"/>
      <x v="5"/>
      <x v="103"/>
      <x v="551"/>
      <x v="5"/>
      <x v="339"/>
    </i>
    <i t="blank" r="10">
      <x v="103"/>
    </i>
    <i>
      <x v="284"/>
      <x v="268"/>
      <x v="392"/>
      <x/>
      <x v="7"/>
      <x/>
      <x v="129"/>
      <x v="16"/>
      <x v="4"/>
      <x v="41"/>
      <x/>
      <x v="566"/>
      <x v="11"/>
      <x v="599"/>
    </i>
    <i t="blank" r="10">
      <x/>
    </i>
  </rowItems>
  <colItems count="1">
    <i/>
  </colItems>
  <formats count="540">
    <format dxfId="1175">
      <pivotArea field="3" type="button" dataOnly="0" labelOnly="1" outline="0" axis="axisRow" fieldPosition="3"/>
    </format>
    <format dxfId="1174">
      <pivotArea field="4" type="button" dataOnly="0" labelOnly="1" outline="0" axis="axisRow" fieldPosition="4"/>
    </format>
    <format dxfId="1173">
      <pivotArea field="5" type="button" dataOnly="0" labelOnly="1" outline="0" axis="axisRow" fieldPosition="5"/>
    </format>
    <format dxfId="1172">
      <pivotArea field="6" type="button" dataOnly="0" labelOnly="1" outline="0" axis="axisRow" fieldPosition="6"/>
    </format>
    <format dxfId="1171">
      <pivotArea field="7" type="button" dataOnly="0" labelOnly="1" outline="0" axis="axisRow" fieldPosition="7"/>
    </format>
    <format dxfId="1170">
      <pivotArea field="8" type="button" dataOnly="0" labelOnly="1" outline="0" axis="axisRow" fieldPosition="8"/>
    </format>
    <format dxfId="1169">
      <pivotArea field="10" type="button" dataOnly="0" labelOnly="1" outline="0" axis="axisRow" fieldPosition="10"/>
    </format>
    <format dxfId="1168">
      <pivotArea field="11" type="button" dataOnly="0" labelOnly="1" outline="0" axis="axisRow" fieldPosition="11"/>
    </format>
    <format dxfId="1167">
      <pivotArea field="4" type="button" dataOnly="0" labelOnly="1" outline="0" axis="axisRow" fieldPosition="4"/>
    </format>
    <format dxfId="1166">
      <pivotArea field="5" type="button" dataOnly="0" labelOnly="1" outline="0" axis="axisRow" fieldPosition="5"/>
    </format>
    <format dxfId="1165">
      <pivotArea field="7" type="button" dataOnly="0" labelOnly="1" outline="0" axis="axisRow" fieldPosition="7"/>
    </format>
    <format dxfId="1164">
      <pivotArea field="8" type="button" dataOnly="0" labelOnly="1" outline="0" axis="axisRow" fieldPosition="8"/>
    </format>
    <format dxfId="1163">
      <pivotArea type="all" dataOnly="0" outline="0" fieldPosition="0"/>
    </format>
    <format dxfId="1162">
      <pivotArea field="3" type="button" dataOnly="0" labelOnly="1" outline="0" axis="axisRow" fieldPosition="3"/>
    </format>
    <format dxfId="1161">
      <pivotArea field="4" type="button" dataOnly="0" labelOnly="1" outline="0" axis="axisRow" fieldPosition="4"/>
    </format>
    <format dxfId="1160">
      <pivotArea field="5" type="button" dataOnly="0" labelOnly="1" outline="0" axis="axisRow" fieldPosition="5"/>
    </format>
    <format dxfId="1159">
      <pivotArea field="6" type="button" dataOnly="0" labelOnly="1" outline="0" axis="axisRow" fieldPosition="6"/>
    </format>
    <format dxfId="1158">
      <pivotArea field="7" type="button" dataOnly="0" labelOnly="1" outline="0" axis="axisRow" fieldPosition="7"/>
    </format>
    <format dxfId="1157">
      <pivotArea field="8" type="button" dataOnly="0" labelOnly="1" outline="0" axis="axisRow" fieldPosition="8"/>
    </format>
    <format dxfId="1156">
      <pivotArea field="10" type="button" dataOnly="0" labelOnly="1" outline="0" axis="axisRow" fieldPosition="10"/>
    </format>
    <format dxfId="1155">
      <pivotArea field="11" type="button" dataOnly="0" labelOnly="1" outline="0" axis="axisRow" fieldPosition="11"/>
    </format>
    <format dxfId="1154">
      <pivotArea type="all" dataOnly="0" outline="0" fieldPosition="0"/>
    </format>
    <format dxfId="1153">
      <pivotArea field="3" type="button" dataOnly="0" labelOnly="1" outline="0" axis="axisRow" fieldPosition="3"/>
    </format>
    <format dxfId="1152">
      <pivotArea field="4" type="button" dataOnly="0" labelOnly="1" outline="0" axis="axisRow" fieldPosition="4"/>
    </format>
    <format dxfId="1151">
      <pivotArea field="5" type="button" dataOnly="0" labelOnly="1" outline="0" axis="axisRow" fieldPosition="5"/>
    </format>
    <format dxfId="1150">
      <pivotArea field="6" type="button" dataOnly="0" labelOnly="1" outline="0" axis="axisRow" fieldPosition="6"/>
    </format>
    <format dxfId="1149">
      <pivotArea field="7" type="button" dataOnly="0" labelOnly="1" outline="0" axis="axisRow" fieldPosition="7"/>
    </format>
    <format dxfId="1148">
      <pivotArea field="8" type="button" dataOnly="0" labelOnly="1" outline="0" axis="axisRow" fieldPosition="8"/>
    </format>
    <format dxfId="1147">
      <pivotArea field="10" type="button" dataOnly="0" labelOnly="1" outline="0" axis="axisRow" fieldPosition="10"/>
    </format>
    <format dxfId="1146">
      <pivotArea field="11" type="button" dataOnly="0" labelOnly="1" outline="0" axis="axisRow" fieldPosition="11"/>
    </format>
    <format dxfId="1145">
      <pivotArea field="4" type="button" dataOnly="0" labelOnly="1" outline="0" axis="axisRow" fieldPosition="4"/>
    </format>
    <format dxfId="1144">
      <pivotArea field="5" type="button" dataOnly="0" labelOnly="1" outline="0" axis="axisRow" fieldPosition="5"/>
    </format>
    <format dxfId="1143">
      <pivotArea field="7" type="button" dataOnly="0" labelOnly="1" outline="0" axis="axisRow" fieldPosition="7"/>
    </format>
    <format dxfId="1142">
      <pivotArea field="8" type="button" dataOnly="0" labelOnly="1" outline="0" axis="axisRow" fieldPosition="8"/>
    </format>
    <format dxfId="1141">
      <pivotArea field="4" type="button" dataOnly="0" labelOnly="1" outline="0" axis="axisRow" fieldPosition="4"/>
    </format>
    <format dxfId="1140">
      <pivotArea field="5" type="button" dataOnly="0" labelOnly="1" outline="0" axis="axisRow" fieldPosition="5"/>
    </format>
    <format dxfId="1139">
      <pivotArea field="7" type="button" dataOnly="0" labelOnly="1" outline="0" axis="axisRow" fieldPosition="7"/>
    </format>
    <format dxfId="1138">
      <pivotArea field="8" type="button" dataOnly="0" labelOnly="1" outline="0" axis="axisRow" fieldPosition="8"/>
    </format>
    <format dxfId="1137">
      <pivotArea dataOnly="0" labelOnly="1" outline="0" fieldPosition="0">
        <references count="1">
          <reference field="7" count="0"/>
        </references>
      </pivotArea>
    </format>
    <format dxfId="1136">
      <pivotArea dataOnly="0" labelOnly="1" outline="0" fieldPosition="0">
        <references count="1">
          <reference field="7" count="0"/>
        </references>
      </pivotArea>
    </format>
    <format dxfId="1135">
      <pivotArea dataOnly="0" labelOnly="1" outline="0" fieldPosition="0">
        <references count="1">
          <reference field="8" count="0"/>
        </references>
      </pivotArea>
    </format>
    <format dxfId="1134">
      <pivotArea dataOnly="0" labelOnly="1" outline="0" fieldPosition="0">
        <references count="1">
          <reference field="8" count="0"/>
        </references>
      </pivotArea>
    </format>
    <format dxfId="1133">
      <pivotArea dataOnly="0" labelOnly="1" outline="0" fieldPosition="0">
        <references count="1">
          <reference field="8" count="0"/>
        </references>
      </pivotArea>
    </format>
    <format dxfId="1132">
      <pivotArea dataOnly="0" labelOnly="1" outline="0" fieldPosition="0">
        <references count="1">
          <reference field="8" count="0"/>
        </references>
      </pivotArea>
    </format>
    <format dxfId="1131">
      <pivotArea field="7" type="button" dataOnly="0" labelOnly="1" outline="0" axis="axisRow" fieldPosition="7"/>
    </format>
    <format dxfId="1130">
      <pivotArea field="7" type="button" dataOnly="0" labelOnly="1" outline="0" axis="axisRow" fieldPosition="7"/>
    </format>
    <format dxfId="1129">
      <pivotArea field="8" type="button" dataOnly="0" labelOnly="1" outline="0" axis="axisRow" fieldPosition="8"/>
    </format>
    <format dxfId="1128">
      <pivotArea field="8" type="button" dataOnly="0" labelOnly="1" outline="0" axis="axisRow" fieldPosition="8"/>
    </format>
    <format dxfId="1127">
      <pivotArea dataOnly="0" labelOnly="1" outline="0" fieldPosition="0">
        <references count="1">
          <reference field="11" count="0"/>
        </references>
      </pivotArea>
    </format>
    <format dxfId="1126">
      <pivotArea dataOnly="0" labelOnly="1" outline="0" fieldPosition="0">
        <references count="1">
          <reference field="11" count="0"/>
        </references>
      </pivotArea>
    </format>
    <format dxfId="1125">
      <pivotArea field="8" type="button" dataOnly="0" labelOnly="1" outline="0" axis="axisRow" fieldPosition="8"/>
    </format>
    <format dxfId="1124">
      <pivotArea field="8" type="button" dataOnly="0" labelOnly="1" outline="0" axis="axisRow" fieldPosition="8"/>
    </format>
    <format dxfId="1123">
      <pivotArea field="8" type="button" dataOnly="0" labelOnly="1" outline="0" axis="axisRow" fieldPosition="8"/>
    </format>
    <format dxfId="1122">
      <pivotArea field="8" type="button" dataOnly="0" labelOnly="1" outline="0" axis="axisRow" fieldPosition="8"/>
    </format>
    <format dxfId="1121">
      <pivotArea type="all" dataOnly="0" outline="0" fieldPosition="0"/>
    </format>
    <format dxfId="1120">
      <pivotArea field="4" type="button" dataOnly="0" labelOnly="1" outline="0" axis="axisRow" fieldPosition="4"/>
    </format>
    <format dxfId="1119">
      <pivotArea field="5" type="button" dataOnly="0" labelOnly="1" outline="0" axis="axisRow" fieldPosition="5"/>
    </format>
    <format dxfId="1118">
      <pivotArea field="7" type="button" dataOnly="0" labelOnly="1" outline="0" axis="axisRow" fieldPosition="7"/>
    </format>
    <format dxfId="1117">
      <pivotArea field="8" type="button" dataOnly="0" labelOnly="1" outline="0" axis="axisRow" fieldPosition="8"/>
    </format>
    <format dxfId="1116">
      <pivotArea field="12" type="button" dataOnly="0" labelOnly="1" outline="0" axis="axisRow" fieldPosition="12"/>
    </format>
    <format dxfId="1115">
      <pivotArea type="all" dataOnly="0" outline="0" fieldPosition="0"/>
    </format>
    <format dxfId="1114">
      <pivotArea field="4" type="button" dataOnly="0" labelOnly="1" outline="0" axis="axisRow" fieldPosition="4"/>
    </format>
    <format dxfId="1113">
      <pivotArea field="5" type="button" dataOnly="0" labelOnly="1" outline="0" axis="axisRow" fieldPosition="5"/>
    </format>
    <format dxfId="1112">
      <pivotArea field="7" type="button" dataOnly="0" labelOnly="1" outline="0" axis="axisRow" fieldPosition="7"/>
    </format>
    <format dxfId="1111">
      <pivotArea field="8" type="button" dataOnly="0" labelOnly="1" outline="0" axis="axisRow" fieldPosition="8"/>
    </format>
    <format dxfId="1110">
      <pivotArea field="12" type="button" dataOnly="0" labelOnly="1" outline="0" axis="axisRow" fieldPosition="12"/>
    </format>
    <format dxfId="1109">
      <pivotArea type="all" dataOnly="0" outline="0" fieldPosition="0"/>
    </format>
    <format dxfId="1108">
      <pivotArea field="4" type="button" dataOnly="0" labelOnly="1" outline="0" axis="axisRow" fieldPosition="4"/>
    </format>
    <format dxfId="1107">
      <pivotArea field="5" type="button" dataOnly="0" labelOnly="1" outline="0" axis="axisRow" fieldPosition="5"/>
    </format>
    <format dxfId="1106">
      <pivotArea field="7" type="button" dataOnly="0" labelOnly="1" outline="0" axis="axisRow" fieldPosition="7"/>
    </format>
    <format dxfId="1105">
      <pivotArea field="8" type="button" dataOnly="0" labelOnly="1" outline="0" axis="axisRow" fieldPosition="8"/>
    </format>
    <format dxfId="1104">
      <pivotArea field="12" type="button" dataOnly="0" labelOnly="1" outline="0" axis="axisRow" fieldPosition="12"/>
    </format>
    <format dxfId="1103">
      <pivotArea type="all" dataOnly="0" outline="0" fieldPosition="0"/>
    </format>
    <format dxfId="1102">
      <pivotArea field="4" type="button" dataOnly="0" labelOnly="1" outline="0" axis="axisRow" fieldPosition="4"/>
    </format>
    <format dxfId="1101">
      <pivotArea field="5" type="button" dataOnly="0" labelOnly="1" outline="0" axis="axisRow" fieldPosition="5"/>
    </format>
    <format dxfId="1100">
      <pivotArea field="7" type="button" dataOnly="0" labelOnly="1" outline="0" axis="axisRow" fieldPosition="7"/>
    </format>
    <format dxfId="1099">
      <pivotArea field="8" type="button" dataOnly="0" labelOnly="1" outline="0" axis="axisRow" fieldPosition="8"/>
    </format>
    <format dxfId="1098">
      <pivotArea field="12" type="button" dataOnly="0" labelOnly="1" outline="0" axis="axisRow" fieldPosition="12"/>
    </format>
    <format dxfId="1097">
      <pivotArea field="7" type="button" dataOnly="0" labelOnly="1" outline="0" axis="axisRow" fieldPosition="7"/>
    </format>
    <format dxfId="1096">
      <pivotArea field="8" type="button" dataOnly="0" labelOnly="1" outline="0" axis="axisRow" fieldPosition="8"/>
    </format>
    <format dxfId="1095">
      <pivotArea field="7" type="button" dataOnly="0" labelOnly="1" outline="0" axis="axisRow" fieldPosition="7"/>
    </format>
    <format dxfId="1094">
      <pivotArea field="8" type="button" dataOnly="0" labelOnly="1" outline="0" axis="axisRow" fieldPosition="8"/>
    </format>
    <format dxfId="1093">
      <pivotArea field="2" type="button" dataOnly="0" labelOnly="1" outline="0" axis="axisRow" fieldPosition="2"/>
    </format>
    <format dxfId="1092">
      <pivotArea field="10" type="button" dataOnly="0" labelOnly="1" outline="0" axis="axisRow" fieldPosition="10"/>
    </format>
    <format dxfId="1091">
      <pivotArea field="13" type="button" dataOnly="0" labelOnly="1" outline="0" axis="axisRow" fieldPosition="13"/>
    </format>
    <format dxfId="1090">
      <pivotArea field="11" type="button" dataOnly="0" labelOnly="1" outline="0" axis="axisRow" fieldPosition="11"/>
    </format>
    <format dxfId="1089">
      <pivotArea field="6" type="button" dataOnly="0" labelOnly="1" outline="0" axis="axisRow" fieldPosition="6"/>
    </format>
    <format dxfId="1088">
      <pivotArea dataOnly="0" labelOnly="1" outline="0" fieldPosition="0">
        <references count="7">
          <reference field="0" count="1" selected="0">
            <x v="0"/>
          </reference>
          <reference field="1" count="1" selected="0">
            <x v="222"/>
          </reference>
          <reference field="2" count="1" selected="0">
            <x v="332"/>
          </reference>
          <reference field="3" count="1" selected="0">
            <x v="165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21"/>
          </reference>
        </references>
      </pivotArea>
    </format>
    <format dxfId="1087">
      <pivotArea dataOnly="0" labelOnly="1" outline="0" fieldPosition="0">
        <references count="7">
          <reference field="0" count="1" selected="0">
            <x v="14"/>
          </reference>
          <reference field="1" count="1" selected="0">
            <x v="61"/>
          </reference>
          <reference field="2" count="1" selected="0">
            <x v="368"/>
          </reference>
          <reference field="3" count="1" selected="0">
            <x v="191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36"/>
          </reference>
        </references>
      </pivotArea>
    </format>
    <format dxfId="1086">
      <pivotArea dataOnly="0" labelOnly="1" outline="0" fieldPosition="0">
        <references count="7">
          <reference field="0" count="1" selected="0">
            <x v="15"/>
          </reference>
          <reference field="1" count="1" selected="0">
            <x v="53"/>
          </reference>
          <reference field="2" count="1" selected="0">
            <x v="351"/>
          </reference>
          <reference field="3" count="1" selected="0">
            <x v="19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4"/>
          </reference>
        </references>
      </pivotArea>
    </format>
    <format dxfId="1085">
      <pivotArea dataOnly="0" labelOnly="1" outline="0" fieldPosition="0">
        <references count="7">
          <reference field="0" count="1" selected="0">
            <x v="17"/>
          </reference>
          <reference field="1" count="1" selected="0">
            <x v="24"/>
          </reference>
          <reference field="2" count="1" selected="0">
            <x v="228"/>
          </reference>
          <reference field="3" count="1" selected="0">
            <x v="180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28"/>
          </reference>
        </references>
      </pivotArea>
    </format>
    <format dxfId="1084">
      <pivotArea dataOnly="0" labelOnly="1" outline="0" fieldPosition="0">
        <references count="7">
          <reference field="0" count="1" selected="0">
            <x v="18"/>
          </reference>
          <reference field="1" count="1" selected="0">
            <x v="69"/>
          </reference>
          <reference field="2" count="1" selected="0">
            <x v="308"/>
          </reference>
          <reference field="3" count="1" selected="0">
            <x v="181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48"/>
          </reference>
        </references>
      </pivotArea>
    </format>
    <format dxfId="1083">
      <pivotArea dataOnly="0" labelOnly="1" outline="0" fieldPosition="0">
        <references count="7">
          <reference field="0" count="1" selected="0">
            <x v="19"/>
          </reference>
          <reference field="1" count="1" selected="0">
            <x v="100"/>
          </reference>
          <reference field="2" count="1" selected="0">
            <x v="308"/>
          </reference>
          <reference field="3" count="1" selected="0">
            <x v="16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2"/>
          </reference>
        </references>
      </pivotArea>
    </format>
    <format dxfId="1082">
      <pivotArea dataOnly="0" labelOnly="1" outline="0" fieldPosition="0">
        <references count="7">
          <reference field="0" count="1" selected="0">
            <x v="20"/>
          </reference>
          <reference field="1" count="1" selected="0">
            <x v="26"/>
          </reference>
          <reference field="2" count="1" selected="0">
            <x v="305"/>
          </reference>
          <reference field="3" count="1" selected="0">
            <x v="193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5"/>
          </reference>
        </references>
      </pivotArea>
    </format>
    <format dxfId="1081">
      <pivotArea dataOnly="0" labelOnly="1" outline="0" fieldPosition="0">
        <references count="7">
          <reference field="0" count="1" selected="0">
            <x v="21"/>
          </reference>
          <reference field="1" count="1" selected="0">
            <x v="132"/>
          </reference>
          <reference field="2" count="1" selected="0">
            <x v="283"/>
          </reference>
          <reference field="3" count="1" selected="0">
            <x v="196"/>
          </reference>
          <reference field="4" count="1" selected="0">
            <x v="4"/>
          </reference>
          <reference field="5" count="1" selected="0">
            <x v="4"/>
          </reference>
          <reference field="6" count="1">
            <x v="135"/>
          </reference>
        </references>
      </pivotArea>
    </format>
    <format dxfId="1080">
      <pivotArea dataOnly="0" labelOnly="1" outline="0" fieldPosition="0">
        <references count="7">
          <reference field="0" count="1" selected="0">
            <x v="24"/>
          </reference>
          <reference field="1" count="1" selected="0">
            <x v="129"/>
          </reference>
          <reference field="2" count="1" selected="0">
            <x v="334"/>
          </reference>
          <reference field="3" count="1" selected="0">
            <x v="195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86"/>
          </reference>
        </references>
      </pivotArea>
    </format>
    <format dxfId="1079">
      <pivotArea dataOnly="0" labelOnly="1" outline="0" fieldPosition="0">
        <references count="7">
          <reference field="0" count="1" selected="0">
            <x v="27"/>
          </reference>
          <reference field="1" count="1" selected="0">
            <x v="94"/>
          </reference>
          <reference field="2" count="1" selected="0">
            <x v="381"/>
          </reference>
          <reference field="3" count="1" selected="0">
            <x v="348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55"/>
          </reference>
        </references>
      </pivotArea>
    </format>
    <format dxfId="1078">
      <pivotArea dataOnly="0" labelOnly="1" outline="0" fieldPosition="0">
        <references count="7">
          <reference field="0" count="1" selected="0">
            <x v="28"/>
          </reference>
          <reference field="1" count="1" selected="0">
            <x v="134"/>
          </reference>
          <reference field="2" count="1" selected="0">
            <x v="280"/>
          </reference>
          <reference field="3" count="1" selected="0">
            <x v="199"/>
          </reference>
          <reference field="4" count="1" selected="0">
            <x v="5"/>
          </reference>
          <reference field="5" count="1" selected="0">
            <x v="4"/>
          </reference>
          <reference field="6" count="1">
            <x v="135"/>
          </reference>
        </references>
      </pivotArea>
    </format>
    <format dxfId="1077">
      <pivotArea dataOnly="0" labelOnly="1" outline="0" fieldPosition="0">
        <references count="7">
          <reference field="0" count="1" selected="0">
            <x v="29"/>
          </reference>
          <reference field="1" count="1" selected="0">
            <x v="94"/>
          </reference>
          <reference field="2" count="1" selected="0">
            <x v="381"/>
          </reference>
          <reference field="3" count="1" selected="0">
            <x v="20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55"/>
          </reference>
        </references>
      </pivotArea>
    </format>
    <format dxfId="1076">
      <pivotArea dataOnly="0" labelOnly="1" outline="0" fieldPosition="0">
        <references count="7">
          <reference field="0" count="1" selected="0">
            <x v="30"/>
          </reference>
          <reference field="1" count="1" selected="0">
            <x v="135"/>
          </reference>
          <reference field="2" count="1" selected="0">
            <x v="279"/>
          </reference>
          <reference field="3" count="1" selected="0">
            <x v="201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35"/>
          </reference>
        </references>
      </pivotArea>
    </format>
    <format dxfId="1075">
      <pivotArea dataOnly="0" labelOnly="1" outline="0" fieldPosition="0">
        <references count="7">
          <reference field="0" count="1" selected="0">
            <x v="32"/>
          </reference>
          <reference field="1" count="1" selected="0">
            <x v="130"/>
          </reference>
          <reference field="2" count="1" selected="0">
            <x v="334"/>
          </reference>
          <reference field="3" count="1" selected="0">
            <x v="203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86"/>
          </reference>
        </references>
      </pivotArea>
    </format>
    <format dxfId="1074">
      <pivotArea dataOnly="0" labelOnly="1" outline="0" fieldPosition="0">
        <references count="7">
          <reference field="0" count="1" selected="0">
            <x v="33"/>
          </reference>
          <reference field="1" count="1" selected="0">
            <x v="137"/>
          </reference>
          <reference field="2" count="1" selected="0">
            <x v="280"/>
          </reference>
          <reference field="3" count="1" selected="0">
            <x v="20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35"/>
          </reference>
        </references>
      </pivotArea>
    </format>
    <format dxfId="1073">
      <pivotArea dataOnly="0" labelOnly="1" outline="0" fieldPosition="0">
        <references count="7">
          <reference field="0" count="1" selected="0">
            <x v="35"/>
          </reference>
          <reference field="1" count="1" selected="0">
            <x v="213"/>
          </reference>
          <reference field="2" count="1" selected="0">
            <x v="235"/>
          </reference>
          <reference field="3" count="1" selected="0">
            <x v="195"/>
          </reference>
          <reference field="4" count="1" selected="0">
            <x v="3"/>
          </reference>
          <reference field="5" count="1" selected="0">
            <x v="5"/>
          </reference>
          <reference field="6" count="1">
            <x v="16"/>
          </reference>
        </references>
      </pivotArea>
    </format>
    <format dxfId="1072">
      <pivotArea dataOnly="0" labelOnly="1" outline="0" fieldPosition="0">
        <references count="7">
          <reference field="0" count="1" selected="0">
            <x v="37"/>
          </reference>
          <reference field="1" count="1" selected="0">
            <x v="30"/>
          </reference>
          <reference field="2" count="1" selected="0">
            <x v="260"/>
          </reference>
          <reference field="3" count="1" selected="0">
            <x v="158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20"/>
          </reference>
        </references>
      </pivotArea>
    </format>
    <format dxfId="1071">
      <pivotArea dataOnly="0" labelOnly="1" outline="0" fieldPosition="0">
        <references count="7">
          <reference field="0" count="1" selected="0">
            <x v="38"/>
          </reference>
          <reference field="1" count="1" selected="0">
            <x v="212"/>
          </reference>
          <reference field="2" count="1" selected="0">
            <x v="235"/>
          </reference>
          <reference field="3" count="1" selected="0">
            <x v="206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6"/>
          </reference>
        </references>
      </pivotArea>
    </format>
    <format dxfId="1070">
      <pivotArea dataOnly="0" labelOnly="1" outline="0" fieldPosition="0">
        <references count="7">
          <reference field="0" count="1" selected="0">
            <x v="39"/>
          </reference>
          <reference field="1" count="1" selected="0">
            <x v="21"/>
          </reference>
          <reference field="2" count="1" selected="0">
            <x v="207"/>
          </reference>
          <reference field="3" count="1" selected="0">
            <x v="207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62"/>
          </reference>
        </references>
      </pivotArea>
    </format>
    <format dxfId="1069">
      <pivotArea dataOnly="0" labelOnly="1" outline="0" fieldPosition="0">
        <references count="7">
          <reference field="0" count="1" selected="0">
            <x v="40"/>
          </reference>
          <reference field="1" count="1" selected="0">
            <x v="139"/>
          </reference>
          <reference field="2" count="1" selected="0">
            <x v="297"/>
          </reference>
          <reference field="3" count="1" selected="0">
            <x v="208"/>
          </reference>
          <reference field="4" count="1" selected="0">
            <x v="4"/>
          </reference>
          <reference field="5" count="1" selected="0">
            <x v="9"/>
          </reference>
          <reference field="6" count="1">
            <x v="169"/>
          </reference>
        </references>
      </pivotArea>
    </format>
    <format dxfId="1068">
      <pivotArea dataOnly="0" labelOnly="1" outline="0" fieldPosition="0">
        <references count="7">
          <reference field="0" count="1" selected="0">
            <x v="41"/>
          </reference>
          <reference field="1" count="1" selected="0">
            <x v="175"/>
          </reference>
          <reference field="2" count="1" selected="0">
            <x v="208"/>
          </reference>
          <reference field="3" count="1" selected="0">
            <x v="209"/>
          </reference>
          <reference field="4" count="1" selected="0">
            <x v="4"/>
          </reference>
          <reference field="5" count="1" selected="0">
            <x v="9"/>
          </reference>
          <reference field="6" count="1">
            <x v="162"/>
          </reference>
        </references>
      </pivotArea>
    </format>
    <format dxfId="1067">
      <pivotArea dataOnly="0" labelOnly="1" outline="0" fieldPosition="0">
        <references count="7">
          <reference field="0" count="1" selected="0">
            <x v="42"/>
          </reference>
          <reference field="1" count="1" selected="0">
            <x v="42"/>
          </reference>
          <reference field="2" count="1" selected="0">
            <x v="205"/>
          </reference>
          <reference field="3" count="1" selected="0">
            <x v="210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45"/>
          </reference>
        </references>
      </pivotArea>
    </format>
    <format dxfId="1066">
      <pivotArea dataOnly="0" labelOnly="1" outline="0" fieldPosition="0">
        <references count="7">
          <reference field="0" count="1" selected="0">
            <x v="43"/>
          </reference>
          <reference field="1" count="1" selected="0">
            <x v="43"/>
          </reference>
          <reference field="2" count="1" selected="0">
            <x v="374"/>
          </reference>
          <reference field="3" count="1" selected="0">
            <x v="20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48"/>
          </reference>
        </references>
      </pivotArea>
    </format>
    <format dxfId="1065">
      <pivotArea dataOnly="0" labelOnly="1" outline="0" fieldPosition="0">
        <references count="7">
          <reference field="0" count="1" selected="0">
            <x v="44"/>
          </reference>
          <reference field="1" count="1" selected="0">
            <x v="44"/>
          </reference>
          <reference field="2" count="1" selected="0">
            <x v="245"/>
          </reference>
          <reference field="3" count="1" selected="0">
            <x v="211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3"/>
          </reference>
        </references>
      </pivotArea>
    </format>
    <format dxfId="1064">
      <pivotArea dataOnly="0" labelOnly="1" outline="0" fieldPosition="0">
        <references count="7">
          <reference field="0" count="1" selected="0">
            <x v="45"/>
          </reference>
          <reference field="1" count="1" selected="0">
            <x v="45"/>
          </reference>
          <reference field="2" count="1" selected="0">
            <x v="374"/>
          </reference>
          <reference field="3" count="1" selected="0">
            <x v="361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6"/>
          </reference>
        </references>
      </pivotArea>
    </format>
    <format dxfId="1063">
      <pivotArea dataOnly="0" labelOnly="1" outline="0" fieldPosition="0">
        <references count="7">
          <reference field="0" count="1" selected="0">
            <x v="46"/>
          </reference>
          <reference field="1" count="1" selected="0">
            <x v="46"/>
          </reference>
          <reference field="2" count="1" selected="0">
            <x v="349"/>
          </reference>
          <reference field="3" count="1" selected="0">
            <x v="199"/>
          </reference>
          <reference field="4" count="1" selected="0">
            <x v="5"/>
          </reference>
          <reference field="5" count="1" selected="0">
            <x v="4"/>
          </reference>
          <reference field="6" count="1">
            <x v="33"/>
          </reference>
        </references>
      </pivotArea>
    </format>
    <format dxfId="1062">
      <pivotArea dataOnly="0" labelOnly="1" outline="0" fieldPosition="0">
        <references count="7">
          <reference field="0" count="1" selected="0">
            <x v="49"/>
          </reference>
          <reference field="1" count="1" selected="0">
            <x v="49"/>
          </reference>
          <reference field="2" count="1" selected="0">
            <x v="310"/>
          </reference>
          <reference field="3" count="1" selected="0">
            <x v="213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201"/>
          </reference>
        </references>
      </pivotArea>
    </format>
    <format dxfId="1061">
      <pivotArea dataOnly="0" labelOnly="1" outline="0" fieldPosition="0">
        <references count="7">
          <reference field="0" count="1" selected="0">
            <x v="50"/>
          </reference>
          <reference field="1" count="1" selected="0">
            <x v="89"/>
          </reference>
          <reference field="2" count="1" selected="0">
            <x v="222"/>
          </reference>
          <reference field="3" count="1" selected="0">
            <x v="214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67"/>
          </reference>
        </references>
      </pivotArea>
    </format>
    <format dxfId="1060">
      <pivotArea dataOnly="0" labelOnly="1" outline="0" fieldPosition="0">
        <references count="7">
          <reference field="0" count="1" selected="0">
            <x v="51"/>
          </reference>
          <reference field="1" count="1" selected="0">
            <x v="90"/>
          </reference>
          <reference field="2" count="1" selected="0">
            <x v="346"/>
          </reference>
          <reference field="3" count="1" selected="0">
            <x v="215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82"/>
          </reference>
        </references>
      </pivotArea>
    </format>
    <format dxfId="1059">
      <pivotArea dataOnly="0" labelOnly="1" outline="0" fieldPosition="0">
        <references count="7">
          <reference field="0" count="1" selected="0">
            <x v="52"/>
          </reference>
          <reference field="1" count="1" selected="0">
            <x v="91"/>
          </reference>
          <reference field="2" count="1" selected="0">
            <x v="303"/>
          </reference>
          <reference field="3" count="1" selected="0">
            <x v="216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68"/>
          </reference>
        </references>
      </pivotArea>
    </format>
    <format dxfId="1058">
      <pivotArea dataOnly="0" labelOnly="1" outline="0" fieldPosition="0">
        <references count="7">
          <reference field="0" count="1" selected="0">
            <x v="53"/>
          </reference>
          <reference field="1" count="1" selected="0">
            <x v="92"/>
          </reference>
          <reference field="2" count="1" selected="0">
            <x v="335"/>
          </reference>
          <reference field="3" count="1" selected="0">
            <x v="17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8"/>
          </reference>
        </references>
      </pivotArea>
    </format>
    <format dxfId="1057">
      <pivotArea dataOnly="0" labelOnly="1" outline="0" fieldPosition="0">
        <references count="7">
          <reference field="0" count="1" selected="0">
            <x v="55"/>
          </reference>
          <reference field="1" count="1" selected="0">
            <x v="40"/>
          </reference>
          <reference field="2" count="1" selected="0">
            <x v="212"/>
          </reference>
          <reference field="3" count="1" selected="0">
            <x v="217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92"/>
          </reference>
        </references>
      </pivotArea>
    </format>
    <format dxfId="1056">
      <pivotArea dataOnly="0" labelOnly="1" outline="0" fieldPosition="0">
        <references count="7">
          <reference field="0" count="1" selected="0">
            <x v="56"/>
          </reference>
          <reference field="1" count="1" selected="0">
            <x v="114"/>
          </reference>
          <reference field="2" count="1" selected="0">
            <x v="320"/>
          </reference>
          <reference field="3" count="1" selected="0">
            <x v="21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3"/>
          </reference>
        </references>
      </pivotArea>
    </format>
    <format dxfId="1055">
      <pivotArea dataOnly="0" labelOnly="1" outline="0" fieldPosition="0">
        <references count="7">
          <reference field="0" count="1" selected="0">
            <x v="57"/>
          </reference>
          <reference field="1" count="1" selected="0">
            <x v="120"/>
          </reference>
          <reference field="2" count="1" selected="0">
            <x v="361"/>
          </reference>
          <reference field="3" count="1" selected="0">
            <x v="363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6"/>
          </reference>
        </references>
      </pivotArea>
    </format>
    <format dxfId="1054">
      <pivotArea dataOnly="0" labelOnly="1" outline="0" fieldPosition="0">
        <references count="7">
          <reference field="0" count="1" selected="0">
            <x v="58"/>
          </reference>
          <reference field="1" count="1" selected="0">
            <x v="115"/>
          </reference>
          <reference field="2" count="1" selected="0">
            <x v="243"/>
          </reference>
          <reference field="3" count="1" selected="0">
            <x v="219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93"/>
          </reference>
        </references>
      </pivotArea>
    </format>
    <format dxfId="1053">
      <pivotArea dataOnly="0" labelOnly="1" outline="0" fieldPosition="0">
        <references count="7">
          <reference field="0" count="1" selected="0">
            <x v="59"/>
          </reference>
          <reference field="1" count="1" selected="0">
            <x v="116"/>
          </reference>
          <reference field="2" count="1" selected="0">
            <x v="215"/>
          </reference>
          <reference field="3" count="1" selected="0">
            <x v="285"/>
          </reference>
          <reference field="4" count="1" selected="0">
            <x v="5"/>
          </reference>
          <reference field="5" count="1" selected="0">
            <x v="4"/>
          </reference>
          <reference field="6" count="1">
            <x v="195"/>
          </reference>
        </references>
      </pivotArea>
    </format>
    <format dxfId="1052">
      <pivotArea dataOnly="0" labelOnly="1" outline="0" fieldPosition="0">
        <references count="7">
          <reference field="0" count="1" selected="0">
            <x v="60"/>
          </reference>
          <reference field="1" count="1" selected="0">
            <x v="117"/>
          </reference>
          <reference field="2" count="1" selected="0">
            <x v="320"/>
          </reference>
          <reference field="3" count="1" selected="0">
            <x v="220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50"/>
          </reference>
        </references>
      </pivotArea>
    </format>
    <format dxfId="1051">
      <pivotArea dataOnly="0" labelOnly="1" outline="0" fieldPosition="0">
        <references count="7">
          <reference field="0" count="1" selected="0">
            <x v="61"/>
          </reference>
          <reference field="1" count="1" selected="0">
            <x v="118"/>
          </reference>
          <reference field="2" count="1" selected="0">
            <x v="215"/>
          </reference>
          <reference field="3" count="1" selected="0">
            <x v="221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35"/>
          </reference>
        </references>
      </pivotArea>
    </format>
    <format dxfId="1050">
      <pivotArea dataOnly="0" labelOnly="1" outline="0" fieldPosition="0">
        <references count="7">
          <reference field="0" count="1" selected="0">
            <x v="62"/>
          </reference>
          <reference field="1" count="1" selected="0">
            <x v="119"/>
          </reference>
          <reference field="2" count="1" selected="0">
            <x v="196"/>
          </reference>
          <reference field="3" count="1" selected="0">
            <x v="222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85"/>
          </reference>
        </references>
      </pivotArea>
    </format>
    <format dxfId="1049">
      <pivotArea dataOnly="0" labelOnly="1" outline="0" fieldPosition="0">
        <references count="7">
          <reference field="0" count="1" selected="0">
            <x v="64"/>
          </reference>
          <reference field="1" count="1" selected="0">
            <x v="123"/>
          </reference>
          <reference field="2" count="1" selected="0">
            <x v="246"/>
          </reference>
          <reference field="3" count="1" selected="0">
            <x v="224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11"/>
          </reference>
        </references>
      </pivotArea>
    </format>
    <format dxfId="1048">
      <pivotArea dataOnly="0" labelOnly="1" outline="0" fieldPosition="0">
        <references count="7">
          <reference field="0" count="1" selected="0">
            <x v="67"/>
          </reference>
          <reference field="1" count="1" selected="0">
            <x v="266"/>
          </reference>
          <reference field="2" count="1" selected="0">
            <x v="385"/>
          </reference>
          <reference field="3" count="1" selected="0">
            <x v="351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36"/>
          </reference>
        </references>
      </pivotArea>
    </format>
    <format dxfId="1047">
      <pivotArea dataOnly="0" labelOnly="1" outline="0" fieldPosition="0">
        <references count="7">
          <reference field="0" count="1" selected="0">
            <x v="68"/>
          </reference>
          <reference field="1" count="1" selected="0">
            <x v="96"/>
          </reference>
          <reference field="2" count="1" selected="0">
            <x v="249"/>
          </reference>
          <reference field="3" count="1" selected="0">
            <x v="228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52"/>
          </reference>
        </references>
      </pivotArea>
    </format>
    <format dxfId="1046">
      <pivotArea dataOnly="0" labelOnly="1" outline="0" fieldPosition="0">
        <references count="7">
          <reference field="0" count="1" selected="0">
            <x v="69"/>
          </reference>
          <reference field="1" count="1" selected="0">
            <x v="33"/>
          </reference>
          <reference field="2" count="1" selected="0">
            <x v="226"/>
          </reference>
          <reference field="3" count="1" selected="0">
            <x v="227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8"/>
          </reference>
        </references>
      </pivotArea>
    </format>
    <format dxfId="1045">
      <pivotArea dataOnly="0" labelOnly="1" outline="0" fieldPosition="0">
        <references count="7">
          <reference field="0" count="1" selected="0">
            <x v="71"/>
          </reference>
          <reference field="1" count="1" selected="0">
            <x v="97"/>
          </reference>
          <reference field="2" count="1" selected="0">
            <x v="298"/>
          </reference>
          <reference field="3" count="1" selected="0">
            <x v="183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65"/>
          </reference>
        </references>
      </pivotArea>
    </format>
    <format dxfId="1044">
      <pivotArea dataOnly="0" labelOnly="1" outline="0" fieldPosition="0">
        <references count="7">
          <reference field="0" count="1" selected="0">
            <x v="72"/>
          </reference>
          <reference field="1" count="1" selected="0">
            <x v="188"/>
          </reference>
          <reference field="2" count="1" selected="0">
            <x v="197"/>
          </reference>
          <reference field="3" count="1" selected="0">
            <x v="184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5"/>
          </reference>
        </references>
      </pivotArea>
    </format>
    <format dxfId="1043">
      <pivotArea dataOnly="0" labelOnly="1" outline="0" fieldPosition="0">
        <references count="7">
          <reference field="0" count="1" selected="0">
            <x v="74"/>
          </reference>
          <reference field="1" count="1" selected="0">
            <x v="223"/>
          </reference>
          <reference field="2" count="1" selected="0">
            <x v="198"/>
          </reference>
          <reference field="3" count="1" selected="0">
            <x v="185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81"/>
          </reference>
        </references>
      </pivotArea>
    </format>
    <format dxfId="1042">
      <pivotArea dataOnly="0" labelOnly="1" outline="0" fieldPosition="0">
        <references count="7">
          <reference field="0" count="1" selected="0">
            <x v="76"/>
          </reference>
          <reference field="1" count="1" selected="0">
            <x v="98"/>
          </reference>
          <reference field="2" count="1" selected="0">
            <x v="287"/>
          </reference>
          <reference field="3" count="1" selected="0">
            <x v="186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68"/>
          </reference>
        </references>
      </pivotArea>
    </format>
    <format dxfId="1041">
      <pivotArea dataOnly="0" labelOnly="1" outline="0" fieldPosition="0">
        <references count="7">
          <reference field="0" count="1" selected="0">
            <x v="78"/>
          </reference>
          <reference field="1" count="1" selected="0">
            <x v="4"/>
          </reference>
          <reference field="2" count="1" selected="0">
            <x v="384"/>
          </reference>
          <reference field="3" count="1" selected="0">
            <x v="364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99"/>
          </reference>
        </references>
      </pivotArea>
    </format>
    <format dxfId="1040">
      <pivotArea dataOnly="0" labelOnly="1" outline="0" fieldPosition="0">
        <references count="7">
          <reference field="0" count="1" selected="0">
            <x v="79"/>
          </reference>
          <reference field="1" count="1" selected="0">
            <x v="51"/>
          </reference>
          <reference field="2" count="1" selected="0">
            <x v="390"/>
          </reference>
          <reference field="3" count="1" selected="0">
            <x v="187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63"/>
          </reference>
        </references>
      </pivotArea>
    </format>
    <format dxfId="1039">
      <pivotArea dataOnly="0" labelOnly="1" outline="0" fieldPosition="0">
        <references count="7">
          <reference field="0" count="1" selected="0">
            <x v="80"/>
          </reference>
          <reference field="1" count="1" selected="0">
            <x v="186"/>
          </reference>
          <reference field="2" count="1" selected="0">
            <x v="225"/>
          </reference>
          <reference field="3" count="1" selected="0">
            <x v="229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6"/>
          </reference>
        </references>
      </pivotArea>
    </format>
    <format dxfId="1038">
      <pivotArea dataOnly="0" labelOnly="1" outline="0" fieldPosition="0">
        <references count="7">
          <reference field="0" count="1" selected="0">
            <x v="81"/>
          </reference>
          <reference field="1" count="1" selected="0">
            <x v="189"/>
          </reference>
          <reference field="2" count="1" selected="0">
            <x v="206"/>
          </reference>
          <reference field="3" count="1" selected="0">
            <x v="188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8"/>
          </reference>
        </references>
      </pivotArea>
    </format>
    <format dxfId="1037">
      <pivotArea dataOnly="0" labelOnly="1" outline="0" fieldPosition="0">
        <references count="7">
          <reference field="0" count="1" selected="0">
            <x v="82"/>
          </reference>
          <reference field="1" count="1" selected="0">
            <x v="99"/>
          </reference>
          <reference field="2" count="1" selected="0">
            <x v="262"/>
          </reference>
          <reference field="3" count="1" selected="0">
            <x v="231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67"/>
          </reference>
        </references>
      </pivotArea>
    </format>
    <format dxfId="1036">
      <pivotArea dataOnly="0" labelOnly="1" outline="0" fieldPosition="0">
        <references count="7">
          <reference field="0" count="1" selected="0">
            <x v="83"/>
          </reference>
          <reference field="1" count="1" selected="0">
            <x v="0"/>
          </reference>
          <reference field="2" count="1" selected="0">
            <x v="386"/>
          </reference>
          <reference field="3" count="1" selected="0">
            <x v="36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92"/>
          </reference>
        </references>
      </pivotArea>
    </format>
    <format dxfId="1035">
      <pivotArea dataOnly="0" labelOnly="1" outline="0" fieldPosition="0">
        <references count="7">
          <reference field="0" count="1" selected="0">
            <x v="85"/>
          </reference>
          <reference field="1" count="1" selected="0">
            <x v="180"/>
          </reference>
          <reference field="2" count="1" selected="0">
            <x v="224"/>
          </reference>
          <reference field="3" count="1" selected="0">
            <x v="199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115"/>
          </reference>
        </references>
      </pivotArea>
    </format>
    <format dxfId="1034">
      <pivotArea dataOnly="0" labelOnly="1" outline="0" fieldPosition="0">
        <references count="7">
          <reference field="0" count="1" selected="0">
            <x v="86"/>
          </reference>
          <reference field="1" count="1" selected="0">
            <x v="184"/>
          </reference>
          <reference field="2" count="1" selected="0">
            <x v="221"/>
          </reference>
          <reference field="3" count="1" selected="0">
            <x v="22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24"/>
          </reference>
        </references>
      </pivotArea>
    </format>
    <format dxfId="1033">
      <pivotArea dataOnly="0" labelOnly="1" outline="0" fieldPosition="0">
        <references count="7">
          <reference field="0" count="1" selected="0">
            <x v="87"/>
          </reference>
          <reference field="1" count="1" selected="0">
            <x v="202"/>
          </reference>
          <reference field="2" count="1" selected="0">
            <x v="210"/>
          </reference>
          <reference field="3" count="1" selected="0">
            <x v="232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120"/>
          </reference>
        </references>
      </pivotArea>
    </format>
    <format dxfId="1032">
      <pivotArea dataOnly="0" labelOnly="1" outline="0" fieldPosition="0">
        <references count="7">
          <reference field="0" count="1" selected="0">
            <x v="88"/>
          </reference>
          <reference field="1" count="1" selected="0">
            <x v="225"/>
          </reference>
          <reference field="2" count="1" selected="0">
            <x v="216"/>
          </reference>
          <reference field="3" count="1" selected="0">
            <x v="23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85"/>
          </reference>
        </references>
      </pivotArea>
    </format>
    <format dxfId="1031">
      <pivotArea dataOnly="0" labelOnly="1" outline="0" fieldPosition="0">
        <references count="7">
          <reference field="0" count="1" selected="0">
            <x v="89"/>
          </reference>
          <reference field="1" count="1" selected="0">
            <x v="71"/>
          </reference>
          <reference field="2" count="1" selected="0">
            <x v="319"/>
          </reference>
          <reference field="3" count="1" selected="0">
            <x v="189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79"/>
          </reference>
        </references>
      </pivotArea>
    </format>
    <format dxfId="1030">
      <pivotArea dataOnly="0" labelOnly="1" outline="0" fieldPosition="0">
        <references count="7">
          <reference field="0" count="1" selected="0">
            <x v="90"/>
          </reference>
          <reference field="1" count="1" selected="0">
            <x v="226"/>
          </reference>
          <reference field="2" count="1" selected="0">
            <x v="321"/>
          </reference>
          <reference field="3" count="1" selected="0">
            <x v="190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66"/>
          </reference>
        </references>
      </pivotArea>
    </format>
    <format dxfId="1029">
      <pivotArea dataOnly="0" labelOnly="1" outline="0" fieldPosition="0">
        <references count="7">
          <reference field="0" count="1" selected="0">
            <x v="91"/>
          </reference>
          <reference field="1" count="1" selected="0">
            <x v="228"/>
          </reference>
          <reference field="2" count="1" selected="0">
            <x v="211"/>
          </reference>
          <reference field="3" count="1" selected="0">
            <x v="234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63"/>
          </reference>
        </references>
      </pivotArea>
    </format>
    <format dxfId="1028">
      <pivotArea dataOnly="0" labelOnly="1" outline="0" fieldPosition="0">
        <references count="7">
          <reference field="0" count="1" selected="0">
            <x v="92"/>
          </reference>
          <reference field="1" count="1" selected="0">
            <x v="204"/>
          </reference>
          <reference field="2" count="1" selected="0">
            <x v="271"/>
          </reference>
          <reference field="3" count="1" selected="0">
            <x v="235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9"/>
          </reference>
        </references>
      </pivotArea>
    </format>
    <format dxfId="1027">
      <pivotArea dataOnly="0" labelOnly="1" outline="0" fieldPosition="0">
        <references count="7">
          <reference field="0" count="1" selected="0">
            <x v="93"/>
          </reference>
          <reference field="1" count="1" selected="0">
            <x v="190"/>
          </reference>
          <reference field="2" count="1" selected="0">
            <x v="203"/>
          </reference>
          <reference field="3" count="1" selected="0">
            <x v="236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3"/>
          </reference>
        </references>
      </pivotArea>
    </format>
    <format dxfId="1026">
      <pivotArea dataOnly="0" labelOnly="1" outline="0" fieldPosition="0">
        <references count="7">
          <reference field="0" count="1" selected="0">
            <x v="94"/>
          </reference>
          <reference field="1" count="1" selected="0">
            <x v="255"/>
          </reference>
          <reference field="2" count="1" selected="0">
            <x v="230"/>
          </reference>
          <reference field="3" count="1" selected="0">
            <x v="237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8"/>
          </reference>
        </references>
      </pivotArea>
    </format>
    <format dxfId="1025">
      <pivotArea dataOnly="0" labelOnly="1" outline="0" fieldPosition="0">
        <references count="7">
          <reference field="0" count="1" selected="0">
            <x v="95"/>
          </reference>
          <reference field="1" count="1" selected="0">
            <x v="187"/>
          </reference>
          <reference field="2" count="1" selected="0">
            <x v="227"/>
          </reference>
          <reference field="3" count="1" selected="0">
            <x v="238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1"/>
          </reference>
        </references>
      </pivotArea>
    </format>
    <format dxfId="1024">
      <pivotArea dataOnly="0" labelOnly="1" outline="0" fieldPosition="0">
        <references count="7">
          <reference field="0" count="1" selected="0">
            <x v="96"/>
          </reference>
          <reference field="1" count="1" selected="0">
            <x v="265"/>
          </reference>
          <reference field="2" count="1" selected="0">
            <x v="232"/>
          </reference>
          <reference field="3" count="1" selected="0">
            <x v="239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1023">
      <pivotArea dataOnly="0" labelOnly="1" outline="0" fieldPosition="0">
        <references count="7">
          <reference field="0" count="1" selected="0">
            <x v="97"/>
          </reference>
          <reference field="1" count="1" selected="0">
            <x v="264"/>
          </reference>
          <reference field="2" count="1" selected="0">
            <x v="333"/>
          </reference>
          <reference field="3" count="1" selected="0">
            <x v="240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"/>
          </reference>
        </references>
      </pivotArea>
    </format>
    <format dxfId="1022">
      <pivotArea dataOnly="0" labelOnly="1" outline="0" fieldPosition="0">
        <references count="7">
          <reference field="0" count="1" selected="0">
            <x v="98"/>
          </reference>
          <reference field="1" count="1" selected="0">
            <x v="267"/>
          </reference>
          <reference field="2" count="1" selected="0">
            <x v="362"/>
          </reference>
          <reference field="3" count="1" selected="0">
            <x v="203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37"/>
          </reference>
        </references>
      </pivotArea>
    </format>
    <format dxfId="1021">
      <pivotArea dataOnly="0" labelOnly="1" outline="0" fieldPosition="0">
        <references count="7">
          <reference field="0" count="1" selected="0">
            <x v="99"/>
          </reference>
          <reference field="1" count="1" selected="0">
            <x v="83"/>
          </reference>
          <reference field="2" count="1" selected="0">
            <x v="389"/>
          </reference>
          <reference field="3" count="1" selected="0">
            <x v="241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66"/>
          </reference>
        </references>
      </pivotArea>
    </format>
    <format dxfId="1020">
      <pivotArea dataOnly="0" labelOnly="1" outline="0" fieldPosition="0">
        <references count="7">
          <reference field="0" count="1" selected="0">
            <x v="100"/>
          </reference>
          <reference field="1" count="1" selected="0">
            <x v="25"/>
          </reference>
          <reference field="2" count="1" selected="0">
            <x v="348"/>
          </reference>
          <reference field="3" count="1" selected="0">
            <x v="219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7"/>
          </reference>
        </references>
      </pivotArea>
    </format>
    <format dxfId="1019">
      <pivotArea dataOnly="0" labelOnly="1" outline="0" fieldPosition="0">
        <references count="7">
          <reference field="0" count="1" selected="0">
            <x v="102"/>
          </reference>
          <reference field="1" count="1" selected="0">
            <x v="6"/>
          </reference>
          <reference field="2" count="1" selected="0">
            <x v="377"/>
          </reference>
          <reference field="3" count="1" selected="0">
            <x v="182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93"/>
          </reference>
        </references>
      </pivotArea>
    </format>
    <format dxfId="1018">
      <pivotArea dataOnly="0" labelOnly="1" outline="0" fieldPosition="0">
        <references count="7">
          <reference field="0" count="1" selected="0">
            <x v="103"/>
          </reference>
          <reference field="1" count="1" selected="0">
            <x v="0"/>
          </reference>
          <reference field="2" count="1" selected="0">
            <x v="380"/>
          </reference>
          <reference field="3" count="1" selected="0">
            <x v="220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86"/>
          </reference>
        </references>
      </pivotArea>
    </format>
    <format dxfId="1017">
      <pivotArea dataOnly="0" labelOnly="1" outline="0" fieldPosition="0">
        <references count="7">
          <reference field="0" count="1" selected="0">
            <x v="104"/>
          </reference>
          <reference field="1" count="1" selected="0">
            <x v="77"/>
          </reference>
          <reference field="2" count="1" selected="0">
            <x v="366"/>
          </reference>
          <reference field="3" count="1" selected="0">
            <x v="243"/>
          </reference>
          <reference field="4" count="1" selected="0">
            <x v="5"/>
          </reference>
          <reference field="5" count="1" selected="0">
            <x v="4"/>
          </reference>
          <reference field="6" count="1">
            <x v="158"/>
          </reference>
        </references>
      </pivotArea>
    </format>
    <format dxfId="1016">
      <pivotArea dataOnly="0" labelOnly="1" outline="0" fieldPosition="0">
        <references count="7">
          <reference field="0" count="1" selected="0">
            <x v="105"/>
          </reference>
          <reference field="1" count="1" selected="0">
            <x v="73"/>
          </reference>
          <reference field="2" count="1" selected="0">
            <x v="377"/>
          </reference>
          <reference field="3" count="1" selected="0">
            <x v="244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93"/>
          </reference>
        </references>
      </pivotArea>
    </format>
    <format dxfId="1015">
      <pivotArea dataOnly="0" labelOnly="1" outline="0" fieldPosition="0">
        <references count="7">
          <reference field="0" count="1" selected="0">
            <x v="106"/>
          </reference>
          <reference field="1" count="1" selected="0">
            <x v="72"/>
          </reference>
          <reference field="2" count="1" selected="0">
            <x v="366"/>
          </reference>
          <reference field="3" count="1" selected="0">
            <x v="245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103"/>
          </reference>
        </references>
      </pivotArea>
    </format>
    <format dxfId="1014">
      <pivotArea dataOnly="0" labelOnly="1" outline="0" fieldPosition="0">
        <references count="7">
          <reference field="0" count="1" selected="0">
            <x v="109"/>
          </reference>
          <reference field="1" count="1" selected="0">
            <x v="74"/>
          </reference>
          <reference field="2" count="1" selected="0">
            <x v="267"/>
          </reference>
          <reference field="3" count="1" selected="0">
            <x v="171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9"/>
          </reference>
        </references>
      </pivotArea>
    </format>
    <format dxfId="1013">
      <pivotArea dataOnly="0" labelOnly="1" outline="0" fieldPosition="0">
        <references count="7">
          <reference field="0" count="1" selected="0">
            <x v="110"/>
          </reference>
          <reference field="1" count="1" selected="0">
            <x v="80"/>
          </reference>
          <reference field="2" count="1" selected="0">
            <x v="378"/>
          </reference>
          <reference field="3" count="1" selected="0">
            <x v="358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49"/>
          </reference>
        </references>
      </pivotArea>
    </format>
    <format dxfId="1012">
      <pivotArea dataOnly="0" labelOnly="1" outline="0" fieldPosition="0">
        <references count="7">
          <reference field="0" count="1" selected="0">
            <x v="111"/>
          </reference>
          <reference field="1" count="1" selected="0">
            <x v="75"/>
          </reference>
          <reference field="2" count="1" selected="0">
            <x v="378"/>
          </reference>
          <reference field="3" count="1" selected="0">
            <x v="352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51"/>
          </reference>
        </references>
      </pivotArea>
    </format>
    <format dxfId="1011">
      <pivotArea dataOnly="0" labelOnly="1" outline="0" fieldPosition="0">
        <references count="7">
          <reference field="0" count="1" selected="0">
            <x v="112"/>
          </reference>
          <reference field="1" count="1" selected="0">
            <x v="76"/>
          </reference>
          <reference field="2" count="1" selected="0">
            <x v="380"/>
          </reference>
          <reference field="3" count="1" selected="0">
            <x v="17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94"/>
          </reference>
        </references>
      </pivotArea>
    </format>
    <format dxfId="1010">
      <pivotArea dataOnly="0" labelOnly="1" outline="0" fieldPosition="0">
        <references count="7">
          <reference field="0" count="1" selected="0">
            <x v="115"/>
          </reference>
          <reference field="1" count="1" selected="0">
            <x v="78"/>
          </reference>
          <reference field="2" count="1" selected="0">
            <x v="309"/>
          </reference>
          <reference field="3" count="1" selected="0">
            <x v="247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24"/>
          </reference>
        </references>
      </pivotArea>
    </format>
    <format dxfId="1009">
      <pivotArea dataOnly="0" labelOnly="1" outline="0" fieldPosition="0">
        <references count="7">
          <reference field="0" count="1" selected="0">
            <x v="118"/>
          </reference>
          <reference field="1" count="1" selected="0">
            <x v="23"/>
          </reference>
          <reference field="2" count="1" selected="0">
            <x v="325"/>
          </reference>
          <reference field="3" count="1" selected="0">
            <x v="249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3"/>
          </reference>
        </references>
      </pivotArea>
    </format>
    <format dxfId="1008">
      <pivotArea dataOnly="0" labelOnly="1" outline="0" fieldPosition="0">
        <references count="7">
          <reference field="0" count="1" selected="0">
            <x v="119"/>
          </reference>
          <reference field="1" count="1" selected="0">
            <x v="50"/>
          </reference>
          <reference field="2" count="1" selected="0">
            <x v="375"/>
          </reference>
          <reference field="3" count="1" selected="0">
            <x v="250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87"/>
          </reference>
        </references>
      </pivotArea>
    </format>
    <format dxfId="1007">
      <pivotArea dataOnly="0" labelOnly="1" outline="0" fieldPosition="0">
        <references count="7">
          <reference field="0" count="1" selected="0">
            <x v="120"/>
          </reference>
          <reference field="1" count="1" selected="0">
            <x v="192"/>
          </reference>
          <reference field="2" count="1" selected="0">
            <x v="306"/>
          </reference>
          <reference field="3" count="1" selected="0">
            <x v="251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2"/>
          </reference>
        </references>
      </pivotArea>
    </format>
    <format dxfId="1006">
      <pivotArea dataOnly="0" labelOnly="1" outline="0" fieldPosition="0">
        <references count="7">
          <reference field="0" count="1" selected="0">
            <x v="121"/>
          </reference>
          <reference field="1" count="1" selected="0">
            <x v="35"/>
          </reference>
          <reference field="2" count="1" selected="0">
            <x v="248"/>
          </reference>
          <reference field="3" count="1" selected="0">
            <x v="252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1005">
      <pivotArea dataOnly="0" labelOnly="1" outline="0" fieldPosition="0">
        <references count="7">
          <reference field="0" count="1" selected="0">
            <x v="122"/>
          </reference>
          <reference field="1" count="1" selected="0">
            <x v="12"/>
          </reference>
          <reference field="2" count="1" selected="0">
            <x v="202"/>
          </reference>
          <reference field="3" count="1" selected="0">
            <x v="196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0"/>
          </reference>
        </references>
      </pivotArea>
    </format>
    <format dxfId="1004">
      <pivotArea dataOnly="0" labelOnly="1" outline="0" fieldPosition="0">
        <references count="7">
          <reference field="0" count="1" selected="0">
            <x v="123"/>
          </reference>
          <reference field="1" count="1" selected="0">
            <x v="31"/>
          </reference>
          <reference field="2" count="1" selected="0">
            <x v="350"/>
          </reference>
          <reference field="3" count="1" selected="0">
            <x v="197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5"/>
          </reference>
        </references>
      </pivotArea>
    </format>
    <format dxfId="1003">
      <pivotArea dataOnly="0" labelOnly="1" outline="0" fieldPosition="0">
        <references count="7">
          <reference field="0" count="1" selected="0">
            <x v="124"/>
          </reference>
          <reference field="1" count="1" selected="0">
            <x v="62"/>
          </reference>
          <reference field="2" count="1" selected="0">
            <x v="277"/>
          </reference>
          <reference field="3" count="1" selected="0">
            <x v="25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9"/>
          </reference>
        </references>
      </pivotArea>
    </format>
    <format dxfId="1002">
      <pivotArea dataOnly="0" labelOnly="1" outline="0" fieldPosition="0">
        <references count="7">
          <reference field="0" count="1" selected="0">
            <x v="125"/>
          </reference>
          <reference field="1" count="1" selected="0">
            <x v="63"/>
          </reference>
          <reference field="2" count="1" selected="0">
            <x v="274"/>
          </reference>
          <reference field="3" count="1" selected="0">
            <x v="254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56"/>
          </reference>
        </references>
      </pivotArea>
    </format>
    <format dxfId="1001">
      <pivotArea dataOnly="0" labelOnly="1" outline="0" fieldPosition="0">
        <references count="7">
          <reference field="0" count="1" selected="0">
            <x v="126"/>
          </reference>
          <reference field="1" count="1" selected="0">
            <x v="250"/>
          </reference>
          <reference field="2" count="1" selected="0">
            <x v="266"/>
          </reference>
          <reference field="3" count="1" selected="0">
            <x v="255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95"/>
          </reference>
        </references>
      </pivotArea>
    </format>
    <format dxfId="1000">
      <pivotArea dataOnly="0" labelOnly="1" outline="0" fieldPosition="0">
        <references count="7">
          <reference field="0" count="1" selected="0">
            <x v="127"/>
          </reference>
          <reference field="1" count="1" selected="0">
            <x v="19"/>
          </reference>
          <reference field="2" count="1" selected="0">
            <x v="284"/>
          </reference>
          <reference field="3" count="1" selected="0">
            <x v="256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82"/>
          </reference>
        </references>
      </pivotArea>
    </format>
    <format dxfId="999">
      <pivotArea dataOnly="0" labelOnly="1" outline="0" fieldPosition="0">
        <references count="7">
          <reference field="0" count="1" selected="0">
            <x v="128"/>
          </reference>
          <reference field="1" count="1" selected="0">
            <x v="64"/>
          </reference>
          <reference field="2" count="1" selected="0">
            <x v="275"/>
          </reference>
          <reference field="3" count="1" selected="0">
            <x v="22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53"/>
          </reference>
        </references>
      </pivotArea>
    </format>
    <format dxfId="998">
      <pivotArea dataOnly="0" labelOnly="1" outline="0" fieldPosition="0">
        <references count="7">
          <reference field="0" count="1" selected="0">
            <x v="129"/>
          </reference>
          <reference field="1" count="1" selected="0">
            <x v="65"/>
          </reference>
          <reference field="2" count="1" selected="0">
            <x v="273"/>
          </reference>
          <reference field="3" count="1" selected="0">
            <x v="257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9"/>
          </reference>
        </references>
      </pivotArea>
    </format>
    <format dxfId="997">
      <pivotArea dataOnly="0" labelOnly="1" outline="0" fieldPosition="0">
        <references count="7">
          <reference field="0" count="1" selected="0">
            <x v="130"/>
          </reference>
          <reference field="1" count="1" selected="0">
            <x v="66"/>
          </reference>
          <reference field="2" count="1" selected="0">
            <x v="274"/>
          </reference>
          <reference field="3" count="1" selected="0">
            <x v="178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153"/>
          </reference>
        </references>
      </pivotArea>
    </format>
    <format dxfId="996">
      <pivotArea dataOnly="0" labelOnly="1" outline="0" fieldPosition="0">
        <references count="7">
          <reference field="0" count="1" selected="0">
            <x v="131"/>
          </reference>
          <reference field="1" count="1" selected="0">
            <x v="67"/>
          </reference>
          <reference field="2" count="1" selected="0">
            <x v="277"/>
          </reference>
          <reference field="3" count="1" selected="0">
            <x v="20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9"/>
          </reference>
        </references>
      </pivotArea>
    </format>
    <format dxfId="995">
      <pivotArea dataOnly="0" labelOnly="1" outline="0" fieldPosition="0">
        <references count="7">
          <reference field="0" count="1" selected="0">
            <x v="132"/>
          </reference>
          <reference field="1" count="1" selected="0">
            <x v="68"/>
          </reference>
          <reference field="2" count="1" selected="0">
            <x v="276"/>
          </reference>
          <reference field="3" count="1" selected="0">
            <x v="258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57"/>
          </reference>
        </references>
      </pivotArea>
    </format>
    <format dxfId="994">
      <pivotArea dataOnly="0" labelOnly="1" outline="0" fieldPosition="0">
        <references count="7">
          <reference field="0" count="1" selected="0">
            <x v="133"/>
          </reference>
          <reference field="1" count="1" selected="0">
            <x v="166"/>
          </reference>
          <reference field="2" count="1" selected="0">
            <x v="291"/>
          </reference>
          <reference field="3" count="1" selected="0">
            <x v="259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98"/>
          </reference>
        </references>
      </pivotArea>
    </format>
    <format dxfId="993">
      <pivotArea dataOnly="0" labelOnly="1" outline="0" fieldPosition="0">
        <references count="7">
          <reference field="0" count="1" selected="0">
            <x v="134"/>
          </reference>
          <reference field="1" count="1" selected="0">
            <x v="140"/>
          </reference>
          <reference field="2" count="1" selected="0">
            <x v="214"/>
          </reference>
          <reference field="3" count="1" selected="0">
            <x v="260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02"/>
          </reference>
        </references>
      </pivotArea>
    </format>
    <format dxfId="992">
      <pivotArea dataOnly="0" labelOnly="1" outline="0" fieldPosition="0">
        <references count="7">
          <reference field="0" count="1" selected="0">
            <x v="136"/>
          </reference>
          <reference field="1" count="1" selected="0">
            <x v="206"/>
          </reference>
          <reference field="2" count="1" selected="0">
            <x v="250"/>
          </reference>
          <reference field="3" count="1" selected="0">
            <x v="16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39"/>
          </reference>
        </references>
      </pivotArea>
    </format>
    <format dxfId="991">
      <pivotArea dataOnly="0" labelOnly="1" outline="0" fieldPosition="0">
        <references count="7">
          <reference field="0" count="1" selected="0">
            <x v="138"/>
          </reference>
          <reference field="1" count="1" selected="0">
            <x v="167"/>
          </reference>
          <reference field="2" count="1" selected="0">
            <x v="318"/>
          </reference>
          <reference field="3" count="1" selected="0">
            <x v="263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71"/>
          </reference>
        </references>
      </pivotArea>
    </format>
    <format dxfId="990">
      <pivotArea dataOnly="0" labelOnly="1" outline="0" fieldPosition="0">
        <references count="7">
          <reference field="0" count="1" selected="0">
            <x v="139"/>
          </reference>
          <reference field="1" count="1" selected="0">
            <x v="171"/>
          </reference>
          <reference field="2" count="1" selected="0">
            <x v="247"/>
          </reference>
          <reference field="3" count="1" selected="0">
            <x v="264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70"/>
          </reference>
        </references>
      </pivotArea>
    </format>
    <format dxfId="989">
      <pivotArea dataOnly="0" labelOnly="1" outline="0" fieldPosition="0">
        <references count="7">
          <reference field="0" count="1" selected="0">
            <x v="140"/>
          </reference>
          <reference field="1" count="1" selected="0">
            <x v="178"/>
          </reference>
          <reference field="2" count="1" selected="0">
            <x v="237"/>
          </reference>
          <reference field="3" count="1" selected="0">
            <x v="176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84"/>
          </reference>
        </references>
      </pivotArea>
    </format>
    <format dxfId="988">
      <pivotArea dataOnly="0" labelOnly="1" outline="0" fieldPosition="0">
        <references count="7">
          <reference field="0" count="1" selected="0">
            <x v="142"/>
          </reference>
          <reference field="1" count="1" selected="0">
            <x v="0"/>
          </reference>
          <reference field="2" count="1" selected="0">
            <x v="387"/>
          </reference>
          <reference field="3" count="1" selected="0">
            <x v="266"/>
          </reference>
          <reference field="4" count="1" selected="0">
            <x v="2"/>
          </reference>
          <reference field="5" count="1" selected="0">
            <x v="6"/>
          </reference>
          <reference field="6" count="1">
            <x v="188"/>
          </reference>
        </references>
      </pivotArea>
    </format>
    <format dxfId="987">
      <pivotArea dataOnly="0" labelOnly="1" outline="0" fieldPosition="0">
        <references count="7">
          <reference field="0" count="1" selected="0">
            <x v="142"/>
          </reference>
          <reference field="1" count="1" selected="0">
            <x v="0"/>
          </reference>
          <reference field="2" count="1" selected="0">
            <x v="387"/>
          </reference>
          <reference field="3" count="1" selected="0">
            <x v="267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89"/>
          </reference>
        </references>
      </pivotArea>
    </format>
    <format dxfId="986">
      <pivotArea dataOnly="0" labelOnly="1" outline="0" fieldPosition="0">
        <references count="7">
          <reference field="0" count="1" selected="0">
            <x v="143"/>
          </reference>
          <reference field="1" count="1" selected="0">
            <x v="32"/>
          </reference>
          <reference field="2" count="1" selected="0">
            <x v="302"/>
          </reference>
          <reference field="3" count="1" selected="0">
            <x v="26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4"/>
          </reference>
        </references>
      </pivotArea>
    </format>
    <format dxfId="985">
      <pivotArea dataOnly="0" labelOnly="1" outline="0" fieldPosition="0">
        <references count="7">
          <reference field="0" count="1" selected="0">
            <x v="144"/>
          </reference>
          <reference field="1" count="1" selected="0">
            <x v="179"/>
          </reference>
          <reference field="2" count="1" selected="0">
            <x v="278"/>
          </reference>
          <reference field="3" count="1" selected="0">
            <x v="269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0"/>
          </reference>
        </references>
      </pivotArea>
    </format>
    <format dxfId="984">
      <pivotArea dataOnly="0" labelOnly="1" outline="0" fieldPosition="0">
        <references count="7">
          <reference field="0" count="1" selected="0">
            <x v="145"/>
          </reference>
          <reference field="1" count="1" selected="0">
            <x v="205"/>
          </reference>
          <reference field="2" count="1" selected="0">
            <x v="199"/>
          </reference>
          <reference field="3" count="1" selected="0">
            <x v="27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4"/>
          </reference>
        </references>
      </pivotArea>
    </format>
    <format dxfId="983">
      <pivotArea dataOnly="0" labelOnly="1" outline="0" fieldPosition="0">
        <references count="7">
          <reference field="0" count="1" selected="0">
            <x v="146"/>
          </reference>
          <reference field="1" count="1" selected="0">
            <x v="81"/>
          </reference>
          <reference field="2" count="1" selected="0">
            <x v="285"/>
          </reference>
          <reference field="3" count="1" selected="0">
            <x v="271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22"/>
          </reference>
        </references>
      </pivotArea>
    </format>
    <format dxfId="982">
      <pivotArea dataOnly="0" labelOnly="1" outline="0" fieldPosition="0">
        <references count="7">
          <reference field="0" count="1" selected="0">
            <x v="147"/>
          </reference>
          <reference field="1" count="1" selected="0">
            <x v="210"/>
          </reference>
          <reference field="2" count="1" selected="0">
            <x v="338"/>
          </reference>
          <reference field="3" count="1" selected="0">
            <x v="272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78"/>
          </reference>
        </references>
      </pivotArea>
    </format>
    <format dxfId="981">
      <pivotArea dataOnly="0" labelOnly="1" outline="0" fieldPosition="0">
        <references count="7">
          <reference field="0" count="1" selected="0">
            <x v="148"/>
          </reference>
          <reference field="1" count="1" selected="0">
            <x v="194"/>
          </reference>
          <reference field="2" count="1" selected="0">
            <x v="265"/>
          </reference>
          <reference field="3" count="1" selected="0">
            <x v="273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5"/>
          </reference>
        </references>
      </pivotArea>
    </format>
    <format dxfId="980">
      <pivotArea dataOnly="0" labelOnly="1" outline="0" fieldPosition="0">
        <references count="7">
          <reference field="0" count="1" selected="0">
            <x v="150"/>
          </reference>
          <reference field="1" count="1" selected="0">
            <x v="173"/>
          </reference>
          <reference field="2" count="1" selected="0">
            <x v="288"/>
          </reference>
          <reference field="3" count="1" selected="0">
            <x v="275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17"/>
          </reference>
        </references>
      </pivotArea>
    </format>
    <format dxfId="979">
      <pivotArea dataOnly="0" labelOnly="1" outline="0" fieldPosition="0">
        <references count="7">
          <reference field="0" count="1" selected="0">
            <x v="151"/>
          </reference>
          <reference field="1" count="1" selected="0">
            <x v="174"/>
          </reference>
          <reference field="2" count="1" selected="0">
            <x v="201"/>
          </reference>
          <reference field="3" count="1" selected="0">
            <x v="274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2"/>
          </reference>
        </references>
      </pivotArea>
    </format>
    <format dxfId="978">
      <pivotArea dataOnly="0" labelOnly="1" outline="0" fieldPosition="0">
        <references count="7">
          <reference field="0" count="1" selected="0">
            <x v="152"/>
          </reference>
          <reference field="1" count="1" selected="0">
            <x v="52"/>
          </reference>
          <reference field="2" count="1" selected="0">
            <x v="252"/>
          </reference>
          <reference field="3" count="1" selected="0">
            <x v="175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32"/>
          </reference>
        </references>
      </pivotArea>
    </format>
    <format dxfId="977">
      <pivotArea dataOnly="0" labelOnly="1" outline="0" fieldPosition="0">
        <references count="7">
          <reference field="0" count="1" selected="0">
            <x v="153"/>
          </reference>
          <reference field="1" count="1" selected="0">
            <x v="208"/>
          </reference>
          <reference field="2" count="1" selected="0">
            <x v="268"/>
          </reference>
          <reference field="3" count="1" selected="0">
            <x v="264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18"/>
          </reference>
        </references>
      </pivotArea>
    </format>
    <format dxfId="976">
      <pivotArea dataOnly="0" labelOnly="1" outline="0" fieldPosition="0">
        <references count="7">
          <reference field="0" count="1" selected="0">
            <x v="154"/>
          </reference>
          <reference field="1" count="1" selected="0">
            <x v="54"/>
          </reference>
          <reference field="2" count="1" selected="0">
            <x v="217"/>
          </reference>
          <reference field="3" count="1" selected="0">
            <x v="159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30"/>
          </reference>
        </references>
      </pivotArea>
    </format>
    <format dxfId="975">
      <pivotArea dataOnly="0" labelOnly="1" outline="0" fieldPosition="0">
        <references count="7">
          <reference field="0" count="1" selected="0">
            <x v="155"/>
          </reference>
          <reference field="1" count="1" selected="0">
            <x v="220"/>
          </reference>
          <reference field="2" count="1" selected="0">
            <x v="231"/>
          </reference>
          <reference field="3" count="1" selected="0">
            <x v="276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34"/>
          </reference>
        </references>
      </pivotArea>
    </format>
    <format dxfId="974">
      <pivotArea dataOnly="0" labelOnly="1" outline="0" fieldPosition="0">
        <references count="7">
          <reference field="0" count="1" selected="0">
            <x v="156"/>
          </reference>
          <reference field="1" count="1" selected="0">
            <x v="217"/>
          </reference>
          <reference field="2" count="1" selected="0">
            <x v="323"/>
          </reference>
          <reference field="3" count="1" selected="0">
            <x v="360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41"/>
          </reference>
        </references>
      </pivotArea>
    </format>
    <format dxfId="973">
      <pivotArea dataOnly="0" labelOnly="1" outline="0" fieldPosition="0">
        <references count="7">
          <reference field="0" count="1" selected="0">
            <x v="158"/>
          </reference>
          <reference field="1" count="1" selected="0">
            <x v="219"/>
          </reference>
          <reference field="2" count="1" selected="0">
            <x v="323"/>
          </reference>
          <reference field="3" count="1" selected="0">
            <x v="27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25"/>
          </reference>
        </references>
      </pivotArea>
    </format>
    <format dxfId="972">
      <pivotArea dataOnly="0" labelOnly="1" outline="0" fieldPosition="0">
        <references count="7">
          <reference field="0" count="1" selected="0">
            <x v="159"/>
          </reference>
          <reference field="1" count="1" selected="0">
            <x v="216"/>
          </reference>
          <reference field="2" count="1" selected="0">
            <x v="323"/>
          </reference>
          <reference field="3" count="1" selected="0">
            <x v="357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54"/>
          </reference>
        </references>
      </pivotArea>
    </format>
    <format dxfId="971">
      <pivotArea dataOnly="0" labelOnly="1" outline="0" fieldPosition="0">
        <references count="7">
          <reference field="0" count="1" selected="0">
            <x v="160"/>
          </reference>
          <reference field="1" count="1" selected="0">
            <x v="102"/>
          </reference>
          <reference field="2" count="1" selected="0">
            <x v="360"/>
          </reference>
          <reference field="3" count="1" selected="0">
            <x v="310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61"/>
          </reference>
        </references>
      </pivotArea>
    </format>
    <format dxfId="970">
      <pivotArea dataOnly="0" labelOnly="1" outline="0" fieldPosition="0">
        <references count="7">
          <reference field="0" count="1" selected="0">
            <x v="161"/>
          </reference>
          <reference field="1" count="1" selected="0">
            <x v="209"/>
          </reference>
          <reference field="2" count="1" selected="0">
            <x v="209"/>
          </reference>
          <reference field="3" count="1" selected="0">
            <x v="356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60"/>
          </reference>
        </references>
      </pivotArea>
    </format>
    <format dxfId="969">
      <pivotArea dataOnly="0" labelOnly="1" outline="0" fieldPosition="0">
        <references count="7">
          <reference field="0" count="1" selected="0">
            <x v="162"/>
          </reference>
          <reference field="1" count="1" selected="0">
            <x v="161"/>
          </reference>
          <reference field="2" count="1" selected="0">
            <x v="307"/>
          </reference>
          <reference field="3" count="1" selected="0">
            <x v="281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47"/>
          </reference>
        </references>
      </pivotArea>
    </format>
    <format dxfId="968">
      <pivotArea dataOnly="0" labelOnly="1" outline="0" fieldPosition="0">
        <references count="7">
          <reference field="0" count="1" selected="0">
            <x v="164"/>
          </reference>
          <reference field="1" count="1" selected="0">
            <x v="10"/>
          </reference>
          <reference field="2" count="1" selected="0">
            <x v="304"/>
          </reference>
          <reference field="3" count="1" selected="0">
            <x v="16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967">
      <pivotArea dataOnly="0" labelOnly="1" outline="0" fieldPosition="0">
        <references count="7">
          <reference field="0" count="1" selected="0">
            <x v="165"/>
          </reference>
          <reference field="1" count="1" selected="0">
            <x v="164"/>
          </reference>
          <reference field="2" count="1" selected="0">
            <x v="307"/>
          </reference>
          <reference field="3" count="1" selected="0">
            <x v="284"/>
          </reference>
          <reference field="4" count="1" selected="0">
            <x v="6"/>
          </reference>
          <reference field="5" count="1" selected="0">
            <x v="3"/>
          </reference>
          <reference field="6" count="1">
            <x v="47"/>
          </reference>
        </references>
      </pivotArea>
    </format>
    <format dxfId="966">
      <pivotArea dataOnly="0" labelOnly="1" outline="0" fieldPosition="0">
        <references count="7">
          <reference field="0" count="1" selected="0">
            <x v="167"/>
          </reference>
          <reference field="1" count="1" selected="0">
            <x v="199"/>
          </reference>
          <reference field="2" count="1" selected="0">
            <x v="391"/>
          </reference>
          <reference field="3" count="1" selected="0">
            <x v="35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75"/>
          </reference>
        </references>
      </pivotArea>
    </format>
    <format dxfId="965">
      <pivotArea dataOnly="0" labelOnly="1" outline="0" fieldPosition="0">
        <references count="7">
          <reference field="0" count="1" selected="0">
            <x v="168"/>
          </reference>
          <reference field="1" count="1" selected="0">
            <x v="198"/>
          </reference>
          <reference field="2" count="1" selected="0">
            <x v="341"/>
          </reference>
          <reference field="3" count="1" selected="0">
            <x v="287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74"/>
          </reference>
        </references>
      </pivotArea>
    </format>
    <format dxfId="964">
      <pivotArea dataOnly="0" labelOnly="1" outline="0" fieldPosition="0">
        <references count="7">
          <reference field="0" count="1" selected="0">
            <x v="169"/>
          </reference>
          <reference field="1" count="1" selected="0">
            <x v="193"/>
          </reference>
          <reference field="2" count="1" selected="0">
            <x v="354"/>
          </reference>
          <reference field="3" count="1" selected="0">
            <x v="288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9"/>
          </reference>
        </references>
      </pivotArea>
    </format>
    <format dxfId="963">
      <pivotArea dataOnly="0" labelOnly="1" outline="0" fieldPosition="0">
        <references count="7">
          <reference field="0" count="1" selected="0">
            <x v="170"/>
          </reference>
          <reference field="1" count="1" selected="0">
            <x v="200"/>
          </reference>
          <reference field="2" count="1" selected="0">
            <x v="340"/>
          </reference>
          <reference field="3" count="1" selected="0">
            <x v="289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76"/>
          </reference>
        </references>
      </pivotArea>
    </format>
    <format dxfId="962">
      <pivotArea dataOnly="0" labelOnly="1" outline="0" fieldPosition="0">
        <references count="7">
          <reference field="0" count="1" selected="0">
            <x v="171"/>
          </reference>
          <reference field="1" count="1" selected="0">
            <x v="141"/>
          </reference>
          <reference field="2" count="1" selected="0">
            <x v="370"/>
          </reference>
          <reference field="3" count="1" selected="0">
            <x v="163"/>
          </reference>
          <reference field="4" count="1" selected="0">
            <x v="5"/>
          </reference>
          <reference field="5" count="1" selected="0">
            <x v="6"/>
          </reference>
          <reference field="6" count="1">
            <x v="140"/>
          </reference>
        </references>
      </pivotArea>
    </format>
    <format dxfId="961">
      <pivotArea dataOnly="0" labelOnly="1" outline="0" fieldPosition="0">
        <references count="7">
          <reference field="0" count="1" selected="0">
            <x v="171"/>
          </reference>
          <reference field="1" count="1" selected="0">
            <x v="142"/>
          </reference>
          <reference field="2" count="1" selected="0">
            <x v="363"/>
          </reference>
          <reference field="3" count="1" selected="0">
            <x v="163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96"/>
          </reference>
        </references>
      </pivotArea>
    </format>
    <format dxfId="960">
      <pivotArea dataOnly="0" labelOnly="1" outline="0" fieldPosition="0">
        <references count="7">
          <reference field="0" count="1" selected="0">
            <x v="171"/>
          </reference>
          <reference field="1" count="1" selected="0">
            <x v="143"/>
          </reference>
          <reference field="2" count="1" selected="0">
            <x v="371"/>
          </reference>
          <reference field="3" count="1" selected="0">
            <x v="164"/>
          </reference>
          <reference field="4" count="1" selected="0">
            <x v="4"/>
          </reference>
          <reference field="5" count="1" selected="0">
            <x v="6"/>
          </reference>
          <reference field="6" count="1">
            <x v="140"/>
          </reference>
        </references>
      </pivotArea>
    </format>
    <format dxfId="959">
      <pivotArea dataOnly="0" labelOnly="1" outline="0" fieldPosition="0">
        <references count="7">
          <reference field="0" count="1" selected="0">
            <x v="172"/>
          </reference>
          <reference field="1" count="1" selected="0">
            <x v="27"/>
          </reference>
          <reference field="2" count="1" selected="0">
            <x v="292"/>
          </reference>
          <reference field="3" count="1" selected="0">
            <x v="291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84"/>
          </reference>
        </references>
      </pivotArea>
    </format>
    <format dxfId="958">
      <pivotArea dataOnly="0" labelOnly="1" outline="0" fieldPosition="0">
        <references count="7">
          <reference field="0" count="1" selected="0">
            <x v="173"/>
          </reference>
          <reference field="1" count="1" selected="0">
            <x v="242"/>
          </reference>
          <reference field="2" count="1" selected="0">
            <x v="336"/>
          </reference>
          <reference field="3" count="1" selected="0">
            <x v="29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7"/>
          </reference>
        </references>
      </pivotArea>
    </format>
    <format dxfId="957">
      <pivotArea dataOnly="0" labelOnly="1" outline="0" fieldPosition="0">
        <references count="7">
          <reference field="0" count="1" selected="0">
            <x v="174"/>
          </reference>
          <reference field="1" count="1" selected="0">
            <x v="28"/>
          </reference>
          <reference field="2" count="1" selected="0">
            <x v="311"/>
          </reference>
          <reference field="3" count="1" selected="0">
            <x v="167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55"/>
          </reference>
        </references>
      </pivotArea>
    </format>
    <format dxfId="956">
      <pivotArea dataOnly="0" labelOnly="1" outline="0" fieldPosition="0">
        <references count="7">
          <reference field="0" count="1" selected="0">
            <x v="175"/>
          </reference>
          <reference field="1" count="1" selected="0">
            <x v="243"/>
          </reference>
          <reference field="2" count="1" selected="0">
            <x v="347"/>
          </reference>
          <reference field="3" count="1" selected="0">
            <x v="293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32"/>
          </reference>
        </references>
      </pivotArea>
    </format>
    <format dxfId="955">
      <pivotArea dataOnly="0" labelOnly="1" outline="0" fieldPosition="0">
        <references count="7">
          <reference field="0" count="1" selected="0">
            <x v="176"/>
          </reference>
          <reference field="1" count="1" selected="0">
            <x v="29"/>
          </reference>
          <reference field="2" count="1" selected="0">
            <x v="322"/>
          </reference>
          <reference field="3" count="1" selected="0">
            <x v="294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26"/>
          </reference>
        </references>
      </pivotArea>
    </format>
    <format dxfId="954">
      <pivotArea dataOnly="0" labelOnly="1" outline="0" fieldPosition="0">
        <references count="7">
          <reference field="0" count="1" selected="0">
            <x v="177"/>
          </reference>
          <reference field="1" count="1" selected="0">
            <x v="121"/>
          </reference>
          <reference field="2" count="1" selected="0">
            <x v="269"/>
          </reference>
          <reference field="3" count="1" selected="0">
            <x v="295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38"/>
          </reference>
        </references>
      </pivotArea>
    </format>
    <format dxfId="953">
      <pivotArea dataOnly="0" labelOnly="1" outline="0" fieldPosition="0">
        <references count="7">
          <reference field="0" count="1" selected="0">
            <x v="177"/>
          </reference>
          <reference field="1" count="1" selected="0">
            <x v="122"/>
          </reference>
          <reference field="2" count="1" selected="0">
            <x v="270"/>
          </reference>
          <reference field="3" count="1" selected="0">
            <x v="296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46"/>
          </reference>
        </references>
      </pivotArea>
    </format>
    <format dxfId="952">
      <pivotArea dataOnly="0" labelOnly="1" outline="0" fieldPosition="0">
        <references count="7">
          <reference field="0" count="1" selected="0">
            <x v="178"/>
          </reference>
          <reference field="1" count="1" selected="0">
            <x v="227"/>
          </reference>
          <reference field="2" count="1" selected="0">
            <x v="339"/>
          </reference>
          <reference field="3" count="1" selected="0">
            <x v="272"/>
          </reference>
          <reference field="4" count="1" selected="0">
            <x v="3"/>
          </reference>
          <reference field="5" count="1" selected="0">
            <x v="11"/>
          </reference>
          <reference field="6" count="1">
            <x v="178"/>
          </reference>
        </references>
      </pivotArea>
    </format>
    <format dxfId="951">
      <pivotArea dataOnly="0" labelOnly="1" outline="0" fieldPosition="0">
        <references count="7">
          <reference field="0" count="1" selected="0">
            <x v="179"/>
          </reference>
          <reference field="1" count="1" selected="0">
            <x v="59"/>
          </reference>
          <reference field="2" count="1" selected="0">
            <x v="344"/>
          </reference>
          <reference field="3" count="1" selected="0">
            <x v="297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64"/>
          </reference>
        </references>
      </pivotArea>
    </format>
    <format dxfId="950">
      <pivotArea dataOnly="0" labelOnly="1" outline="0" fieldPosition="0">
        <references count="7">
          <reference field="0" count="1" selected="0">
            <x v="180"/>
          </reference>
          <reference field="1" count="1" selected="0">
            <x v="231"/>
          </reference>
          <reference field="2" count="1" selected="0">
            <x v="264"/>
          </reference>
          <reference field="3" count="1" selected="0">
            <x v="186"/>
          </reference>
          <reference field="4" count="1" selected="0">
            <x v="4"/>
          </reference>
          <reference field="5" count="1" selected="0">
            <x v="2"/>
          </reference>
          <reference field="6" count="1">
            <x v="25"/>
          </reference>
        </references>
      </pivotArea>
    </format>
    <format dxfId="949">
      <pivotArea dataOnly="0" labelOnly="1" outline="0" fieldPosition="0">
        <references count="7">
          <reference field="0" count="1" selected="0">
            <x v="187"/>
          </reference>
          <reference field="1" count="1" selected="0">
            <x v="168"/>
          </reference>
          <reference field="2" count="1" selected="0">
            <x v="253"/>
          </reference>
          <reference field="3" count="1" selected="0">
            <x v="302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37"/>
          </reference>
        </references>
      </pivotArea>
    </format>
    <format dxfId="948">
      <pivotArea dataOnly="0" labelOnly="1" outline="0" fieldPosition="0">
        <references count="7">
          <reference field="0" count="1" selected="0">
            <x v="188"/>
          </reference>
          <reference field="1" count="1" selected="0">
            <x v="103"/>
          </reference>
          <reference field="2" count="1" selected="0">
            <x v="352"/>
          </reference>
          <reference field="3" count="1" selected="0">
            <x v="303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99"/>
          </reference>
        </references>
      </pivotArea>
    </format>
    <format dxfId="947">
      <pivotArea dataOnly="0" labelOnly="1" outline="0" fieldPosition="0">
        <references count="7">
          <reference field="0" count="1" selected="0">
            <x v="189"/>
          </reference>
          <reference field="1" count="1" selected="0">
            <x v="148"/>
          </reference>
          <reference field="2" count="1" selected="0">
            <x v="365"/>
          </reference>
          <reference field="3" count="1" selected="0">
            <x v="163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27"/>
          </reference>
        </references>
      </pivotArea>
    </format>
    <format dxfId="946">
      <pivotArea dataOnly="0" labelOnly="1" outline="0" fieldPosition="0">
        <references count="7">
          <reference field="0" count="1" selected="0">
            <x v="190"/>
          </reference>
          <reference field="1" count="1" selected="0">
            <x v="104"/>
          </reference>
          <reference field="2" count="1" selected="0">
            <x v="244"/>
          </reference>
          <reference field="3" count="1" selected="0">
            <x v="174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23"/>
          </reference>
        </references>
      </pivotArea>
    </format>
    <format dxfId="945">
      <pivotArea dataOnly="0" labelOnly="1" outline="0" fieldPosition="0">
        <references count="7">
          <reference field="0" count="1" selected="0">
            <x v="193"/>
          </reference>
          <reference field="1" count="1" selected="0">
            <x v="105"/>
          </reference>
          <reference field="2" count="1" selected="0">
            <x v="239"/>
          </reference>
          <reference field="3" count="1" selected="0">
            <x v="304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90"/>
          </reference>
        </references>
      </pivotArea>
    </format>
    <format dxfId="944">
      <pivotArea dataOnly="0" labelOnly="1" outline="0" fieldPosition="0">
        <references count="7">
          <reference field="0" count="1" selected="0">
            <x v="195"/>
          </reference>
          <reference field="1" count="1" selected="0">
            <x v="105"/>
          </reference>
          <reference field="2" count="1" selected="0">
            <x v="239"/>
          </reference>
          <reference field="3" count="1" selected="0">
            <x v="305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88"/>
          </reference>
        </references>
      </pivotArea>
    </format>
    <format dxfId="943">
      <pivotArea dataOnly="0" labelOnly="1" outline="0" fieldPosition="0">
        <references count="7">
          <reference field="0" count="1" selected="0">
            <x v="196"/>
          </reference>
          <reference field="1" count="1" selected="0">
            <x v="128"/>
          </reference>
          <reference field="2" count="1" selected="0">
            <x v="296"/>
          </reference>
          <reference field="3" count="1" selected="0">
            <x v="306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159"/>
          </reference>
        </references>
      </pivotArea>
    </format>
    <format dxfId="942">
      <pivotArea dataOnly="0" labelOnly="1" outline="0" fieldPosition="0">
        <references count="7">
          <reference field="0" count="1" selected="0">
            <x v="198"/>
          </reference>
          <reference field="1" count="1" selected="0">
            <x v="125"/>
          </reference>
          <reference field="2" count="1" selected="0">
            <x v="296"/>
          </reference>
          <reference field="3" count="1" selected="0">
            <x v="308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14"/>
          </reference>
        </references>
      </pivotArea>
    </format>
    <format dxfId="941">
      <pivotArea dataOnly="0" labelOnly="1" outline="0" fieldPosition="0">
        <references count="7">
          <reference field="0" count="1" selected="0">
            <x v="200"/>
          </reference>
          <reference field="1" count="1" selected="0">
            <x v="145"/>
          </reference>
          <reference field="2" count="1" selected="0">
            <x v="364"/>
          </reference>
          <reference field="3" count="1" selected="0">
            <x v="163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97"/>
          </reference>
        </references>
      </pivotArea>
    </format>
    <format dxfId="940">
      <pivotArea dataOnly="0" labelOnly="1" outline="0" fieldPosition="0">
        <references count="7">
          <reference field="0" count="1" selected="0">
            <x v="201"/>
          </reference>
          <reference field="1" count="1" selected="0">
            <x v="86"/>
          </reference>
          <reference field="2" count="1" selected="0">
            <x v="293"/>
          </reference>
          <reference field="3" count="1" selected="0">
            <x v="308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12"/>
          </reference>
        </references>
      </pivotArea>
    </format>
    <format dxfId="939">
      <pivotArea dataOnly="0" labelOnly="1" outline="0" fieldPosition="0">
        <references count="7">
          <reference field="0" count="1" selected="0">
            <x v="202"/>
          </reference>
          <reference field="1" count="1" selected="0">
            <x v="88"/>
          </reference>
          <reference field="2" count="1" selected="0">
            <x v="293"/>
          </reference>
          <reference field="3" count="1" selected="0">
            <x v="309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52"/>
          </reference>
        </references>
      </pivotArea>
    </format>
    <format dxfId="938">
      <pivotArea dataOnly="0" labelOnly="1" outline="0" fieldPosition="0">
        <references count="7">
          <reference field="0" count="1" selected="0">
            <x v="204"/>
          </reference>
          <reference field="1" count="1" selected="0">
            <x v="41"/>
          </reference>
          <reference field="2" count="1" selected="0">
            <x v="369"/>
          </reference>
          <reference field="3" count="1" selected="0">
            <x v="224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30"/>
          </reference>
        </references>
      </pivotArea>
    </format>
    <format dxfId="937">
      <pivotArea dataOnly="0" labelOnly="1" outline="0" fieldPosition="0">
        <references count="7">
          <reference field="0" count="1" selected="0">
            <x v="206"/>
          </reference>
          <reference field="1" count="1" selected="0">
            <x v="221"/>
          </reference>
          <reference field="2" count="1" selected="0">
            <x v="332"/>
          </reference>
          <reference field="3" count="1" selected="0">
            <x v="310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21"/>
          </reference>
        </references>
      </pivotArea>
    </format>
    <format dxfId="936">
      <pivotArea dataOnly="0" labelOnly="1" outline="0" fieldPosition="0">
        <references count="7">
          <reference field="0" count="1" selected="0">
            <x v="207"/>
          </reference>
          <reference field="1" count="1" selected="0">
            <x v="240"/>
          </reference>
          <reference field="2" count="1" selected="0">
            <x v="204"/>
          </reference>
          <reference field="3" count="1" selected="0">
            <x v="159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31"/>
          </reference>
        </references>
      </pivotArea>
    </format>
    <format dxfId="935">
      <pivotArea dataOnly="0" labelOnly="1" outline="0" fieldPosition="0">
        <references count="7">
          <reference field="0" count="1" selected="0">
            <x v="208"/>
          </reference>
          <reference field="1" count="1" selected="0">
            <x v="85"/>
          </reference>
          <reference field="2" count="1" selected="0">
            <x v="213"/>
          </reference>
          <reference field="3" count="1" selected="0">
            <x v="165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29"/>
          </reference>
        </references>
      </pivotArea>
    </format>
    <format dxfId="934">
      <pivotArea dataOnly="0" labelOnly="1" outline="0" fieldPosition="0">
        <references count="7">
          <reference field="0" count="1" selected="0">
            <x v="209"/>
          </reference>
          <reference field="1" count="1" selected="0">
            <x v="108"/>
          </reference>
          <reference field="2" count="1" selected="0">
            <x v="238"/>
          </reference>
          <reference field="3" count="1" selected="0">
            <x v="311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50"/>
          </reference>
        </references>
      </pivotArea>
    </format>
    <format dxfId="933">
      <pivotArea dataOnly="0" labelOnly="1" outline="0" fieldPosition="0">
        <references count="7">
          <reference field="0" count="1" selected="0">
            <x v="212"/>
          </reference>
          <reference field="1" count="1" selected="0">
            <x v="14"/>
          </reference>
          <reference field="2" count="1" selected="0">
            <x v="315"/>
          </reference>
          <reference field="3" count="1" selected="0">
            <x v="314"/>
          </reference>
          <reference field="4" count="1" selected="0">
            <x v="4"/>
          </reference>
          <reference field="5" count="1" selected="0">
            <x v="2"/>
          </reference>
          <reference field="6" count="1">
            <x v="57"/>
          </reference>
        </references>
      </pivotArea>
    </format>
    <format dxfId="932">
      <pivotArea dataOnly="0" labelOnly="1" outline="0" fieldPosition="0">
        <references count="7">
          <reference field="0" count="1" selected="0">
            <x v="217"/>
          </reference>
          <reference field="1" count="1" selected="0">
            <x v="110"/>
          </reference>
          <reference field="2" count="1" selected="0">
            <x v="236"/>
          </reference>
          <reference field="3" count="1" selected="0">
            <x v="186"/>
          </reference>
          <reference field="4" count="1" selected="0">
            <x v="4"/>
          </reference>
          <reference field="5" count="1" selected="0">
            <x v="2"/>
          </reference>
          <reference field="6" count="1">
            <x v="51"/>
          </reference>
        </references>
      </pivotArea>
    </format>
    <format dxfId="931">
      <pivotArea dataOnly="0" labelOnly="1" outline="0" fieldPosition="0">
        <references count="7">
          <reference field="0" count="1" selected="0">
            <x v="223"/>
          </reference>
          <reference field="1" count="1" selected="0">
            <x v="38"/>
          </reference>
          <reference field="2" count="1" selected="0">
            <x v="345"/>
          </reference>
          <reference field="3" count="1" selected="0">
            <x v="317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13"/>
          </reference>
        </references>
      </pivotArea>
    </format>
    <format dxfId="930">
      <pivotArea dataOnly="0" labelOnly="1" outline="0" fieldPosition="0">
        <references count="7">
          <reference field="0" count="1" selected="0">
            <x v="225"/>
          </reference>
          <reference field="1" count="1" selected="0">
            <x v="239"/>
          </reference>
          <reference field="2" count="1" selected="0">
            <x v="223"/>
          </reference>
          <reference field="3" count="1" selected="0">
            <x v="319"/>
          </reference>
          <reference field="4" count="1" selected="0">
            <x v="5"/>
          </reference>
          <reference field="5" count="1" selected="0">
            <x v="2"/>
          </reference>
          <reference field="6" count="1">
            <x v="64"/>
          </reference>
        </references>
      </pivotArea>
    </format>
    <format dxfId="929">
      <pivotArea dataOnly="0" labelOnly="1" outline="0" fieldPosition="0">
        <references count="7">
          <reference field="0" count="1" selected="0">
            <x v="226"/>
          </reference>
          <reference field="1" count="1" selected="0">
            <x v="181"/>
          </reference>
          <reference field="2" count="1" selected="0">
            <x v="357"/>
          </reference>
          <reference field="3" count="1" selected="0">
            <x v="320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139"/>
          </reference>
        </references>
      </pivotArea>
    </format>
    <format dxfId="928">
      <pivotArea dataOnly="0" labelOnly="1" outline="0" fieldPosition="0">
        <references count="7">
          <reference field="0" count="1" selected="0">
            <x v="227"/>
          </reference>
          <reference field="1" count="1" selected="0">
            <x v="182"/>
          </reference>
          <reference field="2" count="1" selected="0">
            <x v="355"/>
          </reference>
          <reference field="3" count="1" selected="0">
            <x v="321"/>
          </reference>
          <reference field="4" count="1" selected="0">
            <x v="5"/>
          </reference>
          <reference field="5" count="1" selected="0">
            <x v="2"/>
          </reference>
          <reference field="6" count="1">
            <x v="196"/>
          </reference>
        </references>
      </pivotArea>
    </format>
    <format dxfId="927">
      <pivotArea dataOnly="0" labelOnly="1" outline="0" fieldPosition="0">
        <references count="7">
          <reference field="0" count="1" selected="0">
            <x v="228"/>
          </reference>
          <reference field="1" count="1" selected="0">
            <x v="215"/>
          </reference>
          <reference field="2" count="1" selected="0">
            <x v="313"/>
          </reference>
          <reference field="3" count="1" selected="0">
            <x v="322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7"/>
          </reference>
        </references>
      </pivotArea>
    </format>
    <format dxfId="926">
      <pivotArea dataOnly="0" labelOnly="1" outline="0" fieldPosition="0">
        <references count="7">
          <reference field="0" count="1" selected="0">
            <x v="229"/>
          </reference>
          <reference field="1" count="1" selected="0">
            <x v="183"/>
          </reference>
          <reference field="2" count="1" selected="0">
            <x v="356"/>
          </reference>
          <reference field="3" count="1" selected="0">
            <x v="323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142"/>
          </reference>
        </references>
      </pivotArea>
    </format>
    <format dxfId="925">
      <pivotArea dataOnly="0" labelOnly="1" outline="0" fieldPosition="0">
        <references count="7">
          <reference field="0" count="1" selected="0">
            <x v="230"/>
          </reference>
          <reference field="1" count="1" selected="0">
            <x v="201"/>
          </reference>
          <reference field="2" count="1" selected="0">
            <x v="358"/>
          </reference>
          <reference field="3" count="1" selected="0">
            <x v="290"/>
          </reference>
          <reference field="4" count="1" selected="0">
            <x v="3"/>
          </reference>
          <reference field="5" count="1" selected="0">
            <x v="2"/>
          </reference>
          <reference field="6" count="1">
            <x v="91"/>
          </reference>
        </references>
      </pivotArea>
    </format>
    <format dxfId="924">
      <pivotArea dataOnly="0" labelOnly="1" outline="0" fieldPosition="0">
        <references count="7">
          <reference field="0" count="1" selected="0">
            <x v="231"/>
          </reference>
          <reference field="1" count="1" selected="0">
            <x v="252"/>
          </reference>
          <reference field="2" count="1" selected="0">
            <x v="200"/>
          </reference>
          <reference field="3" count="1" selected="0">
            <x v="324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2"/>
          </reference>
        </references>
      </pivotArea>
    </format>
    <format dxfId="923">
      <pivotArea dataOnly="0" labelOnly="1" outline="0" fieldPosition="0">
        <references count="7">
          <reference field="0" count="1" selected="0">
            <x v="232"/>
          </reference>
          <reference field="1" count="1" selected="0">
            <x v="230"/>
          </reference>
          <reference field="2" count="1" selected="0">
            <x v="301"/>
          </reference>
          <reference field="3" count="1" selected="0">
            <x v="301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4"/>
          </reference>
        </references>
      </pivotArea>
    </format>
    <format dxfId="922">
      <pivotArea dataOnly="0" labelOnly="1" outline="0" fieldPosition="0">
        <references count="7">
          <reference field="0" count="1" selected="0">
            <x v="233"/>
          </reference>
          <reference field="1" count="1" selected="0">
            <x v="229"/>
          </reference>
          <reference field="2" count="1" selected="0">
            <x v="294"/>
          </reference>
          <reference field="3" count="1" selected="0">
            <x v="325"/>
          </reference>
          <reference field="4" count="1" selected="0">
            <x v="1"/>
          </reference>
          <reference field="5" count="1" selected="0">
            <x v="2"/>
          </reference>
          <reference field="6" count="1">
            <x v="128"/>
          </reference>
        </references>
      </pivotArea>
    </format>
    <format dxfId="921">
      <pivotArea dataOnly="0" labelOnly="1" outline="0" fieldPosition="0">
        <references count="7">
          <reference field="0" count="1" selected="0">
            <x v="235"/>
          </reference>
          <reference field="1" count="1" selected="0">
            <x v="101"/>
          </reference>
          <reference field="2" count="1" selected="0">
            <x v="242"/>
          </reference>
          <reference field="3" count="1" selected="0">
            <x v="162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203"/>
          </reference>
        </references>
      </pivotArea>
    </format>
    <format dxfId="920">
      <pivotArea dataOnly="0" labelOnly="1" outline="0" fieldPosition="0">
        <references count="7">
          <reference field="0" count="1" selected="0">
            <x v="237"/>
          </reference>
          <reference field="1" count="1" selected="0">
            <x v="241"/>
          </reference>
          <reference field="2" count="1" selected="0">
            <x v="290"/>
          </reference>
          <reference field="3" count="1" selected="0">
            <x v="214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00"/>
          </reference>
        </references>
      </pivotArea>
    </format>
    <format dxfId="919">
      <pivotArea dataOnly="0" labelOnly="1" outline="0" fieldPosition="0">
        <references count="7">
          <reference field="0" count="1" selected="0">
            <x v="238"/>
          </reference>
          <reference field="1" count="1" selected="0">
            <x v="37"/>
          </reference>
          <reference field="2" count="1" selected="0">
            <x v="229"/>
          </reference>
          <reference field="3" count="1" selected="0">
            <x v="359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89"/>
          </reference>
        </references>
      </pivotArea>
    </format>
    <format dxfId="918">
      <pivotArea dataOnly="0" labelOnly="1" outline="0" fieldPosition="0">
        <references count="7">
          <reference field="0" count="1" selected="0">
            <x v="239"/>
          </reference>
          <reference field="1" count="1" selected="0">
            <x v="191"/>
          </reference>
          <reference field="2" count="1" selected="0">
            <x v="376"/>
          </reference>
          <reference field="3" count="1" selected="0">
            <x v="326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147"/>
          </reference>
        </references>
      </pivotArea>
    </format>
    <format dxfId="917">
      <pivotArea dataOnly="0" labelOnly="1" outline="0" fieldPosition="0">
        <references count="7">
          <reference field="0" count="1" selected="0">
            <x v="240"/>
          </reference>
          <reference field="1" count="1" selected="0">
            <x v="60"/>
          </reference>
          <reference field="2" count="1" selected="0">
            <x v="379"/>
          </reference>
          <reference field="3" count="1" selected="0">
            <x v="327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80"/>
          </reference>
        </references>
      </pivotArea>
    </format>
    <format dxfId="916">
      <pivotArea dataOnly="0" labelOnly="1" outline="0" fieldPosition="0">
        <references count="7">
          <reference field="0" count="1" selected="0">
            <x v="241"/>
          </reference>
          <reference field="1" count="1" selected="0">
            <x v="244"/>
          </reference>
          <reference field="2" count="1" selected="0">
            <x v="295"/>
          </reference>
          <reference field="3" count="1" selected="0">
            <x v="328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98"/>
          </reference>
        </references>
      </pivotArea>
    </format>
    <format dxfId="915">
      <pivotArea dataOnly="0" labelOnly="1" outline="0" fieldPosition="0">
        <references count="7">
          <reference field="0" count="1" selected="0">
            <x v="242"/>
          </reference>
          <reference field="1" count="1" selected="0">
            <x v="224"/>
          </reference>
          <reference field="2" count="1" selected="0">
            <x v="263"/>
          </reference>
          <reference field="3" count="1" selected="0">
            <x v="329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26"/>
          </reference>
        </references>
      </pivotArea>
    </format>
    <format dxfId="914">
      <pivotArea dataOnly="0" labelOnly="1" outline="0" fieldPosition="0">
        <references count="7">
          <reference field="0" count="1" selected="0">
            <x v="243"/>
          </reference>
          <reference field="1" count="1" selected="0">
            <x v="245"/>
          </reference>
          <reference field="2" count="1" selected="0">
            <x v="316"/>
          </reference>
          <reference field="3" count="1" selected="0">
            <x v="177"/>
          </reference>
          <reference field="4" count="1" selected="0">
            <x v="3"/>
          </reference>
          <reference field="5" count="1" selected="0">
            <x v="6"/>
          </reference>
          <reference field="6" count="1">
            <x v="18"/>
          </reference>
        </references>
      </pivotArea>
    </format>
    <format dxfId="913">
      <pivotArea dataOnly="0" labelOnly="1" outline="0" fieldPosition="0">
        <references count="7">
          <reference field="0" count="1" selected="0">
            <x v="244"/>
          </reference>
          <reference field="1" count="1" selected="0">
            <x v="172"/>
          </reference>
          <reference field="2" count="1" selected="0">
            <x v="272"/>
          </reference>
          <reference field="3" count="1" selected="0">
            <x v="173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200"/>
          </reference>
        </references>
      </pivotArea>
    </format>
    <format dxfId="912">
      <pivotArea dataOnly="0" labelOnly="1" outline="0" fieldPosition="0">
        <references count="7">
          <reference field="0" count="1" selected="0">
            <x v="245"/>
          </reference>
          <reference field="1" count="1" selected="0">
            <x v="82"/>
          </reference>
          <reference field="2" count="1" selected="0">
            <x v="343"/>
          </reference>
          <reference field="3" count="1" selected="0">
            <x v="241"/>
          </reference>
          <reference field="4" count="1" selected="0">
            <x v="3"/>
          </reference>
          <reference field="5" count="1" selected="0">
            <x v="10"/>
          </reference>
          <reference field="6" count="1">
            <x v="165"/>
          </reference>
        </references>
      </pivotArea>
    </format>
    <format dxfId="911">
      <pivotArea dataOnly="0" labelOnly="1" outline="0" fieldPosition="0">
        <references count="7">
          <reference field="0" count="1" selected="0">
            <x v="246"/>
          </reference>
          <reference field="1" count="1" selected="0">
            <x v="84"/>
          </reference>
          <reference field="2" count="1" selected="0">
            <x v="286"/>
          </reference>
          <reference field="3" count="1" selected="0">
            <x v="275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16"/>
          </reference>
        </references>
      </pivotArea>
    </format>
    <format dxfId="910">
      <pivotArea dataOnly="0" labelOnly="1" outline="0" fieldPosition="0">
        <references count="7">
          <reference field="0" count="1" selected="0">
            <x v="247"/>
          </reference>
          <reference field="1" count="1" selected="0">
            <x v="246"/>
          </reference>
          <reference field="2" count="1" selected="0">
            <x v="342"/>
          </reference>
          <reference field="3" count="1" selected="0">
            <x v="330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49"/>
          </reference>
        </references>
      </pivotArea>
    </format>
    <format dxfId="909">
      <pivotArea dataOnly="0" labelOnly="1" outline="0" fieldPosition="0">
        <references count="7">
          <reference field="0" count="1" selected="0">
            <x v="251"/>
          </reference>
          <reference field="1" count="1" selected="0">
            <x v="185"/>
          </reference>
          <reference field="2" count="1" selected="0">
            <x v="359"/>
          </reference>
          <reference field="3" count="1" selected="0">
            <x v="22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24"/>
          </reference>
        </references>
      </pivotArea>
    </format>
    <format dxfId="908">
      <pivotArea dataOnly="0" labelOnly="1" outline="0" fieldPosition="0">
        <references count="7">
          <reference field="0" count="1" selected="0">
            <x v="253"/>
          </reference>
          <reference field="1" count="1" selected="0">
            <x v="5"/>
          </reference>
          <reference field="2" count="1" selected="0">
            <x v="273"/>
          </reference>
          <reference field="3" count="1" selected="0">
            <x v="255"/>
          </reference>
          <reference field="4" count="1" selected="0">
            <x v="4"/>
          </reference>
          <reference field="5" count="1" selected="0">
            <x v="4"/>
          </reference>
          <reference field="6" count="1">
            <x v="202"/>
          </reference>
        </references>
      </pivotArea>
    </format>
    <format dxfId="907">
      <pivotArea dataOnly="0" labelOnly="1" outline="0" fieldPosition="0">
        <references count="7">
          <reference field="0" count="1" selected="0">
            <x v="254"/>
          </reference>
          <reference field="1" count="1" selected="0">
            <x v="0"/>
          </reference>
          <reference field="2" count="1" selected="0">
            <x v="382"/>
          </reference>
          <reference field="3" count="1" selected="0">
            <x v="332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91"/>
          </reference>
        </references>
      </pivotArea>
    </format>
    <format dxfId="906">
      <pivotArea dataOnly="0" labelOnly="1" outline="0" fieldPosition="0">
        <references count="7">
          <reference field="0" count="1" selected="0">
            <x v="256"/>
          </reference>
          <reference field="1" count="1" selected="0">
            <x v="251"/>
          </reference>
          <reference field="2" count="1" selected="0">
            <x v="261"/>
          </reference>
          <reference field="3" count="1" selected="0">
            <x v="333"/>
          </reference>
          <reference field="4" count="1" selected="0">
            <x v="3"/>
          </reference>
          <reference field="5" count="1" selected="0">
            <x v="1"/>
          </reference>
          <reference field="6" count="1">
            <x v="133"/>
          </reference>
        </references>
      </pivotArea>
    </format>
    <format dxfId="905">
      <pivotArea dataOnly="0" labelOnly="1" outline="0" fieldPosition="0">
        <references count="7">
          <reference field="0" count="1" selected="0">
            <x v="257"/>
          </reference>
          <reference field="1" count="1" selected="0">
            <x v="36"/>
          </reference>
          <reference field="2" count="1" selected="0">
            <x v="353"/>
          </reference>
          <reference field="3" count="1" selected="0">
            <x v="168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06"/>
          </reference>
        </references>
      </pivotArea>
    </format>
    <format dxfId="904">
      <pivotArea dataOnly="0" labelOnly="1" outline="0" fieldPosition="0">
        <references count="7">
          <reference field="0" count="1" selected="0">
            <x v="259"/>
          </reference>
          <reference field="1" count="1" selected="0">
            <x v="11"/>
          </reference>
          <reference field="2" count="1" selected="0">
            <x v="331"/>
          </reference>
          <reference field="3" count="1" selected="0">
            <x v="157"/>
          </reference>
          <reference field="4" count="1" selected="0">
            <x v="3"/>
          </reference>
          <reference field="5" count="1" selected="0">
            <x v="8"/>
          </reference>
          <reference field="6" count="1">
            <x v="161"/>
          </reference>
        </references>
      </pivotArea>
    </format>
    <format dxfId="903">
      <pivotArea dataOnly="0" labelOnly="1" outline="0" fieldPosition="0">
        <references count="7">
          <reference field="0" count="1" selected="0">
            <x v="259"/>
          </reference>
          <reference field="1" count="1" selected="0">
            <x v="170"/>
          </reference>
          <reference field="2" count="1" selected="0">
            <x v="328"/>
          </reference>
          <reference field="3" count="1" selected="0">
            <x v="157"/>
          </reference>
          <reference field="4" count="1" selected="0">
            <x v="3"/>
          </reference>
          <reference field="5" count="1" selected="0">
            <x v="8"/>
          </reference>
          <reference field="6" count="1">
            <x v="172"/>
          </reference>
        </references>
      </pivotArea>
    </format>
    <format dxfId="902">
      <pivotArea dataOnly="0" labelOnly="1" outline="0" fieldPosition="0">
        <references count="7">
          <reference field="0" count="1" selected="0">
            <x v="259"/>
          </reference>
          <reference field="1" count="1" selected="0">
            <x v="197"/>
          </reference>
          <reference field="2" count="1" selected="0">
            <x v="327"/>
          </reference>
          <reference field="3" count="1" selected="0">
            <x v="157"/>
          </reference>
          <reference field="4" count="1" selected="0">
            <x v="3"/>
          </reference>
          <reference field="5" count="1" selected="0">
            <x v="8"/>
          </reference>
          <reference field="6" count="1">
            <x v="173"/>
          </reference>
        </references>
      </pivotArea>
    </format>
    <format dxfId="901">
      <pivotArea dataOnly="0" labelOnly="1" outline="0" fieldPosition="0">
        <references count="7">
          <reference field="0" count="1" selected="0">
            <x v="259"/>
          </reference>
          <reference field="1" count="1" selected="0">
            <x v="203"/>
          </reference>
          <reference field="2" count="1" selected="0">
            <x v="324"/>
          </reference>
          <reference field="3" count="1" selected="0">
            <x v="157"/>
          </reference>
          <reference field="4" count="1" selected="0">
            <x v="3"/>
          </reference>
          <reference field="5" count="1" selected="0">
            <x v="8"/>
          </reference>
          <reference field="6" count="1">
            <x v="177"/>
          </reference>
        </references>
      </pivotArea>
    </format>
    <format dxfId="900">
      <pivotArea dataOnly="0" labelOnly="1" outline="0" fieldPosition="0">
        <references count="7">
          <reference field="0" count="1" selected="0">
            <x v="259"/>
          </reference>
          <reference field="1" count="1" selected="0">
            <x v="253"/>
          </reference>
          <reference field="2" count="1" selected="0">
            <x v="326"/>
          </reference>
          <reference field="3" count="1" selected="0">
            <x v="157"/>
          </reference>
          <reference field="4" count="1" selected="0">
            <x v="3"/>
          </reference>
          <reference field="5" count="1" selected="0">
            <x v="8"/>
          </reference>
          <reference field="6" count="1">
            <x v="170"/>
          </reference>
        </references>
      </pivotArea>
    </format>
    <format dxfId="899">
      <pivotArea dataOnly="0" labelOnly="1" outline="0" fieldPosition="0">
        <references count="7">
          <reference field="0" count="1" selected="0">
            <x v="260"/>
          </reference>
          <reference field="1" count="1" selected="0">
            <x v="254"/>
          </reference>
          <reference field="2" count="1" selected="0">
            <x v="317"/>
          </reference>
          <reference field="3" count="1" selected="0">
            <x v="334"/>
          </reference>
          <reference field="4" count="1" selected="0">
            <x v="3"/>
          </reference>
          <reference field="5" count="1" selected="0">
            <x v="12"/>
          </reference>
          <reference field="6" count="1">
            <x v="179"/>
          </reference>
        </references>
      </pivotArea>
    </format>
    <format dxfId="898">
      <pivotArea dataOnly="0" labelOnly="1" outline="0" fieldPosition="0">
        <references count="7">
          <reference field="0" count="1" selected="0">
            <x v="261"/>
          </reference>
          <reference field="1" count="1" selected="0">
            <x v="256"/>
          </reference>
          <reference field="2" count="1" selected="0">
            <x v="289"/>
          </reference>
          <reference field="3" count="1" selected="0">
            <x v="335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01"/>
          </reference>
        </references>
      </pivotArea>
    </format>
    <format dxfId="897">
      <pivotArea dataOnly="0" labelOnly="1" outline="0" fieldPosition="0">
        <references count="7">
          <reference field="0" count="1" selected="0">
            <x v="262"/>
          </reference>
          <reference field="1" count="1" selected="0">
            <x v="70"/>
          </reference>
          <reference field="2" count="1" selected="0">
            <x v="312"/>
          </reference>
          <reference field="3" count="1" selected="0">
            <x v="336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41"/>
          </reference>
        </references>
      </pivotArea>
    </format>
    <format dxfId="896">
      <pivotArea dataOnly="0" labelOnly="1" outline="0" fieldPosition="0">
        <references count="7">
          <reference field="0" count="1" selected="0">
            <x v="263"/>
          </reference>
          <reference field="1" count="1" selected="0">
            <x v="151"/>
          </reference>
          <reference field="2" count="1" selected="0">
            <x v="255"/>
          </reference>
          <reference field="3" count="1" selected="0">
            <x v="337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83"/>
          </reference>
        </references>
      </pivotArea>
    </format>
    <format dxfId="895">
      <pivotArea dataOnly="0" labelOnly="1" outline="0" fieldPosition="0">
        <references count="7">
          <reference field="0" count="1" selected="0">
            <x v="264"/>
          </reference>
          <reference field="1" count="1" selected="0">
            <x v="152"/>
          </reference>
          <reference field="2" count="1" selected="0">
            <x v="257"/>
          </reference>
          <reference field="3" count="1" selected="0">
            <x v="338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83"/>
          </reference>
        </references>
      </pivotArea>
    </format>
    <format dxfId="894">
      <pivotArea dataOnly="0" labelOnly="1" outline="0" fieldPosition="0">
        <references count="7">
          <reference field="0" count="1" selected="0">
            <x v="265"/>
          </reference>
          <reference field="1" count="1" selected="0">
            <x v="257"/>
          </reference>
          <reference field="2" count="1" selected="0">
            <x v="241"/>
          </reference>
          <reference field="3" count="1" selected="0">
            <x v="339"/>
          </reference>
          <reference field="4" count="1" selected="0">
            <x v="4"/>
          </reference>
          <reference field="5" count="1" selected="0">
            <x v="1"/>
          </reference>
          <reference field="6" count="1">
            <x v="119"/>
          </reference>
        </references>
      </pivotArea>
    </format>
    <format dxfId="893">
      <pivotArea dataOnly="0" labelOnly="1" outline="0" fieldPosition="0">
        <references count="7">
          <reference field="0" count="1" selected="0">
            <x v="266"/>
          </reference>
          <reference field="1" count="1" selected="0">
            <x v="95"/>
          </reference>
          <reference field="2" count="1" selected="0">
            <x v="299"/>
          </reference>
          <reference field="3" count="1" selected="0">
            <x v="340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110"/>
          </reference>
        </references>
      </pivotArea>
    </format>
    <format dxfId="892">
      <pivotArea dataOnly="0" labelOnly="1" outline="0" fieldPosition="0">
        <references count="7">
          <reference field="0" count="1" selected="0">
            <x v="267"/>
          </reference>
          <reference field="1" count="1" selected="0">
            <x v="154"/>
          </reference>
          <reference field="2" count="1" selected="0">
            <x v="258"/>
          </reference>
          <reference field="3" count="1" selected="0">
            <x v="341"/>
          </reference>
          <reference field="4" count="1" selected="0">
            <x v="4"/>
          </reference>
          <reference field="5" count="1" selected="0">
            <x v="4"/>
          </reference>
          <reference field="6" count="1">
            <x v="123"/>
          </reference>
        </references>
      </pivotArea>
    </format>
    <format dxfId="891">
      <pivotArea dataOnly="0" labelOnly="1" outline="0" fieldPosition="0">
        <references count="7">
          <reference field="0" count="1" selected="0">
            <x v="268"/>
          </reference>
          <reference field="1" count="1" selected="0">
            <x v="155"/>
          </reference>
          <reference field="2" count="1" selected="0">
            <x v="255"/>
          </reference>
          <reference field="3" count="1" selected="0">
            <x v="199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83"/>
          </reference>
        </references>
      </pivotArea>
    </format>
    <format dxfId="890">
      <pivotArea dataOnly="0" labelOnly="1" outline="0" fieldPosition="0">
        <references count="7">
          <reference field="0" count="1" selected="0">
            <x v="269"/>
          </reference>
          <reference field="1" count="1" selected="0">
            <x v="156"/>
          </reference>
          <reference field="2" count="1" selected="0">
            <x v="254"/>
          </reference>
          <reference field="3" count="1" selected="0">
            <x v="329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90"/>
          </reference>
        </references>
      </pivotArea>
    </format>
    <format dxfId="889">
      <pivotArea dataOnly="0" labelOnly="1" outline="0" fieldPosition="0">
        <references count="7">
          <reference field="0" count="1" selected="0">
            <x v="270"/>
          </reference>
          <reference field="1" count="1" selected="0">
            <x v="150"/>
          </reference>
          <reference field="2" count="1" selected="0">
            <x v="300"/>
          </reference>
          <reference field="3" count="1" selected="0">
            <x v="350"/>
          </reference>
          <reference field="4" count="1" selected="0">
            <x v="5"/>
          </reference>
          <reference field="5" count="1" selected="0">
            <x v="3"/>
          </reference>
          <reference field="6" count="1">
            <x v="194"/>
          </reference>
        </references>
      </pivotArea>
    </format>
    <format dxfId="888">
      <pivotArea dataOnly="0" labelOnly="1" outline="0" fieldPosition="0">
        <references count="7">
          <reference field="0" count="1" selected="0">
            <x v="272"/>
          </reference>
          <reference field="1" count="1" selected="0">
            <x v="158"/>
          </reference>
          <reference field="2" count="1" selected="0">
            <x v="256"/>
          </reference>
          <reference field="3" count="1" selected="0">
            <x v="342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80"/>
          </reference>
        </references>
      </pivotArea>
    </format>
    <format dxfId="887">
      <pivotArea dataOnly="0" labelOnly="1" outline="0" fieldPosition="0">
        <references count="7">
          <reference field="0" count="1" selected="0">
            <x v="273"/>
          </reference>
          <reference field="1" count="1" selected="0">
            <x v="258"/>
          </reference>
          <reference field="2" count="1" selected="0">
            <x v="240"/>
          </reference>
          <reference field="3" count="1" selected="0">
            <x v="343"/>
          </reference>
          <reference field="4" count="1" selected="0">
            <x v="2"/>
          </reference>
          <reference field="5" count="1" selected="0">
            <x v="5"/>
          </reference>
          <reference field="6" count="1">
            <x v="3"/>
          </reference>
        </references>
      </pivotArea>
    </format>
    <format dxfId="886">
      <pivotArea dataOnly="0" labelOnly="1" outline="0" fieldPosition="0">
        <references count="7">
          <reference field="0" count="1" selected="0">
            <x v="274"/>
          </reference>
          <reference field="1" count="1" selected="0">
            <x v="159"/>
          </reference>
          <reference field="2" count="1" selected="0">
            <x v="259"/>
          </reference>
          <reference field="3" count="1" selected="0">
            <x v="203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160"/>
          </reference>
        </references>
      </pivotArea>
    </format>
    <format dxfId="885">
      <pivotArea dataOnly="0" labelOnly="1" outline="0" fieldPosition="0">
        <references count="7">
          <reference field="0" count="1" selected="0">
            <x v="275"/>
          </reference>
          <reference field="1" count="1" selected="0">
            <x v="20"/>
          </reference>
          <reference field="2" count="1" selected="0">
            <x v="314"/>
          </reference>
          <reference field="3" count="1" selected="0">
            <x v="344"/>
          </reference>
          <reference field="4" count="1" selected="0">
            <x v="3"/>
          </reference>
          <reference field="5" count="1" selected="0">
            <x v="3"/>
          </reference>
          <reference field="6" count="1">
            <x v="71"/>
          </reference>
        </references>
      </pivotArea>
    </format>
    <format dxfId="884">
      <pivotArea dataOnly="0" labelOnly="1" outline="0" fieldPosition="0">
        <references count="7">
          <reference field="0" count="1" selected="0">
            <x v="276"/>
          </reference>
          <reference field="1" count="1" selected="0">
            <x v="160"/>
          </reference>
          <reference field="2" count="1" selected="0">
            <x v="373"/>
          </reference>
          <reference field="3" count="1" selected="0">
            <x v="175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90"/>
          </reference>
        </references>
      </pivotArea>
    </format>
    <format dxfId="883">
      <pivotArea dataOnly="0" labelOnly="1" outline="0" fieldPosition="0">
        <references count="7">
          <reference field="0" count="1" selected="0">
            <x v="277"/>
          </reference>
          <reference field="1" count="1" selected="0">
            <x v="260"/>
          </reference>
          <reference field="2" count="1" selected="0">
            <x v="234"/>
          </reference>
          <reference field="3" count="1" selected="0">
            <x v="197"/>
          </reference>
          <reference field="4" count="1" selected="0">
            <x v="3"/>
          </reference>
          <reference field="5" count="1" selected="0">
            <x v="4"/>
          </reference>
          <reference field="6" count="1">
            <x v="56"/>
          </reference>
        </references>
      </pivotArea>
    </format>
    <format dxfId="882">
      <pivotArea dataOnly="0" labelOnly="1" outline="0" fieldPosition="0">
        <references count="7">
          <reference field="0" count="1" selected="0">
            <x v="284"/>
          </reference>
          <reference field="1" count="1" selected="0">
            <x v="268"/>
          </reference>
          <reference field="2" count="1" selected="0">
            <x v="392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0"/>
          </reference>
          <reference field="6" count="1">
            <x v="129"/>
          </reference>
        </references>
      </pivotArea>
    </format>
    <format dxfId="881">
      <pivotArea field="3" type="button" dataOnly="0" labelOnly="1" outline="0" axis="axisRow" fieldPosition="3"/>
    </format>
    <format dxfId="8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22"/>
          </reference>
          <reference field="2" count="1" selected="0">
            <x v="332"/>
          </reference>
          <reference field="3" count="1">
            <x v="165"/>
          </reference>
        </references>
      </pivotArea>
    </format>
    <format dxfId="87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61"/>
          </reference>
          <reference field="2" count="1" selected="0">
            <x v="368"/>
          </reference>
          <reference field="3" count="1">
            <x v="191"/>
          </reference>
        </references>
      </pivotArea>
    </format>
    <format dxfId="87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53"/>
          </reference>
          <reference field="2" count="1" selected="0">
            <x v="351"/>
          </reference>
          <reference field="3" count="1">
            <x v="192"/>
          </reference>
        </references>
      </pivotArea>
    </format>
    <format dxfId="87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4"/>
          </reference>
          <reference field="2" count="1" selected="0">
            <x v="228"/>
          </reference>
          <reference field="3" count="1">
            <x v="180"/>
          </reference>
        </references>
      </pivotArea>
    </format>
    <format dxfId="87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69"/>
          </reference>
          <reference field="2" count="1" selected="0">
            <x v="308"/>
          </reference>
          <reference field="3" count="1">
            <x v="181"/>
          </reference>
        </references>
      </pivotArea>
    </format>
    <format dxfId="87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00"/>
          </reference>
          <reference field="2" count="1" selected="0">
            <x v="308"/>
          </reference>
          <reference field="3" count="1">
            <x v="162"/>
          </reference>
        </references>
      </pivotArea>
    </format>
    <format dxfId="87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6"/>
          </reference>
          <reference field="2" count="1" selected="0">
            <x v="305"/>
          </reference>
          <reference field="3" count="1">
            <x v="193"/>
          </reference>
        </references>
      </pivotArea>
    </format>
    <format dxfId="873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32"/>
          </reference>
          <reference field="2" count="1" selected="0">
            <x v="283"/>
          </reference>
          <reference field="3" count="1">
            <x v="196"/>
          </reference>
        </references>
      </pivotArea>
    </format>
    <format dxfId="87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33"/>
          </reference>
          <reference field="2" count="1" selected="0">
            <x v="283"/>
          </reference>
          <reference field="3" count="1">
            <x v="197"/>
          </reference>
        </references>
      </pivotArea>
    </format>
    <format dxfId="871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131"/>
          </reference>
          <reference field="2" count="1" selected="0">
            <x v="280"/>
          </reference>
          <reference field="3" count="1">
            <x v="194"/>
          </reference>
        </references>
      </pivotArea>
    </format>
    <format dxfId="870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29"/>
          </reference>
          <reference field="2" count="1" selected="0">
            <x v="334"/>
          </reference>
          <reference field="3" count="1">
            <x v="195"/>
          </reference>
        </references>
      </pivotArea>
    </format>
    <format dxfId="869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94"/>
          </reference>
          <reference field="2" count="1" selected="0">
            <x v="381"/>
          </reference>
          <reference field="3" count="1">
            <x v="348"/>
          </reference>
        </references>
      </pivotArea>
    </format>
    <format dxfId="868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134"/>
          </reference>
          <reference field="2" count="1" selected="0">
            <x v="280"/>
          </reference>
          <reference field="3" count="1">
            <x v="199"/>
          </reference>
        </references>
      </pivotArea>
    </format>
    <format dxfId="86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94"/>
          </reference>
          <reference field="2" count="1" selected="0">
            <x v="381"/>
          </reference>
          <reference field="3" count="1">
            <x v="200"/>
          </reference>
        </references>
      </pivotArea>
    </format>
    <format dxfId="866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35"/>
          </reference>
          <reference field="2" count="1" selected="0">
            <x v="279"/>
          </reference>
          <reference field="3" count="1">
            <x v="201"/>
          </reference>
        </references>
      </pivotArea>
    </format>
    <format dxfId="865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136"/>
          </reference>
          <reference field="2" count="1" selected="0">
            <x v="281"/>
          </reference>
          <reference field="3" count="1">
            <x v="202"/>
          </reference>
        </references>
      </pivotArea>
    </format>
    <format dxfId="86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130"/>
          </reference>
          <reference field="2" count="1" selected="0">
            <x v="334"/>
          </reference>
          <reference field="3" count="1">
            <x v="203"/>
          </reference>
        </references>
      </pivotArea>
    </format>
    <format dxfId="86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138"/>
          </reference>
          <reference field="2" count="1" selected="0">
            <x v="282"/>
          </reference>
          <reference field="3" count="1">
            <x v="366"/>
          </reference>
        </references>
      </pivotArea>
    </format>
    <format dxfId="862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213"/>
          </reference>
          <reference field="2" count="1" selected="0">
            <x v="235"/>
          </reference>
          <reference field="3" count="1">
            <x v="195"/>
          </reference>
        </references>
      </pivotArea>
    </format>
    <format dxfId="861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214"/>
          </reference>
          <reference field="2" count="1" selected="0">
            <x v="235"/>
          </reference>
          <reference field="3" count="1">
            <x v="205"/>
          </reference>
        </references>
      </pivotArea>
    </format>
    <format dxfId="860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30"/>
          </reference>
          <reference field="2" count="1" selected="0">
            <x v="260"/>
          </reference>
          <reference field="3" count="1">
            <x v="158"/>
          </reference>
        </references>
      </pivotArea>
    </format>
    <format dxfId="859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12"/>
          </reference>
          <reference field="2" count="1" selected="0">
            <x v="235"/>
          </reference>
          <reference field="3" count="1">
            <x v="206"/>
          </reference>
        </references>
      </pivotArea>
    </format>
    <format dxfId="858">
      <pivotArea dataOnly="0" labelOnly="1" outline="0" fieldPosition="0">
        <references count="4">
          <reference field="0" count="1" selected="0">
            <x v="39"/>
          </reference>
          <reference field="1" count="1" selected="0">
            <x v="21"/>
          </reference>
          <reference field="2" count="1" selected="0">
            <x v="207"/>
          </reference>
          <reference field="3" count="1">
            <x v="207"/>
          </reference>
        </references>
      </pivotArea>
    </format>
    <format dxfId="857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139"/>
          </reference>
          <reference field="2" count="1" selected="0">
            <x v="297"/>
          </reference>
          <reference field="3" count="1">
            <x v="208"/>
          </reference>
        </references>
      </pivotArea>
    </format>
    <format dxfId="85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175"/>
          </reference>
          <reference field="2" count="1" selected="0">
            <x v="208"/>
          </reference>
          <reference field="3" count="1">
            <x v="209"/>
          </reference>
        </references>
      </pivotArea>
    </format>
    <format dxfId="855">
      <pivotArea dataOnly="0" labelOnly="1" outline="0" fieldPosition="0">
        <references count="4">
          <reference field="0" count="1" selected="0">
            <x v="42"/>
          </reference>
          <reference field="1" count="1" selected="0">
            <x v="42"/>
          </reference>
          <reference field="2" count="1" selected="0">
            <x v="205"/>
          </reference>
          <reference field="3" count="1">
            <x v="210"/>
          </reference>
        </references>
      </pivotArea>
    </format>
    <format dxfId="854">
      <pivotArea dataOnly="0" labelOnly="1" outline="0" fieldPosition="0">
        <references count="4">
          <reference field="0" count="1" selected="0">
            <x v="43"/>
          </reference>
          <reference field="1" count="1" selected="0">
            <x v="43"/>
          </reference>
          <reference field="2" count="1" selected="0">
            <x v="374"/>
          </reference>
          <reference field="3" count="1">
            <x v="208"/>
          </reference>
        </references>
      </pivotArea>
    </format>
    <format dxfId="853">
      <pivotArea dataOnly="0" labelOnly="1" outline="0" fieldPosition="0">
        <references count="4">
          <reference field="0" count="1" selected="0">
            <x v="44"/>
          </reference>
          <reference field="1" count="1" selected="0">
            <x v="44"/>
          </reference>
          <reference field="2" count="1" selected="0">
            <x v="245"/>
          </reference>
          <reference field="3" count="1">
            <x v="211"/>
          </reference>
        </references>
      </pivotArea>
    </format>
    <format dxfId="852">
      <pivotArea dataOnly="0" labelOnly="1" outline="0" fieldPosition="0">
        <references count="4">
          <reference field="0" count="1" selected="0">
            <x v="45"/>
          </reference>
          <reference field="1" count="1" selected="0">
            <x v="45"/>
          </reference>
          <reference field="2" count="1" selected="0">
            <x v="374"/>
          </reference>
          <reference field="3" count="1">
            <x v="361"/>
          </reference>
        </references>
      </pivotArea>
    </format>
    <format dxfId="851">
      <pivotArea dataOnly="0" labelOnly="1" outline="0" fieldPosition="0">
        <references count="4">
          <reference field="0" count="1" selected="0">
            <x v="46"/>
          </reference>
          <reference field="1" count="1" selected="0">
            <x v="46"/>
          </reference>
          <reference field="2" count="1" selected="0">
            <x v="349"/>
          </reference>
          <reference field="3" count="1">
            <x v="199"/>
          </reference>
        </references>
      </pivotArea>
    </format>
    <format dxfId="850">
      <pivotArea dataOnly="0" labelOnly="1" outline="0" fieldPosition="0">
        <references count="4">
          <reference field="0" count="1" selected="0">
            <x v="47"/>
          </reference>
          <reference field="1" count="1" selected="0">
            <x v="47"/>
          </reference>
          <reference field="2" count="1" selected="0">
            <x v="349"/>
          </reference>
          <reference field="3" count="1">
            <x v="170"/>
          </reference>
        </references>
      </pivotArea>
    </format>
    <format dxfId="849">
      <pivotArea dataOnly="0" labelOnly="1" outline="0" fieldPosition="0">
        <references count="4">
          <reference field="0" count="1" selected="0">
            <x v="48"/>
          </reference>
          <reference field="1" count="1" selected="0">
            <x v="48"/>
          </reference>
          <reference field="2" count="1" selected="0">
            <x v="349"/>
          </reference>
          <reference field="3" count="1">
            <x v="203"/>
          </reference>
        </references>
      </pivotArea>
    </format>
    <format dxfId="848">
      <pivotArea dataOnly="0" labelOnly="1" outline="0" fieldPosition="0">
        <references count="4">
          <reference field="0" count="1" selected="0">
            <x v="49"/>
          </reference>
          <reference field="1" count="1" selected="0">
            <x v="49"/>
          </reference>
          <reference field="2" count="1" selected="0">
            <x v="310"/>
          </reference>
          <reference field="3" count="1">
            <x v="213"/>
          </reference>
        </references>
      </pivotArea>
    </format>
    <format dxfId="847">
      <pivotArea dataOnly="0" labelOnly="1" outline="0" fieldPosition="0">
        <references count="4">
          <reference field="0" count="1" selected="0">
            <x v="50"/>
          </reference>
          <reference field="1" count="1" selected="0">
            <x v="89"/>
          </reference>
          <reference field="2" count="1" selected="0">
            <x v="222"/>
          </reference>
          <reference field="3" count="1">
            <x v="214"/>
          </reference>
        </references>
      </pivotArea>
    </format>
    <format dxfId="846">
      <pivotArea dataOnly="0" labelOnly="1" outline="0" fieldPosition="0">
        <references count="4">
          <reference field="0" count="1" selected="0">
            <x v="51"/>
          </reference>
          <reference field="1" count="1" selected="0">
            <x v="90"/>
          </reference>
          <reference field="2" count="1" selected="0">
            <x v="346"/>
          </reference>
          <reference field="3" count="1">
            <x v="215"/>
          </reference>
        </references>
      </pivotArea>
    </format>
    <format dxfId="845">
      <pivotArea dataOnly="0" labelOnly="1" outline="0" fieldPosition="0">
        <references count="4">
          <reference field="0" count="1" selected="0">
            <x v="52"/>
          </reference>
          <reference field="1" count="1" selected="0">
            <x v="91"/>
          </reference>
          <reference field="2" count="1" selected="0">
            <x v="303"/>
          </reference>
          <reference field="3" count="1">
            <x v="216"/>
          </reference>
        </references>
      </pivotArea>
    </format>
    <format dxfId="844">
      <pivotArea dataOnly="0" labelOnly="1" outline="0" fieldPosition="0">
        <references count="4">
          <reference field="0" count="1" selected="0">
            <x v="53"/>
          </reference>
          <reference field="1" count="1" selected="0">
            <x v="92"/>
          </reference>
          <reference field="2" count="1" selected="0">
            <x v="335"/>
          </reference>
          <reference field="3" count="1">
            <x v="173"/>
          </reference>
        </references>
      </pivotArea>
    </format>
    <format dxfId="843">
      <pivotArea dataOnly="0" labelOnly="1" outline="0" fieldPosition="0">
        <references count="4">
          <reference field="0" count="1" selected="0">
            <x v="54"/>
          </reference>
          <reference field="1" count="1" selected="0">
            <x v="93"/>
          </reference>
          <reference field="2" count="1" selected="0">
            <x v="337"/>
          </reference>
          <reference field="3" count="1">
            <x v="161"/>
          </reference>
        </references>
      </pivotArea>
    </format>
    <format dxfId="842">
      <pivotArea dataOnly="0" labelOnly="1" outline="0" fieldPosition="0">
        <references count="4">
          <reference field="0" count="1" selected="0">
            <x v="55"/>
          </reference>
          <reference field="1" count="1" selected="0">
            <x v="40"/>
          </reference>
          <reference field="2" count="1" selected="0">
            <x v="212"/>
          </reference>
          <reference field="3" count="1">
            <x v="217"/>
          </reference>
        </references>
      </pivotArea>
    </format>
    <format dxfId="841">
      <pivotArea dataOnly="0" labelOnly="1" outline="0" fieldPosition="0">
        <references count="4">
          <reference field="0" count="1" selected="0">
            <x v="56"/>
          </reference>
          <reference field="1" count="1" selected="0">
            <x v="114"/>
          </reference>
          <reference field="2" count="1" selected="0">
            <x v="320"/>
          </reference>
          <reference field="3" count="1">
            <x v="218"/>
          </reference>
        </references>
      </pivotArea>
    </format>
    <format dxfId="840">
      <pivotArea dataOnly="0" labelOnly="1" outline="0" fieldPosition="0">
        <references count="4">
          <reference field="0" count="1" selected="0">
            <x v="57"/>
          </reference>
          <reference field="1" count="1" selected="0">
            <x v="120"/>
          </reference>
          <reference field="2" count="1" selected="0">
            <x v="361"/>
          </reference>
          <reference field="3" count="1">
            <x v="363"/>
          </reference>
        </references>
      </pivotArea>
    </format>
    <format dxfId="839">
      <pivotArea dataOnly="0" labelOnly="1" outline="0" fieldPosition="0">
        <references count="4">
          <reference field="0" count="1" selected="0">
            <x v="58"/>
          </reference>
          <reference field="1" count="1" selected="0">
            <x v="115"/>
          </reference>
          <reference field="2" count="1" selected="0">
            <x v="243"/>
          </reference>
          <reference field="3" count="1">
            <x v="219"/>
          </reference>
        </references>
      </pivotArea>
    </format>
    <format dxfId="838">
      <pivotArea dataOnly="0" labelOnly="1" outline="0" fieldPosition="0">
        <references count="4">
          <reference field="0" count="1" selected="0">
            <x v="59"/>
          </reference>
          <reference field="1" count="1" selected="0">
            <x v="116"/>
          </reference>
          <reference field="2" count="1" selected="0">
            <x v="215"/>
          </reference>
          <reference field="3" count="1">
            <x v="285"/>
          </reference>
        </references>
      </pivotArea>
    </format>
    <format dxfId="837">
      <pivotArea dataOnly="0" labelOnly="1" outline="0" fieldPosition="0">
        <references count="4">
          <reference field="0" count="1" selected="0">
            <x v="60"/>
          </reference>
          <reference field="1" count="1" selected="0">
            <x v="117"/>
          </reference>
          <reference field="2" count="1" selected="0">
            <x v="320"/>
          </reference>
          <reference field="3" count="1">
            <x v="220"/>
          </reference>
        </references>
      </pivotArea>
    </format>
    <format dxfId="836">
      <pivotArea dataOnly="0" labelOnly="1" outline="0" fieldPosition="0">
        <references count="4">
          <reference field="0" count="1" selected="0">
            <x v="61"/>
          </reference>
          <reference field="1" count="1" selected="0">
            <x v="118"/>
          </reference>
          <reference field="2" count="1" selected="0">
            <x v="215"/>
          </reference>
          <reference field="3" count="1">
            <x v="221"/>
          </reference>
        </references>
      </pivotArea>
    </format>
    <format dxfId="835">
      <pivotArea dataOnly="0" labelOnly="1" outline="0" fieldPosition="0">
        <references count="4">
          <reference field="0" count="1" selected="0">
            <x v="62"/>
          </reference>
          <reference field="1" count="1" selected="0">
            <x v="119"/>
          </reference>
          <reference field="2" count="1" selected="0">
            <x v="196"/>
          </reference>
          <reference field="3" count="1">
            <x v="222"/>
          </reference>
        </references>
      </pivotArea>
    </format>
    <format dxfId="834">
      <pivotArea dataOnly="0" labelOnly="1" outline="0" fieldPosition="0">
        <references count="4">
          <reference field="0" count="1" selected="0">
            <x v="64"/>
          </reference>
          <reference field="1" count="1" selected="0">
            <x v="123"/>
          </reference>
          <reference field="2" count="1" selected="0">
            <x v="246"/>
          </reference>
          <reference field="3" count="1">
            <x v="224"/>
          </reference>
        </references>
      </pivotArea>
    </format>
    <format dxfId="833">
      <pivotArea dataOnly="0" labelOnly="1" outline="0" fieldPosition="0">
        <references count="4">
          <reference field="0" count="1" selected="0">
            <x v="64"/>
          </reference>
          <reference field="1" count="1" selected="0">
            <x v="124"/>
          </reference>
          <reference field="2" count="1" selected="0">
            <x v="246"/>
          </reference>
          <reference field="3" count="1">
            <x v="225"/>
          </reference>
        </references>
      </pivotArea>
    </format>
    <format dxfId="832">
      <pivotArea dataOnly="0" labelOnly="1" outline="0" fieldPosition="0">
        <references count="4">
          <reference field="0" count="1" selected="0">
            <x v="67"/>
          </reference>
          <reference field="1" count="1" selected="0">
            <x v="266"/>
          </reference>
          <reference field="2" count="1" selected="0">
            <x v="385"/>
          </reference>
          <reference field="3" count="1">
            <x v="351"/>
          </reference>
        </references>
      </pivotArea>
    </format>
    <format dxfId="831">
      <pivotArea dataOnly="0" labelOnly="1" outline="0" fieldPosition="0">
        <references count="4">
          <reference field="0" count="1" selected="0">
            <x v="68"/>
          </reference>
          <reference field="1" count="1" selected="0">
            <x v="96"/>
          </reference>
          <reference field="2" count="1" selected="0">
            <x v="249"/>
          </reference>
          <reference field="3" count="1">
            <x v="228"/>
          </reference>
        </references>
      </pivotArea>
    </format>
    <format dxfId="830">
      <pivotArea dataOnly="0" labelOnly="1" outline="0" fieldPosition="0">
        <references count="4">
          <reference field="0" count="1" selected="0">
            <x v="69"/>
          </reference>
          <reference field="1" count="1" selected="0">
            <x v="33"/>
          </reference>
          <reference field="2" count="1" selected="0">
            <x v="226"/>
          </reference>
          <reference field="3" count="1">
            <x v="227"/>
          </reference>
        </references>
      </pivotArea>
    </format>
    <format dxfId="829">
      <pivotArea dataOnly="0" labelOnly="1" outline="0" fieldPosition="0">
        <references count="4">
          <reference field="0" count="1" selected="0">
            <x v="71"/>
          </reference>
          <reference field="1" count="1" selected="0">
            <x v="97"/>
          </reference>
          <reference field="2" count="1" selected="0">
            <x v="298"/>
          </reference>
          <reference field="3" count="1">
            <x v="183"/>
          </reference>
        </references>
      </pivotArea>
    </format>
    <format dxfId="828">
      <pivotArea dataOnly="0" labelOnly="1" outline="0" fieldPosition="0">
        <references count="4">
          <reference field="0" count="1" selected="0">
            <x v="72"/>
          </reference>
          <reference field="1" count="1" selected="0">
            <x v="188"/>
          </reference>
          <reference field="2" count="1" selected="0">
            <x v="197"/>
          </reference>
          <reference field="3" count="1">
            <x v="184"/>
          </reference>
        </references>
      </pivotArea>
    </format>
    <format dxfId="827">
      <pivotArea dataOnly="0" labelOnly="1" outline="0" fieldPosition="0">
        <references count="4">
          <reference field="0" count="1" selected="0">
            <x v="74"/>
          </reference>
          <reference field="1" count="1" selected="0">
            <x v="223"/>
          </reference>
          <reference field="2" count="1" selected="0">
            <x v="198"/>
          </reference>
          <reference field="3" count="1">
            <x v="185"/>
          </reference>
        </references>
      </pivotArea>
    </format>
    <format dxfId="826">
      <pivotArea dataOnly="0" labelOnly="1" outline="0" fieldPosition="0">
        <references count="4">
          <reference field="0" count="1" selected="0">
            <x v="76"/>
          </reference>
          <reference field="1" count="1" selected="0">
            <x v="98"/>
          </reference>
          <reference field="2" count="1" selected="0">
            <x v="287"/>
          </reference>
          <reference field="3" count="1">
            <x v="186"/>
          </reference>
        </references>
      </pivotArea>
    </format>
    <format dxfId="825">
      <pivotArea dataOnly="0" labelOnly="1" outline="0" fieldPosition="0">
        <references count="4">
          <reference field="0" count="1" selected="0">
            <x v="78"/>
          </reference>
          <reference field="1" count="1" selected="0">
            <x v="4"/>
          </reference>
          <reference field="2" count="1" selected="0">
            <x v="384"/>
          </reference>
          <reference field="3" count="1">
            <x v="364"/>
          </reference>
        </references>
      </pivotArea>
    </format>
    <format dxfId="824">
      <pivotArea dataOnly="0" labelOnly="1" outline="0" fieldPosition="0">
        <references count="4">
          <reference field="0" count="1" selected="0">
            <x v="79"/>
          </reference>
          <reference field="1" count="1" selected="0">
            <x v="51"/>
          </reference>
          <reference field="2" count="1" selected="0">
            <x v="390"/>
          </reference>
          <reference field="3" count="1">
            <x v="187"/>
          </reference>
        </references>
      </pivotArea>
    </format>
    <format dxfId="823">
      <pivotArea dataOnly="0" labelOnly="1" outline="0" fieldPosition="0">
        <references count="4">
          <reference field="0" count="1" selected="0">
            <x v="80"/>
          </reference>
          <reference field="1" count="1" selected="0">
            <x v="186"/>
          </reference>
          <reference field="2" count="1" selected="0">
            <x v="225"/>
          </reference>
          <reference field="3" count="1">
            <x v="229"/>
          </reference>
        </references>
      </pivotArea>
    </format>
    <format dxfId="822">
      <pivotArea dataOnly="0" labelOnly="1" outline="0" fieldPosition="0">
        <references count="4">
          <reference field="0" count="1" selected="0">
            <x v="81"/>
          </reference>
          <reference field="1" count="1" selected="0">
            <x v="189"/>
          </reference>
          <reference field="2" count="1" selected="0">
            <x v="206"/>
          </reference>
          <reference field="3" count="1">
            <x v="188"/>
          </reference>
        </references>
      </pivotArea>
    </format>
    <format dxfId="821">
      <pivotArea dataOnly="0" labelOnly="1" outline="0" fieldPosition="0">
        <references count="4">
          <reference field="0" count="1" selected="0">
            <x v="82"/>
          </reference>
          <reference field="1" count="1" selected="0">
            <x v="99"/>
          </reference>
          <reference field="2" count="1" selected="0">
            <x v="262"/>
          </reference>
          <reference field="3" count="1">
            <x v="231"/>
          </reference>
        </references>
      </pivotArea>
    </format>
    <format dxfId="820">
      <pivotArea dataOnly="0" labelOnly="1" outline="0" fieldPosition="0">
        <references count="4">
          <reference field="0" count="1" selected="0">
            <x v="83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368"/>
          </reference>
        </references>
      </pivotArea>
    </format>
    <format dxfId="819">
      <pivotArea dataOnly="0" labelOnly="1" outline="0" fieldPosition="0">
        <references count="4">
          <reference field="0" count="1" selected="0">
            <x v="85"/>
          </reference>
          <reference field="1" count="1" selected="0">
            <x v="180"/>
          </reference>
          <reference field="2" count="1" selected="0">
            <x v="224"/>
          </reference>
          <reference field="3" count="1">
            <x v="199"/>
          </reference>
        </references>
      </pivotArea>
    </format>
    <format dxfId="818">
      <pivotArea dataOnly="0" labelOnly="1" outline="0" fieldPosition="0">
        <references count="4">
          <reference field="0" count="1" selected="0">
            <x v="86"/>
          </reference>
          <reference field="1" count="1" selected="0">
            <x v="184"/>
          </reference>
          <reference field="2" count="1" selected="0">
            <x v="221"/>
          </reference>
          <reference field="3" count="1">
            <x v="220"/>
          </reference>
        </references>
      </pivotArea>
    </format>
    <format dxfId="817">
      <pivotArea dataOnly="0" labelOnly="1" outline="0" fieldPosition="0">
        <references count="4">
          <reference field="0" count="1" selected="0">
            <x v="87"/>
          </reference>
          <reference field="1" count="1" selected="0">
            <x v="202"/>
          </reference>
          <reference field="2" count="1" selected="0">
            <x v="210"/>
          </reference>
          <reference field="3" count="1">
            <x v="232"/>
          </reference>
        </references>
      </pivotArea>
    </format>
    <format dxfId="816">
      <pivotArea dataOnly="0" labelOnly="1" outline="0" fieldPosition="0">
        <references count="4">
          <reference field="0" count="1" selected="0">
            <x v="88"/>
          </reference>
          <reference field="1" count="1" selected="0">
            <x v="225"/>
          </reference>
          <reference field="2" count="1" selected="0">
            <x v="216"/>
          </reference>
          <reference field="3" count="1">
            <x v="233"/>
          </reference>
        </references>
      </pivotArea>
    </format>
    <format dxfId="815">
      <pivotArea dataOnly="0" labelOnly="1" outline="0" fieldPosition="0">
        <references count="4">
          <reference field="0" count="1" selected="0">
            <x v="89"/>
          </reference>
          <reference field="1" count="1" selected="0">
            <x v="71"/>
          </reference>
          <reference field="2" count="1" selected="0">
            <x v="319"/>
          </reference>
          <reference field="3" count="1">
            <x v="189"/>
          </reference>
        </references>
      </pivotArea>
    </format>
    <format dxfId="814">
      <pivotArea dataOnly="0" labelOnly="1" outline="0" fieldPosition="0">
        <references count="4">
          <reference field="0" count="1" selected="0">
            <x v="90"/>
          </reference>
          <reference field="1" count="1" selected="0">
            <x v="226"/>
          </reference>
          <reference field="2" count="1" selected="0">
            <x v="321"/>
          </reference>
          <reference field="3" count="1">
            <x v="190"/>
          </reference>
        </references>
      </pivotArea>
    </format>
    <format dxfId="813">
      <pivotArea dataOnly="0" labelOnly="1" outline="0" fieldPosition="0">
        <references count="4">
          <reference field="0" count="1" selected="0">
            <x v="91"/>
          </reference>
          <reference field="1" count="1" selected="0">
            <x v="228"/>
          </reference>
          <reference field="2" count="1" selected="0">
            <x v="211"/>
          </reference>
          <reference field="3" count="1">
            <x v="234"/>
          </reference>
        </references>
      </pivotArea>
    </format>
    <format dxfId="812">
      <pivotArea dataOnly="0" labelOnly="1" outline="0" fieldPosition="0">
        <references count="4">
          <reference field="0" count="1" selected="0">
            <x v="92"/>
          </reference>
          <reference field="1" count="1" selected="0">
            <x v="204"/>
          </reference>
          <reference field="2" count="1" selected="0">
            <x v="271"/>
          </reference>
          <reference field="3" count="1">
            <x v="235"/>
          </reference>
        </references>
      </pivotArea>
    </format>
    <format dxfId="811">
      <pivotArea dataOnly="0" labelOnly="1" outline="0" fieldPosition="0">
        <references count="4">
          <reference field="0" count="1" selected="0">
            <x v="93"/>
          </reference>
          <reference field="1" count="1" selected="0">
            <x v="190"/>
          </reference>
          <reference field="2" count="1" selected="0">
            <x v="203"/>
          </reference>
          <reference field="3" count="1">
            <x v="236"/>
          </reference>
        </references>
      </pivotArea>
    </format>
    <format dxfId="810">
      <pivotArea dataOnly="0" labelOnly="1" outline="0" fieldPosition="0">
        <references count="4">
          <reference field="0" count="1" selected="0">
            <x v="94"/>
          </reference>
          <reference field="1" count="1" selected="0">
            <x v="255"/>
          </reference>
          <reference field="2" count="1" selected="0">
            <x v="230"/>
          </reference>
          <reference field="3" count="1">
            <x v="237"/>
          </reference>
        </references>
      </pivotArea>
    </format>
    <format dxfId="809">
      <pivotArea dataOnly="0" labelOnly="1" outline="0" fieldPosition="0">
        <references count="4">
          <reference field="0" count="1" selected="0">
            <x v="95"/>
          </reference>
          <reference field="1" count="1" selected="0">
            <x v="187"/>
          </reference>
          <reference field="2" count="1" selected="0">
            <x v="227"/>
          </reference>
          <reference field="3" count="1">
            <x v="238"/>
          </reference>
        </references>
      </pivotArea>
    </format>
    <format dxfId="808">
      <pivotArea dataOnly="0" labelOnly="1" outline="0" fieldPosition="0">
        <references count="4">
          <reference field="0" count="1" selected="0">
            <x v="96"/>
          </reference>
          <reference field="1" count="1" selected="0">
            <x v="265"/>
          </reference>
          <reference field="2" count="1" selected="0">
            <x v="232"/>
          </reference>
          <reference field="3" count="1">
            <x v="239"/>
          </reference>
        </references>
      </pivotArea>
    </format>
    <format dxfId="807">
      <pivotArea dataOnly="0" labelOnly="1" outline="0" fieldPosition="0">
        <references count="4">
          <reference field="0" count="1" selected="0">
            <x v="97"/>
          </reference>
          <reference field="1" count="1" selected="0">
            <x v="264"/>
          </reference>
          <reference field="2" count="1" selected="0">
            <x v="333"/>
          </reference>
          <reference field="3" count="1">
            <x v="240"/>
          </reference>
        </references>
      </pivotArea>
    </format>
    <format dxfId="806">
      <pivotArea dataOnly="0" labelOnly="1" outline="0" fieldPosition="0">
        <references count="4">
          <reference field="0" count="1" selected="0">
            <x v="98"/>
          </reference>
          <reference field="1" count="1" selected="0">
            <x v="267"/>
          </reference>
          <reference field="2" count="1" selected="0">
            <x v="362"/>
          </reference>
          <reference field="3" count="1">
            <x v="203"/>
          </reference>
        </references>
      </pivotArea>
    </format>
    <format dxfId="805">
      <pivotArea dataOnly="0" labelOnly="1" outline="0" fieldPosition="0">
        <references count="4">
          <reference field="0" count="1" selected="0">
            <x v="99"/>
          </reference>
          <reference field="1" count="1" selected="0">
            <x v="83"/>
          </reference>
          <reference field="2" count="1" selected="0">
            <x v="389"/>
          </reference>
          <reference field="3" count="1">
            <x v="241"/>
          </reference>
        </references>
      </pivotArea>
    </format>
    <format dxfId="804">
      <pivotArea dataOnly="0" labelOnly="1" outline="0" fieldPosition="0">
        <references count="4">
          <reference field="0" count="1" selected="0">
            <x v="100"/>
          </reference>
          <reference field="1" count="1" selected="0">
            <x v="25"/>
          </reference>
          <reference field="2" count="1" selected="0">
            <x v="348"/>
          </reference>
          <reference field="3" count="1">
            <x v="219"/>
          </reference>
        </references>
      </pivotArea>
    </format>
    <format dxfId="803">
      <pivotArea dataOnly="0" labelOnly="1" outline="0" fieldPosition="0">
        <references count="4">
          <reference field="0" count="1" selected="0">
            <x v="101"/>
          </reference>
          <reference field="1" count="1" selected="0">
            <x v="25"/>
          </reference>
          <reference field="2" count="1" selected="0">
            <x v="348"/>
          </reference>
          <reference field="3" count="1">
            <x v="242"/>
          </reference>
        </references>
      </pivotArea>
    </format>
    <format dxfId="802">
      <pivotArea dataOnly="0" labelOnly="1" outline="0" fieldPosition="0">
        <references count="4">
          <reference field="0" count="1" selected="0">
            <x v="102"/>
          </reference>
          <reference field="1" count="1" selected="0">
            <x v="6"/>
          </reference>
          <reference field="2" count="1" selected="0">
            <x v="377"/>
          </reference>
          <reference field="3" count="1">
            <x v="182"/>
          </reference>
        </references>
      </pivotArea>
    </format>
    <format dxfId="801">
      <pivotArea dataOnly="0" labelOnly="1" outline="0" fieldPosition="0">
        <references count="4">
          <reference field="0" count="1" selected="0">
            <x v="103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220"/>
          </reference>
        </references>
      </pivotArea>
    </format>
    <format dxfId="800">
      <pivotArea dataOnly="0" labelOnly="1" outline="0" fieldPosition="0">
        <references count="4">
          <reference field="0" count="1" selected="0">
            <x v="104"/>
          </reference>
          <reference field="1" count="1" selected="0">
            <x v="77"/>
          </reference>
          <reference field="2" count="1" selected="0">
            <x v="366"/>
          </reference>
          <reference field="3" count="1">
            <x v="243"/>
          </reference>
        </references>
      </pivotArea>
    </format>
    <format dxfId="799">
      <pivotArea dataOnly="0" labelOnly="1" outline="0" fieldPosition="0">
        <references count="4">
          <reference field="0" count="1" selected="0">
            <x v="105"/>
          </reference>
          <reference field="1" count="1" selected="0">
            <x v="73"/>
          </reference>
          <reference field="2" count="1" selected="0">
            <x v="377"/>
          </reference>
          <reference field="3" count="1">
            <x v="244"/>
          </reference>
        </references>
      </pivotArea>
    </format>
    <format dxfId="798">
      <pivotArea dataOnly="0" labelOnly="1" outline="0" fieldPosition="0">
        <references count="4">
          <reference field="0" count="1" selected="0">
            <x v="106"/>
          </reference>
          <reference field="1" count="1" selected="0">
            <x v="72"/>
          </reference>
          <reference field="2" count="1" selected="0">
            <x v="366"/>
          </reference>
          <reference field="3" count="1">
            <x v="245"/>
          </reference>
        </references>
      </pivotArea>
    </format>
    <format dxfId="797">
      <pivotArea dataOnly="0" labelOnly="1" outline="0" fieldPosition="0">
        <references count="4">
          <reference field="0" count="1" selected="0">
            <x v="109"/>
          </reference>
          <reference field="1" count="1" selected="0">
            <x v="74"/>
          </reference>
          <reference field="2" count="1" selected="0">
            <x v="267"/>
          </reference>
          <reference field="3" count="1">
            <x v="171"/>
          </reference>
        </references>
      </pivotArea>
    </format>
    <format dxfId="796">
      <pivotArea dataOnly="0" labelOnly="1" outline="0" fieldPosition="0">
        <references count="4">
          <reference field="0" count="1" selected="0">
            <x v="110"/>
          </reference>
          <reference field="1" count="1" selected="0">
            <x v="80"/>
          </reference>
          <reference field="2" count="1" selected="0">
            <x v="378"/>
          </reference>
          <reference field="3" count="1">
            <x v="358"/>
          </reference>
        </references>
      </pivotArea>
    </format>
    <format dxfId="795">
      <pivotArea dataOnly="0" labelOnly="1" outline="0" fieldPosition="0">
        <references count="4">
          <reference field="0" count="1" selected="0">
            <x v="111"/>
          </reference>
          <reference field="1" count="1" selected="0">
            <x v="75"/>
          </reference>
          <reference field="2" count="1" selected="0">
            <x v="378"/>
          </reference>
          <reference field="3" count="1">
            <x v="352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112"/>
          </reference>
          <reference field="1" count="1" selected="0">
            <x v="76"/>
          </reference>
          <reference field="2" count="1" selected="0">
            <x v="380"/>
          </reference>
          <reference field="3" count="1">
            <x v="172"/>
          </reference>
        </references>
      </pivotArea>
    </format>
    <format dxfId="793">
      <pivotArea dataOnly="0" labelOnly="1" outline="0" fieldPosition="0">
        <references count="4">
          <reference field="0" count="1" selected="0">
            <x v="115"/>
          </reference>
          <reference field="1" count="1" selected="0">
            <x v="78"/>
          </reference>
          <reference field="2" count="1" selected="0">
            <x v="309"/>
          </reference>
          <reference field="3" count="1">
            <x v="247"/>
          </reference>
        </references>
      </pivotArea>
    </format>
    <format dxfId="792">
      <pivotArea dataOnly="0" labelOnly="1" outline="0" fieldPosition="0">
        <references count="4">
          <reference field="0" count="1" selected="0">
            <x v="116"/>
          </reference>
          <reference field="1" count="1" selected="0">
            <x v="79"/>
          </reference>
          <reference field="2" count="1" selected="0">
            <x v="309"/>
          </reference>
          <reference field="3" count="1">
            <x v="203"/>
          </reference>
        </references>
      </pivotArea>
    </format>
    <format dxfId="791">
      <pivotArea dataOnly="0" labelOnly="1" outline="0" fieldPosition="0">
        <references count="4">
          <reference field="0" count="1" selected="0">
            <x v="118"/>
          </reference>
          <reference field="1" count="1" selected="0">
            <x v="23"/>
          </reference>
          <reference field="2" count="1" selected="0">
            <x v="325"/>
          </reference>
          <reference field="3" count="1">
            <x v="249"/>
          </reference>
        </references>
      </pivotArea>
    </format>
    <format dxfId="790">
      <pivotArea dataOnly="0" labelOnly="1" outline="0" fieldPosition="0">
        <references count="4">
          <reference field="0" count="1" selected="0">
            <x v="119"/>
          </reference>
          <reference field="1" count="1" selected="0">
            <x v="50"/>
          </reference>
          <reference field="2" count="1" selected="0">
            <x v="375"/>
          </reference>
          <reference field="3" count="1">
            <x v="250"/>
          </reference>
        </references>
      </pivotArea>
    </format>
    <format dxfId="789">
      <pivotArea dataOnly="0" labelOnly="1" outline="0" fieldPosition="0">
        <references count="4">
          <reference field="0" count="1" selected="0">
            <x v="120"/>
          </reference>
          <reference field="1" count="1" selected="0">
            <x v="192"/>
          </reference>
          <reference field="2" count="1" selected="0">
            <x v="306"/>
          </reference>
          <reference field="3" count="1">
            <x v="251"/>
          </reference>
        </references>
      </pivotArea>
    </format>
    <format dxfId="788">
      <pivotArea dataOnly="0" labelOnly="1" outline="0" fieldPosition="0">
        <references count="4">
          <reference field="0" count="1" selected="0">
            <x v="121"/>
          </reference>
          <reference field="1" count="1" selected="0">
            <x v="35"/>
          </reference>
          <reference field="2" count="1" selected="0">
            <x v="248"/>
          </reference>
          <reference field="3" count="1">
            <x v="252"/>
          </reference>
        </references>
      </pivotArea>
    </format>
    <format dxfId="787">
      <pivotArea dataOnly="0" labelOnly="1" outline="0" fieldPosition="0">
        <references count="4">
          <reference field="0" count="1" selected="0">
            <x v="122"/>
          </reference>
          <reference field="1" count="1" selected="0">
            <x v="12"/>
          </reference>
          <reference field="2" count="1" selected="0">
            <x v="202"/>
          </reference>
          <reference field="3" count="1">
            <x v="196"/>
          </reference>
        </references>
      </pivotArea>
    </format>
    <format dxfId="786">
      <pivotArea dataOnly="0" labelOnly="1" outline="0" fieldPosition="0">
        <references count="4">
          <reference field="0" count="1" selected="0">
            <x v="123"/>
          </reference>
          <reference field="1" count="1" selected="0">
            <x v="31"/>
          </reference>
          <reference field="2" count="1" selected="0">
            <x v="350"/>
          </reference>
          <reference field="3" count="1">
            <x v="197"/>
          </reference>
        </references>
      </pivotArea>
    </format>
    <format dxfId="785">
      <pivotArea dataOnly="0" labelOnly="1" outline="0" fieldPosition="0">
        <references count="4">
          <reference field="0" count="1" selected="0">
            <x v="124"/>
          </reference>
          <reference field="1" count="1" selected="0">
            <x v="62"/>
          </reference>
          <reference field="2" count="1" selected="0">
            <x v="277"/>
          </reference>
          <reference field="3" count="1">
            <x v="253"/>
          </reference>
        </references>
      </pivotArea>
    </format>
    <format dxfId="784">
      <pivotArea dataOnly="0" labelOnly="1" outline="0" fieldPosition="0">
        <references count="4">
          <reference field="0" count="1" selected="0">
            <x v="125"/>
          </reference>
          <reference field="1" count="1" selected="0">
            <x v="63"/>
          </reference>
          <reference field="2" count="1" selected="0">
            <x v="274"/>
          </reference>
          <reference field="3" count="1">
            <x v="254"/>
          </reference>
        </references>
      </pivotArea>
    </format>
    <format dxfId="783">
      <pivotArea dataOnly="0" labelOnly="1" outline="0" fieldPosition="0">
        <references count="4">
          <reference field="0" count="1" selected="0">
            <x v="126"/>
          </reference>
          <reference field="1" count="1" selected="0">
            <x v="250"/>
          </reference>
          <reference field="2" count="1" selected="0">
            <x v="266"/>
          </reference>
          <reference field="3" count="1">
            <x v="255"/>
          </reference>
        </references>
      </pivotArea>
    </format>
    <format dxfId="782">
      <pivotArea dataOnly="0" labelOnly="1" outline="0" fieldPosition="0">
        <references count="4">
          <reference field="0" count="1" selected="0">
            <x v="127"/>
          </reference>
          <reference field="1" count="1" selected="0">
            <x v="19"/>
          </reference>
          <reference field="2" count="1" selected="0">
            <x v="284"/>
          </reference>
          <reference field="3" count="1">
            <x v="256"/>
          </reference>
        </references>
      </pivotArea>
    </format>
    <format dxfId="781">
      <pivotArea dataOnly="0" labelOnly="1" outline="0" fieldPosition="0">
        <references count="4">
          <reference field="0" count="1" selected="0">
            <x v="128"/>
          </reference>
          <reference field="1" count="1" selected="0">
            <x v="64"/>
          </reference>
          <reference field="2" count="1" selected="0">
            <x v="275"/>
          </reference>
          <reference field="3" count="1">
            <x v="220"/>
          </reference>
        </references>
      </pivotArea>
    </format>
    <format dxfId="780">
      <pivotArea dataOnly="0" labelOnly="1" outline="0" fieldPosition="0">
        <references count="4">
          <reference field="0" count="1" selected="0">
            <x v="129"/>
          </reference>
          <reference field="1" count="1" selected="0">
            <x v="65"/>
          </reference>
          <reference field="2" count="1" selected="0">
            <x v="273"/>
          </reference>
          <reference field="3" count="1">
            <x v="257"/>
          </reference>
        </references>
      </pivotArea>
    </format>
    <format dxfId="779">
      <pivotArea dataOnly="0" labelOnly="1" outline="0" fieldPosition="0">
        <references count="4">
          <reference field="0" count="1" selected="0">
            <x v="130"/>
          </reference>
          <reference field="1" count="1" selected="0">
            <x v="66"/>
          </reference>
          <reference field="2" count="1" selected="0">
            <x v="274"/>
          </reference>
          <reference field="3" count="1">
            <x v="178"/>
          </reference>
        </references>
      </pivotArea>
    </format>
    <format dxfId="778">
      <pivotArea dataOnly="0" labelOnly="1" outline="0" fieldPosition="0">
        <references count="4">
          <reference field="0" count="1" selected="0">
            <x v="131"/>
          </reference>
          <reference field="1" count="1" selected="0">
            <x v="67"/>
          </reference>
          <reference field="2" count="1" selected="0">
            <x v="277"/>
          </reference>
          <reference field="3" count="1">
            <x v="203"/>
          </reference>
        </references>
      </pivotArea>
    </format>
    <format dxfId="777">
      <pivotArea dataOnly="0" labelOnly="1" outline="0" fieldPosition="0">
        <references count="4">
          <reference field="0" count="1" selected="0">
            <x v="132"/>
          </reference>
          <reference field="1" count="1" selected="0">
            <x v="68"/>
          </reference>
          <reference field="2" count="1" selected="0">
            <x v="276"/>
          </reference>
          <reference field="3" count="1">
            <x v="258"/>
          </reference>
        </references>
      </pivotArea>
    </format>
    <format dxfId="776">
      <pivotArea dataOnly="0" labelOnly="1" outline="0" fieldPosition="0">
        <references count="4">
          <reference field="0" count="1" selected="0">
            <x v="133"/>
          </reference>
          <reference field="1" count="1" selected="0">
            <x v="166"/>
          </reference>
          <reference field="2" count="1" selected="0">
            <x v="291"/>
          </reference>
          <reference field="3" count="1">
            <x v="259"/>
          </reference>
        </references>
      </pivotArea>
    </format>
    <format dxfId="775">
      <pivotArea dataOnly="0" labelOnly="1" outline="0" fieldPosition="0">
        <references count="4">
          <reference field="0" count="1" selected="0">
            <x v="134"/>
          </reference>
          <reference field="1" count="1" selected="0">
            <x v="140"/>
          </reference>
          <reference field="2" count="1" selected="0">
            <x v="214"/>
          </reference>
          <reference field="3" count="1">
            <x v="260"/>
          </reference>
        </references>
      </pivotArea>
    </format>
    <format dxfId="774">
      <pivotArea dataOnly="0" labelOnly="1" outline="0" fieldPosition="0">
        <references count="4">
          <reference field="0" count="1" selected="0">
            <x v="136"/>
          </reference>
          <reference field="1" count="1" selected="0">
            <x v="206"/>
          </reference>
          <reference field="2" count="1" selected="0">
            <x v="250"/>
          </reference>
          <reference field="3" count="1">
            <x v="162"/>
          </reference>
        </references>
      </pivotArea>
    </format>
    <format dxfId="773">
      <pivotArea dataOnly="0" labelOnly="1" outline="0" fieldPosition="0">
        <references count="4">
          <reference field="0" count="1" selected="0">
            <x v="137"/>
          </reference>
          <reference field="1" count="1" selected="0">
            <x v="207"/>
          </reference>
          <reference field="2" count="1" selected="0">
            <x v="251"/>
          </reference>
          <reference field="3" count="1">
            <x v="262"/>
          </reference>
        </references>
      </pivotArea>
    </format>
    <format dxfId="772">
      <pivotArea dataOnly="0" labelOnly="1" outline="0" fieldPosition="0">
        <references count="4">
          <reference field="0" count="1" selected="0">
            <x v="138"/>
          </reference>
          <reference field="1" count="1" selected="0">
            <x v="167"/>
          </reference>
          <reference field="2" count="1" selected="0">
            <x v="318"/>
          </reference>
          <reference field="3" count="1">
            <x v="263"/>
          </reference>
        </references>
      </pivotArea>
    </format>
    <format dxfId="771">
      <pivotArea dataOnly="0" labelOnly="1" outline="0" fieldPosition="0">
        <references count="4">
          <reference field="0" count="1" selected="0">
            <x v="139"/>
          </reference>
          <reference field="1" count="1" selected="0">
            <x v="171"/>
          </reference>
          <reference field="2" count="1" selected="0">
            <x v="247"/>
          </reference>
          <reference field="3" count="1">
            <x v="264"/>
          </reference>
        </references>
      </pivotArea>
    </format>
    <format dxfId="770">
      <pivotArea dataOnly="0" labelOnly="1" outline="0" fieldPosition="0">
        <references count="4">
          <reference field="0" count="1" selected="0">
            <x v="140"/>
          </reference>
          <reference field="1" count="1" selected="0">
            <x v="178"/>
          </reference>
          <reference field="2" count="1" selected="0">
            <x v="237"/>
          </reference>
          <reference field="3" count="1">
            <x v="176"/>
          </reference>
        </references>
      </pivotArea>
    </format>
    <format dxfId="769">
      <pivotArea dataOnly="0" labelOnly="1" outline="0" fieldPosition="0">
        <references count="4">
          <reference field="0" count="1" selected="0">
            <x v="142"/>
          </reference>
          <reference field="1" count="1" selected="0">
            <x v="0"/>
          </reference>
          <reference field="2" count="1" selected="0">
            <x v="387"/>
          </reference>
          <reference field="3" count="2">
            <x v="266"/>
            <x v="267"/>
          </reference>
        </references>
      </pivotArea>
    </format>
    <format dxfId="768">
      <pivotArea dataOnly="0" labelOnly="1" outline="0" fieldPosition="0">
        <references count="4">
          <reference field="0" count="1" selected="0">
            <x v="143"/>
          </reference>
          <reference field="1" count="1" selected="0">
            <x v="32"/>
          </reference>
          <reference field="2" count="1" selected="0">
            <x v="302"/>
          </reference>
          <reference field="3" count="1">
            <x v="268"/>
          </reference>
        </references>
      </pivotArea>
    </format>
    <format dxfId="767">
      <pivotArea dataOnly="0" labelOnly="1" outline="0" fieldPosition="0">
        <references count="4">
          <reference field="0" count="1" selected="0">
            <x v="144"/>
          </reference>
          <reference field="1" count="1" selected="0">
            <x v="179"/>
          </reference>
          <reference field="2" count="1" selected="0">
            <x v="278"/>
          </reference>
          <reference field="3" count="1">
            <x v="269"/>
          </reference>
        </references>
      </pivotArea>
    </format>
    <format dxfId="766">
      <pivotArea dataOnly="0" labelOnly="1" outline="0" fieldPosition="0">
        <references count="4">
          <reference field="0" count="1" selected="0">
            <x v="145"/>
          </reference>
          <reference field="1" count="1" selected="0">
            <x v="205"/>
          </reference>
          <reference field="2" count="1" selected="0">
            <x v="199"/>
          </reference>
          <reference field="3" count="1">
            <x v="270"/>
          </reference>
        </references>
      </pivotArea>
    </format>
    <format dxfId="765">
      <pivotArea dataOnly="0" labelOnly="1" outline="0" fieldPosition="0">
        <references count="4">
          <reference field="0" count="1" selected="0">
            <x v="146"/>
          </reference>
          <reference field="1" count="1" selected="0">
            <x v="81"/>
          </reference>
          <reference field="2" count="1" selected="0">
            <x v="285"/>
          </reference>
          <reference field="3" count="1">
            <x v="271"/>
          </reference>
        </references>
      </pivotArea>
    </format>
    <format dxfId="764">
      <pivotArea dataOnly="0" labelOnly="1" outline="0" fieldPosition="0">
        <references count="4">
          <reference field="0" count="1" selected="0">
            <x v="147"/>
          </reference>
          <reference field="1" count="1" selected="0">
            <x v="210"/>
          </reference>
          <reference field="2" count="1" selected="0">
            <x v="338"/>
          </reference>
          <reference field="3" count="1">
            <x v="272"/>
          </reference>
        </references>
      </pivotArea>
    </format>
    <format dxfId="763">
      <pivotArea dataOnly="0" labelOnly="1" outline="0" fieldPosition="0">
        <references count="4">
          <reference field="0" count="1" selected="0">
            <x v="148"/>
          </reference>
          <reference field="1" count="1" selected="0">
            <x v="194"/>
          </reference>
          <reference field="2" count="1" selected="0">
            <x v="265"/>
          </reference>
          <reference field="3" count="1">
            <x v="273"/>
          </reference>
        </references>
      </pivotArea>
    </format>
    <format dxfId="762">
      <pivotArea dataOnly="0" labelOnly="1" outline="0" fieldPosition="0">
        <references count="4">
          <reference field="0" count="1" selected="0">
            <x v="150"/>
          </reference>
          <reference field="1" count="1" selected="0">
            <x v="173"/>
          </reference>
          <reference field="2" count="1" selected="0">
            <x v="288"/>
          </reference>
          <reference field="3" count="1">
            <x v="275"/>
          </reference>
        </references>
      </pivotArea>
    </format>
    <format dxfId="761">
      <pivotArea dataOnly="0" labelOnly="1" outline="0" fieldPosition="0">
        <references count="4">
          <reference field="0" count="1" selected="0">
            <x v="151"/>
          </reference>
          <reference field="1" count="1" selected="0">
            <x v="174"/>
          </reference>
          <reference field="2" count="1" selected="0">
            <x v="201"/>
          </reference>
          <reference field="3" count="1">
            <x v="274"/>
          </reference>
        </references>
      </pivotArea>
    </format>
    <format dxfId="760">
      <pivotArea dataOnly="0" labelOnly="1" outline="0" fieldPosition="0">
        <references count="4">
          <reference field="0" count="1" selected="0">
            <x v="152"/>
          </reference>
          <reference field="1" count="1" selected="0">
            <x v="52"/>
          </reference>
          <reference field="2" count="1" selected="0">
            <x v="252"/>
          </reference>
          <reference field="3" count="1">
            <x v="175"/>
          </reference>
        </references>
      </pivotArea>
    </format>
    <format dxfId="759">
      <pivotArea dataOnly="0" labelOnly="1" outline="0" fieldPosition="0">
        <references count="4">
          <reference field="0" count="1" selected="0">
            <x v="153"/>
          </reference>
          <reference field="1" count="1" selected="0">
            <x v="208"/>
          </reference>
          <reference field="2" count="1" selected="0">
            <x v="268"/>
          </reference>
          <reference field="3" count="1">
            <x v="264"/>
          </reference>
        </references>
      </pivotArea>
    </format>
    <format dxfId="758">
      <pivotArea dataOnly="0" labelOnly="1" outline="0" fieldPosition="0">
        <references count="4">
          <reference field="0" count="1" selected="0">
            <x v="154"/>
          </reference>
          <reference field="1" count="1" selected="0">
            <x v="54"/>
          </reference>
          <reference field="2" count="1" selected="0">
            <x v="217"/>
          </reference>
          <reference field="3" count="1">
            <x v="159"/>
          </reference>
        </references>
      </pivotArea>
    </format>
    <format dxfId="757">
      <pivotArea dataOnly="0" labelOnly="1" outline="0" fieldPosition="0">
        <references count="4">
          <reference field="0" count="1" selected="0">
            <x v="155"/>
          </reference>
          <reference field="1" count="1" selected="0">
            <x v="220"/>
          </reference>
          <reference field="2" count="1" selected="0">
            <x v="231"/>
          </reference>
          <reference field="3" count="1">
            <x v="276"/>
          </reference>
        </references>
      </pivotArea>
    </format>
    <format dxfId="756">
      <pivotArea dataOnly="0" labelOnly="1" outline="0" fieldPosition="0">
        <references count="4">
          <reference field="0" count="1" selected="0">
            <x v="156"/>
          </reference>
          <reference field="1" count="1" selected="0">
            <x v="217"/>
          </reference>
          <reference field="2" count="1" selected="0">
            <x v="323"/>
          </reference>
          <reference field="3" count="1">
            <x v="360"/>
          </reference>
        </references>
      </pivotArea>
    </format>
    <format dxfId="755">
      <pivotArea dataOnly="0" labelOnly="1" outline="0" fieldPosition="0">
        <references count="4">
          <reference field="0" count="1" selected="0">
            <x v="158"/>
          </reference>
          <reference field="1" count="1" selected="0">
            <x v="219"/>
          </reference>
          <reference field="2" count="1" selected="0">
            <x v="323"/>
          </reference>
          <reference field="3" count="1">
            <x v="278"/>
          </reference>
        </references>
      </pivotArea>
    </format>
    <format dxfId="754">
      <pivotArea dataOnly="0" labelOnly="1" outline="0" fieldPosition="0">
        <references count="4">
          <reference field="0" count="1" selected="0">
            <x v="159"/>
          </reference>
          <reference field="1" count="1" selected="0">
            <x v="216"/>
          </reference>
          <reference field="2" count="1" selected="0">
            <x v="323"/>
          </reference>
          <reference field="3" count="1">
            <x v="357"/>
          </reference>
        </references>
      </pivotArea>
    </format>
    <format dxfId="753">
      <pivotArea dataOnly="0" labelOnly="1" outline="0" fieldPosition="0">
        <references count="4">
          <reference field="0" count="1" selected="0">
            <x v="160"/>
          </reference>
          <reference field="1" count="1" selected="0">
            <x v="102"/>
          </reference>
          <reference field="2" count="1" selected="0">
            <x v="360"/>
          </reference>
          <reference field="3" count="1">
            <x v="310"/>
          </reference>
        </references>
      </pivotArea>
    </format>
    <format dxfId="752">
      <pivotArea dataOnly="0" labelOnly="1" outline="0" fieldPosition="0">
        <references count="4">
          <reference field="0" count="1" selected="0">
            <x v="161"/>
          </reference>
          <reference field="1" count="1" selected="0">
            <x v="209"/>
          </reference>
          <reference field="2" count="1" selected="0">
            <x v="209"/>
          </reference>
          <reference field="3" count="1">
            <x v="356"/>
          </reference>
        </references>
      </pivotArea>
    </format>
    <format dxfId="751">
      <pivotArea dataOnly="0" labelOnly="1" outline="0" fieldPosition="0">
        <references count="4">
          <reference field="0" count="1" selected="0">
            <x v="162"/>
          </reference>
          <reference field="1" count="1" selected="0">
            <x v="161"/>
          </reference>
          <reference field="2" count="1" selected="0">
            <x v="307"/>
          </reference>
          <reference field="3" count="1">
            <x v="281"/>
          </reference>
        </references>
      </pivotArea>
    </format>
    <format dxfId="750">
      <pivotArea dataOnly="0" labelOnly="1" outline="0" fieldPosition="0">
        <references count="4">
          <reference field="0" count="1" selected="0">
            <x v="163"/>
          </reference>
          <reference field="1" count="1" selected="0">
            <x v="162"/>
          </reference>
          <reference field="2" count="1" selected="0">
            <x v="307"/>
          </reference>
          <reference field="3" count="1">
            <x v="282"/>
          </reference>
        </references>
      </pivotArea>
    </format>
    <format dxfId="749">
      <pivotArea dataOnly="0" labelOnly="1" outline="0" fieldPosition="0">
        <references count="4">
          <reference field="0" count="1" selected="0">
            <x v="163"/>
          </reference>
          <reference field="1" count="1" selected="0">
            <x v="163"/>
          </reference>
          <reference field="2" count="1" selected="0">
            <x v="307"/>
          </reference>
          <reference field="3" count="1">
            <x v="283"/>
          </reference>
        </references>
      </pivotArea>
    </format>
    <format dxfId="748">
      <pivotArea dataOnly="0" labelOnly="1" outline="0" fieldPosition="0">
        <references count="4">
          <reference field="0" count="1" selected="0">
            <x v="164"/>
          </reference>
          <reference field="1" count="1" selected="0">
            <x v="10"/>
          </reference>
          <reference field="2" count="1" selected="0">
            <x v="304"/>
          </reference>
          <reference field="3" count="1">
            <x v="162"/>
          </reference>
        </references>
      </pivotArea>
    </format>
    <format dxfId="747">
      <pivotArea dataOnly="0" labelOnly="1" outline="0" fieldPosition="0">
        <references count="4">
          <reference field="0" count="1" selected="0">
            <x v="165"/>
          </reference>
          <reference field="1" count="1" selected="0">
            <x v="164"/>
          </reference>
          <reference field="2" count="1" selected="0">
            <x v="307"/>
          </reference>
          <reference field="3" count="1">
            <x v="284"/>
          </reference>
        </references>
      </pivotArea>
    </format>
    <format dxfId="746">
      <pivotArea dataOnly="0" labelOnly="1" outline="0" fieldPosition="0">
        <references count="4">
          <reference field="0" count="1" selected="0">
            <x v="166"/>
          </reference>
          <reference field="1" count="1" selected="0">
            <x v="165"/>
          </reference>
          <reference field="2" count="1" selected="0">
            <x v="307"/>
          </reference>
          <reference field="3" count="1">
            <x v="285"/>
          </reference>
        </references>
      </pivotArea>
    </format>
    <format dxfId="745">
      <pivotArea dataOnly="0" labelOnly="1" outline="0" fieldPosition="0">
        <references count="4">
          <reference field="0" count="1" selected="0">
            <x v="167"/>
          </reference>
          <reference field="1" count="1" selected="0">
            <x v="199"/>
          </reference>
          <reference field="2" count="1" selected="0">
            <x v="391"/>
          </reference>
          <reference field="3" count="1">
            <x v="353"/>
          </reference>
        </references>
      </pivotArea>
    </format>
    <format dxfId="744">
      <pivotArea dataOnly="0" labelOnly="1" outline="0" fieldPosition="0">
        <references count="4">
          <reference field="0" count="1" selected="0">
            <x v="168"/>
          </reference>
          <reference field="1" count="1" selected="0">
            <x v="198"/>
          </reference>
          <reference field="2" count="1" selected="0">
            <x v="341"/>
          </reference>
          <reference field="3" count="1">
            <x v="287"/>
          </reference>
        </references>
      </pivotArea>
    </format>
    <format dxfId="743">
      <pivotArea dataOnly="0" labelOnly="1" outline="0" fieldPosition="0">
        <references count="4">
          <reference field="0" count="1" selected="0">
            <x v="169"/>
          </reference>
          <reference field="1" count="1" selected="0">
            <x v="193"/>
          </reference>
          <reference field="2" count="1" selected="0">
            <x v="354"/>
          </reference>
          <reference field="3" count="1">
            <x v="288"/>
          </reference>
        </references>
      </pivotArea>
    </format>
    <format dxfId="742">
      <pivotArea dataOnly="0" labelOnly="1" outline="0" fieldPosition="0">
        <references count="4">
          <reference field="0" count="1" selected="0">
            <x v="170"/>
          </reference>
          <reference field="1" count="1" selected="0">
            <x v="200"/>
          </reference>
          <reference field="2" count="1" selected="0">
            <x v="340"/>
          </reference>
          <reference field="3" count="1">
            <x v="289"/>
          </reference>
        </references>
      </pivotArea>
    </format>
    <format dxfId="741">
      <pivotArea dataOnly="0" labelOnly="1" outline="0" fieldPosition="0">
        <references count="4">
          <reference field="0" count="1" selected="0">
            <x v="171"/>
          </reference>
          <reference field="1" count="1" selected="0">
            <x v="141"/>
          </reference>
          <reference field="2" count="1" selected="0">
            <x v="370"/>
          </reference>
          <reference field="3" count="1">
            <x v="163"/>
          </reference>
        </references>
      </pivotArea>
    </format>
    <format dxfId="740">
      <pivotArea dataOnly="0" labelOnly="1" outline="0" fieldPosition="0">
        <references count="4">
          <reference field="0" count="1" selected="0">
            <x v="171"/>
          </reference>
          <reference field="1" count="1" selected="0">
            <x v="143"/>
          </reference>
          <reference field="2" count="1" selected="0">
            <x v="371"/>
          </reference>
          <reference field="3" count="1">
            <x v="164"/>
          </reference>
        </references>
      </pivotArea>
    </format>
    <format dxfId="739">
      <pivotArea dataOnly="0" labelOnly="1" outline="0" fieldPosition="0">
        <references count="4">
          <reference field="0" count="1" selected="0">
            <x v="171"/>
          </reference>
          <reference field="1" count="1" selected="0">
            <x v="144"/>
          </reference>
          <reference field="2" count="1" selected="0">
            <x v="372"/>
          </reference>
          <reference field="3" count="1">
            <x v="163"/>
          </reference>
        </references>
      </pivotArea>
    </format>
    <format dxfId="738">
      <pivotArea dataOnly="0" labelOnly="1" outline="0" fieldPosition="0">
        <references count="4">
          <reference field="0" count="1" selected="0">
            <x v="172"/>
          </reference>
          <reference field="1" count="1" selected="0">
            <x v="27"/>
          </reference>
          <reference field="2" count="1" selected="0">
            <x v="292"/>
          </reference>
          <reference field="3" count="1">
            <x v="291"/>
          </reference>
        </references>
      </pivotArea>
    </format>
    <format dxfId="737">
      <pivotArea dataOnly="0" labelOnly="1" outline="0" fieldPosition="0">
        <references count="4">
          <reference field="0" count="1" selected="0">
            <x v="173"/>
          </reference>
          <reference field="1" count="1" selected="0">
            <x v="242"/>
          </reference>
          <reference field="2" count="1" selected="0">
            <x v="336"/>
          </reference>
          <reference field="3" count="1">
            <x v="292"/>
          </reference>
        </references>
      </pivotArea>
    </format>
    <format dxfId="736">
      <pivotArea dataOnly="0" labelOnly="1" outline="0" fieldPosition="0">
        <references count="4">
          <reference field="0" count="1" selected="0">
            <x v="174"/>
          </reference>
          <reference field="1" count="1" selected="0">
            <x v="28"/>
          </reference>
          <reference field="2" count="1" selected="0">
            <x v="311"/>
          </reference>
          <reference field="3" count="1">
            <x v="167"/>
          </reference>
        </references>
      </pivotArea>
    </format>
    <format dxfId="735">
      <pivotArea dataOnly="0" labelOnly="1" outline="0" fieldPosition="0">
        <references count="4">
          <reference field="0" count="1" selected="0">
            <x v="175"/>
          </reference>
          <reference field="1" count="1" selected="0">
            <x v="243"/>
          </reference>
          <reference field="2" count="1" selected="0">
            <x v="347"/>
          </reference>
          <reference field="3" count="1">
            <x v="293"/>
          </reference>
        </references>
      </pivotArea>
    </format>
    <format dxfId="734">
      <pivotArea dataOnly="0" labelOnly="1" outline="0" fieldPosition="0">
        <references count="4">
          <reference field="0" count="1" selected="0">
            <x v="176"/>
          </reference>
          <reference field="1" count="1" selected="0">
            <x v="29"/>
          </reference>
          <reference field="2" count="1" selected="0">
            <x v="322"/>
          </reference>
          <reference field="3" count="1">
            <x v="294"/>
          </reference>
        </references>
      </pivotArea>
    </format>
    <format dxfId="733">
      <pivotArea dataOnly="0" labelOnly="1" outline="0" fieldPosition="0">
        <references count="4">
          <reference field="0" count="1" selected="0">
            <x v="177"/>
          </reference>
          <reference field="1" count="1" selected="0">
            <x v="121"/>
          </reference>
          <reference field="2" count="1" selected="0">
            <x v="269"/>
          </reference>
          <reference field="3" count="1">
            <x v="295"/>
          </reference>
        </references>
      </pivotArea>
    </format>
    <format dxfId="732">
      <pivotArea dataOnly="0" labelOnly="1" outline="0" fieldPosition="0">
        <references count="4">
          <reference field="0" count="1" selected="0">
            <x v="177"/>
          </reference>
          <reference field="1" count="1" selected="0">
            <x v="122"/>
          </reference>
          <reference field="2" count="1" selected="0">
            <x v="270"/>
          </reference>
          <reference field="3" count="1">
            <x v="296"/>
          </reference>
        </references>
      </pivotArea>
    </format>
    <format dxfId="731">
      <pivotArea dataOnly="0" labelOnly="1" outline="0" fieldPosition="0">
        <references count="4">
          <reference field="0" count="1" selected="0">
            <x v="178"/>
          </reference>
          <reference field="1" count="1" selected="0">
            <x v="227"/>
          </reference>
          <reference field="2" count="1" selected="0">
            <x v="339"/>
          </reference>
          <reference field="3" count="1">
            <x v="272"/>
          </reference>
        </references>
      </pivotArea>
    </format>
    <format dxfId="730">
      <pivotArea dataOnly="0" labelOnly="1" outline="0" fieldPosition="0">
        <references count="4">
          <reference field="0" count="1" selected="0">
            <x v="179"/>
          </reference>
          <reference field="1" count="1" selected="0">
            <x v="59"/>
          </reference>
          <reference field="2" count="1" selected="0">
            <x v="344"/>
          </reference>
          <reference field="3" count="1">
            <x v="297"/>
          </reference>
        </references>
      </pivotArea>
    </format>
    <format dxfId="729">
      <pivotArea dataOnly="0" labelOnly="1" outline="0" fieldPosition="0">
        <references count="4">
          <reference field="0" count="1" selected="0">
            <x v="180"/>
          </reference>
          <reference field="1" count="1" selected="0">
            <x v="231"/>
          </reference>
          <reference field="2" count="1" selected="0">
            <x v="264"/>
          </reference>
          <reference field="3" count="1">
            <x v="186"/>
          </reference>
        </references>
      </pivotArea>
    </format>
    <format dxfId="728">
      <pivotArea dataOnly="0" labelOnly="1" outline="0" fieldPosition="0">
        <references count="4">
          <reference field="0" count="1" selected="0">
            <x v="181"/>
          </reference>
          <reference field="1" count="1" selected="0">
            <x v="232"/>
          </reference>
          <reference field="2" count="1" selected="0">
            <x v="264"/>
          </reference>
          <reference field="3" count="1">
            <x v="298"/>
          </reference>
        </references>
      </pivotArea>
    </format>
    <format dxfId="727">
      <pivotArea dataOnly="0" labelOnly="1" outline="0" fieldPosition="0">
        <references count="4">
          <reference field="0" count="1" selected="0">
            <x v="182"/>
          </reference>
          <reference field="1" count="1" selected="0">
            <x v="233"/>
          </reference>
          <reference field="2" count="1" selected="0">
            <x v="264"/>
          </reference>
          <reference field="3" count="1">
            <x v="285"/>
          </reference>
        </references>
      </pivotArea>
    </format>
    <format dxfId="726">
      <pivotArea dataOnly="0" labelOnly="1" outline="0" fieldPosition="0">
        <references count="4">
          <reference field="0" count="1" selected="0">
            <x v="183"/>
          </reference>
          <reference field="1" count="1" selected="0">
            <x v="234"/>
          </reference>
          <reference field="2" count="1" selected="0">
            <x v="264"/>
          </reference>
          <reference field="3" count="1">
            <x v="179"/>
          </reference>
        </references>
      </pivotArea>
    </format>
    <format dxfId="725">
      <pivotArea dataOnly="0" labelOnly="1" outline="0" fieldPosition="0">
        <references count="4">
          <reference field="0" count="1" selected="0">
            <x v="184"/>
          </reference>
          <reference field="1" count="1" selected="0">
            <x v="235"/>
          </reference>
          <reference field="2" count="1" selected="0">
            <x v="264"/>
          </reference>
          <reference field="3" count="1">
            <x v="299"/>
          </reference>
        </references>
      </pivotArea>
    </format>
    <format dxfId="724">
      <pivotArea dataOnly="0" labelOnly="1" outline="0" fieldPosition="0">
        <references count="4">
          <reference field="0" count="1" selected="0">
            <x v="184"/>
          </reference>
          <reference field="1" count="1" selected="0">
            <x v="236"/>
          </reference>
          <reference field="2" count="1" selected="0">
            <x v="264"/>
          </reference>
          <reference field="3" count="1">
            <x v="300"/>
          </reference>
        </references>
      </pivotArea>
    </format>
    <format dxfId="723">
      <pivotArea dataOnly="0" labelOnly="1" outline="0" fieldPosition="0">
        <references count="4">
          <reference field="0" count="1" selected="0">
            <x v="185"/>
          </reference>
          <reference field="1" count="1" selected="0">
            <x v="237"/>
          </reference>
          <reference field="2" count="1" selected="0">
            <x v="264"/>
          </reference>
          <reference field="3" count="1">
            <x v="301"/>
          </reference>
        </references>
      </pivotArea>
    </format>
    <format dxfId="722">
      <pivotArea dataOnly="0" labelOnly="1" outline="0" fieldPosition="0">
        <references count="4">
          <reference field="0" count="1" selected="0">
            <x v="186"/>
          </reference>
          <reference field="1" count="1" selected="0">
            <x v="238"/>
          </reference>
          <reference field="2" count="1" selected="0">
            <x v="264"/>
          </reference>
          <reference field="3" count="1">
            <x v="166"/>
          </reference>
        </references>
      </pivotArea>
    </format>
    <format dxfId="721">
      <pivotArea dataOnly="0" labelOnly="1" outline="0" fieldPosition="0">
        <references count="4">
          <reference field="0" count="1" selected="0">
            <x v="187"/>
          </reference>
          <reference field="1" count="1" selected="0">
            <x v="168"/>
          </reference>
          <reference field="2" count="1" selected="0">
            <x v="253"/>
          </reference>
          <reference field="3" count="1">
            <x v="302"/>
          </reference>
        </references>
      </pivotArea>
    </format>
    <format dxfId="720">
      <pivotArea dataOnly="0" labelOnly="1" outline="0" fieldPosition="0">
        <references count="4">
          <reference field="0" count="1" selected="0">
            <x v="188"/>
          </reference>
          <reference field="1" count="1" selected="0">
            <x v="103"/>
          </reference>
          <reference field="2" count="1" selected="0">
            <x v="352"/>
          </reference>
          <reference field="3" count="1">
            <x v="303"/>
          </reference>
        </references>
      </pivotArea>
    </format>
    <format dxfId="719">
      <pivotArea dataOnly="0" labelOnly="1" outline="0" fieldPosition="0">
        <references count="4">
          <reference field="0" count="1" selected="0">
            <x v="189"/>
          </reference>
          <reference field="1" count="1" selected="0">
            <x v="148"/>
          </reference>
          <reference field="2" count="1" selected="0">
            <x v="365"/>
          </reference>
          <reference field="3" count="1">
            <x v="163"/>
          </reference>
        </references>
      </pivotArea>
    </format>
    <format dxfId="718">
      <pivotArea dataOnly="0" labelOnly="1" outline="0" fieldPosition="0">
        <references count="4">
          <reference field="0" count="1" selected="0">
            <x v="190"/>
          </reference>
          <reference field="1" count="1" selected="0">
            <x v="104"/>
          </reference>
          <reference field="2" count="1" selected="0">
            <x v="244"/>
          </reference>
          <reference field="3" count="1">
            <x v="174"/>
          </reference>
        </references>
      </pivotArea>
    </format>
    <format dxfId="717">
      <pivotArea dataOnly="0" labelOnly="1" outline="0" fieldPosition="0">
        <references count="4">
          <reference field="0" count="1" selected="0">
            <x v="191"/>
          </reference>
          <reference field="1" count="1" selected="0">
            <x v="104"/>
          </reference>
          <reference field="2" count="1" selected="0">
            <x v="244"/>
          </reference>
          <reference field="3" count="1">
            <x v="309"/>
          </reference>
        </references>
      </pivotArea>
    </format>
    <format dxfId="716">
      <pivotArea dataOnly="0" labelOnly="1" outline="0" fieldPosition="0">
        <references count="4">
          <reference field="0" count="1" selected="0">
            <x v="193"/>
          </reference>
          <reference field="1" count="1" selected="0">
            <x v="105"/>
          </reference>
          <reference field="2" count="1" selected="0">
            <x v="239"/>
          </reference>
          <reference field="3" count="1">
            <x v="304"/>
          </reference>
        </references>
      </pivotArea>
    </format>
    <format dxfId="715">
      <pivotArea dataOnly="0" labelOnly="1" outline="0" fieldPosition="0">
        <references count="4">
          <reference field="0" count="1" selected="0">
            <x v="195"/>
          </reference>
          <reference field="1" count="1" selected="0">
            <x v="105"/>
          </reference>
          <reference field="2" count="1" selected="0">
            <x v="239"/>
          </reference>
          <reference field="3" count="1">
            <x v="305"/>
          </reference>
        </references>
      </pivotArea>
    </format>
    <format dxfId="714">
      <pivotArea dataOnly="0" labelOnly="1" outline="0" fieldPosition="0">
        <references count="4">
          <reference field="0" count="1" selected="0">
            <x v="196"/>
          </reference>
          <reference field="1" count="1" selected="0">
            <x v="128"/>
          </reference>
          <reference field="2" count="1" selected="0">
            <x v="296"/>
          </reference>
          <reference field="3" count="1">
            <x v="306"/>
          </reference>
        </references>
      </pivotArea>
    </format>
    <format dxfId="713">
      <pivotArea dataOnly="0" labelOnly="1" outline="0" fieldPosition="0">
        <references count="4">
          <reference field="0" count="1" selected="0">
            <x v="197"/>
          </reference>
          <reference field="1" count="1" selected="0">
            <x v="125"/>
          </reference>
          <reference field="2" count="1" selected="0">
            <x v="296"/>
          </reference>
          <reference field="3" count="1">
            <x v="307"/>
          </reference>
        </references>
      </pivotArea>
    </format>
    <format dxfId="712">
      <pivotArea dataOnly="0" labelOnly="1" outline="0" fieldPosition="0">
        <references count="4">
          <reference field="0" count="1" selected="0">
            <x v="198"/>
          </reference>
          <reference field="1" count="1" selected="0">
            <x v="125"/>
          </reference>
          <reference field="2" count="1" selected="0">
            <x v="296"/>
          </reference>
          <reference field="3" count="1">
            <x v="308"/>
          </reference>
        </references>
      </pivotArea>
    </format>
    <format dxfId="711">
      <pivotArea dataOnly="0" labelOnly="1" outline="0" fieldPosition="0">
        <references count="4">
          <reference field="0" count="1" selected="0">
            <x v="199"/>
          </reference>
          <reference field="1" count="1" selected="0">
            <x v="126"/>
          </reference>
          <reference field="2" count="1" selected="0">
            <x v="296"/>
          </reference>
          <reference field="3" count="1">
            <x v="309"/>
          </reference>
        </references>
      </pivotArea>
    </format>
    <format dxfId="710">
      <pivotArea dataOnly="0" labelOnly="1" outline="0" fieldPosition="0">
        <references count="4">
          <reference field="0" count="1" selected="0">
            <x v="200"/>
          </reference>
          <reference field="1" count="1" selected="0">
            <x v="145"/>
          </reference>
          <reference field="2" count="1" selected="0">
            <x v="364"/>
          </reference>
          <reference field="3" count="1">
            <x v="163"/>
          </reference>
        </references>
      </pivotArea>
    </format>
    <format dxfId="709">
      <pivotArea dataOnly="0" labelOnly="1" outline="0" fieldPosition="0">
        <references count="4">
          <reference field="0" count="1" selected="0">
            <x v="201"/>
          </reference>
          <reference field="1" count="1" selected="0">
            <x v="86"/>
          </reference>
          <reference field="2" count="1" selected="0">
            <x v="293"/>
          </reference>
          <reference field="3" count="1">
            <x v="308"/>
          </reference>
        </references>
      </pivotArea>
    </format>
    <format dxfId="708">
      <pivotArea dataOnly="0" labelOnly="1" outline="0" fieldPosition="0">
        <references count="4">
          <reference field="0" count="1" selected="0">
            <x v="202"/>
          </reference>
          <reference field="1" count="1" selected="0">
            <x v="88"/>
          </reference>
          <reference field="2" count="1" selected="0">
            <x v="293"/>
          </reference>
          <reference field="3" count="1">
            <x v="309"/>
          </reference>
        </references>
      </pivotArea>
    </format>
    <format dxfId="707">
      <pivotArea dataOnly="0" labelOnly="1" outline="0" fieldPosition="0">
        <references count="4">
          <reference field="0" count="1" selected="0">
            <x v="204"/>
          </reference>
          <reference field="1" count="1" selected="0">
            <x v="41"/>
          </reference>
          <reference field="2" count="1" selected="0">
            <x v="369"/>
          </reference>
          <reference field="3" count="1">
            <x v="224"/>
          </reference>
        </references>
      </pivotArea>
    </format>
    <format dxfId="706">
      <pivotArea dataOnly="0" labelOnly="1" outline="0" fieldPosition="0">
        <references count="4">
          <reference field="0" count="1" selected="0">
            <x v="206"/>
          </reference>
          <reference field="1" count="1" selected="0">
            <x v="221"/>
          </reference>
          <reference field="2" count="1" selected="0">
            <x v="332"/>
          </reference>
          <reference field="3" count="1">
            <x v="310"/>
          </reference>
        </references>
      </pivotArea>
    </format>
    <format dxfId="705">
      <pivotArea dataOnly="0" labelOnly="1" outline="0" fieldPosition="0">
        <references count="4">
          <reference field="0" count="1" selected="0">
            <x v="207"/>
          </reference>
          <reference field="1" count="1" selected="0">
            <x v="240"/>
          </reference>
          <reference field="2" count="1" selected="0">
            <x v="204"/>
          </reference>
          <reference field="3" count="1">
            <x v="159"/>
          </reference>
        </references>
      </pivotArea>
    </format>
    <format dxfId="704">
      <pivotArea dataOnly="0" labelOnly="1" outline="0" fieldPosition="0">
        <references count="4">
          <reference field="0" count="1" selected="0">
            <x v="208"/>
          </reference>
          <reference field="1" count="1" selected="0">
            <x v="85"/>
          </reference>
          <reference field="2" count="1" selected="0">
            <x v="213"/>
          </reference>
          <reference field="3" count="1">
            <x v="165"/>
          </reference>
        </references>
      </pivotArea>
    </format>
    <format dxfId="703">
      <pivotArea dataOnly="0" labelOnly="1" outline="0" fieldPosition="0">
        <references count="4">
          <reference field="0" count="1" selected="0">
            <x v="209"/>
          </reference>
          <reference field="1" count="1" selected="0">
            <x v="108"/>
          </reference>
          <reference field="2" count="1" selected="0">
            <x v="238"/>
          </reference>
          <reference field="3" count="1">
            <x v="311"/>
          </reference>
        </references>
      </pivotArea>
    </format>
    <format dxfId="702">
      <pivotArea dataOnly="0" labelOnly="1" outline="0" fieldPosition="0">
        <references count="4">
          <reference field="0" count="1" selected="0">
            <x v="210"/>
          </reference>
          <reference field="1" count="1" selected="0">
            <x v="107"/>
          </reference>
          <reference field="2" count="1" selected="0">
            <x v="238"/>
          </reference>
          <reference field="3" count="1">
            <x v="312"/>
          </reference>
        </references>
      </pivotArea>
    </format>
    <format dxfId="701">
      <pivotArea dataOnly="0" labelOnly="1" outline="0" fieldPosition="0">
        <references count="4">
          <reference field="0" count="1" selected="0">
            <x v="211"/>
          </reference>
          <reference field="1" count="1" selected="0">
            <x v="107"/>
          </reference>
          <reference field="2" count="1" selected="0">
            <x v="238"/>
          </reference>
          <reference field="3" count="1">
            <x v="313"/>
          </reference>
        </references>
      </pivotArea>
    </format>
    <format dxfId="700">
      <pivotArea dataOnly="0" labelOnly="1" outline="0" fieldPosition="0">
        <references count="4">
          <reference field="0" count="1" selected="0">
            <x v="212"/>
          </reference>
          <reference field="1" count="1" selected="0">
            <x v="14"/>
          </reference>
          <reference field="2" count="1" selected="0">
            <x v="315"/>
          </reference>
          <reference field="3" count="1">
            <x v="314"/>
          </reference>
        </references>
      </pivotArea>
    </format>
    <format dxfId="699">
      <pivotArea dataOnly="0" labelOnly="1" outline="0" fieldPosition="0">
        <references count="4">
          <reference field="0" count="1" selected="0">
            <x v="213"/>
          </reference>
          <reference field="1" count="1" selected="0">
            <x v="15"/>
          </reference>
          <reference field="2" count="1" selected="0">
            <x v="315"/>
          </reference>
          <reference field="3" count="1">
            <x v="311"/>
          </reference>
        </references>
      </pivotArea>
    </format>
    <format dxfId="698">
      <pivotArea dataOnly="0" labelOnly="1" outline="0" fieldPosition="0">
        <references count="4">
          <reference field="0" count="1" selected="0">
            <x v="214"/>
          </reference>
          <reference field="1" count="1" selected="0">
            <x v="16"/>
          </reference>
          <reference field="2" count="1" selected="0">
            <x v="315"/>
          </reference>
          <reference field="3" count="1">
            <x v="179"/>
          </reference>
        </references>
      </pivotArea>
    </format>
    <format dxfId="697">
      <pivotArea dataOnly="0" labelOnly="1" outline="0" fieldPosition="0">
        <references count="4">
          <reference field="0" count="1" selected="0">
            <x v="215"/>
          </reference>
          <reference field="1" count="1" selected="0">
            <x v="13"/>
          </reference>
          <reference field="2" count="1" selected="0">
            <x v="315"/>
          </reference>
          <reference field="3" count="1">
            <x v="315"/>
          </reference>
        </references>
      </pivotArea>
    </format>
    <format dxfId="696">
      <pivotArea dataOnly="0" labelOnly="1" outline="0" fieldPosition="0">
        <references count="4">
          <reference field="0" count="1" selected="0">
            <x v="216"/>
          </reference>
          <reference field="1" count="1" selected="0">
            <x v="17"/>
          </reference>
          <reference field="2" count="1" selected="0">
            <x v="315"/>
          </reference>
          <reference field="3" count="1">
            <x v="309"/>
          </reference>
        </references>
      </pivotArea>
    </format>
    <format dxfId="695">
      <pivotArea dataOnly="0" labelOnly="1" outline="0" fieldPosition="0">
        <references count="4">
          <reference field="0" count="1" selected="0">
            <x v="217"/>
          </reference>
          <reference field="1" count="1" selected="0">
            <x v="110"/>
          </reference>
          <reference field="2" count="1" selected="0">
            <x v="236"/>
          </reference>
          <reference field="3" count="1">
            <x v="186"/>
          </reference>
        </references>
      </pivotArea>
    </format>
    <format dxfId="694">
      <pivotArea dataOnly="0" labelOnly="1" outline="0" fieldPosition="0">
        <references count="4">
          <reference field="0" count="1" selected="0">
            <x v="218"/>
          </reference>
          <reference field="1" count="1" selected="0">
            <x v="111"/>
          </reference>
          <reference field="2" count="1" selected="0">
            <x v="236"/>
          </reference>
          <reference field="3" count="1">
            <x v="311"/>
          </reference>
        </references>
      </pivotArea>
    </format>
    <format dxfId="693">
      <pivotArea dataOnly="0" labelOnly="1" outline="0" fieldPosition="0">
        <references count="4">
          <reference field="0" count="1" selected="0">
            <x v="219"/>
          </reference>
          <reference field="1" count="1" selected="0">
            <x v="112"/>
          </reference>
          <reference field="2" count="1" selected="0">
            <x v="236"/>
          </reference>
          <reference field="3" count="1">
            <x v="179"/>
          </reference>
        </references>
      </pivotArea>
    </format>
    <format dxfId="692">
      <pivotArea dataOnly="0" labelOnly="1" outline="0" fieldPosition="0">
        <references count="4">
          <reference field="0" count="1" selected="0">
            <x v="220"/>
          </reference>
          <reference field="1" count="1" selected="0">
            <x v="109"/>
          </reference>
          <reference field="2" count="1" selected="0">
            <x v="236"/>
          </reference>
          <reference field="3" count="1">
            <x v="316"/>
          </reference>
        </references>
      </pivotArea>
    </format>
    <format dxfId="691">
      <pivotArea dataOnly="0" labelOnly="1" outline="0" fieldPosition="0">
        <references count="4">
          <reference field="0" count="1" selected="0">
            <x v="221"/>
          </reference>
          <reference field="1" count="1" selected="0">
            <x v="113"/>
          </reference>
          <reference field="2" count="1" selected="0">
            <x v="236"/>
          </reference>
          <reference field="3" count="1">
            <x v="367"/>
          </reference>
        </references>
      </pivotArea>
    </format>
    <format dxfId="690">
      <pivotArea dataOnly="0" labelOnly="1" outline="0" fieldPosition="0">
        <references count="4">
          <reference field="0" count="1" selected="0">
            <x v="222"/>
          </reference>
          <reference field="1" count="1" selected="0">
            <x v="109"/>
          </reference>
          <reference field="2" count="1" selected="0">
            <x v="236"/>
          </reference>
          <reference field="3" count="1">
            <x v="313"/>
          </reference>
        </references>
      </pivotArea>
    </format>
    <format dxfId="689">
      <pivotArea dataOnly="0" labelOnly="1" outline="0" fieldPosition="0">
        <references count="4">
          <reference field="0" count="1" selected="0">
            <x v="223"/>
          </reference>
          <reference field="1" count="1" selected="0">
            <x v="38"/>
          </reference>
          <reference field="2" count="1" selected="0">
            <x v="345"/>
          </reference>
          <reference field="3" count="1">
            <x v="317"/>
          </reference>
        </references>
      </pivotArea>
    </format>
    <format dxfId="688">
      <pivotArea dataOnly="0" labelOnly="1" outline="0" fieldPosition="0">
        <references count="4">
          <reference field="0" count="1" selected="0">
            <x v="224"/>
          </reference>
          <reference field="1" count="1" selected="0">
            <x v="39"/>
          </reference>
          <reference field="2" count="1" selected="0">
            <x v="345"/>
          </reference>
          <reference field="3" count="1">
            <x v="318"/>
          </reference>
        </references>
      </pivotArea>
    </format>
    <format dxfId="687">
      <pivotArea dataOnly="0" labelOnly="1" outline="0" fieldPosition="0">
        <references count="4">
          <reference field="0" count="1" selected="0">
            <x v="225"/>
          </reference>
          <reference field="1" count="1" selected="0">
            <x v="239"/>
          </reference>
          <reference field="2" count="1" selected="0">
            <x v="223"/>
          </reference>
          <reference field="3" count="1">
            <x v="319"/>
          </reference>
        </references>
      </pivotArea>
    </format>
    <format dxfId="686">
      <pivotArea dataOnly="0" labelOnly="1" outline="0" fieldPosition="0">
        <references count="4">
          <reference field="0" count="1" selected="0">
            <x v="226"/>
          </reference>
          <reference field="1" count="1" selected="0">
            <x v="181"/>
          </reference>
          <reference field="2" count="1" selected="0">
            <x v="357"/>
          </reference>
          <reference field="3" count="1">
            <x v="320"/>
          </reference>
        </references>
      </pivotArea>
    </format>
    <format dxfId="685">
      <pivotArea dataOnly="0" labelOnly="1" outline="0" fieldPosition="0">
        <references count="4">
          <reference field="0" count="1" selected="0">
            <x v="227"/>
          </reference>
          <reference field="1" count="1" selected="0">
            <x v="182"/>
          </reference>
          <reference field="2" count="1" selected="0">
            <x v="355"/>
          </reference>
          <reference field="3" count="1">
            <x v="321"/>
          </reference>
        </references>
      </pivotArea>
    </format>
    <format dxfId="684">
      <pivotArea dataOnly="0" labelOnly="1" outline="0" fieldPosition="0">
        <references count="4">
          <reference field="0" count="1" selected="0">
            <x v="228"/>
          </reference>
          <reference field="1" count="1" selected="0">
            <x v="215"/>
          </reference>
          <reference field="2" count="1" selected="0">
            <x v="313"/>
          </reference>
          <reference field="3" count="1">
            <x v="322"/>
          </reference>
        </references>
      </pivotArea>
    </format>
    <format dxfId="683">
      <pivotArea dataOnly="0" labelOnly="1" outline="0" fieldPosition="0">
        <references count="4">
          <reference field="0" count="1" selected="0">
            <x v="229"/>
          </reference>
          <reference field="1" count="1" selected="0">
            <x v="183"/>
          </reference>
          <reference field="2" count="1" selected="0">
            <x v="356"/>
          </reference>
          <reference field="3" count="1">
            <x v="323"/>
          </reference>
        </references>
      </pivotArea>
    </format>
    <format dxfId="682">
      <pivotArea dataOnly="0" labelOnly="1" outline="0" fieldPosition="0">
        <references count="4">
          <reference field="0" count="1" selected="0">
            <x v="230"/>
          </reference>
          <reference field="1" count="1" selected="0">
            <x v="201"/>
          </reference>
          <reference field="2" count="1" selected="0">
            <x v="358"/>
          </reference>
          <reference field="3" count="1">
            <x v="290"/>
          </reference>
        </references>
      </pivotArea>
    </format>
    <format dxfId="681">
      <pivotArea dataOnly="0" labelOnly="1" outline="0" fieldPosition="0">
        <references count="4">
          <reference field="0" count="1" selected="0">
            <x v="231"/>
          </reference>
          <reference field="1" count="1" selected="0">
            <x v="252"/>
          </reference>
          <reference field="2" count="1" selected="0">
            <x v="200"/>
          </reference>
          <reference field="3" count="1">
            <x v="324"/>
          </reference>
        </references>
      </pivotArea>
    </format>
    <format dxfId="680">
      <pivotArea dataOnly="0" labelOnly="1" outline="0" fieldPosition="0">
        <references count="4">
          <reference field="0" count="1" selected="0">
            <x v="232"/>
          </reference>
          <reference field="1" count="1" selected="0">
            <x v="230"/>
          </reference>
          <reference field="2" count="1" selected="0">
            <x v="301"/>
          </reference>
          <reference field="3" count="1">
            <x v="301"/>
          </reference>
        </references>
      </pivotArea>
    </format>
    <format dxfId="679">
      <pivotArea dataOnly="0" labelOnly="1" outline="0" fieldPosition="0">
        <references count="4">
          <reference field="0" count="1" selected="0">
            <x v="233"/>
          </reference>
          <reference field="1" count="1" selected="0">
            <x v="229"/>
          </reference>
          <reference field="2" count="1" selected="0">
            <x v="294"/>
          </reference>
          <reference field="3" count="1">
            <x v="325"/>
          </reference>
        </references>
      </pivotArea>
    </format>
    <format dxfId="678">
      <pivotArea dataOnly="0" labelOnly="1" outline="0" fieldPosition="0">
        <references count="4">
          <reference field="0" count="1" selected="0">
            <x v="235"/>
          </reference>
          <reference field="1" count="1" selected="0">
            <x v="101"/>
          </reference>
          <reference field="2" count="1" selected="0">
            <x v="242"/>
          </reference>
          <reference field="3" count="1">
            <x v="162"/>
          </reference>
        </references>
      </pivotArea>
    </format>
    <format dxfId="677">
      <pivotArea dataOnly="0" labelOnly="1" outline="0" fieldPosition="0">
        <references count="4">
          <reference field="0" count="1" selected="0">
            <x v="236"/>
          </reference>
          <reference field="1" count="1" selected="0">
            <x v="101"/>
          </reference>
          <reference field="2" count="1" selected="0">
            <x v="242"/>
          </reference>
          <reference field="3" count="1">
            <x v="365"/>
          </reference>
        </references>
      </pivotArea>
    </format>
    <format dxfId="676">
      <pivotArea dataOnly="0" labelOnly="1" outline="0" fieldPosition="0">
        <references count="4">
          <reference field="0" count="1" selected="0">
            <x v="237"/>
          </reference>
          <reference field="1" count="1" selected="0">
            <x v="241"/>
          </reference>
          <reference field="2" count="1" selected="0">
            <x v="290"/>
          </reference>
          <reference field="3" count="1">
            <x v="214"/>
          </reference>
        </references>
      </pivotArea>
    </format>
    <format dxfId="675">
      <pivotArea dataOnly="0" labelOnly="1" outline="0" fieldPosition="0">
        <references count="4">
          <reference field="0" count="1" selected="0">
            <x v="238"/>
          </reference>
          <reference field="1" count="1" selected="0">
            <x v="37"/>
          </reference>
          <reference field="2" count="1" selected="0">
            <x v="229"/>
          </reference>
          <reference field="3" count="1">
            <x v="359"/>
          </reference>
        </references>
      </pivotArea>
    </format>
    <format dxfId="674">
      <pivotArea dataOnly="0" labelOnly="1" outline="0" fieldPosition="0">
        <references count="4">
          <reference field="0" count="1" selected="0">
            <x v="239"/>
          </reference>
          <reference field="1" count="1" selected="0">
            <x v="191"/>
          </reference>
          <reference field="2" count="1" selected="0">
            <x v="376"/>
          </reference>
          <reference field="3" count="1">
            <x v="326"/>
          </reference>
        </references>
      </pivotArea>
    </format>
    <format dxfId="673">
      <pivotArea dataOnly="0" labelOnly="1" outline="0" fieldPosition="0">
        <references count="4">
          <reference field="0" count="1" selected="0">
            <x v="240"/>
          </reference>
          <reference field="1" count="1" selected="0">
            <x v="60"/>
          </reference>
          <reference field="2" count="1" selected="0">
            <x v="379"/>
          </reference>
          <reference field="3" count="1">
            <x v="327"/>
          </reference>
        </references>
      </pivotArea>
    </format>
    <format dxfId="672">
      <pivotArea dataOnly="0" labelOnly="1" outline="0" fieldPosition="0">
        <references count="4">
          <reference field="0" count="1" selected="0">
            <x v="241"/>
          </reference>
          <reference field="1" count="1" selected="0">
            <x v="244"/>
          </reference>
          <reference field="2" count="1" selected="0">
            <x v="295"/>
          </reference>
          <reference field="3" count="1">
            <x v="328"/>
          </reference>
        </references>
      </pivotArea>
    </format>
    <format dxfId="671">
      <pivotArea dataOnly="0" labelOnly="1" outline="0" fieldPosition="0">
        <references count="4">
          <reference field="0" count="1" selected="0">
            <x v="242"/>
          </reference>
          <reference field="1" count="1" selected="0">
            <x v="224"/>
          </reference>
          <reference field="2" count="1" selected="0">
            <x v="263"/>
          </reference>
          <reference field="3" count="1">
            <x v="329"/>
          </reference>
        </references>
      </pivotArea>
    </format>
    <format dxfId="670">
      <pivotArea dataOnly="0" labelOnly="1" outline="0" fieldPosition="0">
        <references count="4">
          <reference field="0" count="1" selected="0">
            <x v="243"/>
          </reference>
          <reference field="1" count="1" selected="0">
            <x v="245"/>
          </reference>
          <reference field="2" count="1" selected="0">
            <x v="316"/>
          </reference>
          <reference field="3" count="1">
            <x v="177"/>
          </reference>
        </references>
      </pivotArea>
    </format>
    <format dxfId="669">
      <pivotArea dataOnly="0" labelOnly="1" outline="0" fieldPosition="0">
        <references count="4">
          <reference field="0" count="1" selected="0">
            <x v="244"/>
          </reference>
          <reference field="1" count="1" selected="0">
            <x v="172"/>
          </reference>
          <reference field="2" count="1" selected="0">
            <x v="272"/>
          </reference>
          <reference field="3" count="1">
            <x v="173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245"/>
          </reference>
          <reference field="1" count="1" selected="0">
            <x v="82"/>
          </reference>
          <reference field="2" count="1" selected="0">
            <x v="343"/>
          </reference>
          <reference field="3" count="1">
            <x v="241"/>
          </reference>
        </references>
      </pivotArea>
    </format>
    <format dxfId="667">
      <pivotArea dataOnly="0" labelOnly="1" outline="0" fieldPosition="0">
        <references count="4">
          <reference field="0" count="1" selected="0">
            <x v="246"/>
          </reference>
          <reference field="1" count="1" selected="0">
            <x v="84"/>
          </reference>
          <reference field="2" count="1" selected="0">
            <x v="286"/>
          </reference>
          <reference field="3" count="1">
            <x v="275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247"/>
          </reference>
          <reference field="1" count="1" selected="0">
            <x v="246"/>
          </reference>
          <reference field="2" count="1" selected="0">
            <x v="342"/>
          </reference>
          <reference field="3" count="1">
            <x v="330"/>
          </reference>
        </references>
      </pivotArea>
    </format>
    <format dxfId="665">
      <pivotArea dataOnly="0" labelOnly="1" outline="0" fieldPosition="0">
        <references count="4">
          <reference field="0" count="1" selected="0">
            <x v="248"/>
          </reference>
          <reference field="1" count="1" selected="0">
            <x v="247"/>
          </reference>
          <reference field="2" count="1" selected="0">
            <x v="342"/>
          </reference>
          <reference field="3" count="1">
            <x v="244"/>
          </reference>
        </references>
      </pivotArea>
    </format>
    <format dxfId="664">
      <pivotArea dataOnly="0" labelOnly="1" outline="0" fieldPosition="0">
        <references count="4">
          <reference field="0" count="1" selected="0">
            <x v="249"/>
          </reference>
          <reference field="1" count="1" selected="0">
            <x v="248"/>
          </reference>
          <reference field="2" count="1" selected="0">
            <x v="342"/>
          </reference>
          <reference field="3" count="1">
            <x v="331"/>
          </reference>
        </references>
      </pivotArea>
    </format>
    <format dxfId="663">
      <pivotArea dataOnly="0" labelOnly="1" outline="0" fieldPosition="0">
        <references count="4">
          <reference field="0" count="1" selected="0">
            <x v="251"/>
          </reference>
          <reference field="1" count="1" selected="0">
            <x v="185"/>
          </reference>
          <reference field="2" count="1" selected="0">
            <x v="359"/>
          </reference>
          <reference field="3" count="1">
            <x v="220"/>
          </reference>
        </references>
      </pivotArea>
    </format>
    <format dxfId="662">
      <pivotArea dataOnly="0" labelOnly="1" outline="0" fieldPosition="0">
        <references count="4">
          <reference field="0" count="1" selected="0">
            <x v="253"/>
          </reference>
          <reference field="1" count="1" selected="0">
            <x v="5"/>
          </reference>
          <reference field="2" count="1" selected="0">
            <x v="273"/>
          </reference>
          <reference field="3" count="1">
            <x v="255"/>
          </reference>
        </references>
      </pivotArea>
    </format>
    <format dxfId="661">
      <pivotArea dataOnly="0" labelOnly="1" outline="0" fieldPosition="0">
        <references count="4">
          <reference field="0" count="1" selected="0">
            <x v="254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332"/>
          </reference>
        </references>
      </pivotArea>
    </format>
    <format dxfId="660">
      <pivotArea dataOnly="0" labelOnly="1" outline="0" fieldPosition="0">
        <references count="4">
          <reference field="0" count="1" selected="0">
            <x v="256"/>
          </reference>
          <reference field="1" count="1" selected="0">
            <x v="251"/>
          </reference>
          <reference field="2" count="1" selected="0">
            <x v="261"/>
          </reference>
          <reference field="3" count="1">
            <x v="333"/>
          </reference>
        </references>
      </pivotArea>
    </format>
    <format dxfId="659">
      <pivotArea dataOnly="0" labelOnly="1" outline="0" fieldPosition="0">
        <references count="4">
          <reference field="0" count="1" selected="0">
            <x v="257"/>
          </reference>
          <reference field="1" count="1" selected="0">
            <x v="36"/>
          </reference>
          <reference field="2" count="1" selected="0">
            <x v="353"/>
          </reference>
          <reference field="3" count="1">
            <x v="168"/>
          </reference>
        </references>
      </pivotArea>
    </format>
    <format dxfId="658">
      <pivotArea dataOnly="0" labelOnly="1" outline="0" fieldPosition="0">
        <references count="4">
          <reference field="0" count="1" selected="0">
            <x v="259"/>
          </reference>
          <reference field="1" count="1" selected="0">
            <x v="11"/>
          </reference>
          <reference field="2" count="1" selected="0">
            <x v="331"/>
          </reference>
          <reference field="3" count="1">
            <x v="157"/>
          </reference>
        </references>
      </pivotArea>
    </format>
    <format dxfId="657">
      <pivotArea dataOnly="0" labelOnly="1" outline="0" fieldPosition="0">
        <references count="4">
          <reference field="0" count="1" selected="0">
            <x v="260"/>
          </reference>
          <reference field="1" count="1" selected="0">
            <x v="254"/>
          </reference>
          <reference field="2" count="1" selected="0">
            <x v="317"/>
          </reference>
          <reference field="3" count="1">
            <x v="334"/>
          </reference>
        </references>
      </pivotArea>
    </format>
    <format dxfId="656">
      <pivotArea dataOnly="0" labelOnly="1" outline="0" fieldPosition="0">
        <references count="4">
          <reference field="0" count="1" selected="0">
            <x v="261"/>
          </reference>
          <reference field="1" count="1" selected="0">
            <x v="256"/>
          </reference>
          <reference field="2" count="1" selected="0">
            <x v="289"/>
          </reference>
          <reference field="3" count="1">
            <x v="335"/>
          </reference>
        </references>
      </pivotArea>
    </format>
    <format dxfId="655">
      <pivotArea dataOnly="0" labelOnly="1" outline="0" fieldPosition="0">
        <references count="4">
          <reference field="0" count="1" selected="0">
            <x v="262"/>
          </reference>
          <reference field="1" count="1" selected="0">
            <x v="70"/>
          </reference>
          <reference field="2" count="1" selected="0">
            <x v="312"/>
          </reference>
          <reference field="3" count="1">
            <x v="336"/>
          </reference>
        </references>
      </pivotArea>
    </format>
    <format dxfId="654">
      <pivotArea dataOnly="0" labelOnly="1" outline="0" fieldPosition="0">
        <references count="4">
          <reference field="0" count="1" selected="0">
            <x v="263"/>
          </reference>
          <reference field="1" count="1" selected="0">
            <x v="151"/>
          </reference>
          <reference field="2" count="1" selected="0">
            <x v="255"/>
          </reference>
          <reference field="3" count="1">
            <x v="337"/>
          </reference>
        </references>
      </pivotArea>
    </format>
    <format dxfId="653">
      <pivotArea dataOnly="0" labelOnly="1" outline="0" fieldPosition="0">
        <references count="4">
          <reference field="0" count="1" selected="0">
            <x v="264"/>
          </reference>
          <reference field="1" count="1" selected="0">
            <x v="152"/>
          </reference>
          <reference field="2" count="1" selected="0">
            <x v="257"/>
          </reference>
          <reference field="3" count="1">
            <x v="338"/>
          </reference>
        </references>
      </pivotArea>
    </format>
    <format dxfId="652">
      <pivotArea dataOnly="0" labelOnly="1" outline="0" fieldPosition="0">
        <references count="4">
          <reference field="0" count="1" selected="0">
            <x v="265"/>
          </reference>
          <reference field="1" count="1" selected="0">
            <x v="257"/>
          </reference>
          <reference field="2" count="1" selected="0">
            <x v="241"/>
          </reference>
          <reference field="3" count="1">
            <x v="339"/>
          </reference>
        </references>
      </pivotArea>
    </format>
    <format dxfId="651">
      <pivotArea dataOnly="0" labelOnly="1" outline="0" fieldPosition="0">
        <references count="4">
          <reference field="0" count="1" selected="0">
            <x v="266"/>
          </reference>
          <reference field="1" count="1" selected="0">
            <x v="95"/>
          </reference>
          <reference field="2" count="1" selected="0">
            <x v="299"/>
          </reference>
          <reference field="3" count="1">
            <x v="340"/>
          </reference>
        </references>
      </pivotArea>
    </format>
    <format dxfId="650">
      <pivotArea dataOnly="0" labelOnly="1" outline="0" fieldPosition="0">
        <references count="4">
          <reference field="0" count="1" selected="0">
            <x v="267"/>
          </reference>
          <reference field="1" count="1" selected="0">
            <x v="154"/>
          </reference>
          <reference field="2" count="1" selected="0">
            <x v="258"/>
          </reference>
          <reference field="3" count="1">
            <x v="341"/>
          </reference>
        </references>
      </pivotArea>
    </format>
    <format dxfId="649">
      <pivotArea dataOnly="0" labelOnly="1" outline="0" fieldPosition="0">
        <references count="4">
          <reference field="0" count="1" selected="0">
            <x v="268"/>
          </reference>
          <reference field="1" count="1" selected="0">
            <x v="155"/>
          </reference>
          <reference field="2" count="1" selected="0">
            <x v="255"/>
          </reference>
          <reference field="3" count="1">
            <x v="199"/>
          </reference>
        </references>
      </pivotArea>
    </format>
    <format dxfId="648">
      <pivotArea dataOnly="0" labelOnly="1" outline="0" fieldPosition="0">
        <references count="4">
          <reference field="0" count="1" selected="0">
            <x v="269"/>
          </reference>
          <reference field="1" count="1" selected="0">
            <x v="156"/>
          </reference>
          <reference field="2" count="1" selected="0">
            <x v="254"/>
          </reference>
          <reference field="3" count="1">
            <x v="329"/>
          </reference>
        </references>
      </pivotArea>
    </format>
    <format dxfId="647">
      <pivotArea dataOnly="0" labelOnly="1" outline="0" fieldPosition="0">
        <references count="4">
          <reference field="0" count="1" selected="0">
            <x v="270"/>
          </reference>
          <reference field="1" count="1" selected="0">
            <x v="150"/>
          </reference>
          <reference field="2" count="1" selected="0">
            <x v="300"/>
          </reference>
          <reference field="3" count="1">
            <x v="350"/>
          </reference>
        </references>
      </pivotArea>
    </format>
    <format dxfId="646">
      <pivotArea dataOnly="0" labelOnly="1" outline="0" fieldPosition="0">
        <references count="4">
          <reference field="0" count="1" selected="0">
            <x v="272"/>
          </reference>
          <reference field="1" count="1" selected="0">
            <x v="158"/>
          </reference>
          <reference field="2" count="1" selected="0">
            <x v="256"/>
          </reference>
          <reference field="3" count="1">
            <x v="342"/>
          </reference>
        </references>
      </pivotArea>
    </format>
    <format dxfId="645">
      <pivotArea dataOnly="0" labelOnly="1" outline="0" fieldPosition="0">
        <references count="4">
          <reference field="0" count="1" selected="0">
            <x v="273"/>
          </reference>
          <reference field="1" count="1" selected="0">
            <x v="258"/>
          </reference>
          <reference field="2" count="1" selected="0">
            <x v="240"/>
          </reference>
          <reference field="3" count="1">
            <x v="343"/>
          </reference>
        </references>
      </pivotArea>
    </format>
    <format dxfId="644">
      <pivotArea dataOnly="0" labelOnly="1" outline="0" fieldPosition="0">
        <references count="4">
          <reference field="0" count="1" selected="0">
            <x v="274"/>
          </reference>
          <reference field="1" count="1" selected="0">
            <x v="159"/>
          </reference>
          <reference field="2" count="1" selected="0">
            <x v="259"/>
          </reference>
          <reference field="3" count="1">
            <x v="203"/>
          </reference>
        </references>
      </pivotArea>
    </format>
    <format dxfId="643">
      <pivotArea dataOnly="0" labelOnly="1" outline="0" fieldPosition="0">
        <references count="4">
          <reference field="0" count="1" selected="0">
            <x v="275"/>
          </reference>
          <reference field="1" count="1" selected="0">
            <x v="20"/>
          </reference>
          <reference field="2" count="1" selected="0">
            <x v="314"/>
          </reference>
          <reference field="3" count="1">
            <x v="344"/>
          </reference>
        </references>
      </pivotArea>
    </format>
    <format dxfId="642">
      <pivotArea dataOnly="0" labelOnly="1" outline="0" fieldPosition="0">
        <references count="4">
          <reference field="0" count="1" selected="0">
            <x v="276"/>
          </reference>
          <reference field="1" count="1" selected="0">
            <x v="160"/>
          </reference>
          <reference field="2" count="1" selected="0">
            <x v="373"/>
          </reference>
          <reference field="3" count="1">
            <x v="175"/>
          </reference>
        </references>
      </pivotArea>
    </format>
    <format dxfId="641">
      <pivotArea dataOnly="0" labelOnly="1" outline="0" fieldPosition="0">
        <references count="4">
          <reference field="0" count="1" selected="0">
            <x v="277"/>
          </reference>
          <reference field="1" count="1" selected="0">
            <x v="260"/>
          </reference>
          <reference field="2" count="1" selected="0">
            <x v="234"/>
          </reference>
          <reference field="3" count="1">
            <x v="197"/>
          </reference>
        </references>
      </pivotArea>
    </format>
    <format dxfId="640">
      <pivotArea dataOnly="0" labelOnly="1" outline="0" fieldPosition="0">
        <references count="4">
          <reference field="0" count="1" selected="0">
            <x v="278"/>
          </reference>
          <reference field="1" count="1" selected="0">
            <x v="261"/>
          </reference>
          <reference field="2" count="1" selected="0">
            <x v="233"/>
          </reference>
          <reference field="3" count="1">
            <x v="345"/>
          </reference>
        </references>
      </pivotArea>
    </format>
    <format dxfId="639">
      <pivotArea dataOnly="0" labelOnly="1" outline="0" fieldPosition="0">
        <references count="4">
          <reference field="0" count="1" selected="0">
            <x v="279"/>
          </reference>
          <reference field="1" count="1" selected="0">
            <x v="259"/>
          </reference>
          <reference field="2" count="1" selected="0">
            <x v="233"/>
          </reference>
          <reference field="3" count="1">
            <x v="346"/>
          </reference>
        </references>
      </pivotArea>
    </format>
    <format dxfId="638">
      <pivotArea dataOnly="0" labelOnly="1" outline="0" fieldPosition="0">
        <references count="4">
          <reference field="0" count="1" selected="0">
            <x v="280"/>
          </reference>
          <reference field="1" count="1" selected="0">
            <x v="263"/>
          </reference>
          <reference field="2" count="1" selected="0">
            <x v="233"/>
          </reference>
          <reference field="3" count="1">
            <x v="178"/>
          </reference>
        </references>
      </pivotArea>
    </format>
    <format dxfId="637">
      <pivotArea dataOnly="0" labelOnly="1" outline="0" fieldPosition="0">
        <references count="4">
          <reference field="0" count="1" selected="0">
            <x v="281"/>
          </reference>
          <reference field="1" count="1" selected="0">
            <x v="262"/>
          </reference>
          <reference field="2" count="1" selected="0">
            <x v="233"/>
          </reference>
          <reference field="3" count="1">
            <x v="203"/>
          </reference>
        </references>
      </pivotArea>
    </format>
    <format dxfId="636">
      <pivotArea dataOnly="0" labelOnly="1" outline="0" fieldPosition="0">
        <references count="4">
          <reference field="0" count="1" selected="0">
            <x v="284"/>
          </reference>
          <reference field="1" count="1" selected="0">
            <x v="268"/>
          </reference>
          <reference field="2" count="1" selected="0">
            <x v="392"/>
          </reference>
          <reference field="3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C1:AA1323" totalsRowShown="0" headerRowDxfId="1211" dataDxfId="1210">
  <autoFilter ref="C1:AA1323" xr:uid="{00000000-0009-0000-0100-000001000000}"/>
  <sortState ref="C122:P1253">
    <sortCondition ref="D1:D1256"/>
  </sortState>
  <tableColumns count="25">
    <tableColumn id="13" xr3:uid="{311FB695-3595-4187-99B7-CE3F358CCD52}" name="PRACTICE NAME - NEW" dataDxfId="1209">
      <calculatedColumnFormula>IFERROR(UPPER(IF(AND('ACCESS EXPORT'!AA2="",'ACCESS EXPORT'!Z2=""),VLOOKUP(A2,'ACCESS EXPORT'!$A:$AF,32,FALSE),(IF('ACCESS EXPORT'!AA2&lt;&gt;"",CONCATENATE(VLOOKUP(A2,'ACCESS EXPORT'!$A:$AF,32,FALSE)," (Closed",TEXT('ACCESS EXPORT'!AA2," MM/DD/YYY)")),IF(TODAY()&lt;(('ACCESS EXPORT'!Z2)+30),CONCATENATE(VLOOKUP(A2,'ACCESS EXPORT'!$A:$AF,32,FALSE)," (Opens",TEXT('ACCESS EXPORT'!Z2," MM/DD/YYY)")),VLOOKUP(A2,'ACCESS EXPORT'!$A:$AF,32,FALSE)))))),"-")</calculatedColumnFormula>
    </tableColumn>
    <tableColumn id="1" xr3:uid="{00000000-0010-0000-0000-000001000000}" name="PRACTICE NAME - OLD" dataDxfId="1208">
      <calculatedColumnFormula>IFERROR(UPPER(IF(AND('ACCESS EXPORT'!AA2="",'ACCESS EXPORT'!Z2=""),VLOOKUP(A2,'ACCESS EXPORT'!$A:$AF,28,FALSE),(IF('ACCESS EXPORT'!AA2&lt;&gt;"",CONCATENATE(VLOOKUP(A2,'ACCESS EXPORT'!$A:$AF,28,FALSE)," (Closed",TEXT('ACCESS EXPORT'!AA2," MM/DD/YYY)")),IF(TODAY()&lt;(('ACCESS EXPORT'!Z2)+30),CONCATENATE(VLOOKUP(A2,'ACCESS EXPORT'!$A:$AF,28,FALSE)," (Opens",TEXT('ACCESS EXPORT'!Z2," MM/DD/YYY)")),VLOOKUP(A2,'ACCESS EXPORT'!$A:$AF,28,FALSE)))))),"-")</calculatedColumnFormula>
    </tableColumn>
    <tableColumn id="2" xr3:uid="{00000000-0010-0000-0000-000002000000}" name="CC" dataDxfId="1207">
      <calculatedColumnFormula>VLOOKUP($A2,'ACCESS EXPORT'!$A:$AF,3,FALSE)</calculatedColumnFormula>
    </tableColumn>
    <tableColumn id="3" xr3:uid="{00000000-0010-0000-0000-000003000000}" name="ADDRESS" dataDxfId="1206">
      <calculatedColumnFormula>UPPER(CONCATENATE(VLOOKUP(A2,'ACCESS EXPORT'!$A:$AF,4,FALSE)," ",VLOOKUP(A2,'ACCESS EXPORT'!$A:$AF,5,FALSE)," ",VLOOKUP(A2,'ACCESS EXPORT'!$A:$AF,6,FALSE)," ",VLOOKUP(A2,'ACCESS EXPORT'!$A:$AA,7,FALSE)," ",VLOOKUP(A2,'ACCESS EXPORT'!$A:$AA,8,FALSE)))</calculatedColumnFormula>
    </tableColumn>
    <tableColumn id="4" xr3:uid="{00000000-0010-0000-0000-000004000000}" name="COUNTY" dataDxfId="1205">
      <calculatedColumnFormula>UPPER(VLOOKUP($A2,'ACCESS EXPORT'!$A:$AF,9,FALSE))</calculatedColumnFormula>
    </tableColumn>
    <tableColumn id="5" xr3:uid="{00000000-0010-0000-0000-000005000000}" name="REGION" dataDxfId="1204">
      <calculatedColumnFormula>_xlfn.IFNA(VLOOKUP($B2,'ACCESS EXPORT'!$B:$J,9,FALSE),"")</calculatedColumnFormula>
    </tableColumn>
    <tableColumn id="6" xr3:uid="{00000000-0010-0000-0000-000006000000}" name="PHONE/FAX" dataDxfId="1203">
      <calculatedColumnFormula>CONCATENATE("(P)",VLOOKUP($A2,'ACCESS EXPORT'!$A:$AF,11,FALSE)," (F)",VLOOKUP($A2,'ACCESS EXPORT'!$A:$AF,29,FALSE))</calculatedColumnFormula>
    </tableColumn>
    <tableColumn id="7" xr3:uid="{00000000-0010-0000-0000-000007000000}" name="SPECIALTY" dataDxfId="1202">
      <calculatedColumnFormula>UPPER(VLOOKUP($A2,'ACCESS EXPORT'!$A:$AF,12,FALSE))</calculatedColumnFormula>
    </tableColumn>
    <tableColumn id="8" xr3:uid="{00000000-0010-0000-0000-000008000000}" name="VICE PRESIDENT" dataDxfId="1201">
      <calculatedColumnFormula>UPPER(VLOOKUP($A2,'ACCESS EXPORT'!$A:$AF,13,FALSE))</calculatedColumnFormula>
    </tableColumn>
    <tableColumn id="9" xr3:uid="{00000000-0010-0000-0000-000009000000}" name="DIRECTOR/AD" dataDxfId="1200">
      <calculatedColumnFormula>IF(AND(VLOOKUP(A2,'ACCESS EXPORT'!A:AE,1,0),'ACCESS EXPORT'!N2=""),UPPER(CONCATENATE('ACCESS EXPORT'!AE2)),IF(VLOOKUP(A2,'ACCESS EXPORT'!A:AE,1,0),UPPER(CONCATENATE('ACCESS EXPORT'!N2," "&amp;CHAR(10),'ACCESS EXPORT'!AE2))))</calculatedColumnFormula>
    </tableColumn>
    <tableColumn id="10" xr3:uid="{00000000-0010-0000-0000-00000A000000}" name="OFFICE MANAGER" dataDxfId="1199">
      <calculatedColumnFormula>UPPER(VLOOKUP($A2,'ACCESS EXPORT'!$A:$O,15,FALSE))</calculatedColumnFormula>
    </tableColumn>
    <tableColumn id="11" xr3:uid="{00000000-0010-0000-0000-00000B000000}" name="PROVIDER NAME" dataDxfId="1198">
      <calculatedColumnFormula>IF(AND('ACCESS EXPORT'!X2="",'ACCESS EXPORT'!Y2=""),IF('ACCESS EXPORT'!V2&lt;&gt;"",(IF(TODAY()-'ACCESS EXPORT'!V2&gt;=-60,UPPER(CONCATENATE(VLOOKUP(B2,'ACCESS EXPORT'!$B:$P,15,FALSE),""&amp;CHAR(10)&amp;"(SEP",TEXT('ACCESS EXPORT'!V2," MM/DD/YYY)"))),IF(TODAY()-'ACCESS EXPORT'!V2&lt;0,UPPER(VLOOKUP(B2,'ACCESS EXPORT'!$B:$P,15,FALSE)),UPPER(VLOOKUP(B2,'ACCESS EXPORT'!$B:$P,15,FALSE))))),IF('ACCESS EXPORT'!U2="",UPPER(VLOOKUP(B2,'ACCESS EXPORT'!$B:$P,15,FALSE)),IF(TODAY()-'ACCESS EXPORT'!U2&lt;=30,CONCATENATE(UPPER(VLOOKUP(B2,'ACCESS EXPORT'!$B:$P,15,FALSE)),""&amp;CHAR(10)&amp;"(NEW",TEXT('ACCESS EXPORT'!U2," MM/DD/YYY)")),IF(AND(TODAY()-'ACCESS EXPORT'!U2&gt;30,TODAY()&gt;0),UPPER(VLOOKUP(B2,'ACCESS EXPORT'!$B:$P,15,FALSE)))))),IF('ACCESS EXPORT'!Y2&lt;&gt;"",UPPER(CONCATENATE(UPPER(VLOOKUP(B2,'ACCESS EXPORT'!$B:$P,15,FALSE)),""&amp;CHAR(10)&amp;"(Transfer Out",TEXT('ACCESS EXPORT'!Y2," MM/DD/YYY)"))),IF('ACCESS EXPORT'!X2&lt;&gt;"",UPPER(CONCATENATE(UPPER(VLOOKUP(B2,'ACCESS EXPORT'!$B:$P,15,FALSE)),""&amp;CHAR(10)&amp;"(Transfer In",TEXT('ACCESS EXPORT'!X2," MM/DD/YYY)"))))))</calculatedColumnFormula>
    </tableColumn>
    <tableColumn id="18" xr3:uid="{00000000-0010-0000-0000-000012000000}" name="TITLE " dataDxfId="1197">
      <calculatedColumnFormula>_xlfn.IFNA(VLOOKUP(B2,'ACCESS EXPORT'!$B:$Q,16,FALSE),"")</calculatedColumnFormula>
    </tableColumn>
    <tableColumn id="17" xr3:uid="{00000000-0010-0000-0000-000011000000}" name="NPI" dataDxfId="1196">
      <calculatedColumnFormula>_xlfn.IFNA(VLOOKUP(B2,'ACCESS EXPORT'!B:W,22,FALSE),"-")</calculatedColumnFormula>
    </tableColumn>
    <tableColumn id="14" xr3:uid="{34D8A317-8F2F-481D-84DC-41A72D7CC325}" name="CMI" dataDxfId="1195">
      <calculatedColumnFormula>_xlfn.IFNA(VLOOKUP(A2,'ACCESS EXPORT'!$A:$AG,33,0),"-")</calculatedColumnFormula>
    </tableColumn>
    <tableColumn id="16" xr3:uid="{DDFF4130-BD13-46B9-A0F2-A43AB6FF0B01}" name="HRBP" dataDxfId="1194">
      <calculatedColumnFormula>_xlfn.IFNA(VLOOKUP(A2,'ACCESS EXPORT'!$A:$AH,34,0),"-")</calculatedColumnFormula>
    </tableColumn>
    <tableColumn id="19" xr3:uid="{4C98AA3B-EAAC-4D89-80CF-7DA314D46F32}" name="CEBP" dataDxfId="1193">
      <calculatedColumnFormula>_xlfn.IFNA(VLOOKUP(A2,'ACCESS EXPORT'!$A:$AI,35,0),"-")</calculatedColumnFormula>
    </tableColumn>
    <tableColumn id="20" xr3:uid="{8585BA14-2781-499F-A090-386804702A97}" name="Accounting Analyst" dataDxfId="1192">
      <calculatedColumnFormula>_xlfn.IFNA(VLOOKUP(A2,'ACCESS EXPORT'!$A:$AJ,36,0),"-")</calculatedColumnFormula>
    </tableColumn>
    <tableColumn id="21" xr3:uid="{0D6BAC7A-C97A-433E-91C8-88426A933FA0}" name="EMR" dataDxfId="1191">
      <calculatedColumnFormula>_xlfn.IFNA(VLOOKUP(A2,'ACCESS EXPORT'!$A:$AK,37,0),"-")</calculatedColumnFormula>
    </tableColumn>
    <tableColumn id="22" xr3:uid="{2AB1FC23-FA4C-4A5D-A4FE-45297D41856E}" name="Athena Dept Name" dataDxfId="1190">
      <calculatedColumnFormula>_xlfn.IFNA(VLOOKUP(A2,'ACCESS EXPORT'!$A:$AL,38,0),"-")</calculatedColumnFormula>
    </tableColumn>
    <tableColumn id="23" xr3:uid="{99B32461-99A1-43BC-A2E9-00C67F4A7FC7}" name="Finance Manager" dataDxfId="1189">
      <calculatedColumnFormula>_xlfn.IFNA(VLOOKUP(A2,'ACCESS EXPORT'!$A:$AM,39,0),"-")</calculatedColumnFormula>
    </tableColumn>
    <tableColumn id="25" xr3:uid="{727535A1-97E5-4147-B2E4-6BC4C251AB01}" name="EMR Trainer" dataDxfId="1188">
      <calculatedColumnFormula>_xlfn.IFNA(VLOOKUP(A2,'ACCESS EXPORT'!$A:$AN,40,0),"-")</calculatedColumnFormula>
    </tableColumn>
    <tableColumn id="12" xr3:uid="{115E3391-A8A4-4166-8C65-0B0817201ED7}" name="Revenue Cycle" dataDxfId="1187">
      <calculatedColumnFormula>_xlfn.IFNA(VLOOKUP(A2,'ACCESS EXPORT'!A:AO,41,0),"")</calculatedColumnFormula>
    </tableColumn>
    <tableColumn id="15" xr3:uid="{DD133C6E-C2C4-4B5D-9C5C-9DF713A6E830}" name="Clinical Excellence " dataDxfId="1186">
      <calculatedColumnFormula>_xlfn.IFNA(VLOOKUP(A2,'ACCESS EXPORT'!A:AP,42,0),"")</calculatedColumnFormula>
    </tableColumn>
    <tableColumn id="24" xr3:uid="{16604E03-6276-4F1A-A630-ECE4E00F4896}" name="Marketing" dataDxfId="1185">
      <calculatedColumnFormula>_xlfn.IFNA(VLOOKUP(A2,'ACCESS EXPORT'!A:AQ,43,0),"")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9EAF41-9F9B-4AB1-BF0E-7B188CCCE822}" name="Table2" displayName="Table2" ref="A1:N1323" totalsRowShown="0" headerRowDxfId="1184" dataDxfId="1183" tableBorderDxfId="1182">
  <autoFilter ref="A1:N1323" xr:uid="{BADEC426-68DC-4754-9260-52DB1DEE81FE}"/>
  <sortState ref="A2:N1323">
    <sortCondition ref="A1:A1323"/>
  </sortState>
  <tableColumns count="14">
    <tableColumn id="1" xr3:uid="{C73296F6-B59D-4462-8880-599BA2A9DEAF}" name="PRACTICE NAME - NEW" dataDxfId="545"/>
    <tableColumn id="2" xr3:uid="{4ECD9AE6-9B4C-4F04-A509-387BF93F454F}" name="PRACTICE NAME - OLD" dataDxfId="546"/>
    <tableColumn id="3" xr3:uid="{D462D51D-5531-4BC5-A637-782B66ACA530}" name="CC" dataDxfId="552"/>
    <tableColumn id="4" xr3:uid="{285563AD-DCE4-4A52-A718-704A66DB700D}" name="ADDRESS" dataDxfId="550"/>
    <tableColumn id="5" xr3:uid="{7E831600-6E19-4A96-A844-E2AF637CF7F0}" name="COUNTY" dataDxfId="551"/>
    <tableColumn id="6" xr3:uid="{74495C8B-CEBB-4026-9281-BB67CDA79201}" name="REGION" dataDxfId="1181"/>
    <tableColumn id="7" xr3:uid="{157F136E-3C39-4DB4-B99C-7DE398E42318}" name="PHONE/FAX" dataDxfId="1180"/>
    <tableColumn id="8" xr3:uid="{A8E00C89-35B0-4FE0-9D61-F5E1BC4F11B7}" name="SPECIALTY" dataDxfId="1179"/>
    <tableColumn id="9" xr3:uid="{0AB92BD3-421E-4F27-8C2F-DBA09366D6D3}" name="VICE PRESIDENT" dataDxfId="549"/>
    <tableColumn id="10" xr3:uid="{F52F1DB3-7CE6-45B6-8D45-351532679310}" name="DIRECTOR / PA" dataDxfId="547"/>
    <tableColumn id="11" xr3:uid="{815B3511-BB94-4E92-9746-E264D2B7ACFE}" name="OFFICE MANAGER" dataDxfId="548"/>
    <tableColumn id="12" xr3:uid="{28DE4CCB-2D36-4D6D-8A2F-87EB06D5D7DE}" name="PROVIDER NAME" dataDxfId="1178"/>
    <tableColumn id="13" xr3:uid="{96BE3F16-2DB2-4FBC-8240-AA1F8429C5BE}" name="TITLE " dataDxfId="1177"/>
    <tableColumn id="14" xr3:uid="{253E375A-EC76-4356-BE82-31FB70210FA3}" name="NPI" dataDxfId="1176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D4FB953-5026-4F33-99D9-9800DA11147B}" name="Table24" displayName="Table24" ref="A1:Q242" totalsRowShown="0" headerRowDxfId="635" dataDxfId="634" tableBorderDxfId="633">
  <autoFilter ref="A1:Q242" xr:uid="{BADEC426-68DC-4754-9260-52DB1DEE81FE}"/>
  <sortState ref="A2:Q242">
    <sortCondition ref="A1:A242"/>
  </sortState>
  <tableColumns count="17">
    <tableColumn id="1" xr3:uid="{1E84EBB0-8383-4434-BD07-D0247018E87D}" name="PRACTICE NAME - NEW" dataDxfId="3"/>
    <tableColumn id="2" xr3:uid="{479DA193-D1D0-4CF4-BD57-D7B410EA0084}" name="PRACTICE NAME - OLD" dataDxfId="4"/>
    <tableColumn id="3" xr3:uid="{B68FB0F6-854A-4986-BEF6-472FB0609D5B}" name="CC" dataDxfId="632"/>
    <tableColumn id="9" xr3:uid="{BC8852CE-DA5D-422D-8F4C-CC3A88F86056}" name="VICE PRESIDENT" dataDxfId="2"/>
    <tableColumn id="10" xr3:uid="{4A8199F2-9272-4697-9D3A-6130F50E5E27}" name="DIRECTOR/AD" dataDxfId="0"/>
    <tableColumn id="11" xr3:uid="{FB301C93-565A-4A9D-B166-0F6DEEDF4ABD}" name="OFFICE MANAGER" dataDxfId="1"/>
    <tableColumn id="12" xr3:uid="{5895FC4D-55F4-4637-9912-7B8600F17B4C}" name="CMI" dataDxfId="631"/>
    <tableColumn id="13" xr3:uid="{43C38AF8-E3E7-4179-AE9D-13EC8B38F0A2}" name="HRBP" dataDxfId="630"/>
    <tableColumn id="14" xr3:uid="{626F26F1-DB91-40F8-9D79-8128D11A43C6}" name="CEBP" dataDxfId="629"/>
    <tableColumn id="4" xr3:uid="{AC835226-2637-4F88-A744-564CDAB97282}" name="Accounting Analyst" dataDxfId="628"/>
    <tableColumn id="5" xr3:uid="{AA37F427-F603-4BE5-B4A8-9A5CD592D248}" name="EMR" dataDxfId="627"/>
    <tableColumn id="6" xr3:uid="{53C95A85-80EB-4C58-A860-81C7F6E2E504}" name="Athena Dept Name" dataDxfId="626"/>
    <tableColumn id="7" xr3:uid="{DC71B79A-A6F6-4562-86C9-EF9694437B77}" name="Finance Manager" dataDxfId="625"/>
    <tableColumn id="8" xr3:uid="{563F0170-414C-4388-A8E4-F35CD2E0CA74}" name="EMR Trainer" dataDxfId="624"/>
    <tableColumn id="15" xr3:uid="{7F998ED7-F2C0-45F1-B8F0-FD29B06BD77C}" name="Revenue Cycle" dataDxfId="623"/>
    <tableColumn id="16" xr3:uid="{AE9CFFCC-00CA-4CCD-9230-AE64D7A4B53F}" name="Clinical Excellence " dataDxfId="622"/>
    <tableColumn id="17" xr3:uid="{E87F2ADC-F0DA-4B10-89CE-B2D6834D7412}" name="Marketing" dataDxfId="621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323"/>
  <sheetViews>
    <sheetView workbookViewId="0">
      <pane ySplit="1" topLeftCell="A1303" activePane="bottomLeft" state="frozen"/>
      <selection activeCell="U1" sqref="U1"/>
      <selection pane="bottomLeft" activeCell="A2" sqref="A2:B1323"/>
    </sheetView>
  </sheetViews>
  <sheetFormatPr defaultRowHeight="15" x14ac:dyDescent="0.25"/>
  <cols>
    <col min="1" max="1" width="14" customWidth="1"/>
    <col min="2" max="2" width="11.42578125" customWidth="1"/>
    <col min="3" max="3" width="6.7109375" customWidth="1"/>
    <col min="4" max="4" width="24.7109375" customWidth="1"/>
    <col min="5" max="6" width="14" customWidth="1"/>
    <col min="7" max="7" width="5" customWidth="1"/>
    <col min="8" max="12" width="14" customWidth="1"/>
    <col min="13" max="13" width="30.28515625" customWidth="1"/>
    <col min="14" max="14" width="41.85546875" customWidth="1"/>
    <col min="15" max="15" width="40.42578125" customWidth="1"/>
    <col min="16" max="16" width="36.85546875" customWidth="1"/>
    <col min="17" max="19" width="14" customWidth="1"/>
    <col min="20" max="20" width="6.42578125" customWidth="1"/>
    <col min="21" max="21" width="21.42578125" customWidth="1"/>
    <col min="22" max="22" width="26.140625" customWidth="1"/>
    <col min="23" max="23" width="14" customWidth="1"/>
    <col min="24" max="24" width="17.42578125" bestFit="1" customWidth="1"/>
    <col min="25" max="25" width="17.85546875" bestFit="1" customWidth="1"/>
    <col min="26" max="26" width="24.42578125" customWidth="1"/>
    <col min="27" max="27" width="28" customWidth="1"/>
    <col min="28" max="28" width="36.85546875" customWidth="1"/>
    <col min="29" max="30" width="14" customWidth="1"/>
    <col min="31" max="31" width="25.5703125" bestFit="1" customWidth="1"/>
    <col min="32" max="32" width="71.7109375" customWidth="1"/>
    <col min="33" max="33" width="19.42578125" customWidth="1"/>
    <col min="34" max="34" width="15.42578125" customWidth="1"/>
    <col min="35" max="35" width="16.85546875" customWidth="1"/>
    <col min="36" max="36" width="21.42578125" customWidth="1"/>
    <col min="37" max="37" width="14" customWidth="1"/>
    <col min="38" max="38" width="21.42578125" customWidth="1"/>
    <col min="39" max="39" width="19.42578125" customWidth="1"/>
    <col min="40" max="40" width="37.7109375" customWidth="1"/>
    <col min="41" max="41" width="14.140625" bestFit="1" customWidth="1"/>
    <col min="42" max="42" width="17.5703125" bestFit="1" customWidth="1"/>
    <col min="43" max="43" width="10.140625" bestFit="1" customWidth="1"/>
  </cols>
  <sheetData>
    <row r="1" spans="1:43" x14ac:dyDescent="0.25">
      <c r="A1" s="9" t="s">
        <v>3469</v>
      </c>
      <c r="B1" s="9" t="s">
        <v>3470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3471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16</v>
      </c>
      <c r="Q1" s="9" t="s">
        <v>17</v>
      </c>
      <c r="R1" s="9" t="s">
        <v>18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14</v>
      </c>
      <c r="Y1" s="9" t="s">
        <v>15</v>
      </c>
      <c r="Z1" s="9" t="s">
        <v>3608</v>
      </c>
      <c r="AA1" s="9" t="s">
        <v>3609</v>
      </c>
      <c r="AB1" s="9" t="s">
        <v>5703</v>
      </c>
      <c r="AC1" s="9" t="s">
        <v>4696</v>
      </c>
      <c r="AD1" s="9" t="s">
        <v>4697</v>
      </c>
      <c r="AE1" s="9" t="s">
        <v>7303</v>
      </c>
      <c r="AF1" s="9" t="s">
        <v>5704</v>
      </c>
      <c r="AG1" s="9" t="s">
        <v>6966</v>
      </c>
      <c r="AH1" s="9" t="s">
        <v>6967</v>
      </c>
      <c r="AI1" s="9" t="s">
        <v>6968</v>
      </c>
      <c r="AJ1" s="9" t="s">
        <v>6969</v>
      </c>
      <c r="AK1" s="9" t="s">
        <v>6970</v>
      </c>
      <c r="AL1" s="9" t="s">
        <v>6971</v>
      </c>
      <c r="AM1" s="9" t="s">
        <v>6972</v>
      </c>
      <c r="AN1" s="9" t="s">
        <v>6973</v>
      </c>
      <c r="AO1" s="9" t="s">
        <v>7304</v>
      </c>
      <c r="AP1" s="9" t="s">
        <v>7307</v>
      </c>
      <c r="AQ1" s="9" t="s">
        <v>7306</v>
      </c>
    </row>
    <row r="2" spans="1:43" ht="30" x14ac:dyDescent="0.25">
      <c r="A2" s="10">
        <v>316</v>
      </c>
      <c r="B2" s="10">
        <v>1854</v>
      </c>
      <c r="C2" s="11" t="s">
        <v>6851</v>
      </c>
      <c r="D2" s="11" t="s">
        <v>4285</v>
      </c>
      <c r="E2" s="11" t="s">
        <v>95</v>
      </c>
      <c r="F2" s="11" t="s">
        <v>2718</v>
      </c>
      <c r="G2" s="11" t="s">
        <v>27</v>
      </c>
      <c r="H2" s="11" t="s">
        <v>6700</v>
      </c>
      <c r="I2" s="11" t="s">
        <v>97</v>
      </c>
      <c r="J2" s="11" t="s">
        <v>3781</v>
      </c>
      <c r="K2" s="11" t="s">
        <v>6109</v>
      </c>
      <c r="L2" s="11" t="s">
        <v>3762</v>
      </c>
      <c r="M2" s="11" t="s">
        <v>76</v>
      </c>
      <c r="N2" s="11" t="s">
        <v>151</v>
      </c>
      <c r="O2" s="11" t="s">
        <v>6511</v>
      </c>
      <c r="P2" s="11" t="s">
        <v>4158</v>
      </c>
      <c r="Q2" s="11" t="s">
        <v>34</v>
      </c>
      <c r="R2" s="11" t="s">
        <v>2273</v>
      </c>
      <c r="S2" s="11" t="s">
        <v>4159</v>
      </c>
      <c r="T2" s="11" t="s">
        <v>1342</v>
      </c>
      <c r="U2" s="12">
        <v>42983</v>
      </c>
      <c r="W2" s="11" t="s">
        <v>4160</v>
      </c>
      <c r="X2" s="11" t="s">
        <v>29</v>
      </c>
      <c r="Y2" s="11" t="s">
        <v>29</v>
      </c>
      <c r="AB2" s="11" t="s">
        <v>4284</v>
      </c>
      <c r="AC2" s="11" t="s">
        <v>6110</v>
      </c>
      <c r="AD2" s="11" t="s">
        <v>29</v>
      </c>
      <c r="AE2" s="11" t="s">
        <v>4524</v>
      </c>
      <c r="AF2" s="11" t="s">
        <v>5876</v>
      </c>
      <c r="AG2" s="11" t="s">
        <v>6996</v>
      </c>
      <c r="AH2" s="11" t="s">
        <v>6990</v>
      </c>
      <c r="AI2" s="11" t="s">
        <v>6988</v>
      </c>
      <c r="AJ2" s="11" t="s">
        <v>343</v>
      </c>
      <c r="AK2" s="11" t="s">
        <v>7076</v>
      </c>
      <c r="AL2" s="11" t="s">
        <v>7285</v>
      </c>
      <c r="AM2" s="11" t="s">
        <v>29</v>
      </c>
      <c r="AN2" s="11" t="s">
        <v>6991</v>
      </c>
      <c r="AO2" s="11" t="s">
        <v>7308</v>
      </c>
      <c r="AP2" s="11" t="s">
        <v>7321</v>
      </c>
      <c r="AQ2" s="11" t="s">
        <v>7314</v>
      </c>
    </row>
    <row r="3" spans="1:43" ht="30" x14ac:dyDescent="0.25">
      <c r="A3" s="10">
        <v>216</v>
      </c>
      <c r="B3" s="10">
        <v>1481</v>
      </c>
      <c r="C3" s="11" t="s">
        <v>6655</v>
      </c>
      <c r="D3" s="11" t="s">
        <v>1706</v>
      </c>
      <c r="E3" s="11" t="s">
        <v>29</v>
      </c>
      <c r="F3" s="11" t="s">
        <v>380</v>
      </c>
      <c r="G3" s="11" t="s">
        <v>27</v>
      </c>
      <c r="H3" s="11" t="s">
        <v>6654</v>
      </c>
      <c r="I3" s="11" t="s">
        <v>381</v>
      </c>
      <c r="J3" s="11" t="s">
        <v>3488</v>
      </c>
      <c r="K3" s="11" t="s">
        <v>1707</v>
      </c>
      <c r="L3" s="11" t="s">
        <v>51</v>
      </c>
      <c r="M3" s="11" t="s">
        <v>5050</v>
      </c>
      <c r="N3" s="11" t="s">
        <v>3913</v>
      </c>
      <c r="O3" s="11" t="s">
        <v>7025</v>
      </c>
      <c r="P3" s="11" t="s">
        <v>1715</v>
      </c>
      <c r="Q3" s="11" t="s">
        <v>34</v>
      </c>
      <c r="R3" s="11" t="s">
        <v>1716</v>
      </c>
      <c r="S3" s="11" t="s">
        <v>1717</v>
      </c>
      <c r="T3" s="11" t="s">
        <v>29</v>
      </c>
      <c r="U3" s="12">
        <v>36495</v>
      </c>
      <c r="W3" s="11" t="s">
        <v>1718</v>
      </c>
      <c r="X3" s="11" t="s">
        <v>29</v>
      </c>
      <c r="Y3" s="11" t="s">
        <v>29</v>
      </c>
      <c r="AB3" s="11" t="s">
        <v>1705</v>
      </c>
      <c r="AC3" s="11" t="s">
        <v>1708</v>
      </c>
      <c r="AD3" s="11" t="s">
        <v>1709</v>
      </c>
      <c r="AE3" s="11" t="s">
        <v>29</v>
      </c>
      <c r="AF3" s="11" t="s">
        <v>6476</v>
      </c>
      <c r="AG3" s="11" t="s">
        <v>6996</v>
      </c>
      <c r="AH3" s="11" t="s">
        <v>6987</v>
      </c>
      <c r="AI3" s="11" t="s">
        <v>6988</v>
      </c>
      <c r="AJ3" s="11" t="s">
        <v>7108</v>
      </c>
      <c r="AK3" s="11" t="s">
        <v>7076</v>
      </c>
      <c r="AL3" s="11" t="s">
        <v>7114</v>
      </c>
      <c r="AM3" s="11" t="s">
        <v>29</v>
      </c>
      <c r="AN3" s="11" t="s">
        <v>6991</v>
      </c>
      <c r="AO3" s="11" t="s">
        <v>7328</v>
      </c>
      <c r="AP3" s="11" t="s">
        <v>7321</v>
      </c>
      <c r="AQ3" s="11" t="s">
        <v>7322</v>
      </c>
    </row>
    <row r="4" spans="1:43" ht="30" x14ac:dyDescent="0.25">
      <c r="A4" s="10">
        <v>216</v>
      </c>
      <c r="B4" s="10">
        <v>1480</v>
      </c>
      <c r="C4" s="11" t="s">
        <v>6655</v>
      </c>
      <c r="D4" s="11" t="s">
        <v>1706</v>
      </c>
      <c r="E4" s="11" t="s">
        <v>29</v>
      </c>
      <c r="F4" s="11" t="s">
        <v>380</v>
      </c>
      <c r="G4" s="11" t="s">
        <v>27</v>
      </c>
      <c r="H4" s="11" t="s">
        <v>6654</v>
      </c>
      <c r="I4" s="11" t="s">
        <v>381</v>
      </c>
      <c r="J4" s="11" t="s">
        <v>3488</v>
      </c>
      <c r="K4" s="11" t="s">
        <v>1707</v>
      </c>
      <c r="L4" s="11" t="s">
        <v>51</v>
      </c>
      <c r="M4" s="11" t="s">
        <v>5050</v>
      </c>
      <c r="N4" s="11" t="s">
        <v>3913</v>
      </c>
      <c r="O4" s="11" t="s">
        <v>7025</v>
      </c>
      <c r="P4" s="11" t="s">
        <v>1711</v>
      </c>
      <c r="Q4" s="11" t="s">
        <v>34</v>
      </c>
      <c r="R4" s="11" t="s">
        <v>1712</v>
      </c>
      <c r="S4" s="11" t="s">
        <v>1713</v>
      </c>
      <c r="T4" s="11" t="s">
        <v>687</v>
      </c>
      <c r="U4" s="12">
        <v>36367</v>
      </c>
      <c r="W4" s="11" t="s">
        <v>1714</v>
      </c>
      <c r="X4" s="11" t="s">
        <v>29</v>
      </c>
      <c r="Y4" s="11" t="s">
        <v>29</v>
      </c>
      <c r="AB4" s="11" t="s">
        <v>1705</v>
      </c>
      <c r="AC4" s="11" t="s">
        <v>1708</v>
      </c>
      <c r="AD4" s="11" t="s">
        <v>1709</v>
      </c>
      <c r="AE4" s="11" t="s">
        <v>29</v>
      </c>
      <c r="AF4" s="11" t="s">
        <v>6476</v>
      </c>
      <c r="AG4" s="11" t="s">
        <v>6996</v>
      </c>
      <c r="AH4" s="11" t="s">
        <v>6987</v>
      </c>
      <c r="AI4" s="11" t="s">
        <v>6988</v>
      </c>
      <c r="AJ4" s="11" t="s">
        <v>7108</v>
      </c>
      <c r="AK4" s="11" t="s">
        <v>7076</v>
      </c>
      <c r="AL4" s="11" t="s">
        <v>7114</v>
      </c>
      <c r="AM4" s="11" t="s">
        <v>29</v>
      </c>
      <c r="AN4" s="11" t="s">
        <v>6991</v>
      </c>
      <c r="AO4" s="11" t="s">
        <v>7328</v>
      </c>
      <c r="AP4" s="11" t="s">
        <v>7321</v>
      </c>
      <c r="AQ4" s="11" t="s">
        <v>7322</v>
      </c>
    </row>
    <row r="5" spans="1:43" ht="30" x14ac:dyDescent="0.25">
      <c r="A5" s="10">
        <v>216</v>
      </c>
      <c r="B5" s="10">
        <v>1476</v>
      </c>
      <c r="C5" s="11" t="s">
        <v>6655</v>
      </c>
      <c r="D5" s="11" t="s">
        <v>1706</v>
      </c>
      <c r="E5" s="11" t="s">
        <v>29</v>
      </c>
      <c r="F5" s="11" t="s">
        <v>380</v>
      </c>
      <c r="G5" s="11" t="s">
        <v>27</v>
      </c>
      <c r="H5" s="11" t="s">
        <v>6654</v>
      </c>
      <c r="I5" s="11" t="s">
        <v>381</v>
      </c>
      <c r="J5" s="11" t="s">
        <v>3488</v>
      </c>
      <c r="K5" s="11" t="s">
        <v>1707</v>
      </c>
      <c r="L5" s="11" t="s">
        <v>51</v>
      </c>
      <c r="M5" s="11" t="s">
        <v>5050</v>
      </c>
      <c r="N5" s="11" t="s">
        <v>3913</v>
      </c>
      <c r="O5" s="11" t="s">
        <v>7025</v>
      </c>
      <c r="P5" s="11" t="s">
        <v>1687</v>
      </c>
      <c r="Q5" s="11" t="s">
        <v>5561</v>
      </c>
      <c r="R5" s="11" t="s">
        <v>1688</v>
      </c>
      <c r="S5" s="11" t="s">
        <v>1689</v>
      </c>
      <c r="T5" s="11" t="s">
        <v>561</v>
      </c>
      <c r="U5" s="12">
        <v>36661</v>
      </c>
      <c r="W5" s="11" t="s">
        <v>1690</v>
      </c>
      <c r="X5" s="11" t="s">
        <v>29</v>
      </c>
      <c r="Y5" s="11" t="s">
        <v>29</v>
      </c>
      <c r="AB5" s="11" t="s">
        <v>1705</v>
      </c>
      <c r="AC5" s="11" t="s">
        <v>1708</v>
      </c>
      <c r="AD5" s="11" t="s">
        <v>1709</v>
      </c>
      <c r="AE5" s="11" t="s">
        <v>29</v>
      </c>
      <c r="AF5" s="11" t="s">
        <v>6476</v>
      </c>
      <c r="AG5" s="11" t="s">
        <v>6996</v>
      </c>
      <c r="AH5" s="11" t="s">
        <v>6987</v>
      </c>
      <c r="AI5" s="11" t="s">
        <v>6988</v>
      </c>
      <c r="AJ5" s="11" t="s">
        <v>7108</v>
      </c>
      <c r="AK5" s="11" t="s">
        <v>7076</v>
      </c>
      <c r="AL5" s="11" t="s">
        <v>7114</v>
      </c>
      <c r="AM5" s="11" t="s">
        <v>29</v>
      </c>
      <c r="AN5" s="11" t="s">
        <v>6991</v>
      </c>
      <c r="AO5" s="11" t="s">
        <v>7328</v>
      </c>
      <c r="AP5" s="11" t="s">
        <v>7321</v>
      </c>
      <c r="AQ5" s="11" t="s">
        <v>7322</v>
      </c>
    </row>
    <row r="6" spans="1:43" ht="30" x14ac:dyDescent="0.25">
      <c r="A6" s="10">
        <v>216</v>
      </c>
      <c r="B6" s="10">
        <v>1865</v>
      </c>
      <c r="C6" s="11" t="s">
        <v>6655</v>
      </c>
      <c r="D6" s="11" t="s">
        <v>1706</v>
      </c>
      <c r="E6" s="11" t="s">
        <v>29</v>
      </c>
      <c r="F6" s="11" t="s">
        <v>380</v>
      </c>
      <c r="G6" s="11" t="s">
        <v>27</v>
      </c>
      <c r="H6" s="11" t="s">
        <v>6654</v>
      </c>
      <c r="I6" s="11" t="s">
        <v>381</v>
      </c>
      <c r="J6" s="11" t="s">
        <v>3488</v>
      </c>
      <c r="K6" s="11" t="s">
        <v>1707</v>
      </c>
      <c r="L6" s="11" t="s">
        <v>51</v>
      </c>
      <c r="M6" s="11" t="s">
        <v>5050</v>
      </c>
      <c r="N6" s="11" t="s">
        <v>3913</v>
      </c>
      <c r="O6" s="11" t="s">
        <v>7025</v>
      </c>
      <c r="P6" s="11" t="s">
        <v>4133</v>
      </c>
      <c r="Q6" s="11" t="s">
        <v>34</v>
      </c>
      <c r="R6" s="11" t="s">
        <v>4134</v>
      </c>
      <c r="S6" s="11" t="s">
        <v>4135</v>
      </c>
      <c r="T6" s="11" t="s">
        <v>29</v>
      </c>
      <c r="U6" s="12">
        <v>43024</v>
      </c>
      <c r="W6" s="11" t="s">
        <v>4136</v>
      </c>
      <c r="X6" s="11" t="s">
        <v>29</v>
      </c>
      <c r="Y6" s="11" t="s">
        <v>29</v>
      </c>
      <c r="AB6" s="11" t="s">
        <v>1705</v>
      </c>
      <c r="AC6" s="11" t="s">
        <v>1708</v>
      </c>
      <c r="AD6" s="11" t="s">
        <v>1709</v>
      </c>
      <c r="AE6" s="11" t="s">
        <v>29</v>
      </c>
      <c r="AF6" s="11" t="s">
        <v>6476</v>
      </c>
      <c r="AG6" s="11" t="s">
        <v>6996</v>
      </c>
      <c r="AH6" s="11" t="s">
        <v>6987</v>
      </c>
      <c r="AI6" s="11" t="s">
        <v>6988</v>
      </c>
      <c r="AJ6" s="11" t="s">
        <v>7108</v>
      </c>
      <c r="AK6" s="11" t="s">
        <v>7076</v>
      </c>
      <c r="AL6" s="11" t="s">
        <v>7114</v>
      </c>
      <c r="AM6" s="11" t="s">
        <v>29</v>
      </c>
      <c r="AN6" s="11" t="s">
        <v>6991</v>
      </c>
      <c r="AO6" s="11" t="s">
        <v>7328</v>
      </c>
      <c r="AP6" s="11" t="s">
        <v>7321</v>
      </c>
      <c r="AQ6" s="11" t="s">
        <v>7322</v>
      </c>
    </row>
    <row r="7" spans="1:43" ht="30" x14ac:dyDescent="0.25">
      <c r="A7" s="10">
        <v>238</v>
      </c>
      <c r="B7" s="10">
        <v>1526</v>
      </c>
      <c r="C7" s="11" t="s">
        <v>6689</v>
      </c>
      <c r="D7" s="11" t="s">
        <v>4850</v>
      </c>
      <c r="E7" s="11" t="s">
        <v>1947</v>
      </c>
      <c r="F7" s="11" t="s">
        <v>251</v>
      </c>
      <c r="G7" s="11" t="s">
        <v>27</v>
      </c>
      <c r="H7" s="11" t="s">
        <v>6603</v>
      </c>
      <c r="I7" s="11" t="s">
        <v>116</v>
      </c>
      <c r="J7" s="11" t="s">
        <v>3476</v>
      </c>
      <c r="K7" s="11" t="s">
        <v>1948</v>
      </c>
      <c r="L7" s="11" t="s">
        <v>51</v>
      </c>
      <c r="M7" s="11" t="s">
        <v>5050</v>
      </c>
      <c r="N7" s="11" t="s">
        <v>4041</v>
      </c>
      <c r="O7" s="11" t="s">
        <v>3645</v>
      </c>
      <c r="P7" s="11" t="s">
        <v>1951</v>
      </c>
      <c r="Q7" s="11" t="s">
        <v>34</v>
      </c>
      <c r="R7" s="11" t="s">
        <v>1952</v>
      </c>
      <c r="S7" s="11" t="s">
        <v>1953</v>
      </c>
      <c r="T7" s="11" t="s">
        <v>1040</v>
      </c>
      <c r="U7" s="12">
        <v>35275</v>
      </c>
      <c r="W7" s="11" t="s">
        <v>1954</v>
      </c>
      <c r="X7" s="11" t="s">
        <v>29</v>
      </c>
      <c r="Y7" s="11" t="s">
        <v>29</v>
      </c>
      <c r="AB7" s="11" t="s">
        <v>1946</v>
      </c>
      <c r="AC7" s="11" t="s">
        <v>1949</v>
      </c>
      <c r="AD7" s="11" t="s">
        <v>1950</v>
      </c>
      <c r="AE7" s="11" t="s">
        <v>29</v>
      </c>
      <c r="AF7" s="11" t="s">
        <v>6482</v>
      </c>
      <c r="AG7" s="11" t="s">
        <v>6980</v>
      </c>
      <c r="AH7" s="11" t="s">
        <v>6987</v>
      </c>
      <c r="AI7" s="11" t="s">
        <v>6988</v>
      </c>
      <c r="AJ7" s="11" t="s">
        <v>7075</v>
      </c>
      <c r="AK7" s="11" t="s">
        <v>7076</v>
      </c>
      <c r="AL7" s="11" t="s">
        <v>7140</v>
      </c>
      <c r="AM7" s="11" t="s">
        <v>29</v>
      </c>
      <c r="AN7" s="11" t="s">
        <v>6991</v>
      </c>
      <c r="AO7" s="11" t="s">
        <v>7320</v>
      </c>
      <c r="AP7" s="11" t="s">
        <v>7321</v>
      </c>
      <c r="AQ7" s="11" t="s">
        <v>7319</v>
      </c>
    </row>
    <row r="8" spans="1:43" ht="30" x14ac:dyDescent="0.25">
      <c r="A8" s="10">
        <v>238</v>
      </c>
      <c r="B8" s="10">
        <v>1527</v>
      </c>
      <c r="C8" s="11" t="s">
        <v>6689</v>
      </c>
      <c r="D8" s="11" t="s">
        <v>4850</v>
      </c>
      <c r="E8" s="11" t="s">
        <v>1947</v>
      </c>
      <c r="F8" s="11" t="s">
        <v>251</v>
      </c>
      <c r="G8" s="11" t="s">
        <v>27</v>
      </c>
      <c r="H8" s="11" t="s">
        <v>6603</v>
      </c>
      <c r="I8" s="11" t="s">
        <v>116</v>
      </c>
      <c r="J8" s="11" t="s">
        <v>3476</v>
      </c>
      <c r="K8" s="11" t="s">
        <v>1948</v>
      </c>
      <c r="L8" s="11" t="s">
        <v>51</v>
      </c>
      <c r="M8" s="11" t="s">
        <v>5050</v>
      </c>
      <c r="N8" s="11" t="s">
        <v>4041</v>
      </c>
      <c r="O8" s="11" t="s">
        <v>3645</v>
      </c>
      <c r="P8" s="11" t="s">
        <v>1955</v>
      </c>
      <c r="Q8" s="11" t="s">
        <v>34</v>
      </c>
      <c r="R8" s="11" t="s">
        <v>1223</v>
      </c>
      <c r="S8" s="11" t="s">
        <v>1956</v>
      </c>
      <c r="T8" s="11" t="s">
        <v>1611</v>
      </c>
      <c r="U8" s="12">
        <v>41176</v>
      </c>
      <c r="W8" s="11" t="s">
        <v>1957</v>
      </c>
      <c r="X8" s="11" t="s">
        <v>29</v>
      </c>
      <c r="Y8" s="11" t="s">
        <v>29</v>
      </c>
      <c r="AB8" s="11" t="s">
        <v>1946</v>
      </c>
      <c r="AC8" s="11" t="s">
        <v>1949</v>
      </c>
      <c r="AD8" s="11" t="s">
        <v>1950</v>
      </c>
      <c r="AE8" s="11" t="s">
        <v>29</v>
      </c>
      <c r="AF8" s="11" t="s">
        <v>6482</v>
      </c>
      <c r="AG8" s="11" t="s">
        <v>6980</v>
      </c>
      <c r="AH8" s="11" t="s">
        <v>6987</v>
      </c>
      <c r="AI8" s="11" t="s">
        <v>6988</v>
      </c>
      <c r="AJ8" s="11" t="s">
        <v>7075</v>
      </c>
      <c r="AK8" s="11" t="s">
        <v>7076</v>
      </c>
      <c r="AL8" s="11" t="s">
        <v>7140</v>
      </c>
      <c r="AM8" s="11" t="s">
        <v>29</v>
      </c>
      <c r="AN8" s="11" t="s">
        <v>6991</v>
      </c>
      <c r="AO8" s="11" t="s">
        <v>7320</v>
      </c>
      <c r="AP8" s="11" t="s">
        <v>7321</v>
      </c>
      <c r="AQ8" s="11" t="s">
        <v>7319</v>
      </c>
    </row>
    <row r="9" spans="1:43" ht="30" x14ac:dyDescent="0.25">
      <c r="A9" s="10">
        <v>238</v>
      </c>
      <c r="B9" s="10">
        <v>1528</v>
      </c>
      <c r="C9" s="11" t="s">
        <v>6689</v>
      </c>
      <c r="D9" s="11" t="s">
        <v>4850</v>
      </c>
      <c r="E9" s="11" t="s">
        <v>1947</v>
      </c>
      <c r="F9" s="11" t="s">
        <v>251</v>
      </c>
      <c r="G9" s="11" t="s">
        <v>27</v>
      </c>
      <c r="H9" s="11" t="s">
        <v>6603</v>
      </c>
      <c r="I9" s="11" t="s">
        <v>116</v>
      </c>
      <c r="J9" s="11" t="s">
        <v>3476</v>
      </c>
      <c r="K9" s="11" t="s">
        <v>1948</v>
      </c>
      <c r="L9" s="11" t="s">
        <v>51</v>
      </c>
      <c r="M9" s="11" t="s">
        <v>5050</v>
      </c>
      <c r="N9" s="11" t="s">
        <v>4041</v>
      </c>
      <c r="O9" s="11" t="s">
        <v>3645</v>
      </c>
      <c r="P9" s="11" t="s">
        <v>1958</v>
      </c>
      <c r="Q9" s="11" t="s">
        <v>34</v>
      </c>
      <c r="R9" s="11" t="s">
        <v>1959</v>
      </c>
      <c r="S9" s="11" t="s">
        <v>1960</v>
      </c>
      <c r="T9" s="11" t="s">
        <v>1961</v>
      </c>
      <c r="U9" s="12">
        <v>41610</v>
      </c>
      <c r="W9" s="11" t="s">
        <v>1962</v>
      </c>
      <c r="X9" s="11" t="s">
        <v>29</v>
      </c>
      <c r="Y9" s="11" t="s">
        <v>29</v>
      </c>
      <c r="AB9" s="11" t="s">
        <v>1946</v>
      </c>
      <c r="AC9" s="11" t="s">
        <v>1949</v>
      </c>
      <c r="AD9" s="11" t="s">
        <v>1950</v>
      </c>
      <c r="AE9" s="11" t="s">
        <v>29</v>
      </c>
      <c r="AF9" s="11" t="s">
        <v>6482</v>
      </c>
      <c r="AG9" s="11" t="s">
        <v>6980</v>
      </c>
      <c r="AH9" s="11" t="s">
        <v>6987</v>
      </c>
      <c r="AI9" s="11" t="s">
        <v>6988</v>
      </c>
      <c r="AJ9" s="11" t="s">
        <v>7075</v>
      </c>
      <c r="AK9" s="11" t="s">
        <v>7076</v>
      </c>
      <c r="AL9" s="11" t="s">
        <v>7140</v>
      </c>
      <c r="AM9" s="11" t="s">
        <v>29</v>
      </c>
      <c r="AN9" s="11" t="s">
        <v>6991</v>
      </c>
      <c r="AO9" s="11" t="s">
        <v>7320</v>
      </c>
      <c r="AP9" s="11" t="s">
        <v>7321</v>
      </c>
      <c r="AQ9" s="11" t="s">
        <v>7319</v>
      </c>
    </row>
    <row r="10" spans="1:43" ht="30" x14ac:dyDescent="0.25">
      <c r="A10" s="10">
        <v>238</v>
      </c>
      <c r="B10" s="10">
        <v>1530</v>
      </c>
      <c r="C10" s="11" t="s">
        <v>6689</v>
      </c>
      <c r="D10" s="11" t="s">
        <v>4850</v>
      </c>
      <c r="E10" s="11" t="s">
        <v>1947</v>
      </c>
      <c r="F10" s="11" t="s">
        <v>251</v>
      </c>
      <c r="G10" s="11" t="s">
        <v>27</v>
      </c>
      <c r="H10" s="11" t="s">
        <v>6603</v>
      </c>
      <c r="I10" s="11" t="s">
        <v>116</v>
      </c>
      <c r="J10" s="11" t="s">
        <v>3476</v>
      </c>
      <c r="K10" s="11" t="s">
        <v>1948</v>
      </c>
      <c r="L10" s="11" t="s">
        <v>51</v>
      </c>
      <c r="M10" s="11" t="s">
        <v>5050</v>
      </c>
      <c r="N10" s="11" t="s">
        <v>4041</v>
      </c>
      <c r="O10" s="11" t="s">
        <v>3645</v>
      </c>
      <c r="P10" s="11" t="s">
        <v>1963</v>
      </c>
      <c r="Q10" s="11" t="s">
        <v>5561</v>
      </c>
      <c r="R10" s="11" t="s">
        <v>1964</v>
      </c>
      <c r="S10" s="11" t="s">
        <v>1638</v>
      </c>
      <c r="T10" s="11" t="s">
        <v>29</v>
      </c>
      <c r="U10" s="12">
        <v>42632</v>
      </c>
      <c r="W10" s="11" t="s">
        <v>1965</v>
      </c>
      <c r="X10" s="11" t="s">
        <v>29</v>
      </c>
      <c r="Y10" s="11" t="s">
        <v>29</v>
      </c>
      <c r="AB10" s="11" t="s">
        <v>1946</v>
      </c>
      <c r="AC10" s="11" t="s">
        <v>1949</v>
      </c>
      <c r="AD10" s="11" t="s">
        <v>1950</v>
      </c>
      <c r="AE10" s="11" t="s">
        <v>29</v>
      </c>
      <c r="AF10" s="11" t="s">
        <v>6482</v>
      </c>
      <c r="AG10" s="11" t="s">
        <v>6980</v>
      </c>
      <c r="AH10" s="11" t="s">
        <v>6987</v>
      </c>
      <c r="AI10" s="11" t="s">
        <v>6988</v>
      </c>
      <c r="AJ10" s="11" t="s">
        <v>7075</v>
      </c>
      <c r="AK10" s="11" t="s">
        <v>7076</v>
      </c>
      <c r="AL10" s="11" t="s">
        <v>7140</v>
      </c>
      <c r="AM10" s="11" t="s">
        <v>29</v>
      </c>
      <c r="AN10" s="11" t="s">
        <v>6991</v>
      </c>
      <c r="AO10" s="11" t="s">
        <v>7320</v>
      </c>
      <c r="AP10" s="11" t="s">
        <v>7321</v>
      </c>
      <c r="AQ10" s="11" t="s">
        <v>7319</v>
      </c>
    </row>
    <row r="11" spans="1:43" ht="30" x14ac:dyDescent="0.25">
      <c r="A11" s="10">
        <v>238</v>
      </c>
      <c r="B11" s="10">
        <v>1810</v>
      </c>
      <c r="C11" s="11" t="s">
        <v>6689</v>
      </c>
      <c r="D11" s="11" t="s">
        <v>4850</v>
      </c>
      <c r="E11" s="11" t="s">
        <v>1947</v>
      </c>
      <c r="F11" s="11" t="s">
        <v>251</v>
      </c>
      <c r="G11" s="11" t="s">
        <v>27</v>
      </c>
      <c r="H11" s="11" t="s">
        <v>6603</v>
      </c>
      <c r="I11" s="11" t="s">
        <v>116</v>
      </c>
      <c r="J11" s="11" t="s">
        <v>3476</v>
      </c>
      <c r="K11" s="11" t="s">
        <v>1948</v>
      </c>
      <c r="L11" s="11" t="s">
        <v>51</v>
      </c>
      <c r="M11" s="11" t="s">
        <v>5050</v>
      </c>
      <c r="N11" s="11" t="s">
        <v>4041</v>
      </c>
      <c r="O11" s="11" t="s">
        <v>3645</v>
      </c>
      <c r="P11" s="11" t="s">
        <v>3934</v>
      </c>
      <c r="Q11" s="11" t="s">
        <v>5561</v>
      </c>
      <c r="R11" s="11" t="s">
        <v>3935</v>
      </c>
      <c r="S11" s="11" t="s">
        <v>1222</v>
      </c>
      <c r="T11" s="11" t="s">
        <v>29</v>
      </c>
      <c r="U11" s="12">
        <v>42912</v>
      </c>
      <c r="W11" s="11" t="s">
        <v>3936</v>
      </c>
      <c r="X11" s="11" t="s">
        <v>29</v>
      </c>
      <c r="Y11" s="11" t="s">
        <v>29</v>
      </c>
      <c r="AB11" s="11" t="s">
        <v>1946</v>
      </c>
      <c r="AC11" s="11" t="s">
        <v>1949</v>
      </c>
      <c r="AD11" s="11" t="s">
        <v>1950</v>
      </c>
      <c r="AE11" s="11" t="s">
        <v>29</v>
      </c>
      <c r="AF11" s="11" t="s">
        <v>6482</v>
      </c>
      <c r="AG11" s="11" t="s">
        <v>6980</v>
      </c>
      <c r="AH11" s="11" t="s">
        <v>6987</v>
      </c>
      <c r="AI11" s="11" t="s">
        <v>6988</v>
      </c>
      <c r="AJ11" s="11" t="s">
        <v>7075</v>
      </c>
      <c r="AK11" s="11" t="s">
        <v>7076</v>
      </c>
      <c r="AL11" s="11" t="s">
        <v>7140</v>
      </c>
      <c r="AM11" s="11" t="s">
        <v>29</v>
      </c>
      <c r="AN11" s="11" t="s">
        <v>6991</v>
      </c>
      <c r="AO11" s="11" t="s">
        <v>7320</v>
      </c>
      <c r="AP11" s="11" t="s">
        <v>7321</v>
      </c>
      <c r="AQ11" s="11" t="s">
        <v>7319</v>
      </c>
    </row>
    <row r="12" spans="1:43" ht="30" x14ac:dyDescent="0.25">
      <c r="A12" s="10">
        <v>225</v>
      </c>
      <c r="B12" s="10">
        <v>1499</v>
      </c>
      <c r="C12" s="11" t="s">
        <v>6670</v>
      </c>
      <c r="D12" s="11" t="s">
        <v>1813</v>
      </c>
      <c r="E12" s="11" t="s">
        <v>673</v>
      </c>
      <c r="F12" s="11" t="s">
        <v>178</v>
      </c>
      <c r="G12" s="11" t="s">
        <v>27</v>
      </c>
      <c r="H12" s="11" t="s">
        <v>6671</v>
      </c>
      <c r="I12" s="11" t="s">
        <v>97</v>
      </c>
      <c r="J12" s="11" t="s">
        <v>3476</v>
      </c>
      <c r="K12" s="11" t="s">
        <v>1814</v>
      </c>
      <c r="L12" s="11" t="s">
        <v>369</v>
      </c>
      <c r="M12" s="11" t="s">
        <v>5050</v>
      </c>
      <c r="N12" s="11" t="s">
        <v>164</v>
      </c>
      <c r="O12" s="11" t="s">
        <v>6480</v>
      </c>
      <c r="P12" s="11" t="s">
        <v>1817</v>
      </c>
      <c r="Q12" s="11" t="s">
        <v>34</v>
      </c>
      <c r="R12" s="11" t="s">
        <v>1818</v>
      </c>
      <c r="S12" s="11" t="s">
        <v>1438</v>
      </c>
      <c r="T12" s="11" t="s">
        <v>168</v>
      </c>
      <c r="U12" s="12">
        <v>37879</v>
      </c>
      <c r="W12" s="11" t="s">
        <v>1819</v>
      </c>
      <c r="X12" s="11" t="s">
        <v>29</v>
      </c>
      <c r="Y12" s="11" t="s">
        <v>29</v>
      </c>
      <c r="AB12" s="11" t="s">
        <v>1812</v>
      </c>
      <c r="AC12" s="11" t="s">
        <v>1815</v>
      </c>
      <c r="AD12" s="11" t="s">
        <v>1816</v>
      </c>
      <c r="AE12" s="11" t="s">
        <v>29</v>
      </c>
      <c r="AF12" s="11" t="s">
        <v>5743</v>
      </c>
      <c r="AG12" s="11" t="s">
        <v>6980</v>
      </c>
      <c r="AH12" s="11" t="s">
        <v>6987</v>
      </c>
      <c r="AI12" s="11" t="s">
        <v>6988</v>
      </c>
      <c r="AJ12" s="11" t="s">
        <v>7075</v>
      </c>
      <c r="AK12" s="11" t="s">
        <v>7076</v>
      </c>
      <c r="AL12" s="11" t="s">
        <v>7124</v>
      </c>
      <c r="AM12" s="11" t="s">
        <v>29</v>
      </c>
      <c r="AN12" s="11" t="s">
        <v>6991</v>
      </c>
      <c r="AO12" s="11" t="s">
        <v>7320</v>
      </c>
      <c r="AP12" s="11" t="s">
        <v>7318</v>
      </c>
      <c r="AQ12" s="11" t="s">
        <v>7319</v>
      </c>
    </row>
    <row r="13" spans="1:43" ht="30" x14ac:dyDescent="0.25">
      <c r="A13" s="10">
        <v>268</v>
      </c>
      <c r="B13" s="10">
        <v>1705</v>
      </c>
      <c r="C13" s="11" t="s">
        <v>6722</v>
      </c>
      <c r="D13" s="11" t="s">
        <v>2579</v>
      </c>
      <c r="E13" s="11" t="s">
        <v>29</v>
      </c>
      <c r="F13" s="11" t="s">
        <v>380</v>
      </c>
      <c r="G13" s="11" t="s">
        <v>27</v>
      </c>
      <c r="H13" s="11" t="s">
        <v>6654</v>
      </c>
      <c r="I13" s="11" t="s">
        <v>381</v>
      </c>
      <c r="J13" s="11" t="s">
        <v>3488</v>
      </c>
      <c r="K13" s="11" t="s">
        <v>2580</v>
      </c>
      <c r="L13" s="11" t="s">
        <v>892</v>
      </c>
      <c r="M13" s="11" t="s">
        <v>32</v>
      </c>
      <c r="N13" s="11" t="s">
        <v>7383</v>
      </c>
      <c r="O13" s="11" t="s">
        <v>3651</v>
      </c>
      <c r="P13" s="11" t="s">
        <v>2583</v>
      </c>
      <c r="Q13" s="11" t="s">
        <v>34</v>
      </c>
      <c r="R13" s="11" t="s">
        <v>2584</v>
      </c>
      <c r="S13" s="11" t="s">
        <v>2585</v>
      </c>
      <c r="T13" s="11" t="s">
        <v>29</v>
      </c>
      <c r="U13" s="12">
        <v>36951</v>
      </c>
      <c r="W13" s="11" t="s">
        <v>2586</v>
      </c>
      <c r="X13" s="11" t="s">
        <v>29</v>
      </c>
      <c r="Y13" s="11" t="s">
        <v>29</v>
      </c>
      <c r="AB13" s="11" t="s">
        <v>2578</v>
      </c>
      <c r="AC13" s="11" t="s">
        <v>2581</v>
      </c>
      <c r="AD13" s="11" t="s">
        <v>2582</v>
      </c>
      <c r="AE13" s="11" t="s">
        <v>29</v>
      </c>
      <c r="AF13" s="11" t="s">
        <v>5782</v>
      </c>
      <c r="AG13" s="11" t="s">
        <v>6996</v>
      </c>
      <c r="AH13" s="11" t="s">
        <v>6975</v>
      </c>
      <c r="AI13" s="11" t="s">
        <v>6976</v>
      </c>
      <c r="AJ13" s="11" t="s">
        <v>7108</v>
      </c>
      <c r="AK13" s="11" t="s">
        <v>7076</v>
      </c>
      <c r="AL13" s="11" t="s">
        <v>7171</v>
      </c>
      <c r="AM13" s="11" t="s">
        <v>29</v>
      </c>
      <c r="AN13" s="11" t="s">
        <v>6991</v>
      </c>
      <c r="AO13" s="11" t="s">
        <v>7326</v>
      </c>
      <c r="AP13" s="11" t="s">
        <v>7323</v>
      </c>
      <c r="AQ13" s="11" t="s">
        <v>7322</v>
      </c>
    </row>
    <row r="14" spans="1:43" ht="30" x14ac:dyDescent="0.25">
      <c r="A14" s="10">
        <v>206</v>
      </c>
      <c r="B14" s="10">
        <v>1447</v>
      </c>
      <c r="C14" s="11" t="s">
        <v>6639</v>
      </c>
      <c r="D14" s="11" t="s">
        <v>1601</v>
      </c>
      <c r="E14" s="11" t="s">
        <v>29</v>
      </c>
      <c r="F14" s="11" t="s">
        <v>146</v>
      </c>
      <c r="G14" s="11" t="s">
        <v>27</v>
      </c>
      <c r="H14" s="11" t="s">
        <v>6615</v>
      </c>
      <c r="I14" s="11" t="s">
        <v>97</v>
      </c>
      <c r="J14" s="11" t="s">
        <v>3476</v>
      </c>
      <c r="K14" s="11" t="s">
        <v>1602</v>
      </c>
      <c r="L14" s="11" t="s">
        <v>369</v>
      </c>
      <c r="M14" s="11" t="s">
        <v>5050</v>
      </c>
      <c r="N14" s="11" t="s">
        <v>4041</v>
      </c>
      <c r="O14" s="11" t="s">
        <v>6480</v>
      </c>
      <c r="P14" s="11" t="s">
        <v>1605</v>
      </c>
      <c r="Q14" s="11" t="s">
        <v>34</v>
      </c>
      <c r="R14" s="11" t="s">
        <v>1606</v>
      </c>
      <c r="S14" s="11" t="s">
        <v>1607</v>
      </c>
      <c r="T14" s="11" t="s">
        <v>317</v>
      </c>
      <c r="U14" s="12">
        <v>37437</v>
      </c>
      <c r="W14" s="11" t="s">
        <v>1608</v>
      </c>
      <c r="X14" s="11" t="s">
        <v>29</v>
      </c>
      <c r="Y14" s="11" t="s">
        <v>29</v>
      </c>
      <c r="AB14" s="11" t="s">
        <v>1600</v>
      </c>
      <c r="AC14" s="11" t="s">
        <v>1603</v>
      </c>
      <c r="AD14" s="11" t="s">
        <v>1604</v>
      </c>
      <c r="AE14" s="11" t="s">
        <v>29</v>
      </c>
      <c r="AF14" s="11" t="s">
        <v>6473</v>
      </c>
      <c r="AG14" s="11" t="s">
        <v>6984</v>
      </c>
      <c r="AH14" s="11" t="s">
        <v>6987</v>
      </c>
      <c r="AI14" s="11" t="s">
        <v>6988</v>
      </c>
      <c r="AJ14" s="11" t="s">
        <v>7075</v>
      </c>
      <c r="AK14" s="11" t="s">
        <v>7076</v>
      </c>
      <c r="AL14" s="11" t="s">
        <v>7103</v>
      </c>
      <c r="AM14" s="11" t="s">
        <v>29</v>
      </c>
      <c r="AN14" s="11" t="s">
        <v>6991</v>
      </c>
      <c r="AO14" s="11" t="s">
        <v>7320</v>
      </c>
      <c r="AP14" s="11" t="s">
        <v>7318</v>
      </c>
      <c r="AQ14" s="11" t="s">
        <v>7319</v>
      </c>
    </row>
    <row r="15" spans="1:43" ht="30" x14ac:dyDescent="0.25">
      <c r="A15" s="10">
        <v>102</v>
      </c>
      <c r="B15" s="10">
        <v>1121</v>
      </c>
      <c r="C15" s="11" t="s">
        <v>6771</v>
      </c>
      <c r="D15" s="11" t="s">
        <v>70</v>
      </c>
      <c r="E15" s="11" t="s">
        <v>3473</v>
      </c>
      <c r="F15" s="11" t="s">
        <v>26</v>
      </c>
      <c r="G15" s="11" t="s">
        <v>27</v>
      </c>
      <c r="H15" s="11" t="s">
        <v>6617</v>
      </c>
      <c r="I15" s="11" t="s">
        <v>28</v>
      </c>
      <c r="J15" s="11" t="s">
        <v>3472</v>
      </c>
      <c r="K15" s="11" t="s">
        <v>72</v>
      </c>
      <c r="L15" s="11" t="s">
        <v>75</v>
      </c>
      <c r="M15" s="11" t="s">
        <v>120</v>
      </c>
      <c r="N15" s="11" t="s">
        <v>834</v>
      </c>
      <c r="O15" s="11" t="s">
        <v>3610</v>
      </c>
      <c r="P15" s="11" t="s">
        <v>77</v>
      </c>
      <c r="Q15" s="11" t="s">
        <v>34</v>
      </c>
      <c r="R15" s="11" t="s">
        <v>78</v>
      </c>
      <c r="S15" s="11" t="s">
        <v>79</v>
      </c>
      <c r="T15" s="11" t="s">
        <v>80</v>
      </c>
      <c r="U15" s="12">
        <v>38092</v>
      </c>
      <c r="W15" s="11" t="s">
        <v>81</v>
      </c>
      <c r="X15" s="11" t="s">
        <v>29</v>
      </c>
      <c r="Y15" s="11" t="s">
        <v>29</v>
      </c>
      <c r="AB15" s="11" t="s">
        <v>69</v>
      </c>
      <c r="AC15" s="11" t="s">
        <v>73</v>
      </c>
      <c r="AD15" s="11" t="s">
        <v>74</v>
      </c>
      <c r="AE15" s="11" t="s">
        <v>29</v>
      </c>
      <c r="AF15" s="11" t="s">
        <v>5822</v>
      </c>
      <c r="AG15" s="11" t="s">
        <v>6989</v>
      </c>
      <c r="AH15" s="11" t="s">
        <v>6990</v>
      </c>
      <c r="AI15" s="11" t="s">
        <v>7083</v>
      </c>
      <c r="AJ15" s="11" t="s">
        <v>343</v>
      </c>
      <c r="AK15" s="11" t="s">
        <v>7076</v>
      </c>
      <c r="AL15" s="11" t="s">
        <v>7214</v>
      </c>
      <c r="AM15" s="11" t="s">
        <v>29</v>
      </c>
      <c r="AN15" s="11" t="s">
        <v>7655</v>
      </c>
      <c r="AO15" s="11" t="s">
        <v>7315</v>
      </c>
      <c r="AP15" s="11" t="s">
        <v>7316</v>
      </c>
      <c r="AQ15" s="11" t="s">
        <v>7310</v>
      </c>
    </row>
    <row r="16" spans="1:43" ht="30" x14ac:dyDescent="0.25">
      <c r="A16" s="10">
        <v>102</v>
      </c>
      <c r="B16" s="10">
        <v>1123</v>
      </c>
      <c r="C16" s="11" t="s">
        <v>6771</v>
      </c>
      <c r="D16" s="11" t="s">
        <v>70</v>
      </c>
      <c r="E16" s="11" t="s">
        <v>3473</v>
      </c>
      <c r="F16" s="11" t="s">
        <v>26</v>
      </c>
      <c r="G16" s="11" t="s">
        <v>27</v>
      </c>
      <c r="H16" s="11" t="s">
        <v>6617</v>
      </c>
      <c r="I16" s="11" t="s">
        <v>28</v>
      </c>
      <c r="J16" s="11" t="s">
        <v>3472</v>
      </c>
      <c r="K16" s="11" t="s">
        <v>72</v>
      </c>
      <c r="L16" s="11" t="s">
        <v>75</v>
      </c>
      <c r="M16" s="11" t="s">
        <v>120</v>
      </c>
      <c r="N16" s="11" t="s">
        <v>834</v>
      </c>
      <c r="O16" s="11" t="s">
        <v>3610</v>
      </c>
      <c r="P16" s="11" t="s">
        <v>88</v>
      </c>
      <c r="Q16" s="11" t="s">
        <v>83</v>
      </c>
      <c r="R16" s="11" t="s">
        <v>89</v>
      </c>
      <c r="S16" s="11" t="s">
        <v>90</v>
      </c>
      <c r="T16" s="11" t="s">
        <v>91</v>
      </c>
      <c r="U16" s="12">
        <v>41260</v>
      </c>
      <c r="W16" s="11" t="s">
        <v>92</v>
      </c>
      <c r="X16" s="11" t="s">
        <v>29</v>
      </c>
      <c r="Y16" s="11" t="s">
        <v>29</v>
      </c>
      <c r="AB16" s="11" t="s">
        <v>69</v>
      </c>
      <c r="AC16" s="11" t="s">
        <v>73</v>
      </c>
      <c r="AD16" s="11" t="s">
        <v>74</v>
      </c>
      <c r="AE16" s="11" t="s">
        <v>29</v>
      </c>
      <c r="AF16" s="11" t="s">
        <v>5822</v>
      </c>
      <c r="AG16" s="11" t="s">
        <v>6989</v>
      </c>
      <c r="AH16" s="11" t="s">
        <v>6990</v>
      </c>
      <c r="AI16" s="11" t="s">
        <v>7083</v>
      </c>
      <c r="AJ16" s="11" t="s">
        <v>343</v>
      </c>
      <c r="AK16" s="11" t="s">
        <v>7076</v>
      </c>
      <c r="AL16" s="11" t="s">
        <v>7214</v>
      </c>
      <c r="AM16" s="11" t="s">
        <v>29</v>
      </c>
      <c r="AN16" s="11" t="s">
        <v>7655</v>
      </c>
      <c r="AO16" s="11" t="s">
        <v>7315</v>
      </c>
      <c r="AP16" s="11" t="s">
        <v>7316</v>
      </c>
      <c r="AQ16" s="11" t="s">
        <v>7310</v>
      </c>
    </row>
    <row r="17" spans="1:43" ht="30" x14ac:dyDescent="0.25">
      <c r="A17" s="10">
        <v>102</v>
      </c>
      <c r="B17" s="10">
        <v>1122</v>
      </c>
      <c r="C17" s="11" t="s">
        <v>6771</v>
      </c>
      <c r="D17" s="11" t="s">
        <v>70</v>
      </c>
      <c r="E17" s="11" t="s">
        <v>3473</v>
      </c>
      <c r="F17" s="11" t="s">
        <v>26</v>
      </c>
      <c r="G17" s="11" t="s">
        <v>27</v>
      </c>
      <c r="H17" s="11" t="s">
        <v>6617</v>
      </c>
      <c r="I17" s="11" t="s">
        <v>28</v>
      </c>
      <c r="J17" s="11" t="s">
        <v>3472</v>
      </c>
      <c r="K17" s="11" t="s">
        <v>72</v>
      </c>
      <c r="L17" s="11" t="s">
        <v>75</v>
      </c>
      <c r="M17" s="11" t="s">
        <v>120</v>
      </c>
      <c r="N17" s="11" t="s">
        <v>834</v>
      </c>
      <c r="O17" s="11" t="s">
        <v>3610</v>
      </c>
      <c r="P17" s="11" t="s">
        <v>82</v>
      </c>
      <c r="Q17" s="11" t="s">
        <v>83</v>
      </c>
      <c r="R17" s="11" t="s">
        <v>84</v>
      </c>
      <c r="S17" s="11" t="s">
        <v>85</v>
      </c>
      <c r="T17" s="11" t="s">
        <v>86</v>
      </c>
      <c r="U17" s="12">
        <v>39450</v>
      </c>
      <c r="W17" s="11" t="s">
        <v>87</v>
      </c>
      <c r="X17" s="11" t="s">
        <v>29</v>
      </c>
      <c r="Y17" s="11" t="s">
        <v>29</v>
      </c>
      <c r="AB17" s="11" t="s">
        <v>69</v>
      </c>
      <c r="AC17" s="11" t="s">
        <v>73</v>
      </c>
      <c r="AD17" s="11" t="s">
        <v>74</v>
      </c>
      <c r="AE17" s="11" t="s">
        <v>29</v>
      </c>
      <c r="AF17" s="11" t="s">
        <v>5822</v>
      </c>
      <c r="AG17" s="11" t="s">
        <v>6989</v>
      </c>
      <c r="AH17" s="11" t="s">
        <v>6990</v>
      </c>
      <c r="AI17" s="11" t="s">
        <v>7083</v>
      </c>
      <c r="AJ17" s="11" t="s">
        <v>343</v>
      </c>
      <c r="AK17" s="11" t="s">
        <v>7076</v>
      </c>
      <c r="AL17" s="11" t="s">
        <v>7214</v>
      </c>
      <c r="AM17" s="11" t="s">
        <v>29</v>
      </c>
      <c r="AN17" s="11" t="s">
        <v>7655</v>
      </c>
      <c r="AO17" s="11" t="s">
        <v>7315</v>
      </c>
      <c r="AP17" s="11" t="s">
        <v>7316</v>
      </c>
      <c r="AQ17" s="11" t="s">
        <v>7310</v>
      </c>
    </row>
    <row r="18" spans="1:43" ht="30" x14ac:dyDescent="0.25">
      <c r="A18" s="10">
        <v>218</v>
      </c>
      <c r="B18" s="10">
        <v>1484</v>
      </c>
      <c r="C18" s="11" t="s">
        <v>6653</v>
      </c>
      <c r="D18" s="11" t="s">
        <v>1730</v>
      </c>
      <c r="E18" s="11" t="s">
        <v>29</v>
      </c>
      <c r="F18" s="11" t="s">
        <v>380</v>
      </c>
      <c r="G18" s="11" t="s">
        <v>27</v>
      </c>
      <c r="H18" s="11" t="s">
        <v>6654</v>
      </c>
      <c r="I18" s="11" t="s">
        <v>381</v>
      </c>
      <c r="J18" s="11" t="s">
        <v>3488</v>
      </c>
      <c r="K18" s="11" t="s">
        <v>1731</v>
      </c>
      <c r="L18" s="11" t="s">
        <v>51</v>
      </c>
      <c r="M18" s="11" t="s">
        <v>5050</v>
      </c>
      <c r="N18" s="11" t="s">
        <v>3913</v>
      </c>
      <c r="O18" s="11" t="s">
        <v>7548</v>
      </c>
      <c r="P18" s="11" t="s">
        <v>1734</v>
      </c>
      <c r="Q18" s="11" t="s">
        <v>34</v>
      </c>
      <c r="R18" s="11" t="s">
        <v>1735</v>
      </c>
      <c r="S18" s="11" t="s">
        <v>1736</v>
      </c>
      <c r="T18" s="11" t="s">
        <v>29</v>
      </c>
      <c r="U18" s="12">
        <v>34708</v>
      </c>
      <c r="W18" s="11" t="s">
        <v>1737</v>
      </c>
      <c r="X18" s="11" t="s">
        <v>29</v>
      </c>
      <c r="Y18" s="11" t="s">
        <v>29</v>
      </c>
      <c r="Z18" s="13"/>
      <c r="AB18" s="11" t="s">
        <v>1729</v>
      </c>
      <c r="AC18" s="11" t="s">
        <v>1732</v>
      </c>
      <c r="AD18" s="11" t="s">
        <v>1733</v>
      </c>
      <c r="AE18" s="11" t="s">
        <v>29</v>
      </c>
      <c r="AF18" s="11" t="s">
        <v>5733</v>
      </c>
      <c r="AG18" s="11" t="s">
        <v>6996</v>
      </c>
      <c r="AH18" s="11" t="s">
        <v>6987</v>
      </c>
      <c r="AI18" s="11" t="s">
        <v>6988</v>
      </c>
      <c r="AJ18" s="11" t="s">
        <v>7108</v>
      </c>
      <c r="AK18" s="11" t="s">
        <v>7076</v>
      </c>
      <c r="AL18" s="11" t="s">
        <v>7113</v>
      </c>
      <c r="AM18" s="11" t="s">
        <v>29</v>
      </c>
      <c r="AN18" s="11" t="s">
        <v>6991</v>
      </c>
      <c r="AO18" s="11" t="s">
        <v>7328</v>
      </c>
      <c r="AP18" s="11" t="s">
        <v>7321</v>
      </c>
      <c r="AQ18" s="11" t="s">
        <v>7322</v>
      </c>
    </row>
    <row r="19" spans="1:43" ht="30" x14ac:dyDescent="0.25">
      <c r="A19" s="10">
        <v>218</v>
      </c>
      <c r="B19" s="10">
        <v>1485</v>
      </c>
      <c r="C19" s="11" t="s">
        <v>6653</v>
      </c>
      <c r="D19" s="11" t="s">
        <v>1730</v>
      </c>
      <c r="E19" s="11" t="s">
        <v>29</v>
      </c>
      <c r="F19" s="11" t="s">
        <v>380</v>
      </c>
      <c r="G19" s="11" t="s">
        <v>27</v>
      </c>
      <c r="H19" s="11" t="s">
        <v>6654</v>
      </c>
      <c r="I19" s="11" t="s">
        <v>381</v>
      </c>
      <c r="J19" s="11" t="s">
        <v>3488</v>
      </c>
      <c r="K19" s="11" t="s">
        <v>1731</v>
      </c>
      <c r="L19" s="11" t="s">
        <v>51</v>
      </c>
      <c r="M19" s="11" t="s">
        <v>5050</v>
      </c>
      <c r="N19" s="11" t="s">
        <v>3913</v>
      </c>
      <c r="O19" s="11" t="s">
        <v>7548</v>
      </c>
      <c r="P19" s="11" t="s">
        <v>1738</v>
      </c>
      <c r="Q19" s="11" t="s">
        <v>34</v>
      </c>
      <c r="R19" s="11" t="s">
        <v>1739</v>
      </c>
      <c r="S19" s="11" t="s">
        <v>1740</v>
      </c>
      <c r="T19" s="11" t="s">
        <v>1741</v>
      </c>
      <c r="U19" s="12">
        <v>41582</v>
      </c>
      <c r="W19" s="11" t="s">
        <v>1742</v>
      </c>
      <c r="X19" s="11" t="s">
        <v>29</v>
      </c>
      <c r="Y19" s="11" t="s">
        <v>29</v>
      </c>
      <c r="AB19" s="11" t="s">
        <v>1729</v>
      </c>
      <c r="AC19" s="11" t="s">
        <v>1732</v>
      </c>
      <c r="AD19" s="11" t="s">
        <v>1733</v>
      </c>
      <c r="AE19" s="11" t="s">
        <v>29</v>
      </c>
      <c r="AF19" s="11" t="s">
        <v>5733</v>
      </c>
      <c r="AG19" s="11" t="s">
        <v>6996</v>
      </c>
      <c r="AH19" s="11" t="s">
        <v>6987</v>
      </c>
      <c r="AI19" s="11" t="s">
        <v>6988</v>
      </c>
      <c r="AJ19" s="11" t="s">
        <v>7108</v>
      </c>
      <c r="AK19" s="11" t="s">
        <v>7076</v>
      </c>
      <c r="AL19" s="11" t="s">
        <v>7113</v>
      </c>
      <c r="AM19" s="11" t="s">
        <v>29</v>
      </c>
      <c r="AN19" s="11" t="s">
        <v>6991</v>
      </c>
      <c r="AO19" s="11" t="s">
        <v>7328</v>
      </c>
      <c r="AP19" s="11" t="s">
        <v>7321</v>
      </c>
      <c r="AQ19" s="11" t="s">
        <v>7322</v>
      </c>
    </row>
    <row r="20" spans="1:43" ht="30" x14ac:dyDescent="0.25">
      <c r="A20" s="10">
        <v>256</v>
      </c>
      <c r="B20" s="10">
        <v>1564</v>
      </c>
      <c r="C20" s="11" t="s">
        <v>6702</v>
      </c>
      <c r="D20" s="11" t="s">
        <v>94</v>
      </c>
      <c r="E20" s="11" t="s">
        <v>564</v>
      </c>
      <c r="F20" s="11" t="s">
        <v>96</v>
      </c>
      <c r="G20" s="11" t="s">
        <v>27</v>
      </c>
      <c r="H20" s="11" t="s">
        <v>6608</v>
      </c>
      <c r="I20" s="11" t="s">
        <v>97</v>
      </c>
      <c r="J20" s="11" t="s">
        <v>3781</v>
      </c>
      <c r="K20" s="11" t="s">
        <v>565</v>
      </c>
      <c r="L20" s="11" t="s">
        <v>568</v>
      </c>
      <c r="M20" s="11" t="s">
        <v>7382</v>
      </c>
      <c r="N20" s="11" t="s">
        <v>4069</v>
      </c>
      <c r="O20" s="11" t="s">
        <v>29</v>
      </c>
      <c r="P20" s="11" t="s">
        <v>2131</v>
      </c>
      <c r="Q20" s="11" t="s">
        <v>34</v>
      </c>
      <c r="R20" s="11" t="s">
        <v>2132</v>
      </c>
      <c r="S20" s="11" t="s">
        <v>1119</v>
      </c>
      <c r="T20" s="11" t="s">
        <v>29</v>
      </c>
      <c r="U20" s="12">
        <v>42436</v>
      </c>
      <c r="W20" s="11" t="s">
        <v>2133</v>
      </c>
      <c r="X20" s="11" t="s">
        <v>29</v>
      </c>
      <c r="Y20" s="11" t="s">
        <v>29</v>
      </c>
      <c r="AB20" s="11" t="s">
        <v>2121</v>
      </c>
      <c r="AC20" s="11" t="s">
        <v>2122</v>
      </c>
      <c r="AD20" s="11" t="s">
        <v>2123</v>
      </c>
      <c r="AE20" s="11" t="s">
        <v>3987</v>
      </c>
      <c r="AF20" s="11" t="s">
        <v>5769</v>
      </c>
      <c r="AG20" s="11" t="s">
        <v>6992</v>
      </c>
      <c r="AH20" s="11" t="s">
        <v>6985</v>
      </c>
      <c r="AI20" s="11" t="s">
        <v>6983</v>
      </c>
      <c r="AJ20" s="11" t="s">
        <v>7081</v>
      </c>
      <c r="AK20" s="11" t="s">
        <v>7082</v>
      </c>
      <c r="AL20" s="11" t="s">
        <v>7155</v>
      </c>
      <c r="AM20" s="11" t="s">
        <v>29</v>
      </c>
      <c r="AN20" s="11" t="s">
        <v>6991</v>
      </c>
      <c r="AO20" s="11" t="s">
        <v>7326</v>
      </c>
      <c r="AP20" s="11" t="s">
        <v>29</v>
      </c>
      <c r="AQ20" s="11" t="s">
        <v>7314</v>
      </c>
    </row>
    <row r="21" spans="1:43" ht="30" x14ac:dyDescent="0.25">
      <c r="A21" s="10">
        <v>256</v>
      </c>
      <c r="B21" s="10">
        <v>1552</v>
      </c>
      <c r="C21" s="11" t="s">
        <v>6702</v>
      </c>
      <c r="D21" s="11" t="s">
        <v>94</v>
      </c>
      <c r="E21" s="11" t="s">
        <v>564</v>
      </c>
      <c r="F21" s="11" t="s">
        <v>96</v>
      </c>
      <c r="G21" s="11" t="s">
        <v>27</v>
      </c>
      <c r="H21" s="11" t="s">
        <v>6608</v>
      </c>
      <c r="I21" s="11" t="s">
        <v>97</v>
      </c>
      <c r="J21" s="11" t="s">
        <v>3781</v>
      </c>
      <c r="K21" s="11" t="s">
        <v>565</v>
      </c>
      <c r="L21" s="11" t="s">
        <v>568</v>
      </c>
      <c r="M21" s="11" t="s">
        <v>7382</v>
      </c>
      <c r="N21" s="11" t="s">
        <v>4069</v>
      </c>
      <c r="O21" s="11" t="s">
        <v>29</v>
      </c>
      <c r="P21" s="11" t="s">
        <v>2113</v>
      </c>
      <c r="Q21" s="11" t="s">
        <v>34</v>
      </c>
      <c r="R21" s="11" t="s">
        <v>2114</v>
      </c>
      <c r="S21" s="11" t="s">
        <v>2115</v>
      </c>
      <c r="T21" s="11" t="s">
        <v>29</v>
      </c>
      <c r="U21" s="12">
        <v>42705</v>
      </c>
      <c r="W21" s="11" t="s">
        <v>2116</v>
      </c>
      <c r="X21" s="11" t="s">
        <v>29</v>
      </c>
      <c r="Y21" s="11" t="s">
        <v>29</v>
      </c>
      <c r="AB21" s="11" t="s">
        <v>2121</v>
      </c>
      <c r="AC21" s="11" t="s">
        <v>2122</v>
      </c>
      <c r="AD21" s="11" t="s">
        <v>2123</v>
      </c>
      <c r="AE21" s="11" t="s">
        <v>3987</v>
      </c>
      <c r="AF21" s="11" t="s">
        <v>5769</v>
      </c>
      <c r="AG21" s="11" t="s">
        <v>6992</v>
      </c>
      <c r="AH21" s="11" t="s">
        <v>6985</v>
      </c>
      <c r="AI21" s="11" t="s">
        <v>6983</v>
      </c>
      <c r="AJ21" s="11" t="s">
        <v>7081</v>
      </c>
      <c r="AK21" s="11" t="s">
        <v>7082</v>
      </c>
      <c r="AL21" s="11" t="s">
        <v>7155</v>
      </c>
      <c r="AM21" s="11" t="s">
        <v>29</v>
      </c>
      <c r="AN21" s="11" t="s">
        <v>6991</v>
      </c>
      <c r="AO21" s="11" t="s">
        <v>7326</v>
      </c>
      <c r="AP21" s="11" t="s">
        <v>29</v>
      </c>
      <c r="AQ21" s="11" t="s">
        <v>7314</v>
      </c>
    </row>
    <row r="22" spans="1:43" ht="30" x14ac:dyDescent="0.25">
      <c r="A22" s="10">
        <v>256</v>
      </c>
      <c r="B22" s="10">
        <v>1562</v>
      </c>
      <c r="C22" s="11" t="s">
        <v>6702</v>
      </c>
      <c r="D22" s="11" t="s">
        <v>94</v>
      </c>
      <c r="E22" s="11" t="s">
        <v>564</v>
      </c>
      <c r="F22" s="11" t="s">
        <v>96</v>
      </c>
      <c r="G22" s="11" t="s">
        <v>27</v>
      </c>
      <c r="H22" s="11" t="s">
        <v>6608</v>
      </c>
      <c r="I22" s="11" t="s">
        <v>97</v>
      </c>
      <c r="J22" s="11" t="s">
        <v>3781</v>
      </c>
      <c r="K22" s="11" t="s">
        <v>565</v>
      </c>
      <c r="L22" s="11" t="s">
        <v>568</v>
      </c>
      <c r="M22" s="11" t="s">
        <v>7382</v>
      </c>
      <c r="N22" s="11" t="s">
        <v>4069</v>
      </c>
      <c r="O22" s="11" t="s">
        <v>29</v>
      </c>
      <c r="P22" s="11" t="s">
        <v>2124</v>
      </c>
      <c r="Q22" s="11" t="s">
        <v>34</v>
      </c>
      <c r="R22" s="11" t="s">
        <v>2125</v>
      </c>
      <c r="S22" s="11" t="s">
        <v>2126</v>
      </c>
      <c r="T22" s="11" t="s">
        <v>29</v>
      </c>
      <c r="U22" s="12">
        <v>38908</v>
      </c>
      <c r="W22" s="11" t="s">
        <v>2127</v>
      </c>
      <c r="X22" s="11" t="s">
        <v>29</v>
      </c>
      <c r="Y22" s="11" t="s">
        <v>29</v>
      </c>
      <c r="Z22" s="13"/>
      <c r="AB22" s="11" t="s">
        <v>2121</v>
      </c>
      <c r="AC22" s="11" t="s">
        <v>2122</v>
      </c>
      <c r="AD22" s="11" t="s">
        <v>2123</v>
      </c>
      <c r="AE22" s="11" t="s">
        <v>3987</v>
      </c>
      <c r="AF22" s="11" t="s">
        <v>5769</v>
      </c>
      <c r="AG22" s="11" t="s">
        <v>6992</v>
      </c>
      <c r="AH22" s="11" t="s">
        <v>6985</v>
      </c>
      <c r="AI22" s="11" t="s">
        <v>6983</v>
      </c>
      <c r="AJ22" s="11" t="s">
        <v>7081</v>
      </c>
      <c r="AK22" s="11" t="s">
        <v>7082</v>
      </c>
      <c r="AL22" s="11" t="s">
        <v>7155</v>
      </c>
      <c r="AM22" s="11" t="s">
        <v>29</v>
      </c>
      <c r="AN22" s="11" t="s">
        <v>6991</v>
      </c>
      <c r="AO22" s="11" t="s">
        <v>7326</v>
      </c>
      <c r="AP22" s="11" t="s">
        <v>29</v>
      </c>
      <c r="AQ22" s="11" t="s">
        <v>7314</v>
      </c>
    </row>
    <row r="23" spans="1:43" ht="30" x14ac:dyDescent="0.25">
      <c r="A23" s="10">
        <v>256</v>
      </c>
      <c r="B23" s="10">
        <v>1563</v>
      </c>
      <c r="C23" s="11" t="s">
        <v>6702</v>
      </c>
      <c r="D23" s="11" t="s">
        <v>94</v>
      </c>
      <c r="E23" s="11" t="s">
        <v>564</v>
      </c>
      <c r="F23" s="11" t="s">
        <v>96</v>
      </c>
      <c r="G23" s="11" t="s">
        <v>27</v>
      </c>
      <c r="H23" s="11" t="s">
        <v>6608</v>
      </c>
      <c r="I23" s="11" t="s">
        <v>97</v>
      </c>
      <c r="J23" s="11" t="s">
        <v>3781</v>
      </c>
      <c r="K23" s="11" t="s">
        <v>565</v>
      </c>
      <c r="L23" s="11" t="s">
        <v>568</v>
      </c>
      <c r="M23" s="11" t="s">
        <v>7382</v>
      </c>
      <c r="N23" s="11" t="s">
        <v>4069</v>
      </c>
      <c r="O23" s="11" t="s">
        <v>29</v>
      </c>
      <c r="P23" s="11" t="s">
        <v>2128</v>
      </c>
      <c r="Q23" s="11" t="s">
        <v>122</v>
      </c>
      <c r="R23" s="11" t="s">
        <v>1592</v>
      </c>
      <c r="S23" s="11" t="s">
        <v>2129</v>
      </c>
      <c r="T23" s="11" t="s">
        <v>29</v>
      </c>
      <c r="U23" s="12">
        <v>42450</v>
      </c>
      <c r="W23" s="11" t="s">
        <v>2130</v>
      </c>
      <c r="X23" s="11" t="s">
        <v>29</v>
      </c>
      <c r="Y23" s="11" t="s">
        <v>29</v>
      </c>
      <c r="Z23" s="13"/>
      <c r="AB23" s="11" t="s">
        <v>2121</v>
      </c>
      <c r="AC23" s="11" t="s">
        <v>2122</v>
      </c>
      <c r="AD23" s="11" t="s">
        <v>2123</v>
      </c>
      <c r="AE23" s="11" t="s">
        <v>3987</v>
      </c>
      <c r="AF23" s="11" t="s">
        <v>5769</v>
      </c>
      <c r="AG23" s="11" t="s">
        <v>6992</v>
      </c>
      <c r="AH23" s="11" t="s">
        <v>6985</v>
      </c>
      <c r="AI23" s="11" t="s">
        <v>6983</v>
      </c>
      <c r="AJ23" s="11" t="s">
        <v>7081</v>
      </c>
      <c r="AK23" s="11" t="s">
        <v>7082</v>
      </c>
      <c r="AL23" s="11" t="s">
        <v>7155</v>
      </c>
      <c r="AM23" s="11" t="s">
        <v>29</v>
      </c>
      <c r="AN23" s="11" t="s">
        <v>6991</v>
      </c>
      <c r="AO23" s="11" t="s">
        <v>7326</v>
      </c>
      <c r="AP23" s="11" t="s">
        <v>29</v>
      </c>
      <c r="AQ23" s="11" t="s">
        <v>7314</v>
      </c>
    </row>
    <row r="24" spans="1:43" ht="30" x14ac:dyDescent="0.25">
      <c r="A24" s="10">
        <v>256</v>
      </c>
      <c r="B24" s="10">
        <v>1565</v>
      </c>
      <c r="C24" s="11" t="s">
        <v>6702</v>
      </c>
      <c r="D24" s="11" t="s">
        <v>94</v>
      </c>
      <c r="E24" s="11" t="s">
        <v>564</v>
      </c>
      <c r="F24" s="11" t="s">
        <v>96</v>
      </c>
      <c r="G24" s="11" t="s">
        <v>27</v>
      </c>
      <c r="H24" s="11" t="s">
        <v>6608</v>
      </c>
      <c r="I24" s="11" t="s">
        <v>97</v>
      </c>
      <c r="J24" s="11" t="s">
        <v>3781</v>
      </c>
      <c r="K24" s="11" t="s">
        <v>565</v>
      </c>
      <c r="L24" s="11" t="s">
        <v>568</v>
      </c>
      <c r="M24" s="11" t="s">
        <v>7382</v>
      </c>
      <c r="N24" s="11" t="s">
        <v>4069</v>
      </c>
      <c r="O24" s="11" t="s">
        <v>29</v>
      </c>
      <c r="P24" s="11" t="s">
        <v>2134</v>
      </c>
      <c r="Q24" s="11" t="s">
        <v>34</v>
      </c>
      <c r="R24" s="11" t="s">
        <v>2135</v>
      </c>
      <c r="S24" s="11" t="s">
        <v>2136</v>
      </c>
      <c r="T24" s="11" t="s">
        <v>317</v>
      </c>
      <c r="U24" s="12">
        <v>39377</v>
      </c>
      <c r="W24" s="11" t="s">
        <v>2137</v>
      </c>
      <c r="X24" s="11" t="s">
        <v>29</v>
      </c>
      <c r="Y24" s="11" t="s">
        <v>29</v>
      </c>
      <c r="Z24" s="13"/>
      <c r="AB24" s="11" t="s">
        <v>2121</v>
      </c>
      <c r="AC24" s="11" t="s">
        <v>2122</v>
      </c>
      <c r="AD24" s="11" t="s">
        <v>2123</v>
      </c>
      <c r="AE24" s="11" t="s">
        <v>3987</v>
      </c>
      <c r="AF24" s="11" t="s">
        <v>5769</v>
      </c>
      <c r="AG24" s="11" t="s">
        <v>6992</v>
      </c>
      <c r="AH24" s="11" t="s">
        <v>6985</v>
      </c>
      <c r="AI24" s="11" t="s">
        <v>6983</v>
      </c>
      <c r="AJ24" s="11" t="s">
        <v>7081</v>
      </c>
      <c r="AK24" s="11" t="s">
        <v>7082</v>
      </c>
      <c r="AL24" s="11" t="s">
        <v>7155</v>
      </c>
      <c r="AM24" s="11" t="s">
        <v>29</v>
      </c>
      <c r="AN24" s="11" t="s">
        <v>6991</v>
      </c>
      <c r="AO24" s="11" t="s">
        <v>7326</v>
      </c>
      <c r="AP24" s="11" t="s">
        <v>29</v>
      </c>
      <c r="AQ24" s="11" t="s">
        <v>7314</v>
      </c>
    </row>
    <row r="25" spans="1:43" ht="30" x14ac:dyDescent="0.25">
      <c r="A25" s="10">
        <v>129</v>
      </c>
      <c r="B25" s="10">
        <v>1012</v>
      </c>
      <c r="C25" s="11" t="s">
        <v>6748</v>
      </c>
      <c r="D25" s="11" t="s">
        <v>4850</v>
      </c>
      <c r="E25" s="11" t="s">
        <v>463</v>
      </c>
      <c r="F25" s="11" t="s">
        <v>251</v>
      </c>
      <c r="G25" s="11" t="s">
        <v>27</v>
      </c>
      <c r="H25" s="11" t="s">
        <v>6603</v>
      </c>
      <c r="I25" s="11" t="s">
        <v>116</v>
      </c>
      <c r="J25" s="11" t="s">
        <v>3477</v>
      </c>
      <c r="K25" s="11" t="s">
        <v>457</v>
      </c>
      <c r="L25" s="11" t="s">
        <v>75</v>
      </c>
      <c r="M25" s="11" t="s">
        <v>120</v>
      </c>
      <c r="N25" s="11" t="s">
        <v>7390</v>
      </c>
      <c r="O25" s="11" t="s">
        <v>7024</v>
      </c>
      <c r="P25" s="11" t="s">
        <v>469</v>
      </c>
      <c r="Q25" s="11" t="s">
        <v>5561</v>
      </c>
      <c r="R25" s="11" t="s">
        <v>470</v>
      </c>
      <c r="S25" s="11" t="s">
        <v>471</v>
      </c>
      <c r="T25" s="11" t="s">
        <v>29</v>
      </c>
      <c r="U25" s="12">
        <v>42625</v>
      </c>
      <c r="W25" s="11" t="s">
        <v>472</v>
      </c>
      <c r="X25" s="11" t="s">
        <v>29</v>
      </c>
      <c r="Y25" s="11" t="s">
        <v>29</v>
      </c>
      <c r="AB25" s="11" t="s">
        <v>3756</v>
      </c>
      <c r="AC25" s="11" t="s">
        <v>464</v>
      </c>
      <c r="AD25" s="11" t="s">
        <v>458</v>
      </c>
      <c r="AE25" s="11" t="s">
        <v>29</v>
      </c>
      <c r="AF25" s="11" t="s">
        <v>5804</v>
      </c>
      <c r="AG25" s="11" t="s">
        <v>6980</v>
      </c>
      <c r="AH25" s="11" t="s">
        <v>6987</v>
      </c>
      <c r="AI25" s="11" t="s">
        <v>7083</v>
      </c>
      <c r="AJ25" s="11" t="s">
        <v>7084</v>
      </c>
      <c r="AK25" s="11" t="s">
        <v>7076</v>
      </c>
      <c r="AL25" s="11" t="s">
        <v>7192</v>
      </c>
      <c r="AM25" s="11" t="s">
        <v>29</v>
      </c>
      <c r="AN25" s="11" t="s">
        <v>7656</v>
      </c>
      <c r="AO25" s="11" t="s">
        <v>7315</v>
      </c>
      <c r="AP25" s="11" t="s">
        <v>7316</v>
      </c>
      <c r="AQ25" s="11" t="s">
        <v>7310</v>
      </c>
    </row>
    <row r="26" spans="1:43" ht="30" x14ac:dyDescent="0.25">
      <c r="A26" s="10">
        <v>129</v>
      </c>
      <c r="B26" s="10">
        <v>1041</v>
      </c>
      <c r="C26" s="11" t="s">
        <v>6748</v>
      </c>
      <c r="D26" s="11" t="s">
        <v>4850</v>
      </c>
      <c r="E26" s="11" t="s">
        <v>463</v>
      </c>
      <c r="F26" s="11" t="s">
        <v>251</v>
      </c>
      <c r="G26" s="11" t="s">
        <v>27</v>
      </c>
      <c r="H26" s="11" t="s">
        <v>6603</v>
      </c>
      <c r="I26" s="11" t="s">
        <v>116</v>
      </c>
      <c r="J26" s="11" t="s">
        <v>3477</v>
      </c>
      <c r="K26" s="11" t="s">
        <v>457</v>
      </c>
      <c r="L26" s="11" t="s">
        <v>75</v>
      </c>
      <c r="M26" s="11" t="s">
        <v>120</v>
      </c>
      <c r="N26" s="11" t="s">
        <v>7390</v>
      </c>
      <c r="O26" s="11" t="s">
        <v>7024</v>
      </c>
      <c r="P26" s="11" t="s">
        <v>459</v>
      </c>
      <c r="Q26" s="11" t="s">
        <v>122</v>
      </c>
      <c r="R26" s="11" t="s">
        <v>276</v>
      </c>
      <c r="S26" s="11" t="s">
        <v>460</v>
      </c>
      <c r="T26" s="11" t="s">
        <v>461</v>
      </c>
      <c r="U26" s="12">
        <v>41470</v>
      </c>
      <c r="W26" s="11" t="s">
        <v>462</v>
      </c>
      <c r="X26" s="11" t="s">
        <v>29</v>
      </c>
      <c r="Y26" s="11" t="s">
        <v>29</v>
      </c>
      <c r="AB26" s="11" t="s">
        <v>3756</v>
      </c>
      <c r="AC26" s="11" t="s">
        <v>464</v>
      </c>
      <c r="AD26" s="11" t="s">
        <v>458</v>
      </c>
      <c r="AE26" s="11" t="s">
        <v>29</v>
      </c>
      <c r="AF26" s="11" t="s">
        <v>5804</v>
      </c>
      <c r="AG26" s="11" t="s">
        <v>6980</v>
      </c>
      <c r="AH26" s="11" t="s">
        <v>6987</v>
      </c>
      <c r="AI26" s="11" t="s">
        <v>7083</v>
      </c>
      <c r="AJ26" s="11" t="s">
        <v>7084</v>
      </c>
      <c r="AK26" s="11" t="s">
        <v>7076</v>
      </c>
      <c r="AL26" s="11" t="s">
        <v>7192</v>
      </c>
      <c r="AM26" s="11" t="s">
        <v>29</v>
      </c>
      <c r="AN26" s="11" t="s">
        <v>7656</v>
      </c>
      <c r="AO26" s="11" t="s">
        <v>7315</v>
      </c>
      <c r="AP26" s="11" t="s">
        <v>7316</v>
      </c>
      <c r="AQ26" s="11" t="s">
        <v>7310</v>
      </c>
    </row>
    <row r="27" spans="1:43" ht="30" x14ac:dyDescent="0.25">
      <c r="A27" s="10">
        <v>129</v>
      </c>
      <c r="B27" s="10">
        <v>1192</v>
      </c>
      <c r="C27" s="11" t="s">
        <v>6748</v>
      </c>
      <c r="D27" s="11" t="s">
        <v>4850</v>
      </c>
      <c r="E27" s="11" t="s">
        <v>463</v>
      </c>
      <c r="F27" s="11" t="s">
        <v>251</v>
      </c>
      <c r="G27" s="11" t="s">
        <v>27</v>
      </c>
      <c r="H27" s="11" t="s">
        <v>6603</v>
      </c>
      <c r="I27" s="11" t="s">
        <v>116</v>
      </c>
      <c r="J27" s="11" t="s">
        <v>3477</v>
      </c>
      <c r="K27" s="11" t="s">
        <v>457</v>
      </c>
      <c r="L27" s="11" t="s">
        <v>75</v>
      </c>
      <c r="M27" s="11" t="s">
        <v>120</v>
      </c>
      <c r="N27" s="11" t="s">
        <v>7390</v>
      </c>
      <c r="O27" s="11" t="s">
        <v>7024</v>
      </c>
      <c r="P27" s="11" t="s">
        <v>465</v>
      </c>
      <c r="Q27" s="11" t="s">
        <v>34</v>
      </c>
      <c r="R27" s="11" t="s">
        <v>184</v>
      </c>
      <c r="S27" s="11" t="s">
        <v>466</v>
      </c>
      <c r="T27" s="11" t="s">
        <v>467</v>
      </c>
      <c r="U27" s="12">
        <v>38169</v>
      </c>
      <c r="W27" s="11" t="s">
        <v>468</v>
      </c>
      <c r="X27" s="11" t="s">
        <v>29</v>
      </c>
      <c r="Y27" s="11" t="s">
        <v>29</v>
      </c>
      <c r="AB27" s="11" t="s">
        <v>3756</v>
      </c>
      <c r="AC27" s="11" t="s">
        <v>464</v>
      </c>
      <c r="AD27" s="11" t="s">
        <v>458</v>
      </c>
      <c r="AE27" s="11" t="s">
        <v>29</v>
      </c>
      <c r="AF27" s="11" t="s">
        <v>5804</v>
      </c>
      <c r="AG27" s="11" t="s">
        <v>6980</v>
      </c>
      <c r="AH27" s="11" t="s">
        <v>6987</v>
      </c>
      <c r="AI27" s="11" t="s">
        <v>7083</v>
      </c>
      <c r="AJ27" s="11" t="s">
        <v>7084</v>
      </c>
      <c r="AK27" s="11" t="s">
        <v>7076</v>
      </c>
      <c r="AL27" s="11" t="s">
        <v>7192</v>
      </c>
      <c r="AM27" s="11" t="s">
        <v>29</v>
      </c>
      <c r="AN27" s="11" t="s">
        <v>7656</v>
      </c>
      <c r="AO27" s="11" t="s">
        <v>7315</v>
      </c>
      <c r="AP27" s="11" t="s">
        <v>7316</v>
      </c>
      <c r="AQ27" s="11" t="s">
        <v>7310</v>
      </c>
    </row>
    <row r="28" spans="1:43" ht="30" x14ac:dyDescent="0.25">
      <c r="A28" s="10">
        <v>129</v>
      </c>
      <c r="B28" s="10">
        <v>1763</v>
      </c>
      <c r="C28" s="11" t="s">
        <v>6748</v>
      </c>
      <c r="D28" s="11" t="s">
        <v>4850</v>
      </c>
      <c r="E28" s="11" t="s">
        <v>463</v>
      </c>
      <c r="F28" s="11" t="s">
        <v>251</v>
      </c>
      <c r="G28" s="11" t="s">
        <v>27</v>
      </c>
      <c r="H28" s="11" t="s">
        <v>6603</v>
      </c>
      <c r="I28" s="11" t="s">
        <v>116</v>
      </c>
      <c r="J28" s="11" t="s">
        <v>3477</v>
      </c>
      <c r="K28" s="11" t="s">
        <v>457</v>
      </c>
      <c r="L28" s="11" t="s">
        <v>75</v>
      </c>
      <c r="M28" s="11" t="s">
        <v>120</v>
      </c>
      <c r="N28" s="11" t="s">
        <v>7390</v>
      </c>
      <c r="O28" s="11" t="s">
        <v>7024</v>
      </c>
      <c r="P28" s="11" t="s">
        <v>3672</v>
      </c>
      <c r="Q28" s="11" t="s">
        <v>5561</v>
      </c>
      <c r="R28" s="11" t="s">
        <v>3673</v>
      </c>
      <c r="S28" s="11" t="s">
        <v>3674</v>
      </c>
      <c r="T28" s="11" t="s">
        <v>29</v>
      </c>
      <c r="U28" s="12">
        <v>42758</v>
      </c>
      <c r="W28" s="11" t="s">
        <v>3675</v>
      </c>
      <c r="X28" s="11" t="s">
        <v>29</v>
      </c>
      <c r="Y28" s="11" t="s">
        <v>29</v>
      </c>
      <c r="AA28" s="13"/>
      <c r="AB28" s="11" t="s">
        <v>3756</v>
      </c>
      <c r="AC28" s="11" t="s">
        <v>464</v>
      </c>
      <c r="AD28" s="11" t="s">
        <v>458</v>
      </c>
      <c r="AE28" s="11" t="s">
        <v>29</v>
      </c>
      <c r="AF28" s="11" t="s">
        <v>5804</v>
      </c>
      <c r="AG28" s="11" t="s">
        <v>6980</v>
      </c>
      <c r="AH28" s="11" t="s">
        <v>6987</v>
      </c>
      <c r="AI28" s="11" t="s">
        <v>7083</v>
      </c>
      <c r="AJ28" s="11" t="s">
        <v>7084</v>
      </c>
      <c r="AK28" s="11" t="s">
        <v>7076</v>
      </c>
      <c r="AL28" s="11" t="s">
        <v>7192</v>
      </c>
      <c r="AM28" s="11" t="s">
        <v>29</v>
      </c>
      <c r="AN28" s="11" t="s">
        <v>7656</v>
      </c>
      <c r="AO28" s="11" t="s">
        <v>7315</v>
      </c>
      <c r="AP28" s="11" t="s">
        <v>7316</v>
      </c>
      <c r="AQ28" s="11" t="s">
        <v>7310</v>
      </c>
    </row>
    <row r="29" spans="1:43" ht="30" x14ac:dyDescent="0.25">
      <c r="A29" s="10">
        <v>129</v>
      </c>
      <c r="B29" s="10">
        <v>1420</v>
      </c>
      <c r="C29" s="11" t="s">
        <v>6748</v>
      </c>
      <c r="D29" s="11" t="s">
        <v>4850</v>
      </c>
      <c r="E29" s="11" t="s">
        <v>463</v>
      </c>
      <c r="F29" s="11" t="s">
        <v>251</v>
      </c>
      <c r="G29" s="11" t="s">
        <v>27</v>
      </c>
      <c r="H29" s="11" t="s">
        <v>6603</v>
      </c>
      <c r="I29" s="11" t="s">
        <v>116</v>
      </c>
      <c r="J29" s="11" t="s">
        <v>3781</v>
      </c>
      <c r="K29" s="11" t="s">
        <v>457</v>
      </c>
      <c r="L29" s="11" t="s">
        <v>75</v>
      </c>
      <c r="M29" s="11" t="s">
        <v>120</v>
      </c>
      <c r="N29" s="11" t="s">
        <v>7390</v>
      </c>
      <c r="O29" s="11" t="s">
        <v>7024</v>
      </c>
      <c r="P29" s="11" t="s">
        <v>1490</v>
      </c>
      <c r="Q29" s="11" t="s">
        <v>5561</v>
      </c>
      <c r="R29" s="11" t="s">
        <v>1491</v>
      </c>
      <c r="S29" s="11" t="s">
        <v>1492</v>
      </c>
      <c r="T29" s="11" t="s">
        <v>29</v>
      </c>
      <c r="U29" s="12">
        <v>42716</v>
      </c>
      <c r="W29" s="11" t="s">
        <v>1493</v>
      </c>
      <c r="X29" s="11" t="s">
        <v>29</v>
      </c>
      <c r="Y29" s="11" t="s">
        <v>29</v>
      </c>
      <c r="Z29" s="13"/>
      <c r="AB29" s="11" t="s">
        <v>3756</v>
      </c>
      <c r="AC29" s="11" t="s">
        <v>464</v>
      </c>
      <c r="AD29" s="11" t="s">
        <v>458</v>
      </c>
      <c r="AE29" s="11" t="s">
        <v>29</v>
      </c>
      <c r="AF29" s="11" t="s">
        <v>5804</v>
      </c>
      <c r="AG29" s="11" t="s">
        <v>6980</v>
      </c>
      <c r="AH29" s="11" t="s">
        <v>6987</v>
      </c>
      <c r="AI29" s="11" t="s">
        <v>7083</v>
      </c>
      <c r="AJ29" s="11" t="s">
        <v>7084</v>
      </c>
      <c r="AK29" s="11" t="s">
        <v>7076</v>
      </c>
      <c r="AL29" s="11" t="s">
        <v>7192</v>
      </c>
      <c r="AM29" s="11" t="s">
        <v>29</v>
      </c>
      <c r="AN29" s="11" t="s">
        <v>7656</v>
      </c>
      <c r="AO29" s="11" t="s">
        <v>7315</v>
      </c>
      <c r="AP29" s="11" t="s">
        <v>7316</v>
      </c>
      <c r="AQ29" s="11" t="s">
        <v>7310</v>
      </c>
    </row>
    <row r="30" spans="1:43" ht="30" x14ac:dyDescent="0.25">
      <c r="A30" s="10">
        <v>129</v>
      </c>
      <c r="B30" s="10">
        <v>2271</v>
      </c>
      <c r="C30" s="11" t="s">
        <v>6748</v>
      </c>
      <c r="D30" s="11" t="s">
        <v>4850</v>
      </c>
      <c r="E30" s="11" t="s">
        <v>463</v>
      </c>
      <c r="F30" s="11" t="s">
        <v>251</v>
      </c>
      <c r="G30" s="11" t="s">
        <v>27</v>
      </c>
      <c r="H30" s="11" t="s">
        <v>6603</v>
      </c>
      <c r="I30" s="11" t="s">
        <v>116</v>
      </c>
      <c r="J30" s="11" t="s">
        <v>3477</v>
      </c>
      <c r="K30" s="11" t="s">
        <v>457</v>
      </c>
      <c r="L30" s="11" t="s">
        <v>75</v>
      </c>
      <c r="M30" s="11" t="s">
        <v>120</v>
      </c>
      <c r="N30" s="11" t="s">
        <v>7390</v>
      </c>
      <c r="O30" s="11" t="s">
        <v>7024</v>
      </c>
      <c r="P30" s="11" t="s">
        <v>7549</v>
      </c>
      <c r="Q30" s="11" t="s">
        <v>4009</v>
      </c>
      <c r="R30" s="11" t="s">
        <v>901</v>
      </c>
      <c r="S30" s="11" t="s">
        <v>7550</v>
      </c>
      <c r="T30" s="11" t="s">
        <v>29</v>
      </c>
      <c r="U30" s="12">
        <v>43653</v>
      </c>
      <c r="W30" s="11" t="s">
        <v>7657</v>
      </c>
      <c r="X30" s="11" t="s">
        <v>29</v>
      </c>
      <c r="Y30" s="11" t="s">
        <v>29</v>
      </c>
      <c r="AB30" s="11" t="s">
        <v>3756</v>
      </c>
      <c r="AC30" s="11" t="s">
        <v>464</v>
      </c>
      <c r="AD30" s="11" t="s">
        <v>458</v>
      </c>
      <c r="AE30" s="11" t="s">
        <v>29</v>
      </c>
      <c r="AF30" s="11" t="s">
        <v>5804</v>
      </c>
      <c r="AG30" s="11" t="s">
        <v>6980</v>
      </c>
      <c r="AH30" s="11" t="s">
        <v>6987</v>
      </c>
      <c r="AI30" s="11" t="s">
        <v>7083</v>
      </c>
      <c r="AJ30" s="11" t="s">
        <v>7084</v>
      </c>
      <c r="AK30" s="11" t="s">
        <v>7076</v>
      </c>
      <c r="AL30" s="11" t="s">
        <v>7192</v>
      </c>
      <c r="AM30" s="11" t="s">
        <v>29</v>
      </c>
      <c r="AN30" s="11" t="s">
        <v>7656</v>
      </c>
      <c r="AO30" s="11" t="s">
        <v>7315</v>
      </c>
      <c r="AP30" s="11" t="s">
        <v>7316</v>
      </c>
      <c r="AQ30" s="11" t="s">
        <v>7310</v>
      </c>
    </row>
    <row r="31" spans="1:43" ht="30" x14ac:dyDescent="0.25">
      <c r="A31" s="10">
        <v>129</v>
      </c>
      <c r="B31" s="10">
        <v>1901</v>
      </c>
      <c r="C31" s="11" t="s">
        <v>6748</v>
      </c>
      <c r="D31" s="11" t="s">
        <v>4850</v>
      </c>
      <c r="E31" s="11" t="s">
        <v>463</v>
      </c>
      <c r="F31" s="11" t="s">
        <v>251</v>
      </c>
      <c r="G31" s="11" t="s">
        <v>27</v>
      </c>
      <c r="H31" s="11" t="s">
        <v>6603</v>
      </c>
      <c r="I31" s="11" t="s">
        <v>116</v>
      </c>
      <c r="J31" s="11" t="s">
        <v>3476</v>
      </c>
      <c r="K31" s="11" t="s">
        <v>457</v>
      </c>
      <c r="L31" s="11" t="s">
        <v>75</v>
      </c>
      <c r="M31" s="11" t="s">
        <v>120</v>
      </c>
      <c r="N31" s="11" t="s">
        <v>7390</v>
      </c>
      <c r="O31" s="11" t="s">
        <v>7024</v>
      </c>
      <c r="P31" s="11" t="s">
        <v>4323</v>
      </c>
      <c r="Q31" s="11" t="s">
        <v>34</v>
      </c>
      <c r="R31" s="11" t="s">
        <v>1991</v>
      </c>
      <c r="S31" s="11" t="s">
        <v>1518</v>
      </c>
      <c r="T31" s="11" t="s">
        <v>29</v>
      </c>
      <c r="U31" s="12">
        <v>43080</v>
      </c>
      <c r="W31" s="11" t="s">
        <v>4324</v>
      </c>
      <c r="X31" s="11" t="s">
        <v>29</v>
      </c>
      <c r="Y31" s="11" t="s">
        <v>29</v>
      </c>
      <c r="AB31" s="11" t="s">
        <v>3756</v>
      </c>
      <c r="AC31" s="11" t="s">
        <v>464</v>
      </c>
      <c r="AD31" s="11" t="s">
        <v>458</v>
      </c>
      <c r="AE31" s="11" t="s">
        <v>29</v>
      </c>
      <c r="AF31" s="11" t="s">
        <v>5804</v>
      </c>
      <c r="AG31" s="11" t="s">
        <v>6980</v>
      </c>
      <c r="AH31" s="11" t="s">
        <v>6987</v>
      </c>
      <c r="AI31" s="11" t="s">
        <v>7083</v>
      </c>
      <c r="AJ31" s="11" t="s">
        <v>7084</v>
      </c>
      <c r="AK31" s="11" t="s">
        <v>7076</v>
      </c>
      <c r="AL31" s="11" t="s">
        <v>7192</v>
      </c>
      <c r="AM31" s="11" t="s">
        <v>29</v>
      </c>
      <c r="AN31" s="11" t="s">
        <v>7656</v>
      </c>
      <c r="AO31" s="11" t="s">
        <v>7315</v>
      </c>
      <c r="AP31" s="11" t="s">
        <v>7316</v>
      </c>
      <c r="AQ31" s="11" t="s">
        <v>7310</v>
      </c>
    </row>
    <row r="32" spans="1:43" ht="30" x14ac:dyDescent="0.25">
      <c r="A32" s="10">
        <v>217</v>
      </c>
      <c r="B32" s="10">
        <v>1483</v>
      </c>
      <c r="C32" s="11" t="s">
        <v>6652</v>
      </c>
      <c r="D32" s="11" t="s">
        <v>1720</v>
      </c>
      <c r="E32" s="11" t="s">
        <v>29</v>
      </c>
      <c r="F32" s="11" t="s">
        <v>1626</v>
      </c>
      <c r="G32" s="11" t="s">
        <v>27</v>
      </c>
      <c r="H32" s="11" t="s">
        <v>6647</v>
      </c>
      <c r="I32" s="11" t="s">
        <v>381</v>
      </c>
      <c r="J32" s="11" t="s">
        <v>3488</v>
      </c>
      <c r="K32" s="11" t="s">
        <v>1721</v>
      </c>
      <c r="L32" s="11" t="s">
        <v>51</v>
      </c>
      <c r="M32" s="11" t="s">
        <v>5050</v>
      </c>
      <c r="N32" s="11" t="s">
        <v>3913</v>
      </c>
      <c r="O32" s="11" t="s">
        <v>7025</v>
      </c>
      <c r="P32" s="11" t="s">
        <v>1725</v>
      </c>
      <c r="Q32" s="11" t="s">
        <v>34</v>
      </c>
      <c r="R32" s="11" t="s">
        <v>1726</v>
      </c>
      <c r="S32" s="11" t="s">
        <v>1727</v>
      </c>
      <c r="T32" s="11" t="s">
        <v>29</v>
      </c>
      <c r="U32" s="12">
        <v>41582</v>
      </c>
      <c r="W32" s="11" t="s">
        <v>1728</v>
      </c>
      <c r="X32" s="11" t="s">
        <v>29</v>
      </c>
      <c r="Y32" s="11" t="s">
        <v>29</v>
      </c>
      <c r="AB32" s="11" t="s">
        <v>1719</v>
      </c>
      <c r="AC32" s="11" t="s">
        <v>1722</v>
      </c>
      <c r="AD32" s="11" t="s">
        <v>1723</v>
      </c>
      <c r="AE32" s="11" t="s">
        <v>29</v>
      </c>
      <c r="AF32" s="11" t="s">
        <v>6475</v>
      </c>
      <c r="AG32" s="11" t="s">
        <v>6996</v>
      </c>
      <c r="AH32" s="11" t="s">
        <v>6987</v>
      </c>
      <c r="AI32" s="11" t="s">
        <v>6988</v>
      </c>
      <c r="AJ32" s="11" t="s">
        <v>7108</v>
      </c>
      <c r="AK32" s="11" t="s">
        <v>7076</v>
      </c>
      <c r="AL32" s="11" t="s">
        <v>7112</v>
      </c>
      <c r="AM32" s="11" t="s">
        <v>29</v>
      </c>
      <c r="AN32" s="11" t="s">
        <v>6991</v>
      </c>
      <c r="AO32" s="11" t="s">
        <v>7328</v>
      </c>
      <c r="AP32" s="11" t="s">
        <v>7321</v>
      </c>
      <c r="AQ32" s="11" t="s">
        <v>7322</v>
      </c>
    </row>
    <row r="33" spans="1:43" ht="30" x14ac:dyDescent="0.25">
      <c r="A33" s="10">
        <v>217</v>
      </c>
      <c r="B33" s="10">
        <v>2255</v>
      </c>
      <c r="C33" s="11" t="s">
        <v>6652</v>
      </c>
      <c r="D33" s="11" t="s">
        <v>1720</v>
      </c>
      <c r="E33" s="11" t="s">
        <v>29</v>
      </c>
      <c r="F33" s="11" t="s">
        <v>1626</v>
      </c>
      <c r="G33" s="11" t="s">
        <v>27</v>
      </c>
      <c r="H33" s="11" t="s">
        <v>6647</v>
      </c>
      <c r="I33" s="11" t="s">
        <v>381</v>
      </c>
      <c r="J33" s="11" t="s">
        <v>3488</v>
      </c>
      <c r="K33" s="11" t="s">
        <v>1721</v>
      </c>
      <c r="L33" s="11" t="s">
        <v>51</v>
      </c>
      <c r="M33" s="11" t="s">
        <v>5050</v>
      </c>
      <c r="N33" s="11" t="s">
        <v>3913</v>
      </c>
      <c r="O33" s="11" t="s">
        <v>7025</v>
      </c>
      <c r="P33" s="11" t="s">
        <v>7443</v>
      </c>
      <c r="Q33" s="11" t="s">
        <v>5561</v>
      </c>
      <c r="R33" s="11" t="s">
        <v>7444</v>
      </c>
      <c r="S33" s="11" t="s">
        <v>7445</v>
      </c>
      <c r="T33" s="11" t="s">
        <v>7446</v>
      </c>
      <c r="U33" s="12">
        <v>43640</v>
      </c>
      <c r="W33" s="11" t="s">
        <v>7447</v>
      </c>
      <c r="X33" s="11" t="s">
        <v>29</v>
      </c>
      <c r="Y33" s="11" t="s">
        <v>29</v>
      </c>
      <c r="AB33" s="11" t="s">
        <v>1719</v>
      </c>
      <c r="AC33" s="11" t="s">
        <v>1722</v>
      </c>
      <c r="AD33" s="11" t="s">
        <v>1723</v>
      </c>
      <c r="AE33" s="11" t="s">
        <v>29</v>
      </c>
      <c r="AF33" s="11" t="s">
        <v>6475</v>
      </c>
      <c r="AG33" s="11" t="s">
        <v>6996</v>
      </c>
      <c r="AH33" s="11" t="s">
        <v>6987</v>
      </c>
      <c r="AI33" s="11" t="s">
        <v>6988</v>
      </c>
      <c r="AJ33" s="11" t="s">
        <v>7108</v>
      </c>
      <c r="AK33" s="11" t="s">
        <v>7076</v>
      </c>
      <c r="AL33" s="11" t="s">
        <v>7112</v>
      </c>
      <c r="AM33" s="11" t="s">
        <v>29</v>
      </c>
      <c r="AN33" s="11" t="s">
        <v>6991</v>
      </c>
      <c r="AO33" s="11" t="s">
        <v>7328</v>
      </c>
      <c r="AP33" s="11" t="s">
        <v>7321</v>
      </c>
      <c r="AQ33" s="11" t="s">
        <v>7322</v>
      </c>
    </row>
    <row r="34" spans="1:43" ht="30" x14ac:dyDescent="0.25">
      <c r="A34" s="10">
        <v>349</v>
      </c>
      <c r="B34" s="10">
        <v>2052</v>
      </c>
      <c r="C34" s="11" t="s">
        <v>6862</v>
      </c>
      <c r="D34" s="11" t="s">
        <v>5139</v>
      </c>
      <c r="E34" s="11" t="s">
        <v>5140</v>
      </c>
      <c r="F34" s="11" t="s">
        <v>251</v>
      </c>
      <c r="G34" s="11" t="s">
        <v>27</v>
      </c>
      <c r="H34" s="11" t="s">
        <v>6603</v>
      </c>
      <c r="I34" s="11" t="s">
        <v>97</v>
      </c>
      <c r="J34" s="11" t="s">
        <v>5117</v>
      </c>
      <c r="K34" s="11" t="s">
        <v>5141</v>
      </c>
      <c r="L34" s="11" t="s">
        <v>5120</v>
      </c>
      <c r="M34" s="11" t="s">
        <v>5143</v>
      </c>
      <c r="N34" s="11" t="s">
        <v>5144</v>
      </c>
      <c r="O34" s="11" t="s">
        <v>5145</v>
      </c>
      <c r="P34" s="11" t="s">
        <v>5146</v>
      </c>
      <c r="Q34" s="11" t="s">
        <v>34</v>
      </c>
      <c r="R34" s="11" t="s">
        <v>5147</v>
      </c>
      <c r="S34" s="11" t="s">
        <v>5148</v>
      </c>
      <c r="T34" s="11" t="s">
        <v>29</v>
      </c>
      <c r="U34" s="12">
        <v>41306</v>
      </c>
      <c r="W34" s="11" t="s">
        <v>5521</v>
      </c>
      <c r="X34" s="11" t="s">
        <v>29</v>
      </c>
      <c r="Y34" s="11" t="s">
        <v>29</v>
      </c>
      <c r="Z34" s="13">
        <v>42906</v>
      </c>
      <c r="AB34" s="11" t="s">
        <v>5138</v>
      </c>
      <c r="AC34" s="11" t="s">
        <v>5142</v>
      </c>
      <c r="AD34" s="11" t="s">
        <v>29</v>
      </c>
      <c r="AE34" s="11" t="s">
        <v>29</v>
      </c>
      <c r="AF34" s="11" t="s">
        <v>5880</v>
      </c>
      <c r="AG34" s="11" t="s">
        <v>6980</v>
      </c>
      <c r="AH34" s="11" t="s">
        <v>6998</v>
      </c>
      <c r="AI34" s="11" t="s">
        <v>6983</v>
      </c>
      <c r="AJ34" s="11" t="s">
        <v>343</v>
      </c>
      <c r="AK34" s="11" t="s">
        <v>7076</v>
      </c>
      <c r="AL34" s="11" t="s">
        <v>7292</v>
      </c>
      <c r="AM34" s="11" t="s">
        <v>29</v>
      </c>
      <c r="AN34" s="11" t="s">
        <v>7655</v>
      </c>
      <c r="AO34" s="11" t="s">
        <v>7313</v>
      </c>
      <c r="AP34" s="11" t="s">
        <v>29</v>
      </c>
      <c r="AQ34" s="11" t="s">
        <v>2118</v>
      </c>
    </row>
    <row r="35" spans="1:43" ht="30" x14ac:dyDescent="0.25">
      <c r="A35" s="10">
        <v>349</v>
      </c>
      <c r="B35" s="10">
        <v>2053</v>
      </c>
      <c r="C35" s="11" t="s">
        <v>6862</v>
      </c>
      <c r="D35" s="11" t="s">
        <v>5139</v>
      </c>
      <c r="E35" s="11" t="s">
        <v>5140</v>
      </c>
      <c r="F35" s="11" t="s">
        <v>251</v>
      </c>
      <c r="G35" s="11" t="s">
        <v>27</v>
      </c>
      <c r="H35" s="11" t="s">
        <v>6603</v>
      </c>
      <c r="I35" s="11" t="s">
        <v>97</v>
      </c>
      <c r="J35" s="11" t="s">
        <v>5117</v>
      </c>
      <c r="K35" s="11" t="s">
        <v>5141</v>
      </c>
      <c r="L35" s="11" t="s">
        <v>5120</v>
      </c>
      <c r="M35" s="11" t="s">
        <v>5143</v>
      </c>
      <c r="N35" s="11" t="s">
        <v>5144</v>
      </c>
      <c r="O35" s="11" t="s">
        <v>5145</v>
      </c>
      <c r="P35" s="11" t="s">
        <v>5149</v>
      </c>
      <c r="Q35" s="11" t="s">
        <v>5561</v>
      </c>
      <c r="R35" s="11" t="s">
        <v>5150</v>
      </c>
      <c r="S35" s="11" t="s">
        <v>5151</v>
      </c>
      <c r="T35" s="11" t="s">
        <v>29</v>
      </c>
      <c r="U35" s="12">
        <v>42261</v>
      </c>
      <c r="W35" s="11" t="s">
        <v>5595</v>
      </c>
      <c r="X35" s="11" t="s">
        <v>29</v>
      </c>
      <c r="Y35" s="11" t="s">
        <v>29</v>
      </c>
      <c r="Z35">
        <v>42906</v>
      </c>
      <c r="AB35" s="11" t="s">
        <v>5138</v>
      </c>
      <c r="AC35" s="11" t="s">
        <v>5142</v>
      </c>
      <c r="AD35" s="11" t="s">
        <v>29</v>
      </c>
      <c r="AE35" s="11" t="s">
        <v>29</v>
      </c>
      <c r="AF35" s="11" t="s">
        <v>5880</v>
      </c>
      <c r="AG35" s="11" t="s">
        <v>6980</v>
      </c>
      <c r="AH35" s="11" t="s">
        <v>6998</v>
      </c>
      <c r="AI35" s="11" t="s">
        <v>6983</v>
      </c>
      <c r="AJ35" s="11" t="s">
        <v>343</v>
      </c>
      <c r="AK35" s="11" t="s">
        <v>7076</v>
      </c>
      <c r="AL35" s="11" t="s">
        <v>7292</v>
      </c>
      <c r="AM35" s="11" t="s">
        <v>29</v>
      </c>
      <c r="AN35" s="11" t="s">
        <v>7655</v>
      </c>
      <c r="AO35" s="11" t="s">
        <v>7313</v>
      </c>
      <c r="AP35" s="11" t="s">
        <v>29</v>
      </c>
      <c r="AQ35" s="11" t="s">
        <v>2118</v>
      </c>
    </row>
    <row r="36" spans="1:43" ht="30" x14ac:dyDescent="0.25">
      <c r="A36" s="10">
        <v>349</v>
      </c>
      <c r="B36" s="10">
        <v>2054</v>
      </c>
      <c r="C36" s="11" t="s">
        <v>6862</v>
      </c>
      <c r="D36" s="11" t="s">
        <v>5139</v>
      </c>
      <c r="E36" s="11" t="s">
        <v>5140</v>
      </c>
      <c r="F36" s="11" t="s">
        <v>251</v>
      </c>
      <c r="G36" s="11" t="s">
        <v>27</v>
      </c>
      <c r="H36" s="11" t="s">
        <v>6603</v>
      </c>
      <c r="I36" s="11" t="s">
        <v>97</v>
      </c>
      <c r="J36" s="11" t="s">
        <v>5117</v>
      </c>
      <c r="K36" s="11" t="s">
        <v>5141</v>
      </c>
      <c r="L36" s="11" t="s">
        <v>5120</v>
      </c>
      <c r="M36" s="11" t="s">
        <v>5143</v>
      </c>
      <c r="N36" s="11" t="s">
        <v>5144</v>
      </c>
      <c r="O36" s="11" t="s">
        <v>5145</v>
      </c>
      <c r="P36" s="11" t="s">
        <v>5155</v>
      </c>
      <c r="Q36" s="11" t="s">
        <v>5561</v>
      </c>
      <c r="R36" s="11" t="s">
        <v>5156</v>
      </c>
      <c r="S36" s="11" t="s">
        <v>5157</v>
      </c>
      <c r="T36" s="11" t="s">
        <v>29</v>
      </c>
      <c r="U36" s="12">
        <v>42395</v>
      </c>
      <c r="W36" s="11" t="s">
        <v>5596</v>
      </c>
      <c r="X36" s="11" t="s">
        <v>29</v>
      </c>
      <c r="Y36" s="11" t="s">
        <v>29</v>
      </c>
      <c r="Z36" s="13">
        <v>42906</v>
      </c>
      <c r="AB36" s="11" t="s">
        <v>5138</v>
      </c>
      <c r="AC36" s="11" t="s">
        <v>5142</v>
      </c>
      <c r="AD36" s="11" t="s">
        <v>29</v>
      </c>
      <c r="AE36" s="11" t="s">
        <v>29</v>
      </c>
      <c r="AF36" s="11" t="s">
        <v>5880</v>
      </c>
      <c r="AG36" s="11" t="s">
        <v>6980</v>
      </c>
      <c r="AH36" s="11" t="s">
        <v>6998</v>
      </c>
      <c r="AI36" s="11" t="s">
        <v>6983</v>
      </c>
      <c r="AJ36" s="11" t="s">
        <v>343</v>
      </c>
      <c r="AK36" s="11" t="s">
        <v>7076</v>
      </c>
      <c r="AL36" s="11" t="s">
        <v>7292</v>
      </c>
      <c r="AM36" s="11" t="s">
        <v>29</v>
      </c>
      <c r="AN36" s="11" t="s">
        <v>7655</v>
      </c>
      <c r="AO36" s="11" t="s">
        <v>7313</v>
      </c>
      <c r="AP36" s="11" t="s">
        <v>29</v>
      </c>
      <c r="AQ36" s="11" t="s">
        <v>2118</v>
      </c>
    </row>
    <row r="37" spans="1:43" ht="30" x14ac:dyDescent="0.25">
      <c r="A37" s="10">
        <v>350</v>
      </c>
      <c r="B37" s="10">
        <v>2053</v>
      </c>
      <c r="C37" s="11" t="s">
        <v>6863</v>
      </c>
      <c r="D37" s="11" t="s">
        <v>5153</v>
      </c>
      <c r="E37" s="11" t="s">
        <v>5154</v>
      </c>
      <c r="F37" s="11" t="s">
        <v>456</v>
      </c>
      <c r="G37" s="11" t="s">
        <v>27</v>
      </c>
      <c r="H37" s="11" t="s">
        <v>6617</v>
      </c>
      <c r="I37" s="11" t="s">
        <v>28</v>
      </c>
      <c r="J37" s="11" t="s">
        <v>5117</v>
      </c>
      <c r="K37" s="11" t="s">
        <v>5141</v>
      </c>
      <c r="L37" s="11" t="s">
        <v>5120</v>
      </c>
      <c r="M37" s="11" t="s">
        <v>5143</v>
      </c>
      <c r="N37" s="11" t="s">
        <v>5144</v>
      </c>
      <c r="O37" s="11" t="s">
        <v>5145</v>
      </c>
      <c r="P37" s="11" t="s">
        <v>5149</v>
      </c>
      <c r="Q37" s="11" t="s">
        <v>5561</v>
      </c>
      <c r="R37" s="11" t="s">
        <v>5150</v>
      </c>
      <c r="S37" s="11" t="s">
        <v>5151</v>
      </c>
      <c r="T37" s="11" t="s">
        <v>29</v>
      </c>
      <c r="U37" s="12">
        <v>42261</v>
      </c>
      <c r="W37" s="11" t="s">
        <v>5595</v>
      </c>
      <c r="X37" s="11" t="s">
        <v>29</v>
      </c>
      <c r="Y37" s="11" t="s">
        <v>29</v>
      </c>
      <c r="Z37">
        <v>42906</v>
      </c>
      <c r="AB37" s="11" t="s">
        <v>5152</v>
      </c>
      <c r="AC37" s="11" t="s">
        <v>5142</v>
      </c>
      <c r="AD37" s="11" t="s">
        <v>29</v>
      </c>
      <c r="AE37" s="11" t="s">
        <v>29</v>
      </c>
      <c r="AF37" s="11" t="s">
        <v>5881</v>
      </c>
      <c r="AG37" s="11" t="s">
        <v>6986</v>
      </c>
      <c r="AH37" s="11" t="s">
        <v>6998</v>
      </c>
      <c r="AI37" s="11" t="s">
        <v>6983</v>
      </c>
      <c r="AJ37" s="11" t="s">
        <v>343</v>
      </c>
      <c r="AK37" s="11" t="s">
        <v>7076</v>
      </c>
      <c r="AL37" s="11" t="s">
        <v>7293</v>
      </c>
      <c r="AM37" s="11" t="s">
        <v>29</v>
      </c>
      <c r="AN37" s="11" t="s">
        <v>7655</v>
      </c>
      <c r="AO37" s="11" t="s">
        <v>7313</v>
      </c>
      <c r="AP37" s="11" t="s">
        <v>29</v>
      </c>
      <c r="AQ37" s="11" t="s">
        <v>2118</v>
      </c>
    </row>
    <row r="38" spans="1:43" ht="30" x14ac:dyDescent="0.25">
      <c r="A38" s="10">
        <v>350</v>
      </c>
      <c r="B38" s="10">
        <v>2054</v>
      </c>
      <c r="C38" s="11" t="s">
        <v>6863</v>
      </c>
      <c r="D38" s="11" t="s">
        <v>5153</v>
      </c>
      <c r="E38" s="11" t="s">
        <v>5154</v>
      </c>
      <c r="F38" s="11" t="s">
        <v>456</v>
      </c>
      <c r="G38" s="11" t="s">
        <v>27</v>
      </c>
      <c r="H38" s="11" t="s">
        <v>6617</v>
      </c>
      <c r="I38" s="11" t="s">
        <v>28</v>
      </c>
      <c r="J38" s="11" t="s">
        <v>5117</v>
      </c>
      <c r="K38" s="11" t="s">
        <v>5141</v>
      </c>
      <c r="L38" s="11" t="s">
        <v>5120</v>
      </c>
      <c r="M38" s="11" t="s">
        <v>5143</v>
      </c>
      <c r="N38" s="11" t="s">
        <v>5144</v>
      </c>
      <c r="O38" s="11" t="s">
        <v>5145</v>
      </c>
      <c r="P38" s="11" t="s">
        <v>5155</v>
      </c>
      <c r="Q38" s="11" t="s">
        <v>5561</v>
      </c>
      <c r="R38" s="11" t="s">
        <v>5156</v>
      </c>
      <c r="S38" s="11" t="s">
        <v>5157</v>
      </c>
      <c r="T38" s="11" t="s">
        <v>29</v>
      </c>
      <c r="U38" s="12">
        <v>42395</v>
      </c>
      <c r="W38" s="11" t="s">
        <v>5596</v>
      </c>
      <c r="X38" s="11" t="s">
        <v>29</v>
      </c>
      <c r="Y38" s="11" t="s">
        <v>29</v>
      </c>
      <c r="Z38">
        <v>42906</v>
      </c>
      <c r="AB38" s="11" t="s">
        <v>5152</v>
      </c>
      <c r="AC38" s="11" t="s">
        <v>5142</v>
      </c>
      <c r="AD38" s="11" t="s">
        <v>29</v>
      </c>
      <c r="AE38" s="11" t="s">
        <v>29</v>
      </c>
      <c r="AF38" s="11" t="s">
        <v>5881</v>
      </c>
      <c r="AG38" s="11" t="s">
        <v>6986</v>
      </c>
      <c r="AH38" s="11" t="s">
        <v>6998</v>
      </c>
      <c r="AI38" s="11" t="s">
        <v>6983</v>
      </c>
      <c r="AJ38" s="11" t="s">
        <v>343</v>
      </c>
      <c r="AK38" s="11" t="s">
        <v>7076</v>
      </c>
      <c r="AL38" s="11" t="s">
        <v>7293</v>
      </c>
      <c r="AM38" s="11" t="s">
        <v>29</v>
      </c>
      <c r="AN38" s="11" t="s">
        <v>7655</v>
      </c>
      <c r="AO38" s="11" t="s">
        <v>7313</v>
      </c>
      <c r="AP38" s="11" t="s">
        <v>29</v>
      </c>
      <c r="AQ38" s="11" t="s">
        <v>2118</v>
      </c>
    </row>
    <row r="39" spans="1:43" ht="30" x14ac:dyDescent="0.25">
      <c r="A39" s="10">
        <v>230</v>
      </c>
      <c r="B39" s="10">
        <v>2236</v>
      </c>
      <c r="C39" s="11" t="s">
        <v>6677</v>
      </c>
      <c r="D39" s="11" t="s">
        <v>7004</v>
      </c>
      <c r="E39" s="11" t="s">
        <v>463</v>
      </c>
      <c r="F39" s="11" t="s">
        <v>146</v>
      </c>
      <c r="G39" s="11" t="s">
        <v>27</v>
      </c>
      <c r="H39" s="11" t="s">
        <v>6610</v>
      </c>
      <c r="I39" s="11" t="s">
        <v>97</v>
      </c>
      <c r="J39" s="11" t="s">
        <v>3476</v>
      </c>
      <c r="K39" s="11" t="s">
        <v>1865</v>
      </c>
      <c r="L39" s="11" t="s">
        <v>405</v>
      </c>
      <c r="M39" s="11" t="s">
        <v>32</v>
      </c>
      <c r="N39" s="11" t="s">
        <v>7385</v>
      </c>
      <c r="O39" s="11" t="s">
        <v>3639</v>
      </c>
      <c r="P39" s="11" t="s">
        <v>7393</v>
      </c>
      <c r="Q39" s="11" t="s">
        <v>4956</v>
      </c>
      <c r="R39" s="11" t="s">
        <v>901</v>
      </c>
      <c r="S39" s="11" t="s">
        <v>286</v>
      </c>
      <c r="T39" s="11" t="s">
        <v>7394</v>
      </c>
      <c r="U39" s="12">
        <v>43360</v>
      </c>
      <c r="W39" s="11" t="s">
        <v>7395</v>
      </c>
      <c r="X39" s="11" t="s">
        <v>29</v>
      </c>
      <c r="Y39" s="11" t="s">
        <v>29</v>
      </c>
      <c r="Z39" s="13"/>
      <c r="AB39" s="11" t="s">
        <v>1864</v>
      </c>
      <c r="AC39" s="11" t="s">
        <v>1866</v>
      </c>
      <c r="AD39" s="11" t="s">
        <v>1867</v>
      </c>
      <c r="AE39" s="11" t="s">
        <v>3640</v>
      </c>
      <c r="AF39" s="11" t="s">
        <v>5749</v>
      </c>
      <c r="AG39" s="11" t="s">
        <v>6984</v>
      </c>
      <c r="AH39" s="11" t="s">
        <v>6975</v>
      </c>
      <c r="AI39" s="11" t="s">
        <v>6976</v>
      </c>
      <c r="AJ39" s="11" t="s">
        <v>7081</v>
      </c>
      <c r="AK39" s="11" t="s">
        <v>7082</v>
      </c>
      <c r="AL39" s="11" t="s">
        <v>7122</v>
      </c>
      <c r="AM39" s="11" t="s">
        <v>29</v>
      </c>
      <c r="AN39" s="11" t="s">
        <v>6977</v>
      </c>
      <c r="AO39" s="11" t="s">
        <v>7326</v>
      </c>
      <c r="AP39" s="11" t="s">
        <v>7318</v>
      </c>
      <c r="AQ39" s="11" t="s">
        <v>7327</v>
      </c>
    </row>
    <row r="40" spans="1:43" ht="30" x14ac:dyDescent="0.25">
      <c r="A40" s="10">
        <v>230</v>
      </c>
      <c r="B40" s="10">
        <v>1505</v>
      </c>
      <c r="C40" s="11" t="s">
        <v>6677</v>
      </c>
      <c r="D40" s="11" t="s">
        <v>7004</v>
      </c>
      <c r="E40" s="11" t="s">
        <v>463</v>
      </c>
      <c r="F40" s="11" t="s">
        <v>146</v>
      </c>
      <c r="G40" s="11" t="s">
        <v>27</v>
      </c>
      <c r="H40" s="11" t="s">
        <v>6610</v>
      </c>
      <c r="I40" s="11" t="s">
        <v>97</v>
      </c>
      <c r="J40" s="11" t="s">
        <v>3476</v>
      </c>
      <c r="K40" s="11" t="s">
        <v>1865</v>
      </c>
      <c r="L40" s="11" t="s">
        <v>405</v>
      </c>
      <c r="M40" s="11" t="s">
        <v>32</v>
      </c>
      <c r="N40" s="11" t="s">
        <v>7385</v>
      </c>
      <c r="O40" s="11" t="s">
        <v>3639</v>
      </c>
      <c r="P40" s="11" t="s">
        <v>1869</v>
      </c>
      <c r="Q40" s="11" t="s">
        <v>1096</v>
      </c>
      <c r="R40" s="11" t="s">
        <v>1724</v>
      </c>
      <c r="S40" s="11" t="s">
        <v>1870</v>
      </c>
      <c r="T40" s="11" t="s">
        <v>1262</v>
      </c>
      <c r="U40" s="12">
        <v>36045</v>
      </c>
      <c r="W40" s="11" t="s">
        <v>1871</v>
      </c>
      <c r="X40" s="11" t="s">
        <v>29</v>
      </c>
      <c r="Y40" s="11" t="s">
        <v>29</v>
      </c>
      <c r="AB40" s="11" t="s">
        <v>1864</v>
      </c>
      <c r="AC40" s="11" t="s">
        <v>1866</v>
      </c>
      <c r="AD40" s="11" t="s">
        <v>1867</v>
      </c>
      <c r="AE40" s="11" t="s">
        <v>3640</v>
      </c>
      <c r="AF40" s="11" t="s">
        <v>5749</v>
      </c>
      <c r="AG40" s="11" t="s">
        <v>6984</v>
      </c>
      <c r="AH40" s="11" t="s">
        <v>6975</v>
      </c>
      <c r="AI40" s="11" t="s">
        <v>6976</v>
      </c>
      <c r="AJ40" s="11" t="s">
        <v>7081</v>
      </c>
      <c r="AK40" s="11" t="s">
        <v>7082</v>
      </c>
      <c r="AL40" s="11" t="s">
        <v>7122</v>
      </c>
      <c r="AM40" s="11" t="s">
        <v>29</v>
      </c>
      <c r="AN40" s="11" t="s">
        <v>6977</v>
      </c>
      <c r="AO40" s="11" t="s">
        <v>7326</v>
      </c>
      <c r="AP40" s="11" t="s">
        <v>7318</v>
      </c>
      <c r="AQ40" s="11" t="s">
        <v>7327</v>
      </c>
    </row>
    <row r="41" spans="1:43" ht="30" x14ac:dyDescent="0.25">
      <c r="A41" s="10">
        <v>230</v>
      </c>
      <c r="B41" s="10">
        <v>2157</v>
      </c>
      <c r="C41" s="11" t="s">
        <v>6677</v>
      </c>
      <c r="D41" s="11" t="s">
        <v>7004</v>
      </c>
      <c r="E41" s="11" t="s">
        <v>463</v>
      </c>
      <c r="F41" s="11" t="s">
        <v>146</v>
      </c>
      <c r="G41" s="11" t="s">
        <v>27</v>
      </c>
      <c r="H41" s="11" t="s">
        <v>6610</v>
      </c>
      <c r="I41" s="11" t="s">
        <v>97</v>
      </c>
      <c r="J41" s="11" t="s">
        <v>3476</v>
      </c>
      <c r="K41" s="11" t="s">
        <v>1865</v>
      </c>
      <c r="L41" s="11" t="s">
        <v>405</v>
      </c>
      <c r="M41" s="11" t="s">
        <v>32</v>
      </c>
      <c r="N41" s="11" t="s">
        <v>7385</v>
      </c>
      <c r="O41" s="11" t="s">
        <v>3639</v>
      </c>
      <c r="P41" s="11" t="s">
        <v>5638</v>
      </c>
      <c r="Q41" s="11" t="s">
        <v>4956</v>
      </c>
      <c r="R41" s="11" t="s">
        <v>5207</v>
      </c>
      <c r="S41" s="11" t="s">
        <v>5639</v>
      </c>
      <c r="T41" s="11" t="s">
        <v>5207</v>
      </c>
      <c r="U41" s="12">
        <v>43347</v>
      </c>
      <c r="W41" s="11" t="s">
        <v>5640</v>
      </c>
      <c r="X41" s="11" t="s">
        <v>29</v>
      </c>
      <c r="Y41" s="11" t="s">
        <v>29</v>
      </c>
      <c r="AB41" s="11" t="s">
        <v>1864</v>
      </c>
      <c r="AC41" s="11" t="s">
        <v>1866</v>
      </c>
      <c r="AD41" s="11" t="s">
        <v>1867</v>
      </c>
      <c r="AE41" s="11" t="s">
        <v>3640</v>
      </c>
      <c r="AF41" s="11" t="s">
        <v>5749</v>
      </c>
      <c r="AG41" s="11" t="s">
        <v>6984</v>
      </c>
      <c r="AH41" s="11" t="s">
        <v>6975</v>
      </c>
      <c r="AI41" s="11" t="s">
        <v>6976</v>
      </c>
      <c r="AJ41" s="11" t="s">
        <v>7081</v>
      </c>
      <c r="AK41" s="11" t="s">
        <v>7082</v>
      </c>
      <c r="AL41" s="11" t="s">
        <v>7122</v>
      </c>
      <c r="AM41" s="11" t="s">
        <v>29</v>
      </c>
      <c r="AN41" s="11" t="s">
        <v>6977</v>
      </c>
      <c r="AO41" s="11" t="s">
        <v>7326</v>
      </c>
      <c r="AP41" s="11" t="s">
        <v>7318</v>
      </c>
      <c r="AQ41" s="11" t="s">
        <v>7327</v>
      </c>
    </row>
    <row r="42" spans="1:43" ht="30" x14ac:dyDescent="0.25">
      <c r="A42" s="10">
        <v>230</v>
      </c>
      <c r="B42" s="10">
        <v>1507</v>
      </c>
      <c r="C42" s="11" t="s">
        <v>6677</v>
      </c>
      <c r="D42" s="11" t="s">
        <v>7004</v>
      </c>
      <c r="E42" s="11" t="s">
        <v>463</v>
      </c>
      <c r="F42" s="11" t="s">
        <v>146</v>
      </c>
      <c r="G42" s="11" t="s">
        <v>27</v>
      </c>
      <c r="H42" s="11" t="s">
        <v>6610</v>
      </c>
      <c r="I42" s="11" t="s">
        <v>97</v>
      </c>
      <c r="J42" s="11" t="s">
        <v>3476</v>
      </c>
      <c r="K42" s="11" t="s">
        <v>1865</v>
      </c>
      <c r="L42" s="11" t="s">
        <v>405</v>
      </c>
      <c r="M42" s="11" t="s">
        <v>32</v>
      </c>
      <c r="N42" s="11" t="s">
        <v>7385</v>
      </c>
      <c r="O42" s="11" t="s">
        <v>3639</v>
      </c>
      <c r="P42" s="11" t="s">
        <v>1875</v>
      </c>
      <c r="Q42" s="11" t="s">
        <v>1868</v>
      </c>
      <c r="R42" s="11" t="s">
        <v>1876</v>
      </c>
      <c r="S42" s="11" t="s">
        <v>1877</v>
      </c>
      <c r="T42" s="11" t="s">
        <v>128</v>
      </c>
      <c r="U42" s="12">
        <v>40164</v>
      </c>
      <c r="W42" s="11" t="s">
        <v>1878</v>
      </c>
      <c r="X42" s="11" t="s">
        <v>29</v>
      </c>
      <c r="Y42" s="11" t="s">
        <v>29</v>
      </c>
      <c r="AB42" s="11" t="s">
        <v>1864</v>
      </c>
      <c r="AC42" s="11" t="s">
        <v>1866</v>
      </c>
      <c r="AD42" s="11" t="s">
        <v>1867</v>
      </c>
      <c r="AE42" s="11" t="s">
        <v>3640</v>
      </c>
      <c r="AF42" s="11" t="s">
        <v>5749</v>
      </c>
      <c r="AG42" s="11" t="s">
        <v>6984</v>
      </c>
      <c r="AH42" s="11" t="s">
        <v>6975</v>
      </c>
      <c r="AI42" s="11" t="s">
        <v>6976</v>
      </c>
      <c r="AJ42" s="11" t="s">
        <v>7081</v>
      </c>
      <c r="AK42" s="11" t="s">
        <v>7082</v>
      </c>
      <c r="AL42" s="11" t="s">
        <v>7122</v>
      </c>
      <c r="AM42" s="11" t="s">
        <v>29</v>
      </c>
      <c r="AN42" s="11" t="s">
        <v>6977</v>
      </c>
      <c r="AO42" s="11" t="s">
        <v>7326</v>
      </c>
      <c r="AP42" s="11" t="s">
        <v>7318</v>
      </c>
      <c r="AQ42" s="11" t="s">
        <v>7327</v>
      </c>
    </row>
    <row r="43" spans="1:43" ht="30" x14ac:dyDescent="0.25">
      <c r="A43" s="10">
        <v>230</v>
      </c>
      <c r="B43" s="10">
        <v>1506</v>
      </c>
      <c r="C43" s="11" t="s">
        <v>6677</v>
      </c>
      <c r="D43" s="11" t="s">
        <v>7004</v>
      </c>
      <c r="E43" s="11" t="s">
        <v>463</v>
      </c>
      <c r="F43" s="11" t="s">
        <v>146</v>
      </c>
      <c r="G43" s="11" t="s">
        <v>27</v>
      </c>
      <c r="H43" s="11" t="s">
        <v>6610</v>
      </c>
      <c r="I43" s="11" t="s">
        <v>97</v>
      </c>
      <c r="J43" s="11" t="s">
        <v>3476</v>
      </c>
      <c r="K43" s="11" t="s">
        <v>1865</v>
      </c>
      <c r="L43" s="11" t="s">
        <v>405</v>
      </c>
      <c r="M43" s="11" t="s">
        <v>32</v>
      </c>
      <c r="N43" s="11" t="s">
        <v>7385</v>
      </c>
      <c r="O43" s="11" t="s">
        <v>3639</v>
      </c>
      <c r="P43" s="11" t="s">
        <v>1872</v>
      </c>
      <c r="Q43" s="11" t="s">
        <v>1096</v>
      </c>
      <c r="R43" s="11" t="s">
        <v>642</v>
      </c>
      <c r="S43" s="11" t="s">
        <v>1873</v>
      </c>
      <c r="T43" s="11" t="s">
        <v>143</v>
      </c>
      <c r="U43" s="12">
        <v>34947</v>
      </c>
      <c r="V43">
        <v>43559</v>
      </c>
      <c r="W43" s="11" t="s">
        <v>1874</v>
      </c>
      <c r="X43" s="11" t="s">
        <v>29</v>
      </c>
      <c r="Y43" s="11" t="s">
        <v>29</v>
      </c>
      <c r="AB43" s="11" t="s">
        <v>1864</v>
      </c>
      <c r="AC43" s="11" t="s">
        <v>1866</v>
      </c>
      <c r="AD43" s="11" t="s">
        <v>1867</v>
      </c>
      <c r="AE43" s="11" t="s">
        <v>3640</v>
      </c>
      <c r="AF43" s="11" t="s">
        <v>5749</v>
      </c>
      <c r="AG43" s="11" t="s">
        <v>6984</v>
      </c>
      <c r="AH43" s="11" t="s">
        <v>6975</v>
      </c>
      <c r="AI43" s="11" t="s">
        <v>6976</v>
      </c>
      <c r="AJ43" s="11" t="s">
        <v>7081</v>
      </c>
      <c r="AK43" s="11" t="s">
        <v>7082</v>
      </c>
      <c r="AL43" s="11" t="s">
        <v>7122</v>
      </c>
      <c r="AM43" s="11" t="s">
        <v>29</v>
      </c>
      <c r="AN43" s="11" t="s">
        <v>6977</v>
      </c>
      <c r="AO43" s="11" t="s">
        <v>7326</v>
      </c>
      <c r="AP43" s="11" t="s">
        <v>7318</v>
      </c>
      <c r="AQ43" s="11" t="s">
        <v>7327</v>
      </c>
    </row>
    <row r="44" spans="1:43" ht="30" x14ac:dyDescent="0.25">
      <c r="A44" s="10">
        <v>230</v>
      </c>
      <c r="B44" s="10">
        <v>1509</v>
      </c>
      <c r="C44" s="11" t="s">
        <v>6677</v>
      </c>
      <c r="D44" s="11" t="s">
        <v>7004</v>
      </c>
      <c r="E44" s="11" t="s">
        <v>463</v>
      </c>
      <c r="F44" s="11" t="s">
        <v>146</v>
      </c>
      <c r="G44" s="11" t="s">
        <v>27</v>
      </c>
      <c r="H44" s="11" t="s">
        <v>6610</v>
      </c>
      <c r="I44" s="11" t="s">
        <v>97</v>
      </c>
      <c r="J44" s="11" t="s">
        <v>3476</v>
      </c>
      <c r="K44" s="11" t="s">
        <v>1865</v>
      </c>
      <c r="L44" s="11" t="s">
        <v>405</v>
      </c>
      <c r="M44" s="11" t="s">
        <v>32</v>
      </c>
      <c r="N44" s="11" t="s">
        <v>7385</v>
      </c>
      <c r="O44" s="11" t="s">
        <v>3639</v>
      </c>
      <c r="P44" s="11" t="s">
        <v>1880</v>
      </c>
      <c r="Q44" s="11" t="s">
        <v>1096</v>
      </c>
      <c r="R44" s="11" t="s">
        <v>1881</v>
      </c>
      <c r="S44" s="11" t="s">
        <v>1882</v>
      </c>
      <c r="T44" s="11" t="s">
        <v>138</v>
      </c>
      <c r="U44" s="12">
        <v>34806</v>
      </c>
      <c r="W44" s="11" t="s">
        <v>1883</v>
      </c>
      <c r="X44" s="11" t="s">
        <v>29</v>
      </c>
      <c r="Y44" s="11" t="s">
        <v>29</v>
      </c>
      <c r="Z44" s="13"/>
      <c r="AB44" s="11" t="s">
        <v>1864</v>
      </c>
      <c r="AC44" s="11" t="s">
        <v>1866</v>
      </c>
      <c r="AD44" s="11" t="s">
        <v>1867</v>
      </c>
      <c r="AE44" s="11" t="s">
        <v>3640</v>
      </c>
      <c r="AF44" s="11" t="s">
        <v>5749</v>
      </c>
      <c r="AG44" s="11" t="s">
        <v>6984</v>
      </c>
      <c r="AH44" s="11" t="s">
        <v>6975</v>
      </c>
      <c r="AI44" s="11" t="s">
        <v>6976</v>
      </c>
      <c r="AJ44" s="11" t="s">
        <v>7081</v>
      </c>
      <c r="AK44" s="11" t="s">
        <v>7082</v>
      </c>
      <c r="AL44" s="11" t="s">
        <v>7122</v>
      </c>
      <c r="AM44" s="11" t="s">
        <v>29</v>
      </c>
      <c r="AN44" s="11" t="s">
        <v>6977</v>
      </c>
      <c r="AO44" s="11" t="s">
        <v>7326</v>
      </c>
      <c r="AP44" s="11" t="s">
        <v>7318</v>
      </c>
      <c r="AQ44" s="11" t="s">
        <v>7327</v>
      </c>
    </row>
    <row r="45" spans="1:43" ht="30" x14ac:dyDescent="0.25">
      <c r="A45" s="10">
        <v>230</v>
      </c>
      <c r="B45" s="10">
        <v>2270</v>
      </c>
      <c r="C45" s="11" t="s">
        <v>6677</v>
      </c>
      <c r="D45" s="11" t="s">
        <v>7004</v>
      </c>
      <c r="E45" s="11" t="s">
        <v>463</v>
      </c>
      <c r="F45" s="11" t="s">
        <v>146</v>
      </c>
      <c r="G45" s="11" t="s">
        <v>27</v>
      </c>
      <c r="H45" s="11" t="s">
        <v>6610</v>
      </c>
      <c r="I45" s="11" t="s">
        <v>97</v>
      </c>
      <c r="J45" s="11" t="s">
        <v>3476</v>
      </c>
      <c r="K45" s="11" t="s">
        <v>1865</v>
      </c>
      <c r="L45" s="11" t="s">
        <v>405</v>
      </c>
      <c r="M45" s="11" t="s">
        <v>32</v>
      </c>
      <c r="N45" s="11" t="s">
        <v>7385</v>
      </c>
      <c r="O45" s="11" t="s">
        <v>3639</v>
      </c>
      <c r="P45" s="11" t="s">
        <v>7440</v>
      </c>
      <c r="Q45" s="11" t="s">
        <v>1096</v>
      </c>
      <c r="R45" s="11" t="s">
        <v>7441</v>
      </c>
      <c r="S45" s="11" t="s">
        <v>7442</v>
      </c>
      <c r="T45" s="11" t="s">
        <v>6765</v>
      </c>
      <c r="U45" s="12">
        <v>43668</v>
      </c>
      <c r="W45" s="11" t="s">
        <v>29</v>
      </c>
      <c r="X45" s="11" t="s">
        <v>29</v>
      </c>
      <c r="Y45" s="11" t="s">
        <v>29</v>
      </c>
      <c r="Z45" s="13"/>
      <c r="AB45" s="11" t="s">
        <v>1864</v>
      </c>
      <c r="AC45" s="11" t="s">
        <v>1866</v>
      </c>
      <c r="AD45" s="11" t="s">
        <v>1867</v>
      </c>
      <c r="AE45" s="11" t="s">
        <v>3640</v>
      </c>
      <c r="AF45" s="11" t="s">
        <v>5749</v>
      </c>
      <c r="AG45" s="11" t="s">
        <v>6984</v>
      </c>
      <c r="AH45" s="11" t="s">
        <v>6975</v>
      </c>
      <c r="AI45" s="11" t="s">
        <v>6976</v>
      </c>
      <c r="AJ45" s="11" t="s">
        <v>7081</v>
      </c>
      <c r="AK45" s="11" t="s">
        <v>7082</v>
      </c>
      <c r="AL45" s="11" t="s">
        <v>7122</v>
      </c>
      <c r="AM45" s="11" t="s">
        <v>29</v>
      </c>
      <c r="AN45" s="11" t="s">
        <v>6977</v>
      </c>
      <c r="AO45" s="11" t="s">
        <v>7326</v>
      </c>
      <c r="AP45" s="11" t="s">
        <v>7318</v>
      </c>
      <c r="AQ45" s="11" t="s">
        <v>7327</v>
      </c>
    </row>
    <row r="46" spans="1:43" ht="30" x14ac:dyDescent="0.25">
      <c r="A46" s="10">
        <v>223</v>
      </c>
      <c r="B46" s="10">
        <v>1495</v>
      </c>
      <c r="C46" s="11" t="s">
        <v>6665</v>
      </c>
      <c r="D46" s="11" t="s">
        <v>1787</v>
      </c>
      <c r="E46" s="11" t="s">
        <v>1788</v>
      </c>
      <c r="F46" s="11" t="s">
        <v>251</v>
      </c>
      <c r="G46" s="11" t="s">
        <v>27</v>
      </c>
      <c r="H46" s="11" t="s">
        <v>6666</v>
      </c>
      <c r="I46" s="11" t="s">
        <v>116</v>
      </c>
      <c r="J46" s="11" t="s">
        <v>3476</v>
      </c>
      <c r="K46" s="11" t="s">
        <v>1789</v>
      </c>
      <c r="L46" s="11" t="s">
        <v>51</v>
      </c>
      <c r="M46" s="11" t="s">
        <v>5050</v>
      </c>
      <c r="N46" s="11" t="s">
        <v>164</v>
      </c>
      <c r="O46" s="11" t="s">
        <v>6479</v>
      </c>
      <c r="P46" s="11" t="s">
        <v>1796</v>
      </c>
      <c r="Q46" s="11" t="s">
        <v>34</v>
      </c>
      <c r="R46" s="11" t="s">
        <v>1797</v>
      </c>
      <c r="S46" s="11" t="s">
        <v>1798</v>
      </c>
      <c r="T46" s="11" t="s">
        <v>29</v>
      </c>
      <c r="U46" s="12">
        <v>41260</v>
      </c>
      <c r="W46" s="11" t="s">
        <v>1799</v>
      </c>
      <c r="X46" s="11" t="s">
        <v>29</v>
      </c>
      <c r="Y46" s="11" t="s">
        <v>29</v>
      </c>
      <c r="AB46" s="11" t="s">
        <v>1786</v>
      </c>
      <c r="AC46" s="11" t="s">
        <v>1790</v>
      </c>
      <c r="AD46" s="11" t="s">
        <v>1791</v>
      </c>
      <c r="AE46" s="11" t="s">
        <v>29</v>
      </c>
      <c r="AF46" s="11" t="s">
        <v>5739</v>
      </c>
      <c r="AG46" s="11" t="s">
        <v>6978</v>
      </c>
      <c r="AH46" s="11" t="s">
        <v>6987</v>
      </c>
      <c r="AI46" s="11" t="s">
        <v>6988</v>
      </c>
      <c r="AJ46" s="11" t="s">
        <v>7075</v>
      </c>
      <c r="AK46" s="11" t="s">
        <v>7076</v>
      </c>
      <c r="AL46" s="11" t="s">
        <v>7121</v>
      </c>
      <c r="AM46" s="11" t="s">
        <v>29</v>
      </c>
      <c r="AN46" s="11" t="s">
        <v>6991</v>
      </c>
      <c r="AO46" s="11" t="s">
        <v>7320</v>
      </c>
      <c r="AP46" s="11" t="s">
        <v>7321</v>
      </c>
      <c r="AQ46" s="11" t="s">
        <v>7319</v>
      </c>
    </row>
    <row r="47" spans="1:43" ht="30" x14ac:dyDescent="0.25">
      <c r="A47" s="10">
        <v>223</v>
      </c>
      <c r="B47" s="10">
        <v>1494</v>
      </c>
      <c r="C47" s="11" t="s">
        <v>6665</v>
      </c>
      <c r="D47" s="11" t="s">
        <v>1787</v>
      </c>
      <c r="E47" s="11" t="s">
        <v>1788</v>
      </c>
      <c r="F47" s="11" t="s">
        <v>251</v>
      </c>
      <c r="G47" s="11" t="s">
        <v>27</v>
      </c>
      <c r="H47" s="11" t="s">
        <v>6666</v>
      </c>
      <c r="I47" s="11" t="s">
        <v>116</v>
      </c>
      <c r="J47" s="11" t="s">
        <v>3476</v>
      </c>
      <c r="K47" s="11" t="s">
        <v>1789</v>
      </c>
      <c r="L47" s="11" t="s">
        <v>51</v>
      </c>
      <c r="M47" s="11" t="s">
        <v>5050</v>
      </c>
      <c r="N47" s="11" t="s">
        <v>164</v>
      </c>
      <c r="O47" s="11" t="s">
        <v>6479</v>
      </c>
      <c r="P47" s="11" t="s">
        <v>1792</v>
      </c>
      <c r="Q47" s="11" t="s">
        <v>34</v>
      </c>
      <c r="R47" s="11" t="s">
        <v>598</v>
      </c>
      <c r="S47" s="11" t="s">
        <v>1793</v>
      </c>
      <c r="T47" s="11" t="s">
        <v>1794</v>
      </c>
      <c r="U47" s="12">
        <v>34912</v>
      </c>
      <c r="W47" s="11" t="s">
        <v>1795</v>
      </c>
      <c r="X47" s="11" t="s">
        <v>29</v>
      </c>
      <c r="Y47" s="11" t="s">
        <v>29</v>
      </c>
      <c r="AB47" s="11" t="s">
        <v>1786</v>
      </c>
      <c r="AC47" s="11" t="s">
        <v>1790</v>
      </c>
      <c r="AD47" s="11" t="s">
        <v>1791</v>
      </c>
      <c r="AE47" s="11" t="s">
        <v>29</v>
      </c>
      <c r="AF47" s="11" t="s">
        <v>5739</v>
      </c>
      <c r="AG47" s="11" t="s">
        <v>6978</v>
      </c>
      <c r="AH47" s="11" t="s">
        <v>6987</v>
      </c>
      <c r="AI47" s="11" t="s">
        <v>6988</v>
      </c>
      <c r="AJ47" s="11" t="s">
        <v>7075</v>
      </c>
      <c r="AK47" s="11" t="s">
        <v>7076</v>
      </c>
      <c r="AL47" s="11" t="s">
        <v>7121</v>
      </c>
      <c r="AM47" s="11" t="s">
        <v>29</v>
      </c>
      <c r="AN47" s="11" t="s">
        <v>6991</v>
      </c>
      <c r="AO47" s="11" t="s">
        <v>7320</v>
      </c>
      <c r="AP47" s="11" t="s">
        <v>7321</v>
      </c>
      <c r="AQ47" s="11" t="s">
        <v>7319</v>
      </c>
    </row>
    <row r="48" spans="1:43" ht="30" x14ac:dyDescent="0.25">
      <c r="A48" s="10">
        <v>244</v>
      </c>
      <c r="B48" s="10">
        <v>1543</v>
      </c>
      <c r="C48" s="11" t="s">
        <v>6693</v>
      </c>
      <c r="D48" s="11" t="s">
        <v>2014</v>
      </c>
      <c r="E48" s="11" t="s">
        <v>162</v>
      </c>
      <c r="F48" s="11" t="s">
        <v>251</v>
      </c>
      <c r="G48" s="11" t="s">
        <v>27</v>
      </c>
      <c r="H48" s="11" t="s">
        <v>6603</v>
      </c>
      <c r="I48" s="11" t="s">
        <v>116</v>
      </c>
      <c r="J48" s="11" t="s">
        <v>3476</v>
      </c>
      <c r="K48" s="11" t="s">
        <v>2015</v>
      </c>
      <c r="L48" s="11" t="s">
        <v>51</v>
      </c>
      <c r="M48" s="11" t="s">
        <v>5050</v>
      </c>
      <c r="N48" s="11" t="s">
        <v>164</v>
      </c>
      <c r="O48" s="11" t="s">
        <v>3614</v>
      </c>
      <c r="P48" s="11" t="s">
        <v>2025</v>
      </c>
      <c r="Q48" s="11" t="s">
        <v>5561</v>
      </c>
      <c r="R48" s="11" t="s">
        <v>2026</v>
      </c>
      <c r="S48" s="11" t="s">
        <v>2027</v>
      </c>
      <c r="T48" s="11" t="s">
        <v>288</v>
      </c>
      <c r="U48" s="12">
        <v>34806</v>
      </c>
      <c r="W48" s="11" t="s">
        <v>2028</v>
      </c>
      <c r="X48" s="11" t="s">
        <v>29</v>
      </c>
      <c r="Y48" s="11" t="s">
        <v>29</v>
      </c>
      <c r="AB48" s="11" t="s">
        <v>2013</v>
      </c>
      <c r="AC48" s="11" t="s">
        <v>2016</v>
      </c>
      <c r="AD48" s="11" t="s">
        <v>2017</v>
      </c>
      <c r="AE48" s="11" t="s">
        <v>29</v>
      </c>
      <c r="AF48" s="11" t="s">
        <v>5760</v>
      </c>
      <c r="AG48" s="11" t="s">
        <v>6980</v>
      </c>
      <c r="AH48" s="11" t="s">
        <v>6987</v>
      </c>
      <c r="AI48" s="11" t="s">
        <v>6988</v>
      </c>
      <c r="AJ48" s="11" t="s">
        <v>7075</v>
      </c>
      <c r="AK48" s="11" t="s">
        <v>7076</v>
      </c>
      <c r="AL48" s="11" t="s">
        <v>7144</v>
      </c>
      <c r="AM48" s="11" t="s">
        <v>29</v>
      </c>
      <c r="AN48" s="11" t="s">
        <v>6991</v>
      </c>
      <c r="AO48" s="11" t="s">
        <v>7320</v>
      </c>
      <c r="AP48" s="11" t="s">
        <v>7321</v>
      </c>
      <c r="AQ48" s="11" t="s">
        <v>7319</v>
      </c>
    </row>
    <row r="49" spans="1:43" ht="30" x14ac:dyDescent="0.25">
      <c r="A49" s="10">
        <v>244</v>
      </c>
      <c r="B49" s="10">
        <v>1542</v>
      </c>
      <c r="C49" s="11" t="s">
        <v>6693</v>
      </c>
      <c r="D49" s="11" t="s">
        <v>2014</v>
      </c>
      <c r="E49" s="11" t="s">
        <v>162</v>
      </c>
      <c r="F49" s="11" t="s">
        <v>251</v>
      </c>
      <c r="G49" s="11" t="s">
        <v>27</v>
      </c>
      <c r="H49" s="11" t="s">
        <v>6603</v>
      </c>
      <c r="I49" s="11" t="s">
        <v>116</v>
      </c>
      <c r="J49" s="11" t="s">
        <v>3476</v>
      </c>
      <c r="K49" s="11" t="s">
        <v>2015</v>
      </c>
      <c r="L49" s="11" t="s">
        <v>51</v>
      </c>
      <c r="M49" s="11" t="s">
        <v>5050</v>
      </c>
      <c r="N49" s="11" t="s">
        <v>164</v>
      </c>
      <c r="O49" s="11" t="s">
        <v>3614</v>
      </c>
      <c r="P49" s="11" t="s">
        <v>2021</v>
      </c>
      <c r="Q49" s="11" t="s">
        <v>5561</v>
      </c>
      <c r="R49" s="11" t="s">
        <v>2022</v>
      </c>
      <c r="S49" s="11" t="s">
        <v>2023</v>
      </c>
      <c r="T49" s="11" t="s">
        <v>124</v>
      </c>
      <c r="U49" s="12">
        <v>40952</v>
      </c>
      <c r="W49" s="11" t="s">
        <v>2024</v>
      </c>
      <c r="X49" s="11" t="s">
        <v>29</v>
      </c>
      <c r="Y49" s="11" t="s">
        <v>29</v>
      </c>
      <c r="Z49" s="13"/>
      <c r="AB49" s="11" t="s">
        <v>2013</v>
      </c>
      <c r="AC49" s="11" t="s">
        <v>2016</v>
      </c>
      <c r="AD49" s="11" t="s">
        <v>2017</v>
      </c>
      <c r="AE49" s="11" t="s">
        <v>29</v>
      </c>
      <c r="AF49" s="11" t="s">
        <v>5760</v>
      </c>
      <c r="AG49" s="11" t="s">
        <v>6980</v>
      </c>
      <c r="AH49" s="11" t="s">
        <v>6987</v>
      </c>
      <c r="AI49" s="11" t="s">
        <v>6988</v>
      </c>
      <c r="AJ49" s="11" t="s">
        <v>7075</v>
      </c>
      <c r="AK49" s="11" t="s">
        <v>7076</v>
      </c>
      <c r="AL49" s="11" t="s">
        <v>7144</v>
      </c>
      <c r="AM49" s="11" t="s">
        <v>29</v>
      </c>
      <c r="AN49" s="11" t="s">
        <v>6991</v>
      </c>
      <c r="AO49" s="11" t="s">
        <v>7320</v>
      </c>
      <c r="AP49" s="11" t="s">
        <v>7321</v>
      </c>
      <c r="AQ49" s="11" t="s">
        <v>7319</v>
      </c>
    </row>
    <row r="50" spans="1:43" ht="30" x14ac:dyDescent="0.25">
      <c r="A50" s="10">
        <v>244</v>
      </c>
      <c r="B50" s="10">
        <v>1541</v>
      </c>
      <c r="C50" s="11" t="s">
        <v>6693</v>
      </c>
      <c r="D50" s="11" t="s">
        <v>2014</v>
      </c>
      <c r="E50" s="11" t="s">
        <v>162</v>
      </c>
      <c r="F50" s="11" t="s">
        <v>251</v>
      </c>
      <c r="G50" s="11" t="s">
        <v>27</v>
      </c>
      <c r="H50" s="11" t="s">
        <v>6603</v>
      </c>
      <c r="I50" s="11" t="s">
        <v>116</v>
      </c>
      <c r="J50" s="11" t="s">
        <v>3476</v>
      </c>
      <c r="K50" s="11" t="s">
        <v>2015</v>
      </c>
      <c r="L50" s="11" t="s">
        <v>51</v>
      </c>
      <c r="M50" s="11" t="s">
        <v>5050</v>
      </c>
      <c r="N50" s="11" t="s">
        <v>164</v>
      </c>
      <c r="O50" s="11" t="s">
        <v>3614</v>
      </c>
      <c r="P50" s="11" t="s">
        <v>2018</v>
      </c>
      <c r="Q50" s="11" t="s">
        <v>34</v>
      </c>
      <c r="R50" s="11" t="s">
        <v>545</v>
      </c>
      <c r="S50" s="11" t="s">
        <v>2019</v>
      </c>
      <c r="T50" s="11" t="s">
        <v>133</v>
      </c>
      <c r="U50" s="12">
        <v>37731</v>
      </c>
      <c r="W50" s="11" t="s">
        <v>2020</v>
      </c>
      <c r="X50" s="11" t="s">
        <v>29</v>
      </c>
      <c r="Y50" s="11" t="s">
        <v>29</v>
      </c>
      <c r="AB50" s="11" t="s">
        <v>2013</v>
      </c>
      <c r="AC50" s="11" t="s">
        <v>2016</v>
      </c>
      <c r="AD50" s="11" t="s">
        <v>2017</v>
      </c>
      <c r="AE50" s="11" t="s">
        <v>29</v>
      </c>
      <c r="AF50" s="11" t="s">
        <v>5760</v>
      </c>
      <c r="AG50" s="11" t="s">
        <v>6980</v>
      </c>
      <c r="AH50" s="11" t="s">
        <v>6987</v>
      </c>
      <c r="AI50" s="11" t="s">
        <v>6988</v>
      </c>
      <c r="AJ50" s="11" t="s">
        <v>7075</v>
      </c>
      <c r="AK50" s="11" t="s">
        <v>7076</v>
      </c>
      <c r="AL50" s="11" t="s">
        <v>7144</v>
      </c>
      <c r="AM50" s="11" t="s">
        <v>29</v>
      </c>
      <c r="AN50" s="11" t="s">
        <v>6991</v>
      </c>
      <c r="AO50" s="11" t="s">
        <v>7320</v>
      </c>
      <c r="AP50" s="11" t="s">
        <v>7321</v>
      </c>
      <c r="AQ50" s="11" t="s">
        <v>7319</v>
      </c>
    </row>
    <row r="51" spans="1:43" ht="30" x14ac:dyDescent="0.25">
      <c r="A51" s="10">
        <v>127</v>
      </c>
      <c r="B51" s="10">
        <v>1188</v>
      </c>
      <c r="C51" s="11" t="s">
        <v>6798</v>
      </c>
      <c r="D51" s="11" t="s">
        <v>441</v>
      </c>
      <c r="E51" s="11" t="s">
        <v>442</v>
      </c>
      <c r="F51" s="11" t="s">
        <v>96</v>
      </c>
      <c r="G51" s="11" t="s">
        <v>27</v>
      </c>
      <c r="H51" s="11" t="s">
        <v>6600</v>
      </c>
      <c r="I51" s="11" t="s">
        <v>97</v>
      </c>
      <c r="J51" s="11" t="s">
        <v>3474</v>
      </c>
      <c r="K51" s="11" t="s">
        <v>443</v>
      </c>
      <c r="L51" s="11" t="s">
        <v>101</v>
      </c>
      <c r="M51" s="11" t="s">
        <v>32</v>
      </c>
      <c r="N51" s="11" t="s">
        <v>244</v>
      </c>
      <c r="O51" s="11" t="s">
        <v>3620</v>
      </c>
      <c r="P51" s="11" t="s">
        <v>446</v>
      </c>
      <c r="Q51" s="11" t="s">
        <v>34</v>
      </c>
      <c r="R51" s="11" t="s">
        <v>447</v>
      </c>
      <c r="S51" s="11" t="s">
        <v>448</v>
      </c>
      <c r="T51" s="11" t="s">
        <v>277</v>
      </c>
      <c r="U51" s="12">
        <v>41000</v>
      </c>
      <c r="W51" s="11" t="s">
        <v>449</v>
      </c>
      <c r="X51" s="11" t="s">
        <v>29</v>
      </c>
      <c r="Y51" s="11" t="s">
        <v>29</v>
      </c>
      <c r="AB51" s="11" t="s">
        <v>440</v>
      </c>
      <c r="AC51" s="11" t="s">
        <v>444</v>
      </c>
      <c r="AD51" s="11" t="s">
        <v>445</v>
      </c>
      <c r="AE51" s="11" t="s">
        <v>29</v>
      </c>
      <c r="AF51" s="11" t="s">
        <v>5839</v>
      </c>
      <c r="AG51" s="11" t="s">
        <v>6974</v>
      </c>
      <c r="AH51" s="11" t="s">
        <v>6975</v>
      </c>
      <c r="AI51" s="11" t="s">
        <v>6976</v>
      </c>
      <c r="AJ51" s="11" t="s">
        <v>7090</v>
      </c>
      <c r="AK51" s="11" t="s">
        <v>7082</v>
      </c>
      <c r="AL51" s="11" t="s">
        <v>7235</v>
      </c>
      <c r="AM51" s="11" t="s">
        <v>29</v>
      </c>
      <c r="AN51" s="11" t="s">
        <v>6977</v>
      </c>
      <c r="AO51" s="11" t="s">
        <v>7326</v>
      </c>
      <c r="AP51" s="11" t="s">
        <v>7323</v>
      </c>
      <c r="AQ51" s="11" t="s">
        <v>7314</v>
      </c>
    </row>
    <row r="52" spans="1:43" ht="30" x14ac:dyDescent="0.25">
      <c r="A52" s="10">
        <v>127</v>
      </c>
      <c r="B52" s="10">
        <v>1189</v>
      </c>
      <c r="C52" s="11" t="s">
        <v>6798</v>
      </c>
      <c r="D52" s="11" t="s">
        <v>441</v>
      </c>
      <c r="E52" s="11" t="s">
        <v>442</v>
      </c>
      <c r="F52" s="11" t="s">
        <v>96</v>
      </c>
      <c r="G52" s="11" t="s">
        <v>27</v>
      </c>
      <c r="H52" s="11" t="s">
        <v>6600</v>
      </c>
      <c r="I52" s="11" t="s">
        <v>97</v>
      </c>
      <c r="J52" s="11" t="s">
        <v>3474</v>
      </c>
      <c r="K52" s="11" t="s">
        <v>443</v>
      </c>
      <c r="L52" s="11" t="s">
        <v>101</v>
      </c>
      <c r="M52" s="11" t="s">
        <v>32</v>
      </c>
      <c r="N52" s="11" t="s">
        <v>244</v>
      </c>
      <c r="O52" s="11" t="s">
        <v>3620</v>
      </c>
      <c r="P52" s="11" t="s">
        <v>450</v>
      </c>
      <c r="Q52" s="11" t="s">
        <v>5561</v>
      </c>
      <c r="R52" s="11" t="s">
        <v>451</v>
      </c>
      <c r="S52" s="11" t="s">
        <v>452</v>
      </c>
      <c r="T52" s="11" t="s">
        <v>453</v>
      </c>
      <c r="U52" s="12">
        <v>40037</v>
      </c>
      <c r="W52" s="11" t="s">
        <v>454</v>
      </c>
      <c r="X52" s="11" t="s">
        <v>29</v>
      </c>
      <c r="Y52" s="11" t="s">
        <v>29</v>
      </c>
      <c r="Z52" s="13"/>
      <c r="AB52" s="11" t="s">
        <v>440</v>
      </c>
      <c r="AC52" s="11" t="s">
        <v>444</v>
      </c>
      <c r="AD52" s="11" t="s">
        <v>445</v>
      </c>
      <c r="AE52" s="11" t="s">
        <v>29</v>
      </c>
      <c r="AF52" s="11" t="s">
        <v>5839</v>
      </c>
      <c r="AG52" s="11" t="s">
        <v>6974</v>
      </c>
      <c r="AH52" s="11" t="s">
        <v>6975</v>
      </c>
      <c r="AI52" s="11" t="s">
        <v>6976</v>
      </c>
      <c r="AJ52" s="11" t="s">
        <v>7090</v>
      </c>
      <c r="AK52" s="11" t="s">
        <v>7082</v>
      </c>
      <c r="AL52" s="11" t="s">
        <v>7235</v>
      </c>
      <c r="AM52" s="11" t="s">
        <v>29</v>
      </c>
      <c r="AN52" s="11" t="s">
        <v>6977</v>
      </c>
      <c r="AO52" s="11" t="s">
        <v>7326</v>
      </c>
      <c r="AP52" s="11" t="s">
        <v>7323</v>
      </c>
      <c r="AQ52" s="11" t="s">
        <v>7314</v>
      </c>
    </row>
    <row r="53" spans="1:43" ht="30" x14ac:dyDescent="0.25">
      <c r="A53" s="10">
        <v>127</v>
      </c>
      <c r="B53" s="10">
        <v>2140</v>
      </c>
      <c r="C53" s="11" t="s">
        <v>6798</v>
      </c>
      <c r="D53" s="11" t="s">
        <v>441</v>
      </c>
      <c r="E53" s="11" t="s">
        <v>442</v>
      </c>
      <c r="F53" s="11" t="s">
        <v>96</v>
      </c>
      <c r="G53" s="11" t="s">
        <v>27</v>
      </c>
      <c r="H53" s="11" t="s">
        <v>6600</v>
      </c>
      <c r="I53" s="11" t="s">
        <v>97</v>
      </c>
      <c r="J53" s="11" t="s">
        <v>3474</v>
      </c>
      <c r="K53" s="11" t="s">
        <v>443</v>
      </c>
      <c r="L53" s="11" t="s">
        <v>101</v>
      </c>
      <c r="M53" s="11" t="s">
        <v>32</v>
      </c>
      <c r="N53" s="11" t="s">
        <v>244</v>
      </c>
      <c r="O53" s="11" t="s">
        <v>3620</v>
      </c>
      <c r="P53" s="11" t="s">
        <v>5560</v>
      </c>
      <c r="Q53" s="11" t="s">
        <v>5561</v>
      </c>
      <c r="R53" s="11" t="s">
        <v>5562</v>
      </c>
      <c r="S53" s="11" t="s">
        <v>2464</v>
      </c>
      <c r="T53" s="11" t="s">
        <v>620</v>
      </c>
      <c r="U53" s="12">
        <v>43430</v>
      </c>
      <c r="W53" s="11" t="s">
        <v>5563</v>
      </c>
      <c r="X53" s="11" t="s">
        <v>29</v>
      </c>
      <c r="Y53" s="11" t="s">
        <v>29</v>
      </c>
      <c r="AB53" s="11" t="s">
        <v>440</v>
      </c>
      <c r="AC53" s="11" t="s">
        <v>444</v>
      </c>
      <c r="AD53" s="11" t="s">
        <v>445</v>
      </c>
      <c r="AE53" s="11" t="s">
        <v>29</v>
      </c>
      <c r="AF53" s="11" t="s">
        <v>5839</v>
      </c>
      <c r="AG53" s="11" t="s">
        <v>6974</v>
      </c>
      <c r="AH53" s="11" t="s">
        <v>6975</v>
      </c>
      <c r="AI53" s="11" t="s">
        <v>6976</v>
      </c>
      <c r="AJ53" s="11" t="s">
        <v>7090</v>
      </c>
      <c r="AK53" s="11" t="s">
        <v>7082</v>
      </c>
      <c r="AL53" s="11" t="s">
        <v>7235</v>
      </c>
      <c r="AM53" s="11" t="s">
        <v>29</v>
      </c>
      <c r="AN53" s="11" t="s">
        <v>6977</v>
      </c>
      <c r="AO53" s="11" t="s">
        <v>7326</v>
      </c>
      <c r="AP53" s="11" t="s">
        <v>7323</v>
      </c>
      <c r="AQ53" s="11" t="s">
        <v>7314</v>
      </c>
    </row>
    <row r="54" spans="1:43" ht="30" x14ac:dyDescent="0.25">
      <c r="A54" s="10">
        <v>155</v>
      </c>
      <c r="B54" s="10">
        <v>1289</v>
      </c>
      <c r="C54" s="11" t="s">
        <v>6821</v>
      </c>
      <c r="D54" s="11" t="s">
        <v>94</v>
      </c>
      <c r="E54" s="11" t="s">
        <v>857</v>
      </c>
      <c r="F54" s="11" t="s">
        <v>96</v>
      </c>
      <c r="G54" s="11" t="s">
        <v>27</v>
      </c>
      <c r="H54" s="11" t="s">
        <v>6608</v>
      </c>
      <c r="I54" s="11" t="s">
        <v>97</v>
      </c>
      <c r="J54" s="11" t="s">
        <v>3474</v>
      </c>
      <c r="K54" s="11" t="s">
        <v>858</v>
      </c>
      <c r="L54" s="11" t="s">
        <v>101</v>
      </c>
      <c r="M54" s="11" t="s">
        <v>32</v>
      </c>
      <c r="N54" s="11" t="s">
        <v>244</v>
      </c>
      <c r="O54" s="11" t="s">
        <v>4684</v>
      </c>
      <c r="P54" s="11" t="s">
        <v>869</v>
      </c>
      <c r="Q54" s="11" t="s">
        <v>34</v>
      </c>
      <c r="R54" s="11" t="s">
        <v>552</v>
      </c>
      <c r="S54" s="11" t="s">
        <v>870</v>
      </c>
      <c r="T54" s="11" t="s">
        <v>317</v>
      </c>
      <c r="U54" s="12">
        <v>41520</v>
      </c>
      <c r="W54" s="11" t="s">
        <v>871</v>
      </c>
      <c r="X54" s="11" t="s">
        <v>29</v>
      </c>
      <c r="Y54" s="11" t="s">
        <v>29</v>
      </c>
      <c r="AB54" s="11" t="s">
        <v>856</v>
      </c>
      <c r="AC54" s="11" t="s">
        <v>859</v>
      </c>
      <c r="AD54" s="11" t="s">
        <v>860</v>
      </c>
      <c r="AE54" s="11" t="s">
        <v>29</v>
      </c>
      <c r="AF54" s="11" t="s">
        <v>5854</v>
      </c>
      <c r="AG54" s="11" t="s">
        <v>6982</v>
      </c>
      <c r="AH54" s="11" t="s">
        <v>6975</v>
      </c>
      <c r="AI54" s="11" t="s">
        <v>6976</v>
      </c>
      <c r="AJ54" s="11" t="s">
        <v>7090</v>
      </c>
      <c r="AK54" s="11" t="s">
        <v>7082</v>
      </c>
      <c r="AL54" s="11" t="s">
        <v>7259</v>
      </c>
      <c r="AM54" s="11" t="s">
        <v>29</v>
      </c>
      <c r="AN54" s="11" t="s">
        <v>7658</v>
      </c>
      <c r="AO54" s="11" t="s">
        <v>7313</v>
      </c>
      <c r="AP54" s="11" t="s">
        <v>7323</v>
      </c>
      <c r="AQ54" s="11" t="s">
        <v>7314</v>
      </c>
    </row>
    <row r="55" spans="1:43" ht="30" x14ac:dyDescent="0.25">
      <c r="A55" s="10">
        <v>155</v>
      </c>
      <c r="B55" s="10">
        <v>1290</v>
      </c>
      <c r="C55" s="11" t="s">
        <v>6821</v>
      </c>
      <c r="D55" s="11" t="s">
        <v>94</v>
      </c>
      <c r="E55" s="11" t="s">
        <v>857</v>
      </c>
      <c r="F55" s="11" t="s">
        <v>96</v>
      </c>
      <c r="G55" s="11" t="s">
        <v>27</v>
      </c>
      <c r="H55" s="11" t="s">
        <v>6608</v>
      </c>
      <c r="I55" s="11" t="s">
        <v>97</v>
      </c>
      <c r="J55" s="11" t="s">
        <v>3474</v>
      </c>
      <c r="K55" s="11" t="s">
        <v>858</v>
      </c>
      <c r="L55" s="11" t="s">
        <v>101</v>
      </c>
      <c r="M55" s="11" t="s">
        <v>32</v>
      </c>
      <c r="N55" s="11" t="s">
        <v>244</v>
      </c>
      <c r="O55" s="11" t="s">
        <v>4684</v>
      </c>
      <c r="P55" s="11" t="s">
        <v>3991</v>
      </c>
      <c r="Q55" s="11" t="s">
        <v>5561</v>
      </c>
      <c r="R55" s="11" t="s">
        <v>872</v>
      </c>
      <c r="S55" s="11" t="s">
        <v>873</v>
      </c>
      <c r="T55" s="11" t="s">
        <v>874</v>
      </c>
      <c r="U55" s="12">
        <v>39489</v>
      </c>
      <c r="W55" s="11" t="s">
        <v>875</v>
      </c>
      <c r="X55" s="11" t="s">
        <v>29</v>
      </c>
      <c r="Y55" s="11" t="s">
        <v>29</v>
      </c>
      <c r="Z55" s="13"/>
      <c r="AB55" s="11" t="s">
        <v>856</v>
      </c>
      <c r="AC55" s="11" t="s">
        <v>859</v>
      </c>
      <c r="AD55" s="11" t="s">
        <v>860</v>
      </c>
      <c r="AE55" s="11" t="s">
        <v>29</v>
      </c>
      <c r="AF55" s="11" t="s">
        <v>5854</v>
      </c>
      <c r="AG55" s="11" t="s">
        <v>6982</v>
      </c>
      <c r="AH55" s="11" t="s">
        <v>6975</v>
      </c>
      <c r="AI55" s="11" t="s">
        <v>6976</v>
      </c>
      <c r="AJ55" s="11" t="s">
        <v>7090</v>
      </c>
      <c r="AK55" s="11" t="s">
        <v>7082</v>
      </c>
      <c r="AL55" s="11" t="s">
        <v>7259</v>
      </c>
      <c r="AM55" s="11" t="s">
        <v>29</v>
      </c>
      <c r="AN55" s="11" t="s">
        <v>7658</v>
      </c>
      <c r="AO55" s="11" t="s">
        <v>7313</v>
      </c>
      <c r="AP55" s="11" t="s">
        <v>7323</v>
      </c>
      <c r="AQ55" s="11" t="s">
        <v>7314</v>
      </c>
    </row>
    <row r="56" spans="1:43" ht="30" x14ac:dyDescent="0.25">
      <c r="A56" s="10">
        <v>155</v>
      </c>
      <c r="B56" s="10">
        <v>1291</v>
      </c>
      <c r="C56" s="11" t="s">
        <v>6821</v>
      </c>
      <c r="D56" s="11" t="s">
        <v>94</v>
      </c>
      <c r="E56" s="11" t="s">
        <v>857</v>
      </c>
      <c r="F56" s="11" t="s">
        <v>96</v>
      </c>
      <c r="G56" s="11" t="s">
        <v>27</v>
      </c>
      <c r="H56" s="11" t="s">
        <v>6608</v>
      </c>
      <c r="I56" s="11" t="s">
        <v>97</v>
      </c>
      <c r="J56" s="11" t="s">
        <v>3474</v>
      </c>
      <c r="K56" s="11" t="s">
        <v>858</v>
      </c>
      <c r="L56" s="11" t="s">
        <v>101</v>
      </c>
      <c r="M56" s="11" t="s">
        <v>32</v>
      </c>
      <c r="N56" s="11" t="s">
        <v>244</v>
      </c>
      <c r="O56" s="11" t="s">
        <v>4684</v>
      </c>
      <c r="P56" s="11" t="s">
        <v>876</v>
      </c>
      <c r="Q56" s="11" t="s">
        <v>5561</v>
      </c>
      <c r="R56" s="11" t="s">
        <v>877</v>
      </c>
      <c r="S56" s="11" t="s">
        <v>878</v>
      </c>
      <c r="T56" s="11" t="s">
        <v>29</v>
      </c>
      <c r="U56" s="12">
        <v>41750</v>
      </c>
      <c r="W56" s="11" t="s">
        <v>879</v>
      </c>
      <c r="X56" s="11" t="s">
        <v>29</v>
      </c>
      <c r="Y56" s="11" t="s">
        <v>29</v>
      </c>
      <c r="AB56" s="11" t="s">
        <v>856</v>
      </c>
      <c r="AC56" s="11" t="s">
        <v>859</v>
      </c>
      <c r="AD56" s="11" t="s">
        <v>860</v>
      </c>
      <c r="AE56" s="11" t="s">
        <v>29</v>
      </c>
      <c r="AF56" s="11" t="s">
        <v>5854</v>
      </c>
      <c r="AG56" s="11" t="s">
        <v>6982</v>
      </c>
      <c r="AH56" s="11" t="s">
        <v>6975</v>
      </c>
      <c r="AI56" s="11" t="s">
        <v>6976</v>
      </c>
      <c r="AJ56" s="11" t="s">
        <v>7090</v>
      </c>
      <c r="AK56" s="11" t="s">
        <v>7082</v>
      </c>
      <c r="AL56" s="11" t="s">
        <v>7259</v>
      </c>
      <c r="AM56" s="11" t="s">
        <v>29</v>
      </c>
      <c r="AN56" s="11" t="s">
        <v>7658</v>
      </c>
      <c r="AO56" s="11" t="s">
        <v>7313</v>
      </c>
      <c r="AP56" s="11" t="s">
        <v>7323</v>
      </c>
      <c r="AQ56" s="11" t="s">
        <v>7314</v>
      </c>
    </row>
    <row r="57" spans="1:43" ht="30" x14ac:dyDescent="0.25">
      <c r="A57" s="10">
        <v>155</v>
      </c>
      <c r="B57" s="10">
        <v>1287</v>
      </c>
      <c r="C57" s="11" t="s">
        <v>6821</v>
      </c>
      <c r="D57" s="11" t="s">
        <v>94</v>
      </c>
      <c r="E57" s="11" t="s">
        <v>857</v>
      </c>
      <c r="F57" s="11" t="s">
        <v>96</v>
      </c>
      <c r="G57" s="11" t="s">
        <v>27</v>
      </c>
      <c r="H57" s="11" t="s">
        <v>6608</v>
      </c>
      <c r="I57" s="11" t="s">
        <v>97</v>
      </c>
      <c r="J57" s="11" t="s">
        <v>3474</v>
      </c>
      <c r="K57" s="11" t="s">
        <v>858</v>
      </c>
      <c r="L57" s="11" t="s">
        <v>101</v>
      </c>
      <c r="M57" s="11" t="s">
        <v>32</v>
      </c>
      <c r="N57" s="11" t="s">
        <v>244</v>
      </c>
      <c r="O57" s="11" t="s">
        <v>4684</v>
      </c>
      <c r="P57" s="11" t="s">
        <v>861</v>
      </c>
      <c r="Q57" s="11" t="s">
        <v>34</v>
      </c>
      <c r="R57" s="11" t="s">
        <v>862</v>
      </c>
      <c r="S57" s="11" t="s">
        <v>863</v>
      </c>
      <c r="T57" s="11" t="s">
        <v>29</v>
      </c>
      <c r="U57" s="12">
        <v>42548</v>
      </c>
      <c r="W57" s="11" t="s">
        <v>864</v>
      </c>
      <c r="X57" s="11" t="s">
        <v>29</v>
      </c>
      <c r="Y57" s="11" t="s">
        <v>29</v>
      </c>
      <c r="Z57" s="13"/>
      <c r="AB57" s="11" t="s">
        <v>856</v>
      </c>
      <c r="AC57" s="11" t="s">
        <v>859</v>
      </c>
      <c r="AD57" s="11" t="s">
        <v>860</v>
      </c>
      <c r="AE57" s="11" t="s">
        <v>29</v>
      </c>
      <c r="AF57" s="11" t="s">
        <v>5854</v>
      </c>
      <c r="AG57" s="11" t="s">
        <v>6982</v>
      </c>
      <c r="AH57" s="11" t="s">
        <v>6975</v>
      </c>
      <c r="AI57" s="11" t="s">
        <v>6976</v>
      </c>
      <c r="AJ57" s="11" t="s">
        <v>7090</v>
      </c>
      <c r="AK57" s="11" t="s">
        <v>7082</v>
      </c>
      <c r="AL57" s="11" t="s">
        <v>7259</v>
      </c>
      <c r="AM57" s="11" t="s">
        <v>29</v>
      </c>
      <c r="AN57" s="11" t="s">
        <v>7658</v>
      </c>
      <c r="AO57" s="11" t="s">
        <v>7313</v>
      </c>
      <c r="AP57" s="11" t="s">
        <v>7323</v>
      </c>
      <c r="AQ57" s="11" t="s">
        <v>7314</v>
      </c>
    </row>
    <row r="58" spans="1:43" ht="30" x14ac:dyDescent="0.25">
      <c r="A58" s="10">
        <v>155</v>
      </c>
      <c r="B58" s="10">
        <v>1292</v>
      </c>
      <c r="C58" s="11" t="s">
        <v>6821</v>
      </c>
      <c r="D58" s="11" t="s">
        <v>94</v>
      </c>
      <c r="E58" s="11" t="s">
        <v>857</v>
      </c>
      <c r="F58" s="11" t="s">
        <v>96</v>
      </c>
      <c r="G58" s="11" t="s">
        <v>27</v>
      </c>
      <c r="H58" s="11" t="s">
        <v>6608</v>
      </c>
      <c r="I58" s="11" t="s">
        <v>97</v>
      </c>
      <c r="J58" s="11" t="s">
        <v>3474</v>
      </c>
      <c r="K58" s="11" t="s">
        <v>858</v>
      </c>
      <c r="L58" s="11" t="s">
        <v>101</v>
      </c>
      <c r="M58" s="11" t="s">
        <v>32</v>
      </c>
      <c r="N58" s="11" t="s">
        <v>244</v>
      </c>
      <c r="O58" s="11" t="s">
        <v>4684</v>
      </c>
      <c r="P58" s="11" t="s">
        <v>880</v>
      </c>
      <c r="Q58" s="11" t="s">
        <v>5561</v>
      </c>
      <c r="R58" s="11" t="s">
        <v>881</v>
      </c>
      <c r="S58" s="11" t="s">
        <v>882</v>
      </c>
      <c r="T58" s="11" t="s">
        <v>29</v>
      </c>
      <c r="U58" s="12">
        <v>41078</v>
      </c>
      <c r="W58" s="11" t="s">
        <v>883</v>
      </c>
      <c r="X58" s="11" t="s">
        <v>29</v>
      </c>
      <c r="Y58" s="11" t="s">
        <v>29</v>
      </c>
      <c r="Z58" s="13"/>
      <c r="AB58" s="11" t="s">
        <v>856</v>
      </c>
      <c r="AC58" s="11" t="s">
        <v>859</v>
      </c>
      <c r="AD58" s="11" t="s">
        <v>860</v>
      </c>
      <c r="AE58" s="11" t="s">
        <v>29</v>
      </c>
      <c r="AF58" s="11" t="s">
        <v>5854</v>
      </c>
      <c r="AG58" s="11" t="s">
        <v>6982</v>
      </c>
      <c r="AH58" s="11" t="s">
        <v>6975</v>
      </c>
      <c r="AI58" s="11" t="s">
        <v>6976</v>
      </c>
      <c r="AJ58" s="11" t="s">
        <v>7090</v>
      </c>
      <c r="AK58" s="11" t="s">
        <v>7082</v>
      </c>
      <c r="AL58" s="11" t="s">
        <v>7259</v>
      </c>
      <c r="AM58" s="11" t="s">
        <v>29</v>
      </c>
      <c r="AN58" s="11" t="s">
        <v>7658</v>
      </c>
      <c r="AO58" s="11" t="s">
        <v>7313</v>
      </c>
      <c r="AP58" s="11" t="s">
        <v>7323</v>
      </c>
      <c r="AQ58" s="11" t="s">
        <v>7314</v>
      </c>
    </row>
    <row r="59" spans="1:43" ht="30" x14ac:dyDescent="0.25">
      <c r="A59" s="10">
        <v>155</v>
      </c>
      <c r="B59" s="10">
        <v>1288</v>
      </c>
      <c r="C59" s="11" t="s">
        <v>6821</v>
      </c>
      <c r="D59" s="11" t="s">
        <v>94</v>
      </c>
      <c r="E59" s="11" t="s">
        <v>857</v>
      </c>
      <c r="F59" s="11" t="s">
        <v>96</v>
      </c>
      <c r="G59" s="11" t="s">
        <v>27</v>
      </c>
      <c r="H59" s="11" t="s">
        <v>6608</v>
      </c>
      <c r="I59" s="11" t="s">
        <v>97</v>
      </c>
      <c r="J59" s="11" t="s">
        <v>3474</v>
      </c>
      <c r="K59" s="11" t="s">
        <v>858</v>
      </c>
      <c r="L59" s="11" t="s">
        <v>101</v>
      </c>
      <c r="M59" s="11" t="s">
        <v>32</v>
      </c>
      <c r="N59" s="11" t="s">
        <v>244</v>
      </c>
      <c r="O59" s="11" t="s">
        <v>4684</v>
      </c>
      <c r="P59" s="11" t="s">
        <v>865</v>
      </c>
      <c r="Q59" s="11" t="s">
        <v>34</v>
      </c>
      <c r="R59" s="11" t="s">
        <v>866</v>
      </c>
      <c r="S59" s="11" t="s">
        <v>867</v>
      </c>
      <c r="T59" s="11" t="s">
        <v>91</v>
      </c>
      <c r="U59" s="12">
        <v>34516</v>
      </c>
      <c r="W59" s="11" t="s">
        <v>868</v>
      </c>
      <c r="X59" s="11" t="s">
        <v>29</v>
      </c>
      <c r="Y59" s="11" t="s">
        <v>29</v>
      </c>
      <c r="Z59" s="13"/>
      <c r="AB59" s="11" t="s">
        <v>856</v>
      </c>
      <c r="AC59" s="11" t="s">
        <v>859</v>
      </c>
      <c r="AD59" s="11" t="s">
        <v>860</v>
      </c>
      <c r="AE59" s="11" t="s">
        <v>29</v>
      </c>
      <c r="AF59" s="11" t="s">
        <v>5854</v>
      </c>
      <c r="AG59" s="11" t="s">
        <v>6982</v>
      </c>
      <c r="AH59" s="11" t="s">
        <v>6975</v>
      </c>
      <c r="AI59" s="11" t="s">
        <v>6976</v>
      </c>
      <c r="AJ59" s="11" t="s">
        <v>7090</v>
      </c>
      <c r="AK59" s="11" t="s">
        <v>7082</v>
      </c>
      <c r="AL59" s="11" t="s">
        <v>7259</v>
      </c>
      <c r="AM59" s="11" t="s">
        <v>29</v>
      </c>
      <c r="AN59" s="11" t="s">
        <v>7658</v>
      </c>
      <c r="AO59" s="11" t="s">
        <v>7313</v>
      </c>
      <c r="AP59" s="11" t="s">
        <v>7323</v>
      </c>
      <c r="AQ59" s="11" t="s">
        <v>7314</v>
      </c>
    </row>
    <row r="60" spans="1:43" ht="30" x14ac:dyDescent="0.25">
      <c r="A60" s="10">
        <v>155</v>
      </c>
      <c r="B60" s="10">
        <v>1555</v>
      </c>
      <c r="C60" s="11" t="s">
        <v>6821</v>
      </c>
      <c r="D60" s="11" t="s">
        <v>94</v>
      </c>
      <c r="E60" s="11" t="s">
        <v>857</v>
      </c>
      <c r="F60" s="11" t="s">
        <v>96</v>
      </c>
      <c r="G60" s="11" t="s">
        <v>27</v>
      </c>
      <c r="H60" s="11" t="s">
        <v>6608</v>
      </c>
      <c r="I60" s="11" t="s">
        <v>97</v>
      </c>
      <c r="J60" s="11" t="s">
        <v>3781</v>
      </c>
      <c r="K60" s="11" t="s">
        <v>858</v>
      </c>
      <c r="L60" s="11" t="s">
        <v>101</v>
      </c>
      <c r="M60" s="11" t="s">
        <v>32</v>
      </c>
      <c r="N60" s="11" t="s">
        <v>244</v>
      </c>
      <c r="O60" s="11" t="s">
        <v>4684</v>
      </c>
      <c r="P60" s="11" t="s">
        <v>3824</v>
      </c>
      <c r="Q60" s="11" t="s">
        <v>5561</v>
      </c>
      <c r="R60" s="11" t="s">
        <v>224</v>
      </c>
      <c r="S60" s="11" t="s">
        <v>3825</v>
      </c>
      <c r="T60" s="11" t="s">
        <v>29</v>
      </c>
      <c r="U60" s="12">
        <v>42464</v>
      </c>
      <c r="W60" s="11" t="s">
        <v>2103</v>
      </c>
      <c r="X60" s="11" t="s">
        <v>29</v>
      </c>
      <c r="Y60" s="11" t="s">
        <v>29</v>
      </c>
      <c r="Z60" s="13"/>
      <c r="AB60" s="11" t="s">
        <v>856</v>
      </c>
      <c r="AC60" s="11" t="s">
        <v>859</v>
      </c>
      <c r="AD60" s="11" t="s">
        <v>860</v>
      </c>
      <c r="AE60" s="11" t="s">
        <v>29</v>
      </c>
      <c r="AF60" s="11" t="s">
        <v>5854</v>
      </c>
      <c r="AG60" s="11" t="s">
        <v>6982</v>
      </c>
      <c r="AH60" s="11" t="s">
        <v>6975</v>
      </c>
      <c r="AI60" s="11" t="s">
        <v>6976</v>
      </c>
      <c r="AJ60" s="11" t="s">
        <v>7090</v>
      </c>
      <c r="AK60" s="11" t="s">
        <v>7082</v>
      </c>
      <c r="AL60" s="11" t="s">
        <v>7259</v>
      </c>
      <c r="AM60" s="11" t="s">
        <v>29</v>
      </c>
      <c r="AN60" s="11" t="s">
        <v>7658</v>
      </c>
      <c r="AO60" s="11" t="s">
        <v>7313</v>
      </c>
      <c r="AP60" s="11" t="s">
        <v>7323</v>
      </c>
      <c r="AQ60" s="11" t="s">
        <v>7314</v>
      </c>
    </row>
    <row r="61" spans="1:43" ht="30" x14ac:dyDescent="0.25">
      <c r="A61" s="10">
        <v>390</v>
      </c>
      <c r="B61" s="10">
        <v>1811</v>
      </c>
      <c r="C61" s="11" t="s">
        <v>6836</v>
      </c>
      <c r="D61" s="11" t="s">
        <v>94</v>
      </c>
      <c r="E61" s="11" t="s">
        <v>339</v>
      </c>
      <c r="F61" s="11" t="s">
        <v>96</v>
      </c>
      <c r="G61" s="11" t="s">
        <v>27</v>
      </c>
      <c r="H61" s="11" t="s">
        <v>6608</v>
      </c>
      <c r="I61" s="11" t="s">
        <v>97</v>
      </c>
      <c r="J61" s="11" t="s">
        <v>3477</v>
      </c>
      <c r="K61" s="11" t="s">
        <v>7551</v>
      </c>
      <c r="L61" s="11" t="s">
        <v>194</v>
      </c>
      <c r="M61" s="11" t="s">
        <v>76</v>
      </c>
      <c r="N61" s="11" t="s">
        <v>3616</v>
      </c>
      <c r="O61" s="11" t="s">
        <v>343</v>
      </c>
      <c r="P61" s="11" t="s">
        <v>3937</v>
      </c>
      <c r="Q61" s="11" t="s">
        <v>34</v>
      </c>
      <c r="R61" s="11" t="s">
        <v>3938</v>
      </c>
      <c r="S61" s="11" t="s">
        <v>3939</v>
      </c>
      <c r="T61" s="11" t="s">
        <v>124</v>
      </c>
      <c r="U61" s="12">
        <v>42912</v>
      </c>
      <c r="W61" s="11" t="s">
        <v>3940</v>
      </c>
      <c r="X61" s="11" t="s">
        <v>29</v>
      </c>
      <c r="Y61" s="11" t="s">
        <v>29</v>
      </c>
      <c r="Z61">
        <v>43642</v>
      </c>
      <c r="AB61" s="11" t="s">
        <v>29</v>
      </c>
      <c r="AC61" s="11" t="s">
        <v>7659</v>
      </c>
      <c r="AD61" s="11" t="s">
        <v>29</v>
      </c>
      <c r="AE61" s="11" t="s">
        <v>29</v>
      </c>
      <c r="AF61" s="11" t="s">
        <v>7660</v>
      </c>
      <c r="AG61" s="11" t="s">
        <v>6993</v>
      </c>
      <c r="AH61" s="11" t="s">
        <v>6990</v>
      </c>
      <c r="AI61" s="11" t="s">
        <v>29</v>
      </c>
      <c r="AJ61" s="11" t="s">
        <v>29</v>
      </c>
      <c r="AK61" s="11" t="s">
        <v>29</v>
      </c>
      <c r="AL61" s="11" t="s">
        <v>29</v>
      </c>
      <c r="AM61" s="11" t="s">
        <v>29</v>
      </c>
      <c r="AN61" s="11" t="s">
        <v>7661</v>
      </c>
      <c r="AO61" s="11" t="s">
        <v>7335</v>
      </c>
      <c r="AP61" s="11" t="s">
        <v>7331</v>
      </c>
      <c r="AQ61" s="11" t="s">
        <v>7312</v>
      </c>
    </row>
    <row r="62" spans="1:43" ht="30" x14ac:dyDescent="0.25">
      <c r="A62" s="10">
        <v>190</v>
      </c>
      <c r="B62" s="10">
        <v>1395</v>
      </c>
      <c r="C62" s="11" t="s">
        <v>6836</v>
      </c>
      <c r="D62" s="11" t="s">
        <v>94</v>
      </c>
      <c r="E62" s="11" t="s">
        <v>1400</v>
      </c>
      <c r="F62" s="11" t="s">
        <v>96</v>
      </c>
      <c r="G62" s="11" t="s">
        <v>27</v>
      </c>
      <c r="H62" s="11" t="s">
        <v>6608</v>
      </c>
      <c r="I62" s="11" t="s">
        <v>97</v>
      </c>
      <c r="J62" s="11" t="s">
        <v>3477</v>
      </c>
      <c r="K62" s="11" t="s">
        <v>1401</v>
      </c>
      <c r="L62" s="11" t="s">
        <v>194</v>
      </c>
      <c r="M62" s="11" t="s">
        <v>76</v>
      </c>
      <c r="N62" s="11" t="s">
        <v>3616</v>
      </c>
      <c r="O62" s="11" t="s">
        <v>343</v>
      </c>
      <c r="P62" s="11" t="s">
        <v>1404</v>
      </c>
      <c r="Q62" s="11" t="s">
        <v>436</v>
      </c>
      <c r="R62" s="11" t="s">
        <v>1405</v>
      </c>
      <c r="S62" s="11" t="s">
        <v>1406</v>
      </c>
      <c r="T62" s="11" t="s">
        <v>29</v>
      </c>
      <c r="U62" s="12">
        <v>38950</v>
      </c>
      <c r="W62" s="11" t="s">
        <v>1407</v>
      </c>
      <c r="X62" s="11" t="s">
        <v>29</v>
      </c>
      <c r="Y62" s="11" t="s">
        <v>29</v>
      </c>
      <c r="AB62" s="11" t="s">
        <v>1399</v>
      </c>
      <c r="AC62" s="11" t="s">
        <v>1402</v>
      </c>
      <c r="AD62" s="11" t="s">
        <v>1403</v>
      </c>
      <c r="AE62" s="11" t="s">
        <v>29</v>
      </c>
      <c r="AF62" s="11" t="s">
        <v>5870</v>
      </c>
      <c r="AG62" s="11" t="s">
        <v>6993</v>
      </c>
      <c r="AH62" s="11" t="s">
        <v>6990</v>
      </c>
      <c r="AI62" s="11" t="s">
        <v>6976</v>
      </c>
      <c r="AJ62" s="11" t="s">
        <v>343</v>
      </c>
      <c r="AK62" s="11" t="s">
        <v>7082</v>
      </c>
      <c r="AL62" s="11" t="s">
        <v>7279</v>
      </c>
      <c r="AM62" s="11" t="s">
        <v>29</v>
      </c>
      <c r="AN62" s="11" t="s">
        <v>7661</v>
      </c>
      <c r="AO62" s="11" t="s">
        <v>7335</v>
      </c>
      <c r="AP62" s="11" t="s">
        <v>7331</v>
      </c>
      <c r="AQ62" s="11" t="s">
        <v>7312</v>
      </c>
    </row>
    <row r="63" spans="1:43" ht="30" x14ac:dyDescent="0.25">
      <c r="A63" s="10">
        <v>190</v>
      </c>
      <c r="B63" s="10">
        <v>1396</v>
      </c>
      <c r="C63" s="11" t="s">
        <v>6836</v>
      </c>
      <c r="D63" s="11" t="s">
        <v>94</v>
      </c>
      <c r="E63" s="11" t="s">
        <v>1400</v>
      </c>
      <c r="F63" s="11" t="s">
        <v>96</v>
      </c>
      <c r="G63" s="11" t="s">
        <v>27</v>
      </c>
      <c r="H63" s="11" t="s">
        <v>6608</v>
      </c>
      <c r="I63" s="11" t="s">
        <v>97</v>
      </c>
      <c r="J63" s="11" t="s">
        <v>3477</v>
      </c>
      <c r="K63" s="11" t="s">
        <v>1401</v>
      </c>
      <c r="L63" s="11" t="s">
        <v>194</v>
      </c>
      <c r="M63" s="11" t="s">
        <v>76</v>
      </c>
      <c r="N63" s="11" t="s">
        <v>3616</v>
      </c>
      <c r="O63" s="11" t="s">
        <v>343</v>
      </c>
      <c r="P63" s="11" t="s">
        <v>1408</v>
      </c>
      <c r="Q63" s="11" t="s">
        <v>34</v>
      </c>
      <c r="R63" s="11" t="s">
        <v>266</v>
      </c>
      <c r="S63" s="11" t="s">
        <v>1409</v>
      </c>
      <c r="T63" s="11" t="s">
        <v>133</v>
      </c>
      <c r="U63" s="12">
        <v>34639</v>
      </c>
      <c r="W63" s="11" t="s">
        <v>1410</v>
      </c>
      <c r="X63" s="11" t="s">
        <v>29</v>
      </c>
      <c r="Y63" s="11" t="s">
        <v>29</v>
      </c>
      <c r="AB63" s="11" t="s">
        <v>1399</v>
      </c>
      <c r="AC63" s="11" t="s">
        <v>1402</v>
      </c>
      <c r="AD63" s="11" t="s">
        <v>1403</v>
      </c>
      <c r="AE63" s="11" t="s">
        <v>29</v>
      </c>
      <c r="AF63" s="11" t="s">
        <v>5870</v>
      </c>
      <c r="AG63" s="11" t="s">
        <v>6993</v>
      </c>
      <c r="AH63" s="11" t="s">
        <v>6990</v>
      </c>
      <c r="AI63" s="11" t="s">
        <v>6976</v>
      </c>
      <c r="AJ63" s="11" t="s">
        <v>343</v>
      </c>
      <c r="AK63" s="11" t="s">
        <v>7082</v>
      </c>
      <c r="AL63" s="11" t="s">
        <v>7279</v>
      </c>
      <c r="AM63" s="11" t="s">
        <v>29</v>
      </c>
      <c r="AN63" s="11" t="s">
        <v>7661</v>
      </c>
      <c r="AO63" s="11" t="s">
        <v>7335</v>
      </c>
      <c r="AP63" s="11" t="s">
        <v>7331</v>
      </c>
      <c r="AQ63" s="11" t="s">
        <v>7312</v>
      </c>
    </row>
    <row r="64" spans="1:43" ht="30" x14ac:dyDescent="0.25">
      <c r="A64" s="10">
        <v>190</v>
      </c>
      <c r="B64" s="10">
        <v>1398</v>
      </c>
      <c r="C64" s="11" t="s">
        <v>6836</v>
      </c>
      <c r="D64" s="11" t="s">
        <v>94</v>
      </c>
      <c r="E64" s="11" t="s">
        <v>1400</v>
      </c>
      <c r="F64" s="11" t="s">
        <v>96</v>
      </c>
      <c r="G64" s="11" t="s">
        <v>27</v>
      </c>
      <c r="H64" s="11" t="s">
        <v>6608</v>
      </c>
      <c r="I64" s="11" t="s">
        <v>97</v>
      </c>
      <c r="J64" s="11" t="s">
        <v>3477</v>
      </c>
      <c r="K64" s="11" t="s">
        <v>1401</v>
      </c>
      <c r="L64" s="11" t="s">
        <v>194</v>
      </c>
      <c r="M64" s="11" t="s">
        <v>76</v>
      </c>
      <c r="N64" s="11" t="s">
        <v>3616</v>
      </c>
      <c r="O64" s="11" t="s">
        <v>343</v>
      </c>
      <c r="P64" s="11" t="s">
        <v>1411</v>
      </c>
      <c r="Q64" s="11" t="s">
        <v>34</v>
      </c>
      <c r="R64" s="11" t="s">
        <v>545</v>
      </c>
      <c r="S64" s="11" t="s">
        <v>1412</v>
      </c>
      <c r="T64" s="11" t="s">
        <v>168</v>
      </c>
      <c r="U64" s="12">
        <v>39995</v>
      </c>
      <c r="W64" s="11" t="s">
        <v>1413</v>
      </c>
      <c r="X64" s="11" t="s">
        <v>29</v>
      </c>
      <c r="Y64" s="11" t="s">
        <v>29</v>
      </c>
      <c r="AB64" s="11" t="s">
        <v>1399</v>
      </c>
      <c r="AC64" s="11" t="s">
        <v>1402</v>
      </c>
      <c r="AD64" s="11" t="s">
        <v>1403</v>
      </c>
      <c r="AE64" s="11" t="s">
        <v>29</v>
      </c>
      <c r="AF64" s="11" t="s">
        <v>5870</v>
      </c>
      <c r="AG64" s="11" t="s">
        <v>6993</v>
      </c>
      <c r="AH64" s="11" t="s">
        <v>6990</v>
      </c>
      <c r="AI64" s="11" t="s">
        <v>6976</v>
      </c>
      <c r="AJ64" s="11" t="s">
        <v>343</v>
      </c>
      <c r="AK64" s="11" t="s">
        <v>7082</v>
      </c>
      <c r="AL64" s="11" t="s">
        <v>7279</v>
      </c>
      <c r="AM64" s="11" t="s">
        <v>29</v>
      </c>
      <c r="AN64" s="11" t="s">
        <v>7661</v>
      </c>
      <c r="AO64" s="11" t="s">
        <v>7335</v>
      </c>
      <c r="AP64" s="11" t="s">
        <v>7331</v>
      </c>
      <c r="AQ64" s="11" t="s">
        <v>7312</v>
      </c>
    </row>
    <row r="65" spans="1:43" ht="30" x14ac:dyDescent="0.25">
      <c r="A65" s="10">
        <v>190</v>
      </c>
      <c r="B65" s="10">
        <v>1399</v>
      </c>
      <c r="C65" s="11" t="s">
        <v>6836</v>
      </c>
      <c r="D65" s="11" t="s">
        <v>94</v>
      </c>
      <c r="E65" s="11" t="s">
        <v>1400</v>
      </c>
      <c r="F65" s="11" t="s">
        <v>96</v>
      </c>
      <c r="G65" s="11" t="s">
        <v>27</v>
      </c>
      <c r="H65" s="11" t="s">
        <v>6608</v>
      </c>
      <c r="I65" s="11" t="s">
        <v>97</v>
      </c>
      <c r="J65" s="11" t="s">
        <v>3477</v>
      </c>
      <c r="K65" s="11" t="s">
        <v>1401</v>
      </c>
      <c r="L65" s="11" t="s">
        <v>194</v>
      </c>
      <c r="M65" s="11" t="s">
        <v>76</v>
      </c>
      <c r="N65" s="11" t="s">
        <v>3616</v>
      </c>
      <c r="O65" s="11" t="s">
        <v>343</v>
      </c>
      <c r="P65" s="11" t="s">
        <v>1414</v>
      </c>
      <c r="Q65" s="11" t="s">
        <v>5561</v>
      </c>
      <c r="R65" s="11" t="s">
        <v>1415</v>
      </c>
      <c r="S65" s="11" t="s">
        <v>1416</v>
      </c>
      <c r="T65" s="11" t="s">
        <v>29</v>
      </c>
      <c r="U65" s="12">
        <v>42107</v>
      </c>
      <c r="W65" s="11" t="s">
        <v>1417</v>
      </c>
      <c r="X65" s="11" t="s">
        <v>29</v>
      </c>
      <c r="Y65" s="11" t="s">
        <v>29</v>
      </c>
      <c r="AB65" s="11" t="s">
        <v>1399</v>
      </c>
      <c r="AC65" s="11" t="s">
        <v>1402</v>
      </c>
      <c r="AD65" s="11" t="s">
        <v>1403</v>
      </c>
      <c r="AE65" s="11" t="s">
        <v>29</v>
      </c>
      <c r="AF65" s="11" t="s">
        <v>5870</v>
      </c>
      <c r="AG65" s="11" t="s">
        <v>6993</v>
      </c>
      <c r="AH65" s="11" t="s">
        <v>6990</v>
      </c>
      <c r="AI65" s="11" t="s">
        <v>6976</v>
      </c>
      <c r="AJ65" s="11" t="s">
        <v>343</v>
      </c>
      <c r="AK65" s="11" t="s">
        <v>7082</v>
      </c>
      <c r="AL65" s="11" t="s">
        <v>7279</v>
      </c>
      <c r="AM65" s="11" t="s">
        <v>29</v>
      </c>
      <c r="AN65" s="11" t="s">
        <v>7661</v>
      </c>
      <c r="AO65" s="11" t="s">
        <v>7335</v>
      </c>
      <c r="AP65" s="11" t="s">
        <v>7331</v>
      </c>
      <c r="AQ65" s="11" t="s">
        <v>7312</v>
      </c>
    </row>
    <row r="66" spans="1:43" ht="30" x14ac:dyDescent="0.25">
      <c r="A66" s="10">
        <v>190</v>
      </c>
      <c r="B66" s="10">
        <v>1772</v>
      </c>
      <c r="C66" s="11" t="s">
        <v>6836</v>
      </c>
      <c r="D66" s="11" t="s">
        <v>94</v>
      </c>
      <c r="E66" s="11" t="s">
        <v>1400</v>
      </c>
      <c r="F66" s="11" t="s">
        <v>96</v>
      </c>
      <c r="G66" s="11" t="s">
        <v>27</v>
      </c>
      <c r="H66" s="11" t="s">
        <v>6608</v>
      </c>
      <c r="I66" s="11" t="s">
        <v>97</v>
      </c>
      <c r="J66" s="11" t="s">
        <v>3477</v>
      </c>
      <c r="K66" s="11" t="s">
        <v>1401</v>
      </c>
      <c r="L66" s="11" t="s">
        <v>194</v>
      </c>
      <c r="M66" s="11" t="s">
        <v>76</v>
      </c>
      <c r="N66" s="11" t="s">
        <v>3616</v>
      </c>
      <c r="O66" s="11" t="s">
        <v>343</v>
      </c>
      <c r="P66" s="11" t="s">
        <v>3816</v>
      </c>
      <c r="Q66" s="11" t="s">
        <v>5561</v>
      </c>
      <c r="R66" s="11" t="s">
        <v>3817</v>
      </c>
      <c r="S66" s="11" t="s">
        <v>3818</v>
      </c>
      <c r="T66" s="11" t="s">
        <v>29</v>
      </c>
      <c r="U66" s="12">
        <v>42800</v>
      </c>
      <c r="W66" s="11" t="s">
        <v>3819</v>
      </c>
      <c r="X66" s="11" t="s">
        <v>29</v>
      </c>
      <c r="Y66" s="11" t="s">
        <v>29</v>
      </c>
      <c r="AB66" s="11" t="s">
        <v>1399</v>
      </c>
      <c r="AC66" s="11" t="s">
        <v>1402</v>
      </c>
      <c r="AD66" s="11" t="s">
        <v>1403</v>
      </c>
      <c r="AE66" s="11" t="s">
        <v>29</v>
      </c>
      <c r="AF66" s="11" t="s">
        <v>5870</v>
      </c>
      <c r="AG66" s="11" t="s">
        <v>6993</v>
      </c>
      <c r="AH66" s="11" t="s">
        <v>6990</v>
      </c>
      <c r="AI66" s="11" t="s">
        <v>6976</v>
      </c>
      <c r="AJ66" s="11" t="s">
        <v>343</v>
      </c>
      <c r="AK66" s="11" t="s">
        <v>7082</v>
      </c>
      <c r="AL66" s="11" t="s">
        <v>7279</v>
      </c>
      <c r="AM66" s="11" t="s">
        <v>29</v>
      </c>
      <c r="AN66" s="11" t="s">
        <v>7661</v>
      </c>
      <c r="AO66" s="11" t="s">
        <v>7335</v>
      </c>
      <c r="AP66" s="11" t="s">
        <v>7331</v>
      </c>
      <c r="AQ66" s="11" t="s">
        <v>7312</v>
      </c>
    </row>
    <row r="67" spans="1:43" ht="30" x14ac:dyDescent="0.25">
      <c r="A67" s="10">
        <v>190</v>
      </c>
      <c r="B67" s="10">
        <v>1811</v>
      </c>
      <c r="C67" s="11" t="s">
        <v>6836</v>
      </c>
      <c r="D67" s="11" t="s">
        <v>94</v>
      </c>
      <c r="E67" s="11" t="s">
        <v>1400</v>
      </c>
      <c r="F67" s="11" t="s">
        <v>96</v>
      </c>
      <c r="G67" s="11" t="s">
        <v>27</v>
      </c>
      <c r="H67" s="11" t="s">
        <v>6608</v>
      </c>
      <c r="I67" s="11" t="s">
        <v>97</v>
      </c>
      <c r="J67" s="11" t="s">
        <v>3477</v>
      </c>
      <c r="K67" s="11" t="s">
        <v>1401</v>
      </c>
      <c r="L67" s="11" t="s">
        <v>194</v>
      </c>
      <c r="M67" s="11" t="s">
        <v>76</v>
      </c>
      <c r="N67" s="11" t="s">
        <v>3616</v>
      </c>
      <c r="O67" s="11" t="s">
        <v>343</v>
      </c>
      <c r="P67" s="11" t="s">
        <v>3937</v>
      </c>
      <c r="Q67" s="11" t="s">
        <v>34</v>
      </c>
      <c r="R67" s="11" t="s">
        <v>3938</v>
      </c>
      <c r="S67" s="11" t="s">
        <v>3939</v>
      </c>
      <c r="T67" s="11" t="s">
        <v>124</v>
      </c>
      <c r="U67" s="12">
        <v>42912</v>
      </c>
      <c r="V67" s="12"/>
      <c r="W67" s="11" t="s">
        <v>3940</v>
      </c>
      <c r="X67" s="11" t="s">
        <v>29</v>
      </c>
      <c r="Y67" s="11" t="s">
        <v>29</v>
      </c>
      <c r="AB67" s="11" t="s">
        <v>1399</v>
      </c>
      <c r="AC67" s="11" t="s">
        <v>1402</v>
      </c>
      <c r="AD67" s="11" t="s">
        <v>1403</v>
      </c>
      <c r="AE67" s="11" t="s">
        <v>29</v>
      </c>
      <c r="AF67" s="11" t="s">
        <v>5870</v>
      </c>
      <c r="AG67" s="11" t="s">
        <v>6993</v>
      </c>
      <c r="AH67" s="11" t="s">
        <v>6990</v>
      </c>
      <c r="AI67" s="11" t="s">
        <v>6976</v>
      </c>
      <c r="AJ67" s="11" t="s">
        <v>343</v>
      </c>
      <c r="AK67" s="11" t="s">
        <v>7082</v>
      </c>
      <c r="AL67" s="11" t="s">
        <v>7279</v>
      </c>
      <c r="AM67" s="11" t="s">
        <v>29</v>
      </c>
      <c r="AN67" s="11" t="s">
        <v>7661</v>
      </c>
      <c r="AO67" s="11" t="s">
        <v>7335</v>
      </c>
      <c r="AP67" s="11" t="s">
        <v>7331</v>
      </c>
      <c r="AQ67" s="11" t="s">
        <v>7312</v>
      </c>
    </row>
    <row r="68" spans="1:43" ht="30" x14ac:dyDescent="0.25">
      <c r="A68" s="10">
        <v>190</v>
      </c>
      <c r="B68" s="10">
        <v>1400</v>
      </c>
      <c r="C68" s="11" t="s">
        <v>6836</v>
      </c>
      <c r="D68" s="11" t="s">
        <v>94</v>
      </c>
      <c r="E68" s="11" t="s">
        <v>1400</v>
      </c>
      <c r="F68" s="11" t="s">
        <v>96</v>
      </c>
      <c r="G68" s="11" t="s">
        <v>27</v>
      </c>
      <c r="H68" s="11" t="s">
        <v>6608</v>
      </c>
      <c r="I68" s="11" t="s">
        <v>97</v>
      </c>
      <c r="J68" s="11" t="s">
        <v>3477</v>
      </c>
      <c r="K68" s="11" t="s">
        <v>1401</v>
      </c>
      <c r="L68" s="11" t="s">
        <v>194</v>
      </c>
      <c r="M68" s="11" t="s">
        <v>76</v>
      </c>
      <c r="N68" s="11" t="s">
        <v>3616</v>
      </c>
      <c r="O68" s="11" t="s">
        <v>343</v>
      </c>
      <c r="P68" s="11" t="s">
        <v>1418</v>
      </c>
      <c r="Q68" s="11" t="s">
        <v>83</v>
      </c>
      <c r="R68" s="11" t="s">
        <v>913</v>
      </c>
      <c r="S68" s="11" t="s">
        <v>1419</v>
      </c>
      <c r="T68" s="11" t="s">
        <v>128</v>
      </c>
      <c r="U68" s="12">
        <v>42107</v>
      </c>
      <c r="W68" s="11" t="s">
        <v>1420</v>
      </c>
      <c r="X68" s="11" t="s">
        <v>29</v>
      </c>
      <c r="Y68" s="11" t="s">
        <v>29</v>
      </c>
      <c r="AB68" s="11" t="s">
        <v>1399</v>
      </c>
      <c r="AC68" s="11" t="s">
        <v>1402</v>
      </c>
      <c r="AD68" s="11" t="s">
        <v>1403</v>
      </c>
      <c r="AE68" s="11" t="s">
        <v>29</v>
      </c>
      <c r="AF68" s="11" t="s">
        <v>5870</v>
      </c>
      <c r="AG68" s="11" t="s">
        <v>6993</v>
      </c>
      <c r="AH68" s="11" t="s">
        <v>6990</v>
      </c>
      <c r="AI68" s="11" t="s">
        <v>6976</v>
      </c>
      <c r="AJ68" s="11" t="s">
        <v>343</v>
      </c>
      <c r="AK68" s="11" t="s">
        <v>7082</v>
      </c>
      <c r="AL68" s="11" t="s">
        <v>7279</v>
      </c>
      <c r="AM68" s="11" t="s">
        <v>29</v>
      </c>
      <c r="AN68" s="11" t="s">
        <v>7661</v>
      </c>
      <c r="AO68" s="11" t="s">
        <v>7335</v>
      </c>
      <c r="AP68" s="11" t="s">
        <v>7331</v>
      </c>
      <c r="AQ68" s="11" t="s">
        <v>7312</v>
      </c>
    </row>
    <row r="69" spans="1:43" ht="30" x14ac:dyDescent="0.25">
      <c r="A69" s="10">
        <v>178</v>
      </c>
      <c r="B69" s="10">
        <v>1993</v>
      </c>
      <c r="C69" s="11" t="s">
        <v>6681</v>
      </c>
      <c r="D69" s="11" t="s">
        <v>189</v>
      </c>
      <c r="E69" s="11" t="s">
        <v>1207</v>
      </c>
      <c r="F69" s="11" t="s">
        <v>96</v>
      </c>
      <c r="G69" s="11" t="s">
        <v>27</v>
      </c>
      <c r="H69" s="11" t="s">
        <v>6608</v>
      </c>
      <c r="I69" s="11" t="s">
        <v>97</v>
      </c>
      <c r="J69" s="11" t="s">
        <v>3477</v>
      </c>
      <c r="K69" s="11" t="s">
        <v>1208</v>
      </c>
      <c r="L69" s="11" t="s">
        <v>3762</v>
      </c>
      <c r="M69" s="11" t="s">
        <v>76</v>
      </c>
      <c r="N69" s="11" t="s">
        <v>151</v>
      </c>
      <c r="O69" s="11" t="s">
        <v>29</v>
      </c>
      <c r="P69" s="11" t="s">
        <v>5642</v>
      </c>
      <c r="Q69" s="11" t="s">
        <v>4009</v>
      </c>
      <c r="R69" s="11" t="s">
        <v>4855</v>
      </c>
      <c r="S69" s="11" t="s">
        <v>5643</v>
      </c>
      <c r="T69" s="11" t="s">
        <v>620</v>
      </c>
      <c r="U69" s="12">
        <v>43332</v>
      </c>
      <c r="W69" s="11" t="s">
        <v>4856</v>
      </c>
      <c r="X69" s="11" t="s">
        <v>29</v>
      </c>
      <c r="Y69" s="11" t="s">
        <v>29</v>
      </c>
      <c r="AB69" s="11" t="s">
        <v>1206</v>
      </c>
      <c r="AC69" s="11" t="s">
        <v>1209</v>
      </c>
      <c r="AD69" s="11" t="s">
        <v>1210</v>
      </c>
      <c r="AE69" s="11" t="s">
        <v>4524</v>
      </c>
      <c r="AF69" s="11" t="s">
        <v>5753</v>
      </c>
      <c r="AG69" s="11" t="s">
        <v>6993</v>
      </c>
      <c r="AH69" s="11" t="s">
        <v>6990</v>
      </c>
      <c r="AI69" s="11" t="s">
        <v>6988</v>
      </c>
      <c r="AJ69" s="11" t="s">
        <v>343</v>
      </c>
      <c r="AK69" s="11" t="s">
        <v>7076</v>
      </c>
      <c r="AL69" s="11" t="s">
        <v>7133</v>
      </c>
      <c r="AM69" s="11" t="s">
        <v>29</v>
      </c>
      <c r="AN69" s="11" t="s">
        <v>6991</v>
      </c>
      <c r="AO69" s="11" t="s">
        <v>7308</v>
      </c>
      <c r="AP69" s="11" t="s">
        <v>7321</v>
      </c>
      <c r="AQ69" s="11" t="s">
        <v>7314</v>
      </c>
    </row>
    <row r="70" spans="1:43" ht="30" x14ac:dyDescent="0.25">
      <c r="A70" s="10">
        <v>178</v>
      </c>
      <c r="B70" s="10">
        <v>2135</v>
      </c>
      <c r="C70" s="11" t="s">
        <v>6681</v>
      </c>
      <c r="D70" s="11" t="s">
        <v>189</v>
      </c>
      <c r="E70" s="11" t="s">
        <v>1207</v>
      </c>
      <c r="F70" s="11" t="s">
        <v>96</v>
      </c>
      <c r="G70" s="11" t="s">
        <v>27</v>
      </c>
      <c r="H70" s="11" t="s">
        <v>6608</v>
      </c>
      <c r="I70" s="11" t="s">
        <v>97</v>
      </c>
      <c r="J70" s="11" t="s">
        <v>3477</v>
      </c>
      <c r="K70" s="11" t="s">
        <v>1208</v>
      </c>
      <c r="L70" s="11" t="s">
        <v>3762</v>
      </c>
      <c r="M70" s="11" t="s">
        <v>76</v>
      </c>
      <c r="N70" s="11" t="s">
        <v>151</v>
      </c>
      <c r="O70" s="11" t="s">
        <v>29</v>
      </c>
      <c r="P70" s="11" t="s">
        <v>5644</v>
      </c>
      <c r="Q70" s="11" t="s">
        <v>4009</v>
      </c>
      <c r="R70" s="11" t="s">
        <v>184</v>
      </c>
      <c r="S70" s="11" t="s">
        <v>5538</v>
      </c>
      <c r="T70" s="11" t="s">
        <v>1201</v>
      </c>
      <c r="U70" s="12">
        <v>43430</v>
      </c>
      <c r="W70" s="11" t="s">
        <v>5539</v>
      </c>
      <c r="X70" s="11" t="s">
        <v>29</v>
      </c>
      <c r="Y70" s="11" t="s">
        <v>29</v>
      </c>
      <c r="AB70" s="11" t="s">
        <v>1206</v>
      </c>
      <c r="AC70" s="11" t="s">
        <v>1209</v>
      </c>
      <c r="AD70" s="11" t="s">
        <v>1210</v>
      </c>
      <c r="AE70" s="11" t="s">
        <v>4524</v>
      </c>
      <c r="AF70" s="11" t="s">
        <v>5753</v>
      </c>
      <c r="AG70" s="11" t="s">
        <v>6993</v>
      </c>
      <c r="AH70" s="11" t="s">
        <v>6990</v>
      </c>
      <c r="AI70" s="11" t="s">
        <v>6988</v>
      </c>
      <c r="AJ70" s="11" t="s">
        <v>343</v>
      </c>
      <c r="AK70" s="11" t="s">
        <v>7076</v>
      </c>
      <c r="AL70" s="11" t="s">
        <v>7133</v>
      </c>
      <c r="AM70" s="11" t="s">
        <v>29</v>
      </c>
      <c r="AN70" s="11" t="s">
        <v>6991</v>
      </c>
      <c r="AO70" s="11" t="s">
        <v>7308</v>
      </c>
      <c r="AP70" s="11" t="s">
        <v>7321</v>
      </c>
      <c r="AQ70" s="11" t="s">
        <v>7314</v>
      </c>
    </row>
    <row r="71" spans="1:43" ht="30" x14ac:dyDescent="0.25">
      <c r="A71" s="10">
        <v>178</v>
      </c>
      <c r="B71" s="10">
        <v>2124</v>
      </c>
      <c r="C71" s="11" t="s">
        <v>6681</v>
      </c>
      <c r="D71" s="11" t="s">
        <v>189</v>
      </c>
      <c r="E71" s="11" t="s">
        <v>1207</v>
      </c>
      <c r="F71" s="11" t="s">
        <v>96</v>
      </c>
      <c r="G71" s="11" t="s">
        <v>27</v>
      </c>
      <c r="H71" s="11" t="s">
        <v>6608</v>
      </c>
      <c r="I71" s="11" t="s">
        <v>97</v>
      </c>
      <c r="J71" s="11" t="s">
        <v>3477</v>
      </c>
      <c r="K71" s="11" t="s">
        <v>1208</v>
      </c>
      <c r="L71" s="11" t="s">
        <v>3762</v>
      </c>
      <c r="M71" s="11" t="s">
        <v>76</v>
      </c>
      <c r="N71" s="11" t="s">
        <v>151</v>
      </c>
      <c r="O71" s="11" t="s">
        <v>29</v>
      </c>
      <c r="P71" s="11" t="s">
        <v>5312</v>
      </c>
      <c r="Q71" s="11" t="s">
        <v>5561</v>
      </c>
      <c r="R71" s="11" t="s">
        <v>5313</v>
      </c>
      <c r="S71" s="11" t="s">
        <v>5314</v>
      </c>
      <c r="T71" s="11" t="s">
        <v>491</v>
      </c>
      <c r="U71" s="12">
        <v>43374</v>
      </c>
      <c r="W71" s="11" t="s">
        <v>5523</v>
      </c>
      <c r="X71" s="11" t="s">
        <v>29</v>
      </c>
      <c r="Y71" s="11" t="s">
        <v>29</v>
      </c>
      <c r="AB71" s="11" t="s">
        <v>1206</v>
      </c>
      <c r="AC71" s="11" t="s">
        <v>1209</v>
      </c>
      <c r="AD71" s="11" t="s">
        <v>1210</v>
      </c>
      <c r="AE71" s="11" t="s">
        <v>4524</v>
      </c>
      <c r="AF71" s="11" t="s">
        <v>5753</v>
      </c>
      <c r="AG71" s="11" t="s">
        <v>6993</v>
      </c>
      <c r="AH71" s="11" t="s">
        <v>6990</v>
      </c>
      <c r="AI71" s="11" t="s">
        <v>6988</v>
      </c>
      <c r="AJ71" s="11" t="s">
        <v>343</v>
      </c>
      <c r="AK71" s="11" t="s">
        <v>7076</v>
      </c>
      <c r="AL71" s="11" t="s">
        <v>7133</v>
      </c>
      <c r="AM71" s="11" t="s">
        <v>29</v>
      </c>
      <c r="AN71" s="11" t="s">
        <v>6991</v>
      </c>
      <c r="AO71" s="11" t="s">
        <v>7308</v>
      </c>
      <c r="AP71" s="11" t="s">
        <v>7321</v>
      </c>
      <c r="AQ71" s="11" t="s">
        <v>7314</v>
      </c>
    </row>
    <row r="72" spans="1:43" ht="30" x14ac:dyDescent="0.25">
      <c r="A72" s="10">
        <v>179</v>
      </c>
      <c r="B72" s="10">
        <v>1364</v>
      </c>
      <c r="C72" s="11" t="s">
        <v>6681</v>
      </c>
      <c r="D72" s="11" t="s">
        <v>4849</v>
      </c>
      <c r="E72" s="11" t="s">
        <v>415</v>
      </c>
      <c r="F72" s="11" t="s">
        <v>115</v>
      </c>
      <c r="G72" s="11" t="s">
        <v>27</v>
      </c>
      <c r="H72" s="11" t="s">
        <v>6604</v>
      </c>
      <c r="I72" s="11" t="s">
        <v>116</v>
      </c>
      <c r="J72" s="11" t="s">
        <v>3477</v>
      </c>
      <c r="K72" s="11" t="s">
        <v>6828</v>
      </c>
      <c r="L72" s="11" t="s">
        <v>3762</v>
      </c>
      <c r="M72" s="11" t="s">
        <v>76</v>
      </c>
      <c r="N72" s="11" t="s">
        <v>151</v>
      </c>
      <c r="O72" s="11" t="s">
        <v>29</v>
      </c>
      <c r="P72" s="11" t="s">
        <v>1218</v>
      </c>
      <c r="Q72" s="11" t="s">
        <v>34</v>
      </c>
      <c r="R72" s="11" t="s">
        <v>1219</v>
      </c>
      <c r="S72" s="11" t="s">
        <v>1220</v>
      </c>
      <c r="T72" s="11" t="s">
        <v>29</v>
      </c>
      <c r="U72" s="12">
        <v>41841</v>
      </c>
      <c r="W72" s="11" t="s">
        <v>1221</v>
      </c>
      <c r="X72" s="11" t="s">
        <v>29</v>
      </c>
      <c r="Y72" s="11" t="s">
        <v>29</v>
      </c>
      <c r="AB72" s="11" t="s">
        <v>6829</v>
      </c>
      <c r="AC72" s="11" t="s">
        <v>6830</v>
      </c>
      <c r="AD72" s="11" t="s">
        <v>29</v>
      </c>
      <c r="AE72" s="11" t="s">
        <v>4524</v>
      </c>
      <c r="AF72" s="11" t="s">
        <v>6831</v>
      </c>
      <c r="AG72" s="11" t="s">
        <v>6978</v>
      </c>
      <c r="AH72" s="11" t="s">
        <v>6990</v>
      </c>
      <c r="AI72" s="11" t="s">
        <v>6988</v>
      </c>
      <c r="AJ72" s="11" t="s">
        <v>343</v>
      </c>
      <c r="AK72" s="11" t="s">
        <v>7076</v>
      </c>
      <c r="AL72" s="11" t="s">
        <v>7271</v>
      </c>
      <c r="AM72" s="11" t="s">
        <v>29</v>
      </c>
      <c r="AN72" s="11" t="s">
        <v>6991</v>
      </c>
      <c r="AO72" s="11" t="s">
        <v>7308</v>
      </c>
      <c r="AP72" s="11" t="s">
        <v>7321</v>
      </c>
      <c r="AQ72" s="11" t="s">
        <v>7314</v>
      </c>
    </row>
    <row r="73" spans="1:43" ht="30" x14ac:dyDescent="0.25">
      <c r="A73" s="10">
        <v>178</v>
      </c>
      <c r="B73" s="10">
        <v>1364</v>
      </c>
      <c r="C73" s="11" t="s">
        <v>6681</v>
      </c>
      <c r="D73" s="11" t="s">
        <v>189</v>
      </c>
      <c r="E73" s="11" t="s">
        <v>1207</v>
      </c>
      <c r="F73" s="11" t="s">
        <v>96</v>
      </c>
      <c r="G73" s="11" t="s">
        <v>27</v>
      </c>
      <c r="H73" s="11" t="s">
        <v>6608</v>
      </c>
      <c r="I73" s="11" t="s">
        <v>97</v>
      </c>
      <c r="J73" s="11" t="s">
        <v>3477</v>
      </c>
      <c r="K73" s="11" t="s">
        <v>1208</v>
      </c>
      <c r="L73" s="11" t="s">
        <v>3762</v>
      </c>
      <c r="M73" s="11" t="s">
        <v>76</v>
      </c>
      <c r="N73" s="11" t="s">
        <v>151</v>
      </c>
      <c r="O73" s="11" t="s">
        <v>29</v>
      </c>
      <c r="P73" s="11" t="s">
        <v>1218</v>
      </c>
      <c r="Q73" s="11" t="s">
        <v>34</v>
      </c>
      <c r="R73" s="11" t="s">
        <v>1219</v>
      </c>
      <c r="S73" s="11" t="s">
        <v>1220</v>
      </c>
      <c r="T73" s="11" t="s">
        <v>29</v>
      </c>
      <c r="U73" s="12">
        <v>41841</v>
      </c>
      <c r="W73" s="11" t="s">
        <v>1221</v>
      </c>
      <c r="X73" s="11" t="s">
        <v>29</v>
      </c>
      <c r="Y73" s="11" t="s">
        <v>29</v>
      </c>
      <c r="AB73" s="11" t="s">
        <v>1206</v>
      </c>
      <c r="AC73" s="11" t="s">
        <v>1209</v>
      </c>
      <c r="AD73" s="11" t="s">
        <v>1210</v>
      </c>
      <c r="AE73" s="11" t="s">
        <v>4524</v>
      </c>
      <c r="AF73" s="11" t="s">
        <v>5753</v>
      </c>
      <c r="AG73" s="11" t="s">
        <v>6993</v>
      </c>
      <c r="AH73" s="11" t="s">
        <v>6990</v>
      </c>
      <c r="AI73" s="11" t="s">
        <v>6988</v>
      </c>
      <c r="AJ73" s="11" t="s">
        <v>343</v>
      </c>
      <c r="AK73" s="11" t="s">
        <v>7076</v>
      </c>
      <c r="AL73" s="11" t="s">
        <v>7133</v>
      </c>
      <c r="AM73" s="11" t="s">
        <v>29</v>
      </c>
      <c r="AN73" s="11" t="s">
        <v>6991</v>
      </c>
      <c r="AO73" s="11" t="s">
        <v>7308</v>
      </c>
      <c r="AP73" s="11" t="s">
        <v>7321</v>
      </c>
      <c r="AQ73" s="11" t="s">
        <v>7314</v>
      </c>
    </row>
    <row r="74" spans="1:43" ht="30" x14ac:dyDescent="0.25">
      <c r="A74" s="10">
        <v>178</v>
      </c>
      <c r="B74" s="10">
        <v>1021</v>
      </c>
      <c r="C74" s="11" t="s">
        <v>6681</v>
      </c>
      <c r="D74" s="11" t="s">
        <v>189</v>
      </c>
      <c r="E74" s="11" t="s">
        <v>1207</v>
      </c>
      <c r="F74" s="11" t="s">
        <v>96</v>
      </c>
      <c r="G74" s="11" t="s">
        <v>27</v>
      </c>
      <c r="H74" s="11" t="s">
        <v>6608</v>
      </c>
      <c r="I74" s="11" t="s">
        <v>97</v>
      </c>
      <c r="J74" s="11" t="s">
        <v>3477</v>
      </c>
      <c r="K74" s="11" t="s">
        <v>1208</v>
      </c>
      <c r="L74" s="11" t="s">
        <v>3762</v>
      </c>
      <c r="M74" s="11" t="s">
        <v>76</v>
      </c>
      <c r="N74" s="11" t="s">
        <v>151</v>
      </c>
      <c r="O74" s="11" t="s">
        <v>29</v>
      </c>
      <c r="P74" s="11" t="s">
        <v>1224</v>
      </c>
      <c r="Q74" s="11" t="s">
        <v>34</v>
      </c>
      <c r="R74" s="11" t="s">
        <v>1225</v>
      </c>
      <c r="S74" s="11" t="s">
        <v>1226</v>
      </c>
      <c r="T74" s="11" t="s">
        <v>1227</v>
      </c>
      <c r="U74" s="12">
        <v>39661</v>
      </c>
      <c r="W74" s="11" t="s">
        <v>1228</v>
      </c>
      <c r="X74" s="11" t="s">
        <v>29</v>
      </c>
      <c r="Y74" s="11" t="s">
        <v>29</v>
      </c>
      <c r="AB74" s="11" t="s">
        <v>1206</v>
      </c>
      <c r="AC74" s="11" t="s">
        <v>1209</v>
      </c>
      <c r="AD74" s="11" t="s">
        <v>1210</v>
      </c>
      <c r="AE74" s="11" t="s">
        <v>4524</v>
      </c>
      <c r="AF74" s="11" t="s">
        <v>5753</v>
      </c>
      <c r="AG74" s="11" t="s">
        <v>6993</v>
      </c>
      <c r="AH74" s="11" t="s">
        <v>6990</v>
      </c>
      <c r="AI74" s="11" t="s">
        <v>6988</v>
      </c>
      <c r="AJ74" s="11" t="s">
        <v>343</v>
      </c>
      <c r="AK74" s="11" t="s">
        <v>7076</v>
      </c>
      <c r="AL74" s="11" t="s">
        <v>7133</v>
      </c>
      <c r="AM74" s="11" t="s">
        <v>29</v>
      </c>
      <c r="AN74" s="11" t="s">
        <v>6991</v>
      </c>
      <c r="AO74" s="11" t="s">
        <v>7308</v>
      </c>
      <c r="AP74" s="11" t="s">
        <v>7321</v>
      </c>
      <c r="AQ74" s="11" t="s">
        <v>7314</v>
      </c>
    </row>
    <row r="75" spans="1:43" ht="30" x14ac:dyDescent="0.25">
      <c r="A75" s="10">
        <v>178</v>
      </c>
      <c r="B75" s="10">
        <v>1362</v>
      </c>
      <c r="C75" s="11" t="s">
        <v>6681</v>
      </c>
      <c r="D75" s="11" t="s">
        <v>189</v>
      </c>
      <c r="E75" s="11" t="s">
        <v>1207</v>
      </c>
      <c r="F75" s="11" t="s">
        <v>96</v>
      </c>
      <c r="G75" s="11" t="s">
        <v>27</v>
      </c>
      <c r="H75" s="11" t="s">
        <v>6608</v>
      </c>
      <c r="I75" s="11" t="s">
        <v>97</v>
      </c>
      <c r="J75" s="11" t="s">
        <v>3477</v>
      </c>
      <c r="K75" s="11" t="s">
        <v>1208</v>
      </c>
      <c r="L75" s="11" t="s">
        <v>3762</v>
      </c>
      <c r="M75" s="11" t="s">
        <v>76</v>
      </c>
      <c r="N75" s="11" t="s">
        <v>151</v>
      </c>
      <c r="O75" s="11" t="s">
        <v>29</v>
      </c>
      <c r="P75" s="11" t="s">
        <v>1211</v>
      </c>
      <c r="Q75" s="11" t="s">
        <v>34</v>
      </c>
      <c r="R75" s="11" t="s">
        <v>111</v>
      </c>
      <c r="S75" s="11" t="s">
        <v>1212</v>
      </c>
      <c r="T75" s="11" t="s">
        <v>453</v>
      </c>
      <c r="U75" s="12">
        <v>36465</v>
      </c>
      <c r="W75" s="11" t="s">
        <v>1213</v>
      </c>
      <c r="X75" s="11" t="s">
        <v>29</v>
      </c>
      <c r="Y75" s="11" t="s">
        <v>29</v>
      </c>
      <c r="AB75" s="11" t="s">
        <v>1206</v>
      </c>
      <c r="AC75" s="11" t="s">
        <v>1209</v>
      </c>
      <c r="AD75" s="11" t="s">
        <v>1210</v>
      </c>
      <c r="AE75" s="11" t="s">
        <v>4524</v>
      </c>
      <c r="AF75" s="11" t="s">
        <v>5753</v>
      </c>
      <c r="AG75" s="11" t="s">
        <v>6993</v>
      </c>
      <c r="AH75" s="11" t="s">
        <v>6990</v>
      </c>
      <c r="AI75" s="11" t="s">
        <v>6988</v>
      </c>
      <c r="AJ75" s="11" t="s">
        <v>343</v>
      </c>
      <c r="AK75" s="11" t="s">
        <v>7076</v>
      </c>
      <c r="AL75" s="11" t="s">
        <v>7133</v>
      </c>
      <c r="AM75" s="11" t="s">
        <v>29</v>
      </c>
      <c r="AN75" s="11" t="s">
        <v>6991</v>
      </c>
      <c r="AO75" s="11" t="s">
        <v>7308</v>
      </c>
      <c r="AP75" s="11" t="s">
        <v>7321</v>
      </c>
      <c r="AQ75" s="11" t="s">
        <v>7314</v>
      </c>
    </row>
    <row r="76" spans="1:43" ht="30" x14ac:dyDescent="0.25">
      <c r="A76" s="10">
        <v>178</v>
      </c>
      <c r="B76" s="10">
        <v>1363</v>
      </c>
      <c r="C76" s="11" t="s">
        <v>6681</v>
      </c>
      <c r="D76" s="11" t="s">
        <v>189</v>
      </c>
      <c r="E76" s="11" t="s">
        <v>1207</v>
      </c>
      <c r="F76" s="11" t="s">
        <v>96</v>
      </c>
      <c r="G76" s="11" t="s">
        <v>27</v>
      </c>
      <c r="H76" s="11" t="s">
        <v>6608</v>
      </c>
      <c r="I76" s="11" t="s">
        <v>97</v>
      </c>
      <c r="J76" s="11" t="s">
        <v>3477</v>
      </c>
      <c r="K76" s="11" t="s">
        <v>1208</v>
      </c>
      <c r="L76" s="11" t="s">
        <v>3762</v>
      </c>
      <c r="M76" s="11" t="s">
        <v>76</v>
      </c>
      <c r="N76" s="11" t="s">
        <v>151</v>
      </c>
      <c r="O76" s="11" t="s">
        <v>29</v>
      </c>
      <c r="P76" s="11" t="s">
        <v>1214</v>
      </c>
      <c r="Q76" s="11" t="s">
        <v>34</v>
      </c>
      <c r="R76" s="11" t="s">
        <v>1215</v>
      </c>
      <c r="S76" s="11" t="s">
        <v>1216</v>
      </c>
      <c r="T76" s="11" t="s">
        <v>29</v>
      </c>
      <c r="U76" s="12">
        <v>41554</v>
      </c>
      <c r="W76" s="11" t="s">
        <v>1217</v>
      </c>
      <c r="X76" s="11" t="s">
        <v>29</v>
      </c>
      <c r="Y76" s="11" t="s">
        <v>29</v>
      </c>
      <c r="AB76" s="11" t="s">
        <v>1206</v>
      </c>
      <c r="AC76" s="11" t="s">
        <v>1209</v>
      </c>
      <c r="AD76" s="11" t="s">
        <v>1210</v>
      </c>
      <c r="AE76" s="11" t="s">
        <v>4524</v>
      </c>
      <c r="AF76" s="11" t="s">
        <v>5753</v>
      </c>
      <c r="AG76" s="11" t="s">
        <v>6993</v>
      </c>
      <c r="AH76" s="11" t="s">
        <v>6990</v>
      </c>
      <c r="AI76" s="11" t="s">
        <v>6988</v>
      </c>
      <c r="AJ76" s="11" t="s">
        <v>343</v>
      </c>
      <c r="AK76" s="11" t="s">
        <v>7076</v>
      </c>
      <c r="AL76" s="11" t="s">
        <v>7133</v>
      </c>
      <c r="AM76" s="11" t="s">
        <v>29</v>
      </c>
      <c r="AN76" s="11" t="s">
        <v>6991</v>
      </c>
      <c r="AO76" s="11" t="s">
        <v>7308</v>
      </c>
      <c r="AP76" s="11" t="s">
        <v>7321</v>
      </c>
      <c r="AQ76" s="11" t="s">
        <v>7314</v>
      </c>
    </row>
    <row r="77" spans="1:43" ht="30" x14ac:dyDescent="0.25">
      <c r="A77" s="10">
        <v>240</v>
      </c>
      <c r="B77" s="10">
        <v>1535</v>
      </c>
      <c r="C77" s="11" t="s">
        <v>6690</v>
      </c>
      <c r="D77" s="11" t="s">
        <v>4857</v>
      </c>
      <c r="E77" s="11" t="s">
        <v>29</v>
      </c>
      <c r="F77" s="11" t="s">
        <v>96</v>
      </c>
      <c r="G77" s="11" t="s">
        <v>27</v>
      </c>
      <c r="H77" s="11" t="s">
        <v>6630</v>
      </c>
      <c r="I77" s="11" t="s">
        <v>97</v>
      </c>
      <c r="J77" s="11" t="s">
        <v>3477</v>
      </c>
      <c r="K77" s="11" t="s">
        <v>1975</v>
      </c>
      <c r="L77" s="11" t="s">
        <v>51</v>
      </c>
      <c r="M77" s="11" t="s">
        <v>5050</v>
      </c>
      <c r="N77" s="11" t="s">
        <v>164</v>
      </c>
      <c r="O77" s="11" t="s">
        <v>1978</v>
      </c>
      <c r="P77" s="11" t="s">
        <v>1990</v>
      </c>
      <c r="Q77" s="11" t="s">
        <v>34</v>
      </c>
      <c r="R77" s="11" t="s">
        <v>1991</v>
      </c>
      <c r="S77" s="11" t="s">
        <v>1992</v>
      </c>
      <c r="T77" s="11" t="s">
        <v>1609</v>
      </c>
      <c r="U77" s="12">
        <v>40770</v>
      </c>
      <c r="W77" s="11" t="s">
        <v>1993</v>
      </c>
      <c r="X77" s="11" t="s">
        <v>29</v>
      </c>
      <c r="Y77" s="11" t="s">
        <v>29</v>
      </c>
      <c r="AB77" s="11" t="s">
        <v>1974</v>
      </c>
      <c r="AC77" s="11" t="s">
        <v>1976</v>
      </c>
      <c r="AD77" s="11" t="s">
        <v>1977</v>
      </c>
      <c r="AE77" s="11" t="s">
        <v>29</v>
      </c>
      <c r="AF77" s="11" t="s">
        <v>5759</v>
      </c>
      <c r="AG77" s="11" t="s">
        <v>6992</v>
      </c>
      <c r="AH77" s="11" t="s">
        <v>6987</v>
      </c>
      <c r="AI77" s="11" t="s">
        <v>6988</v>
      </c>
      <c r="AJ77" s="11" t="s">
        <v>7075</v>
      </c>
      <c r="AK77" s="11" t="s">
        <v>7076</v>
      </c>
      <c r="AL77" s="11" t="s">
        <v>7141</v>
      </c>
      <c r="AM77" s="11" t="s">
        <v>29</v>
      </c>
      <c r="AN77" s="11" t="s">
        <v>6991</v>
      </c>
      <c r="AO77" s="11" t="s">
        <v>7320</v>
      </c>
      <c r="AP77" s="11" t="s">
        <v>7321</v>
      </c>
      <c r="AQ77" s="11" t="s">
        <v>7319</v>
      </c>
    </row>
    <row r="78" spans="1:43" ht="30" x14ac:dyDescent="0.25">
      <c r="A78" s="10">
        <v>240</v>
      </c>
      <c r="B78" s="10">
        <v>1531</v>
      </c>
      <c r="C78" s="11" t="s">
        <v>6690</v>
      </c>
      <c r="D78" s="11" t="s">
        <v>4857</v>
      </c>
      <c r="E78" s="11" t="s">
        <v>29</v>
      </c>
      <c r="F78" s="11" t="s">
        <v>96</v>
      </c>
      <c r="G78" s="11" t="s">
        <v>27</v>
      </c>
      <c r="H78" s="11" t="s">
        <v>6630</v>
      </c>
      <c r="I78" s="11" t="s">
        <v>97</v>
      </c>
      <c r="J78" s="11" t="s">
        <v>3477</v>
      </c>
      <c r="K78" s="11" t="s">
        <v>1975</v>
      </c>
      <c r="L78" s="11" t="s">
        <v>51</v>
      </c>
      <c r="M78" s="11" t="s">
        <v>5050</v>
      </c>
      <c r="N78" s="11" t="s">
        <v>164</v>
      </c>
      <c r="O78" s="11" t="s">
        <v>1978</v>
      </c>
      <c r="P78" s="11" t="s">
        <v>4592</v>
      </c>
      <c r="Q78" s="11" t="s">
        <v>83</v>
      </c>
      <c r="R78" s="11" t="s">
        <v>4593</v>
      </c>
      <c r="S78" s="11" t="s">
        <v>1979</v>
      </c>
      <c r="T78" s="11" t="s">
        <v>195</v>
      </c>
      <c r="U78" s="12">
        <v>38603</v>
      </c>
      <c r="W78" s="11" t="s">
        <v>1980</v>
      </c>
      <c r="X78" s="11" t="s">
        <v>29</v>
      </c>
      <c r="Y78" s="11" t="s">
        <v>29</v>
      </c>
      <c r="AB78" s="11" t="s">
        <v>1974</v>
      </c>
      <c r="AC78" s="11" t="s">
        <v>1976</v>
      </c>
      <c r="AD78" s="11" t="s">
        <v>1977</v>
      </c>
      <c r="AE78" s="11" t="s">
        <v>29</v>
      </c>
      <c r="AF78" s="11" t="s">
        <v>5759</v>
      </c>
      <c r="AG78" s="11" t="s">
        <v>6992</v>
      </c>
      <c r="AH78" s="11" t="s">
        <v>6987</v>
      </c>
      <c r="AI78" s="11" t="s">
        <v>6988</v>
      </c>
      <c r="AJ78" s="11" t="s">
        <v>7075</v>
      </c>
      <c r="AK78" s="11" t="s">
        <v>7076</v>
      </c>
      <c r="AL78" s="11" t="s">
        <v>7141</v>
      </c>
      <c r="AM78" s="11" t="s">
        <v>29</v>
      </c>
      <c r="AN78" s="11" t="s">
        <v>6991</v>
      </c>
      <c r="AO78" s="11" t="s">
        <v>7320</v>
      </c>
      <c r="AP78" s="11" t="s">
        <v>7321</v>
      </c>
      <c r="AQ78" s="11" t="s">
        <v>7319</v>
      </c>
    </row>
    <row r="79" spans="1:43" ht="30" x14ac:dyDescent="0.25">
      <c r="A79" s="10">
        <v>240</v>
      </c>
      <c r="B79" s="10">
        <v>1532</v>
      </c>
      <c r="C79" s="11" t="s">
        <v>6690</v>
      </c>
      <c r="D79" s="11" t="s">
        <v>4857</v>
      </c>
      <c r="E79" s="11" t="s">
        <v>29</v>
      </c>
      <c r="F79" s="11" t="s">
        <v>96</v>
      </c>
      <c r="G79" s="11" t="s">
        <v>27</v>
      </c>
      <c r="H79" s="11" t="s">
        <v>6630</v>
      </c>
      <c r="I79" s="11" t="s">
        <v>97</v>
      </c>
      <c r="J79" s="11" t="s">
        <v>3477</v>
      </c>
      <c r="K79" s="11" t="s">
        <v>1975</v>
      </c>
      <c r="L79" s="11" t="s">
        <v>51</v>
      </c>
      <c r="M79" s="11" t="s">
        <v>5050</v>
      </c>
      <c r="N79" s="11" t="s">
        <v>164</v>
      </c>
      <c r="O79" s="11" t="s">
        <v>1978</v>
      </c>
      <c r="P79" s="11" t="s">
        <v>1981</v>
      </c>
      <c r="Q79" s="11" t="s">
        <v>34</v>
      </c>
      <c r="R79" s="11" t="s">
        <v>1982</v>
      </c>
      <c r="S79" s="11" t="s">
        <v>1983</v>
      </c>
      <c r="T79" s="11" t="s">
        <v>317</v>
      </c>
      <c r="U79" s="12">
        <v>34335</v>
      </c>
      <c r="W79" s="11" t="s">
        <v>1984</v>
      </c>
      <c r="X79" s="11" t="s">
        <v>29</v>
      </c>
      <c r="Y79" s="11" t="s">
        <v>29</v>
      </c>
      <c r="AB79" s="11" t="s">
        <v>1974</v>
      </c>
      <c r="AC79" s="11" t="s">
        <v>1976</v>
      </c>
      <c r="AD79" s="11" t="s">
        <v>1977</v>
      </c>
      <c r="AE79" s="11" t="s">
        <v>29</v>
      </c>
      <c r="AF79" s="11" t="s">
        <v>5759</v>
      </c>
      <c r="AG79" s="11" t="s">
        <v>6992</v>
      </c>
      <c r="AH79" s="11" t="s">
        <v>6987</v>
      </c>
      <c r="AI79" s="11" t="s">
        <v>6988</v>
      </c>
      <c r="AJ79" s="11" t="s">
        <v>7075</v>
      </c>
      <c r="AK79" s="11" t="s">
        <v>7076</v>
      </c>
      <c r="AL79" s="11" t="s">
        <v>7141</v>
      </c>
      <c r="AM79" s="11" t="s">
        <v>29</v>
      </c>
      <c r="AN79" s="11" t="s">
        <v>6991</v>
      </c>
      <c r="AO79" s="11" t="s">
        <v>7320</v>
      </c>
      <c r="AP79" s="11" t="s">
        <v>7321</v>
      </c>
      <c r="AQ79" s="11" t="s">
        <v>7319</v>
      </c>
    </row>
    <row r="80" spans="1:43" ht="30" x14ac:dyDescent="0.25">
      <c r="A80" s="10">
        <v>240</v>
      </c>
      <c r="B80" s="10">
        <v>1533</v>
      </c>
      <c r="C80" s="11" t="s">
        <v>6690</v>
      </c>
      <c r="D80" s="11" t="s">
        <v>4857</v>
      </c>
      <c r="E80" s="11" t="s">
        <v>29</v>
      </c>
      <c r="F80" s="11" t="s">
        <v>96</v>
      </c>
      <c r="G80" s="11" t="s">
        <v>27</v>
      </c>
      <c r="H80" s="11" t="s">
        <v>6630</v>
      </c>
      <c r="I80" s="11" t="s">
        <v>97</v>
      </c>
      <c r="J80" s="11" t="s">
        <v>3477</v>
      </c>
      <c r="K80" s="11" t="s">
        <v>1975</v>
      </c>
      <c r="L80" s="11" t="s">
        <v>51</v>
      </c>
      <c r="M80" s="11" t="s">
        <v>5050</v>
      </c>
      <c r="N80" s="11" t="s">
        <v>164</v>
      </c>
      <c r="O80" s="11" t="s">
        <v>1978</v>
      </c>
      <c r="P80" s="11" t="s">
        <v>1985</v>
      </c>
      <c r="Q80" s="11" t="s">
        <v>34</v>
      </c>
      <c r="R80" s="11" t="s">
        <v>1510</v>
      </c>
      <c r="S80" s="11" t="s">
        <v>560</v>
      </c>
      <c r="T80" s="11" t="s">
        <v>133</v>
      </c>
      <c r="U80" s="12">
        <v>34335</v>
      </c>
      <c r="W80" s="11" t="s">
        <v>1986</v>
      </c>
      <c r="X80" s="11" t="s">
        <v>29</v>
      </c>
      <c r="Y80" s="11" t="s">
        <v>29</v>
      </c>
      <c r="AB80" s="11" t="s">
        <v>1974</v>
      </c>
      <c r="AC80" s="11" t="s">
        <v>1976</v>
      </c>
      <c r="AD80" s="11" t="s">
        <v>1977</v>
      </c>
      <c r="AE80" s="11" t="s">
        <v>29</v>
      </c>
      <c r="AF80" s="11" t="s">
        <v>5759</v>
      </c>
      <c r="AG80" s="11" t="s">
        <v>6992</v>
      </c>
      <c r="AH80" s="11" t="s">
        <v>6987</v>
      </c>
      <c r="AI80" s="11" t="s">
        <v>6988</v>
      </c>
      <c r="AJ80" s="11" t="s">
        <v>7075</v>
      </c>
      <c r="AK80" s="11" t="s">
        <v>7076</v>
      </c>
      <c r="AL80" s="11" t="s">
        <v>7141</v>
      </c>
      <c r="AM80" s="11" t="s">
        <v>29</v>
      </c>
      <c r="AN80" s="11" t="s">
        <v>6991</v>
      </c>
      <c r="AO80" s="11" t="s">
        <v>7320</v>
      </c>
      <c r="AP80" s="11" t="s">
        <v>7321</v>
      </c>
      <c r="AQ80" s="11" t="s">
        <v>7319</v>
      </c>
    </row>
    <row r="81" spans="1:43" ht="30" x14ac:dyDescent="0.25">
      <c r="A81" s="10">
        <v>240</v>
      </c>
      <c r="B81" s="10">
        <v>1534</v>
      </c>
      <c r="C81" s="11" t="s">
        <v>6690</v>
      </c>
      <c r="D81" s="11" t="s">
        <v>4857</v>
      </c>
      <c r="E81" s="11" t="s">
        <v>29</v>
      </c>
      <c r="F81" s="11" t="s">
        <v>96</v>
      </c>
      <c r="G81" s="11" t="s">
        <v>27</v>
      </c>
      <c r="H81" s="11" t="s">
        <v>6630</v>
      </c>
      <c r="I81" s="11" t="s">
        <v>97</v>
      </c>
      <c r="J81" s="11" t="s">
        <v>3477</v>
      </c>
      <c r="K81" s="11" t="s">
        <v>1975</v>
      </c>
      <c r="L81" s="11" t="s">
        <v>51</v>
      </c>
      <c r="M81" s="11" t="s">
        <v>5050</v>
      </c>
      <c r="N81" s="11" t="s">
        <v>164</v>
      </c>
      <c r="O81" s="11" t="s">
        <v>1978</v>
      </c>
      <c r="P81" s="11" t="s">
        <v>1987</v>
      </c>
      <c r="Q81" s="11" t="s">
        <v>34</v>
      </c>
      <c r="R81" s="11" t="s">
        <v>67</v>
      </c>
      <c r="S81" s="11" t="s">
        <v>1988</v>
      </c>
      <c r="T81" s="11" t="s">
        <v>1794</v>
      </c>
      <c r="U81" s="12">
        <v>35037</v>
      </c>
      <c r="V81" s="12"/>
      <c r="W81" s="11" t="s">
        <v>1989</v>
      </c>
      <c r="X81" s="11" t="s">
        <v>29</v>
      </c>
      <c r="Y81" s="11" t="s">
        <v>29</v>
      </c>
      <c r="AB81" s="11" t="s">
        <v>1974</v>
      </c>
      <c r="AC81" s="11" t="s">
        <v>1976</v>
      </c>
      <c r="AD81" s="11" t="s">
        <v>1977</v>
      </c>
      <c r="AE81" s="11" t="s">
        <v>29</v>
      </c>
      <c r="AF81" s="11" t="s">
        <v>5759</v>
      </c>
      <c r="AG81" s="11" t="s">
        <v>6992</v>
      </c>
      <c r="AH81" s="11" t="s">
        <v>6987</v>
      </c>
      <c r="AI81" s="11" t="s">
        <v>6988</v>
      </c>
      <c r="AJ81" s="11" t="s">
        <v>7075</v>
      </c>
      <c r="AK81" s="11" t="s">
        <v>7076</v>
      </c>
      <c r="AL81" s="11" t="s">
        <v>7141</v>
      </c>
      <c r="AM81" s="11" t="s">
        <v>29</v>
      </c>
      <c r="AN81" s="11" t="s">
        <v>6991</v>
      </c>
      <c r="AO81" s="11" t="s">
        <v>7320</v>
      </c>
      <c r="AP81" s="11" t="s">
        <v>7321</v>
      </c>
      <c r="AQ81" s="11" t="s">
        <v>7319</v>
      </c>
    </row>
    <row r="82" spans="1:43" ht="30" x14ac:dyDescent="0.25">
      <c r="A82" s="10">
        <v>240</v>
      </c>
      <c r="B82" s="10">
        <v>1536</v>
      </c>
      <c r="C82" s="11" t="s">
        <v>6690</v>
      </c>
      <c r="D82" s="11" t="s">
        <v>4857</v>
      </c>
      <c r="E82" s="11" t="s">
        <v>29</v>
      </c>
      <c r="F82" s="11" t="s">
        <v>96</v>
      </c>
      <c r="G82" s="11" t="s">
        <v>27</v>
      </c>
      <c r="H82" s="11" t="s">
        <v>6630</v>
      </c>
      <c r="I82" s="11" t="s">
        <v>97</v>
      </c>
      <c r="J82" s="11" t="s">
        <v>3477</v>
      </c>
      <c r="K82" s="11" t="s">
        <v>1975</v>
      </c>
      <c r="L82" s="11" t="s">
        <v>51</v>
      </c>
      <c r="M82" s="11" t="s">
        <v>5050</v>
      </c>
      <c r="N82" s="11" t="s">
        <v>164</v>
      </c>
      <c r="O82" s="11" t="s">
        <v>1978</v>
      </c>
      <c r="P82" s="11" t="s">
        <v>1994</v>
      </c>
      <c r="Q82" s="11" t="s">
        <v>34</v>
      </c>
      <c r="R82" s="11" t="s">
        <v>1995</v>
      </c>
      <c r="S82" s="11" t="s">
        <v>1996</v>
      </c>
      <c r="T82" s="11" t="s">
        <v>29</v>
      </c>
      <c r="U82" s="12">
        <v>41505</v>
      </c>
      <c r="W82" s="11" t="s">
        <v>1997</v>
      </c>
      <c r="X82" s="11" t="s">
        <v>29</v>
      </c>
      <c r="Y82" s="11" t="s">
        <v>29</v>
      </c>
      <c r="AB82" s="11" t="s">
        <v>1974</v>
      </c>
      <c r="AC82" s="11" t="s">
        <v>1976</v>
      </c>
      <c r="AD82" s="11" t="s">
        <v>1977</v>
      </c>
      <c r="AE82" s="11" t="s">
        <v>29</v>
      </c>
      <c r="AF82" s="11" t="s">
        <v>5759</v>
      </c>
      <c r="AG82" s="11" t="s">
        <v>6992</v>
      </c>
      <c r="AH82" s="11" t="s">
        <v>6987</v>
      </c>
      <c r="AI82" s="11" t="s">
        <v>6988</v>
      </c>
      <c r="AJ82" s="11" t="s">
        <v>7075</v>
      </c>
      <c r="AK82" s="11" t="s">
        <v>7076</v>
      </c>
      <c r="AL82" s="11" t="s">
        <v>7141</v>
      </c>
      <c r="AM82" s="11" t="s">
        <v>29</v>
      </c>
      <c r="AN82" s="11" t="s">
        <v>6991</v>
      </c>
      <c r="AO82" s="11" t="s">
        <v>7320</v>
      </c>
      <c r="AP82" s="11" t="s">
        <v>7321</v>
      </c>
      <c r="AQ82" s="11" t="s">
        <v>7319</v>
      </c>
    </row>
    <row r="83" spans="1:43" ht="30" x14ac:dyDescent="0.25">
      <c r="A83" s="10">
        <v>137</v>
      </c>
      <c r="B83" s="10">
        <v>1237</v>
      </c>
      <c r="C83" s="11" t="s">
        <v>6640</v>
      </c>
      <c r="D83" s="11" t="s">
        <v>94</v>
      </c>
      <c r="E83" s="11" t="s">
        <v>564</v>
      </c>
      <c r="F83" s="11" t="s">
        <v>96</v>
      </c>
      <c r="G83" s="11" t="s">
        <v>27</v>
      </c>
      <c r="H83" s="11" t="s">
        <v>6608</v>
      </c>
      <c r="I83" s="11" t="s">
        <v>97</v>
      </c>
      <c r="J83" s="11" t="s">
        <v>3474</v>
      </c>
      <c r="K83" s="11" t="s">
        <v>565</v>
      </c>
      <c r="L83" s="11" t="s">
        <v>3496</v>
      </c>
      <c r="M83" s="11" t="s">
        <v>7382</v>
      </c>
      <c r="N83" s="11" t="s">
        <v>4069</v>
      </c>
      <c r="O83" s="11" t="s">
        <v>29</v>
      </c>
      <c r="P83" s="11" t="s">
        <v>617</v>
      </c>
      <c r="Q83" s="11" t="s">
        <v>5561</v>
      </c>
      <c r="R83" s="11" t="s">
        <v>618</v>
      </c>
      <c r="S83" s="11" t="s">
        <v>619</v>
      </c>
      <c r="T83" s="11" t="s">
        <v>620</v>
      </c>
      <c r="U83" s="12">
        <v>39853</v>
      </c>
      <c r="W83" s="11" t="s">
        <v>621</v>
      </c>
      <c r="X83" s="11" t="s">
        <v>29</v>
      </c>
      <c r="Y83" s="11" t="s">
        <v>29</v>
      </c>
      <c r="AB83" s="11" t="s">
        <v>563</v>
      </c>
      <c r="AC83" s="11" t="s">
        <v>566</v>
      </c>
      <c r="AD83" s="11" t="s">
        <v>567</v>
      </c>
      <c r="AE83" s="11" t="s">
        <v>3987</v>
      </c>
      <c r="AF83" s="11" t="s">
        <v>5740</v>
      </c>
      <c r="AG83" s="11" t="s">
        <v>6982</v>
      </c>
      <c r="AH83" s="11" t="s">
        <v>6985</v>
      </c>
      <c r="AI83" s="11" t="s">
        <v>6983</v>
      </c>
      <c r="AJ83" s="11" t="s">
        <v>7081</v>
      </c>
      <c r="AK83" s="11" t="s">
        <v>7082</v>
      </c>
      <c r="AL83" s="11" t="s">
        <v>7104</v>
      </c>
      <c r="AM83" s="11" t="s">
        <v>29</v>
      </c>
      <c r="AN83" s="11" t="s">
        <v>6991</v>
      </c>
      <c r="AO83" s="11" t="s">
        <v>7326</v>
      </c>
      <c r="AP83" s="11" t="s">
        <v>29</v>
      </c>
      <c r="AQ83" s="11" t="s">
        <v>7314</v>
      </c>
    </row>
    <row r="84" spans="1:43" ht="30" x14ac:dyDescent="0.25">
      <c r="A84" s="10">
        <v>137</v>
      </c>
      <c r="B84" s="10">
        <v>1236</v>
      </c>
      <c r="C84" s="11" t="s">
        <v>6640</v>
      </c>
      <c r="D84" s="11" t="s">
        <v>94</v>
      </c>
      <c r="E84" s="11" t="s">
        <v>564</v>
      </c>
      <c r="F84" s="11" t="s">
        <v>96</v>
      </c>
      <c r="G84" s="11" t="s">
        <v>27</v>
      </c>
      <c r="H84" s="11" t="s">
        <v>6608</v>
      </c>
      <c r="I84" s="11" t="s">
        <v>97</v>
      </c>
      <c r="J84" s="11" t="s">
        <v>3474</v>
      </c>
      <c r="K84" s="11" t="s">
        <v>565</v>
      </c>
      <c r="L84" s="11" t="s">
        <v>3496</v>
      </c>
      <c r="M84" s="11" t="s">
        <v>7382</v>
      </c>
      <c r="N84" s="11" t="s">
        <v>4069</v>
      </c>
      <c r="O84" s="11" t="s">
        <v>29</v>
      </c>
      <c r="P84" s="11" t="s">
        <v>612</v>
      </c>
      <c r="Q84" s="11" t="s">
        <v>34</v>
      </c>
      <c r="R84" s="11" t="s">
        <v>613</v>
      </c>
      <c r="S84" s="11" t="s">
        <v>614</v>
      </c>
      <c r="T84" s="11" t="s">
        <v>615</v>
      </c>
      <c r="U84" s="12">
        <v>41456</v>
      </c>
      <c r="W84" s="11" t="s">
        <v>616</v>
      </c>
      <c r="X84" s="11" t="s">
        <v>29</v>
      </c>
      <c r="Y84" s="11" t="s">
        <v>29</v>
      </c>
      <c r="AB84" s="11" t="s">
        <v>563</v>
      </c>
      <c r="AC84" s="11" t="s">
        <v>566</v>
      </c>
      <c r="AD84" s="11" t="s">
        <v>567</v>
      </c>
      <c r="AE84" s="11" t="s">
        <v>3987</v>
      </c>
      <c r="AF84" s="11" t="s">
        <v>5740</v>
      </c>
      <c r="AG84" s="11" t="s">
        <v>6982</v>
      </c>
      <c r="AH84" s="11" t="s">
        <v>6985</v>
      </c>
      <c r="AI84" s="11" t="s">
        <v>6983</v>
      </c>
      <c r="AJ84" s="11" t="s">
        <v>7081</v>
      </c>
      <c r="AK84" s="11" t="s">
        <v>7082</v>
      </c>
      <c r="AL84" s="11" t="s">
        <v>7104</v>
      </c>
      <c r="AM84" s="11" t="s">
        <v>29</v>
      </c>
      <c r="AN84" s="11" t="s">
        <v>6991</v>
      </c>
      <c r="AO84" s="11" t="s">
        <v>7326</v>
      </c>
      <c r="AP84" s="11" t="s">
        <v>29</v>
      </c>
      <c r="AQ84" s="11" t="s">
        <v>7314</v>
      </c>
    </row>
    <row r="85" spans="1:43" ht="30" x14ac:dyDescent="0.25">
      <c r="A85" s="10">
        <v>137</v>
      </c>
      <c r="B85" s="10">
        <v>1235</v>
      </c>
      <c r="C85" s="11" t="s">
        <v>6640</v>
      </c>
      <c r="D85" s="11" t="s">
        <v>94</v>
      </c>
      <c r="E85" s="11" t="s">
        <v>564</v>
      </c>
      <c r="F85" s="11" t="s">
        <v>96</v>
      </c>
      <c r="G85" s="11" t="s">
        <v>27</v>
      </c>
      <c r="H85" s="11" t="s">
        <v>6608</v>
      </c>
      <c r="I85" s="11" t="s">
        <v>97</v>
      </c>
      <c r="J85" s="11" t="s">
        <v>3474</v>
      </c>
      <c r="K85" s="11" t="s">
        <v>565</v>
      </c>
      <c r="L85" s="11" t="s">
        <v>3496</v>
      </c>
      <c r="M85" s="11" t="s">
        <v>7382</v>
      </c>
      <c r="N85" s="11" t="s">
        <v>4069</v>
      </c>
      <c r="O85" s="11" t="s">
        <v>29</v>
      </c>
      <c r="P85" s="11" t="s">
        <v>608</v>
      </c>
      <c r="Q85" s="11" t="s">
        <v>34</v>
      </c>
      <c r="R85" s="11" t="s">
        <v>609</v>
      </c>
      <c r="S85" s="11" t="s">
        <v>610</v>
      </c>
      <c r="T85" s="11" t="s">
        <v>275</v>
      </c>
      <c r="U85" s="12">
        <v>41841</v>
      </c>
      <c r="W85" s="11" t="s">
        <v>611</v>
      </c>
      <c r="X85" s="11" t="s">
        <v>29</v>
      </c>
      <c r="Y85" s="11" t="s">
        <v>29</v>
      </c>
      <c r="AB85" s="11" t="s">
        <v>563</v>
      </c>
      <c r="AC85" s="11" t="s">
        <v>566</v>
      </c>
      <c r="AD85" s="11" t="s">
        <v>567</v>
      </c>
      <c r="AE85" s="11" t="s">
        <v>3987</v>
      </c>
      <c r="AF85" s="11" t="s">
        <v>5740</v>
      </c>
      <c r="AG85" s="11" t="s">
        <v>6982</v>
      </c>
      <c r="AH85" s="11" t="s">
        <v>6985</v>
      </c>
      <c r="AI85" s="11" t="s">
        <v>6983</v>
      </c>
      <c r="AJ85" s="11" t="s">
        <v>7081</v>
      </c>
      <c r="AK85" s="11" t="s">
        <v>7082</v>
      </c>
      <c r="AL85" s="11" t="s">
        <v>7104</v>
      </c>
      <c r="AM85" s="11" t="s">
        <v>29</v>
      </c>
      <c r="AN85" s="11" t="s">
        <v>6991</v>
      </c>
      <c r="AO85" s="11" t="s">
        <v>7326</v>
      </c>
      <c r="AP85" s="11" t="s">
        <v>29</v>
      </c>
      <c r="AQ85" s="11" t="s">
        <v>7314</v>
      </c>
    </row>
    <row r="86" spans="1:43" ht="30" x14ac:dyDescent="0.25">
      <c r="A86" s="10">
        <v>137</v>
      </c>
      <c r="B86" s="10">
        <v>1233</v>
      </c>
      <c r="C86" s="11" t="s">
        <v>6640</v>
      </c>
      <c r="D86" s="11" t="s">
        <v>94</v>
      </c>
      <c r="E86" s="11" t="s">
        <v>564</v>
      </c>
      <c r="F86" s="11" t="s">
        <v>96</v>
      </c>
      <c r="G86" s="11" t="s">
        <v>27</v>
      </c>
      <c r="H86" s="11" t="s">
        <v>6608</v>
      </c>
      <c r="I86" s="11" t="s">
        <v>97</v>
      </c>
      <c r="J86" s="11" t="s">
        <v>3474</v>
      </c>
      <c r="K86" s="11" t="s">
        <v>565</v>
      </c>
      <c r="L86" s="11" t="s">
        <v>3496</v>
      </c>
      <c r="M86" s="11" t="s">
        <v>7382</v>
      </c>
      <c r="N86" s="11" t="s">
        <v>4069</v>
      </c>
      <c r="O86" s="11" t="s">
        <v>29</v>
      </c>
      <c r="P86" s="11" t="s">
        <v>604</v>
      </c>
      <c r="Q86" s="11" t="s">
        <v>34</v>
      </c>
      <c r="R86" s="11" t="s">
        <v>605</v>
      </c>
      <c r="S86" s="11" t="s">
        <v>606</v>
      </c>
      <c r="T86" s="11" t="s">
        <v>29</v>
      </c>
      <c r="U86" s="12">
        <v>42248</v>
      </c>
      <c r="W86" s="11" t="s">
        <v>607</v>
      </c>
      <c r="X86" s="11" t="s">
        <v>29</v>
      </c>
      <c r="Y86" s="11" t="s">
        <v>29</v>
      </c>
      <c r="AB86" s="11" t="s">
        <v>563</v>
      </c>
      <c r="AC86" s="11" t="s">
        <v>566</v>
      </c>
      <c r="AD86" s="11" t="s">
        <v>567</v>
      </c>
      <c r="AE86" s="11" t="s">
        <v>3987</v>
      </c>
      <c r="AF86" s="11" t="s">
        <v>5740</v>
      </c>
      <c r="AG86" s="11" t="s">
        <v>6982</v>
      </c>
      <c r="AH86" s="11" t="s">
        <v>6985</v>
      </c>
      <c r="AI86" s="11" t="s">
        <v>6983</v>
      </c>
      <c r="AJ86" s="11" t="s">
        <v>7081</v>
      </c>
      <c r="AK86" s="11" t="s">
        <v>7082</v>
      </c>
      <c r="AL86" s="11" t="s">
        <v>7104</v>
      </c>
      <c r="AM86" s="11" t="s">
        <v>29</v>
      </c>
      <c r="AN86" s="11" t="s">
        <v>6991</v>
      </c>
      <c r="AO86" s="11" t="s">
        <v>7326</v>
      </c>
      <c r="AP86" s="11" t="s">
        <v>29</v>
      </c>
      <c r="AQ86" s="11" t="s">
        <v>7314</v>
      </c>
    </row>
    <row r="87" spans="1:43" ht="30" x14ac:dyDescent="0.25">
      <c r="A87" s="10">
        <v>137</v>
      </c>
      <c r="B87" s="10">
        <v>1232</v>
      </c>
      <c r="C87" s="11" t="s">
        <v>6640</v>
      </c>
      <c r="D87" s="11" t="s">
        <v>94</v>
      </c>
      <c r="E87" s="11" t="s">
        <v>564</v>
      </c>
      <c r="F87" s="11" t="s">
        <v>96</v>
      </c>
      <c r="G87" s="11" t="s">
        <v>27</v>
      </c>
      <c r="H87" s="11" t="s">
        <v>6608</v>
      </c>
      <c r="I87" s="11" t="s">
        <v>97</v>
      </c>
      <c r="J87" s="11" t="s">
        <v>3474</v>
      </c>
      <c r="K87" s="11" t="s">
        <v>565</v>
      </c>
      <c r="L87" s="11" t="s">
        <v>3496</v>
      </c>
      <c r="M87" s="11" t="s">
        <v>7382</v>
      </c>
      <c r="N87" s="11" t="s">
        <v>4069</v>
      </c>
      <c r="O87" s="11" t="s">
        <v>29</v>
      </c>
      <c r="P87" s="11" t="s">
        <v>601</v>
      </c>
      <c r="Q87" s="11" t="s">
        <v>5561</v>
      </c>
      <c r="R87" s="11" t="s">
        <v>545</v>
      </c>
      <c r="S87" s="11" t="s">
        <v>602</v>
      </c>
      <c r="T87" s="11" t="s">
        <v>29</v>
      </c>
      <c r="U87" s="12">
        <v>42380</v>
      </c>
      <c r="W87" s="11" t="s">
        <v>603</v>
      </c>
      <c r="X87" s="11" t="s">
        <v>29</v>
      </c>
      <c r="Y87" s="11" t="s">
        <v>29</v>
      </c>
      <c r="AB87" s="11" t="s">
        <v>563</v>
      </c>
      <c r="AC87" s="11" t="s">
        <v>566</v>
      </c>
      <c r="AD87" s="11" t="s">
        <v>567</v>
      </c>
      <c r="AE87" s="11" t="s">
        <v>3987</v>
      </c>
      <c r="AF87" s="11" t="s">
        <v>5740</v>
      </c>
      <c r="AG87" s="11" t="s">
        <v>6982</v>
      </c>
      <c r="AH87" s="11" t="s">
        <v>6985</v>
      </c>
      <c r="AI87" s="11" t="s">
        <v>6983</v>
      </c>
      <c r="AJ87" s="11" t="s">
        <v>7081</v>
      </c>
      <c r="AK87" s="11" t="s">
        <v>7082</v>
      </c>
      <c r="AL87" s="11" t="s">
        <v>7104</v>
      </c>
      <c r="AM87" s="11" t="s">
        <v>29</v>
      </c>
      <c r="AN87" s="11" t="s">
        <v>6991</v>
      </c>
      <c r="AO87" s="11" t="s">
        <v>7326</v>
      </c>
      <c r="AP87" s="11" t="s">
        <v>29</v>
      </c>
      <c r="AQ87" s="11" t="s">
        <v>7314</v>
      </c>
    </row>
    <row r="88" spans="1:43" ht="30" x14ac:dyDescent="0.25">
      <c r="A88" s="10">
        <v>137</v>
      </c>
      <c r="B88" s="10">
        <v>1230</v>
      </c>
      <c r="C88" s="11" t="s">
        <v>6640</v>
      </c>
      <c r="D88" s="11" t="s">
        <v>94</v>
      </c>
      <c r="E88" s="11" t="s">
        <v>564</v>
      </c>
      <c r="F88" s="11" t="s">
        <v>96</v>
      </c>
      <c r="G88" s="11" t="s">
        <v>27</v>
      </c>
      <c r="H88" s="11" t="s">
        <v>6608</v>
      </c>
      <c r="I88" s="11" t="s">
        <v>97</v>
      </c>
      <c r="J88" s="11" t="s">
        <v>3474</v>
      </c>
      <c r="K88" s="11" t="s">
        <v>565</v>
      </c>
      <c r="L88" s="11" t="s">
        <v>3496</v>
      </c>
      <c r="M88" s="11" t="s">
        <v>7382</v>
      </c>
      <c r="N88" s="11" t="s">
        <v>4069</v>
      </c>
      <c r="O88" s="11" t="s">
        <v>29</v>
      </c>
      <c r="P88" s="11" t="s">
        <v>597</v>
      </c>
      <c r="Q88" s="11" t="s">
        <v>5561</v>
      </c>
      <c r="R88" s="11" t="s">
        <v>598</v>
      </c>
      <c r="S88" s="11" t="s">
        <v>599</v>
      </c>
      <c r="T88" s="11" t="s">
        <v>29</v>
      </c>
      <c r="U88" s="12">
        <v>41792</v>
      </c>
      <c r="W88" s="11" t="s">
        <v>600</v>
      </c>
      <c r="X88" s="11" t="s">
        <v>29</v>
      </c>
      <c r="Y88" s="11" t="s">
        <v>29</v>
      </c>
      <c r="AB88" s="11" t="s">
        <v>563</v>
      </c>
      <c r="AC88" s="11" t="s">
        <v>566</v>
      </c>
      <c r="AD88" s="11" t="s">
        <v>567</v>
      </c>
      <c r="AE88" s="11" t="s">
        <v>3987</v>
      </c>
      <c r="AF88" s="11" t="s">
        <v>5740</v>
      </c>
      <c r="AG88" s="11" t="s">
        <v>6982</v>
      </c>
      <c r="AH88" s="11" t="s">
        <v>6985</v>
      </c>
      <c r="AI88" s="11" t="s">
        <v>6983</v>
      </c>
      <c r="AJ88" s="11" t="s">
        <v>7081</v>
      </c>
      <c r="AK88" s="11" t="s">
        <v>7082</v>
      </c>
      <c r="AL88" s="11" t="s">
        <v>7104</v>
      </c>
      <c r="AM88" s="11" t="s">
        <v>29</v>
      </c>
      <c r="AN88" s="11" t="s">
        <v>6991</v>
      </c>
      <c r="AO88" s="11" t="s">
        <v>7326</v>
      </c>
      <c r="AP88" s="11" t="s">
        <v>29</v>
      </c>
      <c r="AQ88" s="11" t="s">
        <v>7314</v>
      </c>
    </row>
    <row r="89" spans="1:43" ht="30" x14ac:dyDescent="0.25">
      <c r="A89" s="10">
        <v>137</v>
      </c>
      <c r="B89" s="10">
        <v>1238</v>
      </c>
      <c r="C89" s="11" t="s">
        <v>6640</v>
      </c>
      <c r="D89" s="11" t="s">
        <v>94</v>
      </c>
      <c r="E89" s="11" t="s">
        <v>564</v>
      </c>
      <c r="F89" s="11" t="s">
        <v>96</v>
      </c>
      <c r="G89" s="11" t="s">
        <v>27</v>
      </c>
      <c r="H89" s="11" t="s">
        <v>6608</v>
      </c>
      <c r="I89" s="11" t="s">
        <v>97</v>
      </c>
      <c r="J89" s="11" t="s">
        <v>3474</v>
      </c>
      <c r="K89" s="11" t="s">
        <v>565</v>
      </c>
      <c r="L89" s="11" t="s">
        <v>3496</v>
      </c>
      <c r="M89" s="11" t="s">
        <v>7382</v>
      </c>
      <c r="N89" s="11" t="s">
        <v>4069</v>
      </c>
      <c r="O89" s="11" t="s">
        <v>29</v>
      </c>
      <c r="P89" s="11" t="s">
        <v>622</v>
      </c>
      <c r="Q89" s="11" t="s">
        <v>5561</v>
      </c>
      <c r="R89" s="11" t="s">
        <v>573</v>
      </c>
      <c r="S89" s="11" t="s">
        <v>623</v>
      </c>
      <c r="T89" s="11" t="s">
        <v>461</v>
      </c>
      <c r="U89" s="12">
        <v>36373</v>
      </c>
      <c r="W89" s="11" t="s">
        <v>624</v>
      </c>
      <c r="X89" s="11" t="s">
        <v>29</v>
      </c>
      <c r="Y89" s="11" t="s">
        <v>29</v>
      </c>
      <c r="AB89" s="11" t="s">
        <v>563</v>
      </c>
      <c r="AC89" s="11" t="s">
        <v>566</v>
      </c>
      <c r="AD89" s="11" t="s">
        <v>567</v>
      </c>
      <c r="AE89" s="11" t="s">
        <v>3987</v>
      </c>
      <c r="AF89" s="11" t="s">
        <v>5740</v>
      </c>
      <c r="AG89" s="11" t="s">
        <v>6982</v>
      </c>
      <c r="AH89" s="11" t="s">
        <v>6985</v>
      </c>
      <c r="AI89" s="11" t="s">
        <v>6983</v>
      </c>
      <c r="AJ89" s="11" t="s">
        <v>7081</v>
      </c>
      <c r="AK89" s="11" t="s">
        <v>7082</v>
      </c>
      <c r="AL89" s="11" t="s">
        <v>7104</v>
      </c>
      <c r="AM89" s="11" t="s">
        <v>29</v>
      </c>
      <c r="AN89" s="11" t="s">
        <v>6991</v>
      </c>
      <c r="AO89" s="11" t="s">
        <v>7326</v>
      </c>
      <c r="AP89" s="11" t="s">
        <v>29</v>
      </c>
      <c r="AQ89" s="11" t="s">
        <v>7314</v>
      </c>
    </row>
    <row r="90" spans="1:43" ht="30" x14ac:dyDescent="0.25">
      <c r="A90" s="10">
        <v>137</v>
      </c>
      <c r="B90" s="10">
        <v>1222</v>
      </c>
      <c r="C90" s="11" t="s">
        <v>6640</v>
      </c>
      <c r="D90" s="11" t="s">
        <v>94</v>
      </c>
      <c r="E90" s="11" t="s">
        <v>564</v>
      </c>
      <c r="F90" s="11" t="s">
        <v>96</v>
      </c>
      <c r="G90" s="11" t="s">
        <v>27</v>
      </c>
      <c r="H90" s="11" t="s">
        <v>6608</v>
      </c>
      <c r="I90" s="11" t="s">
        <v>97</v>
      </c>
      <c r="J90" s="11" t="s">
        <v>3474</v>
      </c>
      <c r="K90" s="11" t="s">
        <v>565</v>
      </c>
      <c r="L90" s="11" t="s">
        <v>3496</v>
      </c>
      <c r="M90" s="11" t="s">
        <v>7382</v>
      </c>
      <c r="N90" s="11" t="s">
        <v>4069</v>
      </c>
      <c r="O90" s="11" t="s">
        <v>29</v>
      </c>
      <c r="P90" s="11" t="s">
        <v>581</v>
      </c>
      <c r="Q90" s="11" t="s">
        <v>5561</v>
      </c>
      <c r="R90" s="11" t="s">
        <v>582</v>
      </c>
      <c r="S90" s="11" t="s">
        <v>513</v>
      </c>
      <c r="T90" s="11" t="s">
        <v>168</v>
      </c>
      <c r="U90" s="12">
        <v>38011</v>
      </c>
      <c r="W90" s="11" t="s">
        <v>583</v>
      </c>
      <c r="X90" s="11" t="s">
        <v>29</v>
      </c>
      <c r="Y90" s="11" t="s">
        <v>29</v>
      </c>
      <c r="AB90" s="11" t="s">
        <v>563</v>
      </c>
      <c r="AC90" s="11" t="s">
        <v>566</v>
      </c>
      <c r="AD90" s="11" t="s">
        <v>567</v>
      </c>
      <c r="AE90" s="11" t="s">
        <v>3987</v>
      </c>
      <c r="AF90" s="11" t="s">
        <v>5740</v>
      </c>
      <c r="AG90" s="11" t="s">
        <v>6982</v>
      </c>
      <c r="AH90" s="11" t="s">
        <v>6985</v>
      </c>
      <c r="AI90" s="11" t="s">
        <v>6983</v>
      </c>
      <c r="AJ90" s="11" t="s">
        <v>7081</v>
      </c>
      <c r="AK90" s="11" t="s">
        <v>7082</v>
      </c>
      <c r="AL90" s="11" t="s">
        <v>7104</v>
      </c>
      <c r="AM90" s="11" t="s">
        <v>29</v>
      </c>
      <c r="AN90" s="11" t="s">
        <v>6991</v>
      </c>
      <c r="AO90" s="11" t="s">
        <v>7326</v>
      </c>
      <c r="AP90" s="11" t="s">
        <v>29</v>
      </c>
      <c r="AQ90" s="11" t="s">
        <v>7314</v>
      </c>
    </row>
    <row r="91" spans="1:43" ht="30" x14ac:dyDescent="0.25">
      <c r="A91" s="10">
        <v>137</v>
      </c>
      <c r="B91" s="10">
        <v>1228</v>
      </c>
      <c r="C91" s="11" t="s">
        <v>6640</v>
      </c>
      <c r="D91" s="11" t="s">
        <v>94</v>
      </c>
      <c r="E91" s="11" t="s">
        <v>564</v>
      </c>
      <c r="F91" s="11" t="s">
        <v>96</v>
      </c>
      <c r="G91" s="11" t="s">
        <v>27</v>
      </c>
      <c r="H91" s="11" t="s">
        <v>6608</v>
      </c>
      <c r="I91" s="11" t="s">
        <v>97</v>
      </c>
      <c r="J91" s="11" t="s">
        <v>3474</v>
      </c>
      <c r="K91" s="11" t="s">
        <v>565</v>
      </c>
      <c r="L91" s="11" t="s">
        <v>3496</v>
      </c>
      <c r="M91" s="11" t="s">
        <v>7382</v>
      </c>
      <c r="N91" s="11" t="s">
        <v>4069</v>
      </c>
      <c r="O91" s="11" t="s">
        <v>29</v>
      </c>
      <c r="P91" s="11" t="s">
        <v>593</v>
      </c>
      <c r="Q91" s="11" t="s">
        <v>34</v>
      </c>
      <c r="R91" s="11" t="s">
        <v>594</v>
      </c>
      <c r="S91" s="11" t="s">
        <v>595</v>
      </c>
      <c r="T91" s="11" t="s">
        <v>29</v>
      </c>
      <c r="U91" s="12">
        <v>41122</v>
      </c>
      <c r="W91" s="11" t="s">
        <v>596</v>
      </c>
      <c r="X91" s="11" t="s">
        <v>29</v>
      </c>
      <c r="Y91" s="11" t="s">
        <v>29</v>
      </c>
      <c r="AB91" s="11" t="s">
        <v>563</v>
      </c>
      <c r="AC91" s="11" t="s">
        <v>566</v>
      </c>
      <c r="AD91" s="11" t="s">
        <v>567</v>
      </c>
      <c r="AE91" s="11" t="s">
        <v>3987</v>
      </c>
      <c r="AF91" s="11" t="s">
        <v>5740</v>
      </c>
      <c r="AG91" s="11" t="s">
        <v>6982</v>
      </c>
      <c r="AH91" s="11" t="s">
        <v>6985</v>
      </c>
      <c r="AI91" s="11" t="s">
        <v>6983</v>
      </c>
      <c r="AJ91" s="11" t="s">
        <v>7081</v>
      </c>
      <c r="AK91" s="11" t="s">
        <v>7082</v>
      </c>
      <c r="AL91" s="11" t="s">
        <v>7104</v>
      </c>
      <c r="AM91" s="11" t="s">
        <v>29</v>
      </c>
      <c r="AN91" s="11" t="s">
        <v>6991</v>
      </c>
      <c r="AO91" s="11" t="s">
        <v>7326</v>
      </c>
      <c r="AP91" s="11" t="s">
        <v>29</v>
      </c>
      <c r="AQ91" s="11" t="s">
        <v>7314</v>
      </c>
    </row>
    <row r="92" spans="1:43" ht="30" x14ac:dyDescent="0.25">
      <c r="A92" s="10">
        <v>137</v>
      </c>
      <c r="B92" s="10">
        <v>1975</v>
      </c>
      <c r="C92" s="11" t="s">
        <v>6640</v>
      </c>
      <c r="D92" s="11" t="s">
        <v>94</v>
      </c>
      <c r="E92" s="11" t="s">
        <v>564</v>
      </c>
      <c r="F92" s="11" t="s">
        <v>96</v>
      </c>
      <c r="G92" s="11" t="s">
        <v>27</v>
      </c>
      <c r="H92" s="11" t="s">
        <v>6608</v>
      </c>
      <c r="I92" s="11" t="s">
        <v>97</v>
      </c>
      <c r="J92" s="11" t="s">
        <v>3781</v>
      </c>
      <c r="K92" s="11" t="s">
        <v>565</v>
      </c>
      <c r="L92" s="11" t="s">
        <v>3496</v>
      </c>
      <c r="M92" s="11" t="s">
        <v>7382</v>
      </c>
      <c r="N92" s="11" t="s">
        <v>4069</v>
      </c>
      <c r="O92" s="11" t="s">
        <v>29</v>
      </c>
      <c r="P92" s="11" t="s">
        <v>4761</v>
      </c>
      <c r="Q92" s="11" t="s">
        <v>34</v>
      </c>
      <c r="R92" s="11" t="s">
        <v>4711</v>
      </c>
      <c r="S92" s="11" t="s">
        <v>3907</v>
      </c>
      <c r="T92" s="11" t="s">
        <v>620</v>
      </c>
      <c r="U92" s="12">
        <v>43262</v>
      </c>
      <c r="W92" s="11" t="s">
        <v>4712</v>
      </c>
      <c r="X92" s="11" t="s">
        <v>29</v>
      </c>
      <c r="Y92" s="11" t="s">
        <v>29</v>
      </c>
      <c r="AB92" s="11" t="s">
        <v>563</v>
      </c>
      <c r="AC92" s="11" t="s">
        <v>566</v>
      </c>
      <c r="AD92" s="11" t="s">
        <v>567</v>
      </c>
      <c r="AE92" s="11" t="s">
        <v>3987</v>
      </c>
      <c r="AF92" s="11" t="s">
        <v>5740</v>
      </c>
      <c r="AG92" s="11" t="s">
        <v>6982</v>
      </c>
      <c r="AH92" s="11" t="s">
        <v>6985</v>
      </c>
      <c r="AI92" s="11" t="s">
        <v>6983</v>
      </c>
      <c r="AJ92" s="11" t="s">
        <v>7081</v>
      </c>
      <c r="AK92" s="11" t="s">
        <v>7082</v>
      </c>
      <c r="AL92" s="11" t="s">
        <v>7104</v>
      </c>
      <c r="AM92" s="11" t="s">
        <v>29</v>
      </c>
      <c r="AN92" s="11" t="s">
        <v>6991</v>
      </c>
      <c r="AO92" s="11" t="s">
        <v>7326</v>
      </c>
      <c r="AP92" s="11" t="s">
        <v>29</v>
      </c>
      <c r="AQ92" s="11" t="s">
        <v>7314</v>
      </c>
    </row>
    <row r="93" spans="1:43" ht="30" x14ac:dyDescent="0.25">
      <c r="A93" s="10">
        <v>137</v>
      </c>
      <c r="B93" s="10">
        <v>2017</v>
      </c>
      <c r="C93" s="11" t="s">
        <v>6640</v>
      </c>
      <c r="D93" s="11" t="s">
        <v>94</v>
      </c>
      <c r="E93" s="11" t="s">
        <v>564</v>
      </c>
      <c r="F93" s="11" t="s">
        <v>96</v>
      </c>
      <c r="G93" s="11" t="s">
        <v>27</v>
      </c>
      <c r="H93" s="11" t="s">
        <v>6608</v>
      </c>
      <c r="I93" s="11" t="s">
        <v>97</v>
      </c>
      <c r="J93" s="11" t="s">
        <v>3781</v>
      </c>
      <c r="K93" s="11" t="s">
        <v>565</v>
      </c>
      <c r="L93" s="11" t="s">
        <v>3496</v>
      </c>
      <c r="M93" s="11" t="s">
        <v>7382</v>
      </c>
      <c r="N93" s="11" t="s">
        <v>4069</v>
      </c>
      <c r="O93" s="11" t="s">
        <v>29</v>
      </c>
      <c r="P93" s="11" t="s">
        <v>4987</v>
      </c>
      <c r="Q93" s="11" t="s">
        <v>34</v>
      </c>
      <c r="R93" s="11" t="s">
        <v>4988</v>
      </c>
      <c r="S93" s="11" t="s">
        <v>2486</v>
      </c>
      <c r="T93" s="11" t="s">
        <v>128</v>
      </c>
      <c r="U93" s="12">
        <v>43347</v>
      </c>
      <c r="W93" s="11" t="s">
        <v>4989</v>
      </c>
      <c r="X93" s="11" t="s">
        <v>29</v>
      </c>
      <c r="Y93" s="11" t="s">
        <v>29</v>
      </c>
      <c r="AB93" s="11" t="s">
        <v>563</v>
      </c>
      <c r="AC93" s="11" t="s">
        <v>566</v>
      </c>
      <c r="AD93" s="11" t="s">
        <v>567</v>
      </c>
      <c r="AE93" s="11" t="s">
        <v>3987</v>
      </c>
      <c r="AF93" s="11" t="s">
        <v>5740</v>
      </c>
      <c r="AG93" s="11" t="s">
        <v>6982</v>
      </c>
      <c r="AH93" s="11" t="s">
        <v>6985</v>
      </c>
      <c r="AI93" s="11" t="s">
        <v>6983</v>
      </c>
      <c r="AJ93" s="11" t="s">
        <v>7081</v>
      </c>
      <c r="AK93" s="11" t="s">
        <v>7082</v>
      </c>
      <c r="AL93" s="11" t="s">
        <v>7104</v>
      </c>
      <c r="AM93" s="11" t="s">
        <v>29</v>
      </c>
      <c r="AN93" s="11" t="s">
        <v>6991</v>
      </c>
      <c r="AO93" s="11" t="s">
        <v>7326</v>
      </c>
      <c r="AP93" s="11" t="s">
        <v>29</v>
      </c>
      <c r="AQ93" s="11" t="s">
        <v>7314</v>
      </c>
    </row>
    <row r="94" spans="1:43" ht="30" x14ac:dyDescent="0.25">
      <c r="A94" s="10">
        <v>137</v>
      </c>
      <c r="B94" s="10">
        <v>1219</v>
      </c>
      <c r="C94" s="11" t="s">
        <v>6640</v>
      </c>
      <c r="D94" s="11" t="s">
        <v>94</v>
      </c>
      <c r="E94" s="11" t="s">
        <v>564</v>
      </c>
      <c r="F94" s="11" t="s">
        <v>96</v>
      </c>
      <c r="G94" s="11" t="s">
        <v>27</v>
      </c>
      <c r="H94" s="11" t="s">
        <v>6608</v>
      </c>
      <c r="I94" s="11" t="s">
        <v>97</v>
      </c>
      <c r="J94" s="11" t="s">
        <v>3781</v>
      </c>
      <c r="K94" s="11" t="s">
        <v>565</v>
      </c>
      <c r="L94" s="11" t="s">
        <v>3496</v>
      </c>
      <c r="M94" s="11" t="s">
        <v>7382</v>
      </c>
      <c r="N94" s="11" t="s">
        <v>4069</v>
      </c>
      <c r="O94" s="11" t="s">
        <v>29</v>
      </c>
      <c r="P94" s="11" t="s">
        <v>569</v>
      </c>
      <c r="Q94" s="11" t="s">
        <v>122</v>
      </c>
      <c r="R94" s="11" t="s">
        <v>432</v>
      </c>
      <c r="S94" s="11" t="s">
        <v>570</v>
      </c>
      <c r="T94" s="11" t="s">
        <v>561</v>
      </c>
      <c r="U94" s="12">
        <v>42590</v>
      </c>
      <c r="W94" s="11" t="s">
        <v>571</v>
      </c>
      <c r="X94" s="11" t="s">
        <v>29</v>
      </c>
      <c r="Y94" s="11" t="s">
        <v>29</v>
      </c>
      <c r="AB94" s="11" t="s">
        <v>563</v>
      </c>
      <c r="AC94" s="11" t="s">
        <v>566</v>
      </c>
      <c r="AD94" s="11" t="s">
        <v>567</v>
      </c>
      <c r="AE94" s="11" t="s">
        <v>3987</v>
      </c>
      <c r="AF94" s="11" t="s">
        <v>5740</v>
      </c>
      <c r="AG94" s="11" t="s">
        <v>6982</v>
      </c>
      <c r="AH94" s="11" t="s">
        <v>6985</v>
      </c>
      <c r="AI94" s="11" t="s">
        <v>6983</v>
      </c>
      <c r="AJ94" s="11" t="s">
        <v>7081</v>
      </c>
      <c r="AK94" s="11" t="s">
        <v>7082</v>
      </c>
      <c r="AL94" s="11" t="s">
        <v>7104</v>
      </c>
      <c r="AM94" s="11" t="s">
        <v>29</v>
      </c>
      <c r="AN94" s="11" t="s">
        <v>6991</v>
      </c>
      <c r="AO94" s="11" t="s">
        <v>7326</v>
      </c>
      <c r="AP94" s="11" t="s">
        <v>29</v>
      </c>
      <c r="AQ94" s="11" t="s">
        <v>7314</v>
      </c>
    </row>
    <row r="95" spans="1:43" ht="30" x14ac:dyDescent="0.25">
      <c r="A95" s="10">
        <v>137</v>
      </c>
      <c r="B95" s="10">
        <v>1227</v>
      </c>
      <c r="C95" s="11" t="s">
        <v>6640</v>
      </c>
      <c r="D95" s="11" t="s">
        <v>94</v>
      </c>
      <c r="E95" s="11" t="s">
        <v>564</v>
      </c>
      <c r="F95" s="11" t="s">
        <v>96</v>
      </c>
      <c r="G95" s="11" t="s">
        <v>27</v>
      </c>
      <c r="H95" s="11" t="s">
        <v>6608</v>
      </c>
      <c r="I95" s="11" t="s">
        <v>97</v>
      </c>
      <c r="J95" s="11" t="s">
        <v>3474</v>
      </c>
      <c r="K95" s="11" t="s">
        <v>565</v>
      </c>
      <c r="L95" s="11" t="s">
        <v>3496</v>
      </c>
      <c r="M95" s="11" t="s">
        <v>7382</v>
      </c>
      <c r="N95" s="11" t="s">
        <v>4069</v>
      </c>
      <c r="O95" s="11" t="s">
        <v>29</v>
      </c>
      <c r="P95" s="11" t="s">
        <v>589</v>
      </c>
      <c r="Q95" s="11" t="s">
        <v>5561</v>
      </c>
      <c r="R95" s="11" t="s">
        <v>490</v>
      </c>
      <c r="S95" s="11" t="s">
        <v>590</v>
      </c>
      <c r="T95" s="11" t="s">
        <v>591</v>
      </c>
      <c r="U95" s="12">
        <v>41253</v>
      </c>
      <c r="W95" s="11" t="s">
        <v>592</v>
      </c>
      <c r="X95" s="11" t="s">
        <v>29</v>
      </c>
      <c r="Y95" s="11" t="s">
        <v>29</v>
      </c>
      <c r="AB95" s="11" t="s">
        <v>563</v>
      </c>
      <c r="AC95" s="11" t="s">
        <v>566</v>
      </c>
      <c r="AD95" s="11" t="s">
        <v>567</v>
      </c>
      <c r="AE95" s="11" t="s">
        <v>3987</v>
      </c>
      <c r="AF95" s="11" t="s">
        <v>5740</v>
      </c>
      <c r="AG95" s="11" t="s">
        <v>6982</v>
      </c>
      <c r="AH95" s="11" t="s">
        <v>6985</v>
      </c>
      <c r="AI95" s="11" t="s">
        <v>6983</v>
      </c>
      <c r="AJ95" s="11" t="s">
        <v>7081</v>
      </c>
      <c r="AK95" s="11" t="s">
        <v>7082</v>
      </c>
      <c r="AL95" s="11" t="s">
        <v>7104</v>
      </c>
      <c r="AM95" s="11" t="s">
        <v>29</v>
      </c>
      <c r="AN95" s="11" t="s">
        <v>6991</v>
      </c>
      <c r="AO95" s="11" t="s">
        <v>7326</v>
      </c>
      <c r="AP95" s="11" t="s">
        <v>29</v>
      </c>
      <c r="AQ95" s="11" t="s">
        <v>7314</v>
      </c>
    </row>
    <row r="96" spans="1:43" ht="30" x14ac:dyDescent="0.25">
      <c r="A96" s="10">
        <v>137</v>
      </c>
      <c r="B96" s="10">
        <v>1220</v>
      </c>
      <c r="C96" s="11" t="s">
        <v>6640</v>
      </c>
      <c r="D96" s="11" t="s">
        <v>94</v>
      </c>
      <c r="E96" s="11" t="s">
        <v>564</v>
      </c>
      <c r="F96" s="11" t="s">
        <v>96</v>
      </c>
      <c r="G96" s="11" t="s">
        <v>27</v>
      </c>
      <c r="H96" s="11" t="s">
        <v>6608</v>
      </c>
      <c r="I96" s="11" t="s">
        <v>97</v>
      </c>
      <c r="J96" s="11" t="s">
        <v>3474</v>
      </c>
      <c r="K96" s="11" t="s">
        <v>565</v>
      </c>
      <c r="L96" s="11" t="s">
        <v>3496</v>
      </c>
      <c r="M96" s="11" t="s">
        <v>7382</v>
      </c>
      <c r="N96" s="11" t="s">
        <v>4069</v>
      </c>
      <c r="O96" s="11" t="s">
        <v>29</v>
      </c>
      <c r="P96" s="11" t="s">
        <v>572</v>
      </c>
      <c r="Q96" s="11" t="s">
        <v>34</v>
      </c>
      <c r="R96" s="11" t="s">
        <v>573</v>
      </c>
      <c r="S96" s="11" t="s">
        <v>574</v>
      </c>
      <c r="T96" s="11" t="s">
        <v>173</v>
      </c>
      <c r="U96" s="12">
        <v>42576</v>
      </c>
      <c r="W96" s="11" t="s">
        <v>575</v>
      </c>
      <c r="X96" s="11" t="s">
        <v>29</v>
      </c>
      <c r="Y96" s="11" t="s">
        <v>29</v>
      </c>
      <c r="AB96" s="11" t="s">
        <v>563</v>
      </c>
      <c r="AC96" s="11" t="s">
        <v>566</v>
      </c>
      <c r="AD96" s="11" t="s">
        <v>567</v>
      </c>
      <c r="AE96" s="11" t="s">
        <v>3987</v>
      </c>
      <c r="AF96" s="11" t="s">
        <v>5740</v>
      </c>
      <c r="AG96" s="11" t="s">
        <v>6982</v>
      </c>
      <c r="AH96" s="11" t="s">
        <v>6985</v>
      </c>
      <c r="AI96" s="11" t="s">
        <v>6983</v>
      </c>
      <c r="AJ96" s="11" t="s">
        <v>7081</v>
      </c>
      <c r="AK96" s="11" t="s">
        <v>7082</v>
      </c>
      <c r="AL96" s="11" t="s">
        <v>7104</v>
      </c>
      <c r="AM96" s="11" t="s">
        <v>29</v>
      </c>
      <c r="AN96" s="11" t="s">
        <v>6991</v>
      </c>
      <c r="AO96" s="11" t="s">
        <v>7326</v>
      </c>
      <c r="AP96" s="11" t="s">
        <v>29</v>
      </c>
      <c r="AQ96" s="11" t="s">
        <v>7314</v>
      </c>
    </row>
    <row r="97" spans="1:43" ht="30" x14ac:dyDescent="0.25">
      <c r="A97" s="10">
        <v>137</v>
      </c>
      <c r="B97" s="10">
        <v>1221</v>
      </c>
      <c r="C97" s="11" t="s">
        <v>6640</v>
      </c>
      <c r="D97" s="11" t="s">
        <v>94</v>
      </c>
      <c r="E97" s="11" t="s">
        <v>564</v>
      </c>
      <c r="F97" s="11" t="s">
        <v>96</v>
      </c>
      <c r="G97" s="11" t="s">
        <v>27</v>
      </c>
      <c r="H97" s="11" t="s">
        <v>6608</v>
      </c>
      <c r="I97" s="11" t="s">
        <v>97</v>
      </c>
      <c r="J97" s="11" t="s">
        <v>3474</v>
      </c>
      <c r="K97" s="11" t="s">
        <v>565</v>
      </c>
      <c r="L97" s="11" t="s">
        <v>3496</v>
      </c>
      <c r="M97" s="11" t="s">
        <v>7382</v>
      </c>
      <c r="N97" s="11" t="s">
        <v>4069</v>
      </c>
      <c r="O97" s="11" t="s">
        <v>29</v>
      </c>
      <c r="P97" s="11" t="s">
        <v>576</v>
      </c>
      <c r="Q97" s="11" t="s">
        <v>5561</v>
      </c>
      <c r="R97" s="11" t="s">
        <v>577</v>
      </c>
      <c r="S97" s="11" t="s">
        <v>578</v>
      </c>
      <c r="T97" s="11" t="s">
        <v>579</v>
      </c>
      <c r="U97" s="12">
        <v>42212</v>
      </c>
      <c r="W97" s="11" t="s">
        <v>580</v>
      </c>
      <c r="X97" s="11" t="s">
        <v>29</v>
      </c>
      <c r="Y97" s="11" t="s">
        <v>29</v>
      </c>
      <c r="AB97" s="11" t="s">
        <v>563</v>
      </c>
      <c r="AC97" s="11" t="s">
        <v>566</v>
      </c>
      <c r="AD97" s="11" t="s">
        <v>567</v>
      </c>
      <c r="AE97" s="11" t="s">
        <v>3987</v>
      </c>
      <c r="AF97" s="11" t="s">
        <v>5740</v>
      </c>
      <c r="AG97" s="11" t="s">
        <v>6982</v>
      </c>
      <c r="AH97" s="11" t="s">
        <v>6985</v>
      </c>
      <c r="AI97" s="11" t="s">
        <v>6983</v>
      </c>
      <c r="AJ97" s="11" t="s">
        <v>7081</v>
      </c>
      <c r="AK97" s="11" t="s">
        <v>7082</v>
      </c>
      <c r="AL97" s="11" t="s">
        <v>7104</v>
      </c>
      <c r="AM97" s="11" t="s">
        <v>29</v>
      </c>
      <c r="AN97" s="11" t="s">
        <v>6991</v>
      </c>
      <c r="AO97" s="11" t="s">
        <v>7326</v>
      </c>
      <c r="AP97" s="11" t="s">
        <v>29</v>
      </c>
      <c r="AQ97" s="11" t="s">
        <v>7314</v>
      </c>
    </row>
    <row r="98" spans="1:43" ht="30" x14ac:dyDescent="0.25">
      <c r="A98" s="10">
        <v>137</v>
      </c>
      <c r="B98" s="10">
        <v>1225</v>
      </c>
      <c r="C98" s="11" t="s">
        <v>6640</v>
      </c>
      <c r="D98" s="11" t="s">
        <v>94</v>
      </c>
      <c r="E98" s="11" t="s">
        <v>564</v>
      </c>
      <c r="F98" s="11" t="s">
        <v>96</v>
      </c>
      <c r="G98" s="11" t="s">
        <v>27</v>
      </c>
      <c r="H98" s="11" t="s">
        <v>6608</v>
      </c>
      <c r="I98" s="11" t="s">
        <v>97</v>
      </c>
      <c r="J98" s="11" t="s">
        <v>3474</v>
      </c>
      <c r="K98" s="11" t="s">
        <v>565</v>
      </c>
      <c r="L98" s="11" t="s">
        <v>3496</v>
      </c>
      <c r="M98" s="11" t="s">
        <v>7382</v>
      </c>
      <c r="N98" s="11" t="s">
        <v>4069</v>
      </c>
      <c r="O98" s="11" t="s">
        <v>29</v>
      </c>
      <c r="P98" s="11" t="s">
        <v>584</v>
      </c>
      <c r="Q98" s="11" t="s">
        <v>5561</v>
      </c>
      <c r="R98" s="11" t="s">
        <v>585</v>
      </c>
      <c r="S98" s="11" t="s">
        <v>586</v>
      </c>
      <c r="T98" s="11" t="s">
        <v>587</v>
      </c>
      <c r="U98" s="12">
        <v>42478</v>
      </c>
      <c r="W98" s="11" t="s">
        <v>588</v>
      </c>
      <c r="X98" s="11" t="s">
        <v>29</v>
      </c>
      <c r="Y98" s="11" t="s">
        <v>29</v>
      </c>
      <c r="AB98" s="11" t="s">
        <v>563</v>
      </c>
      <c r="AC98" s="11" t="s">
        <v>566</v>
      </c>
      <c r="AD98" s="11" t="s">
        <v>567</v>
      </c>
      <c r="AE98" s="11" t="s">
        <v>3987</v>
      </c>
      <c r="AF98" s="11" t="s">
        <v>5740</v>
      </c>
      <c r="AG98" s="11" t="s">
        <v>6982</v>
      </c>
      <c r="AH98" s="11" t="s">
        <v>6985</v>
      </c>
      <c r="AI98" s="11" t="s">
        <v>6983</v>
      </c>
      <c r="AJ98" s="11" t="s">
        <v>7081</v>
      </c>
      <c r="AK98" s="11" t="s">
        <v>7082</v>
      </c>
      <c r="AL98" s="11" t="s">
        <v>7104</v>
      </c>
      <c r="AM98" s="11" t="s">
        <v>29</v>
      </c>
      <c r="AN98" s="11" t="s">
        <v>6991</v>
      </c>
      <c r="AO98" s="11" t="s">
        <v>7326</v>
      </c>
      <c r="AP98" s="11" t="s">
        <v>29</v>
      </c>
      <c r="AQ98" s="11" t="s">
        <v>7314</v>
      </c>
    </row>
    <row r="99" spans="1:43" ht="30" x14ac:dyDescent="0.25">
      <c r="A99" s="10">
        <v>137</v>
      </c>
      <c r="B99" s="10">
        <v>2219</v>
      </c>
      <c r="C99" s="11" t="s">
        <v>6640</v>
      </c>
      <c r="D99" s="11" t="s">
        <v>94</v>
      </c>
      <c r="E99" s="11" t="s">
        <v>564</v>
      </c>
      <c r="F99" s="11" t="s">
        <v>96</v>
      </c>
      <c r="G99" s="11" t="s">
        <v>27</v>
      </c>
      <c r="H99" s="11" t="s">
        <v>6608</v>
      </c>
      <c r="I99" s="11" t="s">
        <v>97</v>
      </c>
      <c r="J99" s="11" t="s">
        <v>3781</v>
      </c>
      <c r="K99" s="11" t="s">
        <v>565</v>
      </c>
      <c r="L99" s="11" t="s">
        <v>3496</v>
      </c>
      <c r="M99" s="11" t="s">
        <v>7382</v>
      </c>
      <c r="N99" s="11" t="s">
        <v>4069</v>
      </c>
      <c r="O99" s="11" t="s">
        <v>29</v>
      </c>
      <c r="P99" s="11" t="s">
        <v>6804</v>
      </c>
      <c r="Q99" s="11" t="s">
        <v>34</v>
      </c>
      <c r="R99" s="11" t="s">
        <v>107</v>
      </c>
      <c r="S99" s="11" t="s">
        <v>6805</v>
      </c>
      <c r="T99" s="11" t="s">
        <v>29</v>
      </c>
      <c r="U99" s="12">
        <v>43556</v>
      </c>
      <c r="W99" s="11" t="s">
        <v>6806</v>
      </c>
      <c r="X99" s="11" t="s">
        <v>29</v>
      </c>
      <c r="Y99" s="11" t="s">
        <v>29</v>
      </c>
      <c r="AB99" s="11" t="s">
        <v>563</v>
      </c>
      <c r="AC99" s="11" t="s">
        <v>566</v>
      </c>
      <c r="AD99" s="11" t="s">
        <v>567</v>
      </c>
      <c r="AE99" s="11" t="s">
        <v>3987</v>
      </c>
      <c r="AF99" s="11" t="s">
        <v>5740</v>
      </c>
      <c r="AG99" s="11" t="s">
        <v>6982</v>
      </c>
      <c r="AH99" s="11" t="s">
        <v>6985</v>
      </c>
      <c r="AI99" s="11" t="s">
        <v>6983</v>
      </c>
      <c r="AJ99" s="11" t="s">
        <v>7081</v>
      </c>
      <c r="AK99" s="11" t="s">
        <v>7082</v>
      </c>
      <c r="AL99" s="11" t="s">
        <v>7104</v>
      </c>
      <c r="AM99" s="11" t="s">
        <v>29</v>
      </c>
      <c r="AN99" s="11" t="s">
        <v>6991</v>
      </c>
      <c r="AO99" s="11" t="s">
        <v>7326</v>
      </c>
      <c r="AP99" s="11" t="s">
        <v>29</v>
      </c>
      <c r="AQ99" s="11" t="s">
        <v>7314</v>
      </c>
    </row>
    <row r="100" spans="1:43" ht="30" x14ac:dyDescent="0.25">
      <c r="A100" s="10">
        <v>137</v>
      </c>
      <c r="B100" s="10">
        <v>1244</v>
      </c>
      <c r="C100" s="11" t="s">
        <v>6640</v>
      </c>
      <c r="D100" s="11" t="s">
        <v>94</v>
      </c>
      <c r="E100" s="11" t="s">
        <v>564</v>
      </c>
      <c r="F100" s="11" t="s">
        <v>96</v>
      </c>
      <c r="G100" s="11" t="s">
        <v>27</v>
      </c>
      <c r="H100" s="11" t="s">
        <v>6608</v>
      </c>
      <c r="I100" s="11" t="s">
        <v>97</v>
      </c>
      <c r="J100" s="11" t="s">
        <v>3474</v>
      </c>
      <c r="K100" s="11" t="s">
        <v>565</v>
      </c>
      <c r="L100" s="11" t="s">
        <v>3496</v>
      </c>
      <c r="M100" s="11" t="s">
        <v>7382</v>
      </c>
      <c r="N100" s="11" t="s">
        <v>4069</v>
      </c>
      <c r="O100" s="11" t="s">
        <v>29</v>
      </c>
      <c r="P100" s="11" t="s">
        <v>641</v>
      </c>
      <c r="Q100" s="11" t="s">
        <v>5561</v>
      </c>
      <c r="R100" s="11" t="s">
        <v>642</v>
      </c>
      <c r="S100" s="11" t="s">
        <v>643</v>
      </c>
      <c r="T100" s="11" t="s">
        <v>644</v>
      </c>
      <c r="U100" s="12">
        <v>40896</v>
      </c>
      <c r="W100" s="11" t="s">
        <v>645</v>
      </c>
      <c r="X100" s="11" t="s">
        <v>29</v>
      </c>
      <c r="Y100" s="11" t="s">
        <v>29</v>
      </c>
      <c r="AB100" s="11" t="s">
        <v>563</v>
      </c>
      <c r="AC100" s="11" t="s">
        <v>566</v>
      </c>
      <c r="AD100" s="11" t="s">
        <v>567</v>
      </c>
      <c r="AE100" s="11" t="s">
        <v>3987</v>
      </c>
      <c r="AF100" s="11" t="s">
        <v>5740</v>
      </c>
      <c r="AG100" s="11" t="s">
        <v>6982</v>
      </c>
      <c r="AH100" s="11" t="s">
        <v>6985</v>
      </c>
      <c r="AI100" s="11" t="s">
        <v>6983</v>
      </c>
      <c r="AJ100" s="11" t="s">
        <v>7081</v>
      </c>
      <c r="AK100" s="11" t="s">
        <v>7082</v>
      </c>
      <c r="AL100" s="11" t="s">
        <v>7104</v>
      </c>
      <c r="AM100" s="11" t="s">
        <v>29</v>
      </c>
      <c r="AN100" s="11" t="s">
        <v>6991</v>
      </c>
      <c r="AO100" s="11" t="s">
        <v>7326</v>
      </c>
      <c r="AP100" s="11" t="s">
        <v>29</v>
      </c>
      <c r="AQ100" s="11" t="s">
        <v>7314</v>
      </c>
    </row>
    <row r="101" spans="1:43" ht="30" x14ac:dyDescent="0.25">
      <c r="A101" s="10">
        <v>137</v>
      </c>
      <c r="B101" s="10">
        <v>1243</v>
      </c>
      <c r="C101" s="11" t="s">
        <v>6640</v>
      </c>
      <c r="D101" s="11" t="s">
        <v>94</v>
      </c>
      <c r="E101" s="11" t="s">
        <v>564</v>
      </c>
      <c r="F101" s="11" t="s">
        <v>96</v>
      </c>
      <c r="G101" s="11" t="s">
        <v>27</v>
      </c>
      <c r="H101" s="11" t="s">
        <v>6608</v>
      </c>
      <c r="I101" s="11" t="s">
        <v>97</v>
      </c>
      <c r="J101" s="11" t="s">
        <v>3474</v>
      </c>
      <c r="K101" s="11" t="s">
        <v>565</v>
      </c>
      <c r="L101" s="11" t="s">
        <v>3496</v>
      </c>
      <c r="M101" s="11" t="s">
        <v>7382</v>
      </c>
      <c r="N101" s="11" t="s">
        <v>4069</v>
      </c>
      <c r="O101" s="11" t="s">
        <v>29</v>
      </c>
      <c r="P101" s="11" t="s">
        <v>637</v>
      </c>
      <c r="Q101" s="11" t="s">
        <v>34</v>
      </c>
      <c r="R101" s="11" t="s">
        <v>638</v>
      </c>
      <c r="S101" s="11" t="s">
        <v>639</v>
      </c>
      <c r="T101" s="11" t="s">
        <v>29</v>
      </c>
      <c r="U101" s="12">
        <v>41590</v>
      </c>
      <c r="W101" s="11" t="s">
        <v>640</v>
      </c>
      <c r="X101" s="11" t="s">
        <v>29</v>
      </c>
      <c r="Y101" s="11" t="s">
        <v>29</v>
      </c>
      <c r="AB101" s="11" t="s">
        <v>563</v>
      </c>
      <c r="AC101" s="11" t="s">
        <v>566</v>
      </c>
      <c r="AD101" s="11" t="s">
        <v>567</v>
      </c>
      <c r="AE101" s="11" t="s">
        <v>3987</v>
      </c>
      <c r="AF101" s="11" t="s">
        <v>5740</v>
      </c>
      <c r="AG101" s="11" t="s">
        <v>6982</v>
      </c>
      <c r="AH101" s="11" t="s">
        <v>6985</v>
      </c>
      <c r="AI101" s="11" t="s">
        <v>6983</v>
      </c>
      <c r="AJ101" s="11" t="s">
        <v>7081</v>
      </c>
      <c r="AK101" s="11" t="s">
        <v>7082</v>
      </c>
      <c r="AL101" s="11" t="s">
        <v>7104</v>
      </c>
      <c r="AM101" s="11" t="s">
        <v>29</v>
      </c>
      <c r="AN101" s="11" t="s">
        <v>6991</v>
      </c>
      <c r="AO101" s="11" t="s">
        <v>7326</v>
      </c>
      <c r="AP101" s="11" t="s">
        <v>29</v>
      </c>
      <c r="AQ101" s="11" t="s">
        <v>7314</v>
      </c>
    </row>
    <row r="102" spans="1:43" ht="30" x14ac:dyDescent="0.25">
      <c r="A102" s="10">
        <v>137</v>
      </c>
      <c r="B102" s="10">
        <v>1877</v>
      </c>
      <c r="C102" s="11" t="s">
        <v>6640</v>
      </c>
      <c r="D102" s="11" t="s">
        <v>94</v>
      </c>
      <c r="E102" s="11" t="s">
        <v>564</v>
      </c>
      <c r="F102" s="11" t="s">
        <v>96</v>
      </c>
      <c r="G102" s="11" t="s">
        <v>27</v>
      </c>
      <c r="H102" s="11" t="s">
        <v>6608</v>
      </c>
      <c r="I102" s="11" t="s">
        <v>97</v>
      </c>
      <c r="J102" s="11" t="s">
        <v>3781</v>
      </c>
      <c r="K102" s="11" t="s">
        <v>565</v>
      </c>
      <c r="L102" s="11" t="s">
        <v>3496</v>
      </c>
      <c r="M102" s="11" t="s">
        <v>7382</v>
      </c>
      <c r="N102" s="11" t="s">
        <v>4069</v>
      </c>
      <c r="O102" s="11" t="s">
        <v>29</v>
      </c>
      <c r="P102" s="11" t="s">
        <v>4227</v>
      </c>
      <c r="Q102" s="11" t="s">
        <v>34</v>
      </c>
      <c r="R102" s="11" t="s">
        <v>3530</v>
      </c>
      <c r="S102" s="11" t="s">
        <v>4228</v>
      </c>
      <c r="T102" s="11" t="s">
        <v>4229</v>
      </c>
      <c r="U102" s="12">
        <v>43080</v>
      </c>
      <c r="W102" s="11" t="s">
        <v>4230</v>
      </c>
      <c r="X102" s="11" t="s">
        <v>29</v>
      </c>
      <c r="Y102" s="11" t="s">
        <v>29</v>
      </c>
      <c r="AB102" s="11" t="s">
        <v>563</v>
      </c>
      <c r="AC102" s="11" t="s">
        <v>566</v>
      </c>
      <c r="AD102" s="11" t="s">
        <v>567</v>
      </c>
      <c r="AE102" s="11" t="s">
        <v>3987</v>
      </c>
      <c r="AF102" s="11" t="s">
        <v>5740</v>
      </c>
      <c r="AG102" s="11" t="s">
        <v>6982</v>
      </c>
      <c r="AH102" s="11" t="s">
        <v>6985</v>
      </c>
      <c r="AI102" s="11" t="s">
        <v>6983</v>
      </c>
      <c r="AJ102" s="11" t="s">
        <v>7081</v>
      </c>
      <c r="AK102" s="11" t="s">
        <v>7082</v>
      </c>
      <c r="AL102" s="11" t="s">
        <v>7104</v>
      </c>
      <c r="AM102" s="11" t="s">
        <v>29</v>
      </c>
      <c r="AN102" s="11" t="s">
        <v>6991</v>
      </c>
      <c r="AO102" s="11" t="s">
        <v>7326</v>
      </c>
      <c r="AP102" s="11" t="s">
        <v>29</v>
      </c>
      <c r="AQ102" s="11" t="s">
        <v>7314</v>
      </c>
    </row>
    <row r="103" spans="1:43" ht="30" x14ac:dyDescent="0.25">
      <c r="A103" s="10">
        <v>137</v>
      </c>
      <c r="B103" s="10">
        <v>1954</v>
      </c>
      <c r="C103" s="11" t="s">
        <v>6640</v>
      </c>
      <c r="D103" s="11" t="s">
        <v>94</v>
      </c>
      <c r="E103" s="11" t="s">
        <v>564</v>
      </c>
      <c r="F103" s="11" t="s">
        <v>96</v>
      </c>
      <c r="G103" s="11" t="s">
        <v>27</v>
      </c>
      <c r="H103" s="11" t="s">
        <v>6608</v>
      </c>
      <c r="I103" s="11" t="s">
        <v>97</v>
      </c>
      <c r="J103" s="11" t="s">
        <v>3781</v>
      </c>
      <c r="K103" s="11" t="s">
        <v>565</v>
      </c>
      <c r="L103" s="11" t="s">
        <v>3496</v>
      </c>
      <c r="M103" s="11" t="s">
        <v>7382</v>
      </c>
      <c r="N103" s="11" t="s">
        <v>4069</v>
      </c>
      <c r="O103" s="11" t="s">
        <v>29</v>
      </c>
      <c r="P103" s="11" t="s">
        <v>4578</v>
      </c>
      <c r="Q103" s="11" t="s">
        <v>5561</v>
      </c>
      <c r="R103" s="11" t="s">
        <v>1006</v>
      </c>
      <c r="S103" s="11" t="s">
        <v>3907</v>
      </c>
      <c r="T103" s="11" t="s">
        <v>29</v>
      </c>
      <c r="U103" s="12">
        <v>42983</v>
      </c>
      <c r="W103" s="11" t="s">
        <v>4579</v>
      </c>
      <c r="X103" s="11" t="s">
        <v>29</v>
      </c>
      <c r="Y103" s="11" t="s">
        <v>29</v>
      </c>
      <c r="AB103" s="11" t="s">
        <v>563</v>
      </c>
      <c r="AC103" s="11" t="s">
        <v>566</v>
      </c>
      <c r="AD103" s="11" t="s">
        <v>567</v>
      </c>
      <c r="AE103" s="11" t="s">
        <v>3987</v>
      </c>
      <c r="AF103" s="11" t="s">
        <v>5740</v>
      </c>
      <c r="AG103" s="11" t="s">
        <v>6982</v>
      </c>
      <c r="AH103" s="11" t="s">
        <v>6985</v>
      </c>
      <c r="AI103" s="11" t="s">
        <v>6983</v>
      </c>
      <c r="AJ103" s="11" t="s">
        <v>7081</v>
      </c>
      <c r="AK103" s="11" t="s">
        <v>7082</v>
      </c>
      <c r="AL103" s="11" t="s">
        <v>7104</v>
      </c>
      <c r="AM103" s="11" t="s">
        <v>29</v>
      </c>
      <c r="AN103" s="11" t="s">
        <v>6991</v>
      </c>
      <c r="AO103" s="11" t="s">
        <v>7326</v>
      </c>
      <c r="AP103" s="11" t="s">
        <v>29</v>
      </c>
      <c r="AQ103" s="11" t="s">
        <v>7314</v>
      </c>
    </row>
    <row r="104" spans="1:43" ht="30" x14ac:dyDescent="0.25">
      <c r="A104" s="10">
        <v>137</v>
      </c>
      <c r="B104" s="10">
        <v>1970</v>
      </c>
      <c r="C104" s="11" t="s">
        <v>6640</v>
      </c>
      <c r="D104" s="11" t="s">
        <v>94</v>
      </c>
      <c r="E104" s="11" t="s">
        <v>564</v>
      </c>
      <c r="F104" s="11" t="s">
        <v>96</v>
      </c>
      <c r="G104" s="11" t="s">
        <v>27</v>
      </c>
      <c r="H104" s="11" t="s">
        <v>6608</v>
      </c>
      <c r="I104" s="11" t="s">
        <v>97</v>
      </c>
      <c r="J104" s="11" t="s">
        <v>3781</v>
      </c>
      <c r="K104" s="11" t="s">
        <v>565</v>
      </c>
      <c r="L104" s="11" t="s">
        <v>3496</v>
      </c>
      <c r="M104" s="11" t="s">
        <v>7382</v>
      </c>
      <c r="N104" s="11" t="s">
        <v>4069</v>
      </c>
      <c r="O104" s="11" t="s">
        <v>29</v>
      </c>
      <c r="P104" s="11" t="s">
        <v>4699</v>
      </c>
      <c r="Q104" s="11" t="s">
        <v>83</v>
      </c>
      <c r="R104" s="11" t="s">
        <v>4700</v>
      </c>
      <c r="S104" s="11" t="s">
        <v>225</v>
      </c>
      <c r="T104" s="11" t="s">
        <v>29</v>
      </c>
      <c r="U104" s="12">
        <v>43276</v>
      </c>
      <c r="W104" s="11" t="s">
        <v>4701</v>
      </c>
      <c r="X104" s="11" t="s">
        <v>29</v>
      </c>
      <c r="Y104" s="11" t="s">
        <v>29</v>
      </c>
      <c r="AB104" s="11" t="s">
        <v>563</v>
      </c>
      <c r="AC104" s="11" t="s">
        <v>566</v>
      </c>
      <c r="AD104" s="11" t="s">
        <v>567</v>
      </c>
      <c r="AE104" s="11" t="s">
        <v>3987</v>
      </c>
      <c r="AF104" s="11" t="s">
        <v>5740</v>
      </c>
      <c r="AG104" s="11" t="s">
        <v>6982</v>
      </c>
      <c r="AH104" s="11" t="s">
        <v>6985</v>
      </c>
      <c r="AI104" s="11" t="s">
        <v>6983</v>
      </c>
      <c r="AJ104" s="11" t="s">
        <v>7081</v>
      </c>
      <c r="AK104" s="11" t="s">
        <v>7082</v>
      </c>
      <c r="AL104" s="11" t="s">
        <v>7104</v>
      </c>
      <c r="AM104" s="11" t="s">
        <v>29</v>
      </c>
      <c r="AN104" s="11" t="s">
        <v>6991</v>
      </c>
      <c r="AO104" s="11" t="s">
        <v>7326</v>
      </c>
      <c r="AP104" s="11" t="s">
        <v>29</v>
      </c>
      <c r="AQ104" s="11" t="s">
        <v>7314</v>
      </c>
    </row>
    <row r="105" spans="1:43" ht="30" x14ac:dyDescent="0.25">
      <c r="A105" s="10">
        <v>137</v>
      </c>
      <c r="B105" s="10">
        <v>2156</v>
      </c>
      <c r="C105" s="11" t="s">
        <v>6640</v>
      </c>
      <c r="D105" s="11" t="s">
        <v>94</v>
      </c>
      <c r="E105" s="11" t="s">
        <v>564</v>
      </c>
      <c r="F105" s="11" t="s">
        <v>96</v>
      </c>
      <c r="G105" s="11" t="s">
        <v>27</v>
      </c>
      <c r="H105" s="11" t="s">
        <v>6608</v>
      </c>
      <c r="I105" s="11" t="s">
        <v>97</v>
      </c>
      <c r="J105" s="11" t="s">
        <v>3781</v>
      </c>
      <c r="K105" s="11" t="s">
        <v>565</v>
      </c>
      <c r="L105" s="11" t="s">
        <v>3496</v>
      </c>
      <c r="M105" s="11" t="s">
        <v>7382</v>
      </c>
      <c r="N105" s="11" t="s">
        <v>4069</v>
      </c>
      <c r="O105" s="11" t="s">
        <v>29</v>
      </c>
      <c r="P105" s="11" t="s">
        <v>5634</v>
      </c>
      <c r="Q105" s="11" t="s">
        <v>5561</v>
      </c>
      <c r="R105" s="11" t="s">
        <v>5635</v>
      </c>
      <c r="S105" s="11" t="s">
        <v>5636</v>
      </c>
      <c r="T105" s="11" t="s">
        <v>1321</v>
      </c>
      <c r="U105" s="12">
        <v>43347</v>
      </c>
      <c r="W105" s="11" t="s">
        <v>5637</v>
      </c>
      <c r="X105" s="11" t="s">
        <v>29</v>
      </c>
      <c r="Y105" s="11" t="s">
        <v>29</v>
      </c>
      <c r="AB105" s="11" t="s">
        <v>563</v>
      </c>
      <c r="AC105" s="11" t="s">
        <v>566</v>
      </c>
      <c r="AD105" s="11" t="s">
        <v>567</v>
      </c>
      <c r="AE105" s="11" t="s">
        <v>3987</v>
      </c>
      <c r="AF105" s="11" t="s">
        <v>5740</v>
      </c>
      <c r="AG105" s="11" t="s">
        <v>6982</v>
      </c>
      <c r="AH105" s="11" t="s">
        <v>6985</v>
      </c>
      <c r="AI105" s="11" t="s">
        <v>6983</v>
      </c>
      <c r="AJ105" s="11" t="s">
        <v>7081</v>
      </c>
      <c r="AK105" s="11" t="s">
        <v>7082</v>
      </c>
      <c r="AL105" s="11" t="s">
        <v>7104</v>
      </c>
      <c r="AM105" s="11" t="s">
        <v>29</v>
      </c>
      <c r="AN105" s="11" t="s">
        <v>6991</v>
      </c>
      <c r="AO105" s="11" t="s">
        <v>7326</v>
      </c>
      <c r="AP105" s="11" t="s">
        <v>29</v>
      </c>
      <c r="AQ105" s="11" t="s">
        <v>7314</v>
      </c>
    </row>
    <row r="106" spans="1:43" ht="30" x14ac:dyDescent="0.25">
      <c r="A106" s="10">
        <v>137</v>
      </c>
      <c r="B106" s="10">
        <v>1816</v>
      </c>
      <c r="C106" s="11" t="s">
        <v>6640</v>
      </c>
      <c r="D106" s="11" t="s">
        <v>94</v>
      </c>
      <c r="E106" s="11" t="s">
        <v>564</v>
      </c>
      <c r="F106" s="11" t="s">
        <v>96</v>
      </c>
      <c r="G106" s="11" t="s">
        <v>27</v>
      </c>
      <c r="H106" s="11" t="s">
        <v>6608</v>
      </c>
      <c r="I106" s="11" t="s">
        <v>97</v>
      </c>
      <c r="J106" s="11" t="s">
        <v>3781</v>
      </c>
      <c r="K106" s="11" t="s">
        <v>565</v>
      </c>
      <c r="L106" s="11" t="s">
        <v>3496</v>
      </c>
      <c r="M106" s="11" t="s">
        <v>7382</v>
      </c>
      <c r="N106" s="11" t="s">
        <v>4069</v>
      </c>
      <c r="O106" s="11" t="s">
        <v>29</v>
      </c>
      <c r="P106" s="11" t="s">
        <v>3990</v>
      </c>
      <c r="Q106" s="11" t="s">
        <v>34</v>
      </c>
      <c r="R106" s="11" t="s">
        <v>826</v>
      </c>
      <c r="S106" s="11" t="s">
        <v>3963</v>
      </c>
      <c r="T106" s="11" t="s">
        <v>40</v>
      </c>
      <c r="U106" s="12">
        <v>42940</v>
      </c>
      <c r="W106" s="11" t="s">
        <v>3965</v>
      </c>
      <c r="X106" s="11" t="s">
        <v>29</v>
      </c>
      <c r="Y106" s="11" t="s">
        <v>29</v>
      </c>
      <c r="AB106" s="11" t="s">
        <v>563</v>
      </c>
      <c r="AC106" s="11" t="s">
        <v>566</v>
      </c>
      <c r="AD106" s="11" t="s">
        <v>567</v>
      </c>
      <c r="AE106" s="11" t="s">
        <v>3987</v>
      </c>
      <c r="AF106" s="11" t="s">
        <v>5740</v>
      </c>
      <c r="AG106" s="11" t="s">
        <v>6982</v>
      </c>
      <c r="AH106" s="11" t="s">
        <v>6985</v>
      </c>
      <c r="AI106" s="11" t="s">
        <v>6983</v>
      </c>
      <c r="AJ106" s="11" t="s">
        <v>7081</v>
      </c>
      <c r="AK106" s="11" t="s">
        <v>7082</v>
      </c>
      <c r="AL106" s="11" t="s">
        <v>7104</v>
      </c>
      <c r="AM106" s="11" t="s">
        <v>29</v>
      </c>
      <c r="AN106" s="11" t="s">
        <v>6991</v>
      </c>
      <c r="AO106" s="11" t="s">
        <v>7326</v>
      </c>
      <c r="AP106" s="11" t="s">
        <v>29</v>
      </c>
      <c r="AQ106" s="11" t="s">
        <v>7314</v>
      </c>
    </row>
    <row r="107" spans="1:43" ht="30" x14ac:dyDescent="0.25">
      <c r="A107" s="10">
        <v>137</v>
      </c>
      <c r="B107" s="10">
        <v>1815</v>
      </c>
      <c r="C107" s="11" t="s">
        <v>6640</v>
      </c>
      <c r="D107" s="11" t="s">
        <v>94</v>
      </c>
      <c r="E107" s="11" t="s">
        <v>564</v>
      </c>
      <c r="F107" s="11" t="s">
        <v>96</v>
      </c>
      <c r="G107" s="11" t="s">
        <v>27</v>
      </c>
      <c r="H107" s="11" t="s">
        <v>6608</v>
      </c>
      <c r="I107" s="11" t="s">
        <v>97</v>
      </c>
      <c r="J107" s="11" t="s">
        <v>3781</v>
      </c>
      <c r="K107" s="11" t="s">
        <v>565</v>
      </c>
      <c r="L107" s="11" t="s">
        <v>3496</v>
      </c>
      <c r="M107" s="11" t="s">
        <v>7382</v>
      </c>
      <c r="N107" s="11" t="s">
        <v>4069</v>
      </c>
      <c r="O107" s="11" t="s">
        <v>29</v>
      </c>
      <c r="P107" s="11" t="s">
        <v>3988</v>
      </c>
      <c r="Q107" s="11" t="s">
        <v>34</v>
      </c>
      <c r="R107" s="11" t="s">
        <v>3962</v>
      </c>
      <c r="S107" s="11" t="s">
        <v>3963</v>
      </c>
      <c r="T107" s="11" t="s">
        <v>29</v>
      </c>
      <c r="U107" s="12">
        <v>42940</v>
      </c>
      <c r="W107" s="11" t="s">
        <v>3964</v>
      </c>
      <c r="X107" s="11" t="s">
        <v>29</v>
      </c>
      <c r="Y107" s="11" t="s">
        <v>29</v>
      </c>
      <c r="AB107" s="11" t="s">
        <v>563</v>
      </c>
      <c r="AC107" s="11" t="s">
        <v>566</v>
      </c>
      <c r="AD107" s="11" t="s">
        <v>567</v>
      </c>
      <c r="AE107" s="11" t="s">
        <v>3987</v>
      </c>
      <c r="AF107" s="11" t="s">
        <v>5740</v>
      </c>
      <c r="AG107" s="11" t="s">
        <v>6982</v>
      </c>
      <c r="AH107" s="11" t="s">
        <v>6985</v>
      </c>
      <c r="AI107" s="11" t="s">
        <v>6983</v>
      </c>
      <c r="AJ107" s="11" t="s">
        <v>7081</v>
      </c>
      <c r="AK107" s="11" t="s">
        <v>7082</v>
      </c>
      <c r="AL107" s="11" t="s">
        <v>7104</v>
      </c>
      <c r="AM107" s="11" t="s">
        <v>29</v>
      </c>
      <c r="AN107" s="11" t="s">
        <v>6991</v>
      </c>
      <c r="AO107" s="11" t="s">
        <v>7326</v>
      </c>
      <c r="AP107" s="11" t="s">
        <v>29</v>
      </c>
      <c r="AQ107" s="11" t="s">
        <v>7314</v>
      </c>
    </row>
    <row r="108" spans="1:43" ht="30" x14ac:dyDescent="0.25">
      <c r="A108" s="10">
        <v>137</v>
      </c>
      <c r="B108" s="10">
        <v>1241</v>
      </c>
      <c r="C108" s="11" t="s">
        <v>6640</v>
      </c>
      <c r="D108" s="11" t="s">
        <v>94</v>
      </c>
      <c r="E108" s="11" t="s">
        <v>564</v>
      </c>
      <c r="F108" s="11" t="s">
        <v>96</v>
      </c>
      <c r="G108" s="11" t="s">
        <v>27</v>
      </c>
      <c r="H108" s="11" t="s">
        <v>6608</v>
      </c>
      <c r="I108" s="11" t="s">
        <v>97</v>
      </c>
      <c r="J108" s="11" t="s">
        <v>3474</v>
      </c>
      <c r="K108" s="11" t="s">
        <v>565</v>
      </c>
      <c r="L108" s="11" t="s">
        <v>3496</v>
      </c>
      <c r="M108" s="11" t="s">
        <v>7382</v>
      </c>
      <c r="N108" s="11" t="s">
        <v>4069</v>
      </c>
      <c r="O108" s="11" t="s">
        <v>29</v>
      </c>
      <c r="P108" s="11" t="s">
        <v>629</v>
      </c>
      <c r="Q108" s="11" t="s">
        <v>34</v>
      </c>
      <c r="R108" s="11" t="s">
        <v>630</v>
      </c>
      <c r="S108" s="11" t="s">
        <v>631</v>
      </c>
      <c r="T108" s="11" t="s">
        <v>632</v>
      </c>
      <c r="U108" s="12">
        <v>41821</v>
      </c>
      <c r="W108" s="11" t="s">
        <v>633</v>
      </c>
      <c r="X108" s="11" t="s">
        <v>29</v>
      </c>
      <c r="Y108" s="11" t="s">
        <v>29</v>
      </c>
      <c r="AB108" s="11" t="s">
        <v>563</v>
      </c>
      <c r="AC108" s="11" t="s">
        <v>566</v>
      </c>
      <c r="AD108" s="11" t="s">
        <v>567</v>
      </c>
      <c r="AE108" s="11" t="s">
        <v>3987</v>
      </c>
      <c r="AF108" s="11" t="s">
        <v>5740</v>
      </c>
      <c r="AG108" s="11" t="s">
        <v>6982</v>
      </c>
      <c r="AH108" s="11" t="s">
        <v>6985</v>
      </c>
      <c r="AI108" s="11" t="s">
        <v>6983</v>
      </c>
      <c r="AJ108" s="11" t="s">
        <v>7081</v>
      </c>
      <c r="AK108" s="11" t="s">
        <v>7082</v>
      </c>
      <c r="AL108" s="11" t="s">
        <v>7104</v>
      </c>
      <c r="AM108" s="11" t="s">
        <v>29</v>
      </c>
      <c r="AN108" s="11" t="s">
        <v>6991</v>
      </c>
      <c r="AO108" s="11" t="s">
        <v>7326</v>
      </c>
      <c r="AP108" s="11" t="s">
        <v>29</v>
      </c>
      <c r="AQ108" s="11" t="s">
        <v>7314</v>
      </c>
    </row>
    <row r="109" spans="1:43" ht="30" x14ac:dyDescent="0.25">
      <c r="A109" s="10">
        <v>137</v>
      </c>
      <c r="B109" s="10">
        <v>1242</v>
      </c>
      <c r="C109" s="11" t="s">
        <v>6640</v>
      </c>
      <c r="D109" s="11" t="s">
        <v>94</v>
      </c>
      <c r="E109" s="11" t="s">
        <v>564</v>
      </c>
      <c r="F109" s="11" t="s">
        <v>96</v>
      </c>
      <c r="G109" s="11" t="s">
        <v>27</v>
      </c>
      <c r="H109" s="11" t="s">
        <v>6608</v>
      </c>
      <c r="I109" s="11" t="s">
        <v>97</v>
      </c>
      <c r="J109" s="11" t="s">
        <v>3474</v>
      </c>
      <c r="K109" s="11" t="s">
        <v>565</v>
      </c>
      <c r="L109" s="11" t="s">
        <v>3496</v>
      </c>
      <c r="M109" s="11" t="s">
        <v>7382</v>
      </c>
      <c r="N109" s="11" t="s">
        <v>4069</v>
      </c>
      <c r="O109" s="11" t="s">
        <v>29</v>
      </c>
      <c r="P109" s="11" t="s">
        <v>634</v>
      </c>
      <c r="Q109" s="11" t="s">
        <v>34</v>
      </c>
      <c r="R109" s="11" t="s">
        <v>375</v>
      </c>
      <c r="S109" s="11" t="s">
        <v>635</v>
      </c>
      <c r="T109" s="11" t="s">
        <v>545</v>
      </c>
      <c r="U109" s="12">
        <v>37564</v>
      </c>
      <c r="W109" s="11" t="s">
        <v>636</v>
      </c>
      <c r="X109" s="11" t="s">
        <v>29</v>
      </c>
      <c r="Y109" s="11" t="s">
        <v>29</v>
      </c>
      <c r="AB109" s="11" t="s">
        <v>563</v>
      </c>
      <c r="AC109" s="11" t="s">
        <v>566</v>
      </c>
      <c r="AD109" s="11" t="s">
        <v>567</v>
      </c>
      <c r="AE109" s="11" t="s">
        <v>3987</v>
      </c>
      <c r="AF109" s="11" t="s">
        <v>5740</v>
      </c>
      <c r="AG109" s="11" t="s">
        <v>6982</v>
      </c>
      <c r="AH109" s="11" t="s">
        <v>6985</v>
      </c>
      <c r="AI109" s="11" t="s">
        <v>6983</v>
      </c>
      <c r="AJ109" s="11" t="s">
        <v>7081</v>
      </c>
      <c r="AK109" s="11" t="s">
        <v>7082</v>
      </c>
      <c r="AL109" s="11" t="s">
        <v>7104</v>
      </c>
      <c r="AM109" s="11" t="s">
        <v>29</v>
      </c>
      <c r="AN109" s="11" t="s">
        <v>6991</v>
      </c>
      <c r="AO109" s="11" t="s">
        <v>7326</v>
      </c>
      <c r="AP109" s="11" t="s">
        <v>29</v>
      </c>
      <c r="AQ109" s="11" t="s">
        <v>7314</v>
      </c>
    </row>
    <row r="110" spans="1:43" ht="30" x14ac:dyDescent="0.25">
      <c r="A110" s="10">
        <v>137</v>
      </c>
      <c r="B110" s="10">
        <v>1246</v>
      </c>
      <c r="C110" s="11" t="s">
        <v>6640</v>
      </c>
      <c r="D110" s="11" t="s">
        <v>94</v>
      </c>
      <c r="E110" s="11" t="s">
        <v>564</v>
      </c>
      <c r="F110" s="11" t="s">
        <v>96</v>
      </c>
      <c r="G110" s="11" t="s">
        <v>27</v>
      </c>
      <c r="H110" s="11" t="s">
        <v>6608</v>
      </c>
      <c r="I110" s="11" t="s">
        <v>97</v>
      </c>
      <c r="J110" s="11" t="s">
        <v>3474</v>
      </c>
      <c r="K110" s="11" t="s">
        <v>565</v>
      </c>
      <c r="L110" s="11" t="s">
        <v>3496</v>
      </c>
      <c r="M110" s="11" t="s">
        <v>7382</v>
      </c>
      <c r="N110" s="11" t="s">
        <v>4069</v>
      </c>
      <c r="O110" s="11" t="s">
        <v>29</v>
      </c>
      <c r="P110" s="11" t="s">
        <v>647</v>
      </c>
      <c r="Q110" s="11" t="s">
        <v>5561</v>
      </c>
      <c r="R110" s="11" t="s">
        <v>648</v>
      </c>
      <c r="S110" s="11" t="s">
        <v>649</v>
      </c>
      <c r="T110" s="11" t="s">
        <v>29</v>
      </c>
      <c r="U110" s="12">
        <v>42065</v>
      </c>
      <c r="W110" s="11" t="s">
        <v>650</v>
      </c>
      <c r="X110" s="11" t="s">
        <v>29</v>
      </c>
      <c r="Y110" s="11" t="s">
        <v>29</v>
      </c>
      <c r="AB110" s="11" t="s">
        <v>563</v>
      </c>
      <c r="AC110" s="11" t="s">
        <v>566</v>
      </c>
      <c r="AD110" s="11" t="s">
        <v>567</v>
      </c>
      <c r="AE110" s="11" t="s">
        <v>3987</v>
      </c>
      <c r="AF110" s="11" t="s">
        <v>5740</v>
      </c>
      <c r="AG110" s="11" t="s">
        <v>6982</v>
      </c>
      <c r="AH110" s="11" t="s">
        <v>6985</v>
      </c>
      <c r="AI110" s="11" t="s">
        <v>6983</v>
      </c>
      <c r="AJ110" s="11" t="s">
        <v>7081</v>
      </c>
      <c r="AK110" s="11" t="s">
        <v>7082</v>
      </c>
      <c r="AL110" s="11" t="s">
        <v>7104</v>
      </c>
      <c r="AM110" s="11" t="s">
        <v>29</v>
      </c>
      <c r="AN110" s="11" t="s">
        <v>6991</v>
      </c>
      <c r="AO110" s="11" t="s">
        <v>7326</v>
      </c>
      <c r="AP110" s="11" t="s">
        <v>29</v>
      </c>
      <c r="AQ110" s="11" t="s">
        <v>7314</v>
      </c>
    </row>
    <row r="111" spans="1:43" ht="30" x14ac:dyDescent="0.25">
      <c r="A111" s="10">
        <v>137</v>
      </c>
      <c r="B111" s="10">
        <v>1251</v>
      </c>
      <c r="C111" s="11" t="s">
        <v>6640</v>
      </c>
      <c r="D111" s="11" t="s">
        <v>94</v>
      </c>
      <c r="E111" s="11" t="s">
        <v>564</v>
      </c>
      <c r="F111" s="11" t="s">
        <v>96</v>
      </c>
      <c r="G111" s="11" t="s">
        <v>27</v>
      </c>
      <c r="H111" s="11" t="s">
        <v>6608</v>
      </c>
      <c r="I111" s="11" t="s">
        <v>97</v>
      </c>
      <c r="J111" s="11" t="s">
        <v>3474</v>
      </c>
      <c r="K111" s="11" t="s">
        <v>565</v>
      </c>
      <c r="L111" s="11" t="s">
        <v>3496</v>
      </c>
      <c r="M111" s="11" t="s">
        <v>7382</v>
      </c>
      <c r="N111" s="11" t="s">
        <v>4069</v>
      </c>
      <c r="O111" s="11" t="s">
        <v>29</v>
      </c>
      <c r="P111" s="11" t="s">
        <v>666</v>
      </c>
      <c r="Q111" s="11" t="s">
        <v>5561</v>
      </c>
      <c r="R111" s="11" t="s">
        <v>667</v>
      </c>
      <c r="S111" s="11" t="s">
        <v>668</v>
      </c>
      <c r="T111" s="11" t="s">
        <v>29</v>
      </c>
      <c r="U111" s="12">
        <v>42016</v>
      </c>
      <c r="W111" s="11" t="s">
        <v>669</v>
      </c>
      <c r="X111" s="11" t="s">
        <v>29</v>
      </c>
      <c r="Y111" s="11" t="s">
        <v>29</v>
      </c>
      <c r="AB111" s="11" t="s">
        <v>563</v>
      </c>
      <c r="AC111" s="11" t="s">
        <v>566</v>
      </c>
      <c r="AD111" s="11" t="s">
        <v>567</v>
      </c>
      <c r="AE111" s="11" t="s">
        <v>3987</v>
      </c>
      <c r="AF111" s="11" t="s">
        <v>5740</v>
      </c>
      <c r="AG111" s="11" t="s">
        <v>6982</v>
      </c>
      <c r="AH111" s="11" t="s">
        <v>6985</v>
      </c>
      <c r="AI111" s="11" t="s">
        <v>6983</v>
      </c>
      <c r="AJ111" s="11" t="s">
        <v>7081</v>
      </c>
      <c r="AK111" s="11" t="s">
        <v>7082</v>
      </c>
      <c r="AL111" s="11" t="s">
        <v>7104</v>
      </c>
      <c r="AM111" s="11" t="s">
        <v>29</v>
      </c>
      <c r="AN111" s="11" t="s">
        <v>6991</v>
      </c>
      <c r="AO111" s="11" t="s">
        <v>7326</v>
      </c>
      <c r="AP111" s="11" t="s">
        <v>29</v>
      </c>
      <c r="AQ111" s="11" t="s">
        <v>7314</v>
      </c>
    </row>
    <row r="112" spans="1:43" ht="30" x14ac:dyDescent="0.25">
      <c r="A112" s="10">
        <v>137</v>
      </c>
      <c r="B112" s="10">
        <v>1250</v>
      </c>
      <c r="C112" s="11" t="s">
        <v>6640</v>
      </c>
      <c r="D112" s="11" t="s">
        <v>94</v>
      </c>
      <c r="E112" s="11" t="s">
        <v>564</v>
      </c>
      <c r="F112" s="11" t="s">
        <v>96</v>
      </c>
      <c r="G112" s="11" t="s">
        <v>27</v>
      </c>
      <c r="H112" s="11" t="s">
        <v>6608</v>
      </c>
      <c r="I112" s="11" t="s">
        <v>97</v>
      </c>
      <c r="J112" s="11" t="s">
        <v>3474</v>
      </c>
      <c r="K112" s="11" t="s">
        <v>565</v>
      </c>
      <c r="L112" s="11" t="s">
        <v>3496</v>
      </c>
      <c r="M112" s="11" t="s">
        <v>7382</v>
      </c>
      <c r="N112" s="11" t="s">
        <v>4069</v>
      </c>
      <c r="O112" s="11" t="s">
        <v>29</v>
      </c>
      <c r="P112" s="11" t="s">
        <v>663</v>
      </c>
      <c r="Q112" s="11" t="s">
        <v>5561</v>
      </c>
      <c r="R112" s="11" t="s">
        <v>215</v>
      </c>
      <c r="S112" s="11" t="s">
        <v>664</v>
      </c>
      <c r="T112" s="11" t="s">
        <v>186</v>
      </c>
      <c r="U112" s="12">
        <v>40918</v>
      </c>
      <c r="W112" s="11" t="s">
        <v>665</v>
      </c>
      <c r="X112" s="11" t="s">
        <v>29</v>
      </c>
      <c r="Y112" s="11" t="s">
        <v>29</v>
      </c>
      <c r="AB112" s="11" t="s">
        <v>563</v>
      </c>
      <c r="AC112" s="11" t="s">
        <v>566</v>
      </c>
      <c r="AD112" s="11" t="s">
        <v>567</v>
      </c>
      <c r="AE112" s="11" t="s">
        <v>3987</v>
      </c>
      <c r="AF112" s="11" t="s">
        <v>5740</v>
      </c>
      <c r="AG112" s="11" t="s">
        <v>6982</v>
      </c>
      <c r="AH112" s="11" t="s">
        <v>6985</v>
      </c>
      <c r="AI112" s="11" t="s">
        <v>6983</v>
      </c>
      <c r="AJ112" s="11" t="s">
        <v>7081</v>
      </c>
      <c r="AK112" s="11" t="s">
        <v>7082</v>
      </c>
      <c r="AL112" s="11" t="s">
        <v>7104</v>
      </c>
      <c r="AM112" s="11" t="s">
        <v>29</v>
      </c>
      <c r="AN112" s="11" t="s">
        <v>6991</v>
      </c>
      <c r="AO112" s="11" t="s">
        <v>7326</v>
      </c>
      <c r="AP112" s="11" t="s">
        <v>29</v>
      </c>
      <c r="AQ112" s="11" t="s">
        <v>7314</v>
      </c>
    </row>
    <row r="113" spans="1:43" ht="30" x14ac:dyDescent="0.25">
      <c r="A113" s="10">
        <v>137</v>
      </c>
      <c r="B113" s="10">
        <v>1239</v>
      </c>
      <c r="C113" s="11" t="s">
        <v>6640</v>
      </c>
      <c r="D113" s="11" t="s">
        <v>94</v>
      </c>
      <c r="E113" s="11" t="s">
        <v>564</v>
      </c>
      <c r="F113" s="11" t="s">
        <v>96</v>
      </c>
      <c r="G113" s="11" t="s">
        <v>27</v>
      </c>
      <c r="H113" s="11" t="s">
        <v>6608</v>
      </c>
      <c r="I113" s="11" t="s">
        <v>97</v>
      </c>
      <c r="J113" s="11" t="s">
        <v>3474</v>
      </c>
      <c r="K113" s="11" t="s">
        <v>565</v>
      </c>
      <c r="L113" s="11" t="s">
        <v>3496</v>
      </c>
      <c r="M113" s="11" t="s">
        <v>7382</v>
      </c>
      <c r="N113" s="11" t="s">
        <v>4069</v>
      </c>
      <c r="O113" s="11" t="s">
        <v>29</v>
      </c>
      <c r="P113" s="11" t="s">
        <v>625</v>
      </c>
      <c r="Q113" s="11" t="s">
        <v>5561</v>
      </c>
      <c r="R113" s="11" t="s">
        <v>626</v>
      </c>
      <c r="S113" s="11" t="s">
        <v>627</v>
      </c>
      <c r="T113" s="11" t="s">
        <v>236</v>
      </c>
      <c r="U113" s="12">
        <v>39335</v>
      </c>
      <c r="W113" s="11" t="s">
        <v>628</v>
      </c>
      <c r="X113" s="11" t="s">
        <v>29</v>
      </c>
      <c r="Y113" s="11" t="s">
        <v>29</v>
      </c>
      <c r="AB113" s="11" t="s">
        <v>563</v>
      </c>
      <c r="AC113" s="11" t="s">
        <v>566</v>
      </c>
      <c r="AD113" s="11" t="s">
        <v>567</v>
      </c>
      <c r="AE113" s="11" t="s">
        <v>3987</v>
      </c>
      <c r="AF113" s="11" t="s">
        <v>5740</v>
      </c>
      <c r="AG113" s="11" t="s">
        <v>6982</v>
      </c>
      <c r="AH113" s="11" t="s">
        <v>6985</v>
      </c>
      <c r="AI113" s="11" t="s">
        <v>6983</v>
      </c>
      <c r="AJ113" s="11" t="s">
        <v>7081</v>
      </c>
      <c r="AK113" s="11" t="s">
        <v>7082</v>
      </c>
      <c r="AL113" s="11" t="s">
        <v>7104</v>
      </c>
      <c r="AM113" s="11" t="s">
        <v>29</v>
      </c>
      <c r="AN113" s="11" t="s">
        <v>6991</v>
      </c>
      <c r="AO113" s="11" t="s">
        <v>7326</v>
      </c>
      <c r="AP113" s="11" t="s">
        <v>29</v>
      </c>
      <c r="AQ113" s="11" t="s">
        <v>7314</v>
      </c>
    </row>
    <row r="114" spans="1:43" ht="30" x14ac:dyDescent="0.25">
      <c r="A114" s="10">
        <v>137</v>
      </c>
      <c r="B114" s="10">
        <v>1249</v>
      </c>
      <c r="C114" s="11" t="s">
        <v>6640</v>
      </c>
      <c r="D114" s="11" t="s">
        <v>94</v>
      </c>
      <c r="E114" s="11" t="s">
        <v>564</v>
      </c>
      <c r="F114" s="11" t="s">
        <v>96</v>
      </c>
      <c r="G114" s="11" t="s">
        <v>27</v>
      </c>
      <c r="H114" s="11" t="s">
        <v>6608</v>
      </c>
      <c r="I114" s="11" t="s">
        <v>97</v>
      </c>
      <c r="J114" s="11" t="s">
        <v>3474</v>
      </c>
      <c r="K114" s="11" t="s">
        <v>565</v>
      </c>
      <c r="L114" s="11" t="s">
        <v>3496</v>
      </c>
      <c r="M114" s="11" t="s">
        <v>7382</v>
      </c>
      <c r="N114" s="11" t="s">
        <v>4069</v>
      </c>
      <c r="O114" s="11" t="s">
        <v>29</v>
      </c>
      <c r="P114" s="11" t="s">
        <v>659</v>
      </c>
      <c r="Q114" s="11" t="s">
        <v>34</v>
      </c>
      <c r="R114" s="11" t="s">
        <v>660</v>
      </c>
      <c r="S114" s="11" t="s">
        <v>661</v>
      </c>
      <c r="T114" s="11" t="s">
        <v>91</v>
      </c>
      <c r="U114" s="12">
        <v>38993</v>
      </c>
      <c r="W114" s="11" t="s">
        <v>662</v>
      </c>
      <c r="X114" s="11" t="s">
        <v>29</v>
      </c>
      <c r="Y114" s="11" t="s">
        <v>29</v>
      </c>
      <c r="AB114" s="11" t="s">
        <v>563</v>
      </c>
      <c r="AC114" s="11" t="s">
        <v>566</v>
      </c>
      <c r="AD114" s="11" t="s">
        <v>567</v>
      </c>
      <c r="AE114" s="11" t="s">
        <v>3987</v>
      </c>
      <c r="AF114" s="11" t="s">
        <v>5740</v>
      </c>
      <c r="AG114" s="11" t="s">
        <v>6982</v>
      </c>
      <c r="AH114" s="11" t="s">
        <v>6985</v>
      </c>
      <c r="AI114" s="11" t="s">
        <v>6983</v>
      </c>
      <c r="AJ114" s="11" t="s">
        <v>7081</v>
      </c>
      <c r="AK114" s="11" t="s">
        <v>7082</v>
      </c>
      <c r="AL114" s="11" t="s">
        <v>7104</v>
      </c>
      <c r="AM114" s="11" t="s">
        <v>29</v>
      </c>
      <c r="AN114" s="11" t="s">
        <v>6991</v>
      </c>
      <c r="AO114" s="11" t="s">
        <v>7326</v>
      </c>
      <c r="AP114" s="11" t="s">
        <v>29</v>
      </c>
      <c r="AQ114" s="11" t="s">
        <v>7314</v>
      </c>
    </row>
    <row r="115" spans="1:43" ht="30" x14ac:dyDescent="0.25">
      <c r="A115" s="10">
        <v>137</v>
      </c>
      <c r="B115" s="10">
        <v>1248</v>
      </c>
      <c r="C115" s="11" t="s">
        <v>6640</v>
      </c>
      <c r="D115" s="11" t="s">
        <v>94</v>
      </c>
      <c r="E115" s="11" t="s">
        <v>564</v>
      </c>
      <c r="F115" s="11" t="s">
        <v>96</v>
      </c>
      <c r="G115" s="11" t="s">
        <v>27</v>
      </c>
      <c r="H115" s="11" t="s">
        <v>6608</v>
      </c>
      <c r="I115" s="11" t="s">
        <v>97</v>
      </c>
      <c r="J115" s="11" t="s">
        <v>3474</v>
      </c>
      <c r="K115" s="11" t="s">
        <v>565</v>
      </c>
      <c r="L115" s="11" t="s">
        <v>3496</v>
      </c>
      <c r="M115" s="11" t="s">
        <v>7382</v>
      </c>
      <c r="N115" s="11" t="s">
        <v>4069</v>
      </c>
      <c r="O115" s="11" t="s">
        <v>29</v>
      </c>
      <c r="P115" s="11" t="s">
        <v>655</v>
      </c>
      <c r="Q115" s="11" t="s">
        <v>5561</v>
      </c>
      <c r="R115" s="11" t="s">
        <v>656</v>
      </c>
      <c r="S115" s="11" t="s">
        <v>657</v>
      </c>
      <c r="T115" s="11" t="s">
        <v>236</v>
      </c>
      <c r="U115" s="12">
        <v>35044</v>
      </c>
      <c r="W115" s="11" t="s">
        <v>658</v>
      </c>
      <c r="X115" s="11" t="s">
        <v>29</v>
      </c>
      <c r="Y115" s="11" t="s">
        <v>29</v>
      </c>
      <c r="AB115" s="11" t="s">
        <v>563</v>
      </c>
      <c r="AC115" s="11" t="s">
        <v>566</v>
      </c>
      <c r="AD115" s="11" t="s">
        <v>567</v>
      </c>
      <c r="AE115" s="11" t="s">
        <v>3987</v>
      </c>
      <c r="AF115" s="11" t="s">
        <v>5740</v>
      </c>
      <c r="AG115" s="11" t="s">
        <v>6982</v>
      </c>
      <c r="AH115" s="11" t="s">
        <v>6985</v>
      </c>
      <c r="AI115" s="11" t="s">
        <v>6983</v>
      </c>
      <c r="AJ115" s="11" t="s">
        <v>7081</v>
      </c>
      <c r="AK115" s="11" t="s">
        <v>7082</v>
      </c>
      <c r="AL115" s="11" t="s">
        <v>7104</v>
      </c>
      <c r="AM115" s="11" t="s">
        <v>29</v>
      </c>
      <c r="AN115" s="11" t="s">
        <v>6991</v>
      </c>
      <c r="AO115" s="11" t="s">
        <v>7326</v>
      </c>
      <c r="AP115" s="11" t="s">
        <v>29</v>
      </c>
      <c r="AQ115" s="11" t="s">
        <v>7314</v>
      </c>
    </row>
    <row r="116" spans="1:43" ht="30" x14ac:dyDescent="0.25">
      <c r="A116" s="10">
        <v>324</v>
      </c>
      <c r="B116" s="10">
        <v>1935</v>
      </c>
      <c r="C116" s="11" t="s">
        <v>6640</v>
      </c>
      <c r="D116" s="11" t="s">
        <v>94</v>
      </c>
      <c r="E116" s="11" t="s">
        <v>564</v>
      </c>
      <c r="F116" s="11" t="s">
        <v>96</v>
      </c>
      <c r="G116" s="11" t="s">
        <v>27</v>
      </c>
      <c r="H116" s="11" t="s">
        <v>6608</v>
      </c>
      <c r="I116" s="11" t="s">
        <v>97</v>
      </c>
      <c r="J116" s="11" t="s">
        <v>3781</v>
      </c>
      <c r="K116" s="11" t="s">
        <v>565</v>
      </c>
      <c r="L116" s="11" t="s">
        <v>3496</v>
      </c>
      <c r="M116" s="11" t="s">
        <v>7382</v>
      </c>
      <c r="N116" s="11" t="s">
        <v>4069</v>
      </c>
      <c r="O116" s="11" t="s">
        <v>29</v>
      </c>
      <c r="P116" s="11" t="s">
        <v>4482</v>
      </c>
      <c r="Q116" s="11" t="s">
        <v>34</v>
      </c>
      <c r="R116" s="11" t="s">
        <v>638</v>
      </c>
      <c r="S116" s="11" t="s">
        <v>4483</v>
      </c>
      <c r="T116" s="11" t="s">
        <v>29</v>
      </c>
      <c r="U116" s="12">
        <v>43132</v>
      </c>
      <c r="W116" s="11" t="s">
        <v>4484</v>
      </c>
      <c r="X116" s="11" t="s">
        <v>29</v>
      </c>
      <c r="Y116" s="11" t="s">
        <v>29</v>
      </c>
      <c r="AB116" s="11" t="s">
        <v>4481</v>
      </c>
      <c r="AC116" s="11" t="s">
        <v>566</v>
      </c>
      <c r="AD116" s="11" t="s">
        <v>567</v>
      </c>
      <c r="AE116" s="11" t="s">
        <v>3987</v>
      </c>
      <c r="AF116" s="11" t="s">
        <v>5740</v>
      </c>
      <c r="AG116" s="11" t="s">
        <v>6982</v>
      </c>
      <c r="AH116" s="11" t="s">
        <v>6985</v>
      </c>
      <c r="AI116" s="11" t="s">
        <v>6983</v>
      </c>
      <c r="AJ116" s="11" t="s">
        <v>7081</v>
      </c>
      <c r="AK116" s="11" t="s">
        <v>7082</v>
      </c>
      <c r="AL116" s="11" t="s">
        <v>7104</v>
      </c>
      <c r="AM116" s="11" t="s">
        <v>29</v>
      </c>
      <c r="AN116" s="11" t="s">
        <v>6991</v>
      </c>
      <c r="AO116" s="11" t="s">
        <v>7326</v>
      </c>
      <c r="AP116" s="11" t="s">
        <v>29</v>
      </c>
      <c r="AQ116" s="11" t="s">
        <v>7314</v>
      </c>
    </row>
    <row r="117" spans="1:43" ht="30" x14ac:dyDescent="0.25">
      <c r="A117" s="10">
        <v>137</v>
      </c>
      <c r="B117" s="10">
        <v>1994</v>
      </c>
      <c r="C117" s="11" t="s">
        <v>6640</v>
      </c>
      <c r="D117" s="11" t="s">
        <v>94</v>
      </c>
      <c r="E117" s="11" t="s">
        <v>564</v>
      </c>
      <c r="F117" s="11" t="s">
        <v>96</v>
      </c>
      <c r="G117" s="11" t="s">
        <v>27</v>
      </c>
      <c r="H117" s="11" t="s">
        <v>6608</v>
      </c>
      <c r="I117" s="11" t="s">
        <v>97</v>
      </c>
      <c r="J117" s="11" t="s">
        <v>3781</v>
      </c>
      <c r="K117" s="11" t="s">
        <v>565</v>
      </c>
      <c r="L117" s="11" t="s">
        <v>3496</v>
      </c>
      <c r="M117" s="11" t="s">
        <v>7382</v>
      </c>
      <c r="N117" s="11" t="s">
        <v>4069</v>
      </c>
      <c r="O117" s="11" t="s">
        <v>29</v>
      </c>
      <c r="P117" s="11" t="s">
        <v>4875</v>
      </c>
      <c r="Q117" s="11" t="s">
        <v>5561</v>
      </c>
      <c r="R117" s="11" t="s">
        <v>4876</v>
      </c>
      <c r="S117" s="11" t="s">
        <v>4877</v>
      </c>
      <c r="T117" s="11" t="s">
        <v>4878</v>
      </c>
      <c r="U117" s="12">
        <v>43318</v>
      </c>
      <c r="W117" s="11" t="s">
        <v>4879</v>
      </c>
      <c r="X117" s="11" t="s">
        <v>29</v>
      </c>
      <c r="Y117" s="11" t="s">
        <v>29</v>
      </c>
      <c r="AB117" s="11" t="s">
        <v>563</v>
      </c>
      <c r="AC117" s="11" t="s">
        <v>566</v>
      </c>
      <c r="AD117" s="11" t="s">
        <v>567</v>
      </c>
      <c r="AE117" s="11" t="s">
        <v>3987</v>
      </c>
      <c r="AF117" s="11" t="s">
        <v>5740</v>
      </c>
      <c r="AG117" s="11" t="s">
        <v>6982</v>
      </c>
      <c r="AH117" s="11" t="s">
        <v>6985</v>
      </c>
      <c r="AI117" s="11" t="s">
        <v>6983</v>
      </c>
      <c r="AJ117" s="11" t="s">
        <v>7081</v>
      </c>
      <c r="AK117" s="11" t="s">
        <v>7082</v>
      </c>
      <c r="AL117" s="11" t="s">
        <v>7104</v>
      </c>
      <c r="AM117" s="11" t="s">
        <v>29</v>
      </c>
      <c r="AN117" s="11" t="s">
        <v>6991</v>
      </c>
      <c r="AO117" s="11" t="s">
        <v>7326</v>
      </c>
      <c r="AP117" s="11" t="s">
        <v>29</v>
      </c>
      <c r="AQ117" s="11" t="s">
        <v>7314</v>
      </c>
    </row>
    <row r="118" spans="1:43" ht="30" x14ac:dyDescent="0.25">
      <c r="A118" s="10">
        <v>137</v>
      </c>
      <c r="B118" s="10">
        <v>1247</v>
      </c>
      <c r="C118" s="11" t="s">
        <v>6640</v>
      </c>
      <c r="D118" s="11" t="s">
        <v>94</v>
      </c>
      <c r="E118" s="11" t="s">
        <v>564</v>
      </c>
      <c r="F118" s="11" t="s">
        <v>96</v>
      </c>
      <c r="G118" s="11" t="s">
        <v>27</v>
      </c>
      <c r="H118" s="11" t="s">
        <v>6608</v>
      </c>
      <c r="I118" s="11" t="s">
        <v>97</v>
      </c>
      <c r="J118" s="11" t="s">
        <v>3474</v>
      </c>
      <c r="K118" s="11" t="s">
        <v>565</v>
      </c>
      <c r="L118" s="11" t="s">
        <v>3496</v>
      </c>
      <c r="M118" s="11" t="s">
        <v>7382</v>
      </c>
      <c r="N118" s="11" t="s">
        <v>4069</v>
      </c>
      <c r="O118" s="11" t="s">
        <v>29</v>
      </c>
      <c r="P118" s="11" t="s">
        <v>651</v>
      </c>
      <c r="Q118" s="11" t="s">
        <v>34</v>
      </c>
      <c r="R118" s="11" t="s">
        <v>652</v>
      </c>
      <c r="S118" s="11" t="s">
        <v>653</v>
      </c>
      <c r="T118" s="11" t="s">
        <v>29</v>
      </c>
      <c r="U118" s="12">
        <v>41058</v>
      </c>
      <c r="W118" s="11" t="s">
        <v>654</v>
      </c>
      <c r="X118" s="11" t="s">
        <v>29</v>
      </c>
      <c r="Y118" s="11" t="s">
        <v>29</v>
      </c>
      <c r="AB118" s="11" t="s">
        <v>563</v>
      </c>
      <c r="AC118" s="11" t="s">
        <v>566</v>
      </c>
      <c r="AD118" s="11" t="s">
        <v>567</v>
      </c>
      <c r="AE118" s="11" t="s">
        <v>3987</v>
      </c>
      <c r="AF118" s="11" t="s">
        <v>5740</v>
      </c>
      <c r="AG118" s="11" t="s">
        <v>6982</v>
      </c>
      <c r="AH118" s="11" t="s">
        <v>6985</v>
      </c>
      <c r="AI118" s="11" t="s">
        <v>6983</v>
      </c>
      <c r="AJ118" s="11" t="s">
        <v>7081</v>
      </c>
      <c r="AK118" s="11" t="s">
        <v>7082</v>
      </c>
      <c r="AL118" s="11" t="s">
        <v>7104</v>
      </c>
      <c r="AM118" s="11" t="s">
        <v>29</v>
      </c>
      <c r="AN118" s="11" t="s">
        <v>6991</v>
      </c>
      <c r="AO118" s="11" t="s">
        <v>7326</v>
      </c>
      <c r="AP118" s="11" t="s">
        <v>29</v>
      </c>
      <c r="AQ118" s="11" t="s">
        <v>7314</v>
      </c>
    </row>
    <row r="119" spans="1:43" ht="30" x14ac:dyDescent="0.25">
      <c r="A119" s="10">
        <v>137</v>
      </c>
      <c r="B119" s="10">
        <v>2242</v>
      </c>
      <c r="C119" s="11" t="s">
        <v>6640</v>
      </c>
      <c r="D119" s="11" t="s">
        <v>94</v>
      </c>
      <c r="E119" s="11" t="s">
        <v>564</v>
      </c>
      <c r="F119" s="11" t="s">
        <v>96</v>
      </c>
      <c r="G119" s="11" t="s">
        <v>27</v>
      </c>
      <c r="H119" s="11" t="s">
        <v>6608</v>
      </c>
      <c r="I119" s="11" t="s">
        <v>97</v>
      </c>
      <c r="J119" s="11" t="s">
        <v>3781</v>
      </c>
      <c r="K119" s="11" t="s">
        <v>565</v>
      </c>
      <c r="L119" s="11" t="s">
        <v>3496</v>
      </c>
      <c r="M119" s="11" t="s">
        <v>7382</v>
      </c>
      <c r="N119" s="11" t="s">
        <v>4069</v>
      </c>
      <c r="O119" s="11" t="s">
        <v>29</v>
      </c>
      <c r="P119" s="11" t="s">
        <v>7033</v>
      </c>
      <c r="Q119" s="11" t="s">
        <v>5561</v>
      </c>
      <c r="R119" s="11" t="s">
        <v>334</v>
      </c>
      <c r="S119" s="11" t="s">
        <v>7034</v>
      </c>
      <c r="T119" s="11" t="s">
        <v>217</v>
      </c>
      <c r="U119" s="12">
        <v>43598</v>
      </c>
      <c r="V119" s="12"/>
      <c r="W119" s="11" t="s">
        <v>7035</v>
      </c>
      <c r="X119" s="11" t="s">
        <v>29</v>
      </c>
      <c r="Y119" s="11" t="s">
        <v>29</v>
      </c>
      <c r="AB119" s="11" t="s">
        <v>563</v>
      </c>
      <c r="AC119" s="11" t="s">
        <v>566</v>
      </c>
      <c r="AD119" s="11" t="s">
        <v>567</v>
      </c>
      <c r="AE119" s="11" t="s">
        <v>3987</v>
      </c>
      <c r="AF119" s="11" t="s">
        <v>5740</v>
      </c>
      <c r="AG119" s="11" t="s">
        <v>6982</v>
      </c>
      <c r="AH119" s="11" t="s">
        <v>6985</v>
      </c>
      <c r="AI119" s="11" t="s">
        <v>6983</v>
      </c>
      <c r="AJ119" s="11" t="s">
        <v>7081</v>
      </c>
      <c r="AK119" s="11" t="s">
        <v>7082</v>
      </c>
      <c r="AL119" s="11" t="s">
        <v>7104</v>
      </c>
      <c r="AM119" s="11" t="s">
        <v>29</v>
      </c>
      <c r="AN119" s="11" t="s">
        <v>6991</v>
      </c>
      <c r="AO119" s="11" t="s">
        <v>7326</v>
      </c>
      <c r="AP119" s="11" t="s">
        <v>29</v>
      </c>
      <c r="AQ119" s="11" t="s">
        <v>7314</v>
      </c>
    </row>
    <row r="120" spans="1:43" ht="30" x14ac:dyDescent="0.25">
      <c r="A120" s="10">
        <v>137</v>
      </c>
      <c r="B120" s="10">
        <v>2019</v>
      </c>
      <c r="C120" s="11" t="s">
        <v>6640</v>
      </c>
      <c r="D120" s="11" t="s">
        <v>94</v>
      </c>
      <c r="E120" s="11" t="s">
        <v>564</v>
      </c>
      <c r="F120" s="11" t="s">
        <v>96</v>
      </c>
      <c r="G120" s="11" t="s">
        <v>27</v>
      </c>
      <c r="H120" s="11" t="s">
        <v>6608</v>
      </c>
      <c r="I120" s="11" t="s">
        <v>97</v>
      </c>
      <c r="J120" s="11" t="s">
        <v>3781</v>
      </c>
      <c r="K120" s="11" t="s">
        <v>565</v>
      </c>
      <c r="L120" s="11" t="s">
        <v>3496</v>
      </c>
      <c r="M120" s="11" t="s">
        <v>7382</v>
      </c>
      <c r="N120" s="11" t="s">
        <v>4069</v>
      </c>
      <c r="O120" s="11" t="s">
        <v>29</v>
      </c>
      <c r="P120" s="11" t="s">
        <v>4990</v>
      </c>
      <c r="Q120" s="11" t="s">
        <v>34</v>
      </c>
      <c r="R120" s="11" t="s">
        <v>4427</v>
      </c>
      <c r="S120" s="11" t="s">
        <v>4991</v>
      </c>
      <c r="T120" s="11" t="s">
        <v>4992</v>
      </c>
      <c r="U120" s="12">
        <v>43360</v>
      </c>
      <c r="W120" s="11" t="s">
        <v>4993</v>
      </c>
      <c r="X120" s="11" t="s">
        <v>29</v>
      </c>
      <c r="Y120" s="11" t="s">
        <v>29</v>
      </c>
      <c r="AB120" s="11" t="s">
        <v>563</v>
      </c>
      <c r="AC120" s="11" t="s">
        <v>566</v>
      </c>
      <c r="AD120" s="11" t="s">
        <v>567</v>
      </c>
      <c r="AE120" s="11" t="s">
        <v>3987</v>
      </c>
      <c r="AF120" s="11" t="s">
        <v>5740</v>
      </c>
      <c r="AG120" s="11" t="s">
        <v>6982</v>
      </c>
      <c r="AH120" s="11" t="s">
        <v>6985</v>
      </c>
      <c r="AI120" s="11" t="s">
        <v>6983</v>
      </c>
      <c r="AJ120" s="11" t="s">
        <v>7081</v>
      </c>
      <c r="AK120" s="11" t="s">
        <v>7082</v>
      </c>
      <c r="AL120" s="11" t="s">
        <v>7104</v>
      </c>
      <c r="AM120" s="11" t="s">
        <v>29</v>
      </c>
      <c r="AN120" s="11" t="s">
        <v>6991</v>
      </c>
      <c r="AO120" s="11" t="s">
        <v>7326</v>
      </c>
      <c r="AP120" s="11" t="s">
        <v>29</v>
      </c>
      <c r="AQ120" s="11" t="s">
        <v>7314</v>
      </c>
    </row>
    <row r="121" spans="1:43" ht="30" x14ac:dyDescent="0.25">
      <c r="A121" s="10">
        <v>137</v>
      </c>
      <c r="B121" s="10">
        <v>1986</v>
      </c>
      <c r="C121" s="11" t="s">
        <v>6640</v>
      </c>
      <c r="D121" s="11" t="s">
        <v>94</v>
      </c>
      <c r="E121" s="11" t="s">
        <v>564</v>
      </c>
      <c r="F121" s="11" t="s">
        <v>96</v>
      </c>
      <c r="G121" s="11" t="s">
        <v>27</v>
      </c>
      <c r="H121" s="11" t="s">
        <v>6608</v>
      </c>
      <c r="I121" s="11" t="s">
        <v>97</v>
      </c>
      <c r="J121" s="11" t="s">
        <v>3781</v>
      </c>
      <c r="K121" s="11" t="s">
        <v>565</v>
      </c>
      <c r="L121" s="11" t="s">
        <v>3496</v>
      </c>
      <c r="M121" s="11" t="s">
        <v>7382</v>
      </c>
      <c r="N121" s="11" t="s">
        <v>4069</v>
      </c>
      <c r="O121" s="11" t="s">
        <v>29</v>
      </c>
      <c r="P121" s="11" t="s">
        <v>4784</v>
      </c>
      <c r="Q121" s="11" t="s">
        <v>5561</v>
      </c>
      <c r="R121" s="11" t="s">
        <v>4785</v>
      </c>
      <c r="S121" s="11" t="s">
        <v>4786</v>
      </c>
      <c r="T121" s="11" t="s">
        <v>4787</v>
      </c>
      <c r="U121" s="12">
        <v>43290</v>
      </c>
      <c r="W121" s="11" t="s">
        <v>4788</v>
      </c>
      <c r="X121" s="11" t="s">
        <v>29</v>
      </c>
      <c r="Y121" s="11" t="s">
        <v>29</v>
      </c>
      <c r="AB121" s="11" t="s">
        <v>563</v>
      </c>
      <c r="AC121" s="11" t="s">
        <v>566</v>
      </c>
      <c r="AD121" s="11" t="s">
        <v>567</v>
      </c>
      <c r="AE121" s="11" t="s">
        <v>3987</v>
      </c>
      <c r="AF121" s="11" t="s">
        <v>5740</v>
      </c>
      <c r="AG121" s="11" t="s">
        <v>6982</v>
      </c>
      <c r="AH121" s="11" t="s">
        <v>6985</v>
      </c>
      <c r="AI121" s="11" t="s">
        <v>6983</v>
      </c>
      <c r="AJ121" s="11" t="s">
        <v>7081</v>
      </c>
      <c r="AK121" s="11" t="s">
        <v>7082</v>
      </c>
      <c r="AL121" s="11" t="s">
        <v>7104</v>
      </c>
      <c r="AM121" s="11" t="s">
        <v>29</v>
      </c>
      <c r="AN121" s="11" t="s">
        <v>6991</v>
      </c>
      <c r="AO121" s="11" t="s">
        <v>7326</v>
      </c>
      <c r="AP121" s="11" t="s">
        <v>29</v>
      </c>
      <c r="AQ121" s="11" t="s">
        <v>7314</v>
      </c>
    </row>
    <row r="122" spans="1:43" ht="30" x14ac:dyDescent="0.25">
      <c r="A122" s="10">
        <v>137</v>
      </c>
      <c r="B122" s="10">
        <v>2125</v>
      </c>
      <c r="C122" s="11" t="s">
        <v>6640</v>
      </c>
      <c r="D122" s="11" t="s">
        <v>94</v>
      </c>
      <c r="E122" s="11" t="s">
        <v>564</v>
      </c>
      <c r="F122" s="11" t="s">
        <v>96</v>
      </c>
      <c r="G122" s="11" t="s">
        <v>27</v>
      </c>
      <c r="H122" s="11" t="s">
        <v>6608</v>
      </c>
      <c r="I122" s="11" t="s">
        <v>97</v>
      </c>
      <c r="J122" s="11" t="s">
        <v>3781</v>
      </c>
      <c r="K122" s="11" t="s">
        <v>565</v>
      </c>
      <c r="L122" s="11" t="s">
        <v>3496</v>
      </c>
      <c r="M122" s="11" t="s">
        <v>7382</v>
      </c>
      <c r="N122" s="11" t="s">
        <v>4069</v>
      </c>
      <c r="O122" s="11" t="s">
        <v>29</v>
      </c>
      <c r="P122" s="11" t="s">
        <v>5315</v>
      </c>
      <c r="Q122" s="11" t="s">
        <v>5561</v>
      </c>
      <c r="R122" s="11" t="s">
        <v>3945</v>
      </c>
      <c r="S122" s="11" t="s">
        <v>5316</v>
      </c>
      <c r="T122" s="11" t="s">
        <v>29</v>
      </c>
      <c r="U122" s="12">
        <v>43374</v>
      </c>
      <c r="W122" s="11" t="s">
        <v>5502</v>
      </c>
      <c r="X122" s="11" t="s">
        <v>29</v>
      </c>
      <c r="Y122" s="11" t="s">
        <v>29</v>
      </c>
      <c r="AB122" s="11" t="s">
        <v>563</v>
      </c>
      <c r="AC122" s="11" t="s">
        <v>566</v>
      </c>
      <c r="AD122" s="11" t="s">
        <v>567</v>
      </c>
      <c r="AE122" s="11" t="s">
        <v>3987</v>
      </c>
      <c r="AF122" s="11" t="s">
        <v>5740</v>
      </c>
      <c r="AG122" s="11" t="s">
        <v>6982</v>
      </c>
      <c r="AH122" s="11" t="s">
        <v>6985</v>
      </c>
      <c r="AI122" s="11" t="s">
        <v>6983</v>
      </c>
      <c r="AJ122" s="11" t="s">
        <v>7081</v>
      </c>
      <c r="AK122" s="11" t="s">
        <v>7082</v>
      </c>
      <c r="AL122" s="11" t="s">
        <v>7104</v>
      </c>
      <c r="AM122" s="11" t="s">
        <v>29</v>
      </c>
      <c r="AN122" s="11" t="s">
        <v>6991</v>
      </c>
      <c r="AO122" s="11" t="s">
        <v>7326</v>
      </c>
      <c r="AP122" s="11" t="s">
        <v>29</v>
      </c>
      <c r="AQ122" s="11" t="s">
        <v>7314</v>
      </c>
    </row>
    <row r="123" spans="1:43" ht="30" x14ac:dyDescent="0.25">
      <c r="A123" s="10">
        <v>137</v>
      </c>
      <c r="B123" s="10">
        <v>1951</v>
      </c>
      <c r="C123" s="11" t="s">
        <v>6640</v>
      </c>
      <c r="D123" s="11" t="s">
        <v>94</v>
      </c>
      <c r="E123" s="11" t="s">
        <v>564</v>
      </c>
      <c r="F123" s="11" t="s">
        <v>96</v>
      </c>
      <c r="G123" s="11" t="s">
        <v>27</v>
      </c>
      <c r="H123" s="11" t="s">
        <v>6608</v>
      </c>
      <c r="I123" s="11" t="s">
        <v>97</v>
      </c>
      <c r="J123" s="11" t="s">
        <v>3781</v>
      </c>
      <c r="K123" s="11" t="s">
        <v>565</v>
      </c>
      <c r="L123" s="11" t="s">
        <v>3496</v>
      </c>
      <c r="M123" s="11" t="s">
        <v>7382</v>
      </c>
      <c r="N123" s="11" t="s">
        <v>4069</v>
      </c>
      <c r="O123" s="11" t="s">
        <v>29</v>
      </c>
      <c r="P123" s="11" t="s">
        <v>4561</v>
      </c>
      <c r="Q123" s="11" t="s">
        <v>34</v>
      </c>
      <c r="R123" s="11" t="s">
        <v>4562</v>
      </c>
      <c r="S123" s="11" t="s">
        <v>4563</v>
      </c>
      <c r="T123" s="11" t="s">
        <v>670</v>
      </c>
      <c r="U123" s="12">
        <v>43164</v>
      </c>
      <c r="W123" s="11" t="s">
        <v>4564</v>
      </c>
      <c r="X123" s="11" t="s">
        <v>29</v>
      </c>
      <c r="Y123" s="11" t="s">
        <v>29</v>
      </c>
      <c r="AB123" s="11" t="s">
        <v>563</v>
      </c>
      <c r="AC123" s="11" t="s">
        <v>566</v>
      </c>
      <c r="AD123" s="11" t="s">
        <v>567</v>
      </c>
      <c r="AE123" s="11" t="s">
        <v>3987</v>
      </c>
      <c r="AF123" s="11" t="s">
        <v>5740</v>
      </c>
      <c r="AG123" s="11" t="s">
        <v>6982</v>
      </c>
      <c r="AH123" s="11" t="s">
        <v>6985</v>
      </c>
      <c r="AI123" s="11" t="s">
        <v>6983</v>
      </c>
      <c r="AJ123" s="11" t="s">
        <v>7081</v>
      </c>
      <c r="AK123" s="11" t="s">
        <v>7082</v>
      </c>
      <c r="AL123" s="11" t="s">
        <v>7104</v>
      </c>
      <c r="AM123" s="11" t="s">
        <v>29</v>
      </c>
      <c r="AN123" s="11" t="s">
        <v>6991</v>
      </c>
      <c r="AO123" s="11" t="s">
        <v>7326</v>
      </c>
      <c r="AP123" s="11" t="s">
        <v>29</v>
      </c>
      <c r="AQ123" s="11" t="s">
        <v>7314</v>
      </c>
    </row>
    <row r="124" spans="1:43" ht="30" x14ac:dyDescent="0.25">
      <c r="A124" s="10">
        <v>137</v>
      </c>
      <c r="B124" s="10">
        <v>1801</v>
      </c>
      <c r="C124" s="11" t="s">
        <v>6640</v>
      </c>
      <c r="D124" s="11" t="s">
        <v>94</v>
      </c>
      <c r="E124" s="11" t="s">
        <v>564</v>
      </c>
      <c r="F124" s="11" t="s">
        <v>96</v>
      </c>
      <c r="G124" s="11" t="s">
        <v>27</v>
      </c>
      <c r="H124" s="11" t="s">
        <v>6608</v>
      </c>
      <c r="I124" s="11" t="s">
        <v>97</v>
      </c>
      <c r="J124" s="11" t="s">
        <v>3474</v>
      </c>
      <c r="K124" s="11" t="s">
        <v>565</v>
      </c>
      <c r="L124" s="11" t="s">
        <v>3496</v>
      </c>
      <c r="M124" s="11" t="s">
        <v>7382</v>
      </c>
      <c r="N124" s="11" t="s">
        <v>4069</v>
      </c>
      <c r="O124" s="11" t="s">
        <v>29</v>
      </c>
      <c r="P124" s="11" t="s">
        <v>3896</v>
      </c>
      <c r="Q124" s="11" t="s">
        <v>5561</v>
      </c>
      <c r="R124" s="11" t="s">
        <v>1622</v>
      </c>
      <c r="S124" s="11" t="s">
        <v>3897</v>
      </c>
      <c r="T124" s="11" t="s">
        <v>591</v>
      </c>
      <c r="U124" s="12">
        <v>42856</v>
      </c>
      <c r="W124" s="11" t="s">
        <v>3898</v>
      </c>
      <c r="X124" s="11" t="s">
        <v>29</v>
      </c>
      <c r="Y124" s="11" t="s">
        <v>29</v>
      </c>
      <c r="AB124" s="11" t="s">
        <v>563</v>
      </c>
      <c r="AC124" s="11" t="s">
        <v>566</v>
      </c>
      <c r="AD124" s="11" t="s">
        <v>567</v>
      </c>
      <c r="AE124" s="11" t="s">
        <v>3987</v>
      </c>
      <c r="AF124" s="11" t="s">
        <v>5740</v>
      </c>
      <c r="AG124" s="11" t="s">
        <v>6982</v>
      </c>
      <c r="AH124" s="11" t="s">
        <v>6985</v>
      </c>
      <c r="AI124" s="11" t="s">
        <v>6983</v>
      </c>
      <c r="AJ124" s="11" t="s">
        <v>7081</v>
      </c>
      <c r="AK124" s="11" t="s">
        <v>7082</v>
      </c>
      <c r="AL124" s="11" t="s">
        <v>7104</v>
      </c>
      <c r="AM124" s="11" t="s">
        <v>29</v>
      </c>
      <c r="AN124" s="11" t="s">
        <v>6991</v>
      </c>
      <c r="AO124" s="11" t="s">
        <v>7326</v>
      </c>
      <c r="AP124" s="11" t="s">
        <v>29</v>
      </c>
      <c r="AQ124" s="11" t="s">
        <v>7314</v>
      </c>
    </row>
    <row r="125" spans="1:43" ht="30" x14ac:dyDescent="0.25">
      <c r="A125" s="10">
        <v>137</v>
      </c>
      <c r="B125" s="10">
        <v>2144</v>
      </c>
      <c r="C125" s="11" t="s">
        <v>6640</v>
      </c>
      <c r="D125" s="11" t="s">
        <v>94</v>
      </c>
      <c r="E125" s="11" t="s">
        <v>564</v>
      </c>
      <c r="F125" s="11" t="s">
        <v>96</v>
      </c>
      <c r="G125" s="11" t="s">
        <v>27</v>
      </c>
      <c r="H125" s="11" t="s">
        <v>6608</v>
      </c>
      <c r="I125" s="11" t="s">
        <v>97</v>
      </c>
      <c r="J125" s="11" t="s">
        <v>3781</v>
      </c>
      <c r="K125" s="11" t="s">
        <v>565</v>
      </c>
      <c r="L125" s="11" t="s">
        <v>3496</v>
      </c>
      <c r="M125" s="11" t="s">
        <v>7382</v>
      </c>
      <c r="N125" s="11" t="s">
        <v>4069</v>
      </c>
      <c r="O125" s="11" t="s">
        <v>29</v>
      </c>
      <c r="P125" s="11" t="s">
        <v>5574</v>
      </c>
      <c r="Q125" s="11" t="s">
        <v>34</v>
      </c>
      <c r="R125" s="11" t="s">
        <v>4427</v>
      </c>
      <c r="S125" s="11" t="s">
        <v>5575</v>
      </c>
      <c r="T125" s="11" t="s">
        <v>5576</v>
      </c>
      <c r="U125" s="12">
        <v>43402</v>
      </c>
      <c r="W125" s="11" t="s">
        <v>4993</v>
      </c>
      <c r="X125" s="11" t="s">
        <v>29</v>
      </c>
      <c r="Y125" s="11" t="s">
        <v>29</v>
      </c>
      <c r="AB125" s="11" t="s">
        <v>563</v>
      </c>
      <c r="AC125" s="11" t="s">
        <v>566</v>
      </c>
      <c r="AD125" s="11" t="s">
        <v>567</v>
      </c>
      <c r="AE125" s="11" t="s">
        <v>3987</v>
      </c>
      <c r="AF125" s="11" t="s">
        <v>5740</v>
      </c>
      <c r="AG125" s="11" t="s">
        <v>6982</v>
      </c>
      <c r="AH125" s="11" t="s">
        <v>6985</v>
      </c>
      <c r="AI125" s="11" t="s">
        <v>6983</v>
      </c>
      <c r="AJ125" s="11" t="s">
        <v>7081</v>
      </c>
      <c r="AK125" s="11" t="s">
        <v>7082</v>
      </c>
      <c r="AL125" s="11" t="s">
        <v>7104</v>
      </c>
      <c r="AM125" s="11" t="s">
        <v>29</v>
      </c>
      <c r="AN125" s="11" t="s">
        <v>6991</v>
      </c>
      <c r="AO125" s="11" t="s">
        <v>7326</v>
      </c>
      <c r="AP125" s="11" t="s">
        <v>29</v>
      </c>
      <c r="AQ125" s="11" t="s">
        <v>7314</v>
      </c>
    </row>
    <row r="126" spans="1:43" ht="30" x14ac:dyDescent="0.25">
      <c r="A126" s="10">
        <v>137</v>
      </c>
      <c r="B126" s="10">
        <v>2267</v>
      </c>
      <c r="C126" s="11" t="s">
        <v>6640</v>
      </c>
      <c r="D126" s="11" t="s">
        <v>94</v>
      </c>
      <c r="E126" s="11" t="s">
        <v>564</v>
      </c>
      <c r="F126" s="11" t="s">
        <v>96</v>
      </c>
      <c r="G126" s="11" t="s">
        <v>27</v>
      </c>
      <c r="H126" s="11" t="s">
        <v>6608</v>
      </c>
      <c r="I126" s="11" t="s">
        <v>97</v>
      </c>
      <c r="J126" s="11" t="s">
        <v>3781</v>
      </c>
      <c r="K126" s="11" t="s">
        <v>565</v>
      </c>
      <c r="L126" s="11" t="s">
        <v>3496</v>
      </c>
      <c r="M126" s="11" t="s">
        <v>7382</v>
      </c>
      <c r="N126" s="11" t="s">
        <v>4069</v>
      </c>
      <c r="O126" s="11" t="s">
        <v>29</v>
      </c>
      <c r="P126" s="11" t="s">
        <v>7428</v>
      </c>
      <c r="Q126" s="11" t="s">
        <v>34</v>
      </c>
      <c r="R126" s="11" t="s">
        <v>7429</v>
      </c>
      <c r="S126" s="11" t="s">
        <v>7430</v>
      </c>
      <c r="T126" s="11" t="s">
        <v>29</v>
      </c>
      <c r="U126" s="12">
        <v>43624</v>
      </c>
      <c r="W126" s="11" t="s">
        <v>7431</v>
      </c>
      <c r="X126" s="11" t="s">
        <v>29</v>
      </c>
      <c r="Y126" s="11" t="s">
        <v>29</v>
      </c>
      <c r="AB126" s="11" t="s">
        <v>563</v>
      </c>
      <c r="AC126" s="11" t="s">
        <v>566</v>
      </c>
      <c r="AD126" s="11" t="s">
        <v>567</v>
      </c>
      <c r="AE126" s="11" t="s">
        <v>3987</v>
      </c>
      <c r="AF126" s="11" t="s">
        <v>5740</v>
      </c>
      <c r="AG126" s="11" t="s">
        <v>6982</v>
      </c>
      <c r="AH126" s="11" t="s">
        <v>6985</v>
      </c>
      <c r="AI126" s="11" t="s">
        <v>6983</v>
      </c>
      <c r="AJ126" s="11" t="s">
        <v>7081</v>
      </c>
      <c r="AK126" s="11" t="s">
        <v>7082</v>
      </c>
      <c r="AL126" s="11" t="s">
        <v>7104</v>
      </c>
      <c r="AM126" s="11" t="s">
        <v>29</v>
      </c>
      <c r="AN126" s="11" t="s">
        <v>6991</v>
      </c>
      <c r="AO126" s="11" t="s">
        <v>7326</v>
      </c>
      <c r="AP126" s="11" t="s">
        <v>29</v>
      </c>
      <c r="AQ126" s="11" t="s">
        <v>7314</v>
      </c>
    </row>
    <row r="127" spans="1:43" ht="30" x14ac:dyDescent="0.25">
      <c r="A127" s="10">
        <v>137</v>
      </c>
      <c r="B127" s="10">
        <v>2268</v>
      </c>
      <c r="C127" s="11" t="s">
        <v>6640</v>
      </c>
      <c r="D127" s="11" t="s">
        <v>94</v>
      </c>
      <c r="E127" s="11" t="s">
        <v>564</v>
      </c>
      <c r="F127" s="11" t="s">
        <v>96</v>
      </c>
      <c r="G127" s="11" t="s">
        <v>27</v>
      </c>
      <c r="H127" s="11" t="s">
        <v>6608</v>
      </c>
      <c r="I127" s="11" t="s">
        <v>97</v>
      </c>
      <c r="J127" s="11" t="s">
        <v>3781</v>
      </c>
      <c r="K127" s="11" t="s">
        <v>565</v>
      </c>
      <c r="L127" s="11" t="s">
        <v>3496</v>
      </c>
      <c r="M127" s="11" t="s">
        <v>7382</v>
      </c>
      <c r="N127" s="11" t="s">
        <v>4069</v>
      </c>
      <c r="O127" s="11" t="s">
        <v>29</v>
      </c>
      <c r="P127" s="11" t="s">
        <v>7432</v>
      </c>
      <c r="Q127" s="11" t="s">
        <v>5561</v>
      </c>
      <c r="R127" s="11" t="s">
        <v>7433</v>
      </c>
      <c r="S127" s="11" t="s">
        <v>712</v>
      </c>
      <c r="T127" s="11" t="s">
        <v>7434</v>
      </c>
      <c r="U127" s="12">
        <v>43624</v>
      </c>
      <c r="W127" s="11" t="s">
        <v>7435</v>
      </c>
      <c r="X127" s="11" t="s">
        <v>29</v>
      </c>
      <c r="Y127" s="11" t="s">
        <v>29</v>
      </c>
      <c r="AB127" s="11" t="s">
        <v>563</v>
      </c>
      <c r="AC127" s="11" t="s">
        <v>566</v>
      </c>
      <c r="AD127" s="11" t="s">
        <v>567</v>
      </c>
      <c r="AE127" s="11" t="s">
        <v>3987</v>
      </c>
      <c r="AF127" s="11" t="s">
        <v>5740</v>
      </c>
      <c r="AG127" s="11" t="s">
        <v>6982</v>
      </c>
      <c r="AH127" s="11" t="s">
        <v>6985</v>
      </c>
      <c r="AI127" s="11" t="s">
        <v>6983</v>
      </c>
      <c r="AJ127" s="11" t="s">
        <v>7081</v>
      </c>
      <c r="AK127" s="11" t="s">
        <v>7082</v>
      </c>
      <c r="AL127" s="11" t="s">
        <v>7104</v>
      </c>
      <c r="AM127" s="11" t="s">
        <v>29</v>
      </c>
      <c r="AN127" s="11" t="s">
        <v>6991</v>
      </c>
      <c r="AO127" s="11" t="s">
        <v>7326</v>
      </c>
      <c r="AP127" s="11" t="s">
        <v>29</v>
      </c>
      <c r="AQ127" s="11" t="s">
        <v>7314</v>
      </c>
    </row>
    <row r="128" spans="1:43" ht="30" x14ac:dyDescent="0.25">
      <c r="A128" s="10">
        <v>137</v>
      </c>
      <c r="B128" s="10">
        <v>1833</v>
      </c>
      <c r="C128" s="11" t="s">
        <v>6640</v>
      </c>
      <c r="D128" s="11" t="s">
        <v>94</v>
      </c>
      <c r="E128" s="11" t="s">
        <v>564</v>
      </c>
      <c r="F128" s="11" t="s">
        <v>96</v>
      </c>
      <c r="G128" s="11" t="s">
        <v>27</v>
      </c>
      <c r="H128" s="11" t="s">
        <v>6608</v>
      </c>
      <c r="I128" s="11" t="s">
        <v>97</v>
      </c>
      <c r="J128" s="11" t="s">
        <v>3781</v>
      </c>
      <c r="K128" s="11" t="s">
        <v>565</v>
      </c>
      <c r="L128" s="11" t="s">
        <v>3496</v>
      </c>
      <c r="M128" s="11" t="s">
        <v>7382</v>
      </c>
      <c r="N128" s="11" t="s">
        <v>4069</v>
      </c>
      <c r="O128" s="11" t="s">
        <v>29</v>
      </c>
      <c r="P128" s="11" t="s">
        <v>4046</v>
      </c>
      <c r="Q128" s="11" t="s">
        <v>34</v>
      </c>
      <c r="R128" s="11" t="s">
        <v>4047</v>
      </c>
      <c r="S128" s="11" t="s">
        <v>4048</v>
      </c>
      <c r="T128" s="11" t="s">
        <v>1138</v>
      </c>
      <c r="U128" s="12">
        <v>42954</v>
      </c>
      <c r="W128" s="11" t="s">
        <v>4049</v>
      </c>
      <c r="X128" s="11" t="s">
        <v>29</v>
      </c>
      <c r="Y128" s="11" t="s">
        <v>29</v>
      </c>
      <c r="AB128" s="11" t="s">
        <v>563</v>
      </c>
      <c r="AC128" s="11" t="s">
        <v>566</v>
      </c>
      <c r="AD128" s="11" t="s">
        <v>567</v>
      </c>
      <c r="AE128" s="11" t="s">
        <v>3987</v>
      </c>
      <c r="AF128" s="11" t="s">
        <v>5740</v>
      </c>
      <c r="AG128" s="11" t="s">
        <v>6982</v>
      </c>
      <c r="AH128" s="11" t="s">
        <v>6985</v>
      </c>
      <c r="AI128" s="11" t="s">
        <v>6983</v>
      </c>
      <c r="AJ128" s="11" t="s">
        <v>7081</v>
      </c>
      <c r="AK128" s="11" t="s">
        <v>7082</v>
      </c>
      <c r="AL128" s="11" t="s">
        <v>7104</v>
      </c>
      <c r="AM128" s="11" t="s">
        <v>29</v>
      </c>
      <c r="AN128" s="11" t="s">
        <v>6991</v>
      </c>
      <c r="AO128" s="11" t="s">
        <v>7326</v>
      </c>
      <c r="AP128" s="11" t="s">
        <v>29</v>
      </c>
      <c r="AQ128" s="11" t="s">
        <v>7314</v>
      </c>
    </row>
    <row r="129" spans="1:43" ht="30" x14ac:dyDescent="0.25">
      <c r="A129" s="10">
        <v>320</v>
      </c>
      <c r="B129" s="10">
        <v>1815</v>
      </c>
      <c r="C129" s="11" t="s">
        <v>6769</v>
      </c>
      <c r="D129" s="11" t="s">
        <v>94</v>
      </c>
      <c r="E129" s="11" t="s">
        <v>564</v>
      </c>
      <c r="F129" s="11" t="s">
        <v>96</v>
      </c>
      <c r="G129" s="11" t="s">
        <v>27</v>
      </c>
      <c r="H129" s="11" t="s">
        <v>6608</v>
      </c>
      <c r="I129" s="11" t="s">
        <v>97</v>
      </c>
      <c r="J129" s="11" t="s">
        <v>3781</v>
      </c>
      <c r="K129" s="11" t="s">
        <v>565</v>
      </c>
      <c r="L129" s="11" t="s">
        <v>3496</v>
      </c>
      <c r="M129" s="11" t="s">
        <v>7382</v>
      </c>
      <c r="N129" s="11" t="s">
        <v>4069</v>
      </c>
      <c r="O129" s="11" t="s">
        <v>29</v>
      </c>
      <c r="P129" s="11" t="s">
        <v>3988</v>
      </c>
      <c r="Q129" s="11" t="s">
        <v>34</v>
      </c>
      <c r="R129" s="11" t="s">
        <v>3962</v>
      </c>
      <c r="S129" s="11" t="s">
        <v>3963</v>
      </c>
      <c r="T129" s="11" t="s">
        <v>29</v>
      </c>
      <c r="U129" s="12">
        <v>42940</v>
      </c>
      <c r="W129" s="11" t="s">
        <v>3964</v>
      </c>
      <c r="X129" s="11" t="s">
        <v>29</v>
      </c>
      <c r="Y129" s="11" t="s">
        <v>29</v>
      </c>
      <c r="AB129" s="11" t="s">
        <v>4357</v>
      </c>
      <c r="AC129" s="11" t="s">
        <v>566</v>
      </c>
      <c r="AD129" s="11" t="s">
        <v>567</v>
      </c>
      <c r="AE129" s="11" t="s">
        <v>3987</v>
      </c>
      <c r="AF129" s="11" t="s">
        <v>5740</v>
      </c>
      <c r="AG129" s="11" t="s">
        <v>6982</v>
      </c>
      <c r="AH129" s="11" t="s">
        <v>6985</v>
      </c>
      <c r="AI129" s="11" t="s">
        <v>6983</v>
      </c>
      <c r="AJ129" s="11" t="s">
        <v>7081</v>
      </c>
      <c r="AK129" s="11" t="s">
        <v>7082</v>
      </c>
      <c r="AL129" s="11" t="s">
        <v>7104</v>
      </c>
      <c r="AM129" s="11" t="s">
        <v>29</v>
      </c>
      <c r="AN129" s="11" t="s">
        <v>6991</v>
      </c>
      <c r="AO129" s="11" t="s">
        <v>7326</v>
      </c>
      <c r="AP129" s="11" t="s">
        <v>29</v>
      </c>
      <c r="AQ129" s="11" t="s">
        <v>7314</v>
      </c>
    </row>
    <row r="130" spans="1:43" ht="30" x14ac:dyDescent="0.25">
      <c r="A130" s="10">
        <v>320</v>
      </c>
      <c r="B130" s="10">
        <v>1242</v>
      </c>
      <c r="C130" s="11" t="s">
        <v>6769</v>
      </c>
      <c r="D130" s="11" t="s">
        <v>94</v>
      </c>
      <c r="E130" s="11" t="s">
        <v>564</v>
      </c>
      <c r="F130" s="11" t="s">
        <v>96</v>
      </c>
      <c r="G130" s="11" t="s">
        <v>27</v>
      </c>
      <c r="H130" s="11" t="s">
        <v>6608</v>
      </c>
      <c r="I130" s="11" t="s">
        <v>97</v>
      </c>
      <c r="J130" s="11" t="s">
        <v>3474</v>
      </c>
      <c r="K130" s="11" t="s">
        <v>565</v>
      </c>
      <c r="L130" s="11" t="s">
        <v>3496</v>
      </c>
      <c r="M130" s="11" t="s">
        <v>7382</v>
      </c>
      <c r="N130" s="11" t="s">
        <v>4069</v>
      </c>
      <c r="O130" s="11" t="s">
        <v>29</v>
      </c>
      <c r="P130" s="11" t="s">
        <v>634</v>
      </c>
      <c r="Q130" s="11" t="s">
        <v>34</v>
      </c>
      <c r="R130" s="11" t="s">
        <v>375</v>
      </c>
      <c r="S130" s="11" t="s">
        <v>635</v>
      </c>
      <c r="T130" s="11" t="s">
        <v>545</v>
      </c>
      <c r="U130" s="12">
        <v>37564</v>
      </c>
      <c r="W130" s="11" t="s">
        <v>636</v>
      </c>
      <c r="X130" s="11" t="s">
        <v>29</v>
      </c>
      <c r="Y130" s="11" t="s">
        <v>29</v>
      </c>
      <c r="AB130" s="11" t="s">
        <v>4357</v>
      </c>
      <c r="AC130" s="11" t="s">
        <v>566</v>
      </c>
      <c r="AD130" s="11" t="s">
        <v>567</v>
      </c>
      <c r="AE130" s="11" t="s">
        <v>3987</v>
      </c>
      <c r="AF130" s="11" t="s">
        <v>5740</v>
      </c>
      <c r="AG130" s="11" t="s">
        <v>6982</v>
      </c>
      <c r="AH130" s="11" t="s">
        <v>6985</v>
      </c>
      <c r="AI130" s="11" t="s">
        <v>6983</v>
      </c>
      <c r="AJ130" s="11" t="s">
        <v>7081</v>
      </c>
      <c r="AK130" s="11" t="s">
        <v>7082</v>
      </c>
      <c r="AL130" s="11" t="s">
        <v>7104</v>
      </c>
      <c r="AM130" s="11" t="s">
        <v>29</v>
      </c>
      <c r="AN130" s="11" t="s">
        <v>6991</v>
      </c>
      <c r="AO130" s="11" t="s">
        <v>7326</v>
      </c>
      <c r="AP130" s="11" t="s">
        <v>29</v>
      </c>
      <c r="AQ130" s="11" t="s">
        <v>7314</v>
      </c>
    </row>
    <row r="131" spans="1:43" ht="30" x14ac:dyDescent="0.25">
      <c r="A131" s="10">
        <v>298</v>
      </c>
      <c r="B131" s="10">
        <v>1769</v>
      </c>
      <c r="C131" s="11" t="s">
        <v>6839</v>
      </c>
      <c r="D131" s="11" t="s">
        <v>94</v>
      </c>
      <c r="E131" s="11" t="s">
        <v>564</v>
      </c>
      <c r="F131" s="11" t="s">
        <v>96</v>
      </c>
      <c r="G131" s="11" t="s">
        <v>27</v>
      </c>
      <c r="H131" s="11" t="s">
        <v>6608</v>
      </c>
      <c r="I131" s="11" t="s">
        <v>97</v>
      </c>
      <c r="J131" s="11" t="s">
        <v>3781</v>
      </c>
      <c r="K131" s="11" t="s">
        <v>565</v>
      </c>
      <c r="L131" s="11" t="s">
        <v>3496</v>
      </c>
      <c r="M131" s="11" t="s">
        <v>7382</v>
      </c>
      <c r="N131" s="11" t="s">
        <v>4069</v>
      </c>
      <c r="O131" s="11" t="s">
        <v>29</v>
      </c>
      <c r="P131" s="11" t="s">
        <v>3758</v>
      </c>
      <c r="Q131" s="11" t="s">
        <v>34</v>
      </c>
      <c r="R131" s="11" t="s">
        <v>1482</v>
      </c>
      <c r="S131" s="11" t="s">
        <v>3759</v>
      </c>
      <c r="T131" s="11" t="s">
        <v>461</v>
      </c>
      <c r="U131" s="12">
        <v>42716</v>
      </c>
      <c r="W131" s="11" t="s">
        <v>3760</v>
      </c>
      <c r="X131" s="11" t="s">
        <v>29</v>
      </c>
      <c r="Y131" s="11" t="s">
        <v>29</v>
      </c>
      <c r="AB131" s="11" t="s">
        <v>3784</v>
      </c>
      <c r="AC131" s="11" t="s">
        <v>566</v>
      </c>
      <c r="AD131" s="11" t="s">
        <v>567</v>
      </c>
      <c r="AE131" s="11" t="s">
        <v>3987</v>
      </c>
      <c r="AF131" s="11" t="s">
        <v>5740</v>
      </c>
      <c r="AG131" s="11" t="s">
        <v>6982</v>
      </c>
      <c r="AH131" s="11" t="s">
        <v>6985</v>
      </c>
      <c r="AI131" s="11" t="s">
        <v>6983</v>
      </c>
      <c r="AJ131" s="11" t="s">
        <v>7081</v>
      </c>
      <c r="AK131" s="11" t="s">
        <v>7082</v>
      </c>
      <c r="AL131" s="11" t="s">
        <v>7104</v>
      </c>
      <c r="AM131" s="11" t="s">
        <v>29</v>
      </c>
      <c r="AN131" s="11" t="s">
        <v>6991</v>
      </c>
      <c r="AO131" s="11" t="s">
        <v>7326</v>
      </c>
      <c r="AP131" s="11" t="s">
        <v>29</v>
      </c>
      <c r="AQ131" s="11" t="s">
        <v>7314</v>
      </c>
    </row>
    <row r="132" spans="1:43" ht="30" x14ac:dyDescent="0.25">
      <c r="A132" s="10">
        <v>291</v>
      </c>
      <c r="B132" s="10">
        <v>1219</v>
      </c>
      <c r="C132" s="11" t="s">
        <v>6803</v>
      </c>
      <c r="D132" s="11" t="s">
        <v>94</v>
      </c>
      <c r="E132" s="11" t="s">
        <v>564</v>
      </c>
      <c r="F132" s="11" t="s">
        <v>96</v>
      </c>
      <c r="G132" s="11" t="s">
        <v>27</v>
      </c>
      <c r="H132" s="11" t="s">
        <v>6608</v>
      </c>
      <c r="I132" s="11" t="s">
        <v>97</v>
      </c>
      <c r="J132" s="11" t="s">
        <v>3781</v>
      </c>
      <c r="K132" s="11" t="s">
        <v>565</v>
      </c>
      <c r="L132" s="11" t="s">
        <v>3496</v>
      </c>
      <c r="M132" s="11" t="s">
        <v>7382</v>
      </c>
      <c r="N132" s="11" t="s">
        <v>4069</v>
      </c>
      <c r="O132" s="11" t="s">
        <v>29</v>
      </c>
      <c r="P132" s="11" t="s">
        <v>569</v>
      </c>
      <c r="Q132" s="11" t="s">
        <v>122</v>
      </c>
      <c r="R132" s="11" t="s">
        <v>432</v>
      </c>
      <c r="S132" s="11" t="s">
        <v>570</v>
      </c>
      <c r="T132" s="11" t="s">
        <v>561</v>
      </c>
      <c r="U132" s="12">
        <v>42590</v>
      </c>
      <c r="W132" s="11" t="s">
        <v>571</v>
      </c>
      <c r="X132" s="11" t="s">
        <v>29</v>
      </c>
      <c r="Y132" s="11" t="s">
        <v>29</v>
      </c>
      <c r="AB132" s="11" t="s">
        <v>3665</v>
      </c>
      <c r="AC132" s="11" t="s">
        <v>566</v>
      </c>
      <c r="AD132" s="11" t="s">
        <v>567</v>
      </c>
      <c r="AE132" s="11" t="s">
        <v>3987</v>
      </c>
      <c r="AF132" s="11" t="s">
        <v>5740</v>
      </c>
      <c r="AG132" s="11" t="s">
        <v>6982</v>
      </c>
      <c r="AH132" s="11" t="s">
        <v>6985</v>
      </c>
      <c r="AI132" s="11" t="s">
        <v>6983</v>
      </c>
      <c r="AJ132" s="11" t="s">
        <v>7081</v>
      </c>
      <c r="AK132" s="11" t="s">
        <v>7082</v>
      </c>
      <c r="AL132" s="11" t="s">
        <v>7104</v>
      </c>
      <c r="AM132" s="11" t="s">
        <v>29</v>
      </c>
      <c r="AN132" s="11" t="s">
        <v>6991</v>
      </c>
      <c r="AO132" s="11" t="s">
        <v>7326</v>
      </c>
      <c r="AP132" s="11" t="s">
        <v>29</v>
      </c>
      <c r="AQ132" s="11" t="s">
        <v>7314</v>
      </c>
    </row>
    <row r="133" spans="1:43" ht="30" x14ac:dyDescent="0.25">
      <c r="A133" s="10">
        <v>291</v>
      </c>
      <c r="B133" s="10">
        <v>1951</v>
      </c>
      <c r="C133" s="11" t="s">
        <v>6803</v>
      </c>
      <c r="D133" s="11" t="s">
        <v>94</v>
      </c>
      <c r="E133" s="11" t="s">
        <v>564</v>
      </c>
      <c r="F133" s="11" t="s">
        <v>96</v>
      </c>
      <c r="G133" s="11" t="s">
        <v>27</v>
      </c>
      <c r="H133" s="11" t="s">
        <v>6608</v>
      </c>
      <c r="I133" s="11" t="s">
        <v>97</v>
      </c>
      <c r="J133" s="11" t="s">
        <v>3781</v>
      </c>
      <c r="K133" s="11" t="s">
        <v>565</v>
      </c>
      <c r="L133" s="11" t="s">
        <v>3496</v>
      </c>
      <c r="M133" s="11" t="s">
        <v>7382</v>
      </c>
      <c r="N133" s="11" t="s">
        <v>4069</v>
      </c>
      <c r="O133" s="11" t="s">
        <v>29</v>
      </c>
      <c r="P133" s="11" t="s">
        <v>4561</v>
      </c>
      <c r="Q133" s="11" t="s">
        <v>34</v>
      </c>
      <c r="R133" s="11" t="s">
        <v>4562</v>
      </c>
      <c r="S133" s="11" t="s">
        <v>4563</v>
      </c>
      <c r="T133" s="11" t="s">
        <v>670</v>
      </c>
      <c r="U133" s="12">
        <v>43164</v>
      </c>
      <c r="W133" s="11" t="s">
        <v>4564</v>
      </c>
      <c r="X133" s="11" t="s">
        <v>29</v>
      </c>
      <c r="Y133" s="11" t="s">
        <v>29</v>
      </c>
      <c r="AB133" s="11" t="s">
        <v>3665</v>
      </c>
      <c r="AC133" s="11" t="s">
        <v>566</v>
      </c>
      <c r="AD133" s="11" t="s">
        <v>567</v>
      </c>
      <c r="AE133" s="11" t="s">
        <v>3987</v>
      </c>
      <c r="AF133" s="11" t="s">
        <v>5740</v>
      </c>
      <c r="AG133" s="11" t="s">
        <v>6982</v>
      </c>
      <c r="AH133" s="11" t="s">
        <v>6985</v>
      </c>
      <c r="AI133" s="11" t="s">
        <v>6983</v>
      </c>
      <c r="AJ133" s="11" t="s">
        <v>7081</v>
      </c>
      <c r="AK133" s="11" t="s">
        <v>7082</v>
      </c>
      <c r="AL133" s="11" t="s">
        <v>7104</v>
      </c>
      <c r="AM133" s="11" t="s">
        <v>29</v>
      </c>
      <c r="AN133" s="11" t="s">
        <v>6991</v>
      </c>
      <c r="AO133" s="11" t="s">
        <v>7326</v>
      </c>
      <c r="AP133" s="11" t="s">
        <v>29</v>
      </c>
      <c r="AQ133" s="11" t="s">
        <v>7314</v>
      </c>
    </row>
    <row r="134" spans="1:43" ht="30" x14ac:dyDescent="0.25">
      <c r="A134" s="10">
        <v>212</v>
      </c>
      <c r="B134" s="10">
        <v>1831</v>
      </c>
      <c r="C134" s="11" t="s">
        <v>6649</v>
      </c>
      <c r="D134" s="11" t="s">
        <v>1662</v>
      </c>
      <c r="E134" s="11" t="s">
        <v>463</v>
      </c>
      <c r="F134" s="11" t="s">
        <v>96</v>
      </c>
      <c r="G134" s="11" t="s">
        <v>27</v>
      </c>
      <c r="H134" s="11" t="s">
        <v>6650</v>
      </c>
      <c r="I134" s="11" t="s">
        <v>97</v>
      </c>
      <c r="J134" s="11" t="s">
        <v>3476</v>
      </c>
      <c r="K134" s="11" t="s">
        <v>1663</v>
      </c>
      <c r="L134" s="11" t="s">
        <v>1666</v>
      </c>
      <c r="M134" s="11" t="s">
        <v>5050</v>
      </c>
      <c r="N134" s="11" t="s">
        <v>52</v>
      </c>
      <c r="O134" s="11" t="s">
        <v>3641</v>
      </c>
      <c r="P134" s="11" t="s">
        <v>4029</v>
      </c>
      <c r="Q134" s="11" t="s">
        <v>122</v>
      </c>
      <c r="R134" s="11" t="s">
        <v>4030</v>
      </c>
      <c r="S134" s="11" t="s">
        <v>4031</v>
      </c>
      <c r="T134" s="11" t="s">
        <v>29</v>
      </c>
      <c r="U134" s="12">
        <v>42968</v>
      </c>
      <c r="W134" s="11" t="s">
        <v>4032</v>
      </c>
      <c r="X134" s="11" t="s">
        <v>29</v>
      </c>
      <c r="Y134" s="11" t="s">
        <v>29</v>
      </c>
      <c r="AB134" s="11" t="s">
        <v>3959</v>
      </c>
      <c r="AC134" s="11" t="s">
        <v>1664</v>
      </c>
      <c r="AD134" s="11" t="s">
        <v>1665</v>
      </c>
      <c r="AE134" s="11" t="s">
        <v>29</v>
      </c>
      <c r="AF134" s="11" t="s">
        <v>6080</v>
      </c>
      <c r="AG134" s="11" t="s">
        <v>6986</v>
      </c>
      <c r="AH134" s="11" t="s">
        <v>6990</v>
      </c>
      <c r="AI134" s="11" t="s">
        <v>6988</v>
      </c>
      <c r="AJ134" s="11" t="s">
        <v>7075</v>
      </c>
      <c r="AK134" s="11" t="s">
        <v>7076</v>
      </c>
      <c r="AL134" s="11" t="s">
        <v>7111</v>
      </c>
      <c r="AM134" s="11" t="s">
        <v>29</v>
      </c>
      <c r="AN134" s="11" t="s">
        <v>6991</v>
      </c>
      <c r="AO134" s="11" t="s">
        <v>7328</v>
      </c>
      <c r="AP134" s="11" t="s">
        <v>7321</v>
      </c>
      <c r="AQ134" s="11" t="s">
        <v>7319</v>
      </c>
    </row>
    <row r="135" spans="1:43" ht="30" x14ac:dyDescent="0.25">
      <c r="A135" s="10">
        <v>212</v>
      </c>
      <c r="B135" s="10">
        <v>1473</v>
      </c>
      <c r="C135" s="11" t="s">
        <v>6649</v>
      </c>
      <c r="D135" s="11" t="s">
        <v>1662</v>
      </c>
      <c r="E135" s="11" t="s">
        <v>463</v>
      </c>
      <c r="F135" s="11" t="s">
        <v>96</v>
      </c>
      <c r="G135" s="11" t="s">
        <v>27</v>
      </c>
      <c r="H135" s="11" t="s">
        <v>6650</v>
      </c>
      <c r="I135" s="11" t="s">
        <v>97</v>
      </c>
      <c r="J135" s="11" t="s">
        <v>3476</v>
      </c>
      <c r="K135" s="11" t="s">
        <v>1663</v>
      </c>
      <c r="L135" s="11" t="s">
        <v>1666</v>
      </c>
      <c r="M135" s="11" t="s">
        <v>5050</v>
      </c>
      <c r="N135" s="11" t="s">
        <v>52</v>
      </c>
      <c r="O135" s="11" t="s">
        <v>3641</v>
      </c>
      <c r="P135" s="11" t="s">
        <v>1671</v>
      </c>
      <c r="Q135" s="11" t="s">
        <v>34</v>
      </c>
      <c r="R135" s="11" t="s">
        <v>1672</v>
      </c>
      <c r="S135" s="11" t="s">
        <v>1673</v>
      </c>
      <c r="T135" s="11" t="s">
        <v>29</v>
      </c>
      <c r="U135" s="12">
        <v>42079</v>
      </c>
      <c r="V135" s="12"/>
      <c r="W135" s="11" t="s">
        <v>1674</v>
      </c>
      <c r="X135" s="11" t="s">
        <v>29</v>
      </c>
      <c r="Y135" s="11" t="s">
        <v>29</v>
      </c>
      <c r="AB135" s="11" t="s">
        <v>3959</v>
      </c>
      <c r="AC135" s="11" t="s">
        <v>1664</v>
      </c>
      <c r="AD135" s="11" t="s">
        <v>1665</v>
      </c>
      <c r="AE135" s="11" t="s">
        <v>29</v>
      </c>
      <c r="AF135" s="11" t="s">
        <v>6080</v>
      </c>
      <c r="AG135" s="11" t="s">
        <v>6986</v>
      </c>
      <c r="AH135" s="11" t="s">
        <v>6990</v>
      </c>
      <c r="AI135" s="11" t="s">
        <v>6988</v>
      </c>
      <c r="AJ135" s="11" t="s">
        <v>7075</v>
      </c>
      <c r="AK135" s="11" t="s">
        <v>7076</v>
      </c>
      <c r="AL135" s="11" t="s">
        <v>7111</v>
      </c>
      <c r="AM135" s="11" t="s">
        <v>29</v>
      </c>
      <c r="AN135" s="11" t="s">
        <v>6991</v>
      </c>
      <c r="AO135" s="11" t="s">
        <v>7328</v>
      </c>
      <c r="AP135" s="11" t="s">
        <v>7321</v>
      </c>
      <c r="AQ135" s="11" t="s">
        <v>7319</v>
      </c>
    </row>
    <row r="136" spans="1:43" ht="30" x14ac:dyDescent="0.25">
      <c r="A136" s="10">
        <v>212</v>
      </c>
      <c r="B136" s="10">
        <v>1474</v>
      </c>
      <c r="C136" s="11" t="s">
        <v>6649</v>
      </c>
      <c r="D136" s="11" t="s">
        <v>1662</v>
      </c>
      <c r="E136" s="11" t="s">
        <v>463</v>
      </c>
      <c r="F136" s="11" t="s">
        <v>96</v>
      </c>
      <c r="G136" s="11" t="s">
        <v>27</v>
      </c>
      <c r="H136" s="11" t="s">
        <v>6650</v>
      </c>
      <c r="I136" s="11" t="s">
        <v>97</v>
      </c>
      <c r="J136" s="11" t="s">
        <v>3476</v>
      </c>
      <c r="K136" s="11" t="s">
        <v>1663</v>
      </c>
      <c r="L136" s="11" t="s">
        <v>1666</v>
      </c>
      <c r="M136" s="11" t="s">
        <v>5050</v>
      </c>
      <c r="N136" s="11" t="s">
        <v>52</v>
      </c>
      <c r="O136" s="11" t="s">
        <v>3641</v>
      </c>
      <c r="P136" s="11" t="s">
        <v>1678</v>
      </c>
      <c r="Q136" s="11" t="s">
        <v>34</v>
      </c>
      <c r="R136" s="11" t="s">
        <v>1679</v>
      </c>
      <c r="S136" s="11" t="s">
        <v>1680</v>
      </c>
      <c r="T136" s="11" t="s">
        <v>1681</v>
      </c>
      <c r="U136" s="12">
        <v>41099</v>
      </c>
      <c r="W136" s="11" t="s">
        <v>1682</v>
      </c>
      <c r="X136" s="11" t="s">
        <v>29</v>
      </c>
      <c r="Y136" s="11" t="s">
        <v>29</v>
      </c>
      <c r="AB136" s="11" t="s">
        <v>3959</v>
      </c>
      <c r="AC136" s="11" t="s">
        <v>1664</v>
      </c>
      <c r="AD136" s="11" t="s">
        <v>1665</v>
      </c>
      <c r="AE136" s="11" t="s">
        <v>29</v>
      </c>
      <c r="AF136" s="11" t="s">
        <v>6080</v>
      </c>
      <c r="AG136" s="11" t="s">
        <v>6986</v>
      </c>
      <c r="AH136" s="11" t="s">
        <v>6990</v>
      </c>
      <c r="AI136" s="11" t="s">
        <v>6988</v>
      </c>
      <c r="AJ136" s="11" t="s">
        <v>7075</v>
      </c>
      <c r="AK136" s="11" t="s">
        <v>7076</v>
      </c>
      <c r="AL136" s="11" t="s">
        <v>7111</v>
      </c>
      <c r="AM136" s="11" t="s">
        <v>29</v>
      </c>
      <c r="AN136" s="11" t="s">
        <v>6991</v>
      </c>
      <c r="AO136" s="11" t="s">
        <v>7328</v>
      </c>
      <c r="AP136" s="11" t="s">
        <v>7321</v>
      </c>
      <c r="AQ136" s="11" t="s">
        <v>7319</v>
      </c>
    </row>
    <row r="137" spans="1:43" ht="30" x14ac:dyDescent="0.25">
      <c r="A137" s="10">
        <v>212</v>
      </c>
      <c r="B137" s="10">
        <v>1472</v>
      </c>
      <c r="C137" s="11" t="s">
        <v>6649</v>
      </c>
      <c r="D137" s="11" t="s">
        <v>1662</v>
      </c>
      <c r="E137" s="11" t="s">
        <v>463</v>
      </c>
      <c r="F137" s="11" t="s">
        <v>96</v>
      </c>
      <c r="G137" s="11" t="s">
        <v>27</v>
      </c>
      <c r="H137" s="11" t="s">
        <v>6650</v>
      </c>
      <c r="I137" s="11" t="s">
        <v>97</v>
      </c>
      <c r="J137" s="11" t="s">
        <v>3476</v>
      </c>
      <c r="K137" s="11" t="s">
        <v>1663</v>
      </c>
      <c r="L137" s="11" t="s">
        <v>1666</v>
      </c>
      <c r="M137" s="11" t="s">
        <v>5050</v>
      </c>
      <c r="N137" s="11" t="s">
        <v>52</v>
      </c>
      <c r="O137" s="11" t="s">
        <v>3641</v>
      </c>
      <c r="P137" s="11" t="s">
        <v>1667</v>
      </c>
      <c r="Q137" s="11" t="s">
        <v>34</v>
      </c>
      <c r="R137" s="11" t="s">
        <v>1668</v>
      </c>
      <c r="S137" s="11" t="s">
        <v>1669</v>
      </c>
      <c r="T137" s="11" t="s">
        <v>138</v>
      </c>
      <c r="U137" s="12">
        <v>41890</v>
      </c>
      <c r="W137" s="11" t="s">
        <v>1670</v>
      </c>
      <c r="X137" s="11" t="s">
        <v>29</v>
      </c>
      <c r="Y137" s="11" t="s">
        <v>29</v>
      </c>
      <c r="AB137" s="11" t="s">
        <v>3959</v>
      </c>
      <c r="AC137" s="11" t="s">
        <v>1664</v>
      </c>
      <c r="AD137" s="11" t="s">
        <v>1665</v>
      </c>
      <c r="AE137" s="11" t="s">
        <v>29</v>
      </c>
      <c r="AF137" s="11" t="s">
        <v>6080</v>
      </c>
      <c r="AG137" s="11" t="s">
        <v>6986</v>
      </c>
      <c r="AH137" s="11" t="s">
        <v>6990</v>
      </c>
      <c r="AI137" s="11" t="s">
        <v>6988</v>
      </c>
      <c r="AJ137" s="11" t="s">
        <v>7075</v>
      </c>
      <c r="AK137" s="11" t="s">
        <v>7076</v>
      </c>
      <c r="AL137" s="11" t="s">
        <v>7111</v>
      </c>
      <c r="AM137" s="11" t="s">
        <v>29</v>
      </c>
      <c r="AN137" s="11" t="s">
        <v>6991</v>
      </c>
      <c r="AO137" s="11" t="s">
        <v>7328</v>
      </c>
      <c r="AP137" s="11" t="s">
        <v>7321</v>
      </c>
      <c r="AQ137" s="11" t="s">
        <v>7319</v>
      </c>
    </row>
    <row r="138" spans="1:43" ht="30" x14ac:dyDescent="0.25">
      <c r="A138" s="10">
        <v>212</v>
      </c>
      <c r="B138" s="10">
        <v>2295</v>
      </c>
      <c r="C138" s="11" t="s">
        <v>6649</v>
      </c>
      <c r="D138" s="11" t="s">
        <v>1662</v>
      </c>
      <c r="E138" s="11" t="s">
        <v>463</v>
      </c>
      <c r="F138" s="11" t="s">
        <v>96</v>
      </c>
      <c r="G138" s="11" t="s">
        <v>27</v>
      </c>
      <c r="H138" s="11" t="s">
        <v>6650</v>
      </c>
      <c r="I138" s="11" t="s">
        <v>97</v>
      </c>
      <c r="J138" s="11" t="s">
        <v>3476</v>
      </c>
      <c r="K138" s="11" t="s">
        <v>1663</v>
      </c>
      <c r="L138" s="11" t="s">
        <v>1666</v>
      </c>
      <c r="M138" s="11" t="s">
        <v>5050</v>
      </c>
      <c r="N138" s="11" t="s">
        <v>52</v>
      </c>
      <c r="O138" s="11" t="s">
        <v>3641</v>
      </c>
      <c r="P138" s="11" t="s">
        <v>7552</v>
      </c>
      <c r="Q138" s="11" t="s">
        <v>5561</v>
      </c>
      <c r="R138" s="11" t="s">
        <v>7553</v>
      </c>
      <c r="S138" s="11" t="s">
        <v>7554</v>
      </c>
      <c r="T138" s="11" t="s">
        <v>29</v>
      </c>
      <c r="U138" s="12">
        <v>43654</v>
      </c>
      <c r="W138" s="11" t="s">
        <v>7662</v>
      </c>
      <c r="X138" s="11" t="s">
        <v>29</v>
      </c>
      <c r="Y138" s="11" t="s">
        <v>29</v>
      </c>
      <c r="AB138" s="11" t="s">
        <v>3959</v>
      </c>
      <c r="AC138" s="11" t="s">
        <v>1664</v>
      </c>
      <c r="AD138" s="11" t="s">
        <v>1665</v>
      </c>
      <c r="AE138" s="11" t="s">
        <v>29</v>
      </c>
      <c r="AF138" s="11" t="s">
        <v>6080</v>
      </c>
      <c r="AG138" s="11" t="s">
        <v>6986</v>
      </c>
      <c r="AH138" s="11" t="s">
        <v>6990</v>
      </c>
      <c r="AI138" s="11" t="s">
        <v>6988</v>
      </c>
      <c r="AJ138" s="11" t="s">
        <v>7075</v>
      </c>
      <c r="AK138" s="11" t="s">
        <v>7076</v>
      </c>
      <c r="AL138" s="11" t="s">
        <v>7111</v>
      </c>
      <c r="AM138" s="11" t="s">
        <v>29</v>
      </c>
      <c r="AN138" s="11" t="s">
        <v>6991</v>
      </c>
      <c r="AO138" s="11" t="s">
        <v>7328</v>
      </c>
      <c r="AP138" s="11" t="s">
        <v>7321</v>
      </c>
      <c r="AQ138" s="11" t="s">
        <v>7319</v>
      </c>
    </row>
    <row r="139" spans="1:43" ht="30" x14ac:dyDescent="0.25">
      <c r="A139" s="10">
        <v>212</v>
      </c>
      <c r="B139" s="10">
        <v>1849</v>
      </c>
      <c r="C139" s="11" t="s">
        <v>6649</v>
      </c>
      <c r="D139" s="11" t="s">
        <v>1662</v>
      </c>
      <c r="E139" s="11" t="s">
        <v>463</v>
      </c>
      <c r="F139" s="11" t="s">
        <v>96</v>
      </c>
      <c r="G139" s="11" t="s">
        <v>27</v>
      </c>
      <c r="H139" s="11" t="s">
        <v>6650</v>
      </c>
      <c r="I139" s="11" t="s">
        <v>97</v>
      </c>
      <c r="J139" s="11" t="s">
        <v>3476</v>
      </c>
      <c r="K139" s="11" t="s">
        <v>1663</v>
      </c>
      <c r="L139" s="11" t="s">
        <v>1666</v>
      </c>
      <c r="M139" s="11" t="s">
        <v>5050</v>
      </c>
      <c r="N139" s="11" t="s">
        <v>52</v>
      </c>
      <c r="O139" s="11" t="s">
        <v>3641</v>
      </c>
      <c r="P139" s="11" t="s">
        <v>4104</v>
      </c>
      <c r="Q139" s="11" t="s">
        <v>34</v>
      </c>
      <c r="R139" s="11" t="s">
        <v>4105</v>
      </c>
      <c r="S139" s="11" t="s">
        <v>4106</v>
      </c>
      <c r="T139" s="11" t="s">
        <v>29</v>
      </c>
      <c r="U139" s="12">
        <v>42983</v>
      </c>
      <c r="W139" s="11" t="s">
        <v>4107</v>
      </c>
      <c r="X139" s="11" t="s">
        <v>29</v>
      </c>
      <c r="Y139" s="11" t="s">
        <v>29</v>
      </c>
      <c r="AB139" s="11" t="s">
        <v>3959</v>
      </c>
      <c r="AC139" s="11" t="s">
        <v>1664</v>
      </c>
      <c r="AD139" s="11" t="s">
        <v>1665</v>
      </c>
      <c r="AE139" s="11" t="s">
        <v>29</v>
      </c>
      <c r="AF139" s="11" t="s">
        <v>6080</v>
      </c>
      <c r="AG139" s="11" t="s">
        <v>6986</v>
      </c>
      <c r="AH139" s="11" t="s">
        <v>6990</v>
      </c>
      <c r="AI139" s="11" t="s">
        <v>6988</v>
      </c>
      <c r="AJ139" s="11" t="s">
        <v>7075</v>
      </c>
      <c r="AK139" s="11" t="s">
        <v>7076</v>
      </c>
      <c r="AL139" s="11" t="s">
        <v>7111</v>
      </c>
      <c r="AM139" s="11" t="s">
        <v>29</v>
      </c>
      <c r="AN139" s="11" t="s">
        <v>6991</v>
      </c>
      <c r="AO139" s="11" t="s">
        <v>7328</v>
      </c>
      <c r="AP139" s="11" t="s">
        <v>7321</v>
      </c>
      <c r="AQ139" s="11" t="s">
        <v>7319</v>
      </c>
    </row>
    <row r="140" spans="1:43" ht="30" x14ac:dyDescent="0.25">
      <c r="A140" s="10">
        <v>366</v>
      </c>
      <c r="B140" s="10">
        <v>2098</v>
      </c>
      <c r="C140" s="11" t="s">
        <v>6875</v>
      </c>
      <c r="D140" s="11" t="s">
        <v>94</v>
      </c>
      <c r="E140" s="11" t="s">
        <v>894</v>
      </c>
      <c r="F140" s="11" t="s">
        <v>96</v>
      </c>
      <c r="G140" s="11" t="s">
        <v>27</v>
      </c>
      <c r="H140" s="11" t="s">
        <v>6608</v>
      </c>
      <c r="I140" s="11" t="s">
        <v>97</v>
      </c>
      <c r="J140" s="11" t="s">
        <v>5047</v>
      </c>
      <c r="K140" s="11" t="s">
        <v>5275</v>
      </c>
      <c r="L140" s="11" t="s">
        <v>5243</v>
      </c>
      <c r="M140" s="11" t="s">
        <v>5050</v>
      </c>
      <c r="N140" s="11" t="s">
        <v>5051</v>
      </c>
      <c r="O140" s="11" t="s">
        <v>6876</v>
      </c>
      <c r="P140" s="11" t="s">
        <v>5278</v>
      </c>
      <c r="Q140" s="11" t="s">
        <v>34</v>
      </c>
      <c r="R140" s="11" t="s">
        <v>5279</v>
      </c>
      <c r="S140" s="11" t="s">
        <v>4110</v>
      </c>
      <c r="T140" s="11" t="s">
        <v>29</v>
      </c>
      <c r="U140" s="12"/>
      <c r="W140" s="11" t="s">
        <v>5479</v>
      </c>
      <c r="X140" s="11" t="s">
        <v>29</v>
      </c>
      <c r="Y140" s="11" t="s">
        <v>29</v>
      </c>
      <c r="AB140" s="11" t="s">
        <v>5274</v>
      </c>
      <c r="AC140" s="11" t="s">
        <v>5276</v>
      </c>
      <c r="AD140" s="11" t="s">
        <v>5277</v>
      </c>
      <c r="AE140" s="11" t="s">
        <v>7399</v>
      </c>
      <c r="AF140" s="11" t="s">
        <v>5883</v>
      </c>
      <c r="AG140" s="11" t="s">
        <v>6982</v>
      </c>
      <c r="AH140" s="11" t="s">
        <v>6997</v>
      </c>
      <c r="AI140" s="11" t="s">
        <v>6988</v>
      </c>
      <c r="AJ140" s="11" t="s">
        <v>7188</v>
      </c>
      <c r="AK140" s="11" t="s">
        <v>7076</v>
      </c>
      <c r="AL140" s="11" t="s">
        <v>7299</v>
      </c>
      <c r="AM140" s="11" t="s">
        <v>29</v>
      </c>
      <c r="AN140" s="11" t="s">
        <v>7655</v>
      </c>
      <c r="AO140" s="11" t="s">
        <v>7320</v>
      </c>
      <c r="AP140" s="11" t="s">
        <v>29</v>
      </c>
      <c r="AQ140" s="11" t="s">
        <v>7319</v>
      </c>
    </row>
    <row r="141" spans="1:43" ht="30" x14ac:dyDescent="0.25">
      <c r="A141" s="10">
        <v>253</v>
      </c>
      <c r="B141" s="10">
        <v>1549</v>
      </c>
      <c r="C141" s="11" t="s">
        <v>6701</v>
      </c>
      <c r="D141" s="11" t="s">
        <v>4850</v>
      </c>
      <c r="E141" s="11" t="s">
        <v>2082</v>
      </c>
      <c r="F141" s="11" t="s">
        <v>251</v>
      </c>
      <c r="G141" s="11" t="s">
        <v>27</v>
      </c>
      <c r="H141" s="11" t="s">
        <v>6603</v>
      </c>
      <c r="I141" s="11" t="s">
        <v>116</v>
      </c>
      <c r="J141" s="11" t="s">
        <v>3474</v>
      </c>
      <c r="K141" s="11" t="s">
        <v>2083</v>
      </c>
      <c r="L141" s="11" t="s">
        <v>892</v>
      </c>
      <c r="M141" s="11" t="s">
        <v>32</v>
      </c>
      <c r="N141" s="11" t="s">
        <v>7383</v>
      </c>
      <c r="O141" s="11" t="s">
        <v>4074</v>
      </c>
      <c r="P141" s="11" t="s">
        <v>2086</v>
      </c>
      <c r="Q141" s="11" t="s">
        <v>5561</v>
      </c>
      <c r="R141" s="11" t="s">
        <v>2087</v>
      </c>
      <c r="S141" s="11" t="s">
        <v>2088</v>
      </c>
      <c r="T141" s="11" t="s">
        <v>691</v>
      </c>
      <c r="U141" s="12">
        <v>38145</v>
      </c>
      <c r="W141" s="11" t="s">
        <v>2089</v>
      </c>
      <c r="X141" s="11" t="s">
        <v>29</v>
      </c>
      <c r="Y141" s="11" t="s">
        <v>29</v>
      </c>
      <c r="AB141" s="11" t="s">
        <v>2081</v>
      </c>
      <c r="AC141" s="11" t="s">
        <v>2084</v>
      </c>
      <c r="AD141" s="11" t="s">
        <v>2085</v>
      </c>
      <c r="AE141" s="11" t="s">
        <v>29</v>
      </c>
      <c r="AF141" s="11" t="s">
        <v>5768</v>
      </c>
      <c r="AG141" s="11" t="s">
        <v>6980</v>
      </c>
      <c r="AH141" s="11" t="s">
        <v>6975</v>
      </c>
      <c r="AI141" s="11" t="s">
        <v>6976</v>
      </c>
      <c r="AJ141" s="11" t="s">
        <v>7090</v>
      </c>
      <c r="AK141" s="11" t="s">
        <v>7076</v>
      </c>
      <c r="AL141" s="11" t="s">
        <v>7154</v>
      </c>
      <c r="AM141" s="11" t="s">
        <v>29</v>
      </c>
      <c r="AN141" s="11" t="s">
        <v>6991</v>
      </c>
      <c r="AO141" s="11" t="s">
        <v>7326</v>
      </c>
      <c r="AP141" s="11" t="s">
        <v>7323</v>
      </c>
      <c r="AQ141" s="11" t="s">
        <v>7319</v>
      </c>
    </row>
    <row r="142" spans="1:43" ht="30" x14ac:dyDescent="0.25">
      <c r="A142" s="10">
        <v>210</v>
      </c>
      <c r="B142" s="10">
        <v>1470</v>
      </c>
      <c r="C142" s="11" t="s">
        <v>6648</v>
      </c>
      <c r="D142" s="11" t="s">
        <v>4834</v>
      </c>
      <c r="E142" s="11" t="s">
        <v>415</v>
      </c>
      <c r="F142" s="11" t="s">
        <v>115</v>
      </c>
      <c r="G142" s="11" t="s">
        <v>27</v>
      </c>
      <c r="H142" s="11" t="s">
        <v>6604</v>
      </c>
      <c r="I142" s="11" t="s">
        <v>116</v>
      </c>
      <c r="J142" s="11" t="s">
        <v>3476</v>
      </c>
      <c r="K142" s="11" t="s">
        <v>1635</v>
      </c>
      <c r="L142" s="11" t="s">
        <v>51</v>
      </c>
      <c r="M142" s="11" t="s">
        <v>5050</v>
      </c>
      <c r="N142" s="11" t="s">
        <v>4041</v>
      </c>
      <c r="O142" s="11" t="s">
        <v>29</v>
      </c>
      <c r="P142" s="11" t="s">
        <v>1654</v>
      </c>
      <c r="Q142" s="11" t="s">
        <v>34</v>
      </c>
      <c r="R142" s="11" t="s">
        <v>1655</v>
      </c>
      <c r="S142" s="11" t="s">
        <v>1656</v>
      </c>
      <c r="T142" s="11" t="s">
        <v>29</v>
      </c>
      <c r="U142" s="12">
        <v>41913</v>
      </c>
      <c r="W142" s="11" t="s">
        <v>1657</v>
      </c>
      <c r="X142" s="11" t="s">
        <v>29</v>
      </c>
      <c r="Y142" s="11" t="s">
        <v>29</v>
      </c>
      <c r="AB142" s="11" t="s">
        <v>1634</v>
      </c>
      <c r="AC142" s="11" t="s">
        <v>1636</v>
      </c>
      <c r="AD142" s="11" t="s">
        <v>1637</v>
      </c>
      <c r="AE142" s="11" t="s">
        <v>4118</v>
      </c>
      <c r="AF142" s="11" t="s">
        <v>5731</v>
      </c>
      <c r="AG142" s="11" t="s">
        <v>6978</v>
      </c>
      <c r="AH142" s="11" t="s">
        <v>6987</v>
      </c>
      <c r="AI142" s="11" t="s">
        <v>6988</v>
      </c>
      <c r="AJ142" s="11" t="s">
        <v>7075</v>
      </c>
      <c r="AK142" s="11" t="s">
        <v>7076</v>
      </c>
      <c r="AL142" s="11" t="s">
        <v>7110</v>
      </c>
      <c r="AM142" s="11" t="s">
        <v>29</v>
      </c>
      <c r="AN142" s="11" t="s">
        <v>6991</v>
      </c>
      <c r="AO142" s="11" t="s">
        <v>7317</v>
      </c>
      <c r="AP142" s="11" t="s">
        <v>7321</v>
      </c>
      <c r="AQ142" s="11" t="s">
        <v>7319</v>
      </c>
    </row>
    <row r="143" spans="1:43" ht="30" x14ac:dyDescent="0.25">
      <c r="A143" s="10">
        <v>210</v>
      </c>
      <c r="B143" s="10">
        <v>1466</v>
      </c>
      <c r="C143" s="11" t="s">
        <v>6648</v>
      </c>
      <c r="D143" s="11" t="s">
        <v>4834</v>
      </c>
      <c r="E143" s="11" t="s">
        <v>415</v>
      </c>
      <c r="F143" s="11" t="s">
        <v>115</v>
      </c>
      <c r="G143" s="11" t="s">
        <v>27</v>
      </c>
      <c r="H143" s="11" t="s">
        <v>6604</v>
      </c>
      <c r="I143" s="11" t="s">
        <v>116</v>
      </c>
      <c r="J143" s="11" t="s">
        <v>3476</v>
      </c>
      <c r="K143" s="11" t="s">
        <v>1635</v>
      </c>
      <c r="L143" s="11" t="s">
        <v>51</v>
      </c>
      <c r="M143" s="11" t="s">
        <v>5050</v>
      </c>
      <c r="N143" s="11" t="s">
        <v>4041</v>
      </c>
      <c r="O143" s="11" t="s">
        <v>29</v>
      </c>
      <c r="P143" s="11" t="s">
        <v>1639</v>
      </c>
      <c r="Q143" s="11" t="s">
        <v>34</v>
      </c>
      <c r="R143" s="11" t="s">
        <v>266</v>
      </c>
      <c r="S143" s="11" t="s">
        <v>1640</v>
      </c>
      <c r="T143" s="11" t="s">
        <v>91</v>
      </c>
      <c r="U143" s="12">
        <v>36708</v>
      </c>
      <c r="W143" s="11" t="s">
        <v>1641</v>
      </c>
      <c r="X143" s="11" t="s">
        <v>29</v>
      </c>
      <c r="Y143" s="11" t="s">
        <v>29</v>
      </c>
      <c r="AB143" s="11" t="s">
        <v>1634</v>
      </c>
      <c r="AC143" s="11" t="s">
        <v>1636</v>
      </c>
      <c r="AD143" s="11" t="s">
        <v>1637</v>
      </c>
      <c r="AE143" s="11" t="s">
        <v>4118</v>
      </c>
      <c r="AF143" s="11" t="s">
        <v>5731</v>
      </c>
      <c r="AG143" s="11" t="s">
        <v>6978</v>
      </c>
      <c r="AH143" s="11" t="s">
        <v>6987</v>
      </c>
      <c r="AI143" s="11" t="s">
        <v>6988</v>
      </c>
      <c r="AJ143" s="11" t="s">
        <v>7075</v>
      </c>
      <c r="AK143" s="11" t="s">
        <v>7076</v>
      </c>
      <c r="AL143" s="11" t="s">
        <v>7110</v>
      </c>
      <c r="AM143" s="11" t="s">
        <v>29</v>
      </c>
      <c r="AN143" s="11" t="s">
        <v>6991</v>
      </c>
      <c r="AO143" s="11" t="s">
        <v>7317</v>
      </c>
      <c r="AP143" s="11" t="s">
        <v>7321</v>
      </c>
      <c r="AQ143" s="11" t="s">
        <v>7319</v>
      </c>
    </row>
    <row r="144" spans="1:43" ht="30" x14ac:dyDescent="0.25">
      <c r="A144" s="10">
        <v>210</v>
      </c>
      <c r="B144" s="10">
        <v>1467</v>
      </c>
      <c r="C144" s="11" t="s">
        <v>6648</v>
      </c>
      <c r="D144" s="11" t="s">
        <v>4834</v>
      </c>
      <c r="E144" s="11" t="s">
        <v>415</v>
      </c>
      <c r="F144" s="11" t="s">
        <v>115</v>
      </c>
      <c r="G144" s="11" t="s">
        <v>27</v>
      </c>
      <c r="H144" s="11" t="s">
        <v>6604</v>
      </c>
      <c r="I144" s="11" t="s">
        <v>116</v>
      </c>
      <c r="J144" s="11" t="s">
        <v>3476</v>
      </c>
      <c r="K144" s="11" t="s">
        <v>1635</v>
      </c>
      <c r="L144" s="11" t="s">
        <v>51</v>
      </c>
      <c r="M144" s="11" t="s">
        <v>5050</v>
      </c>
      <c r="N144" s="11" t="s">
        <v>4041</v>
      </c>
      <c r="O144" s="11" t="s">
        <v>29</v>
      </c>
      <c r="P144" s="11" t="s">
        <v>1642</v>
      </c>
      <c r="Q144" s="11" t="s">
        <v>34</v>
      </c>
      <c r="R144" s="11" t="s">
        <v>375</v>
      </c>
      <c r="S144" s="11" t="s">
        <v>1643</v>
      </c>
      <c r="T144" s="11" t="s">
        <v>128</v>
      </c>
      <c r="U144" s="12">
        <v>36284</v>
      </c>
      <c r="W144" s="11" t="s">
        <v>1644</v>
      </c>
      <c r="X144" s="11" t="s">
        <v>29</v>
      </c>
      <c r="Y144" s="11" t="s">
        <v>29</v>
      </c>
      <c r="AB144" s="11" t="s">
        <v>1634</v>
      </c>
      <c r="AC144" s="11" t="s">
        <v>1636</v>
      </c>
      <c r="AD144" s="11" t="s">
        <v>1637</v>
      </c>
      <c r="AE144" s="11" t="s">
        <v>4118</v>
      </c>
      <c r="AF144" s="11" t="s">
        <v>5731</v>
      </c>
      <c r="AG144" s="11" t="s">
        <v>6978</v>
      </c>
      <c r="AH144" s="11" t="s">
        <v>6987</v>
      </c>
      <c r="AI144" s="11" t="s">
        <v>6988</v>
      </c>
      <c r="AJ144" s="11" t="s">
        <v>7075</v>
      </c>
      <c r="AK144" s="11" t="s">
        <v>7076</v>
      </c>
      <c r="AL144" s="11" t="s">
        <v>7110</v>
      </c>
      <c r="AM144" s="11" t="s">
        <v>29</v>
      </c>
      <c r="AN144" s="11" t="s">
        <v>6991</v>
      </c>
      <c r="AO144" s="11" t="s">
        <v>7317</v>
      </c>
      <c r="AP144" s="11" t="s">
        <v>7321</v>
      </c>
      <c r="AQ144" s="11" t="s">
        <v>7319</v>
      </c>
    </row>
    <row r="145" spans="1:43" ht="30" x14ac:dyDescent="0.25">
      <c r="A145" s="10">
        <v>210</v>
      </c>
      <c r="B145" s="10">
        <v>1469</v>
      </c>
      <c r="C145" s="11" t="s">
        <v>6648</v>
      </c>
      <c r="D145" s="11" t="s">
        <v>4834</v>
      </c>
      <c r="E145" s="11" t="s">
        <v>415</v>
      </c>
      <c r="F145" s="11" t="s">
        <v>115</v>
      </c>
      <c r="G145" s="11" t="s">
        <v>27</v>
      </c>
      <c r="H145" s="11" t="s">
        <v>6604</v>
      </c>
      <c r="I145" s="11" t="s">
        <v>116</v>
      </c>
      <c r="J145" s="11" t="s">
        <v>3476</v>
      </c>
      <c r="K145" s="11" t="s">
        <v>1635</v>
      </c>
      <c r="L145" s="11" t="s">
        <v>51</v>
      </c>
      <c r="M145" s="11" t="s">
        <v>5050</v>
      </c>
      <c r="N145" s="11" t="s">
        <v>4041</v>
      </c>
      <c r="O145" s="11" t="s">
        <v>29</v>
      </c>
      <c r="P145" s="11" t="s">
        <v>1650</v>
      </c>
      <c r="Q145" s="11" t="s">
        <v>34</v>
      </c>
      <c r="R145" s="11" t="s">
        <v>1651</v>
      </c>
      <c r="S145" s="11" t="s">
        <v>1652</v>
      </c>
      <c r="T145" s="11" t="s">
        <v>347</v>
      </c>
      <c r="U145" s="12">
        <v>41099</v>
      </c>
      <c r="W145" s="11" t="s">
        <v>1653</v>
      </c>
      <c r="X145" s="11" t="s">
        <v>29</v>
      </c>
      <c r="Y145" s="11" t="s">
        <v>29</v>
      </c>
      <c r="AB145" s="11" t="s">
        <v>1634</v>
      </c>
      <c r="AC145" s="11" t="s">
        <v>1636</v>
      </c>
      <c r="AD145" s="11" t="s">
        <v>1637</v>
      </c>
      <c r="AE145" s="11" t="s">
        <v>4118</v>
      </c>
      <c r="AF145" s="11" t="s">
        <v>5731</v>
      </c>
      <c r="AG145" s="11" t="s">
        <v>6978</v>
      </c>
      <c r="AH145" s="11" t="s">
        <v>6987</v>
      </c>
      <c r="AI145" s="11" t="s">
        <v>6988</v>
      </c>
      <c r="AJ145" s="11" t="s">
        <v>7075</v>
      </c>
      <c r="AK145" s="11" t="s">
        <v>7076</v>
      </c>
      <c r="AL145" s="11" t="s">
        <v>7110</v>
      </c>
      <c r="AM145" s="11" t="s">
        <v>29</v>
      </c>
      <c r="AN145" s="11" t="s">
        <v>6991</v>
      </c>
      <c r="AO145" s="11" t="s">
        <v>7317</v>
      </c>
      <c r="AP145" s="11" t="s">
        <v>7321</v>
      </c>
      <c r="AQ145" s="11" t="s">
        <v>7319</v>
      </c>
    </row>
    <row r="146" spans="1:43" ht="30" x14ac:dyDescent="0.25">
      <c r="A146" s="10">
        <v>210</v>
      </c>
      <c r="B146" s="10">
        <v>1471</v>
      </c>
      <c r="C146" s="11" t="s">
        <v>6648</v>
      </c>
      <c r="D146" s="11" t="s">
        <v>4834</v>
      </c>
      <c r="E146" s="11" t="s">
        <v>415</v>
      </c>
      <c r="F146" s="11" t="s">
        <v>115</v>
      </c>
      <c r="G146" s="11" t="s">
        <v>27</v>
      </c>
      <c r="H146" s="11" t="s">
        <v>6604</v>
      </c>
      <c r="I146" s="11" t="s">
        <v>116</v>
      </c>
      <c r="J146" s="11" t="s">
        <v>3476</v>
      </c>
      <c r="K146" s="11" t="s">
        <v>1635</v>
      </c>
      <c r="L146" s="11" t="s">
        <v>51</v>
      </c>
      <c r="M146" s="11" t="s">
        <v>5050</v>
      </c>
      <c r="N146" s="11" t="s">
        <v>4041</v>
      </c>
      <c r="O146" s="11" t="s">
        <v>29</v>
      </c>
      <c r="P146" s="11" t="s">
        <v>1658</v>
      </c>
      <c r="Q146" s="11" t="s">
        <v>83</v>
      </c>
      <c r="R146" s="11" t="s">
        <v>1659</v>
      </c>
      <c r="S146" s="11" t="s">
        <v>1660</v>
      </c>
      <c r="T146" s="11" t="s">
        <v>1262</v>
      </c>
      <c r="U146" s="12">
        <v>35370</v>
      </c>
      <c r="W146" s="11" t="s">
        <v>1661</v>
      </c>
      <c r="X146" s="11" t="s">
        <v>29</v>
      </c>
      <c r="Y146" s="11" t="s">
        <v>29</v>
      </c>
      <c r="AB146" s="11" t="s">
        <v>1634</v>
      </c>
      <c r="AC146" s="11" t="s">
        <v>1636</v>
      </c>
      <c r="AD146" s="11" t="s">
        <v>1637</v>
      </c>
      <c r="AE146" s="11" t="s">
        <v>4118</v>
      </c>
      <c r="AF146" s="11" t="s">
        <v>5731</v>
      </c>
      <c r="AG146" s="11" t="s">
        <v>6978</v>
      </c>
      <c r="AH146" s="11" t="s">
        <v>6987</v>
      </c>
      <c r="AI146" s="11" t="s">
        <v>6988</v>
      </c>
      <c r="AJ146" s="11" t="s">
        <v>7075</v>
      </c>
      <c r="AK146" s="11" t="s">
        <v>7076</v>
      </c>
      <c r="AL146" s="11" t="s">
        <v>7110</v>
      </c>
      <c r="AM146" s="11" t="s">
        <v>29</v>
      </c>
      <c r="AN146" s="11" t="s">
        <v>6991</v>
      </c>
      <c r="AO146" s="11" t="s">
        <v>7317</v>
      </c>
      <c r="AP146" s="11" t="s">
        <v>7321</v>
      </c>
      <c r="AQ146" s="11" t="s">
        <v>7319</v>
      </c>
    </row>
    <row r="147" spans="1:43" ht="30" x14ac:dyDescent="0.25">
      <c r="A147" s="10">
        <v>210</v>
      </c>
      <c r="B147" s="10">
        <v>1468</v>
      </c>
      <c r="C147" s="11" t="s">
        <v>6648</v>
      </c>
      <c r="D147" s="11" t="s">
        <v>4834</v>
      </c>
      <c r="E147" s="11" t="s">
        <v>415</v>
      </c>
      <c r="F147" s="11" t="s">
        <v>115</v>
      </c>
      <c r="G147" s="11" t="s">
        <v>27</v>
      </c>
      <c r="H147" s="11" t="s">
        <v>6604</v>
      </c>
      <c r="I147" s="11" t="s">
        <v>116</v>
      </c>
      <c r="J147" s="11" t="s">
        <v>3476</v>
      </c>
      <c r="K147" s="11" t="s">
        <v>1635</v>
      </c>
      <c r="L147" s="11" t="s">
        <v>51</v>
      </c>
      <c r="M147" s="11" t="s">
        <v>5050</v>
      </c>
      <c r="N147" s="11" t="s">
        <v>4041</v>
      </c>
      <c r="O147" s="11" t="s">
        <v>29</v>
      </c>
      <c r="P147" s="11" t="s">
        <v>1645</v>
      </c>
      <c r="Q147" s="11" t="s">
        <v>34</v>
      </c>
      <c r="R147" s="11" t="s">
        <v>1646</v>
      </c>
      <c r="S147" s="11" t="s">
        <v>1647</v>
      </c>
      <c r="T147" s="11" t="s">
        <v>1648</v>
      </c>
      <c r="U147" s="12">
        <v>38649</v>
      </c>
      <c r="W147" s="11" t="s">
        <v>1649</v>
      </c>
      <c r="X147" s="11" t="s">
        <v>29</v>
      </c>
      <c r="Y147" s="11" t="s">
        <v>29</v>
      </c>
      <c r="AB147" s="11" t="s">
        <v>1634</v>
      </c>
      <c r="AC147" s="11" t="s">
        <v>1636</v>
      </c>
      <c r="AD147" s="11" t="s">
        <v>1637</v>
      </c>
      <c r="AE147" s="11" t="s">
        <v>4118</v>
      </c>
      <c r="AF147" s="11" t="s">
        <v>5731</v>
      </c>
      <c r="AG147" s="11" t="s">
        <v>6978</v>
      </c>
      <c r="AH147" s="11" t="s">
        <v>6987</v>
      </c>
      <c r="AI147" s="11" t="s">
        <v>6988</v>
      </c>
      <c r="AJ147" s="11" t="s">
        <v>7075</v>
      </c>
      <c r="AK147" s="11" t="s">
        <v>7076</v>
      </c>
      <c r="AL147" s="11" t="s">
        <v>7110</v>
      </c>
      <c r="AM147" s="11" t="s">
        <v>29</v>
      </c>
      <c r="AN147" s="11" t="s">
        <v>6991</v>
      </c>
      <c r="AO147" s="11" t="s">
        <v>7317</v>
      </c>
      <c r="AP147" s="11" t="s">
        <v>7321</v>
      </c>
      <c r="AQ147" s="11" t="s">
        <v>7319</v>
      </c>
    </row>
    <row r="148" spans="1:43" ht="30" x14ac:dyDescent="0.25">
      <c r="A148" s="10">
        <v>210</v>
      </c>
      <c r="B148" s="10">
        <v>2126</v>
      </c>
      <c r="C148" s="11" t="s">
        <v>6648</v>
      </c>
      <c r="D148" s="11" t="s">
        <v>4834</v>
      </c>
      <c r="E148" s="11" t="s">
        <v>415</v>
      </c>
      <c r="F148" s="11" t="s">
        <v>115</v>
      </c>
      <c r="G148" s="11" t="s">
        <v>27</v>
      </c>
      <c r="H148" s="11" t="s">
        <v>6604</v>
      </c>
      <c r="I148" s="11" t="s">
        <v>116</v>
      </c>
      <c r="J148" s="11" t="s">
        <v>3476</v>
      </c>
      <c r="K148" s="11" t="s">
        <v>1635</v>
      </c>
      <c r="L148" s="11" t="s">
        <v>51</v>
      </c>
      <c r="M148" s="11" t="s">
        <v>5050</v>
      </c>
      <c r="N148" s="11" t="s">
        <v>4041</v>
      </c>
      <c r="O148" s="11" t="s">
        <v>29</v>
      </c>
      <c r="P148" s="11" t="s">
        <v>5317</v>
      </c>
      <c r="Q148" s="11" t="s">
        <v>5561</v>
      </c>
      <c r="R148" s="11" t="s">
        <v>153</v>
      </c>
      <c r="S148" s="11" t="s">
        <v>5318</v>
      </c>
      <c r="T148" s="11" t="s">
        <v>707</v>
      </c>
      <c r="U148" s="12">
        <v>43374</v>
      </c>
      <c r="W148" s="11" t="s">
        <v>5470</v>
      </c>
      <c r="X148" s="11" t="s">
        <v>29</v>
      </c>
      <c r="Y148" s="11" t="s">
        <v>29</v>
      </c>
      <c r="AB148" s="11" t="s">
        <v>1634</v>
      </c>
      <c r="AC148" s="11" t="s">
        <v>1636</v>
      </c>
      <c r="AD148" s="11" t="s">
        <v>1637</v>
      </c>
      <c r="AE148" s="11" t="s">
        <v>4118</v>
      </c>
      <c r="AF148" s="11" t="s">
        <v>5731</v>
      </c>
      <c r="AG148" s="11" t="s">
        <v>6978</v>
      </c>
      <c r="AH148" s="11" t="s">
        <v>6987</v>
      </c>
      <c r="AI148" s="11" t="s">
        <v>6988</v>
      </c>
      <c r="AJ148" s="11" t="s">
        <v>7075</v>
      </c>
      <c r="AK148" s="11" t="s">
        <v>7076</v>
      </c>
      <c r="AL148" s="11" t="s">
        <v>7110</v>
      </c>
      <c r="AM148" s="11" t="s">
        <v>29</v>
      </c>
      <c r="AN148" s="11" t="s">
        <v>6991</v>
      </c>
      <c r="AO148" s="11" t="s">
        <v>7317</v>
      </c>
      <c r="AP148" s="11" t="s">
        <v>7321</v>
      </c>
      <c r="AQ148" s="11" t="s">
        <v>7319</v>
      </c>
    </row>
    <row r="149" spans="1:43" ht="30" x14ac:dyDescent="0.25">
      <c r="A149" s="10">
        <v>214</v>
      </c>
      <c r="B149" s="10">
        <v>1477</v>
      </c>
      <c r="C149" s="11" t="s">
        <v>6657</v>
      </c>
      <c r="D149" s="11" t="s">
        <v>1684</v>
      </c>
      <c r="E149" s="11" t="s">
        <v>29</v>
      </c>
      <c r="F149" s="11" t="s">
        <v>1626</v>
      </c>
      <c r="G149" s="11" t="s">
        <v>27</v>
      </c>
      <c r="H149" s="11" t="s">
        <v>6647</v>
      </c>
      <c r="I149" s="11" t="s">
        <v>381</v>
      </c>
      <c r="J149" s="11" t="s">
        <v>3488</v>
      </c>
      <c r="K149" s="11" t="s">
        <v>1685</v>
      </c>
      <c r="L149" s="11" t="s">
        <v>51</v>
      </c>
      <c r="M149" s="11" t="s">
        <v>5050</v>
      </c>
      <c r="N149" s="11" t="s">
        <v>3913</v>
      </c>
      <c r="O149" s="11" t="s">
        <v>3765</v>
      </c>
      <c r="P149" s="11" t="s">
        <v>1691</v>
      </c>
      <c r="Q149" s="11" t="s">
        <v>34</v>
      </c>
      <c r="R149" s="11" t="s">
        <v>1692</v>
      </c>
      <c r="S149" s="11" t="s">
        <v>1693</v>
      </c>
      <c r="T149" s="11" t="s">
        <v>1694</v>
      </c>
      <c r="U149" s="12">
        <v>36434</v>
      </c>
      <c r="W149" s="11" t="s">
        <v>1695</v>
      </c>
      <c r="X149" s="11" t="s">
        <v>29</v>
      </c>
      <c r="Y149" s="11" t="s">
        <v>29</v>
      </c>
      <c r="AB149" s="11" t="s">
        <v>1683</v>
      </c>
      <c r="AC149" s="11" t="s">
        <v>1686</v>
      </c>
      <c r="AD149" s="11" t="s">
        <v>4851</v>
      </c>
      <c r="AE149" s="11" t="s">
        <v>29</v>
      </c>
      <c r="AF149" s="11" t="s">
        <v>6477</v>
      </c>
      <c r="AG149" s="11" t="s">
        <v>6996</v>
      </c>
      <c r="AH149" s="11" t="s">
        <v>6987</v>
      </c>
      <c r="AI149" s="11" t="s">
        <v>6988</v>
      </c>
      <c r="AJ149" s="11" t="s">
        <v>7108</v>
      </c>
      <c r="AK149" s="11" t="s">
        <v>7076</v>
      </c>
      <c r="AL149" s="11" t="s">
        <v>7115</v>
      </c>
      <c r="AM149" s="11" t="s">
        <v>29</v>
      </c>
      <c r="AN149" s="11" t="s">
        <v>6991</v>
      </c>
      <c r="AO149" s="11" t="s">
        <v>7328</v>
      </c>
      <c r="AP149" s="11" t="s">
        <v>7321</v>
      </c>
      <c r="AQ149" s="11" t="s">
        <v>7322</v>
      </c>
    </row>
    <row r="150" spans="1:43" ht="30" x14ac:dyDescent="0.25">
      <c r="A150" s="10">
        <v>214</v>
      </c>
      <c r="B150" s="10">
        <v>2141</v>
      </c>
      <c r="C150" s="11" t="s">
        <v>6657</v>
      </c>
      <c r="D150" s="11" t="s">
        <v>1684</v>
      </c>
      <c r="E150" s="11" t="s">
        <v>29</v>
      </c>
      <c r="F150" s="11" t="s">
        <v>1626</v>
      </c>
      <c r="G150" s="11" t="s">
        <v>27</v>
      </c>
      <c r="H150" s="11" t="s">
        <v>6647</v>
      </c>
      <c r="I150" s="11" t="s">
        <v>381</v>
      </c>
      <c r="J150" s="11" t="s">
        <v>3488</v>
      </c>
      <c r="K150" s="11" t="s">
        <v>1685</v>
      </c>
      <c r="L150" s="11" t="s">
        <v>51</v>
      </c>
      <c r="M150" s="11" t="s">
        <v>5050</v>
      </c>
      <c r="N150" s="11" t="s">
        <v>3913</v>
      </c>
      <c r="O150" s="11" t="s">
        <v>3765</v>
      </c>
      <c r="P150" s="11" t="s">
        <v>5564</v>
      </c>
      <c r="Q150" s="11" t="s">
        <v>4009</v>
      </c>
      <c r="R150" s="11" t="s">
        <v>5565</v>
      </c>
      <c r="S150" s="11" t="s">
        <v>2423</v>
      </c>
      <c r="T150" s="11" t="s">
        <v>545</v>
      </c>
      <c r="U150" s="12">
        <v>43430</v>
      </c>
      <c r="W150" s="11" t="s">
        <v>5566</v>
      </c>
      <c r="X150" s="11" t="s">
        <v>29</v>
      </c>
      <c r="Y150" s="11" t="s">
        <v>29</v>
      </c>
      <c r="AB150" s="11" t="s">
        <v>1683</v>
      </c>
      <c r="AC150" s="11" t="s">
        <v>1686</v>
      </c>
      <c r="AD150" s="11" t="s">
        <v>4851</v>
      </c>
      <c r="AE150" s="11" t="s">
        <v>29</v>
      </c>
      <c r="AF150" s="11" t="s">
        <v>6477</v>
      </c>
      <c r="AG150" s="11" t="s">
        <v>6996</v>
      </c>
      <c r="AH150" s="11" t="s">
        <v>6987</v>
      </c>
      <c r="AI150" s="11" t="s">
        <v>6988</v>
      </c>
      <c r="AJ150" s="11" t="s">
        <v>7108</v>
      </c>
      <c r="AK150" s="11" t="s">
        <v>7076</v>
      </c>
      <c r="AL150" s="11" t="s">
        <v>7115</v>
      </c>
      <c r="AM150" s="11" t="s">
        <v>29</v>
      </c>
      <c r="AN150" s="11" t="s">
        <v>6991</v>
      </c>
      <c r="AO150" s="11" t="s">
        <v>7328</v>
      </c>
      <c r="AP150" s="11" t="s">
        <v>7321</v>
      </c>
      <c r="AQ150" s="11" t="s">
        <v>7322</v>
      </c>
    </row>
    <row r="151" spans="1:43" ht="45" x14ac:dyDescent="0.25">
      <c r="A151" s="10">
        <v>101</v>
      </c>
      <c r="B151" s="10">
        <v>1118</v>
      </c>
      <c r="C151" s="11" t="s">
        <v>6745</v>
      </c>
      <c r="D151" s="11" t="s">
        <v>4854</v>
      </c>
      <c r="E151" s="11" t="s">
        <v>47</v>
      </c>
      <c r="F151" s="11" t="s">
        <v>26</v>
      </c>
      <c r="G151" s="11" t="s">
        <v>27</v>
      </c>
      <c r="H151" s="11" t="s">
        <v>6617</v>
      </c>
      <c r="I151" s="11" t="s">
        <v>28</v>
      </c>
      <c r="J151" s="11" t="s">
        <v>3472</v>
      </c>
      <c r="K151" s="11" t="s">
        <v>48</v>
      </c>
      <c r="L151" s="11" t="s">
        <v>369</v>
      </c>
      <c r="M151" s="11" t="s">
        <v>5050</v>
      </c>
      <c r="N151" s="11" t="s">
        <v>52</v>
      </c>
      <c r="O151" s="11" t="s">
        <v>7008</v>
      </c>
      <c r="P151" s="11" t="s">
        <v>62</v>
      </c>
      <c r="Q151" s="11" t="s">
        <v>5561</v>
      </c>
      <c r="R151" s="11" t="s">
        <v>63</v>
      </c>
      <c r="S151" s="11" t="s">
        <v>64</v>
      </c>
      <c r="T151" s="11" t="s">
        <v>65</v>
      </c>
      <c r="U151" s="12">
        <v>41498</v>
      </c>
      <c r="W151" s="11" t="s">
        <v>66</v>
      </c>
      <c r="X151" s="11" t="s">
        <v>29</v>
      </c>
      <c r="Y151" s="11" t="s">
        <v>29</v>
      </c>
      <c r="AB151" s="11" t="s">
        <v>4045</v>
      </c>
      <c r="AC151" s="11" t="s">
        <v>49</v>
      </c>
      <c r="AD151" s="11" t="s">
        <v>50</v>
      </c>
      <c r="AE151" s="11" t="s">
        <v>29</v>
      </c>
      <c r="AF151" s="11" t="s">
        <v>6493</v>
      </c>
      <c r="AG151" s="11" t="s">
        <v>6989</v>
      </c>
      <c r="AH151" s="11" t="s">
        <v>6990</v>
      </c>
      <c r="AI151" s="11" t="s">
        <v>6988</v>
      </c>
      <c r="AJ151" s="11" t="s">
        <v>7075</v>
      </c>
      <c r="AK151" s="11" t="s">
        <v>7076</v>
      </c>
      <c r="AL151" s="11" t="s">
        <v>7087</v>
      </c>
      <c r="AM151" s="11" t="s">
        <v>29</v>
      </c>
      <c r="AN151" s="11" t="s">
        <v>6991</v>
      </c>
      <c r="AO151" s="11" t="s">
        <v>7317</v>
      </c>
      <c r="AP151" s="11" t="s">
        <v>7318</v>
      </c>
      <c r="AQ151" s="11" t="s">
        <v>7319</v>
      </c>
    </row>
    <row r="152" spans="1:43" ht="45" x14ac:dyDescent="0.25">
      <c r="A152" s="10">
        <v>101</v>
      </c>
      <c r="B152" s="10">
        <v>1115</v>
      </c>
      <c r="C152" s="11" t="s">
        <v>6745</v>
      </c>
      <c r="D152" s="11" t="s">
        <v>4854</v>
      </c>
      <c r="E152" s="11" t="s">
        <v>47</v>
      </c>
      <c r="F152" s="11" t="s">
        <v>26</v>
      </c>
      <c r="G152" s="11" t="s">
        <v>27</v>
      </c>
      <c r="H152" s="11" t="s">
        <v>6617</v>
      </c>
      <c r="I152" s="11" t="s">
        <v>28</v>
      </c>
      <c r="J152" s="11" t="s">
        <v>3472</v>
      </c>
      <c r="K152" s="11" t="s">
        <v>48</v>
      </c>
      <c r="L152" s="11" t="s">
        <v>369</v>
      </c>
      <c r="M152" s="11" t="s">
        <v>5050</v>
      </c>
      <c r="N152" s="11" t="s">
        <v>52</v>
      </c>
      <c r="O152" s="11" t="s">
        <v>7008</v>
      </c>
      <c r="P152" s="11" t="s">
        <v>53</v>
      </c>
      <c r="Q152" s="11" t="s">
        <v>34</v>
      </c>
      <c r="R152" s="11" t="s">
        <v>54</v>
      </c>
      <c r="S152" s="11" t="s">
        <v>55</v>
      </c>
      <c r="T152" s="11" t="s">
        <v>56</v>
      </c>
      <c r="U152" s="12">
        <v>40513</v>
      </c>
      <c r="W152" s="11" t="s">
        <v>57</v>
      </c>
      <c r="X152" s="11" t="s">
        <v>29</v>
      </c>
      <c r="Y152" s="11" t="s">
        <v>29</v>
      </c>
      <c r="AB152" s="11" t="s">
        <v>4045</v>
      </c>
      <c r="AC152" s="11" t="s">
        <v>49</v>
      </c>
      <c r="AD152" s="11" t="s">
        <v>50</v>
      </c>
      <c r="AE152" s="11" t="s">
        <v>29</v>
      </c>
      <c r="AF152" s="11" t="s">
        <v>6493</v>
      </c>
      <c r="AG152" s="11" t="s">
        <v>6989</v>
      </c>
      <c r="AH152" s="11" t="s">
        <v>6990</v>
      </c>
      <c r="AI152" s="11" t="s">
        <v>6988</v>
      </c>
      <c r="AJ152" s="11" t="s">
        <v>7075</v>
      </c>
      <c r="AK152" s="11" t="s">
        <v>7076</v>
      </c>
      <c r="AL152" s="11" t="s">
        <v>7087</v>
      </c>
      <c r="AM152" s="11" t="s">
        <v>29</v>
      </c>
      <c r="AN152" s="11" t="s">
        <v>6991</v>
      </c>
      <c r="AO152" s="11" t="s">
        <v>7317</v>
      </c>
      <c r="AP152" s="11" t="s">
        <v>7318</v>
      </c>
      <c r="AQ152" s="11" t="s">
        <v>7319</v>
      </c>
    </row>
    <row r="153" spans="1:43" ht="45" x14ac:dyDescent="0.25">
      <c r="A153" s="10">
        <v>101</v>
      </c>
      <c r="B153" s="10">
        <v>2213</v>
      </c>
      <c r="C153" s="11" t="s">
        <v>6745</v>
      </c>
      <c r="D153" s="11" t="s">
        <v>4854</v>
      </c>
      <c r="E153" s="11" t="s">
        <v>47</v>
      </c>
      <c r="F153" s="11" t="s">
        <v>26</v>
      </c>
      <c r="G153" s="11" t="s">
        <v>27</v>
      </c>
      <c r="H153" s="11" t="s">
        <v>6617</v>
      </c>
      <c r="I153" s="11" t="s">
        <v>28</v>
      </c>
      <c r="J153" s="11" t="s">
        <v>3472</v>
      </c>
      <c r="K153" s="11" t="s">
        <v>48</v>
      </c>
      <c r="L153" s="11" t="s">
        <v>369</v>
      </c>
      <c r="M153" s="11" t="s">
        <v>5050</v>
      </c>
      <c r="N153" s="11" t="s">
        <v>52</v>
      </c>
      <c r="O153" s="11" t="s">
        <v>7008</v>
      </c>
      <c r="P153" s="11" t="s">
        <v>6618</v>
      </c>
      <c r="Q153" s="11" t="s">
        <v>5561</v>
      </c>
      <c r="R153" s="11" t="s">
        <v>1830</v>
      </c>
      <c r="S153" s="11" t="s">
        <v>6619</v>
      </c>
      <c r="T153" s="11" t="s">
        <v>217</v>
      </c>
      <c r="U153" s="12">
        <v>43542</v>
      </c>
      <c r="W153" s="11" t="s">
        <v>6620</v>
      </c>
      <c r="X153" s="11" t="s">
        <v>29</v>
      </c>
      <c r="Y153" s="11" t="s">
        <v>29</v>
      </c>
      <c r="AB153" s="11" t="s">
        <v>4045</v>
      </c>
      <c r="AC153" s="11" t="s">
        <v>49</v>
      </c>
      <c r="AD153" s="11" t="s">
        <v>50</v>
      </c>
      <c r="AE153" s="11" t="s">
        <v>29</v>
      </c>
      <c r="AF153" s="11" t="s">
        <v>6493</v>
      </c>
      <c r="AG153" s="11" t="s">
        <v>6989</v>
      </c>
      <c r="AH153" s="11" t="s">
        <v>6990</v>
      </c>
      <c r="AI153" s="11" t="s">
        <v>6988</v>
      </c>
      <c r="AJ153" s="11" t="s">
        <v>7075</v>
      </c>
      <c r="AK153" s="11" t="s">
        <v>7076</v>
      </c>
      <c r="AL153" s="11" t="s">
        <v>7087</v>
      </c>
      <c r="AM153" s="11" t="s">
        <v>29</v>
      </c>
      <c r="AN153" s="11" t="s">
        <v>6991</v>
      </c>
      <c r="AO153" s="11" t="s">
        <v>7317</v>
      </c>
      <c r="AP153" s="11" t="s">
        <v>7318</v>
      </c>
      <c r="AQ153" s="11" t="s">
        <v>7319</v>
      </c>
    </row>
    <row r="154" spans="1:43" ht="45" x14ac:dyDescent="0.25">
      <c r="A154" s="10">
        <v>101</v>
      </c>
      <c r="B154" s="10">
        <v>1116</v>
      </c>
      <c r="C154" s="11" t="s">
        <v>6745</v>
      </c>
      <c r="D154" s="11" t="s">
        <v>4854</v>
      </c>
      <c r="E154" s="11" t="s">
        <v>47</v>
      </c>
      <c r="F154" s="11" t="s">
        <v>26</v>
      </c>
      <c r="G154" s="11" t="s">
        <v>27</v>
      </c>
      <c r="H154" s="11" t="s">
        <v>6617</v>
      </c>
      <c r="I154" s="11" t="s">
        <v>28</v>
      </c>
      <c r="J154" s="11" t="s">
        <v>3472</v>
      </c>
      <c r="K154" s="11" t="s">
        <v>48</v>
      </c>
      <c r="L154" s="11" t="s">
        <v>369</v>
      </c>
      <c r="M154" s="11" t="s">
        <v>5050</v>
      </c>
      <c r="N154" s="11" t="s">
        <v>52</v>
      </c>
      <c r="O154" s="11" t="s">
        <v>7008</v>
      </c>
      <c r="P154" s="11" t="s">
        <v>58</v>
      </c>
      <c r="Q154" s="11" t="s">
        <v>34</v>
      </c>
      <c r="R154" s="11" t="s">
        <v>59</v>
      </c>
      <c r="S154" s="11" t="s">
        <v>60</v>
      </c>
      <c r="T154" s="11" t="s">
        <v>29</v>
      </c>
      <c r="U154" s="12">
        <v>42065</v>
      </c>
      <c r="W154" s="11" t="s">
        <v>61</v>
      </c>
      <c r="X154" s="11" t="s">
        <v>29</v>
      </c>
      <c r="Y154" s="11" t="s">
        <v>29</v>
      </c>
      <c r="AB154" s="11" t="s">
        <v>4045</v>
      </c>
      <c r="AC154" s="11" t="s">
        <v>49</v>
      </c>
      <c r="AD154" s="11" t="s">
        <v>50</v>
      </c>
      <c r="AE154" s="11" t="s">
        <v>29</v>
      </c>
      <c r="AF154" s="11" t="s">
        <v>6493</v>
      </c>
      <c r="AG154" s="11" t="s">
        <v>6989</v>
      </c>
      <c r="AH154" s="11" t="s">
        <v>6990</v>
      </c>
      <c r="AI154" s="11" t="s">
        <v>6988</v>
      </c>
      <c r="AJ154" s="11" t="s">
        <v>7075</v>
      </c>
      <c r="AK154" s="11" t="s">
        <v>7076</v>
      </c>
      <c r="AL154" s="11" t="s">
        <v>7087</v>
      </c>
      <c r="AM154" s="11" t="s">
        <v>29</v>
      </c>
      <c r="AN154" s="11" t="s">
        <v>6991</v>
      </c>
      <c r="AO154" s="11" t="s">
        <v>7317</v>
      </c>
      <c r="AP154" s="11" t="s">
        <v>7318</v>
      </c>
      <c r="AQ154" s="11" t="s">
        <v>7319</v>
      </c>
    </row>
    <row r="155" spans="1:43" ht="45" x14ac:dyDescent="0.25">
      <c r="A155" s="10">
        <v>101</v>
      </c>
      <c r="B155" s="10">
        <v>2148</v>
      </c>
      <c r="C155" s="11" t="s">
        <v>6745</v>
      </c>
      <c r="D155" s="11" t="s">
        <v>4854</v>
      </c>
      <c r="E155" s="11" t="s">
        <v>47</v>
      </c>
      <c r="F155" s="11" t="s">
        <v>26</v>
      </c>
      <c r="G155" s="11" t="s">
        <v>27</v>
      </c>
      <c r="H155" s="11" t="s">
        <v>6617</v>
      </c>
      <c r="I155" s="11" t="s">
        <v>28</v>
      </c>
      <c r="J155" s="11" t="s">
        <v>3472</v>
      </c>
      <c r="K155" s="11" t="s">
        <v>48</v>
      </c>
      <c r="L155" s="11" t="s">
        <v>369</v>
      </c>
      <c r="M155" s="11" t="s">
        <v>5050</v>
      </c>
      <c r="N155" s="11" t="s">
        <v>52</v>
      </c>
      <c r="O155" s="11" t="s">
        <v>7008</v>
      </c>
      <c r="P155" s="11" t="s">
        <v>5652</v>
      </c>
      <c r="Q155" s="11" t="s">
        <v>83</v>
      </c>
      <c r="R155" s="11" t="s">
        <v>5653</v>
      </c>
      <c r="S155" s="11" t="s">
        <v>5654</v>
      </c>
      <c r="T155" s="11" t="s">
        <v>217</v>
      </c>
      <c r="U155" s="12">
        <v>43472</v>
      </c>
      <c r="W155" s="11" t="s">
        <v>5655</v>
      </c>
      <c r="X155" s="11" t="s">
        <v>29</v>
      </c>
      <c r="Y155" s="11" t="s">
        <v>29</v>
      </c>
      <c r="AB155" s="11" t="s">
        <v>4045</v>
      </c>
      <c r="AC155" s="11" t="s">
        <v>49</v>
      </c>
      <c r="AD155" s="11" t="s">
        <v>50</v>
      </c>
      <c r="AE155" s="11" t="s">
        <v>29</v>
      </c>
      <c r="AF155" s="11" t="s">
        <v>6493</v>
      </c>
      <c r="AG155" s="11" t="s">
        <v>6989</v>
      </c>
      <c r="AH155" s="11" t="s">
        <v>6990</v>
      </c>
      <c r="AI155" s="11" t="s">
        <v>6988</v>
      </c>
      <c r="AJ155" s="11" t="s">
        <v>7075</v>
      </c>
      <c r="AK155" s="11" t="s">
        <v>7076</v>
      </c>
      <c r="AL155" s="11" t="s">
        <v>7087</v>
      </c>
      <c r="AM155" s="11" t="s">
        <v>29</v>
      </c>
      <c r="AN155" s="11" t="s">
        <v>6991</v>
      </c>
      <c r="AO155" s="11" t="s">
        <v>7317</v>
      </c>
      <c r="AP155" s="11" t="s">
        <v>7318</v>
      </c>
      <c r="AQ155" s="11" t="s">
        <v>7319</v>
      </c>
    </row>
    <row r="156" spans="1:43" ht="45" x14ac:dyDescent="0.25">
      <c r="A156" s="10">
        <v>101</v>
      </c>
      <c r="B156" s="10">
        <v>1822</v>
      </c>
      <c r="C156" s="11" t="s">
        <v>6745</v>
      </c>
      <c r="D156" s="11" t="s">
        <v>4854</v>
      </c>
      <c r="E156" s="11" t="s">
        <v>47</v>
      </c>
      <c r="F156" s="11" t="s">
        <v>26</v>
      </c>
      <c r="G156" s="11" t="s">
        <v>27</v>
      </c>
      <c r="H156" s="11" t="s">
        <v>6617</v>
      </c>
      <c r="I156" s="11" t="s">
        <v>28</v>
      </c>
      <c r="J156" s="11" t="s">
        <v>3472</v>
      </c>
      <c r="K156" s="11" t="s">
        <v>48</v>
      </c>
      <c r="L156" s="11" t="s">
        <v>369</v>
      </c>
      <c r="M156" s="11" t="s">
        <v>5050</v>
      </c>
      <c r="N156" s="11" t="s">
        <v>52</v>
      </c>
      <c r="O156" s="11" t="s">
        <v>7008</v>
      </c>
      <c r="P156" s="11" t="s">
        <v>3997</v>
      </c>
      <c r="Q156" s="11" t="s">
        <v>34</v>
      </c>
      <c r="R156" s="11" t="s">
        <v>211</v>
      </c>
      <c r="S156" s="11" t="s">
        <v>3976</v>
      </c>
      <c r="T156" s="11" t="s">
        <v>843</v>
      </c>
      <c r="U156" s="12">
        <v>42926</v>
      </c>
      <c r="W156" s="11" t="s">
        <v>3977</v>
      </c>
      <c r="X156" s="11" t="s">
        <v>29</v>
      </c>
      <c r="Y156" s="11" t="s">
        <v>29</v>
      </c>
      <c r="AB156" s="11" t="s">
        <v>4045</v>
      </c>
      <c r="AC156" s="11" t="s">
        <v>49</v>
      </c>
      <c r="AD156" s="11" t="s">
        <v>50</v>
      </c>
      <c r="AE156" s="11" t="s">
        <v>29</v>
      </c>
      <c r="AF156" s="11" t="s">
        <v>6493</v>
      </c>
      <c r="AG156" s="11" t="s">
        <v>6989</v>
      </c>
      <c r="AH156" s="11" t="s">
        <v>6990</v>
      </c>
      <c r="AI156" s="11" t="s">
        <v>6988</v>
      </c>
      <c r="AJ156" s="11" t="s">
        <v>7075</v>
      </c>
      <c r="AK156" s="11" t="s">
        <v>7076</v>
      </c>
      <c r="AL156" s="11" t="s">
        <v>7087</v>
      </c>
      <c r="AM156" s="11" t="s">
        <v>29</v>
      </c>
      <c r="AN156" s="11" t="s">
        <v>6991</v>
      </c>
      <c r="AO156" s="11" t="s">
        <v>7317</v>
      </c>
      <c r="AP156" s="11" t="s">
        <v>7318</v>
      </c>
      <c r="AQ156" s="11" t="s">
        <v>7319</v>
      </c>
    </row>
    <row r="157" spans="1:43" ht="30" x14ac:dyDescent="0.25">
      <c r="A157" s="10">
        <v>215</v>
      </c>
      <c r="B157" s="10">
        <v>1478</v>
      </c>
      <c r="C157" s="11" t="s">
        <v>6658</v>
      </c>
      <c r="D157" s="11" t="s">
        <v>1697</v>
      </c>
      <c r="E157" s="11" t="s">
        <v>29</v>
      </c>
      <c r="F157" s="11" t="s">
        <v>1698</v>
      </c>
      <c r="G157" s="11" t="s">
        <v>27</v>
      </c>
      <c r="H157" s="11" t="s">
        <v>6659</v>
      </c>
      <c r="I157" s="11" t="s">
        <v>381</v>
      </c>
      <c r="J157" s="11" t="s">
        <v>3488</v>
      </c>
      <c r="K157" s="11" t="s">
        <v>1699</v>
      </c>
      <c r="L157" s="11" t="s">
        <v>51</v>
      </c>
      <c r="M157" s="11" t="s">
        <v>5050</v>
      </c>
      <c r="N157" s="11" t="s">
        <v>3913</v>
      </c>
      <c r="O157" s="11" t="s">
        <v>3642</v>
      </c>
      <c r="P157" s="11" t="s">
        <v>1702</v>
      </c>
      <c r="Q157" s="11" t="s">
        <v>122</v>
      </c>
      <c r="R157" s="11" t="s">
        <v>1610</v>
      </c>
      <c r="S157" s="11" t="s">
        <v>1703</v>
      </c>
      <c r="T157" s="11" t="s">
        <v>29</v>
      </c>
      <c r="U157" s="12">
        <v>35278</v>
      </c>
      <c r="W157" s="11" t="s">
        <v>1704</v>
      </c>
      <c r="X157" s="11" t="s">
        <v>29</v>
      </c>
      <c r="Y157" s="11" t="s">
        <v>29</v>
      </c>
      <c r="AB157" s="11" t="s">
        <v>1696</v>
      </c>
      <c r="AC157" s="11" t="s">
        <v>1700</v>
      </c>
      <c r="AD157" s="11" t="s">
        <v>1701</v>
      </c>
      <c r="AE157" s="11" t="s">
        <v>29</v>
      </c>
      <c r="AF157" s="11" t="s">
        <v>5734</v>
      </c>
      <c r="AG157" s="11" t="s">
        <v>6996</v>
      </c>
      <c r="AH157" s="11" t="s">
        <v>6987</v>
      </c>
      <c r="AI157" s="11" t="s">
        <v>6988</v>
      </c>
      <c r="AJ157" s="11" t="s">
        <v>7108</v>
      </c>
      <c r="AK157" s="11" t="s">
        <v>7076</v>
      </c>
      <c r="AL157" s="11" t="s">
        <v>7116</v>
      </c>
      <c r="AM157" s="11" t="s">
        <v>29</v>
      </c>
      <c r="AN157" s="11" t="s">
        <v>6991</v>
      </c>
      <c r="AO157" s="11" t="s">
        <v>7328</v>
      </c>
      <c r="AP157" s="11" t="s">
        <v>7321</v>
      </c>
      <c r="AQ157" s="11" t="s">
        <v>7322</v>
      </c>
    </row>
    <row r="158" spans="1:43" ht="45" x14ac:dyDescent="0.25">
      <c r="A158" s="10">
        <v>110</v>
      </c>
      <c r="B158" s="10">
        <v>1136</v>
      </c>
      <c r="C158" s="11" t="s">
        <v>6706</v>
      </c>
      <c r="D158" s="11" t="s">
        <v>189</v>
      </c>
      <c r="E158" s="11" t="s">
        <v>190</v>
      </c>
      <c r="F158" s="11" t="s">
        <v>96</v>
      </c>
      <c r="G158" s="11" t="s">
        <v>27</v>
      </c>
      <c r="H158" s="11" t="s">
        <v>6608</v>
      </c>
      <c r="I158" s="11" t="s">
        <v>97</v>
      </c>
      <c r="J158" s="11" t="s">
        <v>3477</v>
      </c>
      <c r="K158" s="11" t="s">
        <v>191</v>
      </c>
      <c r="L158" s="11" t="s">
        <v>194</v>
      </c>
      <c r="M158" s="11" t="s">
        <v>76</v>
      </c>
      <c r="N158" s="11" t="s">
        <v>3616</v>
      </c>
      <c r="O158" s="11" t="s">
        <v>29</v>
      </c>
      <c r="P158" s="11" t="s">
        <v>219</v>
      </c>
      <c r="Q158" s="11" t="s">
        <v>83</v>
      </c>
      <c r="R158" s="11" t="s">
        <v>220</v>
      </c>
      <c r="S158" s="11" t="s">
        <v>221</v>
      </c>
      <c r="T158" s="11" t="s">
        <v>29</v>
      </c>
      <c r="U158" s="12">
        <v>42619</v>
      </c>
      <c r="W158" s="11" t="s">
        <v>222</v>
      </c>
      <c r="X158" s="11" t="s">
        <v>29</v>
      </c>
      <c r="Y158" s="11" t="s">
        <v>29</v>
      </c>
      <c r="AB158" s="11" t="s">
        <v>188</v>
      </c>
      <c r="AC158" s="11" t="s">
        <v>192</v>
      </c>
      <c r="AD158" s="11" t="s">
        <v>193</v>
      </c>
      <c r="AE158" s="11" t="s">
        <v>7663</v>
      </c>
      <c r="AF158" s="11" t="s">
        <v>6486</v>
      </c>
      <c r="AG158" s="11" t="s">
        <v>6974</v>
      </c>
      <c r="AH158" s="11" t="s">
        <v>6990</v>
      </c>
      <c r="AI158" s="11" t="s">
        <v>7083</v>
      </c>
      <c r="AJ158" s="11" t="s">
        <v>343</v>
      </c>
      <c r="AK158" s="11" t="s">
        <v>7082</v>
      </c>
      <c r="AL158" s="11" t="s">
        <v>7159</v>
      </c>
      <c r="AM158" s="11" t="s">
        <v>29</v>
      </c>
      <c r="AN158" s="11" t="s">
        <v>7661</v>
      </c>
      <c r="AO158" s="11" t="s">
        <v>7311</v>
      </c>
      <c r="AP158" s="11" t="s">
        <v>7331</v>
      </c>
      <c r="AQ158" s="11" t="s">
        <v>7312</v>
      </c>
    </row>
    <row r="159" spans="1:43" ht="45" x14ac:dyDescent="0.25">
      <c r="A159" s="10">
        <v>110</v>
      </c>
      <c r="B159" s="10">
        <v>1142</v>
      </c>
      <c r="C159" s="11" t="s">
        <v>6706</v>
      </c>
      <c r="D159" s="11" t="s">
        <v>189</v>
      </c>
      <c r="E159" s="11" t="s">
        <v>190</v>
      </c>
      <c r="F159" s="11" t="s">
        <v>96</v>
      </c>
      <c r="G159" s="11" t="s">
        <v>27</v>
      </c>
      <c r="H159" s="11" t="s">
        <v>6608</v>
      </c>
      <c r="I159" s="11" t="s">
        <v>97</v>
      </c>
      <c r="J159" s="11" t="s">
        <v>3477</v>
      </c>
      <c r="K159" s="11" t="s">
        <v>191</v>
      </c>
      <c r="L159" s="11" t="s">
        <v>194</v>
      </c>
      <c r="M159" s="11" t="s">
        <v>76</v>
      </c>
      <c r="N159" s="11" t="s">
        <v>3616</v>
      </c>
      <c r="O159" s="11" t="s">
        <v>29</v>
      </c>
      <c r="P159" s="11" t="s">
        <v>206</v>
      </c>
      <c r="Q159" s="11" t="s">
        <v>34</v>
      </c>
      <c r="R159" s="11" t="s">
        <v>207</v>
      </c>
      <c r="S159" s="11" t="s">
        <v>208</v>
      </c>
      <c r="T159" s="11" t="s">
        <v>29</v>
      </c>
      <c r="U159" s="12">
        <v>41848</v>
      </c>
      <c r="W159" s="11" t="s">
        <v>209</v>
      </c>
      <c r="X159" s="11" t="s">
        <v>29</v>
      </c>
      <c r="Y159" s="11" t="s">
        <v>29</v>
      </c>
      <c r="AB159" s="11" t="s">
        <v>188</v>
      </c>
      <c r="AC159" s="11" t="s">
        <v>192</v>
      </c>
      <c r="AD159" s="11" t="s">
        <v>193</v>
      </c>
      <c r="AE159" s="11" t="s">
        <v>7663</v>
      </c>
      <c r="AF159" s="11" t="s">
        <v>6486</v>
      </c>
      <c r="AG159" s="11" t="s">
        <v>6974</v>
      </c>
      <c r="AH159" s="11" t="s">
        <v>6990</v>
      </c>
      <c r="AI159" s="11" t="s">
        <v>7083</v>
      </c>
      <c r="AJ159" s="11" t="s">
        <v>343</v>
      </c>
      <c r="AK159" s="11" t="s">
        <v>7082</v>
      </c>
      <c r="AL159" s="11" t="s">
        <v>7159</v>
      </c>
      <c r="AM159" s="11" t="s">
        <v>29</v>
      </c>
      <c r="AN159" s="11" t="s">
        <v>7661</v>
      </c>
      <c r="AO159" s="11" t="s">
        <v>7311</v>
      </c>
      <c r="AP159" s="11" t="s">
        <v>7331</v>
      </c>
      <c r="AQ159" s="11" t="s">
        <v>7312</v>
      </c>
    </row>
    <row r="160" spans="1:43" ht="45" x14ac:dyDescent="0.25">
      <c r="A160" s="10">
        <v>110</v>
      </c>
      <c r="B160" s="10">
        <v>1089</v>
      </c>
      <c r="C160" s="11" t="s">
        <v>6706</v>
      </c>
      <c r="D160" s="11" t="s">
        <v>189</v>
      </c>
      <c r="E160" s="11" t="s">
        <v>190</v>
      </c>
      <c r="F160" s="11" t="s">
        <v>96</v>
      </c>
      <c r="G160" s="11" t="s">
        <v>27</v>
      </c>
      <c r="H160" s="11" t="s">
        <v>6608</v>
      </c>
      <c r="I160" s="11" t="s">
        <v>97</v>
      </c>
      <c r="J160" s="11" t="s">
        <v>3477</v>
      </c>
      <c r="K160" s="11" t="s">
        <v>191</v>
      </c>
      <c r="L160" s="11" t="s">
        <v>194</v>
      </c>
      <c r="M160" s="11" t="s">
        <v>76</v>
      </c>
      <c r="N160" s="11" t="s">
        <v>3616</v>
      </c>
      <c r="O160" s="11" t="s">
        <v>29</v>
      </c>
      <c r="P160" s="11" t="s">
        <v>2201</v>
      </c>
      <c r="Q160" s="11" t="s">
        <v>5561</v>
      </c>
      <c r="R160" s="11" t="s">
        <v>2202</v>
      </c>
      <c r="S160" s="11" t="s">
        <v>225</v>
      </c>
      <c r="T160" s="11" t="s">
        <v>2059</v>
      </c>
      <c r="U160" s="12">
        <v>40868</v>
      </c>
      <c r="W160" s="11" t="s">
        <v>2203</v>
      </c>
      <c r="X160" s="11" t="s">
        <v>29</v>
      </c>
      <c r="Y160" s="11" t="s">
        <v>29</v>
      </c>
      <c r="AB160" s="11" t="s">
        <v>188</v>
      </c>
      <c r="AC160" s="11" t="s">
        <v>192</v>
      </c>
      <c r="AD160" s="11" t="s">
        <v>193</v>
      </c>
      <c r="AE160" s="11" t="s">
        <v>7663</v>
      </c>
      <c r="AF160" s="11" t="s">
        <v>6486</v>
      </c>
      <c r="AG160" s="11" t="s">
        <v>6974</v>
      </c>
      <c r="AH160" s="11" t="s">
        <v>6990</v>
      </c>
      <c r="AI160" s="11" t="s">
        <v>7083</v>
      </c>
      <c r="AJ160" s="11" t="s">
        <v>343</v>
      </c>
      <c r="AK160" s="11" t="s">
        <v>7082</v>
      </c>
      <c r="AL160" s="11" t="s">
        <v>7159</v>
      </c>
      <c r="AM160" s="11" t="s">
        <v>29</v>
      </c>
      <c r="AN160" s="11" t="s">
        <v>7661</v>
      </c>
      <c r="AO160" s="11" t="s">
        <v>7311</v>
      </c>
      <c r="AP160" s="11" t="s">
        <v>7331</v>
      </c>
      <c r="AQ160" s="11" t="s">
        <v>7312</v>
      </c>
    </row>
    <row r="161" spans="1:43" ht="45" x14ac:dyDescent="0.25">
      <c r="A161" s="10">
        <v>110</v>
      </c>
      <c r="B161" s="10">
        <v>1141</v>
      </c>
      <c r="C161" s="11" t="s">
        <v>6706</v>
      </c>
      <c r="D161" s="11" t="s">
        <v>189</v>
      </c>
      <c r="E161" s="11" t="s">
        <v>190</v>
      </c>
      <c r="F161" s="11" t="s">
        <v>96</v>
      </c>
      <c r="G161" s="11" t="s">
        <v>27</v>
      </c>
      <c r="H161" s="11" t="s">
        <v>6608</v>
      </c>
      <c r="I161" s="11" t="s">
        <v>97</v>
      </c>
      <c r="J161" s="11" t="s">
        <v>3477</v>
      </c>
      <c r="K161" s="11" t="s">
        <v>191</v>
      </c>
      <c r="L161" s="11" t="s">
        <v>194</v>
      </c>
      <c r="M161" s="11" t="s">
        <v>76</v>
      </c>
      <c r="N161" s="11" t="s">
        <v>3616</v>
      </c>
      <c r="O161" s="11" t="s">
        <v>29</v>
      </c>
      <c r="P161" s="11" t="s">
        <v>202</v>
      </c>
      <c r="Q161" s="11" t="s">
        <v>34</v>
      </c>
      <c r="R161" s="11" t="s">
        <v>203</v>
      </c>
      <c r="S161" s="11" t="s">
        <v>204</v>
      </c>
      <c r="T161" s="11" t="s">
        <v>29</v>
      </c>
      <c r="U161" s="12">
        <v>41855</v>
      </c>
      <c r="W161" s="11" t="s">
        <v>205</v>
      </c>
      <c r="X161" s="11" t="s">
        <v>29</v>
      </c>
      <c r="Y161" s="11" t="s">
        <v>29</v>
      </c>
      <c r="AB161" s="11" t="s">
        <v>188</v>
      </c>
      <c r="AC161" s="11" t="s">
        <v>192</v>
      </c>
      <c r="AD161" s="11" t="s">
        <v>193</v>
      </c>
      <c r="AE161" s="11" t="s">
        <v>7663</v>
      </c>
      <c r="AF161" s="11" t="s">
        <v>6486</v>
      </c>
      <c r="AG161" s="11" t="s">
        <v>6974</v>
      </c>
      <c r="AH161" s="11" t="s">
        <v>6990</v>
      </c>
      <c r="AI161" s="11" t="s">
        <v>7083</v>
      </c>
      <c r="AJ161" s="11" t="s">
        <v>343</v>
      </c>
      <c r="AK161" s="11" t="s">
        <v>7082</v>
      </c>
      <c r="AL161" s="11" t="s">
        <v>7159</v>
      </c>
      <c r="AM161" s="11" t="s">
        <v>29</v>
      </c>
      <c r="AN161" s="11" t="s">
        <v>7661</v>
      </c>
      <c r="AO161" s="11" t="s">
        <v>7311</v>
      </c>
      <c r="AP161" s="11" t="s">
        <v>7331</v>
      </c>
      <c r="AQ161" s="11" t="s">
        <v>7312</v>
      </c>
    </row>
    <row r="162" spans="1:43" ht="45" x14ac:dyDescent="0.25">
      <c r="A162" s="10">
        <v>110</v>
      </c>
      <c r="B162" s="10">
        <v>1143</v>
      </c>
      <c r="C162" s="11" t="s">
        <v>6706</v>
      </c>
      <c r="D162" s="11" t="s">
        <v>189</v>
      </c>
      <c r="E162" s="11" t="s">
        <v>190</v>
      </c>
      <c r="F162" s="11" t="s">
        <v>96</v>
      </c>
      <c r="G162" s="11" t="s">
        <v>27</v>
      </c>
      <c r="H162" s="11" t="s">
        <v>6608</v>
      </c>
      <c r="I162" s="11" t="s">
        <v>97</v>
      </c>
      <c r="J162" s="11" t="s">
        <v>3477</v>
      </c>
      <c r="K162" s="11" t="s">
        <v>191</v>
      </c>
      <c r="L162" s="11" t="s">
        <v>194</v>
      </c>
      <c r="M162" s="11" t="s">
        <v>76</v>
      </c>
      <c r="N162" s="11" t="s">
        <v>3616</v>
      </c>
      <c r="O162" s="11" t="s">
        <v>29</v>
      </c>
      <c r="P162" s="11" t="s">
        <v>210</v>
      </c>
      <c r="Q162" s="11" t="s">
        <v>83</v>
      </c>
      <c r="R162" s="11" t="s">
        <v>211</v>
      </c>
      <c r="S162" s="11" t="s">
        <v>212</v>
      </c>
      <c r="T162" s="11" t="s">
        <v>133</v>
      </c>
      <c r="U162" s="12">
        <v>40889</v>
      </c>
      <c r="W162" s="11" t="s">
        <v>213</v>
      </c>
      <c r="X162" s="11" t="s">
        <v>29</v>
      </c>
      <c r="Y162" s="11" t="s">
        <v>29</v>
      </c>
      <c r="AB162" s="11" t="s">
        <v>188</v>
      </c>
      <c r="AC162" s="11" t="s">
        <v>192</v>
      </c>
      <c r="AD162" s="11" t="s">
        <v>193</v>
      </c>
      <c r="AE162" s="11" t="s">
        <v>7663</v>
      </c>
      <c r="AF162" s="11" t="s">
        <v>6486</v>
      </c>
      <c r="AG162" s="11" t="s">
        <v>6974</v>
      </c>
      <c r="AH162" s="11" t="s">
        <v>6990</v>
      </c>
      <c r="AI162" s="11" t="s">
        <v>7083</v>
      </c>
      <c r="AJ162" s="11" t="s">
        <v>343</v>
      </c>
      <c r="AK162" s="11" t="s">
        <v>7082</v>
      </c>
      <c r="AL162" s="11" t="s">
        <v>7159</v>
      </c>
      <c r="AM162" s="11" t="s">
        <v>29</v>
      </c>
      <c r="AN162" s="11" t="s">
        <v>7661</v>
      </c>
      <c r="AO162" s="11" t="s">
        <v>7311</v>
      </c>
      <c r="AP162" s="11" t="s">
        <v>7331</v>
      </c>
      <c r="AQ162" s="11" t="s">
        <v>7312</v>
      </c>
    </row>
    <row r="163" spans="1:43" ht="45" x14ac:dyDescent="0.25">
      <c r="A163" s="10">
        <v>110</v>
      </c>
      <c r="B163" s="10">
        <v>1135</v>
      </c>
      <c r="C163" s="11" t="s">
        <v>6706</v>
      </c>
      <c r="D163" s="11" t="s">
        <v>189</v>
      </c>
      <c r="E163" s="11" t="s">
        <v>190</v>
      </c>
      <c r="F163" s="11" t="s">
        <v>96</v>
      </c>
      <c r="G163" s="11" t="s">
        <v>27</v>
      </c>
      <c r="H163" s="11" t="s">
        <v>6608</v>
      </c>
      <c r="I163" s="11" t="s">
        <v>97</v>
      </c>
      <c r="J163" s="11" t="s">
        <v>3477</v>
      </c>
      <c r="K163" s="11" t="s">
        <v>191</v>
      </c>
      <c r="L163" s="11" t="s">
        <v>194</v>
      </c>
      <c r="M163" s="11" t="s">
        <v>76</v>
      </c>
      <c r="N163" s="11" t="s">
        <v>3616</v>
      </c>
      <c r="O163" s="11" t="s">
        <v>29</v>
      </c>
      <c r="P163" s="11" t="s">
        <v>223</v>
      </c>
      <c r="Q163" s="11" t="s">
        <v>5561</v>
      </c>
      <c r="R163" s="11" t="s">
        <v>224</v>
      </c>
      <c r="S163" s="11" t="s">
        <v>225</v>
      </c>
      <c r="T163" s="11" t="s">
        <v>29</v>
      </c>
      <c r="U163" s="12"/>
      <c r="W163" s="11" t="s">
        <v>226</v>
      </c>
      <c r="X163" s="11" t="s">
        <v>29</v>
      </c>
      <c r="Y163" s="11" t="s">
        <v>29</v>
      </c>
      <c r="AB163" s="11" t="s">
        <v>188</v>
      </c>
      <c r="AC163" s="11" t="s">
        <v>192</v>
      </c>
      <c r="AD163" s="11" t="s">
        <v>193</v>
      </c>
      <c r="AE163" s="11" t="s">
        <v>7663</v>
      </c>
      <c r="AF163" s="11" t="s">
        <v>6486</v>
      </c>
      <c r="AG163" s="11" t="s">
        <v>6974</v>
      </c>
      <c r="AH163" s="11" t="s">
        <v>6990</v>
      </c>
      <c r="AI163" s="11" t="s">
        <v>7083</v>
      </c>
      <c r="AJ163" s="11" t="s">
        <v>343</v>
      </c>
      <c r="AK163" s="11" t="s">
        <v>7082</v>
      </c>
      <c r="AL163" s="11" t="s">
        <v>7159</v>
      </c>
      <c r="AM163" s="11" t="s">
        <v>29</v>
      </c>
      <c r="AN163" s="11" t="s">
        <v>7661</v>
      </c>
      <c r="AO163" s="11" t="s">
        <v>7311</v>
      </c>
      <c r="AP163" s="11" t="s">
        <v>7331</v>
      </c>
      <c r="AQ163" s="11" t="s">
        <v>7312</v>
      </c>
    </row>
    <row r="164" spans="1:43" ht="45" x14ac:dyDescent="0.25">
      <c r="A164" s="10">
        <v>110</v>
      </c>
      <c r="B164" s="10">
        <v>1144</v>
      </c>
      <c r="C164" s="11" t="s">
        <v>6706</v>
      </c>
      <c r="D164" s="11" t="s">
        <v>189</v>
      </c>
      <c r="E164" s="11" t="s">
        <v>190</v>
      </c>
      <c r="F164" s="11" t="s">
        <v>96</v>
      </c>
      <c r="G164" s="11" t="s">
        <v>27</v>
      </c>
      <c r="H164" s="11" t="s">
        <v>6608</v>
      </c>
      <c r="I164" s="11" t="s">
        <v>97</v>
      </c>
      <c r="J164" s="11" t="s">
        <v>3477</v>
      </c>
      <c r="K164" s="11" t="s">
        <v>191</v>
      </c>
      <c r="L164" s="11" t="s">
        <v>194</v>
      </c>
      <c r="M164" s="11" t="s">
        <v>76</v>
      </c>
      <c r="N164" s="11" t="s">
        <v>3616</v>
      </c>
      <c r="O164" s="11" t="s">
        <v>29</v>
      </c>
      <c r="P164" s="11" t="s">
        <v>214</v>
      </c>
      <c r="Q164" s="11" t="s">
        <v>5561</v>
      </c>
      <c r="R164" s="11" t="s">
        <v>215</v>
      </c>
      <c r="S164" s="11" t="s">
        <v>216</v>
      </c>
      <c r="T164" s="11" t="s">
        <v>217</v>
      </c>
      <c r="U164" s="12">
        <v>42142</v>
      </c>
      <c r="W164" s="11" t="s">
        <v>218</v>
      </c>
      <c r="X164" s="11" t="s">
        <v>29</v>
      </c>
      <c r="Y164" s="11" t="s">
        <v>29</v>
      </c>
      <c r="AB164" s="11" t="s">
        <v>188</v>
      </c>
      <c r="AC164" s="11" t="s">
        <v>192</v>
      </c>
      <c r="AD164" s="11" t="s">
        <v>193</v>
      </c>
      <c r="AE164" s="11" t="s">
        <v>7663</v>
      </c>
      <c r="AF164" s="11" t="s">
        <v>6486</v>
      </c>
      <c r="AG164" s="11" t="s">
        <v>6974</v>
      </c>
      <c r="AH164" s="11" t="s">
        <v>6990</v>
      </c>
      <c r="AI164" s="11" t="s">
        <v>7083</v>
      </c>
      <c r="AJ164" s="11" t="s">
        <v>343</v>
      </c>
      <c r="AK164" s="11" t="s">
        <v>7082</v>
      </c>
      <c r="AL164" s="11" t="s">
        <v>7159</v>
      </c>
      <c r="AM164" s="11" t="s">
        <v>29</v>
      </c>
      <c r="AN164" s="11" t="s">
        <v>7661</v>
      </c>
      <c r="AO164" s="11" t="s">
        <v>7311</v>
      </c>
      <c r="AP164" s="11" t="s">
        <v>7331</v>
      </c>
      <c r="AQ164" s="11" t="s">
        <v>7312</v>
      </c>
    </row>
    <row r="165" spans="1:43" ht="45" x14ac:dyDescent="0.25">
      <c r="A165" s="10">
        <v>110</v>
      </c>
      <c r="B165" s="10">
        <v>1835</v>
      </c>
      <c r="C165" s="11" t="s">
        <v>6706</v>
      </c>
      <c r="D165" s="11" t="s">
        <v>189</v>
      </c>
      <c r="E165" s="11" t="s">
        <v>190</v>
      </c>
      <c r="F165" s="11" t="s">
        <v>96</v>
      </c>
      <c r="G165" s="11" t="s">
        <v>27</v>
      </c>
      <c r="H165" s="11" t="s">
        <v>6608</v>
      </c>
      <c r="I165" s="11" t="s">
        <v>97</v>
      </c>
      <c r="J165" s="11" t="s">
        <v>3477</v>
      </c>
      <c r="K165" s="11" t="s">
        <v>191</v>
      </c>
      <c r="L165" s="11" t="s">
        <v>194</v>
      </c>
      <c r="M165" s="11" t="s">
        <v>76</v>
      </c>
      <c r="N165" s="11" t="s">
        <v>3616</v>
      </c>
      <c r="O165" s="11" t="s">
        <v>29</v>
      </c>
      <c r="P165" s="11" t="s">
        <v>4053</v>
      </c>
      <c r="Q165" s="11" t="s">
        <v>5561</v>
      </c>
      <c r="R165" s="11" t="s">
        <v>4054</v>
      </c>
      <c r="S165" s="11" t="s">
        <v>1321</v>
      </c>
      <c r="T165" s="11" t="s">
        <v>4055</v>
      </c>
      <c r="U165" s="12">
        <v>42954</v>
      </c>
      <c r="W165" s="11" t="s">
        <v>4056</v>
      </c>
      <c r="X165" s="11" t="s">
        <v>29</v>
      </c>
      <c r="Y165" s="11" t="s">
        <v>29</v>
      </c>
      <c r="AB165" s="11" t="s">
        <v>188</v>
      </c>
      <c r="AC165" s="11" t="s">
        <v>192</v>
      </c>
      <c r="AD165" s="11" t="s">
        <v>193</v>
      </c>
      <c r="AE165" s="11" t="s">
        <v>7663</v>
      </c>
      <c r="AF165" s="11" t="s">
        <v>6486</v>
      </c>
      <c r="AG165" s="11" t="s">
        <v>6974</v>
      </c>
      <c r="AH165" s="11" t="s">
        <v>6990</v>
      </c>
      <c r="AI165" s="11" t="s">
        <v>7083</v>
      </c>
      <c r="AJ165" s="11" t="s">
        <v>343</v>
      </c>
      <c r="AK165" s="11" t="s">
        <v>7082</v>
      </c>
      <c r="AL165" s="11" t="s">
        <v>7159</v>
      </c>
      <c r="AM165" s="11" t="s">
        <v>29</v>
      </c>
      <c r="AN165" s="11" t="s">
        <v>7661</v>
      </c>
      <c r="AO165" s="11" t="s">
        <v>7311</v>
      </c>
      <c r="AP165" s="11" t="s">
        <v>7331</v>
      </c>
      <c r="AQ165" s="11" t="s">
        <v>7312</v>
      </c>
    </row>
    <row r="166" spans="1:43" ht="45" x14ac:dyDescent="0.25">
      <c r="A166" s="10">
        <v>110</v>
      </c>
      <c r="B166" s="10">
        <v>1913</v>
      </c>
      <c r="C166" s="11" t="s">
        <v>6706</v>
      </c>
      <c r="D166" s="11" t="s">
        <v>189</v>
      </c>
      <c r="E166" s="11" t="s">
        <v>190</v>
      </c>
      <c r="F166" s="11" t="s">
        <v>96</v>
      </c>
      <c r="G166" s="11" t="s">
        <v>27</v>
      </c>
      <c r="H166" s="11" t="s">
        <v>6608</v>
      </c>
      <c r="I166" s="11" t="s">
        <v>97</v>
      </c>
      <c r="J166" s="11" t="s">
        <v>3477</v>
      </c>
      <c r="K166" s="11" t="s">
        <v>191</v>
      </c>
      <c r="L166" s="11" t="s">
        <v>194</v>
      </c>
      <c r="M166" s="11" t="s">
        <v>76</v>
      </c>
      <c r="N166" s="11" t="s">
        <v>3616</v>
      </c>
      <c r="O166" s="11" t="s">
        <v>29</v>
      </c>
      <c r="P166" s="11" t="s">
        <v>4383</v>
      </c>
      <c r="Q166" s="11" t="s">
        <v>34</v>
      </c>
      <c r="R166" s="11" t="s">
        <v>716</v>
      </c>
      <c r="S166" s="11" t="s">
        <v>4384</v>
      </c>
      <c r="T166" s="11" t="s">
        <v>324</v>
      </c>
      <c r="U166" s="12">
        <v>43108</v>
      </c>
      <c r="W166" s="11" t="s">
        <v>4385</v>
      </c>
      <c r="X166" s="11" t="s">
        <v>29</v>
      </c>
      <c r="Y166" s="11" t="s">
        <v>29</v>
      </c>
      <c r="AB166" s="11" t="s">
        <v>188</v>
      </c>
      <c r="AC166" s="11" t="s">
        <v>192</v>
      </c>
      <c r="AD166" s="11" t="s">
        <v>193</v>
      </c>
      <c r="AE166" s="11" t="s">
        <v>7663</v>
      </c>
      <c r="AF166" s="11" t="s">
        <v>6486</v>
      </c>
      <c r="AG166" s="11" t="s">
        <v>6974</v>
      </c>
      <c r="AH166" s="11" t="s">
        <v>6990</v>
      </c>
      <c r="AI166" s="11" t="s">
        <v>7083</v>
      </c>
      <c r="AJ166" s="11" t="s">
        <v>343</v>
      </c>
      <c r="AK166" s="11" t="s">
        <v>7082</v>
      </c>
      <c r="AL166" s="11" t="s">
        <v>7159</v>
      </c>
      <c r="AM166" s="11" t="s">
        <v>29</v>
      </c>
      <c r="AN166" s="11" t="s">
        <v>7661</v>
      </c>
      <c r="AO166" s="11" t="s">
        <v>7311</v>
      </c>
      <c r="AP166" s="11" t="s">
        <v>7331</v>
      </c>
      <c r="AQ166" s="11" t="s">
        <v>7312</v>
      </c>
    </row>
    <row r="167" spans="1:43" ht="45" x14ac:dyDescent="0.25">
      <c r="A167" s="10">
        <v>110</v>
      </c>
      <c r="B167" s="10">
        <v>1766</v>
      </c>
      <c r="C167" s="11" t="s">
        <v>6706</v>
      </c>
      <c r="D167" s="11" t="s">
        <v>189</v>
      </c>
      <c r="E167" s="11" t="s">
        <v>190</v>
      </c>
      <c r="F167" s="11" t="s">
        <v>96</v>
      </c>
      <c r="G167" s="11" t="s">
        <v>27</v>
      </c>
      <c r="H167" s="11" t="s">
        <v>6608</v>
      </c>
      <c r="I167" s="11" t="s">
        <v>97</v>
      </c>
      <c r="J167" s="11" t="s">
        <v>3477</v>
      </c>
      <c r="K167" s="11" t="s">
        <v>191</v>
      </c>
      <c r="L167" s="11" t="s">
        <v>194</v>
      </c>
      <c r="M167" s="11" t="s">
        <v>76</v>
      </c>
      <c r="N167" s="11" t="s">
        <v>3616</v>
      </c>
      <c r="O167" s="11" t="s">
        <v>29</v>
      </c>
      <c r="P167" s="11" t="s">
        <v>3669</v>
      </c>
      <c r="Q167" s="11" t="s">
        <v>34</v>
      </c>
      <c r="R167" s="11" t="s">
        <v>1016</v>
      </c>
      <c r="S167" s="11" t="s">
        <v>3670</v>
      </c>
      <c r="T167" s="11" t="s">
        <v>29</v>
      </c>
      <c r="U167" s="12">
        <v>42772</v>
      </c>
      <c r="V167" s="12"/>
      <c r="W167" s="11" t="s">
        <v>3671</v>
      </c>
      <c r="X167" s="11" t="s">
        <v>29</v>
      </c>
      <c r="Y167" s="11" t="s">
        <v>29</v>
      </c>
      <c r="AB167" s="11" t="s">
        <v>188</v>
      </c>
      <c r="AC167" s="11" t="s">
        <v>192</v>
      </c>
      <c r="AD167" s="11" t="s">
        <v>193</v>
      </c>
      <c r="AE167" s="11" t="s">
        <v>7663</v>
      </c>
      <c r="AF167" s="11" t="s">
        <v>6486</v>
      </c>
      <c r="AG167" s="11" t="s">
        <v>6974</v>
      </c>
      <c r="AH167" s="11" t="s">
        <v>6990</v>
      </c>
      <c r="AI167" s="11" t="s">
        <v>7083</v>
      </c>
      <c r="AJ167" s="11" t="s">
        <v>343</v>
      </c>
      <c r="AK167" s="11" t="s">
        <v>7082</v>
      </c>
      <c r="AL167" s="11" t="s">
        <v>7159</v>
      </c>
      <c r="AM167" s="11" t="s">
        <v>29</v>
      </c>
      <c r="AN167" s="11" t="s">
        <v>7661</v>
      </c>
      <c r="AO167" s="11" t="s">
        <v>7311</v>
      </c>
      <c r="AP167" s="11" t="s">
        <v>7331</v>
      </c>
      <c r="AQ167" s="11" t="s">
        <v>7312</v>
      </c>
    </row>
    <row r="168" spans="1:43" ht="45" x14ac:dyDescent="0.25">
      <c r="A168" s="10">
        <v>110</v>
      </c>
      <c r="B168" s="10">
        <v>1912</v>
      </c>
      <c r="C168" s="11" t="s">
        <v>6706</v>
      </c>
      <c r="D168" s="11" t="s">
        <v>189</v>
      </c>
      <c r="E168" s="11" t="s">
        <v>190</v>
      </c>
      <c r="F168" s="11" t="s">
        <v>96</v>
      </c>
      <c r="G168" s="11" t="s">
        <v>27</v>
      </c>
      <c r="H168" s="11" t="s">
        <v>6608</v>
      </c>
      <c r="I168" s="11" t="s">
        <v>97</v>
      </c>
      <c r="J168" s="11" t="s">
        <v>3477</v>
      </c>
      <c r="K168" s="11" t="s">
        <v>191</v>
      </c>
      <c r="L168" s="11" t="s">
        <v>194</v>
      </c>
      <c r="M168" s="11" t="s">
        <v>76</v>
      </c>
      <c r="N168" s="11" t="s">
        <v>3616</v>
      </c>
      <c r="O168" s="11" t="s">
        <v>29</v>
      </c>
      <c r="P168" s="11" t="s">
        <v>4379</v>
      </c>
      <c r="Q168" s="11" t="s">
        <v>83</v>
      </c>
      <c r="R168" s="11" t="s">
        <v>3945</v>
      </c>
      <c r="S168" s="11" t="s">
        <v>4380</v>
      </c>
      <c r="T168" s="11" t="s">
        <v>4381</v>
      </c>
      <c r="U168" s="12">
        <v>43108</v>
      </c>
      <c r="W168" s="11" t="s">
        <v>4382</v>
      </c>
      <c r="X168" s="11" t="s">
        <v>29</v>
      </c>
      <c r="Y168" s="11" t="s">
        <v>29</v>
      </c>
      <c r="AB168" s="11" t="s">
        <v>188</v>
      </c>
      <c r="AC168" s="11" t="s">
        <v>192</v>
      </c>
      <c r="AD168" s="11" t="s">
        <v>193</v>
      </c>
      <c r="AE168" s="11" t="s">
        <v>7663</v>
      </c>
      <c r="AF168" s="11" t="s">
        <v>6486</v>
      </c>
      <c r="AG168" s="11" t="s">
        <v>6974</v>
      </c>
      <c r="AH168" s="11" t="s">
        <v>6990</v>
      </c>
      <c r="AI168" s="11" t="s">
        <v>7083</v>
      </c>
      <c r="AJ168" s="11" t="s">
        <v>343</v>
      </c>
      <c r="AK168" s="11" t="s">
        <v>7082</v>
      </c>
      <c r="AL168" s="11" t="s">
        <v>7159</v>
      </c>
      <c r="AM168" s="11" t="s">
        <v>29</v>
      </c>
      <c r="AN168" s="11" t="s">
        <v>7661</v>
      </c>
      <c r="AO168" s="11" t="s">
        <v>7311</v>
      </c>
      <c r="AP168" s="11" t="s">
        <v>7331</v>
      </c>
      <c r="AQ168" s="11" t="s">
        <v>7312</v>
      </c>
    </row>
    <row r="169" spans="1:43" ht="30" x14ac:dyDescent="0.25">
      <c r="A169" s="10">
        <v>123</v>
      </c>
      <c r="B169" s="10">
        <v>1185</v>
      </c>
      <c r="C169" s="11" t="s">
        <v>6667</v>
      </c>
      <c r="D169" s="11" t="s">
        <v>7004</v>
      </c>
      <c r="E169" s="11" t="s">
        <v>415</v>
      </c>
      <c r="F169" s="11" t="s">
        <v>146</v>
      </c>
      <c r="G169" s="11" t="s">
        <v>27</v>
      </c>
      <c r="H169" s="11" t="s">
        <v>6610</v>
      </c>
      <c r="I169" s="11" t="s">
        <v>97</v>
      </c>
      <c r="J169" s="11" t="s">
        <v>3476</v>
      </c>
      <c r="K169" s="11" t="s">
        <v>416</v>
      </c>
      <c r="L169" s="11" t="s">
        <v>405</v>
      </c>
      <c r="M169" s="11" t="s">
        <v>32</v>
      </c>
      <c r="N169" s="11" t="s">
        <v>7385</v>
      </c>
      <c r="O169" s="11" t="s">
        <v>7049</v>
      </c>
      <c r="P169" s="11" t="s">
        <v>418</v>
      </c>
      <c r="Q169" s="11" t="s">
        <v>34</v>
      </c>
      <c r="R169" s="11" t="s">
        <v>419</v>
      </c>
      <c r="S169" s="11" t="s">
        <v>420</v>
      </c>
      <c r="T169" s="11" t="s">
        <v>317</v>
      </c>
      <c r="U169" s="12">
        <v>41477</v>
      </c>
      <c r="W169" s="11" t="s">
        <v>421</v>
      </c>
      <c r="X169" s="11" t="s">
        <v>29</v>
      </c>
      <c r="Y169" s="11" t="s">
        <v>29</v>
      </c>
      <c r="AB169" s="11" t="s">
        <v>4261</v>
      </c>
      <c r="AC169" s="11" t="s">
        <v>417</v>
      </c>
      <c r="AD169" s="11" t="s">
        <v>404</v>
      </c>
      <c r="AE169" s="11" t="s">
        <v>3640</v>
      </c>
      <c r="AF169" s="11" t="s">
        <v>5741</v>
      </c>
      <c r="AG169" s="11" t="s">
        <v>6984</v>
      </c>
      <c r="AH169" s="11" t="s">
        <v>6975</v>
      </c>
      <c r="AI169" s="11" t="s">
        <v>6976</v>
      </c>
      <c r="AJ169" s="11" t="s">
        <v>7081</v>
      </c>
      <c r="AK169" s="11" t="s">
        <v>7082</v>
      </c>
      <c r="AL169" s="11" t="s">
        <v>7199</v>
      </c>
      <c r="AM169" s="11" t="s">
        <v>29</v>
      </c>
      <c r="AN169" s="11" t="s">
        <v>6977</v>
      </c>
      <c r="AO169" s="11" t="s">
        <v>7326</v>
      </c>
      <c r="AP169" s="11" t="s">
        <v>7318</v>
      </c>
      <c r="AQ169" s="11" t="s">
        <v>7327</v>
      </c>
    </row>
    <row r="170" spans="1:43" ht="30" x14ac:dyDescent="0.25">
      <c r="A170" s="10">
        <v>123</v>
      </c>
      <c r="B170" s="10">
        <v>1182</v>
      </c>
      <c r="C170" s="11" t="s">
        <v>6667</v>
      </c>
      <c r="D170" s="11" t="s">
        <v>7004</v>
      </c>
      <c r="E170" s="11" t="s">
        <v>415</v>
      </c>
      <c r="F170" s="11" t="s">
        <v>146</v>
      </c>
      <c r="G170" s="11" t="s">
        <v>27</v>
      </c>
      <c r="H170" s="11" t="s">
        <v>6610</v>
      </c>
      <c r="I170" s="11" t="s">
        <v>97</v>
      </c>
      <c r="J170" s="11" t="s">
        <v>3477</v>
      </c>
      <c r="K170" s="11" t="s">
        <v>416</v>
      </c>
      <c r="L170" s="11" t="s">
        <v>405</v>
      </c>
      <c r="M170" s="11" t="s">
        <v>32</v>
      </c>
      <c r="N170" s="11" t="s">
        <v>7385</v>
      </c>
      <c r="O170" s="11" t="s">
        <v>7049</v>
      </c>
      <c r="P170" s="11" t="s">
        <v>410</v>
      </c>
      <c r="Q170" s="11" t="s">
        <v>34</v>
      </c>
      <c r="R170" s="11" t="s">
        <v>411</v>
      </c>
      <c r="S170" s="11" t="s">
        <v>412</v>
      </c>
      <c r="T170" s="11" t="s">
        <v>413</v>
      </c>
      <c r="U170" s="12">
        <v>39069</v>
      </c>
      <c r="W170" s="11" t="s">
        <v>414</v>
      </c>
      <c r="X170" s="11" t="s">
        <v>29</v>
      </c>
      <c r="Y170" s="11" t="s">
        <v>29</v>
      </c>
      <c r="AB170" s="11" t="s">
        <v>4261</v>
      </c>
      <c r="AC170" s="11" t="s">
        <v>417</v>
      </c>
      <c r="AD170" s="11" t="s">
        <v>404</v>
      </c>
      <c r="AE170" s="11" t="s">
        <v>3640</v>
      </c>
      <c r="AF170" s="11" t="s">
        <v>5741</v>
      </c>
      <c r="AG170" s="11" t="s">
        <v>6984</v>
      </c>
      <c r="AH170" s="11" t="s">
        <v>6975</v>
      </c>
      <c r="AI170" s="11" t="s">
        <v>6976</v>
      </c>
      <c r="AJ170" s="11" t="s">
        <v>7081</v>
      </c>
      <c r="AK170" s="11" t="s">
        <v>7082</v>
      </c>
      <c r="AL170" s="11" t="s">
        <v>7199</v>
      </c>
      <c r="AM170" s="11" t="s">
        <v>29</v>
      </c>
      <c r="AN170" s="11" t="s">
        <v>6977</v>
      </c>
      <c r="AO170" s="11" t="s">
        <v>7326</v>
      </c>
      <c r="AP170" s="11" t="s">
        <v>7318</v>
      </c>
      <c r="AQ170" s="11" t="s">
        <v>7327</v>
      </c>
    </row>
    <row r="171" spans="1:43" ht="30" x14ac:dyDescent="0.25">
      <c r="A171" s="10">
        <v>123</v>
      </c>
      <c r="B171" s="10">
        <v>1829</v>
      </c>
      <c r="C171" s="11" t="s">
        <v>6667</v>
      </c>
      <c r="D171" s="11" t="s">
        <v>7004</v>
      </c>
      <c r="E171" s="11" t="s">
        <v>415</v>
      </c>
      <c r="F171" s="11" t="s">
        <v>146</v>
      </c>
      <c r="G171" s="11" t="s">
        <v>27</v>
      </c>
      <c r="H171" s="11" t="s">
        <v>6610</v>
      </c>
      <c r="I171" s="11" t="s">
        <v>97</v>
      </c>
      <c r="J171" s="11" t="s">
        <v>3476</v>
      </c>
      <c r="K171" s="11" t="s">
        <v>416</v>
      </c>
      <c r="L171" s="11" t="s">
        <v>405</v>
      </c>
      <c r="M171" s="11" t="s">
        <v>32</v>
      </c>
      <c r="N171" s="11" t="s">
        <v>7385</v>
      </c>
      <c r="O171" s="11" t="s">
        <v>7049</v>
      </c>
      <c r="P171" s="11" t="s">
        <v>4024</v>
      </c>
      <c r="Q171" s="11" t="s">
        <v>34</v>
      </c>
      <c r="R171" s="11" t="s">
        <v>4025</v>
      </c>
      <c r="S171" s="11" t="s">
        <v>4026</v>
      </c>
      <c r="T171" s="11" t="s">
        <v>4027</v>
      </c>
      <c r="U171" s="12">
        <v>42968</v>
      </c>
      <c r="W171" s="11" t="s">
        <v>4028</v>
      </c>
      <c r="X171" s="11" t="s">
        <v>29</v>
      </c>
      <c r="Y171" s="11" t="s">
        <v>29</v>
      </c>
      <c r="AB171" s="11" t="s">
        <v>4261</v>
      </c>
      <c r="AC171" s="11" t="s">
        <v>417</v>
      </c>
      <c r="AD171" s="11" t="s">
        <v>404</v>
      </c>
      <c r="AE171" s="11" t="s">
        <v>3640</v>
      </c>
      <c r="AF171" s="11" t="s">
        <v>5741</v>
      </c>
      <c r="AG171" s="11" t="s">
        <v>6984</v>
      </c>
      <c r="AH171" s="11" t="s">
        <v>6975</v>
      </c>
      <c r="AI171" s="11" t="s">
        <v>6976</v>
      </c>
      <c r="AJ171" s="11" t="s">
        <v>7081</v>
      </c>
      <c r="AK171" s="11" t="s">
        <v>7082</v>
      </c>
      <c r="AL171" s="11" t="s">
        <v>7199</v>
      </c>
      <c r="AM171" s="11" t="s">
        <v>29</v>
      </c>
      <c r="AN171" s="11" t="s">
        <v>6977</v>
      </c>
      <c r="AO171" s="11" t="s">
        <v>7326</v>
      </c>
      <c r="AP171" s="11" t="s">
        <v>7318</v>
      </c>
      <c r="AQ171" s="11" t="s">
        <v>7327</v>
      </c>
    </row>
    <row r="172" spans="1:43" ht="30" x14ac:dyDescent="0.25">
      <c r="A172" s="10">
        <v>123</v>
      </c>
      <c r="B172" s="10">
        <v>1187</v>
      </c>
      <c r="C172" s="11" t="s">
        <v>6667</v>
      </c>
      <c r="D172" s="11" t="s">
        <v>7004</v>
      </c>
      <c r="E172" s="11" t="s">
        <v>415</v>
      </c>
      <c r="F172" s="11" t="s">
        <v>146</v>
      </c>
      <c r="G172" s="11" t="s">
        <v>27</v>
      </c>
      <c r="H172" s="11" t="s">
        <v>6610</v>
      </c>
      <c r="I172" s="11" t="s">
        <v>97</v>
      </c>
      <c r="J172" s="11" t="s">
        <v>3476</v>
      </c>
      <c r="K172" s="11" t="s">
        <v>416</v>
      </c>
      <c r="L172" s="11" t="s">
        <v>405</v>
      </c>
      <c r="M172" s="11" t="s">
        <v>32</v>
      </c>
      <c r="N172" s="11" t="s">
        <v>7385</v>
      </c>
      <c r="O172" s="11" t="s">
        <v>7049</v>
      </c>
      <c r="P172" s="11" t="s">
        <v>424</v>
      </c>
      <c r="Q172" s="11" t="s">
        <v>422</v>
      </c>
      <c r="R172" s="11" t="s">
        <v>425</v>
      </c>
      <c r="S172" s="11" t="s">
        <v>426</v>
      </c>
      <c r="T172" s="11" t="s">
        <v>29</v>
      </c>
      <c r="U172" s="12">
        <v>42562</v>
      </c>
      <c r="W172" s="11" t="s">
        <v>427</v>
      </c>
      <c r="X172" s="11" t="s">
        <v>29</v>
      </c>
      <c r="Y172" s="11" t="s">
        <v>29</v>
      </c>
      <c r="AB172" s="11" t="s">
        <v>4261</v>
      </c>
      <c r="AC172" s="11" t="s">
        <v>417</v>
      </c>
      <c r="AD172" s="11" t="s">
        <v>404</v>
      </c>
      <c r="AE172" s="11" t="s">
        <v>3640</v>
      </c>
      <c r="AF172" s="11" t="s">
        <v>5741</v>
      </c>
      <c r="AG172" s="11" t="s">
        <v>6984</v>
      </c>
      <c r="AH172" s="11" t="s">
        <v>6975</v>
      </c>
      <c r="AI172" s="11" t="s">
        <v>6976</v>
      </c>
      <c r="AJ172" s="11" t="s">
        <v>7081</v>
      </c>
      <c r="AK172" s="11" t="s">
        <v>7082</v>
      </c>
      <c r="AL172" s="11" t="s">
        <v>7199</v>
      </c>
      <c r="AM172" s="11" t="s">
        <v>29</v>
      </c>
      <c r="AN172" s="11" t="s">
        <v>6977</v>
      </c>
      <c r="AO172" s="11" t="s">
        <v>7326</v>
      </c>
      <c r="AP172" s="11" t="s">
        <v>7318</v>
      </c>
      <c r="AQ172" s="11" t="s">
        <v>7327</v>
      </c>
    </row>
    <row r="173" spans="1:43" ht="30" x14ac:dyDescent="0.25">
      <c r="A173" s="10">
        <v>123</v>
      </c>
      <c r="B173" s="10">
        <v>2218</v>
      </c>
      <c r="C173" s="11" t="s">
        <v>6667</v>
      </c>
      <c r="D173" s="11" t="s">
        <v>7004</v>
      </c>
      <c r="E173" s="11" t="s">
        <v>415</v>
      </c>
      <c r="F173" s="11" t="s">
        <v>146</v>
      </c>
      <c r="G173" s="11" t="s">
        <v>27</v>
      </c>
      <c r="H173" s="11" t="s">
        <v>6610</v>
      </c>
      <c r="I173" s="11" t="s">
        <v>97</v>
      </c>
      <c r="J173" s="11" t="s">
        <v>3476</v>
      </c>
      <c r="K173" s="11" t="s">
        <v>416</v>
      </c>
      <c r="L173" s="11" t="s">
        <v>405</v>
      </c>
      <c r="M173" s="11" t="s">
        <v>32</v>
      </c>
      <c r="N173" s="11" t="s">
        <v>7385</v>
      </c>
      <c r="O173" s="11" t="s">
        <v>7049</v>
      </c>
      <c r="P173" s="11" t="s">
        <v>6784</v>
      </c>
      <c r="Q173" s="11" t="s">
        <v>6785</v>
      </c>
      <c r="R173" s="11" t="s">
        <v>6786</v>
      </c>
      <c r="S173" s="11" t="s">
        <v>4445</v>
      </c>
      <c r="T173" s="11" t="s">
        <v>1141</v>
      </c>
      <c r="U173" s="12">
        <v>43570</v>
      </c>
      <c r="W173" s="11" t="s">
        <v>6787</v>
      </c>
      <c r="X173" s="11" t="s">
        <v>29</v>
      </c>
      <c r="Y173" s="11" t="s">
        <v>29</v>
      </c>
      <c r="AB173" s="11" t="s">
        <v>4261</v>
      </c>
      <c r="AC173" s="11" t="s">
        <v>417</v>
      </c>
      <c r="AD173" s="11" t="s">
        <v>404</v>
      </c>
      <c r="AE173" s="11" t="s">
        <v>3640</v>
      </c>
      <c r="AF173" s="11" t="s">
        <v>5741</v>
      </c>
      <c r="AG173" s="11" t="s">
        <v>6984</v>
      </c>
      <c r="AH173" s="11" t="s">
        <v>6975</v>
      </c>
      <c r="AI173" s="11" t="s">
        <v>6976</v>
      </c>
      <c r="AJ173" s="11" t="s">
        <v>7081</v>
      </c>
      <c r="AK173" s="11" t="s">
        <v>7082</v>
      </c>
      <c r="AL173" s="11" t="s">
        <v>7199</v>
      </c>
      <c r="AM173" s="11" t="s">
        <v>29</v>
      </c>
      <c r="AN173" s="11" t="s">
        <v>6977</v>
      </c>
      <c r="AO173" s="11" t="s">
        <v>7326</v>
      </c>
      <c r="AP173" s="11" t="s">
        <v>7318</v>
      </c>
      <c r="AQ173" s="11" t="s">
        <v>7327</v>
      </c>
    </row>
    <row r="174" spans="1:43" ht="30" x14ac:dyDescent="0.25">
      <c r="A174" s="10">
        <v>270</v>
      </c>
      <c r="B174" s="10">
        <v>1714</v>
      </c>
      <c r="C174" s="11" t="s">
        <v>6725</v>
      </c>
      <c r="D174" s="11" t="s">
        <v>2602</v>
      </c>
      <c r="E174" s="11" t="s">
        <v>2603</v>
      </c>
      <c r="F174" s="11" t="s">
        <v>2604</v>
      </c>
      <c r="G174" s="11" t="s">
        <v>27</v>
      </c>
      <c r="H174" s="11" t="s">
        <v>6726</v>
      </c>
      <c r="I174" s="11" t="s">
        <v>97</v>
      </c>
      <c r="J174" s="11" t="s">
        <v>3476</v>
      </c>
      <c r="K174" s="11" t="s">
        <v>2605</v>
      </c>
      <c r="L174" s="11" t="s">
        <v>51</v>
      </c>
      <c r="M174" s="11" t="s">
        <v>5050</v>
      </c>
      <c r="N174" s="11" t="s">
        <v>4041</v>
      </c>
      <c r="O174" s="11" t="s">
        <v>3652</v>
      </c>
      <c r="P174" s="11" t="s">
        <v>2611</v>
      </c>
      <c r="Q174" s="11" t="s">
        <v>34</v>
      </c>
      <c r="R174" s="11" t="s">
        <v>1199</v>
      </c>
      <c r="S174" s="11" t="s">
        <v>296</v>
      </c>
      <c r="T174" s="11" t="s">
        <v>1141</v>
      </c>
      <c r="U174" s="12">
        <v>39524</v>
      </c>
      <c r="W174" s="11" t="s">
        <v>2612</v>
      </c>
      <c r="X174" s="11" t="s">
        <v>29</v>
      </c>
      <c r="Y174" s="11" t="s">
        <v>29</v>
      </c>
      <c r="AB174" s="11" t="s">
        <v>2601</v>
      </c>
      <c r="AC174" s="11" t="s">
        <v>2606</v>
      </c>
      <c r="AD174" s="11" t="s">
        <v>2607</v>
      </c>
      <c r="AE174" s="11" t="s">
        <v>29</v>
      </c>
      <c r="AF174" s="11" t="s">
        <v>5784</v>
      </c>
      <c r="AG174" s="11" t="s">
        <v>6986</v>
      </c>
      <c r="AH174" s="11" t="s">
        <v>6987</v>
      </c>
      <c r="AI174" s="11" t="s">
        <v>6988</v>
      </c>
      <c r="AJ174" s="11" t="s">
        <v>7075</v>
      </c>
      <c r="AK174" s="11" t="s">
        <v>7076</v>
      </c>
      <c r="AL174" s="11" t="s">
        <v>7172</v>
      </c>
      <c r="AM174" s="11" t="s">
        <v>29</v>
      </c>
      <c r="AN174" s="11" t="s">
        <v>6991</v>
      </c>
      <c r="AO174" s="11" t="s">
        <v>7320</v>
      </c>
      <c r="AP174" s="11" t="s">
        <v>7321</v>
      </c>
      <c r="AQ174" s="11" t="s">
        <v>7319</v>
      </c>
    </row>
    <row r="175" spans="1:43" ht="30" x14ac:dyDescent="0.25">
      <c r="A175" s="10">
        <v>270</v>
      </c>
      <c r="B175" s="10">
        <v>1713</v>
      </c>
      <c r="C175" s="11" t="s">
        <v>6725</v>
      </c>
      <c r="D175" s="11" t="s">
        <v>2602</v>
      </c>
      <c r="E175" s="11" t="s">
        <v>2603</v>
      </c>
      <c r="F175" s="11" t="s">
        <v>2604</v>
      </c>
      <c r="G175" s="11" t="s">
        <v>27</v>
      </c>
      <c r="H175" s="11" t="s">
        <v>6726</v>
      </c>
      <c r="I175" s="11" t="s">
        <v>97</v>
      </c>
      <c r="J175" s="11" t="s">
        <v>3476</v>
      </c>
      <c r="K175" s="11" t="s">
        <v>2605</v>
      </c>
      <c r="L175" s="11" t="s">
        <v>51</v>
      </c>
      <c r="M175" s="11" t="s">
        <v>5050</v>
      </c>
      <c r="N175" s="11" t="s">
        <v>4041</v>
      </c>
      <c r="O175" s="11" t="s">
        <v>3652</v>
      </c>
      <c r="P175" s="11" t="s">
        <v>2608</v>
      </c>
      <c r="Q175" s="11" t="s">
        <v>34</v>
      </c>
      <c r="R175" s="11" t="s">
        <v>131</v>
      </c>
      <c r="S175" s="11" t="s">
        <v>2609</v>
      </c>
      <c r="T175" s="11" t="s">
        <v>133</v>
      </c>
      <c r="U175" s="12">
        <v>35612</v>
      </c>
      <c r="W175" s="11" t="s">
        <v>2610</v>
      </c>
      <c r="X175" s="11" t="s">
        <v>29</v>
      </c>
      <c r="Y175" s="11" t="s">
        <v>29</v>
      </c>
      <c r="AB175" s="11" t="s">
        <v>2601</v>
      </c>
      <c r="AC175" s="11" t="s">
        <v>2606</v>
      </c>
      <c r="AD175" s="11" t="s">
        <v>2607</v>
      </c>
      <c r="AE175" s="11" t="s">
        <v>29</v>
      </c>
      <c r="AF175" s="11" t="s">
        <v>5784</v>
      </c>
      <c r="AG175" s="11" t="s">
        <v>6986</v>
      </c>
      <c r="AH175" s="11" t="s">
        <v>6987</v>
      </c>
      <c r="AI175" s="11" t="s">
        <v>6988</v>
      </c>
      <c r="AJ175" s="11" t="s">
        <v>7075</v>
      </c>
      <c r="AK175" s="11" t="s">
        <v>7076</v>
      </c>
      <c r="AL175" s="11" t="s">
        <v>7172</v>
      </c>
      <c r="AM175" s="11" t="s">
        <v>29</v>
      </c>
      <c r="AN175" s="11" t="s">
        <v>6991</v>
      </c>
      <c r="AO175" s="11" t="s">
        <v>7320</v>
      </c>
      <c r="AP175" s="11" t="s">
        <v>7321</v>
      </c>
      <c r="AQ175" s="11" t="s">
        <v>7319</v>
      </c>
    </row>
    <row r="176" spans="1:43" ht="30" x14ac:dyDescent="0.25">
      <c r="A176" s="10">
        <v>270</v>
      </c>
      <c r="B176" s="10">
        <v>1716</v>
      </c>
      <c r="C176" s="11" t="s">
        <v>6725</v>
      </c>
      <c r="D176" s="11" t="s">
        <v>2602</v>
      </c>
      <c r="E176" s="11" t="s">
        <v>2603</v>
      </c>
      <c r="F176" s="11" t="s">
        <v>2604</v>
      </c>
      <c r="G176" s="11" t="s">
        <v>27</v>
      </c>
      <c r="H176" s="11" t="s">
        <v>6726</v>
      </c>
      <c r="I176" s="11" t="s">
        <v>97</v>
      </c>
      <c r="J176" s="11" t="s">
        <v>3476</v>
      </c>
      <c r="K176" s="11" t="s">
        <v>2605</v>
      </c>
      <c r="L176" s="11" t="s">
        <v>51</v>
      </c>
      <c r="M176" s="11" t="s">
        <v>5050</v>
      </c>
      <c r="N176" s="11" t="s">
        <v>4041</v>
      </c>
      <c r="O176" s="11" t="s">
        <v>3652</v>
      </c>
      <c r="P176" s="11" t="s">
        <v>2613</v>
      </c>
      <c r="Q176" s="11" t="s">
        <v>83</v>
      </c>
      <c r="R176" s="11" t="s">
        <v>2614</v>
      </c>
      <c r="S176" s="11" t="s">
        <v>2615</v>
      </c>
      <c r="T176" s="11" t="s">
        <v>29</v>
      </c>
      <c r="U176" s="12">
        <v>42632</v>
      </c>
      <c r="W176" s="11" t="s">
        <v>2616</v>
      </c>
      <c r="X176" s="11" t="s">
        <v>29</v>
      </c>
      <c r="Y176" s="11" t="s">
        <v>29</v>
      </c>
      <c r="AB176" s="11" t="s">
        <v>2601</v>
      </c>
      <c r="AC176" s="11" t="s">
        <v>2606</v>
      </c>
      <c r="AD176" s="11" t="s">
        <v>2607</v>
      </c>
      <c r="AE176" s="11" t="s">
        <v>29</v>
      </c>
      <c r="AF176" s="11" t="s">
        <v>5784</v>
      </c>
      <c r="AG176" s="11" t="s">
        <v>6986</v>
      </c>
      <c r="AH176" s="11" t="s">
        <v>6987</v>
      </c>
      <c r="AI176" s="11" t="s">
        <v>6988</v>
      </c>
      <c r="AJ176" s="11" t="s">
        <v>7075</v>
      </c>
      <c r="AK176" s="11" t="s">
        <v>7076</v>
      </c>
      <c r="AL176" s="11" t="s">
        <v>7172</v>
      </c>
      <c r="AM176" s="11" t="s">
        <v>29</v>
      </c>
      <c r="AN176" s="11" t="s">
        <v>6991</v>
      </c>
      <c r="AO176" s="11" t="s">
        <v>7320</v>
      </c>
      <c r="AP176" s="11" t="s">
        <v>7321</v>
      </c>
      <c r="AQ176" s="11" t="s">
        <v>7319</v>
      </c>
    </row>
    <row r="177" spans="1:43" ht="30" x14ac:dyDescent="0.25">
      <c r="A177" s="10">
        <v>270</v>
      </c>
      <c r="B177" s="10">
        <v>2025</v>
      </c>
      <c r="C177" s="11" t="s">
        <v>6725</v>
      </c>
      <c r="D177" s="11" t="s">
        <v>2602</v>
      </c>
      <c r="E177" s="11" t="s">
        <v>2603</v>
      </c>
      <c r="F177" s="11" t="s">
        <v>2604</v>
      </c>
      <c r="G177" s="11" t="s">
        <v>27</v>
      </c>
      <c r="H177" s="11" t="s">
        <v>6726</v>
      </c>
      <c r="I177" s="11" t="s">
        <v>97</v>
      </c>
      <c r="J177" s="11" t="s">
        <v>3476</v>
      </c>
      <c r="K177" s="11" t="s">
        <v>2605</v>
      </c>
      <c r="L177" s="11" t="s">
        <v>51</v>
      </c>
      <c r="M177" s="11" t="s">
        <v>5050</v>
      </c>
      <c r="N177" s="11" t="s">
        <v>4041</v>
      </c>
      <c r="O177" s="11" t="s">
        <v>3652</v>
      </c>
      <c r="P177" s="11" t="s">
        <v>5012</v>
      </c>
      <c r="Q177" s="11" t="s">
        <v>5561</v>
      </c>
      <c r="R177" s="11" t="s">
        <v>315</v>
      </c>
      <c r="S177" s="11" t="s">
        <v>5013</v>
      </c>
      <c r="T177" s="11" t="s">
        <v>461</v>
      </c>
      <c r="U177" s="12">
        <v>43360</v>
      </c>
      <c r="W177" s="11" t="s">
        <v>5014</v>
      </c>
      <c r="X177" s="11" t="s">
        <v>29</v>
      </c>
      <c r="Y177" s="11" t="s">
        <v>29</v>
      </c>
      <c r="AB177" s="11" t="s">
        <v>2601</v>
      </c>
      <c r="AC177" s="11" t="s">
        <v>2606</v>
      </c>
      <c r="AD177" s="11" t="s">
        <v>2607</v>
      </c>
      <c r="AE177" s="11" t="s">
        <v>29</v>
      </c>
      <c r="AF177" s="11" t="s">
        <v>5784</v>
      </c>
      <c r="AG177" s="11" t="s">
        <v>6986</v>
      </c>
      <c r="AH177" s="11" t="s">
        <v>6987</v>
      </c>
      <c r="AI177" s="11" t="s">
        <v>6988</v>
      </c>
      <c r="AJ177" s="11" t="s">
        <v>7075</v>
      </c>
      <c r="AK177" s="11" t="s">
        <v>7076</v>
      </c>
      <c r="AL177" s="11" t="s">
        <v>7172</v>
      </c>
      <c r="AM177" s="11" t="s">
        <v>29</v>
      </c>
      <c r="AN177" s="11" t="s">
        <v>6991</v>
      </c>
      <c r="AO177" s="11" t="s">
        <v>7320</v>
      </c>
      <c r="AP177" s="11" t="s">
        <v>7321</v>
      </c>
      <c r="AQ177" s="11" t="s">
        <v>7319</v>
      </c>
    </row>
    <row r="178" spans="1:43" ht="30" x14ac:dyDescent="0.25">
      <c r="A178" s="10">
        <v>235</v>
      </c>
      <c r="B178" s="10">
        <v>1085</v>
      </c>
      <c r="C178" s="11" t="s">
        <v>6687</v>
      </c>
      <c r="D178" s="11" t="s">
        <v>94</v>
      </c>
      <c r="E178" s="11" t="s">
        <v>1925</v>
      </c>
      <c r="F178" s="11" t="s">
        <v>96</v>
      </c>
      <c r="G178" s="11" t="s">
        <v>27</v>
      </c>
      <c r="H178" s="11" t="s">
        <v>6608</v>
      </c>
      <c r="I178" s="11" t="s">
        <v>97</v>
      </c>
      <c r="J178" s="11" t="s">
        <v>3477</v>
      </c>
      <c r="K178" s="11" t="s">
        <v>1926</v>
      </c>
      <c r="L178" s="11" t="s">
        <v>194</v>
      </c>
      <c r="M178" s="11" t="s">
        <v>76</v>
      </c>
      <c r="N178" s="11" t="s">
        <v>3616</v>
      </c>
      <c r="O178" s="11" t="s">
        <v>7026</v>
      </c>
      <c r="P178" s="11" t="s">
        <v>328</v>
      </c>
      <c r="Q178" s="11" t="s">
        <v>5561</v>
      </c>
      <c r="R178" s="11" t="s">
        <v>329</v>
      </c>
      <c r="S178" s="11" t="s">
        <v>330</v>
      </c>
      <c r="T178" s="11" t="s">
        <v>331</v>
      </c>
      <c r="U178" s="12">
        <v>40161</v>
      </c>
      <c r="V178">
        <v>43614</v>
      </c>
      <c r="W178" s="11" t="s">
        <v>332</v>
      </c>
      <c r="X178" s="11" t="s">
        <v>29</v>
      </c>
      <c r="Y178" s="11" t="s">
        <v>29</v>
      </c>
      <c r="AB178" s="11" t="s">
        <v>1924</v>
      </c>
      <c r="AC178" s="11" t="s">
        <v>1927</v>
      </c>
      <c r="AD178" s="11" t="s">
        <v>1928</v>
      </c>
      <c r="AE178" s="11" t="s">
        <v>29</v>
      </c>
      <c r="AF178" s="11" t="s">
        <v>5757</v>
      </c>
      <c r="AG178" s="11" t="s">
        <v>6992</v>
      </c>
      <c r="AH178" s="11" t="s">
        <v>6990</v>
      </c>
      <c r="AI178" s="11" t="s">
        <v>7083</v>
      </c>
      <c r="AJ178" s="11" t="s">
        <v>343</v>
      </c>
      <c r="AK178" s="11" t="s">
        <v>7082</v>
      </c>
      <c r="AL178" s="11" t="s">
        <v>7138</v>
      </c>
      <c r="AM178" s="11" t="s">
        <v>29</v>
      </c>
      <c r="AN178" s="11" t="s">
        <v>7661</v>
      </c>
      <c r="AO178" s="11" t="s">
        <v>7311</v>
      </c>
      <c r="AP178" s="11" t="s">
        <v>7316</v>
      </c>
      <c r="AQ178" s="11" t="s">
        <v>7312</v>
      </c>
    </row>
    <row r="179" spans="1:43" ht="30" x14ac:dyDescent="0.25">
      <c r="A179" s="10">
        <v>235</v>
      </c>
      <c r="B179" s="10">
        <v>1522</v>
      </c>
      <c r="C179" s="11" t="s">
        <v>6687</v>
      </c>
      <c r="D179" s="11" t="s">
        <v>94</v>
      </c>
      <c r="E179" s="11" t="s">
        <v>1925</v>
      </c>
      <c r="F179" s="11" t="s">
        <v>96</v>
      </c>
      <c r="G179" s="11" t="s">
        <v>27</v>
      </c>
      <c r="H179" s="11" t="s">
        <v>6608</v>
      </c>
      <c r="I179" s="11" t="s">
        <v>97</v>
      </c>
      <c r="J179" s="11" t="s">
        <v>3477</v>
      </c>
      <c r="K179" s="11" t="s">
        <v>1926</v>
      </c>
      <c r="L179" s="11" t="s">
        <v>194</v>
      </c>
      <c r="M179" s="11" t="s">
        <v>76</v>
      </c>
      <c r="N179" s="11" t="s">
        <v>3616</v>
      </c>
      <c r="O179" s="11" t="s">
        <v>7026</v>
      </c>
      <c r="P179" s="11" t="s">
        <v>1929</v>
      </c>
      <c r="Q179" s="11" t="s">
        <v>34</v>
      </c>
      <c r="R179" s="11" t="s">
        <v>1930</v>
      </c>
      <c r="S179" s="11" t="s">
        <v>1931</v>
      </c>
      <c r="T179" s="11" t="s">
        <v>236</v>
      </c>
      <c r="U179" s="12">
        <v>42418</v>
      </c>
      <c r="W179" s="11" t="s">
        <v>1932</v>
      </c>
      <c r="X179" s="11" t="s">
        <v>29</v>
      </c>
      <c r="Y179" s="11" t="s">
        <v>29</v>
      </c>
      <c r="AB179" s="11" t="s">
        <v>1924</v>
      </c>
      <c r="AC179" s="11" t="s">
        <v>1927</v>
      </c>
      <c r="AD179" s="11" t="s">
        <v>1928</v>
      </c>
      <c r="AE179" s="11" t="s">
        <v>29</v>
      </c>
      <c r="AF179" s="11" t="s">
        <v>5757</v>
      </c>
      <c r="AG179" s="11" t="s">
        <v>6992</v>
      </c>
      <c r="AH179" s="11" t="s">
        <v>6990</v>
      </c>
      <c r="AI179" s="11" t="s">
        <v>7083</v>
      </c>
      <c r="AJ179" s="11" t="s">
        <v>343</v>
      </c>
      <c r="AK179" s="11" t="s">
        <v>7082</v>
      </c>
      <c r="AL179" s="11" t="s">
        <v>7138</v>
      </c>
      <c r="AM179" s="11" t="s">
        <v>29</v>
      </c>
      <c r="AN179" s="11" t="s">
        <v>7661</v>
      </c>
      <c r="AO179" s="11" t="s">
        <v>7311</v>
      </c>
      <c r="AP179" s="11" t="s">
        <v>7316</v>
      </c>
      <c r="AQ179" s="11" t="s">
        <v>7312</v>
      </c>
    </row>
    <row r="180" spans="1:43" ht="30" x14ac:dyDescent="0.25">
      <c r="A180" s="10">
        <v>235</v>
      </c>
      <c r="B180" s="10">
        <v>1855</v>
      </c>
      <c r="C180" s="11" t="s">
        <v>6687</v>
      </c>
      <c r="D180" s="11" t="s">
        <v>94</v>
      </c>
      <c r="E180" s="11" t="s">
        <v>1925</v>
      </c>
      <c r="F180" s="11" t="s">
        <v>96</v>
      </c>
      <c r="G180" s="11" t="s">
        <v>27</v>
      </c>
      <c r="H180" s="11" t="s">
        <v>6608</v>
      </c>
      <c r="I180" s="11" t="s">
        <v>97</v>
      </c>
      <c r="J180" s="11" t="s">
        <v>3477</v>
      </c>
      <c r="K180" s="11" t="s">
        <v>1926</v>
      </c>
      <c r="L180" s="11" t="s">
        <v>194</v>
      </c>
      <c r="M180" s="11" t="s">
        <v>76</v>
      </c>
      <c r="N180" s="11" t="s">
        <v>3616</v>
      </c>
      <c r="O180" s="11" t="s">
        <v>7026</v>
      </c>
      <c r="P180" s="11" t="s">
        <v>4161</v>
      </c>
      <c r="Q180" s="11" t="s">
        <v>34</v>
      </c>
      <c r="R180" s="11" t="s">
        <v>4162</v>
      </c>
      <c r="S180" s="11" t="s">
        <v>4163</v>
      </c>
      <c r="T180" s="11" t="s">
        <v>286</v>
      </c>
      <c r="U180" s="12">
        <v>42996</v>
      </c>
      <c r="W180" s="11" t="s">
        <v>4164</v>
      </c>
      <c r="X180" s="11" t="s">
        <v>29</v>
      </c>
      <c r="Y180" s="11" t="s">
        <v>29</v>
      </c>
      <c r="AB180" s="11" t="s">
        <v>1924</v>
      </c>
      <c r="AC180" s="11" t="s">
        <v>1927</v>
      </c>
      <c r="AD180" s="11" t="s">
        <v>1928</v>
      </c>
      <c r="AE180" s="11" t="s">
        <v>29</v>
      </c>
      <c r="AF180" s="11" t="s">
        <v>5757</v>
      </c>
      <c r="AG180" s="11" t="s">
        <v>6992</v>
      </c>
      <c r="AH180" s="11" t="s">
        <v>6990</v>
      </c>
      <c r="AI180" s="11" t="s">
        <v>7083</v>
      </c>
      <c r="AJ180" s="11" t="s">
        <v>343</v>
      </c>
      <c r="AK180" s="11" t="s">
        <v>7082</v>
      </c>
      <c r="AL180" s="11" t="s">
        <v>7138</v>
      </c>
      <c r="AM180" s="11" t="s">
        <v>29</v>
      </c>
      <c r="AN180" s="11" t="s">
        <v>7661</v>
      </c>
      <c r="AO180" s="11" t="s">
        <v>7311</v>
      </c>
      <c r="AP180" s="11" t="s">
        <v>7316</v>
      </c>
      <c r="AQ180" s="11" t="s">
        <v>7312</v>
      </c>
    </row>
    <row r="181" spans="1:43" ht="30" x14ac:dyDescent="0.25">
      <c r="A181" s="10">
        <v>276</v>
      </c>
      <c r="B181" s="10">
        <v>1872</v>
      </c>
      <c r="C181" s="11" t="s">
        <v>6732</v>
      </c>
      <c r="D181" s="11" t="s">
        <v>4867</v>
      </c>
      <c r="E181" s="11" t="s">
        <v>415</v>
      </c>
      <c r="F181" s="11" t="s">
        <v>96</v>
      </c>
      <c r="G181" s="11" t="s">
        <v>27</v>
      </c>
      <c r="H181" s="11" t="s">
        <v>6733</v>
      </c>
      <c r="I181" s="11" t="s">
        <v>97</v>
      </c>
      <c r="J181" s="11" t="s">
        <v>3474</v>
      </c>
      <c r="K181" s="11" t="s">
        <v>2702</v>
      </c>
      <c r="L181" s="11" t="s">
        <v>51</v>
      </c>
      <c r="M181" s="11" t="s">
        <v>5050</v>
      </c>
      <c r="N181" s="11" t="s">
        <v>52</v>
      </c>
      <c r="O181" s="11" t="s">
        <v>3655</v>
      </c>
      <c r="P181" s="11" t="s">
        <v>4206</v>
      </c>
      <c r="Q181" s="11" t="s">
        <v>5561</v>
      </c>
      <c r="R181" s="11" t="s">
        <v>4207</v>
      </c>
      <c r="S181" s="11" t="s">
        <v>4208</v>
      </c>
      <c r="T181" s="11" t="s">
        <v>1065</v>
      </c>
      <c r="U181" s="12">
        <v>43066</v>
      </c>
      <c r="W181" s="11" t="s">
        <v>4209</v>
      </c>
      <c r="X181" s="11" t="s">
        <v>29</v>
      </c>
      <c r="Y181" s="11" t="s">
        <v>29</v>
      </c>
      <c r="AB181" s="11" t="s">
        <v>2701</v>
      </c>
      <c r="AC181" s="11" t="s">
        <v>2703</v>
      </c>
      <c r="AD181" s="11" t="s">
        <v>2704</v>
      </c>
      <c r="AE181" s="11" t="s">
        <v>29</v>
      </c>
      <c r="AF181" s="11" t="s">
        <v>5793</v>
      </c>
      <c r="AG181" s="11" t="s">
        <v>6986</v>
      </c>
      <c r="AH181" s="11" t="s">
        <v>6990</v>
      </c>
      <c r="AI181" s="11" t="s">
        <v>6988</v>
      </c>
      <c r="AJ181" s="11" t="s">
        <v>7075</v>
      </c>
      <c r="AK181" s="11" t="s">
        <v>7076</v>
      </c>
      <c r="AL181" s="11" t="s">
        <v>7143</v>
      </c>
      <c r="AM181" s="11" t="s">
        <v>29</v>
      </c>
      <c r="AN181" s="11" t="s">
        <v>6991</v>
      </c>
      <c r="AO181" s="11" t="s">
        <v>7328</v>
      </c>
      <c r="AP181" s="11" t="s">
        <v>7321</v>
      </c>
      <c r="AQ181" s="11" t="s">
        <v>7319</v>
      </c>
    </row>
    <row r="182" spans="1:43" ht="30" x14ac:dyDescent="0.25">
      <c r="A182" s="10">
        <v>276</v>
      </c>
      <c r="B182" s="10">
        <v>1731</v>
      </c>
      <c r="C182" s="11" t="s">
        <v>6732</v>
      </c>
      <c r="D182" s="11" t="s">
        <v>4867</v>
      </c>
      <c r="E182" s="11" t="s">
        <v>415</v>
      </c>
      <c r="F182" s="11" t="s">
        <v>96</v>
      </c>
      <c r="G182" s="11" t="s">
        <v>27</v>
      </c>
      <c r="H182" s="11" t="s">
        <v>6733</v>
      </c>
      <c r="I182" s="11" t="s">
        <v>97</v>
      </c>
      <c r="J182" s="11" t="s">
        <v>3476</v>
      </c>
      <c r="K182" s="11" t="s">
        <v>2702</v>
      </c>
      <c r="L182" s="11" t="s">
        <v>51</v>
      </c>
      <c r="M182" s="11" t="s">
        <v>5050</v>
      </c>
      <c r="N182" s="11" t="s">
        <v>52</v>
      </c>
      <c r="O182" s="11" t="s">
        <v>3655</v>
      </c>
      <c r="P182" s="11" t="s">
        <v>2705</v>
      </c>
      <c r="Q182" s="11" t="s">
        <v>122</v>
      </c>
      <c r="R182" s="11" t="s">
        <v>345</v>
      </c>
      <c r="S182" s="11" t="s">
        <v>2706</v>
      </c>
      <c r="T182" s="11" t="s">
        <v>133</v>
      </c>
      <c r="U182" s="12">
        <v>36404</v>
      </c>
      <c r="V182">
        <v>43581</v>
      </c>
      <c r="W182" s="11" t="s">
        <v>2707</v>
      </c>
      <c r="X182" s="11" t="s">
        <v>29</v>
      </c>
      <c r="Y182" s="11" t="s">
        <v>29</v>
      </c>
      <c r="AB182" s="11" t="s">
        <v>2701</v>
      </c>
      <c r="AC182" s="11" t="s">
        <v>2703</v>
      </c>
      <c r="AD182" s="11" t="s">
        <v>2704</v>
      </c>
      <c r="AE182" s="11" t="s">
        <v>29</v>
      </c>
      <c r="AF182" s="11" t="s">
        <v>5793</v>
      </c>
      <c r="AG182" s="11" t="s">
        <v>6986</v>
      </c>
      <c r="AH182" s="11" t="s">
        <v>6990</v>
      </c>
      <c r="AI182" s="11" t="s">
        <v>6988</v>
      </c>
      <c r="AJ182" s="11" t="s">
        <v>7075</v>
      </c>
      <c r="AK182" s="11" t="s">
        <v>7076</v>
      </c>
      <c r="AL182" s="11" t="s">
        <v>7143</v>
      </c>
      <c r="AM182" s="11" t="s">
        <v>29</v>
      </c>
      <c r="AN182" s="11" t="s">
        <v>6991</v>
      </c>
      <c r="AO182" s="11" t="s">
        <v>7328</v>
      </c>
      <c r="AP182" s="11" t="s">
        <v>7321</v>
      </c>
      <c r="AQ182" s="11" t="s">
        <v>7319</v>
      </c>
    </row>
    <row r="183" spans="1:43" ht="30" x14ac:dyDescent="0.25">
      <c r="A183" s="10">
        <v>276</v>
      </c>
      <c r="B183" s="10">
        <v>1732</v>
      </c>
      <c r="C183" s="11" t="s">
        <v>6732</v>
      </c>
      <c r="D183" s="11" t="s">
        <v>4867</v>
      </c>
      <c r="E183" s="11" t="s">
        <v>415</v>
      </c>
      <c r="F183" s="11" t="s">
        <v>96</v>
      </c>
      <c r="G183" s="11" t="s">
        <v>27</v>
      </c>
      <c r="H183" s="11" t="s">
        <v>6733</v>
      </c>
      <c r="I183" s="11" t="s">
        <v>97</v>
      </c>
      <c r="J183" s="11" t="s">
        <v>3476</v>
      </c>
      <c r="K183" s="11" t="s">
        <v>2702</v>
      </c>
      <c r="L183" s="11" t="s">
        <v>51</v>
      </c>
      <c r="M183" s="11" t="s">
        <v>5050</v>
      </c>
      <c r="N183" s="11" t="s">
        <v>52</v>
      </c>
      <c r="O183" s="11" t="s">
        <v>3655</v>
      </c>
      <c r="P183" s="11" t="s">
        <v>2708</v>
      </c>
      <c r="Q183" s="11" t="s">
        <v>5561</v>
      </c>
      <c r="R183" s="11" t="s">
        <v>2709</v>
      </c>
      <c r="S183" s="11" t="s">
        <v>2710</v>
      </c>
      <c r="T183" s="11" t="s">
        <v>413</v>
      </c>
      <c r="U183" s="12">
        <v>36612</v>
      </c>
      <c r="W183" s="11" t="s">
        <v>2711</v>
      </c>
      <c r="X183" s="11" t="s">
        <v>29</v>
      </c>
      <c r="Y183" s="11" t="s">
        <v>29</v>
      </c>
      <c r="AB183" s="11" t="s">
        <v>2701</v>
      </c>
      <c r="AC183" s="11" t="s">
        <v>2703</v>
      </c>
      <c r="AD183" s="11" t="s">
        <v>2704</v>
      </c>
      <c r="AE183" s="11" t="s">
        <v>29</v>
      </c>
      <c r="AF183" s="11" t="s">
        <v>5793</v>
      </c>
      <c r="AG183" s="11" t="s">
        <v>6986</v>
      </c>
      <c r="AH183" s="11" t="s">
        <v>6990</v>
      </c>
      <c r="AI183" s="11" t="s">
        <v>6988</v>
      </c>
      <c r="AJ183" s="11" t="s">
        <v>7075</v>
      </c>
      <c r="AK183" s="11" t="s">
        <v>7076</v>
      </c>
      <c r="AL183" s="11" t="s">
        <v>7143</v>
      </c>
      <c r="AM183" s="11" t="s">
        <v>29</v>
      </c>
      <c r="AN183" s="11" t="s">
        <v>6991</v>
      </c>
      <c r="AO183" s="11" t="s">
        <v>7328</v>
      </c>
      <c r="AP183" s="11" t="s">
        <v>7321</v>
      </c>
      <c r="AQ183" s="11" t="s">
        <v>7319</v>
      </c>
    </row>
    <row r="184" spans="1:43" ht="30" x14ac:dyDescent="0.25">
      <c r="A184" s="10">
        <v>276</v>
      </c>
      <c r="B184" s="10">
        <v>2230</v>
      </c>
      <c r="C184" s="11" t="s">
        <v>6732</v>
      </c>
      <c r="D184" s="11" t="s">
        <v>4867</v>
      </c>
      <c r="E184" s="11" t="s">
        <v>415</v>
      </c>
      <c r="F184" s="11" t="s">
        <v>96</v>
      </c>
      <c r="G184" s="11" t="s">
        <v>27</v>
      </c>
      <c r="H184" s="11" t="s">
        <v>6733</v>
      </c>
      <c r="I184" s="11" t="s">
        <v>97</v>
      </c>
      <c r="J184" s="11" t="s">
        <v>3476</v>
      </c>
      <c r="K184" s="11" t="s">
        <v>2702</v>
      </c>
      <c r="L184" s="11" t="s">
        <v>51</v>
      </c>
      <c r="M184" s="11" t="s">
        <v>5050</v>
      </c>
      <c r="N184" s="11" t="s">
        <v>52</v>
      </c>
      <c r="O184" s="11" t="s">
        <v>3655</v>
      </c>
      <c r="P184" s="11" t="s">
        <v>6895</v>
      </c>
      <c r="Q184" s="11" t="s">
        <v>34</v>
      </c>
      <c r="R184" s="11" t="s">
        <v>6896</v>
      </c>
      <c r="S184" s="11" t="s">
        <v>6897</v>
      </c>
      <c r="T184" s="11" t="s">
        <v>1407</v>
      </c>
      <c r="U184" s="12">
        <v>43570</v>
      </c>
      <c r="W184" s="11" t="s">
        <v>6898</v>
      </c>
      <c r="X184" s="11" t="s">
        <v>29</v>
      </c>
      <c r="Y184" s="11" t="s">
        <v>29</v>
      </c>
      <c r="AB184" s="11" t="s">
        <v>2701</v>
      </c>
      <c r="AC184" s="11" t="s">
        <v>2703</v>
      </c>
      <c r="AD184" s="11" t="s">
        <v>2704</v>
      </c>
      <c r="AE184" s="11" t="s">
        <v>29</v>
      </c>
      <c r="AF184" s="11" t="s">
        <v>5793</v>
      </c>
      <c r="AG184" s="11" t="s">
        <v>6986</v>
      </c>
      <c r="AH184" s="11" t="s">
        <v>6990</v>
      </c>
      <c r="AI184" s="11" t="s">
        <v>6988</v>
      </c>
      <c r="AJ184" s="11" t="s">
        <v>7075</v>
      </c>
      <c r="AK184" s="11" t="s">
        <v>7076</v>
      </c>
      <c r="AL184" s="11" t="s">
        <v>7143</v>
      </c>
      <c r="AM184" s="11" t="s">
        <v>29</v>
      </c>
      <c r="AN184" s="11" t="s">
        <v>6991</v>
      </c>
      <c r="AO184" s="11" t="s">
        <v>7328</v>
      </c>
      <c r="AP184" s="11" t="s">
        <v>7321</v>
      </c>
      <c r="AQ184" s="11" t="s">
        <v>7319</v>
      </c>
    </row>
    <row r="185" spans="1:43" ht="30" x14ac:dyDescent="0.25">
      <c r="A185" s="10">
        <v>274</v>
      </c>
      <c r="B185" s="10">
        <v>1098</v>
      </c>
      <c r="C185" s="11" t="s">
        <v>6730</v>
      </c>
      <c r="D185" s="11" t="s">
        <v>3888</v>
      </c>
      <c r="E185" s="11" t="s">
        <v>354</v>
      </c>
      <c r="F185" s="11" t="s">
        <v>96</v>
      </c>
      <c r="G185" s="11" t="s">
        <v>27</v>
      </c>
      <c r="H185" s="11" t="s">
        <v>6608</v>
      </c>
      <c r="I185" s="11" t="s">
        <v>97</v>
      </c>
      <c r="J185" s="11" t="s">
        <v>3477</v>
      </c>
      <c r="K185" s="11" t="s">
        <v>2656</v>
      </c>
      <c r="L185" s="11" t="s">
        <v>75</v>
      </c>
      <c r="M185" s="11" t="s">
        <v>120</v>
      </c>
      <c r="N185" s="11" t="s">
        <v>6091</v>
      </c>
      <c r="O185" s="11" t="s">
        <v>4741</v>
      </c>
      <c r="P185" s="11" t="s">
        <v>2689</v>
      </c>
      <c r="Q185" s="11" t="s">
        <v>34</v>
      </c>
      <c r="R185" s="11" t="s">
        <v>2690</v>
      </c>
      <c r="S185" s="11" t="s">
        <v>2691</v>
      </c>
      <c r="T185" s="11" t="s">
        <v>29</v>
      </c>
      <c r="U185" s="12">
        <v>42604</v>
      </c>
      <c r="V185">
        <v>43675</v>
      </c>
      <c r="W185" s="11" t="s">
        <v>3766</v>
      </c>
      <c r="X185" s="11" t="s">
        <v>29</v>
      </c>
      <c r="Y185" s="11" t="s">
        <v>29</v>
      </c>
      <c r="AB185" s="11" t="s">
        <v>2654</v>
      </c>
      <c r="AC185" s="11" t="s">
        <v>2657</v>
      </c>
      <c r="AD185" s="11" t="s">
        <v>4866</v>
      </c>
      <c r="AE185" s="11" t="s">
        <v>29</v>
      </c>
      <c r="AF185" s="11" t="s">
        <v>5788</v>
      </c>
      <c r="AG185" s="11" t="s">
        <v>6992</v>
      </c>
      <c r="AH185" s="11" t="s">
        <v>6987</v>
      </c>
      <c r="AI185" s="11" t="s">
        <v>7083</v>
      </c>
      <c r="AJ185" s="11" t="s">
        <v>7084</v>
      </c>
      <c r="AK185" s="11" t="s">
        <v>7076</v>
      </c>
      <c r="AL185" s="11" t="s">
        <v>7176</v>
      </c>
      <c r="AM185" s="11" t="s">
        <v>29</v>
      </c>
      <c r="AN185" s="11" t="s">
        <v>6977</v>
      </c>
      <c r="AO185" s="11" t="s">
        <v>7330</v>
      </c>
      <c r="AP185" s="11" t="s">
        <v>7331</v>
      </c>
      <c r="AQ185" s="11" t="s">
        <v>7334</v>
      </c>
    </row>
    <row r="186" spans="1:43" ht="30" x14ac:dyDescent="0.25">
      <c r="A186" s="10">
        <v>338</v>
      </c>
      <c r="B186" s="10">
        <v>1098</v>
      </c>
      <c r="C186" s="11" t="s">
        <v>6730</v>
      </c>
      <c r="D186" s="11" t="s">
        <v>4864</v>
      </c>
      <c r="E186" s="11" t="s">
        <v>3577</v>
      </c>
      <c r="F186" s="11" t="s">
        <v>773</v>
      </c>
      <c r="G186" s="11" t="s">
        <v>27</v>
      </c>
      <c r="H186" s="11" t="s">
        <v>6692</v>
      </c>
      <c r="I186" s="11" t="s">
        <v>116</v>
      </c>
      <c r="J186" s="11" t="s">
        <v>3477</v>
      </c>
      <c r="K186" s="11" t="s">
        <v>2656</v>
      </c>
      <c r="L186" s="11" t="s">
        <v>75</v>
      </c>
      <c r="M186" s="11" t="s">
        <v>120</v>
      </c>
      <c r="N186" s="11" t="s">
        <v>6091</v>
      </c>
      <c r="O186" s="11" t="s">
        <v>4741</v>
      </c>
      <c r="P186" s="11" t="s">
        <v>2689</v>
      </c>
      <c r="Q186" s="11" t="s">
        <v>34</v>
      </c>
      <c r="R186" s="11" t="s">
        <v>2690</v>
      </c>
      <c r="S186" s="11" t="s">
        <v>2691</v>
      </c>
      <c r="T186" s="11" t="s">
        <v>29</v>
      </c>
      <c r="U186" s="12">
        <v>42604</v>
      </c>
      <c r="V186">
        <v>43675</v>
      </c>
      <c r="W186" s="11" t="s">
        <v>3766</v>
      </c>
      <c r="X186" s="11" t="s">
        <v>29</v>
      </c>
      <c r="Y186" s="11" t="s">
        <v>29</v>
      </c>
      <c r="Z186">
        <v>43286</v>
      </c>
      <c r="AB186" s="11" t="s">
        <v>4740</v>
      </c>
      <c r="AC186" s="11" t="s">
        <v>2657</v>
      </c>
      <c r="AD186" s="11" t="s">
        <v>29</v>
      </c>
      <c r="AE186" s="11" t="s">
        <v>29</v>
      </c>
      <c r="AF186" s="11" t="s">
        <v>5790</v>
      </c>
      <c r="AG186" s="11" t="s">
        <v>6986</v>
      </c>
      <c r="AH186" s="11" t="s">
        <v>6987</v>
      </c>
      <c r="AI186" s="11" t="s">
        <v>7083</v>
      </c>
      <c r="AJ186" s="11" t="s">
        <v>7084</v>
      </c>
      <c r="AK186" s="11" t="s">
        <v>7076</v>
      </c>
      <c r="AL186" s="11" t="s">
        <v>7178</v>
      </c>
      <c r="AM186" s="11" t="s">
        <v>29</v>
      </c>
      <c r="AN186" s="11" t="s">
        <v>6977</v>
      </c>
      <c r="AO186" s="11" t="s">
        <v>7330</v>
      </c>
      <c r="AP186" s="11" t="s">
        <v>7331</v>
      </c>
      <c r="AQ186" s="11" t="s">
        <v>7334</v>
      </c>
    </row>
    <row r="187" spans="1:43" ht="30" x14ac:dyDescent="0.25">
      <c r="A187" s="10">
        <v>274</v>
      </c>
      <c r="B187" s="10">
        <v>1728</v>
      </c>
      <c r="C187" s="11" t="s">
        <v>6730</v>
      </c>
      <c r="D187" s="11" t="s">
        <v>3888</v>
      </c>
      <c r="E187" s="11" t="s">
        <v>354</v>
      </c>
      <c r="F187" s="11" t="s">
        <v>96</v>
      </c>
      <c r="G187" s="11" t="s">
        <v>27</v>
      </c>
      <c r="H187" s="11" t="s">
        <v>6608</v>
      </c>
      <c r="I187" s="11" t="s">
        <v>97</v>
      </c>
      <c r="J187" s="11" t="s">
        <v>3477</v>
      </c>
      <c r="K187" s="11" t="s">
        <v>2656</v>
      </c>
      <c r="L187" s="11" t="s">
        <v>75</v>
      </c>
      <c r="M187" s="11" t="s">
        <v>120</v>
      </c>
      <c r="N187" s="11" t="s">
        <v>6091</v>
      </c>
      <c r="O187" s="11" t="s">
        <v>4741</v>
      </c>
      <c r="P187" s="11" t="s">
        <v>2685</v>
      </c>
      <c r="Q187" s="11" t="s">
        <v>83</v>
      </c>
      <c r="R187" s="11" t="s">
        <v>2686</v>
      </c>
      <c r="S187" s="11" t="s">
        <v>2687</v>
      </c>
      <c r="T187" s="11" t="s">
        <v>29</v>
      </c>
      <c r="U187" s="12">
        <v>42688</v>
      </c>
      <c r="W187" s="11" t="s">
        <v>2688</v>
      </c>
      <c r="X187" s="11" t="s">
        <v>29</v>
      </c>
      <c r="Y187" s="11" t="s">
        <v>29</v>
      </c>
      <c r="AB187" s="11" t="s">
        <v>2654</v>
      </c>
      <c r="AC187" s="11" t="s">
        <v>2657</v>
      </c>
      <c r="AD187" s="11" t="s">
        <v>4866</v>
      </c>
      <c r="AE187" s="11" t="s">
        <v>29</v>
      </c>
      <c r="AF187" s="11" t="s">
        <v>5788</v>
      </c>
      <c r="AG187" s="11" t="s">
        <v>6992</v>
      </c>
      <c r="AH187" s="11" t="s">
        <v>6987</v>
      </c>
      <c r="AI187" s="11" t="s">
        <v>7083</v>
      </c>
      <c r="AJ187" s="11" t="s">
        <v>7084</v>
      </c>
      <c r="AK187" s="11" t="s">
        <v>7076</v>
      </c>
      <c r="AL187" s="11" t="s">
        <v>7176</v>
      </c>
      <c r="AM187" s="11" t="s">
        <v>29</v>
      </c>
      <c r="AN187" s="11" t="s">
        <v>6977</v>
      </c>
      <c r="AO187" s="11" t="s">
        <v>7330</v>
      </c>
      <c r="AP187" s="11" t="s">
        <v>7331</v>
      </c>
      <c r="AQ187" s="11" t="s">
        <v>7334</v>
      </c>
    </row>
    <row r="188" spans="1:43" ht="30" x14ac:dyDescent="0.25">
      <c r="A188" s="10">
        <v>311</v>
      </c>
      <c r="B188" s="10">
        <v>1101</v>
      </c>
      <c r="C188" s="11" t="s">
        <v>6730</v>
      </c>
      <c r="D188" s="11" t="s">
        <v>4834</v>
      </c>
      <c r="E188" s="11" t="s">
        <v>29</v>
      </c>
      <c r="F188" s="11" t="s">
        <v>115</v>
      </c>
      <c r="G188" s="11" t="s">
        <v>27</v>
      </c>
      <c r="H188" s="11" t="s">
        <v>6604</v>
      </c>
      <c r="I188" s="11" t="s">
        <v>116</v>
      </c>
      <c r="J188" s="11" t="s">
        <v>3477</v>
      </c>
      <c r="K188" s="11" t="s">
        <v>2656</v>
      </c>
      <c r="L188" s="11" t="s">
        <v>75</v>
      </c>
      <c r="M188" s="11" t="s">
        <v>120</v>
      </c>
      <c r="N188" s="11" t="s">
        <v>6091</v>
      </c>
      <c r="O188" s="11" t="s">
        <v>4741</v>
      </c>
      <c r="P188" s="11" t="s">
        <v>2682</v>
      </c>
      <c r="Q188" s="11" t="s">
        <v>34</v>
      </c>
      <c r="R188" s="11" t="s">
        <v>361</v>
      </c>
      <c r="S188" s="11" t="s">
        <v>2683</v>
      </c>
      <c r="T188" s="11" t="s">
        <v>155</v>
      </c>
      <c r="U188" s="12">
        <v>41640</v>
      </c>
      <c r="W188" s="11" t="s">
        <v>2684</v>
      </c>
      <c r="X188" s="11" t="s">
        <v>29</v>
      </c>
      <c r="Y188" s="11" t="s">
        <v>29</v>
      </c>
      <c r="AB188" s="11" t="s">
        <v>4070</v>
      </c>
      <c r="AC188" s="11" t="s">
        <v>2657</v>
      </c>
      <c r="AD188" s="11" t="s">
        <v>29</v>
      </c>
      <c r="AE188" s="11" t="s">
        <v>29</v>
      </c>
      <c r="AF188" s="11" t="s">
        <v>5791</v>
      </c>
      <c r="AG188" s="11" t="s">
        <v>6980</v>
      </c>
      <c r="AH188" s="11" t="s">
        <v>6987</v>
      </c>
      <c r="AI188" s="11" t="s">
        <v>7083</v>
      </c>
      <c r="AJ188" s="11" t="s">
        <v>7084</v>
      </c>
      <c r="AK188" s="11" t="s">
        <v>7076</v>
      </c>
      <c r="AL188" s="11" t="s">
        <v>7180</v>
      </c>
      <c r="AM188" s="11" t="s">
        <v>29</v>
      </c>
      <c r="AN188" s="11" t="s">
        <v>6977</v>
      </c>
      <c r="AO188" s="11" t="s">
        <v>7330</v>
      </c>
      <c r="AP188" s="11" t="s">
        <v>7331</v>
      </c>
      <c r="AQ188" s="11" t="s">
        <v>7334</v>
      </c>
    </row>
    <row r="189" spans="1:43" ht="30" x14ac:dyDescent="0.25">
      <c r="A189" s="10">
        <v>274</v>
      </c>
      <c r="B189" s="10">
        <v>1727</v>
      </c>
      <c r="C189" s="11" t="s">
        <v>6730</v>
      </c>
      <c r="D189" s="11" t="s">
        <v>3888</v>
      </c>
      <c r="E189" s="11" t="s">
        <v>354</v>
      </c>
      <c r="F189" s="11" t="s">
        <v>96</v>
      </c>
      <c r="G189" s="11" t="s">
        <v>27</v>
      </c>
      <c r="H189" s="11" t="s">
        <v>6608</v>
      </c>
      <c r="I189" s="11" t="s">
        <v>97</v>
      </c>
      <c r="J189" s="11" t="s">
        <v>3477</v>
      </c>
      <c r="K189" s="11" t="s">
        <v>2656</v>
      </c>
      <c r="L189" s="11" t="s">
        <v>75</v>
      </c>
      <c r="M189" s="11" t="s">
        <v>120</v>
      </c>
      <c r="N189" s="11" t="s">
        <v>6091</v>
      </c>
      <c r="O189" s="11" t="s">
        <v>4741</v>
      </c>
      <c r="P189" s="11" t="s">
        <v>2678</v>
      </c>
      <c r="Q189" s="11" t="s">
        <v>34</v>
      </c>
      <c r="R189" s="11" t="s">
        <v>2679</v>
      </c>
      <c r="S189" s="11" t="s">
        <v>2680</v>
      </c>
      <c r="T189" s="11" t="s">
        <v>155</v>
      </c>
      <c r="U189" s="12">
        <v>41426</v>
      </c>
      <c r="W189" s="11" t="s">
        <v>2681</v>
      </c>
      <c r="X189" s="11" t="s">
        <v>29</v>
      </c>
      <c r="Y189" s="11" t="s">
        <v>29</v>
      </c>
      <c r="AB189" s="11" t="s">
        <v>2654</v>
      </c>
      <c r="AC189" s="11" t="s">
        <v>2657</v>
      </c>
      <c r="AD189" s="11" t="s">
        <v>4866</v>
      </c>
      <c r="AE189" s="11" t="s">
        <v>29</v>
      </c>
      <c r="AF189" s="11" t="s">
        <v>5788</v>
      </c>
      <c r="AG189" s="11" t="s">
        <v>6992</v>
      </c>
      <c r="AH189" s="11" t="s">
        <v>6987</v>
      </c>
      <c r="AI189" s="11" t="s">
        <v>7083</v>
      </c>
      <c r="AJ189" s="11" t="s">
        <v>7084</v>
      </c>
      <c r="AK189" s="11" t="s">
        <v>7076</v>
      </c>
      <c r="AL189" s="11" t="s">
        <v>7176</v>
      </c>
      <c r="AM189" s="11" t="s">
        <v>29</v>
      </c>
      <c r="AN189" s="11" t="s">
        <v>6977</v>
      </c>
      <c r="AO189" s="11" t="s">
        <v>7330</v>
      </c>
      <c r="AP189" s="11" t="s">
        <v>7331</v>
      </c>
      <c r="AQ189" s="11" t="s">
        <v>7334</v>
      </c>
    </row>
    <row r="190" spans="1:43" ht="30" x14ac:dyDescent="0.25">
      <c r="A190" s="10">
        <v>274</v>
      </c>
      <c r="B190" s="10">
        <v>1100</v>
      </c>
      <c r="C190" s="11" t="s">
        <v>6730</v>
      </c>
      <c r="D190" s="11" t="s">
        <v>3888</v>
      </c>
      <c r="E190" s="11" t="s">
        <v>354</v>
      </c>
      <c r="F190" s="11" t="s">
        <v>96</v>
      </c>
      <c r="G190" s="11" t="s">
        <v>27</v>
      </c>
      <c r="H190" s="11" t="s">
        <v>6608</v>
      </c>
      <c r="I190" s="11" t="s">
        <v>97</v>
      </c>
      <c r="J190" s="11" t="s">
        <v>3477</v>
      </c>
      <c r="K190" s="11" t="s">
        <v>2656</v>
      </c>
      <c r="L190" s="11" t="s">
        <v>75</v>
      </c>
      <c r="M190" s="11" t="s">
        <v>120</v>
      </c>
      <c r="N190" s="11" t="s">
        <v>6091</v>
      </c>
      <c r="O190" s="11" t="s">
        <v>4741</v>
      </c>
      <c r="P190" s="11" t="s">
        <v>2674</v>
      </c>
      <c r="Q190" s="11" t="s">
        <v>34</v>
      </c>
      <c r="R190" s="11" t="s">
        <v>375</v>
      </c>
      <c r="S190" s="11" t="s">
        <v>2675</v>
      </c>
      <c r="T190" s="11" t="s">
        <v>2676</v>
      </c>
      <c r="U190" s="12">
        <v>40725</v>
      </c>
      <c r="W190" s="11" t="s">
        <v>2677</v>
      </c>
      <c r="X190" s="11" t="s">
        <v>29</v>
      </c>
      <c r="Y190" s="11" t="s">
        <v>29</v>
      </c>
      <c r="AB190" s="11" t="s">
        <v>2654</v>
      </c>
      <c r="AC190" s="11" t="s">
        <v>2657</v>
      </c>
      <c r="AD190" s="11" t="s">
        <v>4866</v>
      </c>
      <c r="AE190" s="11" t="s">
        <v>29</v>
      </c>
      <c r="AF190" s="11" t="s">
        <v>5788</v>
      </c>
      <c r="AG190" s="11" t="s">
        <v>6992</v>
      </c>
      <c r="AH190" s="11" t="s">
        <v>6987</v>
      </c>
      <c r="AI190" s="11" t="s">
        <v>7083</v>
      </c>
      <c r="AJ190" s="11" t="s">
        <v>7084</v>
      </c>
      <c r="AK190" s="11" t="s">
        <v>7076</v>
      </c>
      <c r="AL190" s="11" t="s">
        <v>7176</v>
      </c>
      <c r="AM190" s="11" t="s">
        <v>29</v>
      </c>
      <c r="AN190" s="11" t="s">
        <v>6977</v>
      </c>
      <c r="AO190" s="11" t="s">
        <v>7330</v>
      </c>
      <c r="AP190" s="11" t="s">
        <v>7331</v>
      </c>
      <c r="AQ190" s="11" t="s">
        <v>7334</v>
      </c>
    </row>
    <row r="191" spans="1:43" ht="30" x14ac:dyDescent="0.25">
      <c r="A191" s="10">
        <v>311</v>
      </c>
      <c r="B191" s="10">
        <v>1100</v>
      </c>
      <c r="C191" s="11" t="s">
        <v>6730</v>
      </c>
      <c r="D191" s="11" t="s">
        <v>4834</v>
      </c>
      <c r="E191" s="11" t="s">
        <v>29</v>
      </c>
      <c r="F191" s="11" t="s">
        <v>115</v>
      </c>
      <c r="G191" s="11" t="s">
        <v>27</v>
      </c>
      <c r="H191" s="11" t="s">
        <v>6604</v>
      </c>
      <c r="I191" s="11" t="s">
        <v>116</v>
      </c>
      <c r="J191" s="11" t="s">
        <v>3477</v>
      </c>
      <c r="K191" s="11" t="s">
        <v>2656</v>
      </c>
      <c r="L191" s="11" t="s">
        <v>75</v>
      </c>
      <c r="M191" s="11" t="s">
        <v>120</v>
      </c>
      <c r="N191" s="11" t="s">
        <v>6091</v>
      </c>
      <c r="O191" s="11" t="s">
        <v>4741</v>
      </c>
      <c r="P191" s="11" t="s">
        <v>2674</v>
      </c>
      <c r="Q191" s="11" t="s">
        <v>34</v>
      </c>
      <c r="R191" s="11" t="s">
        <v>375</v>
      </c>
      <c r="S191" s="11" t="s">
        <v>2675</v>
      </c>
      <c r="T191" s="11" t="s">
        <v>2676</v>
      </c>
      <c r="U191" s="12">
        <v>40725</v>
      </c>
      <c r="W191" s="11" t="s">
        <v>2677</v>
      </c>
      <c r="X191" s="11" t="s">
        <v>29</v>
      </c>
      <c r="Y191" s="11" t="s">
        <v>29</v>
      </c>
      <c r="AB191" s="11" t="s">
        <v>4070</v>
      </c>
      <c r="AC191" s="11" t="s">
        <v>2657</v>
      </c>
      <c r="AD191" s="11" t="s">
        <v>29</v>
      </c>
      <c r="AE191" s="11" t="s">
        <v>29</v>
      </c>
      <c r="AF191" s="11" t="s">
        <v>5791</v>
      </c>
      <c r="AG191" s="11" t="s">
        <v>6980</v>
      </c>
      <c r="AH191" s="11" t="s">
        <v>6987</v>
      </c>
      <c r="AI191" s="11" t="s">
        <v>7083</v>
      </c>
      <c r="AJ191" s="11" t="s">
        <v>7084</v>
      </c>
      <c r="AK191" s="11" t="s">
        <v>7076</v>
      </c>
      <c r="AL191" s="11" t="s">
        <v>7180</v>
      </c>
      <c r="AM191" s="11" t="s">
        <v>29</v>
      </c>
      <c r="AN191" s="11" t="s">
        <v>6977</v>
      </c>
      <c r="AO191" s="11" t="s">
        <v>7330</v>
      </c>
      <c r="AP191" s="11" t="s">
        <v>7331</v>
      </c>
      <c r="AQ191" s="11" t="s">
        <v>7334</v>
      </c>
    </row>
    <row r="192" spans="1:43" ht="30" x14ac:dyDescent="0.25">
      <c r="A192" s="10">
        <v>338</v>
      </c>
      <c r="B192" s="10">
        <v>1726</v>
      </c>
      <c r="C192" s="11" t="s">
        <v>6730</v>
      </c>
      <c r="D192" s="11" t="s">
        <v>4864</v>
      </c>
      <c r="E192" s="11" t="s">
        <v>3577</v>
      </c>
      <c r="F192" s="11" t="s">
        <v>773</v>
      </c>
      <c r="G192" s="11" t="s">
        <v>27</v>
      </c>
      <c r="H192" s="11" t="s">
        <v>6692</v>
      </c>
      <c r="I192" s="11" t="s">
        <v>116</v>
      </c>
      <c r="J192" s="11" t="s">
        <v>3477</v>
      </c>
      <c r="K192" s="11" t="s">
        <v>2656</v>
      </c>
      <c r="L192" s="11" t="s">
        <v>75</v>
      </c>
      <c r="M192" s="11" t="s">
        <v>120</v>
      </c>
      <c r="N192" s="11" t="s">
        <v>6091</v>
      </c>
      <c r="O192" s="11" t="s">
        <v>4741</v>
      </c>
      <c r="P192" s="11" t="s">
        <v>2671</v>
      </c>
      <c r="Q192" s="11" t="s">
        <v>34</v>
      </c>
      <c r="R192" s="11" t="s">
        <v>286</v>
      </c>
      <c r="S192" s="11" t="s">
        <v>2672</v>
      </c>
      <c r="T192" s="11" t="s">
        <v>168</v>
      </c>
      <c r="U192" s="12">
        <v>39278</v>
      </c>
      <c r="W192" s="11" t="s">
        <v>2673</v>
      </c>
      <c r="X192" s="11" t="s">
        <v>29</v>
      </c>
      <c r="Y192" s="11" t="s">
        <v>29</v>
      </c>
      <c r="Z192">
        <v>43286</v>
      </c>
      <c r="AB192" s="11" t="s">
        <v>4740</v>
      </c>
      <c r="AC192" s="11" t="s">
        <v>2657</v>
      </c>
      <c r="AD192" s="11" t="s">
        <v>29</v>
      </c>
      <c r="AE192" s="11" t="s">
        <v>29</v>
      </c>
      <c r="AF192" s="11" t="s">
        <v>5790</v>
      </c>
      <c r="AG192" s="11" t="s">
        <v>6986</v>
      </c>
      <c r="AH192" s="11" t="s">
        <v>6987</v>
      </c>
      <c r="AI192" s="11" t="s">
        <v>7083</v>
      </c>
      <c r="AJ192" s="11" t="s">
        <v>7084</v>
      </c>
      <c r="AK192" s="11" t="s">
        <v>7076</v>
      </c>
      <c r="AL192" s="11" t="s">
        <v>7178</v>
      </c>
      <c r="AM192" s="11" t="s">
        <v>29</v>
      </c>
      <c r="AN192" s="11" t="s">
        <v>6977</v>
      </c>
      <c r="AO192" s="11" t="s">
        <v>7330</v>
      </c>
      <c r="AP192" s="11" t="s">
        <v>7331</v>
      </c>
      <c r="AQ192" s="11" t="s">
        <v>7334</v>
      </c>
    </row>
    <row r="193" spans="1:43" ht="30" x14ac:dyDescent="0.25">
      <c r="A193" s="10">
        <v>274</v>
      </c>
      <c r="B193" s="10">
        <v>1726</v>
      </c>
      <c r="C193" s="11" t="s">
        <v>6730</v>
      </c>
      <c r="D193" s="11" t="s">
        <v>3888</v>
      </c>
      <c r="E193" s="11" t="s">
        <v>354</v>
      </c>
      <c r="F193" s="11" t="s">
        <v>96</v>
      </c>
      <c r="G193" s="11" t="s">
        <v>27</v>
      </c>
      <c r="H193" s="11" t="s">
        <v>6608</v>
      </c>
      <c r="I193" s="11" t="s">
        <v>97</v>
      </c>
      <c r="J193" s="11" t="s">
        <v>3477</v>
      </c>
      <c r="K193" s="11" t="s">
        <v>2656</v>
      </c>
      <c r="L193" s="11" t="s">
        <v>75</v>
      </c>
      <c r="M193" s="11" t="s">
        <v>120</v>
      </c>
      <c r="N193" s="11" t="s">
        <v>6091</v>
      </c>
      <c r="O193" s="11" t="s">
        <v>4741</v>
      </c>
      <c r="P193" s="11" t="s">
        <v>2671</v>
      </c>
      <c r="Q193" s="11" t="s">
        <v>34</v>
      </c>
      <c r="R193" s="11" t="s">
        <v>286</v>
      </c>
      <c r="S193" s="11" t="s">
        <v>2672</v>
      </c>
      <c r="T193" s="11" t="s">
        <v>168</v>
      </c>
      <c r="U193" s="12">
        <v>39278</v>
      </c>
      <c r="W193" s="11" t="s">
        <v>2673</v>
      </c>
      <c r="X193" s="11" t="s">
        <v>29</v>
      </c>
      <c r="Y193" s="11" t="s">
        <v>29</v>
      </c>
      <c r="AB193" s="11" t="s">
        <v>2654</v>
      </c>
      <c r="AC193" s="11" t="s">
        <v>2657</v>
      </c>
      <c r="AD193" s="11" t="s">
        <v>4866</v>
      </c>
      <c r="AE193" s="11" t="s">
        <v>29</v>
      </c>
      <c r="AF193" s="11" t="s">
        <v>5788</v>
      </c>
      <c r="AG193" s="11" t="s">
        <v>6992</v>
      </c>
      <c r="AH193" s="11" t="s">
        <v>6987</v>
      </c>
      <c r="AI193" s="11" t="s">
        <v>7083</v>
      </c>
      <c r="AJ193" s="11" t="s">
        <v>7084</v>
      </c>
      <c r="AK193" s="11" t="s">
        <v>7076</v>
      </c>
      <c r="AL193" s="11" t="s">
        <v>7176</v>
      </c>
      <c r="AM193" s="11" t="s">
        <v>29</v>
      </c>
      <c r="AN193" s="11" t="s">
        <v>6977</v>
      </c>
      <c r="AO193" s="11" t="s">
        <v>7330</v>
      </c>
      <c r="AP193" s="11" t="s">
        <v>7331</v>
      </c>
      <c r="AQ193" s="11" t="s">
        <v>7334</v>
      </c>
    </row>
    <row r="194" spans="1:43" ht="30" x14ac:dyDescent="0.25">
      <c r="A194" s="10">
        <v>303</v>
      </c>
      <c r="B194" s="10">
        <v>1097</v>
      </c>
      <c r="C194" s="11" t="s">
        <v>6730</v>
      </c>
      <c r="D194" s="11" t="s">
        <v>3985</v>
      </c>
      <c r="E194" s="11" t="s">
        <v>2717</v>
      </c>
      <c r="F194" s="11" t="s">
        <v>2718</v>
      </c>
      <c r="G194" s="11" t="s">
        <v>27</v>
      </c>
      <c r="H194" s="11" t="s">
        <v>6700</v>
      </c>
      <c r="I194" s="11" t="s">
        <v>97</v>
      </c>
      <c r="J194" s="11" t="s">
        <v>3477</v>
      </c>
      <c r="K194" s="11" t="s">
        <v>2656</v>
      </c>
      <c r="L194" s="11" t="s">
        <v>75</v>
      </c>
      <c r="M194" s="11" t="s">
        <v>120</v>
      </c>
      <c r="N194" s="11" t="s">
        <v>6091</v>
      </c>
      <c r="O194" s="11" t="s">
        <v>4741</v>
      </c>
      <c r="P194" s="11" t="s">
        <v>2668</v>
      </c>
      <c r="Q194" s="11" t="s">
        <v>34</v>
      </c>
      <c r="R194" s="11" t="s">
        <v>80</v>
      </c>
      <c r="S194" s="11" t="s">
        <v>2669</v>
      </c>
      <c r="T194" s="11" t="s">
        <v>155</v>
      </c>
      <c r="U194" s="12">
        <v>37795</v>
      </c>
      <c r="W194" s="11" t="s">
        <v>2670</v>
      </c>
      <c r="X194" s="11" t="s">
        <v>29</v>
      </c>
      <c r="Y194" s="11" t="s">
        <v>29</v>
      </c>
      <c r="AB194" s="11" t="s">
        <v>3859</v>
      </c>
      <c r="AC194" s="11" t="s">
        <v>2657</v>
      </c>
      <c r="AD194" s="11" t="s">
        <v>2118</v>
      </c>
      <c r="AE194" s="11" t="s">
        <v>29</v>
      </c>
      <c r="AF194" s="11" t="s">
        <v>5789</v>
      </c>
      <c r="AG194" s="11" t="s">
        <v>6996</v>
      </c>
      <c r="AH194" s="11" t="s">
        <v>6987</v>
      </c>
      <c r="AI194" s="11" t="s">
        <v>7083</v>
      </c>
      <c r="AJ194" s="11" t="s">
        <v>7084</v>
      </c>
      <c r="AK194" s="11" t="s">
        <v>7076</v>
      </c>
      <c r="AL194" s="11" t="s">
        <v>7177</v>
      </c>
      <c r="AM194" s="11" t="s">
        <v>29</v>
      </c>
      <c r="AN194" s="11" t="s">
        <v>6977</v>
      </c>
      <c r="AO194" s="11" t="s">
        <v>7330</v>
      </c>
      <c r="AP194" s="11" t="s">
        <v>7331</v>
      </c>
      <c r="AQ194" s="11" t="s">
        <v>7334</v>
      </c>
    </row>
    <row r="195" spans="1:43" ht="30" x14ac:dyDescent="0.25">
      <c r="A195" s="10">
        <v>274</v>
      </c>
      <c r="B195" s="10">
        <v>1097</v>
      </c>
      <c r="C195" s="11" t="s">
        <v>6730</v>
      </c>
      <c r="D195" s="11" t="s">
        <v>3888</v>
      </c>
      <c r="E195" s="11" t="s">
        <v>354</v>
      </c>
      <c r="F195" s="11" t="s">
        <v>96</v>
      </c>
      <c r="G195" s="11" t="s">
        <v>27</v>
      </c>
      <c r="H195" s="11" t="s">
        <v>6608</v>
      </c>
      <c r="I195" s="11" t="s">
        <v>97</v>
      </c>
      <c r="J195" s="11" t="s">
        <v>3477</v>
      </c>
      <c r="K195" s="11" t="s">
        <v>2656</v>
      </c>
      <c r="L195" s="11" t="s">
        <v>75</v>
      </c>
      <c r="M195" s="11" t="s">
        <v>120</v>
      </c>
      <c r="N195" s="11" t="s">
        <v>6091</v>
      </c>
      <c r="O195" s="11" t="s">
        <v>4741</v>
      </c>
      <c r="P195" s="11" t="s">
        <v>2668</v>
      </c>
      <c r="Q195" s="11" t="s">
        <v>34</v>
      </c>
      <c r="R195" s="11" t="s">
        <v>80</v>
      </c>
      <c r="S195" s="11" t="s">
        <v>2669</v>
      </c>
      <c r="T195" s="11" t="s">
        <v>155</v>
      </c>
      <c r="U195" s="12">
        <v>37795</v>
      </c>
      <c r="W195" s="11" t="s">
        <v>2670</v>
      </c>
      <c r="X195" s="11" t="s">
        <v>29</v>
      </c>
      <c r="Y195" s="11" t="s">
        <v>29</v>
      </c>
      <c r="AB195" s="11" t="s">
        <v>2654</v>
      </c>
      <c r="AC195" s="11" t="s">
        <v>2657</v>
      </c>
      <c r="AD195" s="11" t="s">
        <v>4866</v>
      </c>
      <c r="AE195" s="11" t="s">
        <v>29</v>
      </c>
      <c r="AF195" s="11" t="s">
        <v>5788</v>
      </c>
      <c r="AG195" s="11" t="s">
        <v>6992</v>
      </c>
      <c r="AH195" s="11" t="s">
        <v>6987</v>
      </c>
      <c r="AI195" s="11" t="s">
        <v>7083</v>
      </c>
      <c r="AJ195" s="11" t="s">
        <v>7084</v>
      </c>
      <c r="AK195" s="11" t="s">
        <v>7076</v>
      </c>
      <c r="AL195" s="11" t="s">
        <v>7176</v>
      </c>
      <c r="AM195" s="11" t="s">
        <v>29</v>
      </c>
      <c r="AN195" s="11" t="s">
        <v>6977</v>
      </c>
      <c r="AO195" s="11" t="s">
        <v>7330</v>
      </c>
      <c r="AP195" s="11" t="s">
        <v>7331</v>
      </c>
      <c r="AQ195" s="11" t="s">
        <v>7334</v>
      </c>
    </row>
    <row r="196" spans="1:43" ht="30" x14ac:dyDescent="0.25">
      <c r="A196" s="10">
        <v>274</v>
      </c>
      <c r="B196" s="10">
        <v>1725</v>
      </c>
      <c r="C196" s="11" t="s">
        <v>6730</v>
      </c>
      <c r="D196" s="11" t="s">
        <v>3888</v>
      </c>
      <c r="E196" s="11" t="s">
        <v>354</v>
      </c>
      <c r="F196" s="11" t="s">
        <v>96</v>
      </c>
      <c r="G196" s="11" t="s">
        <v>27</v>
      </c>
      <c r="H196" s="11" t="s">
        <v>6608</v>
      </c>
      <c r="I196" s="11" t="s">
        <v>97</v>
      </c>
      <c r="J196" s="11" t="s">
        <v>3477</v>
      </c>
      <c r="K196" s="11" t="s">
        <v>2656</v>
      </c>
      <c r="L196" s="11" t="s">
        <v>75</v>
      </c>
      <c r="M196" s="11" t="s">
        <v>120</v>
      </c>
      <c r="N196" s="11" t="s">
        <v>6091</v>
      </c>
      <c r="O196" s="11" t="s">
        <v>4741</v>
      </c>
      <c r="P196" s="11" t="s">
        <v>2663</v>
      </c>
      <c r="Q196" s="11" t="s">
        <v>5561</v>
      </c>
      <c r="R196" s="11" t="s">
        <v>2664</v>
      </c>
      <c r="S196" s="11" t="s">
        <v>2665</v>
      </c>
      <c r="T196" s="11" t="s">
        <v>2666</v>
      </c>
      <c r="U196" s="12">
        <v>42296</v>
      </c>
      <c r="V196">
        <v>43621</v>
      </c>
      <c r="W196" s="11" t="s">
        <v>2667</v>
      </c>
      <c r="X196" s="11" t="s">
        <v>29</v>
      </c>
      <c r="Y196" s="11" t="s">
        <v>29</v>
      </c>
      <c r="AB196" s="11" t="s">
        <v>2654</v>
      </c>
      <c r="AC196" s="11" t="s">
        <v>2657</v>
      </c>
      <c r="AD196" s="11" t="s">
        <v>4866</v>
      </c>
      <c r="AE196" s="11" t="s">
        <v>29</v>
      </c>
      <c r="AF196" s="11" t="s">
        <v>5788</v>
      </c>
      <c r="AG196" s="11" t="s">
        <v>6992</v>
      </c>
      <c r="AH196" s="11" t="s">
        <v>6987</v>
      </c>
      <c r="AI196" s="11" t="s">
        <v>7083</v>
      </c>
      <c r="AJ196" s="11" t="s">
        <v>7084</v>
      </c>
      <c r="AK196" s="11" t="s">
        <v>7076</v>
      </c>
      <c r="AL196" s="11" t="s">
        <v>7176</v>
      </c>
      <c r="AM196" s="11" t="s">
        <v>29</v>
      </c>
      <c r="AN196" s="11" t="s">
        <v>6977</v>
      </c>
      <c r="AO196" s="11" t="s">
        <v>7330</v>
      </c>
      <c r="AP196" s="11" t="s">
        <v>7331</v>
      </c>
      <c r="AQ196" s="11" t="s">
        <v>7334</v>
      </c>
    </row>
    <row r="197" spans="1:43" ht="30" x14ac:dyDescent="0.25">
      <c r="A197" s="10">
        <v>274</v>
      </c>
      <c r="B197" s="10">
        <v>1724</v>
      </c>
      <c r="C197" s="11" t="s">
        <v>6730</v>
      </c>
      <c r="D197" s="11" t="s">
        <v>3888</v>
      </c>
      <c r="E197" s="11" t="s">
        <v>354</v>
      </c>
      <c r="F197" s="11" t="s">
        <v>96</v>
      </c>
      <c r="G197" s="11" t="s">
        <v>27</v>
      </c>
      <c r="H197" s="11" t="s">
        <v>6608</v>
      </c>
      <c r="I197" s="11" t="s">
        <v>97</v>
      </c>
      <c r="J197" s="11" t="s">
        <v>3477</v>
      </c>
      <c r="K197" s="11" t="s">
        <v>2656</v>
      </c>
      <c r="L197" s="11" t="s">
        <v>75</v>
      </c>
      <c r="M197" s="11" t="s">
        <v>120</v>
      </c>
      <c r="N197" s="11" t="s">
        <v>6091</v>
      </c>
      <c r="O197" s="11" t="s">
        <v>4741</v>
      </c>
      <c r="P197" s="11" t="s">
        <v>2658</v>
      </c>
      <c r="Q197" s="11" t="s">
        <v>83</v>
      </c>
      <c r="R197" s="11" t="s">
        <v>2659</v>
      </c>
      <c r="S197" s="11" t="s">
        <v>2660</v>
      </c>
      <c r="T197" s="11" t="s">
        <v>2661</v>
      </c>
      <c r="U197" s="12">
        <v>41715</v>
      </c>
      <c r="W197" s="11" t="s">
        <v>2662</v>
      </c>
      <c r="X197" s="11" t="s">
        <v>29</v>
      </c>
      <c r="Y197" s="11" t="s">
        <v>29</v>
      </c>
      <c r="AB197" s="11" t="s">
        <v>2654</v>
      </c>
      <c r="AC197" s="11" t="s">
        <v>2657</v>
      </c>
      <c r="AD197" s="11" t="s">
        <v>4866</v>
      </c>
      <c r="AE197" s="11" t="s">
        <v>29</v>
      </c>
      <c r="AF197" s="11" t="s">
        <v>5788</v>
      </c>
      <c r="AG197" s="11" t="s">
        <v>6992</v>
      </c>
      <c r="AH197" s="11" t="s">
        <v>6987</v>
      </c>
      <c r="AI197" s="11" t="s">
        <v>7083</v>
      </c>
      <c r="AJ197" s="11" t="s">
        <v>7084</v>
      </c>
      <c r="AK197" s="11" t="s">
        <v>7076</v>
      </c>
      <c r="AL197" s="11" t="s">
        <v>7176</v>
      </c>
      <c r="AM197" s="11" t="s">
        <v>29</v>
      </c>
      <c r="AN197" s="11" t="s">
        <v>6977</v>
      </c>
      <c r="AO197" s="11" t="s">
        <v>7330</v>
      </c>
      <c r="AP197" s="11" t="s">
        <v>7331</v>
      </c>
      <c r="AQ197" s="11" t="s">
        <v>7334</v>
      </c>
    </row>
    <row r="198" spans="1:43" ht="30" x14ac:dyDescent="0.25">
      <c r="A198" s="10">
        <v>274</v>
      </c>
      <c r="B198" s="10">
        <v>1101</v>
      </c>
      <c r="C198" s="11" t="s">
        <v>6730</v>
      </c>
      <c r="D198" s="11" t="s">
        <v>3888</v>
      </c>
      <c r="E198" s="11" t="s">
        <v>354</v>
      </c>
      <c r="F198" s="11" t="s">
        <v>96</v>
      </c>
      <c r="G198" s="11" t="s">
        <v>27</v>
      </c>
      <c r="H198" s="11" t="s">
        <v>6608</v>
      </c>
      <c r="I198" s="11" t="s">
        <v>97</v>
      </c>
      <c r="J198" s="11" t="s">
        <v>3477</v>
      </c>
      <c r="K198" s="11" t="s">
        <v>2656</v>
      </c>
      <c r="L198" s="11" t="s">
        <v>75</v>
      </c>
      <c r="M198" s="11" t="s">
        <v>120</v>
      </c>
      <c r="N198" s="11" t="s">
        <v>6091</v>
      </c>
      <c r="O198" s="11" t="s">
        <v>4741</v>
      </c>
      <c r="P198" s="11" t="s">
        <v>2682</v>
      </c>
      <c r="Q198" s="11" t="s">
        <v>34</v>
      </c>
      <c r="R198" s="11" t="s">
        <v>361</v>
      </c>
      <c r="S198" s="11" t="s">
        <v>2683</v>
      </c>
      <c r="T198" s="11" t="s">
        <v>155</v>
      </c>
      <c r="U198" s="12">
        <v>41640</v>
      </c>
      <c r="W198" s="11" t="s">
        <v>2684</v>
      </c>
      <c r="X198" s="11" t="s">
        <v>29</v>
      </c>
      <c r="Y198" s="11" t="s">
        <v>29</v>
      </c>
      <c r="AB198" s="11" t="s">
        <v>2654</v>
      </c>
      <c r="AC198" s="11" t="s">
        <v>2657</v>
      </c>
      <c r="AD198" s="11" t="s">
        <v>4866</v>
      </c>
      <c r="AE198" s="11" t="s">
        <v>29</v>
      </c>
      <c r="AF198" s="11" t="s">
        <v>5788</v>
      </c>
      <c r="AG198" s="11" t="s">
        <v>6992</v>
      </c>
      <c r="AH198" s="11" t="s">
        <v>6987</v>
      </c>
      <c r="AI198" s="11" t="s">
        <v>7083</v>
      </c>
      <c r="AJ198" s="11" t="s">
        <v>7084</v>
      </c>
      <c r="AK198" s="11" t="s">
        <v>7076</v>
      </c>
      <c r="AL198" s="11" t="s">
        <v>7176</v>
      </c>
      <c r="AM198" s="11" t="s">
        <v>29</v>
      </c>
      <c r="AN198" s="11" t="s">
        <v>6977</v>
      </c>
      <c r="AO198" s="11" t="s">
        <v>7330</v>
      </c>
      <c r="AP198" s="11" t="s">
        <v>7331</v>
      </c>
      <c r="AQ198" s="11" t="s">
        <v>7334</v>
      </c>
    </row>
    <row r="199" spans="1:43" ht="30" x14ac:dyDescent="0.25">
      <c r="A199" s="10">
        <v>274</v>
      </c>
      <c r="B199" s="10">
        <v>2198</v>
      </c>
      <c r="C199" s="11" t="s">
        <v>6730</v>
      </c>
      <c r="D199" s="11" t="s">
        <v>3888</v>
      </c>
      <c r="E199" s="11" t="s">
        <v>354</v>
      </c>
      <c r="F199" s="11" t="s">
        <v>96</v>
      </c>
      <c r="G199" s="11" t="s">
        <v>27</v>
      </c>
      <c r="H199" s="11" t="s">
        <v>6608</v>
      </c>
      <c r="I199" s="11" t="s">
        <v>97</v>
      </c>
      <c r="J199" s="11" t="s">
        <v>3477</v>
      </c>
      <c r="K199" s="11" t="s">
        <v>2656</v>
      </c>
      <c r="L199" s="11" t="s">
        <v>75</v>
      </c>
      <c r="M199" s="11" t="s">
        <v>120</v>
      </c>
      <c r="N199" s="11" t="s">
        <v>6091</v>
      </c>
      <c r="O199" s="11" t="s">
        <v>4741</v>
      </c>
      <c r="P199" s="11" t="s">
        <v>6184</v>
      </c>
      <c r="Q199" s="11" t="s">
        <v>83</v>
      </c>
      <c r="R199" s="11" t="s">
        <v>6185</v>
      </c>
      <c r="S199" s="11" t="s">
        <v>6186</v>
      </c>
      <c r="T199" s="11" t="s">
        <v>620</v>
      </c>
      <c r="U199" s="12">
        <v>43402</v>
      </c>
      <c r="W199" s="11" t="s">
        <v>6187</v>
      </c>
      <c r="X199" s="11" t="s">
        <v>29</v>
      </c>
      <c r="Y199" s="11" t="s">
        <v>29</v>
      </c>
      <c r="AB199" s="11" t="s">
        <v>2654</v>
      </c>
      <c r="AC199" s="11" t="s">
        <v>2657</v>
      </c>
      <c r="AD199" s="11" t="s">
        <v>4866</v>
      </c>
      <c r="AE199" s="11" t="s">
        <v>29</v>
      </c>
      <c r="AF199" s="11" t="s">
        <v>5788</v>
      </c>
      <c r="AG199" s="11" t="s">
        <v>6992</v>
      </c>
      <c r="AH199" s="11" t="s">
        <v>6987</v>
      </c>
      <c r="AI199" s="11" t="s">
        <v>7083</v>
      </c>
      <c r="AJ199" s="11" t="s">
        <v>7084</v>
      </c>
      <c r="AK199" s="11" t="s">
        <v>7076</v>
      </c>
      <c r="AL199" s="11" t="s">
        <v>7176</v>
      </c>
      <c r="AM199" s="11" t="s">
        <v>29</v>
      </c>
      <c r="AN199" s="11" t="s">
        <v>6977</v>
      </c>
      <c r="AO199" s="11" t="s">
        <v>7330</v>
      </c>
      <c r="AP199" s="11" t="s">
        <v>7331</v>
      </c>
      <c r="AQ199" s="11" t="s">
        <v>7334</v>
      </c>
    </row>
    <row r="200" spans="1:43" ht="30" x14ac:dyDescent="0.25">
      <c r="A200" s="10">
        <v>274</v>
      </c>
      <c r="B200" s="10">
        <v>2263</v>
      </c>
      <c r="C200" s="11" t="s">
        <v>6730</v>
      </c>
      <c r="D200" s="11" t="s">
        <v>3888</v>
      </c>
      <c r="E200" s="11" t="s">
        <v>354</v>
      </c>
      <c r="F200" s="11" t="s">
        <v>96</v>
      </c>
      <c r="G200" s="11" t="s">
        <v>27</v>
      </c>
      <c r="H200" s="11" t="s">
        <v>6608</v>
      </c>
      <c r="I200" s="11" t="s">
        <v>97</v>
      </c>
      <c r="J200" s="11" t="s">
        <v>3477</v>
      </c>
      <c r="K200" s="11" t="s">
        <v>2656</v>
      </c>
      <c r="L200" s="11" t="s">
        <v>75</v>
      </c>
      <c r="M200" s="11" t="s">
        <v>120</v>
      </c>
      <c r="N200" s="11" t="s">
        <v>6091</v>
      </c>
      <c r="O200" s="11" t="s">
        <v>4741</v>
      </c>
      <c r="P200" s="11" t="s">
        <v>7467</v>
      </c>
      <c r="Q200" s="11" t="s">
        <v>4009</v>
      </c>
      <c r="R200" s="11" t="s">
        <v>577</v>
      </c>
      <c r="S200" s="11" t="s">
        <v>7468</v>
      </c>
      <c r="T200" s="11" t="s">
        <v>4229</v>
      </c>
      <c r="U200" s="12">
        <v>43640</v>
      </c>
      <c r="W200" s="11" t="s">
        <v>7469</v>
      </c>
      <c r="X200" s="11" t="s">
        <v>29</v>
      </c>
      <c r="Y200" s="11" t="s">
        <v>29</v>
      </c>
      <c r="AB200" s="11" t="s">
        <v>2654</v>
      </c>
      <c r="AC200" s="11" t="s">
        <v>2657</v>
      </c>
      <c r="AD200" s="11" t="s">
        <v>4866</v>
      </c>
      <c r="AE200" s="11" t="s">
        <v>29</v>
      </c>
      <c r="AF200" s="11" t="s">
        <v>5788</v>
      </c>
      <c r="AG200" s="11" t="s">
        <v>6992</v>
      </c>
      <c r="AH200" s="11" t="s">
        <v>6987</v>
      </c>
      <c r="AI200" s="11" t="s">
        <v>7083</v>
      </c>
      <c r="AJ200" s="11" t="s">
        <v>7084</v>
      </c>
      <c r="AK200" s="11" t="s">
        <v>7076</v>
      </c>
      <c r="AL200" s="11" t="s">
        <v>7176</v>
      </c>
      <c r="AM200" s="11" t="s">
        <v>29</v>
      </c>
      <c r="AN200" s="11" t="s">
        <v>6977</v>
      </c>
      <c r="AO200" s="11" t="s">
        <v>7330</v>
      </c>
      <c r="AP200" s="11" t="s">
        <v>7331</v>
      </c>
      <c r="AQ200" s="11" t="s">
        <v>7334</v>
      </c>
    </row>
    <row r="201" spans="1:43" ht="30" x14ac:dyDescent="0.25">
      <c r="A201" s="10">
        <v>283</v>
      </c>
      <c r="B201" s="10">
        <v>1101</v>
      </c>
      <c r="C201" s="11" t="s">
        <v>6731</v>
      </c>
      <c r="D201" s="11" t="s">
        <v>4854</v>
      </c>
      <c r="E201" s="11" t="s">
        <v>354</v>
      </c>
      <c r="F201" s="11" t="s">
        <v>26</v>
      </c>
      <c r="G201" s="11" t="s">
        <v>27</v>
      </c>
      <c r="H201" s="11" t="s">
        <v>6617</v>
      </c>
      <c r="I201" s="11" t="s">
        <v>97</v>
      </c>
      <c r="J201" s="11" t="s">
        <v>3477</v>
      </c>
      <c r="K201" s="11" t="s">
        <v>2656</v>
      </c>
      <c r="L201" s="11" t="s">
        <v>75</v>
      </c>
      <c r="M201" s="11" t="s">
        <v>120</v>
      </c>
      <c r="N201" s="11" t="s">
        <v>6091</v>
      </c>
      <c r="O201" s="11" t="s">
        <v>4741</v>
      </c>
      <c r="P201" s="11" t="s">
        <v>2682</v>
      </c>
      <c r="Q201" s="11" t="s">
        <v>34</v>
      </c>
      <c r="R201" s="11" t="s">
        <v>361</v>
      </c>
      <c r="S201" s="11" t="s">
        <v>2683</v>
      </c>
      <c r="T201" s="11" t="s">
        <v>155</v>
      </c>
      <c r="U201" s="12">
        <v>41640</v>
      </c>
      <c r="W201" s="11" t="s">
        <v>2684</v>
      </c>
      <c r="X201" s="11" t="s">
        <v>29</v>
      </c>
      <c r="Y201" s="11" t="s">
        <v>29</v>
      </c>
      <c r="Z201" s="13"/>
      <c r="AB201" s="11" t="s">
        <v>3952</v>
      </c>
      <c r="AC201" s="11" t="s">
        <v>2657</v>
      </c>
      <c r="AD201" s="11" t="s">
        <v>29</v>
      </c>
      <c r="AE201" s="11" t="s">
        <v>29</v>
      </c>
      <c r="AF201" s="11" t="s">
        <v>5792</v>
      </c>
      <c r="AG201" s="11" t="s">
        <v>6989</v>
      </c>
      <c r="AH201" s="11" t="s">
        <v>6987</v>
      </c>
      <c r="AI201" s="11" t="s">
        <v>7083</v>
      </c>
      <c r="AJ201" s="11" t="s">
        <v>7084</v>
      </c>
      <c r="AK201" s="11" t="s">
        <v>7076</v>
      </c>
      <c r="AL201" s="11" t="s">
        <v>7179</v>
      </c>
      <c r="AM201" s="11" t="s">
        <v>29</v>
      </c>
      <c r="AN201" s="11" t="s">
        <v>6977</v>
      </c>
      <c r="AO201" s="11" t="s">
        <v>7330</v>
      </c>
      <c r="AP201" s="11" t="s">
        <v>7331</v>
      </c>
      <c r="AQ201" s="11" t="s">
        <v>7334</v>
      </c>
    </row>
    <row r="202" spans="1:43" ht="30" x14ac:dyDescent="0.25">
      <c r="A202" s="10">
        <v>283</v>
      </c>
      <c r="B202" s="10">
        <v>1100</v>
      </c>
      <c r="C202" s="11" t="s">
        <v>6731</v>
      </c>
      <c r="D202" s="11" t="s">
        <v>4854</v>
      </c>
      <c r="E202" s="11" t="s">
        <v>354</v>
      </c>
      <c r="F202" s="11" t="s">
        <v>26</v>
      </c>
      <c r="G202" s="11" t="s">
        <v>27</v>
      </c>
      <c r="H202" s="11" t="s">
        <v>6617</v>
      </c>
      <c r="I202" s="11" t="s">
        <v>97</v>
      </c>
      <c r="J202" s="11" t="s">
        <v>3477</v>
      </c>
      <c r="K202" s="11" t="s">
        <v>2656</v>
      </c>
      <c r="L202" s="11" t="s">
        <v>75</v>
      </c>
      <c r="M202" s="11" t="s">
        <v>120</v>
      </c>
      <c r="N202" s="11" t="s">
        <v>6091</v>
      </c>
      <c r="O202" s="11" t="s">
        <v>4741</v>
      </c>
      <c r="P202" s="11" t="s">
        <v>2674</v>
      </c>
      <c r="Q202" s="11" t="s">
        <v>34</v>
      </c>
      <c r="R202" s="11" t="s">
        <v>375</v>
      </c>
      <c r="S202" s="11" t="s">
        <v>2675</v>
      </c>
      <c r="T202" s="11" t="s">
        <v>2676</v>
      </c>
      <c r="U202" s="12">
        <v>40725</v>
      </c>
      <c r="W202" s="11" t="s">
        <v>2677</v>
      </c>
      <c r="X202" s="11" t="s">
        <v>29</v>
      </c>
      <c r="Y202" s="11" t="s">
        <v>29</v>
      </c>
      <c r="AB202" s="11" t="s">
        <v>3952</v>
      </c>
      <c r="AC202" s="11" t="s">
        <v>2657</v>
      </c>
      <c r="AD202" s="11" t="s">
        <v>29</v>
      </c>
      <c r="AE202" s="11" t="s">
        <v>29</v>
      </c>
      <c r="AF202" s="11" t="s">
        <v>5792</v>
      </c>
      <c r="AG202" s="11" t="s">
        <v>6989</v>
      </c>
      <c r="AH202" s="11" t="s">
        <v>6987</v>
      </c>
      <c r="AI202" s="11" t="s">
        <v>7083</v>
      </c>
      <c r="AJ202" s="11" t="s">
        <v>7084</v>
      </c>
      <c r="AK202" s="11" t="s">
        <v>7076</v>
      </c>
      <c r="AL202" s="11" t="s">
        <v>7179</v>
      </c>
      <c r="AM202" s="11" t="s">
        <v>29</v>
      </c>
      <c r="AN202" s="11" t="s">
        <v>6977</v>
      </c>
      <c r="AO202" s="11" t="s">
        <v>7330</v>
      </c>
      <c r="AP202" s="11" t="s">
        <v>7331</v>
      </c>
      <c r="AQ202" s="11" t="s">
        <v>7334</v>
      </c>
    </row>
    <row r="203" spans="1:43" ht="30" x14ac:dyDescent="0.25">
      <c r="A203" s="10">
        <v>283</v>
      </c>
      <c r="B203" s="10">
        <v>2133</v>
      </c>
      <c r="C203" s="11" t="s">
        <v>6731</v>
      </c>
      <c r="D203" s="11" t="s">
        <v>4854</v>
      </c>
      <c r="E203" s="11" t="s">
        <v>354</v>
      </c>
      <c r="F203" s="11" t="s">
        <v>26</v>
      </c>
      <c r="G203" s="11" t="s">
        <v>27</v>
      </c>
      <c r="H203" s="11" t="s">
        <v>6617</v>
      </c>
      <c r="I203" s="11" t="s">
        <v>97</v>
      </c>
      <c r="J203" s="11" t="s">
        <v>3477</v>
      </c>
      <c r="K203" s="11" t="s">
        <v>2656</v>
      </c>
      <c r="L203" s="11" t="s">
        <v>75</v>
      </c>
      <c r="M203" s="11" t="s">
        <v>120</v>
      </c>
      <c r="N203" s="11" t="s">
        <v>6091</v>
      </c>
      <c r="O203" s="11" t="s">
        <v>4741</v>
      </c>
      <c r="P203" s="11" t="s">
        <v>5065</v>
      </c>
      <c r="Q203" s="11" t="s">
        <v>34</v>
      </c>
      <c r="R203" s="11" t="s">
        <v>5066</v>
      </c>
      <c r="S203" s="11" t="s">
        <v>5067</v>
      </c>
      <c r="T203" s="11" t="s">
        <v>1879</v>
      </c>
      <c r="U203" s="12">
        <v>43374</v>
      </c>
      <c r="W203" s="11" t="s">
        <v>5491</v>
      </c>
      <c r="X203" s="11" t="s">
        <v>29</v>
      </c>
      <c r="Y203" s="11" t="s">
        <v>29</v>
      </c>
      <c r="AB203" s="11" t="s">
        <v>3952</v>
      </c>
      <c r="AC203" s="11" t="s">
        <v>2657</v>
      </c>
      <c r="AD203" s="11" t="s">
        <v>29</v>
      </c>
      <c r="AE203" s="11" t="s">
        <v>29</v>
      </c>
      <c r="AF203" s="11" t="s">
        <v>5792</v>
      </c>
      <c r="AG203" s="11" t="s">
        <v>6989</v>
      </c>
      <c r="AH203" s="11" t="s">
        <v>6987</v>
      </c>
      <c r="AI203" s="11" t="s">
        <v>7083</v>
      </c>
      <c r="AJ203" s="11" t="s">
        <v>7084</v>
      </c>
      <c r="AK203" s="11" t="s">
        <v>7076</v>
      </c>
      <c r="AL203" s="11" t="s">
        <v>7179</v>
      </c>
      <c r="AM203" s="11" t="s">
        <v>29</v>
      </c>
      <c r="AN203" s="11" t="s">
        <v>6977</v>
      </c>
      <c r="AO203" s="11" t="s">
        <v>7330</v>
      </c>
      <c r="AP203" s="11" t="s">
        <v>7331</v>
      </c>
      <c r="AQ203" s="11" t="s">
        <v>7334</v>
      </c>
    </row>
    <row r="204" spans="1:43" ht="30" x14ac:dyDescent="0.25">
      <c r="A204" s="10">
        <v>330</v>
      </c>
      <c r="B204" s="10">
        <v>1516</v>
      </c>
      <c r="C204" s="11" t="s">
        <v>6678</v>
      </c>
      <c r="D204" s="11" t="s">
        <v>4835</v>
      </c>
      <c r="E204" s="11" t="s">
        <v>4376</v>
      </c>
      <c r="F204" s="11" t="s">
        <v>163</v>
      </c>
      <c r="G204" s="11" t="s">
        <v>27</v>
      </c>
      <c r="H204" s="11" t="s">
        <v>6606</v>
      </c>
      <c r="I204" s="11" t="s">
        <v>97</v>
      </c>
      <c r="J204" s="11" t="s">
        <v>3488</v>
      </c>
      <c r="K204" s="11" t="s">
        <v>1888</v>
      </c>
      <c r="L204" s="11" t="s">
        <v>75</v>
      </c>
      <c r="M204" s="11" t="s">
        <v>120</v>
      </c>
      <c r="N204" s="11" t="s">
        <v>6091</v>
      </c>
      <c r="O204" s="11" t="s">
        <v>6679</v>
      </c>
      <c r="P204" s="11" t="s">
        <v>1897</v>
      </c>
      <c r="Q204" s="11" t="s">
        <v>83</v>
      </c>
      <c r="R204" s="11" t="s">
        <v>375</v>
      </c>
      <c r="S204" s="11" t="s">
        <v>1898</v>
      </c>
      <c r="T204" s="11" t="s">
        <v>461</v>
      </c>
      <c r="U204" s="12">
        <v>40735</v>
      </c>
      <c r="W204" s="11" t="s">
        <v>1899</v>
      </c>
      <c r="X204" s="11" t="s">
        <v>29</v>
      </c>
      <c r="Y204" s="11" t="s">
        <v>29</v>
      </c>
      <c r="AB204" s="11" t="s">
        <v>4548</v>
      </c>
      <c r="AC204" s="11" t="s">
        <v>1889</v>
      </c>
      <c r="AD204" s="11" t="s">
        <v>1890</v>
      </c>
      <c r="AE204" s="11" t="s">
        <v>29</v>
      </c>
      <c r="AF204" s="11" t="s">
        <v>5751</v>
      </c>
      <c r="AG204" s="11" t="s">
        <v>6980</v>
      </c>
      <c r="AH204" s="11" t="s">
        <v>6990</v>
      </c>
      <c r="AI204" s="11" t="s">
        <v>6983</v>
      </c>
      <c r="AJ204" s="11" t="s">
        <v>7108</v>
      </c>
      <c r="AK204" s="11" t="s">
        <v>7076</v>
      </c>
      <c r="AL204" s="11" t="s">
        <v>7131</v>
      </c>
      <c r="AM204" s="11" t="s">
        <v>29</v>
      </c>
      <c r="AN204" s="11" t="s">
        <v>6977</v>
      </c>
      <c r="AO204" s="11" t="s">
        <v>7330</v>
      </c>
      <c r="AP204" s="11" t="s">
        <v>7331</v>
      </c>
      <c r="AQ204" s="11" t="s">
        <v>7322</v>
      </c>
    </row>
    <row r="205" spans="1:43" ht="30" x14ac:dyDescent="0.25">
      <c r="A205" s="10">
        <v>232</v>
      </c>
      <c r="B205" s="10">
        <v>1517</v>
      </c>
      <c r="C205" s="11" t="s">
        <v>6678</v>
      </c>
      <c r="D205" s="11" t="s">
        <v>1887</v>
      </c>
      <c r="E205" s="11" t="s">
        <v>29</v>
      </c>
      <c r="F205" s="11" t="s">
        <v>380</v>
      </c>
      <c r="G205" s="11" t="s">
        <v>27</v>
      </c>
      <c r="H205" s="11" t="s">
        <v>6654</v>
      </c>
      <c r="I205" s="11" t="s">
        <v>381</v>
      </c>
      <c r="J205" s="11" t="s">
        <v>3488</v>
      </c>
      <c r="K205" s="11" t="s">
        <v>1888</v>
      </c>
      <c r="L205" s="11" t="s">
        <v>75</v>
      </c>
      <c r="M205" s="11" t="s">
        <v>120</v>
      </c>
      <c r="N205" s="11" t="s">
        <v>6091</v>
      </c>
      <c r="O205" s="11" t="s">
        <v>6679</v>
      </c>
      <c r="P205" s="11" t="s">
        <v>3558</v>
      </c>
      <c r="Q205" s="11" t="s">
        <v>83</v>
      </c>
      <c r="R205" s="11" t="s">
        <v>3559</v>
      </c>
      <c r="S205" s="11" t="s">
        <v>3560</v>
      </c>
      <c r="T205" s="11" t="s">
        <v>29</v>
      </c>
      <c r="U205" s="12">
        <v>41659</v>
      </c>
      <c r="W205" s="11" t="s">
        <v>1900</v>
      </c>
      <c r="X205" s="11" t="s">
        <v>29</v>
      </c>
      <c r="Y205" s="11" t="s">
        <v>29</v>
      </c>
      <c r="AB205" s="11" t="s">
        <v>1886</v>
      </c>
      <c r="AC205" s="11" t="s">
        <v>1889</v>
      </c>
      <c r="AD205" s="11" t="s">
        <v>1890</v>
      </c>
      <c r="AE205" s="11" t="s">
        <v>29</v>
      </c>
      <c r="AF205" s="11" t="s">
        <v>5750</v>
      </c>
      <c r="AG205" s="11" t="s">
        <v>6996</v>
      </c>
      <c r="AH205" s="11" t="s">
        <v>6990</v>
      </c>
      <c r="AI205" s="11" t="s">
        <v>6983</v>
      </c>
      <c r="AJ205" s="11" t="s">
        <v>7108</v>
      </c>
      <c r="AK205" s="11" t="s">
        <v>7076</v>
      </c>
      <c r="AL205" s="11" t="s">
        <v>7130</v>
      </c>
      <c r="AM205" s="11" t="s">
        <v>29</v>
      </c>
      <c r="AN205" s="11" t="s">
        <v>6977</v>
      </c>
      <c r="AO205" s="11" t="s">
        <v>7330</v>
      </c>
      <c r="AP205" s="11" t="s">
        <v>7331</v>
      </c>
      <c r="AQ205" s="11" t="s">
        <v>7322</v>
      </c>
    </row>
    <row r="206" spans="1:43" ht="30" x14ac:dyDescent="0.25">
      <c r="A206" s="10">
        <v>330</v>
      </c>
      <c r="B206" s="10">
        <v>1517</v>
      </c>
      <c r="C206" s="11" t="s">
        <v>6678</v>
      </c>
      <c r="D206" s="11" t="s">
        <v>4835</v>
      </c>
      <c r="E206" s="11" t="s">
        <v>4376</v>
      </c>
      <c r="F206" s="11" t="s">
        <v>163</v>
      </c>
      <c r="G206" s="11" t="s">
        <v>27</v>
      </c>
      <c r="H206" s="11" t="s">
        <v>6606</v>
      </c>
      <c r="I206" s="11" t="s">
        <v>97</v>
      </c>
      <c r="J206" s="11" t="s">
        <v>3488</v>
      </c>
      <c r="K206" s="11" t="s">
        <v>1888</v>
      </c>
      <c r="L206" s="11" t="s">
        <v>75</v>
      </c>
      <c r="M206" s="11" t="s">
        <v>120</v>
      </c>
      <c r="N206" s="11" t="s">
        <v>6091</v>
      </c>
      <c r="O206" s="11" t="s">
        <v>6679</v>
      </c>
      <c r="P206" s="11" t="s">
        <v>3558</v>
      </c>
      <c r="Q206" s="11" t="s">
        <v>83</v>
      </c>
      <c r="R206" s="11" t="s">
        <v>3559</v>
      </c>
      <c r="S206" s="11" t="s">
        <v>3560</v>
      </c>
      <c r="T206" s="11" t="s">
        <v>29</v>
      </c>
      <c r="U206" s="12">
        <v>41659</v>
      </c>
      <c r="W206" s="11" t="s">
        <v>1900</v>
      </c>
      <c r="X206" s="11" t="s">
        <v>29</v>
      </c>
      <c r="Y206" s="11" t="s">
        <v>29</v>
      </c>
      <c r="AB206" s="11" t="s">
        <v>4548</v>
      </c>
      <c r="AC206" s="11" t="s">
        <v>1889</v>
      </c>
      <c r="AD206" s="11" t="s">
        <v>1890</v>
      </c>
      <c r="AE206" s="11" t="s">
        <v>29</v>
      </c>
      <c r="AF206" s="11" t="s">
        <v>5751</v>
      </c>
      <c r="AG206" s="11" t="s">
        <v>6980</v>
      </c>
      <c r="AH206" s="11" t="s">
        <v>6990</v>
      </c>
      <c r="AI206" s="11" t="s">
        <v>6983</v>
      </c>
      <c r="AJ206" s="11" t="s">
        <v>7108</v>
      </c>
      <c r="AK206" s="11" t="s">
        <v>7076</v>
      </c>
      <c r="AL206" s="11" t="s">
        <v>7131</v>
      </c>
      <c r="AM206" s="11" t="s">
        <v>29</v>
      </c>
      <c r="AN206" s="11" t="s">
        <v>6977</v>
      </c>
      <c r="AO206" s="11" t="s">
        <v>7330</v>
      </c>
      <c r="AP206" s="11" t="s">
        <v>7331</v>
      </c>
      <c r="AQ206" s="11" t="s">
        <v>7322</v>
      </c>
    </row>
    <row r="207" spans="1:43" ht="30" x14ac:dyDescent="0.25">
      <c r="A207" s="10">
        <v>232</v>
      </c>
      <c r="B207" s="10">
        <v>1516</v>
      </c>
      <c r="C207" s="11" t="s">
        <v>6678</v>
      </c>
      <c r="D207" s="11" t="s">
        <v>1887</v>
      </c>
      <c r="E207" s="11" t="s">
        <v>29</v>
      </c>
      <c r="F207" s="11" t="s">
        <v>380</v>
      </c>
      <c r="G207" s="11" t="s">
        <v>27</v>
      </c>
      <c r="H207" s="11" t="s">
        <v>6654</v>
      </c>
      <c r="I207" s="11" t="s">
        <v>381</v>
      </c>
      <c r="J207" s="11" t="s">
        <v>3488</v>
      </c>
      <c r="K207" s="11" t="s">
        <v>1888</v>
      </c>
      <c r="L207" s="11" t="s">
        <v>75</v>
      </c>
      <c r="M207" s="11" t="s">
        <v>120</v>
      </c>
      <c r="N207" s="11" t="s">
        <v>6091</v>
      </c>
      <c r="O207" s="11" t="s">
        <v>6679</v>
      </c>
      <c r="P207" s="11" t="s">
        <v>1897</v>
      </c>
      <c r="Q207" s="11" t="s">
        <v>83</v>
      </c>
      <c r="R207" s="11" t="s">
        <v>375</v>
      </c>
      <c r="S207" s="11" t="s">
        <v>1898</v>
      </c>
      <c r="T207" s="11" t="s">
        <v>461</v>
      </c>
      <c r="U207" s="12">
        <v>40735</v>
      </c>
      <c r="W207" s="11" t="s">
        <v>1899</v>
      </c>
      <c r="X207" s="11" t="s">
        <v>29</v>
      </c>
      <c r="Y207" s="11" t="s">
        <v>29</v>
      </c>
      <c r="AB207" s="11" t="s">
        <v>1886</v>
      </c>
      <c r="AC207" s="11" t="s">
        <v>1889</v>
      </c>
      <c r="AD207" s="11" t="s">
        <v>1890</v>
      </c>
      <c r="AE207" s="11" t="s">
        <v>29</v>
      </c>
      <c r="AF207" s="11" t="s">
        <v>5750</v>
      </c>
      <c r="AG207" s="11" t="s">
        <v>6996</v>
      </c>
      <c r="AH207" s="11" t="s">
        <v>6990</v>
      </c>
      <c r="AI207" s="11" t="s">
        <v>6983</v>
      </c>
      <c r="AJ207" s="11" t="s">
        <v>7108</v>
      </c>
      <c r="AK207" s="11" t="s">
        <v>7076</v>
      </c>
      <c r="AL207" s="11" t="s">
        <v>7130</v>
      </c>
      <c r="AM207" s="11" t="s">
        <v>29</v>
      </c>
      <c r="AN207" s="11" t="s">
        <v>6977</v>
      </c>
      <c r="AO207" s="11" t="s">
        <v>7330</v>
      </c>
      <c r="AP207" s="11" t="s">
        <v>7331</v>
      </c>
      <c r="AQ207" s="11" t="s">
        <v>7322</v>
      </c>
    </row>
    <row r="208" spans="1:43" ht="30" x14ac:dyDescent="0.25">
      <c r="A208" s="10">
        <v>232</v>
      </c>
      <c r="B208" s="10">
        <v>1515</v>
      </c>
      <c r="C208" s="11" t="s">
        <v>6678</v>
      </c>
      <c r="D208" s="11" t="s">
        <v>1887</v>
      </c>
      <c r="E208" s="11" t="s">
        <v>29</v>
      </c>
      <c r="F208" s="11" t="s">
        <v>380</v>
      </c>
      <c r="G208" s="11" t="s">
        <v>27</v>
      </c>
      <c r="H208" s="11" t="s">
        <v>6654</v>
      </c>
      <c r="I208" s="11" t="s">
        <v>381</v>
      </c>
      <c r="J208" s="11" t="s">
        <v>3488</v>
      </c>
      <c r="K208" s="11" t="s">
        <v>1888</v>
      </c>
      <c r="L208" s="11" t="s">
        <v>75</v>
      </c>
      <c r="M208" s="11" t="s">
        <v>120</v>
      </c>
      <c r="N208" s="11" t="s">
        <v>6091</v>
      </c>
      <c r="O208" s="11" t="s">
        <v>6679</v>
      </c>
      <c r="P208" s="11" t="s">
        <v>1895</v>
      </c>
      <c r="Q208" s="11" t="s">
        <v>34</v>
      </c>
      <c r="R208" s="11" t="s">
        <v>1510</v>
      </c>
      <c r="S208" s="11" t="s">
        <v>407</v>
      </c>
      <c r="T208" s="11" t="s">
        <v>707</v>
      </c>
      <c r="U208" s="12">
        <v>40365</v>
      </c>
      <c r="W208" s="11" t="s">
        <v>1896</v>
      </c>
      <c r="X208" s="11" t="s">
        <v>29</v>
      </c>
      <c r="Y208" s="11" t="s">
        <v>29</v>
      </c>
      <c r="AB208" s="11" t="s">
        <v>1886</v>
      </c>
      <c r="AC208" s="11" t="s">
        <v>1889</v>
      </c>
      <c r="AD208" s="11" t="s">
        <v>1890</v>
      </c>
      <c r="AE208" s="11" t="s">
        <v>29</v>
      </c>
      <c r="AF208" s="11" t="s">
        <v>5750</v>
      </c>
      <c r="AG208" s="11" t="s">
        <v>6996</v>
      </c>
      <c r="AH208" s="11" t="s">
        <v>6990</v>
      </c>
      <c r="AI208" s="11" t="s">
        <v>6983</v>
      </c>
      <c r="AJ208" s="11" t="s">
        <v>7108</v>
      </c>
      <c r="AK208" s="11" t="s">
        <v>7076</v>
      </c>
      <c r="AL208" s="11" t="s">
        <v>7130</v>
      </c>
      <c r="AM208" s="11" t="s">
        <v>29</v>
      </c>
      <c r="AN208" s="11" t="s">
        <v>6977</v>
      </c>
      <c r="AO208" s="11" t="s">
        <v>7330</v>
      </c>
      <c r="AP208" s="11" t="s">
        <v>7331</v>
      </c>
      <c r="AQ208" s="11" t="s">
        <v>7322</v>
      </c>
    </row>
    <row r="209" spans="1:43" ht="30" x14ac:dyDescent="0.25">
      <c r="A209" s="10">
        <v>330</v>
      </c>
      <c r="B209" s="10">
        <v>1515</v>
      </c>
      <c r="C209" s="11" t="s">
        <v>6678</v>
      </c>
      <c r="D209" s="11" t="s">
        <v>4835</v>
      </c>
      <c r="E209" s="11" t="s">
        <v>4376</v>
      </c>
      <c r="F209" s="11" t="s">
        <v>163</v>
      </c>
      <c r="G209" s="11" t="s">
        <v>27</v>
      </c>
      <c r="H209" s="11" t="s">
        <v>6606</v>
      </c>
      <c r="I209" s="11" t="s">
        <v>97</v>
      </c>
      <c r="J209" s="11" t="s">
        <v>3488</v>
      </c>
      <c r="K209" s="11" t="s">
        <v>1888</v>
      </c>
      <c r="L209" s="11" t="s">
        <v>75</v>
      </c>
      <c r="M209" s="11" t="s">
        <v>120</v>
      </c>
      <c r="N209" s="11" t="s">
        <v>6091</v>
      </c>
      <c r="O209" s="11" t="s">
        <v>6679</v>
      </c>
      <c r="P209" s="11" t="s">
        <v>1895</v>
      </c>
      <c r="Q209" s="11" t="s">
        <v>34</v>
      </c>
      <c r="R209" s="11" t="s">
        <v>1510</v>
      </c>
      <c r="S209" s="11" t="s">
        <v>407</v>
      </c>
      <c r="T209" s="11" t="s">
        <v>707</v>
      </c>
      <c r="U209" s="12">
        <v>40365</v>
      </c>
      <c r="W209" s="11" t="s">
        <v>1896</v>
      </c>
      <c r="X209" s="11" t="s">
        <v>29</v>
      </c>
      <c r="Y209" s="11" t="s">
        <v>29</v>
      </c>
      <c r="AB209" s="11" t="s">
        <v>4548</v>
      </c>
      <c r="AC209" s="11" t="s">
        <v>1889</v>
      </c>
      <c r="AD209" s="11" t="s">
        <v>1890</v>
      </c>
      <c r="AE209" s="11" t="s">
        <v>29</v>
      </c>
      <c r="AF209" s="11" t="s">
        <v>5751</v>
      </c>
      <c r="AG209" s="11" t="s">
        <v>6980</v>
      </c>
      <c r="AH209" s="11" t="s">
        <v>6990</v>
      </c>
      <c r="AI209" s="11" t="s">
        <v>6983</v>
      </c>
      <c r="AJ209" s="11" t="s">
        <v>7108</v>
      </c>
      <c r="AK209" s="11" t="s">
        <v>7076</v>
      </c>
      <c r="AL209" s="11" t="s">
        <v>7131</v>
      </c>
      <c r="AM209" s="11" t="s">
        <v>29</v>
      </c>
      <c r="AN209" s="11" t="s">
        <v>6977</v>
      </c>
      <c r="AO209" s="11" t="s">
        <v>7330</v>
      </c>
      <c r="AP209" s="11" t="s">
        <v>7331</v>
      </c>
      <c r="AQ209" s="11" t="s">
        <v>7322</v>
      </c>
    </row>
    <row r="210" spans="1:43" ht="30" x14ac:dyDescent="0.25">
      <c r="A210" s="10">
        <v>330</v>
      </c>
      <c r="B210" s="10">
        <v>1903</v>
      </c>
      <c r="C210" s="11" t="s">
        <v>6678</v>
      </c>
      <c r="D210" s="11" t="s">
        <v>4835</v>
      </c>
      <c r="E210" s="11" t="s">
        <v>4376</v>
      </c>
      <c r="F210" s="11" t="s">
        <v>163</v>
      </c>
      <c r="G210" s="11" t="s">
        <v>27</v>
      </c>
      <c r="H210" s="11" t="s">
        <v>6606</v>
      </c>
      <c r="I210" s="11" t="s">
        <v>97</v>
      </c>
      <c r="J210" s="11" t="s">
        <v>3488</v>
      </c>
      <c r="K210" s="11" t="s">
        <v>1888</v>
      </c>
      <c r="L210" s="11" t="s">
        <v>75</v>
      </c>
      <c r="M210" s="11" t="s">
        <v>120</v>
      </c>
      <c r="N210" s="11" t="s">
        <v>6091</v>
      </c>
      <c r="O210" s="11" t="s">
        <v>6679</v>
      </c>
      <c r="P210" s="11" t="s">
        <v>4328</v>
      </c>
      <c r="Q210" s="11" t="s">
        <v>34</v>
      </c>
      <c r="R210" s="11" t="s">
        <v>4329</v>
      </c>
      <c r="S210" s="11" t="s">
        <v>1029</v>
      </c>
      <c r="T210" s="11" t="s">
        <v>4330</v>
      </c>
      <c r="U210" s="12">
        <v>43080</v>
      </c>
      <c r="W210" s="11" t="s">
        <v>4331</v>
      </c>
      <c r="X210" s="11" t="s">
        <v>29</v>
      </c>
      <c r="Y210" s="11" t="s">
        <v>29</v>
      </c>
      <c r="AB210" s="11" t="s">
        <v>4548</v>
      </c>
      <c r="AC210" s="11" t="s">
        <v>1889</v>
      </c>
      <c r="AD210" s="11" t="s">
        <v>1890</v>
      </c>
      <c r="AE210" s="11" t="s">
        <v>29</v>
      </c>
      <c r="AF210" s="11" t="s">
        <v>5751</v>
      </c>
      <c r="AG210" s="11" t="s">
        <v>6980</v>
      </c>
      <c r="AH210" s="11" t="s">
        <v>6990</v>
      </c>
      <c r="AI210" s="11" t="s">
        <v>6983</v>
      </c>
      <c r="AJ210" s="11" t="s">
        <v>7108</v>
      </c>
      <c r="AK210" s="11" t="s">
        <v>7076</v>
      </c>
      <c r="AL210" s="11" t="s">
        <v>7131</v>
      </c>
      <c r="AM210" s="11" t="s">
        <v>29</v>
      </c>
      <c r="AN210" s="11" t="s">
        <v>6977</v>
      </c>
      <c r="AO210" s="11" t="s">
        <v>7330</v>
      </c>
      <c r="AP210" s="11" t="s">
        <v>7331</v>
      </c>
      <c r="AQ210" s="11" t="s">
        <v>7322</v>
      </c>
    </row>
    <row r="211" spans="1:43" ht="30" x14ac:dyDescent="0.25">
      <c r="A211" s="10">
        <v>232</v>
      </c>
      <c r="B211" s="10">
        <v>1903</v>
      </c>
      <c r="C211" s="11" t="s">
        <v>6678</v>
      </c>
      <c r="D211" s="11" t="s">
        <v>1887</v>
      </c>
      <c r="E211" s="11" t="s">
        <v>29</v>
      </c>
      <c r="F211" s="11" t="s">
        <v>380</v>
      </c>
      <c r="G211" s="11" t="s">
        <v>27</v>
      </c>
      <c r="H211" s="11" t="s">
        <v>6654</v>
      </c>
      <c r="I211" s="11" t="s">
        <v>381</v>
      </c>
      <c r="J211" s="11" t="s">
        <v>3488</v>
      </c>
      <c r="K211" s="11" t="s">
        <v>1888</v>
      </c>
      <c r="L211" s="11" t="s">
        <v>75</v>
      </c>
      <c r="M211" s="11" t="s">
        <v>120</v>
      </c>
      <c r="N211" s="11" t="s">
        <v>6091</v>
      </c>
      <c r="O211" s="11" t="s">
        <v>6679</v>
      </c>
      <c r="P211" s="11" t="s">
        <v>4328</v>
      </c>
      <c r="Q211" s="11" t="s">
        <v>34</v>
      </c>
      <c r="R211" s="11" t="s">
        <v>4329</v>
      </c>
      <c r="S211" s="11" t="s">
        <v>1029</v>
      </c>
      <c r="T211" s="11" t="s">
        <v>4330</v>
      </c>
      <c r="U211" s="12">
        <v>43080</v>
      </c>
      <c r="W211" s="11" t="s">
        <v>4331</v>
      </c>
      <c r="X211" s="11" t="s">
        <v>29</v>
      </c>
      <c r="Y211" s="11" t="s">
        <v>29</v>
      </c>
      <c r="AB211" s="11" t="s">
        <v>1886</v>
      </c>
      <c r="AC211" s="11" t="s">
        <v>1889</v>
      </c>
      <c r="AD211" s="11" t="s">
        <v>1890</v>
      </c>
      <c r="AE211" s="11" t="s">
        <v>29</v>
      </c>
      <c r="AF211" s="11" t="s">
        <v>5750</v>
      </c>
      <c r="AG211" s="11" t="s">
        <v>6996</v>
      </c>
      <c r="AH211" s="11" t="s">
        <v>6990</v>
      </c>
      <c r="AI211" s="11" t="s">
        <v>6983</v>
      </c>
      <c r="AJ211" s="11" t="s">
        <v>7108</v>
      </c>
      <c r="AK211" s="11" t="s">
        <v>7076</v>
      </c>
      <c r="AL211" s="11" t="s">
        <v>7130</v>
      </c>
      <c r="AM211" s="11" t="s">
        <v>29</v>
      </c>
      <c r="AN211" s="11" t="s">
        <v>6977</v>
      </c>
      <c r="AO211" s="11" t="s">
        <v>7330</v>
      </c>
      <c r="AP211" s="11" t="s">
        <v>7331</v>
      </c>
      <c r="AQ211" s="11" t="s">
        <v>7322</v>
      </c>
    </row>
    <row r="212" spans="1:43" ht="30" x14ac:dyDescent="0.25">
      <c r="A212" s="10">
        <v>329</v>
      </c>
      <c r="B212" s="10">
        <v>1903</v>
      </c>
      <c r="C212" s="11" t="s">
        <v>6678</v>
      </c>
      <c r="D212" s="11" t="s">
        <v>4906</v>
      </c>
      <c r="E212" s="11" t="s">
        <v>162</v>
      </c>
      <c r="F212" s="11" t="s">
        <v>4573</v>
      </c>
      <c r="G212" s="11" t="s">
        <v>27</v>
      </c>
      <c r="H212" s="11" t="s">
        <v>6852</v>
      </c>
      <c r="I212" s="11" t="s">
        <v>381</v>
      </c>
      <c r="J212" s="11" t="s">
        <v>3488</v>
      </c>
      <c r="K212" s="11" t="s">
        <v>1888</v>
      </c>
      <c r="L212" s="11" t="s">
        <v>75</v>
      </c>
      <c r="M212" s="11" t="s">
        <v>120</v>
      </c>
      <c r="N212" s="11" t="s">
        <v>6091</v>
      </c>
      <c r="O212" s="11" t="s">
        <v>6679</v>
      </c>
      <c r="P212" s="11" t="s">
        <v>4328</v>
      </c>
      <c r="Q212" s="11" t="s">
        <v>34</v>
      </c>
      <c r="R212" s="11" t="s">
        <v>4329</v>
      </c>
      <c r="S212" s="11" t="s">
        <v>1029</v>
      </c>
      <c r="T212" s="11" t="s">
        <v>4330</v>
      </c>
      <c r="U212" s="12">
        <v>43080</v>
      </c>
      <c r="W212" s="11" t="s">
        <v>4331</v>
      </c>
      <c r="X212" s="11" t="s">
        <v>29</v>
      </c>
      <c r="Y212" s="11" t="s">
        <v>29</v>
      </c>
      <c r="Z212">
        <v>43178</v>
      </c>
      <c r="AB212" s="11" t="s">
        <v>4572</v>
      </c>
      <c r="AC212" s="11" t="s">
        <v>1889</v>
      </c>
      <c r="AD212" s="11" t="s">
        <v>1890</v>
      </c>
      <c r="AE212" s="11" t="s">
        <v>29</v>
      </c>
      <c r="AF212" s="11" t="s">
        <v>5877</v>
      </c>
      <c r="AG212" s="11" t="s">
        <v>6996</v>
      </c>
      <c r="AH212" s="11" t="s">
        <v>6990</v>
      </c>
      <c r="AI212" s="11" t="s">
        <v>6983</v>
      </c>
      <c r="AJ212" s="11" t="s">
        <v>7108</v>
      </c>
      <c r="AK212" s="11" t="s">
        <v>7076</v>
      </c>
      <c r="AL212" s="11" t="s">
        <v>7287</v>
      </c>
      <c r="AM212" s="11" t="s">
        <v>29</v>
      </c>
      <c r="AN212" s="11" t="s">
        <v>6977</v>
      </c>
      <c r="AO212" s="11" t="s">
        <v>7330</v>
      </c>
      <c r="AP212" s="11" t="s">
        <v>7331</v>
      </c>
      <c r="AQ212" s="11" t="s">
        <v>7322</v>
      </c>
    </row>
    <row r="213" spans="1:43" ht="30" x14ac:dyDescent="0.25">
      <c r="A213" s="10">
        <v>388</v>
      </c>
      <c r="B213" s="10">
        <v>1355</v>
      </c>
      <c r="C213" s="11" t="s">
        <v>6761</v>
      </c>
      <c r="D213" s="11" t="s">
        <v>7401</v>
      </c>
      <c r="E213" s="11" t="s">
        <v>29</v>
      </c>
      <c r="F213" s="11" t="s">
        <v>380</v>
      </c>
      <c r="G213" s="11" t="s">
        <v>27</v>
      </c>
      <c r="H213" s="11" t="s">
        <v>6654</v>
      </c>
      <c r="I213" s="11" t="s">
        <v>381</v>
      </c>
      <c r="J213" s="11" t="s">
        <v>3474</v>
      </c>
      <c r="K213" s="11" t="s">
        <v>1170</v>
      </c>
      <c r="L213" s="11" t="s">
        <v>101</v>
      </c>
      <c r="M213" s="11" t="s">
        <v>32</v>
      </c>
      <c r="N213" s="11" t="s">
        <v>893</v>
      </c>
      <c r="O213" s="11" t="s">
        <v>3631</v>
      </c>
      <c r="P213" s="11" t="s">
        <v>1190</v>
      </c>
      <c r="Q213" s="11" t="s">
        <v>83</v>
      </c>
      <c r="R213" s="11" t="s">
        <v>1191</v>
      </c>
      <c r="S213" s="11" t="s">
        <v>1192</v>
      </c>
      <c r="T213" s="11" t="s">
        <v>29</v>
      </c>
      <c r="U213" s="12">
        <v>42660</v>
      </c>
      <c r="W213" s="11" t="s">
        <v>1193</v>
      </c>
      <c r="X213" s="11" t="s">
        <v>29</v>
      </c>
      <c r="Y213" s="11" t="s">
        <v>29</v>
      </c>
      <c r="Z213">
        <v>43636</v>
      </c>
      <c r="AB213" s="11" t="s">
        <v>1188</v>
      </c>
      <c r="AC213" s="11" t="s">
        <v>1171</v>
      </c>
      <c r="AD213" s="11" t="s">
        <v>1172</v>
      </c>
      <c r="AE213" s="11" t="s">
        <v>29</v>
      </c>
      <c r="AF213" s="11" t="s">
        <v>7402</v>
      </c>
      <c r="AG213" s="11" t="s">
        <v>6974</v>
      </c>
      <c r="AH213" s="11" t="s">
        <v>6975</v>
      </c>
      <c r="AI213" s="11" t="s">
        <v>6976</v>
      </c>
      <c r="AJ213" s="11" t="s">
        <v>7090</v>
      </c>
      <c r="AK213" s="11" t="s">
        <v>7082</v>
      </c>
      <c r="AL213" s="11" t="s">
        <v>7204</v>
      </c>
      <c r="AM213" s="11" t="s">
        <v>29</v>
      </c>
      <c r="AN213" s="11" t="s">
        <v>7656</v>
      </c>
      <c r="AO213" s="11" t="s">
        <v>7308</v>
      </c>
      <c r="AP213" s="11" t="s">
        <v>7323</v>
      </c>
      <c r="AQ213" s="11" t="s">
        <v>7314</v>
      </c>
    </row>
    <row r="214" spans="1:43" ht="30" x14ac:dyDescent="0.25">
      <c r="A214" s="10">
        <v>296</v>
      </c>
      <c r="B214" s="10">
        <v>1355</v>
      </c>
      <c r="C214" s="11" t="s">
        <v>6761</v>
      </c>
      <c r="D214" s="11" t="s">
        <v>1062</v>
      </c>
      <c r="E214" s="11" t="s">
        <v>162</v>
      </c>
      <c r="F214" s="11" t="s">
        <v>26</v>
      </c>
      <c r="G214" s="11" t="s">
        <v>27</v>
      </c>
      <c r="H214" s="11" t="s">
        <v>6617</v>
      </c>
      <c r="I214" s="11" t="s">
        <v>28</v>
      </c>
      <c r="J214" s="11" t="s">
        <v>3474</v>
      </c>
      <c r="K214" s="11" t="s">
        <v>1170</v>
      </c>
      <c r="L214" s="11" t="s">
        <v>101</v>
      </c>
      <c r="M214" s="11" t="s">
        <v>32</v>
      </c>
      <c r="N214" s="11" t="s">
        <v>893</v>
      </c>
      <c r="O214" s="11" t="s">
        <v>3631</v>
      </c>
      <c r="P214" s="11" t="s">
        <v>1190</v>
      </c>
      <c r="Q214" s="11" t="s">
        <v>83</v>
      </c>
      <c r="R214" s="11" t="s">
        <v>1191</v>
      </c>
      <c r="S214" s="11" t="s">
        <v>1192</v>
      </c>
      <c r="T214" s="11" t="s">
        <v>29</v>
      </c>
      <c r="U214" s="12">
        <v>42660</v>
      </c>
      <c r="W214" s="11" t="s">
        <v>1193</v>
      </c>
      <c r="X214" s="11" t="s">
        <v>29</v>
      </c>
      <c r="Y214" s="11" t="s">
        <v>29</v>
      </c>
      <c r="AB214" s="11" t="s">
        <v>3768</v>
      </c>
      <c r="AC214" s="11" t="s">
        <v>1171</v>
      </c>
      <c r="AD214" s="11" t="s">
        <v>1172</v>
      </c>
      <c r="AE214" s="11" t="s">
        <v>29</v>
      </c>
      <c r="AF214" s="11" t="s">
        <v>5816</v>
      </c>
      <c r="AG214" s="11" t="s">
        <v>6989</v>
      </c>
      <c r="AH214" s="11" t="s">
        <v>6975</v>
      </c>
      <c r="AI214" s="11" t="s">
        <v>6976</v>
      </c>
      <c r="AJ214" s="11" t="s">
        <v>7090</v>
      </c>
      <c r="AK214" s="11" t="s">
        <v>7082</v>
      </c>
      <c r="AL214" s="11" t="s">
        <v>7207</v>
      </c>
      <c r="AM214" s="11" t="s">
        <v>29</v>
      </c>
      <c r="AN214" s="11" t="s">
        <v>7656</v>
      </c>
      <c r="AO214" s="11" t="s">
        <v>7308</v>
      </c>
      <c r="AP214" s="11" t="s">
        <v>7323</v>
      </c>
      <c r="AQ214" s="11" t="s">
        <v>7314</v>
      </c>
    </row>
    <row r="215" spans="1:43" ht="30" x14ac:dyDescent="0.25">
      <c r="A215" s="10">
        <v>175</v>
      </c>
      <c r="B215" s="10">
        <v>1355</v>
      </c>
      <c r="C215" s="11" t="s">
        <v>6761</v>
      </c>
      <c r="D215" s="11" t="s">
        <v>4874</v>
      </c>
      <c r="E215" s="11" t="s">
        <v>1158</v>
      </c>
      <c r="F215" s="11" t="s">
        <v>1159</v>
      </c>
      <c r="G215" s="11" t="s">
        <v>27</v>
      </c>
      <c r="H215" s="11" t="s">
        <v>6697</v>
      </c>
      <c r="I215" s="11" t="s">
        <v>1160</v>
      </c>
      <c r="J215" s="11" t="s">
        <v>3474</v>
      </c>
      <c r="K215" s="11" t="s">
        <v>1170</v>
      </c>
      <c r="L215" s="11" t="s">
        <v>101</v>
      </c>
      <c r="M215" s="11" t="s">
        <v>32</v>
      </c>
      <c r="N215" s="11" t="s">
        <v>893</v>
      </c>
      <c r="O215" s="11" t="s">
        <v>3631</v>
      </c>
      <c r="P215" s="11" t="s">
        <v>1190</v>
      </c>
      <c r="Q215" s="11" t="s">
        <v>83</v>
      </c>
      <c r="R215" s="11" t="s">
        <v>1191</v>
      </c>
      <c r="S215" s="11" t="s">
        <v>1192</v>
      </c>
      <c r="T215" s="11" t="s">
        <v>29</v>
      </c>
      <c r="U215" s="12">
        <v>42660</v>
      </c>
      <c r="W215" s="11" t="s">
        <v>1193</v>
      </c>
      <c r="X215" s="11" t="s">
        <v>29</v>
      </c>
      <c r="Y215" s="11" t="s">
        <v>29</v>
      </c>
      <c r="AB215" s="11" t="s">
        <v>1169</v>
      </c>
      <c r="AC215" s="11" t="s">
        <v>1171</v>
      </c>
      <c r="AD215" s="11" t="s">
        <v>1172</v>
      </c>
      <c r="AE215" s="11" t="s">
        <v>29</v>
      </c>
      <c r="AF215" s="11" t="s">
        <v>5812</v>
      </c>
      <c r="AG215" s="11" t="s">
        <v>6974</v>
      </c>
      <c r="AH215" s="11" t="s">
        <v>6975</v>
      </c>
      <c r="AI215" s="11" t="s">
        <v>6976</v>
      </c>
      <c r="AJ215" s="11" t="s">
        <v>7090</v>
      </c>
      <c r="AK215" s="11" t="s">
        <v>7082</v>
      </c>
      <c r="AL215" s="11" t="s">
        <v>7206</v>
      </c>
      <c r="AM215" s="11" t="s">
        <v>29</v>
      </c>
      <c r="AN215" s="11" t="s">
        <v>7656</v>
      </c>
      <c r="AO215" s="11" t="s">
        <v>7308</v>
      </c>
      <c r="AP215" s="11" t="s">
        <v>7323</v>
      </c>
      <c r="AQ215" s="11" t="s">
        <v>7314</v>
      </c>
    </row>
    <row r="216" spans="1:43" ht="30" x14ac:dyDescent="0.25">
      <c r="A216" s="10">
        <v>176</v>
      </c>
      <c r="B216" s="10">
        <v>1355</v>
      </c>
      <c r="C216" s="11" t="s">
        <v>6761</v>
      </c>
      <c r="D216" s="11" t="s">
        <v>441</v>
      </c>
      <c r="E216" s="11" t="s">
        <v>1189</v>
      </c>
      <c r="F216" s="11" t="s">
        <v>96</v>
      </c>
      <c r="G216" s="11" t="s">
        <v>27</v>
      </c>
      <c r="H216" s="11" t="s">
        <v>6600</v>
      </c>
      <c r="I216" s="11" t="s">
        <v>97</v>
      </c>
      <c r="J216" s="11" t="s">
        <v>3474</v>
      </c>
      <c r="K216" s="11" t="s">
        <v>1170</v>
      </c>
      <c r="L216" s="11" t="s">
        <v>101</v>
      </c>
      <c r="M216" s="11" t="s">
        <v>32</v>
      </c>
      <c r="N216" s="11" t="s">
        <v>893</v>
      </c>
      <c r="O216" s="11" t="s">
        <v>3631</v>
      </c>
      <c r="P216" s="11" t="s">
        <v>1190</v>
      </c>
      <c r="Q216" s="11" t="s">
        <v>83</v>
      </c>
      <c r="R216" s="11" t="s">
        <v>1191</v>
      </c>
      <c r="S216" s="11" t="s">
        <v>1192</v>
      </c>
      <c r="T216" s="11" t="s">
        <v>29</v>
      </c>
      <c r="U216" s="12">
        <v>42660</v>
      </c>
      <c r="W216" s="11" t="s">
        <v>1193</v>
      </c>
      <c r="X216" s="11" t="s">
        <v>29</v>
      </c>
      <c r="Y216" s="11" t="s">
        <v>29</v>
      </c>
      <c r="AB216" s="11" t="s">
        <v>1188</v>
      </c>
      <c r="AC216" s="11" t="s">
        <v>1171</v>
      </c>
      <c r="AD216" s="11" t="s">
        <v>1172</v>
      </c>
      <c r="AE216" s="11" t="s">
        <v>29</v>
      </c>
      <c r="AF216" s="11" t="s">
        <v>5813</v>
      </c>
      <c r="AG216" s="11" t="s">
        <v>6974</v>
      </c>
      <c r="AH216" s="11" t="s">
        <v>6975</v>
      </c>
      <c r="AI216" s="11" t="s">
        <v>6976</v>
      </c>
      <c r="AJ216" s="11" t="s">
        <v>7090</v>
      </c>
      <c r="AK216" s="11" t="s">
        <v>7082</v>
      </c>
      <c r="AL216" s="11" t="s">
        <v>7204</v>
      </c>
      <c r="AM216" s="11" t="s">
        <v>29</v>
      </c>
      <c r="AN216" s="11" t="s">
        <v>7656</v>
      </c>
      <c r="AO216" s="11" t="s">
        <v>7308</v>
      </c>
      <c r="AP216" s="11" t="s">
        <v>7323</v>
      </c>
      <c r="AQ216" s="11" t="s">
        <v>7314</v>
      </c>
    </row>
    <row r="217" spans="1:43" ht="30" x14ac:dyDescent="0.25">
      <c r="A217" s="10">
        <v>345</v>
      </c>
      <c r="B217" s="10">
        <v>1355</v>
      </c>
      <c r="C217" s="11" t="s">
        <v>6761</v>
      </c>
      <c r="D217" s="11" t="s">
        <v>4976</v>
      </c>
      <c r="E217" s="11" t="s">
        <v>95</v>
      </c>
      <c r="F217" s="11" t="s">
        <v>2718</v>
      </c>
      <c r="G217" s="11" t="s">
        <v>27</v>
      </c>
      <c r="H217" s="11" t="s">
        <v>6700</v>
      </c>
      <c r="I217" s="11" t="s">
        <v>97</v>
      </c>
      <c r="J217" s="11" t="s">
        <v>3474</v>
      </c>
      <c r="K217" s="11" t="s">
        <v>1170</v>
      </c>
      <c r="L217" s="11" t="s">
        <v>101</v>
      </c>
      <c r="M217" s="11" t="s">
        <v>32</v>
      </c>
      <c r="N217" s="11" t="s">
        <v>893</v>
      </c>
      <c r="O217" s="11" t="s">
        <v>4977</v>
      </c>
      <c r="P217" s="11" t="s">
        <v>1190</v>
      </c>
      <c r="Q217" s="11" t="s">
        <v>83</v>
      </c>
      <c r="R217" s="11" t="s">
        <v>1191</v>
      </c>
      <c r="S217" s="11" t="s">
        <v>1192</v>
      </c>
      <c r="T217" s="11" t="s">
        <v>29</v>
      </c>
      <c r="U217" s="12">
        <v>42660</v>
      </c>
      <c r="W217" s="11" t="s">
        <v>1193</v>
      </c>
      <c r="X217" s="11" t="s">
        <v>29</v>
      </c>
      <c r="Y217" s="11" t="s">
        <v>29</v>
      </c>
      <c r="Z217">
        <v>43364</v>
      </c>
      <c r="AB217" s="11" t="s">
        <v>4975</v>
      </c>
      <c r="AC217" s="11" t="s">
        <v>1171</v>
      </c>
      <c r="AD217" s="11" t="s">
        <v>29</v>
      </c>
      <c r="AE217" s="11" t="s">
        <v>29</v>
      </c>
      <c r="AF217" s="11" t="s">
        <v>5814</v>
      </c>
      <c r="AG217" s="11" t="s">
        <v>6993</v>
      </c>
      <c r="AH217" s="11" t="s">
        <v>6975</v>
      </c>
      <c r="AI217" s="11" t="s">
        <v>6976</v>
      </c>
      <c r="AJ217" s="11" t="s">
        <v>7090</v>
      </c>
      <c r="AK217" s="11" t="s">
        <v>7082</v>
      </c>
      <c r="AL217" s="11" t="s">
        <v>7203</v>
      </c>
      <c r="AM217" s="11" t="s">
        <v>29</v>
      </c>
      <c r="AN217" s="11" t="s">
        <v>7656</v>
      </c>
      <c r="AO217" s="11" t="s">
        <v>7308</v>
      </c>
      <c r="AP217" s="11" t="s">
        <v>7323</v>
      </c>
      <c r="AQ217" s="11" t="s">
        <v>7314</v>
      </c>
    </row>
    <row r="218" spans="1:43" ht="30" x14ac:dyDescent="0.25">
      <c r="A218" s="10">
        <v>175</v>
      </c>
      <c r="B218" s="10">
        <v>1051</v>
      </c>
      <c r="C218" s="11" t="s">
        <v>6761</v>
      </c>
      <c r="D218" s="11" t="s">
        <v>4874</v>
      </c>
      <c r="E218" s="11" t="s">
        <v>1158</v>
      </c>
      <c r="F218" s="11" t="s">
        <v>1159</v>
      </c>
      <c r="G218" s="11" t="s">
        <v>27</v>
      </c>
      <c r="H218" s="11" t="s">
        <v>6697</v>
      </c>
      <c r="I218" s="11" t="s">
        <v>1160</v>
      </c>
      <c r="J218" s="11" t="s">
        <v>3474</v>
      </c>
      <c r="K218" s="11" t="s">
        <v>1170</v>
      </c>
      <c r="L218" s="11" t="s">
        <v>101</v>
      </c>
      <c r="M218" s="11" t="s">
        <v>32</v>
      </c>
      <c r="N218" s="11" t="s">
        <v>893</v>
      </c>
      <c r="O218" s="11" t="s">
        <v>3631</v>
      </c>
      <c r="P218" s="11" t="s">
        <v>1173</v>
      </c>
      <c r="Q218" s="11" t="s">
        <v>34</v>
      </c>
      <c r="R218" s="11" t="s">
        <v>843</v>
      </c>
      <c r="S218" s="11" t="s">
        <v>1174</v>
      </c>
      <c r="T218" s="11" t="s">
        <v>317</v>
      </c>
      <c r="U218" s="12">
        <v>40452</v>
      </c>
      <c r="W218" s="11" t="s">
        <v>1175</v>
      </c>
      <c r="X218" s="11" t="s">
        <v>29</v>
      </c>
      <c r="Y218" s="11" t="s">
        <v>29</v>
      </c>
      <c r="AB218" s="11" t="s">
        <v>1169</v>
      </c>
      <c r="AC218" s="11" t="s">
        <v>1171</v>
      </c>
      <c r="AD218" s="11" t="s">
        <v>1172</v>
      </c>
      <c r="AE218" s="11" t="s">
        <v>29</v>
      </c>
      <c r="AF218" s="11" t="s">
        <v>5812</v>
      </c>
      <c r="AG218" s="11" t="s">
        <v>6974</v>
      </c>
      <c r="AH218" s="11" t="s">
        <v>6975</v>
      </c>
      <c r="AI218" s="11" t="s">
        <v>6976</v>
      </c>
      <c r="AJ218" s="11" t="s">
        <v>7090</v>
      </c>
      <c r="AK218" s="11" t="s">
        <v>7082</v>
      </c>
      <c r="AL218" s="11" t="s">
        <v>7206</v>
      </c>
      <c r="AM218" s="11" t="s">
        <v>29</v>
      </c>
      <c r="AN218" s="11" t="s">
        <v>7656</v>
      </c>
      <c r="AO218" s="11" t="s">
        <v>7308</v>
      </c>
      <c r="AP218" s="11" t="s">
        <v>7323</v>
      </c>
      <c r="AQ218" s="11" t="s">
        <v>7314</v>
      </c>
    </row>
    <row r="219" spans="1:43" ht="30" x14ac:dyDescent="0.25">
      <c r="A219" s="10">
        <v>176</v>
      </c>
      <c r="B219" s="10">
        <v>1051</v>
      </c>
      <c r="C219" s="11" t="s">
        <v>6761</v>
      </c>
      <c r="D219" s="11" t="s">
        <v>441</v>
      </c>
      <c r="E219" s="11" t="s">
        <v>1189</v>
      </c>
      <c r="F219" s="11" t="s">
        <v>96</v>
      </c>
      <c r="G219" s="11" t="s">
        <v>27</v>
      </c>
      <c r="H219" s="11" t="s">
        <v>6600</v>
      </c>
      <c r="I219" s="11" t="s">
        <v>97</v>
      </c>
      <c r="J219" s="11" t="s">
        <v>3474</v>
      </c>
      <c r="K219" s="11" t="s">
        <v>1170</v>
      </c>
      <c r="L219" s="11" t="s">
        <v>101</v>
      </c>
      <c r="M219" s="11" t="s">
        <v>32</v>
      </c>
      <c r="N219" s="11" t="s">
        <v>893</v>
      </c>
      <c r="O219" s="11" t="s">
        <v>3631</v>
      </c>
      <c r="P219" s="11" t="s">
        <v>1173</v>
      </c>
      <c r="Q219" s="11" t="s">
        <v>34</v>
      </c>
      <c r="R219" s="11" t="s">
        <v>843</v>
      </c>
      <c r="S219" s="11" t="s">
        <v>1174</v>
      </c>
      <c r="T219" s="11" t="s">
        <v>317</v>
      </c>
      <c r="U219" s="12">
        <v>40452</v>
      </c>
      <c r="W219" s="11" t="s">
        <v>1175</v>
      </c>
      <c r="X219" s="11" t="s">
        <v>29</v>
      </c>
      <c r="Y219" s="11" t="s">
        <v>29</v>
      </c>
      <c r="AB219" s="11" t="s">
        <v>1188</v>
      </c>
      <c r="AC219" s="11" t="s">
        <v>1171</v>
      </c>
      <c r="AD219" s="11" t="s">
        <v>1172</v>
      </c>
      <c r="AE219" s="11" t="s">
        <v>29</v>
      </c>
      <c r="AF219" s="11" t="s">
        <v>5813</v>
      </c>
      <c r="AG219" s="11" t="s">
        <v>6974</v>
      </c>
      <c r="AH219" s="11" t="s">
        <v>6975</v>
      </c>
      <c r="AI219" s="11" t="s">
        <v>6976</v>
      </c>
      <c r="AJ219" s="11" t="s">
        <v>7090</v>
      </c>
      <c r="AK219" s="11" t="s">
        <v>7082</v>
      </c>
      <c r="AL219" s="11" t="s">
        <v>7204</v>
      </c>
      <c r="AM219" s="11" t="s">
        <v>29</v>
      </c>
      <c r="AN219" s="11" t="s">
        <v>7656</v>
      </c>
      <c r="AO219" s="11" t="s">
        <v>7308</v>
      </c>
      <c r="AP219" s="11" t="s">
        <v>7323</v>
      </c>
      <c r="AQ219" s="11" t="s">
        <v>7314</v>
      </c>
    </row>
    <row r="220" spans="1:43" ht="30" x14ac:dyDescent="0.25">
      <c r="A220" s="10">
        <v>289</v>
      </c>
      <c r="B220" s="10">
        <v>1051</v>
      </c>
      <c r="C220" s="11" t="s">
        <v>6761</v>
      </c>
      <c r="D220" s="11" t="s">
        <v>4860</v>
      </c>
      <c r="E220" s="11" t="s">
        <v>2030</v>
      </c>
      <c r="F220" s="11" t="s">
        <v>3648</v>
      </c>
      <c r="G220" s="11" t="s">
        <v>27</v>
      </c>
      <c r="H220" s="11" t="s">
        <v>6699</v>
      </c>
      <c r="I220" s="11" t="s">
        <v>3570</v>
      </c>
      <c r="J220" s="11" t="s">
        <v>3474</v>
      </c>
      <c r="K220" s="11" t="s">
        <v>1170</v>
      </c>
      <c r="L220" s="11" t="s">
        <v>101</v>
      </c>
      <c r="M220" s="11" t="s">
        <v>32</v>
      </c>
      <c r="N220" s="11" t="s">
        <v>893</v>
      </c>
      <c r="O220" s="11" t="s">
        <v>3631</v>
      </c>
      <c r="P220" s="11" t="s">
        <v>1173</v>
      </c>
      <c r="Q220" s="11" t="s">
        <v>34</v>
      </c>
      <c r="R220" s="11" t="s">
        <v>843</v>
      </c>
      <c r="S220" s="11" t="s">
        <v>1174</v>
      </c>
      <c r="T220" s="11" t="s">
        <v>317</v>
      </c>
      <c r="U220" s="12">
        <v>40452</v>
      </c>
      <c r="W220" s="11" t="s">
        <v>1175</v>
      </c>
      <c r="X220" s="11" t="s">
        <v>29</v>
      </c>
      <c r="Y220" s="11" t="s">
        <v>29</v>
      </c>
      <c r="AB220" s="11" t="s">
        <v>3662</v>
      </c>
      <c r="AC220" s="11" t="s">
        <v>1171</v>
      </c>
      <c r="AD220" s="11" t="s">
        <v>1172</v>
      </c>
      <c r="AE220" s="11" t="s">
        <v>29</v>
      </c>
      <c r="AF220" s="11" t="s">
        <v>5815</v>
      </c>
      <c r="AG220" s="11" t="s">
        <v>6974</v>
      </c>
      <c r="AH220" s="11" t="s">
        <v>6975</v>
      </c>
      <c r="AI220" s="11" t="s">
        <v>6976</v>
      </c>
      <c r="AJ220" s="11" t="s">
        <v>7090</v>
      </c>
      <c r="AK220" s="11" t="s">
        <v>7082</v>
      </c>
      <c r="AL220" s="11" t="s">
        <v>7205</v>
      </c>
      <c r="AM220" s="11" t="s">
        <v>29</v>
      </c>
      <c r="AN220" s="11" t="s">
        <v>7656</v>
      </c>
      <c r="AO220" s="11" t="s">
        <v>7308</v>
      </c>
      <c r="AP220" s="11" t="s">
        <v>7323</v>
      </c>
      <c r="AQ220" s="11" t="s">
        <v>7314</v>
      </c>
    </row>
    <row r="221" spans="1:43" ht="30" x14ac:dyDescent="0.25">
      <c r="A221" s="10">
        <v>345</v>
      </c>
      <c r="B221" s="10">
        <v>1051</v>
      </c>
      <c r="C221" s="11" t="s">
        <v>6761</v>
      </c>
      <c r="D221" s="11" t="s">
        <v>4976</v>
      </c>
      <c r="E221" s="11" t="s">
        <v>95</v>
      </c>
      <c r="F221" s="11" t="s">
        <v>2718</v>
      </c>
      <c r="G221" s="11" t="s">
        <v>27</v>
      </c>
      <c r="H221" s="11" t="s">
        <v>6700</v>
      </c>
      <c r="I221" s="11" t="s">
        <v>97</v>
      </c>
      <c r="J221" s="11" t="s">
        <v>3474</v>
      </c>
      <c r="K221" s="11" t="s">
        <v>1170</v>
      </c>
      <c r="L221" s="11" t="s">
        <v>101</v>
      </c>
      <c r="M221" s="11" t="s">
        <v>32</v>
      </c>
      <c r="N221" s="11" t="s">
        <v>893</v>
      </c>
      <c r="O221" s="11" t="s">
        <v>4977</v>
      </c>
      <c r="P221" s="11" t="s">
        <v>1173</v>
      </c>
      <c r="Q221" s="11" t="s">
        <v>34</v>
      </c>
      <c r="R221" s="11" t="s">
        <v>843</v>
      </c>
      <c r="S221" s="11" t="s">
        <v>1174</v>
      </c>
      <c r="T221" s="11" t="s">
        <v>317</v>
      </c>
      <c r="U221" s="12">
        <v>40452</v>
      </c>
      <c r="W221" s="11" t="s">
        <v>1175</v>
      </c>
      <c r="X221" s="11" t="s">
        <v>29</v>
      </c>
      <c r="Y221" s="11" t="s">
        <v>29</v>
      </c>
      <c r="Z221">
        <v>43364</v>
      </c>
      <c r="AB221" s="11" t="s">
        <v>4975</v>
      </c>
      <c r="AC221" s="11" t="s">
        <v>1171</v>
      </c>
      <c r="AD221" s="11" t="s">
        <v>29</v>
      </c>
      <c r="AE221" s="11" t="s">
        <v>29</v>
      </c>
      <c r="AF221" s="11" t="s">
        <v>5814</v>
      </c>
      <c r="AG221" s="11" t="s">
        <v>6993</v>
      </c>
      <c r="AH221" s="11" t="s">
        <v>6975</v>
      </c>
      <c r="AI221" s="11" t="s">
        <v>6976</v>
      </c>
      <c r="AJ221" s="11" t="s">
        <v>7090</v>
      </c>
      <c r="AK221" s="11" t="s">
        <v>7082</v>
      </c>
      <c r="AL221" s="11" t="s">
        <v>7203</v>
      </c>
      <c r="AM221" s="11" t="s">
        <v>29</v>
      </c>
      <c r="AN221" s="11" t="s">
        <v>7656</v>
      </c>
      <c r="AO221" s="11" t="s">
        <v>7308</v>
      </c>
      <c r="AP221" s="11" t="s">
        <v>7323</v>
      </c>
      <c r="AQ221" s="11" t="s">
        <v>7314</v>
      </c>
    </row>
    <row r="222" spans="1:43" ht="30" x14ac:dyDescent="0.25">
      <c r="A222" s="10">
        <v>175</v>
      </c>
      <c r="B222" s="10">
        <v>1052</v>
      </c>
      <c r="C222" s="11" t="s">
        <v>6761</v>
      </c>
      <c r="D222" s="11" t="s">
        <v>4874</v>
      </c>
      <c r="E222" s="11" t="s">
        <v>1158</v>
      </c>
      <c r="F222" s="11" t="s">
        <v>1159</v>
      </c>
      <c r="G222" s="11" t="s">
        <v>27</v>
      </c>
      <c r="H222" s="11" t="s">
        <v>6697</v>
      </c>
      <c r="I222" s="11" t="s">
        <v>1160</v>
      </c>
      <c r="J222" s="11" t="s">
        <v>3474</v>
      </c>
      <c r="K222" s="11" t="s">
        <v>1170</v>
      </c>
      <c r="L222" s="11" t="s">
        <v>101</v>
      </c>
      <c r="M222" s="11" t="s">
        <v>32</v>
      </c>
      <c r="N222" s="11" t="s">
        <v>893</v>
      </c>
      <c r="O222" s="11" t="s">
        <v>3631</v>
      </c>
      <c r="P222" s="11" t="s">
        <v>1176</v>
      </c>
      <c r="Q222" s="11" t="s">
        <v>34</v>
      </c>
      <c r="R222" s="11" t="s">
        <v>718</v>
      </c>
      <c r="S222" s="11" t="s">
        <v>1177</v>
      </c>
      <c r="T222" s="11" t="s">
        <v>29</v>
      </c>
      <c r="U222" s="12">
        <v>41127</v>
      </c>
      <c r="W222" s="11" t="s">
        <v>1178</v>
      </c>
      <c r="X222" s="11" t="s">
        <v>29</v>
      </c>
      <c r="Y222" s="11" t="s">
        <v>29</v>
      </c>
      <c r="AB222" s="11" t="s">
        <v>1169</v>
      </c>
      <c r="AC222" s="11" t="s">
        <v>1171</v>
      </c>
      <c r="AD222" s="11" t="s">
        <v>1172</v>
      </c>
      <c r="AE222" s="11" t="s">
        <v>29</v>
      </c>
      <c r="AF222" s="11" t="s">
        <v>5812</v>
      </c>
      <c r="AG222" s="11" t="s">
        <v>6974</v>
      </c>
      <c r="AH222" s="11" t="s">
        <v>6975</v>
      </c>
      <c r="AI222" s="11" t="s">
        <v>6976</v>
      </c>
      <c r="AJ222" s="11" t="s">
        <v>7090</v>
      </c>
      <c r="AK222" s="11" t="s">
        <v>7082</v>
      </c>
      <c r="AL222" s="11" t="s">
        <v>7206</v>
      </c>
      <c r="AM222" s="11" t="s">
        <v>29</v>
      </c>
      <c r="AN222" s="11" t="s">
        <v>7656</v>
      </c>
      <c r="AO222" s="11" t="s">
        <v>7308</v>
      </c>
      <c r="AP222" s="11" t="s">
        <v>7323</v>
      </c>
      <c r="AQ222" s="11" t="s">
        <v>7314</v>
      </c>
    </row>
    <row r="223" spans="1:43" ht="30" x14ac:dyDescent="0.25">
      <c r="A223" s="10">
        <v>176</v>
      </c>
      <c r="B223" s="10">
        <v>1052</v>
      </c>
      <c r="C223" s="11" t="s">
        <v>6761</v>
      </c>
      <c r="D223" s="11" t="s">
        <v>441</v>
      </c>
      <c r="E223" s="11" t="s">
        <v>1189</v>
      </c>
      <c r="F223" s="11" t="s">
        <v>96</v>
      </c>
      <c r="G223" s="11" t="s">
        <v>27</v>
      </c>
      <c r="H223" s="11" t="s">
        <v>6600</v>
      </c>
      <c r="I223" s="11" t="s">
        <v>97</v>
      </c>
      <c r="J223" s="11" t="s">
        <v>3474</v>
      </c>
      <c r="K223" s="11" t="s">
        <v>1170</v>
      </c>
      <c r="L223" s="11" t="s">
        <v>101</v>
      </c>
      <c r="M223" s="11" t="s">
        <v>32</v>
      </c>
      <c r="N223" s="11" t="s">
        <v>893</v>
      </c>
      <c r="O223" s="11" t="s">
        <v>3631</v>
      </c>
      <c r="P223" s="11" t="s">
        <v>1176</v>
      </c>
      <c r="Q223" s="11" t="s">
        <v>34</v>
      </c>
      <c r="R223" s="11" t="s">
        <v>718</v>
      </c>
      <c r="S223" s="11" t="s">
        <v>1177</v>
      </c>
      <c r="T223" s="11" t="s">
        <v>29</v>
      </c>
      <c r="U223" s="12">
        <v>41127</v>
      </c>
      <c r="W223" s="11" t="s">
        <v>1178</v>
      </c>
      <c r="X223" s="11" t="s">
        <v>29</v>
      </c>
      <c r="Y223" s="11" t="s">
        <v>29</v>
      </c>
      <c r="AB223" s="11" t="s">
        <v>1188</v>
      </c>
      <c r="AC223" s="11" t="s">
        <v>1171</v>
      </c>
      <c r="AD223" s="11" t="s">
        <v>1172</v>
      </c>
      <c r="AE223" s="11" t="s">
        <v>29</v>
      </c>
      <c r="AF223" s="11" t="s">
        <v>5813</v>
      </c>
      <c r="AG223" s="11" t="s">
        <v>6974</v>
      </c>
      <c r="AH223" s="11" t="s">
        <v>6975</v>
      </c>
      <c r="AI223" s="11" t="s">
        <v>6976</v>
      </c>
      <c r="AJ223" s="11" t="s">
        <v>7090</v>
      </c>
      <c r="AK223" s="11" t="s">
        <v>7082</v>
      </c>
      <c r="AL223" s="11" t="s">
        <v>7204</v>
      </c>
      <c r="AM223" s="11" t="s">
        <v>29</v>
      </c>
      <c r="AN223" s="11" t="s">
        <v>7656</v>
      </c>
      <c r="AO223" s="11" t="s">
        <v>7308</v>
      </c>
      <c r="AP223" s="11" t="s">
        <v>7323</v>
      </c>
      <c r="AQ223" s="11" t="s">
        <v>7314</v>
      </c>
    </row>
    <row r="224" spans="1:43" ht="30" x14ac:dyDescent="0.25">
      <c r="A224" s="10">
        <v>289</v>
      </c>
      <c r="B224" s="10">
        <v>1355</v>
      </c>
      <c r="C224" s="11" t="s">
        <v>6761</v>
      </c>
      <c r="D224" s="11" t="s">
        <v>4860</v>
      </c>
      <c r="E224" s="11" t="s">
        <v>2030</v>
      </c>
      <c r="F224" s="11" t="s">
        <v>3648</v>
      </c>
      <c r="G224" s="11" t="s">
        <v>27</v>
      </c>
      <c r="H224" s="11" t="s">
        <v>6699</v>
      </c>
      <c r="I224" s="11" t="s">
        <v>3570</v>
      </c>
      <c r="J224" s="11" t="s">
        <v>3474</v>
      </c>
      <c r="K224" s="11" t="s">
        <v>1170</v>
      </c>
      <c r="L224" s="11" t="s">
        <v>101</v>
      </c>
      <c r="M224" s="11" t="s">
        <v>32</v>
      </c>
      <c r="N224" s="11" t="s">
        <v>893</v>
      </c>
      <c r="O224" s="11" t="s">
        <v>3631</v>
      </c>
      <c r="P224" s="11" t="s">
        <v>1190</v>
      </c>
      <c r="Q224" s="11" t="s">
        <v>83</v>
      </c>
      <c r="R224" s="11" t="s">
        <v>1191</v>
      </c>
      <c r="S224" s="11" t="s">
        <v>1192</v>
      </c>
      <c r="T224" s="11" t="s">
        <v>29</v>
      </c>
      <c r="U224" s="12">
        <v>42660</v>
      </c>
      <c r="W224" s="11" t="s">
        <v>1193</v>
      </c>
      <c r="X224" s="11" t="s">
        <v>29</v>
      </c>
      <c r="Y224" s="11" t="s">
        <v>29</v>
      </c>
      <c r="AB224" s="11" t="s">
        <v>3662</v>
      </c>
      <c r="AC224" s="11" t="s">
        <v>1171</v>
      </c>
      <c r="AD224" s="11" t="s">
        <v>1172</v>
      </c>
      <c r="AE224" s="11" t="s">
        <v>29</v>
      </c>
      <c r="AF224" s="11" t="s">
        <v>5815</v>
      </c>
      <c r="AG224" s="11" t="s">
        <v>6974</v>
      </c>
      <c r="AH224" s="11" t="s">
        <v>6975</v>
      </c>
      <c r="AI224" s="11" t="s">
        <v>6976</v>
      </c>
      <c r="AJ224" s="11" t="s">
        <v>7090</v>
      </c>
      <c r="AK224" s="11" t="s">
        <v>7082</v>
      </c>
      <c r="AL224" s="11" t="s">
        <v>7205</v>
      </c>
      <c r="AM224" s="11" t="s">
        <v>29</v>
      </c>
      <c r="AN224" s="11" t="s">
        <v>7656</v>
      </c>
      <c r="AO224" s="11" t="s">
        <v>7308</v>
      </c>
      <c r="AP224" s="11" t="s">
        <v>7323</v>
      </c>
      <c r="AQ224" s="11" t="s">
        <v>7314</v>
      </c>
    </row>
    <row r="225" spans="1:43" ht="30" x14ac:dyDescent="0.25">
      <c r="A225" s="10">
        <v>175</v>
      </c>
      <c r="B225" s="10">
        <v>1053</v>
      </c>
      <c r="C225" s="11" t="s">
        <v>6761</v>
      </c>
      <c r="D225" s="11" t="s">
        <v>4874</v>
      </c>
      <c r="E225" s="11" t="s">
        <v>1158</v>
      </c>
      <c r="F225" s="11" t="s">
        <v>1159</v>
      </c>
      <c r="G225" s="11" t="s">
        <v>27</v>
      </c>
      <c r="H225" s="11" t="s">
        <v>6697</v>
      </c>
      <c r="I225" s="11" t="s">
        <v>1160</v>
      </c>
      <c r="J225" s="11" t="s">
        <v>3474</v>
      </c>
      <c r="K225" s="11" t="s">
        <v>1170</v>
      </c>
      <c r="L225" s="11" t="s">
        <v>101</v>
      </c>
      <c r="M225" s="11" t="s">
        <v>32</v>
      </c>
      <c r="N225" s="11" t="s">
        <v>893</v>
      </c>
      <c r="O225" s="11" t="s">
        <v>3631</v>
      </c>
      <c r="P225" s="11" t="s">
        <v>1179</v>
      </c>
      <c r="Q225" s="11" t="s">
        <v>5561</v>
      </c>
      <c r="R225" s="11" t="s">
        <v>1180</v>
      </c>
      <c r="S225" s="11" t="s">
        <v>1181</v>
      </c>
      <c r="T225" s="11" t="s">
        <v>29</v>
      </c>
      <c r="U225" s="12">
        <v>42093</v>
      </c>
      <c r="W225" s="11" t="s">
        <v>1182</v>
      </c>
      <c r="X225" s="11" t="s">
        <v>29</v>
      </c>
      <c r="Y225" s="11" t="s">
        <v>29</v>
      </c>
      <c r="AB225" s="11" t="s">
        <v>1169</v>
      </c>
      <c r="AC225" s="11" t="s">
        <v>1171</v>
      </c>
      <c r="AD225" s="11" t="s">
        <v>1172</v>
      </c>
      <c r="AE225" s="11" t="s">
        <v>29</v>
      </c>
      <c r="AF225" s="11" t="s">
        <v>5812</v>
      </c>
      <c r="AG225" s="11" t="s">
        <v>6974</v>
      </c>
      <c r="AH225" s="11" t="s">
        <v>6975</v>
      </c>
      <c r="AI225" s="11" t="s">
        <v>6976</v>
      </c>
      <c r="AJ225" s="11" t="s">
        <v>7090</v>
      </c>
      <c r="AK225" s="11" t="s">
        <v>7082</v>
      </c>
      <c r="AL225" s="11" t="s">
        <v>7206</v>
      </c>
      <c r="AM225" s="11" t="s">
        <v>29</v>
      </c>
      <c r="AN225" s="11" t="s">
        <v>7656</v>
      </c>
      <c r="AO225" s="11" t="s">
        <v>7308</v>
      </c>
      <c r="AP225" s="11" t="s">
        <v>7323</v>
      </c>
      <c r="AQ225" s="11" t="s">
        <v>7314</v>
      </c>
    </row>
    <row r="226" spans="1:43" ht="30" x14ac:dyDescent="0.25">
      <c r="A226" s="10">
        <v>289</v>
      </c>
      <c r="B226" s="10">
        <v>1052</v>
      </c>
      <c r="C226" s="11" t="s">
        <v>6761</v>
      </c>
      <c r="D226" s="11" t="s">
        <v>4860</v>
      </c>
      <c r="E226" s="11" t="s">
        <v>2030</v>
      </c>
      <c r="F226" s="11" t="s">
        <v>3648</v>
      </c>
      <c r="G226" s="11" t="s">
        <v>27</v>
      </c>
      <c r="H226" s="11" t="s">
        <v>6699</v>
      </c>
      <c r="I226" s="11" t="s">
        <v>3570</v>
      </c>
      <c r="J226" s="11" t="s">
        <v>3474</v>
      </c>
      <c r="K226" s="11" t="s">
        <v>1170</v>
      </c>
      <c r="L226" s="11" t="s">
        <v>101</v>
      </c>
      <c r="M226" s="11" t="s">
        <v>32</v>
      </c>
      <c r="N226" s="11" t="s">
        <v>893</v>
      </c>
      <c r="O226" s="11" t="s">
        <v>3631</v>
      </c>
      <c r="P226" s="11" t="s">
        <v>1176</v>
      </c>
      <c r="Q226" s="11" t="s">
        <v>34</v>
      </c>
      <c r="R226" s="11" t="s">
        <v>718</v>
      </c>
      <c r="S226" s="11" t="s">
        <v>1177</v>
      </c>
      <c r="T226" s="11" t="s">
        <v>29</v>
      </c>
      <c r="U226" s="12">
        <v>41127</v>
      </c>
      <c r="W226" s="11" t="s">
        <v>1178</v>
      </c>
      <c r="X226" s="11" t="s">
        <v>29</v>
      </c>
      <c r="Y226" s="11" t="s">
        <v>29</v>
      </c>
      <c r="AB226" s="11" t="s">
        <v>3662</v>
      </c>
      <c r="AC226" s="11" t="s">
        <v>1171</v>
      </c>
      <c r="AD226" s="11" t="s">
        <v>1172</v>
      </c>
      <c r="AE226" s="11" t="s">
        <v>29</v>
      </c>
      <c r="AF226" s="11" t="s">
        <v>5815</v>
      </c>
      <c r="AG226" s="11" t="s">
        <v>6974</v>
      </c>
      <c r="AH226" s="11" t="s">
        <v>6975</v>
      </c>
      <c r="AI226" s="11" t="s">
        <v>6976</v>
      </c>
      <c r="AJ226" s="11" t="s">
        <v>7090</v>
      </c>
      <c r="AK226" s="11" t="s">
        <v>7082</v>
      </c>
      <c r="AL226" s="11" t="s">
        <v>7205</v>
      </c>
      <c r="AM226" s="11" t="s">
        <v>29</v>
      </c>
      <c r="AN226" s="11" t="s">
        <v>7656</v>
      </c>
      <c r="AO226" s="11" t="s">
        <v>7308</v>
      </c>
      <c r="AP226" s="11" t="s">
        <v>7323</v>
      </c>
      <c r="AQ226" s="11" t="s">
        <v>7314</v>
      </c>
    </row>
    <row r="227" spans="1:43" ht="30" x14ac:dyDescent="0.25">
      <c r="A227" s="10">
        <v>296</v>
      </c>
      <c r="B227" s="10">
        <v>1053</v>
      </c>
      <c r="C227" s="11" t="s">
        <v>6761</v>
      </c>
      <c r="D227" s="11" t="s">
        <v>1062</v>
      </c>
      <c r="E227" s="11" t="s">
        <v>162</v>
      </c>
      <c r="F227" s="11" t="s">
        <v>26</v>
      </c>
      <c r="G227" s="11" t="s">
        <v>27</v>
      </c>
      <c r="H227" s="11" t="s">
        <v>6617</v>
      </c>
      <c r="I227" s="11" t="s">
        <v>28</v>
      </c>
      <c r="J227" s="11" t="s">
        <v>3474</v>
      </c>
      <c r="K227" s="11" t="s">
        <v>1170</v>
      </c>
      <c r="L227" s="11" t="s">
        <v>101</v>
      </c>
      <c r="M227" s="11" t="s">
        <v>32</v>
      </c>
      <c r="N227" s="11" t="s">
        <v>893</v>
      </c>
      <c r="O227" s="11" t="s">
        <v>3631</v>
      </c>
      <c r="P227" s="11" t="s">
        <v>1179</v>
      </c>
      <c r="Q227" s="11" t="s">
        <v>5561</v>
      </c>
      <c r="R227" s="11" t="s">
        <v>1180</v>
      </c>
      <c r="S227" s="11" t="s">
        <v>1181</v>
      </c>
      <c r="T227" s="11" t="s">
        <v>29</v>
      </c>
      <c r="U227" s="12">
        <v>42093</v>
      </c>
      <c r="W227" s="11" t="s">
        <v>1182</v>
      </c>
      <c r="X227" s="11" t="s">
        <v>29</v>
      </c>
      <c r="Y227" s="11" t="s">
        <v>29</v>
      </c>
      <c r="AB227" s="11" t="s">
        <v>3768</v>
      </c>
      <c r="AC227" s="11" t="s">
        <v>1171</v>
      </c>
      <c r="AD227" s="11" t="s">
        <v>1172</v>
      </c>
      <c r="AE227" s="11" t="s">
        <v>29</v>
      </c>
      <c r="AF227" s="11" t="s">
        <v>5816</v>
      </c>
      <c r="AG227" s="11" t="s">
        <v>6989</v>
      </c>
      <c r="AH227" s="11" t="s">
        <v>6975</v>
      </c>
      <c r="AI227" s="11" t="s">
        <v>6976</v>
      </c>
      <c r="AJ227" s="11" t="s">
        <v>7090</v>
      </c>
      <c r="AK227" s="11" t="s">
        <v>7082</v>
      </c>
      <c r="AL227" s="11" t="s">
        <v>7207</v>
      </c>
      <c r="AM227" s="11" t="s">
        <v>29</v>
      </c>
      <c r="AN227" s="11" t="s">
        <v>7656</v>
      </c>
      <c r="AO227" s="11" t="s">
        <v>7308</v>
      </c>
      <c r="AP227" s="11" t="s">
        <v>7323</v>
      </c>
      <c r="AQ227" s="11" t="s">
        <v>7314</v>
      </c>
    </row>
    <row r="228" spans="1:43" ht="30" x14ac:dyDescent="0.25">
      <c r="A228" s="10">
        <v>289</v>
      </c>
      <c r="B228" s="10">
        <v>1054</v>
      </c>
      <c r="C228" s="11" t="s">
        <v>6761</v>
      </c>
      <c r="D228" s="11" t="s">
        <v>4860</v>
      </c>
      <c r="E228" s="11" t="s">
        <v>2030</v>
      </c>
      <c r="F228" s="11" t="s">
        <v>3648</v>
      </c>
      <c r="G228" s="11" t="s">
        <v>27</v>
      </c>
      <c r="H228" s="11" t="s">
        <v>6699</v>
      </c>
      <c r="I228" s="11" t="s">
        <v>3570</v>
      </c>
      <c r="J228" s="11" t="s">
        <v>3474</v>
      </c>
      <c r="K228" s="11" t="s">
        <v>1170</v>
      </c>
      <c r="L228" s="11" t="s">
        <v>101</v>
      </c>
      <c r="M228" s="11" t="s">
        <v>32</v>
      </c>
      <c r="N228" s="11" t="s">
        <v>893</v>
      </c>
      <c r="O228" s="11" t="s">
        <v>3631</v>
      </c>
      <c r="P228" s="11" t="s">
        <v>1183</v>
      </c>
      <c r="Q228" s="11" t="s">
        <v>83</v>
      </c>
      <c r="R228" s="11" t="s">
        <v>1184</v>
      </c>
      <c r="S228" s="11" t="s">
        <v>1185</v>
      </c>
      <c r="T228" s="11" t="s">
        <v>29</v>
      </c>
      <c r="U228" s="12">
        <v>41953</v>
      </c>
      <c r="W228" s="11" t="s">
        <v>1186</v>
      </c>
      <c r="X228" s="11" t="s">
        <v>29</v>
      </c>
      <c r="Y228" s="11" t="s">
        <v>29</v>
      </c>
      <c r="AB228" s="11" t="s">
        <v>3662</v>
      </c>
      <c r="AC228" s="11" t="s">
        <v>1171</v>
      </c>
      <c r="AD228" s="11" t="s">
        <v>1172</v>
      </c>
      <c r="AE228" s="11" t="s">
        <v>29</v>
      </c>
      <c r="AF228" s="11" t="s">
        <v>5815</v>
      </c>
      <c r="AG228" s="11" t="s">
        <v>6974</v>
      </c>
      <c r="AH228" s="11" t="s">
        <v>6975</v>
      </c>
      <c r="AI228" s="11" t="s">
        <v>6976</v>
      </c>
      <c r="AJ228" s="11" t="s">
        <v>7090</v>
      </c>
      <c r="AK228" s="11" t="s">
        <v>7082</v>
      </c>
      <c r="AL228" s="11" t="s">
        <v>7205</v>
      </c>
      <c r="AM228" s="11" t="s">
        <v>29</v>
      </c>
      <c r="AN228" s="11" t="s">
        <v>7656</v>
      </c>
      <c r="AO228" s="11" t="s">
        <v>7308</v>
      </c>
      <c r="AP228" s="11" t="s">
        <v>7323</v>
      </c>
      <c r="AQ228" s="11" t="s">
        <v>7314</v>
      </c>
    </row>
    <row r="229" spans="1:43" ht="30" x14ac:dyDescent="0.25">
      <c r="A229" s="10">
        <v>345</v>
      </c>
      <c r="B229" s="10">
        <v>1054</v>
      </c>
      <c r="C229" s="11" t="s">
        <v>6761</v>
      </c>
      <c r="D229" s="11" t="s">
        <v>4976</v>
      </c>
      <c r="E229" s="11" t="s">
        <v>95</v>
      </c>
      <c r="F229" s="11" t="s">
        <v>2718</v>
      </c>
      <c r="G229" s="11" t="s">
        <v>27</v>
      </c>
      <c r="H229" s="11" t="s">
        <v>6700</v>
      </c>
      <c r="I229" s="11" t="s">
        <v>97</v>
      </c>
      <c r="J229" s="11" t="s">
        <v>3474</v>
      </c>
      <c r="K229" s="11" t="s">
        <v>1170</v>
      </c>
      <c r="L229" s="11" t="s">
        <v>101</v>
      </c>
      <c r="M229" s="11" t="s">
        <v>32</v>
      </c>
      <c r="N229" s="11" t="s">
        <v>893</v>
      </c>
      <c r="O229" s="11" t="s">
        <v>4977</v>
      </c>
      <c r="P229" s="11" t="s">
        <v>1183</v>
      </c>
      <c r="Q229" s="11" t="s">
        <v>83</v>
      </c>
      <c r="R229" s="11" t="s">
        <v>1184</v>
      </c>
      <c r="S229" s="11" t="s">
        <v>1185</v>
      </c>
      <c r="T229" s="11" t="s">
        <v>29</v>
      </c>
      <c r="U229" s="12">
        <v>41953</v>
      </c>
      <c r="W229" s="11" t="s">
        <v>1186</v>
      </c>
      <c r="X229" s="11" t="s">
        <v>29</v>
      </c>
      <c r="Y229" s="11" t="s">
        <v>29</v>
      </c>
      <c r="Z229">
        <v>43364</v>
      </c>
      <c r="AB229" s="11" t="s">
        <v>4975</v>
      </c>
      <c r="AC229" s="11" t="s">
        <v>1171</v>
      </c>
      <c r="AD229" s="11" t="s">
        <v>29</v>
      </c>
      <c r="AE229" s="11" t="s">
        <v>29</v>
      </c>
      <c r="AF229" s="11" t="s">
        <v>5814</v>
      </c>
      <c r="AG229" s="11" t="s">
        <v>6993</v>
      </c>
      <c r="AH229" s="11" t="s">
        <v>6975</v>
      </c>
      <c r="AI229" s="11" t="s">
        <v>6976</v>
      </c>
      <c r="AJ229" s="11" t="s">
        <v>7090</v>
      </c>
      <c r="AK229" s="11" t="s">
        <v>7082</v>
      </c>
      <c r="AL229" s="11" t="s">
        <v>7203</v>
      </c>
      <c r="AM229" s="11" t="s">
        <v>29</v>
      </c>
      <c r="AN229" s="11" t="s">
        <v>7656</v>
      </c>
      <c r="AO229" s="11" t="s">
        <v>7308</v>
      </c>
      <c r="AP229" s="11" t="s">
        <v>7323</v>
      </c>
      <c r="AQ229" s="11" t="s">
        <v>7314</v>
      </c>
    </row>
    <row r="230" spans="1:43" ht="30" x14ac:dyDescent="0.25">
      <c r="A230" s="10">
        <v>345</v>
      </c>
      <c r="B230" s="10">
        <v>1053</v>
      </c>
      <c r="C230" s="11" t="s">
        <v>6761</v>
      </c>
      <c r="D230" s="11" t="s">
        <v>4976</v>
      </c>
      <c r="E230" s="11" t="s">
        <v>95</v>
      </c>
      <c r="F230" s="11" t="s">
        <v>2718</v>
      </c>
      <c r="G230" s="11" t="s">
        <v>27</v>
      </c>
      <c r="H230" s="11" t="s">
        <v>6700</v>
      </c>
      <c r="I230" s="11" t="s">
        <v>97</v>
      </c>
      <c r="J230" s="11" t="s">
        <v>3474</v>
      </c>
      <c r="K230" s="11" t="s">
        <v>1170</v>
      </c>
      <c r="L230" s="11" t="s">
        <v>101</v>
      </c>
      <c r="M230" s="11" t="s">
        <v>32</v>
      </c>
      <c r="N230" s="11" t="s">
        <v>893</v>
      </c>
      <c r="O230" s="11" t="s">
        <v>4977</v>
      </c>
      <c r="P230" s="11" t="s">
        <v>1179</v>
      </c>
      <c r="Q230" s="11" t="s">
        <v>5561</v>
      </c>
      <c r="R230" s="11" t="s">
        <v>1180</v>
      </c>
      <c r="S230" s="11" t="s">
        <v>1181</v>
      </c>
      <c r="T230" s="11" t="s">
        <v>29</v>
      </c>
      <c r="U230" s="12">
        <v>42093</v>
      </c>
      <c r="W230" s="11" t="s">
        <v>1182</v>
      </c>
      <c r="X230" s="11" t="s">
        <v>29</v>
      </c>
      <c r="Y230" s="11" t="s">
        <v>29</v>
      </c>
      <c r="Z230">
        <v>43364</v>
      </c>
      <c r="AB230" s="11" t="s">
        <v>4975</v>
      </c>
      <c r="AC230" s="11" t="s">
        <v>1171</v>
      </c>
      <c r="AD230" s="11" t="s">
        <v>29</v>
      </c>
      <c r="AE230" s="11" t="s">
        <v>29</v>
      </c>
      <c r="AF230" s="11" t="s">
        <v>5814</v>
      </c>
      <c r="AG230" s="11" t="s">
        <v>6993</v>
      </c>
      <c r="AH230" s="11" t="s">
        <v>6975</v>
      </c>
      <c r="AI230" s="11" t="s">
        <v>6976</v>
      </c>
      <c r="AJ230" s="11" t="s">
        <v>7090</v>
      </c>
      <c r="AK230" s="11" t="s">
        <v>7082</v>
      </c>
      <c r="AL230" s="11" t="s">
        <v>7203</v>
      </c>
      <c r="AM230" s="11" t="s">
        <v>29</v>
      </c>
      <c r="AN230" s="11" t="s">
        <v>7656</v>
      </c>
      <c r="AO230" s="11" t="s">
        <v>7308</v>
      </c>
      <c r="AP230" s="11" t="s">
        <v>7323</v>
      </c>
      <c r="AQ230" s="11" t="s">
        <v>7314</v>
      </c>
    </row>
    <row r="231" spans="1:43" ht="30" x14ac:dyDescent="0.25">
      <c r="A231" s="10">
        <v>388</v>
      </c>
      <c r="B231" s="10">
        <v>1052</v>
      </c>
      <c r="C231" s="11" t="s">
        <v>6761</v>
      </c>
      <c r="D231" s="11" t="s">
        <v>7401</v>
      </c>
      <c r="E231" s="11" t="s">
        <v>29</v>
      </c>
      <c r="F231" s="11" t="s">
        <v>380</v>
      </c>
      <c r="G231" s="11" t="s">
        <v>27</v>
      </c>
      <c r="H231" s="11" t="s">
        <v>6654</v>
      </c>
      <c r="I231" s="11" t="s">
        <v>381</v>
      </c>
      <c r="J231" s="11" t="s">
        <v>3474</v>
      </c>
      <c r="K231" s="11" t="s">
        <v>1170</v>
      </c>
      <c r="L231" s="11" t="s">
        <v>101</v>
      </c>
      <c r="M231" s="11" t="s">
        <v>32</v>
      </c>
      <c r="N231" s="11" t="s">
        <v>893</v>
      </c>
      <c r="O231" s="11" t="s">
        <v>3631</v>
      </c>
      <c r="P231" s="11" t="s">
        <v>1176</v>
      </c>
      <c r="Q231" s="11" t="s">
        <v>34</v>
      </c>
      <c r="R231" s="11" t="s">
        <v>718</v>
      </c>
      <c r="S231" s="11" t="s">
        <v>1177</v>
      </c>
      <c r="T231" s="11" t="s">
        <v>29</v>
      </c>
      <c r="U231" s="12">
        <v>41127</v>
      </c>
      <c r="W231" s="11" t="s">
        <v>1178</v>
      </c>
      <c r="X231" s="11" t="s">
        <v>29</v>
      </c>
      <c r="Y231" s="11" t="s">
        <v>29</v>
      </c>
      <c r="Z231">
        <v>43636</v>
      </c>
      <c r="AB231" s="11" t="s">
        <v>1188</v>
      </c>
      <c r="AC231" s="11" t="s">
        <v>1171</v>
      </c>
      <c r="AD231" s="11" t="s">
        <v>1172</v>
      </c>
      <c r="AE231" s="11" t="s">
        <v>29</v>
      </c>
      <c r="AF231" s="11" t="s">
        <v>7402</v>
      </c>
      <c r="AG231" s="11" t="s">
        <v>6974</v>
      </c>
      <c r="AH231" s="11" t="s">
        <v>6975</v>
      </c>
      <c r="AI231" s="11" t="s">
        <v>6976</v>
      </c>
      <c r="AJ231" s="11" t="s">
        <v>7090</v>
      </c>
      <c r="AK231" s="11" t="s">
        <v>7082</v>
      </c>
      <c r="AL231" s="11" t="s">
        <v>7204</v>
      </c>
      <c r="AM231" s="11" t="s">
        <v>29</v>
      </c>
      <c r="AN231" s="11" t="s">
        <v>7656</v>
      </c>
      <c r="AO231" s="11" t="s">
        <v>7308</v>
      </c>
      <c r="AP231" s="11" t="s">
        <v>7323</v>
      </c>
      <c r="AQ231" s="11" t="s">
        <v>7314</v>
      </c>
    </row>
    <row r="232" spans="1:43" ht="30" x14ac:dyDescent="0.25">
      <c r="A232" s="10">
        <v>176</v>
      </c>
      <c r="B232" s="10">
        <v>1054</v>
      </c>
      <c r="C232" s="11" t="s">
        <v>6761</v>
      </c>
      <c r="D232" s="11" t="s">
        <v>441</v>
      </c>
      <c r="E232" s="11" t="s">
        <v>1189</v>
      </c>
      <c r="F232" s="11" t="s">
        <v>96</v>
      </c>
      <c r="G232" s="11" t="s">
        <v>27</v>
      </c>
      <c r="H232" s="11" t="s">
        <v>6600</v>
      </c>
      <c r="I232" s="11" t="s">
        <v>97</v>
      </c>
      <c r="J232" s="11" t="s">
        <v>3474</v>
      </c>
      <c r="K232" s="11" t="s">
        <v>1170</v>
      </c>
      <c r="L232" s="11" t="s">
        <v>101</v>
      </c>
      <c r="M232" s="11" t="s">
        <v>32</v>
      </c>
      <c r="N232" s="11" t="s">
        <v>893</v>
      </c>
      <c r="O232" s="11" t="s">
        <v>3631</v>
      </c>
      <c r="P232" s="11" t="s">
        <v>1183</v>
      </c>
      <c r="Q232" s="11" t="s">
        <v>83</v>
      </c>
      <c r="R232" s="11" t="s">
        <v>1184</v>
      </c>
      <c r="S232" s="11" t="s">
        <v>1185</v>
      </c>
      <c r="T232" s="11" t="s">
        <v>29</v>
      </c>
      <c r="U232" s="12">
        <v>41953</v>
      </c>
      <c r="W232" s="11" t="s">
        <v>1186</v>
      </c>
      <c r="X232" s="11" t="s">
        <v>29</v>
      </c>
      <c r="Y232" s="11" t="s">
        <v>29</v>
      </c>
      <c r="AB232" s="11" t="s">
        <v>1188</v>
      </c>
      <c r="AC232" s="11" t="s">
        <v>1171</v>
      </c>
      <c r="AD232" s="11" t="s">
        <v>1172</v>
      </c>
      <c r="AE232" s="11" t="s">
        <v>29</v>
      </c>
      <c r="AF232" s="11" t="s">
        <v>5813</v>
      </c>
      <c r="AG232" s="11" t="s">
        <v>6974</v>
      </c>
      <c r="AH232" s="11" t="s">
        <v>6975</v>
      </c>
      <c r="AI232" s="11" t="s">
        <v>6976</v>
      </c>
      <c r="AJ232" s="11" t="s">
        <v>7090</v>
      </c>
      <c r="AK232" s="11" t="s">
        <v>7082</v>
      </c>
      <c r="AL232" s="11" t="s">
        <v>7204</v>
      </c>
      <c r="AM232" s="11" t="s">
        <v>29</v>
      </c>
      <c r="AN232" s="11" t="s">
        <v>7656</v>
      </c>
      <c r="AO232" s="11" t="s">
        <v>7308</v>
      </c>
      <c r="AP232" s="11" t="s">
        <v>7323</v>
      </c>
      <c r="AQ232" s="11" t="s">
        <v>7314</v>
      </c>
    </row>
    <row r="233" spans="1:43" ht="30" x14ac:dyDescent="0.25">
      <c r="A233" s="10">
        <v>176</v>
      </c>
      <c r="B233" s="10">
        <v>1053</v>
      </c>
      <c r="C233" s="11" t="s">
        <v>6761</v>
      </c>
      <c r="D233" s="11" t="s">
        <v>441</v>
      </c>
      <c r="E233" s="11" t="s">
        <v>1189</v>
      </c>
      <c r="F233" s="11" t="s">
        <v>96</v>
      </c>
      <c r="G233" s="11" t="s">
        <v>27</v>
      </c>
      <c r="H233" s="11" t="s">
        <v>6600</v>
      </c>
      <c r="I233" s="11" t="s">
        <v>97</v>
      </c>
      <c r="J233" s="11" t="s">
        <v>3474</v>
      </c>
      <c r="K233" s="11" t="s">
        <v>1170</v>
      </c>
      <c r="L233" s="11" t="s">
        <v>101</v>
      </c>
      <c r="M233" s="11" t="s">
        <v>32</v>
      </c>
      <c r="N233" s="11" t="s">
        <v>893</v>
      </c>
      <c r="O233" s="11" t="s">
        <v>3631</v>
      </c>
      <c r="P233" s="11" t="s">
        <v>1179</v>
      </c>
      <c r="Q233" s="11" t="s">
        <v>5561</v>
      </c>
      <c r="R233" s="11" t="s">
        <v>1180</v>
      </c>
      <c r="S233" s="11" t="s">
        <v>1181</v>
      </c>
      <c r="T233" s="11" t="s">
        <v>29</v>
      </c>
      <c r="U233" s="12">
        <v>42093</v>
      </c>
      <c r="W233" s="11" t="s">
        <v>1182</v>
      </c>
      <c r="X233" s="11" t="s">
        <v>29</v>
      </c>
      <c r="Y233" s="11" t="s">
        <v>29</v>
      </c>
      <c r="AB233" s="11" t="s">
        <v>1188</v>
      </c>
      <c r="AC233" s="11" t="s">
        <v>1171</v>
      </c>
      <c r="AD233" s="11" t="s">
        <v>1172</v>
      </c>
      <c r="AE233" s="11" t="s">
        <v>29</v>
      </c>
      <c r="AF233" s="11" t="s">
        <v>5813</v>
      </c>
      <c r="AG233" s="11" t="s">
        <v>6974</v>
      </c>
      <c r="AH233" s="11" t="s">
        <v>6975</v>
      </c>
      <c r="AI233" s="11" t="s">
        <v>6976</v>
      </c>
      <c r="AJ233" s="11" t="s">
        <v>7090</v>
      </c>
      <c r="AK233" s="11" t="s">
        <v>7082</v>
      </c>
      <c r="AL233" s="11" t="s">
        <v>7204</v>
      </c>
      <c r="AM233" s="11" t="s">
        <v>29</v>
      </c>
      <c r="AN233" s="11" t="s">
        <v>7656</v>
      </c>
      <c r="AO233" s="11" t="s">
        <v>7308</v>
      </c>
      <c r="AP233" s="11" t="s">
        <v>7323</v>
      </c>
      <c r="AQ233" s="11" t="s">
        <v>7314</v>
      </c>
    </row>
    <row r="234" spans="1:43" ht="30" x14ac:dyDescent="0.25">
      <c r="A234" s="10">
        <v>175</v>
      </c>
      <c r="B234" s="10">
        <v>1054</v>
      </c>
      <c r="C234" s="11" t="s">
        <v>6761</v>
      </c>
      <c r="D234" s="11" t="s">
        <v>4874</v>
      </c>
      <c r="E234" s="11" t="s">
        <v>1158</v>
      </c>
      <c r="F234" s="11" t="s">
        <v>1159</v>
      </c>
      <c r="G234" s="11" t="s">
        <v>27</v>
      </c>
      <c r="H234" s="11" t="s">
        <v>6697</v>
      </c>
      <c r="I234" s="11" t="s">
        <v>1160</v>
      </c>
      <c r="J234" s="11" t="s">
        <v>3474</v>
      </c>
      <c r="K234" s="11" t="s">
        <v>1170</v>
      </c>
      <c r="L234" s="11" t="s">
        <v>101</v>
      </c>
      <c r="M234" s="11" t="s">
        <v>32</v>
      </c>
      <c r="N234" s="11" t="s">
        <v>893</v>
      </c>
      <c r="O234" s="11" t="s">
        <v>3631</v>
      </c>
      <c r="P234" s="11" t="s">
        <v>1183</v>
      </c>
      <c r="Q234" s="11" t="s">
        <v>83</v>
      </c>
      <c r="R234" s="11" t="s">
        <v>1184</v>
      </c>
      <c r="S234" s="11" t="s">
        <v>1185</v>
      </c>
      <c r="T234" s="11" t="s">
        <v>29</v>
      </c>
      <c r="U234" s="12">
        <v>41953</v>
      </c>
      <c r="W234" s="11" t="s">
        <v>1186</v>
      </c>
      <c r="X234" s="11" t="s">
        <v>29</v>
      </c>
      <c r="Y234" s="11" t="s">
        <v>29</v>
      </c>
      <c r="AB234" s="11" t="s">
        <v>1169</v>
      </c>
      <c r="AC234" s="11" t="s">
        <v>1171</v>
      </c>
      <c r="AD234" s="11" t="s">
        <v>1172</v>
      </c>
      <c r="AE234" s="11" t="s">
        <v>29</v>
      </c>
      <c r="AF234" s="11" t="s">
        <v>5812</v>
      </c>
      <c r="AG234" s="11" t="s">
        <v>6974</v>
      </c>
      <c r="AH234" s="11" t="s">
        <v>6975</v>
      </c>
      <c r="AI234" s="11" t="s">
        <v>6976</v>
      </c>
      <c r="AJ234" s="11" t="s">
        <v>7090</v>
      </c>
      <c r="AK234" s="11" t="s">
        <v>7082</v>
      </c>
      <c r="AL234" s="11" t="s">
        <v>7206</v>
      </c>
      <c r="AM234" s="11" t="s">
        <v>29</v>
      </c>
      <c r="AN234" s="11" t="s">
        <v>7656</v>
      </c>
      <c r="AO234" s="11" t="s">
        <v>7308</v>
      </c>
      <c r="AP234" s="11" t="s">
        <v>7323</v>
      </c>
      <c r="AQ234" s="11" t="s">
        <v>7314</v>
      </c>
    </row>
    <row r="235" spans="1:43" ht="30" x14ac:dyDescent="0.25">
      <c r="A235" s="10">
        <v>289</v>
      </c>
      <c r="B235" s="10">
        <v>1053</v>
      </c>
      <c r="C235" s="11" t="s">
        <v>6761</v>
      </c>
      <c r="D235" s="11" t="s">
        <v>4860</v>
      </c>
      <c r="E235" s="11" t="s">
        <v>2030</v>
      </c>
      <c r="F235" s="11" t="s">
        <v>3648</v>
      </c>
      <c r="G235" s="11" t="s">
        <v>27</v>
      </c>
      <c r="H235" s="11" t="s">
        <v>6699</v>
      </c>
      <c r="I235" s="11" t="s">
        <v>3570</v>
      </c>
      <c r="J235" s="11" t="s">
        <v>3474</v>
      </c>
      <c r="K235" s="11" t="s">
        <v>1170</v>
      </c>
      <c r="L235" s="11" t="s">
        <v>101</v>
      </c>
      <c r="M235" s="11" t="s">
        <v>32</v>
      </c>
      <c r="N235" s="11" t="s">
        <v>893</v>
      </c>
      <c r="O235" s="11" t="s">
        <v>3631</v>
      </c>
      <c r="P235" s="11" t="s">
        <v>1179</v>
      </c>
      <c r="Q235" s="11" t="s">
        <v>5561</v>
      </c>
      <c r="R235" s="11" t="s">
        <v>1180</v>
      </c>
      <c r="S235" s="11" t="s">
        <v>1181</v>
      </c>
      <c r="T235" s="11" t="s">
        <v>29</v>
      </c>
      <c r="U235" s="12">
        <v>42093</v>
      </c>
      <c r="W235" s="11" t="s">
        <v>1182</v>
      </c>
      <c r="X235" s="11" t="s">
        <v>29</v>
      </c>
      <c r="Y235" s="11" t="s">
        <v>29</v>
      </c>
      <c r="AB235" s="11" t="s">
        <v>3662</v>
      </c>
      <c r="AC235" s="11" t="s">
        <v>1171</v>
      </c>
      <c r="AD235" s="11" t="s">
        <v>1172</v>
      </c>
      <c r="AE235" s="11" t="s">
        <v>29</v>
      </c>
      <c r="AF235" s="11" t="s">
        <v>5815</v>
      </c>
      <c r="AG235" s="11" t="s">
        <v>6974</v>
      </c>
      <c r="AH235" s="11" t="s">
        <v>6975</v>
      </c>
      <c r="AI235" s="11" t="s">
        <v>6976</v>
      </c>
      <c r="AJ235" s="11" t="s">
        <v>7090</v>
      </c>
      <c r="AK235" s="11" t="s">
        <v>7082</v>
      </c>
      <c r="AL235" s="11" t="s">
        <v>7205</v>
      </c>
      <c r="AM235" s="11" t="s">
        <v>29</v>
      </c>
      <c r="AN235" s="11" t="s">
        <v>7656</v>
      </c>
      <c r="AO235" s="11" t="s">
        <v>7308</v>
      </c>
      <c r="AP235" s="11" t="s">
        <v>7323</v>
      </c>
      <c r="AQ235" s="11" t="s">
        <v>7314</v>
      </c>
    </row>
    <row r="236" spans="1:43" ht="30" x14ac:dyDescent="0.25">
      <c r="A236" s="10">
        <v>296</v>
      </c>
      <c r="B236" s="10">
        <v>1052</v>
      </c>
      <c r="C236" s="11" t="s">
        <v>6761</v>
      </c>
      <c r="D236" s="11" t="s">
        <v>1062</v>
      </c>
      <c r="E236" s="11" t="s">
        <v>162</v>
      </c>
      <c r="F236" s="11" t="s">
        <v>26</v>
      </c>
      <c r="G236" s="11" t="s">
        <v>27</v>
      </c>
      <c r="H236" s="11" t="s">
        <v>6617</v>
      </c>
      <c r="I236" s="11" t="s">
        <v>28</v>
      </c>
      <c r="J236" s="11" t="s">
        <v>3474</v>
      </c>
      <c r="K236" s="11" t="s">
        <v>1170</v>
      </c>
      <c r="L236" s="11" t="s">
        <v>101</v>
      </c>
      <c r="M236" s="11" t="s">
        <v>32</v>
      </c>
      <c r="N236" s="11" t="s">
        <v>893</v>
      </c>
      <c r="O236" s="11" t="s">
        <v>3631</v>
      </c>
      <c r="P236" s="11" t="s">
        <v>1176</v>
      </c>
      <c r="Q236" s="11" t="s">
        <v>34</v>
      </c>
      <c r="R236" s="11" t="s">
        <v>718</v>
      </c>
      <c r="S236" s="11" t="s">
        <v>1177</v>
      </c>
      <c r="T236" s="11" t="s">
        <v>29</v>
      </c>
      <c r="U236" s="12">
        <v>41127</v>
      </c>
      <c r="W236" s="11" t="s">
        <v>1178</v>
      </c>
      <c r="X236" s="11" t="s">
        <v>29</v>
      </c>
      <c r="Y236" s="11" t="s">
        <v>29</v>
      </c>
      <c r="AB236" s="11" t="s">
        <v>3768</v>
      </c>
      <c r="AC236" s="11" t="s">
        <v>1171</v>
      </c>
      <c r="AD236" s="11" t="s">
        <v>1172</v>
      </c>
      <c r="AE236" s="11" t="s">
        <v>29</v>
      </c>
      <c r="AF236" s="11" t="s">
        <v>5816</v>
      </c>
      <c r="AG236" s="11" t="s">
        <v>6989</v>
      </c>
      <c r="AH236" s="11" t="s">
        <v>6975</v>
      </c>
      <c r="AI236" s="11" t="s">
        <v>6976</v>
      </c>
      <c r="AJ236" s="11" t="s">
        <v>7090</v>
      </c>
      <c r="AK236" s="11" t="s">
        <v>7082</v>
      </c>
      <c r="AL236" s="11" t="s">
        <v>7207</v>
      </c>
      <c r="AM236" s="11" t="s">
        <v>29</v>
      </c>
      <c r="AN236" s="11" t="s">
        <v>7656</v>
      </c>
      <c r="AO236" s="11" t="s">
        <v>7308</v>
      </c>
      <c r="AP236" s="11" t="s">
        <v>7323</v>
      </c>
      <c r="AQ236" s="11" t="s">
        <v>7314</v>
      </c>
    </row>
    <row r="237" spans="1:43" ht="30" x14ac:dyDescent="0.25">
      <c r="A237" s="10">
        <v>296</v>
      </c>
      <c r="B237" s="10">
        <v>1054</v>
      </c>
      <c r="C237" s="11" t="s">
        <v>6761</v>
      </c>
      <c r="D237" s="11" t="s">
        <v>1062</v>
      </c>
      <c r="E237" s="11" t="s">
        <v>162</v>
      </c>
      <c r="F237" s="11" t="s">
        <v>26</v>
      </c>
      <c r="G237" s="11" t="s">
        <v>27</v>
      </c>
      <c r="H237" s="11" t="s">
        <v>6617</v>
      </c>
      <c r="I237" s="11" t="s">
        <v>28</v>
      </c>
      <c r="J237" s="11" t="s">
        <v>3474</v>
      </c>
      <c r="K237" s="11" t="s">
        <v>1170</v>
      </c>
      <c r="L237" s="11" t="s">
        <v>101</v>
      </c>
      <c r="M237" s="11" t="s">
        <v>32</v>
      </c>
      <c r="N237" s="11" t="s">
        <v>893</v>
      </c>
      <c r="O237" s="11" t="s">
        <v>3631</v>
      </c>
      <c r="P237" s="11" t="s">
        <v>1183</v>
      </c>
      <c r="Q237" s="11" t="s">
        <v>83</v>
      </c>
      <c r="R237" s="11" t="s">
        <v>1184</v>
      </c>
      <c r="S237" s="11" t="s">
        <v>1185</v>
      </c>
      <c r="T237" s="11" t="s">
        <v>29</v>
      </c>
      <c r="U237" s="12">
        <v>41953</v>
      </c>
      <c r="W237" s="11" t="s">
        <v>1186</v>
      </c>
      <c r="X237" s="11" t="s">
        <v>29</v>
      </c>
      <c r="Y237" s="11" t="s">
        <v>29</v>
      </c>
      <c r="AB237" s="11" t="s">
        <v>3768</v>
      </c>
      <c r="AC237" s="11" t="s">
        <v>1171</v>
      </c>
      <c r="AD237" s="11" t="s">
        <v>1172</v>
      </c>
      <c r="AE237" s="11" t="s">
        <v>29</v>
      </c>
      <c r="AF237" s="11" t="s">
        <v>5816</v>
      </c>
      <c r="AG237" s="11" t="s">
        <v>6989</v>
      </c>
      <c r="AH237" s="11" t="s">
        <v>6975</v>
      </c>
      <c r="AI237" s="11" t="s">
        <v>6976</v>
      </c>
      <c r="AJ237" s="11" t="s">
        <v>7090</v>
      </c>
      <c r="AK237" s="11" t="s">
        <v>7082</v>
      </c>
      <c r="AL237" s="11" t="s">
        <v>7207</v>
      </c>
      <c r="AM237" s="11" t="s">
        <v>29</v>
      </c>
      <c r="AN237" s="11" t="s">
        <v>7656</v>
      </c>
      <c r="AO237" s="11" t="s">
        <v>7308</v>
      </c>
      <c r="AP237" s="11" t="s">
        <v>7323</v>
      </c>
      <c r="AQ237" s="11" t="s">
        <v>7314</v>
      </c>
    </row>
    <row r="238" spans="1:43" ht="30" x14ac:dyDescent="0.25">
      <c r="A238" s="10">
        <v>388</v>
      </c>
      <c r="B238" s="10">
        <v>1054</v>
      </c>
      <c r="C238" s="11" t="s">
        <v>6761</v>
      </c>
      <c r="D238" s="11" t="s">
        <v>7401</v>
      </c>
      <c r="E238" s="11" t="s">
        <v>29</v>
      </c>
      <c r="F238" s="11" t="s">
        <v>380</v>
      </c>
      <c r="G238" s="11" t="s">
        <v>27</v>
      </c>
      <c r="H238" s="11" t="s">
        <v>6654</v>
      </c>
      <c r="I238" s="11" t="s">
        <v>381</v>
      </c>
      <c r="J238" s="11" t="s">
        <v>3474</v>
      </c>
      <c r="K238" s="11" t="s">
        <v>1170</v>
      </c>
      <c r="L238" s="11" t="s">
        <v>101</v>
      </c>
      <c r="M238" s="11" t="s">
        <v>32</v>
      </c>
      <c r="N238" s="11" t="s">
        <v>893</v>
      </c>
      <c r="O238" s="11" t="s">
        <v>3631</v>
      </c>
      <c r="P238" s="11" t="s">
        <v>1183</v>
      </c>
      <c r="Q238" s="11" t="s">
        <v>83</v>
      </c>
      <c r="R238" s="11" t="s">
        <v>1184</v>
      </c>
      <c r="S238" s="11" t="s">
        <v>1185</v>
      </c>
      <c r="T238" s="11" t="s">
        <v>29</v>
      </c>
      <c r="U238" s="12">
        <v>41953</v>
      </c>
      <c r="W238" s="11" t="s">
        <v>1186</v>
      </c>
      <c r="X238" s="11" t="s">
        <v>29</v>
      </c>
      <c r="Y238" s="11" t="s">
        <v>29</v>
      </c>
      <c r="Z238">
        <v>43636</v>
      </c>
      <c r="AB238" s="11" t="s">
        <v>1188</v>
      </c>
      <c r="AC238" s="11" t="s">
        <v>1171</v>
      </c>
      <c r="AD238" s="11" t="s">
        <v>1172</v>
      </c>
      <c r="AE238" s="11" t="s">
        <v>29</v>
      </c>
      <c r="AF238" s="11" t="s">
        <v>7402</v>
      </c>
      <c r="AG238" s="11" t="s">
        <v>6974</v>
      </c>
      <c r="AH238" s="11" t="s">
        <v>6975</v>
      </c>
      <c r="AI238" s="11" t="s">
        <v>6976</v>
      </c>
      <c r="AJ238" s="11" t="s">
        <v>7090</v>
      </c>
      <c r="AK238" s="11" t="s">
        <v>7082</v>
      </c>
      <c r="AL238" s="11" t="s">
        <v>7204</v>
      </c>
      <c r="AM238" s="11" t="s">
        <v>29</v>
      </c>
      <c r="AN238" s="11" t="s">
        <v>7656</v>
      </c>
      <c r="AO238" s="11" t="s">
        <v>7308</v>
      </c>
      <c r="AP238" s="11" t="s">
        <v>7323</v>
      </c>
      <c r="AQ238" s="11" t="s">
        <v>7314</v>
      </c>
    </row>
    <row r="239" spans="1:43" ht="30" x14ac:dyDescent="0.25">
      <c r="A239" s="10">
        <v>208</v>
      </c>
      <c r="B239" s="10">
        <v>1463</v>
      </c>
      <c r="C239" s="11" t="s">
        <v>6645</v>
      </c>
      <c r="D239" s="11" t="s">
        <v>5537</v>
      </c>
      <c r="E239" s="11" t="s">
        <v>1421</v>
      </c>
      <c r="F239" s="11" t="s">
        <v>146</v>
      </c>
      <c r="G239" s="11" t="s">
        <v>27</v>
      </c>
      <c r="H239" s="11" t="s">
        <v>6610</v>
      </c>
      <c r="I239" s="11" t="s">
        <v>97</v>
      </c>
      <c r="J239" s="11" t="s">
        <v>3781</v>
      </c>
      <c r="K239" s="11" t="s">
        <v>2091</v>
      </c>
      <c r="L239" s="11" t="s">
        <v>899</v>
      </c>
      <c r="M239" s="11" t="s">
        <v>7382</v>
      </c>
      <c r="N239" s="11" t="s">
        <v>4069</v>
      </c>
      <c r="O239" s="11" t="s">
        <v>6078</v>
      </c>
      <c r="P239" s="11" t="s">
        <v>1616</v>
      </c>
      <c r="Q239" s="11" t="s">
        <v>34</v>
      </c>
      <c r="R239" s="11" t="s">
        <v>1617</v>
      </c>
      <c r="S239" s="11" t="s">
        <v>1618</v>
      </c>
      <c r="T239" s="11" t="s">
        <v>1619</v>
      </c>
      <c r="U239" s="12">
        <v>40413</v>
      </c>
      <c r="W239" s="11" t="s">
        <v>1620</v>
      </c>
      <c r="X239" s="11" t="s">
        <v>29</v>
      </c>
      <c r="Y239" s="11" t="s">
        <v>29</v>
      </c>
      <c r="AB239" s="11" t="s">
        <v>1612</v>
      </c>
      <c r="AC239" s="11" t="s">
        <v>5633</v>
      </c>
      <c r="AD239" s="11" t="s">
        <v>29</v>
      </c>
      <c r="AE239" s="11" t="s">
        <v>6079</v>
      </c>
      <c r="AF239" s="11" t="s">
        <v>5729</v>
      </c>
      <c r="AG239" s="11" t="s">
        <v>6996</v>
      </c>
      <c r="AH239" s="11" t="s">
        <v>6985</v>
      </c>
      <c r="AI239" s="11" t="s">
        <v>6983</v>
      </c>
      <c r="AJ239" s="11" t="s">
        <v>7081</v>
      </c>
      <c r="AK239" s="11" t="s">
        <v>7076</v>
      </c>
      <c r="AL239" s="11" t="s">
        <v>7107</v>
      </c>
      <c r="AM239" s="11" t="s">
        <v>29</v>
      </c>
      <c r="AN239" s="11" t="s">
        <v>6991</v>
      </c>
      <c r="AO239" s="11" t="s">
        <v>7313</v>
      </c>
      <c r="AP239" s="11" t="s">
        <v>29</v>
      </c>
      <c r="AQ239" s="11" t="s">
        <v>7322</v>
      </c>
    </row>
    <row r="240" spans="1:43" ht="30" x14ac:dyDescent="0.25">
      <c r="A240" s="10">
        <v>208</v>
      </c>
      <c r="B240" s="10">
        <v>1464</v>
      </c>
      <c r="C240" s="11" t="s">
        <v>6645</v>
      </c>
      <c r="D240" s="11" t="s">
        <v>5537</v>
      </c>
      <c r="E240" s="11" t="s">
        <v>1421</v>
      </c>
      <c r="F240" s="11" t="s">
        <v>146</v>
      </c>
      <c r="G240" s="11" t="s">
        <v>27</v>
      </c>
      <c r="H240" s="11" t="s">
        <v>6610</v>
      </c>
      <c r="I240" s="11" t="s">
        <v>97</v>
      </c>
      <c r="J240" s="11" t="s">
        <v>3781</v>
      </c>
      <c r="K240" s="11" t="s">
        <v>2091</v>
      </c>
      <c r="L240" s="11" t="s">
        <v>899</v>
      </c>
      <c r="M240" s="11" t="s">
        <v>7382</v>
      </c>
      <c r="N240" s="11" t="s">
        <v>4069</v>
      </c>
      <c r="O240" s="11" t="s">
        <v>6078</v>
      </c>
      <c r="P240" s="11" t="s">
        <v>1621</v>
      </c>
      <c r="Q240" s="11" t="s">
        <v>122</v>
      </c>
      <c r="R240" s="11" t="s">
        <v>1622</v>
      </c>
      <c r="S240" s="11" t="s">
        <v>55</v>
      </c>
      <c r="T240" s="11" t="s">
        <v>29</v>
      </c>
      <c r="U240" s="12">
        <v>42619</v>
      </c>
      <c r="V240">
        <v>43634</v>
      </c>
      <c r="W240" s="11" t="s">
        <v>1623</v>
      </c>
      <c r="X240" s="11" t="s">
        <v>29</v>
      </c>
      <c r="Y240" s="11" t="s">
        <v>29</v>
      </c>
      <c r="AB240" s="11" t="s">
        <v>1612</v>
      </c>
      <c r="AC240" s="11" t="s">
        <v>5633</v>
      </c>
      <c r="AD240" s="11" t="s">
        <v>29</v>
      </c>
      <c r="AE240" s="11" t="s">
        <v>6079</v>
      </c>
      <c r="AF240" s="11" t="s">
        <v>5729</v>
      </c>
      <c r="AG240" s="11" t="s">
        <v>6996</v>
      </c>
      <c r="AH240" s="11" t="s">
        <v>6985</v>
      </c>
      <c r="AI240" s="11" t="s">
        <v>6983</v>
      </c>
      <c r="AJ240" s="11" t="s">
        <v>7081</v>
      </c>
      <c r="AK240" s="11" t="s">
        <v>7076</v>
      </c>
      <c r="AL240" s="11" t="s">
        <v>7107</v>
      </c>
      <c r="AM240" s="11" t="s">
        <v>29</v>
      </c>
      <c r="AN240" s="11" t="s">
        <v>6991</v>
      </c>
      <c r="AO240" s="11" t="s">
        <v>7313</v>
      </c>
      <c r="AP240" s="11" t="s">
        <v>29</v>
      </c>
      <c r="AQ240" s="11" t="s">
        <v>7322</v>
      </c>
    </row>
    <row r="241" spans="1:43" ht="30" x14ac:dyDescent="0.25">
      <c r="A241" s="10">
        <v>174</v>
      </c>
      <c r="B241" s="10">
        <v>1049</v>
      </c>
      <c r="C241" s="11" t="s">
        <v>6791</v>
      </c>
      <c r="D241" s="11" t="s">
        <v>94</v>
      </c>
      <c r="E241" s="11" t="s">
        <v>3511</v>
      </c>
      <c r="F241" s="11" t="s">
        <v>96</v>
      </c>
      <c r="G241" s="11" t="s">
        <v>27</v>
      </c>
      <c r="H241" s="11" t="s">
        <v>6608</v>
      </c>
      <c r="I241" s="11" t="s">
        <v>97</v>
      </c>
      <c r="J241" s="11" t="s">
        <v>3474</v>
      </c>
      <c r="K241" s="11" t="s">
        <v>1150</v>
      </c>
      <c r="L241" s="11" t="s">
        <v>101</v>
      </c>
      <c r="M241" s="11" t="s">
        <v>32</v>
      </c>
      <c r="N241" s="11" t="s">
        <v>893</v>
      </c>
      <c r="O241" s="11" t="s">
        <v>3630</v>
      </c>
      <c r="P241" s="11" t="s">
        <v>1153</v>
      </c>
      <c r="Q241" s="11" t="s">
        <v>83</v>
      </c>
      <c r="R241" s="11" t="s">
        <v>1154</v>
      </c>
      <c r="S241" s="11" t="s">
        <v>108</v>
      </c>
      <c r="T241" s="11" t="s">
        <v>1155</v>
      </c>
      <c r="U241" s="12">
        <v>41204</v>
      </c>
      <c r="W241" s="11" t="s">
        <v>1156</v>
      </c>
      <c r="X241" s="11" t="s">
        <v>29</v>
      </c>
      <c r="Y241" s="11" t="s">
        <v>29</v>
      </c>
      <c r="AB241" s="11" t="s">
        <v>3510</v>
      </c>
      <c r="AC241" s="11" t="s">
        <v>1151</v>
      </c>
      <c r="AD241" s="11" t="s">
        <v>1152</v>
      </c>
      <c r="AE241" s="11" t="s">
        <v>29</v>
      </c>
      <c r="AF241" s="11" t="s">
        <v>5862</v>
      </c>
      <c r="AG241" s="11" t="s">
        <v>6993</v>
      </c>
      <c r="AH241" s="11" t="s">
        <v>6975</v>
      </c>
      <c r="AI241" s="11" t="s">
        <v>6976</v>
      </c>
      <c r="AJ241" s="11" t="s">
        <v>7090</v>
      </c>
      <c r="AK241" s="11" t="s">
        <v>7082</v>
      </c>
      <c r="AL241" s="11" t="s">
        <v>7270</v>
      </c>
      <c r="AM241" s="11" t="s">
        <v>29</v>
      </c>
      <c r="AN241" s="11" t="s">
        <v>7655</v>
      </c>
      <c r="AO241" s="11" t="s">
        <v>7315</v>
      </c>
      <c r="AP241" s="11" t="s">
        <v>7323</v>
      </c>
      <c r="AQ241" s="11" t="s">
        <v>7314</v>
      </c>
    </row>
    <row r="242" spans="1:43" ht="30" x14ac:dyDescent="0.25">
      <c r="A242" s="10">
        <v>174</v>
      </c>
      <c r="B242" s="10">
        <v>1048</v>
      </c>
      <c r="C242" s="11" t="s">
        <v>6791</v>
      </c>
      <c r="D242" s="11" t="s">
        <v>94</v>
      </c>
      <c r="E242" s="11" t="s">
        <v>3511</v>
      </c>
      <c r="F242" s="11" t="s">
        <v>96</v>
      </c>
      <c r="G242" s="11" t="s">
        <v>27</v>
      </c>
      <c r="H242" s="11" t="s">
        <v>6608</v>
      </c>
      <c r="I242" s="11" t="s">
        <v>97</v>
      </c>
      <c r="J242" s="11" t="s">
        <v>3474</v>
      </c>
      <c r="K242" s="11" t="s">
        <v>1150</v>
      </c>
      <c r="L242" s="11" t="s">
        <v>101</v>
      </c>
      <c r="M242" s="11" t="s">
        <v>32</v>
      </c>
      <c r="N242" s="11" t="s">
        <v>893</v>
      </c>
      <c r="O242" s="11" t="s">
        <v>3630</v>
      </c>
      <c r="P242" s="11" t="s">
        <v>1161</v>
      </c>
      <c r="Q242" s="11" t="s">
        <v>34</v>
      </c>
      <c r="R242" s="11" t="s">
        <v>1162</v>
      </c>
      <c r="S242" s="11" t="s">
        <v>1163</v>
      </c>
      <c r="T242" s="11" t="s">
        <v>29</v>
      </c>
      <c r="U242" s="12">
        <v>40452</v>
      </c>
      <c r="W242" s="11" t="s">
        <v>1164</v>
      </c>
      <c r="X242" s="11" t="s">
        <v>29</v>
      </c>
      <c r="Y242" s="11" t="s">
        <v>29</v>
      </c>
      <c r="AB242" s="11" t="s">
        <v>3510</v>
      </c>
      <c r="AC242" s="11" t="s">
        <v>1151</v>
      </c>
      <c r="AD242" s="11" t="s">
        <v>1152</v>
      </c>
      <c r="AE242" s="11" t="s">
        <v>29</v>
      </c>
      <c r="AF242" s="11" t="s">
        <v>5862</v>
      </c>
      <c r="AG242" s="11" t="s">
        <v>6993</v>
      </c>
      <c r="AH242" s="11" t="s">
        <v>6975</v>
      </c>
      <c r="AI242" s="11" t="s">
        <v>6976</v>
      </c>
      <c r="AJ242" s="11" t="s">
        <v>7090</v>
      </c>
      <c r="AK242" s="11" t="s">
        <v>7082</v>
      </c>
      <c r="AL242" s="11" t="s">
        <v>7270</v>
      </c>
      <c r="AM242" s="11" t="s">
        <v>29</v>
      </c>
      <c r="AN242" s="11" t="s">
        <v>7655</v>
      </c>
      <c r="AO242" s="11" t="s">
        <v>7315</v>
      </c>
      <c r="AP242" s="11" t="s">
        <v>7323</v>
      </c>
      <c r="AQ242" s="11" t="s">
        <v>7314</v>
      </c>
    </row>
    <row r="243" spans="1:43" ht="30" x14ac:dyDescent="0.25">
      <c r="A243" s="10">
        <v>344</v>
      </c>
      <c r="B243" s="10">
        <v>1050</v>
      </c>
      <c r="C243" s="11" t="s">
        <v>6791</v>
      </c>
      <c r="D243" s="11" t="s">
        <v>4976</v>
      </c>
      <c r="E243" s="11" t="s">
        <v>95</v>
      </c>
      <c r="F243" s="11" t="s">
        <v>2718</v>
      </c>
      <c r="G243" s="11" t="s">
        <v>27</v>
      </c>
      <c r="H243" s="11" t="s">
        <v>6700</v>
      </c>
      <c r="I243" s="11" t="s">
        <v>97</v>
      </c>
      <c r="J243" s="11" t="s">
        <v>3474</v>
      </c>
      <c r="K243" s="11" t="s">
        <v>1150</v>
      </c>
      <c r="L243" s="11" t="s">
        <v>101</v>
      </c>
      <c r="M243" s="11" t="s">
        <v>32</v>
      </c>
      <c r="N243" s="11" t="s">
        <v>893</v>
      </c>
      <c r="O243" s="11" t="s">
        <v>3630</v>
      </c>
      <c r="P243" s="11" t="s">
        <v>1165</v>
      </c>
      <c r="Q243" s="11" t="s">
        <v>34</v>
      </c>
      <c r="R243" s="11" t="s">
        <v>1166</v>
      </c>
      <c r="S243" s="11" t="s">
        <v>1167</v>
      </c>
      <c r="T243" s="11" t="s">
        <v>317</v>
      </c>
      <c r="U243" s="12">
        <v>40952</v>
      </c>
      <c r="W243" s="11" t="s">
        <v>1168</v>
      </c>
      <c r="X243" s="11" t="s">
        <v>29</v>
      </c>
      <c r="Y243" s="11" t="s">
        <v>29</v>
      </c>
      <c r="Z243">
        <v>43355</v>
      </c>
      <c r="AB243" s="11" t="s">
        <v>4978</v>
      </c>
      <c r="AC243" s="11" t="s">
        <v>1151</v>
      </c>
      <c r="AD243" s="11" t="s">
        <v>29</v>
      </c>
      <c r="AE243" s="11" t="s">
        <v>29</v>
      </c>
      <c r="AF243" s="11" t="s">
        <v>6090</v>
      </c>
      <c r="AG243" s="11" t="s">
        <v>6993</v>
      </c>
      <c r="AH243" s="11" t="s">
        <v>6975</v>
      </c>
      <c r="AI243" s="11" t="s">
        <v>6976</v>
      </c>
      <c r="AJ243" s="11" t="s">
        <v>7090</v>
      </c>
      <c r="AK243" s="11" t="s">
        <v>7082</v>
      </c>
      <c r="AL243" s="11" t="s">
        <v>7232</v>
      </c>
      <c r="AM243" s="11" t="s">
        <v>29</v>
      </c>
      <c r="AN243" s="11" t="s">
        <v>7655</v>
      </c>
      <c r="AO243" s="11" t="s">
        <v>7315</v>
      </c>
      <c r="AP243" s="11" t="s">
        <v>7323</v>
      </c>
      <c r="AQ243" s="11" t="s">
        <v>7314</v>
      </c>
    </row>
    <row r="244" spans="1:43" ht="30" x14ac:dyDescent="0.25">
      <c r="A244" s="10">
        <v>174</v>
      </c>
      <c r="B244" s="10">
        <v>1050</v>
      </c>
      <c r="C244" s="11" t="s">
        <v>6791</v>
      </c>
      <c r="D244" s="11" t="s">
        <v>94</v>
      </c>
      <c r="E244" s="11" t="s">
        <v>3511</v>
      </c>
      <c r="F244" s="11" t="s">
        <v>96</v>
      </c>
      <c r="G244" s="11" t="s">
        <v>27</v>
      </c>
      <c r="H244" s="11" t="s">
        <v>6608</v>
      </c>
      <c r="I244" s="11" t="s">
        <v>97</v>
      </c>
      <c r="J244" s="11" t="s">
        <v>3474</v>
      </c>
      <c r="K244" s="11" t="s">
        <v>1150</v>
      </c>
      <c r="L244" s="11" t="s">
        <v>101</v>
      </c>
      <c r="M244" s="11" t="s">
        <v>32</v>
      </c>
      <c r="N244" s="11" t="s">
        <v>893</v>
      </c>
      <c r="O244" s="11" t="s">
        <v>3630</v>
      </c>
      <c r="P244" s="11" t="s">
        <v>1165</v>
      </c>
      <c r="Q244" s="11" t="s">
        <v>34</v>
      </c>
      <c r="R244" s="11" t="s">
        <v>1166</v>
      </c>
      <c r="S244" s="11" t="s">
        <v>1167</v>
      </c>
      <c r="T244" s="11" t="s">
        <v>317</v>
      </c>
      <c r="U244" s="12">
        <v>40952</v>
      </c>
      <c r="W244" s="11" t="s">
        <v>1168</v>
      </c>
      <c r="X244" s="11" t="s">
        <v>29</v>
      </c>
      <c r="Y244" s="11" t="s">
        <v>29</v>
      </c>
      <c r="AB244" s="11" t="s">
        <v>3510</v>
      </c>
      <c r="AC244" s="11" t="s">
        <v>1151</v>
      </c>
      <c r="AD244" s="11" t="s">
        <v>1152</v>
      </c>
      <c r="AE244" s="11" t="s">
        <v>29</v>
      </c>
      <c r="AF244" s="11" t="s">
        <v>5862</v>
      </c>
      <c r="AG244" s="11" t="s">
        <v>6993</v>
      </c>
      <c r="AH244" s="11" t="s">
        <v>6975</v>
      </c>
      <c r="AI244" s="11" t="s">
        <v>6976</v>
      </c>
      <c r="AJ244" s="11" t="s">
        <v>7090</v>
      </c>
      <c r="AK244" s="11" t="s">
        <v>7082</v>
      </c>
      <c r="AL244" s="11" t="s">
        <v>7270</v>
      </c>
      <c r="AM244" s="11" t="s">
        <v>29</v>
      </c>
      <c r="AN244" s="11" t="s">
        <v>7655</v>
      </c>
      <c r="AO244" s="11" t="s">
        <v>7315</v>
      </c>
      <c r="AP244" s="11" t="s">
        <v>7323</v>
      </c>
      <c r="AQ244" s="11" t="s">
        <v>7314</v>
      </c>
    </row>
    <row r="245" spans="1:43" ht="30" x14ac:dyDescent="0.25">
      <c r="A245" s="10">
        <v>344</v>
      </c>
      <c r="B245" s="10">
        <v>1828</v>
      </c>
      <c r="C245" s="11" t="s">
        <v>6791</v>
      </c>
      <c r="D245" s="11" t="s">
        <v>4976</v>
      </c>
      <c r="E245" s="11" t="s">
        <v>95</v>
      </c>
      <c r="F245" s="11" t="s">
        <v>2718</v>
      </c>
      <c r="G245" s="11" t="s">
        <v>27</v>
      </c>
      <c r="H245" s="11" t="s">
        <v>6700</v>
      </c>
      <c r="I245" s="11" t="s">
        <v>97</v>
      </c>
      <c r="J245" s="11" t="s">
        <v>3474</v>
      </c>
      <c r="K245" s="11" t="s">
        <v>1150</v>
      </c>
      <c r="L245" s="11" t="s">
        <v>101</v>
      </c>
      <c r="M245" s="11" t="s">
        <v>32</v>
      </c>
      <c r="N245" s="11" t="s">
        <v>893</v>
      </c>
      <c r="O245" s="11" t="s">
        <v>3630</v>
      </c>
      <c r="P245" s="11" t="s">
        <v>4017</v>
      </c>
      <c r="Q245" s="11" t="s">
        <v>122</v>
      </c>
      <c r="R245" s="11" t="s">
        <v>4018</v>
      </c>
      <c r="S245" s="11" t="s">
        <v>4019</v>
      </c>
      <c r="T245" s="11" t="s">
        <v>843</v>
      </c>
      <c r="U245" s="12">
        <v>42968</v>
      </c>
      <c r="W245" s="11" t="s">
        <v>4020</v>
      </c>
      <c r="X245" s="11" t="s">
        <v>29</v>
      </c>
      <c r="Y245" s="11" t="s">
        <v>29</v>
      </c>
      <c r="Z245">
        <v>43355</v>
      </c>
      <c r="AB245" s="11" t="s">
        <v>4978</v>
      </c>
      <c r="AC245" s="11" t="s">
        <v>1151</v>
      </c>
      <c r="AD245" s="11" t="s">
        <v>29</v>
      </c>
      <c r="AE245" s="11" t="s">
        <v>29</v>
      </c>
      <c r="AF245" s="11" t="s">
        <v>6090</v>
      </c>
      <c r="AG245" s="11" t="s">
        <v>6993</v>
      </c>
      <c r="AH245" s="11" t="s">
        <v>6975</v>
      </c>
      <c r="AI245" s="11" t="s">
        <v>6976</v>
      </c>
      <c r="AJ245" s="11" t="s">
        <v>7090</v>
      </c>
      <c r="AK245" s="11" t="s">
        <v>7082</v>
      </c>
      <c r="AL245" s="11" t="s">
        <v>7232</v>
      </c>
      <c r="AM245" s="11" t="s">
        <v>29</v>
      </c>
      <c r="AN245" s="11" t="s">
        <v>7655</v>
      </c>
      <c r="AO245" s="11" t="s">
        <v>7315</v>
      </c>
      <c r="AP245" s="11" t="s">
        <v>7323</v>
      </c>
      <c r="AQ245" s="11" t="s">
        <v>7314</v>
      </c>
    </row>
    <row r="246" spans="1:43" ht="30" x14ac:dyDescent="0.25">
      <c r="A246" s="10">
        <v>173</v>
      </c>
      <c r="B246" s="10">
        <v>1050</v>
      </c>
      <c r="C246" s="11" t="s">
        <v>6791</v>
      </c>
      <c r="D246" s="11" t="s">
        <v>4874</v>
      </c>
      <c r="E246" s="11" t="s">
        <v>1158</v>
      </c>
      <c r="F246" s="11" t="s">
        <v>1159</v>
      </c>
      <c r="G246" s="11" t="s">
        <v>27</v>
      </c>
      <c r="H246" s="11" t="s">
        <v>6697</v>
      </c>
      <c r="I246" s="11" t="s">
        <v>1160</v>
      </c>
      <c r="J246" s="11" t="s">
        <v>3474</v>
      </c>
      <c r="K246" s="11" t="s">
        <v>1150</v>
      </c>
      <c r="L246" s="11" t="s">
        <v>101</v>
      </c>
      <c r="M246" s="11" t="s">
        <v>32</v>
      </c>
      <c r="N246" s="11" t="s">
        <v>893</v>
      </c>
      <c r="O246" s="11" t="s">
        <v>3630</v>
      </c>
      <c r="P246" s="11" t="s">
        <v>1165</v>
      </c>
      <c r="Q246" s="11" t="s">
        <v>34</v>
      </c>
      <c r="R246" s="11" t="s">
        <v>1166</v>
      </c>
      <c r="S246" s="11" t="s">
        <v>1167</v>
      </c>
      <c r="T246" s="11" t="s">
        <v>317</v>
      </c>
      <c r="U246" s="12">
        <v>40952</v>
      </c>
      <c r="W246" s="11" t="s">
        <v>1168</v>
      </c>
      <c r="X246" s="11" t="s">
        <v>29</v>
      </c>
      <c r="Y246" s="11" t="s">
        <v>29</v>
      </c>
      <c r="AB246" s="11" t="s">
        <v>1157</v>
      </c>
      <c r="AC246" s="11" t="s">
        <v>1151</v>
      </c>
      <c r="AD246" s="11" t="s">
        <v>1152</v>
      </c>
      <c r="AE246" s="11" t="s">
        <v>29</v>
      </c>
      <c r="AF246" s="11" t="s">
        <v>6108</v>
      </c>
      <c r="AG246" s="11" t="s">
        <v>6993</v>
      </c>
      <c r="AH246" s="11" t="s">
        <v>6975</v>
      </c>
      <c r="AI246" s="11" t="s">
        <v>6976</v>
      </c>
      <c r="AJ246" s="11" t="s">
        <v>7090</v>
      </c>
      <c r="AK246" s="11" t="s">
        <v>7082</v>
      </c>
      <c r="AL246" s="11" t="s">
        <v>7207</v>
      </c>
      <c r="AM246" s="11" t="s">
        <v>29</v>
      </c>
      <c r="AN246" s="11" t="s">
        <v>7655</v>
      </c>
      <c r="AO246" s="11" t="s">
        <v>7315</v>
      </c>
      <c r="AP246" s="11" t="s">
        <v>7323</v>
      </c>
      <c r="AQ246" s="11" t="s">
        <v>7314</v>
      </c>
    </row>
    <row r="247" spans="1:43" ht="30" x14ac:dyDescent="0.25">
      <c r="A247" s="10">
        <v>171</v>
      </c>
      <c r="B247" s="10">
        <v>1964</v>
      </c>
      <c r="C247" s="11" t="s">
        <v>6698</v>
      </c>
      <c r="D247" s="11" t="s">
        <v>4837</v>
      </c>
      <c r="E247" s="11" t="s">
        <v>3761</v>
      </c>
      <c r="F247" s="11" t="s">
        <v>146</v>
      </c>
      <c r="G247" s="11" t="s">
        <v>27</v>
      </c>
      <c r="H247" s="11" t="s">
        <v>6610</v>
      </c>
      <c r="I247" s="11" t="s">
        <v>97</v>
      </c>
      <c r="J247" s="11" t="s">
        <v>3474</v>
      </c>
      <c r="K247" s="11" t="s">
        <v>1129</v>
      </c>
      <c r="L247" s="11" t="s">
        <v>101</v>
      </c>
      <c r="M247" s="11" t="s">
        <v>32</v>
      </c>
      <c r="N247" s="11" t="s">
        <v>893</v>
      </c>
      <c r="O247" s="11" t="s">
        <v>3629</v>
      </c>
      <c r="P247" s="11" t="s">
        <v>4652</v>
      </c>
      <c r="Q247" s="11" t="s">
        <v>5561</v>
      </c>
      <c r="R247" s="11" t="s">
        <v>748</v>
      </c>
      <c r="S247" s="11" t="s">
        <v>4653</v>
      </c>
      <c r="T247" s="11" t="s">
        <v>1331</v>
      </c>
      <c r="U247" s="12">
        <v>43234</v>
      </c>
      <c r="V247">
        <v>43593</v>
      </c>
      <c r="W247" s="11" t="s">
        <v>4654</v>
      </c>
      <c r="X247" s="11" t="s">
        <v>29</v>
      </c>
      <c r="Y247" s="11" t="s">
        <v>29</v>
      </c>
      <c r="AB247" s="11" t="s">
        <v>1128</v>
      </c>
      <c r="AC247" s="11" t="s">
        <v>1130</v>
      </c>
      <c r="AD247" s="11" t="s">
        <v>1131</v>
      </c>
      <c r="AE247" s="11" t="s">
        <v>29</v>
      </c>
      <c r="AF247" s="11" t="s">
        <v>5767</v>
      </c>
      <c r="AG247" s="11" t="s">
        <v>6984</v>
      </c>
      <c r="AH247" s="11" t="s">
        <v>6975</v>
      </c>
      <c r="AI247" s="11" t="s">
        <v>6976</v>
      </c>
      <c r="AJ247" s="11" t="s">
        <v>7090</v>
      </c>
      <c r="AK247" s="11" t="s">
        <v>7082</v>
      </c>
      <c r="AL247" s="11" t="s">
        <v>7150</v>
      </c>
      <c r="AM247" s="11" t="s">
        <v>29</v>
      </c>
      <c r="AN247" s="11" t="s">
        <v>6991</v>
      </c>
      <c r="AO247" s="11" t="s">
        <v>7308</v>
      </c>
      <c r="AP247" s="11" t="s">
        <v>7323</v>
      </c>
      <c r="AQ247" s="11" t="s">
        <v>7314</v>
      </c>
    </row>
    <row r="248" spans="1:43" ht="30" x14ac:dyDescent="0.25">
      <c r="A248" s="10">
        <v>171</v>
      </c>
      <c r="B248" s="10">
        <v>1354</v>
      </c>
      <c r="C248" s="11" t="s">
        <v>6698</v>
      </c>
      <c r="D248" s="11" t="s">
        <v>4837</v>
      </c>
      <c r="E248" s="11" t="s">
        <v>3761</v>
      </c>
      <c r="F248" s="11" t="s">
        <v>146</v>
      </c>
      <c r="G248" s="11" t="s">
        <v>27</v>
      </c>
      <c r="H248" s="11" t="s">
        <v>6610</v>
      </c>
      <c r="I248" s="11" t="s">
        <v>97</v>
      </c>
      <c r="J248" s="11" t="s">
        <v>3474</v>
      </c>
      <c r="K248" s="11" t="s">
        <v>1129</v>
      </c>
      <c r="L248" s="11" t="s">
        <v>101</v>
      </c>
      <c r="M248" s="11" t="s">
        <v>32</v>
      </c>
      <c r="N248" s="11" t="s">
        <v>893</v>
      </c>
      <c r="O248" s="11" t="s">
        <v>3629</v>
      </c>
      <c r="P248" s="11" t="s">
        <v>1146</v>
      </c>
      <c r="Q248" s="11" t="s">
        <v>5561</v>
      </c>
      <c r="R248" s="11" t="s">
        <v>1147</v>
      </c>
      <c r="S248" s="11" t="s">
        <v>1148</v>
      </c>
      <c r="T248" s="11" t="s">
        <v>29</v>
      </c>
      <c r="U248" s="12">
        <v>42639</v>
      </c>
      <c r="W248" s="11" t="s">
        <v>1149</v>
      </c>
      <c r="X248" s="11" t="s">
        <v>29</v>
      </c>
      <c r="Y248" s="11" t="s">
        <v>29</v>
      </c>
      <c r="AB248" s="11" t="s">
        <v>1128</v>
      </c>
      <c r="AC248" s="11" t="s">
        <v>1130</v>
      </c>
      <c r="AD248" s="11" t="s">
        <v>1131</v>
      </c>
      <c r="AE248" s="11" t="s">
        <v>29</v>
      </c>
      <c r="AF248" s="11" t="s">
        <v>5767</v>
      </c>
      <c r="AG248" s="11" t="s">
        <v>6984</v>
      </c>
      <c r="AH248" s="11" t="s">
        <v>6975</v>
      </c>
      <c r="AI248" s="11" t="s">
        <v>6976</v>
      </c>
      <c r="AJ248" s="11" t="s">
        <v>7090</v>
      </c>
      <c r="AK248" s="11" t="s">
        <v>7082</v>
      </c>
      <c r="AL248" s="11" t="s">
        <v>7150</v>
      </c>
      <c r="AM248" s="11" t="s">
        <v>29</v>
      </c>
      <c r="AN248" s="11" t="s">
        <v>6991</v>
      </c>
      <c r="AO248" s="11" t="s">
        <v>7308</v>
      </c>
      <c r="AP248" s="11" t="s">
        <v>7323</v>
      </c>
      <c r="AQ248" s="11" t="s">
        <v>7314</v>
      </c>
    </row>
    <row r="249" spans="1:43" ht="30" x14ac:dyDescent="0.25">
      <c r="A249" s="10">
        <v>171</v>
      </c>
      <c r="B249" s="10">
        <v>1353</v>
      </c>
      <c r="C249" s="11" t="s">
        <v>6698</v>
      </c>
      <c r="D249" s="11" t="s">
        <v>4837</v>
      </c>
      <c r="E249" s="11" t="s">
        <v>3761</v>
      </c>
      <c r="F249" s="11" t="s">
        <v>146</v>
      </c>
      <c r="G249" s="11" t="s">
        <v>27</v>
      </c>
      <c r="H249" s="11" t="s">
        <v>6610</v>
      </c>
      <c r="I249" s="11" t="s">
        <v>97</v>
      </c>
      <c r="J249" s="11" t="s">
        <v>3474</v>
      </c>
      <c r="K249" s="11" t="s">
        <v>1129</v>
      </c>
      <c r="L249" s="11" t="s">
        <v>101</v>
      </c>
      <c r="M249" s="11" t="s">
        <v>32</v>
      </c>
      <c r="N249" s="11" t="s">
        <v>893</v>
      </c>
      <c r="O249" s="11" t="s">
        <v>3629</v>
      </c>
      <c r="P249" s="11" t="s">
        <v>1142</v>
      </c>
      <c r="Q249" s="11" t="s">
        <v>34</v>
      </c>
      <c r="R249" s="11" t="s">
        <v>1143</v>
      </c>
      <c r="S249" s="11" t="s">
        <v>1144</v>
      </c>
      <c r="T249" s="11" t="s">
        <v>29</v>
      </c>
      <c r="U249" s="12">
        <v>42296</v>
      </c>
      <c r="W249" s="11" t="s">
        <v>1145</v>
      </c>
      <c r="X249" s="11" t="s">
        <v>29</v>
      </c>
      <c r="Y249" s="11" t="s">
        <v>29</v>
      </c>
      <c r="AB249" s="11" t="s">
        <v>1128</v>
      </c>
      <c r="AC249" s="11" t="s">
        <v>1130</v>
      </c>
      <c r="AD249" s="11" t="s">
        <v>1131</v>
      </c>
      <c r="AE249" s="11" t="s">
        <v>29</v>
      </c>
      <c r="AF249" s="11" t="s">
        <v>5767</v>
      </c>
      <c r="AG249" s="11" t="s">
        <v>6984</v>
      </c>
      <c r="AH249" s="11" t="s">
        <v>6975</v>
      </c>
      <c r="AI249" s="11" t="s">
        <v>6976</v>
      </c>
      <c r="AJ249" s="11" t="s">
        <v>7090</v>
      </c>
      <c r="AK249" s="11" t="s">
        <v>7082</v>
      </c>
      <c r="AL249" s="11" t="s">
        <v>7150</v>
      </c>
      <c r="AM249" s="11" t="s">
        <v>29</v>
      </c>
      <c r="AN249" s="11" t="s">
        <v>6991</v>
      </c>
      <c r="AO249" s="11" t="s">
        <v>7308</v>
      </c>
      <c r="AP249" s="11" t="s">
        <v>7323</v>
      </c>
      <c r="AQ249" s="11" t="s">
        <v>7314</v>
      </c>
    </row>
    <row r="250" spans="1:43" ht="30" x14ac:dyDescent="0.25">
      <c r="A250" s="10">
        <v>376</v>
      </c>
      <c r="B250" s="10">
        <v>1351</v>
      </c>
      <c r="C250" s="11" t="s">
        <v>6698</v>
      </c>
      <c r="D250" s="11" t="s">
        <v>6105</v>
      </c>
      <c r="E250" s="11" t="s">
        <v>95</v>
      </c>
      <c r="F250" s="11" t="s">
        <v>2718</v>
      </c>
      <c r="G250" s="11" t="s">
        <v>27</v>
      </c>
      <c r="H250" s="11" t="s">
        <v>6700</v>
      </c>
      <c r="I250" s="11" t="s">
        <v>97</v>
      </c>
      <c r="J250" s="11" t="s">
        <v>3474</v>
      </c>
      <c r="K250" s="11" t="s">
        <v>1129</v>
      </c>
      <c r="L250" s="11" t="s">
        <v>6106</v>
      </c>
      <c r="M250" s="11" t="s">
        <v>32</v>
      </c>
      <c r="N250" s="11" t="s">
        <v>893</v>
      </c>
      <c r="O250" s="11" t="s">
        <v>3629</v>
      </c>
      <c r="P250" s="11" t="s">
        <v>1136</v>
      </c>
      <c r="Q250" s="11" t="s">
        <v>34</v>
      </c>
      <c r="R250" s="11" t="s">
        <v>1137</v>
      </c>
      <c r="S250" s="11" t="s">
        <v>1138</v>
      </c>
      <c r="T250" s="11" t="s">
        <v>1139</v>
      </c>
      <c r="U250" s="12">
        <v>40634</v>
      </c>
      <c r="W250" s="11" t="s">
        <v>1140</v>
      </c>
      <c r="X250" s="11" t="s">
        <v>29</v>
      </c>
      <c r="Y250" s="11" t="s">
        <v>29</v>
      </c>
      <c r="Z250">
        <v>43525</v>
      </c>
      <c r="AB250" s="11" t="s">
        <v>6107</v>
      </c>
      <c r="AC250" s="11" t="s">
        <v>1129</v>
      </c>
      <c r="AD250" s="11" t="s">
        <v>29</v>
      </c>
      <c r="AE250" s="11" t="s">
        <v>29</v>
      </c>
      <c r="AF250" s="11" t="s">
        <v>6502</v>
      </c>
      <c r="AG250" s="11" t="s">
        <v>6993</v>
      </c>
      <c r="AH250" s="11" t="s">
        <v>6975</v>
      </c>
      <c r="AI250" s="11" t="s">
        <v>6976</v>
      </c>
      <c r="AJ250" s="11" t="s">
        <v>7090</v>
      </c>
      <c r="AK250" s="11" t="s">
        <v>7082</v>
      </c>
      <c r="AL250" s="11" t="s">
        <v>7268</v>
      </c>
      <c r="AM250" s="11" t="s">
        <v>29</v>
      </c>
      <c r="AN250" s="11" t="s">
        <v>6991</v>
      </c>
      <c r="AO250" s="11" t="s">
        <v>7308</v>
      </c>
      <c r="AP250" s="11" t="s">
        <v>7323</v>
      </c>
      <c r="AQ250" s="11" t="s">
        <v>7314</v>
      </c>
    </row>
    <row r="251" spans="1:43" ht="30" x14ac:dyDescent="0.25">
      <c r="A251" s="10">
        <v>171</v>
      </c>
      <c r="B251" s="10">
        <v>1351</v>
      </c>
      <c r="C251" s="11" t="s">
        <v>6698</v>
      </c>
      <c r="D251" s="11" t="s">
        <v>4837</v>
      </c>
      <c r="E251" s="11" t="s">
        <v>3761</v>
      </c>
      <c r="F251" s="11" t="s">
        <v>146</v>
      </c>
      <c r="G251" s="11" t="s">
        <v>27</v>
      </c>
      <c r="H251" s="11" t="s">
        <v>6610</v>
      </c>
      <c r="I251" s="11" t="s">
        <v>97</v>
      </c>
      <c r="J251" s="11" t="s">
        <v>3474</v>
      </c>
      <c r="K251" s="11" t="s">
        <v>1129</v>
      </c>
      <c r="L251" s="11" t="s">
        <v>101</v>
      </c>
      <c r="M251" s="11" t="s">
        <v>32</v>
      </c>
      <c r="N251" s="11" t="s">
        <v>893</v>
      </c>
      <c r="O251" s="11" t="s">
        <v>3629</v>
      </c>
      <c r="P251" s="11" t="s">
        <v>1136</v>
      </c>
      <c r="Q251" s="11" t="s">
        <v>34</v>
      </c>
      <c r="R251" s="11" t="s">
        <v>1137</v>
      </c>
      <c r="S251" s="11" t="s">
        <v>1138</v>
      </c>
      <c r="T251" s="11" t="s">
        <v>1139</v>
      </c>
      <c r="U251" s="12">
        <v>40634</v>
      </c>
      <c r="W251" s="11" t="s">
        <v>1140</v>
      </c>
      <c r="X251" s="11" t="s">
        <v>29</v>
      </c>
      <c r="Y251" s="11" t="s">
        <v>29</v>
      </c>
      <c r="AB251" s="11" t="s">
        <v>1128</v>
      </c>
      <c r="AC251" s="11" t="s">
        <v>1130</v>
      </c>
      <c r="AD251" s="11" t="s">
        <v>1131</v>
      </c>
      <c r="AE251" s="11" t="s">
        <v>29</v>
      </c>
      <c r="AF251" s="11" t="s">
        <v>5767</v>
      </c>
      <c r="AG251" s="11" t="s">
        <v>6984</v>
      </c>
      <c r="AH251" s="11" t="s">
        <v>6975</v>
      </c>
      <c r="AI251" s="11" t="s">
        <v>6976</v>
      </c>
      <c r="AJ251" s="11" t="s">
        <v>7090</v>
      </c>
      <c r="AK251" s="11" t="s">
        <v>7082</v>
      </c>
      <c r="AL251" s="11" t="s">
        <v>7150</v>
      </c>
      <c r="AM251" s="11" t="s">
        <v>29</v>
      </c>
      <c r="AN251" s="11" t="s">
        <v>6991</v>
      </c>
      <c r="AO251" s="11" t="s">
        <v>7308</v>
      </c>
      <c r="AP251" s="11" t="s">
        <v>7323</v>
      </c>
      <c r="AQ251" s="11" t="s">
        <v>7314</v>
      </c>
    </row>
    <row r="252" spans="1:43" ht="30" x14ac:dyDescent="0.25">
      <c r="A252" s="10">
        <v>171</v>
      </c>
      <c r="B252" s="10">
        <v>1350</v>
      </c>
      <c r="C252" s="11" t="s">
        <v>6698</v>
      </c>
      <c r="D252" s="11" t="s">
        <v>4837</v>
      </c>
      <c r="E252" s="11" t="s">
        <v>3761</v>
      </c>
      <c r="F252" s="11" t="s">
        <v>146</v>
      </c>
      <c r="G252" s="11" t="s">
        <v>27</v>
      </c>
      <c r="H252" s="11" t="s">
        <v>6610</v>
      </c>
      <c r="I252" s="11" t="s">
        <v>97</v>
      </c>
      <c r="J252" s="11" t="s">
        <v>3474</v>
      </c>
      <c r="K252" s="11" t="s">
        <v>1129</v>
      </c>
      <c r="L252" s="11" t="s">
        <v>101</v>
      </c>
      <c r="M252" s="11" t="s">
        <v>32</v>
      </c>
      <c r="N252" s="11" t="s">
        <v>893</v>
      </c>
      <c r="O252" s="11" t="s">
        <v>3629</v>
      </c>
      <c r="P252" s="11" t="s">
        <v>1132</v>
      </c>
      <c r="Q252" s="11" t="s">
        <v>34</v>
      </c>
      <c r="R252" s="11" t="s">
        <v>1133</v>
      </c>
      <c r="S252" s="11" t="s">
        <v>1134</v>
      </c>
      <c r="T252" s="11" t="s">
        <v>461</v>
      </c>
      <c r="U252" s="12">
        <v>40588</v>
      </c>
      <c r="W252" s="11" t="s">
        <v>1135</v>
      </c>
      <c r="X252" s="11" t="s">
        <v>29</v>
      </c>
      <c r="Y252" s="11" t="s">
        <v>29</v>
      </c>
      <c r="AB252" s="11" t="s">
        <v>1128</v>
      </c>
      <c r="AC252" s="11" t="s">
        <v>1130</v>
      </c>
      <c r="AD252" s="11" t="s">
        <v>1131</v>
      </c>
      <c r="AE252" s="11" t="s">
        <v>29</v>
      </c>
      <c r="AF252" s="11" t="s">
        <v>5767</v>
      </c>
      <c r="AG252" s="11" t="s">
        <v>6984</v>
      </c>
      <c r="AH252" s="11" t="s">
        <v>6975</v>
      </c>
      <c r="AI252" s="11" t="s">
        <v>6976</v>
      </c>
      <c r="AJ252" s="11" t="s">
        <v>7090</v>
      </c>
      <c r="AK252" s="11" t="s">
        <v>7082</v>
      </c>
      <c r="AL252" s="11" t="s">
        <v>7150</v>
      </c>
      <c r="AM252" s="11" t="s">
        <v>29</v>
      </c>
      <c r="AN252" s="11" t="s">
        <v>6991</v>
      </c>
      <c r="AO252" s="11" t="s">
        <v>7308</v>
      </c>
      <c r="AP252" s="11" t="s">
        <v>7323</v>
      </c>
      <c r="AQ252" s="11" t="s">
        <v>7314</v>
      </c>
    </row>
    <row r="253" spans="1:43" ht="30" x14ac:dyDescent="0.25">
      <c r="A253" s="10">
        <v>273</v>
      </c>
      <c r="B253" s="10">
        <v>1722</v>
      </c>
      <c r="C253" s="11" t="s">
        <v>6729</v>
      </c>
      <c r="D253" s="11" t="s">
        <v>2637</v>
      </c>
      <c r="E253" s="11" t="s">
        <v>29</v>
      </c>
      <c r="F253" s="11" t="s">
        <v>380</v>
      </c>
      <c r="G253" s="11" t="s">
        <v>27</v>
      </c>
      <c r="H253" s="11" t="s">
        <v>6654</v>
      </c>
      <c r="I253" s="11" t="s">
        <v>381</v>
      </c>
      <c r="J253" s="11" t="s">
        <v>3488</v>
      </c>
      <c r="K253" s="11" t="s">
        <v>2638</v>
      </c>
      <c r="L253" s="11" t="s">
        <v>150</v>
      </c>
      <c r="M253" s="11" t="s">
        <v>32</v>
      </c>
      <c r="N253" s="11" t="s">
        <v>7380</v>
      </c>
      <c r="O253" s="11" t="s">
        <v>4350</v>
      </c>
      <c r="P253" s="11" t="s">
        <v>2645</v>
      </c>
      <c r="Q253" s="11" t="s">
        <v>122</v>
      </c>
      <c r="R253" s="11" t="s">
        <v>2646</v>
      </c>
      <c r="S253" s="11" t="s">
        <v>2647</v>
      </c>
      <c r="T253" s="11" t="s">
        <v>128</v>
      </c>
      <c r="U253" s="12">
        <v>41884</v>
      </c>
      <c r="W253" s="11" t="s">
        <v>2648</v>
      </c>
      <c r="X253" s="11" t="s">
        <v>29</v>
      </c>
      <c r="Y253" s="11" t="s">
        <v>29</v>
      </c>
      <c r="AB253" s="11" t="s">
        <v>2636</v>
      </c>
      <c r="AC253" s="11" t="s">
        <v>2639</v>
      </c>
      <c r="AD253" s="11" t="s">
        <v>2640</v>
      </c>
      <c r="AE253" s="11" t="s">
        <v>6470</v>
      </c>
      <c r="AF253" s="11" t="s">
        <v>5787</v>
      </c>
      <c r="AG253" s="11" t="s">
        <v>6996</v>
      </c>
      <c r="AH253" s="11" t="s">
        <v>6975</v>
      </c>
      <c r="AI253" s="11" t="s">
        <v>6976</v>
      </c>
      <c r="AJ253" s="11" t="s">
        <v>7108</v>
      </c>
      <c r="AK253" s="11" t="s">
        <v>7076</v>
      </c>
      <c r="AL253" s="11" t="s">
        <v>7175</v>
      </c>
      <c r="AM253" s="11" t="s">
        <v>29</v>
      </c>
      <c r="AN253" s="11" t="s">
        <v>7656</v>
      </c>
      <c r="AO253" s="11" t="s">
        <v>7308</v>
      </c>
      <c r="AP253" s="11" t="s">
        <v>7309</v>
      </c>
      <c r="AQ253" s="11" t="s">
        <v>7322</v>
      </c>
    </row>
    <row r="254" spans="1:43" ht="30" x14ac:dyDescent="0.25">
      <c r="A254" s="10">
        <v>273</v>
      </c>
      <c r="B254" s="10">
        <v>1721</v>
      </c>
      <c r="C254" s="11" t="s">
        <v>6729</v>
      </c>
      <c r="D254" s="11" t="s">
        <v>2637</v>
      </c>
      <c r="E254" s="11" t="s">
        <v>29</v>
      </c>
      <c r="F254" s="11" t="s">
        <v>380</v>
      </c>
      <c r="G254" s="11" t="s">
        <v>27</v>
      </c>
      <c r="H254" s="11" t="s">
        <v>6654</v>
      </c>
      <c r="I254" s="11" t="s">
        <v>381</v>
      </c>
      <c r="J254" s="11" t="s">
        <v>3488</v>
      </c>
      <c r="K254" s="11" t="s">
        <v>2638</v>
      </c>
      <c r="L254" s="11" t="s">
        <v>150</v>
      </c>
      <c r="M254" s="11" t="s">
        <v>32</v>
      </c>
      <c r="N254" s="11" t="s">
        <v>7380</v>
      </c>
      <c r="O254" s="11" t="s">
        <v>4350</v>
      </c>
      <c r="P254" s="11" t="s">
        <v>2641</v>
      </c>
      <c r="Q254" s="11" t="s">
        <v>122</v>
      </c>
      <c r="R254" s="11" t="s">
        <v>1912</v>
      </c>
      <c r="S254" s="11" t="s">
        <v>2642</v>
      </c>
      <c r="T254" s="11" t="s">
        <v>2643</v>
      </c>
      <c r="U254" s="12">
        <v>41122</v>
      </c>
      <c r="W254" s="11" t="s">
        <v>2644</v>
      </c>
      <c r="X254" s="11" t="s">
        <v>29</v>
      </c>
      <c r="Y254" s="11" t="s">
        <v>29</v>
      </c>
      <c r="AB254" s="11" t="s">
        <v>2636</v>
      </c>
      <c r="AC254" s="11" t="s">
        <v>2639</v>
      </c>
      <c r="AD254" s="11" t="s">
        <v>2640</v>
      </c>
      <c r="AE254" s="11" t="s">
        <v>6470</v>
      </c>
      <c r="AF254" s="11" t="s">
        <v>5787</v>
      </c>
      <c r="AG254" s="11" t="s">
        <v>6996</v>
      </c>
      <c r="AH254" s="11" t="s">
        <v>6975</v>
      </c>
      <c r="AI254" s="11" t="s">
        <v>6976</v>
      </c>
      <c r="AJ254" s="11" t="s">
        <v>7108</v>
      </c>
      <c r="AK254" s="11" t="s">
        <v>7076</v>
      </c>
      <c r="AL254" s="11" t="s">
        <v>7175</v>
      </c>
      <c r="AM254" s="11" t="s">
        <v>29</v>
      </c>
      <c r="AN254" s="11" t="s">
        <v>7656</v>
      </c>
      <c r="AO254" s="11" t="s">
        <v>7308</v>
      </c>
      <c r="AP254" s="11" t="s">
        <v>7309</v>
      </c>
      <c r="AQ254" s="11" t="s">
        <v>7322</v>
      </c>
    </row>
    <row r="255" spans="1:43" ht="30" x14ac:dyDescent="0.25">
      <c r="A255" s="10">
        <v>273</v>
      </c>
      <c r="B255" s="10">
        <v>1723</v>
      </c>
      <c r="C255" s="11" t="s">
        <v>6729</v>
      </c>
      <c r="D255" s="11" t="s">
        <v>2637</v>
      </c>
      <c r="E255" s="11" t="s">
        <v>29</v>
      </c>
      <c r="F255" s="11" t="s">
        <v>380</v>
      </c>
      <c r="G255" s="11" t="s">
        <v>27</v>
      </c>
      <c r="H255" s="11" t="s">
        <v>6654</v>
      </c>
      <c r="I255" s="11" t="s">
        <v>381</v>
      </c>
      <c r="J255" s="11" t="s">
        <v>3488</v>
      </c>
      <c r="K255" s="11" t="s">
        <v>2638</v>
      </c>
      <c r="L255" s="11" t="s">
        <v>150</v>
      </c>
      <c r="M255" s="11" t="s">
        <v>32</v>
      </c>
      <c r="N255" s="11" t="s">
        <v>7380</v>
      </c>
      <c r="O255" s="11" t="s">
        <v>4350</v>
      </c>
      <c r="P255" s="11" t="s">
        <v>2649</v>
      </c>
      <c r="Q255" s="11" t="s">
        <v>83</v>
      </c>
      <c r="R255" s="11" t="s">
        <v>2650</v>
      </c>
      <c r="S255" s="11" t="s">
        <v>2651</v>
      </c>
      <c r="T255" s="11" t="s">
        <v>2652</v>
      </c>
      <c r="U255" s="12">
        <v>41736</v>
      </c>
      <c r="W255" s="11" t="s">
        <v>2653</v>
      </c>
      <c r="X255" s="11" t="s">
        <v>29</v>
      </c>
      <c r="Y255" s="11" t="s">
        <v>29</v>
      </c>
      <c r="AB255" s="11" t="s">
        <v>2636</v>
      </c>
      <c r="AC255" s="11" t="s">
        <v>2639</v>
      </c>
      <c r="AD255" s="11" t="s">
        <v>2640</v>
      </c>
      <c r="AE255" s="11" t="s">
        <v>6470</v>
      </c>
      <c r="AF255" s="11" t="s">
        <v>5787</v>
      </c>
      <c r="AG255" s="11" t="s">
        <v>6996</v>
      </c>
      <c r="AH255" s="11" t="s">
        <v>6975</v>
      </c>
      <c r="AI255" s="11" t="s">
        <v>6976</v>
      </c>
      <c r="AJ255" s="11" t="s">
        <v>7108</v>
      </c>
      <c r="AK255" s="11" t="s">
        <v>7076</v>
      </c>
      <c r="AL255" s="11" t="s">
        <v>7175</v>
      </c>
      <c r="AM255" s="11" t="s">
        <v>29</v>
      </c>
      <c r="AN255" s="11" t="s">
        <v>7656</v>
      </c>
      <c r="AO255" s="11" t="s">
        <v>7308</v>
      </c>
      <c r="AP255" s="11" t="s">
        <v>7309</v>
      </c>
      <c r="AQ255" s="11" t="s">
        <v>7322</v>
      </c>
    </row>
    <row r="256" spans="1:43" ht="30" x14ac:dyDescent="0.25">
      <c r="A256" s="10">
        <v>272</v>
      </c>
      <c r="B256" s="10">
        <v>1720</v>
      </c>
      <c r="C256" s="11" t="s">
        <v>6728</v>
      </c>
      <c r="D256" s="11" t="s">
        <v>70</v>
      </c>
      <c r="E256" s="11" t="s">
        <v>2626</v>
      </c>
      <c r="F256" s="11" t="s">
        <v>26</v>
      </c>
      <c r="G256" s="11" t="s">
        <v>27</v>
      </c>
      <c r="H256" s="11" t="s">
        <v>6617</v>
      </c>
      <c r="I256" s="11" t="s">
        <v>28</v>
      </c>
      <c r="J256" s="11" t="s">
        <v>3472</v>
      </c>
      <c r="K256" s="11" t="s">
        <v>2627</v>
      </c>
      <c r="L256" s="11" t="s">
        <v>150</v>
      </c>
      <c r="M256" s="11" t="s">
        <v>32</v>
      </c>
      <c r="N256" s="11" t="s">
        <v>7380</v>
      </c>
      <c r="O256" s="11" t="s">
        <v>3653</v>
      </c>
      <c r="P256" s="11" t="s">
        <v>2633</v>
      </c>
      <c r="Q256" s="11" t="s">
        <v>34</v>
      </c>
      <c r="R256" s="11" t="s">
        <v>843</v>
      </c>
      <c r="S256" s="11" t="s">
        <v>2634</v>
      </c>
      <c r="T256" s="11" t="s">
        <v>133</v>
      </c>
      <c r="U256" s="12">
        <v>40700</v>
      </c>
      <c r="W256" s="11" t="s">
        <v>2635</v>
      </c>
      <c r="X256" s="11" t="s">
        <v>29</v>
      </c>
      <c r="Y256" s="11" t="s">
        <v>29</v>
      </c>
      <c r="AB256" s="11" t="s">
        <v>2625</v>
      </c>
      <c r="AC256" s="11" t="s">
        <v>2628</v>
      </c>
      <c r="AD256" s="11" t="s">
        <v>2629</v>
      </c>
      <c r="AE256" s="11" t="s">
        <v>6470</v>
      </c>
      <c r="AF256" s="11" t="s">
        <v>5786</v>
      </c>
      <c r="AG256" s="11" t="s">
        <v>6989</v>
      </c>
      <c r="AH256" s="11" t="s">
        <v>6975</v>
      </c>
      <c r="AI256" s="11" t="s">
        <v>6976</v>
      </c>
      <c r="AJ256" s="11" t="s">
        <v>7075</v>
      </c>
      <c r="AK256" s="11" t="s">
        <v>7076</v>
      </c>
      <c r="AL256" s="11" t="s">
        <v>7174</v>
      </c>
      <c r="AM256" s="11" t="s">
        <v>29</v>
      </c>
      <c r="AN256" s="11" t="s">
        <v>7656</v>
      </c>
      <c r="AO256" s="11" t="s">
        <v>7308</v>
      </c>
      <c r="AP256" s="11" t="s">
        <v>7309</v>
      </c>
      <c r="AQ256" s="11" t="s">
        <v>7310</v>
      </c>
    </row>
    <row r="257" spans="1:43" ht="30" x14ac:dyDescent="0.25">
      <c r="A257" s="10">
        <v>272</v>
      </c>
      <c r="B257" s="10">
        <v>1719</v>
      </c>
      <c r="C257" s="11" t="s">
        <v>6728</v>
      </c>
      <c r="D257" s="11" t="s">
        <v>70</v>
      </c>
      <c r="E257" s="11" t="s">
        <v>2626</v>
      </c>
      <c r="F257" s="11" t="s">
        <v>26</v>
      </c>
      <c r="G257" s="11" t="s">
        <v>27</v>
      </c>
      <c r="H257" s="11" t="s">
        <v>6617</v>
      </c>
      <c r="I257" s="11" t="s">
        <v>28</v>
      </c>
      <c r="J257" s="11" t="s">
        <v>3472</v>
      </c>
      <c r="K257" s="11" t="s">
        <v>2627</v>
      </c>
      <c r="L257" s="11" t="s">
        <v>150</v>
      </c>
      <c r="M257" s="11" t="s">
        <v>32</v>
      </c>
      <c r="N257" s="11" t="s">
        <v>7380</v>
      </c>
      <c r="O257" s="11" t="s">
        <v>3653</v>
      </c>
      <c r="P257" s="11" t="s">
        <v>2630</v>
      </c>
      <c r="Q257" s="11" t="s">
        <v>83</v>
      </c>
      <c r="R257" s="11" t="s">
        <v>2181</v>
      </c>
      <c r="S257" s="11" t="s">
        <v>2631</v>
      </c>
      <c r="T257" s="11" t="s">
        <v>91</v>
      </c>
      <c r="U257" s="12">
        <v>42139</v>
      </c>
      <c r="W257" s="11" t="s">
        <v>2632</v>
      </c>
      <c r="X257" s="11" t="s">
        <v>29</v>
      </c>
      <c r="Y257" s="11" t="s">
        <v>29</v>
      </c>
      <c r="AB257" s="11" t="s">
        <v>2625</v>
      </c>
      <c r="AC257" s="11" t="s">
        <v>2628</v>
      </c>
      <c r="AD257" s="11" t="s">
        <v>2629</v>
      </c>
      <c r="AE257" s="11" t="s">
        <v>6470</v>
      </c>
      <c r="AF257" s="11" t="s">
        <v>5786</v>
      </c>
      <c r="AG257" s="11" t="s">
        <v>6989</v>
      </c>
      <c r="AH257" s="11" t="s">
        <v>6975</v>
      </c>
      <c r="AI257" s="11" t="s">
        <v>6976</v>
      </c>
      <c r="AJ257" s="11" t="s">
        <v>7075</v>
      </c>
      <c r="AK257" s="11" t="s">
        <v>7076</v>
      </c>
      <c r="AL257" s="11" t="s">
        <v>7174</v>
      </c>
      <c r="AM257" s="11" t="s">
        <v>29</v>
      </c>
      <c r="AN257" s="11" t="s">
        <v>7656</v>
      </c>
      <c r="AO257" s="11" t="s">
        <v>7308</v>
      </c>
      <c r="AP257" s="11" t="s">
        <v>7309</v>
      </c>
      <c r="AQ257" s="11" t="s">
        <v>7310</v>
      </c>
    </row>
    <row r="258" spans="1:43" ht="30" x14ac:dyDescent="0.25">
      <c r="A258" s="10">
        <v>272</v>
      </c>
      <c r="B258" s="10">
        <v>1838</v>
      </c>
      <c r="C258" s="11" t="s">
        <v>6728</v>
      </c>
      <c r="D258" s="11" t="s">
        <v>70</v>
      </c>
      <c r="E258" s="11" t="s">
        <v>2626</v>
      </c>
      <c r="F258" s="11" t="s">
        <v>26</v>
      </c>
      <c r="G258" s="11" t="s">
        <v>27</v>
      </c>
      <c r="H258" s="11" t="s">
        <v>6617</v>
      </c>
      <c r="I258" s="11" t="s">
        <v>28</v>
      </c>
      <c r="J258" s="11" t="s">
        <v>3472</v>
      </c>
      <c r="K258" s="11" t="s">
        <v>2627</v>
      </c>
      <c r="L258" s="11" t="s">
        <v>150</v>
      </c>
      <c r="M258" s="11" t="s">
        <v>32</v>
      </c>
      <c r="N258" s="11" t="s">
        <v>7380</v>
      </c>
      <c r="O258" s="11" t="s">
        <v>3653</v>
      </c>
      <c r="P258" s="11" t="s">
        <v>4077</v>
      </c>
      <c r="Q258" s="11" t="s">
        <v>5561</v>
      </c>
      <c r="R258" s="11" t="s">
        <v>4078</v>
      </c>
      <c r="S258" s="11" t="s">
        <v>4079</v>
      </c>
      <c r="T258" s="11" t="s">
        <v>4080</v>
      </c>
      <c r="U258" s="12">
        <v>42983</v>
      </c>
      <c r="W258" s="11" t="s">
        <v>4081</v>
      </c>
      <c r="X258" s="11" t="s">
        <v>29</v>
      </c>
      <c r="Y258" s="11" t="s">
        <v>29</v>
      </c>
      <c r="AB258" s="11" t="s">
        <v>2625</v>
      </c>
      <c r="AC258" s="11" t="s">
        <v>2628</v>
      </c>
      <c r="AD258" s="11" t="s">
        <v>2629</v>
      </c>
      <c r="AE258" s="11" t="s">
        <v>6470</v>
      </c>
      <c r="AF258" s="11" t="s">
        <v>5786</v>
      </c>
      <c r="AG258" s="11" t="s">
        <v>6989</v>
      </c>
      <c r="AH258" s="11" t="s">
        <v>6975</v>
      </c>
      <c r="AI258" s="11" t="s">
        <v>6976</v>
      </c>
      <c r="AJ258" s="11" t="s">
        <v>7075</v>
      </c>
      <c r="AK258" s="11" t="s">
        <v>7076</v>
      </c>
      <c r="AL258" s="11" t="s">
        <v>7174</v>
      </c>
      <c r="AM258" s="11" t="s">
        <v>29</v>
      </c>
      <c r="AN258" s="11" t="s">
        <v>7656</v>
      </c>
      <c r="AO258" s="11" t="s">
        <v>7308</v>
      </c>
      <c r="AP258" s="11" t="s">
        <v>7309</v>
      </c>
      <c r="AQ258" s="11" t="s">
        <v>7310</v>
      </c>
    </row>
    <row r="259" spans="1:43" ht="135" x14ac:dyDescent="0.25">
      <c r="A259" s="10">
        <v>384</v>
      </c>
      <c r="B259" s="10">
        <v>1342</v>
      </c>
      <c r="C259" s="11" t="s">
        <v>6708</v>
      </c>
      <c r="D259" s="11" t="s">
        <v>7555</v>
      </c>
      <c r="E259" s="11" t="s">
        <v>29</v>
      </c>
      <c r="F259" s="11" t="s">
        <v>146</v>
      </c>
      <c r="G259" s="11" t="s">
        <v>27</v>
      </c>
      <c r="H259" s="11" t="s">
        <v>6615</v>
      </c>
      <c r="I259" s="11" t="s">
        <v>97</v>
      </c>
      <c r="J259" s="11" t="s">
        <v>3472</v>
      </c>
      <c r="K259" s="11" t="s">
        <v>7396</v>
      </c>
      <c r="L259" s="11" t="s">
        <v>31</v>
      </c>
      <c r="M259" s="11" t="s">
        <v>32</v>
      </c>
      <c r="N259" s="11" t="s">
        <v>7385</v>
      </c>
      <c r="O259" s="11" t="s">
        <v>4651</v>
      </c>
      <c r="P259" s="11" t="s">
        <v>1087</v>
      </c>
      <c r="Q259" s="11" t="s">
        <v>34</v>
      </c>
      <c r="R259" s="11" t="s">
        <v>1088</v>
      </c>
      <c r="S259" s="11" t="s">
        <v>1089</v>
      </c>
      <c r="T259" s="11" t="s">
        <v>29</v>
      </c>
      <c r="U259" s="12">
        <v>41981</v>
      </c>
      <c r="W259" s="11" t="s">
        <v>1090</v>
      </c>
      <c r="X259" s="11" t="s">
        <v>29</v>
      </c>
      <c r="Y259" s="11" t="s">
        <v>29</v>
      </c>
      <c r="AB259" s="11" t="s">
        <v>1086</v>
      </c>
      <c r="AC259" s="11" t="s">
        <v>3509</v>
      </c>
      <c r="AD259" s="11" t="s">
        <v>1085</v>
      </c>
      <c r="AE259" s="11" t="s">
        <v>3986</v>
      </c>
      <c r="AF259" s="11" t="s">
        <v>6710</v>
      </c>
      <c r="AG259" s="11" t="s">
        <v>6984</v>
      </c>
      <c r="AH259" s="11" t="s">
        <v>6975</v>
      </c>
      <c r="AI259" s="11" t="s">
        <v>6976</v>
      </c>
      <c r="AJ259" s="11" t="s">
        <v>7081</v>
      </c>
      <c r="AK259" s="11" t="s">
        <v>7082</v>
      </c>
      <c r="AL259" s="11" t="s">
        <v>7161</v>
      </c>
      <c r="AM259" s="11" t="s">
        <v>29</v>
      </c>
      <c r="AN259" s="11" t="s">
        <v>7655</v>
      </c>
      <c r="AO259" s="11" t="s">
        <v>7324</v>
      </c>
      <c r="AP259" s="11" t="s">
        <v>7309</v>
      </c>
      <c r="AQ259" s="11" t="s">
        <v>7333</v>
      </c>
    </row>
    <row r="260" spans="1:43" ht="135" x14ac:dyDescent="0.25">
      <c r="A260" s="10">
        <v>167</v>
      </c>
      <c r="B260" s="10">
        <v>1342</v>
      </c>
      <c r="C260" s="11" t="s">
        <v>6708</v>
      </c>
      <c r="D260" s="11" t="s">
        <v>4853</v>
      </c>
      <c r="E260" s="11" t="s">
        <v>25</v>
      </c>
      <c r="F260" s="11" t="s">
        <v>26</v>
      </c>
      <c r="G260" s="11" t="s">
        <v>27</v>
      </c>
      <c r="H260" s="11" t="s">
        <v>6617</v>
      </c>
      <c r="I260" s="11" t="s">
        <v>28</v>
      </c>
      <c r="J260" s="11" t="s">
        <v>3472</v>
      </c>
      <c r="K260" s="11" t="s">
        <v>7396</v>
      </c>
      <c r="L260" s="11" t="s">
        <v>31</v>
      </c>
      <c r="M260" s="11" t="s">
        <v>32</v>
      </c>
      <c r="N260" s="11" t="s">
        <v>7385</v>
      </c>
      <c r="O260" s="11" t="s">
        <v>4651</v>
      </c>
      <c r="P260" s="11" t="s">
        <v>1087</v>
      </c>
      <c r="Q260" s="11" t="s">
        <v>34</v>
      </c>
      <c r="R260" s="11" t="s">
        <v>1088</v>
      </c>
      <c r="S260" s="11" t="s">
        <v>1089</v>
      </c>
      <c r="T260" s="11" t="s">
        <v>29</v>
      </c>
      <c r="U260" s="12">
        <v>41981</v>
      </c>
      <c r="W260" s="11" t="s">
        <v>1090</v>
      </c>
      <c r="X260" s="11" t="s">
        <v>29</v>
      </c>
      <c r="Y260" s="11" t="s">
        <v>29</v>
      </c>
      <c r="AB260" s="11" t="s">
        <v>1086</v>
      </c>
      <c r="AC260" s="11" t="s">
        <v>3509</v>
      </c>
      <c r="AD260" s="11" t="s">
        <v>1085</v>
      </c>
      <c r="AE260" s="11" t="s">
        <v>3986</v>
      </c>
      <c r="AF260" s="11" t="s">
        <v>6709</v>
      </c>
      <c r="AG260" s="11" t="s">
        <v>6989</v>
      </c>
      <c r="AH260" s="11" t="s">
        <v>6975</v>
      </c>
      <c r="AI260" s="11" t="s">
        <v>6976</v>
      </c>
      <c r="AJ260" s="11" t="s">
        <v>7081</v>
      </c>
      <c r="AK260" s="11" t="s">
        <v>7082</v>
      </c>
      <c r="AL260" s="11" t="s">
        <v>7161</v>
      </c>
      <c r="AM260" s="11" t="s">
        <v>29</v>
      </c>
      <c r="AN260" s="11" t="s">
        <v>7655</v>
      </c>
      <c r="AO260" s="11" t="s">
        <v>7324</v>
      </c>
      <c r="AP260" s="11" t="s">
        <v>7309</v>
      </c>
      <c r="AQ260" s="11" t="s">
        <v>7333</v>
      </c>
    </row>
    <row r="261" spans="1:43" ht="135" x14ac:dyDescent="0.25">
      <c r="A261" s="10">
        <v>167</v>
      </c>
      <c r="B261" s="10">
        <v>1905</v>
      </c>
      <c r="C261" s="11" t="s">
        <v>6708</v>
      </c>
      <c r="D261" s="11" t="s">
        <v>4853</v>
      </c>
      <c r="E261" s="11" t="s">
        <v>25</v>
      </c>
      <c r="F261" s="11" t="s">
        <v>26</v>
      </c>
      <c r="G261" s="11" t="s">
        <v>27</v>
      </c>
      <c r="H261" s="11" t="s">
        <v>6617</v>
      </c>
      <c r="I261" s="11" t="s">
        <v>28</v>
      </c>
      <c r="J261" s="11" t="s">
        <v>3472</v>
      </c>
      <c r="K261" s="11" t="s">
        <v>7396</v>
      </c>
      <c r="L261" s="11" t="s">
        <v>31</v>
      </c>
      <c r="M261" s="11" t="s">
        <v>32</v>
      </c>
      <c r="N261" s="11" t="s">
        <v>7385</v>
      </c>
      <c r="O261" s="11" t="s">
        <v>4651</v>
      </c>
      <c r="P261" s="11" t="s">
        <v>4677</v>
      </c>
      <c r="Q261" s="11" t="s">
        <v>5561</v>
      </c>
      <c r="R261" s="11" t="s">
        <v>67</v>
      </c>
      <c r="S261" s="11" t="s">
        <v>1472</v>
      </c>
      <c r="T261" s="11" t="s">
        <v>1141</v>
      </c>
      <c r="U261" s="12">
        <v>43122</v>
      </c>
      <c r="W261" s="11" t="s">
        <v>4353</v>
      </c>
      <c r="X261" s="11" t="s">
        <v>29</v>
      </c>
      <c r="Y261" s="11" t="s">
        <v>29</v>
      </c>
      <c r="AB261" s="11" t="s">
        <v>1086</v>
      </c>
      <c r="AC261" s="11" t="s">
        <v>3509</v>
      </c>
      <c r="AD261" s="11" t="s">
        <v>1085</v>
      </c>
      <c r="AE261" s="11" t="s">
        <v>3986</v>
      </c>
      <c r="AF261" s="11" t="s">
        <v>6709</v>
      </c>
      <c r="AG261" s="11" t="s">
        <v>6989</v>
      </c>
      <c r="AH261" s="11" t="s">
        <v>6975</v>
      </c>
      <c r="AI261" s="11" t="s">
        <v>6976</v>
      </c>
      <c r="AJ261" s="11" t="s">
        <v>7081</v>
      </c>
      <c r="AK261" s="11" t="s">
        <v>7082</v>
      </c>
      <c r="AL261" s="11" t="s">
        <v>7161</v>
      </c>
      <c r="AM261" s="11" t="s">
        <v>29</v>
      </c>
      <c r="AN261" s="11" t="s">
        <v>7655</v>
      </c>
      <c r="AO261" s="11" t="s">
        <v>7324</v>
      </c>
      <c r="AP261" s="11" t="s">
        <v>7309</v>
      </c>
      <c r="AQ261" s="11" t="s">
        <v>7333</v>
      </c>
    </row>
    <row r="262" spans="1:43" ht="135" x14ac:dyDescent="0.25">
      <c r="A262" s="10">
        <v>384</v>
      </c>
      <c r="B262" s="10">
        <v>1905</v>
      </c>
      <c r="C262" s="11" t="s">
        <v>6708</v>
      </c>
      <c r="D262" s="11" t="s">
        <v>7555</v>
      </c>
      <c r="E262" s="11" t="s">
        <v>29</v>
      </c>
      <c r="F262" s="11" t="s">
        <v>146</v>
      </c>
      <c r="G262" s="11" t="s">
        <v>27</v>
      </c>
      <c r="H262" s="11" t="s">
        <v>6615</v>
      </c>
      <c r="I262" s="11" t="s">
        <v>97</v>
      </c>
      <c r="J262" s="11" t="s">
        <v>3472</v>
      </c>
      <c r="K262" s="11" t="s">
        <v>7396</v>
      </c>
      <c r="L262" s="11" t="s">
        <v>31</v>
      </c>
      <c r="M262" s="11" t="s">
        <v>32</v>
      </c>
      <c r="N262" s="11" t="s">
        <v>7385</v>
      </c>
      <c r="O262" s="11" t="s">
        <v>4651</v>
      </c>
      <c r="P262" s="11" t="s">
        <v>4677</v>
      </c>
      <c r="Q262" s="11" t="s">
        <v>5561</v>
      </c>
      <c r="R262" s="11" t="s">
        <v>67</v>
      </c>
      <c r="S262" s="11" t="s">
        <v>1472</v>
      </c>
      <c r="T262" s="11" t="s">
        <v>1141</v>
      </c>
      <c r="U262" s="12">
        <v>43122</v>
      </c>
      <c r="W262" s="11" t="s">
        <v>4353</v>
      </c>
      <c r="X262" s="11" t="s">
        <v>29</v>
      </c>
      <c r="Y262" s="11" t="s">
        <v>29</v>
      </c>
      <c r="AB262" s="11" t="s">
        <v>1086</v>
      </c>
      <c r="AC262" s="11" t="s">
        <v>3509</v>
      </c>
      <c r="AD262" s="11" t="s">
        <v>1085</v>
      </c>
      <c r="AE262" s="11" t="s">
        <v>3986</v>
      </c>
      <c r="AF262" s="11" t="s">
        <v>6710</v>
      </c>
      <c r="AG262" s="11" t="s">
        <v>6984</v>
      </c>
      <c r="AH262" s="11" t="s">
        <v>6975</v>
      </c>
      <c r="AI262" s="11" t="s">
        <v>6976</v>
      </c>
      <c r="AJ262" s="11" t="s">
        <v>7081</v>
      </c>
      <c r="AK262" s="11" t="s">
        <v>7082</v>
      </c>
      <c r="AL262" s="11" t="s">
        <v>7161</v>
      </c>
      <c r="AM262" s="11" t="s">
        <v>29</v>
      </c>
      <c r="AN262" s="11" t="s">
        <v>7655</v>
      </c>
      <c r="AO262" s="11" t="s">
        <v>7324</v>
      </c>
      <c r="AP262" s="11" t="s">
        <v>7309</v>
      </c>
      <c r="AQ262" s="11" t="s">
        <v>7333</v>
      </c>
    </row>
    <row r="263" spans="1:43" ht="135" x14ac:dyDescent="0.25">
      <c r="A263" s="10">
        <v>384</v>
      </c>
      <c r="B263" s="10">
        <v>1859</v>
      </c>
      <c r="C263" s="11" t="s">
        <v>6708</v>
      </c>
      <c r="D263" s="11" t="s">
        <v>7555</v>
      </c>
      <c r="E263" s="11" t="s">
        <v>29</v>
      </c>
      <c r="F263" s="11" t="s">
        <v>146</v>
      </c>
      <c r="G263" s="11" t="s">
        <v>27</v>
      </c>
      <c r="H263" s="11" t="s">
        <v>6615</v>
      </c>
      <c r="I263" s="11" t="s">
        <v>97</v>
      </c>
      <c r="J263" s="11" t="s">
        <v>3472</v>
      </c>
      <c r="K263" s="11" t="s">
        <v>7396</v>
      </c>
      <c r="L263" s="11" t="s">
        <v>31</v>
      </c>
      <c r="M263" s="11" t="s">
        <v>32</v>
      </c>
      <c r="N263" s="11" t="s">
        <v>7385</v>
      </c>
      <c r="O263" s="11" t="s">
        <v>4651</v>
      </c>
      <c r="P263" s="11" t="s">
        <v>4172</v>
      </c>
      <c r="Q263" s="11" t="s">
        <v>34</v>
      </c>
      <c r="R263" s="11" t="s">
        <v>1036</v>
      </c>
      <c r="S263" s="11" t="s">
        <v>4173</v>
      </c>
      <c r="T263" s="11" t="s">
        <v>4174</v>
      </c>
      <c r="U263" s="12">
        <v>43038</v>
      </c>
      <c r="W263" s="11" t="s">
        <v>4175</v>
      </c>
      <c r="X263" s="11" t="s">
        <v>29</v>
      </c>
      <c r="Y263" s="11" t="s">
        <v>29</v>
      </c>
      <c r="AB263" s="11" t="s">
        <v>1086</v>
      </c>
      <c r="AC263" s="11" t="s">
        <v>3509</v>
      </c>
      <c r="AD263" s="11" t="s">
        <v>1085</v>
      </c>
      <c r="AE263" s="11" t="s">
        <v>3986</v>
      </c>
      <c r="AF263" s="11" t="s">
        <v>6710</v>
      </c>
      <c r="AG263" s="11" t="s">
        <v>6984</v>
      </c>
      <c r="AH263" s="11" t="s">
        <v>6975</v>
      </c>
      <c r="AI263" s="11" t="s">
        <v>6976</v>
      </c>
      <c r="AJ263" s="11" t="s">
        <v>7081</v>
      </c>
      <c r="AK263" s="11" t="s">
        <v>7082</v>
      </c>
      <c r="AL263" s="11" t="s">
        <v>7161</v>
      </c>
      <c r="AM263" s="11" t="s">
        <v>29</v>
      </c>
      <c r="AN263" s="11" t="s">
        <v>7655</v>
      </c>
      <c r="AO263" s="11" t="s">
        <v>7324</v>
      </c>
      <c r="AP263" s="11" t="s">
        <v>7309</v>
      </c>
      <c r="AQ263" s="11" t="s">
        <v>7333</v>
      </c>
    </row>
    <row r="264" spans="1:43" ht="135" x14ac:dyDescent="0.25">
      <c r="A264" s="10">
        <v>167</v>
      </c>
      <c r="B264" s="10">
        <v>1859</v>
      </c>
      <c r="C264" s="11" t="s">
        <v>6708</v>
      </c>
      <c r="D264" s="11" t="s">
        <v>4853</v>
      </c>
      <c r="E264" s="11" t="s">
        <v>25</v>
      </c>
      <c r="F264" s="11" t="s">
        <v>26</v>
      </c>
      <c r="G264" s="11" t="s">
        <v>27</v>
      </c>
      <c r="H264" s="11" t="s">
        <v>6617</v>
      </c>
      <c r="I264" s="11" t="s">
        <v>28</v>
      </c>
      <c r="J264" s="11" t="s">
        <v>3472</v>
      </c>
      <c r="K264" s="11" t="s">
        <v>7396</v>
      </c>
      <c r="L264" s="11" t="s">
        <v>31</v>
      </c>
      <c r="M264" s="11" t="s">
        <v>32</v>
      </c>
      <c r="N264" s="11" t="s">
        <v>7385</v>
      </c>
      <c r="O264" s="11" t="s">
        <v>4651</v>
      </c>
      <c r="P264" s="11" t="s">
        <v>4172</v>
      </c>
      <c r="Q264" s="11" t="s">
        <v>34</v>
      </c>
      <c r="R264" s="11" t="s">
        <v>1036</v>
      </c>
      <c r="S264" s="11" t="s">
        <v>4173</v>
      </c>
      <c r="T264" s="11" t="s">
        <v>4174</v>
      </c>
      <c r="U264" s="12">
        <v>43038</v>
      </c>
      <c r="W264" s="11" t="s">
        <v>4175</v>
      </c>
      <c r="X264" s="11" t="s">
        <v>29</v>
      </c>
      <c r="Y264" s="11" t="s">
        <v>29</v>
      </c>
      <c r="AB264" s="11" t="s">
        <v>1086</v>
      </c>
      <c r="AC264" s="11" t="s">
        <v>3509</v>
      </c>
      <c r="AD264" s="11" t="s">
        <v>1085</v>
      </c>
      <c r="AE264" s="11" t="s">
        <v>3986</v>
      </c>
      <c r="AF264" s="11" t="s">
        <v>6709</v>
      </c>
      <c r="AG264" s="11" t="s">
        <v>6989</v>
      </c>
      <c r="AH264" s="11" t="s">
        <v>6975</v>
      </c>
      <c r="AI264" s="11" t="s">
        <v>6976</v>
      </c>
      <c r="AJ264" s="11" t="s">
        <v>7081</v>
      </c>
      <c r="AK264" s="11" t="s">
        <v>7082</v>
      </c>
      <c r="AL264" s="11" t="s">
        <v>7161</v>
      </c>
      <c r="AM264" s="11" t="s">
        <v>29</v>
      </c>
      <c r="AN264" s="11" t="s">
        <v>7655</v>
      </c>
      <c r="AO264" s="11" t="s">
        <v>7324</v>
      </c>
      <c r="AP264" s="11" t="s">
        <v>7309</v>
      </c>
      <c r="AQ264" s="11" t="s">
        <v>7333</v>
      </c>
    </row>
    <row r="265" spans="1:43" ht="30" x14ac:dyDescent="0.25">
      <c r="A265" s="10">
        <v>177</v>
      </c>
      <c r="B265" s="10">
        <v>1357</v>
      </c>
      <c r="C265" s="11" t="s">
        <v>6832</v>
      </c>
      <c r="D265" s="11" t="s">
        <v>497</v>
      </c>
      <c r="E265" s="11" t="s">
        <v>240</v>
      </c>
      <c r="F265" s="11" t="s">
        <v>456</v>
      </c>
      <c r="G265" s="11" t="s">
        <v>27</v>
      </c>
      <c r="H265" s="11" t="s">
        <v>6713</v>
      </c>
      <c r="I265" s="11" t="s">
        <v>28</v>
      </c>
      <c r="J265" s="11" t="s">
        <v>3472</v>
      </c>
      <c r="K265" s="11" t="s">
        <v>1195</v>
      </c>
      <c r="L265" s="11" t="s">
        <v>3762</v>
      </c>
      <c r="M265" s="11" t="s">
        <v>76</v>
      </c>
      <c r="N265" s="11" t="s">
        <v>151</v>
      </c>
      <c r="O265" s="11" t="s">
        <v>7556</v>
      </c>
      <c r="P265" s="11" t="s">
        <v>1203</v>
      </c>
      <c r="Q265" s="11" t="s">
        <v>34</v>
      </c>
      <c r="R265" s="11" t="s">
        <v>716</v>
      </c>
      <c r="S265" s="11" t="s">
        <v>1204</v>
      </c>
      <c r="T265" s="11" t="s">
        <v>143</v>
      </c>
      <c r="U265" s="12">
        <v>40756</v>
      </c>
      <c r="W265" s="11" t="s">
        <v>1205</v>
      </c>
      <c r="X265" s="11" t="s">
        <v>29</v>
      </c>
      <c r="Y265" s="11" t="s">
        <v>29</v>
      </c>
      <c r="AB265" s="11" t="s">
        <v>1194</v>
      </c>
      <c r="AC265" s="11" t="s">
        <v>1196</v>
      </c>
      <c r="AD265" s="11" t="s">
        <v>1197</v>
      </c>
      <c r="AE265" s="11" t="s">
        <v>4524</v>
      </c>
      <c r="AF265" s="11" t="s">
        <v>5863</v>
      </c>
      <c r="AG265" s="11" t="s">
        <v>6989</v>
      </c>
      <c r="AH265" s="11" t="s">
        <v>6990</v>
      </c>
      <c r="AI265" s="11" t="s">
        <v>6988</v>
      </c>
      <c r="AJ265" s="11" t="s">
        <v>343</v>
      </c>
      <c r="AK265" s="11" t="s">
        <v>7076</v>
      </c>
      <c r="AL265" s="11" t="s">
        <v>7272</v>
      </c>
      <c r="AM265" s="11" t="s">
        <v>29</v>
      </c>
      <c r="AN265" s="11" t="s">
        <v>6991</v>
      </c>
      <c r="AO265" s="11" t="s">
        <v>7308</v>
      </c>
      <c r="AP265" s="11" t="s">
        <v>7321</v>
      </c>
      <c r="AQ265" s="11" t="s">
        <v>7314</v>
      </c>
    </row>
    <row r="266" spans="1:43" ht="30" x14ac:dyDescent="0.25">
      <c r="A266" s="10">
        <v>177</v>
      </c>
      <c r="B266" s="10">
        <v>1356</v>
      </c>
      <c r="C266" s="11" t="s">
        <v>6832</v>
      </c>
      <c r="D266" s="11" t="s">
        <v>497</v>
      </c>
      <c r="E266" s="11" t="s">
        <v>240</v>
      </c>
      <c r="F266" s="11" t="s">
        <v>456</v>
      </c>
      <c r="G266" s="11" t="s">
        <v>27</v>
      </c>
      <c r="H266" s="11" t="s">
        <v>6713</v>
      </c>
      <c r="I266" s="11" t="s">
        <v>28</v>
      </c>
      <c r="J266" s="11" t="s">
        <v>3472</v>
      </c>
      <c r="K266" s="11" t="s">
        <v>1195</v>
      </c>
      <c r="L266" s="11" t="s">
        <v>3762</v>
      </c>
      <c r="M266" s="11" t="s">
        <v>76</v>
      </c>
      <c r="N266" s="11" t="s">
        <v>151</v>
      </c>
      <c r="O266" s="11" t="s">
        <v>7556</v>
      </c>
      <c r="P266" s="11" t="s">
        <v>1198</v>
      </c>
      <c r="Q266" s="11" t="s">
        <v>83</v>
      </c>
      <c r="R266" s="11" t="s">
        <v>1199</v>
      </c>
      <c r="S266" s="11" t="s">
        <v>1200</v>
      </c>
      <c r="T266" s="11" t="s">
        <v>1201</v>
      </c>
      <c r="U266" s="12">
        <v>42345</v>
      </c>
      <c r="W266" s="11" t="s">
        <v>1202</v>
      </c>
      <c r="X266" s="11" t="s">
        <v>29</v>
      </c>
      <c r="Y266" s="11" t="s">
        <v>29</v>
      </c>
      <c r="AB266" s="11" t="s">
        <v>1194</v>
      </c>
      <c r="AC266" s="11" t="s">
        <v>1196</v>
      </c>
      <c r="AD266" s="11" t="s">
        <v>1197</v>
      </c>
      <c r="AE266" s="11" t="s">
        <v>4524</v>
      </c>
      <c r="AF266" s="11" t="s">
        <v>5863</v>
      </c>
      <c r="AG266" s="11" t="s">
        <v>6989</v>
      </c>
      <c r="AH266" s="11" t="s">
        <v>6990</v>
      </c>
      <c r="AI266" s="11" t="s">
        <v>6988</v>
      </c>
      <c r="AJ266" s="11" t="s">
        <v>343</v>
      </c>
      <c r="AK266" s="11" t="s">
        <v>7076</v>
      </c>
      <c r="AL266" s="11" t="s">
        <v>7272</v>
      </c>
      <c r="AM266" s="11" t="s">
        <v>29</v>
      </c>
      <c r="AN266" s="11" t="s">
        <v>6991</v>
      </c>
      <c r="AO266" s="11" t="s">
        <v>7308</v>
      </c>
      <c r="AP266" s="11" t="s">
        <v>7321</v>
      </c>
      <c r="AQ266" s="11" t="s">
        <v>7314</v>
      </c>
    </row>
    <row r="267" spans="1:43" ht="30" x14ac:dyDescent="0.25">
      <c r="A267" s="10">
        <v>372</v>
      </c>
      <c r="B267" s="10">
        <v>1347</v>
      </c>
      <c r="C267" s="11" t="s">
        <v>6756</v>
      </c>
      <c r="D267" s="11" t="s">
        <v>5031</v>
      </c>
      <c r="E267" s="11" t="s">
        <v>95</v>
      </c>
      <c r="F267" s="11" t="s">
        <v>2718</v>
      </c>
      <c r="G267" s="11" t="s">
        <v>27</v>
      </c>
      <c r="H267" s="11" t="s">
        <v>6700</v>
      </c>
      <c r="I267" s="11" t="s">
        <v>97</v>
      </c>
      <c r="J267" s="11" t="s">
        <v>3474</v>
      </c>
      <c r="K267" s="11" t="s">
        <v>1114</v>
      </c>
      <c r="L267" s="11" t="s">
        <v>101</v>
      </c>
      <c r="M267" s="11" t="s">
        <v>32</v>
      </c>
      <c r="N267" s="11" t="s">
        <v>893</v>
      </c>
      <c r="O267" s="11" t="s">
        <v>7403</v>
      </c>
      <c r="P267" s="11" t="s">
        <v>1117</v>
      </c>
      <c r="Q267" s="11" t="s">
        <v>5561</v>
      </c>
      <c r="R267" s="11" t="s">
        <v>1118</v>
      </c>
      <c r="S267" s="11" t="s">
        <v>1119</v>
      </c>
      <c r="T267" s="11" t="s">
        <v>29</v>
      </c>
      <c r="U267" s="12">
        <v>40729</v>
      </c>
      <c r="W267" s="11" t="s">
        <v>1120</v>
      </c>
      <c r="X267" s="11" t="s">
        <v>29</v>
      </c>
      <c r="Y267" s="11" t="s">
        <v>29</v>
      </c>
      <c r="AB267" s="11" t="s">
        <v>1112</v>
      </c>
      <c r="AC267" s="11" t="s">
        <v>1115</v>
      </c>
      <c r="AD267" s="11" t="s">
        <v>1116</v>
      </c>
      <c r="AE267" s="11" t="s">
        <v>29</v>
      </c>
      <c r="AF267" s="11" t="s">
        <v>6503</v>
      </c>
      <c r="AG267" s="11" t="s">
        <v>6993</v>
      </c>
      <c r="AH267" s="11" t="s">
        <v>6975</v>
      </c>
      <c r="AI267" s="11" t="s">
        <v>6976</v>
      </c>
      <c r="AJ267" s="11" t="s">
        <v>7090</v>
      </c>
      <c r="AK267" s="11" t="s">
        <v>7082</v>
      </c>
      <c r="AL267" s="11" t="s">
        <v>7269</v>
      </c>
      <c r="AM267" s="11" t="s">
        <v>29</v>
      </c>
      <c r="AN267" s="11" t="s">
        <v>6977</v>
      </c>
      <c r="AO267" s="11" t="s">
        <v>7315</v>
      </c>
      <c r="AP267" s="11" t="s">
        <v>7323</v>
      </c>
      <c r="AQ267" s="11" t="s">
        <v>7314</v>
      </c>
    </row>
    <row r="268" spans="1:43" ht="30" x14ac:dyDescent="0.25">
      <c r="A268" s="10">
        <v>170</v>
      </c>
      <c r="B268" s="10">
        <v>1349</v>
      </c>
      <c r="C268" s="11" t="s">
        <v>6756</v>
      </c>
      <c r="D268" s="11" t="s">
        <v>441</v>
      </c>
      <c r="E268" s="11" t="s">
        <v>1113</v>
      </c>
      <c r="F268" s="11" t="s">
        <v>96</v>
      </c>
      <c r="G268" s="11" t="s">
        <v>27</v>
      </c>
      <c r="H268" s="11" t="s">
        <v>6600</v>
      </c>
      <c r="I268" s="11" t="s">
        <v>97</v>
      </c>
      <c r="J268" s="11" t="s">
        <v>3474</v>
      </c>
      <c r="K268" s="11" t="s">
        <v>1114</v>
      </c>
      <c r="L268" s="11" t="s">
        <v>101</v>
      </c>
      <c r="M268" s="11" t="s">
        <v>32</v>
      </c>
      <c r="N268" s="11" t="s">
        <v>893</v>
      </c>
      <c r="O268" s="11" t="s">
        <v>7403</v>
      </c>
      <c r="P268" s="11" t="s">
        <v>1125</v>
      </c>
      <c r="Q268" s="11" t="s">
        <v>34</v>
      </c>
      <c r="R268" s="11" t="s">
        <v>1126</v>
      </c>
      <c r="S268" s="11" t="s">
        <v>670</v>
      </c>
      <c r="T268" s="11" t="s">
        <v>29</v>
      </c>
      <c r="U268" s="12">
        <v>42632</v>
      </c>
      <c r="W268" s="11" t="s">
        <v>1127</v>
      </c>
      <c r="X268" s="11" t="s">
        <v>29</v>
      </c>
      <c r="Y268" s="11" t="s">
        <v>29</v>
      </c>
      <c r="AB268" s="11" t="s">
        <v>1112</v>
      </c>
      <c r="AC268" s="11" t="s">
        <v>1115</v>
      </c>
      <c r="AD268" s="11" t="s">
        <v>1116</v>
      </c>
      <c r="AE268" s="11" t="s">
        <v>29</v>
      </c>
      <c r="AF268" s="11" t="s">
        <v>5807</v>
      </c>
      <c r="AG268" s="11" t="s">
        <v>6974</v>
      </c>
      <c r="AH268" s="11" t="s">
        <v>6975</v>
      </c>
      <c r="AI268" s="11" t="s">
        <v>6976</v>
      </c>
      <c r="AJ268" s="11" t="s">
        <v>7090</v>
      </c>
      <c r="AK268" s="11" t="s">
        <v>7082</v>
      </c>
      <c r="AL268" s="11" t="s">
        <v>7197</v>
      </c>
      <c r="AM268" s="11" t="s">
        <v>29</v>
      </c>
      <c r="AN268" s="11" t="s">
        <v>6977</v>
      </c>
      <c r="AO268" s="11" t="s">
        <v>7315</v>
      </c>
      <c r="AP268" s="11" t="s">
        <v>7323</v>
      </c>
      <c r="AQ268" s="11" t="s">
        <v>7314</v>
      </c>
    </row>
    <row r="269" spans="1:43" ht="30" x14ac:dyDescent="0.25">
      <c r="A269" s="10">
        <v>170</v>
      </c>
      <c r="B269" s="10">
        <v>1347</v>
      </c>
      <c r="C269" s="11" t="s">
        <v>6756</v>
      </c>
      <c r="D269" s="11" t="s">
        <v>441</v>
      </c>
      <c r="E269" s="11" t="s">
        <v>1113</v>
      </c>
      <c r="F269" s="11" t="s">
        <v>96</v>
      </c>
      <c r="G269" s="11" t="s">
        <v>27</v>
      </c>
      <c r="H269" s="11" t="s">
        <v>6600</v>
      </c>
      <c r="I269" s="11" t="s">
        <v>97</v>
      </c>
      <c r="J269" s="11" t="s">
        <v>3474</v>
      </c>
      <c r="K269" s="11" t="s">
        <v>1114</v>
      </c>
      <c r="L269" s="11" t="s">
        <v>101</v>
      </c>
      <c r="M269" s="11" t="s">
        <v>32</v>
      </c>
      <c r="N269" s="11" t="s">
        <v>893</v>
      </c>
      <c r="O269" s="11" t="s">
        <v>7403</v>
      </c>
      <c r="P269" s="11" t="s">
        <v>1117</v>
      </c>
      <c r="Q269" s="11" t="s">
        <v>5561</v>
      </c>
      <c r="R269" s="11" t="s">
        <v>1118</v>
      </c>
      <c r="S269" s="11" t="s">
        <v>1119</v>
      </c>
      <c r="T269" s="11" t="s">
        <v>29</v>
      </c>
      <c r="U269" s="12">
        <v>40729</v>
      </c>
      <c r="W269" s="11" t="s">
        <v>1120</v>
      </c>
      <c r="X269" s="11" t="s">
        <v>29</v>
      </c>
      <c r="Y269" s="11" t="s">
        <v>29</v>
      </c>
      <c r="AB269" s="11" t="s">
        <v>1112</v>
      </c>
      <c r="AC269" s="11" t="s">
        <v>1115</v>
      </c>
      <c r="AD269" s="11" t="s">
        <v>1116</v>
      </c>
      <c r="AE269" s="11" t="s">
        <v>29</v>
      </c>
      <c r="AF269" s="11" t="s">
        <v>5807</v>
      </c>
      <c r="AG269" s="11" t="s">
        <v>6974</v>
      </c>
      <c r="AH269" s="11" t="s">
        <v>6975</v>
      </c>
      <c r="AI269" s="11" t="s">
        <v>6976</v>
      </c>
      <c r="AJ269" s="11" t="s">
        <v>7090</v>
      </c>
      <c r="AK269" s="11" t="s">
        <v>7082</v>
      </c>
      <c r="AL269" s="11" t="s">
        <v>7197</v>
      </c>
      <c r="AM269" s="11" t="s">
        <v>29</v>
      </c>
      <c r="AN269" s="11" t="s">
        <v>6977</v>
      </c>
      <c r="AO269" s="11" t="s">
        <v>7315</v>
      </c>
      <c r="AP269" s="11" t="s">
        <v>7323</v>
      </c>
      <c r="AQ269" s="11" t="s">
        <v>7314</v>
      </c>
    </row>
    <row r="270" spans="1:43" ht="30" x14ac:dyDescent="0.25">
      <c r="A270" s="10">
        <v>170</v>
      </c>
      <c r="B270" s="10">
        <v>1348</v>
      </c>
      <c r="C270" s="11" t="s">
        <v>6756</v>
      </c>
      <c r="D270" s="11" t="s">
        <v>441</v>
      </c>
      <c r="E270" s="11" t="s">
        <v>1113</v>
      </c>
      <c r="F270" s="11" t="s">
        <v>96</v>
      </c>
      <c r="G270" s="11" t="s">
        <v>27</v>
      </c>
      <c r="H270" s="11" t="s">
        <v>6600</v>
      </c>
      <c r="I270" s="11" t="s">
        <v>97</v>
      </c>
      <c r="J270" s="11" t="s">
        <v>3474</v>
      </c>
      <c r="K270" s="11" t="s">
        <v>1114</v>
      </c>
      <c r="L270" s="11" t="s">
        <v>101</v>
      </c>
      <c r="M270" s="11" t="s">
        <v>32</v>
      </c>
      <c r="N270" s="11" t="s">
        <v>893</v>
      </c>
      <c r="O270" s="11" t="s">
        <v>7403</v>
      </c>
      <c r="P270" s="11" t="s">
        <v>1121</v>
      </c>
      <c r="Q270" s="11" t="s">
        <v>34</v>
      </c>
      <c r="R270" s="11" t="s">
        <v>1122</v>
      </c>
      <c r="S270" s="11" t="s">
        <v>1123</v>
      </c>
      <c r="T270" s="11" t="s">
        <v>29</v>
      </c>
      <c r="U270" s="12">
        <v>40756</v>
      </c>
      <c r="W270" s="11" t="s">
        <v>1124</v>
      </c>
      <c r="X270" s="11" t="s">
        <v>29</v>
      </c>
      <c r="Y270" s="11" t="s">
        <v>29</v>
      </c>
      <c r="AB270" s="11" t="s">
        <v>1112</v>
      </c>
      <c r="AC270" s="11" t="s">
        <v>1115</v>
      </c>
      <c r="AD270" s="11" t="s">
        <v>1116</v>
      </c>
      <c r="AE270" s="11" t="s">
        <v>29</v>
      </c>
      <c r="AF270" s="11" t="s">
        <v>5807</v>
      </c>
      <c r="AG270" s="11" t="s">
        <v>6974</v>
      </c>
      <c r="AH270" s="11" t="s">
        <v>6975</v>
      </c>
      <c r="AI270" s="11" t="s">
        <v>6976</v>
      </c>
      <c r="AJ270" s="11" t="s">
        <v>7090</v>
      </c>
      <c r="AK270" s="11" t="s">
        <v>7082</v>
      </c>
      <c r="AL270" s="11" t="s">
        <v>7197</v>
      </c>
      <c r="AM270" s="11" t="s">
        <v>29</v>
      </c>
      <c r="AN270" s="11" t="s">
        <v>6977</v>
      </c>
      <c r="AO270" s="11" t="s">
        <v>7315</v>
      </c>
      <c r="AP270" s="11" t="s">
        <v>7323</v>
      </c>
      <c r="AQ270" s="11" t="s">
        <v>7314</v>
      </c>
    </row>
    <row r="271" spans="1:43" ht="30" x14ac:dyDescent="0.25">
      <c r="A271" s="10">
        <v>372</v>
      </c>
      <c r="B271" s="10">
        <v>1348</v>
      </c>
      <c r="C271" s="11" t="s">
        <v>6756</v>
      </c>
      <c r="D271" s="11" t="s">
        <v>5031</v>
      </c>
      <c r="E271" s="11" t="s">
        <v>95</v>
      </c>
      <c r="F271" s="11" t="s">
        <v>2718</v>
      </c>
      <c r="G271" s="11" t="s">
        <v>27</v>
      </c>
      <c r="H271" s="11" t="s">
        <v>6700</v>
      </c>
      <c r="I271" s="11" t="s">
        <v>97</v>
      </c>
      <c r="J271" s="11" t="s">
        <v>3474</v>
      </c>
      <c r="K271" s="11" t="s">
        <v>1114</v>
      </c>
      <c r="L271" s="11" t="s">
        <v>101</v>
      </c>
      <c r="M271" s="11" t="s">
        <v>32</v>
      </c>
      <c r="N271" s="11" t="s">
        <v>893</v>
      </c>
      <c r="O271" s="11" t="s">
        <v>7403</v>
      </c>
      <c r="P271" s="11" t="s">
        <v>1121</v>
      </c>
      <c r="Q271" s="11" t="s">
        <v>34</v>
      </c>
      <c r="R271" s="11" t="s">
        <v>1122</v>
      </c>
      <c r="S271" s="11" t="s">
        <v>1123</v>
      </c>
      <c r="T271" s="11" t="s">
        <v>29</v>
      </c>
      <c r="U271" s="12">
        <v>40756</v>
      </c>
      <c r="W271" s="11" t="s">
        <v>1124</v>
      </c>
      <c r="X271" s="11" t="s">
        <v>29</v>
      </c>
      <c r="Y271" s="11" t="s">
        <v>29</v>
      </c>
      <c r="AB271" s="11" t="s">
        <v>1112</v>
      </c>
      <c r="AC271" s="11" t="s">
        <v>1115</v>
      </c>
      <c r="AD271" s="11" t="s">
        <v>1116</v>
      </c>
      <c r="AE271" s="11" t="s">
        <v>29</v>
      </c>
      <c r="AF271" s="11" t="s">
        <v>6503</v>
      </c>
      <c r="AG271" s="11" t="s">
        <v>6993</v>
      </c>
      <c r="AH271" s="11" t="s">
        <v>6975</v>
      </c>
      <c r="AI271" s="11" t="s">
        <v>6976</v>
      </c>
      <c r="AJ271" s="11" t="s">
        <v>7090</v>
      </c>
      <c r="AK271" s="11" t="s">
        <v>7082</v>
      </c>
      <c r="AL271" s="11" t="s">
        <v>7269</v>
      </c>
      <c r="AM271" s="11" t="s">
        <v>29</v>
      </c>
      <c r="AN271" s="11" t="s">
        <v>6977</v>
      </c>
      <c r="AO271" s="11" t="s">
        <v>7315</v>
      </c>
      <c r="AP271" s="11" t="s">
        <v>7323</v>
      </c>
      <c r="AQ271" s="11" t="s">
        <v>7314</v>
      </c>
    </row>
    <row r="272" spans="1:43" ht="30" x14ac:dyDescent="0.25">
      <c r="A272" s="10">
        <v>130</v>
      </c>
      <c r="B272" s="10">
        <v>1193</v>
      </c>
      <c r="C272" s="11" t="s">
        <v>6799</v>
      </c>
      <c r="D272" s="11" t="s">
        <v>473</v>
      </c>
      <c r="E272" s="11" t="s">
        <v>339</v>
      </c>
      <c r="F272" s="11" t="s">
        <v>96</v>
      </c>
      <c r="G272" s="11" t="s">
        <v>27</v>
      </c>
      <c r="H272" s="11" t="s">
        <v>6613</v>
      </c>
      <c r="I272" s="11" t="s">
        <v>97</v>
      </c>
      <c r="J272" s="11" t="s">
        <v>3477</v>
      </c>
      <c r="K272" s="11" t="s">
        <v>474</v>
      </c>
      <c r="L272" s="11" t="s">
        <v>75</v>
      </c>
      <c r="M272" s="11" t="s">
        <v>120</v>
      </c>
      <c r="N272" s="11" t="s">
        <v>7390</v>
      </c>
      <c r="O272" s="11" t="s">
        <v>7044</v>
      </c>
      <c r="P272" s="11" t="s">
        <v>477</v>
      </c>
      <c r="Q272" s="11" t="s">
        <v>34</v>
      </c>
      <c r="R272" s="11" t="s">
        <v>478</v>
      </c>
      <c r="S272" s="11" t="s">
        <v>479</v>
      </c>
      <c r="T272" s="11" t="s">
        <v>173</v>
      </c>
      <c r="U272" s="12">
        <v>40770</v>
      </c>
      <c r="W272" s="11" t="s">
        <v>480</v>
      </c>
      <c r="X272" s="11" t="s">
        <v>29</v>
      </c>
      <c r="Y272" s="11" t="s">
        <v>29</v>
      </c>
      <c r="AB272" s="11" t="s">
        <v>3757</v>
      </c>
      <c r="AC272" s="11" t="s">
        <v>475</v>
      </c>
      <c r="AD272" s="11" t="s">
        <v>476</v>
      </c>
      <c r="AE272" s="11" t="s">
        <v>29</v>
      </c>
      <c r="AF272" s="11" t="s">
        <v>5840</v>
      </c>
      <c r="AG272" s="11" t="s">
        <v>6986</v>
      </c>
      <c r="AH272" s="11" t="s">
        <v>6987</v>
      </c>
      <c r="AI272" s="11" t="s">
        <v>7083</v>
      </c>
      <c r="AJ272" s="11" t="s">
        <v>7084</v>
      </c>
      <c r="AK272" s="11" t="s">
        <v>7076</v>
      </c>
      <c r="AL272" s="11" t="s">
        <v>7236</v>
      </c>
      <c r="AM272" s="11" t="s">
        <v>29</v>
      </c>
      <c r="AN272" s="11" t="s">
        <v>7656</v>
      </c>
      <c r="AO272" s="11" t="s">
        <v>7315</v>
      </c>
      <c r="AP272" s="11" t="s">
        <v>7316</v>
      </c>
      <c r="AQ272" s="11" t="s">
        <v>7310</v>
      </c>
    </row>
    <row r="273" spans="1:43" ht="30" x14ac:dyDescent="0.25">
      <c r="A273" s="10">
        <v>130</v>
      </c>
      <c r="B273" s="10">
        <v>2023</v>
      </c>
      <c r="C273" s="11" t="s">
        <v>6799</v>
      </c>
      <c r="D273" s="11" t="s">
        <v>473</v>
      </c>
      <c r="E273" s="11" t="s">
        <v>339</v>
      </c>
      <c r="F273" s="11" t="s">
        <v>96</v>
      </c>
      <c r="G273" s="11" t="s">
        <v>27</v>
      </c>
      <c r="H273" s="11" t="s">
        <v>6613</v>
      </c>
      <c r="I273" s="11" t="s">
        <v>97</v>
      </c>
      <c r="J273" s="11" t="s">
        <v>3477</v>
      </c>
      <c r="K273" s="11" t="s">
        <v>474</v>
      </c>
      <c r="L273" s="11" t="s">
        <v>75</v>
      </c>
      <c r="M273" s="11" t="s">
        <v>120</v>
      </c>
      <c r="N273" s="11" t="s">
        <v>7390</v>
      </c>
      <c r="O273" s="11" t="s">
        <v>7044</v>
      </c>
      <c r="P273" s="11" t="s">
        <v>5004</v>
      </c>
      <c r="Q273" s="11" t="s">
        <v>34</v>
      </c>
      <c r="R273" s="11" t="s">
        <v>5005</v>
      </c>
      <c r="S273" s="11" t="s">
        <v>5006</v>
      </c>
      <c r="T273" s="11" t="s">
        <v>4973</v>
      </c>
      <c r="U273" s="12">
        <v>43360</v>
      </c>
      <c r="W273" s="11" t="s">
        <v>5007</v>
      </c>
      <c r="X273" s="11" t="s">
        <v>29</v>
      </c>
      <c r="Y273" s="11" t="s">
        <v>29</v>
      </c>
      <c r="AB273" s="11" t="s">
        <v>3757</v>
      </c>
      <c r="AC273" s="11" t="s">
        <v>475</v>
      </c>
      <c r="AD273" s="11" t="s">
        <v>476</v>
      </c>
      <c r="AE273" s="11" t="s">
        <v>29</v>
      </c>
      <c r="AF273" s="11" t="s">
        <v>5840</v>
      </c>
      <c r="AG273" s="11" t="s">
        <v>6986</v>
      </c>
      <c r="AH273" s="11" t="s">
        <v>6987</v>
      </c>
      <c r="AI273" s="11" t="s">
        <v>7083</v>
      </c>
      <c r="AJ273" s="11" t="s">
        <v>7084</v>
      </c>
      <c r="AK273" s="11" t="s">
        <v>7076</v>
      </c>
      <c r="AL273" s="11" t="s">
        <v>7236</v>
      </c>
      <c r="AM273" s="11" t="s">
        <v>29</v>
      </c>
      <c r="AN273" s="11" t="s">
        <v>7656</v>
      </c>
      <c r="AO273" s="11" t="s">
        <v>7315</v>
      </c>
      <c r="AP273" s="11" t="s">
        <v>7316</v>
      </c>
      <c r="AQ273" s="11" t="s">
        <v>7310</v>
      </c>
    </row>
    <row r="274" spans="1:43" ht="30" x14ac:dyDescent="0.25">
      <c r="A274" s="10">
        <v>130</v>
      </c>
      <c r="B274" s="10">
        <v>1960</v>
      </c>
      <c r="C274" s="11" t="s">
        <v>6799</v>
      </c>
      <c r="D274" s="11" t="s">
        <v>473</v>
      </c>
      <c r="E274" s="11" t="s">
        <v>339</v>
      </c>
      <c r="F274" s="11" t="s">
        <v>96</v>
      </c>
      <c r="G274" s="11" t="s">
        <v>27</v>
      </c>
      <c r="H274" s="11" t="s">
        <v>6613</v>
      </c>
      <c r="I274" s="11" t="s">
        <v>97</v>
      </c>
      <c r="J274" s="11" t="s">
        <v>3477</v>
      </c>
      <c r="K274" s="11" t="s">
        <v>474</v>
      </c>
      <c r="L274" s="11" t="s">
        <v>75</v>
      </c>
      <c r="M274" s="11" t="s">
        <v>120</v>
      </c>
      <c r="N274" s="11" t="s">
        <v>7390</v>
      </c>
      <c r="O274" s="11" t="s">
        <v>7044</v>
      </c>
      <c r="P274" s="11" t="s">
        <v>4610</v>
      </c>
      <c r="Q274" s="11" t="s">
        <v>5561</v>
      </c>
      <c r="R274" s="11" t="s">
        <v>4611</v>
      </c>
      <c r="S274" s="11" t="s">
        <v>4612</v>
      </c>
      <c r="T274" s="11" t="s">
        <v>1223</v>
      </c>
      <c r="U274" s="12">
        <v>43206</v>
      </c>
      <c r="W274" s="11" t="s">
        <v>4613</v>
      </c>
      <c r="X274" s="11" t="s">
        <v>29</v>
      </c>
      <c r="Y274" s="11" t="s">
        <v>29</v>
      </c>
      <c r="AB274" s="11" t="s">
        <v>3757</v>
      </c>
      <c r="AC274" s="11" t="s">
        <v>475</v>
      </c>
      <c r="AD274" s="11" t="s">
        <v>476</v>
      </c>
      <c r="AE274" s="11" t="s">
        <v>29</v>
      </c>
      <c r="AF274" s="11" t="s">
        <v>5840</v>
      </c>
      <c r="AG274" s="11" t="s">
        <v>6986</v>
      </c>
      <c r="AH274" s="11" t="s">
        <v>6987</v>
      </c>
      <c r="AI274" s="11" t="s">
        <v>7083</v>
      </c>
      <c r="AJ274" s="11" t="s">
        <v>7084</v>
      </c>
      <c r="AK274" s="11" t="s">
        <v>7076</v>
      </c>
      <c r="AL274" s="11" t="s">
        <v>7236</v>
      </c>
      <c r="AM274" s="11" t="s">
        <v>29</v>
      </c>
      <c r="AN274" s="11" t="s">
        <v>7656</v>
      </c>
      <c r="AO274" s="11" t="s">
        <v>7315</v>
      </c>
      <c r="AP274" s="11" t="s">
        <v>7316</v>
      </c>
      <c r="AQ274" s="11" t="s">
        <v>7310</v>
      </c>
    </row>
    <row r="275" spans="1:43" ht="30" x14ac:dyDescent="0.25">
      <c r="A275" s="10">
        <v>130</v>
      </c>
      <c r="B275" s="10">
        <v>1961</v>
      </c>
      <c r="C275" s="11" t="s">
        <v>6799</v>
      </c>
      <c r="D275" s="11" t="s">
        <v>473</v>
      </c>
      <c r="E275" s="11" t="s">
        <v>339</v>
      </c>
      <c r="F275" s="11" t="s">
        <v>96</v>
      </c>
      <c r="G275" s="11" t="s">
        <v>27</v>
      </c>
      <c r="H275" s="11" t="s">
        <v>6613</v>
      </c>
      <c r="I275" s="11" t="s">
        <v>97</v>
      </c>
      <c r="J275" s="11" t="s">
        <v>3477</v>
      </c>
      <c r="K275" s="11" t="s">
        <v>474</v>
      </c>
      <c r="L275" s="11" t="s">
        <v>75</v>
      </c>
      <c r="M275" s="11" t="s">
        <v>120</v>
      </c>
      <c r="N275" s="11" t="s">
        <v>7390</v>
      </c>
      <c r="O275" s="11" t="s">
        <v>7044</v>
      </c>
      <c r="P275" s="11" t="s">
        <v>4614</v>
      </c>
      <c r="Q275" s="11" t="s">
        <v>83</v>
      </c>
      <c r="R275" s="11" t="s">
        <v>1321</v>
      </c>
      <c r="S275" s="11" t="s">
        <v>4615</v>
      </c>
      <c r="T275" s="11" t="s">
        <v>29</v>
      </c>
      <c r="U275" s="12">
        <v>43206</v>
      </c>
      <c r="W275" s="11" t="s">
        <v>4616</v>
      </c>
      <c r="X275" s="11" t="s">
        <v>29</v>
      </c>
      <c r="Y275" s="11" t="s">
        <v>29</v>
      </c>
      <c r="AB275" s="11" t="s">
        <v>3757</v>
      </c>
      <c r="AC275" s="11" t="s">
        <v>475</v>
      </c>
      <c r="AD275" s="11" t="s">
        <v>476</v>
      </c>
      <c r="AE275" s="11" t="s">
        <v>29</v>
      </c>
      <c r="AF275" s="11" t="s">
        <v>5840</v>
      </c>
      <c r="AG275" s="11" t="s">
        <v>6986</v>
      </c>
      <c r="AH275" s="11" t="s">
        <v>6987</v>
      </c>
      <c r="AI275" s="11" t="s">
        <v>7083</v>
      </c>
      <c r="AJ275" s="11" t="s">
        <v>7084</v>
      </c>
      <c r="AK275" s="11" t="s">
        <v>7076</v>
      </c>
      <c r="AL275" s="11" t="s">
        <v>7236</v>
      </c>
      <c r="AM275" s="11" t="s">
        <v>29</v>
      </c>
      <c r="AN275" s="11" t="s">
        <v>7656</v>
      </c>
      <c r="AO275" s="11" t="s">
        <v>7315</v>
      </c>
      <c r="AP275" s="11" t="s">
        <v>7316</v>
      </c>
      <c r="AQ275" s="11" t="s">
        <v>7310</v>
      </c>
    </row>
    <row r="276" spans="1:43" ht="90" x14ac:dyDescent="0.25">
      <c r="A276" s="10">
        <v>183</v>
      </c>
      <c r="B276" s="10">
        <v>1375</v>
      </c>
      <c r="C276" s="11" t="s">
        <v>6741</v>
      </c>
      <c r="D276" s="11" t="s">
        <v>441</v>
      </c>
      <c r="E276" s="11" t="s">
        <v>1092</v>
      </c>
      <c r="F276" s="11" t="s">
        <v>96</v>
      </c>
      <c r="G276" s="11" t="s">
        <v>27</v>
      </c>
      <c r="H276" s="11" t="s">
        <v>6600</v>
      </c>
      <c r="I276" s="11" t="s">
        <v>97</v>
      </c>
      <c r="J276" s="11" t="s">
        <v>3474</v>
      </c>
      <c r="K276" s="11" t="s">
        <v>1249</v>
      </c>
      <c r="L276" s="11" t="s">
        <v>101</v>
      </c>
      <c r="M276" s="11" t="s">
        <v>32</v>
      </c>
      <c r="N276" s="11" t="s">
        <v>893</v>
      </c>
      <c r="O276" s="11" t="s">
        <v>3611</v>
      </c>
      <c r="P276" s="11" t="s">
        <v>1264</v>
      </c>
      <c r="Q276" s="11" t="s">
        <v>5561</v>
      </c>
      <c r="R276" s="11" t="s">
        <v>1265</v>
      </c>
      <c r="S276" s="11" t="s">
        <v>1266</v>
      </c>
      <c r="T276" s="11" t="s">
        <v>29</v>
      </c>
      <c r="U276" s="12">
        <v>42632</v>
      </c>
      <c r="W276" s="11" t="s">
        <v>1267</v>
      </c>
      <c r="X276" s="11" t="s">
        <v>29</v>
      </c>
      <c r="Y276" s="11" t="s">
        <v>29</v>
      </c>
      <c r="AB276" s="11" t="s">
        <v>1248</v>
      </c>
      <c r="AC276" s="11" t="s">
        <v>1250</v>
      </c>
      <c r="AD276" s="11" t="s">
        <v>1251</v>
      </c>
      <c r="AE276" s="11" t="s">
        <v>29</v>
      </c>
      <c r="AF276" s="11" t="s">
        <v>5800</v>
      </c>
      <c r="AG276" s="11" t="s">
        <v>6974</v>
      </c>
      <c r="AH276" s="11" t="s">
        <v>6975</v>
      </c>
      <c r="AI276" s="11" t="s">
        <v>6976</v>
      </c>
      <c r="AJ276" s="11" t="s">
        <v>7090</v>
      </c>
      <c r="AK276" s="11" t="s">
        <v>7082</v>
      </c>
      <c r="AL276" s="11" t="s">
        <v>7187</v>
      </c>
      <c r="AM276" s="11" t="s">
        <v>29</v>
      </c>
      <c r="AN276" s="11" t="s">
        <v>7658</v>
      </c>
      <c r="AO276" s="11" t="s">
        <v>7326</v>
      </c>
      <c r="AP276" s="11" t="s">
        <v>7323</v>
      </c>
      <c r="AQ276" s="11" t="s">
        <v>7336</v>
      </c>
    </row>
    <row r="277" spans="1:43" ht="90" x14ac:dyDescent="0.25">
      <c r="A277" s="10">
        <v>183</v>
      </c>
      <c r="B277" s="10">
        <v>1369</v>
      </c>
      <c r="C277" s="11" t="s">
        <v>6741</v>
      </c>
      <c r="D277" s="11" t="s">
        <v>441</v>
      </c>
      <c r="E277" s="11" t="s">
        <v>1092</v>
      </c>
      <c r="F277" s="11" t="s">
        <v>96</v>
      </c>
      <c r="G277" s="11" t="s">
        <v>27</v>
      </c>
      <c r="H277" s="11" t="s">
        <v>6600</v>
      </c>
      <c r="I277" s="11" t="s">
        <v>97</v>
      </c>
      <c r="J277" s="11" t="s">
        <v>3474</v>
      </c>
      <c r="K277" s="11" t="s">
        <v>1249</v>
      </c>
      <c r="L277" s="11" t="s">
        <v>101</v>
      </c>
      <c r="M277" s="11" t="s">
        <v>32</v>
      </c>
      <c r="N277" s="11" t="s">
        <v>893</v>
      </c>
      <c r="O277" s="11" t="s">
        <v>3611</v>
      </c>
      <c r="P277" s="11" t="s">
        <v>1268</v>
      </c>
      <c r="Q277" s="11" t="s">
        <v>34</v>
      </c>
      <c r="R277" s="11" t="s">
        <v>1269</v>
      </c>
      <c r="S277" s="11" t="s">
        <v>1270</v>
      </c>
      <c r="T277" s="11" t="s">
        <v>29</v>
      </c>
      <c r="U277" s="12">
        <v>42675</v>
      </c>
      <c r="W277" s="11" t="s">
        <v>1271</v>
      </c>
      <c r="X277" s="11" t="s">
        <v>29</v>
      </c>
      <c r="Y277" s="11" t="s">
        <v>29</v>
      </c>
      <c r="AB277" s="11" t="s">
        <v>1248</v>
      </c>
      <c r="AC277" s="11" t="s">
        <v>1250</v>
      </c>
      <c r="AD277" s="11" t="s">
        <v>1251</v>
      </c>
      <c r="AE277" s="11" t="s">
        <v>29</v>
      </c>
      <c r="AF277" s="11" t="s">
        <v>5800</v>
      </c>
      <c r="AG277" s="11" t="s">
        <v>6974</v>
      </c>
      <c r="AH277" s="11" t="s">
        <v>6975</v>
      </c>
      <c r="AI277" s="11" t="s">
        <v>6976</v>
      </c>
      <c r="AJ277" s="11" t="s">
        <v>7090</v>
      </c>
      <c r="AK277" s="11" t="s">
        <v>7082</v>
      </c>
      <c r="AL277" s="11" t="s">
        <v>7187</v>
      </c>
      <c r="AM277" s="11" t="s">
        <v>29</v>
      </c>
      <c r="AN277" s="11" t="s">
        <v>7658</v>
      </c>
      <c r="AO277" s="11" t="s">
        <v>7326</v>
      </c>
      <c r="AP277" s="11" t="s">
        <v>7323</v>
      </c>
      <c r="AQ277" s="11" t="s">
        <v>7336</v>
      </c>
    </row>
    <row r="278" spans="1:43" ht="90" x14ac:dyDescent="0.25">
      <c r="A278" s="10">
        <v>183</v>
      </c>
      <c r="B278" s="10">
        <v>1371</v>
      </c>
      <c r="C278" s="11" t="s">
        <v>6741</v>
      </c>
      <c r="D278" s="11" t="s">
        <v>441</v>
      </c>
      <c r="E278" s="11" t="s">
        <v>1092</v>
      </c>
      <c r="F278" s="11" t="s">
        <v>96</v>
      </c>
      <c r="G278" s="11" t="s">
        <v>27</v>
      </c>
      <c r="H278" s="11" t="s">
        <v>6600</v>
      </c>
      <c r="I278" s="11" t="s">
        <v>97</v>
      </c>
      <c r="J278" s="11" t="s">
        <v>3474</v>
      </c>
      <c r="K278" s="11" t="s">
        <v>1249</v>
      </c>
      <c r="L278" s="11" t="s">
        <v>101</v>
      </c>
      <c r="M278" s="11" t="s">
        <v>32</v>
      </c>
      <c r="N278" s="11" t="s">
        <v>893</v>
      </c>
      <c r="O278" s="11" t="s">
        <v>3611</v>
      </c>
      <c r="P278" s="11" t="s">
        <v>1252</v>
      </c>
      <c r="Q278" s="11" t="s">
        <v>34</v>
      </c>
      <c r="R278" s="11" t="s">
        <v>1253</v>
      </c>
      <c r="S278" s="11" t="s">
        <v>1141</v>
      </c>
      <c r="T278" s="11" t="s">
        <v>29</v>
      </c>
      <c r="U278" s="12">
        <v>40725</v>
      </c>
      <c r="W278" s="11" t="s">
        <v>1254</v>
      </c>
      <c r="X278" s="11" t="s">
        <v>29</v>
      </c>
      <c r="Y278" s="11" t="s">
        <v>29</v>
      </c>
      <c r="AB278" s="11" t="s">
        <v>1248</v>
      </c>
      <c r="AC278" s="11" t="s">
        <v>1250</v>
      </c>
      <c r="AD278" s="11" t="s">
        <v>1251</v>
      </c>
      <c r="AE278" s="11" t="s">
        <v>29</v>
      </c>
      <c r="AF278" s="11" t="s">
        <v>5800</v>
      </c>
      <c r="AG278" s="11" t="s">
        <v>6974</v>
      </c>
      <c r="AH278" s="11" t="s">
        <v>6975</v>
      </c>
      <c r="AI278" s="11" t="s">
        <v>6976</v>
      </c>
      <c r="AJ278" s="11" t="s">
        <v>7090</v>
      </c>
      <c r="AK278" s="11" t="s">
        <v>7082</v>
      </c>
      <c r="AL278" s="11" t="s">
        <v>7187</v>
      </c>
      <c r="AM278" s="11" t="s">
        <v>29</v>
      </c>
      <c r="AN278" s="11" t="s">
        <v>7658</v>
      </c>
      <c r="AO278" s="11" t="s">
        <v>7326</v>
      </c>
      <c r="AP278" s="11" t="s">
        <v>7323</v>
      </c>
      <c r="AQ278" s="11" t="s">
        <v>7336</v>
      </c>
    </row>
    <row r="279" spans="1:43" ht="90" x14ac:dyDescent="0.25">
      <c r="A279" s="10">
        <v>319</v>
      </c>
      <c r="B279" s="10">
        <v>1374</v>
      </c>
      <c r="C279" s="11" t="s">
        <v>6741</v>
      </c>
      <c r="D279" s="11" t="s">
        <v>4893</v>
      </c>
      <c r="E279" s="11" t="s">
        <v>29</v>
      </c>
      <c r="F279" s="11" t="s">
        <v>96</v>
      </c>
      <c r="G279" s="11" t="s">
        <v>27</v>
      </c>
      <c r="H279" s="11" t="s">
        <v>6600</v>
      </c>
      <c r="I279" s="11" t="s">
        <v>97</v>
      </c>
      <c r="J279" s="11" t="s">
        <v>3474</v>
      </c>
      <c r="K279" s="11" t="s">
        <v>1249</v>
      </c>
      <c r="L279" s="11" t="s">
        <v>101</v>
      </c>
      <c r="M279" s="11" t="s">
        <v>32</v>
      </c>
      <c r="N279" s="11" t="s">
        <v>893</v>
      </c>
      <c r="O279" s="11" t="s">
        <v>3611</v>
      </c>
      <c r="P279" s="11" t="s">
        <v>1259</v>
      </c>
      <c r="Q279" s="11" t="s">
        <v>122</v>
      </c>
      <c r="R279" s="11" t="s">
        <v>1260</v>
      </c>
      <c r="S279" s="11" t="s">
        <v>1261</v>
      </c>
      <c r="T279" s="11" t="s">
        <v>1262</v>
      </c>
      <c r="U279" s="12">
        <v>41183</v>
      </c>
      <c r="W279" s="11" t="s">
        <v>1263</v>
      </c>
      <c r="X279" s="11" t="s">
        <v>29</v>
      </c>
      <c r="Y279" s="11" t="s">
        <v>29</v>
      </c>
      <c r="AB279" s="11" t="s">
        <v>4274</v>
      </c>
      <c r="AC279" s="11" t="s">
        <v>1250</v>
      </c>
      <c r="AD279" s="11" t="s">
        <v>1251</v>
      </c>
      <c r="AE279" s="11" t="s">
        <v>29</v>
      </c>
      <c r="AF279" s="11" t="s">
        <v>5800</v>
      </c>
      <c r="AG279" s="11" t="s">
        <v>6974</v>
      </c>
      <c r="AH279" s="11" t="s">
        <v>6975</v>
      </c>
      <c r="AI279" s="11" t="s">
        <v>6976</v>
      </c>
      <c r="AJ279" s="11" t="s">
        <v>7090</v>
      </c>
      <c r="AK279" s="11" t="s">
        <v>7082</v>
      </c>
      <c r="AL279" s="11" t="s">
        <v>7187</v>
      </c>
      <c r="AM279" s="11" t="s">
        <v>29</v>
      </c>
      <c r="AN279" s="11" t="s">
        <v>7658</v>
      </c>
      <c r="AO279" s="11" t="s">
        <v>7326</v>
      </c>
      <c r="AP279" s="11" t="s">
        <v>7323</v>
      </c>
      <c r="AQ279" s="11" t="s">
        <v>7336</v>
      </c>
    </row>
    <row r="280" spans="1:43" ht="90" x14ac:dyDescent="0.25">
      <c r="A280" s="10">
        <v>183</v>
      </c>
      <c r="B280" s="10">
        <v>1374</v>
      </c>
      <c r="C280" s="11" t="s">
        <v>6741</v>
      </c>
      <c r="D280" s="11" t="s">
        <v>441</v>
      </c>
      <c r="E280" s="11" t="s">
        <v>1092</v>
      </c>
      <c r="F280" s="11" t="s">
        <v>96</v>
      </c>
      <c r="G280" s="11" t="s">
        <v>27</v>
      </c>
      <c r="H280" s="11" t="s">
        <v>6600</v>
      </c>
      <c r="I280" s="11" t="s">
        <v>97</v>
      </c>
      <c r="J280" s="11" t="s">
        <v>3474</v>
      </c>
      <c r="K280" s="11" t="s">
        <v>1249</v>
      </c>
      <c r="L280" s="11" t="s">
        <v>101</v>
      </c>
      <c r="M280" s="11" t="s">
        <v>32</v>
      </c>
      <c r="N280" s="11" t="s">
        <v>893</v>
      </c>
      <c r="O280" s="11" t="s">
        <v>3611</v>
      </c>
      <c r="P280" s="11" t="s">
        <v>1259</v>
      </c>
      <c r="Q280" s="11" t="s">
        <v>122</v>
      </c>
      <c r="R280" s="11" t="s">
        <v>1260</v>
      </c>
      <c r="S280" s="11" t="s">
        <v>1261</v>
      </c>
      <c r="T280" s="11" t="s">
        <v>1262</v>
      </c>
      <c r="U280" s="12">
        <v>41183</v>
      </c>
      <c r="W280" s="11" t="s">
        <v>1263</v>
      </c>
      <c r="X280" s="11" t="s">
        <v>29</v>
      </c>
      <c r="Y280" s="11" t="s">
        <v>29</v>
      </c>
      <c r="AB280" s="11" t="s">
        <v>1248</v>
      </c>
      <c r="AC280" s="11" t="s">
        <v>1250</v>
      </c>
      <c r="AD280" s="11" t="s">
        <v>1251</v>
      </c>
      <c r="AE280" s="11" t="s">
        <v>29</v>
      </c>
      <c r="AF280" s="11" t="s">
        <v>5800</v>
      </c>
      <c r="AG280" s="11" t="s">
        <v>6974</v>
      </c>
      <c r="AH280" s="11" t="s">
        <v>6975</v>
      </c>
      <c r="AI280" s="11" t="s">
        <v>6976</v>
      </c>
      <c r="AJ280" s="11" t="s">
        <v>7090</v>
      </c>
      <c r="AK280" s="11" t="s">
        <v>7082</v>
      </c>
      <c r="AL280" s="11" t="s">
        <v>7187</v>
      </c>
      <c r="AM280" s="11" t="s">
        <v>29</v>
      </c>
      <c r="AN280" s="11" t="s">
        <v>7658</v>
      </c>
      <c r="AO280" s="11" t="s">
        <v>7326</v>
      </c>
      <c r="AP280" s="11" t="s">
        <v>7323</v>
      </c>
      <c r="AQ280" s="11" t="s">
        <v>7336</v>
      </c>
    </row>
    <row r="281" spans="1:43" ht="90" x14ac:dyDescent="0.25">
      <c r="A281" s="10">
        <v>183</v>
      </c>
      <c r="B281" s="10">
        <v>1372</v>
      </c>
      <c r="C281" s="11" t="s">
        <v>6741</v>
      </c>
      <c r="D281" s="11" t="s">
        <v>441</v>
      </c>
      <c r="E281" s="11" t="s">
        <v>1092</v>
      </c>
      <c r="F281" s="11" t="s">
        <v>96</v>
      </c>
      <c r="G281" s="11" t="s">
        <v>27</v>
      </c>
      <c r="H281" s="11" t="s">
        <v>6600</v>
      </c>
      <c r="I281" s="11" t="s">
        <v>97</v>
      </c>
      <c r="J281" s="11" t="s">
        <v>3474</v>
      </c>
      <c r="K281" s="11" t="s">
        <v>1249</v>
      </c>
      <c r="L281" s="11" t="s">
        <v>101</v>
      </c>
      <c r="M281" s="11" t="s">
        <v>32</v>
      </c>
      <c r="N281" s="11" t="s">
        <v>893</v>
      </c>
      <c r="O281" s="11" t="s">
        <v>3611</v>
      </c>
      <c r="P281" s="11" t="s">
        <v>1255</v>
      </c>
      <c r="Q281" s="11" t="s">
        <v>34</v>
      </c>
      <c r="R281" s="11" t="s">
        <v>1256</v>
      </c>
      <c r="S281" s="11" t="s">
        <v>1257</v>
      </c>
      <c r="T281" s="11" t="s">
        <v>29</v>
      </c>
      <c r="U281" s="12">
        <v>41236</v>
      </c>
      <c r="W281" s="11" t="s">
        <v>1258</v>
      </c>
      <c r="X281" s="11" t="s">
        <v>29</v>
      </c>
      <c r="Y281" s="11" t="s">
        <v>29</v>
      </c>
      <c r="AB281" s="11" t="s">
        <v>1248</v>
      </c>
      <c r="AC281" s="11" t="s">
        <v>1250</v>
      </c>
      <c r="AD281" s="11" t="s">
        <v>1251</v>
      </c>
      <c r="AE281" s="11" t="s">
        <v>29</v>
      </c>
      <c r="AF281" s="11" t="s">
        <v>5800</v>
      </c>
      <c r="AG281" s="11" t="s">
        <v>6974</v>
      </c>
      <c r="AH281" s="11" t="s">
        <v>6975</v>
      </c>
      <c r="AI281" s="11" t="s">
        <v>6976</v>
      </c>
      <c r="AJ281" s="11" t="s">
        <v>7090</v>
      </c>
      <c r="AK281" s="11" t="s">
        <v>7082</v>
      </c>
      <c r="AL281" s="11" t="s">
        <v>7187</v>
      </c>
      <c r="AM281" s="11" t="s">
        <v>29</v>
      </c>
      <c r="AN281" s="11" t="s">
        <v>7658</v>
      </c>
      <c r="AO281" s="11" t="s">
        <v>7326</v>
      </c>
      <c r="AP281" s="11" t="s">
        <v>7323</v>
      </c>
      <c r="AQ281" s="11" t="s">
        <v>7336</v>
      </c>
    </row>
    <row r="282" spans="1:43" ht="90" x14ac:dyDescent="0.25">
      <c r="A282" s="10">
        <v>183</v>
      </c>
      <c r="B282" s="10">
        <v>2003</v>
      </c>
      <c r="C282" s="11" t="s">
        <v>6741</v>
      </c>
      <c r="D282" s="11" t="s">
        <v>441</v>
      </c>
      <c r="E282" s="11" t="s">
        <v>1092</v>
      </c>
      <c r="F282" s="11" t="s">
        <v>96</v>
      </c>
      <c r="G282" s="11" t="s">
        <v>27</v>
      </c>
      <c r="H282" s="11" t="s">
        <v>6600</v>
      </c>
      <c r="I282" s="11" t="s">
        <v>97</v>
      </c>
      <c r="J282" s="11" t="s">
        <v>3472</v>
      </c>
      <c r="K282" s="11" t="s">
        <v>1249</v>
      </c>
      <c r="L282" s="11" t="s">
        <v>101</v>
      </c>
      <c r="M282" s="11" t="s">
        <v>32</v>
      </c>
      <c r="N282" s="11" t="s">
        <v>893</v>
      </c>
      <c r="O282" s="11" t="s">
        <v>3611</v>
      </c>
      <c r="P282" s="11" t="s">
        <v>4924</v>
      </c>
      <c r="Q282" s="11" t="s">
        <v>5561</v>
      </c>
      <c r="R282" s="11" t="s">
        <v>4925</v>
      </c>
      <c r="S282" s="11" t="s">
        <v>4926</v>
      </c>
      <c r="T282" s="11" t="s">
        <v>4927</v>
      </c>
      <c r="U282" s="12">
        <v>43332</v>
      </c>
      <c r="W282" s="11" t="s">
        <v>4928</v>
      </c>
      <c r="X282" s="11" t="s">
        <v>29</v>
      </c>
      <c r="Y282" s="11" t="s">
        <v>29</v>
      </c>
      <c r="AB282" s="11" t="s">
        <v>1248</v>
      </c>
      <c r="AC282" s="11" t="s">
        <v>1250</v>
      </c>
      <c r="AD282" s="11" t="s">
        <v>1251</v>
      </c>
      <c r="AE282" s="11" t="s">
        <v>29</v>
      </c>
      <c r="AF282" s="11" t="s">
        <v>5800</v>
      </c>
      <c r="AG282" s="11" t="s">
        <v>6974</v>
      </c>
      <c r="AH282" s="11" t="s">
        <v>6975</v>
      </c>
      <c r="AI282" s="11" t="s">
        <v>6976</v>
      </c>
      <c r="AJ282" s="11" t="s">
        <v>7090</v>
      </c>
      <c r="AK282" s="11" t="s">
        <v>7082</v>
      </c>
      <c r="AL282" s="11" t="s">
        <v>7187</v>
      </c>
      <c r="AM282" s="11" t="s">
        <v>29</v>
      </c>
      <c r="AN282" s="11" t="s">
        <v>7658</v>
      </c>
      <c r="AO282" s="11" t="s">
        <v>7326</v>
      </c>
      <c r="AP282" s="11" t="s">
        <v>7323</v>
      </c>
      <c r="AQ282" s="11" t="s">
        <v>7336</v>
      </c>
    </row>
    <row r="283" spans="1:43" ht="30" x14ac:dyDescent="0.25">
      <c r="A283" s="10">
        <v>226</v>
      </c>
      <c r="B283" s="10">
        <v>1502</v>
      </c>
      <c r="C283" s="11" t="s">
        <v>6672</v>
      </c>
      <c r="D283" s="11" t="s">
        <v>3888</v>
      </c>
      <c r="E283" s="11" t="s">
        <v>2655</v>
      </c>
      <c r="F283" s="11" t="s">
        <v>96</v>
      </c>
      <c r="G283" s="11" t="s">
        <v>27</v>
      </c>
      <c r="H283" s="11" t="s">
        <v>6608</v>
      </c>
      <c r="I283" s="11" t="s">
        <v>97</v>
      </c>
      <c r="J283" s="11" t="s">
        <v>3477</v>
      </c>
      <c r="K283" s="11" t="s">
        <v>1820</v>
      </c>
      <c r="L283" s="11" t="s">
        <v>31</v>
      </c>
      <c r="M283" s="11" t="s">
        <v>32</v>
      </c>
      <c r="N283" s="11" t="s">
        <v>7385</v>
      </c>
      <c r="O283" s="11" t="s">
        <v>7391</v>
      </c>
      <c r="P283" s="11" t="s">
        <v>1833</v>
      </c>
      <c r="Q283" s="11" t="s">
        <v>34</v>
      </c>
      <c r="R283" s="11" t="s">
        <v>1834</v>
      </c>
      <c r="S283" s="11" t="s">
        <v>1835</v>
      </c>
      <c r="T283" s="11" t="s">
        <v>29</v>
      </c>
      <c r="U283" s="12">
        <v>42632</v>
      </c>
      <c r="W283" s="11" t="s">
        <v>1836</v>
      </c>
      <c r="X283" s="11" t="s">
        <v>29</v>
      </c>
      <c r="Y283" s="11" t="s">
        <v>29</v>
      </c>
      <c r="AB283" s="11" t="s">
        <v>4042</v>
      </c>
      <c r="AC283" s="11" t="s">
        <v>1821</v>
      </c>
      <c r="AD283" s="11" t="s">
        <v>1822</v>
      </c>
      <c r="AE283" s="11" t="s">
        <v>5641</v>
      </c>
      <c r="AF283" s="11" t="s">
        <v>5744</v>
      </c>
      <c r="AG283" s="11" t="s">
        <v>6992</v>
      </c>
      <c r="AH283" s="11" t="s">
        <v>6975</v>
      </c>
      <c r="AI283" s="11" t="s">
        <v>6976</v>
      </c>
      <c r="AJ283" s="11" t="s">
        <v>7081</v>
      </c>
      <c r="AK283" s="11" t="s">
        <v>7082</v>
      </c>
      <c r="AL283" s="11" t="s">
        <v>7125</v>
      </c>
      <c r="AM283" s="11" t="s">
        <v>29</v>
      </c>
      <c r="AN283" s="11" t="s">
        <v>6991</v>
      </c>
      <c r="AO283" s="11" t="s">
        <v>7324</v>
      </c>
      <c r="AP283" s="11" t="s">
        <v>7309</v>
      </c>
      <c r="AQ283" s="11" t="s">
        <v>7325</v>
      </c>
    </row>
    <row r="284" spans="1:43" ht="30" x14ac:dyDescent="0.25">
      <c r="A284" s="10">
        <v>226</v>
      </c>
      <c r="B284" s="10">
        <v>1501</v>
      </c>
      <c r="C284" s="11" t="s">
        <v>6672</v>
      </c>
      <c r="D284" s="11" t="s">
        <v>3888</v>
      </c>
      <c r="E284" s="11" t="s">
        <v>2655</v>
      </c>
      <c r="F284" s="11" t="s">
        <v>96</v>
      </c>
      <c r="G284" s="11" t="s">
        <v>27</v>
      </c>
      <c r="H284" s="11" t="s">
        <v>6608</v>
      </c>
      <c r="I284" s="11" t="s">
        <v>97</v>
      </c>
      <c r="J284" s="11" t="s">
        <v>3477</v>
      </c>
      <c r="K284" s="11" t="s">
        <v>1820</v>
      </c>
      <c r="L284" s="11" t="s">
        <v>31</v>
      </c>
      <c r="M284" s="11" t="s">
        <v>32</v>
      </c>
      <c r="N284" s="11" t="s">
        <v>7385</v>
      </c>
      <c r="O284" s="11" t="s">
        <v>7391</v>
      </c>
      <c r="P284" s="11" t="s">
        <v>1829</v>
      </c>
      <c r="Q284" s="11" t="s">
        <v>5561</v>
      </c>
      <c r="R284" s="11" t="s">
        <v>1830</v>
      </c>
      <c r="S284" s="11" t="s">
        <v>1831</v>
      </c>
      <c r="T284" s="11" t="s">
        <v>29</v>
      </c>
      <c r="U284" s="12">
        <v>41525</v>
      </c>
      <c r="W284" s="11" t="s">
        <v>1832</v>
      </c>
      <c r="X284" s="11" t="s">
        <v>29</v>
      </c>
      <c r="Y284" s="11" t="s">
        <v>29</v>
      </c>
      <c r="AB284" s="11" t="s">
        <v>4042</v>
      </c>
      <c r="AC284" s="11" t="s">
        <v>1821</v>
      </c>
      <c r="AD284" s="11" t="s">
        <v>1822</v>
      </c>
      <c r="AE284" s="11" t="s">
        <v>5641</v>
      </c>
      <c r="AF284" s="11" t="s">
        <v>5744</v>
      </c>
      <c r="AG284" s="11" t="s">
        <v>6992</v>
      </c>
      <c r="AH284" s="11" t="s">
        <v>6975</v>
      </c>
      <c r="AI284" s="11" t="s">
        <v>6976</v>
      </c>
      <c r="AJ284" s="11" t="s">
        <v>7081</v>
      </c>
      <c r="AK284" s="11" t="s">
        <v>7082</v>
      </c>
      <c r="AL284" s="11" t="s">
        <v>7125</v>
      </c>
      <c r="AM284" s="11" t="s">
        <v>29</v>
      </c>
      <c r="AN284" s="11" t="s">
        <v>6991</v>
      </c>
      <c r="AO284" s="11" t="s">
        <v>7324</v>
      </c>
      <c r="AP284" s="11" t="s">
        <v>7309</v>
      </c>
      <c r="AQ284" s="11" t="s">
        <v>7325</v>
      </c>
    </row>
    <row r="285" spans="1:43" ht="30" x14ac:dyDescent="0.25">
      <c r="A285" s="10">
        <v>226</v>
      </c>
      <c r="B285" s="10">
        <v>1500</v>
      </c>
      <c r="C285" s="11" t="s">
        <v>6672</v>
      </c>
      <c r="D285" s="11" t="s">
        <v>3888</v>
      </c>
      <c r="E285" s="11" t="s">
        <v>2655</v>
      </c>
      <c r="F285" s="11" t="s">
        <v>96</v>
      </c>
      <c r="G285" s="11" t="s">
        <v>27</v>
      </c>
      <c r="H285" s="11" t="s">
        <v>6608</v>
      </c>
      <c r="I285" s="11" t="s">
        <v>97</v>
      </c>
      <c r="J285" s="11" t="s">
        <v>3474</v>
      </c>
      <c r="K285" s="11" t="s">
        <v>1820</v>
      </c>
      <c r="L285" s="11" t="s">
        <v>31</v>
      </c>
      <c r="M285" s="11" t="s">
        <v>32</v>
      </c>
      <c r="N285" s="11" t="s">
        <v>7385</v>
      </c>
      <c r="O285" s="11" t="s">
        <v>7391</v>
      </c>
      <c r="P285" s="11" t="s">
        <v>1826</v>
      </c>
      <c r="Q285" s="11" t="s">
        <v>122</v>
      </c>
      <c r="R285" s="11" t="s">
        <v>286</v>
      </c>
      <c r="S285" s="11" t="s">
        <v>1827</v>
      </c>
      <c r="T285" s="11" t="s">
        <v>1262</v>
      </c>
      <c r="U285" s="12">
        <v>41855</v>
      </c>
      <c r="W285" s="11" t="s">
        <v>1828</v>
      </c>
      <c r="X285" s="11" t="s">
        <v>29</v>
      </c>
      <c r="Y285" s="11" t="s">
        <v>29</v>
      </c>
      <c r="AB285" s="11" t="s">
        <v>4042</v>
      </c>
      <c r="AC285" s="11" t="s">
        <v>1821</v>
      </c>
      <c r="AD285" s="11" t="s">
        <v>1822</v>
      </c>
      <c r="AE285" s="11" t="s">
        <v>5641</v>
      </c>
      <c r="AF285" s="11" t="s">
        <v>5744</v>
      </c>
      <c r="AG285" s="11" t="s">
        <v>6992</v>
      </c>
      <c r="AH285" s="11" t="s">
        <v>6975</v>
      </c>
      <c r="AI285" s="11" t="s">
        <v>6976</v>
      </c>
      <c r="AJ285" s="11" t="s">
        <v>7081</v>
      </c>
      <c r="AK285" s="11" t="s">
        <v>7082</v>
      </c>
      <c r="AL285" s="11" t="s">
        <v>7125</v>
      </c>
      <c r="AM285" s="11" t="s">
        <v>29</v>
      </c>
      <c r="AN285" s="11" t="s">
        <v>6991</v>
      </c>
      <c r="AO285" s="11" t="s">
        <v>7324</v>
      </c>
      <c r="AP285" s="11" t="s">
        <v>7309</v>
      </c>
      <c r="AQ285" s="11" t="s">
        <v>7325</v>
      </c>
    </row>
    <row r="286" spans="1:43" ht="30" x14ac:dyDescent="0.25">
      <c r="A286" s="10">
        <v>226</v>
      </c>
      <c r="B286" s="10">
        <v>1040</v>
      </c>
      <c r="C286" s="11" t="s">
        <v>6672</v>
      </c>
      <c r="D286" s="11" t="s">
        <v>3888</v>
      </c>
      <c r="E286" s="11" t="s">
        <v>2655</v>
      </c>
      <c r="F286" s="11" t="s">
        <v>96</v>
      </c>
      <c r="G286" s="11" t="s">
        <v>27</v>
      </c>
      <c r="H286" s="11" t="s">
        <v>6608</v>
      </c>
      <c r="I286" s="11" t="s">
        <v>97</v>
      </c>
      <c r="J286" s="11" t="s">
        <v>3477</v>
      </c>
      <c r="K286" s="11" t="s">
        <v>1820</v>
      </c>
      <c r="L286" s="11" t="s">
        <v>31</v>
      </c>
      <c r="M286" s="11" t="s">
        <v>32</v>
      </c>
      <c r="N286" s="11" t="s">
        <v>7385</v>
      </c>
      <c r="O286" s="11" t="s">
        <v>7391</v>
      </c>
      <c r="P286" s="11" t="s">
        <v>1823</v>
      </c>
      <c r="Q286" s="11" t="s">
        <v>34</v>
      </c>
      <c r="R286" s="11" t="s">
        <v>363</v>
      </c>
      <c r="S286" s="11" t="s">
        <v>1824</v>
      </c>
      <c r="T286" s="11" t="s">
        <v>408</v>
      </c>
      <c r="U286" s="12">
        <v>40826</v>
      </c>
      <c r="W286" s="11" t="s">
        <v>1825</v>
      </c>
      <c r="X286" s="11" t="s">
        <v>29</v>
      </c>
      <c r="Y286" s="11" t="s">
        <v>29</v>
      </c>
      <c r="AB286" s="11" t="s">
        <v>4042</v>
      </c>
      <c r="AC286" s="11" t="s">
        <v>1821</v>
      </c>
      <c r="AD286" s="11" t="s">
        <v>1822</v>
      </c>
      <c r="AE286" s="11" t="s">
        <v>5641</v>
      </c>
      <c r="AF286" s="11" t="s">
        <v>5744</v>
      </c>
      <c r="AG286" s="11" t="s">
        <v>6992</v>
      </c>
      <c r="AH286" s="11" t="s">
        <v>6975</v>
      </c>
      <c r="AI286" s="11" t="s">
        <v>6976</v>
      </c>
      <c r="AJ286" s="11" t="s">
        <v>7081</v>
      </c>
      <c r="AK286" s="11" t="s">
        <v>7082</v>
      </c>
      <c r="AL286" s="11" t="s">
        <v>7125</v>
      </c>
      <c r="AM286" s="11" t="s">
        <v>29</v>
      </c>
      <c r="AN286" s="11" t="s">
        <v>6991</v>
      </c>
      <c r="AO286" s="11" t="s">
        <v>7324</v>
      </c>
      <c r="AP286" s="11" t="s">
        <v>7309</v>
      </c>
      <c r="AQ286" s="11" t="s">
        <v>7325</v>
      </c>
    </row>
    <row r="287" spans="1:43" ht="30" x14ac:dyDescent="0.25">
      <c r="A287" s="10">
        <v>226</v>
      </c>
      <c r="B287" s="10">
        <v>2215</v>
      </c>
      <c r="C287" s="11" t="s">
        <v>6672</v>
      </c>
      <c r="D287" s="11" t="s">
        <v>3888</v>
      </c>
      <c r="E287" s="11" t="s">
        <v>2655</v>
      </c>
      <c r="F287" s="11" t="s">
        <v>96</v>
      </c>
      <c r="G287" s="11" t="s">
        <v>27</v>
      </c>
      <c r="H287" s="11" t="s">
        <v>6608</v>
      </c>
      <c r="I287" s="11" t="s">
        <v>97</v>
      </c>
      <c r="J287" s="11" t="s">
        <v>3477</v>
      </c>
      <c r="K287" s="11" t="s">
        <v>1820</v>
      </c>
      <c r="L287" s="11" t="s">
        <v>31</v>
      </c>
      <c r="M287" s="11" t="s">
        <v>32</v>
      </c>
      <c r="N287" s="11" t="s">
        <v>7385</v>
      </c>
      <c r="O287" s="11" t="s">
        <v>7391</v>
      </c>
      <c r="P287" s="11" t="s">
        <v>7045</v>
      </c>
      <c r="Q287" s="11" t="s">
        <v>34</v>
      </c>
      <c r="R287" s="11" t="s">
        <v>7046</v>
      </c>
      <c r="S287" s="11" t="s">
        <v>7047</v>
      </c>
      <c r="T287" s="11" t="s">
        <v>199</v>
      </c>
      <c r="U287" s="12">
        <v>43542</v>
      </c>
      <c r="W287" s="11" t="s">
        <v>7048</v>
      </c>
      <c r="X287" s="11" t="s">
        <v>29</v>
      </c>
      <c r="Y287" s="11" t="s">
        <v>29</v>
      </c>
      <c r="AB287" s="11" t="s">
        <v>4042</v>
      </c>
      <c r="AC287" s="11" t="s">
        <v>1821</v>
      </c>
      <c r="AD287" s="11" t="s">
        <v>1822</v>
      </c>
      <c r="AE287" s="11" t="s">
        <v>5641</v>
      </c>
      <c r="AF287" s="11" t="s">
        <v>5744</v>
      </c>
      <c r="AG287" s="11" t="s">
        <v>6992</v>
      </c>
      <c r="AH287" s="11" t="s">
        <v>6975</v>
      </c>
      <c r="AI287" s="11" t="s">
        <v>6976</v>
      </c>
      <c r="AJ287" s="11" t="s">
        <v>7081</v>
      </c>
      <c r="AK287" s="11" t="s">
        <v>7082</v>
      </c>
      <c r="AL287" s="11" t="s">
        <v>7125</v>
      </c>
      <c r="AM287" s="11" t="s">
        <v>29</v>
      </c>
      <c r="AN287" s="11" t="s">
        <v>6991</v>
      </c>
      <c r="AO287" s="11" t="s">
        <v>7324</v>
      </c>
      <c r="AP287" s="11" t="s">
        <v>7309</v>
      </c>
      <c r="AQ287" s="11" t="s">
        <v>7325</v>
      </c>
    </row>
    <row r="288" spans="1:43" ht="30" x14ac:dyDescent="0.25">
      <c r="A288" s="10">
        <v>120</v>
      </c>
      <c r="B288" s="10">
        <v>1176</v>
      </c>
      <c r="C288" s="11" t="s">
        <v>6789</v>
      </c>
      <c r="D288" s="11" t="s">
        <v>379</v>
      </c>
      <c r="E288" s="11" t="s">
        <v>29</v>
      </c>
      <c r="F288" s="11" t="s">
        <v>380</v>
      </c>
      <c r="G288" s="11" t="s">
        <v>27</v>
      </c>
      <c r="H288" s="11" t="s">
        <v>6654</v>
      </c>
      <c r="I288" s="11" t="s">
        <v>381</v>
      </c>
      <c r="J288" s="11" t="s">
        <v>3488</v>
      </c>
      <c r="K288" s="11" t="s">
        <v>382</v>
      </c>
      <c r="L288" s="11" t="s">
        <v>75</v>
      </c>
      <c r="M288" s="11" t="s">
        <v>120</v>
      </c>
      <c r="N288" s="11" t="s">
        <v>834</v>
      </c>
      <c r="O288" s="11" t="s">
        <v>7404</v>
      </c>
      <c r="P288" s="11" t="s">
        <v>385</v>
      </c>
      <c r="Q288" s="11" t="s">
        <v>34</v>
      </c>
      <c r="R288" s="11" t="s">
        <v>386</v>
      </c>
      <c r="S288" s="11" t="s">
        <v>387</v>
      </c>
      <c r="T288" s="11" t="s">
        <v>388</v>
      </c>
      <c r="U288" s="12">
        <v>40817</v>
      </c>
      <c r="W288" s="11" t="s">
        <v>389</v>
      </c>
      <c r="X288" s="11" t="s">
        <v>29</v>
      </c>
      <c r="Y288" s="11" t="s">
        <v>29</v>
      </c>
      <c r="AB288" s="11" t="s">
        <v>378</v>
      </c>
      <c r="AC288" s="11" t="s">
        <v>383</v>
      </c>
      <c r="AD288" s="11" t="s">
        <v>384</v>
      </c>
      <c r="AE288" s="11" t="s">
        <v>29</v>
      </c>
      <c r="AF288" s="11" t="s">
        <v>5836</v>
      </c>
      <c r="AG288" s="11" t="s">
        <v>6996</v>
      </c>
      <c r="AH288" s="11" t="s">
        <v>6987</v>
      </c>
      <c r="AI288" s="11" t="s">
        <v>6983</v>
      </c>
      <c r="AJ288" s="11" t="s">
        <v>7108</v>
      </c>
      <c r="AK288" s="11" t="s">
        <v>7076</v>
      </c>
      <c r="AL288" s="11" t="s">
        <v>7230</v>
      </c>
      <c r="AM288" s="11" t="s">
        <v>29</v>
      </c>
      <c r="AN288" s="11" t="s">
        <v>7655</v>
      </c>
      <c r="AO288" s="11" t="s">
        <v>7315</v>
      </c>
      <c r="AP288" s="11" t="s">
        <v>7316</v>
      </c>
      <c r="AQ288" s="11" t="s">
        <v>7310</v>
      </c>
    </row>
    <row r="289" spans="1:43" ht="30" x14ac:dyDescent="0.25">
      <c r="A289" s="10">
        <v>162</v>
      </c>
      <c r="B289" s="10">
        <v>1334</v>
      </c>
      <c r="C289" s="11" t="s">
        <v>6824</v>
      </c>
      <c r="D289" s="11" t="s">
        <v>1042</v>
      </c>
      <c r="E289" s="11" t="s">
        <v>772</v>
      </c>
      <c r="F289" s="11" t="s">
        <v>96</v>
      </c>
      <c r="G289" s="11" t="s">
        <v>27</v>
      </c>
      <c r="H289" s="11" t="s">
        <v>6733</v>
      </c>
      <c r="I289" s="11" t="s">
        <v>97</v>
      </c>
      <c r="J289" s="11" t="s">
        <v>3476</v>
      </c>
      <c r="K289" s="11" t="s">
        <v>1013</v>
      </c>
      <c r="L289" s="11" t="s">
        <v>51</v>
      </c>
      <c r="M289" s="11" t="s">
        <v>5050</v>
      </c>
      <c r="N289" s="11" t="s">
        <v>52</v>
      </c>
      <c r="O289" s="11" t="s">
        <v>3625</v>
      </c>
      <c r="P289" s="11" t="s">
        <v>1049</v>
      </c>
      <c r="Q289" s="11" t="s">
        <v>5561</v>
      </c>
      <c r="R289" s="11" t="s">
        <v>620</v>
      </c>
      <c r="S289" s="11" t="s">
        <v>1050</v>
      </c>
      <c r="T289" s="11" t="s">
        <v>1051</v>
      </c>
      <c r="U289" s="12">
        <v>42267</v>
      </c>
      <c r="W289" s="11" t="s">
        <v>1052</v>
      </c>
      <c r="X289" s="11" t="s">
        <v>29</v>
      </c>
      <c r="Y289" s="11" t="s">
        <v>29</v>
      </c>
      <c r="AB289" s="11" t="s">
        <v>6104</v>
      </c>
      <c r="AC289" s="11" t="s">
        <v>1014</v>
      </c>
      <c r="AD289" s="11" t="s">
        <v>1043</v>
      </c>
      <c r="AE289" s="11" t="s">
        <v>29</v>
      </c>
      <c r="AF289" s="11" t="s">
        <v>5860</v>
      </c>
      <c r="AG289" s="11" t="s">
        <v>6986</v>
      </c>
      <c r="AH289" s="11" t="s">
        <v>6990</v>
      </c>
      <c r="AI289" s="11" t="s">
        <v>6988</v>
      </c>
      <c r="AJ289" s="11" t="s">
        <v>7075</v>
      </c>
      <c r="AK289" s="11" t="s">
        <v>7076</v>
      </c>
      <c r="AL289" s="11" t="s">
        <v>7664</v>
      </c>
      <c r="AM289" s="11" t="s">
        <v>29</v>
      </c>
      <c r="AN289" s="11" t="s">
        <v>6991</v>
      </c>
      <c r="AO289" s="11" t="s">
        <v>7328</v>
      </c>
      <c r="AP289" s="11" t="s">
        <v>7321</v>
      </c>
      <c r="AQ289" s="11" t="s">
        <v>7319</v>
      </c>
    </row>
    <row r="290" spans="1:43" ht="30" x14ac:dyDescent="0.25">
      <c r="A290" s="10">
        <v>162</v>
      </c>
      <c r="B290" s="10">
        <v>1333</v>
      </c>
      <c r="C290" s="11" t="s">
        <v>6824</v>
      </c>
      <c r="D290" s="11" t="s">
        <v>1042</v>
      </c>
      <c r="E290" s="11" t="s">
        <v>772</v>
      </c>
      <c r="F290" s="11" t="s">
        <v>96</v>
      </c>
      <c r="G290" s="11" t="s">
        <v>27</v>
      </c>
      <c r="H290" s="11" t="s">
        <v>6733</v>
      </c>
      <c r="I290" s="11" t="s">
        <v>97</v>
      </c>
      <c r="J290" s="11" t="s">
        <v>3476</v>
      </c>
      <c r="K290" s="11" t="s">
        <v>1013</v>
      </c>
      <c r="L290" s="11" t="s">
        <v>51</v>
      </c>
      <c r="M290" s="11" t="s">
        <v>5050</v>
      </c>
      <c r="N290" s="11" t="s">
        <v>52</v>
      </c>
      <c r="O290" s="11" t="s">
        <v>3625</v>
      </c>
      <c r="P290" s="11" t="s">
        <v>1044</v>
      </c>
      <c r="Q290" s="11" t="s">
        <v>34</v>
      </c>
      <c r="R290" s="11" t="s">
        <v>1045</v>
      </c>
      <c r="S290" s="11" t="s">
        <v>1046</v>
      </c>
      <c r="T290" s="11" t="s">
        <v>1047</v>
      </c>
      <c r="U290" s="12">
        <v>42378</v>
      </c>
      <c r="W290" s="11" t="s">
        <v>1048</v>
      </c>
      <c r="X290" s="11" t="s">
        <v>29</v>
      </c>
      <c r="Y290" s="11" t="s">
        <v>29</v>
      </c>
      <c r="AB290" s="11" t="s">
        <v>6104</v>
      </c>
      <c r="AC290" s="11" t="s">
        <v>1014</v>
      </c>
      <c r="AD290" s="11" t="s">
        <v>1043</v>
      </c>
      <c r="AE290" s="11" t="s">
        <v>29</v>
      </c>
      <c r="AF290" s="11" t="s">
        <v>5860</v>
      </c>
      <c r="AG290" s="11" t="s">
        <v>6986</v>
      </c>
      <c r="AH290" s="11" t="s">
        <v>6990</v>
      </c>
      <c r="AI290" s="11" t="s">
        <v>6988</v>
      </c>
      <c r="AJ290" s="11" t="s">
        <v>7075</v>
      </c>
      <c r="AK290" s="11" t="s">
        <v>7076</v>
      </c>
      <c r="AL290" s="11" t="s">
        <v>7664</v>
      </c>
      <c r="AM290" s="11" t="s">
        <v>29</v>
      </c>
      <c r="AN290" s="11" t="s">
        <v>6991</v>
      </c>
      <c r="AO290" s="11" t="s">
        <v>7328</v>
      </c>
      <c r="AP290" s="11" t="s">
        <v>7321</v>
      </c>
      <c r="AQ290" s="11" t="s">
        <v>7319</v>
      </c>
    </row>
    <row r="291" spans="1:43" ht="30" x14ac:dyDescent="0.25">
      <c r="A291" s="10">
        <v>162</v>
      </c>
      <c r="B291" s="10">
        <v>1327</v>
      </c>
      <c r="C291" s="11" t="s">
        <v>6824</v>
      </c>
      <c r="D291" s="11" t="s">
        <v>1042</v>
      </c>
      <c r="E291" s="11" t="s">
        <v>772</v>
      </c>
      <c r="F291" s="11" t="s">
        <v>96</v>
      </c>
      <c r="G291" s="11" t="s">
        <v>27</v>
      </c>
      <c r="H291" s="11" t="s">
        <v>6733</v>
      </c>
      <c r="I291" s="11" t="s">
        <v>97</v>
      </c>
      <c r="J291" s="11" t="s">
        <v>3476</v>
      </c>
      <c r="K291" s="11" t="s">
        <v>1013</v>
      </c>
      <c r="L291" s="11" t="s">
        <v>51</v>
      </c>
      <c r="M291" s="11" t="s">
        <v>5050</v>
      </c>
      <c r="N291" s="11" t="s">
        <v>52</v>
      </c>
      <c r="O291" s="11" t="s">
        <v>3625</v>
      </c>
      <c r="P291" s="11" t="s">
        <v>1019</v>
      </c>
      <c r="Q291" s="11" t="s">
        <v>5561</v>
      </c>
      <c r="R291" s="11" t="s">
        <v>1020</v>
      </c>
      <c r="S291" s="11" t="s">
        <v>1021</v>
      </c>
      <c r="T291" s="11" t="s">
        <v>591</v>
      </c>
      <c r="U291" s="12">
        <v>40527</v>
      </c>
      <c r="W291" s="11" t="s">
        <v>1022</v>
      </c>
      <c r="X291" s="11" t="s">
        <v>29</v>
      </c>
      <c r="Y291" s="11" t="s">
        <v>29</v>
      </c>
      <c r="AB291" s="11" t="s">
        <v>6104</v>
      </c>
      <c r="AC291" s="11" t="s">
        <v>1014</v>
      </c>
      <c r="AD291" s="11" t="s">
        <v>1043</v>
      </c>
      <c r="AE291" s="11" t="s">
        <v>29</v>
      </c>
      <c r="AF291" s="11" t="s">
        <v>5860</v>
      </c>
      <c r="AG291" s="11" t="s">
        <v>6986</v>
      </c>
      <c r="AH291" s="11" t="s">
        <v>6990</v>
      </c>
      <c r="AI291" s="11" t="s">
        <v>6988</v>
      </c>
      <c r="AJ291" s="11" t="s">
        <v>7075</v>
      </c>
      <c r="AK291" s="11" t="s">
        <v>7076</v>
      </c>
      <c r="AL291" s="11" t="s">
        <v>7664</v>
      </c>
      <c r="AM291" s="11" t="s">
        <v>29</v>
      </c>
      <c r="AN291" s="11" t="s">
        <v>6991</v>
      </c>
      <c r="AO291" s="11" t="s">
        <v>7328</v>
      </c>
      <c r="AP291" s="11" t="s">
        <v>7321</v>
      </c>
      <c r="AQ291" s="11" t="s">
        <v>7319</v>
      </c>
    </row>
    <row r="292" spans="1:43" ht="30" x14ac:dyDescent="0.25">
      <c r="A292" s="10">
        <v>162</v>
      </c>
      <c r="B292" s="10">
        <v>1326</v>
      </c>
      <c r="C292" s="11" t="s">
        <v>6824</v>
      </c>
      <c r="D292" s="11" t="s">
        <v>1042</v>
      </c>
      <c r="E292" s="11" t="s">
        <v>772</v>
      </c>
      <c r="F292" s="11" t="s">
        <v>96</v>
      </c>
      <c r="G292" s="11" t="s">
        <v>27</v>
      </c>
      <c r="H292" s="11" t="s">
        <v>6733</v>
      </c>
      <c r="I292" s="11" t="s">
        <v>97</v>
      </c>
      <c r="J292" s="11" t="s">
        <v>3476</v>
      </c>
      <c r="K292" s="11" t="s">
        <v>1013</v>
      </c>
      <c r="L292" s="11" t="s">
        <v>51</v>
      </c>
      <c r="M292" s="11" t="s">
        <v>5050</v>
      </c>
      <c r="N292" s="11" t="s">
        <v>52</v>
      </c>
      <c r="O292" s="11" t="s">
        <v>3625</v>
      </c>
      <c r="P292" s="11" t="s">
        <v>1015</v>
      </c>
      <c r="Q292" s="11" t="s">
        <v>122</v>
      </c>
      <c r="R292" s="11" t="s">
        <v>1016</v>
      </c>
      <c r="S292" s="11" t="s">
        <v>1017</v>
      </c>
      <c r="T292" s="11" t="s">
        <v>128</v>
      </c>
      <c r="U292" s="12">
        <v>40527</v>
      </c>
      <c r="W292" s="11" t="s">
        <v>1018</v>
      </c>
      <c r="X292" s="11" t="s">
        <v>29</v>
      </c>
      <c r="Y292" s="11" t="s">
        <v>29</v>
      </c>
      <c r="AB292" s="11" t="s">
        <v>6104</v>
      </c>
      <c r="AC292" s="11" t="s">
        <v>1014</v>
      </c>
      <c r="AD292" s="11" t="s">
        <v>1043</v>
      </c>
      <c r="AE292" s="11" t="s">
        <v>29</v>
      </c>
      <c r="AF292" s="11" t="s">
        <v>5860</v>
      </c>
      <c r="AG292" s="11" t="s">
        <v>6986</v>
      </c>
      <c r="AH292" s="11" t="s">
        <v>6990</v>
      </c>
      <c r="AI292" s="11" t="s">
        <v>6988</v>
      </c>
      <c r="AJ292" s="11" t="s">
        <v>7075</v>
      </c>
      <c r="AK292" s="11" t="s">
        <v>7076</v>
      </c>
      <c r="AL292" s="11" t="s">
        <v>7664</v>
      </c>
      <c r="AM292" s="11" t="s">
        <v>29</v>
      </c>
      <c r="AN292" s="11" t="s">
        <v>6991</v>
      </c>
      <c r="AO292" s="11" t="s">
        <v>7328</v>
      </c>
      <c r="AP292" s="11" t="s">
        <v>7321</v>
      </c>
      <c r="AQ292" s="11" t="s">
        <v>7319</v>
      </c>
    </row>
    <row r="293" spans="1:43" ht="30" x14ac:dyDescent="0.25">
      <c r="A293" s="10">
        <v>162</v>
      </c>
      <c r="B293" s="10">
        <v>2232</v>
      </c>
      <c r="C293" s="11" t="s">
        <v>6824</v>
      </c>
      <c r="D293" s="11" t="s">
        <v>1042</v>
      </c>
      <c r="E293" s="11" t="s">
        <v>772</v>
      </c>
      <c r="F293" s="11" t="s">
        <v>96</v>
      </c>
      <c r="G293" s="11" t="s">
        <v>27</v>
      </c>
      <c r="H293" s="11" t="s">
        <v>6733</v>
      </c>
      <c r="I293" s="11" t="s">
        <v>97</v>
      </c>
      <c r="J293" s="11" t="s">
        <v>3476</v>
      </c>
      <c r="K293" s="11" t="s">
        <v>1013</v>
      </c>
      <c r="L293" s="11" t="s">
        <v>51</v>
      </c>
      <c r="M293" s="11" t="s">
        <v>5050</v>
      </c>
      <c r="N293" s="11" t="s">
        <v>52</v>
      </c>
      <c r="O293" s="11" t="s">
        <v>3625</v>
      </c>
      <c r="P293" s="11" t="s">
        <v>6903</v>
      </c>
      <c r="Q293" s="11" t="s">
        <v>5561</v>
      </c>
      <c r="R293" s="11" t="s">
        <v>6904</v>
      </c>
      <c r="S293" s="11" t="s">
        <v>6905</v>
      </c>
      <c r="T293" s="11" t="s">
        <v>6906</v>
      </c>
      <c r="U293" s="12">
        <v>43584</v>
      </c>
      <c r="W293" s="11" t="s">
        <v>6907</v>
      </c>
      <c r="X293" s="11" t="s">
        <v>29</v>
      </c>
      <c r="Y293" s="11" t="s">
        <v>29</v>
      </c>
      <c r="AB293" s="11" t="s">
        <v>6104</v>
      </c>
      <c r="AC293" s="11" t="s">
        <v>1014</v>
      </c>
      <c r="AD293" s="11" t="s">
        <v>1043</v>
      </c>
      <c r="AE293" s="11" t="s">
        <v>29</v>
      </c>
      <c r="AF293" s="11" t="s">
        <v>5860</v>
      </c>
      <c r="AG293" s="11" t="s">
        <v>6986</v>
      </c>
      <c r="AH293" s="11" t="s">
        <v>6990</v>
      </c>
      <c r="AI293" s="11" t="s">
        <v>6988</v>
      </c>
      <c r="AJ293" s="11" t="s">
        <v>7075</v>
      </c>
      <c r="AK293" s="11" t="s">
        <v>7076</v>
      </c>
      <c r="AL293" s="11" t="s">
        <v>7664</v>
      </c>
      <c r="AM293" s="11" t="s">
        <v>29</v>
      </c>
      <c r="AN293" s="11" t="s">
        <v>6991</v>
      </c>
      <c r="AO293" s="11" t="s">
        <v>7328</v>
      </c>
      <c r="AP293" s="11" t="s">
        <v>7321</v>
      </c>
      <c r="AQ293" s="11" t="s">
        <v>7319</v>
      </c>
    </row>
    <row r="294" spans="1:43" ht="30" x14ac:dyDescent="0.25">
      <c r="A294" s="10">
        <v>162</v>
      </c>
      <c r="B294" s="10">
        <v>1804</v>
      </c>
      <c r="C294" s="11" t="s">
        <v>6824</v>
      </c>
      <c r="D294" s="11" t="s">
        <v>1042</v>
      </c>
      <c r="E294" s="11" t="s">
        <v>772</v>
      </c>
      <c r="F294" s="11" t="s">
        <v>96</v>
      </c>
      <c r="G294" s="11" t="s">
        <v>27</v>
      </c>
      <c r="H294" s="11" t="s">
        <v>6733</v>
      </c>
      <c r="I294" s="11" t="s">
        <v>97</v>
      </c>
      <c r="J294" s="11" t="s">
        <v>3472</v>
      </c>
      <c r="K294" s="11" t="s">
        <v>1013</v>
      </c>
      <c r="L294" s="11" t="s">
        <v>51</v>
      </c>
      <c r="M294" s="11" t="s">
        <v>5050</v>
      </c>
      <c r="N294" s="11" t="s">
        <v>52</v>
      </c>
      <c r="O294" s="11" t="s">
        <v>3625</v>
      </c>
      <c r="P294" s="11" t="s">
        <v>3920</v>
      </c>
      <c r="Q294" s="11" t="s">
        <v>34</v>
      </c>
      <c r="R294" s="11" t="s">
        <v>3921</v>
      </c>
      <c r="S294" s="11" t="s">
        <v>3922</v>
      </c>
      <c r="T294" s="11" t="s">
        <v>591</v>
      </c>
      <c r="U294" s="12">
        <v>42856</v>
      </c>
      <c r="W294" s="11" t="s">
        <v>3923</v>
      </c>
      <c r="X294" s="11" t="s">
        <v>29</v>
      </c>
      <c r="Y294" s="11" t="s">
        <v>29</v>
      </c>
      <c r="AB294" s="11" t="s">
        <v>6104</v>
      </c>
      <c r="AC294" s="11" t="s">
        <v>1014</v>
      </c>
      <c r="AD294" s="11" t="s">
        <v>1043</v>
      </c>
      <c r="AE294" s="11" t="s">
        <v>29</v>
      </c>
      <c r="AF294" s="11" t="s">
        <v>5860</v>
      </c>
      <c r="AG294" s="11" t="s">
        <v>6986</v>
      </c>
      <c r="AH294" s="11" t="s">
        <v>6990</v>
      </c>
      <c r="AI294" s="11" t="s">
        <v>6988</v>
      </c>
      <c r="AJ294" s="11" t="s">
        <v>7075</v>
      </c>
      <c r="AK294" s="11" t="s">
        <v>7076</v>
      </c>
      <c r="AL294" s="11" t="s">
        <v>7664</v>
      </c>
      <c r="AM294" s="11" t="s">
        <v>29</v>
      </c>
      <c r="AN294" s="11" t="s">
        <v>6991</v>
      </c>
      <c r="AO294" s="11" t="s">
        <v>7328</v>
      </c>
      <c r="AP294" s="11" t="s">
        <v>7321</v>
      </c>
      <c r="AQ294" s="11" t="s">
        <v>7319</v>
      </c>
    </row>
    <row r="295" spans="1:43" ht="30" x14ac:dyDescent="0.25">
      <c r="A295" s="10">
        <v>227</v>
      </c>
      <c r="B295" s="10">
        <v>1084</v>
      </c>
      <c r="C295" s="11" t="s">
        <v>6674</v>
      </c>
      <c r="D295" s="11" t="s">
        <v>4853</v>
      </c>
      <c r="E295" s="11" t="s">
        <v>25</v>
      </c>
      <c r="F295" s="11" t="s">
        <v>26</v>
      </c>
      <c r="G295" s="11" t="s">
        <v>27</v>
      </c>
      <c r="H295" s="11" t="s">
        <v>6617</v>
      </c>
      <c r="I295" s="11" t="s">
        <v>28</v>
      </c>
      <c r="J295" s="11" t="s">
        <v>3472</v>
      </c>
      <c r="K295" s="11" t="s">
        <v>1838</v>
      </c>
      <c r="L295" s="11" t="s">
        <v>31</v>
      </c>
      <c r="M295" s="11" t="s">
        <v>32</v>
      </c>
      <c r="N295" s="11" t="s">
        <v>7385</v>
      </c>
      <c r="O295" s="11" t="s">
        <v>4651</v>
      </c>
      <c r="P295" s="11" t="s">
        <v>1845</v>
      </c>
      <c r="Q295" s="11" t="s">
        <v>34</v>
      </c>
      <c r="R295" s="11" t="s">
        <v>1846</v>
      </c>
      <c r="S295" s="11" t="s">
        <v>1847</v>
      </c>
      <c r="T295" s="11" t="s">
        <v>56</v>
      </c>
      <c r="U295" s="12">
        <v>41091</v>
      </c>
      <c r="W295" s="11" t="s">
        <v>1848</v>
      </c>
      <c r="X295" s="11" t="s">
        <v>29</v>
      </c>
      <c r="Y295" s="11" t="s">
        <v>29</v>
      </c>
      <c r="AB295" s="11" t="s">
        <v>1837</v>
      </c>
      <c r="AC295" s="11" t="s">
        <v>1839</v>
      </c>
      <c r="AD295" s="11" t="s">
        <v>1840</v>
      </c>
      <c r="AE295" s="11" t="s">
        <v>3986</v>
      </c>
      <c r="AF295" s="11" t="s">
        <v>5745</v>
      </c>
      <c r="AG295" s="11" t="s">
        <v>6989</v>
      </c>
      <c r="AH295" s="11" t="s">
        <v>6975</v>
      </c>
      <c r="AI295" s="11" t="s">
        <v>6976</v>
      </c>
      <c r="AJ295" s="11" t="s">
        <v>7081</v>
      </c>
      <c r="AK295" s="11" t="s">
        <v>7082</v>
      </c>
      <c r="AL295" s="11" t="s">
        <v>7126</v>
      </c>
      <c r="AM295" s="11" t="s">
        <v>29</v>
      </c>
      <c r="AN295" s="11" t="s">
        <v>7655</v>
      </c>
      <c r="AO295" s="11" t="s">
        <v>7324</v>
      </c>
      <c r="AP295" s="11" t="s">
        <v>7309</v>
      </c>
      <c r="AQ295" s="11" t="s">
        <v>7325</v>
      </c>
    </row>
    <row r="296" spans="1:43" ht="30" x14ac:dyDescent="0.25">
      <c r="A296" s="10">
        <v>227</v>
      </c>
      <c r="B296" s="10">
        <v>1081</v>
      </c>
      <c r="C296" s="11" t="s">
        <v>6674</v>
      </c>
      <c r="D296" s="11" t="s">
        <v>4853</v>
      </c>
      <c r="E296" s="11" t="s">
        <v>25</v>
      </c>
      <c r="F296" s="11" t="s">
        <v>26</v>
      </c>
      <c r="G296" s="11" t="s">
        <v>27</v>
      </c>
      <c r="H296" s="11" t="s">
        <v>6617</v>
      </c>
      <c r="I296" s="11" t="s">
        <v>28</v>
      </c>
      <c r="J296" s="11" t="s">
        <v>3472</v>
      </c>
      <c r="K296" s="11" t="s">
        <v>1838</v>
      </c>
      <c r="L296" s="11" t="s">
        <v>31</v>
      </c>
      <c r="M296" s="11" t="s">
        <v>32</v>
      </c>
      <c r="N296" s="11" t="s">
        <v>7385</v>
      </c>
      <c r="O296" s="11" t="s">
        <v>4651</v>
      </c>
      <c r="P296" s="11" t="s">
        <v>1850</v>
      </c>
      <c r="Q296" s="11" t="s">
        <v>34</v>
      </c>
      <c r="R296" s="11" t="s">
        <v>1016</v>
      </c>
      <c r="S296" s="11" t="s">
        <v>1847</v>
      </c>
      <c r="T296" s="11" t="s">
        <v>138</v>
      </c>
      <c r="U296" s="12">
        <v>36479</v>
      </c>
      <c r="W296" s="11" t="s">
        <v>1851</v>
      </c>
      <c r="X296" s="11" t="s">
        <v>29</v>
      </c>
      <c r="Y296" s="11" t="s">
        <v>29</v>
      </c>
      <c r="AB296" s="11" t="s">
        <v>1837</v>
      </c>
      <c r="AC296" s="11" t="s">
        <v>1839</v>
      </c>
      <c r="AD296" s="11" t="s">
        <v>1840</v>
      </c>
      <c r="AE296" s="11" t="s">
        <v>3986</v>
      </c>
      <c r="AF296" s="11" t="s">
        <v>5745</v>
      </c>
      <c r="AG296" s="11" t="s">
        <v>6989</v>
      </c>
      <c r="AH296" s="11" t="s">
        <v>6975</v>
      </c>
      <c r="AI296" s="11" t="s">
        <v>6976</v>
      </c>
      <c r="AJ296" s="11" t="s">
        <v>7081</v>
      </c>
      <c r="AK296" s="11" t="s">
        <v>7082</v>
      </c>
      <c r="AL296" s="11" t="s">
        <v>7126</v>
      </c>
      <c r="AM296" s="11" t="s">
        <v>29</v>
      </c>
      <c r="AN296" s="11" t="s">
        <v>7655</v>
      </c>
      <c r="AO296" s="11" t="s">
        <v>7324</v>
      </c>
      <c r="AP296" s="11" t="s">
        <v>7309</v>
      </c>
      <c r="AQ296" s="11" t="s">
        <v>7325</v>
      </c>
    </row>
    <row r="297" spans="1:43" ht="30" x14ac:dyDescent="0.25">
      <c r="A297" s="10">
        <v>227</v>
      </c>
      <c r="B297" s="10">
        <v>1083</v>
      </c>
      <c r="C297" s="11" t="s">
        <v>6674</v>
      </c>
      <c r="D297" s="11" t="s">
        <v>4853</v>
      </c>
      <c r="E297" s="11" t="s">
        <v>25</v>
      </c>
      <c r="F297" s="11" t="s">
        <v>26</v>
      </c>
      <c r="G297" s="11" t="s">
        <v>27</v>
      </c>
      <c r="H297" s="11" t="s">
        <v>6617</v>
      </c>
      <c r="I297" s="11" t="s">
        <v>28</v>
      </c>
      <c r="J297" s="11" t="s">
        <v>3472</v>
      </c>
      <c r="K297" s="11" t="s">
        <v>1838</v>
      </c>
      <c r="L297" s="11" t="s">
        <v>31</v>
      </c>
      <c r="M297" s="11" t="s">
        <v>32</v>
      </c>
      <c r="N297" s="11" t="s">
        <v>7385</v>
      </c>
      <c r="O297" s="11" t="s">
        <v>4651</v>
      </c>
      <c r="P297" s="11" t="s">
        <v>1841</v>
      </c>
      <c r="Q297" s="11" t="s">
        <v>5561</v>
      </c>
      <c r="R297" s="11" t="s">
        <v>1842</v>
      </c>
      <c r="S297" s="11" t="s">
        <v>948</v>
      </c>
      <c r="T297" s="11" t="s">
        <v>1843</v>
      </c>
      <c r="U297" s="12">
        <v>35729</v>
      </c>
      <c r="W297" s="11" t="s">
        <v>1844</v>
      </c>
      <c r="X297" s="11" t="s">
        <v>29</v>
      </c>
      <c r="Y297" s="11" t="s">
        <v>29</v>
      </c>
      <c r="AB297" s="11" t="s">
        <v>1837</v>
      </c>
      <c r="AC297" s="11" t="s">
        <v>1839</v>
      </c>
      <c r="AD297" s="11" t="s">
        <v>1840</v>
      </c>
      <c r="AE297" s="11" t="s">
        <v>3986</v>
      </c>
      <c r="AF297" s="11" t="s">
        <v>5745</v>
      </c>
      <c r="AG297" s="11" t="s">
        <v>6989</v>
      </c>
      <c r="AH297" s="11" t="s">
        <v>6975</v>
      </c>
      <c r="AI297" s="11" t="s">
        <v>6976</v>
      </c>
      <c r="AJ297" s="11" t="s">
        <v>7081</v>
      </c>
      <c r="AK297" s="11" t="s">
        <v>7082</v>
      </c>
      <c r="AL297" s="11" t="s">
        <v>7126</v>
      </c>
      <c r="AM297" s="11" t="s">
        <v>29</v>
      </c>
      <c r="AN297" s="11" t="s">
        <v>7655</v>
      </c>
      <c r="AO297" s="11" t="s">
        <v>7324</v>
      </c>
      <c r="AP297" s="11" t="s">
        <v>7309</v>
      </c>
      <c r="AQ297" s="11" t="s">
        <v>7325</v>
      </c>
    </row>
    <row r="298" spans="1:43" ht="30" x14ac:dyDescent="0.25">
      <c r="A298" s="10">
        <v>227</v>
      </c>
      <c r="B298" s="10">
        <v>1082</v>
      </c>
      <c r="C298" s="11" t="s">
        <v>6674</v>
      </c>
      <c r="D298" s="11" t="s">
        <v>4853</v>
      </c>
      <c r="E298" s="11" t="s">
        <v>25</v>
      </c>
      <c r="F298" s="11" t="s">
        <v>26</v>
      </c>
      <c r="G298" s="11" t="s">
        <v>27</v>
      </c>
      <c r="H298" s="11" t="s">
        <v>6617</v>
      </c>
      <c r="I298" s="11" t="s">
        <v>28</v>
      </c>
      <c r="J298" s="11" t="s">
        <v>3472</v>
      </c>
      <c r="K298" s="11" t="s">
        <v>1838</v>
      </c>
      <c r="L298" s="11" t="s">
        <v>31</v>
      </c>
      <c r="M298" s="11" t="s">
        <v>32</v>
      </c>
      <c r="N298" s="11" t="s">
        <v>7385</v>
      </c>
      <c r="O298" s="11" t="s">
        <v>4651</v>
      </c>
      <c r="P298" s="11" t="s">
        <v>1852</v>
      </c>
      <c r="Q298" s="11" t="s">
        <v>5561</v>
      </c>
      <c r="R298" s="11" t="s">
        <v>1853</v>
      </c>
      <c r="S298" s="11" t="s">
        <v>1854</v>
      </c>
      <c r="T298" s="11" t="s">
        <v>453</v>
      </c>
      <c r="U298" s="12">
        <v>41008</v>
      </c>
      <c r="W298" s="11" t="s">
        <v>1855</v>
      </c>
      <c r="X298" s="11" t="s">
        <v>29</v>
      </c>
      <c r="Y298" s="11" t="s">
        <v>29</v>
      </c>
      <c r="AB298" s="11" t="s">
        <v>1837</v>
      </c>
      <c r="AC298" s="11" t="s">
        <v>1839</v>
      </c>
      <c r="AD298" s="11" t="s">
        <v>1840</v>
      </c>
      <c r="AE298" s="11" t="s">
        <v>3986</v>
      </c>
      <c r="AF298" s="11" t="s">
        <v>5745</v>
      </c>
      <c r="AG298" s="11" t="s">
        <v>6989</v>
      </c>
      <c r="AH298" s="11" t="s">
        <v>6975</v>
      </c>
      <c r="AI298" s="11" t="s">
        <v>6976</v>
      </c>
      <c r="AJ298" s="11" t="s">
        <v>7081</v>
      </c>
      <c r="AK298" s="11" t="s">
        <v>7082</v>
      </c>
      <c r="AL298" s="11" t="s">
        <v>7126</v>
      </c>
      <c r="AM298" s="11" t="s">
        <v>29</v>
      </c>
      <c r="AN298" s="11" t="s">
        <v>7655</v>
      </c>
      <c r="AO298" s="11" t="s">
        <v>7324</v>
      </c>
      <c r="AP298" s="11" t="s">
        <v>7309</v>
      </c>
      <c r="AQ298" s="11" t="s">
        <v>7325</v>
      </c>
    </row>
    <row r="299" spans="1:43" ht="30" x14ac:dyDescent="0.25">
      <c r="A299" s="10">
        <v>227</v>
      </c>
      <c r="B299" s="10">
        <v>1846</v>
      </c>
      <c r="C299" s="11" t="s">
        <v>6674</v>
      </c>
      <c r="D299" s="11" t="s">
        <v>4853</v>
      </c>
      <c r="E299" s="11" t="s">
        <v>25</v>
      </c>
      <c r="F299" s="11" t="s">
        <v>26</v>
      </c>
      <c r="G299" s="11" t="s">
        <v>27</v>
      </c>
      <c r="H299" s="11" t="s">
        <v>6617</v>
      </c>
      <c r="I299" s="11" t="s">
        <v>28</v>
      </c>
      <c r="J299" s="11" t="s">
        <v>3472</v>
      </c>
      <c r="K299" s="11" t="s">
        <v>1838</v>
      </c>
      <c r="L299" s="11" t="s">
        <v>31</v>
      </c>
      <c r="M299" s="11" t="s">
        <v>32</v>
      </c>
      <c r="N299" s="11" t="s">
        <v>7385</v>
      </c>
      <c r="O299" s="11" t="s">
        <v>4651</v>
      </c>
      <c r="P299" s="11" t="s">
        <v>4096</v>
      </c>
      <c r="Q299" s="11" t="s">
        <v>34</v>
      </c>
      <c r="R299" s="11" t="s">
        <v>605</v>
      </c>
      <c r="S299" s="11" t="s">
        <v>4097</v>
      </c>
      <c r="T299" s="11" t="s">
        <v>4098</v>
      </c>
      <c r="U299" s="12">
        <v>42996</v>
      </c>
      <c r="W299" s="11" t="s">
        <v>4099</v>
      </c>
      <c r="X299" s="11" t="s">
        <v>29</v>
      </c>
      <c r="Y299" s="11" t="s">
        <v>29</v>
      </c>
      <c r="AB299" s="11" t="s">
        <v>1837</v>
      </c>
      <c r="AC299" s="11" t="s">
        <v>1839</v>
      </c>
      <c r="AD299" s="11" t="s">
        <v>1840</v>
      </c>
      <c r="AE299" s="11" t="s">
        <v>3986</v>
      </c>
      <c r="AF299" s="11" t="s">
        <v>5745</v>
      </c>
      <c r="AG299" s="11" t="s">
        <v>6989</v>
      </c>
      <c r="AH299" s="11" t="s">
        <v>6975</v>
      </c>
      <c r="AI299" s="11" t="s">
        <v>6976</v>
      </c>
      <c r="AJ299" s="11" t="s">
        <v>7081</v>
      </c>
      <c r="AK299" s="11" t="s">
        <v>7082</v>
      </c>
      <c r="AL299" s="11" t="s">
        <v>7126</v>
      </c>
      <c r="AM299" s="11" t="s">
        <v>29</v>
      </c>
      <c r="AN299" s="11" t="s">
        <v>7655</v>
      </c>
      <c r="AO299" s="11" t="s">
        <v>7324</v>
      </c>
      <c r="AP299" s="11" t="s">
        <v>7309</v>
      </c>
      <c r="AQ299" s="11" t="s">
        <v>7325</v>
      </c>
    </row>
    <row r="300" spans="1:43" ht="30" x14ac:dyDescent="0.25">
      <c r="A300" s="10">
        <v>228</v>
      </c>
      <c r="B300" s="10">
        <v>1084</v>
      </c>
      <c r="C300" s="11" t="s">
        <v>6673</v>
      </c>
      <c r="D300" s="11" t="s">
        <v>791</v>
      </c>
      <c r="E300" s="11" t="s">
        <v>1550</v>
      </c>
      <c r="F300" s="11" t="s">
        <v>146</v>
      </c>
      <c r="G300" s="11" t="s">
        <v>27</v>
      </c>
      <c r="H300" s="11" t="s">
        <v>6615</v>
      </c>
      <c r="I300" s="11" t="s">
        <v>97</v>
      </c>
      <c r="J300" s="11" t="s">
        <v>3472</v>
      </c>
      <c r="K300" s="11" t="s">
        <v>1838</v>
      </c>
      <c r="L300" s="11" t="s">
        <v>31</v>
      </c>
      <c r="M300" s="11" t="s">
        <v>32</v>
      </c>
      <c r="N300" s="11" t="s">
        <v>7385</v>
      </c>
      <c r="O300" s="11" t="s">
        <v>4651</v>
      </c>
      <c r="P300" s="11" t="s">
        <v>1845</v>
      </c>
      <c r="Q300" s="11" t="s">
        <v>34</v>
      </c>
      <c r="R300" s="11" t="s">
        <v>1846</v>
      </c>
      <c r="S300" s="11" t="s">
        <v>1847</v>
      </c>
      <c r="T300" s="11" t="s">
        <v>56</v>
      </c>
      <c r="U300" s="12">
        <v>41091</v>
      </c>
      <c r="W300" s="11" t="s">
        <v>1848</v>
      </c>
      <c r="X300" s="11" t="s">
        <v>29</v>
      </c>
      <c r="Y300" s="11" t="s">
        <v>29</v>
      </c>
      <c r="AB300" s="11" t="s">
        <v>1849</v>
      </c>
      <c r="AC300" s="11" t="s">
        <v>1839</v>
      </c>
      <c r="AD300" s="11" t="s">
        <v>1840</v>
      </c>
      <c r="AE300" s="11" t="s">
        <v>3986</v>
      </c>
      <c r="AF300" s="11" t="s">
        <v>5746</v>
      </c>
      <c r="AG300" s="11" t="s">
        <v>6984</v>
      </c>
      <c r="AH300" s="11" t="s">
        <v>6975</v>
      </c>
      <c r="AI300" s="11" t="s">
        <v>6976</v>
      </c>
      <c r="AJ300" s="11" t="s">
        <v>7081</v>
      </c>
      <c r="AK300" s="11" t="s">
        <v>7082</v>
      </c>
      <c r="AL300" s="11" t="s">
        <v>7127</v>
      </c>
      <c r="AM300" s="11" t="s">
        <v>29</v>
      </c>
      <c r="AN300" s="11" t="s">
        <v>7655</v>
      </c>
      <c r="AO300" s="11" t="s">
        <v>7324</v>
      </c>
      <c r="AP300" s="11" t="s">
        <v>7309</v>
      </c>
      <c r="AQ300" s="11" t="s">
        <v>7325</v>
      </c>
    </row>
    <row r="301" spans="1:43" ht="30" x14ac:dyDescent="0.25">
      <c r="A301" s="10">
        <v>228</v>
      </c>
      <c r="B301" s="10">
        <v>1081</v>
      </c>
      <c r="C301" s="11" t="s">
        <v>6673</v>
      </c>
      <c r="D301" s="11" t="s">
        <v>791</v>
      </c>
      <c r="E301" s="11" t="s">
        <v>1550</v>
      </c>
      <c r="F301" s="11" t="s">
        <v>146</v>
      </c>
      <c r="G301" s="11" t="s">
        <v>27</v>
      </c>
      <c r="H301" s="11" t="s">
        <v>6615</v>
      </c>
      <c r="I301" s="11" t="s">
        <v>97</v>
      </c>
      <c r="J301" s="11" t="s">
        <v>3472</v>
      </c>
      <c r="K301" s="11" t="s">
        <v>1838</v>
      </c>
      <c r="L301" s="11" t="s">
        <v>31</v>
      </c>
      <c r="M301" s="11" t="s">
        <v>32</v>
      </c>
      <c r="N301" s="11" t="s">
        <v>7385</v>
      </c>
      <c r="O301" s="11" t="s">
        <v>4651</v>
      </c>
      <c r="P301" s="11" t="s">
        <v>1850</v>
      </c>
      <c r="Q301" s="11" t="s">
        <v>34</v>
      </c>
      <c r="R301" s="11" t="s">
        <v>1016</v>
      </c>
      <c r="S301" s="11" t="s">
        <v>1847</v>
      </c>
      <c r="T301" s="11" t="s">
        <v>138</v>
      </c>
      <c r="U301" s="12">
        <v>36479</v>
      </c>
      <c r="W301" s="11" t="s">
        <v>1851</v>
      </c>
      <c r="X301" s="11" t="s">
        <v>29</v>
      </c>
      <c r="Y301" s="11" t="s">
        <v>29</v>
      </c>
      <c r="AB301" s="11" t="s">
        <v>1849</v>
      </c>
      <c r="AC301" s="11" t="s">
        <v>1839</v>
      </c>
      <c r="AD301" s="11" t="s">
        <v>1840</v>
      </c>
      <c r="AE301" s="11" t="s">
        <v>3986</v>
      </c>
      <c r="AF301" s="11" t="s">
        <v>5746</v>
      </c>
      <c r="AG301" s="11" t="s">
        <v>6984</v>
      </c>
      <c r="AH301" s="11" t="s">
        <v>6975</v>
      </c>
      <c r="AI301" s="11" t="s">
        <v>6976</v>
      </c>
      <c r="AJ301" s="11" t="s">
        <v>7081</v>
      </c>
      <c r="AK301" s="11" t="s">
        <v>7082</v>
      </c>
      <c r="AL301" s="11" t="s">
        <v>7127</v>
      </c>
      <c r="AM301" s="11" t="s">
        <v>29</v>
      </c>
      <c r="AN301" s="11" t="s">
        <v>7655</v>
      </c>
      <c r="AO301" s="11" t="s">
        <v>7324</v>
      </c>
      <c r="AP301" s="11" t="s">
        <v>7309</v>
      </c>
      <c r="AQ301" s="11" t="s">
        <v>7325</v>
      </c>
    </row>
    <row r="302" spans="1:43" ht="30" x14ac:dyDescent="0.25">
      <c r="A302" s="10">
        <v>228</v>
      </c>
      <c r="B302" s="10">
        <v>1082</v>
      </c>
      <c r="C302" s="11" t="s">
        <v>6673</v>
      </c>
      <c r="D302" s="11" t="s">
        <v>791</v>
      </c>
      <c r="E302" s="11" t="s">
        <v>1550</v>
      </c>
      <c r="F302" s="11" t="s">
        <v>146</v>
      </c>
      <c r="G302" s="11" t="s">
        <v>27</v>
      </c>
      <c r="H302" s="11" t="s">
        <v>6615</v>
      </c>
      <c r="I302" s="11" t="s">
        <v>97</v>
      </c>
      <c r="J302" s="11" t="s">
        <v>3472</v>
      </c>
      <c r="K302" s="11" t="s">
        <v>1838</v>
      </c>
      <c r="L302" s="11" t="s">
        <v>31</v>
      </c>
      <c r="M302" s="11" t="s">
        <v>32</v>
      </c>
      <c r="N302" s="11" t="s">
        <v>7385</v>
      </c>
      <c r="O302" s="11" t="s">
        <v>4651</v>
      </c>
      <c r="P302" s="11" t="s">
        <v>1852</v>
      </c>
      <c r="Q302" s="11" t="s">
        <v>5561</v>
      </c>
      <c r="R302" s="11" t="s">
        <v>1853</v>
      </c>
      <c r="S302" s="11" t="s">
        <v>1854</v>
      </c>
      <c r="T302" s="11" t="s">
        <v>453</v>
      </c>
      <c r="U302" s="12">
        <v>41008</v>
      </c>
      <c r="W302" s="11" t="s">
        <v>1855</v>
      </c>
      <c r="X302" s="11" t="s">
        <v>29</v>
      </c>
      <c r="Y302" s="11" t="s">
        <v>29</v>
      </c>
      <c r="AB302" s="11" t="s">
        <v>1849</v>
      </c>
      <c r="AC302" s="11" t="s">
        <v>1839</v>
      </c>
      <c r="AD302" s="11" t="s">
        <v>1840</v>
      </c>
      <c r="AE302" s="11" t="s">
        <v>3986</v>
      </c>
      <c r="AF302" s="11" t="s">
        <v>5746</v>
      </c>
      <c r="AG302" s="11" t="s">
        <v>6984</v>
      </c>
      <c r="AH302" s="11" t="s">
        <v>6975</v>
      </c>
      <c r="AI302" s="11" t="s">
        <v>6976</v>
      </c>
      <c r="AJ302" s="11" t="s">
        <v>7081</v>
      </c>
      <c r="AK302" s="11" t="s">
        <v>7082</v>
      </c>
      <c r="AL302" s="11" t="s">
        <v>7127</v>
      </c>
      <c r="AM302" s="11" t="s">
        <v>29</v>
      </c>
      <c r="AN302" s="11" t="s">
        <v>7655</v>
      </c>
      <c r="AO302" s="11" t="s">
        <v>7324</v>
      </c>
      <c r="AP302" s="11" t="s">
        <v>7309</v>
      </c>
      <c r="AQ302" s="11" t="s">
        <v>7325</v>
      </c>
    </row>
    <row r="303" spans="1:43" ht="30" x14ac:dyDescent="0.25">
      <c r="A303" s="10">
        <v>228</v>
      </c>
      <c r="B303" s="10">
        <v>1083</v>
      </c>
      <c r="C303" s="11" t="s">
        <v>6673</v>
      </c>
      <c r="D303" s="11" t="s">
        <v>791</v>
      </c>
      <c r="E303" s="11" t="s">
        <v>1550</v>
      </c>
      <c r="F303" s="11" t="s">
        <v>146</v>
      </c>
      <c r="G303" s="11" t="s">
        <v>27</v>
      </c>
      <c r="H303" s="11" t="s">
        <v>6615</v>
      </c>
      <c r="I303" s="11" t="s">
        <v>97</v>
      </c>
      <c r="J303" s="11" t="s">
        <v>3472</v>
      </c>
      <c r="K303" s="11" t="s">
        <v>1838</v>
      </c>
      <c r="L303" s="11" t="s">
        <v>31</v>
      </c>
      <c r="M303" s="11" t="s">
        <v>32</v>
      </c>
      <c r="N303" s="11" t="s">
        <v>7385</v>
      </c>
      <c r="O303" s="11" t="s">
        <v>4651</v>
      </c>
      <c r="P303" s="11" t="s">
        <v>1841</v>
      </c>
      <c r="Q303" s="11" t="s">
        <v>5561</v>
      </c>
      <c r="R303" s="11" t="s">
        <v>1842</v>
      </c>
      <c r="S303" s="11" t="s">
        <v>948</v>
      </c>
      <c r="T303" s="11" t="s">
        <v>1843</v>
      </c>
      <c r="U303" s="12">
        <v>35729</v>
      </c>
      <c r="W303" s="11" t="s">
        <v>1844</v>
      </c>
      <c r="X303" s="11" t="s">
        <v>29</v>
      </c>
      <c r="Y303" s="11" t="s">
        <v>29</v>
      </c>
      <c r="AB303" s="11" t="s">
        <v>1849</v>
      </c>
      <c r="AC303" s="11" t="s">
        <v>1839</v>
      </c>
      <c r="AD303" s="11" t="s">
        <v>1840</v>
      </c>
      <c r="AE303" s="11" t="s">
        <v>3986</v>
      </c>
      <c r="AF303" s="11" t="s">
        <v>5746</v>
      </c>
      <c r="AG303" s="11" t="s">
        <v>6984</v>
      </c>
      <c r="AH303" s="11" t="s">
        <v>6975</v>
      </c>
      <c r="AI303" s="11" t="s">
        <v>6976</v>
      </c>
      <c r="AJ303" s="11" t="s">
        <v>7081</v>
      </c>
      <c r="AK303" s="11" t="s">
        <v>7082</v>
      </c>
      <c r="AL303" s="11" t="s">
        <v>7127</v>
      </c>
      <c r="AM303" s="11" t="s">
        <v>29</v>
      </c>
      <c r="AN303" s="11" t="s">
        <v>7655</v>
      </c>
      <c r="AO303" s="11" t="s">
        <v>7324</v>
      </c>
      <c r="AP303" s="11" t="s">
        <v>7309</v>
      </c>
      <c r="AQ303" s="11" t="s">
        <v>7325</v>
      </c>
    </row>
    <row r="304" spans="1:43" ht="30" x14ac:dyDescent="0.25">
      <c r="A304" s="10">
        <v>135</v>
      </c>
      <c r="B304" s="10">
        <v>1212</v>
      </c>
      <c r="C304" s="11" t="s">
        <v>6757</v>
      </c>
      <c r="D304" s="11" t="s">
        <v>403</v>
      </c>
      <c r="E304" s="11" t="s">
        <v>29</v>
      </c>
      <c r="F304" s="11" t="s">
        <v>96</v>
      </c>
      <c r="G304" s="11" t="s">
        <v>27</v>
      </c>
      <c r="H304" s="11" t="s">
        <v>6600</v>
      </c>
      <c r="I304" s="11" t="s">
        <v>97</v>
      </c>
      <c r="J304" s="11" t="s">
        <v>3477</v>
      </c>
      <c r="K304" s="11" t="s">
        <v>517</v>
      </c>
      <c r="L304" s="11" t="s">
        <v>182</v>
      </c>
      <c r="M304" s="11" t="s">
        <v>120</v>
      </c>
      <c r="N304" s="11" t="s">
        <v>7390</v>
      </c>
      <c r="O304" s="11" t="s">
        <v>4872</v>
      </c>
      <c r="P304" s="11" t="s">
        <v>541</v>
      </c>
      <c r="Q304" s="11" t="s">
        <v>34</v>
      </c>
      <c r="R304" s="11" t="s">
        <v>542</v>
      </c>
      <c r="S304" s="11" t="s">
        <v>543</v>
      </c>
      <c r="T304" s="11" t="s">
        <v>29</v>
      </c>
      <c r="U304" s="12">
        <v>41821</v>
      </c>
      <c r="W304" s="11" t="s">
        <v>544</v>
      </c>
      <c r="X304" s="11" t="s">
        <v>29</v>
      </c>
      <c r="Y304" s="11" t="s">
        <v>29</v>
      </c>
      <c r="AB304" s="11" t="s">
        <v>516</v>
      </c>
      <c r="AC304" s="11" t="s">
        <v>518</v>
      </c>
      <c r="AD304" s="11" t="s">
        <v>519</v>
      </c>
      <c r="AE304" s="11" t="s">
        <v>29</v>
      </c>
      <c r="AF304" s="11" t="s">
        <v>5796</v>
      </c>
      <c r="AG304" s="11" t="s">
        <v>6993</v>
      </c>
      <c r="AH304" s="11" t="s">
        <v>6990</v>
      </c>
      <c r="AI304" s="11" t="s">
        <v>7083</v>
      </c>
      <c r="AJ304" s="11" t="s">
        <v>343</v>
      </c>
      <c r="AK304" s="11" t="s">
        <v>7076</v>
      </c>
      <c r="AL304" s="11" t="s">
        <v>7198</v>
      </c>
      <c r="AM304" s="11" t="s">
        <v>29</v>
      </c>
      <c r="AN304" s="11" t="s">
        <v>7656</v>
      </c>
      <c r="AO304" s="11" t="s">
        <v>7308</v>
      </c>
      <c r="AP304" s="11" t="s">
        <v>7309</v>
      </c>
      <c r="AQ304" s="11" t="s">
        <v>7310</v>
      </c>
    </row>
    <row r="305" spans="1:43" ht="30" x14ac:dyDescent="0.25">
      <c r="A305" s="10">
        <v>135</v>
      </c>
      <c r="B305" s="10">
        <v>1206</v>
      </c>
      <c r="C305" s="11" t="s">
        <v>6757</v>
      </c>
      <c r="D305" s="11" t="s">
        <v>403</v>
      </c>
      <c r="E305" s="11" t="s">
        <v>29</v>
      </c>
      <c r="F305" s="11" t="s">
        <v>96</v>
      </c>
      <c r="G305" s="11" t="s">
        <v>27</v>
      </c>
      <c r="H305" s="11" t="s">
        <v>6600</v>
      </c>
      <c r="I305" s="11" t="s">
        <v>97</v>
      </c>
      <c r="J305" s="11" t="s">
        <v>3477</v>
      </c>
      <c r="K305" s="11" t="s">
        <v>517</v>
      </c>
      <c r="L305" s="11" t="s">
        <v>182</v>
      </c>
      <c r="M305" s="11" t="s">
        <v>120</v>
      </c>
      <c r="N305" s="11" t="s">
        <v>7390</v>
      </c>
      <c r="O305" s="11" t="s">
        <v>4872</v>
      </c>
      <c r="P305" s="11" t="s">
        <v>520</v>
      </c>
      <c r="Q305" s="11" t="s">
        <v>34</v>
      </c>
      <c r="R305" s="11" t="s">
        <v>521</v>
      </c>
      <c r="S305" s="11" t="s">
        <v>522</v>
      </c>
      <c r="T305" s="11" t="s">
        <v>523</v>
      </c>
      <c r="U305" s="12">
        <v>42562</v>
      </c>
      <c r="W305" s="11" t="s">
        <v>524</v>
      </c>
      <c r="X305" s="11" t="s">
        <v>29</v>
      </c>
      <c r="Y305" s="11" t="s">
        <v>29</v>
      </c>
      <c r="AB305" s="11" t="s">
        <v>516</v>
      </c>
      <c r="AC305" s="11" t="s">
        <v>518</v>
      </c>
      <c r="AD305" s="11" t="s">
        <v>519</v>
      </c>
      <c r="AE305" s="11" t="s">
        <v>29</v>
      </c>
      <c r="AF305" s="11" t="s">
        <v>5796</v>
      </c>
      <c r="AG305" s="11" t="s">
        <v>6993</v>
      </c>
      <c r="AH305" s="11" t="s">
        <v>6990</v>
      </c>
      <c r="AI305" s="11" t="s">
        <v>7083</v>
      </c>
      <c r="AJ305" s="11" t="s">
        <v>343</v>
      </c>
      <c r="AK305" s="11" t="s">
        <v>7076</v>
      </c>
      <c r="AL305" s="11" t="s">
        <v>7198</v>
      </c>
      <c r="AM305" s="11" t="s">
        <v>29</v>
      </c>
      <c r="AN305" s="11" t="s">
        <v>7656</v>
      </c>
      <c r="AO305" s="11" t="s">
        <v>7308</v>
      </c>
      <c r="AP305" s="11" t="s">
        <v>7309</v>
      </c>
      <c r="AQ305" s="11" t="s">
        <v>7310</v>
      </c>
    </row>
    <row r="306" spans="1:43" ht="30" x14ac:dyDescent="0.25">
      <c r="A306" s="10">
        <v>135</v>
      </c>
      <c r="B306" s="10">
        <v>1208</v>
      </c>
      <c r="C306" s="11" t="s">
        <v>6757</v>
      </c>
      <c r="D306" s="11" t="s">
        <v>403</v>
      </c>
      <c r="E306" s="11" t="s">
        <v>29</v>
      </c>
      <c r="F306" s="11" t="s">
        <v>96</v>
      </c>
      <c r="G306" s="11" t="s">
        <v>27</v>
      </c>
      <c r="H306" s="11" t="s">
        <v>6600</v>
      </c>
      <c r="I306" s="11" t="s">
        <v>97</v>
      </c>
      <c r="J306" s="11" t="s">
        <v>3477</v>
      </c>
      <c r="K306" s="11" t="s">
        <v>517</v>
      </c>
      <c r="L306" s="11" t="s">
        <v>182</v>
      </c>
      <c r="M306" s="11" t="s">
        <v>120</v>
      </c>
      <c r="N306" s="11" t="s">
        <v>7390</v>
      </c>
      <c r="O306" s="11" t="s">
        <v>4872</v>
      </c>
      <c r="P306" s="11" t="s">
        <v>525</v>
      </c>
      <c r="Q306" s="11" t="s">
        <v>83</v>
      </c>
      <c r="R306" s="11" t="s">
        <v>526</v>
      </c>
      <c r="S306" s="11" t="s">
        <v>527</v>
      </c>
      <c r="T306" s="11" t="s">
        <v>29</v>
      </c>
      <c r="U306" s="12">
        <v>42135</v>
      </c>
      <c r="W306" s="11" t="s">
        <v>528</v>
      </c>
      <c r="X306" s="11" t="s">
        <v>29</v>
      </c>
      <c r="Y306" s="11" t="s">
        <v>29</v>
      </c>
      <c r="AB306" s="11" t="s">
        <v>516</v>
      </c>
      <c r="AC306" s="11" t="s">
        <v>518</v>
      </c>
      <c r="AD306" s="11" t="s">
        <v>519</v>
      </c>
      <c r="AE306" s="11" t="s">
        <v>29</v>
      </c>
      <c r="AF306" s="11" t="s">
        <v>5796</v>
      </c>
      <c r="AG306" s="11" t="s">
        <v>6993</v>
      </c>
      <c r="AH306" s="11" t="s">
        <v>6990</v>
      </c>
      <c r="AI306" s="11" t="s">
        <v>7083</v>
      </c>
      <c r="AJ306" s="11" t="s">
        <v>343</v>
      </c>
      <c r="AK306" s="11" t="s">
        <v>7076</v>
      </c>
      <c r="AL306" s="11" t="s">
        <v>7198</v>
      </c>
      <c r="AM306" s="11" t="s">
        <v>29</v>
      </c>
      <c r="AN306" s="11" t="s">
        <v>7656</v>
      </c>
      <c r="AO306" s="11" t="s">
        <v>7308</v>
      </c>
      <c r="AP306" s="11" t="s">
        <v>7309</v>
      </c>
      <c r="AQ306" s="11" t="s">
        <v>7310</v>
      </c>
    </row>
    <row r="307" spans="1:43" ht="30" x14ac:dyDescent="0.25">
      <c r="A307" s="10">
        <v>135</v>
      </c>
      <c r="B307" s="10">
        <v>1211</v>
      </c>
      <c r="C307" s="11" t="s">
        <v>6757</v>
      </c>
      <c r="D307" s="11" t="s">
        <v>403</v>
      </c>
      <c r="E307" s="11" t="s">
        <v>29</v>
      </c>
      <c r="F307" s="11" t="s">
        <v>96</v>
      </c>
      <c r="G307" s="11" t="s">
        <v>27</v>
      </c>
      <c r="H307" s="11" t="s">
        <v>6600</v>
      </c>
      <c r="I307" s="11" t="s">
        <v>97</v>
      </c>
      <c r="J307" s="11" t="s">
        <v>3477</v>
      </c>
      <c r="K307" s="11" t="s">
        <v>517</v>
      </c>
      <c r="L307" s="11" t="s">
        <v>182</v>
      </c>
      <c r="M307" s="11" t="s">
        <v>120</v>
      </c>
      <c r="N307" s="11" t="s">
        <v>7390</v>
      </c>
      <c r="O307" s="11" t="s">
        <v>4872</v>
      </c>
      <c r="P307" s="11" t="s">
        <v>536</v>
      </c>
      <c r="Q307" s="11" t="s">
        <v>34</v>
      </c>
      <c r="R307" s="11" t="s">
        <v>537</v>
      </c>
      <c r="S307" s="11" t="s">
        <v>538</v>
      </c>
      <c r="T307" s="11" t="s">
        <v>539</v>
      </c>
      <c r="U307" s="12">
        <v>41075</v>
      </c>
      <c r="W307" s="11" t="s">
        <v>540</v>
      </c>
      <c r="X307" s="11" t="s">
        <v>29</v>
      </c>
      <c r="Y307" s="11" t="s">
        <v>29</v>
      </c>
      <c r="AB307" s="11" t="s">
        <v>516</v>
      </c>
      <c r="AC307" s="11" t="s">
        <v>518</v>
      </c>
      <c r="AD307" s="11" t="s">
        <v>519</v>
      </c>
      <c r="AE307" s="11" t="s">
        <v>29</v>
      </c>
      <c r="AF307" s="11" t="s">
        <v>5796</v>
      </c>
      <c r="AG307" s="11" t="s">
        <v>6993</v>
      </c>
      <c r="AH307" s="11" t="s">
        <v>6990</v>
      </c>
      <c r="AI307" s="11" t="s">
        <v>7083</v>
      </c>
      <c r="AJ307" s="11" t="s">
        <v>343</v>
      </c>
      <c r="AK307" s="11" t="s">
        <v>7076</v>
      </c>
      <c r="AL307" s="11" t="s">
        <v>7198</v>
      </c>
      <c r="AM307" s="11" t="s">
        <v>29</v>
      </c>
      <c r="AN307" s="11" t="s">
        <v>7656</v>
      </c>
      <c r="AO307" s="11" t="s">
        <v>7308</v>
      </c>
      <c r="AP307" s="11" t="s">
        <v>7309</v>
      </c>
      <c r="AQ307" s="11" t="s">
        <v>7310</v>
      </c>
    </row>
    <row r="308" spans="1:43" ht="30" x14ac:dyDescent="0.25">
      <c r="A308" s="10">
        <v>135</v>
      </c>
      <c r="B308" s="10">
        <v>1825</v>
      </c>
      <c r="C308" s="11" t="s">
        <v>6757</v>
      </c>
      <c r="D308" s="11" t="s">
        <v>403</v>
      </c>
      <c r="E308" s="11" t="s">
        <v>29</v>
      </c>
      <c r="F308" s="11" t="s">
        <v>96</v>
      </c>
      <c r="G308" s="11" t="s">
        <v>27</v>
      </c>
      <c r="H308" s="11" t="s">
        <v>6600</v>
      </c>
      <c r="I308" s="11" t="s">
        <v>97</v>
      </c>
      <c r="J308" s="11" t="s">
        <v>3477</v>
      </c>
      <c r="K308" s="11" t="s">
        <v>517</v>
      </c>
      <c r="L308" s="11" t="s">
        <v>182</v>
      </c>
      <c r="M308" s="11" t="s">
        <v>120</v>
      </c>
      <c r="N308" s="11" t="s">
        <v>7390</v>
      </c>
      <c r="O308" s="11" t="s">
        <v>4872</v>
      </c>
      <c r="P308" s="11" t="s">
        <v>4008</v>
      </c>
      <c r="Q308" s="11" t="s">
        <v>4009</v>
      </c>
      <c r="R308" s="11" t="s">
        <v>4010</v>
      </c>
      <c r="S308" s="11" t="s">
        <v>4011</v>
      </c>
      <c r="T308" s="11" t="s">
        <v>4012</v>
      </c>
      <c r="U308" s="12">
        <v>42954</v>
      </c>
      <c r="W308" s="11" t="s">
        <v>4013</v>
      </c>
      <c r="X308" s="11" t="s">
        <v>29</v>
      </c>
      <c r="Y308" s="11" t="s">
        <v>29</v>
      </c>
      <c r="AB308" s="11" t="s">
        <v>516</v>
      </c>
      <c r="AC308" s="11" t="s">
        <v>518</v>
      </c>
      <c r="AD308" s="11" t="s">
        <v>519</v>
      </c>
      <c r="AE308" s="11" t="s">
        <v>29</v>
      </c>
      <c r="AF308" s="11" t="s">
        <v>5796</v>
      </c>
      <c r="AG308" s="11" t="s">
        <v>6993</v>
      </c>
      <c r="AH308" s="11" t="s">
        <v>6990</v>
      </c>
      <c r="AI308" s="11" t="s">
        <v>7083</v>
      </c>
      <c r="AJ308" s="11" t="s">
        <v>343</v>
      </c>
      <c r="AK308" s="11" t="s">
        <v>7076</v>
      </c>
      <c r="AL308" s="11" t="s">
        <v>7198</v>
      </c>
      <c r="AM308" s="11" t="s">
        <v>29</v>
      </c>
      <c r="AN308" s="11" t="s">
        <v>7656</v>
      </c>
      <c r="AO308" s="11" t="s">
        <v>7308</v>
      </c>
      <c r="AP308" s="11" t="s">
        <v>7309</v>
      </c>
      <c r="AQ308" s="11" t="s">
        <v>7310</v>
      </c>
    </row>
    <row r="309" spans="1:43" ht="30" x14ac:dyDescent="0.25">
      <c r="A309" s="10">
        <v>135</v>
      </c>
      <c r="B309" s="10">
        <v>1209</v>
      </c>
      <c r="C309" s="11" t="s">
        <v>6757</v>
      </c>
      <c r="D309" s="11" t="s">
        <v>403</v>
      </c>
      <c r="E309" s="11" t="s">
        <v>29</v>
      </c>
      <c r="F309" s="11" t="s">
        <v>96</v>
      </c>
      <c r="G309" s="11" t="s">
        <v>27</v>
      </c>
      <c r="H309" s="11" t="s">
        <v>6600</v>
      </c>
      <c r="I309" s="11" t="s">
        <v>97</v>
      </c>
      <c r="J309" s="11" t="s">
        <v>3477</v>
      </c>
      <c r="K309" s="11" t="s">
        <v>517</v>
      </c>
      <c r="L309" s="11" t="s">
        <v>182</v>
      </c>
      <c r="M309" s="11" t="s">
        <v>120</v>
      </c>
      <c r="N309" s="11" t="s">
        <v>7390</v>
      </c>
      <c r="O309" s="11" t="s">
        <v>4872</v>
      </c>
      <c r="P309" s="11" t="s">
        <v>529</v>
      </c>
      <c r="Q309" s="11" t="s">
        <v>34</v>
      </c>
      <c r="R309" s="11" t="s">
        <v>530</v>
      </c>
      <c r="S309" s="11" t="s">
        <v>531</v>
      </c>
      <c r="T309" s="11" t="s">
        <v>277</v>
      </c>
      <c r="U309" s="12">
        <v>39995</v>
      </c>
      <c r="W309" s="11" t="s">
        <v>532</v>
      </c>
      <c r="X309" s="11" t="s">
        <v>29</v>
      </c>
      <c r="Y309" s="11" t="s">
        <v>29</v>
      </c>
      <c r="AB309" s="11" t="s">
        <v>516</v>
      </c>
      <c r="AC309" s="11" t="s">
        <v>518</v>
      </c>
      <c r="AD309" s="11" t="s">
        <v>519</v>
      </c>
      <c r="AE309" s="11" t="s">
        <v>29</v>
      </c>
      <c r="AF309" s="11" t="s">
        <v>5796</v>
      </c>
      <c r="AG309" s="11" t="s">
        <v>6993</v>
      </c>
      <c r="AH309" s="11" t="s">
        <v>6990</v>
      </c>
      <c r="AI309" s="11" t="s">
        <v>7083</v>
      </c>
      <c r="AJ309" s="11" t="s">
        <v>343</v>
      </c>
      <c r="AK309" s="11" t="s">
        <v>7076</v>
      </c>
      <c r="AL309" s="11" t="s">
        <v>7198</v>
      </c>
      <c r="AM309" s="11" t="s">
        <v>29</v>
      </c>
      <c r="AN309" s="11" t="s">
        <v>7656</v>
      </c>
      <c r="AO309" s="11" t="s">
        <v>7308</v>
      </c>
      <c r="AP309" s="11" t="s">
        <v>7309</v>
      </c>
      <c r="AQ309" s="11" t="s">
        <v>7310</v>
      </c>
    </row>
    <row r="310" spans="1:43" ht="30" x14ac:dyDescent="0.25">
      <c r="A310" s="10">
        <v>135</v>
      </c>
      <c r="B310" s="10">
        <v>1210</v>
      </c>
      <c r="C310" s="11" t="s">
        <v>6757</v>
      </c>
      <c r="D310" s="11" t="s">
        <v>403</v>
      </c>
      <c r="E310" s="11" t="s">
        <v>29</v>
      </c>
      <c r="F310" s="11" t="s">
        <v>96</v>
      </c>
      <c r="G310" s="11" t="s">
        <v>27</v>
      </c>
      <c r="H310" s="11" t="s">
        <v>6600</v>
      </c>
      <c r="I310" s="11" t="s">
        <v>97</v>
      </c>
      <c r="J310" s="11" t="s">
        <v>3477</v>
      </c>
      <c r="K310" s="11" t="s">
        <v>517</v>
      </c>
      <c r="L310" s="11" t="s">
        <v>182</v>
      </c>
      <c r="M310" s="11" t="s">
        <v>120</v>
      </c>
      <c r="N310" s="11" t="s">
        <v>7390</v>
      </c>
      <c r="O310" s="11" t="s">
        <v>4872</v>
      </c>
      <c r="P310" s="11" t="s">
        <v>533</v>
      </c>
      <c r="Q310" s="11" t="s">
        <v>34</v>
      </c>
      <c r="R310" s="11" t="s">
        <v>266</v>
      </c>
      <c r="S310" s="11" t="s">
        <v>534</v>
      </c>
      <c r="T310" s="11" t="s">
        <v>347</v>
      </c>
      <c r="U310" s="12">
        <v>40909</v>
      </c>
      <c r="W310" s="11" t="s">
        <v>535</v>
      </c>
      <c r="X310" s="11" t="s">
        <v>29</v>
      </c>
      <c r="Y310" s="11" t="s">
        <v>29</v>
      </c>
      <c r="AB310" s="11" t="s">
        <v>516</v>
      </c>
      <c r="AC310" s="11" t="s">
        <v>518</v>
      </c>
      <c r="AD310" s="11" t="s">
        <v>519</v>
      </c>
      <c r="AE310" s="11" t="s">
        <v>29</v>
      </c>
      <c r="AF310" s="11" t="s">
        <v>5796</v>
      </c>
      <c r="AG310" s="11" t="s">
        <v>6993</v>
      </c>
      <c r="AH310" s="11" t="s">
        <v>6990</v>
      </c>
      <c r="AI310" s="11" t="s">
        <v>7083</v>
      </c>
      <c r="AJ310" s="11" t="s">
        <v>343</v>
      </c>
      <c r="AK310" s="11" t="s">
        <v>7076</v>
      </c>
      <c r="AL310" s="11" t="s">
        <v>7198</v>
      </c>
      <c r="AM310" s="11" t="s">
        <v>29</v>
      </c>
      <c r="AN310" s="11" t="s">
        <v>7656</v>
      </c>
      <c r="AO310" s="11" t="s">
        <v>7308</v>
      </c>
      <c r="AP310" s="11" t="s">
        <v>7309</v>
      </c>
      <c r="AQ310" s="11" t="s">
        <v>7310</v>
      </c>
    </row>
    <row r="311" spans="1:43" ht="30" x14ac:dyDescent="0.25">
      <c r="A311" s="10">
        <v>135</v>
      </c>
      <c r="B311" s="10">
        <v>2248</v>
      </c>
      <c r="C311" s="11" t="s">
        <v>6757</v>
      </c>
      <c r="D311" s="11" t="s">
        <v>403</v>
      </c>
      <c r="E311" s="11" t="s">
        <v>29</v>
      </c>
      <c r="F311" s="11" t="s">
        <v>96</v>
      </c>
      <c r="G311" s="11" t="s">
        <v>27</v>
      </c>
      <c r="H311" s="11" t="s">
        <v>6600</v>
      </c>
      <c r="I311" s="11" t="s">
        <v>97</v>
      </c>
      <c r="J311" s="11" t="s">
        <v>3477</v>
      </c>
      <c r="K311" s="11" t="s">
        <v>517</v>
      </c>
      <c r="L311" s="11" t="s">
        <v>182</v>
      </c>
      <c r="M311" s="11" t="s">
        <v>120</v>
      </c>
      <c r="N311" s="11" t="s">
        <v>7390</v>
      </c>
      <c r="O311" s="11" t="s">
        <v>4872</v>
      </c>
      <c r="P311" s="11" t="s">
        <v>7051</v>
      </c>
      <c r="Q311" s="11" t="s">
        <v>5561</v>
      </c>
      <c r="R311" s="11" t="s">
        <v>7052</v>
      </c>
      <c r="S311" s="11" t="s">
        <v>279</v>
      </c>
      <c r="T311" s="11" t="s">
        <v>5305</v>
      </c>
      <c r="U311" s="12">
        <v>43598</v>
      </c>
      <c r="W311" s="11" t="s">
        <v>7053</v>
      </c>
      <c r="X311" s="11" t="s">
        <v>29</v>
      </c>
      <c r="Y311" s="11" t="s">
        <v>29</v>
      </c>
      <c r="AB311" s="11" t="s">
        <v>516</v>
      </c>
      <c r="AC311" s="11" t="s">
        <v>518</v>
      </c>
      <c r="AD311" s="11" t="s">
        <v>519</v>
      </c>
      <c r="AE311" s="11" t="s">
        <v>29</v>
      </c>
      <c r="AF311" s="11" t="s">
        <v>5796</v>
      </c>
      <c r="AG311" s="11" t="s">
        <v>6993</v>
      </c>
      <c r="AH311" s="11" t="s">
        <v>6990</v>
      </c>
      <c r="AI311" s="11" t="s">
        <v>7083</v>
      </c>
      <c r="AJ311" s="11" t="s">
        <v>343</v>
      </c>
      <c r="AK311" s="11" t="s">
        <v>7076</v>
      </c>
      <c r="AL311" s="11" t="s">
        <v>7198</v>
      </c>
      <c r="AM311" s="11" t="s">
        <v>29</v>
      </c>
      <c r="AN311" s="11" t="s">
        <v>7656</v>
      </c>
      <c r="AO311" s="11" t="s">
        <v>7308</v>
      </c>
      <c r="AP311" s="11" t="s">
        <v>7309</v>
      </c>
      <c r="AQ311" s="11" t="s">
        <v>7310</v>
      </c>
    </row>
    <row r="312" spans="1:43" ht="30" x14ac:dyDescent="0.25">
      <c r="A312" s="10">
        <v>135</v>
      </c>
      <c r="B312" s="10">
        <v>2129</v>
      </c>
      <c r="C312" s="11" t="s">
        <v>6757</v>
      </c>
      <c r="D312" s="11" t="s">
        <v>403</v>
      </c>
      <c r="E312" s="11" t="s">
        <v>29</v>
      </c>
      <c r="F312" s="11" t="s">
        <v>96</v>
      </c>
      <c r="G312" s="11" t="s">
        <v>27</v>
      </c>
      <c r="H312" s="11" t="s">
        <v>6600</v>
      </c>
      <c r="I312" s="11" t="s">
        <v>97</v>
      </c>
      <c r="J312" s="11" t="s">
        <v>3477</v>
      </c>
      <c r="K312" s="11" t="s">
        <v>517</v>
      </c>
      <c r="L312" s="11" t="s">
        <v>182</v>
      </c>
      <c r="M312" s="11" t="s">
        <v>120</v>
      </c>
      <c r="N312" s="11" t="s">
        <v>7390</v>
      </c>
      <c r="O312" s="11" t="s">
        <v>4872</v>
      </c>
      <c r="P312" s="11" t="s">
        <v>4968</v>
      </c>
      <c r="Q312" s="11" t="s">
        <v>5561</v>
      </c>
      <c r="R312" s="11" t="s">
        <v>4969</v>
      </c>
      <c r="S312" s="11" t="s">
        <v>345</v>
      </c>
      <c r="T312" s="11" t="s">
        <v>29</v>
      </c>
      <c r="U312" s="12">
        <v>43374</v>
      </c>
      <c r="W312" s="11" t="s">
        <v>4970</v>
      </c>
      <c r="X312" s="11" t="s">
        <v>29</v>
      </c>
      <c r="Y312" s="11" t="s">
        <v>29</v>
      </c>
      <c r="AB312" s="11" t="s">
        <v>516</v>
      </c>
      <c r="AC312" s="11" t="s">
        <v>518</v>
      </c>
      <c r="AD312" s="11" t="s">
        <v>519</v>
      </c>
      <c r="AE312" s="11" t="s">
        <v>29</v>
      </c>
      <c r="AF312" s="11" t="s">
        <v>5796</v>
      </c>
      <c r="AG312" s="11" t="s">
        <v>6993</v>
      </c>
      <c r="AH312" s="11" t="s">
        <v>6990</v>
      </c>
      <c r="AI312" s="11" t="s">
        <v>7083</v>
      </c>
      <c r="AJ312" s="11" t="s">
        <v>343</v>
      </c>
      <c r="AK312" s="11" t="s">
        <v>7076</v>
      </c>
      <c r="AL312" s="11" t="s">
        <v>7198</v>
      </c>
      <c r="AM312" s="11" t="s">
        <v>29</v>
      </c>
      <c r="AN312" s="11" t="s">
        <v>7656</v>
      </c>
      <c r="AO312" s="11" t="s">
        <v>7308</v>
      </c>
      <c r="AP312" s="11" t="s">
        <v>7309</v>
      </c>
      <c r="AQ312" s="11" t="s">
        <v>7310</v>
      </c>
    </row>
    <row r="313" spans="1:43" ht="30" x14ac:dyDescent="0.25">
      <c r="A313" s="10">
        <v>203</v>
      </c>
      <c r="B313" s="10">
        <v>2241</v>
      </c>
      <c r="C313" s="11" t="s">
        <v>6634</v>
      </c>
      <c r="D313" s="11" t="s">
        <v>94</v>
      </c>
      <c r="E313" s="11" t="s">
        <v>1092</v>
      </c>
      <c r="F313" s="11" t="s">
        <v>96</v>
      </c>
      <c r="G313" s="11" t="s">
        <v>27</v>
      </c>
      <c r="H313" s="11" t="s">
        <v>6608</v>
      </c>
      <c r="I313" s="11" t="s">
        <v>97</v>
      </c>
      <c r="J313" s="11" t="s">
        <v>3474</v>
      </c>
      <c r="K313" s="11" t="s">
        <v>1579</v>
      </c>
      <c r="L313" s="11" t="s">
        <v>101</v>
      </c>
      <c r="M313" s="11" t="s">
        <v>32</v>
      </c>
      <c r="N313" s="11" t="s">
        <v>244</v>
      </c>
      <c r="O313" s="11" t="s">
        <v>7557</v>
      </c>
      <c r="P313" s="11" t="s">
        <v>7030</v>
      </c>
      <c r="Q313" s="11" t="s">
        <v>83</v>
      </c>
      <c r="R313" s="11" t="s">
        <v>1006</v>
      </c>
      <c r="S313" s="11" t="s">
        <v>7031</v>
      </c>
      <c r="T313" s="11" t="s">
        <v>29</v>
      </c>
      <c r="U313" s="12">
        <v>43570</v>
      </c>
      <c r="W313" s="11" t="s">
        <v>7032</v>
      </c>
      <c r="X313" s="11" t="s">
        <v>29</v>
      </c>
      <c r="Y313" s="11" t="s">
        <v>29</v>
      </c>
      <c r="AB313" s="11" t="s">
        <v>1578</v>
      </c>
      <c r="AC313" s="11" t="s">
        <v>1580</v>
      </c>
      <c r="AD313" s="11" t="s">
        <v>29</v>
      </c>
      <c r="AE313" s="11" t="s">
        <v>4119</v>
      </c>
      <c r="AF313" s="11" t="s">
        <v>5725</v>
      </c>
      <c r="AG313" s="11" t="s">
        <v>6993</v>
      </c>
      <c r="AH313" s="11" t="s">
        <v>6975</v>
      </c>
      <c r="AI313" s="11" t="s">
        <v>6976</v>
      </c>
      <c r="AJ313" s="11" t="s">
        <v>7090</v>
      </c>
      <c r="AK313" s="11" t="s">
        <v>7082</v>
      </c>
      <c r="AL313" s="11" t="s">
        <v>7100</v>
      </c>
      <c r="AM313" s="11" t="s">
        <v>29</v>
      </c>
      <c r="AN313" s="11" t="s">
        <v>6977</v>
      </c>
      <c r="AO313" s="11" t="s">
        <v>7315</v>
      </c>
      <c r="AP313" s="11" t="s">
        <v>7323</v>
      </c>
      <c r="AQ313" s="11" t="s">
        <v>7314</v>
      </c>
    </row>
    <row r="314" spans="1:43" ht="30" x14ac:dyDescent="0.25">
      <c r="A314" s="10">
        <v>203</v>
      </c>
      <c r="B314" s="10">
        <v>1442</v>
      </c>
      <c r="C314" s="11" t="s">
        <v>6634</v>
      </c>
      <c r="D314" s="11" t="s">
        <v>94</v>
      </c>
      <c r="E314" s="11" t="s">
        <v>1092</v>
      </c>
      <c r="F314" s="11" t="s">
        <v>96</v>
      </c>
      <c r="G314" s="11" t="s">
        <v>27</v>
      </c>
      <c r="H314" s="11" t="s">
        <v>6608</v>
      </c>
      <c r="I314" s="11" t="s">
        <v>97</v>
      </c>
      <c r="J314" s="11" t="s">
        <v>3474</v>
      </c>
      <c r="K314" s="11" t="s">
        <v>1579</v>
      </c>
      <c r="L314" s="11" t="s">
        <v>101</v>
      </c>
      <c r="M314" s="11" t="s">
        <v>32</v>
      </c>
      <c r="N314" s="11" t="s">
        <v>244</v>
      </c>
      <c r="O314" s="11" t="s">
        <v>7557</v>
      </c>
      <c r="P314" s="11" t="s">
        <v>1585</v>
      </c>
      <c r="Q314" s="11" t="s">
        <v>34</v>
      </c>
      <c r="R314" s="11" t="s">
        <v>1586</v>
      </c>
      <c r="S314" s="11" t="s">
        <v>1587</v>
      </c>
      <c r="T314" s="11" t="s">
        <v>29</v>
      </c>
      <c r="U314" s="12">
        <v>40969</v>
      </c>
      <c r="V314">
        <v>43616</v>
      </c>
      <c r="W314" s="11" t="s">
        <v>1588</v>
      </c>
      <c r="X314" s="11" t="s">
        <v>29</v>
      </c>
      <c r="Y314" s="11" t="s">
        <v>29</v>
      </c>
      <c r="AB314" s="11" t="s">
        <v>1578</v>
      </c>
      <c r="AC314" s="11" t="s">
        <v>1580</v>
      </c>
      <c r="AD314" s="11" t="s">
        <v>29</v>
      </c>
      <c r="AE314" s="11" t="s">
        <v>4119</v>
      </c>
      <c r="AF314" s="11" t="s">
        <v>5725</v>
      </c>
      <c r="AG314" s="11" t="s">
        <v>6993</v>
      </c>
      <c r="AH314" s="11" t="s">
        <v>6975</v>
      </c>
      <c r="AI314" s="11" t="s">
        <v>6976</v>
      </c>
      <c r="AJ314" s="11" t="s">
        <v>7090</v>
      </c>
      <c r="AK314" s="11" t="s">
        <v>7082</v>
      </c>
      <c r="AL314" s="11" t="s">
        <v>7100</v>
      </c>
      <c r="AM314" s="11" t="s">
        <v>29</v>
      </c>
      <c r="AN314" s="11" t="s">
        <v>6977</v>
      </c>
      <c r="AO314" s="11" t="s">
        <v>7315</v>
      </c>
      <c r="AP314" s="11" t="s">
        <v>7323</v>
      </c>
      <c r="AQ314" s="11" t="s">
        <v>7314</v>
      </c>
    </row>
    <row r="315" spans="1:43" ht="30" x14ac:dyDescent="0.25">
      <c r="A315" s="10">
        <v>203</v>
      </c>
      <c r="B315" s="10">
        <v>1441</v>
      </c>
      <c r="C315" s="11" t="s">
        <v>6634</v>
      </c>
      <c r="D315" s="11" t="s">
        <v>94</v>
      </c>
      <c r="E315" s="11" t="s">
        <v>1092</v>
      </c>
      <c r="F315" s="11" t="s">
        <v>96</v>
      </c>
      <c r="G315" s="11" t="s">
        <v>27</v>
      </c>
      <c r="H315" s="11" t="s">
        <v>6608</v>
      </c>
      <c r="I315" s="11" t="s">
        <v>97</v>
      </c>
      <c r="J315" s="11" t="s">
        <v>3474</v>
      </c>
      <c r="K315" s="11" t="s">
        <v>1579</v>
      </c>
      <c r="L315" s="11" t="s">
        <v>101</v>
      </c>
      <c r="M315" s="11" t="s">
        <v>32</v>
      </c>
      <c r="N315" s="11" t="s">
        <v>244</v>
      </c>
      <c r="O315" s="11" t="s">
        <v>7557</v>
      </c>
      <c r="P315" s="11" t="s">
        <v>1581</v>
      </c>
      <c r="Q315" s="11" t="s">
        <v>83</v>
      </c>
      <c r="R315" s="11" t="s">
        <v>215</v>
      </c>
      <c r="S315" s="11" t="s">
        <v>1582</v>
      </c>
      <c r="T315" s="11" t="s">
        <v>1583</v>
      </c>
      <c r="U315" s="12">
        <v>41904</v>
      </c>
      <c r="W315" s="11" t="s">
        <v>1584</v>
      </c>
      <c r="X315" s="11" t="s">
        <v>29</v>
      </c>
      <c r="Y315" s="11" t="s">
        <v>29</v>
      </c>
      <c r="AB315" s="11" t="s">
        <v>1578</v>
      </c>
      <c r="AC315" s="11" t="s">
        <v>1580</v>
      </c>
      <c r="AD315" s="11" t="s">
        <v>29</v>
      </c>
      <c r="AE315" s="11" t="s">
        <v>4119</v>
      </c>
      <c r="AF315" s="11" t="s">
        <v>5725</v>
      </c>
      <c r="AG315" s="11" t="s">
        <v>6993</v>
      </c>
      <c r="AH315" s="11" t="s">
        <v>6975</v>
      </c>
      <c r="AI315" s="11" t="s">
        <v>6976</v>
      </c>
      <c r="AJ315" s="11" t="s">
        <v>7090</v>
      </c>
      <c r="AK315" s="11" t="s">
        <v>7082</v>
      </c>
      <c r="AL315" s="11" t="s">
        <v>7100</v>
      </c>
      <c r="AM315" s="11" t="s">
        <v>29</v>
      </c>
      <c r="AN315" s="11" t="s">
        <v>6977</v>
      </c>
      <c r="AO315" s="11" t="s">
        <v>7315</v>
      </c>
      <c r="AP315" s="11" t="s">
        <v>7323</v>
      </c>
      <c r="AQ315" s="11" t="s">
        <v>7314</v>
      </c>
    </row>
    <row r="316" spans="1:43" ht="30" x14ac:dyDescent="0.25">
      <c r="A316" s="10">
        <v>203</v>
      </c>
      <c r="B316" s="10">
        <v>1851</v>
      </c>
      <c r="C316" s="11" t="s">
        <v>6634</v>
      </c>
      <c r="D316" s="11" t="s">
        <v>94</v>
      </c>
      <c r="E316" s="11" t="s">
        <v>1092</v>
      </c>
      <c r="F316" s="11" t="s">
        <v>96</v>
      </c>
      <c r="G316" s="11" t="s">
        <v>27</v>
      </c>
      <c r="H316" s="11" t="s">
        <v>6608</v>
      </c>
      <c r="I316" s="11" t="s">
        <v>97</v>
      </c>
      <c r="J316" s="11" t="s">
        <v>3474</v>
      </c>
      <c r="K316" s="11" t="s">
        <v>1579</v>
      </c>
      <c r="L316" s="11" t="s">
        <v>101</v>
      </c>
      <c r="M316" s="11" t="s">
        <v>32</v>
      </c>
      <c r="N316" s="11" t="s">
        <v>244</v>
      </c>
      <c r="O316" s="11" t="s">
        <v>7557</v>
      </c>
      <c r="P316" s="11" t="s">
        <v>4151</v>
      </c>
      <c r="Q316" s="11" t="s">
        <v>34</v>
      </c>
      <c r="R316" s="11" t="s">
        <v>4152</v>
      </c>
      <c r="S316" s="11" t="s">
        <v>4153</v>
      </c>
      <c r="T316" s="11" t="s">
        <v>29</v>
      </c>
      <c r="U316" s="12">
        <v>42983</v>
      </c>
      <c r="W316" s="11" t="s">
        <v>4154</v>
      </c>
      <c r="X316" s="11" t="s">
        <v>29</v>
      </c>
      <c r="Y316" s="11" t="s">
        <v>29</v>
      </c>
      <c r="AB316" s="11" t="s">
        <v>1578</v>
      </c>
      <c r="AC316" s="11" t="s">
        <v>1580</v>
      </c>
      <c r="AD316" s="11" t="s">
        <v>29</v>
      </c>
      <c r="AE316" s="11" t="s">
        <v>4119</v>
      </c>
      <c r="AF316" s="11" t="s">
        <v>5725</v>
      </c>
      <c r="AG316" s="11" t="s">
        <v>6993</v>
      </c>
      <c r="AH316" s="11" t="s">
        <v>6975</v>
      </c>
      <c r="AI316" s="11" t="s">
        <v>6976</v>
      </c>
      <c r="AJ316" s="11" t="s">
        <v>7090</v>
      </c>
      <c r="AK316" s="11" t="s">
        <v>7082</v>
      </c>
      <c r="AL316" s="11" t="s">
        <v>7100</v>
      </c>
      <c r="AM316" s="11" t="s">
        <v>29</v>
      </c>
      <c r="AN316" s="11" t="s">
        <v>6977</v>
      </c>
      <c r="AO316" s="11" t="s">
        <v>7315</v>
      </c>
      <c r="AP316" s="11" t="s">
        <v>7323</v>
      </c>
      <c r="AQ316" s="11" t="s">
        <v>7314</v>
      </c>
    </row>
    <row r="317" spans="1:43" ht="30" x14ac:dyDescent="0.25">
      <c r="A317" s="10">
        <v>194</v>
      </c>
      <c r="B317" s="10">
        <v>1429</v>
      </c>
      <c r="C317" s="11" t="s">
        <v>6599</v>
      </c>
      <c r="D317" s="11" t="s">
        <v>1464</v>
      </c>
      <c r="E317" s="11" t="s">
        <v>29</v>
      </c>
      <c r="F317" s="11" t="s">
        <v>96</v>
      </c>
      <c r="G317" s="11" t="s">
        <v>27</v>
      </c>
      <c r="H317" s="11" t="s">
        <v>6600</v>
      </c>
      <c r="I317" s="11" t="s">
        <v>97</v>
      </c>
      <c r="J317" s="11" t="s">
        <v>3477</v>
      </c>
      <c r="K317" s="11" t="s">
        <v>1465</v>
      </c>
      <c r="L317" s="11" t="s">
        <v>150</v>
      </c>
      <c r="M317" s="11" t="s">
        <v>32</v>
      </c>
      <c r="N317" s="11" t="s">
        <v>7380</v>
      </c>
      <c r="O317" s="11" t="s">
        <v>6601</v>
      </c>
      <c r="P317" s="11" t="s">
        <v>1511</v>
      </c>
      <c r="Q317" s="11" t="s">
        <v>34</v>
      </c>
      <c r="R317" s="11" t="s">
        <v>266</v>
      </c>
      <c r="S317" s="11" t="s">
        <v>1335</v>
      </c>
      <c r="T317" s="11" t="s">
        <v>1040</v>
      </c>
      <c r="U317" s="12">
        <v>41041</v>
      </c>
      <c r="W317" s="11" t="s">
        <v>1512</v>
      </c>
      <c r="X317" s="11" t="s">
        <v>29</v>
      </c>
      <c r="Y317" s="11" t="s">
        <v>29</v>
      </c>
      <c r="AB317" s="11" t="s">
        <v>3635</v>
      </c>
      <c r="AC317" s="11" t="s">
        <v>1459</v>
      </c>
      <c r="AD317" s="11" t="s">
        <v>29</v>
      </c>
      <c r="AE317" s="11" t="s">
        <v>6470</v>
      </c>
      <c r="AF317" s="11" t="s">
        <v>5705</v>
      </c>
      <c r="AG317" s="11" t="s">
        <v>6974</v>
      </c>
      <c r="AH317" s="11" t="s">
        <v>6975</v>
      </c>
      <c r="AI317" s="11" t="s">
        <v>6976</v>
      </c>
      <c r="AJ317" s="11" t="s">
        <v>7075</v>
      </c>
      <c r="AK317" s="11" t="s">
        <v>7076</v>
      </c>
      <c r="AL317" s="11" t="s">
        <v>7077</v>
      </c>
      <c r="AM317" s="11" t="s">
        <v>29</v>
      </c>
      <c r="AN317" s="11" t="s">
        <v>7656</v>
      </c>
      <c r="AO317" s="11" t="s">
        <v>7308</v>
      </c>
      <c r="AP317" s="11" t="s">
        <v>7309</v>
      </c>
      <c r="AQ317" s="11" t="s">
        <v>7310</v>
      </c>
    </row>
    <row r="318" spans="1:43" ht="30" x14ac:dyDescent="0.25">
      <c r="A318" s="10">
        <v>194</v>
      </c>
      <c r="B318" s="10">
        <v>1096</v>
      </c>
      <c r="C318" s="11" t="s">
        <v>6599</v>
      </c>
      <c r="D318" s="11" t="s">
        <v>1464</v>
      </c>
      <c r="E318" s="11" t="s">
        <v>29</v>
      </c>
      <c r="F318" s="11" t="s">
        <v>96</v>
      </c>
      <c r="G318" s="11" t="s">
        <v>27</v>
      </c>
      <c r="H318" s="11" t="s">
        <v>6600</v>
      </c>
      <c r="I318" s="11" t="s">
        <v>97</v>
      </c>
      <c r="J318" s="11" t="s">
        <v>3477</v>
      </c>
      <c r="K318" s="11" t="s">
        <v>1465</v>
      </c>
      <c r="L318" s="11" t="s">
        <v>150</v>
      </c>
      <c r="M318" s="11" t="s">
        <v>32</v>
      </c>
      <c r="N318" s="11" t="s">
        <v>7380</v>
      </c>
      <c r="O318" s="11" t="s">
        <v>6601</v>
      </c>
      <c r="P318" s="11" t="s">
        <v>1474</v>
      </c>
      <c r="Q318" s="11" t="s">
        <v>34</v>
      </c>
      <c r="R318" s="11" t="s">
        <v>1475</v>
      </c>
      <c r="S318" s="11" t="s">
        <v>208</v>
      </c>
      <c r="T318" s="11" t="s">
        <v>143</v>
      </c>
      <c r="U318" s="12">
        <v>41041</v>
      </c>
      <c r="W318" s="11" t="s">
        <v>1476</v>
      </c>
      <c r="X318" s="11" t="s">
        <v>29</v>
      </c>
      <c r="Y318" s="11" t="s">
        <v>29</v>
      </c>
      <c r="AB318" s="11" t="s">
        <v>3635</v>
      </c>
      <c r="AC318" s="11" t="s">
        <v>1459</v>
      </c>
      <c r="AD318" s="11" t="s">
        <v>29</v>
      </c>
      <c r="AE318" s="11" t="s">
        <v>6470</v>
      </c>
      <c r="AF318" s="11" t="s">
        <v>5705</v>
      </c>
      <c r="AG318" s="11" t="s">
        <v>6974</v>
      </c>
      <c r="AH318" s="11" t="s">
        <v>6975</v>
      </c>
      <c r="AI318" s="11" t="s">
        <v>6976</v>
      </c>
      <c r="AJ318" s="11" t="s">
        <v>7075</v>
      </c>
      <c r="AK318" s="11" t="s">
        <v>7076</v>
      </c>
      <c r="AL318" s="11" t="s">
        <v>7077</v>
      </c>
      <c r="AM318" s="11" t="s">
        <v>29</v>
      </c>
      <c r="AN318" s="11" t="s">
        <v>7656</v>
      </c>
      <c r="AO318" s="11" t="s">
        <v>7308</v>
      </c>
      <c r="AP318" s="11" t="s">
        <v>7309</v>
      </c>
      <c r="AQ318" s="11" t="s">
        <v>7310</v>
      </c>
    </row>
    <row r="319" spans="1:43" ht="30" x14ac:dyDescent="0.25">
      <c r="A319" s="10">
        <v>194</v>
      </c>
      <c r="B319" s="10">
        <v>1426</v>
      </c>
      <c r="C319" s="11" t="s">
        <v>6599</v>
      </c>
      <c r="D319" s="11" t="s">
        <v>1464</v>
      </c>
      <c r="E319" s="11" t="s">
        <v>29</v>
      </c>
      <c r="F319" s="11" t="s">
        <v>96</v>
      </c>
      <c r="G319" s="11" t="s">
        <v>27</v>
      </c>
      <c r="H319" s="11" t="s">
        <v>6600</v>
      </c>
      <c r="I319" s="11" t="s">
        <v>97</v>
      </c>
      <c r="J319" s="11" t="s">
        <v>3477</v>
      </c>
      <c r="K319" s="11" t="s">
        <v>1465</v>
      </c>
      <c r="L319" s="11" t="s">
        <v>150</v>
      </c>
      <c r="M319" s="11" t="s">
        <v>32</v>
      </c>
      <c r="N319" s="11" t="s">
        <v>7380</v>
      </c>
      <c r="O319" s="11" t="s">
        <v>6601</v>
      </c>
      <c r="P319" s="11" t="s">
        <v>1477</v>
      </c>
      <c r="Q319" s="11" t="s">
        <v>34</v>
      </c>
      <c r="R319" s="11" t="s">
        <v>1478</v>
      </c>
      <c r="S319" s="11" t="s">
        <v>1479</v>
      </c>
      <c r="T319" s="11" t="s">
        <v>29</v>
      </c>
      <c r="U319" s="12">
        <v>41041</v>
      </c>
      <c r="W319" s="11" t="s">
        <v>1480</v>
      </c>
      <c r="X319" s="11" t="s">
        <v>29</v>
      </c>
      <c r="Y319" s="11" t="s">
        <v>29</v>
      </c>
      <c r="Z319" s="13"/>
      <c r="AB319" s="11" t="s">
        <v>3635</v>
      </c>
      <c r="AC319" s="11" t="s">
        <v>1459</v>
      </c>
      <c r="AD319" s="11" t="s">
        <v>29</v>
      </c>
      <c r="AE319" s="11" t="s">
        <v>6470</v>
      </c>
      <c r="AF319" s="11" t="s">
        <v>5705</v>
      </c>
      <c r="AG319" s="11" t="s">
        <v>6974</v>
      </c>
      <c r="AH319" s="11" t="s">
        <v>6975</v>
      </c>
      <c r="AI319" s="11" t="s">
        <v>6976</v>
      </c>
      <c r="AJ319" s="11" t="s">
        <v>7075</v>
      </c>
      <c r="AK319" s="11" t="s">
        <v>7076</v>
      </c>
      <c r="AL319" s="11" t="s">
        <v>7077</v>
      </c>
      <c r="AM319" s="11" t="s">
        <v>29</v>
      </c>
      <c r="AN319" s="11" t="s">
        <v>7656</v>
      </c>
      <c r="AO319" s="11" t="s">
        <v>7308</v>
      </c>
      <c r="AP319" s="11" t="s">
        <v>7309</v>
      </c>
      <c r="AQ319" s="11" t="s">
        <v>7310</v>
      </c>
    </row>
    <row r="320" spans="1:43" ht="30" x14ac:dyDescent="0.25">
      <c r="A320" s="10">
        <v>194</v>
      </c>
      <c r="B320" s="10">
        <v>1424</v>
      </c>
      <c r="C320" s="11" t="s">
        <v>6599</v>
      </c>
      <c r="D320" s="11" t="s">
        <v>1464</v>
      </c>
      <c r="E320" s="11" t="s">
        <v>29</v>
      </c>
      <c r="F320" s="11" t="s">
        <v>96</v>
      </c>
      <c r="G320" s="11" t="s">
        <v>27</v>
      </c>
      <c r="H320" s="11" t="s">
        <v>6600</v>
      </c>
      <c r="I320" s="11" t="s">
        <v>97</v>
      </c>
      <c r="J320" s="11" t="s">
        <v>3476</v>
      </c>
      <c r="K320" s="11" t="s">
        <v>1465</v>
      </c>
      <c r="L320" s="11" t="s">
        <v>150</v>
      </c>
      <c r="M320" s="11" t="s">
        <v>32</v>
      </c>
      <c r="N320" s="11" t="s">
        <v>7380</v>
      </c>
      <c r="O320" s="11" t="s">
        <v>6601</v>
      </c>
      <c r="P320" s="11" t="s">
        <v>1471</v>
      </c>
      <c r="Q320" s="11" t="s">
        <v>34</v>
      </c>
      <c r="R320" s="11" t="s">
        <v>697</v>
      </c>
      <c r="S320" s="11" t="s">
        <v>1472</v>
      </c>
      <c r="T320" s="11" t="s">
        <v>138</v>
      </c>
      <c r="U320" s="12">
        <v>41041</v>
      </c>
      <c r="W320" s="11" t="s">
        <v>1473</v>
      </c>
      <c r="X320" s="11" t="s">
        <v>29</v>
      </c>
      <c r="Y320" s="11" t="s">
        <v>29</v>
      </c>
      <c r="AB320" s="11" t="s">
        <v>3635</v>
      </c>
      <c r="AC320" s="11" t="s">
        <v>1459</v>
      </c>
      <c r="AD320" s="11" t="s">
        <v>29</v>
      </c>
      <c r="AE320" s="11" t="s">
        <v>6470</v>
      </c>
      <c r="AF320" s="11" t="s">
        <v>5705</v>
      </c>
      <c r="AG320" s="11" t="s">
        <v>6974</v>
      </c>
      <c r="AH320" s="11" t="s">
        <v>6975</v>
      </c>
      <c r="AI320" s="11" t="s">
        <v>6976</v>
      </c>
      <c r="AJ320" s="11" t="s">
        <v>7075</v>
      </c>
      <c r="AK320" s="11" t="s">
        <v>7076</v>
      </c>
      <c r="AL320" s="11" t="s">
        <v>7077</v>
      </c>
      <c r="AM320" s="11" t="s">
        <v>29</v>
      </c>
      <c r="AN320" s="11" t="s">
        <v>7656</v>
      </c>
      <c r="AO320" s="11" t="s">
        <v>7308</v>
      </c>
      <c r="AP320" s="11" t="s">
        <v>7309</v>
      </c>
      <c r="AQ320" s="11" t="s">
        <v>7310</v>
      </c>
    </row>
    <row r="321" spans="1:43" ht="30" x14ac:dyDescent="0.25">
      <c r="A321" s="10">
        <v>194</v>
      </c>
      <c r="B321" s="10">
        <v>1896</v>
      </c>
      <c r="C321" s="11" t="s">
        <v>6599</v>
      </c>
      <c r="D321" s="11" t="s">
        <v>1464</v>
      </c>
      <c r="E321" s="11" t="s">
        <v>29</v>
      </c>
      <c r="F321" s="11" t="s">
        <v>96</v>
      </c>
      <c r="G321" s="11" t="s">
        <v>27</v>
      </c>
      <c r="H321" s="11" t="s">
        <v>6600</v>
      </c>
      <c r="I321" s="11" t="s">
        <v>97</v>
      </c>
      <c r="J321" s="11" t="s">
        <v>3477</v>
      </c>
      <c r="K321" s="11" t="s">
        <v>1465</v>
      </c>
      <c r="L321" s="11" t="s">
        <v>150</v>
      </c>
      <c r="M321" s="11" t="s">
        <v>32</v>
      </c>
      <c r="N321" s="11" t="s">
        <v>7380</v>
      </c>
      <c r="O321" s="11" t="s">
        <v>6601</v>
      </c>
      <c r="P321" s="11" t="s">
        <v>4307</v>
      </c>
      <c r="Q321" s="11" t="s">
        <v>5561</v>
      </c>
      <c r="R321" s="11" t="s">
        <v>4308</v>
      </c>
      <c r="S321" s="11" t="s">
        <v>4309</v>
      </c>
      <c r="T321" s="11" t="s">
        <v>266</v>
      </c>
      <c r="U321" s="12">
        <v>43080</v>
      </c>
      <c r="W321" s="11" t="s">
        <v>4310</v>
      </c>
      <c r="X321" s="11" t="s">
        <v>29</v>
      </c>
      <c r="Y321" s="11" t="s">
        <v>29</v>
      </c>
      <c r="Z321" s="13"/>
      <c r="AB321" s="11" t="s">
        <v>3635</v>
      </c>
      <c r="AC321" s="11" t="s">
        <v>1459</v>
      </c>
      <c r="AD321" s="11" t="s">
        <v>29</v>
      </c>
      <c r="AE321" s="11" t="s">
        <v>6470</v>
      </c>
      <c r="AF321" s="11" t="s">
        <v>5705</v>
      </c>
      <c r="AG321" s="11" t="s">
        <v>6974</v>
      </c>
      <c r="AH321" s="11" t="s">
        <v>6975</v>
      </c>
      <c r="AI321" s="11" t="s">
        <v>6976</v>
      </c>
      <c r="AJ321" s="11" t="s">
        <v>7075</v>
      </c>
      <c r="AK321" s="11" t="s">
        <v>7076</v>
      </c>
      <c r="AL321" s="11" t="s">
        <v>7077</v>
      </c>
      <c r="AM321" s="11" t="s">
        <v>29</v>
      </c>
      <c r="AN321" s="11" t="s">
        <v>7656</v>
      </c>
      <c r="AO321" s="11" t="s">
        <v>7308</v>
      </c>
      <c r="AP321" s="11" t="s">
        <v>7309</v>
      </c>
      <c r="AQ321" s="11" t="s">
        <v>7310</v>
      </c>
    </row>
    <row r="322" spans="1:43" ht="30" x14ac:dyDescent="0.25">
      <c r="A322" s="10">
        <v>194</v>
      </c>
      <c r="B322" s="10">
        <v>1800</v>
      </c>
      <c r="C322" s="11" t="s">
        <v>6599</v>
      </c>
      <c r="D322" s="11" t="s">
        <v>1464</v>
      </c>
      <c r="E322" s="11" t="s">
        <v>29</v>
      </c>
      <c r="F322" s="11" t="s">
        <v>96</v>
      </c>
      <c r="G322" s="11" t="s">
        <v>27</v>
      </c>
      <c r="H322" s="11" t="s">
        <v>6600</v>
      </c>
      <c r="I322" s="11" t="s">
        <v>97</v>
      </c>
      <c r="J322" s="11" t="s">
        <v>3476</v>
      </c>
      <c r="K322" s="11" t="s">
        <v>1465</v>
      </c>
      <c r="L322" s="11" t="s">
        <v>150</v>
      </c>
      <c r="M322" s="11" t="s">
        <v>32</v>
      </c>
      <c r="N322" s="11" t="s">
        <v>7380</v>
      </c>
      <c r="O322" s="11" t="s">
        <v>6601</v>
      </c>
      <c r="P322" s="11" t="s">
        <v>3893</v>
      </c>
      <c r="Q322" s="11" t="s">
        <v>5561</v>
      </c>
      <c r="R322" s="11" t="s">
        <v>3894</v>
      </c>
      <c r="S322" s="11" t="s">
        <v>1278</v>
      </c>
      <c r="T322" s="11" t="s">
        <v>29</v>
      </c>
      <c r="U322" s="12">
        <v>42885</v>
      </c>
      <c r="W322" s="11" t="s">
        <v>3895</v>
      </c>
      <c r="X322" s="11" t="s">
        <v>29</v>
      </c>
      <c r="Y322" s="11" t="s">
        <v>29</v>
      </c>
      <c r="AB322" s="11" t="s">
        <v>3635</v>
      </c>
      <c r="AC322" s="11" t="s">
        <v>1459</v>
      </c>
      <c r="AD322" s="11" t="s">
        <v>29</v>
      </c>
      <c r="AE322" s="11" t="s">
        <v>6470</v>
      </c>
      <c r="AF322" s="11" t="s">
        <v>5705</v>
      </c>
      <c r="AG322" s="11" t="s">
        <v>6974</v>
      </c>
      <c r="AH322" s="11" t="s">
        <v>6975</v>
      </c>
      <c r="AI322" s="11" t="s">
        <v>6976</v>
      </c>
      <c r="AJ322" s="11" t="s">
        <v>7075</v>
      </c>
      <c r="AK322" s="11" t="s">
        <v>7076</v>
      </c>
      <c r="AL322" s="11" t="s">
        <v>7077</v>
      </c>
      <c r="AM322" s="11" t="s">
        <v>29</v>
      </c>
      <c r="AN322" s="11" t="s">
        <v>7656</v>
      </c>
      <c r="AO322" s="11" t="s">
        <v>7308</v>
      </c>
      <c r="AP322" s="11" t="s">
        <v>7309</v>
      </c>
      <c r="AQ322" s="11" t="s">
        <v>7310</v>
      </c>
    </row>
    <row r="323" spans="1:43" ht="30" x14ac:dyDescent="0.25">
      <c r="A323" s="10">
        <v>194</v>
      </c>
      <c r="B323" s="10">
        <v>2163</v>
      </c>
      <c r="C323" s="11" t="s">
        <v>6599</v>
      </c>
      <c r="D323" s="11" t="s">
        <v>1464</v>
      </c>
      <c r="E323" s="11" t="s">
        <v>29</v>
      </c>
      <c r="F323" s="11" t="s">
        <v>96</v>
      </c>
      <c r="G323" s="11" t="s">
        <v>27</v>
      </c>
      <c r="H323" s="11" t="s">
        <v>6600</v>
      </c>
      <c r="I323" s="11" t="s">
        <v>97</v>
      </c>
      <c r="J323" s="11" t="s">
        <v>3477</v>
      </c>
      <c r="K323" s="11" t="s">
        <v>1465</v>
      </c>
      <c r="L323" s="11" t="s">
        <v>150</v>
      </c>
      <c r="M323" s="11" t="s">
        <v>32</v>
      </c>
      <c r="N323" s="11" t="s">
        <v>7380</v>
      </c>
      <c r="O323" s="11" t="s">
        <v>6601</v>
      </c>
      <c r="P323" s="11" t="s">
        <v>6205</v>
      </c>
      <c r="Q323" s="11" t="s">
        <v>83</v>
      </c>
      <c r="R323" s="11" t="s">
        <v>6206</v>
      </c>
      <c r="S323" s="11" t="s">
        <v>3681</v>
      </c>
      <c r="T323" s="11" t="s">
        <v>29</v>
      </c>
      <c r="U323" s="12">
        <v>43472</v>
      </c>
      <c r="W323" s="11" t="s">
        <v>6207</v>
      </c>
      <c r="X323" s="11" t="s">
        <v>29</v>
      </c>
      <c r="Y323" s="11" t="s">
        <v>29</v>
      </c>
      <c r="AB323" s="11" t="s">
        <v>3635</v>
      </c>
      <c r="AC323" s="11" t="s">
        <v>1459</v>
      </c>
      <c r="AD323" s="11" t="s">
        <v>29</v>
      </c>
      <c r="AE323" s="11" t="s">
        <v>6470</v>
      </c>
      <c r="AF323" s="11" t="s">
        <v>5705</v>
      </c>
      <c r="AG323" s="11" t="s">
        <v>6974</v>
      </c>
      <c r="AH323" s="11" t="s">
        <v>6975</v>
      </c>
      <c r="AI323" s="11" t="s">
        <v>6976</v>
      </c>
      <c r="AJ323" s="11" t="s">
        <v>7075</v>
      </c>
      <c r="AK323" s="11" t="s">
        <v>7076</v>
      </c>
      <c r="AL323" s="11" t="s">
        <v>7077</v>
      </c>
      <c r="AM323" s="11" t="s">
        <v>29</v>
      </c>
      <c r="AN323" s="11" t="s">
        <v>7656</v>
      </c>
      <c r="AO323" s="11" t="s">
        <v>7308</v>
      </c>
      <c r="AP323" s="11" t="s">
        <v>7309</v>
      </c>
      <c r="AQ323" s="11" t="s">
        <v>7310</v>
      </c>
    </row>
    <row r="324" spans="1:43" ht="30" x14ac:dyDescent="0.25">
      <c r="A324" s="10">
        <v>194</v>
      </c>
      <c r="B324" s="10">
        <v>1820</v>
      </c>
      <c r="C324" s="11" t="s">
        <v>6599</v>
      </c>
      <c r="D324" s="11" t="s">
        <v>1464</v>
      </c>
      <c r="E324" s="11" t="s">
        <v>29</v>
      </c>
      <c r="F324" s="11" t="s">
        <v>96</v>
      </c>
      <c r="G324" s="11" t="s">
        <v>27</v>
      </c>
      <c r="H324" s="11" t="s">
        <v>6600</v>
      </c>
      <c r="I324" s="11" t="s">
        <v>97</v>
      </c>
      <c r="J324" s="11" t="s">
        <v>3477</v>
      </c>
      <c r="K324" s="11" t="s">
        <v>1465</v>
      </c>
      <c r="L324" s="11" t="s">
        <v>150</v>
      </c>
      <c r="M324" s="11" t="s">
        <v>32</v>
      </c>
      <c r="N324" s="11" t="s">
        <v>7380</v>
      </c>
      <c r="O324" s="11" t="s">
        <v>6601</v>
      </c>
      <c r="P324" s="11" t="s">
        <v>3995</v>
      </c>
      <c r="Q324" s="11" t="s">
        <v>34</v>
      </c>
      <c r="R324" s="11" t="s">
        <v>358</v>
      </c>
      <c r="S324" s="11" t="s">
        <v>3971</v>
      </c>
      <c r="T324" s="11" t="s">
        <v>1342</v>
      </c>
      <c r="U324" s="12">
        <v>42940</v>
      </c>
      <c r="W324" s="11" t="s">
        <v>3972</v>
      </c>
      <c r="X324" s="11" t="s">
        <v>29</v>
      </c>
      <c r="Y324" s="11" t="s">
        <v>29</v>
      </c>
      <c r="AB324" s="11" t="s">
        <v>3635</v>
      </c>
      <c r="AC324" s="11" t="s">
        <v>1459</v>
      </c>
      <c r="AD324" s="11" t="s">
        <v>29</v>
      </c>
      <c r="AE324" s="11" t="s">
        <v>6470</v>
      </c>
      <c r="AF324" s="11" t="s">
        <v>5705</v>
      </c>
      <c r="AG324" s="11" t="s">
        <v>6974</v>
      </c>
      <c r="AH324" s="11" t="s">
        <v>6975</v>
      </c>
      <c r="AI324" s="11" t="s">
        <v>6976</v>
      </c>
      <c r="AJ324" s="11" t="s">
        <v>7075</v>
      </c>
      <c r="AK324" s="11" t="s">
        <v>7076</v>
      </c>
      <c r="AL324" s="11" t="s">
        <v>7077</v>
      </c>
      <c r="AM324" s="11" t="s">
        <v>29</v>
      </c>
      <c r="AN324" s="11" t="s">
        <v>7656</v>
      </c>
      <c r="AO324" s="11" t="s">
        <v>7308</v>
      </c>
      <c r="AP324" s="11" t="s">
        <v>7309</v>
      </c>
      <c r="AQ324" s="11" t="s">
        <v>7310</v>
      </c>
    </row>
    <row r="325" spans="1:43" ht="30" x14ac:dyDescent="0.25">
      <c r="A325" s="10">
        <v>293</v>
      </c>
      <c r="B325" s="10">
        <v>1078</v>
      </c>
      <c r="C325" s="11" t="s">
        <v>6602</v>
      </c>
      <c r="D325" s="11" t="s">
        <v>4834</v>
      </c>
      <c r="E325" s="11" t="s">
        <v>415</v>
      </c>
      <c r="F325" s="11" t="s">
        <v>115</v>
      </c>
      <c r="G325" s="11" t="s">
        <v>27</v>
      </c>
      <c r="H325" s="11" t="s">
        <v>6604</v>
      </c>
      <c r="I325" s="11" t="s">
        <v>116</v>
      </c>
      <c r="J325" s="11" t="s">
        <v>3476</v>
      </c>
      <c r="K325" s="11" t="s">
        <v>1496</v>
      </c>
      <c r="L325" s="11" t="s">
        <v>150</v>
      </c>
      <c r="M325" s="11" t="s">
        <v>32</v>
      </c>
      <c r="N325" s="11" t="s">
        <v>7380</v>
      </c>
      <c r="O325" s="11" t="s">
        <v>3613</v>
      </c>
      <c r="P325" s="11" t="s">
        <v>1501</v>
      </c>
      <c r="Q325" s="11" t="s">
        <v>34</v>
      </c>
      <c r="R325" s="11" t="s">
        <v>279</v>
      </c>
      <c r="S325" s="11" t="s">
        <v>1502</v>
      </c>
      <c r="T325" s="11" t="s">
        <v>408</v>
      </c>
      <c r="U325" s="12">
        <v>41041</v>
      </c>
      <c r="W325" s="11" t="s">
        <v>1503</v>
      </c>
      <c r="X325" s="11" t="s">
        <v>29</v>
      </c>
      <c r="Y325" s="11" t="s">
        <v>29</v>
      </c>
      <c r="AB325" s="11" t="s">
        <v>3666</v>
      </c>
      <c r="AC325" s="11" t="s">
        <v>1497</v>
      </c>
      <c r="AD325" s="11" t="s">
        <v>29</v>
      </c>
      <c r="AE325" s="11" t="s">
        <v>6470</v>
      </c>
      <c r="AF325" s="11" t="s">
        <v>5707</v>
      </c>
      <c r="AG325" s="11" t="s">
        <v>6978</v>
      </c>
      <c r="AH325" s="11" t="s">
        <v>6975</v>
      </c>
      <c r="AI325" s="11" t="s">
        <v>6976</v>
      </c>
      <c r="AJ325" s="11" t="s">
        <v>7075</v>
      </c>
      <c r="AK325" s="11" t="s">
        <v>7076</v>
      </c>
      <c r="AL325" s="11" t="s">
        <v>7079</v>
      </c>
      <c r="AM325" s="11" t="s">
        <v>29</v>
      </c>
      <c r="AN325" s="11" t="s">
        <v>7656</v>
      </c>
      <c r="AO325" s="11" t="s">
        <v>7308</v>
      </c>
      <c r="AP325" s="11" t="s">
        <v>7309</v>
      </c>
      <c r="AQ325" s="11" t="s">
        <v>7310</v>
      </c>
    </row>
    <row r="326" spans="1:43" ht="30" x14ac:dyDescent="0.25">
      <c r="A326" s="10">
        <v>293</v>
      </c>
      <c r="B326" s="10">
        <v>1079</v>
      </c>
      <c r="C326" s="11" t="s">
        <v>6602</v>
      </c>
      <c r="D326" s="11" t="s">
        <v>4834</v>
      </c>
      <c r="E326" s="11" t="s">
        <v>415</v>
      </c>
      <c r="F326" s="11" t="s">
        <v>115</v>
      </c>
      <c r="G326" s="11" t="s">
        <v>27</v>
      </c>
      <c r="H326" s="11" t="s">
        <v>6604</v>
      </c>
      <c r="I326" s="11" t="s">
        <v>116</v>
      </c>
      <c r="J326" s="11" t="s">
        <v>3476</v>
      </c>
      <c r="K326" s="11" t="s">
        <v>1496</v>
      </c>
      <c r="L326" s="11" t="s">
        <v>150</v>
      </c>
      <c r="M326" s="11" t="s">
        <v>32</v>
      </c>
      <c r="N326" s="11" t="s">
        <v>7380</v>
      </c>
      <c r="O326" s="11" t="s">
        <v>3613</v>
      </c>
      <c r="P326" s="11" t="s">
        <v>1504</v>
      </c>
      <c r="Q326" s="11" t="s">
        <v>34</v>
      </c>
      <c r="R326" s="11" t="s">
        <v>1505</v>
      </c>
      <c r="S326" s="11" t="s">
        <v>1506</v>
      </c>
      <c r="T326" s="11" t="s">
        <v>1507</v>
      </c>
      <c r="U326" s="12">
        <v>41855</v>
      </c>
      <c r="W326" s="11" t="s">
        <v>3820</v>
      </c>
      <c r="X326" s="11" t="s">
        <v>29</v>
      </c>
      <c r="Y326" s="11" t="s">
        <v>29</v>
      </c>
      <c r="AB326" s="11" t="s">
        <v>3666</v>
      </c>
      <c r="AC326" s="11" t="s">
        <v>1497</v>
      </c>
      <c r="AD326" s="11" t="s">
        <v>29</v>
      </c>
      <c r="AE326" s="11" t="s">
        <v>6470</v>
      </c>
      <c r="AF326" s="11" t="s">
        <v>5707</v>
      </c>
      <c r="AG326" s="11" t="s">
        <v>6978</v>
      </c>
      <c r="AH326" s="11" t="s">
        <v>6975</v>
      </c>
      <c r="AI326" s="11" t="s">
        <v>6976</v>
      </c>
      <c r="AJ326" s="11" t="s">
        <v>7075</v>
      </c>
      <c r="AK326" s="11" t="s">
        <v>7076</v>
      </c>
      <c r="AL326" s="11" t="s">
        <v>7079</v>
      </c>
      <c r="AM326" s="11" t="s">
        <v>29</v>
      </c>
      <c r="AN326" s="11" t="s">
        <v>7656</v>
      </c>
      <c r="AO326" s="11" t="s">
        <v>7308</v>
      </c>
      <c r="AP326" s="11" t="s">
        <v>7309</v>
      </c>
      <c r="AQ326" s="11" t="s">
        <v>7310</v>
      </c>
    </row>
    <row r="327" spans="1:43" ht="30" x14ac:dyDescent="0.25">
      <c r="A327" s="10">
        <v>195</v>
      </c>
      <c r="B327" s="10">
        <v>1079</v>
      </c>
      <c r="C327" s="11" t="s">
        <v>6602</v>
      </c>
      <c r="D327" s="11" t="s">
        <v>1494</v>
      </c>
      <c r="E327" s="11" t="s">
        <v>1495</v>
      </c>
      <c r="F327" s="11" t="s">
        <v>251</v>
      </c>
      <c r="G327" s="11" t="s">
        <v>27</v>
      </c>
      <c r="H327" s="11" t="s">
        <v>6603</v>
      </c>
      <c r="I327" s="11" t="s">
        <v>116</v>
      </c>
      <c r="J327" s="11" t="s">
        <v>3476</v>
      </c>
      <c r="K327" s="11" t="s">
        <v>1496</v>
      </c>
      <c r="L327" s="11" t="s">
        <v>150</v>
      </c>
      <c r="M327" s="11" t="s">
        <v>32</v>
      </c>
      <c r="N327" s="11" t="s">
        <v>7380</v>
      </c>
      <c r="O327" s="11" t="s">
        <v>3613</v>
      </c>
      <c r="P327" s="11" t="s">
        <v>1504</v>
      </c>
      <c r="Q327" s="11" t="s">
        <v>34</v>
      </c>
      <c r="R327" s="11" t="s">
        <v>1505</v>
      </c>
      <c r="S327" s="11" t="s">
        <v>1506</v>
      </c>
      <c r="T327" s="11" t="s">
        <v>1507</v>
      </c>
      <c r="U327" s="12">
        <v>41855</v>
      </c>
      <c r="W327" s="11" t="s">
        <v>3820</v>
      </c>
      <c r="X327" s="11" t="s">
        <v>29</v>
      </c>
      <c r="Y327" s="11" t="s">
        <v>29</v>
      </c>
      <c r="AB327" s="11" t="s">
        <v>3636</v>
      </c>
      <c r="AC327" s="11" t="s">
        <v>1497</v>
      </c>
      <c r="AD327" s="11" t="s">
        <v>29</v>
      </c>
      <c r="AE327" s="11" t="s">
        <v>6470</v>
      </c>
      <c r="AF327" s="11" t="s">
        <v>5706</v>
      </c>
      <c r="AG327" s="11" t="s">
        <v>6978</v>
      </c>
      <c r="AH327" s="11" t="s">
        <v>6975</v>
      </c>
      <c r="AI327" s="11" t="s">
        <v>6976</v>
      </c>
      <c r="AJ327" s="11" t="s">
        <v>7075</v>
      </c>
      <c r="AK327" s="11" t="s">
        <v>7076</v>
      </c>
      <c r="AL327" s="11" t="s">
        <v>7078</v>
      </c>
      <c r="AM327" s="11" t="s">
        <v>29</v>
      </c>
      <c r="AN327" s="11" t="s">
        <v>7656</v>
      </c>
      <c r="AO327" s="11" t="s">
        <v>7308</v>
      </c>
      <c r="AP327" s="11" t="s">
        <v>7309</v>
      </c>
      <c r="AQ327" s="11" t="s">
        <v>7310</v>
      </c>
    </row>
    <row r="328" spans="1:43" ht="30" x14ac:dyDescent="0.25">
      <c r="A328" s="10">
        <v>195</v>
      </c>
      <c r="B328" s="10">
        <v>1030</v>
      </c>
      <c r="C328" s="11" t="s">
        <v>6602</v>
      </c>
      <c r="D328" s="11" t="s">
        <v>1494</v>
      </c>
      <c r="E328" s="11" t="s">
        <v>1495</v>
      </c>
      <c r="F328" s="11" t="s">
        <v>251</v>
      </c>
      <c r="G328" s="11" t="s">
        <v>27</v>
      </c>
      <c r="H328" s="11" t="s">
        <v>6603</v>
      </c>
      <c r="I328" s="11" t="s">
        <v>116</v>
      </c>
      <c r="J328" s="11" t="s">
        <v>3476</v>
      </c>
      <c r="K328" s="11" t="s">
        <v>1496</v>
      </c>
      <c r="L328" s="11" t="s">
        <v>150</v>
      </c>
      <c r="M328" s="11" t="s">
        <v>32</v>
      </c>
      <c r="N328" s="11" t="s">
        <v>7380</v>
      </c>
      <c r="O328" s="11" t="s">
        <v>3613</v>
      </c>
      <c r="P328" s="11" t="s">
        <v>1498</v>
      </c>
      <c r="Q328" s="11" t="s">
        <v>5561</v>
      </c>
      <c r="R328" s="11" t="s">
        <v>1180</v>
      </c>
      <c r="S328" s="11" t="s">
        <v>1499</v>
      </c>
      <c r="T328" s="11" t="s">
        <v>91</v>
      </c>
      <c r="U328" s="12">
        <v>41197</v>
      </c>
      <c r="W328" s="11" t="s">
        <v>1500</v>
      </c>
      <c r="X328" s="11" t="s">
        <v>29</v>
      </c>
      <c r="Y328" s="11" t="s">
        <v>29</v>
      </c>
      <c r="AB328" s="11" t="s">
        <v>3636</v>
      </c>
      <c r="AC328" s="11" t="s">
        <v>1497</v>
      </c>
      <c r="AD328" s="11" t="s">
        <v>29</v>
      </c>
      <c r="AE328" s="11" t="s">
        <v>6470</v>
      </c>
      <c r="AF328" s="11" t="s">
        <v>5706</v>
      </c>
      <c r="AG328" s="11" t="s">
        <v>6978</v>
      </c>
      <c r="AH328" s="11" t="s">
        <v>6975</v>
      </c>
      <c r="AI328" s="11" t="s">
        <v>6976</v>
      </c>
      <c r="AJ328" s="11" t="s">
        <v>7075</v>
      </c>
      <c r="AK328" s="11" t="s">
        <v>7076</v>
      </c>
      <c r="AL328" s="11" t="s">
        <v>7078</v>
      </c>
      <c r="AM328" s="11" t="s">
        <v>29</v>
      </c>
      <c r="AN328" s="11" t="s">
        <v>7656</v>
      </c>
      <c r="AO328" s="11" t="s">
        <v>7308</v>
      </c>
      <c r="AP328" s="11" t="s">
        <v>7309</v>
      </c>
      <c r="AQ328" s="11" t="s">
        <v>7310</v>
      </c>
    </row>
    <row r="329" spans="1:43" ht="30" x14ac:dyDescent="0.25">
      <c r="A329" s="10">
        <v>195</v>
      </c>
      <c r="B329" s="10">
        <v>1078</v>
      </c>
      <c r="C329" s="11" t="s">
        <v>6602</v>
      </c>
      <c r="D329" s="11" t="s">
        <v>1494</v>
      </c>
      <c r="E329" s="11" t="s">
        <v>1495</v>
      </c>
      <c r="F329" s="11" t="s">
        <v>251</v>
      </c>
      <c r="G329" s="11" t="s">
        <v>27</v>
      </c>
      <c r="H329" s="11" t="s">
        <v>6603</v>
      </c>
      <c r="I329" s="11" t="s">
        <v>116</v>
      </c>
      <c r="J329" s="11" t="s">
        <v>3476</v>
      </c>
      <c r="K329" s="11" t="s">
        <v>1496</v>
      </c>
      <c r="L329" s="11" t="s">
        <v>150</v>
      </c>
      <c r="M329" s="11" t="s">
        <v>32</v>
      </c>
      <c r="N329" s="11" t="s">
        <v>7380</v>
      </c>
      <c r="O329" s="11" t="s">
        <v>3613</v>
      </c>
      <c r="P329" s="11" t="s">
        <v>1501</v>
      </c>
      <c r="Q329" s="11" t="s">
        <v>34</v>
      </c>
      <c r="R329" s="11" t="s">
        <v>279</v>
      </c>
      <c r="S329" s="11" t="s">
        <v>1502</v>
      </c>
      <c r="T329" s="11" t="s">
        <v>408</v>
      </c>
      <c r="U329" s="12">
        <v>41041</v>
      </c>
      <c r="W329" s="11" t="s">
        <v>1503</v>
      </c>
      <c r="X329" s="11" t="s">
        <v>29</v>
      </c>
      <c r="Y329" s="11" t="s">
        <v>29</v>
      </c>
      <c r="AB329" s="11" t="s">
        <v>3636</v>
      </c>
      <c r="AC329" s="11" t="s">
        <v>1497</v>
      </c>
      <c r="AD329" s="11" t="s">
        <v>29</v>
      </c>
      <c r="AE329" s="11" t="s">
        <v>6470</v>
      </c>
      <c r="AF329" s="11" t="s">
        <v>5706</v>
      </c>
      <c r="AG329" s="11" t="s">
        <v>6978</v>
      </c>
      <c r="AH329" s="11" t="s">
        <v>6975</v>
      </c>
      <c r="AI329" s="11" t="s">
        <v>6976</v>
      </c>
      <c r="AJ329" s="11" t="s">
        <v>7075</v>
      </c>
      <c r="AK329" s="11" t="s">
        <v>7076</v>
      </c>
      <c r="AL329" s="11" t="s">
        <v>7078</v>
      </c>
      <c r="AM329" s="11" t="s">
        <v>29</v>
      </c>
      <c r="AN329" s="11" t="s">
        <v>7656</v>
      </c>
      <c r="AO329" s="11" t="s">
        <v>7308</v>
      </c>
      <c r="AP329" s="11" t="s">
        <v>7309</v>
      </c>
      <c r="AQ329" s="11" t="s">
        <v>7310</v>
      </c>
    </row>
    <row r="330" spans="1:43" ht="30" x14ac:dyDescent="0.25">
      <c r="A330" s="10">
        <v>195</v>
      </c>
      <c r="B330" s="10">
        <v>2152</v>
      </c>
      <c r="C330" s="11" t="s">
        <v>6602</v>
      </c>
      <c r="D330" s="11" t="s">
        <v>1494</v>
      </c>
      <c r="E330" s="11" t="s">
        <v>1495</v>
      </c>
      <c r="F330" s="11" t="s">
        <v>251</v>
      </c>
      <c r="G330" s="11" t="s">
        <v>27</v>
      </c>
      <c r="H330" s="11" t="s">
        <v>6603</v>
      </c>
      <c r="I330" s="11" t="s">
        <v>116</v>
      </c>
      <c r="J330" s="11" t="s">
        <v>3476</v>
      </c>
      <c r="K330" s="11" t="s">
        <v>1496</v>
      </c>
      <c r="L330" s="11" t="s">
        <v>150</v>
      </c>
      <c r="M330" s="11" t="s">
        <v>32</v>
      </c>
      <c r="N330" s="11" t="s">
        <v>7380</v>
      </c>
      <c r="O330" s="11" t="s">
        <v>3613</v>
      </c>
      <c r="P330" s="11" t="s">
        <v>5666</v>
      </c>
      <c r="Q330" s="11" t="s">
        <v>83</v>
      </c>
      <c r="R330" s="11" t="s">
        <v>1321</v>
      </c>
      <c r="S330" s="11" t="s">
        <v>5667</v>
      </c>
      <c r="T330" s="11" t="s">
        <v>5668</v>
      </c>
      <c r="U330" s="12">
        <v>43444</v>
      </c>
      <c r="W330" s="11" t="s">
        <v>5669</v>
      </c>
      <c r="X330" s="11" t="s">
        <v>29</v>
      </c>
      <c r="Y330" s="11" t="s">
        <v>29</v>
      </c>
      <c r="AB330" s="11" t="s">
        <v>3636</v>
      </c>
      <c r="AC330" s="11" t="s">
        <v>1497</v>
      </c>
      <c r="AD330" s="11" t="s">
        <v>29</v>
      </c>
      <c r="AE330" s="11" t="s">
        <v>6470</v>
      </c>
      <c r="AF330" s="11" t="s">
        <v>5706</v>
      </c>
      <c r="AG330" s="11" t="s">
        <v>6978</v>
      </c>
      <c r="AH330" s="11" t="s">
        <v>6975</v>
      </c>
      <c r="AI330" s="11" t="s">
        <v>6976</v>
      </c>
      <c r="AJ330" s="11" t="s">
        <v>7075</v>
      </c>
      <c r="AK330" s="11" t="s">
        <v>7076</v>
      </c>
      <c r="AL330" s="11" t="s">
        <v>7078</v>
      </c>
      <c r="AM330" s="11" t="s">
        <v>29</v>
      </c>
      <c r="AN330" s="11" t="s">
        <v>7656</v>
      </c>
      <c r="AO330" s="11" t="s">
        <v>7308</v>
      </c>
      <c r="AP330" s="11" t="s">
        <v>7309</v>
      </c>
      <c r="AQ330" s="11" t="s">
        <v>7310</v>
      </c>
    </row>
    <row r="331" spans="1:43" ht="30" x14ac:dyDescent="0.25">
      <c r="A331" s="10">
        <v>196</v>
      </c>
      <c r="B331" s="10">
        <v>1429</v>
      </c>
      <c r="C331" s="11" t="s">
        <v>6629</v>
      </c>
      <c r="D331" s="11" t="s">
        <v>4848</v>
      </c>
      <c r="E331" s="11" t="s">
        <v>29</v>
      </c>
      <c r="F331" s="11" t="s">
        <v>96</v>
      </c>
      <c r="G331" s="11" t="s">
        <v>27</v>
      </c>
      <c r="H331" s="11" t="s">
        <v>6630</v>
      </c>
      <c r="I331" s="11" t="s">
        <v>97</v>
      </c>
      <c r="J331" s="11" t="s">
        <v>3477</v>
      </c>
      <c r="K331" s="11" t="s">
        <v>1508</v>
      </c>
      <c r="L331" s="11" t="s">
        <v>150</v>
      </c>
      <c r="M331" s="11" t="s">
        <v>32</v>
      </c>
      <c r="N331" s="11" t="s">
        <v>7380</v>
      </c>
      <c r="O331" s="11" t="s">
        <v>4002</v>
      </c>
      <c r="P331" s="11" t="s">
        <v>1511</v>
      </c>
      <c r="Q331" s="11" t="s">
        <v>34</v>
      </c>
      <c r="R331" s="11" t="s">
        <v>266</v>
      </c>
      <c r="S331" s="11" t="s">
        <v>1335</v>
      </c>
      <c r="T331" s="11" t="s">
        <v>1040</v>
      </c>
      <c r="U331" s="12">
        <v>41041</v>
      </c>
      <c r="W331" s="11" t="s">
        <v>1512</v>
      </c>
      <c r="X331" s="11" t="s">
        <v>29</v>
      </c>
      <c r="Y331" s="11" t="s">
        <v>29</v>
      </c>
      <c r="AA331">
        <v>43570</v>
      </c>
      <c r="AB331" s="11" t="s">
        <v>3637</v>
      </c>
      <c r="AC331" s="11" t="s">
        <v>1509</v>
      </c>
      <c r="AD331" s="11" t="s">
        <v>29</v>
      </c>
      <c r="AE331" s="11" t="s">
        <v>6470</v>
      </c>
      <c r="AF331" s="11" t="s">
        <v>5720</v>
      </c>
      <c r="AG331" s="11" t="s">
        <v>6992</v>
      </c>
      <c r="AH331" s="11" t="s">
        <v>6975</v>
      </c>
      <c r="AI331" s="11" t="s">
        <v>6976</v>
      </c>
      <c r="AJ331" s="11" t="s">
        <v>7075</v>
      </c>
      <c r="AK331" s="11" t="s">
        <v>7076</v>
      </c>
      <c r="AL331" s="11" t="s">
        <v>7094</v>
      </c>
      <c r="AM331" s="11" t="s">
        <v>29</v>
      </c>
      <c r="AN331" s="11" t="s">
        <v>7656</v>
      </c>
      <c r="AO331" s="11" t="s">
        <v>7308</v>
      </c>
      <c r="AP331" s="11" t="s">
        <v>7309</v>
      </c>
      <c r="AQ331" s="11" t="s">
        <v>7310</v>
      </c>
    </row>
    <row r="332" spans="1:43" ht="30" x14ac:dyDescent="0.25">
      <c r="A332" s="10">
        <v>315</v>
      </c>
      <c r="B332" s="10">
        <v>1079</v>
      </c>
      <c r="C332" s="11" t="s">
        <v>6605</v>
      </c>
      <c r="D332" s="11" t="s">
        <v>4835</v>
      </c>
      <c r="E332" s="11" t="s">
        <v>1915</v>
      </c>
      <c r="F332" s="11" t="s">
        <v>163</v>
      </c>
      <c r="G332" s="11" t="s">
        <v>27</v>
      </c>
      <c r="H332" s="11" t="s">
        <v>6606</v>
      </c>
      <c r="I332" s="11" t="s">
        <v>97</v>
      </c>
      <c r="J332" s="11" t="s">
        <v>3476</v>
      </c>
      <c r="K332" s="11" t="s">
        <v>5631</v>
      </c>
      <c r="L332" s="11" t="s">
        <v>150</v>
      </c>
      <c r="M332" s="11" t="s">
        <v>32</v>
      </c>
      <c r="N332" s="11" t="s">
        <v>7380</v>
      </c>
      <c r="O332" s="11" t="s">
        <v>6979</v>
      </c>
      <c r="P332" s="11" t="s">
        <v>1504</v>
      </c>
      <c r="Q332" s="11" t="s">
        <v>34</v>
      </c>
      <c r="R332" s="11" t="s">
        <v>1505</v>
      </c>
      <c r="S332" s="11" t="s">
        <v>1506</v>
      </c>
      <c r="T332" s="11" t="s">
        <v>1507</v>
      </c>
      <c r="U332" s="12">
        <v>41855</v>
      </c>
      <c r="W332" s="11" t="s">
        <v>3820</v>
      </c>
      <c r="X332" s="11" t="s">
        <v>29</v>
      </c>
      <c r="Y332" s="11" t="s">
        <v>29</v>
      </c>
      <c r="Z332" s="13"/>
      <c r="AB332" s="11" t="s">
        <v>7381</v>
      </c>
      <c r="AC332" s="11" t="s">
        <v>5632</v>
      </c>
      <c r="AD332" s="11" t="s">
        <v>29</v>
      </c>
      <c r="AE332" s="11" t="s">
        <v>6470</v>
      </c>
      <c r="AF332" s="11" t="s">
        <v>5708</v>
      </c>
      <c r="AG332" s="11" t="s">
        <v>6980</v>
      </c>
      <c r="AH332" s="11" t="s">
        <v>6975</v>
      </c>
      <c r="AI332" s="11" t="s">
        <v>6976</v>
      </c>
      <c r="AJ332" s="11" t="s">
        <v>7075</v>
      </c>
      <c r="AK332" s="11" t="s">
        <v>7076</v>
      </c>
      <c r="AL332" s="11" t="s">
        <v>7080</v>
      </c>
      <c r="AM332" s="11" t="s">
        <v>29</v>
      </c>
      <c r="AN332" s="11" t="s">
        <v>7656</v>
      </c>
      <c r="AO332" s="11" t="s">
        <v>7308</v>
      </c>
      <c r="AP332" s="11" t="s">
        <v>7309</v>
      </c>
      <c r="AQ332" s="11" t="s">
        <v>7310</v>
      </c>
    </row>
    <row r="333" spans="1:43" ht="30" x14ac:dyDescent="0.25">
      <c r="A333" s="10">
        <v>315</v>
      </c>
      <c r="B333" s="10">
        <v>1980</v>
      </c>
      <c r="C333" s="11" t="s">
        <v>6605</v>
      </c>
      <c r="D333" s="11" t="s">
        <v>4835</v>
      </c>
      <c r="E333" s="11" t="s">
        <v>1915</v>
      </c>
      <c r="F333" s="11" t="s">
        <v>163</v>
      </c>
      <c r="G333" s="11" t="s">
        <v>27</v>
      </c>
      <c r="H333" s="11" t="s">
        <v>6606</v>
      </c>
      <c r="I333" s="11" t="s">
        <v>97</v>
      </c>
      <c r="J333" s="11" t="s">
        <v>3476</v>
      </c>
      <c r="K333" s="11" t="s">
        <v>5631</v>
      </c>
      <c r="L333" s="11" t="s">
        <v>150</v>
      </c>
      <c r="M333" s="11" t="s">
        <v>32</v>
      </c>
      <c r="N333" s="11" t="s">
        <v>7380</v>
      </c>
      <c r="O333" s="11" t="s">
        <v>6979</v>
      </c>
      <c r="P333" s="11" t="s">
        <v>4729</v>
      </c>
      <c r="Q333" s="11" t="s">
        <v>34</v>
      </c>
      <c r="R333" s="11" t="s">
        <v>1342</v>
      </c>
      <c r="S333" s="11" t="s">
        <v>4730</v>
      </c>
      <c r="T333" s="11" t="s">
        <v>4731</v>
      </c>
      <c r="U333" s="12">
        <v>43276</v>
      </c>
      <c r="W333" s="11" t="s">
        <v>4732</v>
      </c>
      <c r="X333" s="11" t="s">
        <v>29</v>
      </c>
      <c r="Y333" s="11" t="s">
        <v>29</v>
      </c>
      <c r="AB333" s="11" t="s">
        <v>7381</v>
      </c>
      <c r="AC333" s="11" t="s">
        <v>5632</v>
      </c>
      <c r="AD333" s="11" t="s">
        <v>29</v>
      </c>
      <c r="AE333" s="11" t="s">
        <v>6470</v>
      </c>
      <c r="AF333" s="11" t="s">
        <v>5708</v>
      </c>
      <c r="AG333" s="11" t="s">
        <v>6980</v>
      </c>
      <c r="AH333" s="11" t="s">
        <v>6975</v>
      </c>
      <c r="AI333" s="11" t="s">
        <v>6976</v>
      </c>
      <c r="AJ333" s="11" t="s">
        <v>7075</v>
      </c>
      <c r="AK333" s="11" t="s">
        <v>7076</v>
      </c>
      <c r="AL333" s="11" t="s">
        <v>7080</v>
      </c>
      <c r="AM333" s="11" t="s">
        <v>29</v>
      </c>
      <c r="AN333" s="11" t="s">
        <v>7656</v>
      </c>
      <c r="AO333" s="11" t="s">
        <v>7308</v>
      </c>
      <c r="AP333" s="11" t="s">
        <v>7309</v>
      </c>
      <c r="AQ333" s="11" t="s">
        <v>7310</v>
      </c>
    </row>
    <row r="334" spans="1:43" ht="30" x14ac:dyDescent="0.25">
      <c r="A334" s="10">
        <v>315</v>
      </c>
      <c r="B334" s="10">
        <v>1820</v>
      </c>
      <c r="C334" s="11" t="s">
        <v>6605</v>
      </c>
      <c r="D334" s="11" t="s">
        <v>4835</v>
      </c>
      <c r="E334" s="11" t="s">
        <v>1915</v>
      </c>
      <c r="F334" s="11" t="s">
        <v>163</v>
      </c>
      <c r="G334" s="11" t="s">
        <v>27</v>
      </c>
      <c r="H334" s="11" t="s">
        <v>6606</v>
      </c>
      <c r="I334" s="11" t="s">
        <v>97</v>
      </c>
      <c r="J334" s="11" t="s">
        <v>3477</v>
      </c>
      <c r="K334" s="11" t="s">
        <v>5631</v>
      </c>
      <c r="L334" s="11" t="s">
        <v>150</v>
      </c>
      <c r="M334" s="11" t="s">
        <v>32</v>
      </c>
      <c r="N334" s="11" t="s">
        <v>7380</v>
      </c>
      <c r="O334" s="11" t="s">
        <v>6979</v>
      </c>
      <c r="P334" s="11" t="s">
        <v>3995</v>
      </c>
      <c r="Q334" s="11" t="s">
        <v>34</v>
      </c>
      <c r="R334" s="11" t="s">
        <v>358</v>
      </c>
      <c r="S334" s="11" t="s">
        <v>3971</v>
      </c>
      <c r="T334" s="11" t="s">
        <v>1342</v>
      </c>
      <c r="U334" s="12">
        <v>42940</v>
      </c>
      <c r="V334" s="12"/>
      <c r="W334" s="11" t="s">
        <v>3972</v>
      </c>
      <c r="X334" s="11" t="s">
        <v>29</v>
      </c>
      <c r="Y334" s="11" t="s">
        <v>29</v>
      </c>
      <c r="AB334" s="11" t="s">
        <v>7381</v>
      </c>
      <c r="AC334" s="11" t="s">
        <v>5632</v>
      </c>
      <c r="AD334" s="11" t="s">
        <v>29</v>
      </c>
      <c r="AE334" s="11" t="s">
        <v>6470</v>
      </c>
      <c r="AF334" s="11" t="s">
        <v>5708</v>
      </c>
      <c r="AG334" s="11" t="s">
        <v>6980</v>
      </c>
      <c r="AH334" s="11" t="s">
        <v>6975</v>
      </c>
      <c r="AI334" s="11" t="s">
        <v>6976</v>
      </c>
      <c r="AJ334" s="11" t="s">
        <v>7075</v>
      </c>
      <c r="AK334" s="11" t="s">
        <v>7076</v>
      </c>
      <c r="AL334" s="11" t="s">
        <v>7080</v>
      </c>
      <c r="AM334" s="11" t="s">
        <v>29</v>
      </c>
      <c r="AN334" s="11" t="s">
        <v>7656</v>
      </c>
      <c r="AO334" s="11" t="s">
        <v>7308</v>
      </c>
      <c r="AP334" s="11" t="s">
        <v>7309</v>
      </c>
      <c r="AQ334" s="11" t="s">
        <v>7310</v>
      </c>
    </row>
    <row r="335" spans="1:43" ht="30" x14ac:dyDescent="0.25">
      <c r="A335" s="10">
        <v>193</v>
      </c>
      <c r="B335" s="10">
        <v>1417</v>
      </c>
      <c r="C335" s="11" t="s">
        <v>6621</v>
      </c>
      <c r="D335" s="11" t="s">
        <v>1457</v>
      </c>
      <c r="E335" s="11" t="s">
        <v>29</v>
      </c>
      <c r="F335" s="11" t="s">
        <v>456</v>
      </c>
      <c r="G335" s="11" t="s">
        <v>27</v>
      </c>
      <c r="H335" s="11" t="s">
        <v>6622</v>
      </c>
      <c r="I335" s="11" t="s">
        <v>28</v>
      </c>
      <c r="J335" s="11" t="s">
        <v>3477</v>
      </c>
      <c r="K335" s="11" t="s">
        <v>1458</v>
      </c>
      <c r="L335" s="11" t="s">
        <v>150</v>
      </c>
      <c r="M335" s="11" t="s">
        <v>32</v>
      </c>
      <c r="N335" s="11" t="s">
        <v>7380</v>
      </c>
      <c r="O335" s="11" t="s">
        <v>3626</v>
      </c>
      <c r="P335" s="11" t="s">
        <v>1460</v>
      </c>
      <c r="Q335" s="11" t="s">
        <v>34</v>
      </c>
      <c r="R335" s="11" t="s">
        <v>1461</v>
      </c>
      <c r="S335" s="11" t="s">
        <v>1462</v>
      </c>
      <c r="T335" s="11" t="s">
        <v>461</v>
      </c>
      <c r="U335" s="12">
        <v>42005</v>
      </c>
      <c r="V335" s="12"/>
      <c r="W335" s="11" t="s">
        <v>1463</v>
      </c>
      <c r="X335" s="11" t="s">
        <v>29</v>
      </c>
      <c r="Y335" s="11" t="s">
        <v>29</v>
      </c>
      <c r="AB335" s="11" t="s">
        <v>1456</v>
      </c>
      <c r="AC335" s="11" t="s">
        <v>1459</v>
      </c>
      <c r="AD335" s="11" t="s">
        <v>29</v>
      </c>
      <c r="AE335" s="11" t="s">
        <v>6470</v>
      </c>
      <c r="AF335" s="11" t="s">
        <v>5714</v>
      </c>
      <c r="AG335" s="11" t="s">
        <v>6986</v>
      </c>
      <c r="AH335" s="11" t="s">
        <v>6975</v>
      </c>
      <c r="AI335" s="11" t="s">
        <v>6976</v>
      </c>
      <c r="AJ335" s="11" t="s">
        <v>7075</v>
      </c>
      <c r="AK335" s="11" t="s">
        <v>7076</v>
      </c>
      <c r="AL335" s="11" t="s">
        <v>7089</v>
      </c>
      <c r="AM335" s="11" t="s">
        <v>29</v>
      </c>
      <c r="AN335" s="11" t="s">
        <v>7656</v>
      </c>
      <c r="AO335" s="11" t="s">
        <v>7308</v>
      </c>
      <c r="AP335" s="11" t="s">
        <v>7309</v>
      </c>
      <c r="AQ335" s="11" t="s">
        <v>7310</v>
      </c>
    </row>
    <row r="336" spans="1:43" ht="30" x14ac:dyDescent="0.25">
      <c r="A336" s="10">
        <v>305</v>
      </c>
      <c r="B336" s="10">
        <v>1820</v>
      </c>
      <c r="C336" s="11" t="s">
        <v>6850</v>
      </c>
      <c r="D336" s="11" t="s">
        <v>3985</v>
      </c>
      <c r="E336" s="11" t="s">
        <v>2717</v>
      </c>
      <c r="F336" s="11" t="s">
        <v>2718</v>
      </c>
      <c r="G336" s="11" t="s">
        <v>27</v>
      </c>
      <c r="H336" s="11" t="s">
        <v>6700</v>
      </c>
      <c r="I336" s="11" t="s">
        <v>97</v>
      </c>
      <c r="J336" s="11" t="s">
        <v>3477</v>
      </c>
      <c r="K336" s="11" t="s">
        <v>4836</v>
      </c>
      <c r="L336" s="11" t="s">
        <v>150</v>
      </c>
      <c r="M336" s="11" t="s">
        <v>32</v>
      </c>
      <c r="N336" s="11" t="s">
        <v>7380</v>
      </c>
      <c r="O336" s="11" t="s">
        <v>6979</v>
      </c>
      <c r="P336" s="11" t="s">
        <v>3995</v>
      </c>
      <c r="Q336" s="11" t="s">
        <v>34</v>
      </c>
      <c r="R336" s="11" t="s">
        <v>358</v>
      </c>
      <c r="S336" s="11" t="s">
        <v>3971</v>
      </c>
      <c r="T336" s="11" t="s">
        <v>1342</v>
      </c>
      <c r="U336" s="12">
        <v>42940</v>
      </c>
      <c r="V336" s="12"/>
      <c r="W336" s="11" t="s">
        <v>3972</v>
      </c>
      <c r="X336" s="11" t="s">
        <v>29</v>
      </c>
      <c r="Y336" s="11" t="s">
        <v>29</v>
      </c>
      <c r="AB336" s="11" t="s">
        <v>3860</v>
      </c>
      <c r="AC336" s="11" t="s">
        <v>1459</v>
      </c>
      <c r="AD336" s="11" t="s">
        <v>29</v>
      </c>
      <c r="AE336" s="11" t="s">
        <v>6470</v>
      </c>
      <c r="AF336" s="11" t="s">
        <v>6510</v>
      </c>
      <c r="AG336" s="11" t="s">
        <v>6996</v>
      </c>
      <c r="AH336" s="11" t="s">
        <v>6975</v>
      </c>
      <c r="AI336" s="11" t="s">
        <v>6976</v>
      </c>
      <c r="AJ336" s="11" t="s">
        <v>7075</v>
      </c>
      <c r="AK336" s="11" t="s">
        <v>7076</v>
      </c>
      <c r="AL336" s="11" t="s">
        <v>7283</v>
      </c>
      <c r="AM336" s="11" t="s">
        <v>29</v>
      </c>
      <c r="AN336" s="11" t="s">
        <v>7656</v>
      </c>
      <c r="AO336" s="11" t="s">
        <v>7308</v>
      </c>
      <c r="AP336" s="11" t="s">
        <v>7309</v>
      </c>
      <c r="AQ336" s="11" t="s">
        <v>7310</v>
      </c>
    </row>
    <row r="337" spans="1:43" ht="30" x14ac:dyDescent="0.25">
      <c r="A337" s="10">
        <v>116</v>
      </c>
      <c r="B337" s="10">
        <v>1168</v>
      </c>
      <c r="C337" s="11" t="s">
        <v>6783</v>
      </c>
      <c r="D337" s="11" t="s">
        <v>338</v>
      </c>
      <c r="E337" s="11" t="s">
        <v>339</v>
      </c>
      <c r="F337" s="11" t="s">
        <v>96</v>
      </c>
      <c r="G337" s="11" t="s">
        <v>27</v>
      </c>
      <c r="H337" s="11" t="s">
        <v>6608</v>
      </c>
      <c r="I337" s="11" t="s">
        <v>97</v>
      </c>
      <c r="J337" s="11" t="s">
        <v>3477</v>
      </c>
      <c r="K337" s="11" t="s">
        <v>340</v>
      </c>
      <c r="L337" s="11" t="s">
        <v>75</v>
      </c>
      <c r="M337" s="11" t="s">
        <v>120</v>
      </c>
      <c r="N337" s="11" t="s">
        <v>6091</v>
      </c>
      <c r="O337" s="11" t="s">
        <v>343</v>
      </c>
      <c r="P337" s="11" t="s">
        <v>349</v>
      </c>
      <c r="Q337" s="11" t="s">
        <v>83</v>
      </c>
      <c r="R337" s="11" t="s">
        <v>350</v>
      </c>
      <c r="S337" s="11" t="s">
        <v>351</v>
      </c>
      <c r="T337" s="11" t="s">
        <v>236</v>
      </c>
      <c r="U337" s="12">
        <v>41000</v>
      </c>
      <c r="W337" s="11" t="s">
        <v>352</v>
      </c>
      <c r="X337" s="11" t="s">
        <v>29</v>
      </c>
      <c r="Y337" s="11" t="s">
        <v>29</v>
      </c>
      <c r="AB337" s="11" t="s">
        <v>337</v>
      </c>
      <c r="AC337" s="11" t="s">
        <v>341</v>
      </c>
      <c r="AD337" s="11" t="s">
        <v>342</v>
      </c>
      <c r="AE337" s="11" t="s">
        <v>29</v>
      </c>
      <c r="AF337" s="11" t="s">
        <v>6467</v>
      </c>
      <c r="AG337" s="11" t="s">
        <v>6982</v>
      </c>
      <c r="AH337" s="11" t="s">
        <v>6987</v>
      </c>
      <c r="AI337" s="11" t="s">
        <v>7083</v>
      </c>
      <c r="AJ337" s="11" t="s">
        <v>7084</v>
      </c>
      <c r="AK337" s="11" t="s">
        <v>7076</v>
      </c>
      <c r="AL337" s="11" t="s">
        <v>7228</v>
      </c>
      <c r="AM337" s="11" t="s">
        <v>29</v>
      </c>
      <c r="AN337" s="11" t="s">
        <v>6977</v>
      </c>
      <c r="AO337" s="11" t="s">
        <v>7330</v>
      </c>
      <c r="AP337" s="11" t="s">
        <v>7331</v>
      </c>
      <c r="AQ337" s="11" t="s">
        <v>7334</v>
      </c>
    </row>
    <row r="338" spans="1:43" ht="30" x14ac:dyDescent="0.25">
      <c r="A338" s="10">
        <v>116</v>
      </c>
      <c r="B338" s="10">
        <v>1167</v>
      </c>
      <c r="C338" s="11" t="s">
        <v>6783</v>
      </c>
      <c r="D338" s="11" t="s">
        <v>338</v>
      </c>
      <c r="E338" s="11" t="s">
        <v>339</v>
      </c>
      <c r="F338" s="11" t="s">
        <v>96</v>
      </c>
      <c r="G338" s="11" t="s">
        <v>27</v>
      </c>
      <c r="H338" s="11" t="s">
        <v>6608</v>
      </c>
      <c r="I338" s="11" t="s">
        <v>97</v>
      </c>
      <c r="J338" s="11" t="s">
        <v>3477</v>
      </c>
      <c r="K338" s="11" t="s">
        <v>340</v>
      </c>
      <c r="L338" s="11" t="s">
        <v>75</v>
      </c>
      <c r="M338" s="11" t="s">
        <v>120</v>
      </c>
      <c r="N338" s="11" t="s">
        <v>6091</v>
      </c>
      <c r="O338" s="11" t="s">
        <v>343</v>
      </c>
      <c r="P338" s="11" t="s">
        <v>344</v>
      </c>
      <c r="Q338" s="11" t="s">
        <v>34</v>
      </c>
      <c r="R338" s="11" t="s">
        <v>345</v>
      </c>
      <c r="S338" s="11" t="s">
        <v>346</v>
      </c>
      <c r="T338" s="11" t="s">
        <v>347</v>
      </c>
      <c r="U338" s="12">
        <v>41000</v>
      </c>
      <c r="W338" s="11" t="s">
        <v>348</v>
      </c>
      <c r="X338" s="11" t="s">
        <v>29</v>
      </c>
      <c r="Y338" s="11" t="s">
        <v>29</v>
      </c>
      <c r="AB338" s="11" t="s">
        <v>337</v>
      </c>
      <c r="AC338" s="11" t="s">
        <v>341</v>
      </c>
      <c r="AD338" s="11" t="s">
        <v>342</v>
      </c>
      <c r="AE338" s="11" t="s">
        <v>29</v>
      </c>
      <c r="AF338" s="11" t="s">
        <v>6467</v>
      </c>
      <c r="AG338" s="11" t="s">
        <v>6982</v>
      </c>
      <c r="AH338" s="11" t="s">
        <v>6987</v>
      </c>
      <c r="AI338" s="11" t="s">
        <v>7083</v>
      </c>
      <c r="AJ338" s="11" t="s">
        <v>7084</v>
      </c>
      <c r="AK338" s="11" t="s">
        <v>7076</v>
      </c>
      <c r="AL338" s="11" t="s">
        <v>7228</v>
      </c>
      <c r="AM338" s="11" t="s">
        <v>29</v>
      </c>
      <c r="AN338" s="11" t="s">
        <v>6977</v>
      </c>
      <c r="AO338" s="11" t="s">
        <v>7330</v>
      </c>
      <c r="AP338" s="11" t="s">
        <v>7331</v>
      </c>
      <c r="AQ338" s="11" t="s">
        <v>7334</v>
      </c>
    </row>
    <row r="339" spans="1:43" ht="30" x14ac:dyDescent="0.25">
      <c r="A339" s="10">
        <v>267</v>
      </c>
      <c r="B339" s="10">
        <v>2235</v>
      </c>
      <c r="C339" s="11" t="s">
        <v>6840</v>
      </c>
      <c r="D339" s="11" t="s">
        <v>2576</v>
      </c>
      <c r="E339" s="11" t="s">
        <v>5649</v>
      </c>
      <c r="F339" s="11" t="s">
        <v>96</v>
      </c>
      <c r="G339" s="11" t="s">
        <v>27</v>
      </c>
      <c r="H339" s="11" t="s">
        <v>6797</v>
      </c>
      <c r="I339" s="11" t="s">
        <v>97</v>
      </c>
      <c r="J339" s="11" t="s">
        <v>3472</v>
      </c>
      <c r="K339" s="11" t="s">
        <v>2577</v>
      </c>
      <c r="L339" s="11" t="s">
        <v>51</v>
      </c>
      <c r="M339" s="11" t="s">
        <v>5050</v>
      </c>
      <c r="N339" s="11" t="s">
        <v>3913</v>
      </c>
      <c r="O339" s="11" t="s">
        <v>7054</v>
      </c>
      <c r="P339" s="11" t="s">
        <v>6915</v>
      </c>
      <c r="Q339" s="11" t="s">
        <v>83</v>
      </c>
      <c r="R339" s="11" t="s">
        <v>1321</v>
      </c>
      <c r="S339" s="11" t="s">
        <v>1311</v>
      </c>
      <c r="T339" s="11" t="s">
        <v>1323</v>
      </c>
      <c r="U339" s="12">
        <v>43584</v>
      </c>
      <c r="W339" s="11" t="s">
        <v>6916</v>
      </c>
      <c r="X339" s="11" t="s">
        <v>29</v>
      </c>
      <c r="Y339" s="11" t="s">
        <v>29</v>
      </c>
      <c r="AB339" s="11" t="s">
        <v>2575</v>
      </c>
      <c r="AC339" s="11" t="s">
        <v>3578</v>
      </c>
      <c r="AD339" s="11" t="s">
        <v>2118</v>
      </c>
      <c r="AE339" s="11" t="s">
        <v>29</v>
      </c>
      <c r="AF339" s="11" t="s">
        <v>5845</v>
      </c>
      <c r="AG339" s="11" t="s">
        <v>6992</v>
      </c>
      <c r="AH339" s="11" t="s">
        <v>6987</v>
      </c>
      <c r="AI339" s="11" t="s">
        <v>6988</v>
      </c>
      <c r="AJ339" s="11" t="s">
        <v>7075</v>
      </c>
      <c r="AK339" s="11" t="s">
        <v>7076</v>
      </c>
      <c r="AL339" s="11" t="s">
        <v>7281</v>
      </c>
      <c r="AM339" s="11" t="s">
        <v>29</v>
      </c>
      <c r="AN339" s="11" t="s">
        <v>6991</v>
      </c>
      <c r="AO339" s="11" t="s">
        <v>7328</v>
      </c>
      <c r="AP339" s="11" t="s">
        <v>7321</v>
      </c>
      <c r="AQ339" s="11" t="s">
        <v>7319</v>
      </c>
    </row>
    <row r="340" spans="1:43" ht="30" x14ac:dyDescent="0.25">
      <c r="A340" s="10">
        <v>267</v>
      </c>
      <c r="B340" s="10">
        <v>1864</v>
      </c>
      <c r="C340" s="11" t="s">
        <v>6840</v>
      </c>
      <c r="D340" s="11" t="s">
        <v>2576</v>
      </c>
      <c r="E340" s="11" t="s">
        <v>5649</v>
      </c>
      <c r="F340" s="11" t="s">
        <v>96</v>
      </c>
      <c r="G340" s="11" t="s">
        <v>27</v>
      </c>
      <c r="H340" s="11" t="s">
        <v>6797</v>
      </c>
      <c r="I340" s="11" t="s">
        <v>97</v>
      </c>
      <c r="J340" s="11" t="s">
        <v>3472</v>
      </c>
      <c r="K340" s="11" t="s">
        <v>2577</v>
      </c>
      <c r="L340" s="11" t="s">
        <v>51</v>
      </c>
      <c r="M340" s="11" t="s">
        <v>5050</v>
      </c>
      <c r="N340" s="11" t="s">
        <v>3913</v>
      </c>
      <c r="O340" s="11" t="s">
        <v>7054</v>
      </c>
      <c r="P340" s="11" t="s">
        <v>4129</v>
      </c>
      <c r="Q340" s="11" t="s">
        <v>34</v>
      </c>
      <c r="R340" s="11" t="s">
        <v>4130</v>
      </c>
      <c r="S340" s="11" t="s">
        <v>4131</v>
      </c>
      <c r="T340" s="11" t="s">
        <v>29</v>
      </c>
      <c r="U340" s="12">
        <v>43024</v>
      </c>
      <c r="V340" s="12"/>
      <c r="W340" s="11" t="s">
        <v>4132</v>
      </c>
      <c r="X340" s="11" t="s">
        <v>29</v>
      </c>
      <c r="Y340" s="11" t="s">
        <v>29</v>
      </c>
      <c r="AB340" s="11" t="s">
        <v>2575</v>
      </c>
      <c r="AC340" s="11" t="s">
        <v>3578</v>
      </c>
      <c r="AD340" s="11" t="s">
        <v>2118</v>
      </c>
      <c r="AE340" s="11" t="s">
        <v>29</v>
      </c>
      <c r="AF340" s="11" t="s">
        <v>5845</v>
      </c>
      <c r="AG340" s="11" t="s">
        <v>6992</v>
      </c>
      <c r="AH340" s="11" t="s">
        <v>6987</v>
      </c>
      <c r="AI340" s="11" t="s">
        <v>6988</v>
      </c>
      <c r="AJ340" s="11" t="s">
        <v>7075</v>
      </c>
      <c r="AK340" s="11" t="s">
        <v>7076</v>
      </c>
      <c r="AL340" s="11" t="s">
        <v>7281</v>
      </c>
      <c r="AM340" s="11" t="s">
        <v>29</v>
      </c>
      <c r="AN340" s="11" t="s">
        <v>6991</v>
      </c>
      <c r="AO340" s="11" t="s">
        <v>7328</v>
      </c>
      <c r="AP340" s="11" t="s">
        <v>7321</v>
      </c>
      <c r="AQ340" s="11" t="s">
        <v>7319</v>
      </c>
    </row>
    <row r="341" spans="1:43" ht="30" x14ac:dyDescent="0.25">
      <c r="A341" s="10">
        <v>267</v>
      </c>
      <c r="B341" s="10">
        <v>2227</v>
      </c>
      <c r="C341" s="11" t="s">
        <v>6840</v>
      </c>
      <c r="D341" s="11" t="s">
        <v>2576</v>
      </c>
      <c r="E341" s="11" t="s">
        <v>5649</v>
      </c>
      <c r="F341" s="11" t="s">
        <v>96</v>
      </c>
      <c r="G341" s="11" t="s">
        <v>27</v>
      </c>
      <c r="H341" s="11" t="s">
        <v>6797</v>
      </c>
      <c r="I341" s="11" t="s">
        <v>97</v>
      </c>
      <c r="J341" s="11" t="s">
        <v>3472</v>
      </c>
      <c r="K341" s="11" t="s">
        <v>2577</v>
      </c>
      <c r="L341" s="11" t="s">
        <v>51</v>
      </c>
      <c r="M341" s="11" t="s">
        <v>5050</v>
      </c>
      <c r="N341" s="11" t="s">
        <v>3913</v>
      </c>
      <c r="O341" s="11" t="s">
        <v>7054</v>
      </c>
      <c r="P341" s="11" t="s">
        <v>6885</v>
      </c>
      <c r="Q341" s="11" t="s">
        <v>122</v>
      </c>
      <c r="R341" s="11" t="s">
        <v>6886</v>
      </c>
      <c r="S341" s="11" t="s">
        <v>6887</v>
      </c>
      <c r="T341" s="11" t="s">
        <v>1040</v>
      </c>
      <c r="U341" s="12">
        <v>43556</v>
      </c>
      <c r="W341" s="11" t="s">
        <v>6888</v>
      </c>
      <c r="X341" s="11" t="s">
        <v>29</v>
      </c>
      <c r="Y341" s="11" t="s">
        <v>29</v>
      </c>
      <c r="AB341" s="11" t="s">
        <v>2575</v>
      </c>
      <c r="AC341" s="11" t="s">
        <v>3578</v>
      </c>
      <c r="AD341" s="11" t="s">
        <v>2118</v>
      </c>
      <c r="AE341" s="11" t="s">
        <v>29</v>
      </c>
      <c r="AF341" s="11" t="s">
        <v>5845</v>
      </c>
      <c r="AG341" s="11" t="s">
        <v>6992</v>
      </c>
      <c r="AH341" s="11" t="s">
        <v>6987</v>
      </c>
      <c r="AI341" s="11" t="s">
        <v>6988</v>
      </c>
      <c r="AJ341" s="11" t="s">
        <v>7075</v>
      </c>
      <c r="AK341" s="11" t="s">
        <v>7076</v>
      </c>
      <c r="AL341" s="11" t="s">
        <v>7281</v>
      </c>
      <c r="AM341" s="11" t="s">
        <v>29</v>
      </c>
      <c r="AN341" s="11" t="s">
        <v>6991</v>
      </c>
      <c r="AO341" s="11" t="s">
        <v>7328</v>
      </c>
      <c r="AP341" s="11" t="s">
        <v>7321</v>
      </c>
      <c r="AQ341" s="11" t="s">
        <v>7319</v>
      </c>
    </row>
    <row r="342" spans="1:43" ht="30" x14ac:dyDescent="0.25">
      <c r="A342" s="10">
        <v>165</v>
      </c>
      <c r="B342" s="10">
        <v>1340</v>
      </c>
      <c r="C342" s="11" t="s">
        <v>6763</v>
      </c>
      <c r="D342" s="11" t="s">
        <v>1074</v>
      </c>
      <c r="E342" s="11" t="s">
        <v>29</v>
      </c>
      <c r="F342" s="11" t="s">
        <v>456</v>
      </c>
      <c r="G342" s="11" t="s">
        <v>27</v>
      </c>
      <c r="H342" s="11" t="s">
        <v>6622</v>
      </c>
      <c r="I342" s="11" t="s">
        <v>28</v>
      </c>
      <c r="J342" s="11" t="s">
        <v>3472</v>
      </c>
      <c r="K342" s="11" t="s">
        <v>1075</v>
      </c>
      <c r="L342" s="11" t="s">
        <v>51</v>
      </c>
      <c r="M342" s="11" t="s">
        <v>5050</v>
      </c>
      <c r="N342" s="11" t="s">
        <v>52</v>
      </c>
      <c r="O342" s="11" t="s">
        <v>5646</v>
      </c>
      <c r="P342" s="11" t="s">
        <v>1078</v>
      </c>
      <c r="Q342" s="11" t="s">
        <v>5561</v>
      </c>
      <c r="R342" s="11" t="s">
        <v>1079</v>
      </c>
      <c r="S342" s="11" t="s">
        <v>1080</v>
      </c>
      <c r="T342" s="11" t="s">
        <v>29</v>
      </c>
      <c r="U342" s="12">
        <v>42094</v>
      </c>
      <c r="W342" s="11" t="s">
        <v>1081</v>
      </c>
      <c r="X342" s="11" t="s">
        <v>29</v>
      </c>
      <c r="Y342" s="11" t="s">
        <v>29</v>
      </c>
      <c r="AB342" s="11" t="s">
        <v>1073</v>
      </c>
      <c r="AC342" s="11" t="s">
        <v>1076</v>
      </c>
      <c r="AD342" s="11" t="s">
        <v>1077</v>
      </c>
      <c r="AE342" s="11" t="s">
        <v>29</v>
      </c>
      <c r="AF342" s="11" t="s">
        <v>5818</v>
      </c>
      <c r="AG342" s="11" t="s">
        <v>6986</v>
      </c>
      <c r="AH342" s="11" t="s">
        <v>6990</v>
      </c>
      <c r="AI342" s="11" t="s">
        <v>6988</v>
      </c>
      <c r="AJ342" s="11" t="s">
        <v>7075</v>
      </c>
      <c r="AK342" s="11" t="s">
        <v>7076</v>
      </c>
      <c r="AL342" s="11" t="s">
        <v>7209</v>
      </c>
      <c r="AM342" s="11" t="s">
        <v>29</v>
      </c>
      <c r="AN342" s="11" t="s">
        <v>6991</v>
      </c>
      <c r="AO342" s="11" t="s">
        <v>7328</v>
      </c>
      <c r="AP342" s="11" t="s">
        <v>7321</v>
      </c>
      <c r="AQ342" s="11" t="s">
        <v>7319</v>
      </c>
    </row>
    <row r="343" spans="1:43" ht="30" x14ac:dyDescent="0.25">
      <c r="A343" s="10">
        <v>165</v>
      </c>
      <c r="B343" s="10">
        <v>1339</v>
      </c>
      <c r="C343" s="11" t="s">
        <v>6763</v>
      </c>
      <c r="D343" s="11" t="s">
        <v>1074</v>
      </c>
      <c r="E343" s="11" t="s">
        <v>29</v>
      </c>
      <c r="F343" s="11" t="s">
        <v>456</v>
      </c>
      <c r="G343" s="11" t="s">
        <v>27</v>
      </c>
      <c r="H343" s="11" t="s">
        <v>6622</v>
      </c>
      <c r="I343" s="11" t="s">
        <v>28</v>
      </c>
      <c r="J343" s="11" t="s">
        <v>3472</v>
      </c>
      <c r="K343" s="11" t="s">
        <v>1075</v>
      </c>
      <c r="L343" s="11" t="s">
        <v>51</v>
      </c>
      <c r="M343" s="11" t="s">
        <v>5050</v>
      </c>
      <c r="N343" s="11" t="s">
        <v>52</v>
      </c>
      <c r="O343" s="11" t="s">
        <v>5646</v>
      </c>
      <c r="P343" s="11" t="s">
        <v>3505</v>
      </c>
      <c r="Q343" s="11" t="s">
        <v>34</v>
      </c>
      <c r="R343" s="11" t="s">
        <v>3506</v>
      </c>
      <c r="S343" s="11" t="s">
        <v>3507</v>
      </c>
      <c r="T343" s="11" t="s">
        <v>29</v>
      </c>
      <c r="U343" s="12">
        <v>42758</v>
      </c>
      <c r="W343" s="11" t="s">
        <v>3508</v>
      </c>
      <c r="X343" s="11" t="s">
        <v>29</v>
      </c>
      <c r="Y343" s="11" t="s">
        <v>29</v>
      </c>
      <c r="AB343" s="11" t="s">
        <v>1073</v>
      </c>
      <c r="AC343" s="11" t="s">
        <v>1076</v>
      </c>
      <c r="AD343" s="11" t="s">
        <v>1077</v>
      </c>
      <c r="AE343" s="11" t="s">
        <v>29</v>
      </c>
      <c r="AF343" s="11" t="s">
        <v>5818</v>
      </c>
      <c r="AG343" s="11" t="s">
        <v>6986</v>
      </c>
      <c r="AH343" s="11" t="s">
        <v>6990</v>
      </c>
      <c r="AI343" s="11" t="s">
        <v>6988</v>
      </c>
      <c r="AJ343" s="11" t="s">
        <v>7075</v>
      </c>
      <c r="AK343" s="11" t="s">
        <v>7076</v>
      </c>
      <c r="AL343" s="11" t="s">
        <v>7209</v>
      </c>
      <c r="AM343" s="11" t="s">
        <v>29</v>
      </c>
      <c r="AN343" s="11" t="s">
        <v>6991</v>
      </c>
      <c r="AO343" s="11" t="s">
        <v>7328</v>
      </c>
      <c r="AP343" s="11" t="s">
        <v>7321</v>
      </c>
      <c r="AQ343" s="11" t="s">
        <v>7319</v>
      </c>
    </row>
    <row r="344" spans="1:43" ht="30" x14ac:dyDescent="0.25">
      <c r="A344" s="10">
        <v>239</v>
      </c>
      <c r="B344" s="10">
        <v>1090</v>
      </c>
      <c r="C344" s="11" t="s">
        <v>6714</v>
      </c>
      <c r="D344" s="11" t="s">
        <v>1464</v>
      </c>
      <c r="E344" s="11" t="s">
        <v>29</v>
      </c>
      <c r="F344" s="11" t="s">
        <v>96</v>
      </c>
      <c r="G344" s="11" t="s">
        <v>27</v>
      </c>
      <c r="H344" s="11" t="s">
        <v>6600</v>
      </c>
      <c r="I344" s="11" t="s">
        <v>97</v>
      </c>
      <c r="J344" s="11" t="s">
        <v>3781</v>
      </c>
      <c r="K344" s="11" t="s">
        <v>1967</v>
      </c>
      <c r="L344" s="11" t="s">
        <v>194</v>
      </c>
      <c r="M344" s="11" t="s">
        <v>32</v>
      </c>
      <c r="N344" s="11" t="s">
        <v>7380</v>
      </c>
      <c r="O344" s="11" t="s">
        <v>3646</v>
      </c>
      <c r="P344" s="11" t="s">
        <v>1970</v>
      </c>
      <c r="Q344" s="11" t="s">
        <v>34</v>
      </c>
      <c r="R344" s="11" t="s">
        <v>1971</v>
      </c>
      <c r="S344" s="11" t="s">
        <v>1972</v>
      </c>
      <c r="T344" s="11" t="s">
        <v>29</v>
      </c>
      <c r="U344" s="12">
        <v>41778</v>
      </c>
      <c r="W344" s="11" t="s">
        <v>1973</v>
      </c>
      <c r="X344" s="11" t="s">
        <v>29</v>
      </c>
      <c r="Y344" s="11" t="s">
        <v>29</v>
      </c>
      <c r="AB344" s="11" t="s">
        <v>1966</v>
      </c>
      <c r="AC344" s="11" t="s">
        <v>1968</v>
      </c>
      <c r="AD344" s="11" t="s">
        <v>1969</v>
      </c>
      <c r="AE344" s="11" t="s">
        <v>29</v>
      </c>
      <c r="AF344" s="11" t="s">
        <v>5776</v>
      </c>
      <c r="AG344" s="11" t="s">
        <v>6974</v>
      </c>
      <c r="AH344" s="11" t="s">
        <v>6975</v>
      </c>
      <c r="AI344" s="11" t="s">
        <v>6983</v>
      </c>
      <c r="AJ344" s="11" t="s">
        <v>7081</v>
      </c>
      <c r="AK344" s="11" t="s">
        <v>7082</v>
      </c>
      <c r="AL344" s="11" t="s">
        <v>7163</v>
      </c>
      <c r="AM344" s="11" t="s">
        <v>29</v>
      </c>
      <c r="AN344" s="11" t="s">
        <v>7661</v>
      </c>
      <c r="AO344" s="11" t="s">
        <v>7311</v>
      </c>
      <c r="AP344" s="11" t="s">
        <v>7331</v>
      </c>
      <c r="AQ344" s="11" t="s">
        <v>7312</v>
      </c>
    </row>
    <row r="345" spans="1:43" ht="30" x14ac:dyDescent="0.25">
      <c r="A345" s="10">
        <v>248</v>
      </c>
      <c r="B345" s="10">
        <v>1004</v>
      </c>
      <c r="C345" s="11" t="s">
        <v>6696</v>
      </c>
      <c r="D345" s="11" t="s">
        <v>4859</v>
      </c>
      <c r="E345" s="11" t="s">
        <v>1158</v>
      </c>
      <c r="F345" s="11" t="s">
        <v>3564</v>
      </c>
      <c r="G345" s="11" t="s">
        <v>27</v>
      </c>
      <c r="H345" s="11" t="s">
        <v>6697</v>
      </c>
      <c r="I345" s="11" t="s">
        <v>1160</v>
      </c>
      <c r="J345" s="11" t="s">
        <v>3474</v>
      </c>
      <c r="K345" s="11" t="s">
        <v>2054</v>
      </c>
      <c r="L345" s="11" t="s">
        <v>101</v>
      </c>
      <c r="M345" s="11" t="s">
        <v>32</v>
      </c>
      <c r="N345" s="11" t="s">
        <v>244</v>
      </c>
      <c r="O345" s="11" t="s">
        <v>4043</v>
      </c>
      <c r="P345" s="11" t="s">
        <v>2057</v>
      </c>
      <c r="Q345" s="11" t="s">
        <v>5561</v>
      </c>
      <c r="R345" s="11" t="s">
        <v>40</v>
      </c>
      <c r="S345" s="11" t="s">
        <v>2058</v>
      </c>
      <c r="T345" s="11" t="s">
        <v>2059</v>
      </c>
      <c r="U345" s="12">
        <v>42206</v>
      </c>
      <c r="W345" s="11" t="s">
        <v>2060</v>
      </c>
      <c r="X345" s="11" t="s">
        <v>29</v>
      </c>
      <c r="Y345" s="11" t="s">
        <v>29</v>
      </c>
      <c r="AB345" s="11" t="s">
        <v>3563</v>
      </c>
      <c r="AC345" s="11" t="s">
        <v>2055</v>
      </c>
      <c r="AD345" s="11" t="s">
        <v>2056</v>
      </c>
      <c r="AE345" s="11" t="s">
        <v>4119</v>
      </c>
      <c r="AF345" s="11" t="s">
        <v>5766</v>
      </c>
      <c r="AG345" s="11" t="s">
        <v>6993</v>
      </c>
      <c r="AH345" s="11" t="s">
        <v>6975</v>
      </c>
      <c r="AI345" s="11" t="s">
        <v>6976</v>
      </c>
      <c r="AJ345" s="11" t="s">
        <v>7090</v>
      </c>
      <c r="AK345" s="11" t="s">
        <v>7082</v>
      </c>
      <c r="AL345" s="11" t="s">
        <v>7148</v>
      </c>
      <c r="AM345" s="11" t="s">
        <v>29</v>
      </c>
      <c r="AN345" s="11" t="s">
        <v>6977</v>
      </c>
      <c r="AO345" s="11" t="s">
        <v>7311</v>
      </c>
      <c r="AP345" s="11" t="s">
        <v>7323</v>
      </c>
      <c r="AQ345" s="11" t="s">
        <v>7314</v>
      </c>
    </row>
    <row r="346" spans="1:43" ht="30" x14ac:dyDescent="0.25">
      <c r="A346" s="10">
        <v>247</v>
      </c>
      <c r="B346" s="10">
        <v>1004</v>
      </c>
      <c r="C346" s="11" t="s">
        <v>6696</v>
      </c>
      <c r="D346" s="11" t="s">
        <v>94</v>
      </c>
      <c r="E346" s="11" t="s">
        <v>1189</v>
      </c>
      <c r="F346" s="11" t="s">
        <v>96</v>
      </c>
      <c r="G346" s="11" t="s">
        <v>27</v>
      </c>
      <c r="H346" s="11" t="s">
        <v>6608</v>
      </c>
      <c r="I346" s="11" t="s">
        <v>97</v>
      </c>
      <c r="J346" s="11" t="s">
        <v>3474</v>
      </c>
      <c r="K346" s="11" t="s">
        <v>2054</v>
      </c>
      <c r="L346" s="11" t="s">
        <v>101</v>
      </c>
      <c r="M346" s="11" t="s">
        <v>32</v>
      </c>
      <c r="N346" s="11" t="s">
        <v>244</v>
      </c>
      <c r="O346" s="11" t="s">
        <v>4043</v>
      </c>
      <c r="P346" s="11" t="s">
        <v>2057</v>
      </c>
      <c r="Q346" s="11" t="s">
        <v>5561</v>
      </c>
      <c r="R346" s="11" t="s">
        <v>40</v>
      </c>
      <c r="S346" s="11" t="s">
        <v>2058</v>
      </c>
      <c r="T346" s="11" t="s">
        <v>2059</v>
      </c>
      <c r="U346" s="12">
        <v>42206</v>
      </c>
      <c r="W346" s="11" t="s">
        <v>2060</v>
      </c>
      <c r="X346" s="11" t="s">
        <v>29</v>
      </c>
      <c r="Y346" s="11" t="s">
        <v>29</v>
      </c>
      <c r="AB346" s="11" t="s">
        <v>2053</v>
      </c>
      <c r="AC346" s="11" t="s">
        <v>2055</v>
      </c>
      <c r="AD346" s="11" t="s">
        <v>2056</v>
      </c>
      <c r="AE346" s="11" t="s">
        <v>4119</v>
      </c>
      <c r="AF346" s="11" t="s">
        <v>5765</v>
      </c>
      <c r="AG346" s="11" t="s">
        <v>6993</v>
      </c>
      <c r="AH346" s="11" t="s">
        <v>6975</v>
      </c>
      <c r="AI346" s="11" t="s">
        <v>6976</v>
      </c>
      <c r="AJ346" s="11" t="s">
        <v>7090</v>
      </c>
      <c r="AK346" s="11" t="s">
        <v>7082</v>
      </c>
      <c r="AL346" s="11" t="s">
        <v>7146</v>
      </c>
      <c r="AM346" s="11" t="s">
        <v>29</v>
      </c>
      <c r="AN346" s="11" t="s">
        <v>6977</v>
      </c>
      <c r="AO346" s="11" t="s">
        <v>7311</v>
      </c>
      <c r="AP346" s="11" t="s">
        <v>7323</v>
      </c>
      <c r="AQ346" s="11" t="s">
        <v>7314</v>
      </c>
    </row>
    <row r="347" spans="1:43" ht="30" x14ac:dyDescent="0.25">
      <c r="A347" s="10">
        <v>248</v>
      </c>
      <c r="B347" s="10">
        <v>1011</v>
      </c>
      <c r="C347" s="11" t="s">
        <v>6696</v>
      </c>
      <c r="D347" s="11" t="s">
        <v>4859</v>
      </c>
      <c r="E347" s="11" t="s">
        <v>1158</v>
      </c>
      <c r="F347" s="11" t="s">
        <v>3564</v>
      </c>
      <c r="G347" s="11" t="s">
        <v>27</v>
      </c>
      <c r="H347" s="11" t="s">
        <v>6697</v>
      </c>
      <c r="I347" s="11" t="s">
        <v>1160</v>
      </c>
      <c r="J347" s="11" t="s">
        <v>3474</v>
      </c>
      <c r="K347" s="11" t="s">
        <v>2054</v>
      </c>
      <c r="L347" s="11" t="s">
        <v>101</v>
      </c>
      <c r="M347" s="11" t="s">
        <v>32</v>
      </c>
      <c r="N347" s="11" t="s">
        <v>244</v>
      </c>
      <c r="O347" s="11" t="s">
        <v>4043</v>
      </c>
      <c r="P347" s="11" t="s">
        <v>2077</v>
      </c>
      <c r="Q347" s="11" t="s">
        <v>34</v>
      </c>
      <c r="R347" s="11" t="s">
        <v>2078</v>
      </c>
      <c r="S347" s="11" t="s">
        <v>2079</v>
      </c>
      <c r="T347" s="11" t="s">
        <v>29</v>
      </c>
      <c r="U347" s="12">
        <v>41208</v>
      </c>
      <c r="W347" s="11" t="s">
        <v>2080</v>
      </c>
      <c r="X347" s="11" t="s">
        <v>29</v>
      </c>
      <c r="Y347" s="11" t="s">
        <v>29</v>
      </c>
      <c r="AB347" s="11" t="s">
        <v>3563</v>
      </c>
      <c r="AC347" s="11" t="s">
        <v>2055</v>
      </c>
      <c r="AD347" s="11" t="s">
        <v>2056</v>
      </c>
      <c r="AE347" s="11" t="s">
        <v>4119</v>
      </c>
      <c r="AF347" s="11" t="s">
        <v>5766</v>
      </c>
      <c r="AG347" s="11" t="s">
        <v>6993</v>
      </c>
      <c r="AH347" s="11" t="s">
        <v>6975</v>
      </c>
      <c r="AI347" s="11" t="s">
        <v>6976</v>
      </c>
      <c r="AJ347" s="11" t="s">
        <v>7090</v>
      </c>
      <c r="AK347" s="11" t="s">
        <v>7082</v>
      </c>
      <c r="AL347" s="11" t="s">
        <v>7148</v>
      </c>
      <c r="AM347" s="11" t="s">
        <v>29</v>
      </c>
      <c r="AN347" s="11" t="s">
        <v>6977</v>
      </c>
      <c r="AO347" s="11" t="s">
        <v>7311</v>
      </c>
      <c r="AP347" s="11" t="s">
        <v>7323</v>
      </c>
      <c r="AQ347" s="11" t="s">
        <v>7314</v>
      </c>
    </row>
    <row r="348" spans="1:43" ht="30" x14ac:dyDescent="0.25">
      <c r="A348" s="10">
        <v>250</v>
      </c>
      <c r="B348" s="10">
        <v>1004</v>
      </c>
      <c r="C348" s="11" t="s">
        <v>6696</v>
      </c>
      <c r="D348" s="11" t="s">
        <v>1613</v>
      </c>
      <c r="E348" s="11" t="s">
        <v>29</v>
      </c>
      <c r="F348" s="11" t="s">
        <v>380</v>
      </c>
      <c r="G348" s="11" t="s">
        <v>27</v>
      </c>
      <c r="H348" s="11" t="s">
        <v>6654</v>
      </c>
      <c r="I348" s="11" t="s">
        <v>381</v>
      </c>
      <c r="J348" s="11" t="s">
        <v>3474</v>
      </c>
      <c r="K348" s="11" t="s">
        <v>2054</v>
      </c>
      <c r="L348" s="11" t="s">
        <v>101</v>
      </c>
      <c r="M348" s="11" t="s">
        <v>32</v>
      </c>
      <c r="N348" s="11" t="s">
        <v>244</v>
      </c>
      <c r="O348" s="11" t="s">
        <v>4043</v>
      </c>
      <c r="P348" s="11" t="s">
        <v>2057</v>
      </c>
      <c r="Q348" s="11" t="s">
        <v>5561</v>
      </c>
      <c r="R348" s="11" t="s">
        <v>40</v>
      </c>
      <c r="S348" s="11" t="s">
        <v>2058</v>
      </c>
      <c r="T348" s="11" t="s">
        <v>2059</v>
      </c>
      <c r="U348" s="12">
        <v>42206</v>
      </c>
      <c r="W348" s="11" t="s">
        <v>2060</v>
      </c>
      <c r="X348" s="11" t="s">
        <v>29</v>
      </c>
      <c r="Y348" s="11" t="s">
        <v>29</v>
      </c>
      <c r="AB348" s="11" t="s">
        <v>3569</v>
      </c>
      <c r="AC348" s="11" t="s">
        <v>2055</v>
      </c>
      <c r="AD348" s="11" t="s">
        <v>2056</v>
      </c>
      <c r="AE348" s="11" t="s">
        <v>4119</v>
      </c>
      <c r="AF348" s="11" t="s">
        <v>5764</v>
      </c>
      <c r="AG348" s="11" t="s">
        <v>6996</v>
      </c>
      <c r="AH348" s="11" t="s">
        <v>6975</v>
      </c>
      <c r="AI348" s="11" t="s">
        <v>6976</v>
      </c>
      <c r="AJ348" s="11" t="s">
        <v>7090</v>
      </c>
      <c r="AK348" s="11" t="s">
        <v>7082</v>
      </c>
      <c r="AL348" s="11" t="s">
        <v>7149</v>
      </c>
      <c r="AM348" s="11" t="s">
        <v>29</v>
      </c>
      <c r="AN348" s="11" t="s">
        <v>6977</v>
      </c>
      <c r="AO348" s="11" t="s">
        <v>7311</v>
      </c>
      <c r="AP348" s="11" t="s">
        <v>7323</v>
      </c>
      <c r="AQ348" s="11" t="s">
        <v>7314</v>
      </c>
    </row>
    <row r="349" spans="1:43" ht="30" x14ac:dyDescent="0.25">
      <c r="A349" s="10">
        <v>247</v>
      </c>
      <c r="B349" s="10">
        <v>1009</v>
      </c>
      <c r="C349" s="11" t="s">
        <v>6696</v>
      </c>
      <c r="D349" s="11" t="s">
        <v>94</v>
      </c>
      <c r="E349" s="11" t="s">
        <v>1189</v>
      </c>
      <c r="F349" s="11" t="s">
        <v>96</v>
      </c>
      <c r="G349" s="11" t="s">
        <v>27</v>
      </c>
      <c r="H349" s="11" t="s">
        <v>6608</v>
      </c>
      <c r="I349" s="11" t="s">
        <v>97</v>
      </c>
      <c r="J349" s="11" t="s">
        <v>3474</v>
      </c>
      <c r="K349" s="11" t="s">
        <v>2054</v>
      </c>
      <c r="L349" s="11" t="s">
        <v>101</v>
      </c>
      <c r="M349" s="11" t="s">
        <v>32</v>
      </c>
      <c r="N349" s="11" t="s">
        <v>244</v>
      </c>
      <c r="O349" s="11" t="s">
        <v>4043</v>
      </c>
      <c r="P349" s="11" t="s">
        <v>2067</v>
      </c>
      <c r="Q349" s="11" t="s">
        <v>34</v>
      </c>
      <c r="R349" s="11" t="s">
        <v>1133</v>
      </c>
      <c r="S349" s="11" t="s">
        <v>2068</v>
      </c>
      <c r="T349" s="11" t="s">
        <v>317</v>
      </c>
      <c r="U349" s="12">
        <v>41091</v>
      </c>
      <c r="W349" s="11" t="s">
        <v>2069</v>
      </c>
      <c r="X349" s="11" t="s">
        <v>29</v>
      </c>
      <c r="Y349" s="11" t="s">
        <v>29</v>
      </c>
      <c r="AB349" s="11" t="s">
        <v>2053</v>
      </c>
      <c r="AC349" s="11" t="s">
        <v>2055</v>
      </c>
      <c r="AD349" s="11" t="s">
        <v>2056</v>
      </c>
      <c r="AE349" s="11" t="s">
        <v>4119</v>
      </c>
      <c r="AF349" s="11" t="s">
        <v>5765</v>
      </c>
      <c r="AG349" s="11" t="s">
        <v>6993</v>
      </c>
      <c r="AH349" s="11" t="s">
        <v>6975</v>
      </c>
      <c r="AI349" s="11" t="s">
        <v>6976</v>
      </c>
      <c r="AJ349" s="11" t="s">
        <v>7090</v>
      </c>
      <c r="AK349" s="11" t="s">
        <v>7082</v>
      </c>
      <c r="AL349" s="11" t="s">
        <v>7146</v>
      </c>
      <c r="AM349" s="11" t="s">
        <v>29</v>
      </c>
      <c r="AN349" s="11" t="s">
        <v>6977</v>
      </c>
      <c r="AO349" s="11" t="s">
        <v>7311</v>
      </c>
      <c r="AP349" s="11" t="s">
        <v>7323</v>
      </c>
      <c r="AQ349" s="11" t="s">
        <v>7314</v>
      </c>
    </row>
    <row r="350" spans="1:43" ht="30" x14ac:dyDescent="0.25">
      <c r="A350" s="10">
        <v>249</v>
      </c>
      <c r="B350" s="10">
        <v>1009</v>
      </c>
      <c r="C350" s="11" t="s">
        <v>6696</v>
      </c>
      <c r="D350" s="11" t="s">
        <v>4860</v>
      </c>
      <c r="E350" s="11" t="s">
        <v>2030</v>
      </c>
      <c r="F350" s="11" t="s">
        <v>3648</v>
      </c>
      <c r="G350" s="11" t="s">
        <v>27</v>
      </c>
      <c r="H350" s="11" t="s">
        <v>6699</v>
      </c>
      <c r="I350" s="11" t="s">
        <v>3570</v>
      </c>
      <c r="J350" s="11" t="s">
        <v>3474</v>
      </c>
      <c r="K350" s="11" t="s">
        <v>2054</v>
      </c>
      <c r="L350" s="11" t="s">
        <v>101</v>
      </c>
      <c r="M350" s="11" t="s">
        <v>32</v>
      </c>
      <c r="N350" s="11" t="s">
        <v>244</v>
      </c>
      <c r="O350" s="11" t="s">
        <v>4043</v>
      </c>
      <c r="P350" s="11" t="s">
        <v>2067</v>
      </c>
      <c r="Q350" s="11" t="s">
        <v>34</v>
      </c>
      <c r="R350" s="11" t="s">
        <v>1133</v>
      </c>
      <c r="S350" s="11" t="s">
        <v>2068</v>
      </c>
      <c r="T350" s="11" t="s">
        <v>317</v>
      </c>
      <c r="U350" s="12">
        <v>41091</v>
      </c>
      <c r="W350" s="11" t="s">
        <v>2069</v>
      </c>
      <c r="X350" s="11" t="s">
        <v>29</v>
      </c>
      <c r="Y350" s="11" t="s">
        <v>29</v>
      </c>
      <c r="AB350" s="11" t="s">
        <v>4044</v>
      </c>
      <c r="AC350" s="11" t="s">
        <v>2055</v>
      </c>
      <c r="AD350" s="11" t="s">
        <v>2056</v>
      </c>
      <c r="AE350" s="11" t="s">
        <v>4119</v>
      </c>
      <c r="AF350" s="11" t="s">
        <v>6485</v>
      </c>
      <c r="AG350" s="11" t="s">
        <v>6993</v>
      </c>
      <c r="AH350" s="11" t="s">
        <v>6975</v>
      </c>
      <c r="AI350" s="11" t="s">
        <v>6976</v>
      </c>
      <c r="AJ350" s="11" t="s">
        <v>7090</v>
      </c>
      <c r="AK350" s="11" t="s">
        <v>7082</v>
      </c>
      <c r="AL350" s="11" t="s">
        <v>7152</v>
      </c>
      <c r="AM350" s="11" t="s">
        <v>29</v>
      </c>
      <c r="AN350" s="11" t="s">
        <v>6977</v>
      </c>
      <c r="AO350" s="11" t="s">
        <v>7311</v>
      </c>
      <c r="AP350" s="11" t="s">
        <v>7323</v>
      </c>
      <c r="AQ350" s="11" t="s">
        <v>7314</v>
      </c>
    </row>
    <row r="351" spans="1:43" ht="30" x14ac:dyDescent="0.25">
      <c r="A351" s="10">
        <v>281</v>
      </c>
      <c r="B351" s="10">
        <v>1002</v>
      </c>
      <c r="C351" s="11" t="s">
        <v>6696</v>
      </c>
      <c r="D351" s="11" t="s">
        <v>94</v>
      </c>
      <c r="E351" s="11" t="s">
        <v>3567</v>
      </c>
      <c r="F351" s="11" t="s">
        <v>96</v>
      </c>
      <c r="G351" s="11" t="s">
        <v>27</v>
      </c>
      <c r="H351" s="11" t="s">
        <v>6608</v>
      </c>
      <c r="I351" s="11" t="s">
        <v>97</v>
      </c>
      <c r="J351" s="11" t="s">
        <v>3474</v>
      </c>
      <c r="K351" s="11" t="s">
        <v>2054</v>
      </c>
      <c r="L351" s="11" t="s">
        <v>101</v>
      </c>
      <c r="M351" s="11" t="s">
        <v>32</v>
      </c>
      <c r="N351" s="11" t="s">
        <v>244</v>
      </c>
      <c r="O351" s="11" t="s">
        <v>4043</v>
      </c>
      <c r="P351" s="11" t="s">
        <v>2074</v>
      </c>
      <c r="Q351" s="11" t="s">
        <v>34</v>
      </c>
      <c r="R351" s="11" t="s">
        <v>184</v>
      </c>
      <c r="S351" s="11" t="s">
        <v>2075</v>
      </c>
      <c r="T351" s="11" t="s">
        <v>168</v>
      </c>
      <c r="U351" s="12">
        <v>41099</v>
      </c>
      <c r="W351" s="11" t="s">
        <v>2076</v>
      </c>
      <c r="X351" s="11" t="s">
        <v>29</v>
      </c>
      <c r="Y351" s="11" t="s">
        <v>29</v>
      </c>
      <c r="Z351" s="13"/>
      <c r="AB351" s="11" t="s">
        <v>3566</v>
      </c>
      <c r="AC351" s="11" t="s">
        <v>2055</v>
      </c>
      <c r="AD351" s="11" t="s">
        <v>3568</v>
      </c>
      <c r="AE351" s="11" t="s">
        <v>4119</v>
      </c>
      <c r="AF351" s="11" t="s">
        <v>5765</v>
      </c>
      <c r="AG351" s="11" t="s">
        <v>6993</v>
      </c>
      <c r="AH351" s="11" t="s">
        <v>6975</v>
      </c>
      <c r="AI351" s="11" t="s">
        <v>6976</v>
      </c>
      <c r="AJ351" s="11" t="s">
        <v>7090</v>
      </c>
      <c r="AK351" s="11" t="s">
        <v>7082</v>
      </c>
      <c r="AL351" s="11" t="s">
        <v>7146</v>
      </c>
      <c r="AM351" s="11" t="s">
        <v>29</v>
      </c>
      <c r="AN351" s="11" t="s">
        <v>6977</v>
      </c>
      <c r="AO351" s="11" t="s">
        <v>7311</v>
      </c>
      <c r="AP351" s="11" t="s">
        <v>7323</v>
      </c>
      <c r="AQ351" s="11" t="s">
        <v>7314</v>
      </c>
    </row>
    <row r="352" spans="1:43" ht="30" x14ac:dyDescent="0.25">
      <c r="A352" s="10">
        <v>247</v>
      </c>
      <c r="B352" s="10">
        <v>1006</v>
      </c>
      <c r="C352" s="11" t="s">
        <v>6696</v>
      </c>
      <c r="D352" s="11" t="s">
        <v>94</v>
      </c>
      <c r="E352" s="11" t="s">
        <v>1189</v>
      </c>
      <c r="F352" s="11" t="s">
        <v>96</v>
      </c>
      <c r="G352" s="11" t="s">
        <v>27</v>
      </c>
      <c r="H352" s="11" t="s">
        <v>6608</v>
      </c>
      <c r="I352" s="11" t="s">
        <v>97</v>
      </c>
      <c r="J352" s="11" t="s">
        <v>3474</v>
      </c>
      <c r="K352" s="11" t="s">
        <v>2054</v>
      </c>
      <c r="L352" s="11" t="s">
        <v>101</v>
      </c>
      <c r="M352" s="11" t="s">
        <v>32</v>
      </c>
      <c r="N352" s="11" t="s">
        <v>244</v>
      </c>
      <c r="O352" s="11" t="s">
        <v>4043</v>
      </c>
      <c r="P352" s="11" t="s">
        <v>2061</v>
      </c>
      <c r="Q352" s="11" t="s">
        <v>5561</v>
      </c>
      <c r="R352" s="11" t="s">
        <v>315</v>
      </c>
      <c r="S352" s="11" t="s">
        <v>2062</v>
      </c>
      <c r="T352" s="11" t="s">
        <v>561</v>
      </c>
      <c r="U352" s="12">
        <v>42422</v>
      </c>
      <c r="W352" s="11" t="s">
        <v>2063</v>
      </c>
      <c r="X352" s="11" t="s">
        <v>29</v>
      </c>
      <c r="Y352" s="11" t="s">
        <v>29</v>
      </c>
      <c r="AB352" s="11" t="s">
        <v>2053</v>
      </c>
      <c r="AC352" s="11" t="s">
        <v>2055</v>
      </c>
      <c r="AD352" s="11" t="s">
        <v>2056</v>
      </c>
      <c r="AE352" s="11" t="s">
        <v>4119</v>
      </c>
      <c r="AF352" s="11" t="s">
        <v>5765</v>
      </c>
      <c r="AG352" s="11" t="s">
        <v>6993</v>
      </c>
      <c r="AH352" s="11" t="s">
        <v>6975</v>
      </c>
      <c r="AI352" s="11" t="s">
        <v>6976</v>
      </c>
      <c r="AJ352" s="11" t="s">
        <v>7090</v>
      </c>
      <c r="AK352" s="11" t="s">
        <v>7082</v>
      </c>
      <c r="AL352" s="11" t="s">
        <v>7146</v>
      </c>
      <c r="AM352" s="11" t="s">
        <v>29</v>
      </c>
      <c r="AN352" s="11" t="s">
        <v>6977</v>
      </c>
      <c r="AO352" s="11" t="s">
        <v>7311</v>
      </c>
      <c r="AP352" s="11" t="s">
        <v>7323</v>
      </c>
      <c r="AQ352" s="11" t="s">
        <v>7314</v>
      </c>
    </row>
    <row r="353" spans="1:43" ht="30" x14ac:dyDescent="0.25">
      <c r="A353" s="10">
        <v>248</v>
      </c>
      <c r="B353" s="10">
        <v>1006</v>
      </c>
      <c r="C353" s="11" t="s">
        <v>6696</v>
      </c>
      <c r="D353" s="11" t="s">
        <v>4859</v>
      </c>
      <c r="E353" s="11" t="s">
        <v>1158</v>
      </c>
      <c r="F353" s="11" t="s">
        <v>3564</v>
      </c>
      <c r="G353" s="11" t="s">
        <v>27</v>
      </c>
      <c r="H353" s="11" t="s">
        <v>6697</v>
      </c>
      <c r="I353" s="11" t="s">
        <v>1160</v>
      </c>
      <c r="J353" s="11" t="s">
        <v>3474</v>
      </c>
      <c r="K353" s="11" t="s">
        <v>2054</v>
      </c>
      <c r="L353" s="11" t="s">
        <v>101</v>
      </c>
      <c r="M353" s="11" t="s">
        <v>32</v>
      </c>
      <c r="N353" s="11" t="s">
        <v>244</v>
      </c>
      <c r="O353" s="11" t="s">
        <v>4043</v>
      </c>
      <c r="P353" s="11" t="s">
        <v>2061</v>
      </c>
      <c r="Q353" s="11" t="s">
        <v>5561</v>
      </c>
      <c r="R353" s="11" t="s">
        <v>315</v>
      </c>
      <c r="S353" s="11" t="s">
        <v>2062</v>
      </c>
      <c r="T353" s="11" t="s">
        <v>561</v>
      </c>
      <c r="U353" s="12">
        <v>42422</v>
      </c>
      <c r="W353" s="11" t="s">
        <v>2063</v>
      </c>
      <c r="X353" s="11" t="s">
        <v>29</v>
      </c>
      <c r="Y353" s="11" t="s">
        <v>29</v>
      </c>
      <c r="AB353" s="11" t="s">
        <v>3563</v>
      </c>
      <c r="AC353" s="11" t="s">
        <v>2055</v>
      </c>
      <c r="AD353" s="11" t="s">
        <v>2056</v>
      </c>
      <c r="AE353" s="11" t="s">
        <v>4119</v>
      </c>
      <c r="AF353" s="11" t="s">
        <v>5766</v>
      </c>
      <c r="AG353" s="11" t="s">
        <v>6993</v>
      </c>
      <c r="AH353" s="11" t="s">
        <v>6975</v>
      </c>
      <c r="AI353" s="11" t="s">
        <v>6976</v>
      </c>
      <c r="AJ353" s="11" t="s">
        <v>7090</v>
      </c>
      <c r="AK353" s="11" t="s">
        <v>7082</v>
      </c>
      <c r="AL353" s="11" t="s">
        <v>7148</v>
      </c>
      <c r="AM353" s="11" t="s">
        <v>29</v>
      </c>
      <c r="AN353" s="11" t="s">
        <v>6977</v>
      </c>
      <c r="AO353" s="11" t="s">
        <v>7311</v>
      </c>
      <c r="AP353" s="11" t="s">
        <v>7323</v>
      </c>
      <c r="AQ353" s="11" t="s">
        <v>7314</v>
      </c>
    </row>
    <row r="354" spans="1:43" ht="30" x14ac:dyDescent="0.25">
      <c r="A354" s="10">
        <v>281</v>
      </c>
      <c r="B354" s="10">
        <v>1006</v>
      </c>
      <c r="C354" s="11" t="s">
        <v>6696</v>
      </c>
      <c r="D354" s="11" t="s">
        <v>94</v>
      </c>
      <c r="E354" s="11" t="s">
        <v>3567</v>
      </c>
      <c r="F354" s="11" t="s">
        <v>96</v>
      </c>
      <c r="G354" s="11" t="s">
        <v>27</v>
      </c>
      <c r="H354" s="11" t="s">
        <v>6608</v>
      </c>
      <c r="I354" s="11" t="s">
        <v>97</v>
      </c>
      <c r="J354" s="11" t="s">
        <v>3474</v>
      </c>
      <c r="K354" s="11" t="s">
        <v>2054</v>
      </c>
      <c r="L354" s="11" t="s">
        <v>101</v>
      </c>
      <c r="M354" s="11" t="s">
        <v>32</v>
      </c>
      <c r="N354" s="11" t="s">
        <v>244</v>
      </c>
      <c r="O354" s="11" t="s">
        <v>4043</v>
      </c>
      <c r="P354" s="11" t="s">
        <v>2061</v>
      </c>
      <c r="Q354" s="11" t="s">
        <v>5561</v>
      </c>
      <c r="R354" s="11" t="s">
        <v>315</v>
      </c>
      <c r="S354" s="11" t="s">
        <v>2062</v>
      </c>
      <c r="T354" s="11" t="s">
        <v>561</v>
      </c>
      <c r="U354" s="12">
        <v>42422</v>
      </c>
      <c r="W354" s="11" t="s">
        <v>2063</v>
      </c>
      <c r="X354" s="11" t="s">
        <v>29</v>
      </c>
      <c r="Y354" s="11" t="s">
        <v>29</v>
      </c>
      <c r="AB354" s="11" t="s">
        <v>3566</v>
      </c>
      <c r="AC354" s="11" t="s">
        <v>2055</v>
      </c>
      <c r="AD354" s="11" t="s">
        <v>3568</v>
      </c>
      <c r="AE354" s="11" t="s">
        <v>4119</v>
      </c>
      <c r="AF354" s="11" t="s">
        <v>5765</v>
      </c>
      <c r="AG354" s="11" t="s">
        <v>6993</v>
      </c>
      <c r="AH354" s="11" t="s">
        <v>6975</v>
      </c>
      <c r="AI354" s="11" t="s">
        <v>6976</v>
      </c>
      <c r="AJ354" s="11" t="s">
        <v>7090</v>
      </c>
      <c r="AK354" s="11" t="s">
        <v>7082</v>
      </c>
      <c r="AL354" s="11" t="s">
        <v>7146</v>
      </c>
      <c r="AM354" s="11" t="s">
        <v>29</v>
      </c>
      <c r="AN354" s="11" t="s">
        <v>6977</v>
      </c>
      <c r="AO354" s="11" t="s">
        <v>7311</v>
      </c>
      <c r="AP354" s="11" t="s">
        <v>7323</v>
      </c>
      <c r="AQ354" s="11" t="s">
        <v>7314</v>
      </c>
    </row>
    <row r="355" spans="1:43" ht="30" x14ac:dyDescent="0.25">
      <c r="A355" s="10">
        <v>281</v>
      </c>
      <c r="B355" s="10">
        <v>1004</v>
      </c>
      <c r="C355" s="11" t="s">
        <v>6696</v>
      </c>
      <c r="D355" s="11" t="s">
        <v>94</v>
      </c>
      <c r="E355" s="11" t="s">
        <v>3567</v>
      </c>
      <c r="F355" s="11" t="s">
        <v>96</v>
      </c>
      <c r="G355" s="11" t="s">
        <v>27</v>
      </c>
      <c r="H355" s="11" t="s">
        <v>6608</v>
      </c>
      <c r="I355" s="11" t="s">
        <v>97</v>
      </c>
      <c r="J355" s="11" t="s">
        <v>3474</v>
      </c>
      <c r="K355" s="11" t="s">
        <v>2054</v>
      </c>
      <c r="L355" s="11" t="s">
        <v>101</v>
      </c>
      <c r="M355" s="11" t="s">
        <v>32</v>
      </c>
      <c r="N355" s="11" t="s">
        <v>244</v>
      </c>
      <c r="O355" s="11" t="s">
        <v>4043</v>
      </c>
      <c r="P355" s="11" t="s">
        <v>2057</v>
      </c>
      <c r="Q355" s="11" t="s">
        <v>5561</v>
      </c>
      <c r="R355" s="11" t="s">
        <v>40</v>
      </c>
      <c r="S355" s="11" t="s">
        <v>2058</v>
      </c>
      <c r="T355" s="11" t="s">
        <v>2059</v>
      </c>
      <c r="U355" s="12">
        <v>42206</v>
      </c>
      <c r="W355" s="11" t="s">
        <v>2060</v>
      </c>
      <c r="X355" s="11" t="s">
        <v>29</v>
      </c>
      <c r="Y355" s="11" t="s">
        <v>29</v>
      </c>
      <c r="AB355" s="11" t="s">
        <v>3566</v>
      </c>
      <c r="AC355" s="11" t="s">
        <v>2055</v>
      </c>
      <c r="AD355" s="11" t="s">
        <v>3568</v>
      </c>
      <c r="AE355" s="11" t="s">
        <v>4119</v>
      </c>
      <c r="AF355" s="11" t="s">
        <v>5765</v>
      </c>
      <c r="AG355" s="11" t="s">
        <v>6993</v>
      </c>
      <c r="AH355" s="11" t="s">
        <v>6975</v>
      </c>
      <c r="AI355" s="11" t="s">
        <v>6976</v>
      </c>
      <c r="AJ355" s="11" t="s">
        <v>7090</v>
      </c>
      <c r="AK355" s="11" t="s">
        <v>7082</v>
      </c>
      <c r="AL355" s="11" t="s">
        <v>7146</v>
      </c>
      <c r="AM355" s="11" t="s">
        <v>29</v>
      </c>
      <c r="AN355" s="11" t="s">
        <v>6977</v>
      </c>
      <c r="AO355" s="11" t="s">
        <v>7311</v>
      </c>
      <c r="AP355" s="11" t="s">
        <v>7323</v>
      </c>
      <c r="AQ355" s="11" t="s">
        <v>7314</v>
      </c>
    </row>
    <row r="356" spans="1:43" ht="30" x14ac:dyDescent="0.25">
      <c r="A356" s="10">
        <v>247</v>
      </c>
      <c r="B356" s="10">
        <v>1008</v>
      </c>
      <c r="C356" s="11" t="s">
        <v>6696</v>
      </c>
      <c r="D356" s="11" t="s">
        <v>94</v>
      </c>
      <c r="E356" s="11" t="s">
        <v>1189</v>
      </c>
      <c r="F356" s="11" t="s">
        <v>96</v>
      </c>
      <c r="G356" s="11" t="s">
        <v>27</v>
      </c>
      <c r="H356" s="11" t="s">
        <v>6608</v>
      </c>
      <c r="I356" s="11" t="s">
        <v>97</v>
      </c>
      <c r="J356" s="11" t="s">
        <v>3474</v>
      </c>
      <c r="K356" s="11" t="s">
        <v>2054</v>
      </c>
      <c r="L356" s="11" t="s">
        <v>101</v>
      </c>
      <c r="M356" s="11" t="s">
        <v>32</v>
      </c>
      <c r="N356" s="11" t="s">
        <v>244</v>
      </c>
      <c r="O356" s="11" t="s">
        <v>4043</v>
      </c>
      <c r="P356" s="11" t="s">
        <v>2064</v>
      </c>
      <c r="Q356" s="11" t="s">
        <v>34</v>
      </c>
      <c r="R356" s="11" t="s">
        <v>2065</v>
      </c>
      <c r="S356" s="11" t="s">
        <v>1141</v>
      </c>
      <c r="T356" s="11" t="s">
        <v>173</v>
      </c>
      <c r="U356" s="12">
        <v>42534</v>
      </c>
      <c r="W356" s="11" t="s">
        <v>2066</v>
      </c>
      <c r="X356" s="11" t="s">
        <v>29</v>
      </c>
      <c r="Y356" s="11" t="s">
        <v>29</v>
      </c>
      <c r="AB356" s="11" t="s">
        <v>2053</v>
      </c>
      <c r="AC356" s="11" t="s">
        <v>2055</v>
      </c>
      <c r="AD356" s="11" t="s">
        <v>2056</v>
      </c>
      <c r="AE356" s="11" t="s">
        <v>4119</v>
      </c>
      <c r="AF356" s="11" t="s">
        <v>5765</v>
      </c>
      <c r="AG356" s="11" t="s">
        <v>6993</v>
      </c>
      <c r="AH356" s="11" t="s">
        <v>6975</v>
      </c>
      <c r="AI356" s="11" t="s">
        <v>6976</v>
      </c>
      <c r="AJ356" s="11" t="s">
        <v>7090</v>
      </c>
      <c r="AK356" s="11" t="s">
        <v>7082</v>
      </c>
      <c r="AL356" s="11" t="s">
        <v>7146</v>
      </c>
      <c r="AM356" s="11" t="s">
        <v>29</v>
      </c>
      <c r="AN356" s="11" t="s">
        <v>6977</v>
      </c>
      <c r="AO356" s="11" t="s">
        <v>7311</v>
      </c>
      <c r="AP356" s="11" t="s">
        <v>7323</v>
      </c>
      <c r="AQ356" s="11" t="s">
        <v>7314</v>
      </c>
    </row>
    <row r="357" spans="1:43" ht="30" x14ac:dyDescent="0.25">
      <c r="A357" s="10">
        <v>252</v>
      </c>
      <c r="B357" s="10">
        <v>1008</v>
      </c>
      <c r="C357" s="11" t="s">
        <v>6696</v>
      </c>
      <c r="D357" s="11" t="s">
        <v>4849</v>
      </c>
      <c r="E357" s="11" t="s">
        <v>415</v>
      </c>
      <c r="F357" s="11" t="s">
        <v>115</v>
      </c>
      <c r="G357" s="11" t="s">
        <v>27</v>
      </c>
      <c r="H357" s="11" t="s">
        <v>6604</v>
      </c>
      <c r="I357" s="11" t="s">
        <v>116</v>
      </c>
      <c r="J357" s="11" t="s">
        <v>3474</v>
      </c>
      <c r="K357" s="11" t="s">
        <v>2054</v>
      </c>
      <c r="L357" s="11" t="s">
        <v>101</v>
      </c>
      <c r="M357" s="11" t="s">
        <v>32</v>
      </c>
      <c r="N357" s="11" t="s">
        <v>244</v>
      </c>
      <c r="O357" s="11" t="s">
        <v>4043</v>
      </c>
      <c r="P357" s="11" t="s">
        <v>2064</v>
      </c>
      <c r="Q357" s="11" t="s">
        <v>34</v>
      </c>
      <c r="R357" s="11" t="s">
        <v>2065</v>
      </c>
      <c r="S357" s="11" t="s">
        <v>1141</v>
      </c>
      <c r="T357" s="11" t="s">
        <v>173</v>
      </c>
      <c r="U357" s="12">
        <v>42534</v>
      </c>
      <c r="W357" s="11" t="s">
        <v>2066</v>
      </c>
      <c r="X357" s="11" t="s">
        <v>29</v>
      </c>
      <c r="Y357" s="11" t="s">
        <v>29</v>
      </c>
      <c r="AB357" s="11" t="s">
        <v>3565</v>
      </c>
      <c r="AC357" s="11" t="s">
        <v>2055</v>
      </c>
      <c r="AD357" s="11" t="s">
        <v>2056</v>
      </c>
      <c r="AE357" s="11" t="s">
        <v>4119</v>
      </c>
      <c r="AF357" s="11" t="s">
        <v>5762</v>
      </c>
      <c r="AG357" s="11" t="s">
        <v>6980</v>
      </c>
      <c r="AH357" s="11" t="s">
        <v>6975</v>
      </c>
      <c r="AI357" s="11" t="s">
        <v>6976</v>
      </c>
      <c r="AJ357" s="11" t="s">
        <v>7090</v>
      </c>
      <c r="AK357" s="11" t="s">
        <v>7082</v>
      </c>
      <c r="AL357" s="11" t="s">
        <v>7147</v>
      </c>
      <c r="AM357" s="11" t="s">
        <v>29</v>
      </c>
      <c r="AN357" s="11" t="s">
        <v>6977</v>
      </c>
      <c r="AO357" s="11" t="s">
        <v>7311</v>
      </c>
      <c r="AP357" s="11" t="s">
        <v>7323</v>
      </c>
      <c r="AQ357" s="11" t="s">
        <v>7314</v>
      </c>
    </row>
    <row r="358" spans="1:43" ht="30" x14ac:dyDescent="0.25">
      <c r="A358" s="10">
        <v>252</v>
      </c>
      <c r="B358" s="10">
        <v>1011</v>
      </c>
      <c r="C358" s="11" t="s">
        <v>6696</v>
      </c>
      <c r="D358" s="11" t="s">
        <v>4849</v>
      </c>
      <c r="E358" s="11" t="s">
        <v>415</v>
      </c>
      <c r="F358" s="11" t="s">
        <v>115</v>
      </c>
      <c r="G358" s="11" t="s">
        <v>27</v>
      </c>
      <c r="H358" s="11" t="s">
        <v>6604</v>
      </c>
      <c r="I358" s="11" t="s">
        <v>116</v>
      </c>
      <c r="J358" s="11" t="s">
        <v>3474</v>
      </c>
      <c r="K358" s="11" t="s">
        <v>2054</v>
      </c>
      <c r="L358" s="11" t="s">
        <v>101</v>
      </c>
      <c r="M358" s="11" t="s">
        <v>32</v>
      </c>
      <c r="N358" s="11" t="s">
        <v>244</v>
      </c>
      <c r="O358" s="11" t="s">
        <v>4043</v>
      </c>
      <c r="P358" s="11" t="s">
        <v>2077</v>
      </c>
      <c r="Q358" s="11" t="s">
        <v>34</v>
      </c>
      <c r="R358" s="11" t="s">
        <v>2078</v>
      </c>
      <c r="S358" s="11" t="s">
        <v>2079</v>
      </c>
      <c r="T358" s="11" t="s">
        <v>29</v>
      </c>
      <c r="U358" s="12">
        <v>41208</v>
      </c>
      <c r="W358" s="11" t="s">
        <v>2080</v>
      </c>
      <c r="X358" s="11" t="s">
        <v>29</v>
      </c>
      <c r="Y358" s="11" t="s">
        <v>29</v>
      </c>
      <c r="AB358" s="11" t="s">
        <v>3565</v>
      </c>
      <c r="AC358" s="11" t="s">
        <v>2055</v>
      </c>
      <c r="AD358" s="11" t="s">
        <v>2056</v>
      </c>
      <c r="AE358" s="11" t="s">
        <v>4119</v>
      </c>
      <c r="AF358" s="11" t="s">
        <v>5762</v>
      </c>
      <c r="AG358" s="11" t="s">
        <v>6980</v>
      </c>
      <c r="AH358" s="11" t="s">
        <v>6975</v>
      </c>
      <c r="AI358" s="11" t="s">
        <v>6976</v>
      </c>
      <c r="AJ358" s="11" t="s">
        <v>7090</v>
      </c>
      <c r="AK358" s="11" t="s">
        <v>7082</v>
      </c>
      <c r="AL358" s="11" t="s">
        <v>7147</v>
      </c>
      <c r="AM358" s="11" t="s">
        <v>29</v>
      </c>
      <c r="AN358" s="11" t="s">
        <v>6977</v>
      </c>
      <c r="AO358" s="11" t="s">
        <v>7311</v>
      </c>
      <c r="AP358" s="11" t="s">
        <v>7323</v>
      </c>
      <c r="AQ358" s="11" t="s">
        <v>7314</v>
      </c>
    </row>
    <row r="359" spans="1:43" ht="30" x14ac:dyDescent="0.25">
      <c r="A359" s="10">
        <v>251</v>
      </c>
      <c r="B359" s="10">
        <v>1009</v>
      </c>
      <c r="C359" s="11" t="s">
        <v>6696</v>
      </c>
      <c r="D359" s="11" t="s">
        <v>1062</v>
      </c>
      <c r="E359" s="11" t="s">
        <v>162</v>
      </c>
      <c r="F359" s="11" t="s">
        <v>26</v>
      </c>
      <c r="G359" s="11" t="s">
        <v>27</v>
      </c>
      <c r="H359" s="11" t="s">
        <v>6617</v>
      </c>
      <c r="I359" s="11" t="s">
        <v>28</v>
      </c>
      <c r="J359" s="11" t="s">
        <v>3474</v>
      </c>
      <c r="K359" s="11" t="s">
        <v>2054</v>
      </c>
      <c r="L359" s="11" t="s">
        <v>101</v>
      </c>
      <c r="M359" s="11" t="s">
        <v>32</v>
      </c>
      <c r="N359" s="11" t="s">
        <v>244</v>
      </c>
      <c r="O359" s="11" t="s">
        <v>4043</v>
      </c>
      <c r="P359" s="11" t="s">
        <v>2067</v>
      </c>
      <c r="Q359" s="11" t="s">
        <v>34</v>
      </c>
      <c r="R359" s="11" t="s">
        <v>1133</v>
      </c>
      <c r="S359" s="11" t="s">
        <v>2068</v>
      </c>
      <c r="T359" s="11" t="s">
        <v>317</v>
      </c>
      <c r="U359" s="12">
        <v>41091</v>
      </c>
      <c r="W359" s="11" t="s">
        <v>2069</v>
      </c>
      <c r="X359" s="11" t="s">
        <v>29</v>
      </c>
      <c r="Y359" s="11" t="s">
        <v>29</v>
      </c>
      <c r="AB359" s="11" t="s">
        <v>3562</v>
      </c>
      <c r="AC359" s="11" t="s">
        <v>2055</v>
      </c>
      <c r="AD359" s="11" t="s">
        <v>2056</v>
      </c>
      <c r="AE359" s="11" t="s">
        <v>4119</v>
      </c>
      <c r="AF359" s="11" t="s">
        <v>5763</v>
      </c>
      <c r="AG359" s="11" t="s">
        <v>6989</v>
      </c>
      <c r="AH359" s="11" t="s">
        <v>6975</v>
      </c>
      <c r="AI359" s="11" t="s">
        <v>6976</v>
      </c>
      <c r="AJ359" s="11" t="s">
        <v>7090</v>
      </c>
      <c r="AK359" s="11" t="s">
        <v>7082</v>
      </c>
      <c r="AL359" s="11" t="s">
        <v>7151</v>
      </c>
      <c r="AM359" s="11" t="s">
        <v>29</v>
      </c>
      <c r="AN359" s="11" t="s">
        <v>6977</v>
      </c>
      <c r="AO359" s="11" t="s">
        <v>7311</v>
      </c>
      <c r="AP359" s="11" t="s">
        <v>7323</v>
      </c>
      <c r="AQ359" s="11" t="s">
        <v>7314</v>
      </c>
    </row>
    <row r="360" spans="1:43" ht="30" x14ac:dyDescent="0.25">
      <c r="A360" s="10">
        <v>252</v>
      </c>
      <c r="B360" s="10">
        <v>1009</v>
      </c>
      <c r="C360" s="11" t="s">
        <v>6696</v>
      </c>
      <c r="D360" s="11" t="s">
        <v>4849</v>
      </c>
      <c r="E360" s="11" t="s">
        <v>415</v>
      </c>
      <c r="F360" s="11" t="s">
        <v>115</v>
      </c>
      <c r="G360" s="11" t="s">
        <v>27</v>
      </c>
      <c r="H360" s="11" t="s">
        <v>6604</v>
      </c>
      <c r="I360" s="11" t="s">
        <v>116</v>
      </c>
      <c r="J360" s="11" t="s">
        <v>3474</v>
      </c>
      <c r="K360" s="11" t="s">
        <v>2054</v>
      </c>
      <c r="L360" s="11" t="s">
        <v>101</v>
      </c>
      <c r="M360" s="11" t="s">
        <v>32</v>
      </c>
      <c r="N360" s="11" t="s">
        <v>244</v>
      </c>
      <c r="O360" s="11" t="s">
        <v>4043</v>
      </c>
      <c r="P360" s="11" t="s">
        <v>2067</v>
      </c>
      <c r="Q360" s="11" t="s">
        <v>34</v>
      </c>
      <c r="R360" s="11" t="s">
        <v>1133</v>
      </c>
      <c r="S360" s="11" t="s">
        <v>2068</v>
      </c>
      <c r="T360" s="11" t="s">
        <v>317</v>
      </c>
      <c r="U360" s="12">
        <v>41091</v>
      </c>
      <c r="V360" s="12"/>
      <c r="W360" s="11" t="s">
        <v>2069</v>
      </c>
      <c r="X360" s="11" t="s">
        <v>29</v>
      </c>
      <c r="Y360" s="11" t="s">
        <v>29</v>
      </c>
      <c r="AB360" s="11" t="s">
        <v>3565</v>
      </c>
      <c r="AC360" s="11" t="s">
        <v>2055</v>
      </c>
      <c r="AD360" s="11" t="s">
        <v>2056</v>
      </c>
      <c r="AE360" s="11" t="s">
        <v>4119</v>
      </c>
      <c r="AF360" s="11" t="s">
        <v>5762</v>
      </c>
      <c r="AG360" s="11" t="s">
        <v>6980</v>
      </c>
      <c r="AH360" s="11" t="s">
        <v>6975</v>
      </c>
      <c r="AI360" s="11" t="s">
        <v>6976</v>
      </c>
      <c r="AJ360" s="11" t="s">
        <v>7090</v>
      </c>
      <c r="AK360" s="11" t="s">
        <v>7082</v>
      </c>
      <c r="AL360" s="11" t="s">
        <v>7147</v>
      </c>
      <c r="AM360" s="11" t="s">
        <v>29</v>
      </c>
      <c r="AN360" s="11" t="s">
        <v>6977</v>
      </c>
      <c r="AO360" s="11" t="s">
        <v>7311</v>
      </c>
      <c r="AP360" s="11" t="s">
        <v>7323</v>
      </c>
      <c r="AQ360" s="11" t="s">
        <v>7314</v>
      </c>
    </row>
    <row r="361" spans="1:43" ht="30" x14ac:dyDescent="0.25">
      <c r="A361" s="10">
        <v>251</v>
      </c>
      <c r="B361" s="10">
        <v>1011</v>
      </c>
      <c r="C361" s="11" t="s">
        <v>6696</v>
      </c>
      <c r="D361" s="11" t="s">
        <v>1062</v>
      </c>
      <c r="E361" s="11" t="s">
        <v>162</v>
      </c>
      <c r="F361" s="11" t="s">
        <v>26</v>
      </c>
      <c r="G361" s="11" t="s">
        <v>27</v>
      </c>
      <c r="H361" s="11" t="s">
        <v>6617</v>
      </c>
      <c r="I361" s="11" t="s">
        <v>28</v>
      </c>
      <c r="J361" s="11" t="s">
        <v>3474</v>
      </c>
      <c r="K361" s="11" t="s">
        <v>2054</v>
      </c>
      <c r="L361" s="11" t="s">
        <v>101</v>
      </c>
      <c r="M361" s="11" t="s">
        <v>32</v>
      </c>
      <c r="N361" s="11" t="s">
        <v>244</v>
      </c>
      <c r="O361" s="11" t="s">
        <v>4043</v>
      </c>
      <c r="P361" s="11" t="s">
        <v>2077</v>
      </c>
      <c r="Q361" s="11" t="s">
        <v>34</v>
      </c>
      <c r="R361" s="11" t="s">
        <v>2078</v>
      </c>
      <c r="S361" s="11" t="s">
        <v>2079</v>
      </c>
      <c r="T361" s="11" t="s">
        <v>29</v>
      </c>
      <c r="U361" s="12">
        <v>41208</v>
      </c>
      <c r="W361" s="11" t="s">
        <v>2080</v>
      </c>
      <c r="X361" s="11" t="s">
        <v>29</v>
      </c>
      <c r="Y361" s="11" t="s">
        <v>29</v>
      </c>
      <c r="AB361" s="11" t="s">
        <v>3562</v>
      </c>
      <c r="AC361" s="11" t="s">
        <v>2055</v>
      </c>
      <c r="AD361" s="11" t="s">
        <v>2056</v>
      </c>
      <c r="AE361" s="11" t="s">
        <v>4119</v>
      </c>
      <c r="AF361" s="11" t="s">
        <v>5763</v>
      </c>
      <c r="AG361" s="11" t="s">
        <v>6989</v>
      </c>
      <c r="AH361" s="11" t="s">
        <v>6975</v>
      </c>
      <c r="AI361" s="11" t="s">
        <v>6976</v>
      </c>
      <c r="AJ361" s="11" t="s">
        <v>7090</v>
      </c>
      <c r="AK361" s="11" t="s">
        <v>7082</v>
      </c>
      <c r="AL361" s="11" t="s">
        <v>7151</v>
      </c>
      <c r="AM361" s="11" t="s">
        <v>29</v>
      </c>
      <c r="AN361" s="11" t="s">
        <v>6977</v>
      </c>
      <c r="AO361" s="11" t="s">
        <v>7311</v>
      </c>
      <c r="AP361" s="11" t="s">
        <v>7323</v>
      </c>
      <c r="AQ361" s="11" t="s">
        <v>7314</v>
      </c>
    </row>
    <row r="362" spans="1:43" ht="30" x14ac:dyDescent="0.25">
      <c r="A362" s="10">
        <v>250</v>
      </c>
      <c r="B362" s="10">
        <v>1009</v>
      </c>
      <c r="C362" s="11" t="s">
        <v>6696</v>
      </c>
      <c r="D362" s="11" t="s">
        <v>1613</v>
      </c>
      <c r="E362" s="11" t="s">
        <v>29</v>
      </c>
      <c r="F362" s="11" t="s">
        <v>380</v>
      </c>
      <c r="G362" s="11" t="s">
        <v>27</v>
      </c>
      <c r="H362" s="11" t="s">
        <v>6654</v>
      </c>
      <c r="I362" s="11" t="s">
        <v>381</v>
      </c>
      <c r="J362" s="11" t="s">
        <v>3474</v>
      </c>
      <c r="K362" s="11" t="s">
        <v>2054</v>
      </c>
      <c r="L362" s="11" t="s">
        <v>101</v>
      </c>
      <c r="M362" s="11" t="s">
        <v>32</v>
      </c>
      <c r="N362" s="11" t="s">
        <v>244</v>
      </c>
      <c r="O362" s="11" t="s">
        <v>4043</v>
      </c>
      <c r="P362" s="11" t="s">
        <v>2067</v>
      </c>
      <c r="Q362" s="11" t="s">
        <v>34</v>
      </c>
      <c r="R362" s="11" t="s">
        <v>1133</v>
      </c>
      <c r="S362" s="11" t="s">
        <v>2068</v>
      </c>
      <c r="T362" s="11" t="s">
        <v>317</v>
      </c>
      <c r="U362" s="12">
        <v>41091</v>
      </c>
      <c r="W362" s="11" t="s">
        <v>2069</v>
      </c>
      <c r="X362" s="11" t="s">
        <v>29</v>
      </c>
      <c r="Y362" s="11" t="s">
        <v>29</v>
      </c>
      <c r="AB362" s="11" t="s">
        <v>3569</v>
      </c>
      <c r="AC362" s="11" t="s">
        <v>2055</v>
      </c>
      <c r="AD362" s="11" t="s">
        <v>2056</v>
      </c>
      <c r="AE362" s="11" t="s">
        <v>4119</v>
      </c>
      <c r="AF362" s="11" t="s">
        <v>5764</v>
      </c>
      <c r="AG362" s="11" t="s">
        <v>6996</v>
      </c>
      <c r="AH362" s="11" t="s">
        <v>6975</v>
      </c>
      <c r="AI362" s="11" t="s">
        <v>6976</v>
      </c>
      <c r="AJ362" s="11" t="s">
        <v>7090</v>
      </c>
      <c r="AK362" s="11" t="s">
        <v>7082</v>
      </c>
      <c r="AL362" s="11" t="s">
        <v>7149</v>
      </c>
      <c r="AM362" s="11" t="s">
        <v>29</v>
      </c>
      <c r="AN362" s="11" t="s">
        <v>6977</v>
      </c>
      <c r="AO362" s="11" t="s">
        <v>7311</v>
      </c>
      <c r="AP362" s="11" t="s">
        <v>7323</v>
      </c>
      <c r="AQ362" s="11" t="s">
        <v>7314</v>
      </c>
    </row>
    <row r="363" spans="1:43" ht="30" x14ac:dyDescent="0.25">
      <c r="A363" s="10">
        <v>247</v>
      </c>
      <c r="B363" s="10">
        <v>1001</v>
      </c>
      <c r="C363" s="11" t="s">
        <v>6696</v>
      </c>
      <c r="D363" s="11" t="s">
        <v>94</v>
      </c>
      <c r="E363" s="11" t="s">
        <v>1189</v>
      </c>
      <c r="F363" s="11" t="s">
        <v>96</v>
      </c>
      <c r="G363" s="11" t="s">
        <v>27</v>
      </c>
      <c r="H363" s="11" t="s">
        <v>6608</v>
      </c>
      <c r="I363" s="11" t="s">
        <v>97</v>
      </c>
      <c r="J363" s="11" t="s">
        <v>3474</v>
      </c>
      <c r="K363" s="11" t="s">
        <v>2054</v>
      </c>
      <c r="L363" s="11" t="s">
        <v>101</v>
      </c>
      <c r="M363" s="11" t="s">
        <v>32</v>
      </c>
      <c r="N363" s="11" t="s">
        <v>244</v>
      </c>
      <c r="O363" s="11" t="s">
        <v>4043</v>
      </c>
      <c r="P363" s="11" t="s">
        <v>2070</v>
      </c>
      <c r="Q363" s="11" t="s">
        <v>34</v>
      </c>
      <c r="R363" s="11" t="s">
        <v>2071</v>
      </c>
      <c r="S363" s="11" t="s">
        <v>2072</v>
      </c>
      <c r="T363" s="11" t="s">
        <v>29</v>
      </c>
      <c r="U363" s="12">
        <v>41091</v>
      </c>
      <c r="W363" s="11" t="s">
        <v>2073</v>
      </c>
      <c r="X363" s="11" t="s">
        <v>29</v>
      </c>
      <c r="Y363" s="11" t="s">
        <v>29</v>
      </c>
      <c r="AB363" s="11" t="s">
        <v>2053</v>
      </c>
      <c r="AC363" s="11" t="s">
        <v>2055</v>
      </c>
      <c r="AD363" s="11" t="s">
        <v>2056</v>
      </c>
      <c r="AE363" s="11" t="s">
        <v>4119</v>
      </c>
      <c r="AF363" s="11" t="s">
        <v>5765</v>
      </c>
      <c r="AG363" s="11" t="s">
        <v>6993</v>
      </c>
      <c r="AH363" s="11" t="s">
        <v>6975</v>
      </c>
      <c r="AI363" s="11" t="s">
        <v>6976</v>
      </c>
      <c r="AJ363" s="11" t="s">
        <v>7090</v>
      </c>
      <c r="AK363" s="11" t="s">
        <v>7082</v>
      </c>
      <c r="AL363" s="11" t="s">
        <v>7146</v>
      </c>
      <c r="AM363" s="11" t="s">
        <v>29</v>
      </c>
      <c r="AN363" s="11" t="s">
        <v>6977</v>
      </c>
      <c r="AO363" s="11" t="s">
        <v>7311</v>
      </c>
      <c r="AP363" s="11" t="s">
        <v>7323</v>
      </c>
      <c r="AQ363" s="11" t="s">
        <v>7314</v>
      </c>
    </row>
    <row r="364" spans="1:43" ht="30" x14ac:dyDescent="0.25">
      <c r="A364" s="10">
        <v>251</v>
      </c>
      <c r="B364" s="10">
        <v>1008</v>
      </c>
      <c r="C364" s="11" t="s">
        <v>6696</v>
      </c>
      <c r="D364" s="11" t="s">
        <v>1062</v>
      </c>
      <c r="E364" s="11" t="s">
        <v>162</v>
      </c>
      <c r="F364" s="11" t="s">
        <v>26</v>
      </c>
      <c r="G364" s="11" t="s">
        <v>27</v>
      </c>
      <c r="H364" s="11" t="s">
        <v>6617</v>
      </c>
      <c r="I364" s="11" t="s">
        <v>28</v>
      </c>
      <c r="J364" s="11" t="s">
        <v>3474</v>
      </c>
      <c r="K364" s="11" t="s">
        <v>2054</v>
      </c>
      <c r="L364" s="11" t="s">
        <v>101</v>
      </c>
      <c r="M364" s="11" t="s">
        <v>32</v>
      </c>
      <c r="N364" s="11" t="s">
        <v>244</v>
      </c>
      <c r="O364" s="11" t="s">
        <v>4043</v>
      </c>
      <c r="P364" s="11" t="s">
        <v>2064</v>
      </c>
      <c r="Q364" s="11" t="s">
        <v>34</v>
      </c>
      <c r="R364" s="11" t="s">
        <v>2065</v>
      </c>
      <c r="S364" s="11" t="s">
        <v>1141</v>
      </c>
      <c r="T364" s="11" t="s">
        <v>173</v>
      </c>
      <c r="U364" s="12">
        <v>42534</v>
      </c>
      <c r="W364" s="11" t="s">
        <v>2066</v>
      </c>
      <c r="X364" s="11" t="s">
        <v>29</v>
      </c>
      <c r="Y364" s="11" t="s">
        <v>29</v>
      </c>
      <c r="AB364" s="11" t="s">
        <v>3562</v>
      </c>
      <c r="AC364" s="11" t="s">
        <v>2055</v>
      </c>
      <c r="AD364" s="11" t="s">
        <v>2056</v>
      </c>
      <c r="AE364" s="11" t="s">
        <v>4119</v>
      </c>
      <c r="AF364" s="11" t="s">
        <v>5763</v>
      </c>
      <c r="AG364" s="11" t="s">
        <v>6989</v>
      </c>
      <c r="AH364" s="11" t="s">
        <v>6975</v>
      </c>
      <c r="AI364" s="11" t="s">
        <v>6976</v>
      </c>
      <c r="AJ364" s="11" t="s">
        <v>7090</v>
      </c>
      <c r="AK364" s="11" t="s">
        <v>7082</v>
      </c>
      <c r="AL364" s="11" t="s">
        <v>7151</v>
      </c>
      <c r="AM364" s="11" t="s">
        <v>29</v>
      </c>
      <c r="AN364" s="11" t="s">
        <v>6977</v>
      </c>
      <c r="AO364" s="11" t="s">
        <v>7311</v>
      </c>
      <c r="AP364" s="11" t="s">
        <v>7323</v>
      </c>
      <c r="AQ364" s="11" t="s">
        <v>7314</v>
      </c>
    </row>
    <row r="365" spans="1:43" ht="30" x14ac:dyDescent="0.25">
      <c r="A365" s="10">
        <v>248</v>
      </c>
      <c r="B365" s="10">
        <v>1008</v>
      </c>
      <c r="C365" s="11" t="s">
        <v>6696</v>
      </c>
      <c r="D365" s="11" t="s">
        <v>4859</v>
      </c>
      <c r="E365" s="11" t="s">
        <v>1158</v>
      </c>
      <c r="F365" s="11" t="s">
        <v>3564</v>
      </c>
      <c r="G365" s="11" t="s">
        <v>27</v>
      </c>
      <c r="H365" s="11" t="s">
        <v>6697</v>
      </c>
      <c r="I365" s="11" t="s">
        <v>1160</v>
      </c>
      <c r="J365" s="11" t="s">
        <v>3474</v>
      </c>
      <c r="K365" s="11" t="s">
        <v>2054</v>
      </c>
      <c r="L365" s="11" t="s">
        <v>101</v>
      </c>
      <c r="M365" s="11" t="s">
        <v>32</v>
      </c>
      <c r="N365" s="11" t="s">
        <v>244</v>
      </c>
      <c r="O365" s="11" t="s">
        <v>4043</v>
      </c>
      <c r="P365" s="11" t="s">
        <v>2064</v>
      </c>
      <c r="Q365" s="11" t="s">
        <v>34</v>
      </c>
      <c r="R365" s="11" t="s">
        <v>2065</v>
      </c>
      <c r="S365" s="11" t="s">
        <v>1141</v>
      </c>
      <c r="T365" s="11" t="s">
        <v>173</v>
      </c>
      <c r="U365" s="12">
        <v>42534</v>
      </c>
      <c r="W365" s="11" t="s">
        <v>2066</v>
      </c>
      <c r="X365" s="11" t="s">
        <v>29</v>
      </c>
      <c r="Y365" s="11" t="s">
        <v>29</v>
      </c>
      <c r="AB365" s="11" t="s">
        <v>3563</v>
      </c>
      <c r="AC365" s="11" t="s">
        <v>2055</v>
      </c>
      <c r="AD365" s="11" t="s">
        <v>2056</v>
      </c>
      <c r="AE365" s="11" t="s">
        <v>4119</v>
      </c>
      <c r="AF365" s="11" t="s">
        <v>5766</v>
      </c>
      <c r="AG365" s="11" t="s">
        <v>6993</v>
      </c>
      <c r="AH365" s="11" t="s">
        <v>6975</v>
      </c>
      <c r="AI365" s="11" t="s">
        <v>6976</v>
      </c>
      <c r="AJ365" s="11" t="s">
        <v>7090</v>
      </c>
      <c r="AK365" s="11" t="s">
        <v>7082</v>
      </c>
      <c r="AL365" s="11" t="s">
        <v>7148</v>
      </c>
      <c r="AM365" s="11" t="s">
        <v>29</v>
      </c>
      <c r="AN365" s="11" t="s">
        <v>6977</v>
      </c>
      <c r="AO365" s="11" t="s">
        <v>7311</v>
      </c>
      <c r="AP365" s="11" t="s">
        <v>7323</v>
      </c>
      <c r="AQ365" s="11" t="s">
        <v>7314</v>
      </c>
    </row>
    <row r="366" spans="1:43" ht="30" x14ac:dyDescent="0.25">
      <c r="A366" s="10">
        <v>250</v>
      </c>
      <c r="B366" s="10">
        <v>1011</v>
      </c>
      <c r="C366" s="11" t="s">
        <v>6696</v>
      </c>
      <c r="D366" s="11" t="s">
        <v>1613</v>
      </c>
      <c r="E366" s="11" t="s">
        <v>29</v>
      </c>
      <c r="F366" s="11" t="s">
        <v>380</v>
      </c>
      <c r="G366" s="11" t="s">
        <v>27</v>
      </c>
      <c r="H366" s="11" t="s">
        <v>6654</v>
      </c>
      <c r="I366" s="11" t="s">
        <v>381</v>
      </c>
      <c r="J366" s="11" t="s">
        <v>3474</v>
      </c>
      <c r="K366" s="11" t="s">
        <v>2054</v>
      </c>
      <c r="L366" s="11" t="s">
        <v>101</v>
      </c>
      <c r="M366" s="11" t="s">
        <v>32</v>
      </c>
      <c r="N366" s="11" t="s">
        <v>244</v>
      </c>
      <c r="O366" s="11" t="s">
        <v>4043</v>
      </c>
      <c r="P366" s="11" t="s">
        <v>2077</v>
      </c>
      <c r="Q366" s="11" t="s">
        <v>34</v>
      </c>
      <c r="R366" s="11" t="s">
        <v>2078</v>
      </c>
      <c r="S366" s="11" t="s">
        <v>2079</v>
      </c>
      <c r="T366" s="11" t="s">
        <v>29</v>
      </c>
      <c r="U366" s="12">
        <v>41208</v>
      </c>
      <c r="W366" s="11" t="s">
        <v>2080</v>
      </c>
      <c r="X366" s="11" t="s">
        <v>29</v>
      </c>
      <c r="Y366" s="11" t="s">
        <v>29</v>
      </c>
      <c r="AB366" s="11" t="s">
        <v>3569</v>
      </c>
      <c r="AC366" s="11" t="s">
        <v>2055</v>
      </c>
      <c r="AD366" s="11" t="s">
        <v>2056</v>
      </c>
      <c r="AE366" s="11" t="s">
        <v>4119</v>
      </c>
      <c r="AF366" s="11" t="s">
        <v>5764</v>
      </c>
      <c r="AG366" s="11" t="s">
        <v>6996</v>
      </c>
      <c r="AH366" s="11" t="s">
        <v>6975</v>
      </c>
      <c r="AI366" s="11" t="s">
        <v>6976</v>
      </c>
      <c r="AJ366" s="11" t="s">
        <v>7090</v>
      </c>
      <c r="AK366" s="11" t="s">
        <v>7082</v>
      </c>
      <c r="AL366" s="11" t="s">
        <v>7149</v>
      </c>
      <c r="AM366" s="11" t="s">
        <v>29</v>
      </c>
      <c r="AN366" s="11" t="s">
        <v>6977</v>
      </c>
      <c r="AO366" s="11" t="s">
        <v>7311</v>
      </c>
      <c r="AP366" s="11" t="s">
        <v>7323</v>
      </c>
      <c r="AQ366" s="11" t="s">
        <v>7314</v>
      </c>
    </row>
    <row r="367" spans="1:43" ht="30" x14ac:dyDescent="0.25">
      <c r="A367" s="10">
        <v>375</v>
      </c>
      <c r="B367" s="10">
        <v>1011</v>
      </c>
      <c r="C367" s="11" t="s">
        <v>6696</v>
      </c>
      <c r="D367" s="11" t="s">
        <v>5031</v>
      </c>
      <c r="E367" s="11" t="s">
        <v>5032</v>
      </c>
      <c r="F367" s="11" t="s">
        <v>2718</v>
      </c>
      <c r="G367" s="11" t="s">
        <v>27</v>
      </c>
      <c r="H367" s="11" t="s">
        <v>6700</v>
      </c>
      <c r="I367" s="11" t="s">
        <v>97</v>
      </c>
      <c r="J367" s="11" t="s">
        <v>3474</v>
      </c>
      <c r="K367" s="11" t="s">
        <v>2054</v>
      </c>
      <c r="L367" s="11" t="s">
        <v>101</v>
      </c>
      <c r="M367" s="11" t="s">
        <v>32</v>
      </c>
      <c r="N367" s="11" t="s">
        <v>244</v>
      </c>
      <c r="O367" s="11" t="s">
        <v>4043</v>
      </c>
      <c r="P367" s="11" t="s">
        <v>2077</v>
      </c>
      <c r="Q367" s="11" t="s">
        <v>34</v>
      </c>
      <c r="R367" s="11" t="s">
        <v>2078</v>
      </c>
      <c r="S367" s="11" t="s">
        <v>2079</v>
      </c>
      <c r="T367" s="11" t="s">
        <v>29</v>
      </c>
      <c r="U367" s="12">
        <v>41208</v>
      </c>
      <c r="W367" s="11" t="s">
        <v>2080</v>
      </c>
      <c r="X367" s="11" t="s">
        <v>29</v>
      </c>
      <c r="Y367" s="11" t="s">
        <v>29</v>
      </c>
      <c r="Z367">
        <v>43382</v>
      </c>
      <c r="AB367" s="11" t="s">
        <v>5030</v>
      </c>
      <c r="AC367" s="11" t="s">
        <v>2055</v>
      </c>
      <c r="AD367" s="11" t="s">
        <v>2056</v>
      </c>
      <c r="AE367" s="11" t="s">
        <v>4119</v>
      </c>
      <c r="AF367" s="11" t="s">
        <v>6466</v>
      </c>
      <c r="AG367" s="11" t="s">
        <v>6993</v>
      </c>
      <c r="AH367" s="11" t="s">
        <v>6975</v>
      </c>
      <c r="AI367" s="11" t="s">
        <v>6976</v>
      </c>
      <c r="AJ367" s="11" t="s">
        <v>7090</v>
      </c>
      <c r="AK367" s="11" t="s">
        <v>7082</v>
      </c>
      <c r="AL367" s="11" t="s">
        <v>7153</v>
      </c>
      <c r="AM367" s="11" t="s">
        <v>29</v>
      </c>
      <c r="AN367" s="11" t="s">
        <v>6977</v>
      </c>
      <c r="AO367" s="11" t="s">
        <v>7311</v>
      </c>
      <c r="AP367" s="11" t="s">
        <v>7323</v>
      </c>
      <c r="AQ367" s="11" t="s">
        <v>7314</v>
      </c>
    </row>
    <row r="368" spans="1:43" ht="30" x14ac:dyDescent="0.25">
      <c r="A368" s="10">
        <v>249</v>
      </c>
      <c r="B368" s="10">
        <v>1011</v>
      </c>
      <c r="C368" s="11" t="s">
        <v>6696</v>
      </c>
      <c r="D368" s="11" t="s">
        <v>4860</v>
      </c>
      <c r="E368" s="11" t="s">
        <v>2030</v>
      </c>
      <c r="F368" s="11" t="s">
        <v>3648</v>
      </c>
      <c r="G368" s="11" t="s">
        <v>27</v>
      </c>
      <c r="H368" s="11" t="s">
        <v>6699</v>
      </c>
      <c r="I368" s="11" t="s">
        <v>3570</v>
      </c>
      <c r="J368" s="11" t="s">
        <v>3474</v>
      </c>
      <c r="K368" s="11" t="s">
        <v>2054</v>
      </c>
      <c r="L368" s="11" t="s">
        <v>101</v>
      </c>
      <c r="M368" s="11" t="s">
        <v>32</v>
      </c>
      <c r="N368" s="11" t="s">
        <v>244</v>
      </c>
      <c r="O368" s="11" t="s">
        <v>4043</v>
      </c>
      <c r="P368" s="11" t="s">
        <v>2077</v>
      </c>
      <c r="Q368" s="11" t="s">
        <v>34</v>
      </c>
      <c r="R368" s="11" t="s">
        <v>2078</v>
      </c>
      <c r="S368" s="11" t="s">
        <v>2079</v>
      </c>
      <c r="T368" s="11" t="s">
        <v>29</v>
      </c>
      <c r="U368" s="12">
        <v>41208</v>
      </c>
      <c r="W368" s="11" t="s">
        <v>2080</v>
      </c>
      <c r="X368" s="11" t="s">
        <v>29</v>
      </c>
      <c r="Y368" s="11" t="s">
        <v>29</v>
      </c>
      <c r="AB368" s="11" t="s">
        <v>4044</v>
      </c>
      <c r="AC368" s="11" t="s">
        <v>2055</v>
      </c>
      <c r="AD368" s="11" t="s">
        <v>2056</v>
      </c>
      <c r="AE368" s="11" t="s">
        <v>4119</v>
      </c>
      <c r="AF368" s="11" t="s">
        <v>6485</v>
      </c>
      <c r="AG368" s="11" t="s">
        <v>6993</v>
      </c>
      <c r="AH368" s="11" t="s">
        <v>6975</v>
      </c>
      <c r="AI368" s="11" t="s">
        <v>6976</v>
      </c>
      <c r="AJ368" s="11" t="s">
        <v>7090</v>
      </c>
      <c r="AK368" s="11" t="s">
        <v>7082</v>
      </c>
      <c r="AL368" s="11" t="s">
        <v>7152</v>
      </c>
      <c r="AM368" s="11" t="s">
        <v>29</v>
      </c>
      <c r="AN368" s="11" t="s">
        <v>6977</v>
      </c>
      <c r="AO368" s="11" t="s">
        <v>7311</v>
      </c>
      <c r="AP368" s="11" t="s">
        <v>7323</v>
      </c>
      <c r="AQ368" s="11" t="s">
        <v>7314</v>
      </c>
    </row>
    <row r="369" spans="1:43" ht="30" x14ac:dyDescent="0.25">
      <c r="A369" s="10">
        <v>281</v>
      </c>
      <c r="B369" s="10">
        <v>1009</v>
      </c>
      <c r="C369" s="11" t="s">
        <v>6696</v>
      </c>
      <c r="D369" s="11" t="s">
        <v>94</v>
      </c>
      <c r="E369" s="11" t="s">
        <v>3567</v>
      </c>
      <c r="F369" s="11" t="s">
        <v>96</v>
      </c>
      <c r="G369" s="11" t="s">
        <v>27</v>
      </c>
      <c r="H369" s="11" t="s">
        <v>6608</v>
      </c>
      <c r="I369" s="11" t="s">
        <v>97</v>
      </c>
      <c r="J369" s="11" t="s">
        <v>3474</v>
      </c>
      <c r="K369" s="11" t="s">
        <v>2054</v>
      </c>
      <c r="L369" s="11" t="s">
        <v>101</v>
      </c>
      <c r="M369" s="11" t="s">
        <v>32</v>
      </c>
      <c r="N369" s="11" t="s">
        <v>244</v>
      </c>
      <c r="O369" s="11" t="s">
        <v>4043</v>
      </c>
      <c r="P369" s="11" t="s">
        <v>2067</v>
      </c>
      <c r="Q369" s="11" t="s">
        <v>34</v>
      </c>
      <c r="R369" s="11" t="s">
        <v>1133</v>
      </c>
      <c r="S369" s="11" t="s">
        <v>2068</v>
      </c>
      <c r="T369" s="11" t="s">
        <v>317</v>
      </c>
      <c r="U369" s="12">
        <v>41091</v>
      </c>
      <c r="W369" s="11" t="s">
        <v>2069</v>
      </c>
      <c r="X369" s="11" t="s">
        <v>29</v>
      </c>
      <c r="Y369" s="11" t="s">
        <v>29</v>
      </c>
      <c r="AB369" s="11" t="s">
        <v>3566</v>
      </c>
      <c r="AC369" s="11" t="s">
        <v>2055</v>
      </c>
      <c r="AD369" s="11" t="s">
        <v>3568</v>
      </c>
      <c r="AE369" s="11" t="s">
        <v>4119</v>
      </c>
      <c r="AF369" s="11" t="s">
        <v>5765</v>
      </c>
      <c r="AG369" s="11" t="s">
        <v>6993</v>
      </c>
      <c r="AH369" s="11" t="s">
        <v>6975</v>
      </c>
      <c r="AI369" s="11" t="s">
        <v>6976</v>
      </c>
      <c r="AJ369" s="11" t="s">
        <v>7090</v>
      </c>
      <c r="AK369" s="11" t="s">
        <v>7082</v>
      </c>
      <c r="AL369" s="11" t="s">
        <v>7146</v>
      </c>
      <c r="AM369" s="11" t="s">
        <v>29</v>
      </c>
      <c r="AN369" s="11" t="s">
        <v>6977</v>
      </c>
      <c r="AO369" s="11" t="s">
        <v>7311</v>
      </c>
      <c r="AP369" s="11" t="s">
        <v>7323</v>
      </c>
      <c r="AQ369" s="11" t="s">
        <v>7314</v>
      </c>
    </row>
    <row r="370" spans="1:43" ht="30" x14ac:dyDescent="0.25">
      <c r="A370" s="10">
        <v>252</v>
      </c>
      <c r="B370" s="10">
        <v>1004</v>
      </c>
      <c r="C370" s="11" t="s">
        <v>6696</v>
      </c>
      <c r="D370" s="11" t="s">
        <v>4849</v>
      </c>
      <c r="E370" s="11" t="s">
        <v>415</v>
      </c>
      <c r="F370" s="11" t="s">
        <v>115</v>
      </c>
      <c r="G370" s="11" t="s">
        <v>27</v>
      </c>
      <c r="H370" s="11" t="s">
        <v>6604</v>
      </c>
      <c r="I370" s="11" t="s">
        <v>116</v>
      </c>
      <c r="J370" s="11" t="s">
        <v>3474</v>
      </c>
      <c r="K370" s="11" t="s">
        <v>2054</v>
      </c>
      <c r="L370" s="11" t="s">
        <v>101</v>
      </c>
      <c r="M370" s="11" t="s">
        <v>32</v>
      </c>
      <c r="N370" s="11" t="s">
        <v>244</v>
      </c>
      <c r="O370" s="11" t="s">
        <v>4043</v>
      </c>
      <c r="P370" s="11" t="s">
        <v>2057</v>
      </c>
      <c r="Q370" s="11" t="s">
        <v>5561</v>
      </c>
      <c r="R370" s="11" t="s">
        <v>40</v>
      </c>
      <c r="S370" s="11" t="s">
        <v>2058</v>
      </c>
      <c r="T370" s="11" t="s">
        <v>2059</v>
      </c>
      <c r="U370" s="12">
        <v>42206</v>
      </c>
      <c r="W370" s="11" t="s">
        <v>2060</v>
      </c>
      <c r="X370" s="11" t="s">
        <v>29</v>
      </c>
      <c r="Y370" s="11" t="s">
        <v>29</v>
      </c>
      <c r="AB370" s="11" t="s">
        <v>3565</v>
      </c>
      <c r="AC370" s="11" t="s">
        <v>2055</v>
      </c>
      <c r="AD370" s="11" t="s">
        <v>2056</v>
      </c>
      <c r="AE370" s="11" t="s">
        <v>4119</v>
      </c>
      <c r="AF370" s="11" t="s">
        <v>5762</v>
      </c>
      <c r="AG370" s="11" t="s">
        <v>6980</v>
      </c>
      <c r="AH370" s="11" t="s">
        <v>6975</v>
      </c>
      <c r="AI370" s="11" t="s">
        <v>6976</v>
      </c>
      <c r="AJ370" s="11" t="s">
        <v>7090</v>
      </c>
      <c r="AK370" s="11" t="s">
        <v>7082</v>
      </c>
      <c r="AL370" s="11" t="s">
        <v>7147</v>
      </c>
      <c r="AM370" s="11" t="s">
        <v>29</v>
      </c>
      <c r="AN370" s="11" t="s">
        <v>6977</v>
      </c>
      <c r="AO370" s="11" t="s">
        <v>7311</v>
      </c>
      <c r="AP370" s="11" t="s">
        <v>7323</v>
      </c>
      <c r="AQ370" s="11" t="s">
        <v>7314</v>
      </c>
    </row>
    <row r="371" spans="1:43" ht="30" x14ac:dyDescent="0.25">
      <c r="A371" s="10">
        <v>248</v>
      </c>
      <c r="B371" s="10">
        <v>1009</v>
      </c>
      <c r="C371" s="11" t="s">
        <v>6696</v>
      </c>
      <c r="D371" s="11" t="s">
        <v>4859</v>
      </c>
      <c r="E371" s="11" t="s">
        <v>1158</v>
      </c>
      <c r="F371" s="11" t="s">
        <v>3564</v>
      </c>
      <c r="G371" s="11" t="s">
        <v>27</v>
      </c>
      <c r="H371" s="11" t="s">
        <v>6697</v>
      </c>
      <c r="I371" s="11" t="s">
        <v>1160</v>
      </c>
      <c r="J371" s="11" t="s">
        <v>3474</v>
      </c>
      <c r="K371" s="11" t="s">
        <v>2054</v>
      </c>
      <c r="L371" s="11" t="s">
        <v>101</v>
      </c>
      <c r="M371" s="11" t="s">
        <v>32</v>
      </c>
      <c r="N371" s="11" t="s">
        <v>244</v>
      </c>
      <c r="O371" s="11" t="s">
        <v>4043</v>
      </c>
      <c r="P371" s="11" t="s">
        <v>2067</v>
      </c>
      <c r="Q371" s="11" t="s">
        <v>34</v>
      </c>
      <c r="R371" s="11" t="s">
        <v>1133</v>
      </c>
      <c r="S371" s="11" t="s">
        <v>2068</v>
      </c>
      <c r="T371" s="11" t="s">
        <v>317</v>
      </c>
      <c r="U371" s="12">
        <v>41091</v>
      </c>
      <c r="W371" s="11" t="s">
        <v>2069</v>
      </c>
      <c r="X371" s="11" t="s">
        <v>29</v>
      </c>
      <c r="Y371" s="11" t="s">
        <v>29</v>
      </c>
      <c r="AB371" s="11" t="s">
        <v>3563</v>
      </c>
      <c r="AC371" s="11" t="s">
        <v>2055</v>
      </c>
      <c r="AD371" s="11" t="s">
        <v>2056</v>
      </c>
      <c r="AE371" s="11" t="s">
        <v>4119</v>
      </c>
      <c r="AF371" s="11" t="s">
        <v>5766</v>
      </c>
      <c r="AG371" s="11" t="s">
        <v>6993</v>
      </c>
      <c r="AH371" s="11" t="s">
        <v>6975</v>
      </c>
      <c r="AI371" s="11" t="s">
        <v>6976</v>
      </c>
      <c r="AJ371" s="11" t="s">
        <v>7090</v>
      </c>
      <c r="AK371" s="11" t="s">
        <v>7082</v>
      </c>
      <c r="AL371" s="11" t="s">
        <v>7148</v>
      </c>
      <c r="AM371" s="11" t="s">
        <v>29</v>
      </c>
      <c r="AN371" s="11" t="s">
        <v>6977</v>
      </c>
      <c r="AO371" s="11" t="s">
        <v>7311</v>
      </c>
      <c r="AP371" s="11" t="s">
        <v>7323</v>
      </c>
      <c r="AQ371" s="11" t="s">
        <v>7314</v>
      </c>
    </row>
    <row r="372" spans="1:43" ht="30" x14ac:dyDescent="0.25">
      <c r="A372" s="10">
        <v>250</v>
      </c>
      <c r="B372" s="10">
        <v>1008</v>
      </c>
      <c r="C372" s="11" t="s">
        <v>6696</v>
      </c>
      <c r="D372" s="11" t="s">
        <v>1613</v>
      </c>
      <c r="E372" s="11" t="s">
        <v>29</v>
      </c>
      <c r="F372" s="11" t="s">
        <v>380</v>
      </c>
      <c r="G372" s="11" t="s">
        <v>27</v>
      </c>
      <c r="H372" s="11" t="s">
        <v>6654</v>
      </c>
      <c r="I372" s="11" t="s">
        <v>381</v>
      </c>
      <c r="J372" s="11" t="s">
        <v>3474</v>
      </c>
      <c r="K372" s="11" t="s">
        <v>2054</v>
      </c>
      <c r="L372" s="11" t="s">
        <v>101</v>
      </c>
      <c r="M372" s="11" t="s">
        <v>32</v>
      </c>
      <c r="N372" s="11" t="s">
        <v>244</v>
      </c>
      <c r="O372" s="11" t="s">
        <v>4043</v>
      </c>
      <c r="P372" s="11" t="s">
        <v>2064</v>
      </c>
      <c r="Q372" s="11" t="s">
        <v>34</v>
      </c>
      <c r="R372" s="11" t="s">
        <v>2065</v>
      </c>
      <c r="S372" s="11" t="s">
        <v>1141</v>
      </c>
      <c r="T372" s="11" t="s">
        <v>173</v>
      </c>
      <c r="U372" s="12">
        <v>42534</v>
      </c>
      <c r="W372" s="11" t="s">
        <v>2066</v>
      </c>
      <c r="X372" s="11" t="s">
        <v>29</v>
      </c>
      <c r="Y372" s="11" t="s">
        <v>29</v>
      </c>
      <c r="AB372" s="11" t="s">
        <v>3569</v>
      </c>
      <c r="AC372" s="11" t="s">
        <v>2055</v>
      </c>
      <c r="AD372" s="11" t="s">
        <v>2056</v>
      </c>
      <c r="AE372" s="11" t="s">
        <v>4119</v>
      </c>
      <c r="AF372" s="11" t="s">
        <v>5764</v>
      </c>
      <c r="AG372" s="11" t="s">
        <v>6996</v>
      </c>
      <c r="AH372" s="11" t="s">
        <v>6975</v>
      </c>
      <c r="AI372" s="11" t="s">
        <v>6976</v>
      </c>
      <c r="AJ372" s="11" t="s">
        <v>7090</v>
      </c>
      <c r="AK372" s="11" t="s">
        <v>7082</v>
      </c>
      <c r="AL372" s="11" t="s">
        <v>7149</v>
      </c>
      <c r="AM372" s="11" t="s">
        <v>29</v>
      </c>
      <c r="AN372" s="11" t="s">
        <v>6977</v>
      </c>
      <c r="AO372" s="11" t="s">
        <v>7311</v>
      </c>
      <c r="AP372" s="11" t="s">
        <v>7323</v>
      </c>
      <c r="AQ372" s="11" t="s">
        <v>7314</v>
      </c>
    </row>
    <row r="373" spans="1:43" ht="30" x14ac:dyDescent="0.25">
      <c r="A373" s="10">
        <v>281</v>
      </c>
      <c r="B373" s="10">
        <v>1001</v>
      </c>
      <c r="C373" s="11" t="s">
        <v>6696</v>
      </c>
      <c r="D373" s="11" t="s">
        <v>94</v>
      </c>
      <c r="E373" s="11" t="s">
        <v>3567</v>
      </c>
      <c r="F373" s="11" t="s">
        <v>96</v>
      </c>
      <c r="G373" s="11" t="s">
        <v>27</v>
      </c>
      <c r="H373" s="11" t="s">
        <v>6608</v>
      </c>
      <c r="I373" s="11" t="s">
        <v>97</v>
      </c>
      <c r="J373" s="11" t="s">
        <v>3474</v>
      </c>
      <c r="K373" s="11" t="s">
        <v>2054</v>
      </c>
      <c r="L373" s="11" t="s">
        <v>101</v>
      </c>
      <c r="M373" s="11" t="s">
        <v>32</v>
      </c>
      <c r="N373" s="11" t="s">
        <v>244</v>
      </c>
      <c r="O373" s="11" t="s">
        <v>4043</v>
      </c>
      <c r="P373" s="11" t="s">
        <v>2070</v>
      </c>
      <c r="Q373" s="11" t="s">
        <v>34</v>
      </c>
      <c r="R373" s="11" t="s">
        <v>2071</v>
      </c>
      <c r="S373" s="11" t="s">
        <v>2072</v>
      </c>
      <c r="T373" s="11" t="s">
        <v>29</v>
      </c>
      <c r="U373" s="12">
        <v>41091</v>
      </c>
      <c r="W373" s="11" t="s">
        <v>2073</v>
      </c>
      <c r="X373" s="11" t="s">
        <v>29</v>
      </c>
      <c r="Y373" s="11" t="s">
        <v>29</v>
      </c>
      <c r="AB373" s="11" t="s">
        <v>3566</v>
      </c>
      <c r="AC373" s="11" t="s">
        <v>2055</v>
      </c>
      <c r="AD373" s="11" t="s">
        <v>3568</v>
      </c>
      <c r="AE373" s="11" t="s">
        <v>4119</v>
      </c>
      <c r="AF373" s="11" t="s">
        <v>5765</v>
      </c>
      <c r="AG373" s="11" t="s">
        <v>6993</v>
      </c>
      <c r="AH373" s="11" t="s">
        <v>6975</v>
      </c>
      <c r="AI373" s="11" t="s">
        <v>6976</v>
      </c>
      <c r="AJ373" s="11" t="s">
        <v>7090</v>
      </c>
      <c r="AK373" s="11" t="s">
        <v>7082</v>
      </c>
      <c r="AL373" s="11" t="s">
        <v>7146</v>
      </c>
      <c r="AM373" s="11" t="s">
        <v>29</v>
      </c>
      <c r="AN373" s="11" t="s">
        <v>6977</v>
      </c>
      <c r="AO373" s="11" t="s">
        <v>7311</v>
      </c>
      <c r="AP373" s="11" t="s">
        <v>7323</v>
      </c>
      <c r="AQ373" s="11" t="s">
        <v>7314</v>
      </c>
    </row>
    <row r="374" spans="1:43" ht="30" x14ac:dyDescent="0.25">
      <c r="A374" s="10">
        <v>252</v>
      </c>
      <c r="B374" s="10">
        <v>1002</v>
      </c>
      <c r="C374" s="11" t="s">
        <v>6696</v>
      </c>
      <c r="D374" s="11" t="s">
        <v>4849</v>
      </c>
      <c r="E374" s="11" t="s">
        <v>415</v>
      </c>
      <c r="F374" s="11" t="s">
        <v>115</v>
      </c>
      <c r="G374" s="11" t="s">
        <v>27</v>
      </c>
      <c r="H374" s="11" t="s">
        <v>6604</v>
      </c>
      <c r="I374" s="11" t="s">
        <v>116</v>
      </c>
      <c r="J374" s="11" t="s">
        <v>3474</v>
      </c>
      <c r="K374" s="11" t="s">
        <v>2054</v>
      </c>
      <c r="L374" s="11" t="s">
        <v>101</v>
      </c>
      <c r="M374" s="11" t="s">
        <v>32</v>
      </c>
      <c r="N374" s="11" t="s">
        <v>244</v>
      </c>
      <c r="O374" s="11" t="s">
        <v>4043</v>
      </c>
      <c r="P374" s="11" t="s">
        <v>2074</v>
      </c>
      <c r="Q374" s="11" t="s">
        <v>34</v>
      </c>
      <c r="R374" s="11" t="s">
        <v>184</v>
      </c>
      <c r="S374" s="11" t="s">
        <v>2075</v>
      </c>
      <c r="T374" s="11" t="s">
        <v>168</v>
      </c>
      <c r="U374" s="12">
        <v>41099</v>
      </c>
      <c r="W374" s="11" t="s">
        <v>2076</v>
      </c>
      <c r="X374" s="11" t="s">
        <v>29</v>
      </c>
      <c r="Y374" s="11" t="s">
        <v>29</v>
      </c>
      <c r="AB374" s="11" t="s">
        <v>3565</v>
      </c>
      <c r="AC374" s="11" t="s">
        <v>2055</v>
      </c>
      <c r="AD374" s="11" t="s">
        <v>2056</v>
      </c>
      <c r="AE374" s="11" t="s">
        <v>4119</v>
      </c>
      <c r="AF374" s="11" t="s">
        <v>5762</v>
      </c>
      <c r="AG374" s="11" t="s">
        <v>6980</v>
      </c>
      <c r="AH374" s="11" t="s">
        <v>6975</v>
      </c>
      <c r="AI374" s="11" t="s">
        <v>6976</v>
      </c>
      <c r="AJ374" s="11" t="s">
        <v>7090</v>
      </c>
      <c r="AK374" s="11" t="s">
        <v>7082</v>
      </c>
      <c r="AL374" s="11" t="s">
        <v>7147</v>
      </c>
      <c r="AM374" s="11" t="s">
        <v>29</v>
      </c>
      <c r="AN374" s="11" t="s">
        <v>6977</v>
      </c>
      <c r="AO374" s="11" t="s">
        <v>7311</v>
      </c>
      <c r="AP374" s="11" t="s">
        <v>7323</v>
      </c>
      <c r="AQ374" s="11" t="s">
        <v>7314</v>
      </c>
    </row>
    <row r="375" spans="1:43" ht="30" x14ac:dyDescent="0.25">
      <c r="A375" s="10">
        <v>249</v>
      </c>
      <c r="B375" s="10">
        <v>1002</v>
      </c>
      <c r="C375" s="11" t="s">
        <v>6696</v>
      </c>
      <c r="D375" s="11" t="s">
        <v>4860</v>
      </c>
      <c r="E375" s="11" t="s">
        <v>2030</v>
      </c>
      <c r="F375" s="11" t="s">
        <v>3648</v>
      </c>
      <c r="G375" s="11" t="s">
        <v>27</v>
      </c>
      <c r="H375" s="11" t="s">
        <v>6699</v>
      </c>
      <c r="I375" s="11" t="s">
        <v>3570</v>
      </c>
      <c r="J375" s="11" t="s">
        <v>3474</v>
      </c>
      <c r="K375" s="11" t="s">
        <v>2054</v>
      </c>
      <c r="L375" s="11" t="s">
        <v>101</v>
      </c>
      <c r="M375" s="11" t="s">
        <v>32</v>
      </c>
      <c r="N375" s="11" t="s">
        <v>244</v>
      </c>
      <c r="O375" s="11" t="s">
        <v>4043</v>
      </c>
      <c r="P375" s="11" t="s">
        <v>2074</v>
      </c>
      <c r="Q375" s="11" t="s">
        <v>34</v>
      </c>
      <c r="R375" s="11" t="s">
        <v>184</v>
      </c>
      <c r="S375" s="11" t="s">
        <v>2075</v>
      </c>
      <c r="T375" s="11" t="s">
        <v>168</v>
      </c>
      <c r="U375" s="12">
        <v>41099</v>
      </c>
      <c r="W375" s="11" t="s">
        <v>2076</v>
      </c>
      <c r="X375" s="11" t="s">
        <v>29</v>
      </c>
      <c r="Y375" s="11" t="s">
        <v>29</v>
      </c>
      <c r="AB375" s="11" t="s">
        <v>4044</v>
      </c>
      <c r="AC375" s="11" t="s">
        <v>2055</v>
      </c>
      <c r="AD375" s="11" t="s">
        <v>2056</v>
      </c>
      <c r="AE375" s="11" t="s">
        <v>4119</v>
      </c>
      <c r="AF375" s="11" t="s">
        <v>6485</v>
      </c>
      <c r="AG375" s="11" t="s">
        <v>6993</v>
      </c>
      <c r="AH375" s="11" t="s">
        <v>6975</v>
      </c>
      <c r="AI375" s="11" t="s">
        <v>6976</v>
      </c>
      <c r="AJ375" s="11" t="s">
        <v>7090</v>
      </c>
      <c r="AK375" s="11" t="s">
        <v>7082</v>
      </c>
      <c r="AL375" s="11" t="s">
        <v>7152</v>
      </c>
      <c r="AM375" s="11" t="s">
        <v>29</v>
      </c>
      <c r="AN375" s="11" t="s">
        <v>6977</v>
      </c>
      <c r="AO375" s="11" t="s">
        <v>7311</v>
      </c>
      <c r="AP375" s="11" t="s">
        <v>7323</v>
      </c>
      <c r="AQ375" s="11" t="s">
        <v>7314</v>
      </c>
    </row>
    <row r="376" spans="1:43" ht="30" x14ac:dyDescent="0.25">
      <c r="A376" s="10">
        <v>251</v>
      </c>
      <c r="B376" s="10">
        <v>1002</v>
      </c>
      <c r="C376" s="11" t="s">
        <v>6696</v>
      </c>
      <c r="D376" s="11" t="s">
        <v>1062</v>
      </c>
      <c r="E376" s="11" t="s">
        <v>162</v>
      </c>
      <c r="F376" s="11" t="s">
        <v>26</v>
      </c>
      <c r="G376" s="11" t="s">
        <v>27</v>
      </c>
      <c r="H376" s="11" t="s">
        <v>6617</v>
      </c>
      <c r="I376" s="11" t="s">
        <v>28</v>
      </c>
      <c r="J376" s="11" t="s">
        <v>3474</v>
      </c>
      <c r="K376" s="11" t="s">
        <v>2054</v>
      </c>
      <c r="L376" s="11" t="s">
        <v>101</v>
      </c>
      <c r="M376" s="11" t="s">
        <v>32</v>
      </c>
      <c r="N376" s="11" t="s">
        <v>244</v>
      </c>
      <c r="O376" s="11" t="s">
        <v>4043</v>
      </c>
      <c r="P376" s="11" t="s">
        <v>2074</v>
      </c>
      <c r="Q376" s="11" t="s">
        <v>34</v>
      </c>
      <c r="R376" s="11" t="s">
        <v>184</v>
      </c>
      <c r="S376" s="11" t="s">
        <v>2075</v>
      </c>
      <c r="T376" s="11" t="s">
        <v>168</v>
      </c>
      <c r="U376" s="12">
        <v>41099</v>
      </c>
      <c r="W376" s="11" t="s">
        <v>2076</v>
      </c>
      <c r="X376" s="11" t="s">
        <v>29</v>
      </c>
      <c r="Y376" s="11" t="s">
        <v>29</v>
      </c>
      <c r="AB376" s="11" t="s">
        <v>3562</v>
      </c>
      <c r="AC376" s="11" t="s">
        <v>2055</v>
      </c>
      <c r="AD376" s="11" t="s">
        <v>2056</v>
      </c>
      <c r="AE376" s="11" t="s">
        <v>4119</v>
      </c>
      <c r="AF376" s="11" t="s">
        <v>5763</v>
      </c>
      <c r="AG376" s="11" t="s">
        <v>6989</v>
      </c>
      <c r="AH376" s="11" t="s">
        <v>6975</v>
      </c>
      <c r="AI376" s="11" t="s">
        <v>6976</v>
      </c>
      <c r="AJ376" s="11" t="s">
        <v>7090</v>
      </c>
      <c r="AK376" s="11" t="s">
        <v>7082</v>
      </c>
      <c r="AL376" s="11" t="s">
        <v>7151</v>
      </c>
      <c r="AM376" s="11" t="s">
        <v>29</v>
      </c>
      <c r="AN376" s="11" t="s">
        <v>6977</v>
      </c>
      <c r="AO376" s="11" t="s">
        <v>7311</v>
      </c>
      <c r="AP376" s="11" t="s">
        <v>7323</v>
      </c>
      <c r="AQ376" s="11" t="s">
        <v>7314</v>
      </c>
    </row>
    <row r="377" spans="1:43" ht="30" x14ac:dyDescent="0.25">
      <c r="A377" s="10">
        <v>247</v>
      </c>
      <c r="B377" s="10">
        <v>2243</v>
      </c>
      <c r="C377" s="11" t="s">
        <v>6696</v>
      </c>
      <c r="D377" s="11" t="s">
        <v>94</v>
      </c>
      <c r="E377" s="11" t="s">
        <v>1189</v>
      </c>
      <c r="F377" s="11" t="s">
        <v>96</v>
      </c>
      <c r="G377" s="11" t="s">
        <v>27</v>
      </c>
      <c r="H377" s="11" t="s">
        <v>6608</v>
      </c>
      <c r="I377" s="11" t="s">
        <v>97</v>
      </c>
      <c r="J377" s="11" t="s">
        <v>3474</v>
      </c>
      <c r="K377" s="11" t="s">
        <v>2054</v>
      </c>
      <c r="L377" s="11" t="s">
        <v>101</v>
      </c>
      <c r="M377" s="11" t="s">
        <v>32</v>
      </c>
      <c r="N377" s="11" t="s">
        <v>244</v>
      </c>
      <c r="O377" s="11" t="s">
        <v>4043</v>
      </c>
      <c r="P377" s="11" t="s">
        <v>7036</v>
      </c>
      <c r="Q377" s="11" t="s">
        <v>5561</v>
      </c>
      <c r="R377" s="11" t="s">
        <v>310</v>
      </c>
      <c r="S377" s="11" t="s">
        <v>7037</v>
      </c>
      <c r="T377" s="11" t="s">
        <v>217</v>
      </c>
      <c r="U377" s="12">
        <v>43598</v>
      </c>
      <c r="W377" s="11" t="s">
        <v>7038</v>
      </c>
      <c r="X377" s="11" t="s">
        <v>29</v>
      </c>
      <c r="Y377" s="11" t="s">
        <v>29</v>
      </c>
      <c r="AB377" s="11" t="s">
        <v>2053</v>
      </c>
      <c r="AC377" s="11" t="s">
        <v>2055</v>
      </c>
      <c r="AD377" s="11" t="s">
        <v>2056</v>
      </c>
      <c r="AE377" s="11" t="s">
        <v>4119</v>
      </c>
      <c r="AF377" s="11" t="s">
        <v>5765</v>
      </c>
      <c r="AG377" s="11" t="s">
        <v>6993</v>
      </c>
      <c r="AH377" s="11" t="s">
        <v>6975</v>
      </c>
      <c r="AI377" s="11" t="s">
        <v>6976</v>
      </c>
      <c r="AJ377" s="11" t="s">
        <v>7090</v>
      </c>
      <c r="AK377" s="11" t="s">
        <v>7082</v>
      </c>
      <c r="AL377" s="11" t="s">
        <v>7146</v>
      </c>
      <c r="AM377" s="11" t="s">
        <v>29</v>
      </c>
      <c r="AN377" s="11" t="s">
        <v>6977</v>
      </c>
      <c r="AO377" s="11" t="s">
        <v>7311</v>
      </c>
      <c r="AP377" s="11" t="s">
        <v>7323</v>
      </c>
      <c r="AQ377" s="11" t="s">
        <v>7314</v>
      </c>
    </row>
    <row r="378" spans="1:43" ht="30" x14ac:dyDescent="0.25">
      <c r="A378" s="10">
        <v>249</v>
      </c>
      <c r="B378" s="10">
        <v>1001</v>
      </c>
      <c r="C378" s="11" t="s">
        <v>6696</v>
      </c>
      <c r="D378" s="11" t="s">
        <v>4860</v>
      </c>
      <c r="E378" s="11" t="s">
        <v>2030</v>
      </c>
      <c r="F378" s="11" t="s">
        <v>3648</v>
      </c>
      <c r="G378" s="11" t="s">
        <v>27</v>
      </c>
      <c r="H378" s="11" t="s">
        <v>6699</v>
      </c>
      <c r="I378" s="11" t="s">
        <v>3570</v>
      </c>
      <c r="J378" s="11" t="s">
        <v>3474</v>
      </c>
      <c r="K378" s="11" t="s">
        <v>2054</v>
      </c>
      <c r="L378" s="11" t="s">
        <v>101</v>
      </c>
      <c r="M378" s="11" t="s">
        <v>32</v>
      </c>
      <c r="N378" s="11" t="s">
        <v>244</v>
      </c>
      <c r="O378" s="11" t="s">
        <v>4043</v>
      </c>
      <c r="P378" s="11" t="s">
        <v>2070</v>
      </c>
      <c r="Q378" s="11" t="s">
        <v>34</v>
      </c>
      <c r="R378" s="11" t="s">
        <v>2071</v>
      </c>
      <c r="S378" s="11" t="s">
        <v>2072</v>
      </c>
      <c r="T378" s="11" t="s">
        <v>29</v>
      </c>
      <c r="U378" s="12">
        <v>41091</v>
      </c>
      <c r="W378" s="11" t="s">
        <v>2073</v>
      </c>
      <c r="X378" s="11" t="s">
        <v>29</v>
      </c>
      <c r="Y378" s="11" t="s">
        <v>29</v>
      </c>
      <c r="AB378" s="11" t="s">
        <v>4044</v>
      </c>
      <c r="AC378" s="11" t="s">
        <v>2055</v>
      </c>
      <c r="AD378" s="11" t="s">
        <v>2056</v>
      </c>
      <c r="AE378" s="11" t="s">
        <v>4119</v>
      </c>
      <c r="AF378" s="11" t="s">
        <v>6485</v>
      </c>
      <c r="AG378" s="11" t="s">
        <v>6993</v>
      </c>
      <c r="AH378" s="11" t="s">
        <v>6975</v>
      </c>
      <c r="AI378" s="11" t="s">
        <v>6976</v>
      </c>
      <c r="AJ378" s="11" t="s">
        <v>7090</v>
      </c>
      <c r="AK378" s="11" t="s">
        <v>7082</v>
      </c>
      <c r="AL378" s="11" t="s">
        <v>7152</v>
      </c>
      <c r="AM378" s="11" t="s">
        <v>29</v>
      </c>
      <c r="AN378" s="11" t="s">
        <v>6977</v>
      </c>
      <c r="AO378" s="11" t="s">
        <v>7311</v>
      </c>
      <c r="AP378" s="11" t="s">
        <v>7323</v>
      </c>
      <c r="AQ378" s="11" t="s">
        <v>7314</v>
      </c>
    </row>
    <row r="379" spans="1:43" ht="30" x14ac:dyDescent="0.25">
      <c r="A379" s="10">
        <v>281</v>
      </c>
      <c r="B379" s="10">
        <v>1008</v>
      </c>
      <c r="C379" s="11" t="s">
        <v>6696</v>
      </c>
      <c r="D379" s="11" t="s">
        <v>94</v>
      </c>
      <c r="E379" s="11" t="s">
        <v>3567</v>
      </c>
      <c r="F379" s="11" t="s">
        <v>96</v>
      </c>
      <c r="G379" s="11" t="s">
        <v>27</v>
      </c>
      <c r="H379" s="11" t="s">
        <v>6608</v>
      </c>
      <c r="I379" s="11" t="s">
        <v>97</v>
      </c>
      <c r="J379" s="11" t="s">
        <v>3474</v>
      </c>
      <c r="K379" s="11" t="s">
        <v>2054</v>
      </c>
      <c r="L379" s="11" t="s">
        <v>101</v>
      </c>
      <c r="M379" s="11" t="s">
        <v>32</v>
      </c>
      <c r="N379" s="11" t="s">
        <v>244</v>
      </c>
      <c r="O379" s="11" t="s">
        <v>4043</v>
      </c>
      <c r="P379" s="11" t="s">
        <v>2064</v>
      </c>
      <c r="Q379" s="11" t="s">
        <v>34</v>
      </c>
      <c r="R379" s="11" t="s">
        <v>2065</v>
      </c>
      <c r="S379" s="11" t="s">
        <v>1141</v>
      </c>
      <c r="T379" s="11" t="s">
        <v>173</v>
      </c>
      <c r="U379" s="12">
        <v>42534</v>
      </c>
      <c r="W379" s="11" t="s">
        <v>2066</v>
      </c>
      <c r="X379" s="11" t="s">
        <v>29</v>
      </c>
      <c r="Y379" s="11" t="s">
        <v>29</v>
      </c>
      <c r="AB379" s="11" t="s">
        <v>3566</v>
      </c>
      <c r="AC379" s="11" t="s">
        <v>2055</v>
      </c>
      <c r="AD379" s="11" t="s">
        <v>3568</v>
      </c>
      <c r="AE379" s="11" t="s">
        <v>4119</v>
      </c>
      <c r="AF379" s="11" t="s">
        <v>5765</v>
      </c>
      <c r="AG379" s="11" t="s">
        <v>6993</v>
      </c>
      <c r="AH379" s="11" t="s">
        <v>6975</v>
      </c>
      <c r="AI379" s="11" t="s">
        <v>6976</v>
      </c>
      <c r="AJ379" s="11" t="s">
        <v>7090</v>
      </c>
      <c r="AK379" s="11" t="s">
        <v>7082</v>
      </c>
      <c r="AL379" s="11" t="s">
        <v>7146</v>
      </c>
      <c r="AM379" s="11" t="s">
        <v>29</v>
      </c>
      <c r="AN379" s="11" t="s">
        <v>6977</v>
      </c>
      <c r="AO379" s="11" t="s">
        <v>7311</v>
      </c>
      <c r="AP379" s="11" t="s">
        <v>7323</v>
      </c>
      <c r="AQ379" s="11" t="s">
        <v>7314</v>
      </c>
    </row>
    <row r="380" spans="1:43" ht="30" x14ac:dyDescent="0.25">
      <c r="A380" s="10">
        <v>250</v>
      </c>
      <c r="B380" s="10">
        <v>1001</v>
      </c>
      <c r="C380" s="11" t="s">
        <v>6696</v>
      </c>
      <c r="D380" s="11" t="s">
        <v>1613</v>
      </c>
      <c r="E380" s="11" t="s">
        <v>29</v>
      </c>
      <c r="F380" s="11" t="s">
        <v>380</v>
      </c>
      <c r="G380" s="11" t="s">
        <v>27</v>
      </c>
      <c r="H380" s="11" t="s">
        <v>6654</v>
      </c>
      <c r="I380" s="11" t="s">
        <v>381</v>
      </c>
      <c r="J380" s="11" t="s">
        <v>3474</v>
      </c>
      <c r="K380" s="11" t="s">
        <v>2054</v>
      </c>
      <c r="L380" s="11" t="s">
        <v>101</v>
      </c>
      <c r="M380" s="11" t="s">
        <v>32</v>
      </c>
      <c r="N380" s="11" t="s">
        <v>244</v>
      </c>
      <c r="O380" s="11" t="s">
        <v>4043</v>
      </c>
      <c r="P380" s="11" t="s">
        <v>2070</v>
      </c>
      <c r="Q380" s="11" t="s">
        <v>34</v>
      </c>
      <c r="R380" s="11" t="s">
        <v>2071</v>
      </c>
      <c r="S380" s="11" t="s">
        <v>2072</v>
      </c>
      <c r="T380" s="11" t="s">
        <v>29</v>
      </c>
      <c r="U380" s="12">
        <v>41091</v>
      </c>
      <c r="W380" s="11" t="s">
        <v>2073</v>
      </c>
      <c r="X380" s="11" t="s">
        <v>29</v>
      </c>
      <c r="Y380" s="11" t="s">
        <v>29</v>
      </c>
      <c r="AB380" s="11" t="s">
        <v>3569</v>
      </c>
      <c r="AC380" s="11" t="s">
        <v>2055</v>
      </c>
      <c r="AD380" s="11" t="s">
        <v>2056</v>
      </c>
      <c r="AE380" s="11" t="s">
        <v>4119</v>
      </c>
      <c r="AF380" s="11" t="s">
        <v>5764</v>
      </c>
      <c r="AG380" s="11" t="s">
        <v>6996</v>
      </c>
      <c r="AH380" s="11" t="s">
        <v>6975</v>
      </c>
      <c r="AI380" s="11" t="s">
        <v>6976</v>
      </c>
      <c r="AJ380" s="11" t="s">
        <v>7090</v>
      </c>
      <c r="AK380" s="11" t="s">
        <v>7082</v>
      </c>
      <c r="AL380" s="11" t="s">
        <v>7149</v>
      </c>
      <c r="AM380" s="11" t="s">
        <v>29</v>
      </c>
      <c r="AN380" s="11" t="s">
        <v>6977</v>
      </c>
      <c r="AO380" s="11" t="s">
        <v>7311</v>
      </c>
      <c r="AP380" s="11" t="s">
        <v>7323</v>
      </c>
      <c r="AQ380" s="11" t="s">
        <v>7314</v>
      </c>
    </row>
    <row r="381" spans="1:43" ht="30" x14ac:dyDescent="0.25">
      <c r="A381" s="10">
        <v>281</v>
      </c>
      <c r="B381" s="10">
        <v>1011</v>
      </c>
      <c r="C381" s="11" t="s">
        <v>6696</v>
      </c>
      <c r="D381" s="11" t="s">
        <v>94</v>
      </c>
      <c r="E381" s="11" t="s">
        <v>3567</v>
      </c>
      <c r="F381" s="11" t="s">
        <v>96</v>
      </c>
      <c r="G381" s="11" t="s">
        <v>27</v>
      </c>
      <c r="H381" s="11" t="s">
        <v>6608</v>
      </c>
      <c r="I381" s="11" t="s">
        <v>97</v>
      </c>
      <c r="J381" s="11" t="s">
        <v>3474</v>
      </c>
      <c r="K381" s="11" t="s">
        <v>2054</v>
      </c>
      <c r="L381" s="11" t="s">
        <v>101</v>
      </c>
      <c r="M381" s="11" t="s">
        <v>32</v>
      </c>
      <c r="N381" s="11" t="s">
        <v>244</v>
      </c>
      <c r="O381" s="11" t="s">
        <v>4043</v>
      </c>
      <c r="P381" s="11" t="s">
        <v>2077</v>
      </c>
      <c r="Q381" s="11" t="s">
        <v>34</v>
      </c>
      <c r="R381" s="11" t="s">
        <v>2078</v>
      </c>
      <c r="S381" s="11" t="s">
        <v>2079</v>
      </c>
      <c r="T381" s="11" t="s">
        <v>29</v>
      </c>
      <c r="U381" s="12">
        <v>41208</v>
      </c>
      <c r="W381" s="11" t="s">
        <v>2080</v>
      </c>
      <c r="X381" s="11" t="s">
        <v>29</v>
      </c>
      <c r="Y381" s="11" t="s">
        <v>29</v>
      </c>
      <c r="AB381" s="11" t="s">
        <v>3566</v>
      </c>
      <c r="AC381" s="11" t="s">
        <v>2055</v>
      </c>
      <c r="AD381" s="11" t="s">
        <v>3568</v>
      </c>
      <c r="AE381" s="11" t="s">
        <v>4119</v>
      </c>
      <c r="AF381" s="11" t="s">
        <v>5765</v>
      </c>
      <c r="AG381" s="11" t="s">
        <v>6993</v>
      </c>
      <c r="AH381" s="11" t="s">
        <v>6975</v>
      </c>
      <c r="AI381" s="11" t="s">
        <v>6976</v>
      </c>
      <c r="AJ381" s="11" t="s">
        <v>7090</v>
      </c>
      <c r="AK381" s="11" t="s">
        <v>7082</v>
      </c>
      <c r="AL381" s="11" t="s">
        <v>7146</v>
      </c>
      <c r="AM381" s="11" t="s">
        <v>29</v>
      </c>
      <c r="AN381" s="11" t="s">
        <v>6977</v>
      </c>
      <c r="AO381" s="11" t="s">
        <v>7311</v>
      </c>
      <c r="AP381" s="11" t="s">
        <v>7323</v>
      </c>
      <c r="AQ381" s="11" t="s">
        <v>7314</v>
      </c>
    </row>
    <row r="382" spans="1:43" ht="30" x14ac:dyDescent="0.25">
      <c r="A382" s="10">
        <v>247</v>
      </c>
      <c r="B382" s="10">
        <v>1002</v>
      </c>
      <c r="C382" s="11" t="s">
        <v>6696</v>
      </c>
      <c r="D382" s="11" t="s">
        <v>94</v>
      </c>
      <c r="E382" s="11" t="s">
        <v>1189</v>
      </c>
      <c r="F382" s="11" t="s">
        <v>96</v>
      </c>
      <c r="G382" s="11" t="s">
        <v>27</v>
      </c>
      <c r="H382" s="11" t="s">
        <v>6608</v>
      </c>
      <c r="I382" s="11" t="s">
        <v>97</v>
      </c>
      <c r="J382" s="11" t="s">
        <v>3474</v>
      </c>
      <c r="K382" s="11" t="s">
        <v>2054</v>
      </c>
      <c r="L382" s="11" t="s">
        <v>101</v>
      </c>
      <c r="M382" s="11" t="s">
        <v>32</v>
      </c>
      <c r="N382" s="11" t="s">
        <v>244</v>
      </c>
      <c r="O382" s="11" t="s">
        <v>4043</v>
      </c>
      <c r="P382" s="11" t="s">
        <v>2074</v>
      </c>
      <c r="Q382" s="11" t="s">
        <v>34</v>
      </c>
      <c r="R382" s="11" t="s">
        <v>184</v>
      </c>
      <c r="S382" s="11" t="s">
        <v>2075</v>
      </c>
      <c r="T382" s="11" t="s">
        <v>168</v>
      </c>
      <c r="U382" s="12">
        <v>41099</v>
      </c>
      <c r="W382" s="11" t="s">
        <v>2076</v>
      </c>
      <c r="X382" s="11" t="s">
        <v>29</v>
      </c>
      <c r="Y382" s="11" t="s">
        <v>29</v>
      </c>
      <c r="AB382" s="11" t="s">
        <v>2053</v>
      </c>
      <c r="AC382" s="11" t="s">
        <v>2055</v>
      </c>
      <c r="AD382" s="11" t="s">
        <v>2056</v>
      </c>
      <c r="AE382" s="11" t="s">
        <v>4119</v>
      </c>
      <c r="AF382" s="11" t="s">
        <v>5765</v>
      </c>
      <c r="AG382" s="11" t="s">
        <v>6993</v>
      </c>
      <c r="AH382" s="11" t="s">
        <v>6975</v>
      </c>
      <c r="AI382" s="11" t="s">
        <v>6976</v>
      </c>
      <c r="AJ382" s="11" t="s">
        <v>7090</v>
      </c>
      <c r="AK382" s="11" t="s">
        <v>7082</v>
      </c>
      <c r="AL382" s="11" t="s">
        <v>7146</v>
      </c>
      <c r="AM382" s="11" t="s">
        <v>29</v>
      </c>
      <c r="AN382" s="11" t="s">
        <v>6977</v>
      </c>
      <c r="AO382" s="11" t="s">
        <v>7311</v>
      </c>
      <c r="AP382" s="11" t="s">
        <v>7323</v>
      </c>
      <c r="AQ382" s="11" t="s">
        <v>7314</v>
      </c>
    </row>
    <row r="383" spans="1:43" ht="30" x14ac:dyDescent="0.25">
      <c r="A383" s="10">
        <v>252</v>
      </c>
      <c r="B383" s="10">
        <v>1001</v>
      </c>
      <c r="C383" s="11" t="s">
        <v>6696</v>
      </c>
      <c r="D383" s="11" t="s">
        <v>4849</v>
      </c>
      <c r="E383" s="11" t="s">
        <v>415</v>
      </c>
      <c r="F383" s="11" t="s">
        <v>115</v>
      </c>
      <c r="G383" s="11" t="s">
        <v>27</v>
      </c>
      <c r="H383" s="11" t="s">
        <v>6604</v>
      </c>
      <c r="I383" s="11" t="s">
        <v>116</v>
      </c>
      <c r="J383" s="11" t="s">
        <v>3474</v>
      </c>
      <c r="K383" s="11" t="s">
        <v>2054</v>
      </c>
      <c r="L383" s="11" t="s">
        <v>101</v>
      </c>
      <c r="M383" s="11" t="s">
        <v>32</v>
      </c>
      <c r="N383" s="11" t="s">
        <v>244</v>
      </c>
      <c r="O383" s="11" t="s">
        <v>4043</v>
      </c>
      <c r="P383" s="11" t="s">
        <v>2070</v>
      </c>
      <c r="Q383" s="11" t="s">
        <v>34</v>
      </c>
      <c r="R383" s="11" t="s">
        <v>2071</v>
      </c>
      <c r="S383" s="11" t="s">
        <v>2072</v>
      </c>
      <c r="T383" s="11" t="s">
        <v>29</v>
      </c>
      <c r="U383" s="12">
        <v>41091</v>
      </c>
      <c r="W383" s="11" t="s">
        <v>2073</v>
      </c>
      <c r="X383" s="11" t="s">
        <v>29</v>
      </c>
      <c r="Y383" s="11" t="s">
        <v>29</v>
      </c>
      <c r="AB383" s="11" t="s">
        <v>3565</v>
      </c>
      <c r="AC383" s="11" t="s">
        <v>2055</v>
      </c>
      <c r="AD383" s="11" t="s">
        <v>2056</v>
      </c>
      <c r="AE383" s="11" t="s">
        <v>4119</v>
      </c>
      <c r="AF383" s="11" t="s">
        <v>5762</v>
      </c>
      <c r="AG383" s="11" t="s">
        <v>6980</v>
      </c>
      <c r="AH383" s="11" t="s">
        <v>6975</v>
      </c>
      <c r="AI383" s="11" t="s">
        <v>6976</v>
      </c>
      <c r="AJ383" s="11" t="s">
        <v>7090</v>
      </c>
      <c r="AK383" s="11" t="s">
        <v>7082</v>
      </c>
      <c r="AL383" s="11" t="s">
        <v>7147</v>
      </c>
      <c r="AM383" s="11" t="s">
        <v>29</v>
      </c>
      <c r="AN383" s="11" t="s">
        <v>6977</v>
      </c>
      <c r="AO383" s="11" t="s">
        <v>7311</v>
      </c>
      <c r="AP383" s="11" t="s">
        <v>7323</v>
      </c>
      <c r="AQ383" s="11" t="s">
        <v>7314</v>
      </c>
    </row>
    <row r="384" spans="1:43" ht="30" x14ac:dyDescent="0.25">
      <c r="A384" s="10">
        <v>248</v>
      </c>
      <c r="B384" s="10">
        <v>1002</v>
      </c>
      <c r="C384" s="11" t="s">
        <v>6696</v>
      </c>
      <c r="D384" s="11" t="s">
        <v>4859</v>
      </c>
      <c r="E384" s="11" t="s">
        <v>1158</v>
      </c>
      <c r="F384" s="11" t="s">
        <v>3564</v>
      </c>
      <c r="G384" s="11" t="s">
        <v>27</v>
      </c>
      <c r="H384" s="11" t="s">
        <v>6697</v>
      </c>
      <c r="I384" s="11" t="s">
        <v>1160</v>
      </c>
      <c r="J384" s="11" t="s">
        <v>3474</v>
      </c>
      <c r="K384" s="11" t="s">
        <v>2054</v>
      </c>
      <c r="L384" s="11" t="s">
        <v>101</v>
      </c>
      <c r="M384" s="11" t="s">
        <v>32</v>
      </c>
      <c r="N384" s="11" t="s">
        <v>244</v>
      </c>
      <c r="O384" s="11" t="s">
        <v>4043</v>
      </c>
      <c r="P384" s="11" t="s">
        <v>2074</v>
      </c>
      <c r="Q384" s="11" t="s">
        <v>34</v>
      </c>
      <c r="R384" s="11" t="s">
        <v>184</v>
      </c>
      <c r="S384" s="11" t="s">
        <v>2075</v>
      </c>
      <c r="T384" s="11" t="s">
        <v>168</v>
      </c>
      <c r="U384" s="12">
        <v>41099</v>
      </c>
      <c r="W384" s="11" t="s">
        <v>2076</v>
      </c>
      <c r="X384" s="11" t="s">
        <v>29</v>
      </c>
      <c r="Y384" s="11" t="s">
        <v>29</v>
      </c>
      <c r="Z384" s="13"/>
      <c r="AB384" s="11" t="s">
        <v>3563</v>
      </c>
      <c r="AC384" s="11" t="s">
        <v>2055</v>
      </c>
      <c r="AD384" s="11" t="s">
        <v>2056</v>
      </c>
      <c r="AE384" s="11" t="s">
        <v>4119</v>
      </c>
      <c r="AF384" s="11" t="s">
        <v>5766</v>
      </c>
      <c r="AG384" s="11" t="s">
        <v>6993</v>
      </c>
      <c r="AH384" s="11" t="s">
        <v>6975</v>
      </c>
      <c r="AI384" s="11" t="s">
        <v>6976</v>
      </c>
      <c r="AJ384" s="11" t="s">
        <v>7090</v>
      </c>
      <c r="AK384" s="11" t="s">
        <v>7082</v>
      </c>
      <c r="AL384" s="11" t="s">
        <v>7148</v>
      </c>
      <c r="AM384" s="11" t="s">
        <v>29</v>
      </c>
      <c r="AN384" s="11" t="s">
        <v>6977</v>
      </c>
      <c r="AO384" s="11" t="s">
        <v>7311</v>
      </c>
      <c r="AP384" s="11" t="s">
        <v>7323</v>
      </c>
      <c r="AQ384" s="11" t="s">
        <v>7314</v>
      </c>
    </row>
    <row r="385" spans="1:43" ht="30" x14ac:dyDescent="0.25">
      <c r="A385" s="10">
        <v>248</v>
      </c>
      <c r="B385" s="10">
        <v>1001</v>
      </c>
      <c r="C385" s="11" t="s">
        <v>6696</v>
      </c>
      <c r="D385" s="11" t="s">
        <v>4859</v>
      </c>
      <c r="E385" s="11" t="s">
        <v>1158</v>
      </c>
      <c r="F385" s="11" t="s">
        <v>3564</v>
      </c>
      <c r="G385" s="11" t="s">
        <v>27</v>
      </c>
      <c r="H385" s="11" t="s">
        <v>6697</v>
      </c>
      <c r="I385" s="11" t="s">
        <v>1160</v>
      </c>
      <c r="J385" s="11" t="s">
        <v>3474</v>
      </c>
      <c r="K385" s="11" t="s">
        <v>2054</v>
      </c>
      <c r="L385" s="11" t="s">
        <v>101</v>
      </c>
      <c r="M385" s="11" t="s">
        <v>32</v>
      </c>
      <c r="N385" s="11" t="s">
        <v>244</v>
      </c>
      <c r="O385" s="11" t="s">
        <v>4043</v>
      </c>
      <c r="P385" s="11" t="s">
        <v>2070</v>
      </c>
      <c r="Q385" s="11" t="s">
        <v>34</v>
      </c>
      <c r="R385" s="11" t="s">
        <v>2071</v>
      </c>
      <c r="S385" s="11" t="s">
        <v>2072</v>
      </c>
      <c r="T385" s="11" t="s">
        <v>29</v>
      </c>
      <c r="U385" s="12">
        <v>41091</v>
      </c>
      <c r="W385" s="11" t="s">
        <v>2073</v>
      </c>
      <c r="X385" s="11" t="s">
        <v>29</v>
      </c>
      <c r="Y385" s="11" t="s">
        <v>29</v>
      </c>
      <c r="AB385" s="11" t="s">
        <v>3563</v>
      </c>
      <c r="AC385" s="11" t="s">
        <v>2055</v>
      </c>
      <c r="AD385" s="11" t="s">
        <v>2056</v>
      </c>
      <c r="AE385" s="11" t="s">
        <v>4119</v>
      </c>
      <c r="AF385" s="11" t="s">
        <v>5766</v>
      </c>
      <c r="AG385" s="11" t="s">
        <v>6993</v>
      </c>
      <c r="AH385" s="11" t="s">
        <v>6975</v>
      </c>
      <c r="AI385" s="11" t="s">
        <v>6976</v>
      </c>
      <c r="AJ385" s="11" t="s">
        <v>7090</v>
      </c>
      <c r="AK385" s="11" t="s">
        <v>7082</v>
      </c>
      <c r="AL385" s="11" t="s">
        <v>7148</v>
      </c>
      <c r="AM385" s="11" t="s">
        <v>29</v>
      </c>
      <c r="AN385" s="11" t="s">
        <v>6977</v>
      </c>
      <c r="AO385" s="11" t="s">
        <v>7311</v>
      </c>
      <c r="AP385" s="11" t="s">
        <v>7323</v>
      </c>
      <c r="AQ385" s="11" t="s">
        <v>7314</v>
      </c>
    </row>
    <row r="386" spans="1:43" ht="30" x14ac:dyDescent="0.25">
      <c r="A386" s="10">
        <v>250</v>
      </c>
      <c r="B386" s="10">
        <v>1002</v>
      </c>
      <c r="C386" s="11" t="s">
        <v>6696</v>
      </c>
      <c r="D386" s="11" t="s">
        <v>1613</v>
      </c>
      <c r="E386" s="11" t="s">
        <v>29</v>
      </c>
      <c r="F386" s="11" t="s">
        <v>380</v>
      </c>
      <c r="G386" s="11" t="s">
        <v>27</v>
      </c>
      <c r="H386" s="11" t="s">
        <v>6654</v>
      </c>
      <c r="I386" s="11" t="s">
        <v>381</v>
      </c>
      <c r="J386" s="11" t="s">
        <v>3474</v>
      </c>
      <c r="K386" s="11" t="s">
        <v>2054</v>
      </c>
      <c r="L386" s="11" t="s">
        <v>101</v>
      </c>
      <c r="M386" s="11" t="s">
        <v>32</v>
      </c>
      <c r="N386" s="11" t="s">
        <v>244</v>
      </c>
      <c r="O386" s="11" t="s">
        <v>4043</v>
      </c>
      <c r="P386" s="11" t="s">
        <v>2074</v>
      </c>
      <c r="Q386" s="11" t="s">
        <v>34</v>
      </c>
      <c r="R386" s="11" t="s">
        <v>184</v>
      </c>
      <c r="S386" s="11" t="s">
        <v>2075</v>
      </c>
      <c r="T386" s="11" t="s">
        <v>168</v>
      </c>
      <c r="U386" s="12">
        <v>41099</v>
      </c>
      <c r="W386" s="11" t="s">
        <v>2076</v>
      </c>
      <c r="X386" s="11" t="s">
        <v>29</v>
      </c>
      <c r="Y386" s="11" t="s">
        <v>29</v>
      </c>
      <c r="AB386" s="11" t="s">
        <v>3569</v>
      </c>
      <c r="AC386" s="11" t="s">
        <v>2055</v>
      </c>
      <c r="AD386" s="11" t="s">
        <v>2056</v>
      </c>
      <c r="AE386" s="11" t="s">
        <v>4119</v>
      </c>
      <c r="AF386" s="11" t="s">
        <v>5764</v>
      </c>
      <c r="AG386" s="11" t="s">
        <v>6996</v>
      </c>
      <c r="AH386" s="11" t="s">
        <v>6975</v>
      </c>
      <c r="AI386" s="11" t="s">
        <v>6976</v>
      </c>
      <c r="AJ386" s="11" t="s">
        <v>7090</v>
      </c>
      <c r="AK386" s="11" t="s">
        <v>7082</v>
      </c>
      <c r="AL386" s="11" t="s">
        <v>7149</v>
      </c>
      <c r="AM386" s="11" t="s">
        <v>29</v>
      </c>
      <c r="AN386" s="11" t="s">
        <v>6977</v>
      </c>
      <c r="AO386" s="11" t="s">
        <v>7311</v>
      </c>
      <c r="AP386" s="11" t="s">
        <v>7323</v>
      </c>
      <c r="AQ386" s="11" t="s">
        <v>7314</v>
      </c>
    </row>
    <row r="387" spans="1:43" ht="30" x14ac:dyDescent="0.25">
      <c r="A387" s="10">
        <v>247</v>
      </c>
      <c r="B387" s="10">
        <v>1011</v>
      </c>
      <c r="C387" s="11" t="s">
        <v>6696</v>
      </c>
      <c r="D387" s="11" t="s">
        <v>94</v>
      </c>
      <c r="E387" s="11" t="s">
        <v>1189</v>
      </c>
      <c r="F387" s="11" t="s">
        <v>96</v>
      </c>
      <c r="G387" s="11" t="s">
        <v>27</v>
      </c>
      <c r="H387" s="11" t="s">
        <v>6608</v>
      </c>
      <c r="I387" s="11" t="s">
        <v>97</v>
      </c>
      <c r="J387" s="11" t="s">
        <v>3474</v>
      </c>
      <c r="K387" s="11" t="s">
        <v>2054</v>
      </c>
      <c r="L387" s="11" t="s">
        <v>101</v>
      </c>
      <c r="M387" s="11" t="s">
        <v>32</v>
      </c>
      <c r="N387" s="11" t="s">
        <v>244</v>
      </c>
      <c r="O387" s="11" t="s">
        <v>4043</v>
      </c>
      <c r="P387" s="11" t="s">
        <v>2077</v>
      </c>
      <c r="Q387" s="11" t="s">
        <v>34</v>
      </c>
      <c r="R387" s="11" t="s">
        <v>2078</v>
      </c>
      <c r="S387" s="11" t="s">
        <v>2079</v>
      </c>
      <c r="T387" s="11" t="s">
        <v>29</v>
      </c>
      <c r="U387" s="12">
        <v>41208</v>
      </c>
      <c r="W387" s="11" t="s">
        <v>2080</v>
      </c>
      <c r="X387" s="11" t="s">
        <v>29</v>
      </c>
      <c r="Y387" s="11" t="s">
        <v>29</v>
      </c>
      <c r="AB387" s="11" t="s">
        <v>2053</v>
      </c>
      <c r="AC387" s="11" t="s">
        <v>2055</v>
      </c>
      <c r="AD387" s="11" t="s">
        <v>2056</v>
      </c>
      <c r="AE387" s="11" t="s">
        <v>4119</v>
      </c>
      <c r="AF387" s="11" t="s">
        <v>5765</v>
      </c>
      <c r="AG387" s="11" t="s">
        <v>6993</v>
      </c>
      <c r="AH387" s="11" t="s">
        <v>6975</v>
      </c>
      <c r="AI387" s="11" t="s">
        <v>6976</v>
      </c>
      <c r="AJ387" s="11" t="s">
        <v>7090</v>
      </c>
      <c r="AK387" s="11" t="s">
        <v>7082</v>
      </c>
      <c r="AL387" s="11" t="s">
        <v>7146</v>
      </c>
      <c r="AM387" s="11" t="s">
        <v>29</v>
      </c>
      <c r="AN387" s="11" t="s">
        <v>6977</v>
      </c>
      <c r="AO387" s="11" t="s">
        <v>7311</v>
      </c>
      <c r="AP387" s="11" t="s">
        <v>7323</v>
      </c>
      <c r="AQ387" s="11" t="s">
        <v>7314</v>
      </c>
    </row>
    <row r="388" spans="1:43" ht="30" x14ac:dyDescent="0.25">
      <c r="A388" s="10">
        <v>249</v>
      </c>
      <c r="B388" s="10">
        <v>1008</v>
      </c>
      <c r="C388" s="11" t="s">
        <v>6696</v>
      </c>
      <c r="D388" s="11" t="s">
        <v>4860</v>
      </c>
      <c r="E388" s="11" t="s">
        <v>2030</v>
      </c>
      <c r="F388" s="11" t="s">
        <v>3648</v>
      </c>
      <c r="G388" s="11" t="s">
        <v>27</v>
      </c>
      <c r="H388" s="11" t="s">
        <v>6699</v>
      </c>
      <c r="I388" s="11" t="s">
        <v>3570</v>
      </c>
      <c r="J388" s="11" t="s">
        <v>3474</v>
      </c>
      <c r="K388" s="11" t="s">
        <v>2054</v>
      </c>
      <c r="L388" s="11" t="s">
        <v>101</v>
      </c>
      <c r="M388" s="11" t="s">
        <v>32</v>
      </c>
      <c r="N388" s="11" t="s">
        <v>244</v>
      </c>
      <c r="O388" s="11" t="s">
        <v>4043</v>
      </c>
      <c r="P388" s="11" t="s">
        <v>2064</v>
      </c>
      <c r="Q388" s="11" t="s">
        <v>34</v>
      </c>
      <c r="R388" s="11" t="s">
        <v>2065</v>
      </c>
      <c r="S388" s="11" t="s">
        <v>1141</v>
      </c>
      <c r="T388" s="11" t="s">
        <v>173</v>
      </c>
      <c r="U388" s="12">
        <v>42534</v>
      </c>
      <c r="W388" s="11" t="s">
        <v>2066</v>
      </c>
      <c r="X388" s="11" t="s">
        <v>29</v>
      </c>
      <c r="Y388" s="11" t="s">
        <v>29</v>
      </c>
      <c r="AB388" s="11" t="s">
        <v>4044</v>
      </c>
      <c r="AC388" s="11" t="s">
        <v>2055</v>
      </c>
      <c r="AD388" s="11" t="s">
        <v>2056</v>
      </c>
      <c r="AE388" s="11" t="s">
        <v>4119</v>
      </c>
      <c r="AF388" s="11" t="s">
        <v>6485</v>
      </c>
      <c r="AG388" s="11" t="s">
        <v>6993</v>
      </c>
      <c r="AH388" s="11" t="s">
        <v>6975</v>
      </c>
      <c r="AI388" s="11" t="s">
        <v>6976</v>
      </c>
      <c r="AJ388" s="11" t="s">
        <v>7090</v>
      </c>
      <c r="AK388" s="11" t="s">
        <v>7082</v>
      </c>
      <c r="AL388" s="11" t="s">
        <v>7152</v>
      </c>
      <c r="AM388" s="11" t="s">
        <v>29</v>
      </c>
      <c r="AN388" s="11" t="s">
        <v>6977</v>
      </c>
      <c r="AO388" s="11" t="s">
        <v>7311</v>
      </c>
      <c r="AP388" s="11" t="s">
        <v>7323</v>
      </c>
      <c r="AQ388" s="11" t="s">
        <v>7314</v>
      </c>
    </row>
    <row r="389" spans="1:43" ht="30" x14ac:dyDescent="0.25">
      <c r="A389" s="10">
        <v>251</v>
      </c>
      <c r="B389" s="10">
        <v>1001</v>
      </c>
      <c r="C389" s="11" t="s">
        <v>6696</v>
      </c>
      <c r="D389" s="11" t="s">
        <v>1062</v>
      </c>
      <c r="E389" s="11" t="s">
        <v>162</v>
      </c>
      <c r="F389" s="11" t="s">
        <v>26</v>
      </c>
      <c r="G389" s="11" t="s">
        <v>27</v>
      </c>
      <c r="H389" s="11" t="s">
        <v>6617</v>
      </c>
      <c r="I389" s="11" t="s">
        <v>28</v>
      </c>
      <c r="J389" s="11" t="s">
        <v>3474</v>
      </c>
      <c r="K389" s="11" t="s">
        <v>2054</v>
      </c>
      <c r="L389" s="11" t="s">
        <v>101</v>
      </c>
      <c r="M389" s="11" t="s">
        <v>32</v>
      </c>
      <c r="N389" s="11" t="s">
        <v>244</v>
      </c>
      <c r="O389" s="11" t="s">
        <v>4043</v>
      </c>
      <c r="P389" s="11" t="s">
        <v>2070</v>
      </c>
      <c r="Q389" s="11" t="s">
        <v>34</v>
      </c>
      <c r="R389" s="11" t="s">
        <v>2071</v>
      </c>
      <c r="S389" s="11" t="s">
        <v>2072</v>
      </c>
      <c r="T389" s="11" t="s">
        <v>29</v>
      </c>
      <c r="U389" s="12">
        <v>41091</v>
      </c>
      <c r="W389" s="11" t="s">
        <v>2073</v>
      </c>
      <c r="X389" s="11" t="s">
        <v>29</v>
      </c>
      <c r="Y389" s="11" t="s">
        <v>29</v>
      </c>
      <c r="AB389" s="11" t="s">
        <v>3562</v>
      </c>
      <c r="AC389" s="11" t="s">
        <v>2055</v>
      </c>
      <c r="AD389" s="11" t="s">
        <v>2056</v>
      </c>
      <c r="AE389" s="11" t="s">
        <v>4119</v>
      </c>
      <c r="AF389" s="11" t="s">
        <v>5763</v>
      </c>
      <c r="AG389" s="11" t="s">
        <v>6989</v>
      </c>
      <c r="AH389" s="11" t="s">
        <v>6975</v>
      </c>
      <c r="AI389" s="11" t="s">
        <v>6976</v>
      </c>
      <c r="AJ389" s="11" t="s">
        <v>7090</v>
      </c>
      <c r="AK389" s="11" t="s">
        <v>7082</v>
      </c>
      <c r="AL389" s="11" t="s">
        <v>7151</v>
      </c>
      <c r="AM389" s="11" t="s">
        <v>29</v>
      </c>
      <c r="AN389" s="11" t="s">
        <v>6977</v>
      </c>
      <c r="AO389" s="11" t="s">
        <v>7311</v>
      </c>
      <c r="AP389" s="11" t="s">
        <v>7323</v>
      </c>
      <c r="AQ389" s="11" t="s">
        <v>7314</v>
      </c>
    </row>
    <row r="390" spans="1:43" ht="30" x14ac:dyDescent="0.25">
      <c r="A390" s="10">
        <v>247</v>
      </c>
      <c r="B390" s="10">
        <v>2259</v>
      </c>
      <c r="C390" s="11" t="s">
        <v>6696</v>
      </c>
      <c r="D390" s="11" t="s">
        <v>94</v>
      </c>
      <c r="E390" s="11" t="s">
        <v>1189</v>
      </c>
      <c r="F390" s="11" t="s">
        <v>96</v>
      </c>
      <c r="G390" s="11" t="s">
        <v>27</v>
      </c>
      <c r="H390" s="11" t="s">
        <v>6608</v>
      </c>
      <c r="I390" s="11" t="s">
        <v>97</v>
      </c>
      <c r="J390" s="11" t="s">
        <v>3474</v>
      </c>
      <c r="K390" s="11" t="s">
        <v>2054</v>
      </c>
      <c r="L390" s="11" t="s">
        <v>101</v>
      </c>
      <c r="M390" s="11" t="s">
        <v>32</v>
      </c>
      <c r="N390" s="11" t="s">
        <v>244</v>
      </c>
      <c r="O390" s="11" t="s">
        <v>4043</v>
      </c>
      <c r="P390" s="11" t="s">
        <v>7456</v>
      </c>
      <c r="Q390" s="11" t="s">
        <v>34</v>
      </c>
      <c r="R390" s="11" t="s">
        <v>1199</v>
      </c>
      <c r="S390" s="11" t="s">
        <v>7457</v>
      </c>
      <c r="T390" s="11" t="s">
        <v>288</v>
      </c>
      <c r="U390" s="12">
        <v>43668</v>
      </c>
      <c r="W390" s="11" t="s">
        <v>7458</v>
      </c>
      <c r="X390" s="11" t="s">
        <v>29</v>
      </c>
      <c r="Y390" s="11" t="s">
        <v>29</v>
      </c>
      <c r="AB390" s="11" t="s">
        <v>2053</v>
      </c>
      <c r="AC390" s="11" t="s">
        <v>2055</v>
      </c>
      <c r="AD390" s="11" t="s">
        <v>2056</v>
      </c>
      <c r="AE390" s="11" t="s">
        <v>4119</v>
      </c>
      <c r="AF390" s="11" t="s">
        <v>5765</v>
      </c>
      <c r="AG390" s="11" t="s">
        <v>6993</v>
      </c>
      <c r="AH390" s="11" t="s">
        <v>6975</v>
      </c>
      <c r="AI390" s="11" t="s">
        <v>6976</v>
      </c>
      <c r="AJ390" s="11" t="s">
        <v>7090</v>
      </c>
      <c r="AK390" s="11" t="s">
        <v>7082</v>
      </c>
      <c r="AL390" s="11" t="s">
        <v>7146</v>
      </c>
      <c r="AM390" s="11" t="s">
        <v>29</v>
      </c>
      <c r="AN390" s="11" t="s">
        <v>6977</v>
      </c>
      <c r="AO390" s="11" t="s">
        <v>7311</v>
      </c>
      <c r="AP390" s="11" t="s">
        <v>7323</v>
      </c>
      <c r="AQ390" s="11" t="s">
        <v>7314</v>
      </c>
    </row>
    <row r="391" spans="1:43" ht="30" x14ac:dyDescent="0.25">
      <c r="A391" s="10">
        <v>251</v>
      </c>
      <c r="B391" s="10">
        <v>1895</v>
      </c>
      <c r="C391" s="11" t="s">
        <v>6696</v>
      </c>
      <c r="D391" s="11" t="s">
        <v>1062</v>
      </c>
      <c r="E391" s="11" t="s">
        <v>162</v>
      </c>
      <c r="F391" s="11" t="s">
        <v>26</v>
      </c>
      <c r="G391" s="11" t="s">
        <v>27</v>
      </c>
      <c r="H391" s="11" t="s">
        <v>6617</v>
      </c>
      <c r="I391" s="11" t="s">
        <v>28</v>
      </c>
      <c r="J391" s="11" t="s">
        <v>3781</v>
      </c>
      <c r="K391" s="11" t="s">
        <v>2054</v>
      </c>
      <c r="L391" s="11" t="s">
        <v>101</v>
      </c>
      <c r="M391" s="11" t="s">
        <v>32</v>
      </c>
      <c r="N391" s="11" t="s">
        <v>244</v>
      </c>
      <c r="O391" s="11" t="s">
        <v>4043</v>
      </c>
      <c r="P391" s="11" t="s">
        <v>4235</v>
      </c>
      <c r="Q391" s="11" t="s">
        <v>5561</v>
      </c>
      <c r="R391" s="11" t="s">
        <v>4236</v>
      </c>
      <c r="S391" s="11" t="s">
        <v>4237</v>
      </c>
      <c r="T391" s="11" t="s">
        <v>1006</v>
      </c>
      <c r="U391" s="12">
        <v>43080</v>
      </c>
      <c r="W391" s="11" t="s">
        <v>4238</v>
      </c>
      <c r="X391" s="11" t="s">
        <v>29</v>
      </c>
      <c r="Y391" s="11" t="s">
        <v>29</v>
      </c>
      <c r="AB391" s="11" t="s">
        <v>3562</v>
      </c>
      <c r="AC391" s="11" t="s">
        <v>2055</v>
      </c>
      <c r="AD391" s="11" t="s">
        <v>2056</v>
      </c>
      <c r="AE391" s="11" t="s">
        <v>4119</v>
      </c>
      <c r="AF391" s="11" t="s">
        <v>5763</v>
      </c>
      <c r="AG391" s="11" t="s">
        <v>6989</v>
      </c>
      <c r="AH391" s="11" t="s">
        <v>6975</v>
      </c>
      <c r="AI391" s="11" t="s">
        <v>6976</v>
      </c>
      <c r="AJ391" s="11" t="s">
        <v>7090</v>
      </c>
      <c r="AK391" s="11" t="s">
        <v>7082</v>
      </c>
      <c r="AL391" s="11" t="s">
        <v>7151</v>
      </c>
      <c r="AM391" s="11" t="s">
        <v>29</v>
      </c>
      <c r="AN391" s="11" t="s">
        <v>6977</v>
      </c>
      <c r="AO391" s="11" t="s">
        <v>7311</v>
      </c>
      <c r="AP391" s="11" t="s">
        <v>7323</v>
      </c>
      <c r="AQ391" s="11" t="s">
        <v>7314</v>
      </c>
    </row>
    <row r="392" spans="1:43" ht="30" x14ac:dyDescent="0.25">
      <c r="A392" s="10">
        <v>248</v>
      </c>
      <c r="B392" s="10">
        <v>1895</v>
      </c>
      <c r="C392" s="11" t="s">
        <v>6696</v>
      </c>
      <c r="D392" s="11" t="s">
        <v>4859</v>
      </c>
      <c r="E392" s="11" t="s">
        <v>1158</v>
      </c>
      <c r="F392" s="11" t="s">
        <v>3564</v>
      </c>
      <c r="G392" s="11" t="s">
        <v>27</v>
      </c>
      <c r="H392" s="11" t="s">
        <v>6697</v>
      </c>
      <c r="I392" s="11" t="s">
        <v>1160</v>
      </c>
      <c r="J392" s="11" t="s">
        <v>3781</v>
      </c>
      <c r="K392" s="11" t="s">
        <v>2054</v>
      </c>
      <c r="L392" s="11" t="s">
        <v>101</v>
      </c>
      <c r="M392" s="11" t="s">
        <v>32</v>
      </c>
      <c r="N392" s="11" t="s">
        <v>244</v>
      </c>
      <c r="O392" s="11" t="s">
        <v>4043</v>
      </c>
      <c r="P392" s="11" t="s">
        <v>4235</v>
      </c>
      <c r="Q392" s="11" t="s">
        <v>5561</v>
      </c>
      <c r="R392" s="11" t="s">
        <v>4236</v>
      </c>
      <c r="S392" s="11" t="s">
        <v>4237</v>
      </c>
      <c r="T392" s="11" t="s">
        <v>1006</v>
      </c>
      <c r="U392" s="12">
        <v>43080</v>
      </c>
      <c r="W392" s="11" t="s">
        <v>4238</v>
      </c>
      <c r="X392" s="11" t="s">
        <v>29</v>
      </c>
      <c r="Y392" s="11" t="s">
        <v>29</v>
      </c>
      <c r="Z392" s="13"/>
      <c r="AB392" s="11" t="s">
        <v>3563</v>
      </c>
      <c r="AC392" s="11" t="s">
        <v>2055</v>
      </c>
      <c r="AD392" s="11" t="s">
        <v>2056</v>
      </c>
      <c r="AE392" s="11" t="s">
        <v>4119</v>
      </c>
      <c r="AF392" s="11" t="s">
        <v>5766</v>
      </c>
      <c r="AG392" s="11" t="s">
        <v>6993</v>
      </c>
      <c r="AH392" s="11" t="s">
        <v>6975</v>
      </c>
      <c r="AI392" s="11" t="s">
        <v>6976</v>
      </c>
      <c r="AJ392" s="11" t="s">
        <v>7090</v>
      </c>
      <c r="AK392" s="11" t="s">
        <v>7082</v>
      </c>
      <c r="AL392" s="11" t="s">
        <v>7148</v>
      </c>
      <c r="AM392" s="11" t="s">
        <v>29</v>
      </c>
      <c r="AN392" s="11" t="s">
        <v>6977</v>
      </c>
      <c r="AO392" s="11" t="s">
        <v>7311</v>
      </c>
      <c r="AP392" s="11" t="s">
        <v>7323</v>
      </c>
      <c r="AQ392" s="11" t="s">
        <v>7314</v>
      </c>
    </row>
    <row r="393" spans="1:43" ht="30" x14ac:dyDescent="0.25">
      <c r="A393" s="10">
        <v>375</v>
      </c>
      <c r="B393" s="10">
        <v>2001</v>
      </c>
      <c r="C393" s="11" t="s">
        <v>6696</v>
      </c>
      <c r="D393" s="11" t="s">
        <v>5031</v>
      </c>
      <c r="E393" s="11" t="s">
        <v>5032</v>
      </c>
      <c r="F393" s="11" t="s">
        <v>2718</v>
      </c>
      <c r="G393" s="11" t="s">
        <v>27</v>
      </c>
      <c r="H393" s="11" t="s">
        <v>6700</v>
      </c>
      <c r="I393" s="11" t="s">
        <v>97</v>
      </c>
      <c r="J393" s="11" t="s">
        <v>3474</v>
      </c>
      <c r="K393" s="11" t="s">
        <v>2054</v>
      </c>
      <c r="L393" s="11" t="s">
        <v>101</v>
      </c>
      <c r="M393" s="11" t="s">
        <v>32</v>
      </c>
      <c r="N393" s="11" t="s">
        <v>244</v>
      </c>
      <c r="O393" s="11" t="s">
        <v>4043</v>
      </c>
      <c r="P393" s="11" t="s">
        <v>4916</v>
      </c>
      <c r="Q393" s="11" t="s">
        <v>34</v>
      </c>
      <c r="R393" s="11" t="s">
        <v>375</v>
      </c>
      <c r="S393" s="11" t="s">
        <v>4917</v>
      </c>
      <c r="T393" s="11" t="s">
        <v>317</v>
      </c>
      <c r="U393" s="12">
        <v>43332</v>
      </c>
      <c r="W393" s="11" t="s">
        <v>4918</v>
      </c>
      <c r="X393" s="11" t="s">
        <v>29</v>
      </c>
      <c r="Y393" s="11" t="s">
        <v>29</v>
      </c>
      <c r="Z393">
        <v>43382</v>
      </c>
      <c r="AB393" s="11" t="s">
        <v>5030</v>
      </c>
      <c r="AC393" s="11" t="s">
        <v>2055</v>
      </c>
      <c r="AD393" s="11" t="s">
        <v>2056</v>
      </c>
      <c r="AE393" s="11" t="s">
        <v>4119</v>
      </c>
      <c r="AF393" s="11" t="s">
        <v>6466</v>
      </c>
      <c r="AG393" s="11" t="s">
        <v>6993</v>
      </c>
      <c r="AH393" s="11" t="s">
        <v>6975</v>
      </c>
      <c r="AI393" s="11" t="s">
        <v>6976</v>
      </c>
      <c r="AJ393" s="11" t="s">
        <v>7090</v>
      </c>
      <c r="AK393" s="11" t="s">
        <v>7082</v>
      </c>
      <c r="AL393" s="11" t="s">
        <v>7153</v>
      </c>
      <c r="AM393" s="11" t="s">
        <v>29</v>
      </c>
      <c r="AN393" s="11" t="s">
        <v>6977</v>
      </c>
      <c r="AO393" s="11" t="s">
        <v>7311</v>
      </c>
      <c r="AP393" s="11" t="s">
        <v>7323</v>
      </c>
      <c r="AQ393" s="11" t="s">
        <v>7314</v>
      </c>
    </row>
    <row r="394" spans="1:43" ht="30" x14ac:dyDescent="0.25">
      <c r="A394" s="10">
        <v>281</v>
      </c>
      <c r="B394" s="10">
        <v>2001</v>
      </c>
      <c r="C394" s="11" t="s">
        <v>6696</v>
      </c>
      <c r="D394" s="11" t="s">
        <v>94</v>
      </c>
      <c r="E394" s="11" t="s">
        <v>3567</v>
      </c>
      <c r="F394" s="11" t="s">
        <v>96</v>
      </c>
      <c r="G394" s="11" t="s">
        <v>27</v>
      </c>
      <c r="H394" s="11" t="s">
        <v>6608</v>
      </c>
      <c r="I394" s="11" t="s">
        <v>97</v>
      </c>
      <c r="J394" s="11" t="s">
        <v>3474</v>
      </c>
      <c r="K394" s="11" t="s">
        <v>2054</v>
      </c>
      <c r="L394" s="11" t="s">
        <v>101</v>
      </c>
      <c r="M394" s="11" t="s">
        <v>32</v>
      </c>
      <c r="N394" s="11" t="s">
        <v>244</v>
      </c>
      <c r="O394" s="11" t="s">
        <v>4043</v>
      </c>
      <c r="P394" s="11" t="s">
        <v>4916</v>
      </c>
      <c r="Q394" s="11" t="s">
        <v>34</v>
      </c>
      <c r="R394" s="11" t="s">
        <v>375</v>
      </c>
      <c r="S394" s="11" t="s">
        <v>4917</v>
      </c>
      <c r="T394" s="11" t="s">
        <v>317</v>
      </c>
      <c r="U394" s="12">
        <v>43332</v>
      </c>
      <c r="W394" s="11" t="s">
        <v>4918</v>
      </c>
      <c r="X394" s="11" t="s">
        <v>29</v>
      </c>
      <c r="Y394" s="11" t="s">
        <v>29</v>
      </c>
      <c r="AB394" s="11" t="s">
        <v>3566</v>
      </c>
      <c r="AC394" s="11" t="s">
        <v>2055</v>
      </c>
      <c r="AD394" s="11" t="s">
        <v>3568</v>
      </c>
      <c r="AE394" s="11" t="s">
        <v>4119</v>
      </c>
      <c r="AF394" s="11" t="s">
        <v>5765</v>
      </c>
      <c r="AG394" s="11" t="s">
        <v>6993</v>
      </c>
      <c r="AH394" s="11" t="s">
        <v>6975</v>
      </c>
      <c r="AI394" s="11" t="s">
        <v>6976</v>
      </c>
      <c r="AJ394" s="11" t="s">
        <v>7090</v>
      </c>
      <c r="AK394" s="11" t="s">
        <v>7082</v>
      </c>
      <c r="AL394" s="11" t="s">
        <v>7146</v>
      </c>
      <c r="AM394" s="11" t="s">
        <v>29</v>
      </c>
      <c r="AN394" s="11" t="s">
        <v>6977</v>
      </c>
      <c r="AO394" s="11" t="s">
        <v>7311</v>
      </c>
      <c r="AP394" s="11" t="s">
        <v>7323</v>
      </c>
      <c r="AQ394" s="11" t="s">
        <v>7314</v>
      </c>
    </row>
    <row r="395" spans="1:43" ht="30" x14ac:dyDescent="0.25">
      <c r="A395" s="10">
        <v>250</v>
      </c>
      <c r="B395" s="10">
        <v>1895</v>
      </c>
      <c r="C395" s="11" t="s">
        <v>6696</v>
      </c>
      <c r="D395" s="11" t="s">
        <v>1613</v>
      </c>
      <c r="E395" s="11" t="s">
        <v>29</v>
      </c>
      <c r="F395" s="11" t="s">
        <v>380</v>
      </c>
      <c r="G395" s="11" t="s">
        <v>27</v>
      </c>
      <c r="H395" s="11" t="s">
        <v>6654</v>
      </c>
      <c r="I395" s="11" t="s">
        <v>381</v>
      </c>
      <c r="J395" s="11" t="s">
        <v>3781</v>
      </c>
      <c r="K395" s="11" t="s">
        <v>2054</v>
      </c>
      <c r="L395" s="11" t="s">
        <v>101</v>
      </c>
      <c r="M395" s="11" t="s">
        <v>32</v>
      </c>
      <c r="N395" s="11" t="s">
        <v>244</v>
      </c>
      <c r="O395" s="11" t="s">
        <v>4043</v>
      </c>
      <c r="P395" s="11" t="s">
        <v>4235</v>
      </c>
      <c r="Q395" s="11" t="s">
        <v>5561</v>
      </c>
      <c r="R395" s="11" t="s">
        <v>4236</v>
      </c>
      <c r="S395" s="11" t="s">
        <v>4237</v>
      </c>
      <c r="T395" s="11" t="s">
        <v>1006</v>
      </c>
      <c r="U395" s="12">
        <v>43080</v>
      </c>
      <c r="W395" s="11" t="s">
        <v>4238</v>
      </c>
      <c r="X395" s="11" t="s">
        <v>29</v>
      </c>
      <c r="Y395" s="11" t="s">
        <v>29</v>
      </c>
      <c r="AB395" s="11" t="s">
        <v>3569</v>
      </c>
      <c r="AC395" s="11" t="s">
        <v>2055</v>
      </c>
      <c r="AD395" s="11" t="s">
        <v>2056</v>
      </c>
      <c r="AE395" s="11" t="s">
        <v>4119</v>
      </c>
      <c r="AF395" s="11" t="s">
        <v>5764</v>
      </c>
      <c r="AG395" s="11" t="s">
        <v>6996</v>
      </c>
      <c r="AH395" s="11" t="s">
        <v>6975</v>
      </c>
      <c r="AI395" s="11" t="s">
        <v>6976</v>
      </c>
      <c r="AJ395" s="11" t="s">
        <v>7090</v>
      </c>
      <c r="AK395" s="11" t="s">
        <v>7082</v>
      </c>
      <c r="AL395" s="11" t="s">
        <v>7149</v>
      </c>
      <c r="AM395" s="11" t="s">
        <v>29</v>
      </c>
      <c r="AN395" s="11" t="s">
        <v>6977</v>
      </c>
      <c r="AO395" s="11" t="s">
        <v>7311</v>
      </c>
      <c r="AP395" s="11" t="s">
        <v>7323</v>
      </c>
      <c r="AQ395" s="11" t="s">
        <v>7314</v>
      </c>
    </row>
    <row r="396" spans="1:43" ht="30" x14ac:dyDescent="0.25">
      <c r="A396" s="10">
        <v>252</v>
      </c>
      <c r="B396" s="10">
        <v>1895</v>
      </c>
      <c r="C396" s="11" t="s">
        <v>6696</v>
      </c>
      <c r="D396" s="11" t="s">
        <v>4849</v>
      </c>
      <c r="E396" s="11" t="s">
        <v>415</v>
      </c>
      <c r="F396" s="11" t="s">
        <v>115</v>
      </c>
      <c r="G396" s="11" t="s">
        <v>27</v>
      </c>
      <c r="H396" s="11" t="s">
        <v>6604</v>
      </c>
      <c r="I396" s="11" t="s">
        <v>116</v>
      </c>
      <c r="J396" s="11" t="s">
        <v>3781</v>
      </c>
      <c r="K396" s="11" t="s">
        <v>2054</v>
      </c>
      <c r="L396" s="11" t="s">
        <v>101</v>
      </c>
      <c r="M396" s="11" t="s">
        <v>32</v>
      </c>
      <c r="N396" s="11" t="s">
        <v>244</v>
      </c>
      <c r="O396" s="11" t="s">
        <v>4043</v>
      </c>
      <c r="P396" s="11" t="s">
        <v>4235</v>
      </c>
      <c r="Q396" s="11" t="s">
        <v>5561</v>
      </c>
      <c r="R396" s="11" t="s">
        <v>4236</v>
      </c>
      <c r="S396" s="11" t="s">
        <v>4237</v>
      </c>
      <c r="T396" s="11" t="s">
        <v>1006</v>
      </c>
      <c r="U396" s="12">
        <v>43080</v>
      </c>
      <c r="W396" s="11" t="s">
        <v>4238</v>
      </c>
      <c r="X396" s="11" t="s">
        <v>29</v>
      </c>
      <c r="Y396" s="11" t="s">
        <v>29</v>
      </c>
      <c r="AB396" s="11" t="s">
        <v>3565</v>
      </c>
      <c r="AC396" s="11" t="s">
        <v>2055</v>
      </c>
      <c r="AD396" s="11" t="s">
        <v>2056</v>
      </c>
      <c r="AE396" s="11" t="s">
        <v>4119</v>
      </c>
      <c r="AF396" s="11" t="s">
        <v>5762</v>
      </c>
      <c r="AG396" s="11" t="s">
        <v>6980</v>
      </c>
      <c r="AH396" s="11" t="s">
        <v>6975</v>
      </c>
      <c r="AI396" s="11" t="s">
        <v>6976</v>
      </c>
      <c r="AJ396" s="11" t="s">
        <v>7090</v>
      </c>
      <c r="AK396" s="11" t="s">
        <v>7082</v>
      </c>
      <c r="AL396" s="11" t="s">
        <v>7147</v>
      </c>
      <c r="AM396" s="11" t="s">
        <v>29</v>
      </c>
      <c r="AN396" s="11" t="s">
        <v>6977</v>
      </c>
      <c r="AO396" s="11" t="s">
        <v>7311</v>
      </c>
      <c r="AP396" s="11" t="s">
        <v>7323</v>
      </c>
      <c r="AQ396" s="11" t="s">
        <v>7314</v>
      </c>
    </row>
    <row r="397" spans="1:43" ht="30" x14ac:dyDescent="0.25">
      <c r="A397" s="10">
        <v>281</v>
      </c>
      <c r="B397" s="10">
        <v>1895</v>
      </c>
      <c r="C397" s="11" t="s">
        <v>6696</v>
      </c>
      <c r="D397" s="11" t="s">
        <v>94</v>
      </c>
      <c r="E397" s="11" t="s">
        <v>3567</v>
      </c>
      <c r="F397" s="11" t="s">
        <v>96</v>
      </c>
      <c r="G397" s="11" t="s">
        <v>27</v>
      </c>
      <c r="H397" s="11" t="s">
        <v>6608</v>
      </c>
      <c r="I397" s="11" t="s">
        <v>97</v>
      </c>
      <c r="J397" s="11" t="s">
        <v>3781</v>
      </c>
      <c r="K397" s="11" t="s">
        <v>2054</v>
      </c>
      <c r="L397" s="11" t="s">
        <v>101</v>
      </c>
      <c r="M397" s="11" t="s">
        <v>32</v>
      </c>
      <c r="N397" s="11" t="s">
        <v>244</v>
      </c>
      <c r="O397" s="11" t="s">
        <v>4043</v>
      </c>
      <c r="P397" s="11" t="s">
        <v>4235</v>
      </c>
      <c r="Q397" s="11" t="s">
        <v>5561</v>
      </c>
      <c r="R397" s="11" t="s">
        <v>4236</v>
      </c>
      <c r="S397" s="11" t="s">
        <v>4237</v>
      </c>
      <c r="T397" s="11" t="s">
        <v>1006</v>
      </c>
      <c r="U397" s="12">
        <v>43080</v>
      </c>
      <c r="W397" s="11" t="s">
        <v>4238</v>
      </c>
      <c r="X397" s="11" t="s">
        <v>29</v>
      </c>
      <c r="Y397" s="11" t="s">
        <v>29</v>
      </c>
      <c r="AB397" s="11" t="s">
        <v>3566</v>
      </c>
      <c r="AC397" s="11" t="s">
        <v>2055</v>
      </c>
      <c r="AD397" s="11" t="s">
        <v>3568</v>
      </c>
      <c r="AE397" s="11" t="s">
        <v>4119</v>
      </c>
      <c r="AF397" s="11" t="s">
        <v>5765</v>
      </c>
      <c r="AG397" s="11" t="s">
        <v>6993</v>
      </c>
      <c r="AH397" s="11" t="s">
        <v>6975</v>
      </c>
      <c r="AI397" s="11" t="s">
        <v>6976</v>
      </c>
      <c r="AJ397" s="11" t="s">
        <v>7090</v>
      </c>
      <c r="AK397" s="11" t="s">
        <v>7082</v>
      </c>
      <c r="AL397" s="11" t="s">
        <v>7146</v>
      </c>
      <c r="AM397" s="11" t="s">
        <v>29</v>
      </c>
      <c r="AN397" s="11" t="s">
        <v>6977</v>
      </c>
      <c r="AO397" s="11" t="s">
        <v>7311</v>
      </c>
      <c r="AP397" s="11" t="s">
        <v>7323</v>
      </c>
      <c r="AQ397" s="11" t="s">
        <v>7314</v>
      </c>
    </row>
    <row r="398" spans="1:43" ht="30" x14ac:dyDescent="0.25">
      <c r="A398" s="10">
        <v>249</v>
      </c>
      <c r="B398" s="10">
        <v>1895</v>
      </c>
      <c r="C398" s="11" t="s">
        <v>6696</v>
      </c>
      <c r="D398" s="11" t="s">
        <v>4860</v>
      </c>
      <c r="E398" s="11" t="s">
        <v>2030</v>
      </c>
      <c r="F398" s="11" t="s">
        <v>3648</v>
      </c>
      <c r="G398" s="11" t="s">
        <v>27</v>
      </c>
      <c r="H398" s="11" t="s">
        <v>6699</v>
      </c>
      <c r="I398" s="11" t="s">
        <v>3570</v>
      </c>
      <c r="J398" s="11" t="s">
        <v>3781</v>
      </c>
      <c r="K398" s="11" t="s">
        <v>2054</v>
      </c>
      <c r="L398" s="11" t="s">
        <v>101</v>
      </c>
      <c r="M398" s="11" t="s">
        <v>32</v>
      </c>
      <c r="N398" s="11" t="s">
        <v>244</v>
      </c>
      <c r="O398" s="11" t="s">
        <v>4043</v>
      </c>
      <c r="P398" s="11" t="s">
        <v>4235</v>
      </c>
      <c r="Q398" s="11" t="s">
        <v>5561</v>
      </c>
      <c r="R398" s="11" t="s">
        <v>4236</v>
      </c>
      <c r="S398" s="11" t="s">
        <v>4237</v>
      </c>
      <c r="T398" s="11" t="s">
        <v>1006</v>
      </c>
      <c r="U398" s="12">
        <v>43080</v>
      </c>
      <c r="W398" s="11" t="s">
        <v>4238</v>
      </c>
      <c r="X398" s="11" t="s">
        <v>29</v>
      </c>
      <c r="Y398" s="11" t="s">
        <v>29</v>
      </c>
      <c r="AB398" s="11" t="s">
        <v>4044</v>
      </c>
      <c r="AC398" s="11" t="s">
        <v>2055</v>
      </c>
      <c r="AD398" s="11" t="s">
        <v>2056</v>
      </c>
      <c r="AE398" s="11" t="s">
        <v>4119</v>
      </c>
      <c r="AF398" s="11" t="s">
        <v>6485</v>
      </c>
      <c r="AG398" s="11" t="s">
        <v>6993</v>
      </c>
      <c r="AH398" s="11" t="s">
        <v>6975</v>
      </c>
      <c r="AI398" s="11" t="s">
        <v>6976</v>
      </c>
      <c r="AJ398" s="11" t="s">
        <v>7090</v>
      </c>
      <c r="AK398" s="11" t="s">
        <v>7082</v>
      </c>
      <c r="AL398" s="11" t="s">
        <v>7152</v>
      </c>
      <c r="AM398" s="11" t="s">
        <v>29</v>
      </c>
      <c r="AN398" s="11" t="s">
        <v>6977</v>
      </c>
      <c r="AO398" s="11" t="s">
        <v>7311</v>
      </c>
      <c r="AP398" s="11" t="s">
        <v>7323</v>
      </c>
      <c r="AQ398" s="11" t="s">
        <v>7314</v>
      </c>
    </row>
    <row r="399" spans="1:43" ht="30" x14ac:dyDescent="0.25">
      <c r="A399" s="10">
        <v>247</v>
      </c>
      <c r="B399" s="10">
        <v>1895</v>
      </c>
      <c r="C399" s="11" t="s">
        <v>6696</v>
      </c>
      <c r="D399" s="11" t="s">
        <v>94</v>
      </c>
      <c r="E399" s="11" t="s">
        <v>1189</v>
      </c>
      <c r="F399" s="11" t="s">
        <v>96</v>
      </c>
      <c r="G399" s="11" t="s">
        <v>27</v>
      </c>
      <c r="H399" s="11" t="s">
        <v>6608</v>
      </c>
      <c r="I399" s="11" t="s">
        <v>97</v>
      </c>
      <c r="J399" s="11" t="s">
        <v>3781</v>
      </c>
      <c r="K399" s="11" t="s">
        <v>2054</v>
      </c>
      <c r="L399" s="11" t="s">
        <v>101</v>
      </c>
      <c r="M399" s="11" t="s">
        <v>32</v>
      </c>
      <c r="N399" s="11" t="s">
        <v>244</v>
      </c>
      <c r="O399" s="11" t="s">
        <v>4043</v>
      </c>
      <c r="P399" s="11" t="s">
        <v>4235</v>
      </c>
      <c r="Q399" s="11" t="s">
        <v>5561</v>
      </c>
      <c r="R399" s="11" t="s">
        <v>4236</v>
      </c>
      <c r="S399" s="11" t="s">
        <v>4237</v>
      </c>
      <c r="T399" s="11" t="s">
        <v>1006</v>
      </c>
      <c r="U399" s="12">
        <v>43080</v>
      </c>
      <c r="W399" s="11" t="s">
        <v>4238</v>
      </c>
      <c r="X399" s="11" t="s">
        <v>29</v>
      </c>
      <c r="Y399" s="11" t="s">
        <v>29</v>
      </c>
      <c r="AB399" s="11" t="s">
        <v>2053</v>
      </c>
      <c r="AC399" s="11" t="s">
        <v>2055</v>
      </c>
      <c r="AD399" s="11" t="s">
        <v>2056</v>
      </c>
      <c r="AE399" s="11" t="s">
        <v>4119</v>
      </c>
      <c r="AF399" s="11" t="s">
        <v>5765</v>
      </c>
      <c r="AG399" s="11" t="s">
        <v>6993</v>
      </c>
      <c r="AH399" s="11" t="s">
        <v>6975</v>
      </c>
      <c r="AI399" s="11" t="s">
        <v>6976</v>
      </c>
      <c r="AJ399" s="11" t="s">
        <v>7090</v>
      </c>
      <c r="AK399" s="11" t="s">
        <v>7082</v>
      </c>
      <c r="AL399" s="11" t="s">
        <v>7146</v>
      </c>
      <c r="AM399" s="11" t="s">
        <v>29</v>
      </c>
      <c r="AN399" s="11" t="s">
        <v>6977</v>
      </c>
      <c r="AO399" s="11" t="s">
        <v>7311</v>
      </c>
      <c r="AP399" s="11" t="s">
        <v>7323</v>
      </c>
      <c r="AQ399" s="11" t="s">
        <v>7314</v>
      </c>
    </row>
    <row r="400" spans="1:43" ht="30" x14ac:dyDescent="0.25">
      <c r="A400" s="10">
        <v>249</v>
      </c>
      <c r="B400" s="10">
        <v>2001</v>
      </c>
      <c r="C400" s="11" t="s">
        <v>6696</v>
      </c>
      <c r="D400" s="11" t="s">
        <v>4860</v>
      </c>
      <c r="E400" s="11" t="s">
        <v>2030</v>
      </c>
      <c r="F400" s="11" t="s">
        <v>3648</v>
      </c>
      <c r="G400" s="11" t="s">
        <v>27</v>
      </c>
      <c r="H400" s="11" t="s">
        <v>6699</v>
      </c>
      <c r="I400" s="11" t="s">
        <v>3570</v>
      </c>
      <c r="J400" s="11" t="s">
        <v>3474</v>
      </c>
      <c r="K400" s="11" t="s">
        <v>2054</v>
      </c>
      <c r="L400" s="11" t="s">
        <v>101</v>
      </c>
      <c r="M400" s="11" t="s">
        <v>32</v>
      </c>
      <c r="N400" s="11" t="s">
        <v>244</v>
      </c>
      <c r="O400" s="11" t="s">
        <v>4043</v>
      </c>
      <c r="P400" s="11" t="s">
        <v>4916</v>
      </c>
      <c r="Q400" s="11" t="s">
        <v>34</v>
      </c>
      <c r="R400" s="11" t="s">
        <v>375</v>
      </c>
      <c r="S400" s="11" t="s">
        <v>4917</v>
      </c>
      <c r="T400" s="11" t="s">
        <v>317</v>
      </c>
      <c r="U400" s="12">
        <v>43332</v>
      </c>
      <c r="W400" s="11" t="s">
        <v>4918</v>
      </c>
      <c r="X400" s="11" t="s">
        <v>29</v>
      </c>
      <c r="Y400" s="11" t="s">
        <v>29</v>
      </c>
      <c r="AB400" s="11" t="s">
        <v>4044</v>
      </c>
      <c r="AC400" s="11" t="s">
        <v>2055</v>
      </c>
      <c r="AD400" s="11" t="s">
        <v>2056</v>
      </c>
      <c r="AE400" s="11" t="s">
        <v>4119</v>
      </c>
      <c r="AF400" s="11" t="s">
        <v>6485</v>
      </c>
      <c r="AG400" s="11" t="s">
        <v>6993</v>
      </c>
      <c r="AH400" s="11" t="s">
        <v>6975</v>
      </c>
      <c r="AI400" s="11" t="s">
        <v>6976</v>
      </c>
      <c r="AJ400" s="11" t="s">
        <v>7090</v>
      </c>
      <c r="AK400" s="11" t="s">
        <v>7082</v>
      </c>
      <c r="AL400" s="11" t="s">
        <v>7152</v>
      </c>
      <c r="AM400" s="11" t="s">
        <v>29</v>
      </c>
      <c r="AN400" s="11" t="s">
        <v>6977</v>
      </c>
      <c r="AO400" s="11" t="s">
        <v>7311</v>
      </c>
      <c r="AP400" s="11" t="s">
        <v>7323</v>
      </c>
      <c r="AQ400" s="11" t="s">
        <v>7314</v>
      </c>
    </row>
    <row r="401" spans="1:43" ht="30" x14ac:dyDescent="0.25">
      <c r="A401" s="10">
        <v>375</v>
      </c>
      <c r="B401" s="10">
        <v>1895</v>
      </c>
      <c r="C401" s="11" t="s">
        <v>6696</v>
      </c>
      <c r="D401" s="11" t="s">
        <v>5031</v>
      </c>
      <c r="E401" s="11" t="s">
        <v>5032</v>
      </c>
      <c r="F401" s="11" t="s">
        <v>2718</v>
      </c>
      <c r="G401" s="11" t="s">
        <v>27</v>
      </c>
      <c r="H401" s="11" t="s">
        <v>6700</v>
      </c>
      <c r="I401" s="11" t="s">
        <v>97</v>
      </c>
      <c r="J401" s="11" t="s">
        <v>3781</v>
      </c>
      <c r="K401" s="11" t="s">
        <v>2054</v>
      </c>
      <c r="L401" s="11" t="s">
        <v>101</v>
      </c>
      <c r="M401" s="11" t="s">
        <v>32</v>
      </c>
      <c r="N401" s="11" t="s">
        <v>244</v>
      </c>
      <c r="O401" s="11" t="s">
        <v>4043</v>
      </c>
      <c r="P401" s="11" t="s">
        <v>4235</v>
      </c>
      <c r="Q401" s="11" t="s">
        <v>5561</v>
      </c>
      <c r="R401" s="11" t="s">
        <v>4236</v>
      </c>
      <c r="S401" s="11" t="s">
        <v>4237</v>
      </c>
      <c r="T401" s="11" t="s">
        <v>1006</v>
      </c>
      <c r="U401" s="12">
        <v>43080</v>
      </c>
      <c r="W401" s="11" t="s">
        <v>4238</v>
      </c>
      <c r="X401" s="11" t="s">
        <v>29</v>
      </c>
      <c r="Y401" s="11" t="s">
        <v>29</v>
      </c>
      <c r="Z401">
        <v>43382</v>
      </c>
      <c r="AB401" s="11" t="s">
        <v>5030</v>
      </c>
      <c r="AC401" s="11" t="s">
        <v>2055</v>
      </c>
      <c r="AD401" s="11" t="s">
        <v>2056</v>
      </c>
      <c r="AE401" s="11" t="s">
        <v>4119</v>
      </c>
      <c r="AF401" s="11" t="s">
        <v>6466</v>
      </c>
      <c r="AG401" s="11" t="s">
        <v>6993</v>
      </c>
      <c r="AH401" s="11" t="s">
        <v>6975</v>
      </c>
      <c r="AI401" s="11" t="s">
        <v>6976</v>
      </c>
      <c r="AJ401" s="11" t="s">
        <v>7090</v>
      </c>
      <c r="AK401" s="11" t="s">
        <v>7082</v>
      </c>
      <c r="AL401" s="11" t="s">
        <v>7153</v>
      </c>
      <c r="AM401" s="11" t="s">
        <v>29</v>
      </c>
      <c r="AN401" s="11" t="s">
        <v>6977</v>
      </c>
      <c r="AO401" s="11" t="s">
        <v>7311</v>
      </c>
      <c r="AP401" s="11" t="s">
        <v>7323</v>
      </c>
      <c r="AQ401" s="11" t="s">
        <v>7314</v>
      </c>
    </row>
    <row r="402" spans="1:43" ht="30" x14ac:dyDescent="0.25">
      <c r="A402" s="10">
        <v>221</v>
      </c>
      <c r="B402" s="10">
        <v>1491</v>
      </c>
      <c r="C402" s="11" t="s">
        <v>6663</v>
      </c>
      <c r="D402" s="11" t="s">
        <v>4852</v>
      </c>
      <c r="E402" s="11" t="s">
        <v>1768</v>
      </c>
      <c r="F402" s="11" t="s">
        <v>380</v>
      </c>
      <c r="G402" s="11" t="s">
        <v>27</v>
      </c>
      <c r="H402" s="11" t="s">
        <v>6654</v>
      </c>
      <c r="I402" s="11" t="s">
        <v>381</v>
      </c>
      <c r="J402" s="11" t="s">
        <v>3488</v>
      </c>
      <c r="K402" s="11" t="s">
        <v>1769</v>
      </c>
      <c r="L402" s="11" t="s">
        <v>369</v>
      </c>
      <c r="M402" s="11" t="s">
        <v>5050</v>
      </c>
      <c r="N402" s="11" t="s">
        <v>3913</v>
      </c>
      <c r="O402" s="11" t="s">
        <v>4756</v>
      </c>
      <c r="P402" s="11" t="s">
        <v>1772</v>
      </c>
      <c r="Q402" s="11" t="s">
        <v>34</v>
      </c>
      <c r="R402" s="11" t="s">
        <v>1773</v>
      </c>
      <c r="S402" s="11" t="s">
        <v>1774</v>
      </c>
      <c r="T402" s="11" t="s">
        <v>288</v>
      </c>
      <c r="U402" s="12">
        <v>41134</v>
      </c>
      <c r="W402" s="11" t="s">
        <v>1775</v>
      </c>
      <c r="X402" s="11" t="s">
        <v>29</v>
      </c>
      <c r="Y402" s="11" t="s">
        <v>29</v>
      </c>
      <c r="AB402" s="11" t="s">
        <v>1767</v>
      </c>
      <c r="AC402" s="11" t="s">
        <v>1770</v>
      </c>
      <c r="AD402" s="11" t="s">
        <v>1771</v>
      </c>
      <c r="AE402" s="11" t="s">
        <v>29</v>
      </c>
      <c r="AF402" s="11" t="s">
        <v>5737</v>
      </c>
      <c r="AG402" s="11" t="s">
        <v>6996</v>
      </c>
      <c r="AH402" s="11" t="s">
        <v>6987</v>
      </c>
      <c r="AI402" s="11" t="s">
        <v>6988</v>
      </c>
      <c r="AJ402" s="11" t="s">
        <v>7108</v>
      </c>
      <c r="AK402" s="11" t="s">
        <v>7076</v>
      </c>
      <c r="AL402" s="11" t="s">
        <v>7119</v>
      </c>
      <c r="AM402" s="11" t="s">
        <v>29</v>
      </c>
      <c r="AN402" s="11" t="s">
        <v>6991</v>
      </c>
      <c r="AO402" s="11" t="s">
        <v>7328</v>
      </c>
      <c r="AP402" s="11" t="s">
        <v>7318</v>
      </c>
      <c r="AQ402" s="11" t="s">
        <v>7322</v>
      </c>
    </row>
    <row r="403" spans="1:43" ht="30" x14ac:dyDescent="0.25">
      <c r="A403" s="10">
        <v>266</v>
      </c>
      <c r="B403" s="10">
        <v>1702</v>
      </c>
      <c r="C403" s="11" t="s">
        <v>6721</v>
      </c>
      <c r="D403" s="11" t="s">
        <v>4865</v>
      </c>
      <c r="E403" s="11" t="s">
        <v>4340</v>
      </c>
      <c r="F403" s="11" t="s">
        <v>456</v>
      </c>
      <c r="G403" s="11" t="s">
        <v>27</v>
      </c>
      <c r="H403" s="11" t="s">
        <v>6622</v>
      </c>
      <c r="I403" s="11" t="s">
        <v>28</v>
      </c>
      <c r="J403" s="11" t="s">
        <v>3472</v>
      </c>
      <c r="K403" s="11" t="s">
        <v>2566</v>
      </c>
      <c r="L403" s="11" t="s">
        <v>75</v>
      </c>
      <c r="M403" s="11" t="s">
        <v>120</v>
      </c>
      <c r="N403" s="11" t="s">
        <v>834</v>
      </c>
      <c r="O403" s="11" t="s">
        <v>6481</v>
      </c>
      <c r="P403" s="11" t="s">
        <v>2572</v>
      </c>
      <c r="Q403" s="11" t="s">
        <v>34</v>
      </c>
      <c r="R403" s="11" t="s">
        <v>716</v>
      </c>
      <c r="S403" s="11" t="s">
        <v>2573</v>
      </c>
      <c r="T403" s="11" t="s">
        <v>1482</v>
      </c>
      <c r="U403" s="12">
        <v>41092</v>
      </c>
      <c r="W403" s="11" t="s">
        <v>2574</v>
      </c>
      <c r="X403" s="11" t="s">
        <v>29</v>
      </c>
      <c r="Y403" s="11" t="s">
        <v>29</v>
      </c>
      <c r="AB403" s="11" t="s">
        <v>4531</v>
      </c>
      <c r="AC403" s="11" t="s">
        <v>2567</v>
      </c>
      <c r="AD403" s="11" t="s">
        <v>2118</v>
      </c>
      <c r="AE403" s="11" t="s">
        <v>29</v>
      </c>
      <c r="AF403" s="11" t="s">
        <v>5781</v>
      </c>
      <c r="AG403" s="11" t="s">
        <v>6986</v>
      </c>
      <c r="AH403" s="11" t="s">
        <v>6990</v>
      </c>
      <c r="AI403" s="11" t="s">
        <v>7083</v>
      </c>
      <c r="AJ403" s="11" t="s">
        <v>7108</v>
      </c>
      <c r="AK403" s="11" t="s">
        <v>7076</v>
      </c>
      <c r="AL403" s="11" t="s">
        <v>7170</v>
      </c>
      <c r="AM403" s="11" t="s">
        <v>29</v>
      </c>
      <c r="AN403" s="11" t="s">
        <v>7655</v>
      </c>
      <c r="AO403" s="11" t="s">
        <v>7315</v>
      </c>
      <c r="AP403" s="11" t="s">
        <v>7316</v>
      </c>
      <c r="AQ403" s="11" t="s">
        <v>7310</v>
      </c>
    </row>
    <row r="404" spans="1:43" ht="30" x14ac:dyDescent="0.25">
      <c r="A404" s="10">
        <v>266</v>
      </c>
      <c r="B404" s="10">
        <v>2220</v>
      </c>
      <c r="C404" s="11" t="s">
        <v>6721</v>
      </c>
      <c r="D404" s="11" t="s">
        <v>4865</v>
      </c>
      <c r="E404" s="11" t="s">
        <v>4340</v>
      </c>
      <c r="F404" s="11" t="s">
        <v>456</v>
      </c>
      <c r="G404" s="11" t="s">
        <v>27</v>
      </c>
      <c r="H404" s="11" t="s">
        <v>6622</v>
      </c>
      <c r="I404" s="11" t="s">
        <v>28</v>
      </c>
      <c r="J404" s="11" t="s">
        <v>3472</v>
      </c>
      <c r="K404" s="11" t="s">
        <v>2566</v>
      </c>
      <c r="L404" s="11" t="s">
        <v>75</v>
      </c>
      <c r="M404" s="11" t="s">
        <v>120</v>
      </c>
      <c r="N404" s="11" t="s">
        <v>834</v>
      </c>
      <c r="O404" s="11" t="s">
        <v>6481</v>
      </c>
      <c r="P404" s="11" t="s">
        <v>6807</v>
      </c>
      <c r="Q404" s="11" t="s">
        <v>83</v>
      </c>
      <c r="R404" s="11" t="s">
        <v>6808</v>
      </c>
      <c r="S404" s="11" t="s">
        <v>6809</v>
      </c>
      <c r="T404" s="11" t="s">
        <v>29</v>
      </c>
      <c r="U404" s="12">
        <v>43584</v>
      </c>
      <c r="W404" s="11" t="s">
        <v>6810</v>
      </c>
      <c r="X404" s="11" t="s">
        <v>29</v>
      </c>
      <c r="Y404" s="11" t="s">
        <v>29</v>
      </c>
      <c r="AB404" s="11" t="s">
        <v>4531</v>
      </c>
      <c r="AC404" s="11" t="s">
        <v>2567</v>
      </c>
      <c r="AD404" s="11" t="s">
        <v>2118</v>
      </c>
      <c r="AE404" s="11" t="s">
        <v>29</v>
      </c>
      <c r="AF404" s="11" t="s">
        <v>5781</v>
      </c>
      <c r="AG404" s="11" t="s">
        <v>6986</v>
      </c>
      <c r="AH404" s="11" t="s">
        <v>6990</v>
      </c>
      <c r="AI404" s="11" t="s">
        <v>7083</v>
      </c>
      <c r="AJ404" s="11" t="s">
        <v>7108</v>
      </c>
      <c r="AK404" s="11" t="s">
        <v>7076</v>
      </c>
      <c r="AL404" s="11" t="s">
        <v>7170</v>
      </c>
      <c r="AM404" s="11" t="s">
        <v>29</v>
      </c>
      <c r="AN404" s="11" t="s">
        <v>7655</v>
      </c>
      <c r="AO404" s="11" t="s">
        <v>7315</v>
      </c>
      <c r="AP404" s="11" t="s">
        <v>7316</v>
      </c>
      <c r="AQ404" s="11" t="s">
        <v>7310</v>
      </c>
    </row>
    <row r="405" spans="1:43" ht="30" x14ac:dyDescent="0.25">
      <c r="A405" s="10">
        <v>266</v>
      </c>
      <c r="B405" s="10">
        <v>1906</v>
      </c>
      <c r="C405" s="11" t="s">
        <v>6721</v>
      </c>
      <c r="D405" s="11" t="s">
        <v>4865</v>
      </c>
      <c r="E405" s="11" t="s">
        <v>4340</v>
      </c>
      <c r="F405" s="11" t="s">
        <v>456</v>
      </c>
      <c r="G405" s="11" t="s">
        <v>27</v>
      </c>
      <c r="H405" s="11" t="s">
        <v>6622</v>
      </c>
      <c r="I405" s="11" t="s">
        <v>28</v>
      </c>
      <c r="J405" s="11" t="s">
        <v>3472</v>
      </c>
      <c r="K405" s="11" t="s">
        <v>2566</v>
      </c>
      <c r="L405" s="11" t="s">
        <v>75</v>
      </c>
      <c r="M405" s="11" t="s">
        <v>120</v>
      </c>
      <c r="N405" s="11" t="s">
        <v>834</v>
      </c>
      <c r="O405" s="11" t="s">
        <v>6481</v>
      </c>
      <c r="P405" s="11" t="s">
        <v>4354</v>
      </c>
      <c r="Q405" s="11" t="s">
        <v>83</v>
      </c>
      <c r="R405" s="11" t="s">
        <v>2450</v>
      </c>
      <c r="S405" s="11" t="s">
        <v>4355</v>
      </c>
      <c r="T405" s="11" t="s">
        <v>4356</v>
      </c>
      <c r="U405" s="12">
        <v>43122</v>
      </c>
      <c r="W405" s="11" t="s">
        <v>4394</v>
      </c>
      <c r="X405" s="11" t="s">
        <v>29</v>
      </c>
      <c r="Y405" s="11" t="s">
        <v>29</v>
      </c>
      <c r="AB405" s="11" t="s">
        <v>4531</v>
      </c>
      <c r="AC405" s="11" t="s">
        <v>2567</v>
      </c>
      <c r="AD405" s="11" t="s">
        <v>2118</v>
      </c>
      <c r="AE405" s="11" t="s">
        <v>29</v>
      </c>
      <c r="AF405" s="11" t="s">
        <v>5781</v>
      </c>
      <c r="AG405" s="11" t="s">
        <v>6986</v>
      </c>
      <c r="AH405" s="11" t="s">
        <v>6990</v>
      </c>
      <c r="AI405" s="11" t="s">
        <v>7083</v>
      </c>
      <c r="AJ405" s="11" t="s">
        <v>7108</v>
      </c>
      <c r="AK405" s="11" t="s">
        <v>7076</v>
      </c>
      <c r="AL405" s="11" t="s">
        <v>7170</v>
      </c>
      <c r="AM405" s="11" t="s">
        <v>29</v>
      </c>
      <c r="AN405" s="11" t="s">
        <v>7655</v>
      </c>
      <c r="AO405" s="11" t="s">
        <v>7315</v>
      </c>
      <c r="AP405" s="11" t="s">
        <v>7316</v>
      </c>
      <c r="AQ405" s="11" t="s">
        <v>7310</v>
      </c>
    </row>
    <row r="406" spans="1:43" ht="30" x14ac:dyDescent="0.25">
      <c r="A406" s="10">
        <v>266</v>
      </c>
      <c r="B406" s="10">
        <v>2266</v>
      </c>
      <c r="C406" s="11" t="s">
        <v>6721</v>
      </c>
      <c r="D406" s="11" t="s">
        <v>4865</v>
      </c>
      <c r="E406" s="11" t="s">
        <v>4340</v>
      </c>
      <c r="F406" s="11" t="s">
        <v>456</v>
      </c>
      <c r="G406" s="11" t="s">
        <v>27</v>
      </c>
      <c r="H406" s="11" t="s">
        <v>6622</v>
      </c>
      <c r="I406" s="11" t="s">
        <v>28</v>
      </c>
      <c r="J406" s="11" t="s">
        <v>3472</v>
      </c>
      <c r="K406" s="11" t="s">
        <v>2566</v>
      </c>
      <c r="L406" s="11" t="s">
        <v>75</v>
      </c>
      <c r="M406" s="11" t="s">
        <v>120</v>
      </c>
      <c r="N406" s="11" t="s">
        <v>834</v>
      </c>
      <c r="O406" s="11" t="s">
        <v>6481</v>
      </c>
      <c r="P406" s="11" t="s">
        <v>7423</v>
      </c>
      <c r="Q406" s="11" t="s">
        <v>34</v>
      </c>
      <c r="R406" s="11" t="s">
        <v>7424</v>
      </c>
      <c r="S406" s="11" t="s">
        <v>7425</v>
      </c>
      <c r="T406" s="11" t="s">
        <v>7426</v>
      </c>
      <c r="U406" s="12">
        <v>43626</v>
      </c>
      <c r="W406" s="11" t="s">
        <v>7427</v>
      </c>
      <c r="X406" s="11" t="s">
        <v>29</v>
      </c>
      <c r="Y406" s="11" t="s">
        <v>29</v>
      </c>
      <c r="Z406" s="13"/>
      <c r="AB406" s="11" t="s">
        <v>4531</v>
      </c>
      <c r="AC406" s="11" t="s">
        <v>2567</v>
      </c>
      <c r="AD406" s="11" t="s">
        <v>2118</v>
      </c>
      <c r="AE406" s="11" t="s">
        <v>29</v>
      </c>
      <c r="AF406" s="11" t="s">
        <v>5781</v>
      </c>
      <c r="AG406" s="11" t="s">
        <v>6986</v>
      </c>
      <c r="AH406" s="11" t="s">
        <v>6990</v>
      </c>
      <c r="AI406" s="11" t="s">
        <v>7083</v>
      </c>
      <c r="AJ406" s="11" t="s">
        <v>7108</v>
      </c>
      <c r="AK406" s="11" t="s">
        <v>7076</v>
      </c>
      <c r="AL406" s="11" t="s">
        <v>7170</v>
      </c>
      <c r="AM406" s="11" t="s">
        <v>29</v>
      </c>
      <c r="AN406" s="11" t="s">
        <v>7655</v>
      </c>
      <c r="AO406" s="11" t="s">
        <v>7315</v>
      </c>
      <c r="AP406" s="11" t="s">
        <v>7316</v>
      </c>
      <c r="AQ406" s="11" t="s">
        <v>7310</v>
      </c>
    </row>
    <row r="407" spans="1:43" ht="30" x14ac:dyDescent="0.25">
      <c r="A407" s="10">
        <v>152</v>
      </c>
      <c r="B407" s="10">
        <v>1199</v>
      </c>
      <c r="C407" s="11" t="s">
        <v>6759</v>
      </c>
      <c r="D407" s="11" t="s">
        <v>70</v>
      </c>
      <c r="E407" s="11" t="s">
        <v>822</v>
      </c>
      <c r="F407" s="11" t="s">
        <v>26</v>
      </c>
      <c r="G407" s="11" t="s">
        <v>27</v>
      </c>
      <c r="H407" s="11" t="s">
        <v>6617</v>
      </c>
      <c r="I407" s="11" t="s">
        <v>28</v>
      </c>
      <c r="J407" s="11" t="s">
        <v>3472</v>
      </c>
      <c r="K407" s="11" t="s">
        <v>823</v>
      </c>
      <c r="L407" s="11" t="s">
        <v>182</v>
      </c>
      <c r="M407" s="11" t="s">
        <v>120</v>
      </c>
      <c r="N407" s="11" t="s">
        <v>7390</v>
      </c>
      <c r="O407" s="11" t="s">
        <v>7558</v>
      </c>
      <c r="P407" s="11" t="s">
        <v>511</v>
      </c>
      <c r="Q407" s="11" t="s">
        <v>5561</v>
      </c>
      <c r="R407" s="11" t="s">
        <v>512</v>
      </c>
      <c r="S407" s="11" t="s">
        <v>513</v>
      </c>
      <c r="T407" s="11" t="s">
        <v>29</v>
      </c>
      <c r="U407" s="12">
        <v>42716</v>
      </c>
      <c r="W407" s="11" t="s">
        <v>514</v>
      </c>
      <c r="X407" s="11" t="s">
        <v>29</v>
      </c>
      <c r="Y407" s="11" t="s">
        <v>29</v>
      </c>
      <c r="AB407" s="11" t="s">
        <v>3855</v>
      </c>
      <c r="AC407" s="11" t="s">
        <v>824</v>
      </c>
      <c r="AD407" s="11" t="s">
        <v>4873</v>
      </c>
      <c r="AE407" s="11" t="s">
        <v>29</v>
      </c>
      <c r="AF407" s="11" t="s">
        <v>5809</v>
      </c>
      <c r="AG407" s="11" t="s">
        <v>6989</v>
      </c>
      <c r="AH407" s="11" t="s">
        <v>6990</v>
      </c>
      <c r="AI407" s="11" t="s">
        <v>7083</v>
      </c>
      <c r="AJ407" s="11" t="s">
        <v>343</v>
      </c>
      <c r="AK407" s="11" t="s">
        <v>7076</v>
      </c>
      <c r="AL407" s="11" t="s">
        <v>7200</v>
      </c>
      <c r="AM407" s="11" t="s">
        <v>29</v>
      </c>
      <c r="AN407" s="11" t="s">
        <v>7656</v>
      </c>
      <c r="AO407" s="11" t="s">
        <v>7308</v>
      </c>
      <c r="AP407" s="11" t="s">
        <v>7318</v>
      </c>
      <c r="AQ407" s="11" t="s">
        <v>7310</v>
      </c>
    </row>
    <row r="408" spans="1:43" ht="30" x14ac:dyDescent="0.25">
      <c r="A408" s="10">
        <v>152</v>
      </c>
      <c r="B408" s="10">
        <v>1978</v>
      </c>
      <c r="C408" s="11" t="s">
        <v>6759</v>
      </c>
      <c r="D408" s="11" t="s">
        <v>70</v>
      </c>
      <c r="E408" s="11" t="s">
        <v>822</v>
      </c>
      <c r="F408" s="11" t="s">
        <v>26</v>
      </c>
      <c r="G408" s="11" t="s">
        <v>27</v>
      </c>
      <c r="H408" s="11" t="s">
        <v>6617</v>
      </c>
      <c r="I408" s="11" t="s">
        <v>28</v>
      </c>
      <c r="J408" s="11" t="s">
        <v>3472</v>
      </c>
      <c r="K408" s="11" t="s">
        <v>823</v>
      </c>
      <c r="L408" s="11" t="s">
        <v>182</v>
      </c>
      <c r="M408" s="11" t="s">
        <v>120</v>
      </c>
      <c r="N408" s="11" t="s">
        <v>7390</v>
      </c>
      <c r="O408" s="11" t="s">
        <v>7558</v>
      </c>
      <c r="P408" s="11" t="s">
        <v>4722</v>
      </c>
      <c r="Q408" s="11" t="s">
        <v>122</v>
      </c>
      <c r="R408" s="11" t="s">
        <v>4723</v>
      </c>
      <c r="S408" s="11" t="s">
        <v>4724</v>
      </c>
      <c r="T408" s="11" t="s">
        <v>199</v>
      </c>
      <c r="U408" s="12">
        <v>43262</v>
      </c>
      <c r="W408" s="11" t="s">
        <v>4725</v>
      </c>
      <c r="X408" s="11" t="s">
        <v>29</v>
      </c>
      <c r="Y408" s="11" t="s">
        <v>29</v>
      </c>
      <c r="AB408" s="11" t="s">
        <v>3855</v>
      </c>
      <c r="AC408" s="11" t="s">
        <v>824</v>
      </c>
      <c r="AD408" s="11" t="s">
        <v>4873</v>
      </c>
      <c r="AE408" s="11" t="s">
        <v>29</v>
      </c>
      <c r="AF408" s="11" t="s">
        <v>5809</v>
      </c>
      <c r="AG408" s="11" t="s">
        <v>6989</v>
      </c>
      <c r="AH408" s="11" t="s">
        <v>6990</v>
      </c>
      <c r="AI408" s="11" t="s">
        <v>7083</v>
      </c>
      <c r="AJ408" s="11" t="s">
        <v>343</v>
      </c>
      <c r="AK408" s="11" t="s">
        <v>7076</v>
      </c>
      <c r="AL408" s="11" t="s">
        <v>7200</v>
      </c>
      <c r="AM408" s="11" t="s">
        <v>29</v>
      </c>
      <c r="AN408" s="11" t="s">
        <v>7656</v>
      </c>
      <c r="AO408" s="11" t="s">
        <v>7308</v>
      </c>
      <c r="AP408" s="11" t="s">
        <v>7318</v>
      </c>
      <c r="AQ408" s="11" t="s">
        <v>7310</v>
      </c>
    </row>
    <row r="409" spans="1:43" ht="30" x14ac:dyDescent="0.25">
      <c r="A409" s="10">
        <v>152</v>
      </c>
      <c r="B409" s="10">
        <v>1819</v>
      </c>
      <c r="C409" s="11" t="s">
        <v>6759</v>
      </c>
      <c r="D409" s="11" t="s">
        <v>70</v>
      </c>
      <c r="E409" s="11" t="s">
        <v>822</v>
      </c>
      <c r="F409" s="11" t="s">
        <v>26</v>
      </c>
      <c r="G409" s="11" t="s">
        <v>27</v>
      </c>
      <c r="H409" s="11" t="s">
        <v>6617</v>
      </c>
      <c r="I409" s="11" t="s">
        <v>28</v>
      </c>
      <c r="J409" s="11" t="s">
        <v>3472</v>
      </c>
      <c r="K409" s="11" t="s">
        <v>823</v>
      </c>
      <c r="L409" s="11" t="s">
        <v>182</v>
      </c>
      <c r="M409" s="11" t="s">
        <v>120</v>
      </c>
      <c r="N409" s="11" t="s">
        <v>7390</v>
      </c>
      <c r="O409" s="11" t="s">
        <v>7558</v>
      </c>
      <c r="P409" s="11" t="s">
        <v>3994</v>
      </c>
      <c r="Q409" s="11" t="s">
        <v>34</v>
      </c>
      <c r="R409" s="11" t="s">
        <v>375</v>
      </c>
      <c r="S409" s="11" t="s">
        <v>3968</v>
      </c>
      <c r="T409" s="11" t="s">
        <v>3969</v>
      </c>
      <c r="U409" s="12">
        <v>42926</v>
      </c>
      <c r="W409" s="11" t="s">
        <v>3970</v>
      </c>
      <c r="X409" s="11" t="s">
        <v>29</v>
      </c>
      <c r="Y409" s="11" t="s">
        <v>29</v>
      </c>
      <c r="AB409" s="11" t="s">
        <v>3855</v>
      </c>
      <c r="AC409" s="11" t="s">
        <v>824</v>
      </c>
      <c r="AD409" s="11" t="s">
        <v>4873</v>
      </c>
      <c r="AE409" s="11" t="s">
        <v>29</v>
      </c>
      <c r="AF409" s="11" t="s">
        <v>5809</v>
      </c>
      <c r="AG409" s="11" t="s">
        <v>6989</v>
      </c>
      <c r="AH409" s="11" t="s">
        <v>6990</v>
      </c>
      <c r="AI409" s="11" t="s">
        <v>7083</v>
      </c>
      <c r="AJ409" s="11" t="s">
        <v>343</v>
      </c>
      <c r="AK409" s="11" t="s">
        <v>7076</v>
      </c>
      <c r="AL409" s="11" t="s">
        <v>7200</v>
      </c>
      <c r="AM409" s="11" t="s">
        <v>29</v>
      </c>
      <c r="AN409" s="11" t="s">
        <v>7656</v>
      </c>
      <c r="AO409" s="11" t="s">
        <v>7308</v>
      </c>
      <c r="AP409" s="11" t="s">
        <v>7318</v>
      </c>
      <c r="AQ409" s="11" t="s">
        <v>7310</v>
      </c>
    </row>
    <row r="410" spans="1:43" ht="30" x14ac:dyDescent="0.25">
      <c r="A410" s="10">
        <v>152</v>
      </c>
      <c r="B410" s="10">
        <v>1948</v>
      </c>
      <c r="C410" s="11" t="s">
        <v>6759</v>
      </c>
      <c r="D410" s="11" t="s">
        <v>70</v>
      </c>
      <c r="E410" s="11" t="s">
        <v>822</v>
      </c>
      <c r="F410" s="11" t="s">
        <v>26</v>
      </c>
      <c r="G410" s="11" t="s">
        <v>27</v>
      </c>
      <c r="H410" s="11" t="s">
        <v>6617</v>
      </c>
      <c r="I410" s="11" t="s">
        <v>28</v>
      </c>
      <c r="J410" s="11" t="s">
        <v>3472</v>
      </c>
      <c r="K410" s="11" t="s">
        <v>823</v>
      </c>
      <c r="L410" s="11" t="s">
        <v>182</v>
      </c>
      <c r="M410" s="11" t="s">
        <v>120</v>
      </c>
      <c r="N410" s="11" t="s">
        <v>7390</v>
      </c>
      <c r="O410" s="11" t="s">
        <v>7558</v>
      </c>
      <c r="P410" s="11" t="s">
        <v>4549</v>
      </c>
      <c r="Q410" s="11" t="s">
        <v>5561</v>
      </c>
      <c r="R410" s="11" t="s">
        <v>4550</v>
      </c>
      <c r="S410" s="11" t="s">
        <v>4551</v>
      </c>
      <c r="T410" s="11" t="s">
        <v>29</v>
      </c>
      <c r="U410" s="12">
        <v>43178</v>
      </c>
      <c r="W410" s="11" t="s">
        <v>4552</v>
      </c>
      <c r="X410" s="11" t="s">
        <v>29</v>
      </c>
      <c r="Y410" s="11" t="s">
        <v>29</v>
      </c>
      <c r="AB410" s="11" t="s">
        <v>3855</v>
      </c>
      <c r="AC410" s="11" t="s">
        <v>824</v>
      </c>
      <c r="AD410" s="11" t="s">
        <v>4873</v>
      </c>
      <c r="AE410" s="11" t="s">
        <v>29</v>
      </c>
      <c r="AF410" s="11" t="s">
        <v>5809</v>
      </c>
      <c r="AG410" s="11" t="s">
        <v>6989</v>
      </c>
      <c r="AH410" s="11" t="s">
        <v>6990</v>
      </c>
      <c r="AI410" s="11" t="s">
        <v>7083</v>
      </c>
      <c r="AJ410" s="11" t="s">
        <v>343</v>
      </c>
      <c r="AK410" s="11" t="s">
        <v>7076</v>
      </c>
      <c r="AL410" s="11" t="s">
        <v>7200</v>
      </c>
      <c r="AM410" s="11" t="s">
        <v>29</v>
      </c>
      <c r="AN410" s="11" t="s">
        <v>7656</v>
      </c>
      <c r="AO410" s="11" t="s">
        <v>7308</v>
      </c>
      <c r="AP410" s="11" t="s">
        <v>7318</v>
      </c>
      <c r="AQ410" s="11" t="s">
        <v>7310</v>
      </c>
    </row>
    <row r="411" spans="1:43" ht="30" x14ac:dyDescent="0.25">
      <c r="A411" s="10">
        <v>229</v>
      </c>
      <c r="B411" s="10">
        <v>1503</v>
      </c>
      <c r="C411" s="11" t="s">
        <v>6676</v>
      </c>
      <c r="D411" s="11" t="s">
        <v>3888</v>
      </c>
      <c r="E411" s="11" t="s">
        <v>2655</v>
      </c>
      <c r="F411" s="11" t="s">
        <v>96</v>
      </c>
      <c r="G411" s="11" t="s">
        <v>27</v>
      </c>
      <c r="H411" s="11" t="s">
        <v>6608</v>
      </c>
      <c r="I411" s="11" t="s">
        <v>97</v>
      </c>
      <c r="J411" s="11" t="s">
        <v>3474</v>
      </c>
      <c r="K411" s="11" t="s">
        <v>1857</v>
      </c>
      <c r="L411" s="11" t="s">
        <v>101</v>
      </c>
      <c r="M411" s="11" t="s">
        <v>32</v>
      </c>
      <c r="N411" s="11" t="s">
        <v>7385</v>
      </c>
      <c r="O411" s="11" t="s">
        <v>29</v>
      </c>
      <c r="P411" s="11" t="s">
        <v>1860</v>
      </c>
      <c r="Q411" s="11" t="s">
        <v>34</v>
      </c>
      <c r="R411" s="11" t="s">
        <v>1861</v>
      </c>
      <c r="S411" s="11" t="s">
        <v>1862</v>
      </c>
      <c r="T411" s="11" t="s">
        <v>1794</v>
      </c>
      <c r="U411" s="12">
        <v>41548</v>
      </c>
      <c r="V411" s="12"/>
      <c r="W411" s="11" t="s">
        <v>1863</v>
      </c>
      <c r="X411" s="11" t="s">
        <v>29</v>
      </c>
      <c r="Y411" s="11" t="s">
        <v>29</v>
      </c>
      <c r="Z411" s="13"/>
      <c r="AB411" s="11" t="s">
        <v>1856</v>
      </c>
      <c r="AC411" s="11" t="s">
        <v>1858</v>
      </c>
      <c r="AD411" s="11" t="s">
        <v>1859</v>
      </c>
      <c r="AE411" s="11" t="s">
        <v>5641</v>
      </c>
      <c r="AF411" s="11" t="s">
        <v>5748</v>
      </c>
      <c r="AG411" s="11" t="s">
        <v>6992</v>
      </c>
      <c r="AH411" s="11" t="s">
        <v>6975</v>
      </c>
      <c r="AI411" s="11" t="s">
        <v>6976</v>
      </c>
      <c r="AJ411" s="11" t="s">
        <v>7081</v>
      </c>
      <c r="AK411" s="11" t="s">
        <v>7082</v>
      </c>
      <c r="AL411" s="11" t="s">
        <v>7129</v>
      </c>
      <c r="AM411" s="11" t="s">
        <v>29</v>
      </c>
      <c r="AN411" s="11" t="s">
        <v>6991</v>
      </c>
      <c r="AO411" s="11" t="s">
        <v>7324</v>
      </c>
      <c r="AP411" s="11" t="s">
        <v>7309</v>
      </c>
      <c r="AQ411" s="11" t="s">
        <v>7325</v>
      </c>
    </row>
    <row r="412" spans="1:43" ht="30" x14ac:dyDescent="0.25">
      <c r="A412" s="10">
        <v>202</v>
      </c>
      <c r="B412" s="10">
        <v>1440</v>
      </c>
      <c r="C412" s="11" t="s">
        <v>6736</v>
      </c>
      <c r="D412" s="11" t="s">
        <v>4854</v>
      </c>
      <c r="E412" s="11" t="s">
        <v>4393</v>
      </c>
      <c r="F412" s="11" t="s">
        <v>26</v>
      </c>
      <c r="G412" s="11" t="s">
        <v>27</v>
      </c>
      <c r="H412" s="11" t="s">
        <v>6617</v>
      </c>
      <c r="I412" s="11" t="s">
        <v>28</v>
      </c>
      <c r="J412" s="11" t="s">
        <v>3472</v>
      </c>
      <c r="K412" s="11" t="s">
        <v>1558</v>
      </c>
      <c r="L412" s="11" t="s">
        <v>75</v>
      </c>
      <c r="M412" s="11" t="s">
        <v>120</v>
      </c>
      <c r="N412" s="11" t="s">
        <v>151</v>
      </c>
      <c r="O412" s="11" t="s">
        <v>343</v>
      </c>
      <c r="P412" s="11" t="s">
        <v>1575</v>
      </c>
      <c r="Q412" s="11" t="s">
        <v>34</v>
      </c>
      <c r="R412" s="11" t="s">
        <v>545</v>
      </c>
      <c r="S412" s="11" t="s">
        <v>1576</v>
      </c>
      <c r="T412" s="11" t="s">
        <v>29</v>
      </c>
      <c r="U412" s="12">
        <v>42604</v>
      </c>
      <c r="V412" s="12"/>
      <c r="W412" s="11" t="s">
        <v>1577</v>
      </c>
      <c r="X412" s="11" t="s">
        <v>29</v>
      </c>
      <c r="Y412" s="11" t="s">
        <v>29</v>
      </c>
      <c r="AB412" s="11" t="s">
        <v>4120</v>
      </c>
      <c r="AC412" s="11" t="s">
        <v>1559</v>
      </c>
      <c r="AD412" s="11" t="s">
        <v>1560</v>
      </c>
      <c r="AE412" s="11" t="s">
        <v>29</v>
      </c>
      <c r="AF412" s="11" t="s">
        <v>5795</v>
      </c>
      <c r="AG412" s="11" t="s">
        <v>6989</v>
      </c>
      <c r="AH412" s="11" t="s">
        <v>6990</v>
      </c>
      <c r="AI412" s="11" t="s">
        <v>7083</v>
      </c>
      <c r="AJ412" s="11" t="s">
        <v>7108</v>
      </c>
      <c r="AK412" s="11" t="s">
        <v>7076</v>
      </c>
      <c r="AL412" s="11" t="s">
        <v>7182</v>
      </c>
      <c r="AM412" s="11" t="s">
        <v>29</v>
      </c>
      <c r="AN412" s="11" t="s">
        <v>7655</v>
      </c>
      <c r="AO412" s="11" t="s">
        <v>7335</v>
      </c>
      <c r="AP412" s="11" t="s">
        <v>7309</v>
      </c>
      <c r="AQ412" s="11" t="s">
        <v>7310</v>
      </c>
    </row>
    <row r="413" spans="1:43" ht="30" x14ac:dyDescent="0.25">
      <c r="A413" s="10">
        <v>202</v>
      </c>
      <c r="B413" s="10">
        <v>1439</v>
      </c>
      <c r="C413" s="11" t="s">
        <v>6736</v>
      </c>
      <c r="D413" s="11" t="s">
        <v>4854</v>
      </c>
      <c r="E413" s="11" t="s">
        <v>4393</v>
      </c>
      <c r="F413" s="11" t="s">
        <v>26</v>
      </c>
      <c r="G413" s="11" t="s">
        <v>27</v>
      </c>
      <c r="H413" s="11" t="s">
        <v>6617</v>
      </c>
      <c r="I413" s="11" t="s">
        <v>28</v>
      </c>
      <c r="J413" s="11" t="s">
        <v>3472</v>
      </c>
      <c r="K413" s="11" t="s">
        <v>1558</v>
      </c>
      <c r="L413" s="11" t="s">
        <v>75</v>
      </c>
      <c r="M413" s="11" t="s">
        <v>120</v>
      </c>
      <c r="N413" s="11" t="s">
        <v>151</v>
      </c>
      <c r="O413" s="11" t="s">
        <v>343</v>
      </c>
      <c r="P413" s="11" t="s">
        <v>1572</v>
      </c>
      <c r="Q413" s="11" t="s">
        <v>83</v>
      </c>
      <c r="R413" s="11" t="s">
        <v>648</v>
      </c>
      <c r="S413" s="11" t="s">
        <v>1573</v>
      </c>
      <c r="T413" s="11" t="s">
        <v>29</v>
      </c>
      <c r="U413" s="12">
        <v>42296</v>
      </c>
      <c r="W413" s="11" t="s">
        <v>1574</v>
      </c>
      <c r="X413" s="11" t="s">
        <v>29</v>
      </c>
      <c r="Y413" s="11" t="s">
        <v>29</v>
      </c>
      <c r="AB413" s="11" t="s">
        <v>4120</v>
      </c>
      <c r="AC413" s="11" t="s">
        <v>1559</v>
      </c>
      <c r="AD413" s="11" t="s">
        <v>1560</v>
      </c>
      <c r="AE413" s="11" t="s">
        <v>29</v>
      </c>
      <c r="AF413" s="11" t="s">
        <v>5795</v>
      </c>
      <c r="AG413" s="11" t="s">
        <v>6989</v>
      </c>
      <c r="AH413" s="11" t="s">
        <v>6990</v>
      </c>
      <c r="AI413" s="11" t="s">
        <v>7083</v>
      </c>
      <c r="AJ413" s="11" t="s">
        <v>7108</v>
      </c>
      <c r="AK413" s="11" t="s">
        <v>7076</v>
      </c>
      <c r="AL413" s="11" t="s">
        <v>7182</v>
      </c>
      <c r="AM413" s="11" t="s">
        <v>29</v>
      </c>
      <c r="AN413" s="11" t="s">
        <v>7655</v>
      </c>
      <c r="AO413" s="11" t="s">
        <v>7335</v>
      </c>
      <c r="AP413" s="11" t="s">
        <v>7309</v>
      </c>
      <c r="AQ413" s="11" t="s">
        <v>7310</v>
      </c>
    </row>
    <row r="414" spans="1:43" ht="30" x14ac:dyDescent="0.25">
      <c r="A414" s="10">
        <v>202</v>
      </c>
      <c r="B414" s="10">
        <v>2199</v>
      </c>
      <c r="C414" s="11" t="s">
        <v>6736</v>
      </c>
      <c r="D414" s="11" t="s">
        <v>4854</v>
      </c>
      <c r="E414" s="11" t="s">
        <v>4393</v>
      </c>
      <c r="F414" s="11" t="s">
        <v>26</v>
      </c>
      <c r="G414" s="11" t="s">
        <v>27</v>
      </c>
      <c r="H414" s="11" t="s">
        <v>6617</v>
      </c>
      <c r="I414" s="11" t="s">
        <v>28</v>
      </c>
      <c r="J414" s="11" t="s">
        <v>3472</v>
      </c>
      <c r="K414" s="11" t="s">
        <v>1558</v>
      </c>
      <c r="L414" s="11" t="s">
        <v>75</v>
      </c>
      <c r="M414" s="11" t="s">
        <v>120</v>
      </c>
      <c r="N414" s="11" t="s">
        <v>151</v>
      </c>
      <c r="O414" s="11" t="s">
        <v>343</v>
      </c>
      <c r="P414" s="11" t="s">
        <v>6188</v>
      </c>
      <c r="Q414" s="11" t="s">
        <v>83</v>
      </c>
      <c r="R414" s="11" t="s">
        <v>184</v>
      </c>
      <c r="S414" s="11" t="s">
        <v>6189</v>
      </c>
      <c r="T414" s="11" t="s">
        <v>413</v>
      </c>
      <c r="U414" s="12">
        <v>43318</v>
      </c>
      <c r="W414" s="11" t="s">
        <v>6190</v>
      </c>
      <c r="X414" s="11" t="s">
        <v>29</v>
      </c>
      <c r="Y414" s="11" t="s">
        <v>29</v>
      </c>
      <c r="AB414" s="11" t="s">
        <v>4120</v>
      </c>
      <c r="AC414" s="11" t="s">
        <v>1559</v>
      </c>
      <c r="AD414" s="11" t="s">
        <v>1560</v>
      </c>
      <c r="AE414" s="11" t="s">
        <v>29</v>
      </c>
      <c r="AF414" s="11" t="s">
        <v>5795</v>
      </c>
      <c r="AG414" s="11" t="s">
        <v>6989</v>
      </c>
      <c r="AH414" s="11" t="s">
        <v>6990</v>
      </c>
      <c r="AI414" s="11" t="s">
        <v>7083</v>
      </c>
      <c r="AJ414" s="11" t="s">
        <v>7108</v>
      </c>
      <c r="AK414" s="11" t="s">
        <v>7076</v>
      </c>
      <c r="AL414" s="11" t="s">
        <v>7182</v>
      </c>
      <c r="AM414" s="11" t="s">
        <v>29</v>
      </c>
      <c r="AN414" s="11" t="s">
        <v>7655</v>
      </c>
      <c r="AO414" s="11" t="s">
        <v>7335</v>
      </c>
      <c r="AP414" s="11" t="s">
        <v>7309</v>
      </c>
      <c r="AQ414" s="11" t="s">
        <v>7310</v>
      </c>
    </row>
    <row r="415" spans="1:43" ht="30" x14ac:dyDescent="0.25">
      <c r="A415" s="10">
        <v>202</v>
      </c>
      <c r="B415" s="10">
        <v>1959</v>
      </c>
      <c r="C415" s="11" t="s">
        <v>6736</v>
      </c>
      <c r="D415" s="11" t="s">
        <v>4854</v>
      </c>
      <c r="E415" s="11" t="s">
        <v>4393</v>
      </c>
      <c r="F415" s="11" t="s">
        <v>26</v>
      </c>
      <c r="G415" s="11" t="s">
        <v>27</v>
      </c>
      <c r="H415" s="11" t="s">
        <v>6617</v>
      </c>
      <c r="I415" s="11" t="s">
        <v>28</v>
      </c>
      <c r="J415" s="11" t="s">
        <v>3472</v>
      </c>
      <c r="K415" s="11" t="s">
        <v>1558</v>
      </c>
      <c r="L415" s="11" t="s">
        <v>75</v>
      </c>
      <c r="M415" s="11" t="s">
        <v>120</v>
      </c>
      <c r="N415" s="11" t="s">
        <v>151</v>
      </c>
      <c r="O415" s="11" t="s">
        <v>343</v>
      </c>
      <c r="P415" s="11" t="s">
        <v>4606</v>
      </c>
      <c r="Q415" s="11" t="s">
        <v>83</v>
      </c>
      <c r="R415" s="11" t="s">
        <v>4607</v>
      </c>
      <c r="S415" s="11" t="s">
        <v>4608</v>
      </c>
      <c r="T415" s="11" t="s">
        <v>29</v>
      </c>
      <c r="U415" s="12">
        <v>43192</v>
      </c>
      <c r="W415" s="11" t="s">
        <v>4609</v>
      </c>
      <c r="X415" s="11" t="s">
        <v>29</v>
      </c>
      <c r="Y415" s="11" t="s">
        <v>29</v>
      </c>
      <c r="AB415" s="11" t="s">
        <v>4120</v>
      </c>
      <c r="AC415" s="11" t="s">
        <v>1559</v>
      </c>
      <c r="AD415" s="11" t="s">
        <v>1560</v>
      </c>
      <c r="AE415" s="11" t="s">
        <v>29</v>
      </c>
      <c r="AF415" s="11" t="s">
        <v>5795</v>
      </c>
      <c r="AG415" s="11" t="s">
        <v>6989</v>
      </c>
      <c r="AH415" s="11" t="s">
        <v>6990</v>
      </c>
      <c r="AI415" s="11" t="s">
        <v>7083</v>
      </c>
      <c r="AJ415" s="11" t="s">
        <v>7108</v>
      </c>
      <c r="AK415" s="11" t="s">
        <v>7076</v>
      </c>
      <c r="AL415" s="11" t="s">
        <v>7182</v>
      </c>
      <c r="AM415" s="11" t="s">
        <v>29</v>
      </c>
      <c r="AN415" s="11" t="s">
        <v>7655</v>
      </c>
      <c r="AO415" s="11" t="s">
        <v>7335</v>
      </c>
      <c r="AP415" s="11" t="s">
        <v>7309</v>
      </c>
      <c r="AQ415" s="11" t="s">
        <v>7310</v>
      </c>
    </row>
    <row r="416" spans="1:43" ht="30" x14ac:dyDescent="0.25">
      <c r="A416" s="10">
        <v>202</v>
      </c>
      <c r="B416" s="10">
        <v>1436</v>
      </c>
      <c r="C416" s="11" t="s">
        <v>6736</v>
      </c>
      <c r="D416" s="11" t="s">
        <v>4854</v>
      </c>
      <c r="E416" s="11" t="s">
        <v>4393</v>
      </c>
      <c r="F416" s="11" t="s">
        <v>26</v>
      </c>
      <c r="G416" s="11" t="s">
        <v>27</v>
      </c>
      <c r="H416" s="11" t="s">
        <v>6617</v>
      </c>
      <c r="I416" s="11" t="s">
        <v>28</v>
      </c>
      <c r="J416" s="11" t="s">
        <v>3472</v>
      </c>
      <c r="K416" s="11" t="s">
        <v>1558</v>
      </c>
      <c r="L416" s="11" t="s">
        <v>75</v>
      </c>
      <c r="M416" s="11" t="s">
        <v>120</v>
      </c>
      <c r="N416" s="11" t="s">
        <v>151</v>
      </c>
      <c r="O416" s="11" t="s">
        <v>343</v>
      </c>
      <c r="P416" s="11" t="s">
        <v>1565</v>
      </c>
      <c r="Q416" s="11" t="s">
        <v>34</v>
      </c>
      <c r="R416" s="11" t="s">
        <v>1566</v>
      </c>
      <c r="S416" s="11" t="s">
        <v>1567</v>
      </c>
      <c r="T416" s="11" t="s">
        <v>687</v>
      </c>
      <c r="U416" s="12">
        <v>42471</v>
      </c>
      <c r="W416" s="11" t="s">
        <v>1568</v>
      </c>
      <c r="X416" s="11" t="s">
        <v>29</v>
      </c>
      <c r="Y416" s="11" t="s">
        <v>29</v>
      </c>
      <c r="AB416" s="11" t="s">
        <v>4120</v>
      </c>
      <c r="AC416" s="11" t="s">
        <v>1559</v>
      </c>
      <c r="AD416" s="11" t="s">
        <v>1560</v>
      </c>
      <c r="AE416" s="11" t="s">
        <v>29</v>
      </c>
      <c r="AF416" s="11" t="s">
        <v>5795</v>
      </c>
      <c r="AG416" s="11" t="s">
        <v>6989</v>
      </c>
      <c r="AH416" s="11" t="s">
        <v>6990</v>
      </c>
      <c r="AI416" s="11" t="s">
        <v>7083</v>
      </c>
      <c r="AJ416" s="11" t="s">
        <v>7108</v>
      </c>
      <c r="AK416" s="11" t="s">
        <v>7076</v>
      </c>
      <c r="AL416" s="11" t="s">
        <v>7182</v>
      </c>
      <c r="AM416" s="11" t="s">
        <v>29</v>
      </c>
      <c r="AN416" s="11" t="s">
        <v>7655</v>
      </c>
      <c r="AO416" s="11" t="s">
        <v>7335</v>
      </c>
      <c r="AP416" s="11" t="s">
        <v>7309</v>
      </c>
      <c r="AQ416" s="11" t="s">
        <v>7310</v>
      </c>
    </row>
    <row r="417" spans="1:43" ht="30" x14ac:dyDescent="0.25">
      <c r="A417" s="10">
        <v>202</v>
      </c>
      <c r="B417" s="10">
        <v>2143</v>
      </c>
      <c r="C417" s="11" t="s">
        <v>6736</v>
      </c>
      <c r="D417" s="11" t="s">
        <v>4854</v>
      </c>
      <c r="E417" s="11" t="s">
        <v>4393</v>
      </c>
      <c r="F417" s="11" t="s">
        <v>26</v>
      </c>
      <c r="G417" s="11" t="s">
        <v>27</v>
      </c>
      <c r="H417" s="11" t="s">
        <v>6617</v>
      </c>
      <c r="I417" s="11" t="s">
        <v>28</v>
      </c>
      <c r="J417" s="11" t="s">
        <v>3472</v>
      </c>
      <c r="K417" s="11" t="s">
        <v>1558</v>
      </c>
      <c r="L417" s="11" t="s">
        <v>75</v>
      </c>
      <c r="M417" s="11" t="s">
        <v>120</v>
      </c>
      <c r="N417" s="11" t="s">
        <v>151</v>
      </c>
      <c r="O417" s="11" t="s">
        <v>343</v>
      </c>
      <c r="P417" s="11" t="s">
        <v>5571</v>
      </c>
      <c r="Q417" s="11" t="s">
        <v>83</v>
      </c>
      <c r="R417" s="11" t="s">
        <v>4147</v>
      </c>
      <c r="S417" s="11" t="s">
        <v>5572</v>
      </c>
      <c r="T417" s="11" t="s">
        <v>86</v>
      </c>
      <c r="U417" s="12">
        <v>43402</v>
      </c>
      <c r="W417" s="11" t="s">
        <v>5573</v>
      </c>
      <c r="X417" s="11" t="s">
        <v>29</v>
      </c>
      <c r="Y417" s="11" t="s">
        <v>29</v>
      </c>
      <c r="AB417" s="11" t="s">
        <v>4120</v>
      </c>
      <c r="AC417" s="11" t="s">
        <v>1559</v>
      </c>
      <c r="AD417" s="11" t="s">
        <v>1560</v>
      </c>
      <c r="AE417" s="11" t="s">
        <v>29</v>
      </c>
      <c r="AF417" s="11" t="s">
        <v>5795</v>
      </c>
      <c r="AG417" s="11" t="s">
        <v>6989</v>
      </c>
      <c r="AH417" s="11" t="s">
        <v>6990</v>
      </c>
      <c r="AI417" s="11" t="s">
        <v>7083</v>
      </c>
      <c r="AJ417" s="11" t="s">
        <v>7108</v>
      </c>
      <c r="AK417" s="11" t="s">
        <v>7076</v>
      </c>
      <c r="AL417" s="11" t="s">
        <v>7182</v>
      </c>
      <c r="AM417" s="11" t="s">
        <v>29</v>
      </c>
      <c r="AN417" s="11" t="s">
        <v>7655</v>
      </c>
      <c r="AO417" s="11" t="s">
        <v>7335</v>
      </c>
      <c r="AP417" s="11" t="s">
        <v>7309</v>
      </c>
      <c r="AQ417" s="11" t="s">
        <v>7310</v>
      </c>
    </row>
    <row r="418" spans="1:43" ht="30" x14ac:dyDescent="0.25">
      <c r="A418" s="10">
        <v>202</v>
      </c>
      <c r="B418" s="10">
        <v>2134</v>
      </c>
      <c r="C418" s="11" t="s">
        <v>6736</v>
      </c>
      <c r="D418" s="11" t="s">
        <v>4854</v>
      </c>
      <c r="E418" s="11" t="s">
        <v>4393</v>
      </c>
      <c r="F418" s="11" t="s">
        <v>26</v>
      </c>
      <c r="G418" s="11" t="s">
        <v>27</v>
      </c>
      <c r="H418" s="11" t="s">
        <v>6617</v>
      </c>
      <c r="I418" s="11" t="s">
        <v>28</v>
      </c>
      <c r="J418" s="11" t="s">
        <v>3472</v>
      </c>
      <c r="K418" s="11" t="s">
        <v>1558</v>
      </c>
      <c r="L418" s="11" t="s">
        <v>75</v>
      </c>
      <c r="M418" s="11" t="s">
        <v>120</v>
      </c>
      <c r="N418" s="11" t="s">
        <v>151</v>
      </c>
      <c r="O418" s="11" t="s">
        <v>343</v>
      </c>
      <c r="P418" s="11" t="s">
        <v>5068</v>
      </c>
      <c r="Q418" s="11" t="s">
        <v>83</v>
      </c>
      <c r="R418" s="11" t="s">
        <v>2132</v>
      </c>
      <c r="S418" s="11" t="s">
        <v>1278</v>
      </c>
      <c r="T418" s="11" t="s">
        <v>5069</v>
      </c>
      <c r="U418" s="12">
        <v>43388</v>
      </c>
      <c r="W418" s="11" t="s">
        <v>5526</v>
      </c>
      <c r="X418" s="11" t="s">
        <v>29</v>
      </c>
      <c r="Y418" s="11" t="s">
        <v>29</v>
      </c>
      <c r="AB418" s="11" t="s">
        <v>4120</v>
      </c>
      <c r="AC418" s="11" t="s">
        <v>1559</v>
      </c>
      <c r="AD418" s="11" t="s">
        <v>1560</v>
      </c>
      <c r="AE418" s="11" t="s">
        <v>29</v>
      </c>
      <c r="AF418" s="11" t="s">
        <v>5795</v>
      </c>
      <c r="AG418" s="11" t="s">
        <v>6989</v>
      </c>
      <c r="AH418" s="11" t="s">
        <v>6990</v>
      </c>
      <c r="AI418" s="11" t="s">
        <v>7083</v>
      </c>
      <c r="AJ418" s="11" t="s">
        <v>7108</v>
      </c>
      <c r="AK418" s="11" t="s">
        <v>7076</v>
      </c>
      <c r="AL418" s="11" t="s">
        <v>7182</v>
      </c>
      <c r="AM418" s="11" t="s">
        <v>29</v>
      </c>
      <c r="AN418" s="11" t="s">
        <v>7655</v>
      </c>
      <c r="AO418" s="11" t="s">
        <v>7335</v>
      </c>
      <c r="AP418" s="11" t="s">
        <v>7309</v>
      </c>
      <c r="AQ418" s="11" t="s">
        <v>7310</v>
      </c>
    </row>
    <row r="419" spans="1:43" ht="30" x14ac:dyDescent="0.25">
      <c r="A419" s="10">
        <v>202</v>
      </c>
      <c r="B419" s="10">
        <v>1437</v>
      </c>
      <c r="C419" s="11" t="s">
        <v>6736</v>
      </c>
      <c r="D419" s="11" t="s">
        <v>4854</v>
      </c>
      <c r="E419" s="11" t="s">
        <v>4393</v>
      </c>
      <c r="F419" s="11" t="s">
        <v>26</v>
      </c>
      <c r="G419" s="11" t="s">
        <v>27</v>
      </c>
      <c r="H419" s="11" t="s">
        <v>6617</v>
      </c>
      <c r="I419" s="11" t="s">
        <v>28</v>
      </c>
      <c r="J419" s="11" t="s">
        <v>3472</v>
      </c>
      <c r="K419" s="11" t="s">
        <v>1558</v>
      </c>
      <c r="L419" s="11" t="s">
        <v>75</v>
      </c>
      <c r="M419" s="11" t="s">
        <v>120</v>
      </c>
      <c r="N419" s="11" t="s">
        <v>151</v>
      </c>
      <c r="O419" s="11" t="s">
        <v>343</v>
      </c>
      <c r="P419" s="11" t="s">
        <v>1569</v>
      </c>
      <c r="Q419" s="11" t="s">
        <v>34</v>
      </c>
      <c r="R419" s="11" t="s">
        <v>843</v>
      </c>
      <c r="S419" s="11" t="s">
        <v>1570</v>
      </c>
      <c r="T419" s="11" t="s">
        <v>29</v>
      </c>
      <c r="U419" s="12">
        <v>42450</v>
      </c>
      <c r="W419" s="11" t="s">
        <v>1571</v>
      </c>
      <c r="X419" s="11" t="s">
        <v>29</v>
      </c>
      <c r="Y419" s="11" t="s">
        <v>29</v>
      </c>
      <c r="AB419" s="11" t="s">
        <v>4120</v>
      </c>
      <c r="AC419" s="11" t="s">
        <v>1559</v>
      </c>
      <c r="AD419" s="11" t="s">
        <v>1560</v>
      </c>
      <c r="AE419" s="11" t="s">
        <v>29</v>
      </c>
      <c r="AF419" s="11" t="s">
        <v>5795</v>
      </c>
      <c r="AG419" s="11" t="s">
        <v>6989</v>
      </c>
      <c r="AH419" s="11" t="s">
        <v>6990</v>
      </c>
      <c r="AI419" s="11" t="s">
        <v>7083</v>
      </c>
      <c r="AJ419" s="11" t="s">
        <v>7108</v>
      </c>
      <c r="AK419" s="11" t="s">
        <v>7076</v>
      </c>
      <c r="AL419" s="11" t="s">
        <v>7182</v>
      </c>
      <c r="AM419" s="11" t="s">
        <v>29</v>
      </c>
      <c r="AN419" s="11" t="s">
        <v>7655</v>
      </c>
      <c r="AO419" s="11" t="s">
        <v>7335</v>
      </c>
      <c r="AP419" s="11" t="s">
        <v>7309</v>
      </c>
      <c r="AQ419" s="11" t="s">
        <v>7310</v>
      </c>
    </row>
    <row r="420" spans="1:43" ht="30" x14ac:dyDescent="0.25">
      <c r="A420" s="10">
        <v>202</v>
      </c>
      <c r="B420" s="10">
        <v>1435</v>
      </c>
      <c r="C420" s="11" t="s">
        <v>6736</v>
      </c>
      <c r="D420" s="11" t="s">
        <v>4854</v>
      </c>
      <c r="E420" s="11" t="s">
        <v>4393</v>
      </c>
      <c r="F420" s="11" t="s">
        <v>26</v>
      </c>
      <c r="G420" s="11" t="s">
        <v>27</v>
      </c>
      <c r="H420" s="11" t="s">
        <v>6617</v>
      </c>
      <c r="I420" s="11" t="s">
        <v>28</v>
      </c>
      <c r="J420" s="11" t="s">
        <v>3472</v>
      </c>
      <c r="K420" s="11" t="s">
        <v>1558</v>
      </c>
      <c r="L420" s="11" t="s">
        <v>75</v>
      </c>
      <c r="M420" s="11" t="s">
        <v>120</v>
      </c>
      <c r="N420" s="11" t="s">
        <v>151</v>
      </c>
      <c r="O420" s="11" t="s">
        <v>343</v>
      </c>
      <c r="P420" s="11" t="s">
        <v>1561</v>
      </c>
      <c r="Q420" s="11" t="s">
        <v>34</v>
      </c>
      <c r="R420" s="11" t="s">
        <v>1562</v>
      </c>
      <c r="S420" s="11" t="s">
        <v>1563</v>
      </c>
      <c r="T420" s="11" t="s">
        <v>707</v>
      </c>
      <c r="U420" s="12">
        <v>41153</v>
      </c>
      <c r="W420" s="11" t="s">
        <v>1564</v>
      </c>
      <c r="X420" s="11" t="s">
        <v>29</v>
      </c>
      <c r="Y420" s="11" t="s">
        <v>29</v>
      </c>
      <c r="AB420" s="11" t="s">
        <v>4120</v>
      </c>
      <c r="AC420" s="11" t="s">
        <v>1559</v>
      </c>
      <c r="AD420" s="11" t="s">
        <v>1560</v>
      </c>
      <c r="AE420" s="11" t="s">
        <v>29</v>
      </c>
      <c r="AF420" s="11" t="s">
        <v>5795</v>
      </c>
      <c r="AG420" s="11" t="s">
        <v>6989</v>
      </c>
      <c r="AH420" s="11" t="s">
        <v>6990</v>
      </c>
      <c r="AI420" s="11" t="s">
        <v>7083</v>
      </c>
      <c r="AJ420" s="11" t="s">
        <v>7108</v>
      </c>
      <c r="AK420" s="11" t="s">
        <v>7076</v>
      </c>
      <c r="AL420" s="11" t="s">
        <v>7182</v>
      </c>
      <c r="AM420" s="11" t="s">
        <v>29</v>
      </c>
      <c r="AN420" s="11" t="s">
        <v>7655</v>
      </c>
      <c r="AO420" s="11" t="s">
        <v>7335</v>
      </c>
      <c r="AP420" s="11" t="s">
        <v>7309</v>
      </c>
      <c r="AQ420" s="11" t="s">
        <v>7310</v>
      </c>
    </row>
    <row r="421" spans="1:43" ht="30" x14ac:dyDescent="0.25">
      <c r="A421" s="10">
        <v>322</v>
      </c>
      <c r="B421" s="10">
        <v>1885</v>
      </c>
      <c r="C421" s="11" t="s">
        <v>6779</v>
      </c>
      <c r="D421" s="11" t="s">
        <v>4854</v>
      </c>
      <c r="E421" s="11" t="s">
        <v>415</v>
      </c>
      <c r="F421" s="11" t="s">
        <v>26</v>
      </c>
      <c r="G421" s="11" t="s">
        <v>27</v>
      </c>
      <c r="H421" s="11" t="s">
        <v>6617</v>
      </c>
      <c r="I421" s="11" t="s">
        <v>28</v>
      </c>
      <c r="J421" s="11" t="s">
        <v>3472</v>
      </c>
      <c r="K421" s="11" t="s">
        <v>4396</v>
      </c>
      <c r="L421" s="11" t="s">
        <v>75</v>
      </c>
      <c r="M421" s="11" t="s">
        <v>120</v>
      </c>
      <c r="N421" s="11" t="s">
        <v>151</v>
      </c>
      <c r="O421" s="11" t="s">
        <v>343</v>
      </c>
      <c r="P421" s="11" t="s">
        <v>6496</v>
      </c>
      <c r="Q421" s="11" t="s">
        <v>4243</v>
      </c>
      <c r="R421" s="11" t="s">
        <v>4252</v>
      </c>
      <c r="S421" s="11" t="s">
        <v>6497</v>
      </c>
      <c r="T421" s="11" t="s">
        <v>4253</v>
      </c>
      <c r="U421" s="12">
        <v>43038</v>
      </c>
      <c r="W421" s="11" t="s">
        <v>4254</v>
      </c>
      <c r="X421" s="11" t="s">
        <v>29</v>
      </c>
      <c r="Y421" s="11" t="s">
        <v>29</v>
      </c>
      <c r="AB421" s="11" t="s">
        <v>4395</v>
      </c>
      <c r="AC421" s="11" t="s">
        <v>4397</v>
      </c>
      <c r="AD421" s="11" t="s">
        <v>29</v>
      </c>
      <c r="AE421" s="11" t="s">
        <v>29</v>
      </c>
      <c r="AF421" s="11" t="s">
        <v>5795</v>
      </c>
      <c r="AG421" s="11" t="s">
        <v>6989</v>
      </c>
      <c r="AH421" s="11" t="s">
        <v>6990</v>
      </c>
      <c r="AI421" s="11" t="s">
        <v>7083</v>
      </c>
      <c r="AJ421" s="11" t="s">
        <v>7108</v>
      </c>
      <c r="AK421" s="11" t="s">
        <v>7076</v>
      </c>
      <c r="AL421" s="11" t="s">
        <v>7182</v>
      </c>
      <c r="AM421" s="11" t="s">
        <v>29</v>
      </c>
      <c r="AN421" s="11" t="s">
        <v>7655</v>
      </c>
      <c r="AO421" s="11" t="s">
        <v>7335</v>
      </c>
      <c r="AP421" s="11" t="s">
        <v>7309</v>
      </c>
      <c r="AQ421" s="11" t="s">
        <v>7310</v>
      </c>
    </row>
    <row r="422" spans="1:43" ht="30" x14ac:dyDescent="0.25">
      <c r="A422" s="10">
        <v>322</v>
      </c>
      <c r="B422" s="10">
        <v>1882</v>
      </c>
      <c r="C422" s="11" t="s">
        <v>6779</v>
      </c>
      <c r="D422" s="11" t="s">
        <v>4854</v>
      </c>
      <c r="E422" s="11" t="s">
        <v>415</v>
      </c>
      <c r="F422" s="11" t="s">
        <v>26</v>
      </c>
      <c r="G422" s="11" t="s">
        <v>27</v>
      </c>
      <c r="H422" s="11" t="s">
        <v>6617</v>
      </c>
      <c r="I422" s="11" t="s">
        <v>28</v>
      </c>
      <c r="J422" s="11" t="s">
        <v>3472</v>
      </c>
      <c r="K422" s="11" t="s">
        <v>4396</v>
      </c>
      <c r="L422" s="11" t="s">
        <v>75</v>
      </c>
      <c r="M422" s="11" t="s">
        <v>120</v>
      </c>
      <c r="N422" s="11" t="s">
        <v>151</v>
      </c>
      <c r="O422" s="11" t="s">
        <v>343</v>
      </c>
      <c r="P422" s="11" t="s">
        <v>4242</v>
      </c>
      <c r="Q422" s="11" t="s">
        <v>4243</v>
      </c>
      <c r="R422" s="11" t="s">
        <v>648</v>
      </c>
      <c r="S422" s="11" t="s">
        <v>1028</v>
      </c>
      <c r="T422" s="11" t="s">
        <v>4244</v>
      </c>
      <c r="U422" s="12">
        <v>43038</v>
      </c>
      <c r="W422" s="11" t="s">
        <v>4245</v>
      </c>
      <c r="X422" s="11" t="s">
        <v>29</v>
      </c>
      <c r="Y422" s="11" t="s">
        <v>29</v>
      </c>
      <c r="AB422" s="11" t="s">
        <v>4395</v>
      </c>
      <c r="AC422" s="11" t="s">
        <v>4397</v>
      </c>
      <c r="AD422" s="11" t="s">
        <v>29</v>
      </c>
      <c r="AE422" s="11" t="s">
        <v>29</v>
      </c>
      <c r="AF422" s="11" t="s">
        <v>5795</v>
      </c>
      <c r="AG422" s="11" t="s">
        <v>6989</v>
      </c>
      <c r="AH422" s="11" t="s">
        <v>6990</v>
      </c>
      <c r="AI422" s="11" t="s">
        <v>7083</v>
      </c>
      <c r="AJ422" s="11" t="s">
        <v>7108</v>
      </c>
      <c r="AK422" s="11" t="s">
        <v>7076</v>
      </c>
      <c r="AL422" s="11" t="s">
        <v>7182</v>
      </c>
      <c r="AM422" s="11" t="s">
        <v>29</v>
      </c>
      <c r="AN422" s="11" t="s">
        <v>7655</v>
      </c>
      <c r="AO422" s="11" t="s">
        <v>7335</v>
      </c>
      <c r="AP422" s="11" t="s">
        <v>7309</v>
      </c>
      <c r="AQ422" s="11" t="s">
        <v>7310</v>
      </c>
    </row>
    <row r="423" spans="1:43" ht="30" x14ac:dyDescent="0.25">
      <c r="A423" s="10">
        <v>322</v>
      </c>
      <c r="B423" s="10">
        <v>1883</v>
      </c>
      <c r="C423" s="11" t="s">
        <v>6779</v>
      </c>
      <c r="D423" s="11" t="s">
        <v>4854</v>
      </c>
      <c r="E423" s="11" t="s">
        <v>415</v>
      </c>
      <c r="F423" s="11" t="s">
        <v>26</v>
      </c>
      <c r="G423" s="11" t="s">
        <v>27</v>
      </c>
      <c r="H423" s="11" t="s">
        <v>6617</v>
      </c>
      <c r="I423" s="11" t="s">
        <v>28</v>
      </c>
      <c r="J423" s="11" t="s">
        <v>3472</v>
      </c>
      <c r="K423" s="11" t="s">
        <v>4396</v>
      </c>
      <c r="L423" s="11" t="s">
        <v>75</v>
      </c>
      <c r="M423" s="11" t="s">
        <v>120</v>
      </c>
      <c r="N423" s="11" t="s">
        <v>151</v>
      </c>
      <c r="O423" s="11" t="s">
        <v>343</v>
      </c>
      <c r="P423" s="11" t="s">
        <v>4246</v>
      </c>
      <c r="Q423" s="11" t="s">
        <v>4243</v>
      </c>
      <c r="R423" s="11" t="s">
        <v>1321</v>
      </c>
      <c r="S423" s="11" t="s">
        <v>4247</v>
      </c>
      <c r="T423" s="11" t="s">
        <v>29</v>
      </c>
      <c r="U423" s="12">
        <v>43038</v>
      </c>
      <c r="W423" s="11" t="s">
        <v>4248</v>
      </c>
      <c r="X423" s="11" t="s">
        <v>29</v>
      </c>
      <c r="Y423" s="11" t="s">
        <v>29</v>
      </c>
      <c r="AB423" s="11" t="s">
        <v>4395</v>
      </c>
      <c r="AC423" s="11" t="s">
        <v>4397</v>
      </c>
      <c r="AD423" s="11" t="s">
        <v>29</v>
      </c>
      <c r="AE423" s="11" t="s">
        <v>29</v>
      </c>
      <c r="AF423" s="11" t="s">
        <v>5795</v>
      </c>
      <c r="AG423" s="11" t="s">
        <v>6989</v>
      </c>
      <c r="AH423" s="11" t="s">
        <v>6990</v>
      </c>
      <c r="AI423" s="11" t="s">
        <v>7083</v>
      </c>
      <c r="AJ423" s="11" t="s">
        <v>7108</v>
      </c>
      <c r="AK423" s="11" t="s">
        <v>7076</v>
      </c>
      <c r="AL423" s="11" t="s">
        <v>7182</v>
      </c>
      <c r="AM423" s="11" t="s">
        <v>29</v>
      </c>
      <c r="AN423" s="11" t="s">
        <v>7655</v>
      </c>
      <c r="AO423" s="11" t="s">
        <v>7335</v>
      </c>
      <c r="AP423" s="11" t="s">
        <v>7309</v>
      </c>
      <c r="AQ423" s="11" t="s">
        <v>7310</v>
      </c>
    </row>
    <row r="424" spans="1:43" ht="30" x14ac:dyDescent="0.25">
      <c r="A424" s="10">
        <v>322</v>
      </c>
      <c r="B424" s="10">
        <v>1884</v>
      </c>
      <c r="C424" s="11" t="s">
        <v>6779</v>
      </c>
      <c r="D424" s="11" t="s">
        <v>4854</v>
      </c>
      <c r="E424" s="11" t="s">
        <v>415</v>
      </c>
      <c r="F424" s="11" t="s">
        <v>26</v>
      </c>
      <c r="G424" s="11" t="s">
        <v>27</v>
      </c>
      <c r="H424" s="11" t="s">
        <v>6617</v>
      </c>
      <c r="I424" s="11" t="s">
        <v>28</v>
      </c>
      <c r="J424" s="11" t="s">
        <v>3472</v>
      </c>
      <c r="K424" s="11" t="s">
        <v>4396</v>
      </c>
      <c r="L424" s="11" t="s">
        <v>75</v>
      </c>
      <c r="M424" s="11" t="s">
        <v>120</v>
      </c>
      <c r="N424" s="11" t="s">
        <v>151</v>
      </c>
      <c r="O424" s="11" t="s">
        <v>343</v>
      </c>
      <c r="P424" s="11" t="s">
        <v>4249</v>
      </c>
      <c r="Q424" s="11" t="s">
        <v>4243</v>
      </c>
      <c r="R424" s="11" t="s">
        <v>1223</v>
      </c>
      <c r="S424" s="11" t="s">
        <v>4250</v>
      </c>
      <c r="T424" s="11" t="s">
        <v>29</v>
      </c>
      <c r="U424" s="12">
        <v>43038</v>
      </c>
      <c r="W424" s="11" t="s">
        <v>4251</v>
      </c>
      <c r="X424" s="11" t="s">
        <v>29</v>
      </c>
      <c r="Y424" s="11" t="s">
        <v>29</v>
      </c>
      <c r="Z424" s="13"/>
      <c r="AB424" s="11" t="s">
        <v>4395</v>
      </c>
      <c r="AC424" s="11" t="s">
        <v>4397</v>
      </c>
      <c r="AD424" s="11" t="s">
        <v>29</v>
      </c>
      <c r="AE424" s="11" t="s">
        <v>29</v>
      </c>
      <c r="AF424" s="11" t="s">
        <v>5795</v>
      </c>
      <c r="AG424" s="11" t="s">
        <v>6989</v>
      </c>
      <c r="AH424" s="11" t="s">
        <v>6990</v>
      </c>
      <c r="AI424" s="11" t="s">
        <v>7083</v>
      </c>
      <c r="AJ424" s="11" t="s">
        <v>7108</v>
      </c>
      <c r="AK424" s="11" t="s">
        <v>7076</v>
      </c>
      <c r="AL424" s="11" t="s">
        <v>7182</v>
      </c>
      <c r="AM424" s="11" t="s">
        <v>29</v>
      </c>
      <c r="AN424" s="11" t="s">
        <v>7655</v>
      </c>
      <c r="AO424" s="11" t="s">
        <v>7335</v>
      </c>
      <c r="AP424" s="11" t="s">
        <v>7309</v>
      </c>
      <c r="AQ424" s="11" t="s">
        <v>7310</v>
      </c>
    </row>
    <row r="425" spans="1:43" ht="30" x14ac:dyDescent="0.25">
      <c r="A425" s="10">
        <v>322</v>
      </c>
      <c r="B425" s="10">
        <v>1881</v>
      </c>
      <c r="C425" s="11" t="s">
        <v>6779</v>
      </c>
      <c r="D425" s="11" t="s">
        <v>4854</v>
      </c>
      <c r="E425" s="11" t="s">
        <v>415</v>
      </c>
      <c r="F425" s="11" t="s">
        <v>26</v>
      </c>
      <c r="G425" s="11" t="s">
        <v>27</v>
      </c>
      <c r="H425" s="11" t="s">
        <v>6617</v>
      </c>
      <c r="I425" s="11" t="s">
        <v>28</v>
      </c>
      <c r="J425" s="11" t="s">
        <v>3472</v>
      </c>
      <c r="K425" s="11" t="s">
        <v>4396</v>
      </c>
      <c r="L425" s="11" t="s">
        <v>75</v>
      </c>
      <c r="M425" s="11" t="s">
        <v>120</v>
      </c>
      <c r="N425" s="11" t="s">
        <v>151</v>
      </c>
      <c r="O425" s="11" t="s">
        <v>343</v>
      </c>
      <c r="P425" s="11" t="s">
        <v>4239</v>
      </c>
      <c r="Q425" s="11" t="s">
        <v>34</v>
      </c>
      <c r="R425" s="11" t="s">
        <v>545</v>
      </c>
      <c r="S425" s="11" t="s">
        <v>4240</v>
      </c>
      <c r="T425" s="11" t="s">
        <v>29</v>
      </c>
      <c r="U425" s="12">
        <v>43038</v>
      </c>
      <c r="W425" s="11" t="s">
        <v>4241</v>
      </c>
      <c r="X425" s="11" t="s">
        <v>29</v>
      </c>
      <c r="Y425" s="11" t="s">
        <v>29</v>
      </c>
      <c r="AB425" s="11" t="s">
        <v>4395</v>
      </c>
      <c r="AC425" s="11" t="s">
        <v>4397</v>
      </c>
      <c r="AD425" s="11" t="s">
        <v>29</v>
      </c>
      <c r="AE425" s="11" t="s">
        <v>29</v>
      </c>
      <c r="AF425" s="11" t="s">
        <v>5795</v>
      </c>
      <c r="AG425" s="11" t="s">
        <v>6989</v>
      </c>
      <c r="AH425" s="11" t="s">
        <v>6990</v>
      </c>
      <c r="AI425" s="11" t="s">
        <v>7083</v>
      </c>
      <c r="AJ425" s="11" t="s">
        <v>7108</v>
      </c>
      <c r="AK425" s="11" t="s">
        <v>7076</v>
      </c>
      <c r="AL425" s="11" t="s">
        <v>7182</v>
      </c>
      <c r="AM425" s="11" t="s">
        <v>29</v>
      </c>
      <c r="AN425" s="11" t="s">
        <v>7655</v>
      </c>
      <c r="AO425" s="11" t="s">
        <v>7335</v>
      </c>
      <c r="AP425" s="11" t="s">
        <v>7309</v>
      </c>
      <c r="AQ425" s="11" t="s">
        <v>7310</v>
      </c>
    </row>
    <row r="426" spans="1:43" ht="30" x14ac:dyDescent="0.25">
      <c r="A426" s="10">
        <v>322</v>
      </c>
      <c r="B426" s="10">
        <v>2260</v>
      </c>
      <c r="C426" s="11" t="s">
        <v>6779</v>
      </c>
      <c r="D426" s="11" t="s">
        <v>4854</v>
      </c>
      <c r="E426" s="11" t="s">
        <v>415</v>
      </c>
      <c r="F426" s="11" t="s">
        <v>26</v>
      </c>
      <c r="G426" s="11" t="s">
        <v>27</v>
      </c>
      <c r="H426" s="11" t="s">
        <v>6617</v>
      </c>
      <c r="I426" s="11" t="s">
        <v>28</v>
      </c>
      <c r="J426" s="11" t="s">
        <v>3472</v>
      </c>
      <c r="K426" s="11" t="s">
        <v>4396</v>
      </c>
      <c r="L426" s="11" t="s">
        <v>75</v>
      </c>
      <c r="M426" s="11" t="s">
        <v>120</v>
      </c>
      <c r="N426" s="11" t="s">
        <v>151</v>
      </c>
      <c r="O426" s="11" t="s">
        <v>343</v>
      </c>
      <c r="P426" s="11" t="s">
        <v>7459</v>
      </c>
      <c r="Q426" s="11" t="s">
        <v>7460</v>
      </c>
      <c r="R426" s="11" t="s">
        <v>7461</v>
      </c>
      <c r="S426" s="11" t="s">
        <v>7462</v>
      </c>
      <c r="T426" s="11" t="s">
        <v>29</v>
      </c>
      <c r="U426" s="12"/>
      <c r="W426" s="11" t="s">
        <v>7463</v>
      </c>
      <c r="X426" s="11" t="s">
        <v>29</v>
      </c>
      <c r="Y426" s="11" t="s">
        <v>29</v>
      </c>
      <c r="AB426" s="11" t="s">
        <v>4395</v>
      </c>
      <c r="AC426" s="11" t="s">
        <v>4397</v>
      </c>
      <c r="AD426" s="11" t="s">
        <v>29</v>
      </c>
      <c r="AE426" s="11" t="s">
        <v>29</v>
      </c>
      <c r="AF426" s="11" t="s">
        <v>5795</v>
      </c>
      <c r="AG426" s="11" t="s">
        <v>6989</v>
      </c>
      <c r="AH426" s="11" t="s">
        <v>6990</v>
      </c>
      <c r="AI426" s="11" t="s">
        <v>7083</v>
      </c>
      <c r="AJ426" s="11" t="s">
        <v>7108</v>
      </c>
      <c r="AK426" s="11" t="s">
        <v>7076</v>
      </c>
      <c r="AL426" s="11" t="s">
        <v>7182</v>
      </c>
      <c r="AM426" s="11" t="s">
        <v>29</v>
      </c>
      <c r="AN426" s="11" t="s">
        <v>7655</v>
      </c>
      <c r="AO426" s="11" t="s">
        <v>7335</v>
      </c>
      <c r="AP426" s="11" t="s">
        <v>7309</v>
      </c>
      <c r="AQ426" s="11" t="s">
        <v>7310</v>
      </c>
    </row>
    <row r="427" spans="1:43" ht="30" x14ac:dyDescent="0.25">
      <c r="A427" s="10">
        <v>224</v>
      </c>
      <c r="B427" s="10">
        <v>1498</v>
      </c>
      <c r="C427" s="11" t="s">
        <v>6668</v>
      </c>
      <c r="D427" s="11" t="s">
        <v>1801</v>
      </c>
      <c r="E427" s="11" t="s">
        <v>29</v>
      </c>
      <c r="F427" s="11" t="s">
        <v>96</v>
      </c>
      <c r="G427" s="11" t="s">
        <v>27</v>
      </c>
      <c r="H427" s="11" t="s">
        <v>6669</v>
      </c>
      <c r="I427" s="11" t="s">
        <v>97</v>
      </c>
      <c r="J427" s="11" t="s">
        <v>3477</v>
      </c>
      <c r="K427" s="11" t="s">
        <v>1802</v>
      </c>
      <c r="L427" s="11" t="s">
        <v>51</v>
      </c>
      <c r="M427" s="11" t="s">
        <v>5050</v>
      </c>
      <c r="N427" s="11" t="s">
        <v>164</v>
      </c>
      <c r="O427" s="11" t="s">
        <v>4485</v>
      </c>
      <c r="P427" s="11" t="s">
        <v>1808</v>
      </c>
      <c r="Q427" s="11" t="s">
        <v>5561</v>
      </c>
      <c r="R427" s="11" t="s">
        <v>1809</v>
      </c>
      <c r="S427" s="11" t="s">
        <v>1810</v>
      </c>
      <c r="T427" s="11" t="s">
        <v>1507</v>
      </c>
      <c r="U427" s="12">
        <v>42451</v>
      </c>
      <c r="W427" s="11" t="s">
        <v>1811</v>
      </c>
      <c r="X427" s="11" t="s">
        <v>29</v>
      </c>
      <c r="Y427" s="11" t="s">
        <v>29</v>
      </c>
      <c r="AB427" s="11" t="s">
        <v>1800</v>
      </c>
      <c r="AC427" s="11" t="s">
        <v>1803</v>
      </c>
      <c r="AD427" s="11" t="s">
        <v>29</v>
      </c>
      <c r="AE427" s="11" t="s">
        <v>29</v>
      </c>
      <c r="AF427" s="11" t="s">
        <v>5742</v>
      </c>
      <c r="AG427" s="11" t="s">
        <v>6980</v>
      </c>
      <c r="AH427" s="11" t="s">
        <v>6987</v>
      </c>
      <c r="AI427" s="11" t="s">
        <v>6988</v>
      </c>
      <c r="AJ427" s="11" t="s">
        <v>7075</v>
      </c>
      <c r="AK427" s="11" t="s">
        <v>7076</v>
      </c>
      <c r="AL427" s="11" t="s">
        <v>7123</v>
      </c>
      <c r="AM427" s="11" t="s">
        <v>29</v>
      </c>
      <c r="AN427" s="11" t="s">
        <v>6991</v>
      </c>
      <c r="AO427" s="11" t="s">
        <v>7320</v>
      </c>
      <c r="AP427" s="11" t="s">
        <v>7321</v>
      </c>
      <c r="AQ427" s="11" t="s">
        <v>7319</v>
      </c>
    </row>
    <row r="428" spans="1:43" ht="30" x14ac:dyDescent="0.25">
      <c r="A428" s="10">
        <v>224</v>
      </c>
      <c r="B428" s="10">
        <v>1496</v>
      </c>
      <c r="C428" s="11" t="s">
        <v>6668</v>
      </c>
      <c r="D428" s="11" t="s">
        <v>1801</v>
      </c>
      <c r="E428" s="11" t="s">
        <v>29</v>
      </c>
      <c r="F428" s="11" t="s">
        <v>96</v>
      </c>
      <c r="G428" s="11" t="s">
        <v>27</v>
      </c>
      <c r="H428" s="11" t="s">
        <v>6669</v>
      </c>
      <c r="I428" s="11" t="s">
        <v>97</v>
      </c>
      <c r="J428" s="11" t="s">
        <v>3477</v>
      </c>
      <c r="K428" s="11" t="s">
        <v>1802</v>
      </c>
      <c r="L428" s="11" t="s">
        <v>51</v>
      </c>
      <c r="M428" s="11" t="s">
        <v>5050</v>
      </c>
      <c r="N428" s="11" t="s">
        <v>164</v>
      </c>
      <c r="O428" s="11" t="s">
        <v>4485</v>
      </c>
      <c r="P428" s="11" t="s">
        <v>1804</v>
      </c>
      <c r="Q428" s="11" t="s">
        <v>34</v>
      </c>
      <c r="R428" s="11" t="s">
        <v>103</v>
      </c>
      <c r="S428" s="11" t="s">
        <v>1805</v>
      </c>
      <c r="T428" s="11" t="s">
        <v>1481</v>
      </c>
      <c r="U428" s="12">
        <v>42562</v>
      </c>
      <c r="W428" s="11" t="s">
        <v>1806</v>
      </c>
      <c r="X428" s="11" t="s">
        <v>29</v>
      </c>
      <c r="Y428" s="11" t="s">
        <v>29</v>
      </c>
      <c r="AB428" s="11" t="s">
        <v>1800</v>
      </c>
      <c r="AC428" s="11" t="s">
        <v>1803</v>
      </c>
      <c r="AD428" s="11" t="s">
        <v>29</v>
      </c>
      <c r="AE428" s="11" t="s">
        <v>29</v>
      </c>
      <c r="AF428" s="11" t="s">
        <v>5742</v>
      </c>
      <c r="AG428" s="11" t="s">
        <v>6980</v>
      </c>
      <c r="AH428" s="11" t="s">
        <v>6987</v>
      </c>
      <c r="AI428" s="11" t="s">
        <v>6988</v>
      </c>
      <c r="AJ428" s="11" t="s">
        <v>7075</v>
      </c>
      <c r="AK428" s="11" t="s">
        <v>7076</v>
      </c>
      <c r="AL428" s="11" t="s">
        <v>7123</v>
      </c>
      <c r="AM428" s="11" t="s">
        <v>29</v>
      </c>
      <c r="AN428" s="11" t="s">
        <v>6991</v>
      </c>
      <c r="AO428" s="11" t="s">
        <v>7320</v>
      </c>
      <c r="AP428" s="11" t="s">
        <v>7321</v>
      </c>
      <c r="AQ428" s="11" t="s">
        <v>7319</v>
      </c>
    </row>
    <row r="429" spans="1:43" ht="30" x14ac:dyDescent="0.25">
      <c r="A429" s="10">
        <v>204</v>
      </c>
      <c r="B429" s="10">
        <v>1444</v>
      </c>
      <c r="C429" s="11" t="s">
        <v>6635</v>
      </c>
      <c r="D429" s="11" t="s">
        <v>94</v>
      </c>
      <c r="E429" s="11" t="s">
        <v>896</v>
      </c>
      <c r="F429" s="11" t="s">
        <v>96</v>
      </c>
      <c r="G429" s="11" t="s">
        <v>27</v>
      </c>
      <c r="H429" s="11" t="s">
        <v>6608</v>
      </c>
      <c r="I429" s="11" t="s">
        <v>97</v>
      </c>
      <c r="J429" s="11" t="s">
        <v>3476</v>
      </c>
      <c r="K429" s="11" t="s">
        <v>6994</v>
      </c>
      <c r="L429" s="11" t="s">
        <v>899</v>
      </c>
      <c r="M429" s="11" t="s">
        <v>7382</v>
      </c>
      <c r="N429" s="11" t="s">
        <v>6194</v>
      </c>
      <c r="O429" s="11" t="s">
        <v>6636</v>
      </c>
      <c r="P429" s="11" t="s">
        <v>1591</v>
      </c>
      <c r="Q429" s="11" t="s">
        <v>34</v>
      </c>
      <c r="R429" s="11" t="s">
        <v>286</v>
      </c>
      <c r="S429" s="11" t="s">
        <v>1592</v>
      </c>
      <c r="T429" s="11" t="s">
        <v>168</v>
      </c>
      <c r="U429" s="12">
        <v>41148</v>
      </c>
      <c r="W429" s="11" t="s">
        <v>1593</v>
      </c>
      <c r="X429" s="11" t="s">
        <v>29</v>
      </c>
      <c r="Y429" s="11" t="s">
        <v>29</v>
      </c>
      <c r="AB429" s="11" t="s">
        <v>1589</v>
      </c>
      <c r="AC429" s="11" t="s">
        <v>6995</v>
      </c>
      <c r="AD429" s="11" t="s">
        <v>1590</v>
      </c>
      <c r="AE429" s="11" t="s">
        <v>29</v>
      </c>
      <c r="AF429" s="11" t="s">
        <v>5726</v>
      </c>
      <c r="AG429" s="11" t="s">
        <v>6984</v>
      </c>
      <c r="AH429" s="11" t="s">
        <v>6985</v>
      </c>
      <c r="AI429" s="11" t="s">
        <v>6983</v>
      </c>
      <c r="AJ429" s="11" t="s">
        <v>7081</v>
      </c>
      <c r="AK429" s="11" t="s">
        <v>7076</v>
      </c>
      <c r="AL429" s="11" t="s">
        <v>7101</v>
      </c>
      <c r="AM429" s="11" t="s">
        <v>29</v>
      </c>
      <c r="AN429" s="11" t="s">
        <v>6991</v>
      </c>
      <c r="AO429" s="11" t="s">
        <v>7324</v>
      </c>
      <c r="AP429" s="11" t="s">
        <v>29</v>
      </c>
      <c r="AQ429" s="11" t="s">
        <v>2118</v>
      </c>
    </row>
    <row r="430" spans="1:43" ht="30" x14ac:dyDescent="0.25">
      <c r="A430" s="10">
        <v>204</v>
      </c>
      <c r="B430" s="10">
        <v>2222</v>
      </c>
      <c r="C430" s="11" t="s">
        <v>6635</v>
      </c>
      <c r="D430" s="11" t="s">
        <v>94</v>
      </c>
      <c r="E430" s="11" t="s">
        <v>896</v>
      </c>
      <c r="F430" s="11" t="s">
        <v>96</v>
      </c>
      <c r="G430" s="11" t="s">
        <v>27</v>
      </c>
      <c r="H430" s="11" t="s">
        <v>6608</v>
      </c>
      <c r="I430" s="11" t="s">
        <v>97</v>
      </c>
      <c r="J430" s="11" t="s">
        <v>3476</v>
      </c>
      <c r="K430" s="11" t="s">
        <v>6994</v>
      </c>
      <c r="L430" s="11" t="s">
        <v>899</v>
      </c>
      <c r="M430" s="11" t="s">
        <v>7382</v>
      </c>
      <c r="N430" s="11" t="s">
        <v>6194</v>
      </c>
      <c r="O430" s="11" t="s">
        <v>6636</v>
      </c>
      <c r="P430" s="11" t="s">
        <v>6847</v>
      </c>
      <c r="Q430" s="11" t="s">
        <v>34</v>
      </c>
      <c r="R430" s="11" t="s">
        <v>4356</v>
      </c>
      <c r="S430" s="11" t="s">
        <v>6848</v>
      </c>
      <c r="T430" s="11" t="s">
        <v>555</v>
      </c>
      <c r="U430" s="12">
        <v>43570</v>
      </c>
      <c r="W430" s="11" t="s">
        <v>6849</v>
      </c>
      <c r="X430" s="11" t="s">
        <v>29</v>
      </c>
      <c r="Y430" s="11" t="s">
        <v>29</v>
      </c>
      <c r="AB430" s="11" t="s">
        <v>1589</v>
      </c>
      <c r="AC430" s="11" t="s">
        <v>6995</v>
      </c>
      <c r="AD430" s="11" t="s">
        <v>1590</v>
      </c>
      <c r="AE430" s="11" t="s">
        <v>29</v>
      </c>
      <c r="AF430" s="11" t="s">
        <v>5726</v>
      </c>
      <c r="AG430" s="11" t="s">
        <v>6984</v>
      </c>
      <c r="AH430" s="11" t="s">
        <v>6985</v>
      </c>
      <c r="AI430" s="11" t="s">
        <v>6983</v>
      </c>
      <c r="AJ430" s="11" t="s">
        <v>7081</v>
      </c>
      <c r="AK430" s="11" t="s">
        <v>7076</v>
      </c>
      <c r="AL430" s="11" t="s">
        <v>7101</v>
      </c>
      <c r="AM430" s="11" t="s">
        <v>29</v>
      </c>
      <c r="AN430" s="11" t="s">
        <v>6991</v>
      </c>
      <c r="AO430" s="11" t="s">
        <v>7324</v>
      </c>
      <c r="AP430" s="11" t="s">
        <v>29</v>
      </c>
      <c r="AQ430" s="11" t="s">
        <v>2118</v>
      </c>
    </row>
    <row r="431" spans="1:43" ht="30" x14ac:dyDescent="0.25">
      <c r="A431" s="10">
        <v>144</v>
      </c>
      <c r="B431" s="10">
        <v>1265</v>
      </c>
      <c r="C431" s="11" t="s">
        <v>6812</v>
      </c>
      <c r="D431" s="11" t="s">
        <v>189</v>
      </c>
      <c r="E431" s="11" t="s">
        <v>705</v>
      </c>
      <c r="F431" s="11" t="s">
        <v>96</v>
      </c>
      <c r="G431" s="11" t="s">
        <v>27</v>
      </c>
      <c r="H431" s="11" t="s">
        <v>6608</v>
      </c>
      <c r="I431" s="11" t="s">
        <v>97</v>
      </c>
      <c r="J431" s="11" t="s">
        <v>3477</v>
      </c>
      <c r="K431" s="11" t="s">
        <v>693</v>
      </c>
      <c r="L431" s="11" t="s">
        <v>75</v>
      </c>
      <c r="M431" s="11" t="s">
        <v>120</v>
      </c>
      <c r="N431" s="11" t="s">
        <v>834</v>
      </c>
      <c r="O431" s="11" t="s">
        <v>7559</v>
      </c>
      <c r="P431" s="11" t="s">
        <v>710</v>
      </c>
      <c r="Q431" s="11" t="s">
        <v>83</v>
      </c>
      <c r="R431" s="11" t="s">
        <v>711</v>
      </c>
      <c r="S431" s="11" t="s">
        <v>712</v>
      </c>
      <c r="T431" s="11" t="s">
        <v>713</v>
      </c>
      <c r="U431" s="12">
        <v>41777</v>
      </c>
      <c r="W431" s="11" t="s">
        <v>714</v>
      </c>
      <c r="X431" s="11" t="s">
        <v>29</v>
      </c>
      <c r="Y431" s="11" t="s">
        <v>29</v>
      </c>
      <c r="AB431" s="11" t="s">
        <v>704</v>
      </c>
      <c r="AC431" s="11" t="s">
        <v>694</v>
      </c>
      <c r="AD431" s="11" t="s">
        <v>695</v>
      </c>
      <c r="AE431" s="11" t="s">
        <v>29</v>
      </c>
      <c r="AF431" s="11" t="s">
        <v>5847</v>
      </c>
      <c r="AG431" s="11" t="s">
        <v>6993</v>
      </c>
      <c r="AH431" s="11" t="s">
        <v>6987</v>
      </c>
      <c r="AI431" s="11" t="s">
        <v>7083</v>
      </c>
      <c r="AJ431" s="11" t="s">
        <v>7084</v>
      </c>
      <c r="AK431" s="11" t="s">
        <v>7076</v>
      </c>
      <c r="AL431" s="11" t="s">
        <v>7245</v>
      </c>
      <c r="AM431" s="11" t="s">
        <v>29</v>
      </c>
      <c r="AN431" s="11" t="s">
        <v>7655</v>
      </c>
      <c r="AO431" s="11" t="s">
        <v>7315</v>
      </c>
      <c r="AP431" s="11" t="s">
        <v>7316</v>
      </c>
      <c r="AQ431" s="11" t="s">
        <v>7310</v>
      </c>
    </row>
    <row r="432" spans="1:43" ht="30" x14ac:dyDescent="0.25">
      <c r="A432" s="10">
        <v>144</v>
      </c>
      <c r="B432" s="10">
        <v>1264</v>
      </c>
      <c r="C432" s="11" t="s">
        <v>6812</v>
      </c>
      <c r="D432" s="11" t="s">
        <v>189</v>
      </c>
      <c r="E432" s="11" t="s">
        <v>705</v>
      </c>
      <c r="F432" s="11" t="s">
        <v>96</v>
      </c>
      <c r="G432" s="11" t="s">
        <v>27</v>
      </c>
      <c r="H432" s="11" t="s">
        <v>6608</v>
      </c>
      <c r="I432" s="11" t="s">
        <v>97</v>
      </c>
      <c r="J432" s="11" t="s">
        <v>3477</v>
      </c>
      <c r="K432" s="11" t="s">
        <v>693</v>
      </c>
      <c r="L432" s="11" t="s">
        <v>75</v>
      </c>
      <c r="M432" s="11" t="s">
        <v>120</v>
      </c>
      <c r="N432" s="11" t="s">
        <v>834</v>
      </c>
      <c r="O432" s="11" t="s">
        <v>7559</v>
      </c>
      <c r="P432" s="11" t="s">
        <v>706</v>
      </c>
      <c r="Q432" s="11" t="s">
        <v>34</v>
      </c>
      <c r="R432" s="11" t="s">
        <v>707</v>
      </c>
      <c r="S432" s="11" t="s">
        <v>708</v>
      </c>
      <c r="T432" s="11" t="s">
        <v>107</v>
      </c>
      <c r="U432" s="12">
        <v>42370</v>
      </c>
      <c r="W432" s="11" t="s">
        <v>709</v>
      </c>
      <c r="X432" s="11" t="s">
        <v>29</v>
      </c>
      <c r="Y432" s="11" t="s">
        <v>29</v>
      </c>
      <c r="AB432" s="11" t="s">
        <v>704</v>
      </c>
      <c r="AC432" s="11" t="s">
        <v>694</v>
      </c>
      <c r="AD432" s="11" t="s">
        <v>695</v>
      </c>
      <c r="AE432" s="11" t="s">
        <v>29</v>
      </c>
      <c r="AF432" s="11" t="s">
        <v>5847</v>
      </c>
      <c r="AG432" s="11" t="s">
        <v>6993</v>
      </c>
      <c r="AH432" s="11" t="s">
        <v>6987</v>
      </c>
      <c r="AI432" s="11" t="s">
        <v>7083</v>
      </c>
      <c r="AJ432" s="11" t="s">
        <v>7084</v>
      </c>
      <c r="AK432" s="11" t="s">
        <v>7076</v>
      </c>
      <c r="AL432" s="11" t="s">
        <v>7245</v>
      </c>
      <c r="AM432" s="11" t="s">
        <v>29</v>
      </c>
      <c r="AN432" s="11" t="s">
        <v>7655</v>
      </c>
      <c r="AO432" s="11" t="s">
        <v>7315</v>
      </c>
      <c r="AP432" s="11" t="s">
        <v>7316</v>
      </c>
      <c r="AQ432" s="11" t="s">
        <v>7310</v>
      </c>
    </row>
    <row r="433" spans="1:43" ht="30" x14ac:dyDescent="0.25">
      <c r="A433" s="10">
        <v>144</v>
      </c>
      <c r="B433" s="10">
        <v>1887</v>
      </c>
      <c r="C433" s="11" t="s">
        <v>6812</v>
      </c>
      <c r="D433" s="11" t="s">
        <v>189</v>
      </c>
      <c r="E433" s="11" t="s">
        <v>705</v>
      </c>
      <c r="F433" s="11" t="s">
        <v>96</v>
      </c>
      <c r="G433" s="11" t="s">
        <v>27</v>
      </c>
      <c r="H433" s="11" t="s">
        <v>6608</v>
      </c>
      <c r="I433" s="11" t="s">
        <v>97</v>
      </c>
      <c r="J433" s="11" t="s">
        <v>3781</v>
      </c>
      <c r="K433" s="11" t="s">
        <v>693</v>
      </c>
      <c r="L433" s="11" t="s">
        <v>75</v>
      </c>
      <c r="M433" s="11" t="s">
        <v>120</v>
      </c>
      <c r="N433" s="11" t="s">
        <v>834</v>
      </c>
      <c r="O433" s="11" t="s">
        <v>7559</v>
      </c>
      <c r="P433" s="11" t="s">
        <v>4341</v>
      </c>
      <c r="Q433" s="11" t="s">
        <v>34</v>
      </c>
      <c r="R433" s="11" t="s">
        <v>4269</v>
      </c>
      <c r="S433" s="11" t="s">
        <v>2298</v>
      </c>
      <c r="T433" s="11" t="s">
        <v>4270</v>
      </c>
      <c r="U433" s="12">
        <v>43038</v>
      </c>
      <c r="W433" s="11" t="s">
        <v>4271</v>
      </c>
      <c r="X433" s="11" t="s">
        <v>29</v>
      </c>
      <c r="Y433" s="11" t="s">
        <v>29</v>
      </c>
      <c r="AB433" s="11" t="s">
        <v>704</v>
      </c>
      <c r="AC433" s="11" t="s">
        <v>694</v>
      </c>
      <c r="AD433" s="11" t="s">
        <v>695</v>
      </c>
      <c r="AE433" s="11" t="s">
        <v>29</v>
      </c>
      <c r="AF433" s="11" t="s">
        <v>5847</v>
      </c>
      <c r="AG433" s="11" t="s">
        <v>6993</v>
      </c>
      <c r="AH433" s="11" t="s">
        <v>6987</v>
      </c>
      <c r="AI433" s="11" t="s">
        <v>7083</v>
      </c>
      <c r="AJ433" s="11" t="s">
        <v>7084</v>
      </c>
      <c r="AK433" s="11" t="s">
        <v>7076</v>
      </c>
      <c r="AL433" s="11" t="s">
        <v>7245</v>
      </c>
      <c r="AM433" s="11" t="s">
        <v>29</v>
      </c>
      <c r="AN433" s="11" t="s">
        <v>7655</v>
      </c>
      <c r="AO433" s="11" t="s">
        <v>7315</v>
      </c>
      <c r="AP433" s="11" t="s">
        <v>7316</v>
      </c>
      <c r="AQ433" s="11" t="s">
        <v>7310</v>
      </c>
    </row>
    <row r="434" spans="1:43" ht="30" x14ac:dyDescent="0.25">
      <c r="A434" s="10">
        <v>144</v>
      </c>
      <c r="B434" s="10">
        <v>1269</v>
      </c>
      <c r="C434" s="11" t="s">
        <v>6812</v>
      </c>
      <c r="D434" s="11" t="s">
        <v>189</v>
      </c>
      <c r="E434" s="11" t="s">
        <v>705</v>
      </c>
      <c r="F434" s="11" t="s">
        <v>96</v>
      </c>
      <c r="G434" s="11" t="s">
        <v>27</v>
      </c>
      <c r="H434" s="11" t="s">
        <v>6608</v>
      </c>
      <c r="I434" s="11" t="s">
        <v>97</v>
      </c>
      <c r="J434" s="11" t="s">
        <v>3477</v>
      </c>
      <c r="K434" s="11" t="s">
        <v>693</v>
      </c>
      <c r="L434" s="11" t="s">
        <v>75</v>
      </c>
      <c r="M434" s="11" t="s">
        <v>120</v>
      </c>
      <c r="N434" s="11" t="s">
        <v>834</v>
      </c>
      <c r="O434" s="11" t="s">
        <v>7559</v>
      </c>
      <c r="P434" s="11" t="s">
        <v>728</v>
      </c>
      <c r="Q434" s="11" t="s">
        <v>34</v>
      </c>
      <c r="R434" s="11" t="s">
        <v>729</v>
      </c>
      <c r="S434" s="11" t="s">
        <v>730</v>
      </c>
      <c r="T434" s="11" t="s">
        <v>731</v>
      </c>
      <c r="U434" s="12">
        <v>41525</v>
      </c>
      <c r="W434" s="11" t="s">
        <v>732</v>
      </c>
      <c r="X434" s="11" t="s">
        <v>29</v>
      </c>
      <c r="Y434" s="11" t="s">
        <v>29</v>
      </c>
      <c r="AB434" s="11" t="s">
        <v>704</v>
      </c>
      <c r="AC434" s="11" t="s">
        <v>694</v>
      </c>
      <c r="AD434" s="11" t="s">
        <v>695</v>
      </c>
      <c r="AE434" s="11" t="s">
        <v>29</v>
      </c>
      <c r="AF434" s="11" t="s">
        <v>5847</v>
      </c>
      <c r="AG434" s="11" t="s">
        <v>6993</v>
      </c>
      <c r="AH434" s="11" t="s">
        <v>6987</v>
      </c>
      <c r="AI434" s="11" t="s">
        <v>7083</v>
      </c>
      <c r="AJ434" s="11" t="s">
        <v>7084</v>
      </c>
      <c r="AK434" s="11" t="s">
        <v>7076</v>
      </c>
      <c r="AL434" s="11" t="s">
        <v>7245</v>
      </c>
      <c r="AM434" s="11" t="s">
        <v>29</v>
      </c>
      <c r="AN434" s="11" t="s">
        <v>7655</v>
      </c>
      <c r="AO434" s="11" t="s">
        <v>7315</v>
      </c>
      <c r="AP434" s="11" t="s">
        <v>7316</v>
      </c>
      <c r="AQ434" s="11" t="s">
        <v>7310</v>
      </c>
    </row>
    <row r="435" spans="1:43" ht="30" x14ac:dyDescent="0.25">
      <c r="A435" s="10">
        <v>385</v>
      </c>
      <c r="B435" s="10">
        <v>1267</v>
      </c>
      <c r="C435" s="11" t="s">
        <v>6812</v>
      </c>
      <c r="D435" s="11" t="s">
        <v>4865</v>
      </c>
      <c r="E435" s="11" t="s">
        <v>4340</v>
      </c>
      <c r="F435" s="11" t="s">
        <v>456</v>
      </c>
      <c r="G435" s="11" t="s">
        <v>27</v>
      </c>
      <c r="H435" s="11" t="s">
        <v>6622</v>
      </c>
      <c r="I435" s="11" t="s">
        <v>28</v>
      </c>
      <c r="J435" s="11" t="s">
        <v>3477</v>
      </c>
      <c r="K435" s="11" t="s">
        <v>693</v>
      </c>
      <c r="L435" s="11" t="s">
        <v>6095</v>
      </c>
      <c r="M435" s="11" t="s">
        <v>120</v>
      </c>
      <c r="N435" s="11" t="s">
        <v>834</v>
      </c>
      <c r="O435" s="11" t="s">
        <v>3621</v>
      </c>
      <c r="P435" s="11" t="s">
        <v>720</v>
      </c>
      <c r="Q435" s="11" t="s">
        <v>34</v>
      </c>
      <c r="R435" s="11" t="s">
        <v>632</v>
      </c>
      <c r="S435" s="11" t="s">
        <v>721</v>
      </c>
      <c r="T435" s="11" t="s">
        <v>29</v>
      </c>
      <c r="U435" s="12">
        <v>41122</v>
      </c>
      <c r="W435" s="11" t="s">
        <v>722</v>
      </c>
      <c r="X435" s="11" t="s">
        <v>29</v>
      </c>
      <c r="Y435" s="11" t="s">
        <v>29</v>
      </c>
      <c r="Z435">
        <v>43599</v>
      </c>
      <c r="AB435" s="11" t="s">
        <v>29</v>
      </c>
      <c r="AC435" s="11" t="s">
        <v>7070</v>
      </c>
      <c r="AD435" s="11" t="s">
        <v>29</v>
      </c>
      <c r="AE435" s="11" t="s">
        <v>29</v>
      </c>
      <c r="AF435" s="11" t="s">
        <v>7073</v>
      </c>
      <c r="AG435" s="11" t="s">
        <v>6986</v>
      </c>
      <c r="AH435" s="11" t="s">
        <v>6987</v>
      </c>
      <c r="AI435" s="11" t="s">
        <v>7083</v>
      </c>
      <c r="AJ435" s="11" t="s">
        <v>7084</v>
      </c>
      <c r="AK435" s="11" t="s">
        <v>7076</v>
      </c>
      <c r="AL435" s="11" t="s">
        <v>7247</v>
      </c>
      <c r="AM435" s="11" t="s">
        <v>29</v>
      </c>
      <c r="AN435" s="11" t="s">
        <v>7655</v>
      </c>
      <c r="AO435" s="11" t="s">
        <v>7315</v>
      </c>
      <c r="AP435" s="11" t="s">
        <v>7316</v>
      </c>
      <c r="AQ435" s="11" t="s">
        <v>7310</v>
      </c>
    </row>
    <row r="436" spans="1:43" ht="30" x14ac:dyDescent="0.25">
      <c r="A436" s="10">
        <v>144</v>
      </c>
      <c r="B436" s="10">
        <v>1267</v>
      </c>
      <c r="C436" s="11" t="s">
        <v>6812</v>
      </c>
      <c r="D436" s="11" t="s">
        <v>189</v>
      </c>
      <c r="E436" s="11" t="s">
        <v>705</v>
      </c>
      <c r="F436" s="11" t="s">
        <v>96</v>
      </c>
      <c r="G436" s="11" t="s">
        <v>27</v>
      </c>
      <c r="H436" s="11" t="s">
        <v>6608</v>
      </c>
      <c r="I436" s="11" t="s">
        <v>97</v>
      </c>
      <c r="J436" s="11" t="s">
        <v>3477</v>
      </c>
      <c r="K436" s="11" t="s">
        <v>693</v>
      </c>
      <c r="L436" s="11" t="s">
        <v>75</v>
      </c>
      <c r="M436" s="11" t="s">
        <v>120</v>
      </c>
      <c r="N436" s="11" t="s">
        <v>834</v>
      </c>
      <c r="O436" s="11" t="s">
        <v>7559</v>
      </c>
      <c r="P436" s="11" t="s">
        <v>720</v>
      </c>
      <c r="Q436" s="11" t="s">
        <v>34</v>
      </c>
      <c r="R436" s="11" t="s">
        <v>632</v>
      </c>
      <c r="S436" s="11" t="s">
        <v>721</v>
      </c>
      <c r="T436" s="11" t="s">
        <v>29</v>
      </c>
      <c r="U436" s="12">
        <v>41122</v>
      </c>
      <c r="W436" s="11" t="s">
        <v>722</v>
      </c>
      <c r="X436" s="11" t="s">
        <v>29</v>
      </c>
      <c r="Y436" s="11" t="s">
        <v>29</v>
      </c>
      <c r="AB436" s="11" t="s">
        <v>704</v>
      </c>
      <c r="AC436" s="11" t="s">
        <v>694</v>
      </c>
      <c r="AD436" s="11" t="s">
        <v>695</v>
      </c>
      <c r="AE436" s="11" t="s">
        <v>29</v>
      </c>
      <c r="AF436" s="11" t="s">
        <v>5847</v>
      </c>
      <c r="AG436" s="11" t="s">
        <v>6993</v>
      </c>
      <c r="AH436" s="11" t="s">
        <v>6987</v>
      </c>
      <c r="AI436" s="11" t="s">
        <v>7083</v>
      </c>
      <c r="AJ436" s="11" t="s">
        <v>7084</v>
      </c>
      <c r="AK436" s="11" t="s">
        <v>7076</v>
      </c>
      <c r="AL436" s="11" t="s">
        <v>7245</v>
      </c>
      <c r="AM436" s="11" t="s">
        <v>29</v>
      </c>
      <c r="AN436" s="11" t="s">
        <v>7655</v>
      </c>
      <c r="AO436" s="11" t="s">
        <v>7315</v>
      </c>
      <c r="AP436" s="11" t="s">
        <v>7316</v>
      </c>
      <c r="AQ436" s="11" t="s">
        <v>7310</v>
      </c>
    </row>
    <row r="437" spans="1:43" ht="30" x14ac:dyDescent="0.25">
      <c r="A437" s="10">
        <v>144</v>
      </c>
      <c r="B437" s="10">
        <v>1852</v>
      </c>
      <c r="C437" s="11" t="s">
        <v>6812</v>
      </c>
      <c r="D437" s="11" t="s">
        <v>189</v>
      </c>
      <c r="E437" s="11" t="s">
        <v>705</v>
      </c>
      <c r="F437" s="11" t="s">
        <v>96</v>
      </c>
      <c r="G437" s="11" t="s">
        <v>27</v>
      </c>
      <c r="H437" s="11" t="s">
        <v>6608</v>
      </c>
      <c r="I437" s="11" t="s">
        <v>97</v>
      </c>
      <c r="J437" s="11" t="s">
        <v>3781</v>
      </c>
      <c r="K437" s="11" t="s">
        <v>693</v>
      </c>
      <c r="L437" s="11" t="s">
        <v>75</v>
      </c>
      <c r="M437" s="11" t="s">
        <v>120</v>
      </c>
      <c r="N437" s="11" t="s">
        <v>834</v>
      </c>
      <c r="O437" s="11" t="s">
        <v>7559</v>
      </c>
      <c r="P437" s="11" t="s">
        <v>4155</v>
      </c>
      <c r="Q437" s="11" t="s">
        <v>34</v>
      </c>
      <c r="R437" s="11" t="s">
        <v>1959</v>
      </c>
      <c r="S437" s="11" t="s">
        <v>4156</v>
      </c>
      <c r="T437" s="11" t="s">
        <v>2555</v>
      </c>
      <c r="U437" s="12">
        <v>42983</v>
      </c>
      <c r="W437" s="11" t="s">
        <v>4157</v>
      </c>
      <c r="X437" s="11" t="s">
        <v>29</v>
      </c>
      <c r="Y437" s="11" t="s">
        <v>29</v>
      </c>
      <c r="AB437" s="11" t="s">
        <v>704</v>
      </c>
      <c r="AC437" s="11" t="s">
        <v>694</v>
      </c>
      <c r="AD437" s="11" t="s">
        <v>695</v>
      </c>
      <c r="AE437" s="11" t="s">
        <v>29</v>
      </c>
      <c r="AF437" s="11" t="s">
        <v>5847</v>
      </c>
      <c r="AG437" s="11" t="s">
        <v>6993</v>
      </c>
      <c r="AH437" s="11" t="s">
        <v>6987</v>
      </c>
      <c r="AI437" s="11" t="s">
        <v>7083</v>
      </c>
      <c r="AJ437" s="11" t="s">
        <v>7084</v>
      </c>
      <c r="AK437" s="11" t="s">
        <v>7076</v>
      </c>
      <c r="AL437" s="11" t="s">
        <v>7245</v>
      </c>
      <c r="AM437" s="11" t="s">
        <v>29</v>
      </c>
      <c r="AN437" s="11" t="s">
        <v>7655</v>
      </c>
      <c r="AO437" s="11" t="s">
        <v>7315</v>
      </c>
      <c r="AP437" s="11" t="s">
        <v>7316</v>
      </c>
      <c r="AQ437" s="11" t="s">
        <v>7310</v>
      </c>
    </row>
    <row r="438" spans="1:43" ht="30" x14ac:dyDescent="0.25">
      <c r="A438" s="10">
        <v>144</v>
      </c>
      <c r="B438" s="10">
        <v>2005</v>
      </c>
      <c r="C438" s="11" t="s">
        <v>6812</v>
      </c>
      <c r="D438" s="11" t="s">
        <v>189</v>
      </c>
      <c r="E438" s="11" t="s">
        <v>705</v>
      </c>
      <c r="F438" s="11" t="s">
        <v>96</v>
      </c>
      <c r="G438" s="11" t="s">
        <v>27</v>
      </c>
      <c r="H438" s="11" t="s">
        <v>6608</v>
      </c>
      <c r="I438" s="11" t="s">
        <v>97</v>
      </c>
      <c r="J438" s="11" t="s">
        <v>3477</v>
      </c>
      <c r="K438" s="11" t="s">
        <v>693</v>
      </c>
      <c r="L438" s="11" t="s">
        <v>75</v>
      </c>
      <c r="M438" s="11" t="s">
        <v>120</v>
      </c>
      <c r="N438" s="11" t="s">
        <v>834</v>
      </c>
      <c r="O438" s="11" t="s">
        <v>7559</v>
      </c>
      <c r="P438" s="11" t="s">
        <v>4907</v>
      </c>
      <c r="Q438" s="11" t="s">
        <v>34</v>
      </c>
      <c r="R438" s="11" t="s">
        <v>107</v>
      </c>
      <c r="S438" s="11" t="s">
        <v>4908</v>
      </c>
      <c r="T438" s="11" t="s">
        <v>1032</v>
      </c>
      <c r="U438" s="12"/>
      <c r="W438" s="11" t="s">
        <v>4909</v>
      </c>
      <c r="X438" s="11" t="s">
        <v>29</v>
      </c>
      <c r="Y438" s="11" t="s">
        <v>29</v>
      </c>
      <c r="Z438" s="13"/>
      <c r="AB438" s="11" t="s">
        <v>704</v>
      </c>
      <c r="AC438" s="11" t="s">
        <v>694</v>
      </c>
      <c r="AD438" s="11" t="s">
        <v>695</v>
      </c>
      <c r="AE438" s="11" t="s">
        <v>29</v>
      </c>
      <c r="AF438" s="11" t="s">
        <v>5847</v>
      </c>
      <c r="AG438" s="11" t="s">
        <v>6993</v>
      </c>
      <c r="AH438" s="11" t="s">
        <v>6987</v>
      </c>
      <c r="AI438" s="11" t="s">
        <v>7083</v>
      </c>
      <c r="AJ438" s="11" t="s">
        <v>7084</v>
      </c>
      <c r="AK438" s="11" t="s">
        <v>7076</v>
      </c>
      <c r="AL438" s="11" t="s">
        <v>7245</v>
      </c>
      <c r="AM438" s="11" t="s">
        <v>29</v>
      </c>
      <c r="AN438" s="11" t="s">
        <v>7655</v>
      </c>
      <c r="AO438" s="11" t="s">
        <v>7315</v>
      </c>
      <c r="AP438" s="11" t="s">
        <v>7316</v>
      </c>
      <c r="AQ438" s="11" t="s">
        <v>7310</v>
      </c>
    </row>
    <row r="439" spans="1:43" ht="30" x14ac:dyDescent="0.25">
      <c r="A439" s="10">
        <v>143</v>
      </c>
      <c r="B439" s="10">
        <v>1263</v>
      </c>
      <c r="C439" s="11" t="s">
        <v>6612</v>
      </c>
      <c r="D439" s="11" t="s">
        <v>473</v>
      </c>
      <c r="E439" s="11" t="s">
        <v>1998</v>
      </c>
      <c r="F439" s="11" t="s">
        <v>96</v>
      </c>
      <c r="G439" s="11" t="s">
        <v>27</v>
      </c>
      <c r="H439" s="11" t="s">
        <v>6613</v>
      </c>
      <c r="I439" s="11" t="s">
        <v>97</v>
      </c>
      <c r="J439" s="11" t="s">
        <v>3476</v>
      </c>
      <c r="K439" s="11" t="s">
        <v>4743</v>
      </c>
      <c r="L439" s="11" t="s">
        <v>75</v>
      </c>
      <c r="M439" s="11" t="s">
        <v>120</v>
      </c>
      <c r="N439" s="11" t="s">
        <v>834</v>
      </c>
      <c r="O439" s="11" t="s">
        <v>7560</v>
      </c>
      <c r="P439" s="11" t="s">
        <v>700</v>
      </c>
      <c r="Q439" s="11" t="s">
        <v>34</v>
      </c>
      <c r="R439" s="11" t="s">
        <v>701</v>
      </c>
      <c r="S439" s="11" t="s">
        <v>702</v>
      </c>
      <c r="T439" s="11" t="s">
        <v>29</v>
      </c>
      <c r="U439" s="12">
        <v>42009</v>
      </c>
      <c r="W439" s="11" t="s">
        <v>703</v>
      </c>
      <c r="X439" s="11" t="s">
        <v>29</v>
      </c>
      <c r="Y439" s="11" t="s">
        <v>29</v>
      </c>
      <c r="Z439" s="13"/>
      <c r="AB439" s="11" t="s">
        <v>692</v>
      </c>
      <c r="AC439" s="11" t="s">
        <v>4811</v>
      </c>
      <c r="AD439" s="11" t="s">
        <v>695</v>
      </c>
      <c r="AE439" s="11" t="s">
        <v>29</v>
      </c>
      <c r="AF439" s="11" t="s">
        <v>5712</v>
      </c>
      <c r="AG439" s="11" t="s">
        <v>6986</v>
      </c>
      <c r="AH439" s="11" t="s">
        <v>6987</v>
      </c>
      <c r="AI439" s="11" t="s">
        <v>7083</v>
      </c>
      <c r="AJ439" s="11" t="s">
        <v>7084</v>
      </c>
      <c r="AK439" s="11" t="s">
        <v>7076</v>
      </c>
      <c r="AL439" s="11" t="s">
        <v>7085</v>
      </c>
      <c r="AM439" s="11" t="s">
        <v>29</v>
      </c>
      <c r="AN439" s="11" t="s">
        <v>7655</v>
      </c>
      <c r="AO439" s="11" t="s">
        <v>7315</v>
      </c>
      <c r="AP439" s="11" t="s">
        <v>7316</v>
      </c>
      <c r="AQ439" s="11" t="s">
        <v>7310</v>
      </c>
    </row>
    <row r="440" spans="1:43" ht="30" x14ac:dyDescent="0.25">
      <c r="A440" s="10">
        <v>143</v>
      </c>
      <c r="B440" s="10">
        <v>1871</v>
      </c>
      <c r="C440" s="11" t="s">
        <v>6612</v>
      </c>
      <c r="D440" s="11" t="s">
        <v>473</v>
      </c>
      <c r="E440" s="11" t="s">
        <v>1998</v>
      </c>
      <c r="F440" s="11" t="s">
        <v>96</v>
      </c>
      <c r="G440" s="11" t="s">
        <v>27</v>
      </c>
      <c r="H440" s="11" t="s">
        <v>6613</v>
      </c>
      <c r="I440" s="11" t="s">
        <v>97</v>
      </c>
      <c r="J440" s="11" t="s">
        <v>3476</v>
      </c>
      <c r="K440" s="11" t="s">
        <v>4743</v>
      </c>
      <c r="L440" s="11" t="s">
        <v>75</v>
      </c>
      <c r="M440" s="11" t="s">
        <v>120</v>
      </c>
      <c r="N440" s="11" t="s">
        <v>834</v>
      </c>
      <c r="O440" s="11" t="s">
        <v>7560</v>
      </c>
      <c r="P440" s="11" t="s">
        <v>4201</v>
      </c>
      <c r="Q440" s="11" t="s">
        <v>5561</v>
      </c>
      <c r="R440" s="11" t="s">
        <v>4202</v>
      </c>
      <c r="S440" s="11" t="s">
        <v>4203</v>
      </c>
      <c r="T440" s="11" t="s">
        <v>256</v>
      </c>
      <c r="U440" s="12">
        <v>43052</v>
      </c>
      <c r="W440" s="11" t="s">
        <v>4204</v>
      </c>
      <c r="X440" s="11" t="s">
        <v>29</v>
      </c>
      <c r="Y440" s="11" t="s">
        <v>29</v>
      </c>
      <c r="Z440" s="13"/>
      <c r="AB440" s="11" t="s">
        <v>692</v>
      </c>
      <c r="AC440" s="11" t="s">
        <v>4811</v>
      </c>
      <c r="AD440" s="11" t="s">
        <v>695</v>
      </c>
      <c r="AE440" s="11" t="s">
        <v>29</v>
      </c>
      <c r="AF440" s="11" t="s">
        <v>5712</v>
      </c>
      <c r="AG440" s="11" t="s">
        <v>6986</v>
      </c>
      <c r="AH440" s="11" t="s">
        <v>6987</v>
      </c>
      <c r="AI440" s="11" t="s">
        <v>7083</v>
      </c>
      <c r="AJ440" s="11" t="s">
        <v>7084</v>
      </c>
      <c r="AK440" s="11" t="s">
        <v>7076</v>
      </c>
      <c r="AL440" s="11" t="s">
        <v>7085</v>
      </c>
      <c r="AM440" s="11" t="s">
        <v>29</v>
      </c>
      <c r="AN440" s="11" t="s">
        <v>7655</v>
      </c>
      <c r="AO440" s="11" t="s">
        <v>7315</v>
      </c>
      <c r="AP440" s="11" t="s">
        <v>7316</v>
      </c>
      <c r="AQ440" s="11" t="s">
        <v>7310</v>
      </c>
    </row>
    <row r="441" spans="1:43" ht="30" x14ac:dyDescent="0.25">
      <c r="A441" s="10">
        <v>143</v>
      </c>
      <c r="B441" s="10">
        <v>1870</v>
      </c>
      <c r="C441" s="11" t="s">
        <v>6612</v>
      </c>
      <c r="D441" s="11" t="s">
        <v>473</v>
      </c>
      <c r="E441" s="11" t="s">
        <v>1998</v>
      </c>
      <c r="F441" s="11" t="s">
        <v>96</v>
      </c>
      <c r="G441" s="11" t="s">
        <v>27</v>
      </c>
      <c r="H441" s="11" t="s">
        <v>6613</v>
      </c>
      <c r="I441" s="11" t="s">
        <v>97</v>
      </c>
      <c r="J441" s="11" t="s">
        <v>3476</v>
      </c>
      <c r="K441" s="11" t="s">
        <v>4743</v>
      </c>
      <c r="L441" s="11" t="s">
        <v>75</v>
      </c>
      <c r="M441" s="11" t="s">
        <v>120</v>
      </c>
      <c r="N441" s="11" t="s">
        <v>834</v>
      </c>
      <c r="O441" s="11" t="s">
        <v>7560</v>
      </c>
      <c r="P441" s="11" t="s">
        <v>4197</v>
      </c>
      <c r="Q441" s="11" t="s">
        <v>5561</v>
      </c>
      <c r="R441" s="11" t="s">
        <v>4198</v>
      </c>
      <c r="S441" s="11" t="s">
        <v>4199</v>
      </c>
      <c r="T441" s="11" t="s">
        <v>2228</v>
      </c>
      <c r="U441" s="12">
        <v>43052</v>
      </c>
      <c r="W441" s="11" t="s">
        <v>4200</v>
      </c>
      <c r="X441" s="11" t="s">
        <v>29</v>
      </c>
      <c r="Y441" s="11" t="s">
        <v>29</v>
      </c>
      <c r="AB441" s="11" t="s">
        <v>692</v>
      </c>
      <c r="AC441" s="11" t="s">
        <v>4811</v>
      </c>
      <c r="AD441" s="11" t="s">
        <v>695</v>
      </c>
      <c r="AE441" s="11" t="s">
        <v>29</v>
      </c>
      <c r="AF441" s="11" t="s">
        <v>5712</v>
      </c>
      <c r="AG441" s="11" t="s">
        <v>6986</v>
      </c>
      <c r="AH441" s="11" t="s">
        <v>6987</v>
      </c>
      <c r="AI441" s="11" t="s">
        <v>7083</v>
      </c>
      <c r="AJ441" s="11" t="s">
        <v>7084</v>
      </c>
      <c r="AK441" s="11" t="s">
        <v>7076</v>
      </c>
      <c r="AL441" s="11" t="s">
        <v>7085</v>
      </c>
      <c r="AM441" s="11" t="s">
        <v>29</v>
      </c>
      <c r="AN441" s="11" t="s">
        <v>7655</v>
      </c>
      <c r="AO441" s="11" t="s">
        <v>7315</v>
      </c>
      <c r="AP441" s="11" t="s">
        <v>7316</v>
      </c>
      <c r="AQ441" s="11" t="s">
        <v>7310</v>
      </c>
    </row>
    <row r="442" spans="1:43" ht="30" x14ac:dyDescent="0.25">
      <c r="A442" s="10">
        <v>143</v>
      </c>
      <c r="B442" s="10">
        <v>1262</v>
      </c>
      <c r="C442" s="11" t="s">
        <v>6612</v>
      </c>
      <c r="D442" s="11" t="s">
        <v>473</v>
      </c>
      <c r="E442" s="11" t="s">
        <v>1998</v>
      </c>
      <c r="F442" s="11" t="s">
        <v>96</v>
      </c>
      <c r="G442" s="11" t="s">
        <v>27</v>
      </c>
      <c r="H442" s="11" t="s">
        <v>6613</v>
      </c>
      <c r="I442" s="11" t="s">
        <v>97</v>
      </c>
      <c r="J442" s="11" t="s">
        <v>3476</v>
      </c>
      <c r="K442" s="11" t="s">
        <v>4743</v>
      </c>
      <c r="L442" s="11" t="s">
        <v>75</v>
      </c>
      <c r="M442" s="11" t="s">
        <v>120</v>
      </c>
      <c r="N442" s="11" t="s">
        <v>834</v>
      </c>
      <c r="O442" s="11" t="s">
        <v>7560</v>
      </c>
      <c r="P442" s="11" t="s">
        <v>696</v>
      </c>
      <c r="Q442" s="11" t="s">
        <v>34</v>
      </c>
      <c r="R442" s="11" t="s">
        <v>697</v>
      </c>
      <c r="S442" s="11" t="s">
        <v>698</v>
      </c>
      <c r="T442" s="11" t="s">
        <v>29</v>
      </c>
      <c r="U442" s="12">
        <v>41833</v>
      </c>
      <c r="W442" s="11" t="s">
        <v>699</v>
      </c>
      <c r="X442" s="11" t="s">
        <v>29</v>
      </c>
      <c r="Y442" s="11" t="s">
        <v>29</v>
      </c>
      <c r="AB442" s="11" t="s">
        <v>692</v>
      </c>
      <c r="AC442" s="11" t="s">
        <v>4811</v>
      </c>
      <c r="AD442" s="11" t="s">
        <v>695</v>
      </c>
      <c r="AE442" s="11" t="s">
        <v>29</v>
      </c>
      <c r="AF442" s="11" t="s">
        <v>5712</v>
      </c>
      <c r="AG442" s="11" t="s">
        <v>6986</v>
      </c>
      <c r="AH442" s="11" t="s">
        <v>6987</v>
      </c>
      <c r="AI442" s="11" t="s">
        <v>7083</v>
      </c>
      <c r="AJ442" s="11" t="s">
        <v>7084</v>
      </c>
      <c r="AK442" s="11" t="s">
        <v>7076</v>
      </c>
      <c r="AL442" s="11" t="s">
        <v>7085</v>
      </c>
      <c r="AM442" s="11" t="s">
        <v>29</v>
      </c>
      <c r="AN442" s="11" t="s">
        <v>7655</v>
      </c>
      <c r="AO442" s="11" t="s">
        <v>7315</v>
      </c>
      <c r="AP442" s="11" t="s">
        <v>7316</v>
      </c>
      <c r="AQ442" s="11" t="s">
        <v>7310</v>
      </c>
    </row>
    <row r="443" spans="1:43" ht="30" x14ac:dyDescent="0.25">
      <c r="A443" s="10">
        <v>340</v>
      </c>
      <c r="B443" s="10">
        <v>1263</v>
      </c>
      <c r="C443" s="11" t="s">
        <v>6612</v>
      </c>
      <c r="D443" s="11" t="s">
        <v>4864</v>
      </c>
      <c r="E443" s="11" t="s">
        <v>3577</v>
      </c>
      <c r="F443" s="11" t="s">
        <v>773</v>
      </c>
      <c r="G443" s="11" t="s">
        <v>27</v>
      </c>
      <c r="H443" s="11" t="s">
        <v>6692</v>
      </c>
      <c r="I443" s="11" t="s">
        <v>116</v>
      </c>
      <c r="J443" s="11" t="s">
        <v>3476</v>
      </c>
      <c r="K443" s="11" t="s">
        <v>4743</v>
      </c>
      <c r="L443" s="11" t="s">
        <v>75</v>
      </c>
      <c r="M443" s="11" t="s">
        <v>120</v>
      </c>
      <c r="N443" s="11" t="s">
        <v>834</v>
      </c>
      <c r="O443" s="11" t="s">
        <v>7559</v>
      </c>
      <c r="P443" s="11" t="s">
        <v>700</v>
      </c>
      <c r="Q443" s="11" t="s">
        <v>34</v>
      </c>
      <c r="R443" s="11" t="s">
        <v>701</v>
      </c>
      <c r="S443" s="11" t="s">
        <v>702</v>
      </c>
      <c r="T443" s="11" t="s">
        <v>29</v>
      </c>
      <c r="U443" s="12">
        <v>42009</v>
      </c>
      <c r="V443" s="12"/>
      <c r="W443" s="11" t="s">
        <v>703</v>
      </c>
      <c r="X443" s="11" t="s">
        <v>29</v>
      </c>
      <c r="Y443" s="11" t="s">
        <v>29</v>
      </c>
      <c r="Z443">
        <v>43270</v>
      </c>
      <c r="AB443" s="11" t="s">
        <v>4742</v>
      </c>
      <c r="AC443" s="11" t="s">
        <v>4744</v>
      </c>
      <c r="AD443" s="11" t="s">
        <v>29</v>
      </c>
      <c r="AE443" s="11" t="s">
        <v>29</v>
      </c>
      <c r="AF443" s="11" t="s">
        <v>5849</v>
      </c>
      <c r="AG443" s="11" t="s">
        <v>6986</v>
      </c>
      <c r="AH443" s="11" t="s">
        <v>6987</v>
      </c>
      <c r="AI443" s="11" t="s">
        <v>7083</v>
      </c>
      <c r="AJ443" s="11" t="s">
        <v>7084</v>
      </c>
      <c r="AK443" s="11" t="s">
        <v>7076</v>
      </c>
      <c r="AL443" s="11" t="s">
        <v>7250</v>
      </c>
      <c r="AM443" s="11" t="s">
        <v>29</v>
      </c>
      <c r="AN443" s="11" t="s">
        <v>7655</v>
      </c>
      <c r="AO443" s="11" t="s">
        <v>7315</v>
      </c>
      <c r="AP443" s="11" t="s">
        <v>7316</v>
      </c>
      <c r="AQ443" s="11" t="s">
        <v>7310</v>
      </c>
    </row>
    <row r="444" spans="1:43" ht="30" x14ac:dyDescent="0.25">
      <c r="A444" s="10">
        <v>143</v>
      </c>
      <c r="B444" s="10">
        <v>1781</v>
      </c>
      <c r="C444" s="11" t="s">
        <v>6612</v>
      </c>
      <c r="D444" s="11" t="s">
        <v>473</v>
      </c>
      <c r="E444" s="11" t="s">
        <v>1998</v>
      </c>
      <c r="F444" s="11" t="s">
        <v>96</v>
      </c>
      <c r="G444" s="11" t="s">
        <v>27</v>
      </c>
      <c r="H444" s="11" t="s">
        <v>6613</v>
      </c>
      <c r="I444" s="11" t="s">
        <v>97</v>
      </c>
      <c r="J444" s="11" t="s">
        <v>3476</v>
      </c>
      <c r="K444" s="11" t="s">
        <v>4743</v>
      </c>
      <c r="L444" s="11" t="s">
        <v>75</v>
      </c>
      <c r="M444" s="11" t="s">
        <v>120</v>
      </c>
      <c r="N444" s="11" t="s">
        <v>834</v>
      </c>
      <c r="O444" s="11" t="s">
        <v>7560</v>
      </c>
      <c r="P444" s="11" t="s">
        <v>3791</v>
      </c>
      <c r="Q444" s="11" t="s">
        <v>83</v>
      </c>
      <c r="R444" s="11" t="s">
        <v>3792</v>
      </c>
      <c r="S444" s="11" t="s">
        <v>3793</v>
      </c>
      <c r="T444" s="11" t="s">
        <v>29</v>
      </c>
      <c r="U444" s="12">
        <v>42814</v>
      </c>
      <c r="W444" s="11" t="s">
        <v>3794</v>
      </c>
      <c r="X444" s="11" t="s">
        <v>29</v>
      </c>
      <c r="Y444" s="11" t="s">
        <v>29</v>
      </c>
      <c r="AB444" s="11" t="s">
        <v>692</v>
      </c>
      <c r="AC444" s="11" t="s">
        <v>4811</v>
      </c>
      <c r="AD444" s="11" t="s">
        <v>695</v>
      </c>
      <c r="AE444" s="11" t="s">
        <v>29</v>
      </c>
      <c r="AF444" s="11" t="s">
        <v>5712</v>
      </c>
      <c r="AG444" s="11" t="s">
        <v>6986</v>
      </c>
      <c r="AH444" s="11" t="s">
        <v>6987</v>
      </c>
      <c r="AI444" s="11" t="s">
        <v>7083</v>
      </c>
      <c r="AJ444" s="11" t="s">
        <v>7084</v>
      </c>
      <c r="AK444" s="11" t="s">
        <v>7076</v>
      </c>
      <c r="AL444" s="11" t="s">
        <v>7085</v>
      </c>
      <c r="AM444" s="11" t="s">
        <v>29</v>
      </c>
      <c r="AN444" s="11" t="s">
        <v>7655</v>
      </c>
      <c r="AO444" s="11" t="s">
        <v>7315</v>
      </c>
      <c r="AP444" s="11" t="s">
        <v>7316</v>
      </c>
      <c r="AQ444" s="11" t="s">
        <v>7310</v>
      </c>
    </row>
    <row r="445" spans="1:43" ht="30" x14ac:dyDescent="0.25">
      <c r="A445" s="10">
        <v>143</v>
      </c>
      <c r="B445" s="10">
        <v>1843</v>
      </c>
      <c r="C445" s="11" t="s">
        <v>6612</v>
      </c>
      <c r="D445" s="11" t="s">
        <v>473</v>
      </c>
      <c r="E445" s="11" t="s">
        <v>1998</v>
      </c>
      <c r="F445" s="11" t="s">
        <v>96</v>
      </c>
      <c r="G445" s="11" t="s">
        <v>27</v>
      </c>
      <c r="H445" s="11" t="s">
        <v>6613</v>
      </c>
      <c r="I445" s="11" t="s">
        <v>97</v>
      </c>
      <c r="J445" s="11" t="s">
        <v>3476</v>
      </c>
      <c r="K445" s="11" t="s">
        <v>4743</v>
      </c>
      <c r="L445" s="11" t="s">
        <v>75</v>
      </c>
      <c r="M445" s="11" t="s">
        <v>120</v>
      </c>
      <c r="N445" s="11" t="s">
        <v>834</v>
      </c>
      <c r="O445" s="11" t="s">
        <v>7560</v>
      </c>
      <c r="P445" s="11" t="s">
        <v>4088</v>
      </c>
      <c r="Q445" s="11" t="s">
        <v>34</v>
      </c>
      <c r="R445" s="11" t="s">
        <v>4089</v>
      </c>
      <c r="S445" s="11" t="s">
        <v>4090</v>
      </c>
      <c r="T445" s="11" t="s">
        <v>29</v>
      </c>
      <c r="U445" s="12">
        <v>42983</v>
      </c>
      <c r="W445" s="11" t="s">
        <v>4091</v>
      </c>
      <c r="X445" s="11" t="s">
        <v>29</v>
      </c>
      <c r="Y445" s="11" t="s">
        <v>29</v>
      </c>
      <c r="AB445" s="11" t="s">
        <v>692</v>
      </c>
      <c r="AC445" s="11" t="s">
        <v>4811</v>
      </c>
      <c r="AD445" s="11" t="s">
        <v>695</v>
      </c>
      <c r="AE445" s="11" t="s">
        <v>29</v>
      </c>
      <c r="AF445" s="11" t="s">
        <v>5712</v>
      </c>
      <c r="AG445" s="11" t="s">
        <v>6986</v>
      </c>
      <c r="AH445" s="11" t="s">
        <v>6987</v>
      </c>
      <c r="AI445" s="11" t="s">
        <v>7083</v>
      </c>
      <c r="AJ445" s="11" t="s">
        <v>7084</v>
      </c>
      <c r="AK445" s="11" t="s">
        <v>7076</v>
      </c>
      <c r="AL445" s="11" t="s">
        <v>7085</v>
      </c>
      <c r="AM445" s="11" t="s">
        <v>29</v>
      </c>
      <c r="AN445" s="11" t="s">
        <v>7655</v>
      </c>
      <c r="AO445" s="11" t="s">
        <v>7315</v>
      </c>
      <c r="AP445" s="11" t="s">
        <v>7316</v>
      </c>
      <c r="AQ445" s="11" t="s">
        <v>7310</v>
      </c>
    </row>
    <row r="446" spans="1:43" ht="30" x14ac:dyDescent="0.25">
      <c r="A446" s="10">
        <v>340</v>
      </c>
      <c r="B446" s="10">
        <v>1842</v>
      </c>
      <c r="C446" s="11" t="s">
        <v>6612</v>
      </c>
      <c r="D446" s="11" t="s">
        <v>4864</v>
      </c>
      <c r="E446" s="11" t="s">
        <v>3577</v>
      </c>
      <c r="F446" s="11" t="s">
        <v>773</v>
      </c>
      <c r="G446" s="11" t="s">
        <v>27</v>
      </c>
      <c r="H446" s="11" t="s">
        <v>6692</v>
      </c>
      <c r="I446" s="11" t="s">
        <v>116</v>
      </c>
      <c r="J446" s="11" t="s">
        <v>3476</v>
      </c>
      <c r="K446" s="11" t="s">
        <v>4743</v>
      </c>
      <c r="L446" s="11" t="s">
        <v>75</v>
      </c>
      <c r="M446" s="11" t="s">
        <v>120</v>
      </c>
      <c r="N446" s="11" t="s">
        <v>834</v>
      </c>
      <c r="O446" s="11" t="s">
        <v>7559</v>
      </c>
      <c r="P446" s="11" t="s">
        <v>4085</v>
      </c>
      <c r="Q446" s="11" t="s">
        <v>34</v>
      </c>
      <c r="R446" s="11" t="s">
        <v>2273</v>
      </c>
      <c r="S446" s="11" t="s">
        <v>4086</v>
      </c>
      <c r="T446" s="11" t="s">
        <v>1482</v>
      </c>
      <c r="U446" s="12">
        <v>42983</v>
      </c>
      <c r="W446" s="11" t="s">
        <v>4087</v>
      </c>
      <c r="X446" s="11" t="s">
        <v>29</v>
      </c>
      <c r="Y446" s="11" t="s">
        <v>29</v>
      </c>
      <c r="Z446">
        <v>43270</v>
      </c>
      <c r="AB446" s="11" t="s">
        <v>4742</v>
      </c>
      <c r="AC446" s="11" t="s">
        <v>4744</v>
      </c>
      <c r="AD446" s="11" t="s">
        <v>29</v>
      </c>
      <c r="AE446" s="11" t="s">
        <v>29</v>
      </c>
      <c r="AF446" s="11" t="s">
        <v>5849</v>
      </c>
      <c r="AG446" s="11" t="s">
        <v>6986</v>
      </c>
      <c r="AH446" s="11" t="s">
        <v>6987</v>
      </c>
      <c r="AI446" s="11" t="s">
        <v>7083</v>
      </c>
      <c r="AJ446" s="11" t="s">
        <v>7084</v>
      </c>
      <c r="AK446" s="11" t="s">
        <v>7076</v>
      </c>
      <c r="AL446" s="11" t="s">
        <v>7250</v>
      </c>
      <c r="AM446" s="11" t="s">
        <v>29</v>
      </c>
      <c r="AN446" s="11" t="s">
        <v>7655</v>
      </c>
      <c r="AO446" s="11" t="s">
        <v>7315</v>
      </c>
      <c r="AP446" s="11" t="s">
        <v>7316</v>
      </c>
      <c r="AQ446" s="11" t="s">
        <v>7310</v>
      </c>
    </row>
    <row r="447" spans="1:43" ht="30" x14ac:dyDescent="0.25">
      <c r="A447" s="10">
        <v>143</v>
      </c>
      <c r="B447" s="10">
        <v>1842</v>
      </c>
      <c r="C447" s="11" t="s">
        <v>6612</v>
      </c>
      <c r="D447" s="11" t="s">
        <v>473</v>
      </c>
      <c r="E447" s="11" t="s">
        <v>1998</v>
      </c>
      <c r="F447" s="11" t="s">
        <v>96</v>
      </c>
      <c r="G447" s="11" t="s">
        <v>27</v>
      </c>
      <c r="H447" s="11" t="s">
        <v>6613</v>
      </c>
      <c r="I447" s="11" t="s">
        <v>97</v>
      </c>
      <c r="J447" s="11" t="s">
        <v>3476</v>
      </c>
      <c r="K447" s="11" t="s">
        <v>4743</v>
      </c>
      <c r="L447" s="11" t="s">
        <v>75</v>
      </c>
      <c r="M447" s="11" t="s">
        <v>120</v>
      </c>
      <c r="N447" s="11" t="s">
        <v>834</v>
      </c>
      <c r="O447" s="11" t="s">
        <v>7560</v>
      </c>
      <c r="P447" s="11" t="s">
        <v>4085</v>
      </c>
      <c r="Q447" s="11" t="s">
        <v>34</v>
      </c>
      <c r="R447" s="11" t="s">
        <v>2273</v>
      </c>
      <c r="S447" s="11" t="s">
        <v>4086</v>
      </c>
      <c r="T447" s="11" t="s">
        <v>1482</v>
      </c>
      <c r="U447" s="12">
        <v>42983</v>
      </c>
      <c r="W447" s="11" t="s">
        <v>4087</v>
      </c>
      <c r="X447" s="11" t="s">
        <v>29</v>
      </c>
      <c r="Y447" s="11" t="s">
        <v>29</v>
      </c>
      <c r="AB447" s="11" t="s">
        <v>692</v>
      </c>
      <c r="AC447" s="11" t="s">
        <v>4811</v>
      </c>
      <c r="AD447" s="11" t="s">
        <v>695</v>
      </c>
      <c r="AE447" s="11" t="s">
        <v>29</v>
      </c>
      <c r="AF447" s="11" t="s">
        <v>5712</v>
      </c>
      <c r="AG447" s="11" t="s">
        <v>6986</v>
      </c>
      <c r="AH447" s="11" t="s">
        <v>6987</v>
      </c>
      <c r="AI447" s="11" t="s">
        <v>7083</v>
      </c>
      <c r="AJ447" s="11" t="s">
        <v>7084</v>
      </c>
      <c r="AK447" s="11" t="s">
        <v>7076</v>
      </c>
      <c r="AL447" s="11" t="s">
        <v>7085</v>
      </c>
      <c r="AM447" s="11" t="s">
        <v>29</v>
      </c>
      <c r="AN447" s="11" t="s">
        <v>7655</v>
      </c>
      <c r="AO447" s="11" t="s">
        <v>7315</v>
      </c>
      <c r="AP447" s="11" t="s">
        <v>7316</v>
      </c>
      <c r="AQ447" s="11" t="s">
        <v>7310</v>
      </c>
    </row>
    <row r="448" spans="1:43" ht="30" x14ac:dyDescent="0.25">
      <c r="A448" s="10">
        <v>341</v>
      </c>
      <c r="B448" s="10">
        <v>1267</v>
      </c>
      <c r="C448" s="11" t="s">
        <v>4770</v>
      </c>
      <c r="D448" s="11" t="s">
        <v>1662</v>
      </c>
      <c r="E448" s="11" t="s">
        <v>463</v>
      </c>
      <c r="F448" s="11" t="s">
        <v>96</v>
      </c>
      <c r="G448" s="11" t="s">
        <v>27</v>
      </c>
      <c r="H448" s="11" t="s">
        <v>6650</v>
      </c>
      <c r="I448" s="11" t="s">
        <v>97</v>
      </c>
      <c r="J448" s="11" t="s">
        <v>3477</v>
      </c>
      <c r="K448" s="11" t="s">
        <v>4743</v>
      </c>
      <c r="L448" s="11" t="s">
        <v>75</v>
      </c>
      <c r="M448" s="11" t="s">
        <v>120</v>
      </c>
      <c r="N448" s="11" t="s">
        <v>834</v>
      </c>
      <c r="O448" s="11" t="s">
        <v>7559</v>
      </c>
      <c r="P448" s="11" t="s">
        <v>720</v>
      </c>
      <c r="Q448" s="11" t="s">
        <v>34</v>
      </c>
      <c r="R448" s="11" t="s">
        <v>632</v>
      </c>
      <c r="S448" s="11" t="s">
        <v>721</v>
      </c>
      <c r="T448" s="11" t="s">
        <v>29</v>
      </c>
      <c r="U448">
        <v>41122</v>
      </c>
      <c r="W448" s="11" t="s">
        <v>722</v>
      </c>
      <c r="X448" s="11" t="s">
        <v>29</v>
      </c>
      <c r="Y448" s="11" t="s">
        <v>29</v>
      </c>
      <c r="Z448">
        <v>43294</v>
      </c>
      <c r="AB448" s="11" t="s">
        <v>4769</v>
      </c>
      <c r="AC448" s="11" t="s">
        <v>4744</v>
      </c>
      <c r="AD448" s="11" t="s">
        <v>29</v>
      </c>
      <c r="AE448" s="11" t="s">
        <v>29</v>
      </c>
      <c r="AF448" s="11" t="s">
        <v>5848</v>
      </c>
      <c r="AG448" s="11" t="s">
        <v>6986</v>
      </c>
      <c r="AH448" s="11" t="s">
        <v>6987</v>
      </c>
      <c r="AI448" s="11" t="s">
        <v>7083</v>
      </c>
      <c r="AJ448" s="11" t="s">
        <v>7084</v>
      </c>
      <c r="AK448" s="11" t="s">
        <v>7076</v>
      </c>
      <c r="AL448" s="11" t="s">
        <v>7248</v>
      </c>
      <c r="AM448" s="11" t="s">
        <v>29</v>
      </c>
      <c r="AN448" s="11" t="s">
        <v>7655</v>
      </c>
      <c r="AO448" s="11" t="s">
        <v>7315</v>
      </c>
      <c r="AP448" s="11" t="s">
        <v>7316</v>
      </c>
      <c r="AQ448" s="11" t="s">
        <v>7310</v>
      </c>
    </row>
    <row r="449" spans="1:43" ht="30" x14ac:dyDescent="0.25">
      <c r="A449" s="10">
        <v>341</v>
      </c>
      <c r="B449" s="10">
        <v>1262</v>
      </c>
      <c r="C449" s="11" t="s">
        <v>4770</v>
      </c>
      <c r="D449" s="11" t="s">
        <v>1662</v>
      </c>
      <c r="E449" s="11" t="s">
        <v>463</v>
      </c>
      <c r="F449" s="11" t="s">
        <v>96</v>
      </c>
      <c r="G449" s="11" t="s">
        <v>27</v>
      </c>
      <c r="H449" s="11" t="s">
        <v>6650</v>
      </c>
      <c r="I449" s="11" t="s">
        <v>97</v>
      </c>
      <c r="J449" s="11" t="s">
        <v>3476</v>
      </c>
      <c r="K449" s="11" t="s">
        <v>4743</v>
      </c>
      <c r="L449" s="11" t="s">
        <v>75</v>
      </c>
      <c r="M449" s="11" t="s">
        <v>120</v>
      </c>
      <c r="N449" s="11" t="s">
        <v>834</v>
      </c>
      <c r="O449" s="11" t="s">
        <v>7559</v>
      </c>
      <c r="P449" s="11" t="s">
        <v>696</v>
      </c>
      <c r="Q449" s="11" t="s">
        <v>34</v>
      </c>
      <c r="R449" s="11" t="s">
        <v>697</v>
      </c>
      <c r="S449" s="11" t="s">
        <v>698</v>
      </c>
      <c r="T449" s="11" t="s">
        <v>29</v>
      </c>
      <c r="U449">
        <v>41833</v>
      </c>
      <c r="W449" s="11" t="s">
        <v>699</v>
      </c>
      <c r="X449" s="11" t="s">
        <v>29</v>
      </c>
      <c r="Y449" s="11" t="s">
        <v>29</v>
      </c>
      <c r="Z449">
        <v>43294</v>
      </c>
      <c r="AB449" s="11" t="s">
        <v>4769</v>
      </c>
      <c r="AC449" s="11" t="s">
        <v>4744</v>
      </c>
      <c r="AD449" s="11" t="s">
        <v>29</v>
      </c>
      <c r="AE449" s="11" t="s">
        <v>29</v>
      </c>
      <c r="AF449" s="11" t="s">
        <v>5848</v>
      </c>
      <c r="AG449" s="11" t="s">
        <v>6986</v>
      </c>
      <c r="AH449" s="11" t="s">
        <v>6987</v>
      </c>
      <c r="AI449" s="11" t="s">
        <v>7083</v>
      </c>
      <c r="AJ449" s="11" t="s">
        <v>7084</v>
      </c>
      <c r="AK449" s="11" t="s">
        <v>7076</v>
      </c>
      <c r="AL449" s="11" t="s">
        <v>7248</v>
      </c>
      <c r="AM449" s="11" t="s">
        <v>29</v>
      </c>
      <c r="AN449" s="11" t="s">
        <v>7655</v>
      </c>
      <c r="AO449" s="11" t="s">
        <v>7315</v>
      </c>
      <c r="AP449" s="11" t="s">
        <v>7316</v>
      </c>
      <c r="AQ449" s="11" t="s">
        <v>7310</v>
      </c>
    </row>
    <row r="450" spans="1:43" ht="30" x14ac:dyDescent="0.25">
      <c r="A450" s="10">
        <v>341</v>
      </c>
      <c r="B450" s="10">
        <v>1843</v>
      </c>
      <c r="C450" s="11" t="s">
        <v>4770</v>
      </c>
      <c r="D450" s="11" t="s">
        <v>1662</v>
      </c>
      <c r="E450" s="11" t="s">
        <v>463</v>
      </c>
      <c r="F450" s="11" t="s">
        <v>96</v>
      </c>
      <c r="G450" s="11" t="s">
        <v>27</v>
      </c>
      <c r="H450" s="11" t="s">
        <v>6650</v>
      </c>
      <c r="I450" s="11" t="s">
        <v>97</v>
      </c>
      <c r="J450" s="11" t="s">
        <v>3476</v>
      </c>
      <c r="K450" s="11" t="s">
        <v>4743</v>
      </c>
      <c r="L450" s="11" t="s">
        <v>75</v>
      </c>
      <c r="M450" s="11" t="s">
        <v>120</v>
      </c>
      <c r="N450" s="11" t="s">
        <v>834</v>
      </c>
      <c r="O450" s="11" t="s">
        <v>7559</v>
      </c>
      <c r="P450" s="11" t="s">
        <v>4088</v>
      </c>
      <c r="Q450" s="11" t="s">
        <v>34</v>
      </c>
      <c r="R450" s="11" t="s">
        <v>4089</v>
      </c>
      <c r="S450" s="11" t="s">
        <v>4090</v>
      </c>
      <c r="T450" s="11" t="s">
        <v>29</v>
      </c>
      <c r="U450">
        <v>42983</v>
      </c>
      <c r="W450" s="11" t="s">
        <v>4091</v>
      </c>
      <c r="X450" s="11" t="s">
        <v>29</v>
      </c>
      <c r="Y450" s="11" t="s">
        <v>29</v>
      </c>
      <c r="Z450">
        <v>43294</v>
      </c>
      <c r="AB450" s="11" t="s">
        <v>4769</v>
      </c>
      <c r="AC450" s="11" t="s">
        <v>4744</v>
      </c>
      <c r="AD450" s="11" t="s">
        <v>29</v>
      </c>
      <c r="AE450" s="11" t="s">
        <v>29</v>
      </c>
      <c r="AF450" s="11" t="s">
        <v>5848</v>
      </c>
      <c r="AG450" s="11" t="s">
        <v>6986</v>
      </c>
      <c r="AH450" s="11" t="s">
        <v>6987</v>
      </c>
      <c r="AI450" s="11" t="s">
        <v>7083</v>
      </c>
      <c r="AJ450" s="11" t="s">
        <v>7084</v>
      </c>
      <c r="AK450" s="11" t="s">
        <v>7076</v>
      </c>
      <c r="AL450" s="11" t="s">
        <v>7248</v>
      </c>
      <c r="AM450" s="11" t="s">
        <v>29</v>
      </c>
      <c r="AN450" s="11" t="s">
        <v>7655</v>
      </c>
      <c r="AO450" s="11" t="s">
        <v>7315</v>
      </c>
      <c r="AP450" s="11" t="s">
        <v>7316</v>
      </c>
      <c r="AQ450" s="11" t="s">
        <v>7310</v>
      </c>
    </row>
    <row r="451" spans="1:43" ht="30" x14ac:dyDescent="0.25">
      <c r="A451" s="10">
        <v>145</v>
      </c>
      <c r="B451" s="10">
        <v>1271</v>
      </c>
      <c r="C451" s="11" t="s">
        <v>6816</v>
      </c>
      <c r="D451" s="11" t="s">
        <v>4888</v>
      </c>
      <c r="E451" s="11" t="s">
        <v>47</v>
      </c>
      <c r="F451" s="11" t="s">
        <v>146</v>
      </c>
      <c r="G451" s="11" t="s">
        <v>27</v>
      </c>
      <c r="H451" s="11" t="s">
        <v>6615</v>
      </c>
      <c r="I451" s="11" t="s">
        <v>97</v>
      </c>
      <c r="J451" s="11" t="s">
        <v>3476</v>
      </c>
      <c r="K451" s="11" t="s">
        <v>4814</v>
      </c>
      <c r="L451" s="11" t="s">
        <v>75</v>
      </c>
      <c r="M451" s="11" t="s">
        <v>120</v>
      </c>
      <c r="N451" s="11" t="s">
        <v>834</v>
      </c>
      <c r="O451" s="11" t="s">
        <v>7559</v>
      </c>
      <c r="P451" s="11" t="s">
        <v>739</v>
      </c>
      <c r="Q451" s="11" t="s">
        <v>34</v>
      </c>
      <c r="R451" s="11" t="s">
        <v>103</v>
      </c>
      <c r="S451" s="11" t="s">
        <v>740</v>
      </c>
      <c r="T451" s="11" t="s">
        <v>741</v>
      </c>
      <c r="U451">
        <v>42356</v>
      </c>
      <c r="W451" s="11" t="s">
        <v>742</v>
      </c>
      <c r="X451" s="11" t="s">
        <v>29</v>
      </c>
      <c r="Y451" s="11" t="s">
        <v>29</v>
      </c>
      <c r="AB451" s="11" t="s">
        <v>733</v>
      </c>
      <c r="AC451" s="11" t="s">
        <v>4815</v>
      </c>
      <c r="AD451" s="11" t="s">
        <v>695</v>
      </c>
      <c r="AE451" s="11" t="s">
        <v>29</v>
      </c>
      <c r="AF451" s="11" t="s">
        <v>5850</v>
      </c>
      <c r="AG451" s="11" t="s">
        <v>6984</v>
      </c>
      <c r="AH451" s="11" t="s">
        <v>6987</v>
      </c>
      <c r="AI451" s="11" t="s">
        <v>7083</v>
      </c>
      <c r="AJ451" s="11" t="s">
        <v>7084</v>
      </c>
      <c r="AK451" s="11" t="s">
        <v>7076</v>
      </c>
      <c r="AL451" s="11" t="s">
        <v>7251</v>
      </c>
      <c r="AM451" s="11" t="s">
        <v>29</v>
      </c>
      <c r="AN451" s="11" t="s">
        <v>7655</v>
      </c>
      <c r="AO451" s="11" t="s">
        <v>7315</v>
      </c>
      <c r="AP451" s="11" t="s">
        <v>7316</v>
      </c>
      <c r="AQ451" s="11" t="s">
        <v>7310</v>
      </c>
    </row>
    <row r="452" spans="1:43" ht="30" x14ac:dyDescent="0.25">
      <c r="A452" s="10">
        <v>145</v>
      </c>
      <c r="B452" s="10">
        <v>1270</v>
      </c>
      <c r="C452" s="11" t="s">
        <v>6816</v>
      </c>
      <c r="D452" s="11" t="s">
        <v>4888</v>
      </c>
      <c r="E452" s="11" t="s">
        <v>47</v>
      </c>
      <c r="F452" s="11" t="s">
        <v>146</v>
      </c>
      <c r="G452" s="11" t="s">
        <v>27</v>
      </c>
      <c r="H452" s="11" t="s">
        <v>6615</v>
      </c>
      <c r="I452" s="11" t="s">
        <v>97</v>
      </c>
      <c r="J452" s="11" t="s">
        <v>3476</v>
      </c>
      <c r="K452" s="11" t="s">
        <v>4814</v>
      </c>
      <c r="L452" s="11" t="s">
        <v>75</v>
      </c>
      <c r="M452" s="11" t="s">
        <v>120</v>
      </c>
      <c r="N452" s="11" t="s">
        <v>834</v>
      </c>
      <c r="O452" s="11" t="s">
        <v>7559</v>
      </c>
      <c r="P452" s="11" t="s">
        <v>734</v>
      </c>
      <c r="Q452" s="11" t="s">
        <v>34</v>
      </c>
      <c r="R452" s="11" t="s">
        <v>735</v>
      </c>
      <c r="S452" s="11" t="s">
        <v>736</v>
      </c>
      <c r="T452" s="11" t="s">
        <v>737</v>
      </c>
      <c r="U452" s="12">
        <v>42278</v>
      </c>
      <c r="W452" s="11" t="s">
        <v>738</v>
      </c>
      <c r="X452" s="11" t="s">
        <v>29</v>
      </c>
      <c r="Y452" s="11" t="s">
        <v>29</v>
      </c>
      <c r="AB452" s="11" t="s">
        <v>733</v>
      </c>
      <c r="AC452" s="11" t="s">
        <v>4815</v>
      </c>
      <c r="AD452" s="11" t="s">
        <v>695</v>
      </c>
      <c r="AE452" s="11" t="s">
        <v>29</v>
      </c>
      <c r="AF452" s="11" t="s">
        <v>5850</v>
      </c>
      <c r="AG452" s="11" t="s">
        <v>6984</v>
      </c>
      <c r="AH452" s="11" t="s">
        <v>6987</v>
      </c>
      <c r="AI452" s="11" t="s">
        <v>7083</v>
      </c>
      <c r="AJ452" s="11" t="s">
        <v>7084</v>
      </c>
      <c r="AK452" s="11" t="s">
        <v>7076</v>
      </c>
      <c r="AL452" s="11" t="s">
        <v>7251</v>
      </c>
      <c r="AM452" s="11" t="s">
        <v>29</v>
      </c>
      <c r="AN452" s="11" t="s">
        <v>7655</v>
      </c>
      <c r="AO452" s="11" t="s">
        <v>7315</v>
      </c>
      <c r="AP452" s="11" t="s">
        <v>7316</v>
      </c>
      <c r="AQ452" s="11" t="s">
        <v>7310</v>
      </c>
    </row>
    <row r="453" spans="1:43" ht="30" x14ac:dyDescent="0.25">
      <c r="A453" s="10">
        <v>317</v>
      </c>
      <c r="B453" s="10">
        <v>2014</v>
      </c>
      <c r="C453" s="11" t="s">
        <v>6778</v>
      </c>
      <c r="D453" s="11" t="s">
        <v>3985</v>
      </c>
      <c r="E453" s="11" t="s">
        <v>2717</v>
      </c>
      <c r="F453" s="11" t="s">
        <v>2718</v>
      </c>
      <c r="G453" s="11" t="s">
        <v>27</v>
      </c>
      <c r="H453" s="11" t="s">
        <v>6700</v>
      </c>
      <c r="I453" s="11" t="s">
        <v>97</v>
      </c>
      <c r="J453" s="11" t="s">
        <v>3477</v>
      </c>
      <c r="K453" s="11" t="s">
        <v>693</v>
      </c>
      <c r="L453" s="11" t="s">
        <v>75</v>
      </c>
      <c r="M453" s="11" t="s">
        <v>120</v>
      </c>
      <c r="N453" s="11" t="s">
        <v>834</v>
      </c>
      <c r="O453" s="11" t="s">
        <v>7559</v>
      </c>
      <c r="P453" s="11" t="s">
        <v>4979</v>
      </c>
      <c r="Q453" s="11" t="s">
        <v>34</v>
      </c>
      <c r="R453" s="11" t="s">
        <v>4980</v>
      </c>
      <c r="S453" s="11" t="s">
        <v>4981</v>
      </c>
      <c r="T453" s="11" t="s">
        <v>29</v>
      </c>
      <c r="U453" s="12">
        <v>43347</v>
      </c>
      <c r="W453" s="11" t="s">
        <v>4982</v>
      </c>
      <c r="X453" s="11" t="s">
        <v>29</v>
      </c>
      <c r="Y453" s="11" t="s">
        <v>29</v>
      </c>
      <c r="AB453" s="11" t="s">
        <v>4264</v>
      </c>
      <c r="AC453" s="11" t="s">
        <v>694</v>
      </c>
      <c r="AD453" s="11" t="s">
        <v>695</v>
      </c>
      <c r="AE453" s="11" t="s">
        <v>29</v>
      </c>
      <c r="AF453" s="11" t="s">
        <v>5832</v>
      </c>
      <c r="AG453" s="11" t="s">
        <v>6996</v>
      </c>
      <c r="AH453" s="11" t="s">
        <v>6987</v>
      </c>
      <c r="AI453" s="11" t="s">
        <v>7083</v>
      </c>
      <c r="AJ453" s="11" t="s">
        <v>7084</v>
      </c>
      <c r="AK453" s="11" t="s">
        <v>7076</v>
      </c>
      <c r="AL453" s="11" t="s">
        <v>7224</v>
      </c>
      <c r="AM453" s="11" t="s">
        <v>29</v>
      </c>
      <c r="AN453" s="11" t="s">
        <v>7655</v>
      </c>
      <c r="AO453" s="11" t="s">
        <v>7315</v>
      </c>
      <c r="AP453" s="11" t="s">
        <v>7316</v>
      </c>
      <c r="AQ453" s="11" t="s">
        <v>7310</v>
      </c>
    </row>
    <row r="454" spans="1:43" ht="30" x14ac:dyDescent="0.25">
      <c r="A454" s="10">
        <v>317</v>
      </c>
      <c r="B454" s="10">
        <v>1827</v>
      </c>
      <c r="C454" s="11" t="s">
        <v>6778</v>
      </c>
      <c r="D454" s="11" t="s">
        <v>3985</v>
      </c>
      <c r="E454" s="11" t="s">
        <v>2717</v>
      </c>
      <c r="F454" s="11" t="s">
        <v>2718</v>
      </c>
      <c r="G454" s="11" t="s">
        <v>27</v>
      </c>
      <c r="H454" s="11" t="s">
        <v>6700</v>
      </c>
      <c r="I454" s="11" t="s">
        <v>97</v>
      </c>
      <c r="J454" s="11" t="s">
        <v>3477</v>
      </c>
      <c r="K454" s="11" t="s">
        <v>693</v>
      </c>
      <c r="L454" s="11" t="s">
        <v>75</v>
      </c>
      <c r="M454" s="11" t="s">
        <v>120</v>
      </c>
      <c r="N454" s="11" t="s">
        <v>834</v>
      </c>
      <c r="O454" s="11" t="s">
        <v>7559</v>
      </c>
      <c r="P454" s="11" t="s">
        <v>4014</v>
      </c>
      <c r="Q454" s="11" t="s">
        <v>34</v>
      </c>
      <c r="R454" s="11" t="s">
        <v>1187</v>
      </c>
      <c r="S454" s="11" t="s">
        <v>4015</v>
      </c>
      <c r="T454" s="11" t="s">
        <v>1016</v>
      </c>
      <c r="U454">
        <v>42968</v>
      </c>
      <c r="W454" s="11" t="s">
        <v>4016</v>
      </c>
      <c r="X454" s="11" t="s">
        <v>29</v>
      </c>
      <c r="Y454" s="11" t="s">
        <v>29</v>
      </c>
      <c r="AB454" s="11" t="s">
        <v>4264</v>
      </c>
      <c r="AC454" s="11" t="s">
        <v>694</v>
      </c>
      <c r="AD454" s="11" t="s">
        <v>695</v>
      </c>
      <c r="AE454" s="11" t="s">
        <v>29</v>
      </c>
      <c r="AF454" s="11" t="s">
        <v>5832</v>
      </c>
      <c r="AG454" s="11" t="s">
        <v>6996</v>
      </c>
      <c r="AH454" s="11" t="s">
        <v>6987</v>
      </c>
      <c r="AI454" s="11" t="s">
        <v>7083</v>
      </c>
      <c r="AJ454" s="11" t="s">
        <v>7084</v>
      </c>
      <c r="AK454" s="11" t="s">
        <v>7076</v>
      </c>
      <c r="AL454" s="11" t="s">
        <v>7224</v>
      </c>
      <c r="AM454" s="11" t="s">
        <v>29</v>
      </c>
      <c r="AN454" s="11" t="s">
        <v>7655</v>
      </c>
      <c r="AO454" s="11" t="s">
        <v>7315</v>
      </c>
      <c r="AP454" s="11" t="s">
        <v>7316</v>
      </c>
      <c r="AQ454" s="11" t="s">
        <v>7310</v>
      </c>
    </row>
    <row r="455" spans="1:43" ht="30" x14ac:dyDescent="0.25">
      <c r="A455" s="10">
        <v>318</v>
      </c>
      <c r="B455" s="10">
        <v>1827</v>
      </c>
      <c r="C455" s="11" t="s">
        <v>6778</v>
      </c>
      <c r="D455" s="11" t="s">
        <v>5647</v>
      </c>
      <c r="E455" s="11" t="s">
        <v>5648</v>
      </c>
      <c r="F455" s="11" t="s">
        <v>163</v>
      </c>
      <c r="G455" s="11" t="s">
        <v>27</v>
      </c>
      <c r="H455" s="11" t="s">
        <v>6606</v>
      </c>
      <c r="I455" s="11" t="s">
        <v>97</v>
      </c>
      <c r="J455" s="11" t="s">
        <v>3477</v>
      </c>
      <c r="K455" s="11" t="s">
        <v>693</v>
      </c>
      <c r="L455" s="11" t="s">
        <v>75</v>
      </c>
      <c r="M455" s="11" t="s">
        <v>120</v>
      </c>
      <c r="N455" s="11" t="s">
        <v>834</v>
      </c>
      <c r="O455" s="11" t="s">
        <v>7559</v>
      </c>
      <c r="P455" s="11" t="s">
        <v>4014</v>
      </c>
      <c r="Q455" s="11" t="s">
        <v>34</v>
      </c>
      <c r="R455" s="11" t="s">
        <v>1187</v>
      </c>
      <c r="S455" s="11" t="s">
        <v>4015</v>
      </c>
      <c r="T455" s="11" t="s">
        <v>1016</v>
      </c>
      <c r="U455">
        <v>42968</v>
      </c>
      <c r="W455" s="11" t="s">
        <v>4016</v>
      </c>
      <c r="X455" s="11" t="s">
        <v>29</v>
      </c>
      <c r="Y455" s="11" t="s">
        <v>29</v>
      </c>
      <c r="AB455" s="11" t="s">
        <v>4263</v>
      </c>
      <c r="AC455" s="11" t="s">
        <v>694</v>
      </c>
      <c r="AD455" s="11" t="s">
        <v>695</v>
      </c>
      <c r="AE455" s="11" t="s">
        <v>29</v>
      </c>
      <c r="AF455" s="11" t="s">
        <v>5831</v>
      </c>
      <c r="AG455" s="11" t="s">
        <v>6980</v>
      </c>
      <c r="AH455" s="11" t="s">
        <v>6987</v>
      </c>
      <c r="AI455" s="11" t="s">
        <v>7083</v>
      </c>
      <c r="AJ455" s="11" t="s">
        <v>7084</v>
      </c>
      <c r="AK455" s="11" t="s">
        <v>7076</v>
      </c>
      <c r="AL455" s="11" t="s">
        <v>7225</v>
      </c>
      <c r="AM455" s="11" t="s">
        <v>29</v>
      </c>
      <c r="AN455" s="11" t="s">
        <v>7655</v>
      </c>
      <c r="AO455" s="11" t="s">
        <v>7315</v>
      </c>
      <c r="AP455" s="11" t="s">
        <v>7316</v>
      </c>
      <c r="AQ455" s="11" t="s">
        <v>7310</v>
      </c>
    </row>
    <row r="456" spans="1:43" ht="30" x14ac:dyDescent="0.25">
      <c r="A456" s="10">
        <v>318</v>
      </c>
      <c r="B456" s="10">
        <v>2014</v>
      </c>
      <c r="C456" s="11" t="s">
        <v>6778</v>
      </c>
      <c r="D456" s="11" t="s">
        <v>5647</v>
      </c>
      <c r="E456" s="11" t="s">
        <v>5648</v>
      </c>
      <c r="F456" s="11" t="s">
        <v>163</v>
      </c>
      <c r="G456" s="11" t="s">
        <v>27</v>
      </c>
      <c r="H456" s="11" t="s">
        <v>6606</v>
      </c>
      <c r="I456" s="11" t="s">
        <v>97</v>
      </c>
      <c r="J456" s="11" t="s">
        <v>3477</v>
      </c>
      <c r="K456" s="11" t="s">
        <v>693</v>
      </c>
      <c r="L456" s="11" t="s">
        <v>75</v>
      </c>
      <c r="M456" s="11" t="s">
        <v>120</v>
      </c>
      <c r="N456" s="11" t="s">
        <v>834</v>
      </c>
      <c r="O456" s="11" t="s">
        <v>7559</v>
      </c>
      <c r="P456" s="11" t="s">
        <v>4979</v>
      </c>
      <c r="Q456" s="11" t="s">
        <v>34</v>
      </c>
      <c r="R456" s="11" t="s">
        <v>4980</v>
      </c>
      <c r="S456" s="11" t="s">
        <v>4981</v>
      </c>
      <c r="T456" s="11" t="s">
        <v>29</v>
      </c>
      <c r="U456" s="12">
        <v>43347</v>
      </c>
      <c r="W456" s="11" t="s">
        <v>4982</v>
      </c>
      <c r="X456" s="11" t="s">
        <v>29</v>
      </c>
      <c r="Y456" s="11" t="s">
        <v>29</v>
      </c>
      <c r="Z456" s="13"/>
      <c r="AB456" s="11" t="s">
        <v>4263</v>
      </c>
      <c r="AC456" s="11" t="s">
        <v>694</v>
      </c>
      <c r="AD456" s="11" t="s">
        <v>695</v>
      </c>
      <c r="AE456" s="11" t="s">
        <v>29</v>
      </c>
      <c r="AF456" s="11" t="s">
        <v>5831</v>
      </c>
      <c r="AG456" s="11" t="s">
        <v>6980</v>
      </c>
      <c r="AH456" s="11" t="s">
        <v>6987</v>
      </c>
      <c r="AI456" s="11" t="s">
        <v>7083</v>
      </c>
      <c r="AJ456" s="11" t="s">
        <v>7084</v>
      </c>
      <c r="AK456" s="11" t="s">
        <v>7076</v>
      </c>
      <c r="AL456" s="11" t="s">
        <v>7225</v>
      </c>
      <c r="AM456" s="11" t="s">
        <v>29</v>
      </c>
      <c r="AN456" s="11" t="s">
        <v>7655</v>
      </c>
      <c r="AO456" s="11" t="s">
        <v>7315</v>
      </c>
      <c r="AP456" s="11" t="s">
        <v>7316</v>
      </c>
      <c r="AQ456" s="11" t="s">
        <v>7310</v>
      </c>
    </row>
    <row r="457" spans="1:43" ht="30" x14ac:dyDescent="0.25">
      <c r="A457" s="10">
        <v>318</v>
      </c>
      <c r="B457" s="10">
        <v>1268</v>
      </c>
      <c r="C457" s="11" t="s">
        <v>6778</v>
      </c>
      <c r="D457" s="11" t="s">
        <v>5647</v>
      </c>
      <c r="E457" s="11" t="s">
        <v>5648</v>
      </c>
      <c r="F457" s="11" t="s">
        <v>163</v>
      </c>
      <c r="G457" s="11" t="s">
        <v>27</v>
      </c>
      <c r="H457" s="11" t="s">
        <v>6606</v>
      </c>
      <c r="I457" s="11" t="s">
        <v>97</v>
      </c>
      <c r="J457" s="11" t="s">
        <v>3477</v>
      </c>
      <c r="K457" s="11" t="s">
        <v>693</v>
      </c>
      <c r="L457" s="11" t="s">
        <v>75</v>
      </c>
      <c r="M457" s="11" t="s">
        <v>120</v>
      </c>
      <c r="N457" s="11" t="s">
        <v>834</v>
      </c>
      <c r="O457" s="11" t="s">
        <v>7559</v>
      </c>
      <c r="P457" s="11" t="s">
        <v>723</v>
      </c>
      <c r="Q457" s="11" t="s">
        <v>34</v>
      </c>
      <c r="R457" s="11" t="s">
        <v>724</v>
      </c>
      <c r="S457" s="11" t="s">
        <v>725</v>
      </c>
      <c r="T457" s="11" t="s">
        <v>128</v>
      </c>
      <c r="U457" s="12">
        <v>41525</v>
      </c>
      <c r="W457" s="11" t="s">
        <v>726</v>
      </c>
      <c r="X457" s="11" t="s">
        <v>29</v>
      </c>
      <c r="Y457" s="11" t="s">
        <v>29</v>
      </c>
      <c r="AB457" s="11" t="s">
        <v>4263</v>
      </c>
      <c r="AC457" s="11" t="s">
        <v>694</v>
      </c>
      <c r="AD457" s="11" t="s">
        <v>695</v>
      </c>
      <c r="AE457" s="11" t="s">
        <v>29</v>
      </c>
      <c r="AF457" s="11" t="s">
        <v>5831</v>
      </c>
      <c r="AG457" s="11" t="s">
        <v>6980</v>
      </c>
      <c r="AH457" s="11" t="s">
        <v>6987</v>
      </c>
      <c r="AI457" s="11" t="s">
        <v>7083</v>
      </c>
      <c r="AJ457" s="11" t="s">
        <v>7084</v>
      </c>
      <c r="AK457" s="11" t="s">
        <v>7076</v>
      </c>
      <c r="AL457" s="11" t="s">
        <v>7225</v>
      </c>
      <c r="AM457" s="11" t="s">
        <v>29</v>
      </c>
      <c r="AN457" s="11" t="s">
        <v>7655</v>
      </c>
      <c r="AO457" s="11" t="s">
        <v>7315</v>
      </c>
      <c r="AP457" s="11" t="s">
        <v>7316</v>
      </c>
      <c r="AQ457" s="11" t="s">
        <v>7310</v>
      </c>
    </row>
    <row r="458" spans="1:43" ht="30" x14ac:dyDescent="0.25">
      <c r="A458" s="10">
        <v>209</v>
      </c>
      <c r="B458" s="10">
        <v>1465</v>
      </c>
      <c r="C458" s="11" t="s">
        <v>6646</v>
      </c>
      <c r="D458" s="11" t="s">
        <v>1625</v>
      </c>
      <c r="E458" s="11" t="s">
        <v>29</v>
      </c>
      <c r="F458" s="11" t="s">
        <v>1626</v>
      </c>
      <c r="G458" s="11" t="s">
        <v>27</v>
      </c>
      <c r="H458" s="11" t="s">
        <v>6647</v>
      </c>
      <c r="I458" s="11" t="s">
        <v>381</v>
      </c>
      <c r="J458" s="11" t="s">
        <v>3488</v>
      </c>
      <c r="K458" s="11" t="s">
        <v>1627</v>
      </c>
      <c r="L458" s="11" t="s">
        <v>369</v>
      </c>
      <c r="M458" s="11" t="s">
        <v>5050</v>
      </c>
      <c r="N458" s="11" t="s">
        <v>3913</v>
      </c>
      <c r="O458" s="11" t="s">
        <v>343</v>
      </c>
      <c r="P458" s="11" t="s">
        <v>1630</v>
      </c>
      <c r="Q458" s="11" t="s">
        <v>34</v>
      </c>
      <c r="R458" s="11" t="s">
        <v>1631</v>
      </c>
      <c r="S458" s="11" t="s">
        <v>1632</v>
      </c>
      <c r="T458" s="11" t="s">
        <v>124</v>
      </c>
      <c r="U458" s="12">
        <v>41306</v>
      </c>
      <c r="W458" s="11" t="s">
        <v>1633</v>
      </c>
      <c r="X458" s="11" t="s">
        <v>29</v>
      </c>
      <c r="Y458" s="11" t="s">
        <v>29</v>
      </c>
      <c r="AB458" s="11" t="s">
        <v>1624</v>
      </c>
      <c r="AC458" s="11" t="s">
        <v>1628</v>
      </c>
      <c r="AD458" s="11" t="s">
        <v>1629</v>
      </c>
      <c r="AE458" s="11" t="s">
        <v>29</v>
      </c>
      <c r="AF458" s="11" t="s">
        <v>5730</v>
      </c>
      <c r="AG458" s="11" t="s">
        <v>6996</v>
      </c>
      <c r="AH458" s="11" t="s">
        <v>6987</v>
      </c>
      <c r="AI458" s="11" t="s">
        <v>6988</v>
      </c>
      <c r="AJ458" s="11" t="s">
        <v>7108</v>
      </c>
      <c r="AK458" s="11" t="s">
        <v>7076</v>
      </c>
      <c r="AL458" s="11" t="s">
        <v>7109</v>
      </c>
      <c r="AM458" s="11" t="s">
        <v>29</v>
      </c>
      <c r="AN458" s="11" t="s">
        <v>6991</v>
      </c>
      <c r="AO458" s="11" t="s">
        <v>7328</v>
      </c>
      <c r="AP458" s="11" t="s">
        <v>7318</v>
      </c>
      <c r="AQ458" s="11" t="s">
        <v>7322</v>
      </c>
    </row>
    <row r="459" spans="1:43" ht="30" x14ac:dyDescent="0.25">
      <c r="A459" s="10">
        <v>186</v>
      </c>
      <c r="B459" s="10">
        <v>1981</v>
      </c>
      <c r="C459" s="11" t="s">
        <v>6739</v>
      </c>
      <c r="D459" s="11" t="s">
        <v>1293</v>
      </c>
      <c r="E459" s="11" t="s">
        <v>29</v>
      </c>
      <c r="F459" s="11" t="s">
        <v>96</v>
      </c>
      <c r="G459" s="11" t="s">
        <v>27</v>
      </c>
      <c r="H459" s="11" t="s">
        <v>6603</v>
      </c>
      <c r="I459" s="11" t="s">
        <v>97</v>
      </c>
      <c r="J459" s="11" t="s">
        <v>3477</v>
      </c>
      <c r="K459" s="11" t="s">
        <v>1294</v>
      </c>
      <c r="L459" s="11" t="s">
        <v>678</v>
      </c>
      <c r="M459" s="11" t="s">
        <v>120</v>
      </c>
      <c r="N459" s="11" t="s">
        <v>6091</v>
      </c>
      <c r="O459" s="11" t="s">
        <v>3634</v>
      </c>
      <c r="P459" s="11" t="s">
        <v>4762</v>
      </c>
      <c r="Q459" s="11" t="s">
        <v>5561</v>
      </c>
      <c r="R459" s="11" t="s">
        <v>4763</v>
      </c>
      <c r="S459" s="11" t="s">
        <v>225</v>
      </c>
      <c r="T459" s="11" t="s">
        <v>173</v>
      </c>
      <c r="U459" s="12">
        <v>43304</v>
      </c>
      <c r="W459" s="11" t="s">
        <v>4764</v>
      </c>
      <c r="X459" s="11" t="s">
        <v>29</v>
      </c>
      <c r="Y459" s="11" t="s">
        <v>29</v>
      </c>
      <c r="AB459" s="11" t="s">
        <v>1292</v>
      </c>
      <c r="AC459" s="11" t="s">
        <v>3633</v>
      </c>
      <c r="AD459" s="11" t="s">
        <v>4868</v>
      </c>
      <c r="AE459" s="11" t="s">
        <v>7400</v>
      </c>
      <c r="AF459" s="11" t="s">
        <v>5799</v>
      </c>
      <c r="AG459" s="11" t="s">
        <v>6974</v>
      </c>
      <c r="AH459" s="11" t="s">
        <v>6990</v>
      </c>
      <c r="AI459" s="11" t="s">
        <v>7083</v>
      </c>
      <c r="AJ459" s="11" t="s">
        <v>7084</v>
      </c>
      <c r="AK459" s="11" t="s">
        <v>7076</v>
      </c>
      <c r="AL459" s="11" t="s">
        <v>7184</v>
      </c>
      <c r="AM459" s="11" t="s">
        <v>29</v>
      </c>
      <c r="AN459" s="11" t="s">
        <v>6977</v>
      </c>
      <c r="AO459" s="11" t="s">
        <v>7311</v>
      </c>
      <c r="AP459" s="11" t="s">
        <v>7331</v>
      </c>
      <c r="AQ459" s="11" t="s">
        <v>7334</v>
      </c>
    </row>
    <row r="460" spans="1:43" ht="30" x14ac:dyDescent="0.25">
      <c r="A460" s="10">
        <v>186</v>
      </c>
      <c r="B460" s="10">
        <v>1392</v>
      </c>
      <c r="C460" s="11" t="s">
        <v>6739</v>
      </c>
      <c r="D460" s="11" t="s">
        <v>1293</v>
      </c>
      <c r="E460" s="11" t="s">
        <v>29</v>
      </c>
      <c r="F460" s="11" t="s">
        <v>96</v>
      </c>
      <c r="G460" s="11" t="s">
        <v>27</v>
      </c>
      <c r="H460" s="11" t="s">
        <v>6603</v>
      </c>
      <c r="I460" s="11" t="s">
        <v>97</v>
      </c>
      <c r="J460" s="11" t="s">
        <v>3477</v>
      </c>
      <c r="K460" s="11" t="s">
        <v>1294</v>
      </c>
      <c r="L460" s="11" t="s">
        <v>678</v>
      </c>
      <c r="M460" s="11" t="s">
        <v>120</v>
      </c>
      <c r="N460" s="11" t="s">
        <v>6091</v>
      </c>
      <c r="O460" s="11" t="s">
        <v>3634</v>
      </c>
      <c r="P460" s="11" t="s">
        <v>4532</v>
      </c>
      <c r="Q460" s="11" t="s">
        <v>5561</v>
      </c>
      <c r="R460" s="11" t="s">
        <v>1373</v>
      </c>
      <c r="S460" s="11" t="s">
        <v>4533</v>
      </c>
      <c r="T460" s="11" t="s">
        <v>29</v>
      </c>
      <c r="U460" s="12">
        <v>42674</v>
      </c>
      <c r="W460" s="11" t="s">
        <v>1374</v>
      </c>
      <c r="X460" s="11" t="s">
        <v>29</v>
      </c>
      <c r="Y460" s="11" t="s">
        <v>29</v>
      </c>
      <c r="AB460" s="11" t="s">
        <v>1292</v>
      </c>
      <c r="AC460" s="11" t="s">
        <v>3633</v>
      </c>
      <c r="AD460" s="11" t="s">
        <v>4868</v>
      </c>
      <c r="AE460" s="11" t="s">
        <v>7400</v>
      </c>
      <c r="AF460" s="11" t="s">
        <v>5799</v>
      </c>
      <c r="AG460" s="11" t="s">
        <v>6974</v>
      </c>
      <c r="AH460" s="11" t="s">
        <v>6990</v>
      </c>
      <c r="AI460" s="11" t="s">
        <v>7083</v>
      </c>
      <c r="AJ460" s="11" t="s">
        <v>7084</v>
      </c>
      <c r="AK460" s="11" t="s">
        <v>7076</v>
      </c>
      <c r="AL460" s="11" t="s">
        <v>7184</v>
      </c>
      <c r="AM460" s="11" t="s">
        <v>29</v>
      </c>
      <c r="AN460" s="11" t="s">
        <v>6977</v>
      </c>
      <c r="AO460" s="11" t="s">
        <v>7311</v>
      </c>
      <c r="AP460" s="11" t="s">
        <v>7331</v>
      </c>
      <c r="AQ460" s="11" t="s">
        <v>7334</v>
      </c>
    </row>
    <row r="461" spans="1:43" ht="30" x14ac:dyDescent="0.25">
      <c r="A461" s="10">
        <v>186</v>
      </c>
      <c r="B461" s="10">
        <v>1380</v>
      </c>
      <c r="C461" s="11" t="s">
        <v>6739</v>
      </c>
      <c r="D461" s="11" t="s">
        <v>1293</v>
      </c>
      <c r="E461" s="11" t="s">
        <v>29</v>
      </c>
      <c r="F461" s="11" t="s">
        <v>96</v>
      </c>
      <c r="G461" s="11" t="s">
        <v>27</v>
      </c>
      <c r="H461" s="11" t="s">
        <v>6603</v>
      </c>
      <c r="I461" s="11" t="s">
        <v>97</v>
      </c>
      <c r="J461" s="11" t="s">
        <v>3477</v>
      </c>
      <c r="K461" s="11" t="s">
        <v>1294</v>
      </c>
      <c r="L461" s="11" t="s">
        <v>678</v>
      </c>
      <c r="M461" s="11" t="s">
        <v>120</v>
      </c>
      <c r="N461" s="11" t="s">
        <v>6091</v>
      </c>
      <c r="O461" s="11" t="s">
        <v>3634</v>
      </c>
      <c r="P461" s="11" t="s">
        <v>1375</v>
      </c>
      <c r="Q461" s="11" t="s">
        <v>34</v>
      </c>
      <c r="R461" s="11" t="s">
        <v>1376</v>
      </c>
      <c r="S461" s="11" t="s">
        <v>1377</v>
      </c>
      <c r="T461" s="11" t="s">
        <v>29</v>
      </c>
      <c r="W461" s="11" t="s">
        <v>1378</v>
      </c>
      <c r="X461" s="11" t="s">
        <v>29</v>
      </c>
      <c r="Y461" s="11" t="s">
        <v>29</v>
      </c>
      <c r="AB461" s="11" t="s">
        <v>1292</v>
      </c>
      <c r="AC461" s="11" t="s">
        <v>3633</v>
      </c>
      <c r="AD461" s="11" t="s">
        <v>4868</v>
      </c>
      <c r="AE461" s="11" t="s">
        <v>7400</v>
      </c>
      <c r="AF461" s="11" t="s">
        <v>5799</v>
      </c>
      <c r="AG461" s="11" t="s">
        <v>6974</v>
      </c>
      <c r="AH461" s="11" t="s">
        <v>6990</v>
      </c>
      <c r="AI461" s="11" t="s">
        <v>7083</v>
      </c>
      <c r="AJ461" s="11" t="s">
        <v>7084</v>
      </c>
      <c r="AK461" s="11" t="s">
        <v>7076</v>
      </c>
      <c r="AL461" s="11" t="s">
        <v>7184</v>
      </c>
      <c r="AM461" s="11" t="s">
        <v>29</v>
      </c>
      <c r="AN461" s="11" t="s">
        <v>6977</v>
      </c>
      <c r="AO461" s="11" t="s">
        <v>7311</v>
      </c>
      <c r="AP461" s="11" t="s">
        <v>7331</v>
      </c>
      <c r="AQ461" s="11" t="s">
        <v>7334</v>
      </c>
    </row>
    <row r="462" spans="1:43" ht="30" x14ac:dyDescent="0.25">
      <c r="A462" s="10">
        <v>186</v>
      </c>
      <c r="B462" s="10">
        <v>1391</v>
      </c>
      <c r="C462" s="11" t="s">
        <v>6739</v>
      </c>
      <c r="D462" s="11" t="s">
        <v>1293</v>
      </c>
      <c r="E462" s="11" t="s">
        <v>29</v>
      </c>
      <c r="F462" s="11" t="s">
        <v>96</v>
      </c>
      <c r="G462" s="11" t="s">
        <v>27</v>
      </c>
      <c r="H462" s="11" t="s">
        <v>6603</v>
      </c>
      <c r="I462" s="11" t="s">
        <v>97</v>
      </c>
      <c r="J462" s="11" t="s">
        <v>3477</v>
      </c>
      <c r="K462" s="11" t="s">
        <v>1294</v>
      </c>
      <c r="L462" s="11" t="s">
        <v>678</v>
      </c>
      <c r="M462" s="11" t="s">
        <v>120</v>
      </c>
      <c r="N462" s="11" t="s">
        <v>6091</v>
      </c>
      <c r="O462" s="11" t="s">
        <v>3634</v>
      </c>
      <c r="P462" s="11" t="s">
        <v>1370</v>
      </c>
      <c r="Q462" s="11" t="s">
        <v>34</v>
      </c>
      <c r="R462" s="11" t="s">
        <v>877</v>
      </c>
      <c r="S462" s="11" t="s">
        <v>1371</v>
      </c>
      <c r="T462" s="11" t="s">
        <v>29</v>
      </c>
      <c r="U462" s="12">
        <v>42590</v>
      </c>
      <c r="W462" s="11" t="s">
        <v>1372</v>
      </c>
      <c r="X462" s="11" t="s">
        <v>29</v>
      </c>
      <c r="Y462" s="11" t="s">
        <v>29</v>
      </c>
      <c r="AB462" s="11" t="s">
        <v>1292</v>
      </c>
      <c r="AC462" s="11" t="s">
        <v>3633</v>
      </c>
      <c r="AD462" s="11" t="s">
        <v>4868</v>
      </c>
      <c r="AE462" s="11" t="s">
        <v>7400</v>
      </c>
      <c r="AF462" s="11" t="s">
        <v>5799</v>
      </c>
      <c r="AG462" s="11" t="s">
        <v>6974</v>
      </c>
      <c r="AH462" s="11" t="s">
        <v>6990</v>
      </c>
      <c r="AI462" s="11" t="s">
        <v>7083</v>
      </c>
      <c r="AJ462" s="11" t="s">
        <v>7084</v>
      </c>
      <c r="AK462" s="11" t="s">
        <v>7076</v>
      </c>
      <c r="AL462" s="11" t="s">
        <v>7184</v>
      </c>
      <c r="AM462" s="11" t="s">
        <v>29</v>
      </c>
      <c r="AN462" s="11" t="s">
        <v>6977</v>
      </c>
      <c r="AO462" s="11" t="s">
        <v>7311</v>
      </c>
      <c r="AP462" s="11" t="s">
        <v>7331</v>
      </c>
      <c r="AQ462" s="11" t="s">
        <v>7334</v>
      </c>
    </row>
    <row r="463" spans="1:43" ht="30" x14ac:dyDescent="0.25">
      <c r="A463" s="10">
        <v>186</v>
      </c>
      <c r="B463" s="10">
        <v>1062</v>
      </c>
      <c r="C463" s="11" t="s">
        <v>6739</v>
      </c>
      <c r="D463" s="11" t="s">
        <v>1293</v>
      </c>
      <c r="E463" s="11" t="s">
        <v>29</v>
      </c>
      <c r="F463" s="11" t="s">
        <v>96</v>
      </c>
      <c r="G463" s="11" t="s">
        <v>27</v>
      </c>
      <c r="H463" s="11" t="s">
        <v>6603</v>
      </c>
      <c r="I463" s="11" t="s">
        <v>97</v>
      </c>
      <c r="J463" s="11" t="s">
        <v>3477</v>
      </c>
      <c r="K463" s="11" t="s">
        <v>1294</v>
      </c>
      <c r="L463" s="11" t="s">
        <v>678</v>
      </c>
      <c r="M463" s="11" t="s">
        <v>120</v>
      </c>
      <c r="N463" s="11" t="s">
        <v>6091</v>
      </c>
      <c r="O463" s="11" t="s">
        <v>3634</v>
      </c>
      <c r="P463" s="11" t="s">
        <v>1337</v>
      </c>
      <c r="Q463" s="11" t="s">
        <v>34</v>
      </c>
      <c r="R463" s="11" t="s">
        <v>1338</v>
      </c>
      <c r="S463" s="11" t="s">
        <v>1339</v>
      </c>
      <c r="T463" s="11" t="s">
        <v>56</v>
      </c>
      <c r="U463" s="12">
        <v>41275</v>
      </c>
      <c r="W463" s="11" t="s">
        <v>1340</v>
      </c>
      <c r="X463" s="11" t="s">
        <v>29</v>
      </c>
      <c r="Y463" s="11" t="s">
        <v>29</v>
      </c>
      <c r="AB463" s="11" t="s">
        <v>1292</v>
      </c>
      <c r="AC463" s="11" t="s">
        <v>3633</v>
      </c>
      <c r="AD463" s="11" t="s">
        <v>4868</v>
      </c>
      <c r="AE463" s="11" t="s">
        <v>7400</v>
      </c>
      <c r="AF463" s="11" t="s">
        <v>5799</v>
      </c>
      <c r="AG463" s="11" t="s">
        <v>6974</v>
      </c>
      <c r="AH463" s="11" t="s">
        <v>6990</v>
      </c>
      <c r="AI463" s="11" t="s">
        <v>7083</v>
      </c>
      <c r="AJ463" s="11" t="s">
        <v>7084</v>
      </c>
      <c r="AK463" s="11" t="s">
        <v>7076</v>
      </c>
      <c r="AL463" s="11" t="s">
        <v>7184</v>
      </c>
      <c r="AM463" s="11" t="s">
        <v>29</v>
      </c>
      <c r="AN463" s="11" t="s">
        <v>6977</v>
      </c>
      <c r="AO463" s="11" t="s">
        <v>7311</v>
      </c>
      <c r="AP463" s="11" t="s">
        <v>7331</v>
      </c>
      <c r="AQ463" s="11" t="s">
        <v>7334</v>
      </c>
    </row>
    <row r="464" spans="1:43" ht="30" x14ac:dyDescent="0.25">
      <c r="A464" s="10">
        <v>186</v>
      </c>
      <c r="B464" s="10">
        <v>1066</v>
      </c>
      <c r="C464" s="11" t="s">
        <v>6739</v>
      </c>
      <c r="D464" s="11" t="s">
        <v>1293</v>
      </c>
      <c r="E464" s="11" t="s">
        <v>29</v>
      </c>
      <c r="F464" s="11" t="s">
        <v>96</v>
      </c>
      <c r="G464" s="11" t="s">
        <v>27</v>
      </c>
      <c r="H464" s="11" t="s">
        <v>6603</v>
      </c>
      <c r="I464" s="11" t="s">
        <v>97</v>
      </c>
      <c r="J464" s="11" t="s">
        <v>3477</v>
      </c>
      <c r="K464" s="11" t="s">
        <v>1294</v>
      </c>
      <c r="L464" s="11" t="s">
        <v>678</v>
      </c>
      <c r="M464" s="11" t="s">
        <v>120</v>
      </c>
      <c r="N464" s="11" t="s">
        <v>6091</v>
      </c>
      <c r="O464" s="11" t="s">
        <v>3634</v>
      </c>
      <c r="P464" s="11" t="s">
        <v>1345</v>
      </c>
      <c r="Q464" s="11" t="s">
        <v>34</v>
      </c>
      <c r="R464" s="11" t="s">
        <v>1346</v>
      </c>
      <c r="S464" s="11" t="s">
        <v>1347</v>
      </c>
      <c r="T464" s="11" t="s">
        <v>461</v>
      </c>
      <c r="U464" s="12">
        <v>41275</v>
      </c>
      <c r="W464" s="11" t="s">
        <v>1348</v>
      </c>
      <c r="X464" s="11" t="s">
        <v>29</v>
      </c>
      <c r="Y464" s="11" t="s">
        <v>29</v>
      </c>
      <c r="AB464" s="11" t="s">
        <v>1292</v>
      </c>
      <c r="AC464" s="11" t="s">
        <v>3633</v>
      </c>
      <c r="AD464" s="11" t="s">
        <v>4868</v>
      </c>
      <c r="AE464" s="11" t="s">
        <v>7400</v>
      </c>
      <c r="AF464" s="11" t="s">
        <v>5799</v>
      </c>
      <c r="AG464" s="11" t="s">
        <v>6974</v>
      </c>
      <c r="AH464" s="11" t="s">
        <v>6990</v>
      </c>
      <c r="AI464" s="11" t="s">
        <v>7083</v>
      </c>
      <c r="AJ464" s="11" t="s">
        <v>7084</v>
      </c>
      <c r="AK464" s="11" t="s">
        <v>7076</v>
      </c>
      <c r="AL464" s="11" t="s">
        <v>7184</v>
      </c>
      <c r="AM464" s="11" t="s">
        <v>29</v>
      </c>
      <c r="AN464" s="11" t="s">
        <v>6977</v>
      </c>
      <c r="AO464" s="11" t="s">
        <v>7311</v>
      </c>
      <c r="AP464" s="11" t="s">
        <v>7331</v>
      </c>
      <c r="AQ464" s="11" t="s">
        <v>7334</v>
      </c>
    </row>
    <row r="465" spans="1:43" ht="30" x14ac:dyDescent="0.25">
      <c r="A465" s="10">
        <v>186</v>
      </c>
      <c r="B465" s="10">
        <v>2250</v>
      </c>
      <c r="C465" s="11" t="s">
        <v>6739</v>
      </c>
      <c r="D465" s="11" t="s">
        <v>1293</v>
      </c>
      <c r="E465" s="11" t="s">
        <v>29</v>
      </c>
      <c r="F465" s="11" t="s">
        <v>96</v>
      </c>
      <c r="G465" s="11" t="s">
        <v>27</v>
      </c>
      <c r="H465" s="11" t="s">
        <v>6603</v>
      </c>
      <c r="I465" s="11" t="s">
        <v>97</v>
      </c>
      <c r="J465" s="11" t="s">
        <v>3477</v>
      </c>
      <c r="K465" s="11" t="s">
        <v>1294</v>
      </c>
      <c r="L465" s="11" t="s">
        <v>678</v>
      </c>
      <c r="M465" s="11" t="s">
        <v>120</v>
      </c>
      <c r="N465" s="11" t="s">
        <v>6091</v>
      </c>
      <c r="O465" s="11" t="s">
        <v>3634</v>
      </c>
      <c r="P465" s="11" t="s">
        <v>7058</v>
      </c>
      <c r="Q465" s="11" t="s">
        <v>5561</v>
      </c>
      <c r="R465" s="11" t="s">
        <v>1016</v>
      </c>
      <c r="S465" s="11" t="s">
        <v>7059</v>
      </c>
      <c r="T465" s="11" t="s">
        <v>111</v>
      </c>
      <c r="U465" s="12">
        <v>43598</v>
      </c>
      <c r="W465" s="11" t="s">
        <v>7060</v>
      </c>
      <c r="X465" s="11" t="s">
        <v>29</v>
      </c>
      <c r="Y465" s="11" t="s">
        <v>29</v>
      </c>
      <c r="AB465" s="11" t="s">
        <v>1292</v>
      </c>
      <c r="AC465" s="11" t="s">
        <v>3633</v>
      </c>
      <c r="AD465" s="11" t="s">
        <v>4868</v>
      </c>
      <c r="AE465" s="11" t="s">
        <v>7400</v>
      </c>
      <c r="AF465" s="11" t="s">
        <v>5799</v>
      </c>
      <c r="AG465" s="11" t="s">
        <v>6974</v>
      </c>
      <c r="AH465" s="11" t="s">
        <v>6990</v>
      </c>
      <c r="AI465" s="11" t="s">
        <v>7083</v>
      </c>
      <c r="AJ465" s="11" t="s">
        <v>7084</v>
      </c>
      <c r="AK465" s="11" t="s">
        <v>7076</v>
      </c>
      <c r="AL465" s="11" t="s">
        <v>7184</v>
      </c>
      <c r="AM465" s="11" t="s">
        <v>29</v>
      </c>
      <c r="AN465" s="11" t="s">
        <v>6977</v>
      </c>
      <c r="AO465" s="11" t="s">
        <v>7311</v>
      </c>
      <c r="AP465" s="11" t="s">
        <v>7331</v>
      </c>
      <c r="AQ465" s="11" t="s">
        <v>7334</v>
      </c>
    </row>
    <row r="466" spans="1:43" ht="30" x14ac:dyDescent="0.25">
      <c r="A466" s="10">
        <v>186</v>
      </c>
      <c r="B466" s="10">
        <v>1067</v>
      </c>
      <c r="C466" s="11" t="s">
        <v>6739</v>
      </c>
      <c r="D466" s="11" t="s">
        <v>1293</v>
      </c>
      <c r="E466" s="11" t="s">
        <v>29</v>
      </c>
      <c r="F466" s="11" t="s">
        <v>96</v>
      </c>
      <c r="G466" s="11" t="s">
        <v>27</v>
      </c>
      <c r="H466" s="11" t="s">
        <v>6603</v>
      </c>
      <c r="I466" s="11" t="s">
        <v>97</v>
      </c>
      <c r="J466" s="11" t="s">
        <v>3477</v>
      </c>
      <c r="K466" s="11" t="s">
        <v>1294</v>
      </c>
      <c r="L466" s="11" t="s">
        <v>678</v>
      </c>
      <c r="M466" s="11" t="s">
        <v>120</v>
      </c>
      <c r="N466" s="11" t="s">
        <v>6091</v>
      </c>
      <c r="O466" s="11" t="s">
        <v>3634</v>
      </c>
      <c r="P466" s="11" t="s">
        <v>1353</v>
      </c>
      <c r="Q466" s="11" t="s">
        <v>34</v>
      </c>
      <c r="R466" s="11" t="s">
        <v>1354</v>
      </c>
      <c r="S466" s="11" t="s">
        <v>556</v>
      </c>
      <c r="T466" s="11" t="s">
        <v>277</v>
      </c>
      <c r="U466" s="12">
        <v>41275</v>
      </c>
      <c r="W466" s="11" t="s">
        <v>1355</v>
      </c>
      <c r="X466" s="11" t="s">
        <v>29</v>
      </c>
      <c r="Y466" s="11" t="s">
        <v>29</v>
      </c>
      <c r="AB466" s="11" t="s">
        <v>1292</v>
      </c>
      <c r="AC466" s="11" t="s">
        <v>3633</v>
      </c>
      <c r="AD466" s="11" t="s">
        <v>4868</v>
      </c>
      <c r="AE466" s="11" t="s">
        <v>7400</v>
      </c>
      <c r="AF466" s="11" t="s">
        <v>5799</v>
      </c>
      <c r="AG466" s="11" t="s">
        <v>6974</v>
      </c>
      <c r="AH466" s="11" t="s">
        <v>6990</v>
      </c>
      <c r="AI466" s="11" t="s">
        <v>7083</v>
      </c>
      <c r="AJ466" s="11" t="s">
        <v>7084</v>
      </c>
      <c r="AK466" s="11" t="s">
        <v>7076</v>
      </c>
      <c r="AL466" s="11" t="s">
        <v>7184</v>
      </c>
      <c r="AM466" s="11" t="s">
        <v>29</v>
      </c>
      <c r="AN466" s="11" t="s">
        <v>6977</v>
      </c>
      <c r="AO466" s="11" t="s">
        <v>7311</v>
      </c>
      <c r="AP466" s="11" t="s">
        <v>7331</v>
      </c>
      <c r="AQ466" s="11" t="s">
        <v>7334</v>
      </c>
    </row>
    <row r="467" spans="1:43" ht="30" x14ac:dyDescent="0.25">
      <c r="A467" s="10">
        <v>186</v>
      </c>
      <c r="B467" s="10">
        <v>1060</v>
      </c>
      <c r="C467" s="11" t="s">
        <v>6739</v>
      </c>
      <c r="D467" s="11" t="s">
        <v>1293</v>
      </c>
      <c r="E467" s="11" t="s">
        <v>29</v>
      </c>
      <c r="F467" s="11" t="s">
        <v>96</v>
      </c>
      <c r="G467" s="11" t="s">
        <v>27</v>
      </c>
      <c r="H467" s="11" t="s">
        <v>6603</v>
      </c>
      <c r="I467" s="11" t="s">
        <v>97</v>
      </c>
      <c r="J467" s="11" t="s">
        <v>3477</v>
      </c>
      <c r="K467" s="11" t="s">
        <v>1294</v>
      </c>
      <c r="L467" s="11" t="s">
        <v>678</v>
      </c>
      <c r="M467" s="11" t="s">
        <v>120</v>
      </c>
      <c r="N467" s="11" t="s">
        <v>6091</v>
      </c>
      <c r="O467" s="11" t="s">
        <v>3634</v>
      </c>
      <c r="P467" s="11" t="s">
        <v>1395</v>
      </c>
      <c r="Q467" s="11" t="s">
        <v>34</v>
      </c>
      <c r="R467" s="11" t="s">
        <v>1396</v>
      </c>
      <c r="S467" s="11" t="s">
        <v>1397</v>
      </c>
      <c r="T467" s="11" t="s">
        <v>29</v>
      </c>
      <c r="U467" s="12">
        <v>41275</v>
      </c>
      <c r="W467" s="11" t="s">
        <v>1398</v>
      </c>
      <c r="X467" s="11" t="s">
        <v>29</v>
      </c>
      <c r="Y467" s="11" t="s">
        <v>29</v>
      </c>
      <c r="Z467" s="13"/>
      <c r="AB467" s="11" t="s">
        <v>1292</v>
      </c>
      <c r="AC467" s="11" t="s">
        <v>3633</v>
      </c>
      <c r="AD467" s="11" t="s">
        <v>4868</v>
      </c>
      <c r="AE467" s="11" t="s">
        <v>7400</v>
      </c>
      <c r="AF467" s="11" t="s">
        <v>5799</v>
      </c>
      <c r="AG467" s="11" t="s">
        <v>6974</v>
      </c>
      <c r="AH467" s="11" t="s">
        <v>6990</v>
      </c>
      <c r="AI467" s="11" t="s">
        <v>7083</v>
      </c>
      <c r="AJ467" s="11" t="s">
        <v>7084</v>
      </c>
      <c r="AK467" s="11" t="s">
        <v>7076</v>
      </c>
      <c r="AL467" s="11" t="s">
        <v>7184</v>
      </c>
      <c r="AM467" s="11" t="s">
        <v>29</v>
      </c>
      <c r="AN467" s="11" t="s">
        <v>6977</v>
      </c>
      <c r="AO467" s="11" t="s">
        <v>7311</v>
      </c>
      <c r="AP467" s="11" t="s">
        <v>7331</v>
      </c>
      <c r="AQ467" s="11" t="s">
        <v>7334</v>
      </c>
    </row>
    <row r="468" spans="1:43" ht="30" x14ac:dyDescent="0.25">
      <c r="A468" s="10">
        <v>186</v>
      </c>
      <c r="B468" s="10">
        <v>1063</v>
      </c>
      <c r="C468" s="11" t="s">
        <v>6739</v>
      </c>
      <c r="D468" s="11" t="s">
        <v>1293</v>
      </c>
      <c r="E468" s="11" t="s">
        <v>29</v>
      </c>
      <c r="F468" s="11" t="s">
        <v>96</v>
      </c>
      <c r="G468" s="11" t="s">
        <v>27</v>
      </c>
      <c r="H468" s="11" t="s">
        <v>6603</v>
      </c>
      <c r="I468" s="11" t="s">
        <v>97</v>
      </c>
      <c r="J468" s="11" t="s">
        <v>3477</v>
      </c>
      <c r="K468" s="11" t="s">
        <v>1294</v>
      </c>
      <c r="L468" s="11" t="s">
        <v>678</v>
      </c>
      <c r="M468" s="11" t="s">
        <v>120</v>
      </c>
      <c r="N468" s="11" t="s">
        <v>6091</v>
      </c>
      <c r="O468" s="11" t="s">
        <v>3634</v>
      </c>
      <c r="P468" s="11" t="s">
        <v>1341</v>
      </c>
      <c r="Q468" s="11" t="s">
        <v>34</v>
      </c>
      <c r="R468" s="11" t="s">
        <v>1342</v>
      </c>
      <c r="S468" s="11" t="s">
        <v>1343</v>
      </c>
      <c r="T468" s="11" t="s">
        <v>347</v>
      </c>
      <c r="U468" s="12">
        <v>41275</v>
      </c>
      <c r="W468" s="11" t="s">
        <v>1344</v>
      </c>
      <c r="X468" s="11" t="s">
        <v>29</v>
      </c>
      <c r="Y468" s="11" t="s">
        <v>29</v>
      </c>
      <c r="Z468" s="13"/>
      <c r="AB468" s="11" t="s">
        <v>1292</v>
      </c>
      <c r="AC468" s="11" t="s">
        <v>3633</v>
      </c>
      <c r="AD468" s="11" t="s">
        <v>4868</v>
      </c>
      <c r="AE468" s="11" t="s">
        <v>7400</v>
      </c>
      <c r="AF468" s="11" t="s">
        <v>5799</v>
      </c>
      <c r="AG468" s="11" t="s">
        <v>6974</v>
      </c>
      <c r="AH468" s="11" t="s">
        <v>6990</v>
      </c>
      <c r="AI468" s="11" t="s">
        <v>7083</v>
      </c>
      <c r="AJ468" s="11" t="s">
        <v>7084</v>
      </c>
      <c r="AK468" s="11" t="s">
        <v>7076</v>
      </c>
      <c r="AL468" s="11" t="s">
        <v>7184</v>
      </c>
      <c r="AM468" s="11" t="s">
        <v>29</v>
      </c>
      <c r="AN468" s="11" t="s">
        <v>6977</v>
      </c>
      <c r="AO468" s="11" t="s">
        <v>7311</v>
      </c>
      <c r="AP468" s="11" t="s">
        <v>7331</v>
      </c>
      <c r="AQ468" s="11" t="s">
        <v>7334</v>
      </c>
    </row>
    <row r="469" spans="1:43" ht="30" x14ac:dyDescent="0.25">
      <c r="A469" s="10">
        <v>186</v>
      </c>
      <c r="B469" s="10">
        <v>1065</v>
      </c>
      <c r="C469" s="11" t="s">
        <v>6739</v>
      </c>
      <c r="D469" s="11" t="s">
        <v>1293</v>
      </c>
      <c r="E469" s="11" t="s">
        <v>29</v>
      </c>
      <c r="F469" s="11" t="s">
        <v>96</v>
      </c>
      <c r="G469" s="11" t="s">
        <v>27</v>
      </c>
      <c r="H469" s="11" t="s">
        <v>6603</v>
      </c>
      <c r="I469" s="11" t="s">
        <v>97</v>
      </c>
      <c r="J469" s="11" t="s">
        <v>3477</v>
      </c>
      <c r="K469" s="11" t="s">
        <v>1294</v>
      </c>
      <c r="L469" s="11" t="s">
        <v>678</v>
      </c>
      <c r="M469" s="11" t="s">
        <v>120</v>
      </c>
      <c r="N469" s="11" t="s">
        <v>6091</v>
      </c>
      <c r="O469" s="11" t="s">
        <v>3634</v>
      </c>
      <c r="P469" s="11" t="s">
        <v>1356</v>
      </c>
      <c r="Q469" s="11" t="s">
        <v>34</v>
      </c>
      <c r="R469" s="11" t="s">
        <v>324</v>
      </c>
      <c r="S469" s="11" t="s">
        <v>1357</v>
      </c>
      <c r="T469" s="11" t="s">
        <v>236</v>
      </c>
      <c r="U469" s="12">
        <v>41275</v>
      </c>
      <c r="W469" s="11" t="s">
        <v>1358</v>
      </c>
      <c r="X469" s="11" t="s">
        <v>29</v>
      </c>
      <c r="Y469" s="11" t="s">
        <v>29</v>
      </c>
      <c r="Z469" s="13"/>
      <c r="AB469" s="11" t="s">
        <v>1292</v>
      </c>
      <c r="AC469" s="11" t="s">
        <v>3633</v>
      </c>
      <c r="AD469" s="11" t="s">
        <v>4868</v>
      </c>
      <c r="AE469" s="11" t="s">
        <v>7400</v>
      </c>
      <c r="AF469" s="11" t="s">
        <v>5799</v>
      </c>
      <c r="AG469" s="11" t="s">
        <v>6974</v>
      </c>
      <c r="AH469" s="11" t="s">
        <v>6990</v>
      </c>
      <c r="AI469" s="11" t="s">
        <v>7083</v>
      </c>
      <c r="AJ469" s="11" t="s">
        <v>7084</v>
      </c>
      <c r="AK469" s="11" t="s">
        <v>7076</v>
      </c>
      <c r="AL469" s="11" t="s">
        <v>7184</v>
      </c>
      <c r="AM469" s="11" t="s">
        <v>29</v>
      </c>
      <c r="AN469" s="11" t="s">
        <v>6977</v>
      </c>
      <c r="AO469" s="11" t="s">
        <v>7311</v>
      </c>
      <c r="AP469" s="11" t="s">
        <v>7331</v>
      </c>
      <c r="AQ469" s="11" t="s">
        <v>7334</v>
      </c>
    </row>
    <row r="470" spans="1:43" ht="30" x14ac:dyDescent="0.25">
      <c r="A470" s="10">
        <v>186</v>
      </c>
      <c r="B470" s="10">
        <v>1064</v>
      </c>
      <c r="C470" s="11" t="s">
        <v>6739</v>
      </c>
      <c r="D470" s="11" t="s">
        <v>1293</v>
      </c>
      <c r="E470" s="11" t="s">
        <v>29</v>
      </c>
      <c r="F470" s="11" t="s">
        <v>96</v>
      </c>
      <c r="G470" s="11" t="s">
        <v>27</v>
      </c>
      <c r="H470" s="11" t="s">
        <v>6603</v>
      </c>
      <c r="I470" s="11" t="s">
        <v>97</v>
      </c>
      <c r="J470" s="11" t="s">
        <v>3477</v>
      </c>
      <c r="K470" s="11" t="s">
        <v>1294</v>
      </c>
      <c r="L470" s="11" t="s">
        <v>678</v>
      </c>
      <c r="M470" s="11" t="s">
        <v>120</v>
      </c>
      <c r="N470" s="11" t="s">
        <v>6091</v>
      </c>
      <c r="O470" s="11" t="s">
        <v>3634</v>
      </c>
      <c r="P470" s="11" t="s">
        <v>1349</v>
      </c>
      <c r="Q470" s="11" t="s">
        <v>34</v>
      </c>
      <c r="R470" s="11" t="s">
        <v>1350</v>
      </c>
      <c r="S470" s="11" t="s">
        <v>1351</v>
      </c>
      <c r="T470" s="11" t="s">
        <v>143</v>
      </c>
      <c r="U470" s="12">
        <v>41275</v>
      </c>
      <c r="W470" s="11" t="s">
        <v>1352</v>
      </c>
      <c r="X470" s="11" t="s">
        <v>29</v>
      </c>
      <c r="Y470" s="11" t="s">
        <v>29</v>
      </c>
      <c r="Z470" s="13"/>
      <c r="AB470" s="11" t="s">
        <v>1292</v>
      </c>
      <c r="AC470" s="11" t="s">
        <v>3633</v>
      </c>
      <c r="AD470" s="11" t="s">
        <v>4868</v>
      </c>
      <c r="AE470" s="11" t="s">
        <v>7400</v>
      </c>
      <c r="AF470" s="11" t="s">
        <v>5799</v>
      </c>
      <c r="AG470" s="11" t="s">
        <v>6974</v>
      </c>
      <c r="AH470" s="11" t="s">
        <v>6990</v>
      </c>
      <c r="AI470" s="11" t="s">
        <v>7083</v>
      </c>
      <c r="AJ470" s="11" t="s">
        <v>7084</v>
      </c>
      <c r="AK470" s="11" t="s">
        <v>7076</v>
      </c>
      <c r="AL470" s="11" t="s">
        <v>7184</v>
      </c>
      <c r="AM470" s="11" t="s">
        <v>29</v>
      </c>
      <c r="AN470" s="11" t="s">
        <v>6977</v>
      </c>
      <c r="AO470" s="11" t="s">
        <v>7311</v>
      </c>
      <c r="AP470" s="11" t="s">
        <v>7331</v>
      </c>
      <c r="AQ470" s="11" t="s">
        <v>7334</v>
      </c>
    </row>
    <row r="471" spans="1:43" ht="30" x14ac:dyDescent="0.25">
      <c r="A471" s="10">
        <v>186</v>
      </c>
      <c r="B471" s="10">
        <v>1390</v>
      </c>
      <c r="C471" s="11" t="s">
        <v>6739</v>
      </c>
      <c r="D471" s="11" t="s">
        <v>1293</v>
      </c>
      <c r="E471" s="11" t="s">
        <v>29</v>
      </c>
      <c r="F471" s="11" t="s">
        <v>96</v>
      </c>
      <c r="G471" s="11" t="s">
        <v>27</v>
      </c>
      <c r="H471" s="11" t="s">
        <v>6603</v>
      </c>
      <c r="I471" s="11" t="s">
        <v>97</v>
      </c>
      <c r="J471" s="11" t="s">
        <v>3477</v>
      </c>
      <c r="K471" s="11" t="s">
        <v>1294</v>
      </c>
      <c r="L471" s="11" t="s">
        <v>678</v>
      </c>
      <c r="M471" s="11" t="s">
        <v>120</v>
      </c>
      <c r="N471" s="11" t="s">
        <v>6091</v>
      </c>
      <c r="O471" s="11" t="s">
        <v>3634</v>
      </c>
      <c r="P471" s="11" t="s">
        <v>1328</v>
      </c>
      <c r="Q471" s="11" t="s">
        <v>5561</v>
      </c>
      <c r="R471" s="11" t="s">
        <v>1329</v>
      </c>
      <c r="S471" s="11" t="s">
        <v>1330</v>
      </c>
      <c r="T471" s="11" t="s">
        <v>1331</v>
      </c>
      <c r="U471" s="12">
        <v>41275</v>
      </c>
      <c r="W471" s="11" t="s">
        <v>1332</v>
      </c>
      <c r="X471" s="11" t="s">
        <v>29</v>
      </c>
      <c r="Y471" s="11" t="s">
        <v>29</v>
      </c>
      <c r="Z471" s="13"/>
      <c r="AB471" s="11" t="s">
        <v>1292</v>
      </c>
      <c r="AC471" s="11" t="s">
        <v>3633</v>
      </c>
      <c r="AD471" s="11" t="s">
        <v>4868</v>
      </c>
      <c r="AE471" s="11" t="s">
        <v>7400</v>
      </c>
      <c r="AF471" s="11" t="s">
        <v>5799</v>
      </c>
      <c r="AG471" s="11" t="s">
        <v>6974</v>
      </c>
      <c r="AH471" s="11" t="s">
        <v>6990</v>
      </c>
      <c r="AI471" s="11" t="s">
        <v>7083</v>
      </c>
      <c r="AJ471" s="11" t="s">
        <v>7084</v>
      </c>
      <c r="AK471" s="11" t="s">
        <v>7076</v>
      </c>
      <c r="AL471" s="11" t="s">
        <v>7184</v>
      </c>
      <c r="AM471" s="11" t="s">
        <v>29</v>
      </c>
      <c r="AN471" s="11" t="s">
        <v>6977</v>
      </c>
      <c r="AO471" s="11" t="s">
        <v>7311</v>
      </c>
      <c r="AP471" s="11" t="s">
        <v>7331</v>
      </c>
      <c r="AQ471" s="11" t="s">
        <v>7334</v>
      </c>
    </row>
    <row r="472" spans="1:43" ht="30" x14ac:dyDescent="0.25">
      <c r="A472" s="10">
        <v>186</v>
      </c>
      <c r="B472" s="10">
        <v>1383</v>
      </c>
      <c r="C472" s="11" t="s">
        <v>6739</v>
      </c>
      <c r="D472" s="11" t="s">
        <v>1293</v>
      </c>
      <c r="E472" s="11" t="s">
        <v>29</v>
      </c>
      <c r="F472" s="11" t="s">
        <v>96</v>
      </c>
      <c r="G472" s="11" t="s">
        <v>27</v>
      </c>
      <c r="H472" s="11" t="s">
        <v>6603</v>
      </c>
      <c r="I472" s="11" t="s">
        <v>97</v>
      </c>
      <c r="J472" s="11" t="s">
        <v>3477</v>
      </c>
      <c r="K472" s="11" t="s">
        <v>1294</v>
      </c>
      <c r="L472" s="11" t="s">
        <v>678</v>
      </c>
      <c r="M472" s="11" t="s">
        <v>120</v>
      </c>
      <c r="N472" s="11" t="s">
        <v>6091</v>
      </c>
      <c r="O472" s="11" t="s">
        <v>3634</v>
      </c>
      <c r="P472" s="11" t="s">
        <v>1303</v>
      </c>
      <c r="Q472" s="11" t="s">
        <v>34</v>
      </c>
      <c r="R472" s="11" t="s">
        <v>992</v>
      </c>
      <c r="S472" s="11" t="s">
        <v>1304</v>
      </c>
      <c r="T472" s="11" t="s">
        <v>1305</v>
      </c>
      <c r="U472" s="12">
        <v>41275</v>
      </c>
      <c r="W472" s="11" t="s">
        <v>1306</v>
      </c>
      <c r="X472" s="11" t="s">
        <v>29</v>
      </c>
      <c r="Y472" s="11" t="s">
        <v>29</v>
      </c>
      <c r="Z472" s="13"/>
      <c r="AB472" s="11" t="s">
        <v>1292</v>
      </c>
      <c r="AC472" s="11" t="s">
        <v>3633</v>
      </c>
      <c r="AD472" s="11" t="s">
        <v>4868</v>
      </c>
      <c r="AE472" s="11" t="s">
        <v>7400</v>
      </c>
      <c r="AF472" s="11" t="s">
        <v>5799</v>
      </c>
      <c r="AG472" s="11" t="s">
        <v>6974</v>
      </c>
      <c r="AH472" s="11" t="s">
        <v>6990</v>
      </c>
      <c r="AI472" s="11" t="s">
        <v>7083</v>
      </c>
      <c r="AJ472" s="11" t="s">
        <v>7084</v>
      </c>
      <c r="AK472" s="11" t="s">
        <v>7076</v>
      </c>
      <c r="AL472" s="11" t="s">
        <v>7184</v>
      </c>
      <c r="AM472" s="11" t="s">
        <v>29</v>
      </c>
      <c r="AN472" s="11" t="s">
        <v>6977</v>
      </c>
      <c r="AO472" s="11" t="s">
        <v>7311</v>
      </c>
      <c r="AP472" s="11" t="s">
        <v>7331</v>
      </c>
      <c r="AQ472" s="11" t="s">
        <v>7334</v>
      </c>
    </row>
    <row r="473" spans="1:43" ht="30" x14ac:dyDescent="0.25">
      <c r="A473" s="10">
        <v>186</v>
      </c>
      <c r="B473" s="10">
        <v>1382</v>
      </c>
      <c r="C473" s="11" t="s">
        <v>6739</v>
      </c>
      <c r="D473" s="11" t="s">
        <v>1293</v>
      </c>
      <c r="E473" s="11" t="s">
        <v>29</v>
      </c>
      <c r="F473" s="11" t="s">
        <v>96</v>
      </c>
      <c r="G473" s="11" t="s">
        <v>27</v>
      </c>
      <c r="H473" s="11" t="s">
        <v>6603</v>
      </c>
      <c r="I473" s="11" t="s">
        <v>97</v>
      </c>
      <c r="J473" s="11" t="s">
        <v>3477</v>
      </c>
      <c r="K473" s="11" t="s">
        <v>1294</v>
      </c>
      <c r="L473" s="11" t="s">
        <v>678</v>
      </c>
      <c r="M473" s="11" t="s">
        <v>120</v>
      </c>
      <c r="N473" s="11" t="s">
        <v>6091</v>
      </c>
      <c r="O473" s="11" t="s">
        <v>3634</v>
      </c>
      <c r="P473" s="11" t="s">
        <v>1299</v>
      </c>
      <c r="Q473" s="11" t="s">
        <v>34</v>
      </c>
      <c r="R473" s="11" t="s">
        <v>1300</v>
      </c>
      <c r="S473" s="11" t="s">
        <v>1301</v>
      </c>
      <c r="T473" s="11" t="s">
        <v>1216</v>
      </c>
      <c r="U473" s="12">
        <v>41275</v>
      </c>
      <c r="W473" s="11" t="s">
        <v>1302</v>
      </c>
      <c r="X473" s="11" t="s">
        <v>29</v>
      </c>
      <c r="Y473" s="11" t="s">
        <v>29</v>
      </c>
      <c r="AB473" s="11" t="s">
        <v>1292</v>
      </c>
      <c r="AC473" s="11" t="s">
        <v>3633</v>
      </c>
      <c r="AD473" s="11" t="s">
        <v>4868</v>
      </c>
      <c r="AE473" s="11" t="s">
        <v>7400</v>
      </c>
      <c r="AF473" s="11" t="s">
        <v>5799</v>
      </c>
      <c r="AG473" s="11" t="s">
        <v>6974</v>
      </c>
      <c r="AH473" s="11" t="s">
        <v>6990</v>
      </c>
      <c r="AI473" s="11" t="s">
        <v>7083</v>
      </c>
      <c r="AJ473" s="11" t="s">
        <v>7084</v>
      </c>
      <c r="AK473" s="11" t="s">
        <v>7076</v>
      </c>
      <c r="AL473" s="11" t="s">
        <v>7184</v>
      </c>
      <c r="AM473" s="11" t="s">
        <v>29</v>
      </c>
      <c r="AN473" s="11" t="s">
        <v>6977</v>
      </c>
      <c r="AO473" s="11" t="s">
        <v>7311</v>
      </c>
      <c r="AP473" s="11" t="s">
        <v>7331</v>
      </c>
      <c r="AQ473" s="11" t="s">
        <v>7334</v>
      </c>
    </row>
    <row r="474" spans="1:43" ht="30" x14ac:dyDescent="0.25">
      <c r="A474" s="10">
        <v>186</v>
      </c>
      <c r="B474" s="10">
        <v>1385</v>
      </c>
      <c r="C474" s="11" t="s">
        <v>6739</v>
      </c>
      <c r="D474" s="11" t="s">
        <v>1293</v>
      </c>
      <c r="E474" s="11" t="s">
        <v>29</v>
      </c>
      <c r="F474" s="11" t="s">
        <v>96</v>
      </c>
      <c r="G474" s="11" t="s">
        <v>27</v>
      </c>
      <c r="H474" s="11" t="s">
        <v>6603</v>
      </c>
      <c r="I474" s="11" t="s">
        <v>97</v>
      </c>
      <c r="J474" s="11" t="s">
        <v>3477</v>
      </c>
      <c r="K474" s="11" t="s">
        <v>1294</v>
      </c>
      <c r="L474" s="11" t="s">
        <v>678</v>
      </c>
      <c r="M474" s="11" t="s">
        <v>120</v>
      </c>
      <c r="N474" s="11" t="s">
        <v>6091</v>
      </c>
      <c r="O474" s="11" t="s">
        <v>3634</v>
      </c>
      <c r="P474" s="11" t="s">
        <v>1310</v>
      </c>
      <c r="Q474" s="11" t="s">
        <v>5561</v>
      </c>
      <c r="R474" s="11" t="s">
        <v>826</v>
      </c>
      <c r="S474" s="11" t="s">
        <v>1311</v>
      </c>
      <c r="T474" s="11" t="s">
        <v>195</v>
      </c>
      <c r="U474" s="12">
        <v>42521</v>
      </c>
      <c r="W474" s="11" t="s">
        <v>1312</v>
      </c>
      <c r="X474" s="11" t="s">
        <v>29</v>
      </c>
      <c r="Y474" s="11" t="s">
        <v>29</v>
      </c>
      <c r="AB474" s="11" t="s">
        <v>1292</v>
      </c>
      <c r="AC474" s="11" t="s">
        <v>3633</v>
      </c>
      <c r="AD474" s="11" t="s">
        <v>4868</v>
      </c>
      <c r="AE474" s="11" t="s">
        <v>7400</v>
      </c>
      <c r="AF474" s="11" t="s">
        <v>5799</v>
      </c>
      <c r="AG474" s="11" t="s">
        <v>6974</v>
      </c>
      <c r="AH474" s="11" t="s">
        <v>6990</v>
      </c>
      <c r="AI474" s="11" t="s">
        <v>7083</v>
      </c>
      <c r="AJ474" s="11" t="s">
        <v>7084</v>
      </c>
      <c r="AK474" s="11" t="s">
        <v>7076</v>
      </c>
      <c r="AL474" s="11" t="s">
        <v>7184</v>
      </c>
      <c r="AM474" s="11" t="s">
        <v>29</v>
      </c>
      <c r="AN474" s="11" t="s">
        <v>6977</v>
      </c>
      <c r="AO474" s="11" t="s">
        <v>7311</v>
      </c>
      <c r="AP474" s="11" t="s">
        <v>7331</v>
      </c>
      <c r="AQ474" s="11" t="s">
        <v>7334</v>
      </c>
    </row>
    <row r="475" spans="1:43" ht="30" x14ac:dyDescent="0.25">
      <c r="A475" s="10">
        <v>186</v>
      </c>
      <c r="B475" s="10">
        <v>1389</v>
      </c>
      <c r="C475" s="11" t="s">
        <v>6739</v>
      </c>
      <c r="D475" s="11" t="s">
        <v>1293</v>
      </c>
      <c r="E475" s="11" t="s">
        <v>29</v>
      </c>
      <c r="F475" s="11" t="s">
        <v>96</v>
      </c>
      <c r="G475" s="11" t="s">
        <v>27</v>
      </c>
      <c r="H475" s="11" t="s">
        <v>6603</v>
      </c>
      <c r="I475" s="11" t="s">
        <v>97</v>
      </c>
      <c r="J475" s="11" t="s">
        <v>3477</v>
      </c>
      <c r="K475" s="11" t="s">
        <v>1294</v>
      </c>
      <c r="L475" s="11" t="s">
        <v>678</v>
      </c>
      <c r="M475" s="11" t="s">
        <v>120</v>
      </c>
      <c r="N475" s="11" t="s">
        <v>6091</v>
      </c>
      <c r="O475" s="11" t="s">
        <v>3634</v>
      </c>
      <c r="P475" s="11" t="s">
        <v>1325</v>
      </c>
      <c r="Q475" s="11" t="s">
        <v>5561</v>
      </c>
      <c r="R475" s="11" t="s">
        <v>486</v>
      </c>
      <c r="S475" s="11" t="s">
        <v>1326</v>
      </c>
      <c r="T475" s="11" t="s">
        <v>843</v>
      </c>
      <c r="U475" s="12">
        <v>42401</v>
      </c>
      <c r="W475" s="11" t="s">
        <v>1327</v>
      </c>
      <c r="X475" s="11" t="s">
        <v>29</v>
      </c>
      <c r="Y475" s="11" t="s">
        <v>29</v>
      </c>
      <c r="Z475" s="13"/>
      <c r="AB475" s="11" t="s">
        <v>1292</v>
      </c>
      <c r="AC475" s="11" t="s">
        <v>3633</v>
      </c>
      <c r="AD475" s="11" t="s">
        <v>4868</v>
      </c>
      <c r="AE475" s="11" t="s">
        <v>7400</v>
      </c>
      <c r="AF475" s="11" t="s">
        <v>5799</v>
      </c>
      <c r="AG475" s="11" t="s">
        <v>6974</v>
      </c>
      <c r="AH475" s="11" t="s">
        <v>6990</v>
      </c>
      <c r="AI475" s="11" t="s">
        <v>7083</v>
      </c>
      <c r="AJ475" s="11" t="s">
        <v>7084</v>
      </c>
      <c r="AK475" s="11" t="s">
        <v>7076</v>
      </c>
      <c r="AL475" s="11" t="s">
        <v>7184</v>
      </c>
      <c r="AM475" s="11" t="s">
        <v>29</v>
      </c>
      <c r="AN475" s="11" t="s">
        <v>6977</v>
      </c>
      <c r="AO475" s="11" t="s">
        <v>7311</v>
      </c>
      <c r="AP475" s="11" t="s">
        <v>7331</v>
      </c>
      <c r="AQ475" s="11" t="s">
        <v>7334</v>
      </c>
    </row>
    <row r="476" spans="1:43" ht="30" x14ac:dyDescent="0.25">
      <c r="A476" s="10">
        <v>186</v>
      </c>
      <c r="B476" s="10">
        <v>1381</v>
      </c>
      <c r="C476" s="11" t="s">
        <v>6739</v>
      </c>
      <c r="D476" s="11" t="s">
        <v>1293</v>
      </c>
      <c r="E476" s="11" t="s">
        <v>29</v>
      </c>
      <c r="F476" s="11" t="s">
        <v>96</v>
      </c>
      <c r="G476" s="11" t="s">
        <v>27</v>
      </c>
      <c r="H476" s="11" t="s">
        <v>6603</v>
      </c>
      <c r="I476" s="11" t="s">
        <v>97</v>
      </c>
      <c r="J476" s="11" t="s">
        <v>3477</v>
      </c>
      <c r="K476" s="11" t="s">
        <v>1294</v>
      </c>
      <c r="L476" s="11" t="s">
        <v>678</v>
      </c>
      <c r="M476" s="11" t="s">
        <v>120</v>
      </c>
      <c r="N476" s="11" t="s">
        <v>6091</v>
      </c>
      <c r="O476" s="11" t="s">
        <v>3634</v>
      </c>
      <c r="P476" s="11" t="s">
        <v>3763</v>
      </c>
      <c r="Q476" s="11" t="s">
        <v>5561</v>
      </c>
      <c r="R476" s="11" t="s">
        <v>626</v>
      </c>
      <c r="S476" s="11" t="s">
        <v>560</v>
      </c>
      <c r="T476" s="11" t="s">
        <v>3764</v>
      </c>
      <c r="U476" s="12">
        <v>41275</v>
      </c>
      <c r="W476" s="11" t="s">
        <v>1298</v>
      </c>
      <c r="X476" s="11" t="s">
        <v>29</v>
      </c>
      <c r="Y476" s="11" t="s">
        <v>29</v>
      </c>
      <c r="Z476" s="13"/>
      <c r="AB476" s="11" t="s">
        <v>1292</v>
      </c>
      <c r="AC476" s="11" t="s">
        <v>3633</v>
      </c>
      <c r="AD476" s="11" t="s">
        <v>4868</v>
      </c>
      <c r="AE476" s="11" t="s">
        <v>7400</v>
      </c>
      <c r="AF476" s="11" t="s">
        <v>5799</v>
      </c>
      <c r="AG476" s="11" t="s">
        <v>6974</v>
      </c>
      <c r="AH476" s="11" t="s">
        <v>6990</v>
      </c>
      <c r="AI476" s="11" t="s">
        <v>7083</v>
      </c>
      <c r="AJ476" s="11" t="s">
        <v>7084</v>
      </c>
      <c r="AK476" s="11" t="s">
        <v>7076</v>
      </c>
      <c r="AL476" s="11" t="s">
        <v>7184</v>
      </c>
      <c r="AM476" s="11" t="s">
        <v>29</v>
      </c>
      <c r="AN476" s="11" t="s">
        <v>6977</v>
      </c>
      <c r="AO476" s="11" t="s">
        <v>7311</v>
      </c>
      <c r="AP476" s="11" t="s">
        <v>7331</v>
      </c>
      <c r="AQ476" s="11" t="s">
        <v>7334</v>
      </c>
    </row>
    <row r="477" spans="1:43" ht="30" x14ac:dyDescent="0.25">
      <c r="A477" s="10">
        <v>186</v>
      </c>
      <c r="B477" s="10">
        <v>1386</v>
      </c>
      <c r="C477" s="11" t="s">
        <v>6739</v>
      </c>
      <c r="D477" s="11" t="s">
        <v>1293</v>
      </c>
      <c r="E477" s="11" t="s">
        <v>29</v>
      </c>
      <c r="F477" s="11" t="s">
        <v>96</v>
      </c>
      <c r="G477" s="11" t="s">
        <v>27</v>
      </c>
      <c r="H477" s="11" t="s">
        <v>6603</v>
      </c>
      <c r="I477" s="11" t="s">
        <v>97</v>
      </c>
      <c r="J477" s="11" t="s">
        <v>3477</v>
      </c>
      <c r="K477" s="11" t="s">
        <v>1294</v>
      </c>
      <c r="L477" s="11" t="s">
        <v>678</v>
      </c>
      <c r="M477" s="11" t="s">
        <v>120</v>
      </c>
      <c r="N477" s="11" t="s">
        <v>6091</v>
      </c>
      <c r="O477" s="11" t="s">
        <v>3634</v>
      </c>
      <c r="P477" s="11" t="s">
        <v>1313</v>
      </c>
      <c r="Q477" s="11" t="s">
        <v>5561</v>
      </c>
      <c r="R477" s="11" t="s">
        <v>1065</v>
      </c>
      <c r="S477" s="11" t="s">
        <v>1314</v>
      </c>
      <c r="T477" s="11" t="s">
        <v>642</v>
      </c>
      <c r="U477" s="12">
        <v>41275</v>
      </c>
      <c r="W477" s="11" t="s">
        <v>1315</v>
      </c>
      <c r="X477" s="11" t="s">
        <v>29</v>
      </c>
      <c r="Y477" s="11" t="s">
        <v>29</v>
      </c>
      <c r="Z477" s="13"/>
      <c r="AB477" s="11" t="s">
        <v>1292</v>
      </c>
      <c r="AC477" s="11" t="s">
        <v>3633</v>
      </c>
      <c r="AD477" s="11" t="s">
        <v>4868</v>
      </c>
      <c r="AE477" s="11" t="s">
        <v>7400</v>
      </c>
      <c r="AF477" s="11" t="s">
        <v>5799</v>
      </c>
      <c r="AG477" s="11" t="s">
        <v>6974</v>
      </c>
      <c r="AH477" s="11" t="s">
        <v>6990</v>
      </c>
      <c r="AI477" s="11" t="s">
        <v>7083</v>
      </c>
      <c r="AJ477" s="11" t="s">
        <v>7084</v>
      </c>
      <c r="AK477" s="11" t="s">
        <v>7076</v>
      </c>
      <c r="AL477" s="11" t="s">
        <v>7184</v>
      </c>
      <c r="AM477" s="11" t="s">
        <v>29</v>
      </c>
      <c r="AN477" s="11" t="s">
        <v>6977</v>
      </c>
      <c r="AO477" s="11" t="s">
        <v>7311</v>
      </c>
      <c r="AP477" s="11" t="s">
        <v>7331</v>
      </c>
      <c r="AQ477" s="11" t="s">
        <v>7334</v>
      </c>
    </row>
    <row r="478" spans="1:43" ht="30" x14ac:dyDescent="0.25">
      <c r="A478" s="10">
        <v>186</v>
      </c>
      <c r="B478" s="10">
        <v>1387</v>
      </c>
      <c r="C478" s="11" t="s">
        <v>6739</v>
      </c>
      <c r="D478" s="11" t="s">
        <v>1293</v>
      </c>
      <c r="E478" s="11" t="s">
        <v>29</v>
      </c>
      <c r="F478" s="11" t="s">
        <v>96</v>
      </c>
      <c r="G478" s="11" t="s">
        <v>27</v>
      </c>
      <c r="H478" s="11" t="s">
        <v>6603</v>
      </c>
      <c r="I478" s="11" t="s">
        <v>97</v>
      </c>
      <c r="J478" s="11" t="s">
        <v>3477</v>
      </c>
      <c r="K478" s="11" t="s">
        <v>1294</v>
      </c>
      <c r="L478" s="11" t="s">
        <v>678</v>
      </c>
      <c r="M478" s="11" t="s">
        <v>120</v>
      </c>
      <c r="N478" s="11" t="s">
        <v>6091</v>
      </c>
      <c r="O478" s="11" t="s">
        <v>3634</v>
      </c>
      <c r="P478" s="11" t="s">
        <v>1316</v>
      </c>
      <c r="Q478" s="11" t="s">
        <v>5561</v>
      </c>
      <c r="R478" s="11" t="s">
        <v>1317</v>
      </c>
      <c r="S478" s="11" t="s">
        <v>1318</v>
      </c>
      <c r="T478" s="11" t="s">
        <v>29</v>
      </c>
      <c r="U478" s="12">
        <v>41505</v>
      </c>
      <c r="W478" s="11" t="s">
        <v>1319</v>
      </c>
      <c r="X478" s="11" t="s">
        <v>29</v>
      </c>
      <c r="Y478" s="11" t="s">
        <v>29</v>
      </c>
      <c r="Z478" s="13"/>
      <c r="AB478" s="11" t="s">
        <v>1292</v>
      </c>
      <c r="AC478" s="11" t="s">
        <v>3633</v>
      </c>
      <c r="AD478" s="11" t="s">
        <v>4868</v>
      </c>
      <c r="AE478" s="11" t="s">
        <v>7400</v>
      </c>
      <c r="AF478" s="11" t="s">
        <v>5799</v>
      </c>
      <c r="AG478" s="11" t="s">
        <v>6974</v>
      </c>
      <c r="AH478" s="11" t="s">
        <v>6990</v>
      </c>
      <c r="AI478" s="11" t="s">
        <v>7083</v>
      </c>
      <c r="AJ478" s="11" t="s">
        <v>7084</v>
      </c>
      <c r="AK478" s="11" t="s">
        <v>7076</v>
      </c>
      <c r="AL478" s="11" t="s">
        <v>7184</v>
      </c>
      <c r="AM478" s="11" t="s">
        <v>29</v>
      </c>
      <c r="AN478" s="11" t="s">
        <v>6977</v>
      </c>
      <c r="AO478" s="11" t="s">
        <v>7311</v>
      </c>
      <c r="AP478" s="11" t="s">
        <v>7331</v>
      </c>
      <c r="AQ478" s="11" t="s">
        <v>7334</v>
      </c>
    </row>
    <row r="479" spans="1:43" ht="30" x14ac:dyDescent="0.25">
      <c r="A479" s="10">
        <v>186</v>
      </c>
      <c r="B479" s="10">
        <v>1388</v>
      </c>
      <c r="C479" s="11" t="s">
        <v>6739</v>
      </c>
      <c r="D479" s="11" t="s">
        <v>1293</v>
      </c>
      <c r="E479" s="11" t="s">
        <v>29</v>
      </c>
      <c r="F479" s="11" t="s">
        <v>96</v>
      </c>
      <c r="G479" s="11" t="s">
        <v>27</v>
      </c>
      <c r="H479" s="11" t="s">
        <v>6603</v>
      </c>
      <c r="I479" s="11" t="s">
        <v>97</v>
      </c>
      <c r="J479" s="11" t="s">
        <v>3477</v>
      </c>
      <c r="K479" s="11" t="s">
        <v>1294</v>
      </c>
      <c r="L479" s="11" t="s">
        <v>678</v>
      </c>
      <c r="M479" s="11" t="s">
        <v>120</v>
      </c>
      <c r="N479" s="11" t="s">
        <v>6091</v>
      </c>
      <c r="O479" s="11" t="s">
        <v>3634</v>
      </c>
      <c r="P479" s="11" t="s">
        <v>1320</v>
      </c>
      <c r="Q479" s="11" t="s">
        <v>83</v>
      </c>
      <c r="R479" s="11" t="s">
        <v>1321</v>
      </c>
      <c r="S479" s="11" t="s">
        <v>1322</v>
      </c>
      <c r="T479" s="11" t="s">
        <v>1323</v>
      </c>
      <c r="U479" s="12">
        <v>42058</v>
      </c>
      <c r="W479" s="11" t="s">
        <v>1324</v>
      </c>
      <c r="X479" s="11" t="s">
        <v>29</v>
      </c>
      <c r="Y479" s="11" t="s">
        <v>29</v>
      </c>
      <c r="Z479" s="13"/>
      <c r="AB479" s="11" t="s">
        <v>1292</v>
      </c>
      <c r="AC479" s="11" t="s">
        <v>3633</v>
      </c>
      <c r="AD479" s="11" t="s">
        <v>4868</v>
      </c>
      <c r="AE479" s="11" t="s">
        <v>7400</v>
      </c>
      <c r="AF479" s="11" t="s">
        <v>5799</v>
      </c>
      <c r="AG479" s="11" t="s">
        <v>6974</v>
      </c>
      <c r="AH479" s="11" t="s">
        <v>6990</v>
      </c>
      <c r="AI479" s="11" t="s">
        <v>7083</v>
      </c>
      <c r="AJ479" s="11" t="s">
        <v>7084</v>
      </c>
      <c r="AK479" s="11" t="s">
        <v>7076</v>
      </c>
      <c r="AL479" s="11" t="s">
        <v>7184</v>
      </c>
      <c r="AM479" s="11" t="s">
        <v>29</v>
      </c>
      <c r="AN479" s="11" t="s">
        <v>6977</v>
      </c>
      <c r="AO479" s="11" t="s">
        <v>7311</v>
      </c>
      <c r="AP479" s="11" t="s">
        <v>7331</v>
      </c>
      <c r="AQ479" s="11" t="s">
        <v>7334</v>
      </c>
    </row>
    <row r="480" spans="1:43" ht="30" x14ac:dyDescent="0.25">
      <c r="A480" s="10">
        <v>186</v>
      </c>
      <c r="B480" s="10">
        <v>1384</v>
      </c>
      <c r="C480" s="11" t="s">
        <v>6739</v>
      </c>
      <c r="D480" s="11" t="s">
        <v>1293</v>
      </c>
      <c r="E480" s="11" t="s">
        <v>29</v>
      </c>
      <c r="F480" s="11" t="s">
        <v>96</v>
      </c>
      <c r="G480" s="11" t="s">
        <v>27</v>
      </c>
      <c r="H480" s="11" t="s">
        <v>6603</v>
      </c>
      <c r="I480" s="11" t="s">
        <v>97</v>
      </c>
      <c r="J480" s="11" t="s">
        <v>3477</v>
      </c>
      <c r="K480" s="11" t="s">
        <v>1294</v>
      </c>
      <c r="L480" s="11" t="s">
        <v>678</v>
      </c>
      <c r="M480" s="11" t="s">
        <v>120</v>
      </c>
      <c r="N480" s="11" t="s">
        <v>6091</v>
      </c>
      <c r="O480" s="11" t="s">
        <v>3634</v>
      </c>
      <c r="P480" s="11" t="s">
        <v>1307</v>
      </c>
      <c r="Q480" s="11" t="s">
        <v>34</v>
      </c>
      <c r="R480" s="11" t="s">
        <v>276</v>
      </c>
      <c r="S480" s="11" t="s">
        <v>1308</v>
      </c>
      <c r="T480" s="11" t="s">
        <v>29</v>
      </c>
      <c r="U480" s="12">
        <v>41275</v>
      </c>
      <c r="W480" s="11" t="s">
        <v>1309</v>
      </c>
      <c r="X480" s="11" t="s">
        <v>29</v>
      </c>
      <c r="Y480" s="11" t="s">
        <v>29</v>
      </c>
      <c r="AB480" s="11" t="s">
        <v>1292</v>
      </c>
      <c r="AC480" s="11" t="s">
        <v>3633</v>
      </c>
      <c r="AD480" s="11" t="s">
        <v>4868</v>
      </c>
      <c r="AE480" s="11" t="s">
        <v>7400</v>
      </c>
      <c r="AF480" s="11" t="s">
        <v>5799</v>
      </c>
      <c r="AG480" s="11" t="s">
        <v>6974</v>
      </c>
      <c r="AH480" s="11" t="s">
        <v>6990</v>
      </c>
      <c r="AI480" s="11" t="s">
        <v>7083</v>
      </c>
      <c r="AJ480" s="11" t="s">
        <v>7084</v>
      </c>
      <c r="AK480" s="11" t="s">
        <v>7076</v>
      </c>
      <c r="AL480" s="11" t="s">
        <v>7184</v>
      </c>
      <c r="AM480" s="11" t="s">
        <v>29</v>
      </c>
      <c r="AN480" s="11" t="s">
        <v>6977</v>
      </c>
      <c r="AO480" s="11" t="s">
        <v>7311</v>
      </c>
      <c r="AP480" s="11" t="s">
        <v>7331</v>
      </c>
      <c r="AQ480" s="11" t="s">
        <v>7334</v>
      </c>
    </row>
    <row r="481" spans="1:43" ht="30" x14ac:dyDescent="0.25">
      <c r="A481" s="10">
        <v>186</v>
      </c>
      <c r="B481" s="10">
        <v>1031</v>
      </c>
      <c r="C481" s="11" t="s">
        <v>6739</v>
      </c>
      <c r="D481" s="11" t="s">
        <v>1293</v>
      </c>
      <c r="E481" s="11" t="s">
        <v>29</v>
      </c>
      <c r="F481" s="11" t="s">
        <v>96</v>
      </c>
      <c r="G481" s="11" t="s">
        <v>27</v>
      </c>
      <c r="H481" s="11" t="s">
        <v>6603</v>
      </c>
      <c r="I481" s="11" t="s">
        <v>97</v>
      </c>
      <c r="J481" s="11" t="s">
        <v>3477</v>
      </c>
      <c r="K481" s="11" t="s">
        <v>1294</v>
      </c>
      <c r="L481" s="11" t="s">
        <v>678</v>
      </c>
      <c r="M481" s="11" t="s">
        <v>120</v>
      </c>
      <c r="N481" s="11" t="s">
        <v>6091</v>
      </c>
      <c r="O481" s="11" t="s">
        <v>3634</v>
      </c>
      <c r="P481" s="11" t="s">
        <v>1368</v>
      </c>
      <c r="Q481" s="11" t="s">
        <v>34</v>
      </c>
      <c r="R481" s="11" t="s">
        <v>545</v>
      </c>
      <c r="S481" s="11" t="s">
        <v>727</v>
      </c>
      <c r="T481" s="11" t="s">
        <v>317</v>
      </c>
      <c r="U481" s="12">
        <v>41275</v>
      </c>
      <c r="V481">
        <v>43644</v>
      </c>
      <c r="W481" s="11" t="s">
        <v>1369</v>
      </c>
      <c r="X481" s="11" t="s">
        <v>29</v>
      </c>
      <c r="Y481" s="11" t="s">
        <v>29</v>
      </c>
      <c r="Z481" s="13"/>
      <c r="AB481" s="11" t="s">
        <v>1292</v>
      </c>
      <c r="AC481" s="11" t="s">
        <v>3633</v>
      </c>
      <c r="AD481" s="11" t="s">
        <v>4868</v>
      </c>
      <c r="AE481" s="11" t="s">
        <v>7400</v>
      </c>
      <c r="AF481" s="11" t="s">
        <v>5799</v>
      </c>
      <c r="AG481" s="11" t="s">
        <v>6974</v>
      </c>
      <c r="AH481" s="11" t="s">
        <v>6990</v>
      </c>
      <c r="AI481" s="11" t="s">
        <v>7083</v>
      </c>
      <c r="AJ481" s="11" t="s">
        <v>7084</v>
      </c>
      <c r="AK481" s="11" t="s">
        <v>7076</v>
      </c>
      <c r="AL481" s="11" t="s">
        <v>7184</v>
      </c>
      <c r="AM481" s="11" t="s">
        <v>29</v>
      </c>
      <c r="AN481" s="11" t="s">
        <v>6977</v>
      </c>
      <c r="AO481" s="11" t="s">
        <v>7311</v>
      </c>
      <c r="AP481" s="11" t="s">
        <v>7331</v>
      </c>
      <c r="AQ481" s="11" t="s">
        <v>7334</v>
      </c>
    </row>
    <row r="482" spans="1:43" ht="30" x14ac:dyDescent="0.25">
      <c r="A482" s="10">
        <v>186</v>
      </c>
      <c r="B482" s="10">
        <v>1393</v>
      </c>
      <c r="C482" s="11" t="s">
        <v>6739</v>
      </c>
      <c r="D482" s="11" t="s">
        <v>1293</v>
      </c>
      <c r="E482" s="11" t="s">
        <v>29</v>
      </c>
      <c r="F482" s="11" t="s">
        <v>96</v>
      </c>
      <c r="G482" s="11" t="s">
        <v>27</v>
      </c>
      <c r="H482" s="11" t="s">
        <v>6603</v>
      </c>
      <c r="I482" s="11" t="s">
        <v>97</v>
      </c>
      <c r="J482" s="11" t="s">
        <v>3477</v>
      </c>
      <c r="K482" s="11" t="s">
        <v>1294</v>
      </c>
      <c r="L482" s="11" t="s">
        <v>678</v>
      </c>
      <c r="M482" s="11" t="s">
        <v>120</v>
      </c>
      <c r="N482" s="11" t="s">
        <v>6091</v>
      </c>
      <c r="O482" s="11" t="s">
        <v>3634</v>
      </c>
      <c r="P482" s="11" t="s">
        <v>1381</v>
      </c>
      <c r="Q482" s="11" t="s">
        <v>34</v>
      </c>
      <c r="R482" s="11" t="s">
        <v>1382</v>
      </c>
      <c r="S482" s="11" t="s">
        <v>1383</v>
      </c>
      <c r="T482" s="11" t="s">
        <v>29</v>
      </c>
      <c r="U482" s="12">
        <v>41275</v>
      </c>
      <c r="W482" s="11" t="s">
        <v>1384</v>
      </c>
      <c r="X482" s="11" t="s">
        <v>29</v>
      </c>
      <c r="Y482" s="11" t="s">
        <v>29</v>
      </c>
      <c r="Z482" s="13"/>
      <c r="AB482" s="11" t="s">
        <v>1292</v>
      </c>
      <c r="AC482" s="11" t="s">
        <v>3633</v>
      </c>
      <c r="AD482" s="11" t="s">
        <v>4868</v>
      </c>
      <c r="AE482" s="11" t="s">
        <v>7400</v>
      </c>
      <c r="AF482" s="11" t="s">
        <v>5799</v>
      </c>
      <c r="AG482" s="11" t="s">
        <v>6974</v>
      </c>
      <c r="AH482" s="11" t="s">
        <v>6990</v>
      </c>
      <c r="AI482" s="11" t="s">
        <v>7083</v>
      </c>
      <c r="AJ482" s="11" t="s">
        <v>7084</v>
      </c>
      <c r="AK482" s="11" t="s">
        <v>7076</v>
      </c>
      <c r="AL482" s="11" t="s">
        <v>7184</v>
      </c>
      <c r="AM482" s="11" t="s">
        <v>29</v>
      </c>
      <c r="AN482" s="11" t="s">
        <v>6977</v>
      </c>
      <c r="AO482" s="11" t="s">
        <v>7311</v>
      </c>
      <c r="AP482" s="11" t="s">
        <v>7331</v>
      </c>
      <c r="AQ482" s="11" t="s">
        <v>7334</v>
      </c>
    </row>
    <row r="483" spans="1:43" ht="30" x14ac:dyDescent="0.25">
      <c r="A483" s="10">
        <v>186</v>
      </c>
      <c r="B483" s="10">
        <v>1061</v>
      </c>
      <c r="C483" s="11" t="s">
        <v>6739</v>
      </c>
      <c r="D483" s="11" t="s">
        <v>1293</v>
      </c>
      <c r="E483" s="11" t="s">
        <v>29</v>
      </c>
      <c r="F483" s="11" t="s">
        <v>96</v>
      </c>
      <c r="G483" s="11" t="s">
        <v>27</v>
      </c>
      <c r="H483" s="11" t="s">
        <v>6603</v>
      </c>
      <c r="I483" s="11" t="s">
        <v>97</v>
      </c>
      <c r="J483" s="11" t="s">
        <v>3477</v>
      </c>
      <c r="K483" s="11" t="s">
        <v>1294</v>
      </c>
      <c r="L483" s="11" t="s">
        <v>678</v>
      </c>
      <c r="M483" s="11" t="s">
        <v>120</v>
      </c>
      <c r="N483" s="11" t="s">
        <v>6091</v>
      </c>
      <c r="O483" s="11" t="s">
        <v>3634</v>
      </c>
      <c r="P483" s="11" t="s">
        <v>1333</v>
      </c>
      <c r="Q483" s="11" t="s">
        <v>34</v>
      </c>
      <c r="R483" s="11" t="s">
        <v>1334</v>
      </c>
      <c r="S483" s="11" t="s">
        <v>1335</v>
      </c>
      <c r="T483" s="11" t="s">
        <v>461</v>
      </c>
      <c r="U483" s="12">
        <v>41275</v>
      </c>
      <c r="W483" s="11" t="s">
        <v>1336</v>
      </c>
      <c r="X483" s="11" t="s">
        <v>29</v>
      </c>
      <c r="Y483" s="11" t="s">
        <v>29</v>
      </c>
      <c r="Z483" s="13"/>
      <c r="AB483" s="11" t="s">
        <v>1292</v>
      </c>
      <c r="AC483" s="11" t="s">
        <v>3633</v>
      </c>
      <c r="AD483" s="11" t="s">
        <v>4868</v>
      </c>
      <c r="AE483" s="11" t="s">
        <v>7400</v>
      </c>
      <c r="AF483" s="11" t="s">
        <v>5799</v>
      </c>
      <c r="AG483" s="11" t="s">
        <v>6974</v>
      </c>
      <c r="AH483" s="11" t="s">
        <v>6990</v>
      </c>
      <c r="AI483" s="11" t="s">
        <v>7083</v>
      </c>
      <c r="AJ483" s="11" t="s">
        <v>7084</v>
      </c>
      <c r="AK483" s="11" t="s">
        <v>7076</v>
      </c>
      <c r="AL483" s="11" t="s">
        <v>7184</v>
      </c>
      <c r="AM483" s="11" t="s">
        <v>29</v>
      </c>
      <c r="AN483" s="11" t="s">
        <v>6977</v>
      </c>
      <c r="AO483" s="11" t="s">
        <v>7311</v>
      </c>
      <c r="AP483" s="11" t="s">
        <v>7331</v>
      </c>
      <c r="AQ483" s="11" t="s">
        <v>7334</v>
      </c>
    </row>
    <row r="484" spans="1:43" ht="30" x14ac:dyDescent="0.25">
      <c r="A484" s="10">
        <v>186</v>
      </c>
      <c r="B484" s="10">
        <v>1856</v>
      </c>
      <c r="C484" s="11" t="s">
        <v>6739</v>
      </c>
      <c r="D484" s="11" t="s">
        <v>1293</v>
      </c>
      <c r="E484" s="11" t="s">
        <v>29</v>
      </c>
      <c r="F484" s="11" t="s">
        <v>96</v>
      </c>
      <c r="G484" s="11" t="s">
        <v>27</v>
      </c>
      <c r="H484" s="11" t="s">
        <v>6603</v>
      </c>
      <c r="I484" s="11" t="s">
        <v>97</v>
      </c>
      <c r="J484" s="11" t="s">
        <v>3477</v>
      </c>
      <c r="K484" s="11" t="s">
        <v>1294</v>
      </c>
      <c r="L484" s="11" t="s">
        <v>678</v>
      </c>
      <c r="M484" s="11" t="s">
        <v>120</v>
      </c>
      <c r="N484" s="11" t="s">
        <v>6091</v>
      </c>
      <c r="O484" s="11" t="s">
        <v>3634</v>
      </c>
      <c r="P484" s="11" t="s">
        <v>4165</v>
      </c>
      <c r="Q484" s="11" t="s">
        <v>5561</v>
      </c>
      <c r="R484" s="11" t="s">
        <v>4166</v>
      </c>
      <c r="S484" s="11" t="s">
        <v>2068</v>
      </c>
      <c r="T484" s="11" t="s">
        <v>29</v>
      </c>
      <c r="U484" s="12">
        <v>43010</v>
      </c>
      <c r="W484" s="11" t="s">
        <v>4167</v>
      </c>
      <c r="X484" s="11" t="s">
        <v>29</v>
      </c>
      <c r="Y484" s="11" t="s">
        <v>29</v>
      </c>
      <c r="Z484" s="13"/>
      <c r="AB484" s="11" t="s">
        <v>1292</v>
      </c>
      <c r="AC484" s="11" t="s">
        <v>3633</v>
      </c>
      <c r="AD484" s="11" t="s">
        <v>4868</v>
      </c>
      <c r="AE484" s="11" t="s">
        <v>7400</v>
      </c>
      <c r="AF484" s="11" t="s">
        <v>5799</v>
      </c>
      <c r="AG484" s="11" t="s">
        <v>6974</v>
      </c>
      <c r="AH484" s="11" t="s">
        <v>6990</v>
      </c>
      <c r="AI484" s="11" t="s">
        <v>7083</v>
      </c>
      <c r="AJ484" s="11" t="s">
        <v>7084</v>
      </c>
      <c r="AK484" s="11" t="s">
        <v>7076</v>
      </c>
      <c r="AL484" s="11" t="s">
        <v>7184</v>
      </c>
      <c r="AM484" s="11" t="s">
        <v>29</v>
      </c>
      <c r="AN484" s="11" t="s">
        <v>6977</v>
      </c>
      <c r="AO484" s="11" t="s">
        <v>7311</v>
      </c>
      <c r="AP484" s="11" t="s">
        <v>7331</v>
      </c>
      <c r="AQ484" s="11" t="s">
        <v>7334</v>
      </c>
    </row>
    <row r="485" spans="1:43" ht="30" x14ac:dyDescent="0.25">
      <c r="A485" s="10">
        <v>186</v>
      </c>
      <c r="B485" s="10">
        <v>1027</v>
      </c>
      <c r="C485" s="11" t="s">
        <v>6739</v>
      </c>
      <c r="D485" s="11" t="s">
        <v>1293</v>
      </c>
      <c r="E485" s="11" t="s">
        <v>29</v>
      </c>
      <c r="F485" s="11" t="s">
        <v>96</v>
      </c>
      <c r="G485" s="11" t="s">
        <v>27</v>
      </c>
      <c r="H485" s="11" t="s">
        <v>6603</v>
      </c>
      <c r="I485" s="11" t="s">
        <v>97</v>
      </c>
      <c r="J485" s="11" t="s">
        <v>3477</v>
      </c>
      <c r="K485" s="11" t="s">
        <v>1294</v>
      </c>
      <c r="L485" s="11" t="s">
        <v>678</v>
      </c>
      <c r="M485" s="11" t="s">
        <v>120</v>
      </c>
      <c r="N485" s="11" t="s">
        <v>6091</v>
      </c>
      <c r="O485" s="11" t="s">
        <v>3634</v>
      </c>
      <c r="P485" s="11" t="s">
        <v>1363</v>
      </c>
      <c r="Q485" s="11" t="s">
        <v>34</v>
      </c>
      <c r="R485" s="11" t="s">
        <v>1364</v>
      </c>
      <c r="S485" s="11" t="s">
        <v>1365</v>
      </c>
      <c r="T485" s="11" t="s">
        <v>1366</v>
      </c>
      <c r="U485" s="12">
        <v>41275</v>
      </c>
      <c r="W485" s="11" t="s">
        <v>1367</v>
      </c>
      <c r="X485" s="11" t="s">
        <v>29</v>
      </c>
      <c r="Y485" s="11" t="s">
        <v>29</v>
      </c>
      <c r="Z485" s="13"/>
      <c r="AB485" s="11" t="s">
        <v>1292</v>
      </c>
      <c r="AC485" s="11" t="s">
        <v>3633</v>
      </c>
      <c r="AD485" s="11" t="s">
        <v>4868</v>
      </c>
      <c r="AE485" s="11" t="s">
        <v>7400</v>
      </c>
      <c r="AF485" s="11" t="s">
        <v>5799</v>
      </c>
      <c r="AG485" s="11" t="s">
        <v>6974</v>
      </c>
      <c r="AH485" s="11" t="s">
        <v>6990</v>
      </c>
      <c r="AI485" s="11" t="s">
        <v>7083</v>
      </c>
      <c r="AJ485" s="11" t="s">
        <v>7084</v>
      </c>
      <c r="AK485" s="11" t="s">
        <v>7076</v>
      </c>
      <c r="AL485" s="11" t="s">
        <v>7184</v>
      </c>
      <c r="AM485" s="11" t="s">
        <v>29</v>
      </c>
      <c r="AN485" s="11" t="s">
        <v>6977</v>
      </c>
      <c r="AO485" s="11" t="s">
        <v>7311</v>
      </c>
      <c r="AP485" s="11" t="s">
        <v>7331</v>
      </c>
      <c r="AQ485" s="11" t="s">
        <v>7334</v>
      </c>
    </row>
    <row r="486" spans="1:43" ht="30" x14ac:dyDescent="0.25">
      <c r="A486" s="10">
        <v>186</v>
      </c>
      <c r="B486" s="10">
        <v>1026</v>
      </c>
      <c r="C486" s="11" t="s">
        <v>6739</v>
      </c>
      <c r="D486" s="11" t="s">
        <v>1293</v>
      </c>
      <c r="E486" s="11" t="s">
        <v>29</v>
      </c>
      <c r="F486" s="11" t="s">
        <v>96</v>
      </c>
      <c r="G486" s="11" t="s">
        <v>27</v>
      </c>
      <c r="H486" s="11" t="s">
        <v>6603</v>
      </c>
      <c r="I486" s="11" t="s">
        <v>97</v>
      </c>
      <c r="J486" s="11" t="s">
        <v>3477</v>
      </c>
      <c r="K486" s="11" t="s">
        <v>1294</v>
      </c>
      <c r="L486" s="11" t="s">
        <v>678</v>
      </c>
      <c r="M486" s="11" t="s">
        <v>120</v>
      </c>
      <c r="N486" s="11" t="s">
        <v>6091</v>
      </c>
      <c r="O486" s="11" t="s">
        <v>3634</v>
      </c>
      <c r="P486" s="11" t="s">
        <v>1359</v>
      </c>
      <c r="Q486" s="11" t="s">
        <v>34</v>
      </c>
      <c r="R486" s="11" t="s">
        <v>1360</v>
      </c>
      <c r="S486" s="11" t="s">
        <v>1361</v>
      </c>
      <c r="T486" s="11" t="s">
        <v>236</v>
      </c>
      <c r="U486" s="12">
        <v>41275</v>
      </c>
      <c r="W486" s="11" t="s">
        <v>1362</v>
      </c>
      <c r="X486" s="11" t="s">
        <v>29</v>
      </c>
      <c r="Y486" s="11" t="s">
        <v>29</v>
      </c>
      <c r="Z486" s="13"/>
      <c r="AB486" s="11" t="s">
        <v>1292</v>
      </c>
      <c r="AC486" s="11" t="s">
        <v>3633</v>
      </c>
      <c r="AD486" s="11" t="s">
        <v>4868</v>
      </c>
      <c r="AE486" s="11" t="s">
        <v>7400</v>
      </c>
      <c r="AF486" s="11" t="s">
        <v>5799</v>
      </c>
      <c r="AG486" s="11" t="s">
        <v>6974</v>
      </c>
      <c r="AH486" s="11" t="s">
        <v>6990</v>
      </c>
      <c r="AI486" s="11" t="s">
        <v>7083</v>
      </c>
      <c r="AJ486" s="11" t="s">
        <v>7084</v>
      </c>
      <c r="AK486" s="11" t="s">
        <v>7076</v>
      </c>
      <c r="AL486" s="11" t="s">
        <v>7184</v>
      </c>
      <c r="AM486" s="11" t="s">
        <v>29</v>
      </c>
      <c r="AN486" s="11" t="s">
        <v>6977</v>
      </c>
      <c r="AO486" s="11" t="s">
        <v>7311</v>
      </c>
      <c r="AP486" s="11" t="s">
        <v>7331</v>
      </c>
      <c r="AQ486" s="11" t="s">
        <v>7334</v>
      </c>
    </row>
    <row r="487" spans="1:43" ht="30" x14ac:dyDescent="0.25">
      <c r="A487" s="10">
        <v>186</v>
      </c>
      <c r="B487" s="10">
        <v>1059</v>
      </c>
      <c r="C487" s="11" t="s">
        <v>6739</v>
      </c>
      <c r="D487" s="11" t="s">
        <v>1293</v>
      </c>
      <c r="E487" s="11" t="s">
        <v>29</v>
      </c>
      <c r="F487" s="11" t="s">
        <v>96</v>
      </c>
      <c r="G487" s="11" t="s">
        <v>27</v>
      </c>
      <c r="H487" s="11" t="s">
        <v>6603</v>
      </c>
      <c r="I487" s="11" t="s">
        <v>97</v>
      </c>
      <c r="J487" s="11" t="s">
        <v>3477</v>
      </c>
      <c r="K487" s="11" t="s">
        <v>1294</v>
      </c>
      <c r="L487" s="11" t="s">
        <v>678</v>
      </c>
      <c r="M487" s="11" t="s">
        <v>120</v>
      </c>
      <c r="N487" s="11" t="s">
        <v>6091</v>
      </c>
      <c r="O487" s="11" t="s">
        <v>3634</v>
      </c>
      <c r="P487" s="11" t="s">
        <v>1390</v>
      </c>
      <c r="Q487" s="11" t="s">
        <v>34</v>
      </c>
      <c r="R487" s="11" t="s">
        <v>279</v>
      </c>
      <c r="S487" s="11" t="s">
        <v>1391</v>
      </c>
      <c r="T487" s="11" t="s">
        <v>1392</v>
      </c>
      <c r="U487" s="12">
        <v>41743</v>
      </c>
      <c r="W487" s="11" t="s">
        <v>1393</v>
      </c>
      <c r="X487" s="11" t="s">
        <v>29</v>
      </c>
      <c r="Y487" s="11" t="s">
        <v>29</v>
      </c>
      <c r="Z487" s="13"/>
      <c r="AB487" s="11" t="s">
        <v>1292</v>
      </c>
      <c r="AC487" s="11" t="s">
        <v>3633</v>
      </c>
      <c r="AD487" s="11" t="s">
        <v>4868</v>
      </c>
      <c r="AE487" s="11" t="s">
        <v>7400</v>
      </c>
      <c r="AF487" s="11" t="s">
        <v>5799</v>
      </c>
      <c r="AG487" s="11" t="s">
        <v>6974</v>
      </c>
      <c r="AH487" s="11" t="s">
        <v>6990</v>
      </c>
      <c r="AI487" s="11" t="s">
        <v>7083</v>
      </c>
      <c r="AJ487" s="11" t="s">
        <v>7084</v>
      </c>
      <c r="AK487" s="11" t="s">
        <v>7076</v>
      </c>
      <c r="AL487" s="11" t="s">
        <v>7184</v>
      </c>
      <c r="AM487" s="11" t="s">
        <v>29</v>
      </c>
      <c r="AN487" s="11" t="s">
        <v>6977</v>
      </c>
      <c r="AO487" s="11" t="s">
        <v>7311</v>
      </c>
      <c r="AP487" s="11" t="s">
        <v>7331</v>
      </c>
      <c r="AQ487" s="11" t="s">
        <v>7334</v>
      </c>
    </row>
    <row r="488" spans="1:43" ht="30" x14ac:dyDescent="0.25">
      <c r="A488" s="10">
        <v>187</v>
      </c>
      <c r="B488" s="10">
        <v>1027</v>
      </c>
      <c r="C488" s="11" t="s">
        <v>6834</v>
      </c>
      <c r="D488" s="11" t="s">
        <v>1380</v>
      </c>
      <c r="E488" s="11" t="s">
        <v>29</v>
      </c>
      <c r="F488" s="11" t="s">
        <v>251</v>
      </c>
      <c r="G488" s="11" t="s">
        <v>27</v>
      </c>
      <c r="H488" s="11" t="s">
        <v>6603</v>
      </c>
      <c r="I488" s="11" t="s">
        <v>116</v>
      </c>
      <c r="J488" s="11" t="s">
        <v>3477</v>
      </c>
      <c r="K488" s="11" t="s">
        <v>1294</v>
      </c>
      <c r="L488" s="11" t="s">
        <v>678</v>
      </c>
      <c r="M488" s="11" t="s">
        <v>120</v>
      </c>
      <c r="N488" s="11" t="s">
        <v>6091</v>
      </c>
      <c r="O488" s="11" t="s">
        <v>3634</v>
      </c>
      <c r="P488" s="11" t="s">
        <v>1363</v>
      </c>
      <c r="Q488" s="11" t="s">
        <v>34</v>
      </c>
      <c r="R488" s="11" t="s">
        <v>1364</v>
      </c>
      <c r="S488" s="11" t="s">
        <v>1365</v>
      </c>
      <c r="T488" s="11" t="s">
        <v>1366</v>
      </c>
      <c r="U488" s="12">
        <v>41275</v>
      </c>
      <c r="W488" s="11" t="s">
        <v>1367</v>
      </c>
      <c r="X488" s="11" t="s">
        <v>29</v>
      </c>
      <c r="Y488" s="11" t="s">
        <v>29</v>
      </c>
      <c r="Z488" s="13"/>
      <c r="AB488" s="11" t="s">
        <v>1379</v>
      </c>
      <c r="AC488" s="11" t="s">
        <v>3633</v>
      </c>
      <c r="AD488" s="11" t="s">
        <v>4868</v>
      </c>
      <c r="AE488" s="11" t="s">
        <v>7400</v>
      </c>
      <c r="AF488" s="11" t="s">
        <v>5866</v>
      </c>
      <c r="AG488" s="11" t="s">
        <v>6978</v>
      </c>
      <c r="AH488" s="11" t="s">
        <v>6990</v>
      </c>
      <c r="AI488" s="11" t="s">
        <v>7083</v>
      </c>
      <c r="AJ488" s="11" t="s">
        <v>7084</v>
      </c>
      <c r="AK488" s="11" t="s">
        <v>7076</v>
      </c>
      <c r="AL488" s="11" t="s">
        <v>7276</v>
      </c>
      <c r="AM488" s="11" t="s">
        <v>29</v>
      </c>
      <c r="AN488" s="11" t="s">
        <v>6977</v>
      </c>
      <c r="AO488" s="11" t="s">
        <v>7311</v>
      </c>
      <c r="AP488" s="11" t="s">
        <v>7331</v>
      </c>
      <c r="AQ488" s="11" t="s">
        <v>7334</v>
      </c>
    </row>
    <row r="489" spans="1:43" ht="30" x14ac:dyDescent="0.25">
      <c r="A489" s="10">
        <v>187</v>
      </c>
      <c r="B489" s="10">
        <v>1063</v>
      </c>
      <c r="C489" s="11" t="s">
        <v>6834</v>
      </c>
      <c r="D489" s="11" t="s">
        <v>1380</v>
      </c>
      <c r="E489" s="11" t="s">
        <v>29</v>
      </c>
      <c r="F489" s="11" t="s">
        <v>251</v>
      </c>
      <c r="G489" s="11" t="s">
        <v>27</v>
      </c>
      <c r="H489" s="11" t="s">
        <v>6603</v>
      </c>
      <c r="I489" s="11" t="s">
        <v>116</v>
      </c>
      <c r="J489" s="11" t="s">
        <v>3477</v>
      </c>
      <c r="K489" s="11" t="s">
        <v>1294</v>
      </c>
      <c r="L489" s="11" t="s">
        <v>678</v>
      </c>
      <c r="M489" s="11" t="s">
        <v>120</v>
      </c>
      <c r="N489" s="11" t="s">
        <v>6091</v>
      </c>
      <c r="O489" s="11" t="s">
        <v>3634</v>
      </c>
      <c r="P489" s="11" t="s">
        <v>1341</v>
      </c>
      <c r="Q489" s="11" t="s">
        <v>34</v>
      </c>
      <c r="R489" s="11" t="s">
        <v>1342</v>
      </c>
      <c r="S489" s="11" t="s">
        <v>1343</v>
      </c>
      <c r="T489" s="11" t="s">
        <v>347</v>
      </c>
      <c r="U489" s="12">
        <v>41275</v>
      </c>
      <c r="W489" s="11" t="s">
        <v>1344</v>
      </c>
      <c r="X489" s="11" t="s">
        <v>29</v>
      </c>
      <c r="Y489" s="11" t="s">
        <v>29</v>
      </c>
      <c r="Z489" s="13"/>
      <c r="AB489" s="11" t="s">
        <v>1379</v>
      </c>
      <c r="AC489" s="11" t="s">
        <v>3633</v>
      </c>
      <c r="AD489" s="11" t="s">
        <v>4868</v>
      </c>
      <c r="AE489" s="11" t="s">
        <v>7400</v>
      </c>
      <c r="AF489" s="11" t="s">
        <v>5866</v>
      </c>
      <c r="AG489" s="11" t="s">
        <v>6978</v>
      </c>
      <c r="AH489" s="11" t="s">
        <v>6990</v>
      </c>
      <c r="AI489" s="11" t="s">
        <v>7083</v>
      </c>
      <c r="AJ489" s="11" t="s">
        <v>7084</v>
      </c>
      <c r="AK489" s="11" t="s">
        <v>7076</v>
      </c>
      <c r="AL489" s="11" t="s">
        <v>7276</v>
      </c>
      <c r="AM489" s="11" t="s">
        <v>29</v>
      </c>
      <c r="AN489" s="11" t="s">
        <v>6977</v>
      </c>
      <c r="AO489" s="11" t="s">
        <v>7311</v>
      </c>
      <c r="AP489" s="11" t="s">
        <v>7331</v>
      </c>
      <c r="AQ489" s="11" t="s">
        <v>7334</v>
      </c>
    </row>
    <row r="490" spans="1:43" ht="30" x14ac:dyDescent="0.25">
      <c r="A490" s="10">
        <v>187</v>
      </c>
      <c r="B490" s="10">
        <v>1026</v>
      </c>
      <c r="C490" s="11" t="s">
        <v>6834</v>
      </c>
      <c r="D490" s="11" t="s">
        <v>1380</v>
      </c>
      <c r="E490" s="11" t="s">
        <v>29</v>
      </c>
      <c r="F490" s="11" t="s">
        <v>251</v>
      </c>
      <c r="G490" s="11" t="s">
        <v>27</v>
      </c>
      <c r="H490" s="11" t="s">
        <v>6603</v>
      </c>
      <c r="I490" s="11" t="s">
        <v>116</v>
      </c>
      <c r="J490" s="11" t="s">
        <v>3477</v>
      </c>
      <c r="K490" s="11" t="s">
        <v>1294</v>
      </c>
      <c r="L490" s="11" t="s">
        <v>678</v>
      </c>
      <c r="M490" s="11" t="s">
        <v>120</v>
      </c>
      <c r="N490" s="11" t="s">
        <v>6091</v>
      </c>
      <c r="O490" s="11" t="s">
        <v>3634</v>
      </c>
      <c r="P490" s="11" t="s">
        <v>1359</v>
      </c>
      <c r="Q490" s="11" t="s">
        <v>34</v>
      </c>
      <c r="R490" s="11" t="s">
        <v>1360</v>
      </c>
      <c r="S490" s="11" t="s">
        <v>1361</v>
      </c>
      <c r="T490" s="11" t="s">
        <v>236</v>
      </c>
      <c r="U490" s="12">
        <v>41275</v>
      </c>
      <c r="W490" s="11" t="s">
        <v>1362</v>
      </c>
      <c r="X490" s="11" t="s">
        <v>29</v>
      </c>
      <c r="Y490" s="11" t="s">
        <v>29</v>
      </c>
      <c r="Z490" s="13"/>
      <c r="AB490" s="11" t="s">
        <v>1379</v>
      </c>
      <c r="AC490" s="11" t="s">
        <v>3633</v>
      </c>
      <c r="AD490" s="11" t="s">
        <v>4868</v>
      </c>
      <c r="AE490" s="11" t="s">
        <v>7400</v>
      </c>
      <c r="AF490" s="11" t="s">
        <v>5866</v>
      </c>
      <c r="AG490" s="11" t="s">
        <v>6978</v>
      </c>
      <c r="AH490" s="11" t="s">
        <v>6990</v>
      </c>
      <c r="AI490" s="11" t="s">
        <v>7083</v>
      </c>
      <c r="AJ490" s="11" t="s">
        <v>7084</v>
      </c>
      <c r="AK490" s="11" t="s">
        <v>7076</v>
      </c>
      <c r="AL490" s="11" t="s">
        <v>7276</v>
      </c>
      <c r="AM490" s="11" t="s">
        <v>29</v>
      </c>
      <c r="AN490" s="11" t="s">
        <v>6977</v>
      </c>
      <c r="AO490" s="11" t="s">
        <v>7311</v>
      </c>
      <c r="AP490" s="11" t="s">
        <v>7331</v>
      </c>
      <c r="AQ490" s="11" t="s">
        <v>7334</v>
      </c>
    </row>
    <row r="491" spans="1:43" ht="30" x14ac:dyDescent="0.25">
      <c r="A491" s="10">
        <v>187</v>
      </c>
      <c r="B491" s="10">
        <v>1393</v>
      </c>
      <c r="C491" s="11" t="s">
        <v>6834</v>
      </c>
      <c r="D491" s="11" t="s">
        <v>1380</v>
      </c>
      <c r="E491" s="11" t="s">
        <v>29</v>
      </c>
      <c r="F491" s="11" t="s">
        <v>251</v>
      </c>
      <c r="G491" s="11" t="s">
        <v>27</v>
      </c>
      <c r="H491" s="11" t="s">
        <v>6603</v>
      </c>
      <c r="I491" s="11" t="s">
        <v>116</v>
      </c>
      <c r="J491" s="11" t="s">
        <v>3477</v>
      </c>
      <c r="K491" s="11" t="s">
        <v>1294</v>
      </c>
      <c r="L491" s="11" t="s">
        <v>678</v>
      </c>
      <c r="M491" s="11" t="s">
        <v>120</v>
      </c>
      <c r="N491" s="11" t="s">
        <v>6091</v>
      </c>
      <c r="O491" s="11" t="s">
        <v>3634</v>
      </c>
      <c r="P491" s="11" t="s">
        <v>1381</v>
      </c>
      <c r="Q491" s="11" t="s">
        <v>34</v>
      </c>
      <c r="R491" s="11" t="s">
        <v>1382</v>
      </c>
      <c r="S491" s="11" t="s">
        <v>1383</v>
      </c>
      <c r="T491" s="11" t="s">
        <v>29</v>
      </c>
      <c r="U491" s="12">
        <v>41275</v>
      </c>
      <c r="W491" s="11" t="s">
        <v>1384</v>
      </c>
      <c r="X491" s="11" t="s">
        <v>29</v>
      </c>
      <c r="Y491" s="11" t="s">
        <v>29</v>
      </c>
      <c r="Z491" s="13"/>
      <c r="AB491" s="11" t="s">
        <v>1379</v>
      </c>
      <c r="AC491" s="11" t="s">
        <v>3633</v>
      </c>
      <c r="AD491" s="11" t="s">
        <v>4868</v>
      </c>
      <c r="AE491" s="11" t="s">
        <v>7400</v>
      </c>
      <c r="AF491" s="11" t="s">
        <v>5866</v>
      </c>
      <c r="AG491" s="11" t="s">
        <v>6978</v>
      </c>
      <c r="AH491" s="11" t="s">
        <v>6990</v>
      </c>
      <c r="AI491" s="11" t="s">
        <v>7083</v>
      </c>
      <c r="AJ491" s="11" t="s">
        <v>7084</v>
      </c>
      <c r="AK491" s="11" t="s">
        <v>7076</v>
      </c>
      <c r="AL491" s="11" t="s">
        <v>7276</v>
      </c>
      <c r="AM491" s="11" t="s">
        <v>29</v>
      </c>
      <c r="AN491" s="11" t="s">
        <v>6977</v>
      </c>
      <c r="AO491" s="11" t="s">
        <v>7311</v>
      </c>
      <c r="AP491" s="11" t="s">
        <v>7331</v>
      </c>
      <c r="AQ491" s="11" t="s">
        <v>7334</v>
      </c>
    </row>
    <row r="492" spans="1:43" ht="30" x14ac:dyDescent="0.25">
      <c r="A492" s="10">
        <v>187</v>
      </c>
      <c r="B492" s="10">
        <v>1062</v>
      </c>
      <c r="C492" s="11" t="s">
        <v>6834</v>
      </c>
      <c r="D492" s="11" t="s">
        <v>1380</v>
      </c>
      <c r="E492" s="11" t="s">
        <v>29</v>
      </c>
      <c r="F492" s="11" t="s">
        <v>251</v>
      </c>
      <c r="G492" s="11" t="s">
        <v>27</v>
      </c>
      <c r="H492" s="11" t="s">
        <v>6603</v>
      </c>
      <c r="I492" s="11" t="s">
        <v>116</v>
      </c>
      <c r="J492" s="11" t="s">
        <v>3477</v>
      </c>
      <c r="K492" s="11" t="s">
        <v>1294</v>
      </c>
      <c r="L492" s="11" t="s">
        <v>678</v>
      </c>
      <c r="M492" s="11" t="s">
        <v>120</v>
      </c>
      <c r="N492" s="11" t="s">
        <v>6091</v>
      </c>
      <c r="O492" s="11" t="s">
        <v>3634</v>
      </c>
      <c r="P492" s="11" t="s">
        <v>1337</v>
      </c>
      <c r="Q492" s="11" t="s">
        <v>34</v>
      </c>
      <c r="R492" s="11" t="s">
        <v>1338</v>
      </c>
      <c r="S492" s="11" t="s">
        <v>1339</v>
      </c>
      <c r="T492" s="11" t="s">
        <v>56</v>
      </c>
      <c r="U492" s="12">
        <v>41275</v>
      </c>
      <c r="W492" s="11" t="s">
        <v>1340</v>
      </c>
      <c r="X492" s="11" t="s">
        <v>29</v>
      </c>
      <c r="Y492" s="11" t="s">
        <v>29</v>
      </c>
      <c r="Z492" s="13"/>
      <c r="AB492" s="11" t="s">
        <v>1379</v>
      </c>
      <c r="AC492" s="11" t="s">
        <v>3633</v>
      </c>
      <c r="AD492" s="11" t="s">
        <v>4868</v>
      </c>
      <c r="AE492" s="11" t="s">
        <v>7400</v>
      </c>
      <c r="AF492" s="11" t="s">
        <v>5866</v>
      </c>
      <c r="AG492" s="11" t="s">
        <v>6978</v>
      </c>
      <c r="AH492" s="11" t="s">
        <v>6990</v>
      </c>
      <c r="AI492" s="11" t="s">
        <v>7083</v>
      </c>
      <c r="AJ492" s="11" t="s">
        <v>7084</v>
      </c>
      <c r="AK492" s="11" t="s">
        <v>7076</v>
      </c>
      <c r="AL492" s="11" t="s">
        <v>7276</v>
      </c>
      <c r="AM492" s="11" t="s">
        <v>29</v>
      </c>
      <c r="AN492" s="11" t="s">
        <v>6977</v>
      </c>
      <c r="AO492" s="11" t="s">
        <v>7311</v>
      </c>
      <c r="AP492" s="11" t="s">
        <v>7331</v>
      </c>
      <c r="AQ492" s="11" t="s">
        <v>7334</v>
      </c>
    </row>
    <row r="493" spans="1:43" ht="30" x14ac:dyDescent="0.25">
      <c r="A493" s="10">
        <v>187</v>
      </c>
      <c r="B493" s="10">
        <v>1031</v>
      </c>
      <c r="C493" s="11" t="s">
        <v>6834</v>
      </c>
      <c r="D493" s="11" t="s">
        <v>1380</v>
      </c>
      <c r="E493" s="11" t="s">
        <v>29</v>
      </c>
      <c r="F493" s="11" t="s">
        <v>251</v>
      </c>
      <c r="G493" s="11" t="s">
        <v>27</v>
      </c>
      <c r="H493" s="11" t="s">
        <v>6603</v>
      </c>
      <c r="I493" s="11" t="s">
        <v>116</v>
      </c>
      <c r="J493" s="11" t="s">
        <v>3477</v>
      </c>
      <c r="K493" s="11" t="s">
        <v>1294</v>
      </c>
      <c r="L493" s="11" t="s">
        <v>678</v>
      </c>
      <c r="M493" s="11" t="s">
        <v>120</v>
      </c>
      <c r="N493" s="11" t="s">
        <v>6091</v>
      </c>
      <c r="O493" s="11" t="s">
        <v>3634</v>
      </c>
      <c r="P493" s="11" t="s">
        <v>1368</v>
      </c>
      <c r="Q493" s="11" t="s">
        <v>34</v>
      </c>
      <c r="R493" s="11" t="s">
        <v>545</v>
      </c>
      <c r="S493" s="11" t="s">
        <v>727</v>
      </c>
      <c r="T493" s="11" t="s">
        <v>317</v>
      </c>
      <c r="U493" s="12">
        <v>41275</v>
      </c>
      <c r="V493">
        <v>43644</v>
      </c>
      <c r="W493" s="11" t="s">
        <v>1369</v>
      </c>
      <c r="X493" s="11" t="s">
        <v>29</v>
      </c>
      <c r="Y493" s="11" t="s">
        <v>29</v>
      </c>
      <c r="AB493" s="11" t="s">
        <v>1379</v>
      </c>
      <c r="AC493" s="11" t="s">
        <v>3633</v>
      </c>
      <c r="AD493" s="11" t="s">
        <v>4868</v>
      </c>
      <c r="AE493" s="11" t="s">
        <v>7400</v>
      </c>
      <c r="AF493" s="11" t="s">
        <v>5866</v>
      </c>
      <c r="AG493" s="11" t="s">
        <v>6978</v>
      </c>
      <c r="AH493" s="11" t="s">
        <v>6990</v>
      </c>
      <c r="AI493" s="11" t="s">
        <v>7083</v>
      </c>
      <c r="AJ493" s="11" t="s">
        <v>7084</v>
      </c>
      <c r="AK493" s="11" t="s">
        <v>7076</v>
      </c>
      <c r="AL493" s="11" t="s">
        <v>7276</v>
      </c>
      <c r="AM493" s="11" t="s">
        <v>29</v>
      </c>
      <c r="AN493" s="11" t="s">
        <v>6977</v>
      </c>
      <c r="AO493" s="11" t="s">
        <v>7311</v>
      </c>
      <c r="AP493" s="11" t="s">
        <v>7331</v>
      </c>
      <c r="AQ493" s="11" t="s">
        <v>7334</v>
      </c>
    </row>
    <row r="494" spans="1:43" ht="30" x14ac:dyDescent="0.25">
      <c r="A494" s="10">
        <v>292</v>
      </c>
      <c r="B494" s="10">
        <v>1077</v>
      </c>
      <c r="C494" s="11" t="s">
        <v>6834</v>
      </c>
      <c r="D494" s="11" t="s">
        <v>4834</v>
      </c>
      <c r="E494" s="11" t="s">
        <v>415</v>
      </c>
      <c r="F494" s="11" t="s">
        <v>115</v>
      </c>
      <c r="G494" s="11" t="s">
        <v>27</v>
      </c>
      <c r="H494" s="11" t="s">
        <v>6604</v>
      </c>
      <c r="I494" s="11" t="s">
        <v>116</v>
      </c>
      <c r="J494" s="11" t="s">
        <v>3477</v>
      </c>
      <c r="K494" s="11" t="s">
        <v>1294</v>
      </c>
      <c r="L494" s="11" t="s">
        <v>678</v>
      </c>
      <c r="M494" s="11" t="s">
        <v>120</v>
      </c>
      <c r="N494" s="11" t="s">
        <v>6091</v>
      </c>
      <c r="O494" s="11" t="s">
        <v>3634</v>
      </c>
      <c r="P494" s="11" t="s">
        <v>1385</v>
      </c>
      <c r="Q494" s="11" t="s">
        <v>34</v>
      </c>
      <c r="R494" s="11" t="s">
        <v>131</v>
      </c>
      <c r="S494" s="11" t="s">
        <v>1386</v>
      </c>
      <c r="T494" s="11" t="s">
        <v>29</v>
      </c>
      <c r="U494" s="12">
        <v>41730</v>
      </c>
      <c r="W494" s="11" t="s">
        <v>1387</v>
      </c>
      <c r="X494" s="11" t="s">
        <v>29</v>
      </c>
      <c r="Y494" s="11" t="s">
        <v>29</v>
      </c>
      <c r="AB494" s="11" t="s">
        <v>4275</v>
      </c>
      <c r="AC494" s="11" t="s">
        <v>3633</v>
      </c>
      <c r="AD494" s="11" t="s">
        <v>29</v>
      </c>
      <c r="AE494" s="11" t="s">
        <v>7400</v>
      </c>
      <c r="AF494" s="11" t="s">
        <v>5867</v>
      </c>
      <c r="AG494" s="11" t="s">
        <v>6978</v>
      </c>
      <c r="AH494" s="11" t="s">
        <v>6990</v>
      </c>
      <c r="AI494" s="11" t="s">
        <v>7083</v>
      </c>
      <c r="AJ494" s="11" t="s">
        <v>7084</v>
      </c>
      <c r="AK494" s="11" t="s">
        <v>7076</v>
      </c>
      <c r="AL494" s="11" t="s">
        <v>7275</v>
      </c>
      <c r="AM494" s="11" t="s">
        <v>29</v>
      </c>
      <c r="AN494" s="11" t="s">
        <v>6977</v>
      </c>
      <c r="AO494" s="11" t="s">
        <v>7311</v>
      </c>
      <c r="AP494" s="11" t="s">
        <v>7331</v>
      </c>
      <c r="AQ494" s="11" t="s">
        <v>7334</v>
      </c>
    </row>
    <row r="495" spans="1:43" ht="30" x14ac:dyDescent="0.25">
      <c r="A495" s="10">
        <v>187</v>
      </c>
      <c r="B495" s="10">
        <v>1064</v>
      </c>
      <c r="C495" s="11" t="s">
        <v>6834</v>
      </c>
      <c r="D495" s="11" t="s">
        <v>1380</v>
      </c>
      <c r="E495" s="11" t="s">
        <v>29</v>
      </c>
      <c r="F495" s="11" t="s">
        <v>251</v>
      </c>
      <c r="G495" s="11" t="s">
        <v>27</v>
      </c>
      <c r="H495" s="11" t="s">
        <v>6603</v>
      </c>
      <c r="I495" s="11" t="s">
        <v>116</v>
      </c>
      <c r="J495" s="11" t="s">
        <v>3477</v>
      </c>
      <c r="K495" s="11" t="s">
        <v>1294</v>
      </c>
      <c r="L495" s="11" t="s">
        <v>678</v>
      </c>
      <c r="M495" s="11" t="s">
        <v>120</v>
      </c>
      <c r="N495" s="11" t="s">
        <v>6091</v>
      </c>
      <c r="O495" s="11" t="s">
        <v>3634</v>
      </c>
      <c r="P495" s="11" t="s">
        <v>1349</v>
      </c>
      <c r="Q495" s="11" t="s">
        <v>34</v>
      </c>
      <c r="R495" s="11" t="s">
        <v>1350</v>
      </c>
      <c r="S495" s="11" t="s">
        <v>1351</v>
      </c>
      <c r="T495" s="11" t="s">
        <v>143</v>
      </c>
      <c r="U495" s="12">
        <v>41275</v>
      </c>
      <c r="W495" s="11" t="s">
        <v>1352</v>
      </c>
      <c r="X495" s="11" t="s">
        <v>29</v>
      </c>
      <c r="Y495" s="11" t="s">
        <v>29</v>
      </c>
      <c r="AB495" s="11" t="s">
        <v>1379</v>
      </c>
      <c r="AC495" s="11" t="s">
        <v>3633</v>
      </c>
      <c r="AD495" s="11" t="s">
        <v>4868</v>
      </c>
      <c r="AE495" s="11" t="s">
        <v>7400</v>
      </c>
      <c r="AF495" s="11" t="s">
        <v>5866</v>
      </c>
      <c r="AG495" s="11" t="s">
        <v>6978</v>
      </c>
      <c r="AH495" s="11" t="s">
        <v>6990</v>
      </c>
      <c r="AI495" s="11" t="s">
        <v>7083</v>
      </c>
      <c r="AJ495" s="11" t="s">
        <v>7084</v>
      </c>
      <c r="AK495" s="11" t="s">
        <v>7076</v>
      </c>
      <c r="AL495" s="11" t="s">
        <v>7276</v>
      </c>
      <c r="AM495" s="11" t="s">
        <v>29</v>
      </c>
      <c r="AN495" s="11" t="s">
        <v>6977</v>
      </c>
      <c r="AO495" s="11" t="s">
        <v>7311</v>
      </c>
      <c r="AP495" s="11" t="s">
        <v>7331</v>
      </c>
      <c r="AQ495" s="11" t="s">
        <v>7334</v>
      </c>
    </row>
    <row r="496" spans="1:43" ht="30" x14ac:dyDescent="0.25">
      <c r="A496" s="10">
        <v>187</v>
      </c>
      <c r="B496" s="10">
        <v>1061</v>
      </c>
      <c r="C496" s="11" t="s">
        <v>6834</v>
      </c>
      <c r="D496" s="11" t="s">
        <v>1380</v>
      </c>
      <c r="E496" s="11" t="s">
        <v>29</v>
      </c>
      <c r="F496" s="11" t="s">
        <v>251</v>
      </c>
      <c r="G496" s="11" t="s">
        <v>27</v>
      </c>
      <c r="H496" s="11" t="s">
        <v>6603</v>
      </c>
      <c r="I496" s="11" t="s">
        <v>116</v>
      </c>
      <c r="J496" s="11" t="s">
        <v>3477</v>
      </c>
      <c r="K496" s="11" t="s">
        <v>1294</v>
      </c>
      <c r="L496" s="11" t="s">
        <v>678</v>
      </c>
      <c r="M496" s="11" t="s">
        <v>120</v>
      </c>
      <c r="N496" s="11" t="s">
        <v>6091</v>
      </c>
      <c r="O496" s="11" t="s">
        <v>3634</v>
      </c>
      <c r="P496" s="11" t="s">
        <v>1333</v>
      </c>
      <c r="Q496" s="11" t="s">
        <v>34</v>
      </c>
      <c r="R496" s="11" t="s">
        <v>1334</v>
      </c>
      <c r="S496" s="11" t="s">
        <v>1335</v>
      </c>
      <c r="T496" s="11" t="s">
        <v>461</v>
      </c>
      <c r="U496" s="12">
        <v>41275</v>
      </c>
      <c r="W496" s="11" t="s">
        <v>1336</v>
      </c>
      <c r="X496" s="11" t="s">
        <v>29</v>
      </c>
      <c r="Y496" s="11" t="s">
        <v>29</v>
      </c>
      <c r="AB496" s="11" t="s">
        <v>1379</v>
      </c>
      <c r="AC496" s="11" t="s">
        <v>3633</v>
      </c>
      <c r="AD496" s="11" t="s">
        <v>4868</v>
      </c>
      <c r="AE496" s="11" t="s">
        <v>7400</v>
      </c>
      <c r="AF496" s="11" t="s">
        <v>5866</v>
      </c>
      <c r="AG496" s="11" t="s">
        <v>6978</v>
      </c>
      <c r="AH496" s="11" t="s">
        <v>6990</v>
      </c>
      <c r="AI496" s="11" t="s">
        <v>7083</v>
      </c>
      <c r="AJ496" s="11" t="s">
        <v>7084</v>
      </c>
      <c r="AK496" s="11" t="s">
        <v>7076</v>
      </c>
      <c r="AL496" s="11" t="s">
        <v>7276</v>
      </c>
      <c r="AM496" s="11" t="s">
        <v>29</v>
      </c>
      <c r="AN496" s="11" t="s">
        <v>6977</v>
      </c>
      <c r="AO496" s="11" t="s">
        <v>7311</v>
      </c>
      <c r="AP496" s="11" t="s">
        <v>7331</v>
      </c>
      <c r="AQ496" s="11" t="s">
        <v>7334</v>
      </c>
    </row>
    <row r="497" spans="1:43" ht="30" x14ac:dyDescent="0.25">
      <c r="A497" s="10">
        <v>187</v>
      </c>
      <c r="B497" s="10">
        <v>1076</v>
      </c>
      <c r="C497" s="11" t="s">
        <v>6834</v>
      </c>
      <c r="D497" s="11" t="s">
        <v>1380</v>
      </c>
      <c r="E497" s="11" t="s">
        <v>29</v>
      </c>
      <c r="F497" s="11" t="s">
        <v>251</v>
      </c>
      <c r="G497" s="11" t="s">
        <v>27</v>
      </c>
      <c r="H497" s="11" t="s">
        <v>6603</v>
      </c>
      <c r="I497" s="11" t="s">
        <v>116</v>
      </c>
      <c r="J497" s="11" t="s">
        <v>3477</v>
      </c>
      <c r="K497" s="11" t="s">
        <v>1294</v>
      </c>
      <c r="L497" s="11" t="s">
        <v>678</v>
      </c>
      <c r="M497" s="11" t="s">
        <v>120</v>
      </c>
      <c r="N497" s="11" t="s">
        <v>6091</v>
      </c>
      <c r="O497" s="11" t="s">
        <v>3634</v>
      </c>
      <c r="P497" s="11" t="s">
        <v>1295</v>
      </c>
      <c r="Q497" s="11" t="s">
        <v>34</v>
      </c>
      <c r="R497" s="11" t="s">
        <v>1296</v>
      </c>
      <c r="S497" s="11" t="s">
        <v>208</v>
      </c>
      <c r="T497" s="11" t="s">
        <v>515</v>
      </c>
      <c r="U497" s="12">
        <v>42545</v>
      </c>
      <c r="W497" s="11" t="s">
        <v>1297</v>
      </c>
      <c r="X497" s="11" t="s">
        <v>29</v>
      </c>
      <c r="Y497" s="11" t="s">
        <v>29</v>
      </c>
      <c r="AB497" s="11" t="s">
        <v>1379</v>
      </c>
      <c r="AC497" s="11" t="s">
        <v>3633</v>
      </c>
      <c r="AD497" s="11" t="s">
        <v>4868</v>
      </c>
      <c r="AE497" s="11" t="s">
        <v>7400</v>
      </c>
      <c r="AF497" s="11" t="s">
        <v>5866</v>
      </c>
      <c r="AG497" s="11" t="s">
        <v>6978</v>
      </c>
      <c r="AH497" s="11" t="s">
        <v>6990</v>
      </c>
      <c r="AI497" s="11" t="s">
        <v>7083</v>
      </c>
      <c r="AJ497" s="11" t="s">
        <v>7084</v>
      </c>
      <c r="AK497" s="11" t="s">
        <v>7076</v>
      </c>
      <c r="AL497" s="11" t="s">
        <v>7276</v>
      </c>
      <c r="AM497" s="11" t="s">
        <v>29</v>
      </c>
      <c r="AN497" s="11" t="s">
        <v>6977</v>
      </c>
      <c r="AO497" s="11" t="s">
        <v>7311</v>
      </c>
      <c r="AP497" s="11" t="s">
        <v>7331</v>
      </c>
      <c r="AQ497" s="11" t="s">
        <v>7334</v>
      </c>
    </row>
    <row r="498" spans="1:43" ht="30" x14ac:dyDescent="0.25">
      <c r="A498" s="10">
        <v>187</v>
      </c>
      <c r="B498" s="10">
        <v>1388</v>
      </c>
      <c r="C498" s="11" t="s">
        <v>6834</v>
      </c>
      <c r="D498" s="11" t="s">
        <v>1380</v>
      </c>
      <c r="E498" s="11" t="s">
        <v>29</v>
      </c>
      <c r="F498" s="11" t="s">
        <v>251</v>
      </c>
      <c r="G498" s="11" t="s">
        <v>27</v>
      </c>
      <c r="H498" s="11" t="s">
        <v>6603</v>
      </c>
      <c r="I498" s="11" t="s">
        <v>116</v>
      </c>
      <c r="J498" s="11" t="s">
        <v>3477</v>
      </c>
      <c r="K498" s="11" t="s">
        <v>1294</v>
      </c>
      <c r="L498" s="11" t="s">
        <v>678</v>
      </c>
      <c r="M498" s="11" t="s">
        <v>120</v>
      </c>
      <c r="N498" s="11" t="s">
        <v>6091</v>
      </c>
      <c r="O498" s="11" t="s">
        <v>3634</v>
      </c>
      <c r="P498" s="11" t="s">
        <v>1320</v>
      </c>
      <c r="Q498" s="11" t="s">
        <v>83</v>
      </c>
      <c r="R498" s="11" t="s">
        <v>1321</v>
      </c>
      <c r="S498" s="11" t="s">
        <v>1322</v>
      </c>
      <c r="T498" s="11" t="s">
        <v>1323</v>
      </c>
      <c r="U498" s="12">
        <v>42058</v>
      </c>
      <c r="W498" s="11" t="s">
        <v>1324</v>
      </c>
      <c r="X498" s="11" t="s">
        <v>29</v>
      </c>
      <c r="Y498" s="11" t="s">
        <v>29</v>
      </c>
      <c r="AB498" s="11" t="s">
        <v>1379</v>
      </c>
      <c r="AC498" s="11" t="s">
        <v>3633</v>
      </c>
      <c r="AD498" s="11" t="s">
        <v>4868</v>
      </c>
      <c r="AE498" s="11" t="s">
        <v>7400</v>
      </c>
      <c r="AF498" s="11" t="s">
        <v>5866</v>
      </c>
      <c r="AG498" s="11" t="s">
        <v>6978</v>
      </c>
      <c r="AH498" s="11" t="s">
        <v>6990</v>
      </c>
      <c r="AI498" s="11" t="s">
        <v>7083</v>
      </c>
      <c r="AJ498" s="11" t="s">
        <v>7084</v>
      </c>
      <c r="AK498" s="11" t="s">
        <v>7076</v>
      </c>
      <c r="AL498" s="11" t="s">
        <v>7276</v>
      </c>
      <c r="AM498" s="11" t="s">
        <v>29</v>
      </c>
      <c r="AN498" s="11" t="s">
        <v>6977</v>
      </c>
      <c r="AO498" s="11" t="s">
        <v>7311</v>
      </c>
      <c r="AP498" s="11" t="s">
        <v>7331</v>
      </c>
      <c r="AQ498" s="11" t="s">
        <v>7334</v>
      </c>
    </row>
    <row r="499" spans="1:43" ht="30" x14ac:dyDescent="0.25">
      <c r="A499" s="10">
        <v>187</v>
      </c>
      <c r="B499" s="10">
        <v>1065</v>
      </c>
      <c r="C499" s="11" t="s">
        <v>6834</v>
      </c>
      <c r="D499" s="11" t="s">
        <v>1380</v>
      </c>
      <c r="E499" s="11" t="s">
        <v>29</v>
      </c>
      <c r="F499" s="11" t="s">
        <v>251</v>
      </c>
      <c r="G499" s="11" t="s">
        <v>27</v>
      </c>
      <c r="H499" s="11" t="s">
        <v>6603</v>
      </c>
      <c r="I499" s="11" t="s">
        <v>116</v>
      </c>
      <c r="J499" s="11" t="s">
        <v>3477</v>
      </c>
      <c r="K499" s="11" t="s">
        <v>1294</v>
      </c>
      <c r="L499" s="11" t="s">
        <v>678</v>
      </c>
      <c r="M499" s="11" t="s">
        <v>120</v>
      </c>
      <c r="N499" s="11" t="s">
        <v>6091</v>
      </c>
      <c r="O499" s="11" t="s">
        <v>3634</v>
      </c>
      <c r="P499" s="11" t="s">
        <v>1356</v>
      </c>
      <c r="Q499" s="11" t="s">
        <v>34</v>
      </c>
      <c r="R499" s="11" t="s">
        <v>324</v>
      </c>
      <c r="S499" s="11" t="s">
        <v>1357</v>
      </c>
      <c r="T499" s="11" t="s">
        <v>236</v>
      </c>
      <c r="U499" s="12">
        <v>41275</v>
      </c>
      <c r="W499" s="11" t="s">
        <v>1358</v>
      </c>
      <c r="X499" s="11" t="s">
        <v>29</v>
      </c>
      <c r="Y499" s="11" t="s">
        <v>29</v>
      </c>
      <c r="AB499" s="11" t="s">
        <v>1379</v>
      </c>
      <c r="AC499" s="11" t="s">
        <v>3633</v>
      </c>
      <c r="AD499" s="11" t="s">
        <v>4868</v>
      </c>
      <c r="AE499" s="11" t="s">
        <v>7400</v>
      </c>
      <c r="AF499" s="11" t="s">
        <v>5866</v>
      </c>
      <c r="AG499" s="11" t="s">
        <v>6978</v>
      </c>
      <c r="AH499" s="11" t="s">
        <v>6990</v>
      </c>
      <c r="AI499" s="11" t="s">
        <v>7083</v>
      </c>
      <c r="AJ499" s="11" t="s">
        <v>7084</v>
      </c>
      <c r="AK499" s="11" t="s">
        <v>7076</v>
      </c>
      <c r="AL499" s="11" t="s">
        <v>7276</v>
      </c>
      <c r="AM499" s="11" t="s">
        <v>29</v>
      </c>
      <c r="AN499" s="11" t="s">
        <v>6977</v>
      </c>
      <c r="AO499" s="11" t="s">
        <v>7311</v>
      </c>
      <c r="AP499" s="11" t="s">
        <v>7331</v>
      </c>
      <c r="AQ499" s="11" t="s">
        <v>7334</v>
      </c>
    </row>
    <row r="500" spans="1:43" ht="30" x14ac:dyDescent="0.25">
      <c r="A500" s="10">
        <v>301</v>
      </c>
      <c r="B500" s="10">
        <v>1062</v>
      </c>
      <c r="C500" s="11" t="s">
        <v>6834</v>
      </c>
      <c r="D500" s="11" t="s">
        <v>3985</v>
      </c>
      <c r="E500" s="11" t="s">
        <v>2717</v>
      </c>
      <c r="F500" s="11" t="s">
        <v>2718</v>
      </c>
      <c r="G500" s="11" t="s">
        <v>27</v>
      </c>
      <c r="H500" s="11" t="s">
        <v>6700</v>
      </c>
      <c r="I500" s="11" t="s">
        <v>97</v>
      </c>
      <c r="J500" s="11" t="s">
        <v>3477</v>
      </c>
      <c r="K500" s="11" t="s">
        <v>1294</v>
      </c>
      <c r="L500" s="11" t="s">
        <v>678</v>
      </c>
      <c r="M500" s="11" t="s">
        <v>120</v>
      </c>
      <c r="N500" s="11" t="s">
        <v>6091</v>
      </c>
      <c r="O500" s="11" t="s">
        <v>3634</v>
      </c>
      <c r="P500" s="11" t="s">
        <v>1337</v>
      </c>
      <c r="Q500" s="11" t="s">
        <v>34</v>
      </c>
      <c r="R500" s="11" t="s">
        <v>1338</v>
      </c>
      <c r="S500" s="11" t="s">
        <v>1339</v>
      </c>
      <c r="T500" s="11" t="s">
        <v>56</v>
      </c>
      <c r="U500" s="12">
        <v>41275</v>
      </c>
      <c r="W500" s="11" t="s">
        <v>1340</v>
      </c>
      <c r="X500" s="11" t="s">
        <v>29</v>
      </c>
      <c r="Y500" s="11" t="s">
        <v>29</v>
      </c>
      <c r="AB500" s="11" t="s">
        <v>3992</v>
      </c>
      <c r="AC500" s="11" t="s">
        <v>3633</v>
      </c>
      <c r="AD500" s="11" t="s">
        <v>4868</v>
      </c>
      <c r="AE500" s="11" t="s">
        <v>7400</v>
      </c>
      <c r="AF500" s="11" t="s">
        <v>5868</v>
      </c>
      <c r="AG500" s="11" t="s">
        <v>6996</v>
      </c>
      <c r="AH500" s="11" t="s">
        <v>6990</v>
      </c>
      <c r="AI500" s="11" t="s">
        <v>7083</v>
      </c>
      <c r="AJ500" s="11" t="s">
        <v>7084</v>
      </c>
      <c r="AK500" s="11" t="s">
        <v>7076</v>
      </c>
      <c r="AL500" s="11" t="s">
        <v>7277</v>
      </c>
      <c r="AM500" s="11" t="s">
        <v>29</v>
      </c>
      <c r="AN500" s="11" t="s">
        <v>6977</v>
      </c>
      <c r="AO500" s="11" t="s">
        <v>7311</v>
      </c>
      <c r="AP500" s="11" t="s">
        <v>7331</v>
      </c>
      <c r="AQ500" s="11" t="s">
        <v>7334</v>
      </c>
    </row>
    <row r="501" spans="1:43" ht="30" x14ac:dyDescent="0.25">
      <c r="A501" s="10">
        <v>292</v>
      </c>
      <c r="B501" s="10">
        <v>1076</v>
      </c>
      <c r="C501" s="11" t="s">
        <v>6834</v>
      </c>
      <c r="D501" s="11" t="s">
        <v>4834</v>
      </c>
      <c r="E501" s="11" t="s">
        <v>415</v>
      </c>
      <c r="F501" s="11" t="s">
        <v>115</v>
      </c>
      <c r="G501" s="11" t="s">
        <v>27</v>
      </c>
      <c r="H501" s="11" t="s">
        <v>6604</v>
      </c>
      <c r="I501" s="11" t="s">
        <v>116</v>
      </c>
      <c r="J501" s="11" t="s">
        <v>3477</v>
      </c>
      <c r="K501" s="11" t="s">
        <v>1294</v>
      </c>
      <c r="L501" s="11" t="s">
        <v>678</v>
      </c>
      <c r="M501" s="11" t="s">
        <v>120</v>
      </c>
      <c r="N501" s="11" t="s">
        <v>6091</v>
      </c>
      <c r="O501" s="11" t="s">
        <v>3634</v>
      </c>
      <c r="P501" s="11" t="s">
        <v>1295</v>
      </c>
      <c r="Q501" s="11" t="s">
        <v>34</v>
      </c>
      <c r="R501" s="11" t="s">
        <v>1296</v>
      </c>
      <c r="S501" s="11" t="s">
        <v>208</v>
      </c>
      <c r="T501" s="11" t="s">
        <v>515</v>
      </c>
      <c r="U501" s="12">
        <v>42545</v>
      </c>
      <c r="W501" s="11" t="s">
        <v>1297</v>
      </c>
      <c r="X501" s="11" t="s">
        <v>29</v>
      </c>
      <c r="Y501" s="11" t="s">
        <v>29</v>
      </c>
      <c r="AB501" s="11" t="s">
        <v>4275</v>
      </c>
      <c r="AC501" s="11" t="s">
        <v>3633</v>
      </c>
      <c r="AD501" s="11" t="s">
        <v>29</v>
      </c>
      <c r="AE501" s="11" t="s">
        <v>7400</v>
      </c>
      <c r="AF501" s="11" t="s">
        <v>5867</v>
      </c>
      <c r="AG501" s="11" t="s">
        <v>6978</v>
      </c>
      <c r="AH501" s="11" t="s">
        <v>6990</v>
      </c>
      <c r="AI501" s="11" t="s">
        <v>7083</v>
      </c>
      <c r="AJ501" s="11" t="s">
        <v>7084</v>
      </c>
      <c r="AK501" s="11" t="s">
        <v>7076</v>
      </c>
      <c r="AL501" s="11" t="s">
        <v>7275</v>
      </c>
      <c r="AM501" s="11" t="s">
        <v>29</v>
      </c>
      <c r="AN501" s="11" t="s">
        <v>6977</v>
      </c>
      <c r="AO501" s="11" t="s">
        <v>7311</v>
      </c>
      <c r="AP501" s="11" t="s">
        <v>7331</v>
      </c>
      <c r="AQ501" s="11" t="s">
        <v>7334</v>
      </c>
    </row>
    <row r="502" spans="1:43" ht="30" x14ac:dyDescent="0.25">
      <c r="A502" s="10">
        <v>187</v>
      </c>
      <c r="B502" s="10">
        <v>1077</v>
      </c>
      <c r="C502" s="11" t="s">
        <v>6834</v>
      </c>
      <c r="D502" s="11" t="s">
        <v>1380</v>
      </c>
      <c r="E502" s="11" t="s">
        <v>29</v>
      </c>
      <c r="F502" s="11" t="s">
        <v>251</v>
      </c>
      <c r="G502" s="11" t="s">
        <v>27</v>
      </c>
      <c r="H502" s="11" t="s">
        <v>6603</v>
      </c>
      <c r="I502" s="11" t="s">
        <v>116</v>
      </c>
      <c r="J502" s="11" t="s">
        <v>3477</v>
      </c>
      <c r="K502" s="11" t="s">
        <v>1294</v>
      </c>
      <c r="L502" s="11" t="s">
        <v>678</v>
      </c>
      <c r="M502" s="11" t="s">
        <v>120</v>
      </c>
      <c r="N502" s="11" t="s">
        <v>6091</v>
      </c>
      <c r="O502" s="11" t="s">
        <v>3634</v>
      </c>
      <c r="P502" s="11" t="s">
        <v>1385</v>
      </c>
      <c r="Q502" s="11" t="s">
        <v>34</v>
      </c>
      <c r="R502" s="11" t="s">
        <v>131</v>
      </c>
      <c r="S502" s="11" t="s">
        <v>1386</v>
      </c>
      <c r="T502" s="11" t="s">
        <v>29</v>
      </c>
      <c r="U502" s="12">
        <v>41730</v>
      </c>
      <c r="W502" s="11" t="s">
        <v>1387</v>
      </c>
      <c r="X502" s="11" t="s">
        <v>29</v>
      </c>
      <c r="Y502" s="11" t="s">
        <v>29</v>
      </c>
      <c r="AB502" s="11" t="s">
        <v>1379</v>
      </c>
      <c r="AC502" s="11" t="s">
        <v>3633</v>
      </c>
      <c r="AD502" s="11" t="s">
        <v>4868</v>
      </c>
      <c r="AE502" s="11" t="s">
        <v>7400</v>
      </c>
      <c r="AF502" s="11" t="s">
        <v>5866</v>
      </c>
      <c r="AG502" s="11" t="s">
        <v>6978</v>
      </c>
      <c r="AH502" s="11" t="s">
        <v>6990</v>
      </c>
      <c r="AI502" s="11" t="s">
        <v>7083</v>
      </c>
      <c r="AJ502" s="11" t="s">
        <v>7084</v>
      </c>
      <c r="AK502" s="11" t="s">
        <v>7076</v>
      </c>
      <c r="AL502" s="11" t="s">
        <v>7276</v>
      </c>
      <c r="AM502" s="11" t="s">
        <v>29</v>
      </c>
      <c r="AN502" s="11" t="s">
        <v>6977</v>
      </c>
      <c r="AO502" s="11" t="s">
        <v>7311</v>
      </c>
      <c r="AP502" s="11" t="s">
        <v>7331</v>
      </c>
      <c r="AQ502" s="11" t="s">
        <v>7334</v>
      </c>
    </row>
    <row r="503" spans="1:43" ht="30" x14ac:dyDescent="0.25">
      <c r="A503" s="10">
        <v>187</v>
      </c>
      <c r="B503" s="10">
        <v>1381</v>
      </c>
      <c r="C503" s="11" t="s">
        <v>6834</v>
      </c>
      <c r="D503" s="11" t="s">
        <v>1380</v>
      </c>
      <c r="E503" s="11" t="s">
        <v>29</v>
      </c>
      <c r="F503" s="11" t="s">
        <v>251</v>
      </c>
      <c r="G503" s="11" t="s">
        <v>27</v>
      </c>
      <c r="H503" s="11" t="s">
        <v>6603</v>
      </c>
      <c r="I503" s="11" t="s">
        <v>116</v>
      </c>
      <c r="J503" s="11" t="s">
        <v>3477</v>
      </c>
      <c r="K503" s="11" t="s">
        <v>1294</v>
      </c>
      <c r="L503" s="11" t="s">
        <v>678</v>
      </c>
      <c r="M503" s="11" t="s">
        <v>120</v>
      </c>
      <c r="N503" s="11" t="s">
        <v>6091</v>
      </c>
      <c r="O503" s="11" t="s">
        <v>3634</v>
      </c>
      <c r="P503" s="11" t="s">
        <v>3763</v>
      </c>
      <c r="Q503" s="11" t="s">
        <v>5561</v>
      </c>
      <c r="R503" s="11" t="s">
        <v>626</v>
      </c>
      <c r="S503" s="11" t="s">
        <v>560</v>
      </c>
      <c r="T503" s="11" t="s">
        <v>3764</v>
      </c>
      <c r="U503" s="12">
        <v>41275</v>
      </c>
      <c r="W503" s="11" t="s">
        <v>1298</v>
      </c>
      <c r="X503" s="11" t="s">
        <v>29</v>
      </c>
      <c r="Y503" s="11" t="s">
        <v>29</v>
      </c>
      <c r="AB503" s="11" t="s">
        <v>1379</v>
      </c>
      <c r="AC503" s="11" t="s">
        <v>3633</v>
      </c>
      <c r="AD503" s="11" t="s">
        <v>4868</v>
      </c>
      <c r="AE503" s="11" t="s">
        <v>7400</v>
      </c>
      <c r="AF503" s="11" t="s">
        <v>5866</v>
      </c>
      <c r="AG503" s="11" t="s">
        <v>6978</v>
      </c>
      <c r="AH503" s="11" t="s">
        <v>6990</v>
      </c>
      <c r="AI503" s="11" t="s">
        <v>7083</v>
      </c>
      <c r="AJ503" s="11" t="s">
        <v>7084</v>
      </c>
      <c r="AK503" s="11" t="s">
        <v>7076</v>
      </c>
      <c r="AL503" s="11" t="s">
        <v>7276</v>
      </c>
      <c r="AM503" s="11" t="s">
        <v>29</v>
      </c>
      <c r="AN503" s="11" t="s">
        <v>6977</v>
      </c>
      <c r="AO503" s="11" t="s">
        <v>7311</v>
      </c>
      <c r="AP503" s="11" t="s">
        <v>7331</v>
      </c>
      <c r="AQ503" s="11" t="s">
        <v>7334</v>
      </c>
    </row>
    <row r="504" spans="1:43" ht="30" x14ac:dyDescent="0.25">
      <c r="A504" s="10">
        <v>188</v>
      </c>
      <c r="B504" s="10">
        <v>1026</v>
      </c>
      <c r="C504" s="11" t="s">
        <v>6835</v>
      </c>
      <c r="D504" s="11" t="s">
        <v>4901</v>
      </c>
      <c r="E504" s="11" t="s">
        <v>1389</v>
      </c>
      <c r="F504" s="11" t="s">
        <v>773</v>
      </c>
      <c r="G504" s="11" t="s">
        <v>27</v>
      </c>
      <c r="H504" s="11" t="s">
        <v>6692</v>
      </c>
      <c r="I504" s="11" t="s">
        <v>116</v>
      </c>
      <c r="J504" s="11" t="s">
        <v>3477</v>
      </c>
      <c r="K504" s="11" t="s">
        <v>1294</v>
      </c>
      <c r="L504" s="11" t="s">
        <v>678</v>
      </c>
      <c r="M504" s="11" t="s">
        <v>120</v>
      </c>
      <c r="N504" s="11" t="s">
        <v>6091</v>
      </c>
      <c r="O504" s="11" t="s">
        <v>3634</v>
      </c>
      <c r="P504" s="11" t="s">
        <v>1359</v>
      </c>
      <c r="Q504" s="11" t="s">
        <v>34</v>
      </c>
      <c r="R504" s="11" t="s">
        <v>1360</v>
      </c>
      <c r="S504" s="11" t="s">
        <v>1361</v>
      </c>
      <c r="T504" s="11" t="s">
        <v>236</v>
      </c>
      <c r="U504" s="12">
        <v>41275</v>
      </c>
      <c r="W504" s="11" t="s">
        <v>1362</v>
      </c>
      <c r="X504" s="11" t="s">
        <v>29</v>
      </c>
      <c r="Y504" s="11" t="s">
        <v>29</v>
      </c>
      <c r="AB504" s="11" t="s">
        <v>1388</v>
      </c>
      <c r="AC504" s="11" t="s">
        <v>3633</v>
      </c>
      <c r="AD504" s="11" t="s">
        <v>4868</v>
      </c>
      <c r="AE504" s="11" t="s">
        <v>7400</v>
      </c>
      <c r="AF504" s="11" t="s">
        <v>5869</v>
      </c>
      <c r="AG504" s="11" t="s">
        <v>6986</v>
      </c>
      <c r="AH504" s="11" t="s">
        <v>6990</v>
      </c>
      <c r="AI504" s="11" t="s">
        <v>7083</v>
      </c>
      <c r="AJ504" s="11" t="s">
        <v>7084</v>
      </c>
      <c r="AK504" s="11" t="s">
        <v>7076</v>
      </c>
      <c r="AL504" s="11" t="s">
        <v>7278</v>
      </c>
      <c r="AM504" s="11" t="s">
        <v>29</v>
      </c>
      <c r="AN504" s="11" t="s">
        <v>6977</v>
      </c>
      <c r="AO504" s="11" t="s">
        <v>7311</v>
      </c>
      <c r="AP504" s="11" t="s">
        <v>7331</v>
      </c>
      <c r="AQ504" s="11" t="s">
        <v>7334</v>
      </c>
    </row>
    <row r="505" spans="1:43" ht="30" x14ac:dyDescent="0.25">
      <c r="A505" s="10">
        <v>188</v>
      </c>
      <c r="B505" s="10">
        <v>1059</v>
      </c>
      <c r="C505" s="11" t="s">
        <v>6835</v>
      </c>
      <c r="D505" s="11" t="s">
        <v>4901</v>
      </c>
      <c r="E505" s="11" t="s">
        <v>1389</v>
      </c>
      <c r="F505" s="11" t="s">
        <v>773</v>
      </c>
      <c r="G505" s="11" t="s">
        <v>27</v>
      </c>
      <c r="H505" s="11" t="s">
        <v>6692</v>
      </c>
      <c r="I505" s="11" t="s">
        <v>116</v>
      </c>
      <c r="J505" s="11" t="s">
        <v>3477</v>
      </c>
      <c r="K505" s="11" t="s">
        <v>1294</v>
      </c>
      <c r="L505" s="11" t="s">
        <v>678</v>
      </c>
      <c r="M505" s="11" t="s">
        <v>120</v>
      </c>
      <c r="N505" s="11" t="s">
        <v>6091</v>
      </c>
      <c r="O505" s="11" t="s">
        <v>3634</v>
      </c>
      <c r="P505" s="11" t="s">
        <v>1390</v>
      </c>
      <c r="Q505" s="11" t="s">
        <v>34</v>
      </c>
      <c r="R505" s="11" t="s">
        <v>279</v>
      </c>
      <c r="S505" s="11" t="s">
        <v>1391</v>
      </c>
      <c r="T505" s="11" t="s">
        <v>1392</v>
      </c>
      <c r="U505" s="12">
        <v>41743</v>
      </c>
      <c r="W505" s="11" t="s">
        <v>1393</v>
      </c>
      <c r="X505" s="11" t="s">
        <v>29</v>
      </c>
      <c r="Y505" s="11" t="s">
        <v>29</v>
      </c>
      <c r="AB505" s="11" t="s">
        <v>1388</v>
      </c>
      <c r="AC505" s="11" t="s">
        <v>3633</v>
      </c>
      <c r="AD505" s="11" t="s">
        <v>4868</v>
      </c>
      <c r="AE505" s="11" t="s">
        <v>7400</v>
      </c>
      <c r="AF505" s="11" t="s">
        <v>5869</v>
      </c>
      <c r="AG505" s="11" t="s">
        <v>6986</v>
      </c>
      <c r="AH505" s="11" t="s">
        <v>6990</v>
      </c>
      <c r="AI505" s="11" t="s">
        <v>7083</v>
      </c>
      <c r="AJ505" s="11" t="s">
        <v>7084</v>
      </c>
      <c r="AK505" s="11" t="s">
        <v>7076</v>
      </c>
      <c r="AL505" s="11" t="s">
        <v>7278</v>
      </c>
      <c r="AM505" s="11" t="s">
        <v>29</v>
      </c>
      <c r="AN505" s="11" t="s">
        <v>6977</v>
      </c>
      <c r="AO505" s="11" t="s">
        <v>7311</v>
      </c>
      <c r="AP505" s="11" t="s">
        <v>7331</v>
      </c>
      <c r="AQ505" s="11" t="s">
        <v>7334</v>
      </c>
    </row>
    <row r="506" spans="1:43" ht="30" x14ac:dyDescent="0.25">
      <c r="A506" s="10">
        <v>188</v>
      </c>
      <c r="B506" s="10">
        <v>1067</v>
      </c>
      <c r="C506" s="11" t="s">
        <v>6835</v>
      </c>
      <c r="D506" s="11" t="s">
        <v>4901</v>
      </c>
      <c r="E506" s="11" t="s">
        <v>1389</v>
      </c>
      <c r="F506" s="11" t="s">
        <v>773</v>
      </c>
      <c r="G506" s="11" t="s">
        <v>27</v>
      </c>
      <c r="H506" s="11" t="s">
        <v>6692</v>
      </c>
      <c r="I506" s="11" t="s">
        <v>116</v>
      </c>
      <c r="J506" s="11" t="s">
        <v>3477</v>
      </c>
      <c r="K506" s="11" t="s">
        <v>1294</v>
      </c>
      <c r="L506" s="11" t="s">
        <v>678</v>
      </c>
      <c r="M506" s="11" t="s">
        <v>120</v>
      </c>
      <c r="N506" s="11" t="s">
        <v>6091</v>
      </c>
      <c r="O506" s="11" t="s">
        <v>3634</v>
      </c>
      <c r="P506" s="11" t="s">
        <v>1353</v>
      </c>
      <c r="Q506" s="11" t="s">
        <v>34</v>
      </c>
      <c r="R506" s="11" t="s">
        <v>1354</v>
      </c>
      <c r="S506" s="11" t="s">
        <v>556</v>
      </c>
      <c r="T506" s="11" t="s">
        <v>277</v>
      </c>
      <c r="U506" s="12">
        <v>41275</v>
      </c>
      <c r="W506" s="11" t="s">
        <v>1355</v>
      </c>
      <c r="X506" s="11" t="s">
        <v>29</v>
      </c>
      <c r="Y506" s="11" t="s">
        <v>29</v>
      </c>
      <c r="AB506" s="11" t="s">
        <v>1388</v>
      </c>
      <c r="AC506" s="11" t="s">
        <v>3633</v>
      </c>
      <c r="AD506" s="11" t="s">
        <v>4868</v>
      </c>
      <c r="AE506" s="11" t="s">
        <v>7400</v>
      </c>
      <c r="AF506" s="11" t="s">
        <v>5869</v>
      </c>
      <c r="AG506" s="11" t="s">
        <v>6986</v>
      </c>
      <c r="AH506" s="11" t="s">
        <v>6990</v>
      </c>
      <c r="AI506" s="11" t="s">
        <v>7083</v>
      </c>
      <c r="AJ506" s="11" t="s">
        <v>7084</v>
      </c>
      <c r="AK506" s="11" t="s">
        <v>7076</v>
      </c>
      <c r="AL506" s="11" t="s">
        <v>7278</v>
      </c>
      <c r="AM506" s="11" t="s">
        <v>29</v>
      </c>
      <c r="AN506" s="11" t="s">
        <v>6977</v>
      </c>
      <c r="AO506" s="11" t="s">
        <v>7311</v>
      </c>
      <c r="AP506" s="11" t="s">
        <v>7331</v>
      </c>
      <c r="AQ506" s="11" t="s">
        <v>7334</v>
      </c>
    </row>
    <row r="507" spans="1:43" ht="30" x14ac:dyDescent="0.25">
      <c r="A507" s="10">
        <v>188</v>
      </c>
      <c r="B507" s="10">
        <v>1027</v>
      </c>
      <c r="C507" s="11" t="s">
        <v>6835</v>
      </c>
      <c r="D507" s="11" t="s">
        <v>4901</v>
      </c>
      <c r="E507" s="11" t="s">
        <v>1389</v>
      </c>
      <c r="F507" s="11" t="s">
        <v>773</v>
      </c>
      <c r="G507" s="11" t="s">
        <v>27</v>
      </c>
      <c r="H507" s="11" t="s">
        <v>6692</v>
      </c>
      <c r="I507" s="11" t="s">
        <v>116</v>
      </c>
      <c r="J507" s="11" t="s">
        <v>3477</v>
      </c>
      <c r="K507" s="11" t="s">
        <v>1294</v>
      </c>
      <c r="L507" s="11" t="s">
        <v>678</v>
      </c>
      <c r="M507" s="11" t="s">
        <v>120</v>
      </c>
      <c r="N507" s="11" t="s">
        <v>6091</v>
      </c>
      <c r="O507" s="11" t="s">
        <v>3634</v>
      </c>
      <c r="P507" s="11" t="s">
        <v>1363</v>
      </c>
      <c r="Q507" s="11" t="s">
        <v>34</v>
      </c>
      <c r="R507" s="11" t="s">
        <v>1364</v>
      </c>
      <c r="S507" s="11" t="s">
        <v>1365</v>
      </c>
      <c r="T507" s="11" t="s">
        <v>1366</v>
      </c>
      <c r="U507" s="12">
        <v>41275</v>
      </c>
      <c r="W507" s="11" t="s">
        <v>1367</v>
      </c>
      <c r="X507" s="11" t="s">
        <v>29</v>
      </c>
      <c r="Y507" s="11" t="s">
        <v>29</v>
      </c>
      <c r="Z507" s="13"/>
      <c r="AB507" s="11" t="s">
        <v>1388</v>
      </c>
      <c r="AC507" s="11" t="s">
        <v>3633</v>
      </c>
      <c r="AD507" s="11" t="s">
        <v>4868</v>
      </c>
      <c r="AE507" s="11" t="s">
        <v>7400</v>
      </c>
      <c r="AF507" s="11" t="s">
        <v>5869</v>
      </c>
      <c r="AG507" s="11" t="s">
        <v>6986</v>
      </c>
      <c r="AH507" s="11" t="s">
        <v>6990</v>
      </c>
      <c r="AI507" s="11" t="s">
        <v>7083</v>
      </c>
      <c r="AJ507" s="11" t="s">
        <v>7084</v>
      </c>
      <c r="AK507" s="11" t="s">
        <v>7076</v>
      </c>
      <c r="AL507" s="11" t="s">
        <v>7278</v>
      </c>
      <c r="AM507" s="11" t="s">
        <v>29</v>
      </c>
      <c r="AN507" s="11" t="s">
        <v>6977</v>
      </c>
      <c r="AO507" s="11" t="s">
        <v>7311</v>
      </c>
      <c r="AP507" s="11" t="s">
        <v>7331</v>
      </c>
      <c r="AQ507" s="11" t="s">
        <v>7334</v>
      </c>
    </row>
    <row r="508" spans="1:43" ht="30" x14ac:dyDescent="0.25">
      <c r="A508" s="10">
        <v>188</v>
      </c>
      <c r="B508" s="10">
        <v>1066</v>
      </c>
      <c r="C508" s="11" t="s">
        <v>6835</v>
      </c>
      <c r="D508" s="11" t="s">
        <v>4901</v>
      </c>
      <c r="E508" s="11" t="s">
        <v>1389</v>
      </c>
      <c r="F508" s="11" t="s">
        <v>773</v>
      </c>
      <c r="G508" s="11" t="s">
        <v>27</v>
      </c>
      <c r="H508" s="11" t="s">
        <v>6692</v>
      </c>
      <c r="I508" s="11" t="s">
        <v>116</v>
      </c>
      <c r="J508" s="11" t="s">
        <v>3477</v>
      </c>
      <c r="K508" s="11" t="s">
        <v>1294</v>
      </c>
      <c r="L508" s="11" t="s">
        <v>678</v>
      </c>
      <c r="M508" s="11" t="s">
        <v>120</v>
      </c>
      <c r="N508" s="11" t="s">
        <v>6091</v>
      </c>
      <c r="O508" s="11" t="s">
        <v>3634</v>
      </c>
      <c r="P508" s="11" t="s">
        <v>1345</v>
      </c>
      <c r="Q508" s="11" t="s">
        <v>34</v>
      </c>
      <c r="R508" s="11" t="s">
        <v>1346</v>
      </c>
      <c r="S508" s="11" t="s">
        <v>1347</v>
      </c>
      <c r="T508" s="11" t="s">
        <v>461</v>
      </c>
      <c r="U508" s="12">
        <v>41275</v>
      </c>
      <c r="W508" s="11" t="s">
        <v>1348</v>
      </c>
      <c r="X508" s="11" t="s">
        <v>29</v>
      </c>
      <c r="Y508" s="11" t="s">
        <v>29</v>
      </c>
      <c r="AB508" s="11" t="s">
        <v>1388</v>
      </c>
      <c r="AC508" s="11" t="s">
        <v>3633</v>
      </c>
      <c r="AD508" s="11" t="s">
        <v>4868</v>
      </c>
      <c r="AE508" s="11" t="s">
        <v>7400</v>
      </c>
      <c r="AF508" s="11" t="s">
        <v>5869</v>
      </c>
      <c r="AG508" s="11" t="s">
        <v>6986</v>
      </c>
      <c r="AH508" s="11" t="s">
        <v>6990</v>
      </c>
      <c r="AI508" s="11" t="s">
        <v>7083</v>
      </c>
      <c r="AJ508" s="11" t="s">
        <v>7084</v>
      </c>
      <c r="AK508" s="11" t="s">
        <v>7076</v>
      </c>
      <c r="AL508" s="11" t="s">
        <v>7278</v>
      </c>
      <c r="AM508" s="11" t="s">
        <v>29</v>
      </c>
      <c r="AN508" s="11" t="s">
        <v>6977</v>
      </c>
      <c r="AO508" s="11" t="s">
        <v>7311</v>
      </c>
      <c r="AP508" s="11" t="s">
        <v>7331</v>
      </c>
      <c r="AQ508" s="11" t="s">
        <v>7334</v>
      </c>
    </row>
    <row r="509" spans="1:43" ht="30" x14ac:dyDescent="0.25">
      <c r="A509" s="10">
        <v>333</v>
      </c>
      <c r="B509" s="10">
        <v>1391</v>
      </c>
      <c r="C509" s="11" t="s">
        <v>6738</v>
      </c>
      <c r="D509" s="11" t="s">
        <v>2587</v>
      </c>
      <c r="E509" s="11" t="s">
        <v>415</v>
      </c>
      <c r="F509" s="11" t="s">
        <v>146</v>
      </c>
      <c r="G509" s="11" t="s">
        <v>27</v>
      </c>
      <c r="H509" s="11" t="s">
        <v>6615</v>
      </c>
      <c r="I509" s="11" t="s">
        <v>97</v>
      </c>
      <c r="J509" s="11" t="s">
        <v>3477</v>
      </c>
      <c r="K509" s="11" t="s">
        <v>1294</v>
      </c>
      <c r="L509" s="11" t="s">
        <v>678</v>
      </c>
      <c r="M509" s="11" t="s">
        <v>120</v>
      </c>
      <c r="N509" s="11" t="s">
        <v>6091</v>
      </c>
      <c r="O509" s="11" t="s">
        <v>3634</v>
      </c>
      <c r="P509" s="11" t="s">
        <v>1370</v>
      </c>
      <c r="Q509" s="11" t="s">
        <v>34</v>
      </c>
      <c r="R509" s="11" t="s">
        <v>877</v>
      </c>
      <c r="S509" s="11" t="s">
        <v>1371</v>
      </c>
      <c r="T509" s="11" t="s">
        <v>29</v>
      </c>
      <c r="U509" s="12">
        <v>42590</v>
      </c>
      <c r="W509" s="11" t="s">
        <v>1372</v>
      </c>
      <c r="X509" s="11" t="s">
        <v>29</v>
      </c>
      <c r="Y509" s="11" t="s">
        <v>29</v>
      </c>
      <c r="AB509" s="11" t="s">
        <v>4636</v>
      </c>
      <c r="AC509" s="11" t="s">
        <v>3633</v>
      </c>
      <c r="AD509" s="11" t="s">
        <v>4868</v>
      </c>
      <c r="AE509" s="11" t="s">
        <v>7400</v>
      </c>
      <c r="AF509" s="11" t="s">
        <v>5798</v>
      </c>
      <c r="AG509" s="11" t="s">
        <v>6993</v>
      </c>
      <c r="AH509" s="11" t="s">
        <v>6990</v>
      </c>
      <c r="AI509" s="11" t="s">
        <v>7083</v>
      </c>
      <c r="AJ509" s="11" t="s">
        <v>7084</v>
      </c>
      <c r="AK509" s="11" t="s">
        <v>7076</v>
      </c>
      <c r="AL509" s="11" t="s">
        <v>7186</v>
      </c>
      <c r="AM509" s="11" t="s">
        <v>29</v>
      </c>
      <c r="AN509" s="11" t="s">
        <v>6977</v>
      </c>
      <c r="AO509" s="11" t="s">
        <v>7311</v>
      </c>
      <c r="AP509" s="11" t="s">
        <v>7331</v>
      </c>
      <c r="AQ509" s="11" t="s">
        <v>7334</v>
      </c>
    </row>
    <row r="510" spans="1:43" ht="30" x14ac:dyDescent="0.25">
      <c r="A510" s="10">
        <v>333</v>
      </c>
      <c r="B510" s="10">
        <v>1059</v>
      </c>
      <c r="C510" s="11" t="s">
        <v>6738</v>
      </c>
      <c r="D510" s="11" t="s">
        <v>2587</v>
      </c>
      <c r="E510" s="11" t="s">
        <v>415</v>
      </c>
      <c r="F510" s="11" t="s">
        <v>146</v>
      </c>
      <c r="G510" s="11" t="s">
        <v>27</v>
      </c>
      <c r="H510" s="11" t="s">
        <v>6615</v>
      </c>
      <c r="I510" s="11" t="s">
        <v>97</v>
      </c>
      <c r="J510" s="11" t="s">
        <v>3477</v>
      </c>
      <c r="K510" s="11" t="s">
        <v>1294</v>
      </c>
      <c r="L510" s="11" t="s">
        <v>678</v>
      </c>
      <c r="M510" s="11" t="s">
        <v>120</v>
      </c>
      <c r="N510" s="11" t="s">
        <v>6091</v>
      </c>
      <c r="O510" s="11" t="s">
        <v>3634</v>
      </c>
      <c r="P510" s="11" t="s">
        <v>1390</v>
      </c>
      <c r="Q510" s="11" t="s">
        <v>34</v>
      </c>
      <c r="R510" s="11" t="s">
        <v>279</v>
      </c>
      <c r="S510" s="11" t="s">
        <v>1391</v>
      </c>
      <c r="T510" s="11" t="s">
        <v>1392</v>
      </c>
      <c r="U510" s="12">
        <v>41743</v>
      </c>
      <c r="W510" s="11" t="s">
        <v>1393</v>
      </c>
      <c r="X510" s="11" t="s">
        <v>29</v>
      </c>
      <c r="Y510" s="11" t="s">
        <v>29</v>
      </c>
      <c r="AB510" s="11" t="s">
        <v>4636</v>
      </c>
      <c r="AC510" s="11" t="s">
        <v>3633</v>
      </c>
      <c r="AD510" s="11" t="s">
        <v>4868</v>
      </c>
      <c r="AE510" s="11" t="s">
        <v>7400</v>
      </c>
      <c r="AF510" s="11" t="s">
        <v>5798</v>
      </c>
      <c r="AG510" s="11" t="s">
        <v>6993</v>
      </c>
      <c r="AH510" s="11" t="s">
        <v>6990</v>
      </c>
      <c r="AI510" s="11" t="s">
        <v>7083</v>
      </c>
      <c r="AJ510" s="11" t="s">
        <v>7084</v>
      </c>
      <c r="AK510" s="11" t="s">
        <v>7076</v>
      </c>
      <c r="AL510" s="11" t="s">
        <v>7186</v>
      </c>
      <c r="AM510" s="11" t="s">
        <v>29</v>
      </c>
      <c r="AN510" s="11" t="s">
        <v>6977</v>
      </c>
      <c r="AO510" s="11" t="s">
        <v>7311</v>
      </c>
      <c r="AP510" s="11" t="s">
        <v>7331</v>
      </c>
      <c r="AQ510" s="11" t="s">
        <v>7334</v>
      </c>
    </row>
    <row r="511" spans="1:43" ht="30" x14ac:dyDescent="0.25">
      <c r="A511" s="10">
        <v>333</v>
      </c>
      <c r="B511" s="10">
        <v>1382</v>
      </c>
      <c r="C511" s="11" t="s">
        <v>6738</v>
      </c>
      <c r="D511" s="11" t="s">
        <v>2587</v>
      </c>
      <c r="E511" s="11" t="s">
        <v>415</v>
      </c>
      <c r="F511" s="11" t="s">
        <v>146</v>
      </c>
      <c r="G511" s="11" t="s">
        <v>27</v>
      </c>
      <c r="H511" s="11" t="s">
        <v>6615</v>
      </c>
      <c r="I511" s="11" t="s">
        <v>97</v>
      </c>
      <c r="J511" s="11" t="s">
        <v>3477</v>
      </c>
      <c r="K511" s="11" t="s">
        <v>1294</v>
      </c>
      <c r="L511" s="11" t="s">
        <v>678</v>
      </c>
      <c r="M511" s="11" t="s">
        <v>120</v>
      </c>
      <c r="N511" s="11" t="s">
        <v>6091</v>
      </c>
      <c r="O511" s="11" t="s">
        <v>3634</v>
      </c>
      <c r="P511" s="11" t="s">
        <v>1299</v>
      </c>
      <c r="Q511" s="11" t="s">
        <v>34</v>
      </c>
      <c r="R511" s="11" t="s">
        <v>1300</v>
      </c>
      <c r="S511" s="11" t="s">
        <v>1301</v>
      </c>
      <c r="T511" s="11" t="s">
        <v>1216</v>
      </c>
      <c r="U511" s="12">
        <v>41275</v>
      </c>
      <c r="W511" s="11" t="s">
        <v>1302</v>
      </c>
      <c r="X511" s="11" t="s">
        <v>29</v>
      </c>
      <c r="Y511" s="11" t="s">
        <v>29</v>
      </c>
      <c r="AB511" s="11" t="s">
        <v>4636</v>
      </c>
      <c r="AC511" s="11" t="s">
        <v>3633</v>
      </c>
      <c r="AD511" s="11" t="s">
        <v>4868</v>
      </c>
      <c r="AE511" s="11" t="s">
        <v>7400</v>
      </c>
      <c r="AF511" s="11" t="s">
        <v>5798</v>
      </c>
      <c r="AG511" s="11" t="s">
        <v>6993</v>
      </c>
      <c r="AH511" s="11" t="s">
        <v>6990</v>
      </c>
      <c r="AI511" s="11" t="s">
        <v>7083</v>
      </c>
      <c r="AJ511" s="11" t="s">
        <v>7084</v>
      </c>
      <c r="AK511" s="11" t="s">
        <v>7076</v>
      </c>
      <c r="AL511" s="11" t="s">
        <v>7186</v>
      </c>
      <c r="AM511" s="11" t="s">
        <v>29</v>
      </c>
      <c r="AN511" s="11" t="s">
        <v>6977</v>
      </c>
      <c r="AO511" s="11" t="s">
        <v>7311</v>
      </c>
      <c r="AP511" s="11" t="s">
        <v>7331</v>
      </c>
      <c r="AQ511" s="11" t="s">
        <v>7334</v>
      </c>
    </row>
    <row r="512" spans="1:43" ht="30" x14ac:dyDescent="0.25">
      <c r="A512" s="10">
        <v>333</v>
      </c>
      <c r="B512" s="10">
        <v>1066</v>
      </c>
      <c r="C512" s="11" t="s">
        <v>6738</v>
      </c>
      <c r="D512" s="11" t="s">
        <v>2587</v>
      </c>
      <c r="E512" s="11" t="s">
        <v>415</v>
      </c>
      <c r="F512" s="11" t="s">
        <v>146</v>
      </c>
      <c r="G512" s="11" t="s">
        <v>27</v>
      </c>
      <c r="H512" s="11" t="s">
        <v>6615</v>
      </c>
      <c r="I512" s="11" t="s">
        <v>97</v>
      </c>
      <c r="J512" s="11" t="s">
        <v>3477</v>
      </c>
      <c r="K512" s="11" t="s">
        <v>1294</v>
      </c>
      <c r="L512" s="11" t="s">
        <v>678</v>
      </c>
      <c r="M512" s="11" t="s">
        <v>120</v>
      </c>
      <c r="N512" s="11" t="s">
        <v>6091</v>
      </c>
      <c r="O512" s="11" t="s">
        <v>3634</v>
      </c>
      <c r="P512" s="11" t="s">
        <v>1345</v>
      </c>
      <c r="Q512" s="11" t="s">
        <v>34</v>
      </c>
      <c r="R512" s="11" t="s">
        <v>1346</v>
      </c>
      <c r="S512" s="11" t="s">
        <v>1347</v>
      </c>
      <c r="T512" s="11" t="s">
        <v>461</v>
      </c>
      <c r="U512" s="12">
        <v>41275</v>
      </c>
      <c r="W512" s="11" t="s">
        <v>1348</v>
      </c>
      <c r="X512" s="11" t="s">
        <v>29</v>
      </c>
      <c r="Y512" s="11" t="s">
        <v>29</v>
      </c>
      <c r="AB512" s="11" t="s">
        <v>4636</v>
      </c>
      <c r="AC512" s="11" t="s">
        <v>3633</v>
      </c>
      <c r="AD512" s="11" t="s">
        <v>4868</v>
      </c>
      <c r="AE512" s="11" t="s">
        <v>7400</v>
      </c>
      <c r="AF512" s="11" t="s">
        <v>5798</v>
      </c>
      <c r="AG512" s="11" t="s">
        <v>6993</v>
      </c>
      <c r="AH512" s="11" t="s">
        <v>6990</v>
      </c>
      <c r="AI512" s="11" t="s">
        <v>7083</v>
      </c>
      <c r="AJ512" s="11" t="s">
        <v>7084</v>
      </c>
      <c r="AK512" s="11" t="s">
        <v>7076</v>
      </c>
      <c r="AL512" s="11" t="s">
        <v>7186</v>
      </c>
      <c r="AM512" s="11" t="s">
        <v>29</v>
      </c>
      <c r="AN512" s="11" t="s">
        <v>6977</v>
      </c>
      <c r="AO512" s="11" t="s">
        <v>7311</v>
      </c>
      <c r="AP512" s="11" t="s">
        <v>7331</v>
      </c>
      <c r="AQ512" s="11" t="s">
        <v>7334</v>
      </c>
    </row>
    <row r="513" spans="1:43" ht="30" x14ac:dyDescent="0.25">
      <c r="A513" s="10">
        <v>333</v>
      </c>
      <c r="B513" s="10">
        <v>1076</v>
      </c>
      <c r="C513" s="11" t="s">
        <v>6738</v>
      </c>
      <c r="D513" s="11" t="s">
        <v>2587</v>
      </c>
      <c r="E513" s="11" t="s">
        <v>415</v>
      </c>
      <c r="F513" s="11" t="s">
        <v>146</v>
      </c>
      <c r="G513" s="11" t="s">
        <v>27</v>
      </c>
      <c r="H513" s="11" t="s">
        <v>6615</v>
      </c>
      <c r="I513" s="11" t="s">
        <v>97</v>
      </c>
      <c r="J513" s="11" t="s">
        <v>3477</v>
      </c>
      <c r="K513" s="11" t="s">
        <v>1294</v>
      </c>
      <c r="L513" s="11" t="s">
        <v>678</v>
      </c>
      <c r="M513" s="11" t="s">
        <v>120</v>
      </c>
      <c r="N513" s="11" t="s">
        <v>6091</v>
      </c>
      <c r="O513" s="11" t="s">
        <v>3634</v>
      </c>
      <c r="P513" s="11" t="s">
        <v>1295</v>
      </c>
      <c r="Q513" s="11" t="s">
        <v>34</v>
      </c>
      <c r="R513" s="11" t="s">
        <v>1296</v>
      </c>
      <c r="S513" s="11" t="s">
        <v>208</v>
      </c>
      <c r="T513" s="11" t="s">
        <v>515</v>
      </c>
      <c r="U513" s="12">
        <v>42545</v>
      </c>
      <c r="W513" s="11" t="s">
        <v>1297</v>
      </c>
      <c r="X513" s="11" t="s">
        <v>29</v>
      </c>
      <c r="Y513" s="11" t="s">
        <v>29</v>
      </c>
      <c r="AB513" s="11" t="s">
        <v>4636</v>
      </c>
      <c r="AC513" s="11" t="s">
        <v>3633</v>
      </c>
      <c r="AD513" s="11" t="s">
        <v>4868</v>
      </c>
      <c r="AE513" s="11" t="s">
        <v>7400</v>
      </c>
      <c r="AF513" s="11" t="s">
        <v>5798</v>
      </c>
      <c r="AG513" s="11" t="s">
        <v>6993</v>
      </c>
      <c r="AH513" s="11" t="s">
        <v>6990</v>
      </c>
      <c r="AI513" s="11" t="s">
        <v>7083</v>
      </c>
      <c r="AJ513" s="11" t="s">
        <v>7084</v>
      </c>
      <c r="AK513" s="11" t="s">
        <v>7076</v>
      </c>
      <c r="AL513" s="11" t="s">
        <v>7186</v>
      </c>
      <c r="AM513" s="11" t="s">
        <v>29</v>
      </c>
      <c r="AN513" s="11" t="s">
        <v>6977</v>
      </c>
      <c r="AO513" s="11" t="s">
        <v>7311</v>
      </c>
      <c r="AP513" s="11" t="s">
        <v>7331</v>
      </c>
      <c r="AQ513" s="11" t="s">
        <v>7334</v>
      </c>
    </row>
    <row r="514" spans="1:43" ht="30" x14ac:dyDescent="0.25">
      <c r="A514" s="10">
        <v>189</v>
      </c>
      <c r="B514" s="10">
        <v>1391</v>
      </c>
      <c r="C514" s="11" t="s">
        <v>6737</v>
      </c>
      <c r="D514" s="11" t="s">
        <v>70</v>
      </c>
      <c r="E514" s="11" t="s">
        <v>3473</v>
      </c>
      <c r="F514" s="11" t="s">
        <v>26</v>
      </c>
      <c r="G514" s="11" t="s">
        <v>27</v>
      </c>
      <c r="H514" s="11" t="s">
        <v>6617</v>
      </c>
      <c r="I514" s="11" t="s">
        <v>28</v>
      </c>
      <c r="J514" s="11" t="s">
        <v>3477</v>
      </c>
      <c r="K514" s="11" t="s">
        <v>1294</v>
      </c>
      <c r="L514" s="11" t="s">
        <v>678</v>
      </c>
      <c r="M514" s="11" t="s">
        <v>120</v>
      </c>
      <c r="N514" s="11" t="s">
        <v>6091</v>
      </c>
      <c r="O514" s="11" t="s">
        <v>3634</v>
      </c>
      <c r="P514" s="11" t="s">
        <v>1370</v>
      </c>
      <c r="Q514" s="11" t="s">
        <v>34</v>
      </c>
      <c r="R514" s="11" t="s">
        <v>877</v>
      </c>
      <c r="S514" s="11" t="s">
        <v>1371</v>
      </c>
      <c r="T514" s="11" t="s">
        <v>29</v>
      </c>
      <c r="U514" s="12">
        <v>42590</v>
      </c>
      <c r="W514" s="11" t="s">
        <v>1372</v>
      </c>
      <c r="X514" s="11" t="s">
        <v>29</v>
      </c>
      <c r="Y514" s="11" t="s">
        <v>29</v>
      </c>
      <c r="AB514" s="11" t="s">
        <v>1394</v>
      </c>
      <c r="AC514" s="11" t="s">
        <v>3633</v>
      </c>
      <c r="AD514" s="11" t="s">
        <v>4868</v>
      </c>
      <c r="AE514" s="11" t="s">
        <v>7400</v>
      </c>
      <c r="AF514" s="11" t="s">
        <v>6491</v>
      </c>
      <c r="AG514" s="11" t="s">
        <v>6989</v>
      </c>
      <c r="AH514" s="11" t="s">
        <v>6990</v>
      </c>
      <c r="AI514" s="11" t="s">
        <v>7083</v>
      </c>
      <c r="AJ514" s="11" t="s">
        <v>7084</v>
      </c>
      <c r="AK514" s="11" t="s">
        <v>7076</v>
      </c>
      <c r="AL514" s="11" t="s">
        <v>7185</v>
      </c>
      <c r="AM514" s="11" t="s">
        <v>29</v>
      </c>
      <c r="AN514" s="11" t="s">
        <v>6977</v>
      </c>
      <c r="AO514" s="11" t="s">
        <v>7311</v>
      </c>
      <c r="AP514" s="11" t="s">
        <v>7331</v>
      </c>
      <c r="AQ514" s="11" t="s">
        <v>7334</v>
      </c>
    </row>
    <row r="515" spans="1:43" ht="30" x14ac:dyDescent="0.25">
      <c r="A515" s="10">
        <v>323</v>
      </c>
      <c r="B515" s="10">
        <v>1981</v>
      </c>
      <c r="C515" s="11" t="s">
        <v>6737</v>
      </c>
      <c r="D515" s="11" t="s">
        <v>4854</v>
      </c>
      <c r="E515" s="11" t="s">
        <v>354</v>
      </c>
      <c r="F515" s="11" t="s">
        <v>26</v>
      </c>
      <c r="G515" s="11" t="s">
        <v>27</v>
      </c>
      <c r="H515" s="11" t="s">
        <v>6617</v>
      </c>
      <c r="I515" s="11" t="s">
        <v>28</v>
      </c>
      <c r="J515" s="11" t="s">
        <v>3477</v>
      </c>
      <c r="K515" s="11" t="s">
        <v>1294</v>
      </c>
      <c r="L515" s="11" t="s">
        <v>678</v>
      </c>
      <c r="M515" s="11" t="s">
        <v>120</v>
      </c>
      <c r="N515" s="11" t="s">
        <v>6091</v>
      </c>
      <c r="O515" s="11" t="s">
        <v>3634</v>
      </c>
      <c r="P515" s="11" t="s">
        <v>4762</v>
      </c>
      <c r="Q515" s="11" t="s">
        <v>5561</v>
      </c>
      <c r="R515" s="11" t="s">
        <v>4763</v>
      </c>
      <c r="S515" s="11" t="s">
        <v>225</v>
      </c>
      <c r="T515" s="11" t="s">
        <v>173</v>
      </c>
      <c r="U515" s="12">
        <v>43304</v>
      </c>
      <c r="W515" s="11" t="s">
        <v>4764</v>
      </c>
      <c r="X515" s="11" t="s">
        <v>29</v>
      </c>
      <c r="Y515" s="11" t="s">
        <v>29</v>
      </c>
      <c r="AB515" s="11" t="s">
        <v>4525</v>
      </c>
      <c r="AC515" s="11" t="s">
        <v>3633</v>
      </c>
      <c r="AD515" s="11" t="s">
        <v>4868</v>
      </c>
      <c r="AE515" s="11" t="s">
        <v>7400</v>
      </c>
      <c r="AF515" s="11" t="s">
        <v>6498</v>
      </c>
      <c r="AG515" s="11" t="s">
        <v>6989</v>
      </c>
      <c r="AH515" s="11" t="s">
        <v>6990</v>
      </c>
      <c r="AI515" s="11" t="s">
        <v>7083</v>
      </c>
      <c r="AJ515" s="11" t="s">
        <v>7084</v>
      </c>
      <c r="AK515" s="11" t="s">
        <v>7076</v>
      </c>
      <c r="AL515" s="11" t="s">
        <v>7243</v>
      </c>
      <c r="AM515" s="11" t="s">
        <v>29</v>
      </c>
      <c r="AN515" s="11" t="s">
        <v>6977</v>
      </c>
      <c r="AO515" s="11" t="s">
        <v>7311</v>
      </c>
      <c r="AP515" s="11" t="s">
        <v>7331</v>
      </c>
      <c r="AQ515" s="11" t="s">
        <v>7334</v>
      </c>
    </row>
    <row r="516" spans="1:43" ht="30" x14ac:dyDescent="0.25">
      <c r="A516" s="10">
        <v>323</v>
      </c>
      <c r="B516" s="10">
        <v>2165</v>
      </c>
      <c r="C516" s="11" t="s">
        <v>6737</v>
      </c>
      <c r="D516" s="11" t="s">
        <v>4854</v>
      </c>
      <c r="E516" s="11" t="s">
        <v>354</v>
      </c>
      <c r="F516" s="11" t="s">
        <v>26</v>
      </c>
      <c r="G516" s="11" t="s">
        <v>27</v>
      </c>
      <c r="H516" s="11" t="s">
        <v>6617</v>
      </c>
      <c r="I516" s="11" t="s">
        <v>28</v>
      </c>
      <c r="J516" s="11" t="s">
        <v>3477</v>
      </c>
      <c r="K516" s="11" t="s">
        <v>1294</v>
      </c>
      <c r="L516" s="11" t="s">
        <v>678</v>
      </c>
      <c r="M516" s="11" t="s">
        <v>120</v>
      </c>
      <c r="N516" s="11" t="s">
        <v>6091</v>
      </c>
      <c r="O516" s="11" t="s">
        <v>3634</v>
      </c>
      <c r="P516" s="11" t="s">
        <v>6212</v>
      </c>
      <c r="Q516" s="11" t="s">
        <v>34</v>
      </c>
      <c r="R516" s="11" t="s">
        <v>6213</v>
      </c>
      <c r="S516" s="11" t="s">
        <v>6214</v>
      </c>
      <c r="T516" s="11" t="s">
        <v>29</v>
      </c>
      <c r="U516" s="12">
        <v>43486</v>
      </c>
      <c r="W516" s="11" t="s">
        <v>6215</v>
      </c>
      <c r="X516" s="11" t="s">
        <v>29</v>
      </c>
      <c r="Y516" s="11" t="s">
        <v>29</v>
      </c>
      <c r="AB516" s="11" t="s">
        <v>4525</v>
      </c>
      <c r="AC516" s="11" t="s">
        <v>3633</v>
      </c>
      <c r="AD516" s="11" t="s">
        <v>4868</v>
      </c>
      <c r="AE516" s="11" t="s">
        <v>7400</v>
      </c>
      <c r="AF516" s="11" t="s">
        <v>6498</v>
      </c>
      <c r="AG516" s="11" t="s">
        <v>6989</v>
      </c>
      <c r="AH516" s="11" t="s">
        <v>6990</v>
      </c>
      <c r="AI516" s="11" t="s">
        <v>7083</v>
      </c>
      <c r="AJ516" s="11" t="s">
        <v>7084</v>
      </c>
      <c r="AK516" s="11" t="s">
        <v>7076</v>
      </c>
      <c r="AL516" s="11" t="s">
        <v>7243</v>
      </c>
      <c r="AM516" s="11" t="s">
        <v>29</v>
      </c>
      <c r="AN516" s="11" t="s">
        <v>6977</v>
      </c>
      <c r="AO516" s="11" t="s">
        <v>7311</v>
      </c>
      <c r="AP516" s="11" t="s">
        <v>7331</v>
      </c>
      <c r="AQ516" s="11" t="s">
        <v>7334</v>
      </c>
    </row>
    <row r="517" spans="1:43" ht="30" x14ac:dyDescent="0.25">
      <c r="A517" s="10">
        <v>323</v>
      </c>
      <c r="B517" s="10">
        <v>1385</v>
      </c>
      <c r="C517" s="11" t="s">
        <v>6737</v>
      </c>
      <c r="D517" s="11" t="s">
        <v>4854</v>
      </c>
      <c r="E517" s="11" t="s">
        <v>354</v>
      </c>
      <c r="F517" s="11" t="s">
        <v>26</v>
      </c>
      <c r="G517" s="11" t="s">
        <v>27</v>
      </c>
      <c r="H517" s="11" t="s">
        <v>6617</v>
      </c>
      <c r="I517" s="11" t="s">
        <v>28</v>
      </c>
      <c r="J517" s="11" t="s">
        <v>3477</v>
      </c>
      <c r="K517" s="11" t="s">
        <v>1294</v>
      </c>
      <c r="L517" s="11" t="s">
        <v>678</v>
      </c>
      <c r="M517" s="11" t="s">
        <v>120</v>
      </c>
      <c r="N517" s="11" t="s">
        <v>6091</v>
      </c>
      <c r="O517" s="11" t="s">
        <v>3634</v>
      </c>
      <c r="P517" s="11" t="s">
        <v>1310</v>
      </c>
      <c r="Q517" s="11" t="s">
        <v>5561</v>
      </c>
      <c r="R517" s="11" t="s">
        <v>826</v>
      </c>
      <c r="S517" s="11" t="s">
        <v>1311</v>
      </c>
      <c r="T517" s="11" t="s">
        <v>195</v>
      </c>
      <c r="U517" s="12">
        <v>42521</v>
      </c>
      <c r="W517" s="11" t="s">
        <v>1312</v>
      </c>
      <c r="X517" s="11" t="s">
        <v>29</v>
      </c>
      <c r="Y517" s="11" t="s">
        <v>29</v>
      </c>
      <c r="AB517" s="11" t="s">
        <v>4525</v>
      </c>
      <c r="AC517" s="11" t="s">
        <v>3633</v>
      </c>
      <c r="AD517" s="11" t="s">
        <v>4868</v>
      </c>
      <c r="AE517" s="11" t="s">
        <v>7400</v>
      </c>
      <c r="AF517" s="11" t="s">
        <v>6498</v>
      </c>
      <c r="AG517" s="11" t="s">
        <v>6989</v>
      </c>
      <c r="AH517" s="11" t="s">
        <v>6990</v>
      </c>
      <c r="AI517" s="11" t="s">
        <v>7083</v>
      </c>
      <c r="AJ517" s="11" t="s">
        <v>7084</v>
      </c>
      <c r="AK517" s="11" t="s">
        <v>7076</v>
      </c>
      <c r="AL517" s="11" t="s">
        <v>7243</v>
      </c>
      <c r="AM517" s="11" t="s">
        <v>29</v>
      </c>
      <c r="AN517" s="11" t="s">
        <v>6977</v>
      </c>
      <c r="AO517" s="11" t="s">
        <v>7311</v>
      </c>
      <c r="AP517" s="11" t="s">
        <v>7331</v>
      </c>
      <c r="AQ517" s="11" t="s">
        <v>7334</v>
      </c>
    </row>
    <row r="518" spans="1:43" ht="30" x14ac:dyDescent="0.25">
      <c r="A518" s="10">
        <v>323</v>
      </c>
      <c r="B518" s="10">
        <v>2123</v>
      </c>
      <c r="C518" s="11" t="s">
        <v>6737</v>
      </c>
      <c r="D518" s="11" t="s">
        <v>4854</v>
      </c>
      <c r="E518" s="11" t="s">
        <v>354</v>
      </c>
      <c r="F518" s="11" t="s">
        <v>26</v>
      </c>
      <c r="G518" s="11" t="s">
        <v>27</v>
      </c>
      <c r="H518" s="11" t="s">
        <v>6617</v>
      </c>
      <c r="I518" s="11" t="s">
        <v>28</v>
      </c>
      <c r="J518" s="11" t="s">
        <v>3477</v>
      </c>
      <c r="K518" s="11" t="s">
        <v>1294</v>
      </c>
      <c r="L518" s="11" t="s">
        <v>678</v>
      </c>
      <c r="M518" s="11" t="s">
        <v>120</v>
      </c>
      <c r="N518" s="11" t="s">
        <v>6091</v>
      </c>
      <c r="O518" s="11" t="s">
        <v>3634</v>
      </c>
      <c r="P518" s="11" t="s">
        <v>5310</v>
      </c>
      <c r="Q518" s="11" t="s">
        <v>5561</v>
      </c>
      <c r="R518" s="11" t="s">
        <v>5311</v>
      </c>
      <c r="S518" s="11" t="s">
        <v>4903</v>
      </c>
      <c r="T518" s="11" t="s">
        <v>29</v>
      </c>
      <c r="U518" s="12">
        <v>43374</v>
      </c>
      <c r="W518" s="11" t="s">
        <v>5495</v>
      </c>
      <c r="X518" s="11" t="s">
        <v>29</v>
      </c>
      <c r="Y518" s="11" t="s">
        <v>29</v>
      </c>
      <c r="AB518" s="11" t="s">
        <v>4525</v>
      </c>
      <c r="AC518" s="11" t="s">
        <v>3633</v>
      </c>
      <c r="AD518" s="11" t="s">
        <v>4868</v>
      </c>
      <c r="AE518" s="11" t="s">
        <v>7400</v>
      </c>
      <c r="AF518" s="11" t="s">
        <v>6498</v>
      </c>
      <c r="AG518" s="11" t="s">
        <v>6989</v>
      </c>
      <c r="AH518" s="11" t="s">
        <v>6990</v>
      </c>
      <c r="AI518" s="11" t="s">
        <v>7083</v>
      </c>
      <c r="AJ518" s="11" t="s">
        <v>7084</v>
      </c>
      <c r="AK518" s="11" t="s">
        <v>7076</v>
      </c>
      <c r="AL518" s="11" t="s">
        <v>7243</v>
      </c>
      <c r="AM518" s="11" t="s">
        <v>29</v>
      </c>
      <c r="AN518" s="11" t="s">
        <v>6977</v>
      </c>
      <c r="AO518" s="11" t="s">
        <v>7311</v>
      </c>
      <c r="AP518" s="11" t="s">
        <v>7331</v>
      </c>
      <c r="AQ518" s="11" t="s">
        <v>7334</v>
      </c>
    </row>
    <row r="519" spans="1:43" ht="30" x14ac:dyDescent="0.25">
      <c r="A519" s="10">
        <v>323</v>
      </c>
      <c r="B519" s="10">
        <v>1060</v>
      </c>
      <c r="C519" s="11" t="s">
        <v>6737</v>
      </c>
      <c r="D519" s="11" t="s">
        <v>4854</v>
      </c>
      <c r="E519" s="11" t="s">
        <v>354</v>
      </c>
      <c r="F519" s="11" t="s">
        <v>26</v>
      </c>
      <c r="G519" s="11" t="s">
        <v>27</v>
      </c>
      <c r="H519" s="11" t="s">
        <v>6617</v>
      </c>
      <c r="I519" s="11" t="s">
        <v>28</v>
      </c>
      <c r="J519" s="11" t="s">
        <v>3477</v>
      </c>
      <c r="K519" s="11" t="s">
        <v>1294</v>
      </c>
      <c r="L519" s="11" t="s">
        <v>678</v>
      </c>
      <c r="M519" s="11" t="s">
        <v>120</v>
      </c>
      <c r="N519" s="11" t="s">
        <v>6091</v>
      </c>
      <c r="O519" s="11" t="s">
        <v>3634</v>
      </c>
      <c r="P519" s="11" t="s">
        <v>1395</v>
      </c>
      <c r="Q519" s="11" t="s">
        <v>34</v>
      </c>
      <c r="R519" s="11" t="s">
        <v>1396</v>
      </c>
      <c r="S519" s="11" t="s">
        <v>1397</v>
      </c>
      <c r="T519" s="11" t="s">
        <v>29</v>
      </c>
      <c r="U519" s="12">
        <v>41275</v>
      </c>
      <c r="W519" s="11" t="s">
        <v>1398</v>
      </c>
      <c r="X519" s="11" t="s">
        <v>29</v>
      </c>
      <c r="Y519" s="11" t="s">
        <v>29</v>
      </c>
      <c r="AB519" s="11" t="s">
        <v>4525</v>
      </c>
      <c r="AC519" s="11" t="s">
        <v>3633</v>
      </c>
      <c r="AD519" s="11" t="s">
        <v>4868</v>
      </c>
      <c r="AE519" s="11" t="s">
        <v>7400</v>
      </c>
      <c r="AF519" s="11" t="s">
        <v>6498</v>
      </c>
      <c r="AG519" s="11" t="s">
        <v>6989</v>
      </c>
      <c r="AH519" s="11" t="s">
        <v>6990</v>
      </c>
      <c r="AI519" s="11" t="s">
        <v>7083</v>
      </c>
      <c r="AJ519" s="11" t="s">
        <v>7084</v>
      </c>
      <c r="AK519" s="11" t="s">
        <v>7076</v>
      </c>
      <c r="AL519" s="11" t="s">
        <v>7243</v>
      </c>
      <c r="AM519" s="11" t="s">
        <v>29</v>
      </c>
      <c r="AN519" s="11" t="s">
        <v>6977</v>
      </c>
      <c r="AO519" s="11" t="s">
        <v>7311</v>
      </c>
      <c r="AP519" s="11" t="s">
        <v>7331</v>
      </c>
      <c r="AQ519" s="11" t="s">
        <v>7334</v>
      </c>
    </row>
    <row r="520" spans="1:43" ht="30" x14ac:dyDescent="0.25">
      <c r="A520" s="10">
        <v>105</v>
      </c>
      <c r="B520" s="10">
        <v>1126</v>
      </c>
      <c r="C520" s="11" t="s">
        <v>6773</v>
      </c>
      <c r="D520" s="11" t="s">
        <v>113</v>
      </c>
      <c r="E520" s="11" t="s">
        <v>114</v>
      </c>
      <c r="F520" s="11" t="s">
        <v>115</v>
      </c>
      <c r="G520" s="11" t="s">
        <v>27</v>
      </c>
      <c r="H520" s="11" t="s">
        <v>6604</v>
      </c>
      <c r="I520" s="11" t="s">
        <v>116</v>
      </c>
      <c r="J520" s="11" t="s">
        <v>3476</v>
      </c>
      <c r="K520" s="11" t="s">
        <v>117</v>
      </c>
      <c r="L520" s="11" t="s">
        <v>75</v>
      </c>
      <c r="M520" s="11" t="s">
        <v>120</v>
      </c>
      <c r="N520" s="11" t="s">
        <v>834</v>
      </c>
      <c r="O520" s="11" t="s">
        <v>3612</v>
      </c>
      <c r="P520" s="11" t="s">
        <v>126</v>
      </c>
      <c r="Q520" s="11" t="s">
        <v>34</v>
      </c>
      <c r="R520" s="11" t="s">
        <v>107</v>
      </c>
      <c r="S520" s="11" t="s">
        <v>127</v>
      </c>
      <c r="T520" s="11" t="s">
        <v>128</v>
      </c>
      <c r="U520" s="12">
        <v>41306</v>
      </c>
      <c r="W520" s="11" t="s">
        <v>129</v>
      </c>
      <c r="X520" s="11" t="s">
        <v>29</v>
      </c>
      <c r="Y520" s="11" t="s">
        <v>29</v>
      </c>
      <c r="AB520" s="11" t="s">
        <v>112</v>
      </c>
      <c r="AC520" s="11" t="s">
        <v>118</v>
      </c>
      <c r="AD520" s="11" t="s">
        <v>119</v>
      </c>
      <c r="AE520" s="11" t="s">
        <v>29</v>
      </c>
      <c r="AF520" s="11" t="s">
        <v>5827</v>
      </c>
      <c r="AG520" s="11" t="s">
        <v>6978</v>
      </c>
      <c r="AH520" s="11" t="s">
        <v>6990</v>
      </c>
      <c r="AI520" s="11" t="s">
        <v>7083</v>
      </c>
      <c r="AJ520" s="11" t="s">
        <v>7108</v>
      </c>
      <c r="AK520" s="11" t="s">
        <v>7076</v>
      </c>
      <c r="AL520" s="11" t="s">
        <v>7219</v>
      </c>
      <c r="AM520" s="11" t="s">
        <v>29</v>
      </c>
      <c r="AN520" s="11" t="s">
        <v>7655</v>
      </c>
      <c r="AO520" s="11" t="s">
        <v>7315</v>
      </c>
      <c r="AP520" s="11" t="s">
        <v>7316</v>
      </c>
      <c r="AQ520" s="11" t="s">
        <v>7310</v>
      </c>
    </row>
    <row r="521" spans="1:43" ht="30" x14ac:dyDescent="0.25">
      <c r="A521" s="10">
        <v>105</v>
      </c>
      <c r="B521" s="10">
        <v>1129</v>
      </c>
      <c r="C521" s="11" t="s">
        <v>6773</v>
      </c>
      <c r="D521" s="11" t="s">
        <v>113</v>
      </c>
      <c r="E521" s="11" t="s">
        <v>114</v>
      </c>
      <c r="F521" s="11" t="s">
        <v>115</v>
      </c>
      <c r="G521" s="11" t="s">
        <v>27</v>
      </c>
      <c r="H521" s="11" t="s">
        <v>6604</v>
      </c>
      <c r="I521" s="11" t="s">
        <v>116</v>
      </c>
      <c r="J521" s="11" t="s">
        <v>3476</v>
      </c>
      <c r="K521" s="11" t="s">
        <v>117</v>
      </c>
      <c r="L521" s="11" t="s">
        <v>75</v>
      </c>
      <c r="M521" s="11" t="s">
        <v>120</v>
      </c>
      <c r="N521" s="11" t="s">
        <v>834</v>
      </c>
      <c r="O521" s="11" t="s">
        <v>3612</v>
      </c>
      <c r="P521" s="11" t="s">
        <v>140</v>
      </c>
      <c r="Q521" s="11" t="s">
        <v>122</v>
      </c>
      <c r="R521" s="11" t="s">
        <v>141</v>
      </c>
      <c r="S521" s="11" t="s">
        <v>142</v>
      </c>
      <c r="T521" s="11" t="s">
        <v>143</v>
      </c>
      <c r="U521" s="12">
        <v>42285</v>
      </c>
      <c r="W521" s="11" t="s">
        <v>144</v>
      </c>
      <c r="X521" s="11" t="s">
        <v>29</v>
      </c>
      <c r="Y521" s="11" t="s">
        <v>29</v>
      </c>
      <c r="AB521" s="11" t="s">
        <v>112</v>
      </c>
      <c r="AC521" s="11" t="s">
        <v>118</v>
      </c>
      <c r="AD521" s="11" t="s">
        <v>119</v>
      </c>
      <c r="AE521" s="11" t="s">
        <v>29</v>
      </c>
      <c r="AF521" s="11" t="s">
        <v>5827</v>
      </c>
      <c r="AG521" s="11" t="s">
        <v>6978</v>
      </c>
      <c r="AH521" s="11" t="s">
        <v>6990</v>
      </c>
      <c r="AI521" s="11" t="s">
        <v>7083</v>
      </c>
      <c r="AJ521" s="11" t="s">
        <v>7108</v>
      </c>
      <c r="AK521" s="11" t="s">
        <v>7076</v>
      </c>
      <c r="AL521" s="11" t="s">
        <v>7219</v>
      </c>
      <c r="AM521" s="11" t="s">
        <v>29</v>
      </c>
      <c r="AN521" s="11" t="s">
        <v>7655</v>
      </c>
      <c r="AO521" s="11" t="s">
        <v>7315</v>
      </c>
      <c r="AP521" s="11" t="s">
        <v>7316</v>
      </c>
      <c r="AQ521" s="11" t="s">
        <v>7310</v>
      </c>
    </row>
    <row r="522" spans="1:43" ht="30" x14ac:dyDescent="0.25">
      <c r="A522" s="10">
        <v>105</v>
      </c>
      <c r="B522" s="10">
        <v>1127</v>
      </c>
      <c r="C522" s="11" t="s">
        <v>6773</v>
      </c>
      <c r="D522" s="11" t="s">
        <v>113</v>
      </c>
      <c r="E522" s="11" t="s">
        <v>114</v>
      </c>
      <c r="F522" s="11" t="s">
        <v>115</v>
      </c>
      <c r="G522" s="11" t="s">
        <v>27</v>
      </c>
      <c r="H522" s="11" t="s">
        <v>6604</v>
      </c>
      <c r="I522" s="11" t="s">
        <v>116</v>
      </c>
      <c r="J522" s="11" t="s">
        <v>3476</v>
      </c>
      <c r="K522" s="11" t="s">
        <v>117</v>
      </c>
      <c r="L522" s="11" t="s">
        <v>75</v>
      </c>
      <c r="M522" s="11" t="s">
        <v>120</v>
      </c>
      <c r="N522" s="11" t="s">
        <v>834</v>
      </c>
      <c r="O522" s="11" t="s">
        <v>3612</v>
      </c>
      <c r="P522" s="11" t="s">
        <v>130</v>
      </c>
      <c r="Q522" s="11" t="s">
        <v>34</v>
      </c>
      <c r="R522" s="11" t="s">
        <v>131</v>
      </c>
      <c r="S522" s="11" t="s">
        <v>132</v>
      </c>
      <c r="T522" s="11" t="s">
        <v>133</v>
      </c>
      <c r="U522" s="12">
        <v>41306</v>
      </c>
      <c r="W522" s="11" t="s">
        <v>134</v>
      </c>
      <c r="X522" s="11" t="s">
        <v>29</v>
      </c>
      <c r="Y522" s="11" t="s">
        <v>29</v>
      </c>
      <c r="AB522" s="11" t="s">
        <v>112</v>
      </c>
      <c r="AC522" s="11" t="s">
        <v>118</v>
      </c>
      <c r="AD522" s="11" t="s">
        <v>119</v>
      </c>
      <c r="AE522" s="11" t="s">
        <v>29</v>
      </c>
      <c r="AF522" s="11" t="s">
        <v>5827</v>
      </c>
      <c r="AG522" s="11" t="s">
        <v>6978</v>
      </c>
      <c r="AH522" s="11" t="s">
        <v>6990</v>
      </c>
      <c r="AI522" s="11" t="s">
        <v>7083</v>
      </c>
      <c r="AJ522" s="11" t="s">
        <v>7108</v>
      </c>
      <c r="AK522" s="11" t="s">
        <v>7076</v>
      </c>
      <c r="AL522" s="11" t="s">
        <v>7219</v>
      </c>
      <c r="AM522" s="11" t="s">
        <v>29</v>
      </c>
      <c r="AN522" s="11" t="s">
        <v>7655</v>
      </c>
      <c r="AO522" s="11" t="s">
        <v>7315</v>
      </c>
      <c r="AP522" s="11" t="s">
        <v>7316</v>
      </c>
      <c r="AQ522" s="11" t="s">
        <v>7310</v>
      </c>
    </row>
    <row r="523" spans="1:43" ht="30" x14ac:dyDescent="0.25">
      <c r="A523" s="10">
        <v>105</v>
      </c>
      <c r="B523" s="10">
        <v>1128</v>
      </c>
      <c r="C523" s="11" t="s">
        <v>6773</v>
      </c>
      <c r="D523" s="11" t="s">
        <v>113</v>
      </c>
      <c r="E523" s="11" t="s">
        <v>114</v>
      </c>
      <c r="F523" s="11" t="s">
        <v>115</v>
      </c>
      <c r="G523" s="11" t="s">
        <v>27</v>
      </c>
      <c r="H523" s="11" t="s">
        <v>6604</v>
      </c>
      <c r="I523" s="11" t="s">
        <v>116</v>
      </c>
      <c r="J523" s="11" t="s">
        <v>3476</v>
      </c>
      <c r="K523" s="11" t="s">
        <v>117</v>
      </c>
      <c r="L523" s="11" t="s">
        <v>75</v>
      </c>
      <c r="M523" s="11" t="s">
        <v>120</v>
      </c>
      <c r="N523" s="11" t="s">
        <v>834</v>
      </c>
      <c r="O523" s="11" t="s">
        <v>3612</v>
      </c>
      <c r="P523" s="11" t="s">
        <v>135</v>
      </c>
      <c r="Q523" s="11" t="s">
        <v>34</v>
      </c>
      <c r="R523" s="11" t="s">
        <v>136</v>
      </c>
      <c r="S523" s="11" t="s">
        <v>137</v>
      </c>
      <c r="T523" s="11" t="s">
        <v>138</v>
      </c>
      <c r="U523" s="12">
        <v>41834</v>
      </c>
      <c r="W523" s="11" t="s">
        <v>139</v>
      </c>
      <c r="X523" s="11" t="s">
        <v>29</v>
      </c>
      <c r="Y523" s="11" t="s">
        <v>29</v>
      </c>
      <c r="AB523" s="11" t="s">
        <v>112</v>
      </c>
      <c r="AC523" s="11" t="s">
        <v>118</v>
      </c>
      <c r="AD523" s="11" t="s">
        <v>119</v>
      </c>
      <c r="AE523" s="11" t="s">
        <v>29</v>
      </c>
      <c r="AF523" s="11" t="s">
        <v>5827</v>
      </c>
      <c r="AG523" s="11" t="s">
        <v>6978</v>
      </c>
      <c r="AH523" s="11" t="s">
        <v>6990</v>
      </c>
      <c r="AI523" s="11" t="s">
        <v>7083</v>
      </c>
      <c r="AJ523" s="11" t="s">
        <v>7108</v>
      </c>
      <c r="AK523" s="11" t="s">
        <v>7076</v>
      </c>
      <c r="AL523" s="11" t="s">
        <v>7219</v>
      </c>
      <c r="AM523" s="11" t="s">
        <v>29</v>
      </c>
      <c r="AN523" s="11" t="s">
        <v>7655</v>
      </c>
      <c r="AO523" s="11" t="s">
        <v>7315</v>
      </c>
      <c r="AP523" s="11" t="s">
        <v>7316</v>
      </c>
      <c r="AQ523" s="11" t="s">
        <v>7310</v>
      </c>
    </row>
    <row r="524" spans="1:43" ht="30" x14ac:dyDescent="0.25">
      <c r="A524" s="10">
        <v>105</v>
      </c>
      <c r="B524" s="10">
        <v>1125</v>
      </c>
      <c r="C524" s="11" t="s">
        <v>6773</v>
      </c>
      <c r="D524" s="11" t="s">
        <v>113</v>
      </c>
      <c r="E524" s="11" t="s">
        <v>114</v>
      </c>
      <c r="F524" s="11" t="s">
        <v>115</v>
      </c>
      <c r="G524" s="11" t="s">
        <v>27</v>
      </c>
      <c r="H524" s="11" t="s">
        <v>6604</v>
      </c>
      <c r="I524" s="11" t="s">
        <v>116</v>
      </c>
      <c r="J524" s="11" t="s">
        <v>3476</v>
      </c>
      <c r="K524" s="11" t="s">
        <v>117</v>
      </c>
      <c r="L524" s="11" t="s">
        <v>75</v>
      </c>
      <c r="M524" s="11" t="s">
        <v>120</v>
      </c>
      <c r="N524" s="11" t="s">
        <v>834</v>
      </c>
      <c r="O524" s="11" t="s">
        <v>3612</v>
      </c>
      <c r="P524" s="11" t="s">
        <v>121</v>
      </c>
      <c r="Q524" s="11" t="s">
        <v>122</v>
      </c>
      <c r="R524" s="11" t="s">
        <v>68</v>
      </c>
      <c r="S524" s="11" t="s">
        <v>123</v>
      </c>
      <c r="T524" s="11" t="s">
        <v>124</v>
      </c>
      <c r="U524" s="12">
        <v>42576</v>
      </c>
      <c r="W524" s="11" t="s">
        <v>125</v>
      </c>
      <c r="X524" s="11" t="s">
        <v>29</v>
      </c>
      <c r="Y524" s="11" t="s">
        <v>29</v>
      </c>
      <c r="AB524" s="11" t="s">
        <v>112</v>
      </c>
      <c r="AC524" s="11" t="s">
        <v>118</v>
      </c>
      <c r="AD524" s="11" t="s">
        <v>119</v>
      </c>
      <c r="AE524" s="11" t="s">
        <v>29</v>
      </c>
      <c r="AF524" s="11" t="s">
        <v>5827</v>
      </c>
      <c r="AG524" s="11" t="s">
        <v>6978</v>
      </c>
      <c r="AH524" s="11" t="s">
        <v>6990</v>
      </c>
      <c r="AI524" s="11" t="s">
        <v>7083</v>
      </c>
      <c r="AJ524" s="11" t="s">
        <v>7108</v>
      </c>
      <c r="AK524" s="11" t="s">
        <v>7076</v>
      </c>
      <c r="AL524" s="11" t="s">
        <v>7219</v>
      </c>
      <c r="AM524" s="11" t="s">
        <v>29</v>
      </c>
      <c r="AN524" s="11" t="s">
        <v>7655</v>
      </c>
      <c r="AO524" s="11" t="s">
        <v>7315</v>
      </c>
      <c r="AP524" s="11" t="s">
        <v>7316</v>
      </c>
      <c r="AQ524" s="11" t="s">
        <v>7310</v>
      </c>
    </row>
    <row r="525" spans="1:43" ht="30" x14ac:dyDescent="0.25">
      <c r="A525" s="10">
        <v>153</v>
      </c>
      <c r="B525" s="10">
        <v>1282</v>
      </c>
      <c r="C525" s="11" t="s">
        <v>6820</v>
      </c>
      <c r="D525" s="11" t="s">
        <v>830</v>
      </c>
      <c r="E525" s="11" t="s">
        <v>29</v>
      </c>
      <c r="F525" s="11" t="s">
        <v>96</v>
      </c>
      <c r="G525" s="11" t="s">
        <v>27</v>
      </c>
      <c r="H525" s="11" t="s">
        <v>6600</v>
      </c>
      <c r="I525" s="11" t="s">
        <v>97</v>
      </c>
      <c r="J525" s="11" t="s">
        <v>3477</v>
      </c>
      <c r="K525" s="11" t="s">
        <v>831</v>
      </c>
      <c r="L525" s="11" t="s">
        <v>369</v>
      </c>
      <c r="M525" s="11" t="s">
        <v>5050</v>
      </c>
      <c r="N525" s="11" t="s">
        <v>164</v>
      </c>
      <c r="O525" s="11" t="s">
        <v>3623</v>
      </c>
      <c r="P525" s="11" t="s">
        <v>835</v>
      </c>
      <c r="Q525" s="11" t="s">
        <v>34</v>
      </c>
      <c r="R525" s="11" t="s">
        <v>836</v>
      </c>
      <c r="S525" s="11" t="s">
        <v>837</v>
      </c>
      <c r="T525" s="11" t="s">
        <v>91</v>
      </c>
      <c r="U525" s="12">
        <v>41407</v>
      </c>
      <c r="W525" s="11" t="s">
        <v>838</v>
      </c>
      <c r="X525" s="11" t="s">
        <v>29</v>
      </c>
      <c r="Y525" s="11" t="s">
        <v>29</v>
      </c>
      <c r="AB525" s="11" t="s">
        <v>829</v>
      </c>
      <c r="AC525" s="11" t="s">
        <v>832</v>
      </c>
      <c r="AD525" s="11" t="s">
        <v>833</v>
      </c>
      <c r="AE525" s="11" t="s">
        <v>29</v>
      </c>
      <c r="AF525" s="11" t="s">
        <v>5852</v>
      </c>
      <c r="AG525" s="11" t="s">
        <v>6974</v>
      </c>
      <c r="AH525" s="11" t="s">
        <v>6987</v>
      </c>
      <c r="AI525" s="11" t="s">
        <v>6988</v>
      </c>
      <c r="AJ525" s="11" t="s">
        <v>7075</v>
      </c>
      <c r="AK525" s="11" t="s">
        <v>7076</v>
      </c>
      <c r="AL525" s="11" t="s">
        <v>7257</v>
      </c>
      <c r="AM525" s="11" t="s">
        <v>29</v>
      </c>
      <c r="AN525" s="11" t="s">
        <v>6991</v>
      </c>
      <c r="AO525" s="11" t="s">
        <v>7320</v>
      </c>
      <c r="AP525" s="11" t="s">
        <v>7318</v>
      </c>
      <c r="AQ525" s="11" t="s">
        <v>7319</v>
      </c>
    </row>
    <row r="526" spans="1:43" ht="30" x14ac:dyDescent="0.25">
      <c r="A526" s="10">
        <v>153</v>
      </c>
      <c r="B526" s="10">
        <v>1283</v>
      </c>
      <c r="C526" s="11" t="s">
        <v>6820</v>
      </c>
      <c r="D526" s="11" t="s">
        <v>830</v>
      </c>
      <c r="E526" s="11" t="s">
        <v>29</v>
      </c>
      <c r="F526" s="11" t="s">
        <v>96</v>
      </c>
      <c r="G526" s="11" t="s">
        <v>27</v>
      </c>
      <c r="H526" s="11" t="s">
        <v>6600</v>
      </c>
      <c r="I526" s="11" t="s">
        <v>97</v>
      </c>
      <c r="J526" s="11" t="s">
        <v>3477</v>
      </c>
      <c r="K526" s="11" t="s">
        <v>831</v>
      </c>
      <c r="L526" s="11" t="s">
        <v>369</v>
      </c>
      <c r="M526" s="11" t="s">
        <v>5050</v>
      </c>
      <c r="N526" s="11" t="s">
        <v>164</v>
      </c>
      <c r="O526" s="11" t="s">
        <v>3623</v>
      </c>
      <c r="P526" s="11" t="s">
        <v>839</v>
      </c>
      <c r="Q526" s="11" t="s">
        <v>122</v>
      </c>
      <c r="R526" s="11" t="s">
        <v>840</v>
      </c>
      <c r="S526" s="11" t="s">
        <v>841</v>
      </c>
      <c r="T526" s="11" t="s">
        <v>29</v>
      </c>
      <c r="U526" s="12">
        <v>41407</v>
      </c>
      <c r="W526" s="11" t="s">
        <v>842</v>
      </c>
      <c r="X526" s="11" t="s">
        <v>29</v>
      </c>
      <c r="Y526" s="11" t="s">
        <v>29</v>
      </c>
      <c r="AB526" s="11" t="s">
        <v>829</v>
      </c>
      <c r="AC526" s="11" t="s">
        <v>832</v>
      </c>
      <c r="AD526" s="11" t="s">
        <v>833</v>
      </c>
      <c r="AE526" s="11" t="s">
        <v>29</v>
      </c>
      <c r="AF526" s="11" t="s">
        <v>5852</v>
      </c>
      <c r="AG526" s="11" t="s">
        <v>6974</v>
      </c>
      <c r="AH526" s="11" t="s">
        <v>6987</v>
      </c>
      <c r="AI526" s="11" t="s">
        <v>6988</v>
      </c>
      <c r="AJ526" s="11" t="s">
        <v>7075</v>
      </c>
      <c r="AK526" s="11" t="s">
        <v>7076</v>
      </c>
      <c r="AL526" s="11" t="s">
        <v>7257</v>
      </c>
      <c r="AM526" s="11" t="s">
        <v>29</v>
      </c>
      <c r="AN526" s="11" t="s">
        <v>6991</v>
      </c>
      <c r="AO526" s="11" t="s">
        <v>7320</v>
      </c>
      <c r="AP526" s="11" t="s">
        <v>7318</v>
      </c>
      <c r="AQ526" s="11" t="s">
        <v>7319</v>
      </c>
    </row>
    <row r="527" spans="1:43" ht="30" x14ac:dyDescent="0.25">
      <c r="A527" s="10">
        <v>153</v>
      </c>
      <c r="B527" s="10">
        <v>1809</v>
      </c>
      <c r="C527" s="11" t="s">
        <v>6820</v>
      </c>
      <c r="D527" s="11" t="s">
        <v>830</v>
      </c>
      <c r="E527" s="11" t="s">
        <v>29</v>
      </c>
      <c r="F527" s="11" t="s">
        <v>96</v>
      </c>
      <c r="G527" s="11" t="s">
        <v>27</v>
      </c>
      <c r="H527" s="11" t="s">
        <v>6600</v>
      </c>
      <c r="I527" s="11" t="s">
        <v>97</v>
      </c>
      <c r="J527" s="11" t="s">
        <v>3476</v>
      </c>
      <c r="K527" s="11" t="s">
        <v>831</v>
      </c>
      <c r="L527" s="11" t="s">
        <v>369</v>
      </c>
      <c r="M527" s="11" t="s">
        <v>5050</v>
      </c>
      <c r="N527" s="11" t="s">
        <v>164</v>
      </c>
      <c r="O527" s="11" t="s">
        <v>3623</v>
      </c>
      <c r="P527" s="11" t="s">
        <v>3931</v>
      </c>
      <c r="Q527" s="11" t="s">
        <v>5561</v>
      </c>
      <c r="R527" s="11" t="s">
        <v>3932</v>
      </c>
      <c r="S527" s="11" t="s">
        <v>3933</v>
      </c>
      <c r="T527" s="11" t="s">
        <v>29</v>
      </c>
      <c r="U527" s="12">
        <v>42912</v>
      </c>
      <c r="W527" s="11" t="s">
        <v>674</v>
      </c>
      <c r="X527" s="11" t="s">
        <v>29</v>
      </c>
      <c r="Y527" s="11" t="s">
        <v>29</v>
      </c>
      <c r="AB527" s="11" t="s">
        <v>829</v>
      </c>
      <c r="AC527" s="11" t="s">
        <v>832</v>
      </c>
      <c r="AD527" s="11" t="s">
        <v>833</v>
      </c>
      <c r="AE527" s="11" t="s">
        <v>29</v>
      </c>
      <c r="AF527" s="11" t="s">
        <v>5852</v>
      </c>
      <c r="AG527" s="11" t="s">
        <v>6974</v>
      </c>
      <c r="AH527" s="11" t="s">
        <v>6987</v>
      </c>
      <c r="AI527" s="11" t="s">
        <v>6988</v>
      </c>
      <c r="AJ527" s="11" t="s">
        <v>7075</v>
      </c>
      <c r="AK527" s="11" t="s">
        <v>7076</v>
      </c>
      <c r="AL527" s="11" t="s">
        <v>7257</v>
      </c>
      <c r="AM527" s="11" t="s">
        <v>29</v>
      </c>
      <c r="AN527" s="11" t="s">
        <v>6991</v>
      </c>
      <c r="AO527" s="11" t="s">
        <v>7320</v>
      </c>
      <c r="AP527" s="11" t="s">
        <v>7318</v>
      </c>
      <c r="AQ527" s="11" t="s">
        <v>7319</v>
      </c>
    </row>
    <row r="528" spans="1:43" ht="30" x14ac:dyDescent="0.25">
      <c r="A528" s="10">
        <v>154</v>
      </c>
      <c r="B528" s="10">
        <v>1286</v>
      </c>
      <c r="C528" s="11" t="s">
        <v>6774</v>
      </c>
      <c r="D528" s="11" t="s">
        <v>845</v>
      </c>
      <c r="E528" s="11" t="s">
        <v>29</v>
      </c>
      <c r="F528" s="11" t="s">
        <v>146</v>
      </c>
      <c r="G528" s="11" t="s">
        <v>27</v>
      </c>
      <c r="H528" s="11" t="s">
        <v>6615</v>
      </c>
      <c r="I528" s="11" t="s">
        <v>97</v>
      </c>
      <c r="J528" s="11" t="s">
        <v>3476</v>
      </c>
      <c r="K528" s="11" t="s">
        <v>846</v>
      </c>
      <c r="L528" s="11" t="s">
        <v>369</v>
      </c>
      <c r="M528" s="11" t="s">
        <v>5050</v>
      </c>
      <c r="N528" s="11" t="s">
        <v>4041</v>
      </c>
      <c r="O528" s="11" t="s">
        <v>6638</v>
      </c>
      <c r="P528" s="11" t="s">
        <v>852</v>
      </c>
      <c r="Q528" s="11" t="s">
        <v>5561</v>
      </c>
      <c r="R528" s="11" t="s">
        <v>853</v>
      </c>
      <c r="S528" s="11" t="s">
        <v>854</v>
      </c>
      <c r="T528" s="11" t="s">
        <v>288</v>
      </c>
      <c r="U528" s="12">
        <v>42429</v>
      </c>
      <c r="W528" s="11" t="s">
        <v>855</v>
      </c>
      <c r="X528" s="11" t="s">
        <v>29</v>
      </c>
      <c r="Y528" s="11" t="s">
        <v>29</v>
      </c>
      <c r="AB528" s="11" t="s">
        <v>844</v>
      </c>
      <c r="AC528" s="11" t="s">
        <v>847</v>
      </c>
      <c r="AD528" s="11" t="s">
        <v>4880</v>
      </c>
      <c r="AE528" s="11" t="s">
        <v>29</v>
      </c>
      <c r="AF528" s="11" t="s">
        <v>5828</v>
      </c>
      <c r="AG528" s="11" t="s">
        <v>6984</v>
      </c>
      <c r="AH528" s="11" t="s">
        <v>6987</v>
      </c>
      <c r="AI528" s="11" t="s">
        <v>6988</v>
      </c>
      <c r="AJ528" s="11" t="s">
        <v>7075</v>
      </c>
      <c r="AK528" s="11" t="s">
        <v>7076</v>
      </c>
      <c r="AL528" s="11" t="s">
        <v>7220</v>
      </c>
      <c r="AM528" s="11" t="s">
        <v>29</v>
      </c>
      <c r="AN528" s="11" t="s">
        <v>6991</v>
      </c>
      <c r="AO528" s="11" t="s">
        <v>7320</v>
      </c>
      <c r="AP528" s="11" t="s">
        <v>7318</v>
      </c>
      <c r="AQ528" s="11" t="s">
        <v>7327</v>
      </c>
    </row>
    <row r="529" spans="1:43" ht="30" x14ac:dyDescent="0.25">
      <c r="A529" s="10">
        <v>154</v>
      </c>
      <c r="B529" s="10">
        <v>1944</v>
      </c>
      <c r="C529" s="11" t="s">
        <v>6774</v>
      </c>
      <c r="D529" s="11" t="s">
        <v>845</v>
      </c>
      <c r="E529" s="11" t="s">
        <v>29</v>
      </c>
      <c r="F529" s="11" t="s">
        <v>146</v>
      </c>
      <c r="G529" s="11" t="s">
        <v>27</v>
      </c>
      <c r="H529" s="11" t="s">
        <v>6615</v>
      </c>
      <c r="I529" s="11" t="s">
        <v>97</v>
      </c>
      <c r="J529" s="11" t="s">
        <v>3476</v>
      </c>
      <c r="K529" s="11" t="s">
        <v>846</v>
      </c>
      <c r="L529" s="11" t="s">
        <v>369</v>
      </c>
      <c r="M529" s="11" t="s">
        <v>5050</v>
      </c>
      <c r="N529" s="11" t="s">
        <v>4041</v>
      </c>
      <c r="O529" s="11" t="s">
        <v>6638</v>
      </c>
      <c r="P529" s="11" t="s">
        <v>4515</v>
      </c>
      <c r="Q529" s="11" t="s">
        <v>5561</v>
      </c>
      <c r="R529" s="11" t="s">
        <v>992</v>
      </c>
      <c r="S529" s="11" t="s">
        <v>4516</v>
      </c>
      <c r="T529" s="11" t="s">
        <v>29</v>
      </c>
      <c r="U529" s="12">
        <v>43150</v>
      </c>
      <c r="W529" s="11" t="s">
        <v>4517</v>
      </c>
      <c r="X529" s="11" t="s">
        <v>29</v>
      </c>
      <c r="Y529" s="11" t="s">
        <v>29</v>
      </c>
      <c r="AB529" s="11" t="s">
        <v>844</v>
      </c>
      <c r="AC529" s="11" t="s">
        <v>847</v>
      </c>
      <c r="AD529" s="11" t="s">
        <v>4880</v>
      </c>
      <c r="AE529" s="11" t="s">
        <v>29</v>
      </c>
      <c r="AF529" s="11" t="s">
        <v>5828</v>
      </c>
      <c r="AG529" s="11" t="s">
        <v>6984</v>
      </c>
      <c r="AH529" s="11" t="s">
        <v>6987</v>
      </c>
      <c r="AI529" s="11" t="s">
        <v>6988</v>
      </c>
      <c r="AJ529" s="11" t="s">
        <v>7075</v>
      </c>
      <c r="AK529" s="11" t="s">
        <v>7076</v>
      </c>
      <c r="AL529" s="11" t="s">
        <v>7220</v>
      </c>
      <c r="AM529" s="11" t="s">
        <v>29</v>
      </c>
      <c r="AN529" s="11" t="s">
        <v>6991</v>
      </c>
      <c r="AO529" s="11" t="s">
        <v>7320</v>
      </c>
      <c r="AP529" s="11" t="s">
        <v>7318</v>
      </c>
      <c r="AQ529" s="11" t="s">
        <v>7327</v>
      </c>
    </row>
    <row r="530" spans="1:43" ht="30" x14ac:dyDescent="0.25">
      <c r="A530" s="10">
        <v>154</v>
      </c>
      <c r="B530" s="10">
        <v>1285</v>
      </c>
      <c r="C530" s="11" t="s">
        <v>6774</v>
      </c>
      <c r="D530" s="11" t="s">
        <v>845</v>
      </c>
      <c r="E530" s="11" t="s">
        <v>29</v>
      </c>
      <c r="F530" s="11" t="s">
        <v>146</v>
      </c>
      <c r="G530" s="11" t="s">
        <v>27</v>
      </c>
      <c r="H530" s="11" t="s">
        <v>6615</v>
      </c>
      <c r="I530" s="11" t="s">
        <v>97</v>
      </c>
      <c r="J530" s="11" t="s">
        <v>3476</v>
      </c>
      <c r="K530" s="11" t="s">
        <v>846</v>
      </c>
      <c r="L530" s="11" t="s">
        <v>369</v>
      </c>
      <c r="M530" s="11" t="s">
        <v>5050</v>
      </c>
      <c r="N530" s="11" t="s">
        <v>4041</v>
      </c>
      <c r="O530" s="11" t="s">
        <v>6638</v>
      </c>
      <c r="P530" s="11" t="s">
        <v>848</v>
      </c>
      <c r="Q530" s="11" t="s">
        <v>34</v>
      </c>
      <c r="R530" s="11" t="s">
        <v>849</v>
      </c>
      <c r="S530" s="11" t="s">
        <v>850</v>
      </c>
      <c r="T530" s="11" t="s">
        <v>142</v>
      </c>
      <c r="U530" s="12">
        <v>42128</v>
      </c>
      <c r="W530" s="11" t="s">
        <v>851</v>
      </c>
      <c r="X530" s="11" t="s">
        <v>29</v>
      </c>
      <c r="Y530" s="11" t="s">
        <v>29</v>
      </c>
      <c r="AB530" s="11" t="s">
        <v>844</v>
      </c>
      <c r="AC530" s="11" t="s">
        <v>847</v>
      </c>
      <c r="AD530" s="11" t="s">
        <v>4880</v>
      </c>
      <c r="AE530" s="11" t="s">
        <v>29</v>
      </c>
      <c r="AF530" s="11" t="s">
        <v>5828</v>
      </c>
      <c r="AG530" s="11" t="s">
        <v>6984</v>
      </c>
      <c r="AH530" s="11" t="s">
        <v>6987</v>
      </c>
      <c r="AI530" s="11" t="s">
        <v>6988</v>
      </c>
      <c r="AJ530" s="11" t="s">
        <v>7075</v>
      </c>
      <c r="AK530" s="11" t="s">
        <v>7076</v>
      </c>
      <c r="AL530" s="11" t="s">
        <v>7220</v>
      </c>
      <c r="AM530" s="11" t="s">
        <v>29</v>
      </c>
      <c r="AN530" s="11" t="s">
        <v>6991</v>
      </c>
      <c r="AO530" s="11" t="s">
        <v>7320</v>
      </c>
      <c r="AP530" s="11" t="s">
        <v>7318</v>
      </c>
      <c r="AQ530" s="11" t="s">
        <v>7327</v>
      </c>
    </row>
    <row r="531" spans="1:43" ht="30" x14ac:dyDescent="0.25">
      <c r="A531" s="10">
        <v>164</v>
      </c>
      <c r="B531" s="10">
        <v>1338</v>
      </c>
      <c r="C531" s="11" t="s">
        <v>6616</v>
      </c>
      <c r="D531" s="11" t="s">
        <v>1062</v>
      </c>
      <c r="E531" s="11" t="s">
        <v>162</v>
      </c>
      <c r="F531" s="11" t="s">
        <v>26</v>
      </c>
      <c r="G531" s="11" t="s">
        <v>27</v>
      </c>
      <c r="H531" s="11" t="s">
        <v>6617</v>
      </c>
      <c r="I531" s="11" t="s">
        <v>28</v>
      </c>
      <c r="J531" s="11" t="s">
        <v>3472</v>
      </c>
      <c r="K531" s="11" t="s">
        <v>1063</v>
      </c>
      <c r="L531" s="11" t="s">
        <v>51</v>
      </c>
      <c r="M531" s="11" t="s">
        <v>5050</v>
      </c>
      <c r="N531" s="11" t="s">
        <v>52</v>
      </c>
      <c r="O531" s="11" t="s">
        <v>4668</v>
      </c>
      <c r="P531" s="11" t="s">
        <v>1068</v>
      </c>
      <c r="Q531" s="11" t="s">
        <v>34</v>
      </c>
      <c r="R531" s="11" t="s">
        <v>1069</v>
      </c>
      <c r="S531" s="11" t="s">
        <v>1070</v>
      </c>
      <c r="T531" s="11" t="s">
        <v>1071</v>
      </c>
      <c r="U531" s="12">
        <v>41498</v>
      </c>
      <c r="W531" s="11" t="s">
        <v>1072</v>
      </c>
      <c r="X531" s="11" t="s">
        <v>29</v>
      </c>
      <c r="Y531" s="11" t="s">
        <v>29</v>
      </c>
      <c r="AB531" s="11" t="s">
        <v>1061</v>
      </c>
      <c r="AC531" s="11" t="s">
        <v>1064</v>
      </c>
      <c r="AD531" s="11" t="s">
        <v>29</v>
      </c>
      <c r="AE531" s="11" t="s">
        <v>29</v>
      </c>
      <c r="AF531" s="11" t="s">
        <v>6501</v>
      </c>
      <c r="AG531" s="11" t="s">
        <v>6989</v>
      </c>
      <c r="AH531" s="11" t="s">
        <v>6990</v>
      </c>
      <c r="AI531" s="11" t="s">
        <v>6988</v>
      </c>
      <c r="AJ531" s="11" t="s">
        <v>7075</v>
      </c>
      <c r="AK531" s="11" t="s">
        <v>7076</v>
      </c>
      <c r="AL531" s="11" t="s">
        <v>7266</v>
      </c>
      <c r="AM531" s="11" t="s">
        <v>29</v>
      </c>
      <c r="AN531" s="11" t="s">
        <v>6991</v>
      </c>
      <c r="AO531" s="11" t="s">
        <v>7328</v>
      </c>
      <c r="AP531" s="11" t="s">
        <v>7321</v>
      </c>
      <c r="AQ531" s="11" t="s">
        <v>7319</v>
      </c>
    </row>
    <row r="532" spans="1:43" ht="30" x14ac:dyDescent="0.25">
      <c r="A532" s="10">
        <v>164</v>
      </c>
      <c r="B532" s="10">
        <v>1337</v>
      </c>
      <c r="C532" s="11" t="s">
        <v>6616</v>
      </c>
      <c r="D532" s="11" t="s">
        <v>1062</v>
      </c>
      <c r="E532" s="11" t="s">
        <v>162</v>
      </c>
      <c r="F532" s="11" t="s">
        <v>26</v>
      </c>
      <c r="G532" s="11" t="s">
        <v>27</v>
      </c>
      <c r="H532" s="11" t="s">
        <v>6617</v>
      </c>
      <c r="I532" s="11" t="s">
        <v>28</v>
      </c>
      <c r="J532" s="11" t="s">
        <v>3472</v>
      </c>
      <c r="K532" s="11" t="s">
        <v>1063</v>
      </c>
      <c r="L532" s="11" t="s">
        <v>51</v>
      </c>
      <c r="M532" s="11" t="s">
        <v>5050</v>
      </c>
      <c r="N532" s="11" t="s">
        <v>52</v>
      </c>
      <c r="O532" s="11" t="s">
        <v>4668</v>
      </c>
      <c r="P532" s="11" t="s">
        <v>4398</v>
      </c>
      <c r="Q532" s="11" t="s">
        <v>83</v>
      </c>
      <c r="R532" s="11" t="s">
        <v>1065</v>
      </c>
      <c r="S532" s="11" t="s">
        <v>4399</v>
      </c>
      <c r="T532" s="11" t="s">
        <v>1066</v>
      </c>
      <c r="U532" s="12">
        <v>42247</v>
      </c>
      <c r="W532" s="11" t="s">
        <v>1067</v>
      </c>
      <c r="X532" s="11" t="s">
        <v>29</v>
      </c>
      <c r="Y532" s="11" t="s">
        <v>29</v>
      </c>
      <c r="AB532" s="11" t="s">
        <v>1061</v>
      </c>
      <c r="AC532" s="11" t="s">
        <v>1064</v>
      </c>
      <c r="AD532" s="11" t="s">
        <v>29</v>
      </c>
      <c r="AE532" s="11" t="s">
        <v>29</v>
      </c>
      <c r="AF532" s="11" t="s">
        <v>6501</v>
      </c>
      <c r="AG532" s="11" t="s">
        <v>6989</v>
      </c>
      <c r="AH532" s="11" t="s">
        <v>6990</v>
      </c>
      <c r="AI532" s="11" t="s">
        <v>6988</v>
      </c>
      <c r="AJ532" s="11" t="s">
        <v>7075</v>
      </c>
      <c r="AK532" s="11" t="s">
        <v>7076</v>
      </c>
      <c r="AL532" s="11" t="s">
        <v>7266</v>
      </c>
      <c r="AM532" s="11" t="s">
        <v>29</v>
      </c>
      <c r="AN532" s="11" t="s">
        <v>6991</v>
      </c>
      <c r="AO532" s="11" t="s">
        <v>7328</v>
      </c>
      <c r="AP532" s="11" t="s">
        <v>7321</v>
      </c>
      <c r="AQ532" s="11" t="s">
        <v>7319</v>
      </c>
    </row>
    <row r="533" spans="1:43" ht="30" x14ac:dyDescent="0.25">
      <c r="A533" s="10">
        <v>164</v>
      </c>
      <c r="B533" s="10">
        <v>1911</v>
      </c>
      <c r="C533" s="11" t="s">
        <v>6616</v>
      </c>
      <c r="D533" s="11" t="s">
        <v>1062</v>
      </c>
      <c r="E533" s="11" t="s">
        <v>162</v>
      </c>
      <c r="F533" s="11" t="s">
        <v>26</v>
      </c>
      <c r="G533" s="11" t="s">
        <v>27</v>
      </c>
      <c r="H533" s="11" t="s">
        <v>6617</v>
      </c>
      <c r="I533" s="11" t="s">
        <v>28</v>
      </c>
      <c r="J533" s="11" t="s">
        <v>3472</v>
      </c>
      <c r="K533" s="11" t="s">
        <v>1063</v>
      </c>
      <c r="L533" s="11" t="s">
        <v>51</v>
      </c>
      <c r="M533" s="11" t="s">
        <v>5050</v>
      </c>
      <c r="N533" s="11" t="s">
        <v>52</v>
      </c>
      <c r="O533" s="11" t="s">
        <v>4668</v>
      </c>
      <c r="P533" s="11" t="s">
        <v>4581</v>
      </c>
      <c r="Q533" s="11" t="s">
        <v>83</v>
      </c>
      <c r="R533" s="11" t="s">
        <v>642</v>
      </c>
      <c r="S533" s="11" t="s">
        <v>4582</v>
      </c>
      <c r="T533" s="11" t="s">
        <v>4373</v>
      </c>
      <c r="U533" s="12">
        <v>43122</v>
      </c>
      <c r="W533" s="11" t="s">
        <v>4374</v>
      </c>
      <c r="X533" s="11" t="s">
        <v>29</v>
      </c>
      <c r="Y533" s="11" t="s">
        <v>29</v>
      </c>
      <c r="AB533" s="11" t="s">
        <v>1061</v>
      </c>
      <c r="AC533" s="11" t="s">
        <v>1064</v>
      </c>
      <c r="AD533" s="11" t="s">
        <v>29</v>
      </c>
      <c r="AE533" s="11" t="s">
        <v>29</v>
      </c>
      <c r="AF533" s="11" t="s">
        <v>6501</v>
      </c>
      <c r="AG533" s="11" t="s">
        <v>6989</v>
      </c>
      <c r="AH533" s="11" t="s">
        <v>6990</v>
      </c>
      <c r="AI533" s="11" t="s">
        <v>6988</v>
      </c>
      <c r="AJ533" s="11" t="s">
        <v>7075</v>
      </c>
      <c r="AK533" s="11" t="s">
        <v>7076</v>
      </c>
      <c r="AL533" s="11" t="s">
        <v>7266</v>
      </c>
      <c r="AM533" s="11" t="s">
        <v>29</v>
      </c>
      <c r="AN533" s="11" t="s">
        <v>6991</v>
      </c>
      <c r="AO533" s="11" t="s">
        <v>7328</v>
      </c>
      <c r="AP533" s="11" t="s">
        <v>7321</v>
      </c>
      <c r="AQ533" s="11" t="s">
        <v>7319</v>
      </c>
    </row>
    <row r="534" spans="1:43" ht="30" x14ac:dyDescent="0.25">
      <c r="A534" s="10">
        <v>205</v>
      </c>
      <c r="B534" s="10">
        <v>1445</v>
      </c>
      <c r="C534" s="11" t="s">
        <v>6637</v>
      </c>
      <c r="D534" s="11" t="s">
        <v>845</v>
      </c>
      <c r="E534" s="11" t="s">
        <v>29</v>
      </c>
      <c r="F534" s="11" t="s">
        <v>146</v>
      </c>
      <c r="G534" s="11" t="s">
        <v>27</v>
      </c>
      <c r="H534" s="11" t="s">
        <v>6615</v>
      </c>
      <c r="I534" s="11" t="s">
        <v>97</v>
      </c>
      <c r="J534" s="11" t="s">
        <v>3476</v>
      </c>
      <c r="K534" s="11" t="s">
        <v>1595</v>
      </c>
      <c r="L534" s="11" t="s">
        <v>369</v>
      </c>
      <c r="M534" s="11" t="s">
        <v>5050</v>
      </c>
      <c r="N534" s="11" t="s">
        <v>4041</v>
      </c>
      <c r="O534" s="11" t="s">
        <v>6638</v>
      </c>
      <c r="P534" s="11" t="s">
        <v>1596</v>
      </c>
      <c r="Q534" s="11" t="s">
        <v>34</v>
      </c>
      <c r="R534" s="11" t="s">
        <v>184</v>
      </c>
      <c r="S534" s="11" t="s">
        <v>1597</v>
      </c>
      <c r="T534" s="11" t="s">
        <v>1598</v>
      </c>
      <c r="U534" s="12">
        <v>41640</v>
      </c>
      <c r="W534" s="11" t="s">
        <v>1599</v>
      </c>
      <c r="X534" s="11" t="s">
        <v>29</v>
      </c>
      <c r="Y534" s="11" t="s">
        <v>29</v>
      </c>
      <c r="AB534" s="11" t="s">
        <v>1594</v>
      </c>
      <c r="AC534" s="11" t="s">
        <v>847</v>
      </c>
      <c r="AD534" s="11" t="s">
        <v>29</v>
      </c>
      <c r="AE534" s="11" t="s">
        <v>29</v>
      </c>
      <c r="AF534" s="11" t="s">
        <v>5727</v>
      </c>
      <c r="AG534" s="11" t="s">
        <v>6984</v>
      </c>
      <c r="AH534" s="11" t="s">
        <v>6987</v>
      </c>
      <c r="AI534" s="11" t="s">
        <v>6988</v>
      </c>
      <c r="AJ534" s="11" t="s">
        <v>7075</v>
      </c>
      <c r="AK534" s="11" t="s">
        <v>7076</v>
      </c>
      <c r="AL534" s="11" t="s">
        <v>7102</v>
      </c>
      <c r="AM534" s="11" t="s">
        <v>29</v>
      </c>
      <c r="AN534" s="11" t="s">
        <v>6991</v>
      </c>
      <c r="AO534" s="11" t="s">
        <v>7320</v>
      </c>
      <c r="AP534" s="11" t="s">
        <v>7318</v>
      </c>
      <c r="AQ534" s="11" t="s">
        <v>7319</v>
      </c>
    </row>
    <row r="535" spans="1:43" ht="30" x14ac:dyDescent="0.25">
      <c r="A535" s="10">
        <v>205</v>
      </c>
      <c r="B535" s="10">
        <v>1866</v>
      </c>
      <c r="C535" s="11" t="s">
        <v>6637</v>
      </c>
      <c r="D535" s="11" t="s">
        <v>845</v>
      </c>
      <c r="E535" s="11" t="s">
        <v>29</v>
      </c>
      <c r="F535" s="11" t="s">
        <v>146</v>
      </c>
      <c r="G535" s="11" t="s">
        <v>27</v>
      </c>
      <c r="H535" s="11" t="s">
        <v>6615</v>
      </c>
      <c r="I535" s="11" t="s">
        <v>97</v>
      </c>
      <c r="J535" s="11" t="s">
        <v>3476</v>
      </c>
      <c r="K535" s="11" t="s">
        <v>1595</v>
      </c>
      <c r="L535" s="11" t="s">
        <v>369</v>
      </c>
      <c r="M535" s="11" t="s">
        <v>5050</v>
      </c>
      <c r="N535" s="11" t="s">
        <v>4041</v>
      </c>
      <c r="O535" s="11" t="s">
        <v>6638</v>
      </c>
      <c r="P535" s="11" t="s">
        <v>4137</v>
      </c>
      <c r="Q535" s="11" t="s">
        <v>34</v>
      </c>
      <c r="R535" s="11" t="s">
        <v>3929</v>
      </c>
      <c r="S535" s="11" t="s">
        <v>4138</v>
      </c>
      <c r="T535" s="11" t="s">
        <v>461</v>
      </c>
      <c r="U535" s="12">
        <v>43024</v>
      </c>
      <c r="W535" s="11" t="s">
        <v>4139</v>
      </c>
      <c r="X535" s="11" t="s">
        <v>29</v>
      </c>
      <c r="Y535" s="11" t="s">
        <v>29</v>
      </c>
      <c r="AB535" s="11" t="s">
        <v>1594</v>
      </c>
      <c r="AC535" s="11" t="s">
        <v>847</v>
      </c>
      <c r="AD535" s="11" t="s">
        <v>29</v>
      </c>
      <c r="AE535" s="11" t="s">
        <v>29</v>
      </c>
      <c r="AF535" s="11" t="s">
        <v>5727</v>
      </c>
      <c r="AG535" s="11" t="s">
        <v>6984</v>
      </c>
      <c r="AH535" s="11" t="s">
        <v>6987</v>
      </c>
      <c r="AI535" s="11" t="s">
        <v>6988</v>
      </c>
      <c r="AJ535" s="11" t="s">
        <v>7075</v>
      </c>
      <c r="AK535" s="11" t="s">
        <v>7076</v>
      </c>
      <c r="AL535" s="11" t="s">
        <v>7102</v>
      </c>
      <c r="AM535" s="11" t="s">
        <v>29</v>
      </c>
      <c r="AN535" s="11" t="s">
        <v>6991</v>
      </c>
      <c r="AO535" s="11" t="s">
        <v>7320</v>
      </c>
      <c r="AP535" s="11" t="s">
        <v>7318</v>
      </c>
      <c r="AQ535" s="11" t="s">
        <v>7319</v>
      </c>
    </row>
    <row r="536" spans="1:43" ht="30" x14ac:dyDescent="0.25">
      <c r="A536" s="10">
        <v>271</v>
      </c>
      <c r="B536" s="10">
        <v>1717</v>
      </c>
      <c r="C536" s="11" t="s">
        <v>6727</v>
      </c>
      <c r="D536" s="11" t="s">
        <v>4260</v>
      </c>
      <c r="E536" s="11" t="s">
        <v>4003</v>
      </c>
      <c r="F536" s="11" t="s">
        <v>96</v>
      </c>
      <c r="G536" s="11" t="s">
        <v>27</v>
      </c>
      <c r="H536" s="11" t="s">
        <v>6608</v>
      </c>
      <c r="I536" s="11" t="s">
        <v>97</v>
      </c>
      <c r="J536" s="11" t="s">
        <v>3477</v>
      </c>
      <c r="K536" s="11" t="s">
        <v>2618</v>
      </c>
      <c r="L536" s="11" t="s">
        <v>31</v>
      </c>
      <c r="M536" s="11" t="s">
        <v>32</v>
      </c>
      <c r="N536" s="11" t="s">
        <v>7385</v>
      </c>
      <c r="O536" s="11" t="s">
        <v>3638</v>
      </c>
      <c r="P536" s="11" t="s">
        <v>2621</v>
      </c>
      <c r="Q536" s="11" t="s">
        <v>34</v>
      </c>
      <c r="R536" s="11" t="s">
        <v>2622</v>
      </c>
      <c r="S536" s="11" t="s">
        <v>2623</v>
      </c>
      <c r="T536" s="11" t="s">
        <v>29</v>
      </c>
      <c r="U536" s="12">
        <v>41591</v>
      </c>
      <c r="V536">
        <v>43616</v>
      </c>
      <c r="W536" s="11" t="s">
        <v>2624</v>
      </c>
      <c r="X536" s="11" t="s">
        <v>29</v>
      </c>
      <c r="Y536" s="11" t="s">
        <v>29</v>
      </c>
      <c r="AB536" s="11" t="s">
        <v>2617</v>
      </c>
      <c r="AC536" s="11" t="s">
        <v>2619</v>
      </c>
      <c r="AD536" s="11" t="s">
        <v>2620</v>
      </c>
      <c r="AE536" s="11" t="s">
        <v>3986</v>
      </c>
      <c r="AF536" s="11" t="s">
        <v>5785</v>
      </c>
      <c r="AG536" s="11" t="s">
        <v>6992</v>
      </c>
      <c r="AH536" s="11" t="s">
        <v>6975</v>
      </c>
      <c r="AI536" s="11" t="s">
        <v>6976</v>
      </c>
      <c r="AJ536" s="11" t="s">
        <v>7081</v>
      </c>
      <c r="AK536" s="11" t="s">
        <v>7082</v>
      </c>
      <c r="AL536" s="11" t="s">
        <v>7173</v>
      </c>
      <c r="AM536" s="11" t="s">
        <v>29</v>
      </c>
      <c r="AN536" s="11" t="s">
        <v>6991</v>
      </c>
      <c r="AO536" s="11" t="s">
        <v>7324</v>
      </c>
      <c r="AP536" s="11" t="s">
        <v>7309</v>
      </c>
      <c r="AQ536" s="11" t="s">
        <v>7325</v>
      </c>
    </row>
    <row r="537" spans="1:43" ht="30" x14ac:dyDescent="0.25">
      <c r="A537" s="10">
        <v>271</v>
      </c>
      <c r="B537" s="10">
        <v>1947</v>
      </c>
      <c r="C537" s="11" t="s">
        <v>6727</v>
      </c>
      <c r="D537" s="11" t="s">
        <v>4260</v>
      </c>
      <c r="E537" s="11" t="s">
        <v>4003</v>
      </c>
      <c r="F537" s="11" t="s">
        <v>96</v>
      </c>
      <c r="G537" s="11" t="s">
        <v>27</v>
      </c>
      <c r="H537" s="11" t="s">
        <v>6608</v>
      </c>
      <c r="I537" s="11" t="s">
        <v>97</v>
      </c>
      <c r="J537" s="11" t="s">
        <v>3477</v>
      </c>
      <c r="K537" s="11" t="s">
        <v>2618</v>
      </c>
      <c r="L537" s="11" t="s">
        <v>31</v>
      </c>
      <c r="M537" s="11" t="s">
        <v>32</v>
      </c>
      <c r="N537" s="11" t="s">
        <v>7385</v>
      </c>
      <c r="O537" s="11" t="s">
        <v>3638</v>
      </c>
      <c r="P537" s="11" t="s">
        <v>4536</v>
      </c>
      <c r="Q537" s="11" t="s">
        <v>5561</v>
      </c>
      <c r="R537" s="11" t="s">
        <v>4537</v>
      </c>
      <c r="S537" s="11" t="s">
        <v>4538</v>
      </c>
      <c r="T537" s="11" t="s">
        <v>29</v>
      </c>
      <c r="U537" s="12">
        <v>42906</v>
      </c>
      <c r="V537">
        <v>43610</v>
      </c>
      <c r="W537" s="11" t="s">
        <v>4539</v>
      </c>
      <c r="X537" s="11" t="s">
        <v>29</v>
      </c>
      <c r="Y537" s="11" t="s">
        <v>29</v>
      </c>
      <c r="AB537" s="11" t="s">
        <v>2617</v>
      </c>
      <c r="AC537" s="11" t="s">
        <v>2619</v>
      </c>
      <c r="AD537" s="11" t="s">
        <v>2620</v>
      </c>
      <c r="AE537" s="11" t="s">
        <v>3986</v>
      </c>
      <c r="AF537" s="11" t="s">
        <v>5785</v>
      </c>
      <c r="AG537" s="11" t="s">
        <v>6992</v>
      </c>
      <c r="AH537" s="11" t="s">
        <v>6975</v>
      </c>
      <c r="AI537" s="11" t="s">
        <v>6976</v>
      </c>
      <c r="AJ537" s="11" t="s">
        <v>7081</v>
      </c>
      <c r="AK537" s="11" t="s">
        <v>7082</v>
      </c>
      <c r="AL537" s="11" t="s">
        <v>7173</v>
      </c>
      <c r="AM537" s="11" t="s">
        <v>29</v>
      </c>
      <c r="AN537" s="11" t="s">
        <v>6991</v>
      </c>
      <c r="AO537" s="11" t="s">
        <v>7324</v>
      </c>
      <c r="AP537" s="11" t="s">
        <v>7309</v>
      </c>
      <c r="AQ537" s="11" t="s">
        <v>7325</v>
      </c>
    </row>
    <row r="538" spans="1:43" ht="30" x14ac:dyDescent="0.25">
      <c r="A538" s="10">
        <v>271</v>
      </c>
      <c r="B538" s="10">
        <v>2269</v>
      </c>
      <c r="C538" s="11" t="s">
        <v>6727</v>
      </c>
      <c r="D538" s="11" t="s">
        <v>4260</v>
      </c>
      <c r="E538" s="11" t="s">
        <v>4003</v>
      </c>
      <c r="F538" s="11" t="s">
        <v>96</v>
      </c>
      <c r="G538" s="11" t="s">
        <v>27</v>
      </c>
      <c r="H538" s="11" t="s">
        <v>6608</v>
      </c>
      <c r="I538" s="11" t="s">
        <v>97</v>
      </c>
      <c r="J538" s="11" t="s">
        <v>3477</v>
      </c>
      <c r="K538" s="11" t="s">
        <v>2618</v>
      </c>
      <c r="L538" s="11" t="s">
        <v>31</v>
      </c>
      <c r="M538" s="11" t="s">
        <v>32</v>
      </c>
      <c r="N538" s="11" t="s">
        <v>7385</v>
      </c>
      <c r="O538" s="11" t="s">
        <v>3638</v>
      </c>
      <c r="P538" s="11" t="s">
        <v>7436</v>
      </c>
      <c r="Q538" s="11" t="s">
        <v>34</v>
      </c>
      <c r="R538" s="11" t="s">
        <v>141</v>
      </c>
      <c r="S538" s="11" t="s">
        <v>7437</v>
      </c>
      <c r="T538" s="11" t="s">
        <v>7438</v>
      </c>
      <c r="U538" s="12">
        <v>43626</v>
      </c>
      <c r="W538" s="11" t="s">
        <v>7439</v>
      </c>
      <c r="X538" s="11" t="s">
        <v>29</v>
      </c>
      <c r="Y538" s="11" t="s">
        <v>29</v>
      </c>
      <c r="AB538" s="11" t="s">
        <v>2617</v>
      </c>
      <c r="AC538" s="11" t="s">
        <v>2619</v>
      </c>
      <c r="AD538" s="11" t="s">
        <v>2620</v>
      </c>
      <c r="AE538" s="11" t="s">
        <v>3986</v>
      </c>
      <c r="AF538" s="11" t="s">
        <v>5785</v>
      </c>
      <c r="AG538" s="11" t="s">
        <v>6992</v>
      </c>
      <c r="AH538" s="11" t="s">
        <v>6975</v>
      </c>
      <c r="AI538" s="11" t="s">
        <v>6976</v>
      </c>
      <c r="AJ538" s="11" t="s">
        <v>7081</v>
      </c>
      <c r="AK538" s="11" t="s">
        <v>7082</v>
      </c>
      <c r="AL538" s="11" t="s">
        <v>7173</v>
      </c>
      <c r="AM538" s="11" t="s">
        <v>29</v>
      </c>
      <c r="AN538" s="11" t="s">
        <v>6991</v>
      </c>
      <c r="AO538" s="11" t="s">
        <v>7324</v>
      </c>
      <c r="AP538" s="11" t="s">
        <v>7309</v>
      </c>
      <c r="AQ538" s="11" t="s">
        <v>7325</v>
      </c>
    </row>
    <row r="539" spans="1:43" ht="30" x14ac:dyDescent="0.25">
      <c r="A539" s="10">
        <v>258</v>
      </c>
      <c r="B539" s="10">
        <v>1579</v>
      </c>
      <c r="C539" s="11" t="s">
        <v>6703</v>
      </c>
      <c r="D539" s="11" t="s">
        <v>94</v>
      </c>
      <c r="E539" s="11" t="s">
        <v>894</v>
      </c>
      <c r="F539" s="11" t="s">
        <v>96</v>
      </c>
      <c r="G539" s="11" t="s">
        <v>27</v>
      </c>
      <c r="H539" s="11" t="s">
        <v>6608</v>
      </c>
      <c r="I539" s="11" t="s">
        <v>97</v>
      </c>
      <c r="J539" s="11" t="s">
        <v>3477</v>
      </c>
      <c r="K539" s="11" t="s">
        <v>2179</v>
      </c>
      <c r="L539" s="11" t="s">
        <v>899</v>
      </c>
      <c r="M539" s="11" t="s">
        <v>7382</v>
      </c>
      <c r="N539" s="11" t="s">
        <v>6194</v>
      </c>
      <c r="O539" s="11" t="s">
        <v>3649</v>
      </c>
      <c r="P539" s="11" t="s">
        <v>2182</v>
      </c>
      <c r="Q539" s="11" t="s">
        <v>34</v>
      </c>
      <c r="R539" s="11" t="s">
        <v>950</v>
      </c>
      <c r="S539" s="11" t="s">
        <v>2183</v>
      </c>
      <c r="T539" s="11" t="s">
        <v>461</v>
      </c>
      <c r="U539" s="12">
        <v>41640</v>
      </c>
      <c r="W539" s="11" t="s">
        <v>2184</v>
      </c>
      <c r="X539" s="11" t="s">
        <v>29</v>
      </c>
      <c r="Y539" s="11" t="s">
        <v>29</v>
      </c>
      <c r="AB539" s="11" t="s">
        <v>2178</v>
      </c>
      <c r="AC539" s="11" t="s">
        <v>2180</v>
      </c>
      <c r="AD539" s="11" t="s">
        <v>2118</v>
      </c>
      <c r="AE539" s="11" t="s">
        <v>29</v>
      </c>
      <c r="AF539" s="11" t="s">
        <v>5770</v>
      </c>
      <c r="AG539" s="11" t="s">
        <v>6992</v>
      </c>
      <c r="AH539" s="11" t="s">
        <v>6985</v>
      </c>
      <c r="AI539" s="11" t="s">
        <v>6983</v>
      </c>
      <c r="AJ539" s="11" t="s">
        <v>343</v>
      </c>
      <c r="AK539" s="11" t="s">
        <v>7076</v>
      </c>
      <c r="AL539" s="11" t="s">
        <v>7156</v>
      </c>
      <c r="AM539" s="11" t="s">
        <v>29</v>
      </c>
      <c r="AN539" s="11" t="s">
        <v>7655</v>
      </c>
      <c r="AO539" s="11" t="s">
        <v>7315</v>
      </c>
      <c r="AP539" s="11" t="s">
        <v>29</v>
      </c>
      <c r="AQ539" s="11" t="s">
        <v>7310</v>
      </c>
    </row>
    <row r="540" spans="1:43" ht="30" x14ac:dyDescent="0.25">
      <c r="A540" s="10">
        <v>258</v>
      </c>
      <c r="B540" s="10">
        <v>1580</v>
      </c>
      <c r="C540" s="11" t="s">
        <v>6703</v>
      </c>
      <c r="D540" s="11" t="s">
        <v>94</v>
      </c>
      <c r="E540" s="11" t="s">
        <v>894</v>
      </c>
      <c r="F540" s="11" t="s">
        <v>96</v>
      </c>
      <c r="G540" s="11" t="s">
        <v>27</v>
      </c>
      <c r="H540" s="11" t="s">
        <v>6608</v>
      </c>
      <c r="I540" s="11" t="s">
        <v>97</v>
      </c>
      <c r="J540" s="11" t="s">
        <v>3477</v>
      </c>
      <c r="K540" s="11" t="s">
        <v>2179</v>
      </c>
      <c r="L540" s="11" t="s">
        <v>899</v>
      </c>
      <c r="M540" s="11" t="s">
        <v>7382</v>
      </c>
      <c r="N540" s="11" t="s">
        <v>6194</v>
      </c>
      <c r="O540" s="11" t="s">
        <v>3649</v>
      </c>
      <c r="P540" s="11" t="s">
        <v>2185</v>
      </c>
      <c r="Q540" s="11" t="s">
        <v>83</v>
      </c>
      <c r="R540" s="11" t="s">
        <v>2186</v>
      </c>
      <c r="S540" s="11" t="s">
        <v>2187</v>
      </c>
      <c r="T540" s="11" t="s">
        <v>155</v>
      </c>
      <c r="U540" s="12">
        <v>41939</v>
      </c>
      <c r="W540" s="11" t="s">
        <v>2188</v>
      </c>
      <c r="X540" s="11" t="s">
        <v>29</v>
      </c>
      <c r="Y540" s="11" t="s">
        <v>29</v>
      </c>
      <c r="AB540" s="11" t="s">
        <v>2178</v>
      </c>
      <c r="AC540" s="11" t="s">
        <v>2180</v>
      </c>
      <c r="AD540" s="11" t="s">
        <v>2118</v>
      </c>
      <c r="AE540" s="11" t="s">
        <v>29</v>
      </c>
      <c r="AF540" s="11" t="s">
        <v>5770</v>
      </c>
      <c r="AG540" s="11" t="s">
        <v>6992</v>
      </c>
      <c r="AH540" s="11" t="s">
        <v>6985</v>
      </c>
      <c r="AI540" s="11" t="s">
        <v>6983</v>
      </c>
      <c r="AJ540" s="11" t="s">
        <v>343</v>
      </c>
      <c r="AK540" s="11" t="s">
        <v>7076</v>
      </c>
      <c r="AL540" s="11" t="s">
        <v>7156</v>
      </c>
      <c r="AM540" s="11" t="s">
        <v>29</v>
      </c>
      <c r="AN540" s="11" t="s">
        <v>7655</v>
      </c>
      <c r="AO540" s="11" t="s">
        <v>7315</v>
      </c>
      <c r="AP540" s="11" t="s">
        <v>29</v>
      </c>
      <c r="AQ540" s="11" t="s">
        <v>7310</v>
      </c>
    </row>
    <row r="541" spans="1:43" ht="30" x14ac:dyDescent="0.25">
      <c r="A541" s="10">
        <v>258</v>
      </c>
      <c r="B541" s="10">
        <v>2252</v>
      </c>
      <c r="C541" s="11" t="s">
        <v>6703</v>
      </c>
      <c r="D541" s="11" t="s">
        <v>94</v>
      </c>
      <c r="E541" s="11" t="s">
        <v>894</v>
      </c>
      <c r="F541" s="11" t="s">
        <v>96</v>
      </c>
      <c r="G541" s="11" t="s">
        <v>27</v>
      </c>
      <c r="H541" s="11" t="s">
        <v>6608</v>
      </c>
      <c r="I541" s="11" t="s">
        <v>97</v>
      </c>
      <c r="J541" s="11" t="s">
        <v>3477</v>
      </c>
      <c r="K541" s="11" t="s">
        <v>2179</v>
      </c>
      <c r="L541" s="11" t="s">
        <v>899</v>
      </c>
      <c r="M541" s="11" t="s">
        <v>7382</v>
      </c>
      <c r="N541" s="11" t="s">
        <v>6194</v>
      </c>
      <c r="O541" s="11" t="s">
        <v>3649</v>
      </c>
      <c r="P541" s="11" t="s">
        <v>7067</v>
      </c>
      <c r="Q541" s="11" t="s">
        <v>34</v>
      </c>
      <c r="R541" s="11" t="s">
        <v>1216</v>
      </c>
      <c r="S541" s="11" t="s">
        <v>806</v>
      </c>
      <c r="T541" s="11" t="s">
        <v>752</v>
      </c>
      <c r="U541" s="12">
        <v>42577</v>
      </c>
      <c r="W541" s="11" t="s">
        <v>7068</v>
      </c>
      <c r="X541" s="11" t="s">
        <v>29</v>
      </c>
      <c r="Y541" s="11" t="s">
        <v>29</v>
      </c>
      <c r="AB541" s="11" t="s">
        <v>2178</v>
      </c>
      <c r="AC541" s="11" t="s">
        <v>2180</v>
      </c>
      <c r="AD541" s="11" t="s">
        <v>2118</v>
      </c>
      <c r="AE541" s="11" t="s">
        <v>29</v>
      </c>
      <c r="AF541" s="11" t="s">
        <v>5770</v>
      </c>
      <c r="AG541" s="11" t="s">
        <v>6992</v>
      </c>
      <c r="AH541" s="11" t="s">
        <v>6985</v>
      </c>
      <c r="AI541" s="11" t="s">
        <v>6983</v>
      </c>
      <c r="AJ541" s="11" t="s">
        <v>343</v>
      </c>
      <c r="AK541" s="11" t="s">
        <v>7076</v>
      </c>
      <c r="AL541" s="11" t="s">
        <v>7156</v>
      </c>
      <c r="AM541" s="11" t="s">
        <v>29</v>
      </c>
      <c r="AN541" s="11" t="s">
        <v>7655</v>
      </c>
      <c r="AO541" s="11" t="s">
        <v>7315</v>
      </c>
      <c r="AP541" s="11" t="s">
        <v>29</v>
      </c>
      <c r="AQ541" s="11" t="s">
        <v>7310</v>
      </c>
    </row>
    <row r="542" spans="1:43" ht="30" x14ac:dyDescent="0.25">
      <c r="A542" s="10">
        <v>258</v>
      </c>
      <c r="B542" s="10">
        <v>2146</v>
      </c>
      <c r="C542" s="11" t="s">
        <v>6703</v>
      </c>
      <c r="D542" s="11" t="s">
        <v>94</v>
      </c>
      <c r="E542" s="11" t="s">
        <v>894</v>
      </c>
      <c r="F542" s="11" t="s">
        <v>96</v>
      </c>
      <c r="G542" s="11" t="s">
        <v>27</v>
      </c>
      <c r="H542" s="11" t="s">
        <v>6608</v>
      </c>
      <c r="I542" s="11" t="s">
        <v>97</v>
      </c>
      <c r="J542" s="11" t="s">
        <v>3477</v>
      </c>
      <c r="K542" s="11" t="s">
        <v>2179</v>
      </c>
      <c r="L542" s="11" t="s">
        <v>899</v>
      </c>
      <c r="M542" s="11" t="s">
        <v>7382</v>
      </c>
      <c r="N542" s="11" t="s">
        <v>6194</v>
      </c>
      <c r="O542" s="11" t="s">
        <v>3649</v>
      </c>
      <c r="P542" s="11" t="s">
        <v>5577</v>
      </c>
      <c r="Q542" s="11" t="s">
        <v>83</v>
      </c>
      <c r="R542" s="11" t="s">
        <v>425</v>
      </c>
      <c r="S542" s="11" t="s">
        <v>5578</v>
      </c>
      <c r="T542" s="11" t="s">
        <v>488</v>
      </c>
      <c r="U542" s="12">
        <v>43430</v>
      </c>
      <c r="W542" s="11" t="s">
        <v>5579</v>
      </c>
      <c r="X542" s="11" t="s">
        <v>29</v>
      </c>
      <c r="Y542" s="11" t="s">
        <v>29</v>
      </c>
      <c r="AB542" s="11" t="s">
        <v>2178</v>
      </c>
      <c r="AC542" s="11" t="s">
        <v>2180</v>
      </c>
      <c r="AD542" s="11" t="s">
        <v>2118</v>
      </c>
      <c r="AE542" s="11" t="s">
        <v>29</v>
      </c>
      <c r="AF542" s="11" t="s">
        <v>5770</v>
      </c>
      <c r="AG542" s="11" t="s">
        <v>6992</v>
      </c>
      <c r="AH542" s="11" t="s">
        <v>6985</v>
      </c>
      <c r="AI542" s="11" t="s">
        <v>6983</v>
      </c>
      <c r="AJ542" s="11" t="s">
        <v>343</v>
      </c>
      <c r="AK542" s="11" t="s">
        <v>7076</v>
      </c>
      <c r="AL542" s="11" t="s">
        <v>7156</v>
      </c>
      <c r="AM542" s="11" t="s">
        <v>29</v>
      </c>
      <c r="AN542" s="11" t="s">
        <v>7655</v>
      </c>
      <c r="AO542" s="11" t="s">
        <v>7315</v>
      </c>
      <c r="AP542" s="11" t="s">
        <v>29</v>
      </c>
      <c r="AQ542" s="11" t="s">
        <v>7310</v>
      </c>
    </row>
    <row r="543" spans="1:43" ht="30" x14ac:dyDescent="0.25">
      <c r="A543" s="10">
        <v>201</v>
      </c>
      <c r="B543" s="10">
        <v>1260</v>
      </c>
      <c r="C543" s="11" t="s">
        <v>6752</v>
      </c>
      <c r="D543" s="11" t="s">
        <v>94</v>
      </c>
      <c r="E543" s="11" t="s">
        <v>4480</v>
      </c>
      <c r="F543" s="11" t="s">
        <v>96</v>
      </c>
      <c r="G543" s="11" t="s">
        <v>27</v>
      </c>
      <c r="H543" s="11" t="s">
        <v>6608</v>
      </c>
      <c r="I543" s="11" t="s">
        <v>97</v>
      </c>
      <c r="J543" s="11" t="s">
        <v>3781</v>
      </c>
      <c r="K543" s="11" t="s">
        <v>1552</v>
      </c>
      <c r="L543" s="11" t="s">
        <v>899</v>
      </c>
      <c r="M543" s="11" t="s">
        <v>7382</v>
      </c>
      <c r="N543" s="11" t="s">
        <v>4069</v>
      </c>
      <c r="O543" s="11" t="s">
        <v>7387</v>
      </c>
      <c r="P543" s="11" t="s">
        <v>689</v>
      </c>
      <c r="Q543" s="11" t="s">
        <v>34</v>
      </c>
      <c r="R543" s="11" t="s">
        <v>131</v>
      </c>
      <c r="S543" s="11" t="s">
        <v>556</v>
      </c>
      <c r="T543" s="11" t="s">
        <v>143</v>
      </c>
      <c r="U543" s="12">
        <v>38596</v>
      </c>
      <c r="W543" s="11" t="s">
        <v>690</v>
      </c>
      <c r="X543" s="11" t="s">
        <v>29</v>
      </c>
      <c r="Y543" s="11" t="s">
        <v>29</v>
      </c>
      <c r="AB543" s="11" t="s">
        <v>1551</v>
      </c>
      <c r="AC543" s="11" t="s">
        <v>1553</v>
      </c>
      <c r="AD543" s="11" t="s">
        <v>29</v>
      </c>
      <c r="AE543" s="11" t="s">
        <v>7665</v>
      </c>
      <c r="AF543" s="11" t="s">
        <v>6085</v>
      </c>
      <c r="AG543" s="11" t="s">
        <v>6982</v>
      </c>
      <c r="AH543" s="11" t="s">
        <v>6985</v>
      </c>
      <c r="AI543" s="11" t="s">
        <v>6983</v>
      </c>
      <c r="AJ543" s="11" t="s">
        <v>7081</v>
      </c>
      <c r="AK543" s="11" t="s">
        <v>7082</v>
      </c>
      <c r="AL543" s="11" t="s">
        <v>7196</v>
      </c>
      <c r="AM543" s="11" t="s">
        <v>29</v>
      </c>
      <c r="AN543" s="11" t="s">
        <v>6991</v>
      </c>
      <c r="AO543" s="11" t="s">
        <v>7324</v>
      </c>
      <c r="AP543" s="11" t="s">
        <v>7309</v>
      </c>
      <c r="AQ543" s="11" t="s">
        <v>7325</v>
      </c>
    </row>
    <row r="544" spans="1:43" ht="30" x14ac:dyDescent="0.25">
      <c r="A544" s="10">
        <v>201</v>
      </c>
      <c r="B544" s="10">
        <v>1878</v>
      </c>
      <c r="C544" s="11" t="s">
        <v>6752</v>
      </c>
      <c r="D544" s="11" t="s">
        <v>94</v>
      </c>
      <c r="E544" s="11" t="s">
        <v>4480</v>
      </c>
      <c r="F544" s="11" t="s">
        <v>96</v>
      </c>
      <c r="G544" s="11" t="s">
        <v>27</v>
      </c>
      <c r="H544" s="11" t="s">
        <v>6608</v>
      </c>
      <c r="I544" s="11" t="s">
        <v>97</v>
      </c>
      <c r="J544" s="11" t="s">
        <v>3781</v>
      </c>
      <c r="K544" s="11" t="s">
        <v>1552</v>
      </c>
      <c r="L544" s="11" t="s">
        <v>899</v>
      </c>
      <c r="M544" s="11" t="s">
        <v>7382</v>
      </c>
      <c r="N544" s="11" t="s">
        <v>4069</v>
      </c>
      <c r="O544" s="11" t="s">
        <v>7387</v>
      </c>
      <c r="P544" s="11" t="s">
        <v>4231</v>
      </c>
      <c r="Q544" s="11" t="s">
        <v>34</v>
      </c>
      <c r="R544" s="11" t="s">
        <v>4232</v>
      </c>
      <c r="S544" s="11" t="s">
        <v>4233</v>
      </c>
      <c r="T544" s="11" t="s">
        <v>1321</v>
      </c>
      <c r="U544" s="12">
        <v>43109</v>
      </c>
      <c r="W544" s="11" t="s">
        <v>4234</v>
      </c>
      <c r="X544" s="11" t="s">
        <v>29</v>
      </c>
      <c r="Y544" s="11" t="s">
        <v>29</v>
      </c>
      <c r="AB544" s="11" t="s">
        <v>1551</v>
      </c>
      <c r="AC544" s="11" t="s">
        <v>1553</v>
      </c>
      <c r="AD544" s="11" t="s">
        <v>29</v>
      </c>
      <c r="AE544" s="11" t="s">
        <v>7665</v>
      </c>
      <c r="AF544" s="11" t="s">
        <v>6085</v>
      </c>
      <c r="AG544" s="11" t="s">
        <v>6982</v>
      </c>
      <c r="AH544" s="11" t="s">
        <v>6985</v>
      </c>
      <c r="AI544" s="11" t="s">
        <v>6983</v>
      </c>
      <c r="AJ544" s="11" t="s">
        <v>7081</v>
      </c>
      <c r="AK544" s="11" t="s">
        <v>7082</v>
      </c>
      <c r="AL544" s="11" t="s">
        <v>7196</v>
      </c>
      <c r="AM544" s="11" t="s">
        <v>29</v>
      </c>
      <c r="AN544" s="11" t="s">
        <v>6991</v>
      </c>
      <c r="AO544" s="11" t="s">
        <v>7324</v>
      </c>
      <c r="AP544" s="11" t="s">
        <v>7309</v>
      </c>
      <c r="AQ544" s="11" t="s">
        <v>7325</v>
      </c>
    </row>
    <row r="545" spans="1:43" ht="30" x14ac:dyDescent="0.25">
      <c r="A545" s="10">
        <v>201</v>
      </c>
      <c r="B545" s="10">
        <v>2149</v>
      </c>
      <c r="C545" s="11" t="s">
        <v>6752</v>
      </c>
      <c r="D545" s="11" t="s">
        <v>94</v>
      </c>
      <c r="E545" s="11" t="s">
        <v>4480</v>
      </c>
      <c r="F545" s="11" t="s">
        <v>96</v>
      </c>
      <c r="G545" s="11" t="s">
        <v>27</v>
      </c>
      <c r="H545" s="11" t="s">
        <v>6608</v>
      </c>
      <c r="I545" s="11" t="s">
        <v>97</v>
      </c>
      <c r="J545" s="11" t="s">
        <v>3781</v>
      </c>
      <c r="K545" s="11" t="s">
        <v>1552</v>
      </c>
      <c r="L545" s="11" t="s">
        <v>899</v>
      </c>
      <c r="M545" s="11" t="s">
        <v>7382</v>
      </c>
      <c r="N545" s="11" t="s">
        <v>4069</v>
      </c>
      <c r="O545" s="11" t="s">
        <v>7387</v>
      </c>
      <c r="P545" s="11" t="s">
        <v>5656</v>
      </c>
      <c r="Q545" s="11" t="s">
        <v>4009</v>
      </c>
      <c r="R545" s="11" t="s">
        <v>5305</v>
      </c>
      <c r="S545" s="11" t="s">
        <v>5657</v>
      </c>
      <c r="T545" s="11" t="s">
        <v>5658</v>
      </c>
      <c r="U545" s="12">
        <v>43472</v>
      </c>
      <c r="W545" s="11" t="s">
        <v>5659</v>
      </c>
      <c r="X545" s="11" t="s">
        <v>29</v>
      </c>
      <c r="Y545" s="11" t="s">
        <v>29</v>
      </c>
      <c r="AB545" s="11" t="s">
        <v>1551</v>
      </c>
      <c r="AC545" s="11" t="s">
        <v>1553</v>
      </c>
      <c r="AD545" s="11" t="s">
        <v>29</v>
      </c>
      <c r="AE545" s="11" t="s">
        <v>7665</v>
      </c>
      <c r="AF545" s="11" t="s">
        <v>6085</v>
      </c>
      <c r="AG545" s="11" t="s">
        <v>6982</v>
      </c>
      <c r="AH545" s="11" t="s">
        <v>6985</v>
      </c>
      <c r="AI545" s="11" t="s">
        <v>6983</v>
      </c>
      <c r="AJ545" s="11" t="s">
        <v>7081</v>
      </c>
      <c r="AK545" s="11" t="s">
        <v>7082</v>
      </c>
      <c r="AL545" s="11" t="s">
        <v>7196</v>
      </c>
      <c r="AM545" s="11" t="s">
        <v>29</v>
      </c>
      <c r="AN545" s="11" t="s">
        <v>6991</v>
      </c>
      <c r="AO545" s="11" t="s">
        <v>7324</v>
      </c>
      <c r="AP545" s="11" t="s">
        <v>7309</v>
      </c>
      <c r="AQ545" s="11" t="s">
        <v>7325</v>
      </c>
    </row>
    <row r="546" spans="1:43" ht="30" x14ac:dyDescent="0.25">
      <c r="A546" s="10">
        <v>201</v>
      </c>
      <c r="B546" s="10">
        <v>1860</v>
      </c>
      <c r="C546" s="11" t="s">
        <v>6752</v>
      </c>
      <c r="D546" s="11" t="s">
        <v>94</v>
      </c>
      <c r="E546" s="11" t="s">
        <v>4480</v>
      </c>
      <c r="F546" s="11" t="s">
        <v>96</v>
      </c>
      <c r="G546" s="11" t="s">
        <v>27</v>
      </c>
      <c r="H546" s="11" t="s">
        <v>6608</v>
      </c>
      <c r="I546" s="11" t="s">
        <v>97</v>
      </c>
      <c r="J546" s="11" t="s">
        <v>3781</v>
      </c>
      <c r="K546" s="11" t="s">
        <v>1552</v>
      </c>
      <c r="L546" s="11" t="s">
        <v>899</v>
      </c>
      <c r="M546" s="11" t="s">
        <v>7382</v>
      </c>
      <c r="N546" s="11" t="s">
        <v>4069</v>
      </c>
      <c r="O546" s="11" t="s">
        <v>7387</v>
      </c>
      <c r="P546" s="11" t="s">
        <v>4121</v>
      </c>
      <c r="Q546" s="11" t="s">
        <v>34</v>
      </c>
      <c r="R546" s="11" t="s">
        <v>4122</v>
      </c>
      <c r="S546" s="11" t="s">
        <v>4123</v>
      </c>
      <c r="T546" s="11" t="s">
        <v>944</v>
      </c>
      <c r="U546" s="12">
        <v>43038</v>
      </c>
      <c r="W546" s="11" t="s">
        <v>4124</v>
      </c>
      <c r="X546" s="11" t="s">
        <v>29</v>
      </c>
      <c r="Y546" s="11" t="s">
        <v>29</v>
      </c>
      <c r="AB546" s="11" t="s">
        <v>1551</v>
      </c>
      <c r="AC546" s="11" t="s">
        <v>1553</v>
      </c>
      <c r="AD546" s="11" t="s">
        <v>29</v>
      </c>
      <c r="AE546" s="11" t="s">
        <v>7665</v>
      </c>
      <c r="AF546" s="11" t="s">
        <v>6085</v>
      </c>
      <c r="AG546" s="11" t="s">
        <v>6982</v>
      </c>
      <c r="AH546" s="11" t="s">
        <v>6985</v>
      </c>
      <c r="AI546" s="11" t="s">
        <v>6983</v>
      </c>
      <c r="AJ546" s="11" t="s">
        <v>7081</v>
      </c>
      <c r="AK546" s="11" t="s">
        <v>7082</v>
      </c>
      <c r="AL546" s="11" t="s">
        <v>7196</v>
      </c>
      <c r="AM546" s="11" t="s">
        <v>29</v>
      </c>
      <c r="AN546" s="11" t="s">
        <v>6991</v>
      </c>
      <c r="AO546" s="11" t="s">
        <v>7324</v>
      </c>
      <c r="AP546" s="11" t="s">
        <v>7309</v>
      </c>
      <c r="AQ546" s="11" t="s">
        <v>7325</v>
      </c>
    </row>
    <row r="547" spans="1:43" ht="30" x14ac:dyDescent="0.25">
      <c r="A547" s="10">
        <v>113</v>
      </c>
      <c r="B547" s="10">
        <v>1910</v>
      </c>
      <c r="C547" s="11" t="s">
        <v>6780</v>
      </c>
      <c r="D547" s="11" t="s">
        <v>250</v>
      </c>
      <c r="E547" s="11" t="s">
        <v>29</v>
      </c>
      <c r="F547" s="11" t="s">
        <v>251</v>
      </c>
      <c r="G547" s="11" t="s">
        <v>27</v>
      </c>
      <c r="H547" s="11" t="s">
        <v>6603</v>
      </c>
      <c r="I547" s="11" t="s">
        <v>116</v>
      </c>
      <c r="J547" s="11" t="s">
        <v>3476</v>
      </c>
      <c r="K547" s="11" t="s">
        <v>252</v>
      </c>
      <c r="L547" s="11" t="s">
        <v>194</v>
      </c>
      <c r="M547" s="11" t="s">
        <v>76</v>
      </c>
      <c r="N547" s="11" t="s">
        <v>3616</v>
      </c>
      <c r="O547" s="11" t="s">
        <v>343</v>
      </c>
      <c r="P547" s="11" t="s">
        <v>4369</v>
      </c>
      <c r="Q547" s="11" t="s">
        <v>34</v>
      </c>
      <c r="R547" s="11" t="s">
        <v>1212</v>
      </c>
      <c r="S547" s="11" t="s">
        <v>4370</v>
      </c>
      <c r="T547" s="11" t="s">
        <v>4371</v>
      </c>
      <c r="U547" s="12">
        <v>43109</v>
      </c>
      <c r="W547" s="11" t="s">
        <v>4372</v>
      </c>
      <c r="X547" s="11" t="s">
        <v>29</v>
      </c>
      <c r="Y547" s="11" t="s">
        <v>29</v>
      </c>
      <c r="AB547" s="11" t="s">
        <v>249</v>
      </c>
      <c r="AC547" s="11" t="s">
        <v>253</v>
      </c>
      <c r="AD547" s="11" t="s">
        <v>254</v>
      </c>
      <c r="AE547" s="11" t="s">
        <v>29</v>
      </c>
      <c r="AF547" s="11" t="s">
        <v>5833</v>
      </c>
      <c r="AG547" s="11" t="s">
        <v>6978</v>
      </c>
      <c r="AH547" s="11" t="s">
        <v>6990</v>
      </c>
      <c r="AI547" s="11" t="s">
        <v>7083</v>
      </c>
      <c r="AJ547" s="11" t="s">
        <v>343</v>
      </c>
      <c r="AK547" s="11" t="s">
        <v>7082</v>
      </c>
      <c r="AL547" s="11" t="s">
        <v>7226</v>
      </c>
      <c r="AM547" s="11" t="s">
        <v>29</v>
      </c>
      <c r="AN547" s="11" t="s">
        <v>7658</v>
      </c>
      <c r="AO547" s="11" t="s">
        <v>7311</v>
      </c>
      <c r="AP547" s="11" t="s">
        <v>7331</v>
      </c>
      <c r="AQ547" s="11" t="s">
        <v>7312</v>
      </c>
    </row>
    <row r="548" spans="1:43" ht="30" x14ac:dyDescent="0.25">
      <c r="A548" s="10">
        <v>113</v>
      </c>
      <c r="B548" s="10">
        <v>1157</v>
      </c>
      <c r="C548" s="11" t="s">
        <v>6780</v>
      </c>
      <c r="D548" s="11" t="s">
        <v>250</v>
      </c>
      <c r="E548" s="11" t="s">
        <v>29</v>
      </c>
      <c r="F548" s="11" t="s">
        <v>251</v>
      </c>
      <c r="G548" s="11" t="s">
        <v>27</v>
      </c>
      <c r="H548" s="11" t="s">
        <v>6603</v>
      </c>
      <c r="I548" s="11" t="s">
        <v>116</v>
      </c>
      <c r="J548" s="11" t="s">
        <v>3476</v>
      </c>
      <c r="K548" s="11" t="s">
        <v>252</v>
      </c>
      <c r="L548" s="11" t="s">
        <v>194</v>
      </c>
      <c r="M548" s="11" t="s">
        <v>76</v>
      </c>
      <c r="N548" s="11" t="s">
        <v>3616</v>
      </c>
      <c r="O548" s="11" t="s">
        <v>343</v>
      </c>
      <c r="P548" s="11" t="s">
        <v>290</v>
      </c>
      <c r="Q548" s="11" t="s">
        <v>5561</v>
      </c>
      <c r="R548" s="11" t="s">
        <v>291</v>
      </c>
      <c r="S548" s="11" t="s">
        <v>292</v>
      </c>
      <c r="T548" s="11" t="s">
        <v>29</v>
      </c>
      <c r="U548" s="12">
        <v>41316</v>
      </c>
      <c r="W548" s="11" t="s">
        <v>293</v>
      </c>
      <c r="X548" s="11" t="s">
        <v>29</v>
      </c>
      <c r="Y548" s="11" t="s">
        <v>29</v>
      </c>
      <c r="AB548" s="11" t="s">
        <v>249</v>
      </c>
      <c r="AC548" s="11" t="s">
        <v>253</v>
      </c>
      <c r="AD548" s="11" t="s">
        <v>254</v>
      </c>
      <c r="AE548" s="11" t="s">
        <v>29</v>
      </c>
      <c r="AF548" s="11" t="s">
        <v>5833</v>
      </c>
      <c r="AG548" s="11" t="s">
        <v>6978</v>
      </c>
      <c r="AH548" s="11" t="s">
        <v>6990</v>
      </c>
      <c r="AI548" s="11" t="s">
        <v>7083</v>
      </c>
      <c r="AJ548" s="11" t="s">
        <v>343</v>
      </c>
      <c r="AK548" s="11" t="s">
        <v>7082</v>
      </c>
      <c r="AL548" s="11" t="s">
        <v>7226</v>
      </c>
      <c r="AM548" s="11" t="s">
        <v>29</v>
      </c>
      <c r="AN548" s="11" t="s">
        <v>7658</v>
      </c>
      <c r="AO548" s="11" t="s">
        <v>7311</v>
      </c>
      <c r="AP548" s="11" t="s">
        <v>7331</v>
      </c>
      <c r="AQ548" s="11" t="s">
        <v>7312</v>
      </c>
    </row>
    <row r="549" spans="1:43" ht="30" x14ac:dyDescent="0.25">
      <c r="A549" s="10">
        <v>113</v>
      </c>
      <c r="B549" s="10">
        <v>1162</v>
      </c>
      <c r="C549" s="11" t="s">
        <v>6780</v>
      </c>
      <c r="D549" s="11" t="s">
        <v>250</v>
      </c>
      <c r="E549" s="11" t="s">
        <v>29</v>
      </c>
      <c r="F549" s="11" t="s">
        <v>251</v>
      </c>
      <c r="G549" s="11" t="s">
        <v>27</v>
      </c>
      <c r="H549" s="11" t="s">
        <v>6603</v>
      </c>
      <c r="I549" s="11" t="s">
        <v>116</v>
      </c>
      <c r="J549" s="11" t="s">
        <v>3476</v>
      </c>
      <c r="K549" s="11" t="s">
        <v>252</v>
      </c>
      <c r="L549" s="11" t="s">
        <v>194</v>
      </c>
      <c r="M549" s="11" t="s">
        <v>76</v>
      </c>
      <c r="N549" s="11" t="s">
        <v>3616</v>
      </c>
      <c r="O549" s="11" t="s">
        <v>343</v>
      </c>
      <c r="P549" s="11" t="s">
        <v>309</v>
      </c>
      <c r="Q549" s="11" t="s">
        <v>5561</v>
      </c>
      <c r="R549" s="11" t="s">
        <v>310</v>
      </c>
      <c r="S549" s="11" t="s">
        <v>311</v>
      </c>
      <c r="T549" s="11" t="s">
        <v>312</v>
      </c>
      <c r="U549" s="12">
        <v>42429</v>
      </c>
      <c r="W549" s="11" t="s">
        <v>313</v>
      </c>
      <c r="X549" s="11" t="s">
        <v>29</v>
      </c>
      <c r="Y549" s="11" t="s">
        <v>29</v>
      </c>
      <c r="AB549" s="11" t="s">
        <v>249</v>
      </c>
      <c r="AC549" s="11" t="s">
        <v>253</v>
      </c>
      <c r="AD549" s="11" t="s">
        <v>254</v>
      </c>
      <c r="AE549" s="11" t="s">
        <v>29</v>
      </c>
      <c r="AF549" s="11" t="s">
        <v>5833</v>
      </c>
      <c r="AG549" s="11" t="s">
        <v>6978</v>
      </c>
      <c r="AH549" s="11" t="s">
        <v>6990</v>
      </c>
      <c r="AI549" s="11" t="s">
        <v>7083</v>
      </c>
      <c r="AJ549" s="11" t="s">
        <v>343</v>
      </c>
      <c r="AK549" s="11" t="s">
        <v>7082</v>
      </c>
      <c r="AL549" s="11" t="s">
        <v>7226</v>
      </c>
      <c r="AM549" s="11" t="s">
        <v>29</v>
      </c>
      <c r="AN549" s="11" t="s">
        <v>7658</v>
      </c>
      <c r="AO549" s="11" t="s">
        <v>7311</v>
      </c>
      <c r="AP549" s="11" t="s">
        <v>7331</v>
      </c>
      <c r="AQ549" s="11" t="s">
        <v>7312</v>
      </c>
    </row>
    <row r="550" spans="1:43" ht="30" x14ac:dyDescent="0.25">
      <c r="A550" s="10">
        <v>113</v>
      </c>
      <c r="B550" s="10">
        <v>1147</v>
      </c>
      <c r="C550" s="11" t="s">
        <v>6780</v>
      </c>
      <c r="D550" s="11" t="s">
        <v>250</v>
      </c>
      <c r="E550" s="11" t="s">
        <v>29</v>
      </c>
      <c r="F550" s="11" t="s">
        <v>251</v>
      </c>
      <c r="G550" s="11" t="s">
        <v>27</v>
      </c>
      <c r="H550" s="11" t="s">
        <v>6603</v>
      </c>
      <c r="I550" s="11" t="s">
        <v>116</v>
      </c>
      <c r="J550" s="11" t="s">
        <v>3476</v>
      </c>
      <c r="K550" s="11" t="s">
        <v>252</v>
      </c>
      <c r="L550" s="11" t="s">
        <v>194</v>
      </c>
      <c r="M550" s="11" t="s">
        <v>76</v>
      </c>
      <c r="N550" s="11" t="s">
        <v>3616</v>
      </c>
      <c r="O550" s="11" t="s">
        <v>343</v>
      </c>
      <c r="P550" s="11" t="s">
        <v>255</v>
      </c>
      <c r="Q550" s="11" t="s">
        <v>5561</v>
      </c>
      <c r="R550" s="11" t="s">
        <v>256</v>
      </c>
      <c r="S550" s="11" t="s">
        <v>257</v>
      </c>
      <c r="T550" s="11" t="s">
        <v>29</v>
      </c>
      <c r="U550" s="12">
        <v>41498</v>
      </c>
      <c r="W550" s="11" t="s">
        <v>258</v>
      </c>
      <c r="X550" s="11" t="s">
        <v>29</v>
      </c>
      <c r="Y550" s="11" t="s">
        <v>29</v>
      </c>
      <c r="AB550" s="11" t="s">
        <v>249</v>
      </c>
      <c r="AC550" s="11" t="s">
        <v>253</v>
      </c>
      <c r="AD550" s="11" t="s">
        <v>254</v>
      </c>
      <c r="AE550" s="11" t="s">
        <v>29</v>
      </c>
      <c r="AF550" s="11" t="s">
        <v>5833</v>
      </c>
      <c r="AG550" s="11" t="s">
        <v>6978</v>
      </c>
      <c r="AH550" s="11" t="s">
        <v>6990</v>
      </c>
      <c r="AI550" s="11" t="s">
        <v>7083</v>
      </c>
      <c r="AJ550" s="11" t="s">
        <v>343</v>
      </c>
      <c r="AK550" s="11" t="s">
        <v>7082</v>
      </c>
      <c r="AL550" s="11" t="s">
        <v>7226</v>
      </c>
      <c r="AM550" s="11" t="s">
        <v>29</v>
      </c>
      <c r="AN550" s="11" t="s">
        <v>7658</v>
      </c>
      <c r="AO550" s="11" t="s">
        <v>7311</v>
      </c>
      <c r="AP550" s="11" t="s">
        <v>7331</v>
      </c>
      <c r="AQ550" s="11" t="s">
        <v>7312</v>
      </c>
    </row>
    <row r="551" spans="1:43" ht="30" x14ac:dyDescent="0.25">
      <c r="A551" s="10">
        <v>113</v>
      </c>
      <c r="B551" s="10">
        <v>1036</v>
      </c>
      <c r="C551" s="11" t="s">
        <v>6780</v>
      </c>
      <c r="D551" s="11" t="s">
        <v>250</v>
      </c>
      <c r="E551" s="11" t="s">
        <v>29</v>
      </c>
      <c r="F551" s="11" t="s">
        <v>251</v>
      </c>
      <c r="G551" s="11" t="s">
        <v>27</v>
      </c>
      <c r="H551" s="11" t="s">
        <v>6603</v>
      </c>
      <c r="I551" s="11" t="s">
        <v>116</v>
      </c>
      <c r="J551" s="11" t="s">
        <v>3476</v>
      </c>
      <c r="K551" s="11" t="s">
        <v>252</v>
      </c>
      <c r="L551" s="11" t="s">
        <v>194</v>
      </c>
      <c r="M551" s="11" t="s">
        <v>76</v>
      </c>
      <c r="N551" s="11" t="s">
        <v>3616</v>
      </c>
      <c r="O551" s="11" t="s">
        <v>343</v>
      </c>
      <c r="P551" s="11" t="s">
        <v>333</v>
      </c>
      <c r="Q551" s="11" t="s">
        <v>83</v>
      </c>
      <c r="R551" s="11" t="s">
        <v>334</v>
      </c>
      <c r="S551" s="11" t="s">
        <v>335</v>
      </c>
      <c r="T551" s="11" t="s">
        <v>277</v>
      </c>
      <c r="U551" s="12">
        <v>40399</v>
      </c>
      <c r="W551" s="11" t="s">
        <v>336</v>
      </c>
      <c r="X551" s="11" t="s">
        <v>29</v>
      </c>
      <c r="Y551" s="11" t="s">
        <v>29</v>
      </c>
      <c r="AB551" s="11" t="s">
        <v>249</v>
      </c>
      <c r="AC551" s="11" t="s">
        <v>253</v>
      </c>
      <c r="AD551" s="11" t="s">
        <v>254</v>
      </c>
      <c r="AE551" s="11" t="s">
        <v>29</v>
      </c>
      <c r="AF551" s="11" t="s">
        <v>5833</v>
      </c>
      <c r="AG551" s="11" t="s">
        <v>6978</v>
      </c>
      <c r="AH551" s="11" t="s">
        <v>6990</v>
      </c>
      <c r="AI551" s="11" t="s">
        <v>7083</v>
      </c>
      <c r="AJ551" s="11" t="s">
        <v>343</v>
      </c>
      <c r="AK551" s="11" t="s">
        <v>7082</v>
      </c>
      <c r="AL551" s="11" t="s">
        <v>7226</v>
      </c>
      <c r="AM551" s="11" t="s">
        <v>29</v>
      </c>
      <c r="AN551" s="11" t="s">
        <v>7658</v>
      </c>
      <c r="AO551" s="11" t="s">
        <v>7311</v>
      </c>
      <c r="AP551" s="11" t="s">
        <v>7331</v>
      </c>
      <c r="AQ551" s="11" t="s">
        <v>7312</v>
      </c>
    </row>
    <row r="552" spans="1:43" ht="30" x14ac:dyDescent="0.25">
      <c r="A552" s="10">
        <v>113</v>
      </c>
      <c r="B552" s="10">
        <v>1148</v>
      </c>
      <c r="C552" s="11" t="s">
        <v>6780</v>
      </c>
      <c r="D552" s="11" t="s">
        <v>250</v>
      </c>
      <c r="E552" s="11" t="s">
        <v>29</v>
      </c>
      <c r="F552" s="11" t="s">
        <v>251</v>
      </c>
      <c r="G552" s="11" t="s">
        <v>27</v>
      </c>
      <c r="H552" s="11" t="s">
        <v>6603</v>
      </c>
      <c r="I552" s="11" t="s">
        <v>116</v>
      </c>
      <c r="J552" s="11" t="s">
        <v>3476</v>
      </c>
      <c r="K552" s="11" t="s">
        <v>252</v>
      </c>
      <c r="L552" s="11" t="s">
        <v>194</v>
      </c>
      <c r="M552" s="11" t="s">
        <v>76</v>
      </c>
      <c r="N552" s="11" t="s">
        <v>3616</v>
      </c>
      <c r="O552" s="11" t="s">
        <v>343</v>
      </c>
      <c r="P552" s="11" t="s">
        <v>259</v>
      </c>
      <c r="Q552" s="11" t="s">
        <v>83</v>
      </c>
      <c r="R552" s="11" t="s">
        <v>260</v>
      </c>
      <c r="S552" s="11" t="s">
        <v>261</v>
      </c>
      <c r="T552" s="11" t="s">
        <v>91</v>
      </c>
      <c r="U552" s="12">
        <v>39986</v>
      </c>
      <c r="W552" s="11" t="s">
        <v>3790</v>
      </c>
      <c r="X552" s="11" t="s">
        <v>29</v>
      </c>
      <c r="Y552" s="11" t="s">
        <v>29</v>
      </c>
      <c r="AB552" s="11" t="s">
        <v>249</v>
      </c>
      <c r="AC552" s="11" t="s">
        <v>253</v>
      </c>
      <c r="AD552" s="11" t="s">
        <v>254</v>
      </c>
      <c r="AE552" s="11" t="s">
        <v>29</v>
      </c>
      <c r="AF552" s="11" t="s">
        <v>5833</v>
      </c>
      <c r="AG552" s="11" t="s">
        <v>6978</v>
      </c>
      <c r="AH552" s="11" t="s">
        <v>6990</v>
      </c>
      <c r="AI552" s="11" t="s">
        <v>7083</v>
      </c>
      <c r="AJ552" s="11" t="s">
        <v>343</v>
      </c>
      <c r="AK552" s="11" t="s">
        <v>7082</v>
      </c>
      <c r="AL552" s="11" t="s">
        <v>7226</v>
      </c>
      <c r="AM552" s="11" t="s">
        <v>29</v>
      </c>
      <c r="AN552" s="11" t="s">
        <v>7658</v>
      </c>
      <c r="AO552" s="11" t="s">
        <v>7311</v>
      </c>
      <c r="AP552" s="11" t="s">
        <v>7331</v>
      </c>
      <c r="AQ552" s="11" t="s">
        <v>7312</v>
      </c>
    </row>
    <row r="553" spans="1:43" ht="30" x14ac:dyDescent="0.25">
      <c r="A553" s="10">
        <v>113</v>
      </c>
      <c r="B553" s="10">
        <v>1038</v>
      </c>
      <c r="C553" s="11" t="s">
        <v>6780</v>
      </c>
      <c r="D553" s="11" t="s">
        <v>250</v>
      </c>
      <c r="E553" s="11" t="s">
        <v>29</v>
      </c>
      <c r="F553" s="11" t="s">
        <v>251</v>
      </c>
      <c r="G553" s="11" t="s">
        <v>27</v>
      </c>
      <c r="H553" s="11" t="s">
        <v>6603</v>
      </c>
      <c r="I553" s="11" t="s">
        <v>116</v>
      </c>
      <c r="J553" s="11" t="s">
        <v>3476</v>
      </c>
      <c r="K553" s="11" t="s">
        <v>252</v>
      </c>
      <c r="L553" s="11" t="s">
        <v>194</v>
      </c>
      <c r="M553" s="11" t="s">
        <v>76</v>
      </c>
      <c r="N553" s="11" t="s">
        <v>3616</v>
      </c>
      <c r="O553" s="11" t="s">
        <v>343</v>
      </c>
      <c r="P553" s="11" t="s">
        <v>267</v>
      </c>
      <c r="Q553" s="11" t="s">
        <v>34</v>
      </c>
      <c r="R553" s="11" t="s">
        <v>201</v>
      </c>
      <c r="S553" s="11" t="s">
        <v>268</v>
      </c>
      <c r="T553" s="11" t="s">
        <v>29</v>
      </c>
      <c r="U553" s="12">
        <v>39814</v>
      </c>
      <c r="W553" s="11" t="s">
        <v>269</v>
      </c>
      <c r="X553" s="11" t="s">
        <v>29</v>
      </c>
      <c r="Y553" s="11" t="s">
        <v>29</v>
      </c>
      <c r="AB553" s="11" t="s">
        <v>249</v>
      </c>
      <c r="AC553" s="11" t="s">
        <v>253</v>
      </c>
      <c r="AD553" s="11" t="s">
        <v>254</v>
      </c>
      <c r="AE553" s="11" t="s">
        <v>29</v>
      </c>
      <c r="AF553" s="11" t="s">
        <v>5833</v>
      </c>
      <c r="AG553" s="11" t="s">
        <v>6978</v>
      </c>
      <c r="AH553" s="11" t="s">
        <v>6990</v>
      </c>
      <c r="AI553" s="11" t="s">
        <v>7083</v>
      </c>
      <c r="AJ553" s="11" t="s">
        <v>343</v>
      </c>
      <c r="AK553" s="11" t="s">
        <v>7082</v>
      </c>
      <c r="AL553" s="11" t="s">
        <v>7226</v>
      </c>
      <c r="AM553" s="11" t="s">
        <v>29</v>
      </c>
      <c r="AN553" s="11" t="s">
        <v>7658</v>
      </c>
      <c r="AO553" s="11" t="s">
        <v>7311</v>
      </c>
      <c r="AP553" s="11" t="s">
        <v>7331</v>
      </c>
      <c r="AQ553" s="11" t="s">
        <v>7312</v>
      </c>
    </row>
    <row r="554" spans="1:43" ht="30" x14ac:dyDescent="0.25">
      <c r="A554" s="10">
        <v>113</v>
      </c>
      <c r="B554" s="10">
        <v>1037</v>
      </c>
      <c r="C554" s="11" t="s">
        <v>6780</v>
      </c>
      <c r="D554" s="11" t="s">
        <v>250</v>
      </c>
      <c r="E554" s="11" t="s">
        <v>29</v>
      </c>
      <c r="F554" s="11" t="s">
        <v>251</v>
      </c>
      <c r="G554" s="11" t="s">
        <v>27</v>
      </c>
      <c r="H554" s="11" t="s">
        <v>6603</v>
      </c>
      <c r="I554" s="11" t="s">
        <v>116</v>
      </c>
      <c r="J554" s="11" t="s">
        <v>3476</v>
      </c>
      <c r="K554" s="11" t="s">
        <v>252</v>
      </c>
      <c r="L554" s="11" t="s">
        <v>194</v>
      </c>
      <c r="M554" s="11" t="s">
        <v>76</v>
      </c>
      <c r="N554" s="11" t="s">
        <v>3616</v>
      </c>
      <c r="O554" s="11" t="s">
        <v>343</v>
      </c>
      <c r="P554" s="11" t="s">
        <v>262</v>
      </c>
      <c r="Q554" s="11" t="s">
        <v>34</v>
      </c>
      <c r="R554" s="11" t="s">
        <v>263</v>
      </c>
      <c r="S554" s="11" t="s">
        <v>264</v>
      </c>
      <c r="T554" s="11" t="s">
        <v>29</v>
      </c>
      <c r="U554" s="12">
        <v>39814</v>
      </c>
      <c r="W554" s="11" t="s">
        <v>265</v>
      </c>
      <c r="X554" s="11" t="s">
        <v>29</v>
      </c>
      <c r="Y554" s="11" t="s">
        <v>29</v>
      </c>
      <c r="AB554" s="11" t="s">
        <v>249</v>
      </c>
      <c r="AC554" s="11" t="s">
        <v>253</v>
      </c>
      <c r="AD554" s="11" t="s">
        <v>254</v>
      </c>
      <c r="AE554" s="11" t="s">
        <v>29</v>
      </c>
      <c r="AF554" s="11" t="s">
        <v>5833</v>
      </c>
      <c r="AG554" s="11" t="s">
        <v>6978</v>
      </c>
      <c r="AH554" s="11" t="s">
        <v>6990</v>
      </c>
      <c r="AI554" s="11" t="s">
        <v>7083</v>
      </c>
      <c r="AJ554" s="11" t="s">
        <v>343</v>
      </c>
      <c r="AK554" s="11" t="s">
        <v>7082</v>
      </c>
      <c r="AL554" s="11" t="s">
        <v>7226</v>
      </c>
      <c r="AM554" s="11" t="s">
        <v>29</v>
      </c>
      <c r="AN554" s="11" t="s">
        <v>7658</v>
      </c>
      <c r="AO554" s="11" t="s">
        <v>7311</v>
      </c>
      <c r="AP554" s="11" t="s">
        <v>7331</v>
      </c>
      <c r="AQ554" s="11" t="s">
        <v>7312</v>
      </c>
    </row>
    <row r="555" spans="1:43" ht="30" x14ac:dyDescent="0.25">
      <c r="A555" s="10">
        <v>113</v>
      </c>
      <c r="B555" s="10">
        <v>2249</v>
      </c>
      <c r="C555" s="11" t="s">
        <v>6780</v>
      </c>
      <c r="D555" s="11" t="s">
        <v>250</v>
      </c>
      <c r="E555" s="11" t="s">
        <v>29</v>
      </c>
      <c r="F555" s="11" t="s">
        <v>251</v>
      </c>
      <c r="G555" s="11" t="s">
        <v>27</v>
      </c>
      <c r="H555" s="11" t="s">
        <v>6603</v>
      </c>
      <c r="I555" s="11" t="s">
        <v>116</v>
      </c>
      <c r="J555" s="11" t="s">
        <v>3476</v>
      </c>
      <c r="K555" s="11" t="s">
        <v>252</v>
      </c>
      <c r="L555" s="11" t="s">
        <v>194</v>
      </c>
      <c r="M555" s="11" t="s">
        <v>76</v>
      </c>
      <c r="N555" s="11" t="s">
        <v>3616</v>
      </c>
      <c r="O555" s="11" t="s">
        <v>343</v>
      </c>
      <c r="P555" s="11" t="s">
        <v>7055</v>
      </c>
      <c r="Q555" s="11" t="s">
        <v>5561</v>
      </c>
      <c r="R555" s="11" t="s">
        <v>2166</v>
      </c>
      <c r="S555" s="11" t="s">
        <v>7056</v>
      </c>
      <c r="T555" s="11" t="s">
        <v>1583</v>
      </c>
      <c r="U555" s="12">
        <v>43598</v>
      </c>
      <c r="W555" s="11" t="s">
        <v>7057</v>
      </c>
      <c r="X555" s="11" t="s">
        <v>29</v>
      </c>
      <c r="Y555" s="11" t="s">
        <v>29</v>
      </c>
      <c r="AB555" s="11" t="s">
        <v>249</v>
      </c>
      <c r="AC555" s="11" t="s">
        <v>253</v>
      </c>
      <c r="AD555" s="11" t="s">
        <v>254</v>
      </c>
      <c r="AE555" s="11" t="s">
        <v>29</v>
      </c>
      <c r="AF555" s="11" t="s">
        <v>5833</v>
      </c>
      <c r="AG555" s="11" t="s">
        <v>6978</v>
      </c>
      <c r="AH555" s="11" t="s">
        <v>6990</v>
      </c>
      <c r="AI555" s="11" t="s">
        <v>7083</v>
      </c>
      <c r="AJ555" s="11" t="s">
        <v>343</v>
      </c>
      <c r="AK555" s="11" t="s">
        <v>7082</v>
      </c>
      <c r="AL555" s="11" t="s">
        <v>7226</v>
      </c>
      <c r="AM555" s="11" t="s">
        <v>29</v>
      </c>
      <c r="AN555" s="11" t="s">
        <v>7658</v>
      </c>
      <c r="AO555" s="11" t="s">
        <v>7311</v>
      </c>
      <c r="AP555" s="11" t="s">
        <v>7331</v>
      </c>
      <c r="AQ555" s="11" t="s">
        <v>7312</v>
      </c>
    </row>
    <row r="556" spans="1:43" ht="30" x14ac:dyDescent="0.25">
      <c r="A556" s="10">
        <v>157</v>
      </c>
      <c r="B556" s="10">
        <v>1047</v>
      </c>
      <c r="C556" s="11" t="s">
        <v>6716</v>
      </c>
      <c r="D556" s="11" t="s">
        <v>441</v>
      </c>
      <c r="E556" s="11" t="s">
        <v>896</v>
      </c>
      <c r="F556" s="11" t="s">
        <v>96</v>
      </c>
      <c r="G556" s="11" t="s">
        <v>27</v>
      </c>
      <c r="H556" s="11" t="s">
        <v>6600</v>
      </c>
      <c r="I556" s="11" t="s">
        <v>97</v>
      </c>
      <c r="J556" s="11" t="s">
        <v>3474</v>
      </c>
      <c r="K556" s="11" t="s">
        <v>886</v>
      </c>
      <c r="L556" s="11" t="s">
        <v>101</v>
      </c>
      <c r="M556" s="11" t="s">
        <v>32</v>
      </c>
      <c r="N556" s="11" t="s">
        <v>244</v>
      </c>
      <c r="O556" s="11" t="s">
        <v>3624</v>
      </c>
      <c r="P556" s="11" t="s">
        <v>888</v>
      </c>
      <c r="Q556" s="11" t="s">
        <v>34</v>
      </c>
      <c r="R556" s="11" t="s">
        <v>889</v>
      </c>
      <c r="S556" s="11" t="s">
        <v>890</v>
      </c>
      <c r="T556" s="11" t="s">
        <v>155</v>
      </c>
      <c r="U556" s="12">
        <v>41884</v>
      </c>
      <c r="W556" s="11" t="s">
        <v>891</v>
      </c>
      <c r="X556" s="11" t="s">
        <v>29</v>
      </c>
      <c r="Y556" s="11" t="s">
        <v>29</v>
      </c>
      <c r="AB556" s="11" t="s">
        <v>3497</v>
      </c>
      <c r="AC556" s="11" t="s">
        <v>887</v>
      </c>
      <c r="AD556" s="11" t="s">
        <v>4863</v>
      </c>
      <c r="AE556" s="11" t="s">
        <v>29</v>
      </c>
      <c r="AF556" s="11" t="s">
        <v>5777</v>
      </c>
      <c r="AG556" s="11" t="s">
        <v>6974</v>
      </c>
      <c r="AH556" s="11" t="s">
        <v>6975</v>
      </c>
      <c r="AI556" s="11" t="s">
        <v>6976</v>
      </c>
      <c r="AJ556" s="11" t="s">
        <v>7090</v>
      </c>
      <c r="AK556" s="11" t="s">
        <v>7082</v>
      </c>
      <c r="AL556" s="11" t="s">
        <v>7164</v>
      </c>
      <c r="AM556" s="11" t="s">
        <v>29</v>
      </c>
      <c r="AN556" s="11" t="s">
        <v>7656</v>
      </c>
      <c r="AO556" s="11" t="s">
        <v>7315</v>
      </c>
      <c r="AP556" s="11" t="s">
        <v>7323</v>
      </c>
      <c r="AQ556" s="11" t="s">
        <v>7314</v>
      </c>
    </row>
    <row r="557" spans="1:43" ht="30" x14ac:dyDescent="0.25">
      <c r="A557" s="10">
        <v>157</v>
      </c>
      <c r="B557" s="10">
        <v>1938</v>
      </c>
      <c r="C557" s="11" t="s">
        <v>6716</v>
      </c>
      <c r="D557" s="11" t="s">
        <v>441</v>
      </c>
      <c r="E557" s="11" t="s">
        <v>896</v>
      </c>
      <c r="F557" s="11" t="s">
        <v>96</v>
      </c>
      <c r="G557" s="11" t="s">
        <v>27</v>
      </c>
      <c r="H557" s="11" t="s">
        <v>6600</v>
      </c>
      <c r="I557" s="11" t="s">
        <v>97</v>
      </c>
      <c r="J557" s="11" t="s">
        <v>3474</v>
      </c>
      <c r="K557" s="11" t="s">
        <v>886</v>
      </c>
      <c r="L557" s="11" t="s">
        <v>101</v>
      </c>
      <c r="M557" s="11" t="s">
        <v>32</v>
      </c>
      <c r="N557" s="11" t="s">
        <v>244</v>
      </c>
      <c r="O557" s="11" t="s">
        <v>3624</v>
      </c>
      <c r="P557" s="11" t="s">
        <v>4490</v>
      </c>
      <c r="Q557" s="11" t="s">
        <v>5561</v>
      </c>
      <c r="R557" s="11" t="s">
        <v>4491</v>
      </c>
      <c r="S557" s="11" t="s">
        <v>4492</v>
      </c>
      <c r="T557" s="11" t="s">
        <v>4493</v>
      </c>
      <c r="U557" s="12">
        <v>43150</v>
      </c>
      <c r="W557" s="11" t="s">
        <v>5544</v>
      </c>
      <c r="X557" s="11" t="s">
        <v>29</v>
      </c>
      <c r="Y557" s="11" t="s">
        <v>29</v>
      </c>
      <c r="AB557" s="11" t="s">
        <v>3497</v>
      </c>
      <c r="AC557" s="11" t="s">
        <v>887</v>
      </c>
      <c r="AD557" s="11" t="s">
        <v>4863</v>
      </c>
      <c r="AE557" s="11" t="s">
        <v>29</v>
      </c>
      <c r="AF557" s="11" t="s">
        <v>5777</v>
      </c>
      <c r="AG557" s="11" t="s">
        <v>6974</v>
      </c>
      <c r="AH557" s="11" t="s">
        <v>6975</v>
      </c>
      <c r="AI557" s="11" t="s">
        <v>6976</v>
      </c>
      <c r="AJ557" s="11" t="s">
        <v>7090</v>
      </c>
      <c r="AK557" s="11" t="s">
        <v>7082</v>
      </c>
      <c r="AL557" s="11" t="s">
        <v>7164</v>
      </c>
      <c r="AM557" s="11" t="s">
        <v>29</v>
      </c>
      <c r="AN557" s="11" t="s">
        <v>7656</v>
      </c>
      <c r="AO557" s="11" t="s">
        <v>7315</v>
      </c>
      <c r="AP557" s="11" t="s">
        <v>7323</v>
      </c>
      <c r="AQ557" s="11" t="s">
        <v>7314</v>
      </c>
    </row>
    <row r="558" spans="1:43" ht="30" x14ac:dyDescent="0.25">
      <c r="A558" s="10">
        <v>336</v>
      </c>
      <c r="B558" s="10">
        <v>1047</v>
      </c>
      <c r="C558" s="11" t="s">
        <v>6716</v>
      </c>
      <c r="D558" s="11" t="s">
        <v>5031</v>
      </c>
      <c r="E558" s="11" t="s">
        <v>95</v>
      </c>
      <c r="F558" s="11" t="s">
        <v>2718</v>
      </c>
      <c r="G558" s="11" t="s">
        <v>27</v>
      </c>
      <c r="H558" s="11" t="s">
        <v>6700</v>
      </c>
      <c r="I558" s="11" t="s">
        <v>97</v>
      </c>
      <c r="J558" s="11" t="s">
        <v>3474</v>
      </c>
      <c r="K558" s="11" t="s">
        <v>4681</v>
      </c>
      <c r="L558" s="11" t="s">
        <v>4683</v>
      </c>
      <c r="M558" s="11" t="s">
        <v>32</v>
      </c>
      <c r="N558" s="11" t="s">
        <v>244</v>
      </c>
      <c r="O558" s="11" t="s">
        <v>3624</v>
      </c>
      <c r="P558" s="11" t="s">
        <v>888</v>
      </c>
      <c r="Q558" s="11" t="s">
        <v>34</v>
      </c>
      <c r="R558" s="11" t="s">
        <v>889</v>
      </c>
      <c r="S558" s="11" t="s">
        <v>890</v>
      </c>
      <c r="T558" s="11" t="s">
        <v>155</v>
      </c>
      <c r="U558" s="12">
        <v>41884</v>
      </c>
      <c r="W558" s="11" t="s">
        <v>891</v>
      </c>
      <c r="X558" s="11" t="s">
        <v>29</v>
      </c>
      <c r="Y558" s="11" t="s">
        <v>29</v>
      </c>
      <c r="Z558">
        <v>43272</v>
      </c>
      <c r="AB558" s="11" t="s">
        <v>4680</v>
      </c>
      <c r="AC558" s="11" t="s">
        <v>4682</v>
      </c>
      <c r="AD558" s="11" t="s">
        <v>4863</v>
      </c>
      <c r="AE558" s="11" t="s">
        <v>29</v>
      </c>
      <c r="AF558" s="11" t="s">
        <v>5853</v>
      </c>
      <c r="AG558" s="11" t="s">
        <v>6996</v>
      </c>
      <c r="AH558" s="11" t="s">
        <v>6975</v>
      </c>
      <c r="AI558" s="11" t="s">
        <v>6976</v>
      </c>
      <c r="AJ558" s="11" t="s">
        <v>7090</v>
      </c>
      <c r="AK558" s="11" t="s">
        <v>7082</v>
      </c>
      <c r="AL558" s="11" t="s">
        <v>7258</v>
      </c>
      <c r="AM558" s="11" t="s">
        <v>29</v>
      </c>
      <c r="AN558" s="11" t="s">
        <v>7656</v>
      </c>
      <c r="AO558" s="11" t="s">
        <v>29</v>
      </c>
      <c r="AP558" s="11" t="s">
        <v>7323</v>
      </c>
      <c r="AQ558" s="11" t="s">
        <v>7314</v>
      </c>
    </row>
    <row r="559" spans="1:43" ht="45" x14ac:dyDescent="0.25">
      <c r="A559" s="10">
        <v>245</v>
      </c>
      <c r="B559" s="10">
        <v>1546</v>
      </c>
      <c r="C559" s="11" t="s">
        <v>6694</v>
      </c>
      <c r="D559" s="11" t="s">
        <v>4858</v>
      </c>
      <c r="E559" s="11" t="s">
        <v>4259</v>
      </c>
      <c r="F559" s="11" t="s">
        <v>2031</v>
      </c>
      <c r="G559" s="11" t="s">
        <v>27</v>
      </c>
      <c r="H559" s="11" t="s">
        <v>6695</v>
      </c>
      <c r="I559" s="11" t="s">
        <v>2032</v>
      </c>
      <c r="J559" s="11" t="s">
        <v>3474</v>
      </c>
      <c r="K559" s="11" t="s">
        <v>2033</v>
      </c>
      <c r="L559" s="11" t="s">
        <v>892</v>
      </c>
      <c r="M559" s="11" t="s">
        <v>32</v>
      </c>
      <c r="N559" s="11" t="s">
        <v>7383</v>
      </c>
      <c r="O559" s="11" t="s">
        <v>3647</v>
      </c>
      <c r="P559" s="11" t="s">
        <v>2043</v>
      </c>
      <c r="Q559" s="11" t="s">
        <v>5561</v>
      </c>
      <c r="R559" s="11" t="s">
        <v>2044</v>
      </c>
      <c r="S559" s="11" t="s">
        <v>2045</v>
      </c>
      <c r="T559" s="11" t="s">
        <v>29</v>
      </c>
      <c r="U559" s="12">
        <v>41953</v>
      </c>
      <c r="W559" s="11" t="s">
        <v>2046</v>
      </c>
      <c r="X559" s="11" t="s">
        <v>29</v>
      </c>
      <c r="Y559" s="11" t="s">
        <v>29</v>
      </c>
      <c r="AB559" s="11" t="s">
        <v>2029</v>
      </c>
      <c r="AC559" s="11" t="s">
        <v>2034</v>
      </c>
      <c r="AD559" s="11" t="s">
        <v>29</v>
      </c>
      <c r="AE559" s="11" t="s">
        <v>29</v>
      </c>
      <c r="AF559" s="11" t="s">
        <v>6082</v>
      </c>
      <c r="AG559" s="11" t="s">
        <v>6993</v>
      </c>
      <c r="AH559" s="11" t="s">
        <v>6975</v>
      </c>
      <c r="AI559" s="11" t="s">
        <v>6976</v>
      </c>
      <c r="AJ559" s="11" t="s">
        <v>7090</v>
      </c>
      <c r="AK559" s="11" t="s">
        <v>7076</v>
      </c>
      <c r="AL559" s="11" t="s">
        <v>7145</v>
      </c>
      <c r="AM559" s="11" t="s">
        <v>29</v>
      </c>
      <c r="AN559" s="11" t="s">
        <v>6991</v>
      </c>
      <c r="AO559" s="11" t="s">
        <v>7326</v>
      </c>
      <c r="AP559" s="11" t="s">
        <v>7323</v>
      </c>
      <c r="AQ559" s="11" t="s">
        <v>7314</v>
      </c>
    </row>
    <row r="560" spans="1:43" ht="45" x14ac:dyDescent="0.25">
      <c r="A560" s="10">
        <v>245</v>
      </c>
      <c r="B560" s="10">
        <v>1544</v>
      </c>
      <c r="C560" s="11" t="s">
        <v>6694</v>
      </c>
      <c r="D560" s="11" t="s">
        <v>4858</v>
      </c>
      <c r="E560" s="11" t="s">
        <v>4259</v>
      </c>
      <c r="F560" s="11" t="s">
        <v>2031</v>
      </c>
      <c r="G560" s="11" t="s">
        <v>27</v>
      </c>
      <c r="H560" s="11" t="s">
        <v>6695</v>
      </c>
      <c r="I560" s="11" t="s">
        <v>2032</v>
      </c>
      <c r="J560" s="11" t="s">
        <v>3474</v>
      </c>
      <c r="K560" s="11" t="s">
        <v>2033</v>
      </c>
      <c r="L560" s="11" t="s">
        <v>892</v>
      </c>
      <c r="M560" s="11" t="s">
        <v>32</v>
      </c>
      <c r="N560" s="11" t="s">
        <v>7383</v>
      </c>
      <c r="O560" s="11" t="s">
        <v>3647</v>
      </c>
      <c r="P560" s="11" t="s">
        <v>2035</v>
      </c>
      <c r="Q560" s="11" t="s">
        <v>34</v>
      </c>
      <c r="R560" s="11" t="s">
        <v>2036</v>
      </c>
      <c r="S560" s="11" t="s">
        <v>2037</v>
      </c>
      <c r="T560" s="11" t="s">
        <v>29</v>
      </c>
      <c r="U560" s="12">
        <v>41953</v>
      </c>
      <c r="W560" s="11" t="s">
        <v>2038</v>
      </c>
      <c r="X560" s="11" t="s">
        <v>29</v>
      </c>
      <c r="Y560" s="11" t="s">
        <v>29</v>
      </c>
      <c r="AB560" s="11" t="s">
        <v>2029</v>
      </c>
      <c r="AC560" s="11" t="s">
        <v>2034</v>
      </c>
      <c r="AD560" s="11" t="s">
        <v>29</v>
      </c>
      <c r="AE560" s="11" t="s">
        <v>29</v>
      </c>
      <c r="AF560" s="11" t="s">
        <v>6082</v>
      </c>
      <c r="AG560" s="11" t="s">
        <v>6993</v>
      </c>
      <c r="AH560" s="11" t="s">
        <v>6975</v>
      </c>
      <c r="AI560" s="11" t="s">
        <v>6976</v>
      </c>
      <c r="AJ560" s="11" t="s">
        <v>7090</v>
      </c>
      <c r="AK560" s="11" t="s">
        <v>7076</v>
      </c>
      <c r="AL560" s="11" t="s">
        <v>7145</v>
      </c>
      <c r="AM560" s="11" t="s">
        <v>29</v>
      </c>
      <c r="AN560" s="11" t="s">
        <v>6991</v>
      </c>
      <c r="AO560" s="11" t="s">
        <v>7326</v>
      </c>
      <c r="AP560" s="11" t="s">
        <v>7323</v>
      </c>
      <c r="AQ560" s="11" t="s">
        <v>7314</v>
      </c>
    </row>
    <row r="561" spans="1:43" ht="45" x14ac:dyDescent="0.25">
      <c r="A561" s="10">
        <v>245</v>
      </c>
      <c r="B561" s="10">
        <v>1545</v>
      </c>
      <c r="C561" s="11" t="s">
        <v>6694</v>
      </c>
      <c r="D561" s="11" t="s">
        <v>4858</v>
      </c>
      <c r="E561" s="11" t="s">
        <v>4259</v>
      </c>
      <c r="F561" s="11" t="s">
        <v>2031</v>
      </c>
      <c r="G561" s="11" t="s">
        <v>27</v>
      </c>
      <c r="H561" s="11" t="s">
        <v>6695</v>
      </c>
      <c r="I561" s="11" t="s">
        <v>2032</v>
      </c>
      <c r="J561" s="11" t="s">
        <v>3474</v>
      </c>
      <c r="K561" s="11" t="s">
        <v>2033</v>
      </c>
      <c r="L561" s="11" t="s">
        <v>892</v>
      </c>
      <c r="M561" s="11" t="s">
        <v>32</v>
      </c>
      <c r="N561" s="11" t="s">
        <v>7383</v>
      </c>
      <c r="O561" s="11" t="s">
        <v>3647</v>
      </c>
      <c r="P561" s="11" t="s">
        <v>2039</v>
      </c>
      <c r="Q561" s="11" t="s">
        <v>34</v>
      </c>
      <c r="R561" s="11" t="s">
        <v>2040</v>
      </c>
      <c r="S561" s="11" t="s">
        <v>2041</v>
      </c>
      <c r="T561" s="11" t="s">
        <v>29</v>
      </c>
      <c r="U561" s="12">
        <v>41953</v>
      </c>
      <c r="W561" s="11" t="s">
        <v>2042</v>
      </c>
      <c r="X561" s="11" t="s">
        <v>29</v>
      </c>
      <c r="Y561" s="11" t="s">
        <v>29</v>
      </c>
      <c r="AB561" s="11" t="s">
        <v>2029</v>
      </c>
      <c r="AC561" s="11" t="s">
        <v>2034</v>
      </c>
      <c r="AD561" s="11" t="s">
        <v>29</v>
      </c>
      <c r="AE561" s="11" t="s">
        <v>29</v>
      </c>
      <c r="AF561" s="11" t="s">
        <v>6082</v>
      </c>
      <c r="AG561" s="11" t="s">
        <v>6993</v>
      </c>
      <c r="AH561" s="11" t="s">
        <v>6975</v>
      </c>
      <c r="AI561" s="11" t="s">
        <v>6976</v>
      </c>
      <c r="AJ561" s="11" t="s">
        <v>7090</v>
      </c>
      <c r="AK561" s="11" t="s">
        <v>7076</v>
      </c>
      <c r="AL561" s="11" t="s">
        <v>7145</v>
      </c>
      <c r="AM561" s="11" t="s">
        <v>29</v>
      </c>
      <c r="AN561" s="11" t="s">
        <v>6991</v>
      </c>
      <c r="AO561" s="11" t="s">
        <v>7326</v>
      </c>
      <c r="AP561" s="11" t="s">
        <v>7323</v>
      </c>
      <c r="AQ561" s="11" t="s">
        <v>7314</v>
      </c>
    </row>
    <row r="562" spans="1:43" ht="30" x14ac:dyDescent="0.25">
      <c r="A562" s="10">
        <v>261</v>
      </c>
      <c r="B562" s="10">
        <v>1090</v>
      </c>
      <c r="C562" s="11" t="s">
        <v>6607</v>
      </c>
      <c r="D562" s="11" t="s">
        <v>94</v>
      </c>
      <c r="E562" s="11" t="s">
        <v>2209</v>
      </c>
      <c r="F562" s="11" t="s">
        <v>96</v>
      </c>
      <c r="G562" s="11" t="s">
        <v>27</v>
      </c>
      <c r="H562" s="11" t="s">
        <v>6608</v>
      </c>
      <c r="I562" s="11" t="s">
        <v>97</v>
      </c>
      <c r="J562" s="11" t="s">
        <v>3781</v>
      </c>
      <c r="K562" s="11" t="s">
        <v>2210</v>
      </c>
      <c r="L562" s="11" t="s">
        <v>194</v>
      </c>
      <c r="M562" s="11" t="s">
        <v>32</v>
      </c>
      <c r="N562" s="11" t="s">
        <v>7380</v>
      </c>
      <c r="O562" s="11" t="s">
        <v>29</v>
      </c>
      <c r="P562" s="11" t="s">
        <v>1970</v>
      </c>
      <c r="Q562" s="11" t="s">
        <v>34</v>
      </c>
      <c r="R562" s="11" t="s">
        <v>1971</v>
      </c>
      <c r="S562" s="11" t="s">
        <v>1972</v>
      </c>
      <c r="T562" s="11" t="s">
        <v>29</v>
      </c>
      <c r="U562" s="12">
        <v>41778</v>
      </c>
      <c r="W562" s="11" t="s">
        <v>1973</v>
      </c>
      <c r="X562" s="11" t="s">
        <v>29</v>
      </c>
      <c r="Y562" s="11" t="s">
        <v>29</v>
      </c>
      <c r="AB562" s="11" t="s">
        <v>2208</v>
      </c>
      <c r="AC562" s="11" t="s">
        <v>6981</v>
      </c>
      <c r="AD562" s="11" t="s">
        <v>1969</v>
      </c>
      <c r="AE562" s="11" t="s">
        <v>7666</v>
      </c>
      <c r="AF562" s="11" t="s">
        <v>5709</v>
      </c>
      <c r="AG562" s="11" t="s">
        <v>6982</v>
      </c>
      <c r="AH562" s="11" t="s">
        <v>6975</v>
      </c>
      <c r="AI562" s="11" t="s">
        <v>6983</v>
      </c>
      <c r="AJ562" s="11" t="s">
        <v>7081</v>
      </c>
      <c r="AK562" s="11" t="s">
        <v>7082</v>
      </c>
      <c r="AL562" s="11" t="s">
        <v>1407</v>
      </c>
      <c r="AM562" s="11" t="s">
        <v>29</v>
      </c>
      <c r="AN562" s="11" t="s">
        <v>7661</v>
      </c>
      <c r="AO562" s="11" t="s">
        <v>7311</v>
      </c>
      <c r="AP562" s="11" t="s">
        <v>29</v>
      </c>
      <c r="AQ562" s="11" t="s">
        <v>7312</v>
      </c>
    </row>
    <row r="563" spans="1:43" ht="30" x14ac:dyDescent="0.25">
      <c r="A563" s="10">
        <v>261</v>
      </c>
      <c r="B563" s="10">
        <v>1584</v>
      </c>
      <c r="C563" s="11" t="s">
        <v>6607</v>
      </c>
      <c r="D563" s="11" t="s">
        <v>94</v>
      </c>
      <c r="E563" s="11" t="s">
        <v>2209</v>
      </c>
      <c r="F563" s="11" t="s">
        <v>96</v>
      </c>
      <c r="G563" s="11" t="s">
        <v>27</v>
      </c>
      <c r="H563" s="11" t="s">
        <v>6608</v>
      </c>
      <c r="I563" s="11" t="s">
        <v>97</v>
      </c>
      <c r="J563" s="11" t="s">
        <v>3781</v>
      </c>
      <c r="K563" s="11" t="s">
        <v>2210</v>
      </c>
      <c r="L563" s="11" t="s">
        <v>194</v>
      </c>
      <c r="M563" s="11" t="s">
        <v>32</v>
      </c>
      <c r="N563" s="11" t="s">
        <v>7380</v>
      </c>
      <c r="O563" s="11" t="s">
        <v>29</v>
      </c>
      <c r="P563" s="11" t="s">
        <v>2213</v>
      </c>
      <c r="Q563" s="11" t="s">
        <v>34</v>
      </c>
      <c r="R563" s="11" t="s">
        <v>2214</v>
      </c>
      <c r="S563" s="11" t="s">
        <v>2215</v>
      </c>
      <c r="T563" s="11" t="s">
        <v>29</v>
      </c>
      <c r="U563" s="12">
        <v>42156</v>
      </c>
      <c r="W563" s="11" t="s">
        <v>2216</v>
      </c>
      <c r="X563" s="11" t="s">
        <v>29</v>
      </c>
      <c r="Y563" s="11" t="s">
        <v>29</v>
      </c>
      <c r="AB563" s="11" t="s">
        <v>2208</v>
      </c>
      <c r="AC563" s="11" t="s">
        <v>6981</v>
      </c>
      <c r="AD563" s="11" t="s">
        <v>1969</v>
      </c>
      <c r="AE563" s="11" t="s">
        <v>7666</v>
      </c>
      <c r="AF563" s="11" t="s">
        <v>5709</v>
      </c>
      <c r="AG563" s="11" t="s">
        <v>6982</v>
      </c>
      <c r="AH563" s="11" t="s">
        <v>6975</v>
      </c>
      <c r="AI563" s="11" t="s">
        <v>6983</v>
      </c>
      <c r="AJ563" s="11" t="s">
        <v>7081</v>
      </c>
      <c r="AK563" s="11" t="s">
        <v>7082</v>
      </c>
      <c r="AL563" s="11" t="s">
        <v>1407</v>
      </c>
      <c r="AM563" s="11" t="s">
        <v>29</v>
      </c>
      <c r="AN563" s="11" t="s">
        <v>7661</v>
      </c>
      <c r="AO563" s="11" t="s">
        <v>7311</v>
      </c>
      <c r="AP563" s="11" t="s">
        <v>29</v>
      </c>
      <c r="AQ563" s="11" t="s">
        <v>7312</v>
      </c>
    </row>
    <row r="564" spans="1:43" ht="30" x14ac:dyDescent="0.25">
      <c r="A564" s="10">
        <v>261</v>
      </c>
      <c r="B564" s="10">
        <v>1597</v>
      </c>
      <c r="C564" s="11" t="s">
        <v>6607</v>
      </c>
      <c r="D564" s="11" t="s">
        <v>94</v>
      </c>
      <c r="E564" s="11" t="s">
        <v>2209</v>
      </c>
      <c r="F564" s="11" t="s">
        <v>96</v>
      </c>
      <c r="G564" s="11" t="s">
        <v>27</v>
      </c>
      <c r="H564" s="11" t="s">
        <v>6608</v>
      </c>
      <c r="I564" s="11" t="s">
        <v>97</v>
      </c>
      <c r="J564" s="11" t="s">
        <v>3781</v>
      </c>
      <c r="K564" s="11" t="s">
        <v>2210</v>
      </c>
      <c r="L564" s="11" t="s">
        <v>194</v>
      </c>
      <c r="M564" s="11" t="s">
        <v>32</v>
      </c>
      <c r="N564" s="11" t="s">
        <v>7380</v>
      </c>
      <c r="O564" s="11" t="s">
        <v>29</v>
      </c>
      <c r="P564" s="11" t="s">
        <v>2254</v>
      </c>
      <c r="Q564" s="11" t="s">
        <v>34</v>
      </c>
      <c r="R564" s="11" t="s">
        <v>2255</v>
      </c>
      <c r="S564" s="11" t="s">
        <v>2256</v>
      </c>
      <c r="T564" s="11" t="s">
        <v>29</v>
      </c>
      <c r="U564" s="12">
        <v>41918</v>
      </c>
      <c r="W564" s="11" t="s">
        <v>2257</v>
      </c>
      <c r="X564" s="11" t="s">
        <v>29</v>
      </c>
      <c r="Y564" s="11" t="s">
        <v>29</v>
      </c>
      <c r="AB564" s="11" t="s">
        <v>2208</v>
      </c>
      <c r="AC564" s="11" t="s">
        <v>6981</v>
      </c>
      <c r="AD564" s="11" t="s">
        <v>1969</v>
      </c>
      <c r="AE564" s="11" t="s">
        <v>7666</v>
      </c>
      <c r="AF564" s="11" t="s">
        <v>5709</v>
      </c>
      <c r="AG564" s="11" t="s">
        <v>6982</v>
      </c>
      <c r="AH564" s="11" t="s">
        <v>6975</v>
      </c>
      <c r="AI564" s="11" t="s">
        <v>6983</v>
      </c>
      <c r="AJ564" s="11" t="s">
        <v>7081</v>
      </c>
      <c r="AK564" s="11" t="s">
        <v>7082</v>
      </c>
      <c r="AL564" s="11" t="s">
        <v>1407</v>
      </c>
      <c r="AM564" s="11" t="s">
        <v>29</v>
      </c>
      <c r="AN564" s="11" t="s">
        <v>7661</v>
      </c>
      <c r="AO564" s="11" t="s">
        <v>7311</v>
      </c>
      <c r="AP564" s="11" t="s">
        <v>29</v>
      </c>
      <c r="AQ564" s="11" t="s">
        <v>7312</v>
      </c>
    </row>
    <row r="565" spans="1:43" ht="30" x14ac:dyDescent="0.25">
      <c r="A565" s="10">
        <v>261</v>
      </c>
      <c r="B565" s="10">
        <v>1585</v>
      </c>
      <c r="C565" s="11" t="s">
        <v>6607</v>
      </c>
      <c r="D565" s="11" t="s">
        <v>94</v>
      </c>
      <c r="E565" s="11" t="s">
        <v>2209</v>
      </c>
      <c r="F565" s="11" t="s">
        <v>96</v>
      </c>
      <c r="G565" s="11" t="s">
        <v>27</v>
      </c>
      <c r="H565" s="11" t="s">
        <v>6608</v>
      </c>
      <c r="I565" s="11" t="s">
        <v>97</v>
      </c>
      <c r="J565" s="11" t="s">
        <v>3781</v>
      </c>
      <c r="K565" s="11" t="s">
        <v>2210</v>
      </c>
      <c r="L565" s="11" t="s">
        <v>194</v>
      </c>
      <c r="M565" s="11" t="s">
        <v>32</v>
      </c>
      <c r="N565" s="11" t="s">
        <v>7380</v>
      </c>
      <c r="O565" s="11" t="s">
        <v>29</v>
      </c>
      <c r="P565" s="11" t="s">
        <v>2217</v>
      </c>
      <c r="Q565" s="11" t="s">
        <v>34</v>
      </c>
      <c r="R565" s="11" t="s">
        <v>671</v>
      </c>
      <c r="S565" s="11" t="s">
        <v>2218</v>
      </c>
      <c r="T565" s="11" t="s">
        <v>29</v>
      </c>
      <c r="U565" s="12">
        <v>41939</v>
      </c>
      <c r="W565" s="11" t="s">
        <v>2219</v>
      </c>
      <c r="X565" s="11" t="s">
        <v>29</v>
      </c>
      <c r="Y565" s="11" t="s">
        <v>29</v>
      </c>
      <c r="AB565" s="11" t="s">
        <v>2208</v>
      </c>
      <c r="AC565" s="11" t="s">
        <v>6981</v>
      </c>
      <c r="AD565" s="11" t="s">
        <v>1969</v>
      </c>
      <c r="AE565" s="11" t="s">
        <v>7666</v>
      </c>
      <c r="AF565" s="11" t="s">
        <v>5709</v>
      </c>
      <c r="AG565" s="11" t="s">
        <v>6982</v>
      </c>
      <c r="AH565" s="11" t="s">
        <v>6975</v>
      </c>
      <c r="AI565" s="11" t="s">
        <v>6983</v>
      </c>
      <c r="AJ565" s="11" t="s">
        <v>7081</v>
      </c>
      <c r="AK565" s="11" t="s">
        <v>7082</v>
      </c>
      <c r="AL565" s="11" t="s">
        <v>1407</v>
      </c>
      <c r="AM565" s="11" t="s">
        <v>29</v>
      </c>
      <c r="AN565" s="11" t="s">
        <v>7661</v>
      </c>
      <c r="AO565" s="11" t="s">
        <v>7311</v>
      </c>
      <c r="AP565" s="11" t="s">
        <v>29</v>
      </c>
      <c r="AQ565" s="11" t="s">
        <v>7312</v>
      </c>
    </row>
    <row r="566" spans="1:43" ht="30" x14ac:dyDescent="0.25">
      <c r="A566" s="10">
        <v>261</v>
      </c>
      <c r="B566" s="10">
        <v>1596</v>
      </c>
      <c r="C566" s="11" t="s">
        <v>6607</v>
      </c>
      <c r="D566" s="11" t="s">
        <v>94</v>
      </c>
      <c r="E566" s="11" t="s">
        <v>2209</v>
      </c>
      <c r="F566" s="11" t="s">
        <v>96</v>
      </c>
      <c r="G566" s="11" t="s">
        <v>27</v>
      </c>
      <c r="H566" s="11" t="s">
        <v>6608</v>
      </c>
      <c r="I566" s="11" t="s">
        <v>97</v>
      </c>
      <c r="J566" s="11" t="s">
        <v>3781</v>
      </c>
      <c r="K566" s="11" t="s">
        <v>2210</v>
      </c>
      <c r="L566" s="11" t="s">
        <v>194</v>
      </c>
      <c r="M566" s="11" t="s">
        <v>32</v>
      </c>
      <c r="N566" s="11" t="s">
        <v>7380</v>
      </c>
      <c r="O566" s="11" t="s">
        <v>29</v>
      </c>
      <c r="P566" s="11" t="s">
        <v>2250</v>
      </c>
      <c r="Q566" s="11" t="s">
        <v>34</v>
      </c>
      <c r="R566" s="11" t="s">
        <v>2251</v>
      </c>
      <c r="S566" s="11" t="s">
        <v>2252</v>
      </c>
      <c r="T566" s="11" t="s">
        <v>29</v>
      </c>
      <c r="U566" s="12">
        <v>42156</v>
      </c>
      <c r="W566" s="11" t="s">
        <v>2253</v>
      </c>
      <c r="X566" s="11" t="s">
        <v>29</v>
      </c>
      <c r="Y566" s="11" t="s">
        <v>29</v>
      </c>
      <c r="AB566" s="11" t="s">
        <v>2208</v>
      </c>
      <c r="AC566" s="11" t="s">
        <v>6981</v>
      </c>
      <c r="AD566" s="11" t="s">
        <v>1969</v>
      </c>
      <c r="AE566" s="11" t="s">
        <v>7666</v>
      </c>
      <c r="AF566" s="11" t="s">
        <v>5709</v>
      </c>
      <c r="AG566" s="11" t="s">
        <v>6982</v>
      </c>
      <c r="AH566" s="11" t="s">
        <v>6975</v>
      </c>
      <c r="AI566" s="11" t="s">
        <v>6983</v>
      </c>
      <c r="AJ566" s="11" t="s">
        <v>7081</v>
      </c>
      <c r="AK566" s="11" t="s">
        <v>7082</v>
      </c>
      <c r="AL566" s="11" t="s">
        <v>1407</v>
      </c>
      <c r="AM566" s="11" t="s">
        <v>29</v>
      </c>
      <c r="AN566" s="11" t="s">
        <v>7661</v>
      </c>
      <c r="AO566" s="11" t="s">
        <v>7311</v>
      </c>
      <c r="AP566" s="11" t="s">
        <v>29</v>
      </c>
      <c r="AQ566" s="11" t="s">
        <v>7312</v>
      </c>
    </row>
    <row r="567" spans="1:43" ht="30" x14ac:dyDescent="0.25">
      <c r="A567" s="10">
        <v>261</v>
      </c>
      <c r="B567" s="10">
        <v>1595</v>
      </c>
      <c r="C567" s="11" t="s">
        <v>6607</v>
      </c>
      <c r="D567" s="11" t="s">
        <v>94</v>
      </c>
      <c r="E567" s="11" t="s">
        <v>2209</v>
      </c>
      <c r="F567" s="11" t="s">
        <v>96</v>
      </c>
      <c r="G567" s="11" t="s">
        <v>27</v>
      </c>
      <c r="H567" s="11" t="s">
        <v>6608</v>
      </c>
      <c r="I567" s="11" t="s">
        <v>97</v>
      </c>
      <c r="J567" s="11" t="s">
        <v>3781</v>
      </c>
      <c r="K567" s="11" t="s">
        <v>2210</v>
      </c>
      <c r="L567" s="11" t="s">
        <v>194</v>
      </c>
      <c r="M567" s="11" t="s">
        <v>32</v>
      </c>
      <c r="N567" s="11" t="s">
        <v>7380</v>
      </c>
      <c r="O567" s="11" t="s">
        <v>29</v>
      </c>
      <c r="P567" s="11" t="s">
        <v>2247</v>
      </c>
      <c r="Q567" s="11" t="s">
        <v>34</v>
      </c>
      <c r="R567" s="11" t="s">
        <v>184</v>
      </c>
      <c r="S567" s="11" t="s">
        <v>2248</v>
      </c>
      <c r="T567" s="11" t="s">
        <v>29</v>
      </c>
      <c r="U567" s="12">
        <v>41855</v>
      </c>
      <c r="W567" s="11" t="s">
        <v>2249</v>
      </c>
      <c r="X567" s="11" t="s">
        <v>29</v>
      </c>
      <c r="Y567" s="11" t="s">
        <v>29</v>
      </c>
      <c r="AB567" s="11" t="s">
        <v>2208</v>
      </c>
      <c r="AC567" s="11" t="s">
        <v>6981</v>
      </c>
      <c r="AD567" s="11" t="s">
        <v>1969</v>
      </c>
      <c r="AE567" s="11" t="s">
        <v>7666</v>
      </c>
      <c r="AF567" s="11" t="s">
        <v>5709</v>
      </c>
      <c r="AG567" s="11" t="s">
        <v>6982</v>
      </c>
      <c r="AH567" s="11" t="s">
        <v>6975</v>
      </c>
      <c r="AI567" s="11" t="s">
        <v>6983</v>
      </c>
      <c r="AJ567" s="11" t="s">
        <v>7081</v>
      </c>
      <c r="AK567" s="11" t="s">
        <v>7082</v>
      </c>
      <c r="AL567" s="11" t="s">
        <v>1407</v>
      </c>
      <c r="AM567" s="11" t="s">
        <v>29</v>
      </c>
      <c r="AN567" s="11" t="s">
        <v>7661</v>
      </c>
      <c r="AO567" s="11" t="s">
        <v>7311</v>
      </c>
      <c r="AP567" s="11" t="s">
        <v>29</v>
      </c>
      <c r="AQ567" s="11" t="s">
        <v>7312</v>
      </c>
    </row>
    <row r="568" spans="1:43" ht="30" x14ac:dyDescent="0.25">
      <c r="A568" s="10">
        <v>261</v>
      </c>
      <c r="B568" s="10">
        <v>1594</v>
      </c>
      <c r="C568" s="11" t="s">
        <v>6607</v>
      </c>
      <c r="D568" s="11" t="s">
        <v>94</v>
      </c>
      <c r="E568" s="11" t="s">
        <v>2209</v>
      </c>
      <c r="F568" s="11" t="s">
        <v>96</v>
      </c>
      <c r="G568" s="11" t="s">
        <v>27</v>
      </c>
      <c r="H568" s="11" t="s">
        <v>6608</v>
      </c>
      <c r="I568" s="11" t="s">
        <v>97</v>
      </c>
      <c r="J568" s="11" t="s">
        <v>3781</v>
      </c>
      <c r="K568" s="11" t="s">
        <v>2210</v>
      </c>
      <c r="L568" s="11" t="s">
        <v>194</v>
      </c>
      <c r="M568" s="11" t="s">
        <v>32</v>
      </c>
      <c r="N568" s="11" t="s">
        <v>7380</v>
      </c>
      <c r="O568" s="11" t="s">
        <v>29</v>
      </c>
      <c r="P568" s="11" t="s">
        <v>2244</v>
      </c>
      <c r="Q568" s="11" t="s">
        <v>34</v>
      </c>
      <c r="R568" s="11" t="s">
        <v>1006</v>
      </c>
      <c r="S568" s="11" t="s">
        <v>2245</v>
      </c>
      <c r="T568" s="11" t="s">
        <v>561</v>
      </c>
      <c r="U568" s="12">
        <v>42278</v>
      </c>
      <c r="W568" s="11" t="s">
        <v>2246</v>
      </c>
      <c r="X568" s="11" t="s">
        <v>29</v>
      </c>
      <c r="Y568" s="11" t="s">
        <v>29</v>
      </c>
      <c r="AB568" s="11" t="s">
        <v>2208</v>
      </c>
      <c r="AC568" s="11" t="s">
        <v>6981</v>
      </c>
      <c r="AD568" s="11" t="s">
        <v>1969</v>
      </c>
      <c r="AE568" s="11" t="s">
        <v>7666</v>
      </c>
      <c r="AF568" s="11" t="s">
        <v>5709</v>
      </c>
      <c r="AG568" s="11" t="s">
        <v>6982</v>
      </c>
      <c r="AH568" s="11" t="s">
        <v>6975</v>
      </c>
      <c r="AI568" s="11" t="s">
        <v>6983</v>
      </c>
      <c r="AJ568" s="11" t="s">
        <v>7081</v>
      </c>
      <c r="AK568" s="11" t="s">
        <v>7082</v>
      </c>
      <c r="AL568" s="11" t="s">
        <v>1407</v>
      </c>
      <c r="AM568" s="11" t="s">
        <v>29</v>
      </c>
      <c r="AN568" s="11" t="s">
        <v>7661</v>
      </c>
      <c r="AO568" s="11" t="s">
        <v>7311</v>
      </c>
      <c r="AP568" s="11" t="s">
        <v>29</v>
      </c>
      <c r="AQ568" s="11" t="s">
        <v>7312</v>
      </c>
    </row>
    <row r="569" spans="1:43" ht="30" x14ac:dyDescent="0.25">
      <c r="A569" s="10">
        <v>261</v>
      </c>
      <c r="B569" s="10">
        <v>1593</v>
      </c>
      <c r="C569" s="11" t="s">
        <v>6607</v>
      </c>
      <c r="D569" s="11" t="s">
        <v>94</v>
      </c>
      <c r="E569" s="11" t="s">
        <v>2209</v>
      </c>
      <c r="F569" s="11" t="s">
        <v>96</v>
      </c>
      <c r="G569" s="11" t="s">
        <v>27</v>
      </c>
      <c r="H569" s="11" t="s">
        <v>6608</v>
      </c>
      <c r="I569" s="11" t="s">
        <v>97</v>
      </c>
      <c r="J569" s="11" t="s">
        <v>3781</v>
      </c>
      <c r="K569" s="11" t="s">
        <v>2210</v>
      </c>
      <c r="L569" s="11" t="s">
        <v>194</v>
      </c>
      <c r="M569" s="11" t="s">
        <v>32</v>
      </c>
      <c r="N569" s="11" t="s">
        <v>7380</v>
      </c>
      <c r="O569" s="11" t="s">
        <v>29</v>
      </c>
      <c r="P569" s="11" t="s">
        <v>2241</v>
      </c>
      <c r="Q569" s="11" t="s">
        <v>34</v>
      </c>
      <c r="R569" s="11" t="s">
        <v>406</v>
      </c>
      <c r="S569" s="11" t="s">
        <v>2242</v>
      </c>
      <c r="T569" s="11" t="s">
        <v>288</v>
      </c>
      <c r="U569" s="12">
        <v>42102</v>
      </c>
      <c r="V569">
        <v>43661</v>
      </c>
      <c r="W569" s="11" t="s">
        <v>2243</v>
      </c>
      <c r="X569" s="11" t="s">
        <v>29</v>
      </c>
      <c r="Y569" s="11" t="s">
        <v>29</v>
      </c>
      <c r="AB569" s="11" t="s">
        <v>2208</v>
      </c>
      <c r="AC569" s="11" t="s">
        <v>6981</v>
      </c>
      <c r="AD569" s="11" t="s">
        <v>1969</v>
      </c>
      <c r="AE569" s="11" t="s">
        <v>7666</v>
      </c>
      <c r="AF569" s="11" t="s">
        <v>5709</v>
      </c>
      <c r="AG569" s="11" t="s">
        <v>6982</v>
      </c>
      <c r="AH569" s="11" t="s">
        <v>6975</v>
      </c>
      <c r="AI569" s="11" t="s">
        <v>6983</v>
      </c>
      <c r="AJ569" s="11" t="s">
        <v>7081</v>
      </c>
      <c r="AK569" s="11" t="s">
        <v>7082</v>
      </c>
      <c r="AL569" s="11" t="s">
        <v>1407</v>
      </c>
      <c r="AM569" s="11" t="s">
        <v>29</v>
      </c>
      <c r="AN569" s="11" t="s">
        <v>7661</v>
      </c>
      <c r="AO569" s="11" t="s">
        <v>7311</v>
      </c>
      <c r="AP569" s="11" t="s">
        <v>29</v>
      </c>
      <c r="AQ569" s="11" t="s">
        <v>7312</v>
      </c>
    </row>
    <row r="570" spans="1:43" ht="30" x14ac:dyDescent="0.25">
      <c r="A570" s="10">
        <v>261</v>
      </c>
      <c r="B570" s="10">
        <v>1592</v>
      </c>
      <c r="C570" s="11" t="s">
        <v>6607</v>
      </c>
      <c r="D570" s="11" t="s">
        <v>94</v>
      </c>
      <c r="E570" s="11" t="s">
        <v>2209</v>
      </c>
      <c r="F570" s="11" t="s">
        <v>96</v>
      </c>
      <c r="G570" s="11" t="s">
        <v>27</v>
      </c>
      <c r="H570" s="11" t="s">
        <v>6608</v>
      </c>
      <c r="I570" s="11" t="s">
        <v>97</v>
      </c>
      <c r="J570" s="11" t="s">
        <v>3781</v>
      </c>
      <c r="K570" s="11" t="s">
        <v>2210</v>
      </c>
      <c r="L570" s="11" t="s">
        <v>194</v>
      </c>
      <c r="M570" s="11" t="s">
        <v>32</v>
      </c>
      <c r="N570" s="11" t="s">
        <v>7380</v>
      </c>
      <c r="O570" s="11" t="s">
        <v>29</v>
      </c>
      <c r="P570" s="11" t="s">
        <v>2237</v>
      </c>
      <c r="Q570" s="11" t="s">
        <v>34</v>
      </c>
      <c r="R570" s="11" t="s">
        <v>2238</v>
      </c>
      <c r="S570" s="11" t="s">
        <v>2239</v>
      </c>
      <c r="T570" s="11" t="s">
        <v>1507</v>
      </c>
      <c r="U570" s="12">
        <v>42156</v>
      </c>
      <c r="V570" s="12"/>
      <c r="W570" s="11" t="s">
        <v>2240</v>
      </c>
      <c r="X570" s="11" t="s">
        <v>29</v>
      </c>
      <c r="Y570" s="11" t="s">
        <v>29</v>
      </c>
      <c r="AB570" s="11" t="s">
        <v>2208</v>
      </c>
      <c r="AC570" s="11" t="s">
        <v>6981</v>
      </c>
      <c r="AD570" s="11" t="s">
        <v>1969</v>
      </c>
      <c r="AE570" s="11" t="s">
        <v>7666</v>
      </c>
      <c r="AF570" s="11" t="s">
        <v>5709</v>
      </c>
      <c r="AG570" s="11" t="s">
        <v>6982</v>
      </c>
      <c r="AH570" s="11" t="s">
        <v>6975</v>
      </c>
      <c r="AI570" s="11" t="s">
        <v>6983</v>
      </c>
      <c r="AJ570" s="11" t="s">
        <v>7081</v>
      </c>
      <c r="AK570" s="11" t="s">
        <v>7082</v>
      </c>
      <c r="AL570" s="11" t="s">
        <v>1407</v>
      </c>
      <c r="AM570" s="11" t="s">
        <v>29</v>
      </c>
      <c r="AN570" s="11" t="s">
        <v>7661</v>
      </c>
      <c r="AO570" s="11" t="s">
        <v>7311</v>
      </c>
      <c r="AP570" s="11" t="s">
        <v>29</v>
      </c>
      <c r="AQ570" s="11" t="s">
        <v>7312</v>
      </c>
    </row>
    <row r="571" spans="1:43" ht="30" x14ac:dyDescent="0.25">
      <c r="A571" s="10">
        <v>261</v>
      </c>
      <c r="B571" s="10">
        <v>1591</v>
      </c>
      <c r="C571" s="11" t="s">
        <v>6607</v>
      </c>
      <c r="D571" s="11" t="s">
        <v>94</v>
      </c>
      <c r="E571" s="11" t="s">
        <v>2209</v>
      </c>
      <c r="F571" s="11" t="s">
        <v>96</v>
      </c>
      <c r="G571" s="11" t="s">
        <v>27</v>
      </c>
      <c r="H571" s="11" t="s">
        <v>6608</v>
      </c>
      <c r="I571" s="11" t="s">
        <v>97</v>
      </c>
      <c r="J571" s="11" t="s">
        <v>3781</v>
      </c>
      <c r="K571" s="11" t="s">
        <v>2210</v>
      </c>
      <c r="L571" s="11" t="s">
        <v>194</v>
      </c>
      <c r="M571" s="11" t="s">
        <v>32</v>
      </c>
      <c r="N571" s="11" t="s">
        <v>7380</v>
      </c>
      <c r="O571" s="11" t="s">
        <v>29</v>
      </c>
      <c r="P571" s="11" t="s">
        <v>2233</v>
      </c>
      <c r="Q571" s="11" t="s">
        <v>34</v>
      </c>
      <c r="R571" s="11" t="s">
        <v>2234</v>
      </c>
      <c r="S571" s="11" t="s">
        <v>2235</v>
      </c>
      <c r="T571" s="11" t="s">
        <v>29</v>
      </c>
      <c r="U571" s="12">
        <v>42233</v>
      </c>
      <c r="W571" s="11" t="s">
        <v>2236</v>
      </c>
      <c r="X571" s="11" t="s">
        <v>29</v>
      </c>
      <c r="Y571" s="11" t="s">
        <v>29</v>
      </c>
      <c r="AB571" s="11" t="s">
        <v>2208</v>
      </c>
      <c r="AC571" s="11" t="s">
        <v>6981</v>
      </c>
      <c r="AD571" s="11" t="s">
        <v>1969</v>
      </c>
      <c r="AE571" s="11" t="s">
        <v>7666</v>
      </c>
      <c r="AF571" s="11" t="s">
        <v>5709</v>
      </c>
      <c r="AG571" s="11" t="s">
        <v>6982</v>
      </c>
      <c r="AH571" s="11" t="s">
        <v>6975</v>
      </c>
      <c r="AI571" s="11" t="s">
        <v>6983</v>
      </c>
      <c r="AJ571" s="11" t="s">
        <v>7081</v>
      </c>
      <c r="AK571" s="11" t="s">
        <v>7082</v>
      </c>
      <c r="AL571" s="11" t="s">
        <v>1407</v>
      </c>
      <c r="AM571" s="11" t="s">
        <v>29</v>
      </c>
      <c r="AN571" s="11" t="s">
        <v>7661</v>
      </c>
      <c r="AO571" s="11" t="s">
        <v>7311</v>
      </c>
      <c r="AP571" s="11" t="s">
        <v>29</v>
      </c>
      <c r="AQ571" s="11" t="s">
        <v>7312</v>
      </c>
    </row>
    <row r="572" spans="1:43" ht="30" x14ac:dyDescent="0.25">
      <c r="A572" s="10">
        <v>261</v>
      </c>
      <c r="B572" s="10">
        <v>1598</v>
      </c>
      <c r="C572" s="11" t="s">
        <v>6607</v>
      </c>
      <c r="D572" s="11" t="s">
        <v>94</v>
      </c>
      <c r="E572" s="11" t="s">
        <v>2209</v>
      </c>
      <c r="F572" s="11" t="s">
        <v>96</v>
      </c>
      <c r="G572" s="11" t="s">
        <v>27</v>
      </c>
      <c r="H572" s="11" t="s">
        <v>6608</v>
      </c>
      <c r="I572" s="11" t="s">
        <v>97</v>
      </c>
      <c r="J572" s="11" t="s">
        <v>3781</v>
      </c>
      <c r="K572" s="11" t="s">
        <v>2210</v>
      </c>
      <c r="L572" s="11" t="s">
        <v>194</v>
      </c>
      <c r="M572" s="11" t="s">
        <v>32</v>
      </c>
      <c r="N572" s="11" t="s">
        <v>7380</v>
      </c>
      <c r="O572" s="11" t="s">
        <v>29</v>
      </c>
      <c r="P572" s="11" t="s">
        <v>2258</v>
      </c>
      <c r="Q572" s="11" t="s">
        <v>34</v>
      </c>
      <c r="R572" s="11" t="s">
        <v>423</v>
      </c>
      <c r="S572" s="11" t="s">
        <v>2259</v>
      </c>
      <c r="T572" s="11" t="s">
        <v>29</v>
      </c>
      <c r="U572" s="12">
        <v>41918</v>
      </c>
      <c r="W572" s="11" t="s">
        <v>2260</v>
      </c>
      <c r="X572" s="11" t="s">
        <v>29</v>
      </c>
      <c r="Y572" s="11" t="s">
        <v>29</v>
      </c>
      <c r="AB572" s="11" t="s">
        <v>2208</v>
      </c>
      <c r="AC572" s="11" t="s">
        <v>6981</v>
      </c>
      <c r="AD572" s="11" t="s">
        <v>1969</v>
      </c>
      <c r="AE572" s="11" t="s">
        <v>7666</v>
      </c>
      <c r="AF572" s="11" t="s">
        <v>5709</v>
      </c>
      <c r="AG572" s="11" t="s">
        <v>6982</v>
      </c>
      <c r="AH572" s="11" t="s">
        <v>6975</v>
      </c>
      <c r="AI572" s="11" t="s">
        <v>6983</v>
      </c>
      <c r="AJ572" s="11" t="s">
        <v>7081</v>
      </c>
      <c r="AK572" s="11" t="s">
        <v>7082</v>
      </c>
      <c r="AL572" s="11" t="s">
        <v>1407</v>
      </c>
      <c r="AM572" s="11" t="s">
        <v>29</v>
      </c>
      <c r="AN572" s="11" t="s">
        <v>7661</v>
      </c>
      <c r="AO572" s="11" t="s">
        <v>7311</v>
      </c>
      <c r="AP572" s="11" t="s">
        <v>29</v>
      </c>
      <c r="AQ572" s="11" t="s">
        <v>7312</v>
      </c>
    </row>
    <row r="573" spans="1:43" ht="30" x14ac:dyDescent="0.25">
      <c r="A573" s="10">
        <v>261</v>
      </c>
      <c r="B573" s="10">
        <v>1785</v>
      </c>
      <c r="C573" s="11" t="s">
        <v>6607</v>
      </c>
      <c r="D573" s="11" t="s">
        <v>94</v>
      </c>
      <c r="E573" s="11" t="s">
        <v>2209</v>
      </c>
      <c r="F573" s="11" t="s">
        <v>96</v>
      </c>
      <c r="G573" s="11" t="s">
        <v>27</v>
      </c>
      <c r="H573" s="11" t="s">
        <v>6608</v>
      </c>
      <c r="I573" s="11" t="s">
        <v>97</v>
      </c>
      <c r="J573" s="11" t="s">
        <v>3781</v>
      </c>
      <c r="K573" s="11" t="s">
        <v>2210</v>
      </c>
      <c r="L573" s="11" t="s">
        <v>194</v>
      </c>
      <c r="M573" s="11" t="s">
        <v>32</v>
      </c>
      <c r="N573" s="11" t="s">
        <v>7380</v>
      </c>
      <c r="O573" s="11" t="s">
        <v>29</v>
      </c>
      <c r="P573" s="11" t="s">
        <v>5026</v>
      </c>
      <c r="Q573" s="11" t="s">
        <v>5561</v>
      </c>
      <c r="R573" s="11" t="s">
        <v>5027</v>
      </c>
      <c r="S573" s="11" t="s">
        <v>5028</v>
      </c>
      <c r="T573" s="11" t="s">
        <v>29</v>
      </c>
      <c r="U573" s="12">
        <v>42814</v>
      </c>
      <c r="W573" s="11" t="s">
        <v>5488</v>
      </c>
      <c r="X573" s="11" t="s">
        <v>29</v>
      </c>
      <c r="Y573" s="11" t="s">
        <v>29</v>
      </c>
      <c r="AB573" s="11" t="s">
        <v>2208</v>
      </c>
      <c r="AC573" s="11" t="s">
        <v>6981</v>
      </c>
      <c r="AD573" s="11" t="s">
        <v>1969</v>
      </c>
      <c r="AE573" s="11" t="s">
        <v>7666</v>
      </c>
      <c r="AF573" s="11" t="s">
        <v>5709</v>
      </c>
      <c r="AG573" s="11" t="s">
        <v>6982</v>
      </c>
      <c r="AH573" s="11" t="s">
        <v>6975</v>
      </c>
      <c r="AI573" s="11" t="s">
        <v>6983</v>
      </c>
      <c r="AJ573" s="11" t="s">
        <v>7081</v>
      </c>
      <c r="AK573" s="11" t="s">
        <v>7082</v>
      </c>
      <c r="AL573" s="11" t="s">
        <v>1407</v>
      </c>
      <c r="AM573" s="11" t="s">
        <v>29</v>
      </c>
      <c r="AN573" s="11" t="s">
        <v>7661</v>
      </c>
      <c r="AO573" s="11" t="s">
        <v>7311</v>
      </c>
      <c r="AP573" s="11" t="s">
        <v>29</v>
      </c>
      <c r="AQ573" s="11" t="s">
        <v>7312</v>
      </c>
    </row>
    <row r="574" spans="1:43" ht="30" x14ac:dyDescent="0.25">
      <c r="A574" s="10">
        <v>261</v>
      </c>
      <c r="B574" s="10">
        <v>1587</v>
      </c>
      <c r="C574" s="11" t="s">
        <v>6607</v>
      </c>
      <c r="D574" s="11" t="s">
        <v>94</v>
      </c>
      <c r="E574" s="11" t="s">
        <v>2209</v>
      </c>
      <c r="F574" s="11" t="s">
        <v>96</v>
      </c>
      <c r="G574" s="11" t="s">
        <v>27</v>
      </c>
      <c r="H574" s="11" t="s">
        <v>6608</v>
      </c>
      <c r="I574" s="11" t="s">
        <v>97</v>
      </c>
      <c r="J574" s="11" t="s">
        <v>3781</v>
      </c>
      <c r="K574" s="11" t="s">
        <v>2210</v>
      </c>
      <c r="L574" s="11" t="s">
        <v>194</v>
      </c>
      <c r="M574" s="11" t="s">
        <v>32</v>
      </c>
      <c r="N574" s="11" t="s">
        <v>7380</v>
      </c>
      <c r="O574" s="11" t="s">
        <v>29</v>
      </c>
      <c r="P574" s="11" t="s">
        <v>2224</v>
      </c>
      <c r="Q574" s="11" t="s">
        <v>34</v>
      </c>
      <c r="R574" s="11" t="s">
        <v>286</v>
      </c>
      <c r="S574" s="11" t="s">
        <v>2225</v>
      </c>
      <c r="T574" s="11" t="s">
        <v>29</v>
      </c>
      <c r="U574" s="12">
        <v>42016</v>
      </c>
      <c r="W574" s="11" t="s">
        <v>2226</v>
      </c>
      <c r="X574" s="11" t="s">
        <v>29</v>
      </c>
      <c r="Y574" s="11" t="s">
        <v>29</v>
      </c>
      <c r="AB574" s="11" t="s">
        <v>2208</v>
      </c>
      <c r="AC574" s="11" t="s">
        <v>6981</v>
      </c>
      <c r="AD574" s="11" t="s">
        <v>1969</v>
      </c>
      <c r="AE574" s="11" t="s">
        <v>7666</v>
      </c>
      <c r="AF574" s="11" t="s">
        <v>5709</v>
      </c>
      <c r="AG574" s="11" t="s">
        <v>6982</v>
      </c>
      <c r="AH574" s="11" t="s">
        <v>6975</v>
      </c>
      <c r="AI574" s="11" t="s">
        <v>6983</v>
      </c>
      <c r="AJ574" s="11" t="s">
        <v>7081</v>
      </c>
      <c r="AK574" s="11" t="s">
        <v>7082</v>
      </c>
      <c r="AL574" s="11" t="s">
        <v>1407</v>
      </c>
      <c r="AM574" s="11" t="s">
        <v>29</v>
      </c>
      <c r="AN574" s="11" t="s">
        <v>7661</v>
      </c>
      <c r="AO574" s="11" t="s">
        <v>7311</v>
      </c>
      <c r="AP574" s="11" t="s">
        <v>29</v>
      </c>
      <c r="AQ574" s="11" t="s">
        <v>7312</v>
      </c>
    </row>
    <row r="575" spans="1:43" ht="45" x14ac:dyDescent="0.25">
      <c r="A575" s="10">
        <v>261</v>
      </c>
      <c r="B575" s="10">
        <v>1967</v>
      </c>
      <c r="C575" s="11" t="s">
        <v>6607</v>
      </c>
      <c r="D575" s="11" t="s">
        <v>94</v>
      </c>
      <c r="E575" s="11" t="s">
        <v>2209</v>
      </c>
      <c r="F575" s="11" t="s">
        <v>96</v>
      </c>
      <c r="G575" s="11" t="s">
        <v>27</v>
      </c>
      <c r="H575" s="11" t="s">
        <v>6608</v>
      </c>
      <c r="I575" s="11" t="s">
        <v>97</v>
      </c>
      <c r="J575" s="11" t="s">
        <v>3781</v>
      </c>
      <c r="K575" s="11" t="s">
        <v>2210</v>
      </c>
      <c r="L575" s="11" t="s">
        <v>194</v>
      </c>
      <c r="M575" s="11" t="s">
        <v>32</v>
      </c>
      <c r="N575" s="11" t="s">
        <v>7380</v>
      </c>
      <c r="O575" s="11" t="s">
        <v>29</v>
      </c>
      <c r="P575" s="11" t="s">
        <v>4706</v>
      </c>
      <c r="Q575" s="11" t="s">
        <v>34</v>
      </c>
      <c r="R575" s="11" t="s">
        <v>2149</v>
      </c>
      <c r="S575" s="11" t="s">
        <v>4659</v>
      </c>
      <c r="T575" s="11" t="s">
        <v>4660</v>
      </c>
      <c r="U575" s="12">
        <v>43234</v>
      </c>
      <c r="W575" s="11" t="s">
        <v>4661</v>
      </c>
      <c r="X575" s="11" t="s">
        <v>29</v>
      </c>
      <c r="Y575" s="11" t="s">
        <v>29</v>
      </c>
      <c r="AB575" s="11" t="s">
        <v>2208</v>
      </c>
      <c r="AC575" s="11" t="s">
        <v>6981</v>
      </c>
      <c r="AD575" s="11" t="s">
        <v>1969</v>
      </c>
      <c r="AE575" s="11" t="s">
        <v>7666</v>
      </c>
      <c r="AF575" s="11" t="s">
        <v>5709</v>
      </c>
      <c r="AG575" s="11" t="s">
        <v>6982</v>
      </c>
      <c r="AH575" s="11" t="s">
        <v>6975</v>
      </c>
      <c r="AI575" s="11" t="s">
        <v>6983</v>
      </c>
      <c r="AJ575" s="11" t="s">
        <v>7081</v>
      </c>
      <c r="AK575" s="11" t="s">
        <v>7082</v>
      </c>
      <c r="AL575" s="11" t="s">
        <v>1407</v>
      </c>
      <c r="AM575" s="11" t="s">
        <v>29</v>
      </c>
      <c r="AN575" s="11" t="s">
        <v>7661</v>
      </c>
      <c r="AO575" s="11" t="s">
        <v>7311</v>
      </c>
      <c r="AP575" s="11" t="s">
        <v>29</v>
      </c>
      <c r="AQ575" s="11" t="s">
        <v>7312</v>
      </c>
    </row>
    <row r="576" spans="1:43" ht="30" x14ac:dyDescent="0.25">
      <c r="A576" s="10">
        <v>261</v>
      </c>
      <c r="B576" s="10">
        <v>1583</v>
      </c>
      <c r="C576" s="11" t="s">
        <v>6607</v>
      </c>
      <c r="D576" s="11" t="s">
        <v>94</v>
      </c>
      <c r="E576" s="11" t="s">
        <v>2209</v>
      </c>
      <c r="F576" s="11" t="s">
        <v>96</v>
      </c>
      <c r="G576" s="11" t="s">
        <v>27</v>
      </c>
      <c r="H576" s="11" t="s">
        <v>6608</v>
      </c>
      <c r="I576" s="11" t="s">
        <v>97</v>
      </c>
      <c r="J576" s="11" t="s">
        <v>3781</v>
      </c>
      <c r="K576" s="11" t="s">
        <v>2210</v>
      </c>
      <c r="L576" s="11" t="s">
        <v>194</v>
      </c>
      <c r="M576" s="11" t="s">
        <v>32</v>
      </c>
      <c r="N576" s="11" t="s">
        <v>7380</v>
      </c>
      <c r="O576" s="11" t="s">
        <v>29</v>
      </c>
      <c r="P576" s="11" t="s">
        <v>2211</v>
      </c>
      <c r="Q576" s="11" t="s">
        <v>34</v>
      </c>
      <c r="R576" s="11" t="s">
        <v>672</v>
      </c>
      <c r="S576" s="11" t="s">
        <v>201</v>
      </c>
      <c r="T576" s="11" t="s">
        <v>591</v>
      </c>
      <c r="U576" s="12">
        <v>42415</v>
      </c>
      <c r="W576" s="11" t="s">
        <v>2212</v>
      </c>
      <c r="X576" s="11" t="s">
        <v>29</v>
      </c>
      <c r="Y576" s="11" t="s">
        <v>29</v>
      </c>
      <c r="AB576" s="11" t="s">
        <v>2208</v>
      </c>
      <c r="AC576" s="11" t="s">
        <v>6981</v>
      </c>
      <c r="AD576" s="11" t="s">
        <v>1969</v>
      </c>
      <c r="AE576" s="11" t="s">
        <v>7666</v>
      </c>
      <c r="AF576" s="11" t="s">
        <v>5709</v>
      </c>
      <c r="AG576" s="11" t="s">
        <v>6982</v>
      </c>
      <c r="AH576" s="11" t="s">
        <v>6975</v>
      </c>
      <c r="AI576" s="11" t="s">
        <v>6983</v>
      </c>
      <c r="AJ576" s="11" t="s">
        <v>7081</v>
      </c>
      <c r="AK576" s="11" t="s">
        <v>7082</v>
      </c>
      <c r="AL576" s="11" t="s">
        <v>1407</v>
      </c>
      <c r="AM576" s="11" t="s">
        <v>29</v>
      </c>
      <c r="AN576" s="11" t="s">
        <v>7661</v>
      </c>
      <c r="AO576" s="11" t="s">
        <v>7311</v>
      </c>
      <c r="AP576" s="11" t="s">
        <v>29</v>
      </c>
      <c r="AQ576" s="11" t="s">
        <v>7312</v>
      </c>
    </row>
    <row r="577" spans="1:43" ht="30" x14ac:dyDescent="0.25">
      <c r="A577" s="10">
        <v>261</v>
      </c>
      <c r="B577" s="10">
        <v>1586</v>
      </c>
      <c r="C577" s="11" t="s">
        <v>6607</v>
      </c>
      <c r="D577" s="11" t="s">
        <v>94</v>
      </c>
      <c r="E577" s="11" t="s">
        <v>2209</v>
      </c>
      <c r="F577" s="11" t="s">
        <v>96</v>
      </c>
      <c r="G577" s="11" t="s">
        <v>27</v>
      </c>
      <c r="H577" s="11" t="s">
        <v>6608</v>
      </c>
      <c r="I577" s="11" t="s">
        <v>97</v>
      </c>
      <c r="J577" s="11" t="s">
        <v>3781</v>
      </c>
      <c r="K577" s="11" t="s">
        <v>2210</v>
      </c>
      <c r="L577" s="11" t="s">
        <v>194</v>
      </c>
      <c r="M577" s="11" t="s">
        <v>32</v>
      </c>
      <c r="N577" s="11" t="s">
        <v>7380</v>
      </c>
      <c r="O577" s="11" t="s">
        <v>29</v>
      </c>
      <c r="P577" s="11" t="s">
        <v>2220</v>
      </c>
      <c r="Q577" s="11" t="s">
        <v>34</v>
      </c>
      <c r="R577" s="11" t="s">
        <v>1216</v>
      </c>
      <c r="S577" s="11" t="s">
        <v>2221</v>
      </c>
      <c r="T577" s="11" t="s">
        <v>2222</v>
      </c>
      <c r="U577" s="12">
        <v>41918</v>
      </c>
      <c r="W577" s="11" t="s">
        <v>2223</v>
      </c>
      <c r="X577" s="11" t="s">
        <v>29</v>
      </c>
      <c r="Y577" s="11" t="s">
        <v>29</v>
      </c>
      <c r="AB577" s="11" t="s">
        <v>2208</v>
      </c>
      <c r="AC577" s="11" t="s">
        <v>6981</v>
      </c>
      <c r="AD577" s="11" t="s">
        <v>1969</v>
      </c>
      <c r="AE577" s="11" t="s">
        <v>7666</v>
      </c>
      <c r="AF577" s="11" t="s">
        <v>5709</v>
      </c>
      <c r="AG577" s="11" t="s">
        <v>6982</v>
      </c>
      <c r="AH577" s="11" t="s">
        <v>6975</v>
      </c>
      <c r="AI577" s="11" t="s">
        <v>6983</v>
      </c>
      <c r="AJ577" s="11" t="s">
        <v>7081</v>
      </c>
      <c r="AK577" s="11" t="s">
        <v>7082</v>
      </c>
      <c r="AL577" s="11" t="s">
        <v>1407</v>
      </c>
      <c r="AM577" s="11" t="s">
        <v>29</v>
      </c>
      <c r="AN577" s="11" t="s">
        <v>7661</v>
      </c>
      <c r="AO577" s="11" t="s">
        <v>7311</v>
      </c>
      <c r="AP577" s="11" t="s">
        <v>29</v>
      </c>
      <c r="AQ577" s="11" t="s">
        <v>7312</v>
      </c>
    </row>
    <row r="578" spans="1:43" ht="30" x14ac:dyDescent="0.25">
      <c r="A578" s="10">
        <v>261</v>
      </c>
      <c r="B578" s="10">
        <v>1590</v>
      </c>
      <c r="C578" s="11" t="s">
        <v>6607</v>
      </c>
      <c r="D578" s="11" t="s">
        <v>94</v>
      </c>
      <c r="E578" s="11" t="s">
        <v>2209</v>
      </c>
      <c r="F578" s="11" t="s">
        <v>96</v>
      </c>
      <c r="G578" s="11" t="s">
        <v>27</v>
      </c>
      <c r="H578" s="11" t="s">
        <v>6608</v>
      </c>
      <c r="I578" s="11" t="s">
        <v>97</v>
      </c>
      <c r="J578" s="11" t="s">
        <v>3781</v>
      </c>
      <c r="K578" s="11" t="s">
        <v>2210</v>
      </c>
      <c r="L578" s="11" t="s">
        <v>194</v>
      </c>
      <c r="M578" s="11" t="s">
        <v>32</v>
      </c>
      <c r="N578" s="11" t="s">
        <v>7380</v>
      </c>
      <c r="O578" s="11" t="s">
        <v>29</v>
      </c>
      <c r="P578" s="11" t="s">
        <v>2229</v>
      </c>
      <c r="Q578" s="11" t="s">
        <v>34</v>
      </c>
      <c r="R578" s="11" t="s">
        <v>2230</v>
      </c>
      <c r="S578" s="11" t="s">
        <v>2231</v>
      </c>
      <c r="T578" s="11" t="s">
        <v>29</v>
      </c>
      <c r="U578" s="12">
        <v>42248</v>
      </c>
      <c r="W578" s="11" t="s">
        <v>2232</v>
      </c>
      <c r="X578" s="11" t="s">
        <v>29</v>
      </c>
      <c r="Y578" s="11" t="s">
        <v>29</v>
      </c>
      <c r="AB578" s="11" t="s">
        <v>2208</v>
      </c>
      <c r="AC578" s="11" t="s">
        <v>6981</v>
      </c>
      <c r="AD578" s="11" t="s">
        <v>1969</v>
      </c>
      <c r="AE578" s="11" t="s">
        <v>7666</v>
      </c>
      <c r="AF578" s="11" t="s">
        <v>5709</v>
      </c>
      <c r="AG578" s="11" t="s">
        <v>6982</v>
      </c>
      <c r="AH578" s="11" t="s">
        <v>6975</v>
      </c>
      <c r="AI578" s="11" t="s">
        <v>6983</v>
      </c>
      <c r="AJ578" s="11" t="s">
        <v>7081</v>
      </c>
      <c r="AK578" s="11" t="s">
        <v>7082</v>
      </c>
      <c r="AL578" s="11" t="s">
        <v>1407</v>
      </c>
      <c r="AM578" s="11" t="s">
        <v>29</v>
      </c>
      <c r="AN578" s="11" t="s">
        <v>7661</v>
      </c>
      <c r="AO578" s="11" t="s">
        <v>7311</v>
      </c>
      <c r="AP578" s="11" t="s">
        <v>29</v>
      </c>
      <c r="AQ578" s="11" t="s">
        <v>7312</v>
      </c>
    </row>
    <row r="579" spans="1:43" ht="30" x14ac:dyDescent="0.25">
      <c r="A579" s="10">
        <v>261</v>
      </c>
      <c r="B579" s="10">
        <v>2262</v>
      </c>
      <c r="C579" s="11" t="s">
        <v>6607</v>
      </c>
      <c r="D579" s="11" t="s">
        <v>94</v>
      </c>
      <c r="E579" s="11" t="s">
        <v>2209</v>
      </c>
      <c r="F579" s="11" t="s">
        <v>96</v>
      </c>
      <c r="G579" s="11" t="s">
        <v>27</v>
      </c>
      <c r="H579" s="11" t="s">
        <v>6608</v>
      </c>
      <c r="I579" s="11" t="s">
        <v>97</v>
      </c>
      <c r="J579" s="11" t="s">
        <v>3781</v>
      </c>
      <c r="K579" s="11" t="s">
        <v>2210</v>
      </c>
      <c r="L579" s="11" t="s">
        <v>194</v>
      </c>
      <c r="M579" s="11" t="s">
        <v>32</v>
      </c>
      <c r="N579" s="11" t="s">
        <v>7380</v>
      </c>
      <c r="O579" s="11" t="s">
        <v>29</v>
      </c>
      <c r="P579" s="11" t="s">
        <v>7414</v>
      </c>
      <c r="Q579" s="11" t="s">
        <v>34</v>
      </c>
      <c r="R579" s="11" t="s">
        <v>7415</v>
      </c>
      <c r="S579" s="11" t="s">
        <v>1669</v>
      </c>
      <c r="T579" s="11" t="s">
        <v>29</v>
      </c>
      <c r="U579" s="12">
        <v>43347</v>
      </c>
      <c r="V579" s="12"/>
      <c r="W579" s="11" t="s">
        <v>7416</v>
      </c>
      <c r="X579" s="11" t="s">
        <v>29</v>
      </c>
      <c r="Y579" s="11" t="s">
        <v>29</v>
      </c>
      <c r="AB579" s="11" t="s">
        <v>2208</v>
      </c>
      <c r="AC579" s="11" t="s">
        <v>6981</v>
      </c>
      <c r="AD579" s="11" t="s">
        <v>1969</v>
      </c>
      <c r="AE579" s="11" t="s">
        <v>7666</v>
      </c>
      <c r="AF579" s="11" t="s">
        <v>5709</v>
      </c>
      <c r="AG579" s="11" t="s">
        <v>6982</v>
      </c>
      <c r="AH579" s="11" t="s">
        <v>6975</v>
      </c>
      <c r="AI579" s="11" t="s">
        <v>6983</v>
      </c>
      <c r="AJ579" s="11" t="s">
        <v>7081</v>
      </c>
      <c r="AK579" s="11" t="s">
        <v>7082</v>
      </c>
      <c r="AL579" s="11" t="s">
        <v>1407</v>
      </c>
      <c r="AM579" s="11" t="s">
        <v>29</v>
      </c>
      <c r="AN579" s="11" t="s">
        <v>7661</v>
      </c>
      <c r="AO579" s="11" t="s">
        <v>7311</v>
      </c>
      <c r="AP579" s="11" t="s">
        <v>29</v>
      </c>
      <c r="AQ579" s="11" t="s">
        <v>7312</v>
      </c>
    </row>
    <row r="580" spans="1:43" ht="30" x14ac:dyDescent="0.25">
      <c r="A580" s="10">
        <v>261</v>
      </c>
      <c r="B580" s="10">
        <v>2261</v>
      </c>
      <c r="C580" s="11" t="s">
        <v>6607</v>
      </c>
      <c r="D580" s="11" t="s">
        <v>94</v>
      </c>
      <c r="E580" s="11" t="s">
        <v>2209</v>
      </c>
      <c r="F580" s="11" t="s">
        <v>96</v>
      </c>
      <c r="G580" s="11" t="s">
        <v>27</v>
      </c>
      <c r="H580" s="11" t="s">
        <v>6608</v>
      </c>
      <c r="I580" s="11" t="s">
        <v>97</v>
      </c>
      <c r="J580" s="11" t="s">
        <v>3781</v>
      </c>
      <c r="K580" s="11" t="s">
        <v>2210</v>
      </c>
      <c r="L580" s="11" t="s">
        <v>194</v>
      </c>
      <c r="M580" s="11" t="s">
        <v>32</v>
      </c>
      <c r="N580" s="11" t="s">
        <v>7380</v>
      </c>
      <c r="O580" s="11" t="s">
        <v>29</v>
      </c>
      <c r="P580" s="11" t="s">
        <v>7464</v>
      </c>
      <c r="Q580" s="11" t="s">
        <v>34</v>
      </c>
      <c r="R580" s="11" t="s">
        <v>131</v>
      </c>
      <c r="S580" s="11" t="s">
        <v>7465</v>
      </c>
      <c r="T580" s="11" t="s">
        <v>29</v>
      </c>
      <c r="U580" s="12">
        <v>-614552</v>
      </c>
      <c r="V580" s="12"/>
      <c r="W580" s="11" t="s">
        <v>7466</v>
      </c>
      <c r="X580" s="11" t="s">
        <v>29</v>
      </c>
      <c r="Y580" s="11" t="s">
        <v>29</v>
      </c>
      <c r="AB580" s="11" t="s">
        <v>2208</v>
      </c>
      <c r="AC580" s="11" t="s">
        <v>6981</v>
      </c>
      <c r="AD580" s="11" t="s">
        <v>1969</v>
      </c>
      <c r="AE580" s="11" t="s">
        <v>7666</v>
      </c>
      <c r="AF580" s="11" t="s">
        <v>5709</v>
      </c>
      <c r="AG580" s="11" t="s">
        <v>6982</v>
      </c>
      <c r="AH580" s="11" t="s">
        <v>6975</v>
      </c>
      <c r="AI580" s="11" t="s">
        <v>6983</v>
      </c>
      <c r="AJ580" s="11" t="s">
        <v>7081</v>
      </c>
      <c r="AK580" s="11" t="s">
        <v>7082</v>
      </c>
      <c r="AL580" s="11" t="s">
        <v>1407</v>
      </c>
      <c r="AM580" s="11" t="s">
        <v>29</v>
      </c>
      <c r="AN580" s="11" t="s">
        <v>7661</v>
      </c>
      <c r="AO580" s="11" t="s">
        <v>7311</v>
      </c>
      <c r="AP580" s="11" t="s">
        <v>29</v>
      </c>
      <c r="AQ580" s="11" t="s">
        <v>7312</v>
      </c>
    </row>
    <row r="581" spans="1:43" ht="30" x14ac:dyDescent="0.25">
      <c r="A581" s="10">
        <v>261</v>
      </c>
      <c r="B581" s="10">
        <v>2253</v>
      </c>
      <c r="C581" s="11" t="s">
        <v>6607</v>
      </c>
      <c r="D581" s="11" t="s">
        <v>94</v>
      </c>
      <c r="E581" s="11" t="s">
        <v>2209</v>
      </c>
      <c r="F581" s="11" t="s">
        <v>96</v>
      </c>
      <c r="G581" s="11" t="s">
        <v>27</v>
      </c>
      <c r="H581" s="11" t="s">
        <v>6608</v>
      </c>
      <c r="I581" s="11" t="s">
        <v>97</v>
      </c>
      <c r="J581" s="11" t="s">
        <v>3781</v>
      </c>
      <c r="K581" s="11" t="s">
        <v>2210</v>
      </c>
      <c r="L581" s="11" t="s">
        <v>194</v>
      </c>
      <c r="M581" s="11" t="s">
        <v>32</v>
      </c>
      <c r="N581" s="11" t="s">
        <v>7380</v>
      </c>
      <c r="O581" s="11" t="s">
        <v>29</v>
      </c>
      <c r="P581" s="11" t="s">
        <v>7414</v>
      </c>
      <c r="Q581" s="11" t="s">
        <v>34</v>
      </c>
      <c r="R581" s="11" t="s">
        <v>7415</v>
      </c>
      <c r="S581" s="11" t="s">
        <v>1669</v>
      </c>
      <c r="T581" s="11" t="s">
        <v>173</v>
      </c>
      <c r="U581" s="12">
        <v>43347</v>
      </c>
      <c r="W581" s="11" t="s">
        <v>7416</v>
      </c>
      <c r="X581" s="11" t="s">
        <v>29</v>
      </c>
      <c r="Y581" s="11" t="s">
        <v>29</v>
      </c>
      <c r="AB581" s="11" t="s">
        <v>2208</v>
      </c>
      <c r="AC581" s="11" t="s">
        <v>6981</v>
      </c>
      <c r="AD581" s="11" t="s">
        <v>1969</v>
      </c>
      <c r="AE581" s="11" t="s">
        <v>7666</v>
      </c>
      <c r="AF581" s="11" t="s">
        <v>5709</v>
      </c>
      <c r="AG581" s="11" t="s">
        <v>6982</v>
      </c>
      <c r="AH581" s="11" t="s">
        <v>6975</v>
      </c>
      <c r="AI581" s="11" t="s">
        <v>6983</v>
      </c>
      <c r="AJ581" s="11" t="s">
        <v>7081</v>
      </c>
      <c r="AK581" s="11" t="s">
        <v>7082</v>
      </c>
      <c r="AL581" s="11" t="s">
        <v>1407</v>
      </c>
      <c r="AM581" s="11" t="s">
        <v>29</v>
      </c>
      <c r="AN581" s="11" t="s">
        <v>7661</v>
      </c>
      <c r="AO581" s="11" t="s">
        <v>7311</v>
      </c>
      <c r="AP581" s="11" t="s">
        <v>29</v>
      </c>
      <c r="AQ581" s="11" t="s">
        <v>7312</v>
      </c>
    </row>
    <row r="582" spans="1:43" ht="30" x14ac:dyDescent="0.25">
      <c r="A582" s="10">
        <v>261</v>
      </c>
      <c r="B582" s="10">
        <v>2159</v>
      </c>
      <c r="C582" s="11" t="s">
        <v>6607</v>
      </c>
      <c r="D582" s="11" t="s">
        <v>94</v>
      </c>
      <c r="E582" s="11" t="s">
        <v>2209</v>
      </c>
      <c r="F582" s="11" t="s">
        <v>96</v>
      </c>
      <c r="G582" s="11" t="s">
        <v>27</v>
      </c>
      <c r="H582" s="11" t="s">
        <v>6608</v>
      </c>
      <c r="I582" s="11" t="s">
        <v>97</v>
      </c>
      <c r="J582" s="11" t="s">
        <v>3781</v>
      </c>
      <c r="K582" s="11" t="s">
        <v>2210</v>
      </c>
      <c r="L582" s="11" t="s">
        <v>194</v>
      </c>
      <c r="M582" s="11" t="s">
        <v>32</v>
      </c>
      <c r="N582" s="11" t="s">
        <v>7380</v>
      </c>
      <c r="O582" s="11" t="s">
        <v>29</v>
      </c>
      <c r="P582" s="11" t="s">
        <v>5660</v>
      </c>
      <c r="Q582" s="11" t="s">
        <v>5561</v>
      </c>
      <c r="R582" s="11" t="s">
        <v>748</v>
      </c>
      <c r="S582" s="11" t="s">
        <v>5661</v>
      </c>
      <c r="T582" s="11" t="s">
        <v>620</v>
      </c>
      <c r="U582" s="12">
        <v>43472</v>
      </c>
      <c r="W582" s="11" t="s">
        <v>5662</v>
      </c>
      <c r="X582" s="11" t="s">
        <v>29</v>
      </c>
      <c r="Y582" s="11" t="s">
        <v>29</v>
      </c>
      <c r="Z582" s="13"/>
      <c r="AB582" s="11" t="s">
        <v>2208</v>
      </c>
      <c r="AC582" s="11" t="s">
        <v>6981</v>
      </c>
      <c r="AD582" s="11" t="s">
        <v>1969</v>
      </c>
      <c r="AE582" s="11" t="s">
        <v>7666</v>
      </c>
      <c r="AF582" s="11" t="s">
        <v>5709</v>
      </c>
      <c r="AG582" s="11" t="s">
        <v>6982</v>
      </c>
      <c r="AH582" s="11" t="s">
        <v>6975</v>
      </c>
      <c r="AI582" s="11" t="s">
        <v>6983</v>
      </c>
      <c r="AJ582" s="11" t="s">
        <v>7081</v>
      </c>
      <c r="AK582" s="11" t="s">
        <v>7082</v>
      </c>
      <c r="AL582" s="11" t="s">
        <v>1407</v>
      </c>
      <c r="AM582" s="11" t="s">
        <v>29</v>
      </c>
      <c r="AN582" s="11" t="s">
        <v>7661</v>
      </c>
      <c r="AO582" s="11" t="s">
        <v>7311</v>
      </c>
      <c r="AP582" s="11" t="s">
        <v>29</v>
      </c>
      <c r="AQ582" s="11" t="s">
        <v>7312</v>
      </c>
    </row>
    <row r="583" spans="1:43" ht="30" x14ac:dyDescent="0.25">
      <c r="A583" s="10">
        <v>261</v>
      </c>
      <c r="B583" s="10">
        <v>2131</v>
      </c>
      <c r="C583" s="11" t="s">
        <v>6607</v>
      </c>
      <c r="D583" s="11" t="s">
        <v>94</v>
      </c>
      <c r="E583" s="11" t="s">
        <v>2209</v>
      </c>
      <c r="F583" s="11" t="s">
        <v>96</v>
      </c>
      <c r="G583" s="11" t="s">
        <v>27</v>
      </c>
      <c r="H583" s="11" t="s">
        <v>6608</v>
      </c>
      <c r="I583" s="11" t="s">
        <v>97</v>
      </c>
      <c r="J583" s="11" t="s">
        <v>3781</v>
      </c>
      <c r="K583" s="11" t="s">
        <v>2210</v>
      </c>
      <c r="L583" s="11" t="s">
        <v>194</v>
      </c>
      <c r="M583" s="11" t="s">
        <v>32</v>
      </c>
      <c r="N583" s="11" t="s">
        <v>7380</v>
      </c>
      <c r="O583" s="11" t="s">
        <v>29</v>
      </c>
      <c r="P583" s="11" t="s">
        <v>5059</v>
      </c>
      <c r="Q583" s="11" t="s">
        <v>34</v>
      </c>
      <c r="R583" s="11" t="s">
        <v>5060</v>
      </c>
      <c r="S583" s="11" t="s">
        <v>5061</v>
      </c>
      <c r="T583" s="11" t="s">
        <v>5062</v>
      </c>
      <c r="U583" s="12">
        <v>43394</v>
      </c>
      <c r="W583" s="11" t="s">
        <v>5469</v>
      </c>
      <c r="X583" s="11" t="s">
        <v>29</v>
      </c>
      <c r="Y583" s="11" t="s">
        <v>29</v>
      </c>
      <c r="AB583" s="11" t="s">
        <v>2208</v>
      </c>
      <c r="AC583" s="11" t="s">
        <v>6981</v>
      </c>
      <c r="AD583" s="11" t="s">
        <v>1969</v>
      </c>
      <c r="AE583" s="11" t="s">
        <v>7666</v>
      </c>
      <c r="AF583" s="11" t="s">
        <v>5709</v>
      </c>
      <c r="AG583" s="11" t="s">
        <v>6982</v>
      </c>
      <c r="AH583" s="11" t="s">
        <v>6975</v>
      </c>
      <c r="AI583" s="11" t="s">
        <v>6983</v>
      </c>
      <c r="AJ583" s="11" t="s">
        <v>7081</v>
      </c>
      <c r="AK583" s="11" t="s">
        <v>7082</v>
      </c>
      <c r="AL583" s="11" t="s">
        <v>1407</v>
      </c>
      <c r="AM583" s="11" t="s">
        <v>29</v>
      </c>
      <c r="AN583" s="11" t="s">
        <v>7661</v>
      </c>
      <c r="AO583" s="11" t="s">
        <v>7311</v>
      </c>
      <c r="AP583" s="11" t="s">
        <v>29</v>
      </c>
      <c r="AQ583" s="11" t="s">
        <v>7312</v>
      </c>
    </row>
    <row r="584" spans="1:43" ht="30" x14ac:dyDescent="0.25">
      <c r="A584" s="10">
        <v>184</v>
      </c>
      <c r="B584" s="10">
        <v>1985</v>
      </c>
      <c r="C584" s="11" t="s">
        <v>6823</v>
      </c>
      <c r="D584" s="11" t="s">
        <v>441</v>
      </c>
      <c r="E584" s="11" t="s">
        <v>896</v>
      </c>
      <c r="F584" s="11" t="s">
        <v>96</v>
      </c>
      <c r="G584" s="11" t="s">
        <v>27</v>
      </c>
      <c r="H584" s="11" t="s">
        <v>6600</v>
      </c>
      <c r="I584" s="11" t="s">
        <v>97</v>
      </c>
      <c r="J584" s="11" t="s">
        <v>3474</v>
      </c>
      <c r="K584" s="11" t="s">
        <v>1273</v>
      </c>
      <c r="L584" s="11" t="s">
        <v>101</v>
      </c>
      <c r="M584" s="11" t="s">
        <v>32</v>
      </c>
      <c r="N584" s="11" t="s">
        <v>244</v>
      </c>
      <c r="O584" s="11" t="s">
        <v>3624</v>
      </c>
      <c r="P584" s="11" t="s">
        <v>4778</v>
      </c>
      <c r="Q584" s="11" t="s">
        <v>34</v>
      </c>
      <c r="R584" s="11" t="s">
        <v>4779</v>
      </c>
      <c r="S584" s="11" t="s">
        <v>4780</v>
      </c>
      <c r="T584" s="11" t="s">
        <v>1481</v>
      </c>
      <c r="U584" s="12">
        <v>43304</v>
      </c>
      <c r="W584" s="11" t="s">
        <v>4781</v>
      </c>
      <c r="X584" s="11" t="s">
        <v>29</v>
      </c>
      <c r="Y584" s="11" t="s">
        <v>29</v>
      </c>
      <c r="AB584" s="11" t="s">
        <v>1272</v>
      </c>
      <c r="AC584" s="11" t="s">
        <v>1274</v>
      </c>
      <c r="AD584" s="11" t="s">
        <v>1275</v>
      </c>
      <c r="AE584" s="11" t="s">
        <v>29</v>
      </c>
      <c r="AF584" s="11" t="s">
        <v>5858</v>
      </c>
      <c r="AG584" s="11" t="s">
        <v>6974</v>
      </c>
      <c r="AH584" s="11" t="s">
        <v>6975</v>
      </c>
      <c r="AI584" s="11" t="s">
        <v>6976</v>
      </c>
      <c r="AJ584" s="11" t="s">
        <v>7090</v>
      </c>
      <c r="AK584" s="11" t="s">
        <v>7082</v>
      </c>
      <c r="AL584" s="11" t="s">
        <v>7264</v>
      </c>
      <c r="AM584" s="11" t="s">
        <v>29</v>
      </c>
      <c r="AN584" s="11" t="s">
        <v>7656</v>
      </c>
      <c r="AO584" s="11" t="s">
        <v>7332</v>
      </c>
      <c r="AP584" s="11" t="s">
        <v>7323</v>
      </c>
      <c r="AQ584" s="11" t="s">
        <v>7314</v>
      </c>
    </row>
    <row r="585" spans="1:43" ht="30" x14ac:dyDescent="0.25">
      <c r="A585" s="10">
        <v>328</v>
      </c>
      <c r="B585" s="10">
        <v>1985</v>
      </c>
      <c r="C585" s="11" t="s">
        <v>6823</v>
      </c>
      <c r="D585" s="11" t="s">
        <v>5031</v>
      </c>
      <c r="E585" s="11" t="s">
        <v>95</v>
      </c>
      <c r="F585" s="11" t="s">
        <v>2718</v>
      </c>
      <c r="G585" s="11" t="s">
        <v>27</v>
      </c>
      <c r="H585" s="11" t="s">
        <v>6700</v>
      </c>
      <c r="I585" s="11" t="s">
        <v>97</v>
      </c>
      <c r="J585" s="11" t="s">
        <v>3474</v>
      </c>
      <c r="K585" s="11" t="s">
        <v>1273</v>
      </c>
      <c r="L585" s="11" t="s">
        <v>101</v>
      </c>
      <c r="M585" s="11" t="s">
        <v>32</v>
      </c>
      <c r="N585" s="11" t="s">
        <v>244</v>
      </c>
      <c r="O585" s="11" t="s">
        <v>3624</v>
      </c>
      <c r="P585" s="11" t="s">
        <v>4778</v>
      </c>
      <c r="Q585" s="11" t="s">
        <v>34</v>
      </c>
      <c r="R585" s="11" t="s">
        <v>4779</v>
      </c>
      <c r="S585" s="11" t="s">
        <v>4780</v>
      </c>
      <c r="T585" s="11" t="s">
        <v>1481</v>
      </c>
      <c r="U585" s="12">
        <v>43304</v>
      </c>
      <c r="W585" s="11" t="s">
        <v>4781</v>
      </c>
      <c r="X585" s="11" t="s">
        <v>29</v>
      </c>
      <c r="Y585" s="11" t="s">
        <v>29</v>
      </c>
      <c r="Z585">
        <v>43189</v>
      </c>
      <c r="AB585" s="11" t="s">
        <v>5046</v>
      </c>
      <c r="AC585" s="11" t="s">
        <v>1274</v>
      </c>
      <c r="AD585" s="11" t="s">
        <v>1275</v>
      </c>
      <c r="AE585" s="11" t="s">
        <v>29</v>
      </c>
      <c r="AF585" s="11" t="s">
        <v>5859</v>
      </c>
      <c r="AG585" s="11" t="s">
        <v>6993</v>
      </c>
      <c r="AH585" s="11" t="s">
        <v>6975</v>
      </c>
      <c r="AI585" s="11" t="s">
        <v>6976</v>
      </c>
      <c r="AJ585" s="11" t="s">
        <v>7090</v>
      </c>
      <c r="AK585" s="11" t="s">
        <v>7082</v>
      </c>
      <c r="AL585" s="11" t="s">
        <v>7261</v>
      </c>
      <c r="AM585" s="11" t="s">
        <v>29</v>
      </c>
      <c r="AN585" s="11" t="s">
        <v>7656</v>
      </c>
      <c r="AO585" s="11" t="s">
        <v>7332</v>
      </c>
      <c r="AP585" s="11" t="s">
        <v>7323</v>
      </c>
      <c r="AQ585" s="11" t="s">
        <v>7314</v>
      </c>
    </row>
    <row r="586" spans="1:43" ht="45" x14ac:dyDescent="0.25">
      <c r="A586" s="10">
        <v>380</v>
      </c>
      <c r="B586" s="10">
        <v>1985</v>
      </c>
      <c r="C586" s="11" t="s">
        <v>6823</v>
      </c>
      <c r="D586" s="11" t="s">
        <v>6100</v>
      </c>
      <c r="E586" s="11" t="s">
        <v>354</v>
      </c>
      <c r="F586" s="11" t="s">
        <v>456</v>
      </c>
      <c r="G586" s="11" t="s">
        <v>27</v>
      </c>
      <c r="H586" s="11" t="s">
        <v>6713</v>
      </c>
      <c r="I586" s="11" t="s">
        <v>28</v>
      </c>
      <c r="J586" s="11" t="s">
        <v>3474</v>
      </c>
      <c r="K586" s="11" t="s">
        <v>4816</v>
      </c>
      <c r="L586" s="11" t="s">
        <v>6101</v>
      </c>
      <c r="M586" s="11" t="s">
        <v>32</v>
      </c>
      <c r="N586" s="11" t="s">
        <v>244</v>
      </c>
      <c r="O586" s="11" t="s">
        <v>3624</v>
      </c>
      <c r="P586" s="11" t="s">
        <v>4778</v>
      </c>
      <c r="Q586" s="11" t="s">
        <v>34</v>
      </c>
      <c r="R586" s="11" t="s">
        <v>4779</v>
      </c>
      <c r="S586" s="11" t="s">
        <v>4780</v>
      </c>
      <c r="T586" s="11" t="s">
        <v>1481</v>
      </c>
      <c r="U586" s="12">
        <v>43304</v>
      </c>
      <c r="W586" s="11" t="s">
        <v>4781</v>
      </c>
      <c r="X586" s="11" t="s">
        <v>29</v>
      </c>
      <c r="Y586" s="11" t="s">
        <v>29</v>
      </c>
      <c r="Z586">
        <v>43467</v>
      </c>
      <c r="AB586" s="11" t="s">
        <v>6102</v>
      </c>
      <c r="AC586" s="11" t="s">
        <v>4817</v>
      </c>
      <c r="AD586" s="11" t="s">
        <v>29</v>
      </c>
      <c r="AE586" s="11" t="s">
        <v>29</v>
      </c>
      <c r="AF586" s="11" t="s">
        <v>6103</v>
      </c>
      <c r="AG586" s="11" t="s">
        <v>343</v>
      </c>
      <c r="AH586" s="11" t="s">
        <v>6975</v>
      </c>
      <c r="AI586" s="11" t="s">
        <v>6976</v>
      </c>
      <c r="AJ586" s="11" t="s">
        <v>7090</v>
      </c>
      <c r="AK586" s="11" t="s">
        <v>7082</v>
      </c>
      <c r="AL586" s="11" t="s">
        <v>7263</v>
      </c>
      <c r="AM586" s="11" t="s">
        <v>29</v>
      </c>
      <c r="AN586" s="11" t="s">
        <v>7656</v>
      </c>
      <c r="AO586" s="11" t="s">
        <v>7332</v>
      </c>
      <c r="AP586" s="11" t="s">
        <v>7323</v>
      </c>
      <c r="AQ586" s="11" t="s">
        <v>7314</v>
      </c>
    </row>
    <row r="587" spans="1:43" ht="30" x14ac:dyDescent="0.25">
      <c r="A587" s="10">
        <v>342</v>
      </c>
      <c r="B587" s="10">
        <v>1985</v>
      </c>
      <c r="C587" s="11" t="s">
        <v>6823</v>
      </c>
      <c r="D587" s="11" t="s">
        <v>884</v>
      </c>
      <c r="E587" s="11" t="s">
        <v>1550</v>
      </c>
      <c r="F587" s="11" t="s">
        <v>885</v>
      </c>
      <c r="G587" s="11" t="s">
        <v>27</v>
      </c>
      <c r="H587" s="11" t="s">
        <v>6632</v>
      </c>
      <c r="I587" s="11" t="s">
        <v>1160</v>
      </c>
      <c r="J587" s="11" t="s">
        <v>3474</v>
      </c>
      <c r="K587" s="11" t="s">
        <v>4816</v>
      </c>
      <c r="L587" s="11" t="s">
        <v>182</v>
      </c>
      <c r="M587" s="11" t="s">
        <v>32</v>
      </c>
      <c r="N587" s="11" t="s">
        <v>244</v>
      </c>
      <c r="O587" s="11" t="s">
        <v>4818</v>
      </c>
      <c r="P587" s="11" t="s">
        <v>4778</v>
      </c>
      <c r="Q587" s="11" t="s">
        <v>34</v>
      </c>
      <c r="R587" s="11" t="s">
        <v>4779</v>
      </c>
      <c r="S587" s="11" t="s">
        <v>4780</v>
      </c>
      <c r="T587" s="11" t="s">
        <v>1481</v>
      </c>
      <c r="U587" s="12">
        <v>43304</v>
      </c>
      <c r="W587" s="11" t="s">
        <v>4781</v>
      </c>
      <c r="X587" s="11" t="s">
        <v>29</v>
      </c>
      <c r="Y587" s="11" t="s">
        <v>29</v>
      </c>
      <c r="Z587">
        <v>43305</v>
      </c>
      <c r="AB587" s="11" t="s">
        <v>5045</v>
      </c>
      <c r="AC587" s="11" t="s">
        <v>4817</v>
      </c>
      <c r="AD587" s="11" t="s">
        <v>29</v>
      </c>
      <c r="AE587" s="11" t="s">
        <v>29</v>
      </c>
      <c r="AF587" s="11" t="s">
        <v>5857</v>
      </c>
      <c r="AG587" s="11" t="s">
        <v>6974</v>
      </c>
      <c r="AH587" s="11" t="s">
        <v>6975</v>
      </c>
      <c r="AI587" s="11" t="s">
        <v>6976</v>
      </c>
      <c r="AJ587" s="11" t="s">
        <v>7090</v>
      </c>
      <c r="AK587" s="11" t="s">
        <v>7082</v>
      </c>
      <c r="AL587" s="11" t="s">
        <v>7262</v>
      </c>
      <c r="AM587" s="11" t="s">
        <v>29</v>
      </c>
      <c r="AN587" s="11" t="s">
        <v>7656</v>
      </c>
      <c r="AO587" s="11" t="s">
        <v>7308</v>
      </c>
      <c r="AP587" s="11" t="s">
        <v>7323</v>
      </c>
      <c r="AQ587" s="11" t="s">
        <v>7314</v>
      </c>
    </row>
    <row r="588" spans="1:43" ht="30" x14ac:dyDescent="0.25">
      <c r="A588" s="10">
        <v>328</v>
      </c>
      <c r="B588" s="10">
        <v>1377</v>
      </c>
      <c r="C588" s="11" t="s">
        <v>6823</v>
      </c>
      <c r="D588" s="11" t="s">
        <v>5031</v>
      </c>
      <c r="E588" s="11" t="s">
        <v>95</v>
      </c>
      <c r="F588" s="11" t="s">
        <v>2718</v>
      </c>
      <c r="G588" s="11" t="s">
        <v>27</v>
      </c>
      <c r="H588" s="11" t="s">
        <v>6700</v>
      </c>
      <c r="I588" s="11" t="s">
        <v>97</v>
      </c>
      <c r="J588" s="11" t="s">
        <v>3474</v>
      </c>
      <c r="K588" s="11" t="s">
        <v>1273</v>
      </c>
      <c r="L588" s="11" t="s">
        <v>101</v>
      </c>
      <c r="M588" s="11" t="s">
        <v>32</v>
      </c>
      <c r="N588" s="11" t="s">
        <v>244</v>
      </c>
      <c r="O588" s="11" t="s">
        <v>3624</v>
      </c>
      <c r="P588" s="11" t="s">
        <v>1280</v>
      </c>
      <c r="Q588" s="11" t="s">
        <v>5561</v>
      </c>
      <c r="R588" s="11" t="s">
        <v>1281</v>
      </c>
      <c r="S588" s="11" t="s">
        <v>1282</v>
      </c>
      <c r="T588" s="11" t="s">
        <v>124</v>
      </c>
      <c r="U588" s="12">
        <v>42436</v>
      </c>
      <c r="W588" s="11" t="s">
        <v>1283</v>
      </c>
      <c r="X588" s="11" t="s">
        <v>29</v>
      </c>
      <c r="Y588" s="11" t="s">
        <v>29</v>
      </c>
      <c r="Z588">
        <v>43189</v>
      </c>
      <c r="AB588" s="11" t="s">
        <v>5046</v>
      </c>
      <c r="AC588" s="11" t="s">
        <v>1274</v>
      </c>
      <c r="AD588" s="11" t="s">
        <v>1275</v>
      </c>
      <c r="AE588" s="11" t="s">
        <v>29</v>
      </c>
      <c r="AF588" s="11" t="s">
        <v>5859</v>
      </c>
      <c r="AG588" s="11" t="s">
        <v>6993</v>
      </c>
      <c r="AH588" s="11" t="s">
        <v>6975</v>
      </c>
      <c r="AI588" s="11" t="s">
        <v>6976</v>
      </c>
      <c r="AJ588" s="11" t="s">
        <v>7090</v>
      </c>
      <c r="AK588" s="11" t="s">
        <v>7082</v>
      </c>
      <c r="AL588" s="11" t="s">
        <v>7261</v>
      </c>
      <c r="AM588" s="11" t="s">
        <v>29</v>
      </c>
      <c r="AN588" s="11" t="s">
        <v>7656</v>
      </c>
      <c r="AO588" s="11" t="s">
        <v>7332</v>
      </c>
      <c r="AP588" s="11" t="s">
        <v>7323</v>
      </c>
      <c r="AQ588" s="11" t="s">
        <v>7314</v>
      </c>
    </row>
    <row r="589" spans="1:43" ht="30" x14ac:dyDescent="0.25">
      <c r="A589" s="10">
        <v>184</v>
      </c>
      <c r="B589" s="10">
        <v>1377</v>
      </c>
      <c r="C589" s="11" t="s">
        <v>6823</v>
      </c>
      <c r="D589" s="11" t="s">
        <v>441</v>
      </c>
      <c r="E589" s="11" t="s">
        <v>896</v>
      </c>
      <c r="F589" s="11" t="s">
        <v>96</v>
      </c>
      <c r="G589" s="11" t="s">
        <v>27</v>
      </c>
      <c r="H589" s="11" t="s">
        <v>6600</v>
      </c>
      <c r="I589" s="11" t="s">
        <v>97</v>
      </c>
      <c r="J589" s="11" t="s">
        <v>3474</v>
      </c>
      <c r="K589" s="11" t="s">
        <v>1273</v>
      </c>
      <c r="L589" s="11" t="s">
        <v>101</v>
      </c>
      <c r="M589" s="11" t="s">
        <v>32</v>
      </c>
      <c r="N589" s="11" t="s">
        <v>244</v>
      </c>
      <c r="O589" s="11" t="s">
        <v>3624</v>
      </c>
      <c r="P589" s="11" t="s">
        <v>1280</v>
      </c>
      <c r="Q589" s="11" t="s">
        <v>5561</v>
      </c>
      <c r="R589" s="11" t="s">
        <v>1281</v>
      </c>
      <c r="S589" s="11" t="s">
        <v>1282</v>
      </c>
      <c r="T589" s="11" t="s">
        <v>124</v>
      </c>
      <c r="U589" s="12">
        <v>42436</v>
      </c>
      <c r="W589" s="11" t="s">
        <v>1283</v>
      </c>
      <c r="X589" s="11" t="s">
        <v>29</v>
      </c>
      <c r="Y589" s="11" t="s">
        <v>29</v>
      </c>
      <c r="AB589" s="11" t="s">
        <v>1272</v>
      </c>
      <c r="AC589" s="11" t="s">
        <v>1274</v>
      </c>
      <c r="AD589" s="11" t="s">
        <v>1275</v>
      </c>
      <c r="AE589" s="11" t="s">
        <v>29</v>
      </c>
      <c r="AF589" s="11" t="s">
        <v>5858</v>
      </c>
      <c r="AG589" s="11" t="s">
        <v>6974</v>
      </c>
      <c r="AH589" s="11" t="s">
        <v>6975</v>
      </c>
      <c r="AI589" s="11" t="s">
        <v>6976</v>
      </c>
      <c r="AJ589" s="11" t="s">
        <v>7090</v>
      </c>
      <c r="AK589" s="11" t="s">
        <v>7082</v>
      </c>
      <c r="AL589" s="11" t="s">
        <v>7264</v>
      </c>
      <c r="AM589" s="11" t="s">
        <v>29</v>
      </c>
      <c r="AN589" s="11" t="s">
        <v>7656</v>
      </c>
      <c r="AO589" s="11" t="s">
        <v>7332</v>
      </c>
      <c r="AP589" s="11" t="s">
        <v>7323</v>
      </c>
      <c r="AQ589" s="11" t="s">
        <v>7314</v>
      </c>
    </row>
    <row r="590" spans="1:43" ht="30" x14ac:dyDescent="0.25">
      <c r="A590" s="10">
        <v>184</v>
      </c>
      <c r="B590" s="10">
        <v>1376</v>
      </c>
      <c r="C590" s="11" t="s">
        <v>6823</v>
      </c>
      <c r="D590" s="11" t="s">
        <v>441</v>
      </c>
      <c r="E590" s="11" t="s">
        <v>896</v>
      </c>
      <c r="F590" s="11" t="s">
        <v>96</v>
      </c>
      <c r="G590" s="11" t="s">
        <v>27</v>
      </c>
      <c r="H590" s="11" t="s">
        <v>6600</v>
      </c>
      <c r="I590" s="11" t="s">
        <v>97</v>
      </c>
      <c r="J590" s="11" t="s">
        <v>3474</v>
      </c>
      <c r="K590" s="11" t="s">
        <v>1273</v>
      </c>
      <c r="L590" s="11" t="s">
        <v>101</v>
      </c>
      <c r="M590" s="11" t="s">
        <v>32</v>
      </c>
      <c r="N590" s="11" t="s">
        <v>244</v>
      </c>
      <c r="O590" s="11" t="s">
        <v>3624</v>
      </c>
      <c r="P590" s="11" t="s">
        <v>1276</v>
      </c>
      <c r="Q590" s="11" t="s">
        <v>34</v>
      </c>
      <c r="R590" s="11" t="s">
        <v>1277</v>
      </c>
      <c r="S590" s="11" t="s">
        <v>1278</v>
      </c>
      <c r="T590" s="11" t="s">
        <v>913</v>
      </c>
      <c r="U590" s="12">
        <v>41944</v>
      </c>
      <c r="W590" s="11" t="s">
        <v>1279</v>
      </c>
      <c r="X590" s="11" t="s">
        <v>29</v>
      </c>
      <c r="Y590" s="11" t="s">
        <v>29</v>
      </c>
      <c r="AB590" s="11" t="s">
        <v>1272</v>
      </c>
      <c r="AC590" s="11" t="s">
        <v>1274</v>
      </c>
      <c r="AD590" s="11" t="s">
        <v>1275</v>
      </c>
      <c r="AE590" s="11" t="s">
        <v>29</v>
      </c>
      <c r="AF590" s="11" t="s">
        <v>5858</v>
      </c>
      <c r="AG590" s="11" t="s">
        <v>6974</v>
      </c>
      <c r="AH590" s="11" t="s">
        <v>6975</v>
      </c>
      <c r="AI590" s="11" t="s">
        <v>6976</v>
      </c>
      <c r="AJ590" s="11" t="s">
        <v>7090</v>
      </c>
      <c r="AK590" s="11" t="s">
        <v>7082</v>
      </c>
      <c r="AL590" s="11" t="s">
        <v>7264</v>
      </c>
      <c r="AM590" s="11" t="s">
        <v>29</v>
      </c>
      <c r="AN590" s="11" t="s">
        <v>7656</v>
      </c>
      <c r="AO590" s="11" t="s">
        <v>7332</v>
      </c>
      <c r="AP590" s="11" t="s">
        <v>7323</v>
      </c>
      <c r="AQ590" s="11" t="s">
        <v>7314</v>
      </c>
    </row>
    <row r="591" spans="1:43" ht="30" x14ac:dyDescent="0.25">
      <c r="A591" s="10">
        <v>184</v>
      </c>
      <c r="B591" s="10">
        <v>1847</v>
      </c>
      <c r="C591" s="11" t="s">
        <v>6823</v>
      </c>
      <c r="D591" s="11" t="s">
        <v>441</v>
      </c>
      <c r="E591" s="11" t="s">
        <v>896</v>
      </c>
      <c r="F591" s="11" t="s">
        <v>96</v>
      </c>
      <c r="G591" s="11" t="s">
        <v>27</v>
      </c>
      <c r="H591" s="11" t="s">
        <v>6600</v>
      </c>
      <c r="I591" s="11" t="s">
        <v>97</v>
      </c>
      <c r="J591" s="11" t="s">
        <v>3474</v>
      </c>
      <c r="K591" s="11" t="s">
        <v>1273</v>
      </c>
      <c r="L591" s="11" t="s">
        <v>101</v>
      </c>
      <c r="M591" s="11" t="s">
        <v>32</v>
      </c>
      <c r="N591" s="11" t="s">
        <v>244</v>
      </c>
      <c r="O591" s="11" t="s">
        <v>3624</v>
      </c>
      <c r="P591" s="11" t="s">
        <v>4100</v>
      </c>
      <c r="Q591" s="11" t="s">
        <v>34</v>
      </c>
      <c r="R591" s="11" t="s">
        <v>4101</v>
      </c>
      <c r="S591" s="11" t="s">
        <v>4102</v>
      </c>
      <c r="T591" s="11" t="s">
        <v>29</v>
      </c>
      <c r="U591" s="12">
        <v>42996</v>
      </c>
      <c r="W591" s="11" t="s">
        <v>4103</v>
      </c>
      <c r="X591" s="11" t="s">
        <v>29</v>
      </c>
      <c r="Y591" s="11" t="s">
        <v>29</v>
      </c>
      <c r="AB591" s="11" t="s">
        <v>1272</v>
      </c>
      <c r="AC591" s="11" t="s">
        <v>1274</v>
      </c>
      <c r="AD591" s="11" t="s">
        <v>1275</v>
      </c>
      <c r="AE591" s="11" t="s">
        <v>29</v>
      </c>
      <c r="AF591" s="11" t="s">
        <v>5858</v>
      </c>
      <c r="AG591" s="11" t="s">
        <v>6974</v>
      </c>
      <c r="AH591" s="11" t="s">
        <v>6975</v>
      </c>
      <c r="AI591" s="11" t="s">
        <v>6976</v>
      </c>
      <c r="AJ591" s="11" t="s">
        <v>7090</v>
      </c>
      <c r="AK591" s="11" t="s">
        <v>7082</v>
      </c>
      <c r="AL591" s="11" t="s">
        <v>7264</v>
      </c>
      <c r="AM591" s="11" t="s">
        <v>29</v>
      </c>
      <c r="AN591" s="11" t="s">
        <v>7656</v>
      </c>
      <c r="AO591" s="11" t="s">
        <v>7332</v>
      </c>
      <c r="AP591" s="11" t="s">
        <v>7323</v>
      </c>
      <c r="AQ591" s="11" t="s">
        <v>7314</v>
      </c>
    </row>
    <row r="592" spans="1:43" ht="30" x14ac:dyDescent="0.25">
      <c r="A592" s="10">
        <v>348</v>
      </c>
      <c r="B592" s="10">
        <v>2258</v>
      </c>
      <c r="C592" s="11" t="s">
        <v>6855</v>
      </c>
      <c r="D592" s="11" t="s">
        <v>70</v>
      </c>
      <c r="E592" s="11" t="s">
        <v>4595</v>
      </c>
      <c r="F592" s="11" t="s">
        <v>26</v>
      </c>
      <c r="G592" s="11" t="s">
        <v>27</v>
      </c>
      <c r="H592" s="11" t="s">
        <v>6617</v>
      </c>
      <c r="I592" s="11" t="s">
        <v>28</v>
      </c>
      <c r="J592" s="11" t="s">
        <v>5117</v>
      </c>
      <c r="K592" s="11" t="s">
        <v>5118</v>
      </c>
      <c r="L592" s="11" t="s">
        <v>5120</v>
      </c>
      <c r="M592" s="11" t="s">
        <v>5121</v>
      </c>
      <c r="N592" s="11" t="s">
        <v>5122</v>
      </c>
      <c r="O592" s="11" t="s">
        <v>5123</v>
      </c>
      <c r="P592" s="11" t="s">
        <v>7453</v>
      </c>
      <c r="Q592" s="11" t="s">
        <v>5561</v>
      </c>
      <c r="R592" s="11" t="s">
        <v>7454</v>
      </c>
      <c r="S592" s="11" t="s">
        <v>4883</v>
      </c>
      <c r="T592" s="11" t="s">
        <v>712</v>
      </c>
      <c r="U592" s="12">
        <v>43640</v>
      </c>
      <c r="W592" s="11" t="s">
        <v>7455</v>
      </c>
      <c r="X592" s="11" t="s">
        <v>29</v>
      </c>
      <c r="Y592" s="11" t="s">
        <v>29</v>
      </c>
      <c r="Z592">
        <v>42906</v>
      </c>
      <c r="AB592" s="11" t="s">
        <v>5116</v>
      </c>
      <c r="AC592" s="11" t="s">
        <v>5119</v>
      </c>
      <c r="AD592" s="11" t="s">
        <v>29</v>
      </c>
      <c r="AE592" s="11" t="s">
        <v>29</v>
      </c>
      <c r="AF592" s="11" t="s">
        <v>6111</v>
      </c>
      <c r="AG592" s="11" t="s">
        <v>6986</v>
      </c>
      <c r="AH592" s="11" t="s">
        <v>6998</v>
      </c>
      <c r="AI592" s="11" t="s">
        <v>6983</v>
      </c>
      <c r="AJ592" s="11" t="s">
        <v>343</v>
      </c>
      <c r="AK592" s="11" t="s">
        <v>7076</v>
      </c>
      <c r="AL592" s="11" t="s">
        <v>7289</v>
      </c>
      <c r="AM592" s="11" t="s">
        <v>29</v>
      </c>
      <c r="AN592" s="11" t="s">
        <v>7655</v>
      </c>
      <c r="AO592" s="11" t="s">
        <v>7328</v>
      </c>
      <c r="AP592" s="11" t="s">
        <v>29</v>
      </c>
      <c r="AQ592" s="11" t="s">
        <v>2118</v>
      </c>
    </row>
    <row r="593" spans="1:43" ht="30" x14ac:dyDescent="0.25">
      <c r="A593" s="10">
        <v>348</v>
      </c>
      <c r="B593" s="10">
        <v>2047</v>
      </c>
      <c r="C593" s="11" t="s">
        <v>6855</v>
      </c>
      <c r="D593" s="11" t="s">
        <v>70</v>
      </c>
      <c r="E593" s="11" t="s">
        <v>4595</v>
      </c>
      <c r="F593" s="11" t="s">
        <v>26</v>
      </c>
      <c r="G593" s="11" t="s">
        <v>27</v>
      </c>
      <c r="H593" s="11" t="s">
        <v>6617</v>
      </c>
      <c r="I593" s="11" t="s">
        <v>28</v>
      </c>
      <c r="J593" s="11" t="s">
        <v>5117</v>
      </c>
      <c r="K593" s="11" t="s">
        <v>5118</v>
      </c>
      <c r="L593" s="11" t="s">
        <v>5120</v>
      </c>
      <c r="M593" s="11" t="s">
        <v>5121</v>
      </c>
      <c r="N593" s="11" t="s">
        <v>5122</v>
      </c>
      <c r="O593" s="11" t="s">
        <v>5123</v>
      </c>
      <c r="P593" s="11" t="s">
        <v>5124</v>
      </c>
      <c r="Q593" s="11" t="s">
        <v>34</v>
      </c>
      <c r="R593" s="11" t="s">
        <v>4152</v>
      </c>
      <c r="S593" s="11" t="s">
        <v>5125</v>
      </c>
      <c r="T593" s="11" t="s">
        <v>29</v>
      </c>
      <c r="U593" s="12">
        <v>35309</v>
      </c>
      <c r="W593" s="11" t="s">
        <v>5588</v>
      </c>
      <c r="X593" s="11" t="s">
        <v>29</v>
      </c>
      <c r="Y593" s="11" t="s">
        <v>29</v>
      </c>
      <c r="Z593">
        <v>42906</v>
      </c>
      <c r="AB593" s="11" t="s">
        <v>5116</v>
      </c>
      <c r="AC593" s="11" t="s">
        <v>5119</v>
      </c>
      <c r="AD593" s="11" t="s">
        <v>29</v>
      </c>
      <c r="AE593" s="11" t="s">
        <v>29</v>
      </c>
      <c r="AF593" s="11" t="s">
        <v>6111</v>
      </c>
      <c r="AG593" s="11" t="s">
        <v>6986</v>
      </c>
      <c r="AH593" s="11" t="s">
        <v>6998</v>
      </c>
      <c r="AI593" s="11" t="s">
        <v>6983</v>
      </c>
      <c r="AJ593" s="11" t="s">
        <v>343</v>
      </c>
      <c r="AK593" s="11" t="s">
        <v>7076</v>
      </c>
      <c r="AL593" s="11" t="s">
        <v>7289</v>
      </c>
      <c r="AM593" s="11" t="s">
        <v>29</v>
      </c>
      <c r="AN593" s="11" t="s">
        <v>7655</v>
      </c>
      <c r="AO593" s="11" t="s">
        <v>7328</v>
      </c>
      <c r="AP593" s="11" t="s">
        <v>29</v>
      </c>
      <c r="AQ593" s="11" t="s">
        <v>2118</v>
      </c>
    </row>
    <row r="594" spans="1:43" ht="30" x14ac:dyDescent="0.25">
      <c r="A594" s="10">
        <v>348</v>
      </c>
      <c r="B594" s="10">
        <v>2048</v>
      </c>
      <c r="C594" s="11" t="s">
        <v>6855</v>
      </c>
      <c r="D594" s="11" t="s">
        <v>70</v>
      </c>
      <c r="E594" s="11" t="s">
        <v>4595</v>
      </c>
      <c r="F594" s="11" t="s">
        <v>26</v>
      </c>
      <c r="G594" s="11" t="s">
        <v>27</v>
      </c>
      <c r="H594" s="11" t="s">
        <v>6617</v>
      </c>
      <c r="I594" s="11" t="s">
        <v>28</v>
      </c>
      <c r="J594" s="11" t="s">
        <v>5117</v>
      </c>
      <c r="K594" s="11" t="s">
        <v>5118</v>
      </c>
      <c r="L594" s="11" t="s">
        <v>5120</v>
      </c>
      <c r="M594" s="11" t="s">
        <v>5121</v>
      </c>
      <c r="N594" s="11" t="s">
        <v>5122</v>
      </c>
      <c r="O594" s="11" t="s">
        <v>5123</v>
      </c>
      <c r="P594" s="11" t="s">
        <v>5126</v>
      </c>
      <c r="Q594" s="11" t="s">
        <v>5561</v>
      </c>
      <c r="R594" s="11" t="s">
        <v>1373</v>
      </c>
      <c r="S594" s="11" t="s">
        <v>5127</v>
      </c>
      <c r="T594" s="11" t="s">
        <v>29</v>
      </c>
      <c r="U594" s="12">
        <v>42906</v>
      </c>
      <c r="W594" s="11" t="s">
        <v>5589</v>
      </c>
      <c r="X594" s="11" t="s">
        <v>29</v>
      </c>
      <c r="Y594" s="11" t="s">
        <v>29</v>
      </c>
      <c r="Z594">
        <v>42906</v>
      </c>
      <c r="AB594" s="11" t="s">
        <v>5116</v>
      </c>
      <c r="AC594" s="11" t="s">
        <v>5119</v>
      </c>
      <c r="AD594" s="11" t="s">
        <v>29</v>
      </c>
      <c r="AE594" s="11" t="s">
        <v>29</v>
      </c>
      <c r="AF594" s="11" t="s">
        <v>6111</v>
      </c>
      <c r="AG594" s="11" t="s">
        <v>6986</v>
      </c>
      <c r="AH594" s="11" t="s">
        <v>6998</v>
      </c>
      <c r="AI594" s="11" t="s">
        <v>6983</v>
      </c>
      <c r="AJ594" s="11" t="s">
        <v>343</v>
      </c>
      <c r="AK594" s="11" t="s">
        <v>7076</v>
      </c>
      <c r="AL594" s="11" t="s">
        <v>7289</v>
      </c>
      <c r="AM594" s="11" t="s">
        <v>29</v>
      </c>
      <c r="AN594" s="11" t="s">
        <v>7655</v>
      </c>
      <c r="AO594" s="11" t="s">
        <v>7328</v>
      </c>
      <c r="AP594" s="11" t="s">
        <v>29</v>
      </c>
      <c r="AQ594" s="11" t="s">
        <v>2118</v>
      </c>
    </row>
    <row r="595" spans="1:43" ht="30" x14ac:dyDescent="0.25">
      <c r="A595" s="10">
        <v>348</v>
      </c>
      <c r="B595" s="10">
        <v>2049</v>
      </c>
      <c r="C595" s="11" t="s">
        <v>6855</v>
      </c>
      <c r="D595" s="11" t="s">
        <v>70</v>
      </c>
      <c r="E595" s="11" t="s">
        <v>4595</v>
      </c>
      <c r="F595" s="11" t="s">
        <v>26</v>
      </c>
      <c r="G595" s="11" t="s">
        <v>27</v>
      </c>
      <c r="H595" s="11" t="s">
        <v>6617</v>
      </c>
      <c r="I595" s="11" t="s">
        <v>28</v>
      </c>
      <c r="J595" s="11" t="s">
        <v>5117</v>
      </c>
      <c r="K595" s="11" t="s">
        <v>5118</v>
      </c>
      <c r="L595" s="11" t="s">
        <v>5120</v>
      </c>
      <c r="M595" s="11" t="s">
        <v>5121</v>
      </c>
      <c r="N595" s="11" t="s">
        <v>5122</v>
      </c>
      <c r="O595" s="11" t="s">
        <v>5123</v>
      </c>
      <c r="P595" s="11" t="s">
        <v>5128</v>
      </c>
      <c r="Q595" s="11" t="s">
        <v>5561</v>
      </c>
      <c r="R595" s="11" t="s">
        <v>5129</v>
      </c>
      <c r="S595" s="11" t="s">
        <v>5130</v>
      </c>
      <c r="T595" s="11" t="s">
        <v>29</v>
      </c>
      <c r="U595" s="12">
        <v>42492</v>
      </c>
      <c r="W595" s="11" t="s">
        <v>5590</v>
      </c>
      <c r="X595" s="11" t="s">
        <v>29</v>
      </c>
      <c r="Y595" s="11" t="s">
        <v>29</v>
      </c>
      <c r="Z595">
        <v>42906</v>
      </c>
      <c r="AB595" s="11" t="s">
        <v>5116</v>
      </c>
      <c r="AC595" s="11" t="s">
        <v>5119</v>
      </c>
      <c r="AD595" s="11" t="s">
        <v>29</v>
      </c>
      <c r="AE595" s="11" t="s">
        <v>29</v>
      </c>
      <c r="AF595" s="11" t="s">
        <v>6111</v>
      </c>
      <c r="AG595" s="11" t="s">
        <v>6986</v>
      </c>
      <c r="AH595" s="11" t="s">
        <v>6998</v>
      </c>
      <c r="AI595" s="11" t="s">
        <v>6983</v>
      </c>
      <c r="AJ595" s="11" t="s">
        <v>343</v>
      </c>
      <c r="AK595" s="11" t="s">
        <v>7076</v>
      </c>
      <c r="AL595" s="11" t="s">
        <v>7289</v>
      </c>
      <c r="AM595" s="11" t="s">
        <v>29</v>
      </c>
      <c r="AN595" s="11" t="s">
        <v>7655</v>
      </c>
      <c r="AO595" s="11" t="s">
        <v>7328</v>
      </c>
      <c r="AP595" s="11" t="s">
        <v>29</v>
      </c>
      <c r="AQ595" s="11" t="s">
        <v>2118</v>
      </c>
    </row>
    <row r="596" spans="1:43" ht="30" x14ac:dyDescent="0.25">
      <c r="A596" s="10">
        <v>163</v>
      </c>
      <c r="B596" s="10">
        <v>1336</v>
      </c>
      <c r="C596" s="11" t="s">
        <v>6825</v>
      </c>
      <c r="D596" s="11" t="s">
        <v>4864</v>
      </c>
      <c r="E596" s="11" t="s">
        <v>95</v>
      </c>
      <c r="F596" s="11" t="s">
        <v>773</v>
      </c>
      <c r="G596" s="11" t="s">
        <v>27</v>
      </c>
      <c r="H596" s="11" t="s">
        <v>6692</v>
      </c>
      <c r="I596" s="11" t="s">
        <v>116</v>
      </c>
      <c r="J596" s="11" t="s">
        <v>3476</v>
      </c>
      <c r="K596" s="11" t="s">
        <v>1054</v>
      </c>
      <c r="L596" s="11" t="s">
        <v>51</v>
      </c>
      <c r="M596" s="11" t="s">
        <v>5050</v>
      </c>
      <c r="N596" s="11" t="s">
        <v>4041</v>
      </c>
      <c r="O596" s="11" t="s">
        <v>3627</v>
      </c>
      <c r="P596" s="11" t="s">
        <v>1057</v>
      </c>
      <c r="Q596" s="11" t="s">
        <v>122</v>
      </c>
      <c r="R596" s="11" t="s">
        <v>1058</v>
      </c>
      <c r="S596" s="11" t="s">
        <v>1059</v>
      </c>
      <c r="T596" s="11" t="s">
        <v>29</v>
      </c>
      <c r="U596" s="12">
        <v>41806</v>
      </c>
      <c r="W596" s="11" t="s">
        <v>1060</v>
      </c>
      <c r="X596" s="11" t="s">
        <v>29</v>
      </c>
      <c r="Y596" s="11" t="s">
        <v>29</v>
      </c>
      <c r="AB596" s="11" t="s">
        <v>1053</v>
      </c>
      <c r="AC596" s="11" t="s">
        <v>1055</v>
      </c>
      <c r="AD596" s="11" t="s">
        <v>1056</v>
      </c>
      <c r="AE596" s="11" t="s">
        <v>29</v>
      </c>
      <c r="AF596" s="11" t="s">
        <v>7407</v>
      </c>
      <c r="AG596" s="11" t="s">
        <v>6986</v>
      </c>
      <c r="AH596" s="11" t="s">
        <v>6987</v>
      </c>
      <c r="AI596" s="11" t="s">
        <v>6988</v>
      </c>
      <c r="AJ596" s="11" t="s">
        <v>7075</v>
      </c>
      <c r="AK596" s="11" t="s">
        <v>7076</v>
      </c>
      <c r="AL596" s="11" t="s">
        <v>7265</v>
      </c>
      <c r="AM596" s="11" t="s">
        <v>29</v>
      </c>
      <c r="AN596" s="11" t="s">
        <v>6991</v>
      </c>
      <c r="AO596" s="11" t="s">
        <v>7320</v>
      </c>
      <c r="AP596" s="11" t="s">
        <v>7321</v>
      </c>
      <c r="AQ596" s="11" t="s">
        <v>7319</v>
      </c>
    </row>
    <row r="597" spans="1:43" ht="30" x14ac:dyDescent="0.25">
      <c r="A597" s="10">
        <v>163</v>
      </c>
      <c r="B597" s="10">
        <v>1949</v>
      </c>
      <c r="C597" s="11" t="s">
        <v>6825</v>
      </c>
      <c r="D597" s="11" t="s">
        <v>4864</v>
      </c>
      <c r="E597" s="11" t="s">
        <v>95</v>
      </c>
      <c r="F597" s="11" t="s">
        <v>773</v>
      </c>
      <c r="G597" s="11" t="s">
        <v>27</v>
      </c>
      <c r="H597" s="11" t="s">
        <v>6692</v>
      </c>
      <c r="I597" s="11" t="s">
        <v>116</v>
      </c>
      <c r="J597" s="11" t="s">
        <v>3476</v>
      </c>
      <c r="K597" s="11" t="s">
        <v>1054</v>
      </c>
      <c r="L597" s="11" t="s">
        <v>51</v>
      </c>
      <c r="M597" s="11" t="s">
        <v>5050</v>
      </c>
      <c r="N597" s="11" t="s">
        <v>4041</v>
      </c>
      <c r="O597" s="11" t="s">
        <v>3627</v>
      </c>
      <c r="P597" s="11" t="s">
        <v>4553</v>
      </c>
      <c r="Q597" s="11" t="s">
        <v>34</v>
      </c>
      <c r="R597" s="11" t="s">
        <v>4554</v>
      </c>
      <c r="S597" s="11" t="s">
        <v>4555</v>
      </c>
      <c r="T597" s="11" t="s">
        <v>29</v>
      </c>
      <c r="U597" s="12">
        <v>43178</v>
      </c>
      <c r="V597">
        <v>43579</v>
      </c>
      <c r="W597" s="11" t="s">
        <v>4556</v>
      </c>
      <c r="X597" s="11" t="s">
        <v>29</v>
      </c>
      <c r="Y597" s="11" t="s">
        <v>29</v>
      </c>
      <c r="AB597" s="11" t="s">
        <v>1053</v>
      </c>
      <c r="AC597" s="11" t="s">
        <v>1055</v>
      </c>
      <c r="AD597" s="11" t="s">
        <v>1056</v>
      </c>
      <c r="AE597" s="11" t="s">
        <v>29</v>
      </c>
      <c r="AF597" s="11" t="s">
        <v>7407</v>
      </c>
      <c r="AG597" s="11" t="s">
        <v>6986</v>
      </c>
      <c r="AH597" s="11" t="s">
        <v>6987</v>
      </c>
      <c r="AI597" s="11" t="s">
        <v>6988</v>
      </c>
      <c r="AJ597" s="11" t="s">
        <v>7075</v>
      </c>
      <c r="AK597" s="11" t="s">
        <v>7076</v>
      </c>
      <c r="AL597" s="11" t="s">
        <v>7265</v>
      </c>
      <c r="AM597" s="11" t="s">
        <v>29</v>
      </c>
      <c r="AN597" s="11" t="s">
        <v>6991</v>
      </c>
      <c r="AO597" s="11" t="s">
        <v>7320</v>
      </c>
      <c r="AP597" s="11" t="s">
        <v>7321</v>
      </c>
      <c r="AQ597" s="11" t="s">
        <v>7319</v>
      </c>
    </row>
    <row r="598" spans="1:43" ht="30" x14ac:dyDescent="0.25">
      <c r="A598" s="10">
        <v>161</v>
      </c>
      <c r="B598" s="10">
        <v>1330</v>
      </c>
      <c r="C598" s="11" t="s">
        <v>6838</v>
      </c>
      <c r="D598" s="11" t="s">
        <v>473</v>
      </c>
      <c r="E598" s="11" t="s">
        <v>95</v>
      </c>
      <c r="F598" s="11" t="s">
        <v>96</v>
      </c>
      <c r="G598" s="11" t="s">
        <v>27</v>
      </c>
      <c r="H598" s="11" t="s">
        <v>6613</v>
      </c>
      <c r="I598" s="11" t="s">
        <v>97</v>
      </c>
      <c r="J598" s="11" t="s">
        <v>3476</v>
      </c>
      <c r="K598" s="11" t="s">
        <v>1024</v>
      </c>
      <c r="L598" s="11" t="s">
        <v>150</v>
      </c>
      <c r="M598" s="11" t="s">
        <v>32</v>
      </c>
      <c r="N598" s="11" t="s">
        <v>7380</v>
      </c>
      <c r="O598" s="11" t="s">
        <v>3626</v>
      </c>
      <c r="P598" s="11" t="s">
        <v>1035</v>
      </c>
      <c r="Q598" s="11" t="s">
        <v>83</v>
      </c>
      <c r="R598" s="11" t="s">
        <v>315</v>
      </c>
      <c r="S598" s="11" t="s">
        <v>1036</v>
      </c>
      <c r="T598" s="11" t="s">
        <v>453</v>
      </c>
      <c r="U598" s="12">
        <v>39027</v>
      </c>
      <c r="W598" s="11" t="s">
        <v>1037</v>
      </c>
      <c r="X598" s="11" t="s">
        <v>29</v>
      </c>
      <c r="Y598" s="11" t="s">
        <v>29</v>
      </c>
      <c r="AB598" s="11" t="s">
        <v>1023</v>
      </c>
      <c r="AC598" s="11" t="s">
        <v>1025</v>
      </c>
      <c r="AD598" s="11" t="s">
        <v>1026</v>
      </c>
      <c r="AE598" s="11" t="s">
        <v>6470</v>
      </c>
      <c r="AF598" s="11" t="s">
        <v>5871</v>
      </c>
      <c r="AG598" s="11" t="s">
        <v>6986</v>
      </c>
      <c r="AH598" s="11" t="s">
        <v>6975</v>
      </c>
      <c r="AI598" s="11" t="s">
        <v>6976</v>
      </c>
      <c r="AJ598" s="11" t="s">
        <v>7075</v>
      </c>
      <c r="AK598" s="11" t="s">
        <v>7076</v>
      </c>
      <c r="AL598" s="11" t="s">
        <v>7280</v>
      </c>
      <c r="AM598" s="11" t="s">
        <v>29</v>
      </c>
      <c r="AN598" s="11" t="s">
        <v>7656</v>
      </c>
      <c r="AO598" s="11" t="s">
        <v>7308</v>
      </c>
      <c r="AP598" s="11" t="s">
        <v>7309</v>
      </c>
      <c r="AQ598" s="11" t="s">
        <v>7310</v>
      </c>
    </row>
    <row r="599" spans="1:43" ht="30" x14ac:dyDescent="0.25">
      <c r="A599" s="10">
        <v>161</v>
      </c>
      <c r="B599" s="10">
        <v>1331</v>
      </c>
      <c r="C599" s="11" t="s">
        <v>6838</v>
      </c>
      <c r="D599" s="11" t="s">
        <v>473</v>
      </c>
      <c r="E599" s="11" t="s">
        <v>95</v>
      </c>
      <c r="F599" s="11" t="s">
        <v>96</v>
      </c>
      <c r="G599" s="11" t="s">
        <v>27</v>
      </c>
      <c r="H599" s="11" t="s">
        <v>6613</v>
      </c>
      <c r="I599" s="11" t="s">
        <v>97</v>
      </c>
      <c r="J599" s="11" t="s">
        <v>3476</v>
      </c>
      <c r="K599" s="11" t="s">
        <v>1024</v>
      </c>
      <c r="L599" s="11" t="s">
        <v>150</v>
      </c>
      <c r="M599" s="11" t="s">
        <v>32</v>
      </c>
      <c r="N599" s="11" t="s">
        <v>7380</v>
      </c>
      <c r="O599" s="11" t="s">
        <v>3626</v>
      </c>
      <c r="P599" s="11" t="s">
        <v>1038</v>
      </c>
      <c r="Q599" s="11" t="s">
        <v>34</v>
      </c>
      <c r="R599" s="11" t="s">
        <v>1039</v>
      </c>
      <c r="S599" s="11" t="s">
        <v>208</v>
      </c>
      <c r="T599" s="11" t="s">
        <v>1040</v>
      </c>
      <c r="U599" s="12">
        <v>40623</v>
      </c>
      <c r="W599" s="11" t="s">
        <v>1041</v>
      </c>
      <c r="X599" s="11" t="s">
        <v>29</v>
      </c>
      <c r="Y599" s="11" t="s">
        <v>29</v>
      </c>
      <c r="AB599" s="11" t="s">
        <v>1023</v>
      </c>
      <c r="AC599" s="11" t="s">
        <v>1025</v>
      </c>
      <c r="AD599" s="11" t="s">
        <v>1026</v>
      </c>
      <c r="AE599" s="11" t="s">
        <v>6470</v>
      </c>
      <c r="AF599" s="11" t="s">
        <v>5871</v>
      </c>
      <c r="AG599" s="11" t="s">
        <v>6986</v>
      </c>
      <c r="AH599" s="11" t="s">
        <v>6975</v>
      </c>
      <c r="AI599" s="11" t="s">
        <v>6976</v>
      </c>
      <c r="AJ599" s="11" t="s">
        <v>7075</v>
      </c>
      <c r="AK599" s="11" t="s">
        <v>7076</v>
      </c>
      <c r="AL599" s="11" t="s">
        <v>7280</v>
      </c>
      <c r="AM599" s="11" t="s">
        <v>29</v>
      </c>
      <c r="AN599" s="11" t="s">
        <v>7656</v>
      </c>
      <c r="AO599" s="11" t="s">
        <v>7308</v>
      </c>
      <c r="AP599" s="11" t="s">
        <v>7309</v>
      </c>
      <c r="AQ599" s="11" t="s">
        <v>7310</v>
      </c>
    </row>
    <row r="600" spans="1:43" ht="30" x14ac:dyDescent="0.25">
      <c r="A600" s="10">
        <v>161</v>
      </c>
      <c r="B600" s="10">
        <v>1328</v>
      </c>
      <c r="C600" s="11" t="s">
        <v>6838</v>
      </c>
      <c r="D600" s="11" t="s">
        <v>473</v>
      </c>
      <c r="E600" s="11" t="s">
        <v>95</v>
      </c>
      <c r="F600" s="11" t="s">
        <v>96</v>
      </c>
      <c r="G600" s="11" t="s">
        <v>27</v>
      </c>
      <c r="H600" s="11" t="s">
        <v>6613</v>
      </c>
      <c r="I600" s="11" t="s">
        <v>97</v>
      </c>
      <c r="J600" s="11" t="s">
        <v>3476</v>
      </c>
      <c r="K600" s="11" t="s">
        <v>1024</v>
      </c>
      <c r="L600" s="11" t="s">
        <v>150</v>
      </c>
      <c r="M600" s="11" t="s">
        <v>32</v>
      </c>
      <c r="N600" s="11" t="s">
        <v>7380</v>
      </c>
      <c r="O600" s="11" t="s">
        <v>3626</v>
      </c>
      <c r="P600" s="11" t="s">
        <v>1027</v>
      </c>
      <c r="Q600" s="11" t="s">
        <v>83</v>
      </c>
      <c r="R600" s="11" t="s">
        <v>1028</v>
      </c>
      <c r="S600" s="11" t="s">
        <v>1029</v>
      </c>
      <c r="T600" s="11" t="s">
        <v>317</v>
      </c>
      <c r="U600" s="12">
        <v>40452</v>
      </c>
      <c r="W600" s="11" t="s">
        <v>1030</v>
      </c>
      <c r="X600" s="11" t="s">
        <v>29</v>
      </c>
      <c r="Y600" s="11" t="s">
        <v>29</v>
      </c>
      <c r="AB600" s="11" t="s">
        <v>1023</v>
      </c>
      <c r="AC600" s="11" t="s">
        <v>1025</v>
      </c>
      <c r="AD600" s="11" t="s">
        <v>1026</v>
      </c>
      <c r="AE600" s="11" t="s">
        <v>6470</v>
      </c>
      <c r="AF600" s="11" t="s">
        <v>5871</v>
      </c>
      <c r="AG600" s="11" t="s">
        <v>6986</v>
      </c>
      <c r="AH600" s="11" t="s">
        <v>6975</v>
      </c>
      <c r="AI600" s="11" t="s">
        <v>6976</v>
      </c>
      <c r="AJ600" s="11" t="s">
        <v>7075</v>
      </c>
      <c r="AK600" s="11" t="s">
        <v>7076</v>
      </c>
      <c r="AL600" s="11" t="s">
        <v>7280</v>
      </c>
      <c r="AM600" s="11" t="s">
        <v>29</v>
      </c>
      <c r="AN600" s="11" t="s">
        <v>7656</v>
      </c>
      <c r="AO600" s="11" t="s">
        <v>7308</v>
      </c>
      <c r="AP600" s="11" t="s">
        <v>7309</v>
      </c>
      <c r="AQ600" s="11" t="s">
        <v>7310</v>
      </c>
    </row>
    <row r="601" spans="1:43" ht="30" x14ac:dyDescent="0.25">
      <c r="A601" s="10">
        <v>161</v>
      </c>
      <c r="B601" s="10">
        <v>1329</v>
      </c>
      <c r="C601" s="11" t="s">
        <v>6838</v>
      </c>
      <c r="D601" s="11" t="s">
        <v>473</v>
      </c>
      <c r="E601" s="11" t="s">
        <v>95</v>
      </c>
      <c r="F601" s="11" t="s">
        <v>96</v>
      </c>
      <c r="G601" s="11" t="s">
        <v>27</v>
      </c>
      <c r="H601" s="11" t="s">
        <v>6613</v>
      </c>
      <c r="I601" s="11" t="s">
        <v>97</v>
      </c>
      <c r="J601" s="11" t="s">
        <v>3476</v>
      </c>
      <c r="K601" s="11" t="s">
        <v>1024</v>
      </c>
      <c r="L601" s="11" t="s">
        <v>150</v>
      </c>
      <c r="M601" s="11" t="s">
        <v>32</v>
      </c>
      <c r="N601" s="11" t="s">
        <v>7380</v>
      </c>
      <c r="O601" s="11" t="s">
        <v>3626</v>
      </c>
      <c r="P601" s="11" t="s">
        <v>1031</v>
      </c>
      <c r="Q601" s="11" t="s">
        <v>34</v>
      </c>
      <c r="R601" s="11" t="s">
        <v>1032</v>
      </c>
      <c r="S601" s="11" t="s">
        <v>1033</v>
      </c>
      <c r="T601" s="11" t="s">
        <v>56</v>
      </c>
      <c r="U601" s="12">
        <v>38534</v>
      </c>
      <c r="W601" s="11" t="s">
        <v>1034</v>
      </c>
      <c r="X601" s="11" t="s">
        <v>29</v>
      </c>
      <c r="Y601" s="11" t="s">
        <v>29</v>
      </c>
      <c r="AB601" s="11" t="s">
        <v>1023</v>
      </c>
      <c r="AC601" s="11" t="s">
        <v>1025</v>
      </c>
      <c r="AD601" s="11" t="s">
        <v>1026</v>
      </c>
      <c r="AE601" s="11" t="s">
        <v>6470</v>
      </c>
      <c r="AF601" s="11" t="s">
        <v>5871</v>
      </c>
      <c r="AG601" s="11" t="s">
        <v>6986</v>
      </c>
      <c r="AH601" s="11" t="s">
        <v>6975</v>
      </c>
      <c r="AI601" s="11" t="s">
        <v>6976</v>
      </c>
      <c r="AJ601" s="11" t="s">
        <v>7075</v>
      </c>
      <c r="AK601" s="11" t="s">
        <v>7076</v>
      </c>
      <c r="AL601" s="11" t="s">
        <v>7280</v>
      </c>
      <c r="AM601" s="11" t="s">
        <v>29</v>
      </c>
      <c r="AN601" s="11" t="s">
        <v>7656</v>
      </c>
      <c r="AO601" s="11" t="s">
        <v>7308</v>
      </c>
      <c r="AP601" s="11" t="s">
        <v>7309</v>
      </c>
      <c r="AQ601" s="11" t="s">
        <v>7310</v>
      </c>
    </row>
    <row r="602" spans="1:43" ht="30" x14ac:dyDescent="0.25">
      <c r="A602" s="10">
        <v>383</v>
      </c>
      <c r="B602" s="10">
        <v>1328</v>
      </c>
      <c r="C602" s="11" t="s">
        <v>6504</v>
      </c>
      <c r="D602" s="11" t="s">
        <v>6505</v>
      </c>
      <c r="E602" s="11" t="s">
        <v>3577</v>
      </c>
      <c r="F602" s="11" t="s">
        <v>773</v>
      </c>
      <c r="G602" s="11" t="s">
        <v>27</v>
      </c>
      <c r="H602" s="11" t="s">
        <v>6692</v>
      </c>
      <c r="I602" s="11" t="s">
        <v>116</v>
      </c>
      <c r="J602" s="11" t="s">
        <v>3476</v>
      </c>
      <c r="K602" s="11" t="s">
        <v>6506</v>
      </c>
      <c r="L602" s="11" t="s">
        <v>150</v>
      </c>
      <c r="M602" s="11" t="s">
        <v>32</v>
      </c>
      <c r="N602" s="11" t="s">
        <v>7380</v>
      </c>
      <c r="O602" s="11" t="s">
        <v>3626</v>
      </c>
      <c r="P602" s="11" t="s">
        <v>1027</v>
      </c>
      <c r="Q602" s="11" t="s">
        <v>83</v>
      </c>
      <c r="R602" s="11" t="s">
        <v>1028</v>
      </c>
      <c r="S602" s="11" t="s">
        <v>1029</v>
      </c>
      <c r="T602" s="11" t="s">
        <v>317</v>
      </c>
      <c r="U602" s="12">
        <v>40452</v>
      </c>
      <c r="W602" s="11" t="s">
        <v>1030</v>
      </c>
      <c r="X602" s="11" t="s">
        <v>29</v>
      </c>
      <c r="Y602" s="11" t="s">
        <v>29</v>
      </c>
      <c r="Z602" s="13"/>
      <c r="AB602" s="11" t="s">
        <v>6507</v>
      </c>
      <c r="AC602" s="11" t="s">
        <v>1025</v>
      </c>
      <c r="AD602" s="11" t="s">
        <v>6508</v>
      </c>
      <c r="AE602" s="11" t="s">
        <v>6470</v>
      </c>
      <c r="AF602" s="11" t="s">
        <v>6509</v>
      </c>
      <c r="AG602" s="11" t="s">
        <v>343</v>
      </c>
      <c r="AH602" s="11" t="s">
        <v>6975</v>
      </c>
      <c r="AI602" s="11" t="s">
        <v>6976</v>
      </c>
      <c r="AJ602" s="11" t="s">
        <v>7075</v>
      </c>
      <c r="AK602" s="11" t="s">
        <v>7076</v>
      </c>
      <c r="AL602" s="11" t="s">
        <v>7280</v>
      </c>
      <c r="AM602" s="11" t="s">
        <v>29</v>
      </c>
      <c r="AN602" s="11" t="s">
        <v>7656</v>
      </c>
      <c r="AO602" s="11" t="s">
        <v>7308</v>
      </c>
      <c r="AP602" s="11" t="s">
        <v>7309</v>
      </c>
      <c r="AQ602" s="11" t="s">
        <v>7310</v>
      </c>
    </row>
    <row r="603" spans="1:43" ht="30" x14ac:dyDescent="0.25">
      <c r="A603" s="10">
        <v>383</v>
      </c>
      <c r="B603" s="10">
        <v>1329</v>
      </c>
      <c r="C603" s="11" t="s">
        <v>6504</v>
      </c>
      <c r="D603" s="11" t="s">
        <v>6505</v>
      </c>
      <c r="E603" s="11" t="s">
        <v>3577</v>
      </c>
      <c r="F603" s="11" t="s">
        <v>773</v>
      </c>
      <c r="G603" s="11" t="s">
        <v>27</v>
      </c>
      <c r="H603" s="11" t="s">
        <v>6692</v>
      </c>
      <c r="I603" s="11" t="s">
        <v>116</v>
      </c>
      <c r="J603" s="11" t="s">
        <v>3476</v>
      </c>
      <c r="K603" s="11" t="s">
        <v>6506</v>
      </c>
      <c r="L603" s="11" t="s">
        <v>150</v>
      </c>
      <c r="M603" s="11" t="s">
        <v>32</v>
      </c>
      <c r="N603" s="11" t="s">
        <v>7380</v>
      </c>
      <c r="O603" s="11" t="s">
        <v>3626</v>
      </c>
      <c r="P603" s="11" t="s">
        <v>1031</v>
      </c>
      <c r="Q603" s="11" t="s">
        <v>34</v>
      </c>
      <c r="R603" s="11" t="s">
        <v>1032</v>
      </c>
      <c r="S603" s="11" t="s">
        <v>1033</v>
      </c>
      <c r="T603" s="11" t="s">
        <v>56</v>
      </c>
      <c r="U603" s="12">
        <v>38534</v>
      </c>
      <c r="W603" s="11" t="s">
        <v>1034</v>
      </c>
      <c r="X603" s="11" t="s">
        <v>29</v>
      </c>
      <c r="Y603" s="11" t="s">
        <v>29</v>
      </c>
      <c r="AB603" s="11" t="s">
        <v>6507</v>
      </c>
      <c r="AC603" s="11" t="s">
        <v>1025</v>
      </c>
      <c r="AD603" s="11" t="s">
        <v>6508</v>
      </c>
      <c r="AE603" s="11" t="s">
        <v>6470</v>
      </c>
      <c r="AF603" s="11" t="s">
        <v>6509</v>
      </c>
      <c r="AG603" s="11" t="s">
        <v>343</v>
      </c>
      <c r="AH603" s="11" t="s">
        <v>6975</v>
      </c>
      <c r="AI603" s="11" t="s">
        <v>6976</v>
      </c>
      <c r="AJ603" s="11" t="s">
        <v>7075</v>
      </c>
      <c r="AK603" s="11" t="s">
        <v>7076</v>
      </c>
      <c r="AL603" s="11" t="s">
        <v>7280</v>
      </c>
      <c r="AM603" s="11" t="s">
        <v>29</v>
      </c>
      <c r="AN603" s="11" t="s">
        <v>7656</v>
      </c>
      <c r="AO603" s="11" t="s">
        <v>7308</v>
      </c>
      <c r="AP603" s="11" t="s">
        <v>7309</v>
      </c>
      <c r="AQ603" s="11" t="s">
        <v>7310</v>
      </c>
    </row>
    <row r="604" spans="1:43" ht="30" x14ac:dyDescent="0.25">
      <c r="A604" s="10">
        <v>383</v>
      </c>
      <c r="B604" s="10">
        <v>1331</v>
      </c>
      <c r="C604" s="11" t="s">
        <v>6504</v>
      </c>
      <c r="D604" s="11" t="s">
        <v>6505</v>
      </c>
      <c r="E604" s="11" t="s">
        <v>3577</v>
      </c>
      <c r="F604" s="11" t="s">
        <v>773</v>
      </c>
      <c r="G604" s="11" t="s">
        <v>27</v>
      </c>
      <c r="H604" s="11" t="s">
        <v>6692</v>
      </c>
      <c r="I604" s="11" t="s">
        <v>116</v>
      </c>
      <c r="J604" s="11" t="s">
        <v>3476</v>
      </c>
      <c r="K604" s="11" t="s">
        <v>6506</v>
      </c>
      <c r="L604" s="11" t="s">
        <v>150</v>
      </c>
      <c r="M604" s="11" t="s">
        <v>32</v>
      </c>
      <c r="N604" s="11" t="s">
        <v>7380</v>
      </c>
      <c r="O604" s="11" t="s">
        <v>3626</v>
      </c>
      <c r="P604" s="11" t="s">
        <v>1038</v>
      </c>
      <c r="Q604" s="11" t="s">
        <v>34</v>
      </c>
      <c r="R604" s="11" t="s">
        <v>1039</v>
      </c>
      <c r="S604" s="11" t="s">
        <v>208</v>
      </c>
      <c r="T604" s="11" t="s">
        <v>1040</v>
      </c>
      <c r="U604" s="12">
        <v>40623</v>
      </c>
      <c r="W604" s="11" t="s">
        <v>1041</v>
      </c>
      <c r="X604" s="11" t="s">
        <v>29</v>
      </c>
      <c r="Y604" s="11" t="s">
        <v>29</v>
      </c>
      <c r="AB604" s="11" t="s">
        <v>6507</v>
      </c>
      <c r="AC604" s="11" t="s">
        <v>1025</v>
      </c>
      <c r="AD604" s="11" t="s">
        <v>6508</v>
      </c>
      <c r="AE604" s="11" t="s">
        <v>6470</v>
      </c>
      <c r="AF604" s="11" t="s">
        <v>6509</v>
      </c>
      <c r="AG604" s="11" t="s">
        <v>343</v>
      </c>
      <c r="AH604" s="11" t="s">
        <v>6975</v>
      </c>
      <c r="AI604" s="11" t="s">
        <v>6976</v>
      </c>
      <c r="AJ604" s="11" t="s">
        <v>7075</v>
      </c>
      <c r="AK604" s="11" t="s">
        <v>7076</v>
      </c>
      <c r="AL604" s="11" t="s">
        <v>7280</v>
      </c>
      <c r="AM604" s="11" t="s">
        <v>29</v>
      </c>
      <c r="AN604" s="11" t="s">
        <v>7656</v>
      </c>
      <c r="AO604" s="11" t="s">
        <v>7308</v>
      </c>
      <c r="AP604" s="11" t="s">
        <v>7309</v>
      </c>
      <c r="AQ604" s="11" t="s">
        <v>7310</v>
      </c>
    </row>
    <row r="605" spans="1:43" ht="30" x14ac:dyDescent="0.25">
      <c r="A605" s="10">
        <v>246</v>
      </c>
      <c r="B605" s="10">
        <v>1518</v>
      </c>
      <c r="C605" s="11" t="s">
        <v>6683</v>
      </c>
      <c r="D605" s="11" t="s">
        <v>1613</v>
      </c>
      <c r="E605" s="11" t="s">
        <v>29</v>
      </c>
      <c r="F605" s="11" t="s">
        <v>380</v>
      </c>
      <c r="G605" s="11" t="s">
        <v>27</v>
      </c>
      <c r="H605" s="11" t="s">
        <v>6654</v>
      </c>
      <c r="I605" s="11" t="s">
        <v>381</v>
      </c>
      <c r="J605" s="11" t="s">
        <v>3488</v>
      </c>
      <c r="K605" s="11" t="s">
        <v>1614</v>
      </c>
      <c r="L605" s="11" t="s">
        <v>892</v>
      </c>
      <c r="M605" s="11" t="s">
        <v>32</v>
      </c>
      <c r="N605" s="11" t="s">
        <v>7383</v>
      </c>
      <c r="O605" s="11" t="s">
        <v>4757</v>
      </c>
      <c r="P605" s="11" t="s">
        <v>1907</v>
      </c>
      <c r="Q605" s="11" t="s">
        <v>5561</v>
      </c>
      <c r="R605" s="11" t="s">
        <v>1908</v>
      </c>
      <c r="S605" s="11" t="s">
        <v>1909</v>
      </c>
      <c r="T605" s="11" t="s">
        <v>591</v>
      </c>
      <c r="U605" s="12">
        <v>41617</v>
      </c>
      <c r="W605" s="11" t="s">
        <v>1910</v>
      </c>
      <c r="X605" s="11" t="s">
        <v>29</v>
      </c>
      <c r="Y605" s="11" t="s">
        <v>29</v>
      </c>
      <c r="AB605" s="11" t="s">
        <v>2047</v>
      </c>
      <c r="AC605" s="11" t="s">
        <v>1615</v>
      </c>
      <c r="AD605" s="11" t="s">
        <v>2048</v>
      </c>
      <c r="AE605" s="11" t="s">
        <v>29</v>
      </c>
      <c r="AF605" s="11" t="s">
        <v>5761</v>
      </c>
      <c r="AG605" s="11" t="s">
        <v>6996</v>
      </c>
      <c r="AH605" s="11" t="s">
        <v>6975</v>
      </c>
      <c r="AI605" s="11" t="s">
        <v>6976</v>
      </c>
      <c r="AJ605" s="11" t="s">
        <v>7108</v>
      </c>
      <c r="AK605" s="11" t="s">
        <v>7076</v>
      </c>
      <c r="AL605" s="11" t="s">
        <v>7135</v>
      </c>
      <c r="AM605" s="11" t="s">
        <v>29</v>
      </c>
      <c r="AN605" s="11" t="s">
        <v>6991</v>
      </c>
      <c r="AO605" s="11" t="s">
        <v>7326</v>
      </c>
      <c r="AP605" s="11" t="s">
        <v>7323</v>
      </c>
      <c r="AQ605" s="11" t="s">
        <v>7322</v>
      </c>
    </row>
    <row r="606" spans="1:43" ht="30" x14ac:dyDescent="0.25">
      <c r="A606" s="10">
        <v>246</v>
      </c>
      <c r="B606" s="10">
        <v>1547</v>
      </c>
      <c r="C606" s="11" t="s">
        <v>6683</v>
      </c>
      <c r="D606" s="11" t="s">
        <v>1613</v>
      </c>
      <c r="E606" s="11" t="s">
        <v>29</v>
      </c>
      <c r="F606" s="11" t="s">
        <v>380</v>
      </c>
      <c r="G606" s="11" t="s">
        <v>27</v>
      </c>
      <c r="H606" s="11" t="s">
        <v>6654</v>
      </c>
      <c r="I606" s="11" t="s">
        <v>381</v>
      </c>
      <c r="J606" s="11" t="s">
        <v>3488</v>
      </c>
      <c r="K606" s="11" t="s">
        <v>1614</v>
      </c>
      <c r="L606" s="11" t="s">
        <v>892</v>
      </c>
      <c r="M606" s="11" t="s">
        <v>32</v>
      </c>
      <c r="N606" s="11" t="s">
        <v>7383</v>
      </c>
      <c r="O606" s="11" t="s">
        <v>4757</v>
      </c>
      <c r="P606" s="11" t="s">
        <v>2049</v>
      </c>
      <c r="Q606" s="11" t="s">
        <v>34</v>
      </c>
      <c r="R606" s="11" t="s">
        <v>2050</v>
      </c>
      <c r="S606" s="11" t="s">
        <v>2051</v>
      </c>
      <c r="T606" s="11" t="s">
        <v>29</v>
      </c>
      <c r="U606" s="12">
        <v>41799</v>
      </c>
      <c r="W606" s="11" t="s">
        <v>2052</v>
      </c>
      <c r="X606" s="11" t="s">
        <v>29</v>
      </c>
      <c r="Y606" s="11" t="s">
        <v>29</v>
      </c>
      <c r="AB606" s="11" t="s">
        <v>2047</v>
      </c>
      <c r="AC606" s="11" t="s">
        <v>1615</v>
      </c>
      <c r="AD606" s="11" t="s">
        <v>2048</v>
      </c>
      <c r="AE606" s="11" t="s">
        <v>29</v>
      </c>
      <c r="AF606" s="11" t="s">
        <v>5761</v>
      </c>
      <c r="AG606" s="11" t="s">
        <v>6996</v>
      </c>
      <c r="AH606" s="11" t="s">
        <v>6975</v>
      </c>
      <c r="AI606" s="11" t="s">
        <v>6976</v>
      </c>
      <c r="AJ606" s="11" t="s">
        <v>7108</v>
      </c>
      <c r="AK606" s="11" t="s">
        <v>7076</v>
      </c>
      <c r="AL606" s="11" t="s">
        <v>7135</v>
      </c>
      <c r="AM606" s="11" t="s">
        <v>29</v>
      </c>
      <c r="AN606" s="11" t="s">
        <v>6991</v>
      </c>
      <c r="AO606" s="11" t="s">
        <v>7326</v>
      </c>
      <c r="AP606" s="11" t="s">
        <v>7323</v>
      </c>
      <c r="AQ606" s="11" t="s">
        <v>7322</v>
      </c>
    </row>
    <row r="607" spans="1:43" ht="30" x14ac:dyDescent="0.25">
      <c r="A607" s="10">
        <v>118</v>
      </c>
      <c r="B607" s="10">
        <v>1175</v>
      </c>
      <c r="C607" s="11" t="s">
        <v>6788</v>
      </c>
      <c r="D607" s="11" t="s">
        <v>70</v>
      </c>
      <c r="E607" s="11" t="s">
        <v>365</v>
      </c>
      <c r="F607" s="11" t="s">
        <v>26</v>
      </c>
      <c r="G607" s="11" t="s">
        <v>27</v>
      </c>
      <c r="H607" s="11" t="s">
        <v>6617</v>
      </c>
      <c r="I607" s="11" t="s">
        <v>28</v>
      </c>
      <c r="J607" s="11" t="s">
        <v>3472</v>
      </c>
      <c r="K607" s="11" t="s">
        <v>366</v>
      </c>
      <c r="L607" s="11" t="s">
        <v>369</v>
      </c>
      <c r="M607" s="11" t="s">
        <v>5050</v>
      </c>
      <c r="N607" s="11" t="s">
        <v>52</v>
      </c>
      <c r="O607" s="11" t="s">
        <v>3619</v>
      </c>
      <c r="P607" s="11" t="s">
        <v>374</v>
      </c>
      <c r="Q607" s="11" t="s">
        <v>83</v>
      </c>
      <c r="R607" s="11" t="s">
        <v>375</v>
      </c>
      <c r="S607" s="11" t="s">
        <v>376</v>
      </c>
      <c r="T607" s="11" t="s">
        <v>124</v>
      </c>
      <c r="U607" s="12">
        <v>41156</v>
      </c>
      <c r="W607" s="11" t="s">
        <v>377</v>
      </c>
      <c r="X607" s="11" t="s">
        <v>29</v>
      </c>
      <c r="Y607" s="11" t="s">
        <v>29</v>
      </c>
      <c r="AB607" s="11" t="s">
        <v>364</v>
      </c>
      <c r="AC607" s="11" t="s">
        <v>367</v>
      </c>
      <c r="AD607" s="11" t="s">
        <v>368</v>
      </c>
      <c r="AE607" s="11" t="s">
        <v>29</v>
      </c>
      <c r="AF607" s="11" t="s">
        <v>5835</v>
      </c>
      <c r="AG607" s="11" t="s">
        <v>6989</v>
      </c>
      <c r="AH607" s="11" t="s">
        <v>6990</v>
      </c>
      <c r="AI607" s="11" t="s">
        <v>6988</v>
      </c>
      <c r="AJ607" s="11" t="s">
        <v>7075</v>
      </c>
      <c r="AK607" s="11" t="s">
        <v>7076</v>
      </c>
      <c r="AL607" s="11" t="s">
        <v>7229</v>
      </c>
      <c r="AM607" s="11" t="s">
        <v>29</v>
      </c>
      <c r="AN607" s="11" t="s">
        <v>6991</v>
      </c>
      <c r="AO607" s="11" t="s">
        <v>7328</v>
      </c>
      <c r="AP607" s="11" t="s">
        <v>7318</v>
      </c>
      <c r="AQ607" s="11" t="s">
        <v>7319</v>
      </c>
    </row>
    <row r="608" spans="1:43" ht="30" x14ac:dyDescent="0.25">
      <c r="A608" s="10">
        <v>118</v>
      </c>
      <c r="B608" s="10">
        <v>1174</v>
      </c>
      <c r="C608" s="11" t="s">
        <v>6788</v>
      </c>
      <c r="D608" s="11" t="s">
        <v>70</v>
      </c>
      <c r="E608" s="11" t="s">
        <v>365</v>
      </c>
      <c r="F608" s="11" t="s">
        <v>26</v>
      </c>
      <c r="G608" s="11" t="s">
        <v>27</v>
      </c>
      <c r="H608" s="11" t="s">
        <v>6617</v>
      </c>
      <c r="I608" s="11" t="s">
        <v>28</v>
      </c>
      <c r="J608" s="11" t="s">
        <v>3472</v>
      </c>
      <c r="K608" s="11" t="s">
        <v>366</v>
      </c>
      <c r="L608" s="11" t="s">
        <v>369</v>
      </c>
      <c r="M608" s="11" t="s">
        <v>5050</v>
      </c>
      <c r="N608" s="11" t="s">
        <v>52</v>
      </c>
      <c r="O608" s="11" t="s">
        <v>3619</v>
      </c>
      <c r="P608" s="11" t="s">
        <v>370</v>
      </c>
      <c r="Q608" s="11" t="s">
        <v>34</v>
      </c>
      <c r="R608" s="11" t="s">
        <v>371</v>
      </c>
      <c r="S608" s="11" t="s">
        <v>372</v>
      </c>
      <c r="T608" s="11" t="s">
        <v>168</v>
      </c>
      <c r="U608" s="12">
        <v>38657</v>
      </c>
      <c r="W608" s="11" t="s">
        <v>373</v>
      </c>
      <c r="X608" s="11" t="s">
        <v>29</v>
      </c>
      <c r="Y608" s="11" t="s">
        <v>29</v>
      </c>
      <c r="AB608" s="11" t="s">
        <v>364</v>
      </c>
      <c r="AC608" s="11" t="s">
        <v>367</v>
      </c>
      <c r="AD608" s="11" t="s">
        <v>368</v>
      </c>
      <c r="AE608" s="11" t="s">
        <v>29</v>
      </c>
      <c r="AF608" s="11" t="s">
        <v>5835</v>
      </c>
      <c r="AG608" s="11" t="s">
        <v>6989</v>
      </c>
      <c r="AH608" s="11" t="s">
        <v>6990</v>
      </c>
      <c r="AI608" s="11" t="s">
        <v>6988</v>
      </c>
      <c r="AJ608" s="11" t="s">
        <v>7075</v>
      </c>
      <c r="AK608" s="11" t="s">
        <v>7076</v>
      </c>
      <c r="AL608" s="11" t="s">
        <v>7229</v>
      </c>
      <c r="AM608" s="11" t="s">
        <v>29</v>
      </c>
      <c r="AN608" s="11" t="s">
        <v>6991</v>
      </c>
      <c r="AO608" s="11" t="s">
        <v>7328</v>
      </c>
      <c r="AP608" s="11" t="s">
        <v>7318</v>
      </c>
      <c r="AQ608" s="11" t="s">
        <v>7319</v>
      </c>
    </row>
    <row r="609" spans="1:43" ht="45" x14ac:dyDescent="0.25">
      <c r="A609" s="10">
        <v>312</v>
      </c>
      <c r="B609" s="10">
        <v>1837</v>
      </c>
      <c r="C609" s="11" t="s">
        <v>6841</v>
      </c>
      <c r="D609" s="11" t="s">
        <v>94</v>
      </c>
      <c r="E609" s="11" t="s">
        <v>4150</v>
      </c>
      <c r="F609" s="11" t="s">
        <v>96</v>
      </c>
      <c r="G609" s="11" t="s">
        <v>27</v>
      </c>
      <c r="H609" s="11" t="s">
        <v>6608</v>
      </c>
      <c r="I609" s="11" t="s">
        <v>97</v>
      </c>
      <c r="J609" s="11" t="s">
        <v>3474</v>
      </c>
      <c r="K609" s="11" t="s">
        <v>5070</v>
      </c>
      <c r="L609" s="11" t="s">
        <v>101</v>
      </c>
      <c r="M609" s="11" t="s">
        <v>32</v>
      </c>
      <c r="N609" s="11" t="s">
        <v>244</v>
      </c>
      <c r="O609" s="11" t="s">
        <v>3961</v>
      </c>
      <c r="P609" s="11" t="s">
        <v>4075</v>
      </c>
      <c r="Q609" s="11" t="s">
        <v>34</v>
      </c>
      <c r="R609" s="11" t="s">
        <v>4076</v>
      </c>
      <c r="S609" s="11" t="s">
        <v>2156</v>
      </c>
      <c r="T609" s="11" t="s">
        <v>29</v>
      </c>
      <c r="U609" s="12">
        <v>42948</v>
      </c>
      <c r="W609" s="11" t="s">
        <v>2157</v>
      </c>
      <c r="X609" s="11" t="s">
        <v>29</v>
      </c>
      <c r="Y609" s="11" t="s">
        <v>29</v>
      </c>
      <c r="Z609">
        <v>42948</v>
      </c>
      <c r="AB609" s="11" t="s">
        <v>4071</v>
      </c>
      <c r="AC609" s="11" t="s">
        <v>4073</v>
      </c>
      <c r="AD609" s="11" t="s">
        <v>29</v>
      </c>
      <c r="AE609" s="11" t="s">
        <v>29</v>
      </c>
      <c r="AF609" s="11" t="s">
        <v>5873</v>
      </c>
      <c r="AG609" s="11" t="s">
        <v>6982</v>
      </c>
      <c r="AH609" s="11" t="s">
        <v>6975</v>
      </c>
      <c r="AI609" s="11" t="s">
        <v>6976</v>
      </c>
      <c r="AJ609" s="11" t="s">
        <v>7090</v>
      </c>
      <c r="AK609" s="11" t="s">
        <v>7082</v>
      </c>
      <c r="AL609" s="11" t="s">
        <v>7282</v>
      </c>
      <c r="AM609" s="11" t="s">
        <v>29</v>
      </c>
      <c r="AN609" s="11" t="s">
        <v>7655</v>
      </c>
      <c r="AO609" s="11" t="s">
        <v>7313</v>
      </c>
      <c r="AP609" s="11" t="s">
        <v>7323</v>
      </c>
      <c r="AQ609" s="11" t="s">
        <v>7314</v>
      </c>
    </row>
    <row r="610" spans="1:43" ht="45" x14ac:dyDescent="0.25">
      <c r="A610" s="10">
        <v>312</v>
      </c>
      <c r="B610" s="10">
        <v>2080</v>
      </c>
      <c r="C610" s="11" t="s">
        <v>6841</v>
      </c>
      <c r="D610" s="11" t="s">
        <v>94</v>
      </c>
      <c r="E610" s="11" t="s">
        <v>4150</v>
      </c>
      <c r="F610" s="11" t="s">
        <v>96</v>
      </c>
      <c r="G610" s="11" t="s">
        <v>27</v>
      </c>
      <c r="H610" s="11" t="s">
        <v>6608</v>
      </c>
      <c r="I610" s="11" t="s">
        <v>97</v>
      </c>
      <c r="J610" s="11" t="s">
        <v>5047</v>
      </c>
      <c r="K610" s="11" t="s">
        <v>5070</v>
      </c>
      <c r="L610" s="11" t="s">
        <v>101</v>
      </c>
      <c r="M610" s="11" t="s">
        <v>32</v>
      </c>
      <c r="N610" s="11" t="s">
        <v>244</v>
      </c>
      <c r="O610" s="11" t="s">
        <v>3961</v>
      </c>
      <c r="P610" s="11" t="s">
        <v>5228</v>
      </c>
      <c r="Q610" s="11" t="s">
        <v>34</v>
      </c>
      <c r="R610" s="11" t="s">
        <v>197</v>
      </c>
      <c r="S610" s="11" t="s">
        <v>5229</v>
      </c>
      <c r="T610" s="11" t="s">
        <v>29</v>
      </c>
      <c r="U610" s="12"/>
      <c r="W610" s="11" t="s">
        <v>5506</v>
      </c>
      <c r="X610" s="11" t="s">
        <v>29</v>
      </c>
      <c r="Y610" s="11" t="s">
        <v>29</v>
      </c>
      <c r="Z610">
        <v>42948</v>
      </c>
      <c r="AB610" s="11" t="s">
        <v>4071</v>
      </c>
      <c r="AC610" s="11" t="s">
        <v>4073</v>
      </c>
      <c r="AD610" s="11" t="s">
        <v>29</v>
      </c>
      <c r="AE610" s="11" t="s">
        <v>29</v>
      </c>
      <c r="AF610" s="11" t="s">
        <v>5873</v>
      </c>
      <c r="AG610" s="11" t="s">
        <v>6982</v>
      </c>
      <c r="AH610" s="11" t="s">
        <v>6975</v>
      </c>
      <c r="AI610" s="11" t="s">
        <v>6976</v>
      </c>
      <c r="AJ610" s="11" t="s">
        <v>7090</v>
      </c>
      <c r="AK610" s="11" t="s">
        <v>7082</v>
      </c>
      <c r="AL610" s="11" t="s">
        <v>7282</v>
      </c>
      <c r="AM610" s="11" t="s">
        <v>29</v>
      </c>
      <c r="AN610" s="11" t="s">
        <v>7655</v>
      </c>
      <c r="AO610" s="11" t="s">
        <v>7313</v>
      </c>
      <c r="AP610" s="11" t="s">
        <v>7323</v>
      </c>
      <c r="AQ610" s="11" t="s">
        <v>7314</v>
      </c>
    </row>
    <row r="611" spans="1:43" ht="30" x14ac:dyDescent="0.25">
      <c r="A611" s="10">
        <v>100</v>
      </c>
      <c r="B611" s="10">
        <v>1113</v>
      </c>
      <c r="C611" s="11" t="s">
        <v>6749</v>
      </c>
      <c r="D611" s="11" t="s">
        <v>4853</v>
      </c>
      <c r="E611" s="11" t="s">
        <v>25</v>
      </c>
      <c r="F611" s="11" t="s">
        <v>26</v>
      </c>
      <c r="G611" s="11" t="s">
        <v>27</v>
      </c>
      <c r="H611" s="11" t="s">
        <v>6617</v>
      </c>
      <c r="I611" s="11" t="s">
        <v>28</v>
      </c>
      <c r="J611" s="11" t="s">
        <v>3472</v>
      </c>
      <c r="K611" s="11" t="s">
        <v>7561</v>
      </c>
      <c r="L611" s="11" t="s">
        <v>31</v>
      </c>
      <c r="M611" s="11" t="s">
        <v>32</v>
      </c>
      <c r="N611" s="11" t="s">
        <v>7385</v>
      </c>
      <c r="O611" s="11" t="s">
        <v>7562</v>
      </c>
      <c r="P611" s="11" t="s">
        <v>39</v>
      </c>
      <c r="Q611" s="11" t="s">
        <v>34</v>
      </c>
      <c r="R611" s="11" t="s">
        <v>40</v>
      </c>
      <c r="S611" s="11" t="s">
        <v>41</v>
      </c>
      <c r="T611" s="11" t="s">
        <v>29</v>
      </c>
      <c r="U611" s="12">
        <v>41855</v>
      </c>
      <c r="W611" s="11" t="s">
        <v>42</v>
      </c>
      <c r="X611" s="11" t="s">
        <v>29</v>
      </c>
      <c r="Y611" s="11" t="s">
        <v>29</v>
      </c>
      <c r="Z611" s="13"/>
      <c r="AB611" s="11" t="s">
        <v>24</v>
      </c>
      <c r="AC611" s="11" t="s">
        <v>7667</v>
      </c>
      <c r="AD611" s="11" t="s">
        <v>30</v>
      </c>
      <c r="AE611" s="11" t="s">
        <v>3986</v>
      </c>
      <c r="AF611" s="11" t="s">
        <v>5805</v>
      </c>
      <c r="AG611" s="11" t="s">
        <v>6989</v>
      </c>
      <c r="AH611" s="11" t="s">
        <v>6975</v>
      </c>
      <c r="AI611" s="11" t="s">
        <v>6976</v>
      </c>
      <c r="AJ611" s="11" t="s">
        <v>7081</v>
      </c>
      <c r="AK611" s="11" t="s">
        <v>7082</v>
      </c>
      <c r="AL611" s="11" t="s">
        <v>7194</v>
      </c>
      <c r="AM611" s="11" t="s">
        <v>29</v>
      </c>
      <c r="AN611" s="11" t="s">
        <v>6991</v>
      </c>
      <c r="AO611" s="11" t="s">
        <v>7324</v>
      </c>
      <c r="AP611" s="11" t="s">
        <v>7309</v>
      </c>
      <c r="AQ611" s="11" t="s">
        <v>7325</v>
      </c>
    </row>
    <row r="612" spans="1:43" ht="30" x14ac:dyDescent="0.25">
      <c r="A612" s="10">
        <v>100</v>
      </c>
      <c r="B612" s="10">
        <v>1114</v>
      </c>
      <c r="C612" s="11" t="s">
        <v>6749</v>
      </c>
      <c r="D612" s="11" t="s">
        <v>4853</v>
      </c>
      <c r="E612" s="11" t="s">
        <v>25</v>
      </c>
      <c r="F612" s="11" t="s">
        <v>26</v>
      </c>
      <c r="G612" s="11" t="s">
        <v>27</v>
      </c>
      <c r="H612" s="11" t="s">
        <v>6617</v>
      </c>
      <c r="I612" s="11" t="s">
        <v>28</v>
      </c>
      <c r="J612" s="11" t="s">
        <v>3472</v>
      </c>
      <c r="K612" s="11" t="s">
        <v>7561</v>
      </c>
      <c r="L612" s="11" t="s">
        <v>31</v>
      </c>
      <c r="M612" s="11" t="s">
        <v>32</v>
      </c>
      <c r="N612" s="11" t="s">
        <v>7385</v>
      </c>
      <c r="O612" s="11" t="s">
        <v>7562</v>
      </c>
      <c r="P612" s="11" t="s">
        <v>43</v>
      </c>
      <c r="Q612" s="11" t="s">
        <v>34</v>
      </c>
      <c r="R612" s="11" t="s">
        <v>44</v>
      </c>
      <c r="S612" s="11" t="s">
        <v>45</v>
      </c>
      <c r="T612" s="11" t="s">
        <v>29</v>
      </c>
      <c r="U612" s="12">
        <v>42619</v>
      </c>
      <c r="W612" s="11" t="s">
        <v>46</v>
      </c>
      <c r="X612" s="11" t="s">
        <v>29</v>
      </c>
      <c r="Y612" s="11" t="s">
        <v>29</v>
      </c>
      <c r="AB612" s="11" t="s">
        <v>24</v>
      </c>
      <c r="AC612" s="11" t="s">
        <v>7667</v>
      </c>
      <c r="AD612" s="11" t="s">
        <v>30</v>
      </c>
      <c r="AE612" s="11" t="s">
        <v>3986</v>
      </c>
      <c r="AF612" s="11" t="s">
        <v>5805</v>
      </c>
      <c r="AG612" s="11" t="s">
        <v>6989</v>
      </c>
      <c r="AH612" s="11" t="s">
        <v>6975</v>
      </c>
      <c r="AI612" s="11" t="s">
        <v>6976</v>
      </c>
      <c r="AJ612" s="11" t="s">
        <v>7081</v>
      </c>
      <c r="AK612" s="11" t="s">
        <v>7082</v>
      </c>
      <c r="AL612" s="11" t="s">
        <v>7194</v>
      </c>
      <c r="AM612" s="11" t="s">
        <v>29</v>
      </c>
      <c r="AN612" s="11" t="s">
        <v>6991</v>
      </c>
      <c r="AO612" s="11" t="s">
        <v>7324</v>
      </c>
      <c r="AP612" s="11" t="s">
        <v>7309</v>
      </c>
      <c r="AQ612" s="11" t="s">
        <v>7325</v>
      </c>
    </row>
    <row r="613" spans="1:43" ht="30" x14ac:dyDescent="0.25">
      <c r="A613" s="10">
        <v>100</v>
      </c>
      <c r="B613" s="10">
        <v>2294</v>
      </c>
      <c r="C613" s="11" t="s">
        <v>6749</v>
      </c>
      <c r="D613" s="11" t="s">
        <v>4853</v>
      </c>
      <c r="E613" s="11" t="s">
        <v>25</v>
      </c>
      <c r="F613" s="11" t="s">
        <v>26</v>
      </c>
      <c r="G613" s="11" t="s">
        <v>27</v>
      </c>
      <c r="H613" s="11" t="s">
        <v>6617</v>
      </c>
      <c r="I613" s="11" t="s">
        <v>28</v>
      </c>
      <c r="J613" s="11" t="s">
        <v>3781</v>
      </c>
      <c r="K613" s="11" t="s">
        <v>7561</v>
      </c>
      <c r="L613" s="11" t="s">
        <v>31</v>
      </c>
      <c r="M613" s="11" t="s">
        <v>32</v>
      </c>
      <c r="N613" s="11" t="s">
        <v>7385</v>
      </c>
      <c r="O613" s="11" t="s">
        <v>7562</v>
      </c>
      <c r="P613" s="11" t="s">
        <v>7563</v>
      </c>
      <c r="Q613" s="11" t="s">
        <v>34</v>
      </c>
      <c r="R613" s="11" t="s">
        <v>7564</v>
      </c>
      <c r="S613" s="11" t="s">
        <v>7565</v>
      </c>
      <c r="T613" s="11" t="s">
        <v>29</v>
      </c>
      <c r="U613" s="12">
        <v>43668</v>
      </c>
      <c r="W613" s="11" t="s">
        <v>7668</v>
      </c>
      <c r="X613" s="11" t="s">
        <v>29</v>
      </c>
      <c r="Y613" s="11" t="s">
        <v>29</v>
      </c>
      <c r="AB613" s="11" t="s">
        <v>24</v>
      </c>
      <c r="AC613" s="11" t="s">
        <v>7667</v>
      </c>
      <c r="AD613" s="11" t="s">
        <v>30</v>
      </c>
      <c r="AE613" s="11" t="s">
        <v>3986</v>
      </c>
      <c r="AF613" s="11" t="s">
        <v>5805</v>
      </c>
      <c r="AG613" s="11" t="s">
        <v>6989</v>
      </c>
      <c r="AH613" s="11" t="s">
        <v>6975</v>
      </c>
      <c r="AI613" s="11" t="s">
        <v>6976</v>
      </c>
      <c r="AJ613" s="11" t="s">
        <v>7081</v>
      </c>
      <c r="AK613" s="11" t="s">
        <v>7082</v>
      </c>
      <c r="AL613" s="11" t="s">
        <v>7194</v>
      </c>
      <c r="AM613" s="11" t="s">
        <v>29</v>
      </c>
      <c r="AN613" s="11" t="s">
        <v>6991</v>
      </c>
      <c r="AO613" s="11" t="s">
        <v>7324</v>
      </c>
      <c r="AP613" s="11" t="s">
        <v>7309</v>
      </c>
      <c r="AQ613" s="11" t="s">
        <v>7325</v>
      </c>
    </row>
    <row r="614" spans="1:43" ht="135" x14ac:dyDescent="0.25">
      <c r="A614" s="10">
        <v>112</v>
      </c>
      <c r="B614" s="10">
        <v>1146</v>
      </c>
      <c r="C614" s="11" t="s">
        <v>6777</v>
      </c>
      <c r="D614" s="11" t="s">
        <v>239</v>
      </c>
      <c r="E614" s="11" t="s">
        <v>5042</v>
      </c>
      <c r="F614" s="11" t="s">
        <v>146</v>
      </c>
      <c r="G614" s="11" t="s">
        <v>27</v>
      </c>
      <c r="H614" s="11" t="s">
        <v>6615</v>
      </c>
      <c r="I614" s="11" t="s">
        <v>97</v>
      </c>
      <c r="J614" s="11" t="s">
        <v>3476</v>
      </c>
      <c r="K614" s="11" t="s">
        <v>241</v>
      </c>
      <c r="L614" s="11" t="s">
        <v>31</v>
      </c>
      <c r="M614" s="11" t="s">
        <v>32</v>
      </c>
      <c r="N614" s="11" t="s">
        <v>893</v>
      </c>
      <c r="O614" s="11" t="s">
        <v>3617</v>
      </c>
      <c r="P614" s="11" t="s">
        <v>245</v>
      </c>
      <c r="Q614" s="11" t="s">
        <v>34</v>
      </c>
      <c r="R614" s="11" t="s">
        <v>246</v>
      </c>
      <c r="S614" s="11" t="s">
        <v>247</v>
      </c>
      <c r="T614" s="11" t="s">
        <v>155</v>
      </c>
      <c r="U614" s="12">
        <v>38777</v>
      </c>
      <c r="W614" s="11" t="s">
        <v>248</v>
      </c>
      <c r="X614" s="11" t="s">
        <v>29</v>
      </c>
      <c r="Y614" s="11" t="s">
        <v>29</v>
      </c>
      <c r="AB614" s="11" t="s">
        <v>238</v>
      </c>
      <c r="AC614" s="11" t="s">
        <v>242</v>
      </c>
      <c r="AD614" s="11" t="s">
        <v>243</v>
      </c>
      <c r="AE614" s="11" t="s">
        <v>29</v>
      </c>
      <c r="AF614" s="11" t="s">
        <v>5830</v>
      </c>
      <c r="AG614" s="11" t="s">
        <v>6984</v>
      </c>
      <c r="AH614" s="11" t="s">
        <v>6975</v>
      </c>
      <c r="AI614" s="11" t="s">
        <v>6976</v>
      </c>
      <c r="AJ614" s="11" t="s">
        <v>7081</v>
      </c>
      <c r="AK614" s="11" t="s">
        <v>7082</v>
      </c>
      <c r="AL614" s="11" t="s">
        <v>7223</v>
      </c>
      <c r="AM614" s="11" t="s">
        <v>29</v>
      </c>
      <c r="AN614" s="11" t="s">
        <v>7655</v>
      </c>
      <c r="AO614" s="11" t="s">
        <v>7335</v>
      </c>
      <c r="AP614" s="11" t="s">
        <v>7316</v>
      </c>
      <c r="AQ614" s="11" t="s">
        <v>7333</v>
      </c>
    </row>
    <row r="615" spans="1:43" ht="30" x14ac:dyDescent="0.25">
      <c r="A615" s="10">
        <v>219</v>
      </c>
      <c r="B615" s="10">
        <v>1486</v>
      </c>
      <c r="C615" s="11" t="s">
        <v>6660</v>
      </c>
      <c r="D615" s="11" t="s">
        <v>1744</v>
      </c>
      <c r="E615" s="11" t="s">
        <v>29</v>
      </c>
      <c r="F615" s="11" t="s">
        <v>380</v>
      </c>
      <c r="G615" s="11" t="s">
        <v>27</v>
      </c>
      <c r="H615" s="11" t="s">
        <v>6654</v>
      </c>
      <c r="I615" s="11" t="s">
        <v>381</v>
      </c>
      <c r="J615" s="11" t="s">
        <v>3488</v>
      </c>
      <c r="K615" s="11" t="s">
        <v>1745</v>
      </c>
      <c r="L615" s="11" t="s">
        <v>75</v>
      </c>
      <c r="M615" s="11" t="s">
        <v>120</v>
      </c>
      <c r="N615" s="11" t="s">
        <v>834</v>
      </c>
      <c r="O615" s="11" t="s">
        <v>6661</v>
      </c>
      <c r="P615" s="11" t="s">
        <v>1748</v>
      </c>
      <c r="Q615" s="11" t="s">
        <v>34</v>
      </c>
      <c r="R615" s="11" t="s">
        <v>1749</v>
      </c>
      <c r="S615" s="11" t="s">
        <v>1750</v>
      </c>
      <c r="T615" s="11" t="s">
        <v>29</v>
      </c>
      <c r="U615" s="12">
        <v>38808</v>
      </c>
      <c r="W615" s="11" t="s">
        <v>1751</v>
      </c>
      <c r="X615" s="11" t="s">
        <v>29</v>
      </c>
      <c r="Y615" s="11" t="s">
        <v>29</v>
      </c>
      <c r="AB615" s="11" t="s">
        <v>1743</v>
      </c>
      <c r="AC615" s="11" t="s">
        <v>1746</v>
      </c>
      <c r="AD615" s="11" t="s">
        <v>1747</v>
      </c>
      <c r="AE615" s="11" t="s">
        <v>29</v>
      </c>
      <c r="AF615" s="11" t="s">
        <v>5735</v>
      </c>
      <c r="AG615" s="11" t="s">
        <v>6996</v>
      </c>
      <c r="AH615" s="11" t="s">
        <v>6987</v>
      </c>
      <c r="AI615" s="11" t="s">
        <v>6983</v>
      </c>
      <c r="AJ615" s="11" t="s">
        <v>7108</v>
      </c>
      <c r="AK615" s="11" t="s">
        <v>7076</v>
      </c>
      <c r="AL615" s="11" t="s">
        <v>7117</v>
      </c>
      <c r="AM615" s="11" t="s">
        <v>29</v>
      </c>
      <c r="AN615" s="11" t="s">
        <v>7655</v>
      </c>
      <c r="AO615" s="11" t="s">
        <v>7315</v>
      </c>
      <c r="AP615" s="11" t="s">
        <v>7316</v>
      </c>
      <c r="AQ615" s="11" t="s">
        <v>7310</v>
      </c>
    </row>
    <row r="616" spans="1:43" ht="30" x14ac:dyDescent="0.25">
      <c r="A616" s="10">
        <v>219</v>
      </c>
      <c r="B616" s="10">
        <v>1487</v>
      </c>
      <c r="C616" s="11" t="s">
        <v>6660</v>
      </c>
      <c r="D616" s="11" t="s">
        <v>1744</v>
      </c>
      <c r="E616" s="11" t="s">
        <v>29</v>
      </c>
      <c r="F616" s="11" t="s">
        <v>380</v>
      </c>
      <c r="G616" s="11" t="s">
        <v>27</v>
      </c>
      <c r="H616" s="11" t="s">
        <v>6654</v>
      </c>
      <c r="I616" s="11" t="s">
        <v>381</v>
      </c>
      <c r="J616" s="11" t="s">
        <v>3488</v>
      </c>
      <c r="K616" s="11" t="s">
        <v>1745</v>
      </c>
      <c r="L616" s="11" t="s">
        <v>75</v>
      </c>
      <c r="M616" s="11" t="s">
        <v>120</v>
      </c>
      <c r="N616" s="11" t="s">
        <v>834</v>
      </c>
      <c r="O616" s="11" t="s">
        <v>6661</v>
      </c>
      <c r="P616" s="11" t="s">
        <v>1752</v>
      </c>
      <c r="Q616" s="11" t="s">
        <v>34</v>
      </c>
      <c r="R616" s="11" t="s">
        <v>1710</v>
      </c>
      <c r="S616" s="11" t="s">
        <v>1753</v>
      </c>
      <c r="T616" s="11" t="s">
        <v>29</v>
      </c>
      <c r="U616" s="12">
        <v>38808</v>
      </c>
      <c r="W616" s="11" t="s">
        <v>1754</v>
      </c>
      <c r="X616" s="11" t="s">
        <v>29</v>
      </c>
      <c r="Y616" s="11" t="s">
        <v>29</v>
      </c>
      <c r="AB616" s="11" t="s">
        <v>1743</v>
      </c>
      <c r="AC616" s="11" t="s">
        <v>1746</v>
      </c>
      <c r="AD616" s="11" t="s">
        <v>1747</v>
      </c>
      <c r="AE616" s="11" t="s">
        <v>29</v>
      </c>
      <c r="AF616" s="11" t="s">
        <v>5735</v>
      </c>
      <c r="AG616" s="11" t="s">
        <v>6996</v>
      </c>
      <c r="AH616" s="11" t="s">
        <v>6987</v>
      </c>
      <c r="AI616" s="11" t="s">
        <v>6983</v>
      </c>
      <c r="AJ616" s="11" t="s">
        <v>7108</v>
      </c>
      <c r="AK616" s="11" t="s">
        <v>7076</v>
      </c>
      <c r="AL616" s="11" t="s">
        <v>7117</v>
      </c>
      <c r="AM616" s="11" t="s">
        <v>29</v>
      </c>
      <c r="AN616" s="11" t="s">
        <v>7655</v>
      </c>
      <c r="AO616" s="11" t="s">
        <v>7315</v>
      </c>
      <c r="AP616" s="11" t="s">
        <v>7316</v>
      </c>
      <c r="AQ616" s="11" t="s">
        <v>7310</v>
      </c>
    </row>
    <row r="617" spans="1:43" ht="30" x14ac:dyDescent="0.25">
      <c r="A617" s="10">
        <v>219</v>
      </c>
      <c r="B617" s="10">
        <v>2147</v>
      </c>
      <c r="C617" s="11" t="s">
        <v>6660</v>
      </c>
      <c r="D617" s="11" t="s">
        <v>1744</v>
      </c>
      <c r="E617" s="11" t="s">
        <v>29</v>
      </c>
      <c r="F617" s="11" t="s">
        <v>380</v>
      </c>
      <c r="G617" s="11" t="s">
        <v>27</v>
      </c>
      <c r="H617" s="11" t="s">
        <v>6654</v>
      </c>
      <c r="I617" s="11" t="s">
        <v>381</v>
      </c>
      <c r="J617" s="11" t="s">
        <v>3488</v>
      </c>
      <c r="K617" s="11" t="s">
        <v>1745</v>
      </c>
      <c r="L617" s="11" t="s">
        <v>75</v>
      </c>
      <c r="M617" s="11" t="s">
        <v>120</v>
      </c>
      <c r="N617" s="11" t="s">
        <v>834</v>
      </c>
      <c r="O617" s="11" t="s">
        <v>6661</v>
      </c>
      <c r="P617" s="11" t="s">
        <v>5584</v>
      </c>
      <c r="Q617" s="11" t="s">
        <v>122</v>
      </c>
      <c r="R617" s="11" t="s">
        <v>211</v>
      </c>
      <c r="S617" s="11" t="s">
        <v>225</v>
      </c>
      <c r="T617" s="11" t="s">
        <v>29</v>
      </c>
      <c r="U617" s="12">
        <v>43318</v>
      </c>
      <c r="W617" s="11" t="s">
        <v>5585</v>
      </c>
      <c r="X617" s="11" t="s">
        <v>29</v>
      </c>
      <c r="Y617" s="11" t="s">
        <v>29</v>
      </c>
      <c r="AB617" s="11" t="s">
        <v>1743</v>
      </c>
      <c r="AC617" s="11" t="s">
        <v>1746</v>
      </c>
      <c r="AD617" s="11" t="s">
        <v>1747</v>
      </c>
      <c r="AE617" s="11" t="s">
        <v>29</v>
      </c>
      <c r="AF617" s="11" t="s">
        <v>5735</v>
      </c>
      <c r="AG617" s="11" t="s">
        <v>6996</v>
      </c>
      <c r="AH617" s="11" t="s">
        <v>6987</v>
      </c>
      <c r="AI617" s="11" t="s">
        <v>6983</v>
      </c>
      <c r="AJ617" s="11" t="s">
        <v>7108</v>
      </c>
      <c r="AK617" s="11" t="s">
        <v>7076</v>
      </c>
      <c r="AL617" s="11" t="s">
        <v>7117</v>
      </c>
      <c r="AM617" s="11" t="s">
        <v>29</v>
      </c>
      <c r="AN617" s="11" t="s">
        <v>7655</v>
      </c>
      <c r="AO617" s="11" t="s">
        <v>7315</v>
      </c>
      <c r="AP617" s="11" t="s">
        <v>7316</v>
      </c>
      <c r="AQ617" s="11" t="s">
        <v>7310</v>
      </c>
    </row>
    <row r="618" spans="1:43" ht="30" x14ac:dyDescent="0.25">
      <c r="A618" s="10">
        <v>314</v>
      </c>
      <c r="B618" s="10">
        <v>1029</v>
      </c>
      <c r="C618" s="11" t="s">
        <v>6631</v>
      </c>
      <c r="D618" s="11" t="s">
        <v>884</v>
      </c>
      <c r="E618" s="11" t="s">
        <v>2030</v>
      </c>
      <c r="F618" s="11" t="s">
        <v>885</v>
      </c>
      <c r="G618" s="11" t="s">
        <v>27</v>
      </c>
      <c r="H618" s="11" t="s">
        <v>6632</v>
      </c>
      <c r="I618" s="11" t="s">
        <v>1160</v>
      </c>
      <c r="J618" s="11" t="s">
        <v>3476</v>
      </c>
      <c r="K618" s="11" t="s">
        <v>1515</v>
      </c>
      <c r="L618" s="11" t="s">
        <v>31</v>
      </c>
      <c r="M618" s="11" t="s">
        <v>32</v>
      </c>
      <c r="N618" s="11" t="s">
        <v>7385</v>
      </c>
      <c r="O618" s="11" t="s">
        <v>7386</v>
      </c>
      <c r="P618" s="11" t="s">
        <v>1519</v>
      </c>
      <c r="Q618" s="11" t="s">
        <v>6472</v>
      </c>
      <c r="R618" s="11" t="s">
        <v>1520</v>
      </c>
      <c r="S618" s="11" t="s">
        <v>1521</v>
      </c>
      <c r="T618" s="11" t="s">
        <v>128</v>
      </c>
      <c r="U618" s="12">
        <v>38930</v>
      </c>
      <c r="V618">
        <v>43608</v>
      </c>
      <c r="W618" s="11" t="s">
        <v>1522</v>
      </c>
      <c r="X618" s="11" t="s">
        <v>29</v>
      </c>
      <c r="Y618" s="11" t="s">
        <v>29</v>
      </c>
      <c r="Z618">
        <v>43115</v>
      </c>
      <c r="AB618" s="11" t="s">
        <v>4205</v>
      </c>
      <c r="AC618" s="11" t="s">
        <v>1516</v>
      </c>
      <c r="AD618" s="11" t="s">
        <v>1517</v>
      </c>
      <c r="AE618" s="11" t="s">
        <v>5641</v>
      </c>
      <c r="AF618" s="11" t="s">
        <v>5723</v>
      </c>
      <c r="AG618" s="11" t="s">
        <v>6978</v>
      </c>
      <c r="AH618" s="11" t="s">
        <v>6975</v>
      </c>
      <c r="AI618" s="11" t="s">
        <v>6976</v>
      </c>
      <c r="AJ618" s="11" t="s">
        <v>7081</v>
      </c>
      <c r="AK618" s="11" t="s">
        <v>7082</v>
      </c>
      <c r="AL618" s="11" t="s">
        <v>7095</v>
      </c>
      <c r="AM618" s="11" t="s">
        <v>29</v>
      </c>
      <c r="AN618" s="11" t="s">
        <v>6991</v>
      </c>
      <c r="AO618" s="11" t="s">
        <v>7324</v>
      </c>
      <c r="AP618" s="11" t="s">
        <v>7309</v>
      </c>
      <c r="AQ618" s="11" t="s">
        <v>7325</v>
      </c>
    </row>
    <row r="619" spans="1:43" ht="30" x14ac:dyDescent="0.25">
      <c r="A619" s="10">
        <v>199</v>
      </c>
      <c r="B619" s="10">
        <v>1029</v>
      </c>
      <c r="C619" s="11" t="s">
        <v>6631</v>
      </c>
      <c r="D619" s="11" t="s">
        <v>4849</v>
      </c>
      <c r="E619" s="11" t="s">
        <v>415</v>
      </c>
      <c r="F619" s="11" t="s">
        <v>115</v>
      </c>
      <c r="G619" s="11" t="s">
        <v>27</v>
      </c>
      <c r="H619" s="11" t="s">
        <v>6604</v>
      </c>
      <c r="I619" s="11" t="s">
        <v>116</v>
      </c>
      <c r="J619" s="11" t="s">
        <v>3476</v>
      </c>
      <c r="K619" s="11" t="s">
        <v>1515</v>
      </c>
      <c r="L619" s="11" t="s">
        <v>31</v>
      </c>
      <c r="M619" s="11" t="s">
        <v>32</v>
      </c>
      <c r="N619" s="11" t="s">
        <v>7385</v>
      </c>
      <c r="O619" s="11" t="s">
        <v>7386</v>
      </c>
      <c r="P619" s="11" t="s">
        <v>1519</v>
      </c>
      <c r="Q619" s="11" t="s">
        <v>6472</v>
      </c>
      <c r="R619" s="11" t="s">
        <v>1520</v>
      </c>
      <c r="S619" s="11" t="s">
        <v>1521</v>
      </c>
      <c r="T619" s="11" t="s">
        <v>128</v>
      </c>
      <c r="U619" s="12">
        <v>38930</v>
      </c>
      <c r="V619">
        <v>43608</v>
      </c>
      <c r="W619" s="11" t="s">
        <v>1522</v>
      </c>
      <c r="X619" s="11" t="s">
        <v>29</v>
      </c>
      <c r="Y619" s="11" t="s">
        <v>29</v>
      </c>
      <c r="AB619" s="11" t="s">
        <v>3518</v>
      </c>
      <c r="AC619" s="11" t="s">
        <v>1516</v>
      </c>
      <c r="AD619" s="11" t="s">
        <v>1517</v>
      </c>
      <c r="AE619" s="11" t="s">
        <v>5641</v>
      </c>
      <c r="AF619" s="11" t="s">
        <v>5721</v>
      </c>
      <c r="AG619" s="11" t="s">
        <v>6978</v>
      </c>
      <c r="AH619" s="11" t="s">
        <v>6975</v>
      </c>
      <c r="AI619" s="11" t="s">
        <v>6976</v>
      </c>
      <c r="AJ619" s="11" t="s">
        <v>7081</v>
      </c>
      <c r="AK619" s="11" t="s">
        <v>7082</v>
      </c>
      <c r="AL619" s="11" t="s">
        <v>7097</v>
      </c>
      <c r="AM619" s="11" t="s">
        <v>29</v>
      </c>
      <c r="AN619" s="11" t="s">
        <v>6991</v>
      </c>
      <c r="AO619" s="11" t="s">
        <v>7324</v>
      </c>
      <c r="AP619" s="11" t="s">
        <v>7309</v>
      </c>
      <c r="AQ619" s="11" t="s">
        <v>7325</v>
      </c>
    </row>
    <row r="620" spans="1:43" ht="30" x14ac:dyDescent="0.25">
      <c r="A620" s="10">
        <v>197</v>
      </c>
      <c r="B620" s="10">
        <v>1029</v>
      </c>
      <c r="C620" s="11" t="s">
        <v>6631</v>
      </c>
      <c r="D620" s="11" t="s">
        <v>4850</v>
      </c>
      <c r="E620" s="11" t="s">
        <v>1514</v>
      </c>
      <c r="F620" s="11" t="s">
        <v>251</v>
      </c>
      <c r="G620" s="11" t="s">
        <v>27</v>
      </c>
      <c r="H620" s="11" t="s">
        <v>6603</v>
      </c>
      <c r="I620" s="11" t="s">
        <v>116</v>
      </c>
      <c r="J620" s="11" t="s">
        <v>3476</v>
      </c>
      <c r="K620" s="11" t="s">
        <v>1515</v>
      </c>
      <c r="L620" s="11" t="s">
        <v>31</v>
      </c>
      <c r="M620" s="11" t="s">
        <v>32</v>
      </c>
      <c r="N620" s="11" t="s">
        <v>7385</v>
      </c>
      <c r="O620" s="11" t="s">
        <v>7386</v>
      </c>
      <c r="P620" s="11" t="s">
        <v>1519</v>
      </c>
      <c r="Q620" s="11" t="s">
        <v>6472</v>
      </c>
      <c r="R620" s="11" t="s">
        <v>1520</v>
      </c>
      <c r="S620" s="11" t="s">
        <v>1521</v>
      </c>
      <c r="T620" s="11" t="s">
        <v>128</v>
      </c>
      <c r="U620" s="12">
        <v>38930</v>
      </c>
      <c r="V620">
        <v>43608</v>
      </c>
      <c r="W620" s="11" t="s">
        <v>1522</v>
      </c>
      <c r="X620" s="11" t="s">
        <v>29</v>
      </c>
      <c r="Y620" s="11" t="s">
        <v>29</v>
      </c>
      <c r="AB620" s="11" t="s">
        <v>1513</v>
      </c>
      <c r="AC620" s="11" t="s">
        <v>1516</v>
      </c>
      <c r="AD620" s="11" t="s">
        <v>1517</v>
      </c>
      <c r="AE620" s="11" t="s">
        <v>5641</v>
      </c>
      <c r="AF620" s="11" t="s">
        <v>5722</v>
      </c>
      <c r="AG620" s="11" t="s">
        <v>6978</v>
      </c>
      <c r="AH620" s="11" t="s">
        <v>6975</v>
      </c>
      <c r="AI620" s="11" t="s">
        <v>6976</v>
      </c>
      <c r="AJ620" s="11" t="s">
        <v>7081</v>
      </c>
      <c r="AK620" s="11" t="s">
        <v>7082</v>
      </c>
      <c r="AL620" s="11" t="s">
        <v>7096</v>
      </c>
      <c r="AM620" s="11" t="s">
        <v>29</v>
      </c>
      <c r="AN620" s="11" t="s">
        <v>6991</v>
      </c>
      <c r="AO620" s="11" t="s">
        <v>7324</v>
      </c>
      <c r="AP620" s="11" t="s">
        <v>7309</v>
      </c>
      <c r="AQ620" s="11" t="s">
        <v>7325</v>
      </c>
    </row>
    <row r="621" spans="1:43" ht="30" x14ac:dyDescent="0.25">
      <c r="A621" s="10">
        <v>199</v>
      </c>
      <c r="B621" s="10">
        <v>1979</v>
      </c>
      <c r="C621" s="11" t="s">
        <v>6631</v>
      </c>
      <c r="D621" s="11" t="s">
        <v>4849</v>
      </c>
      <c r="E621" s="11" t="s">
        <v>415</v>
      </c>
      <c r="F621" s="11" t="s">
        <v>115</v>
      </c>
      <c r="G621" s="11" t="s">
        <v>27</v>
      </c>
      <c r="H621" s="11" t="s">
        <v>6604</v>
      </c>
      <c r="I621" s="11" t="s">
        <v>116</v>
      </c>
      <c r="J621" s="11" t="s">
        <v>3476</v>
      </c>
      <c r="K621" s="11" t="s">
        <v>1515</v>
      </c>
      <c r="L621" s="11" t="s">
        <v>31</v>
      </c>
      <c r="M621" s="11" t="s">
        <v>32</v>
      </c>
      <c r="N621" s="11" t="s">
        <v>7385</v>
      </c>
      <c r="O621" s="11" t="s">
        <v>7386</v>
      </c>
      <c r="P621" s="11" t="s">
        <v>4726</v>
      </c>
      <c r="Q621" s="11" t="s">
        <v>4219</v>
      </c>
      <c r="R621" s="11" t="s">
        <v>153</v>
      </c>
      <c r="S621" s="11" t="s">
        <v>4727</v>
      </c>
      <c r="T621" s="11" t="s">
        <v>1331</v>
      </c>
      <c r="U621" s="12">
        <v>43276</v>
      </c>
      <c r="W621" s="11" t="s">
        <v>4728</v>
      </c>
      <c r="X621" s="11" t="s">
        <v>29</v>
      </c>
      <c r="Y621" s="11" t="s">
        <v>29</v>
      </c>
      <c r="AB621" s="11" t="s">
        <v>3518</v>
      </c>
      <c r="AC621" s="11" t="s">
        <v>1516</v>
      </c>
      <c r="AD621" s="11" t="s">
        <v>1517</v>
      </c>
      <c r="AE621" s="11" t="s">
        <v>5641</v>
      </c>
      <c r="AF621" s="11" t="s">
        <v>5721</v>
      </c>
      <c r="AG621" s="11" t="s">
        <v>6978</v>
      </c>
      <c r="AH621" s="11" t="s">
        <v>6975</v>
      </c>
      <c r="AI621" s="11" t="s">
        <v>6976</v>
      </c>
      <c r="AJ621" s="11" t="s">
        <v>7081</v>
      </c>
      <c r="AK621" s="11" t="s">
        <v>7082</v>
      </c>
      <c r="AL621" s="11" t="s">
        <v>7097</v>
      </c>
      <c r="AM621" s="11" t="s">
        <v>29</v>
      </c>
      <c r="AN621" s="11" t="s">
        <v>6991</v>
      </c>
      <c r="AO621" s="11" t="s">
        <v>7324</v>
      </c>
      <c r="AP621" s="11" t="s">
        <v>7309</v>
      </c>
      <c r="AQ621" s="11" t="s">
        <v>7325</v>
      </c>
    </row>
    <row r="622" spans="1:43" ht="30" x14ac:dyDescent="0.25">
      <c r="A622" s="10">
        <v>314</v>
      </c>
      <c r="B622" s="10">
        <v>1015</v>
      </c>
      <c r="C622" s="11" t="s">
        <v>6631</v>
      </c>
      <c r="D622" s="11" t="s">
        <v>884</v>
      </c>
      <c r="E622" s="11" t="s">
        <v>2030</v>
      </c>
      <c r="F622" s="11" t="s">
        <v>885</v>
      </c>
      <c r="G622" s="11" t="s">
        <v>27</v>
      </c>
      <c r="H622" s="11" t="s">
        <v>6632</v>
      </c>
      <c r="I622" s="11" t="s">
        <v>1160</v>
      </c>
      <c r="J622" s="11" t="s">
        <v>3476</v>
      </c>
      <c r="K622" s="11" t="s">
        <v>1515</v>
      </c>
      <c r="L622" s="11" t="s">
        <v>31</v>
      </c>
      <c r="M622" s="11" t="s">
        <v>32</v>
      </c>
      <c r="N622" s="11" t="s">
        <v>7385</v>
      </c>
      <c r="O622" s="11" t="s">
        <v>7386</v>
      </c>
      <c r="P622" s="11" t="s">
        <v>1523</v>
      </c>
      <c r="Q622" s="11" t="s">
        <v>6472</v>
      </c>
      <c r="R622" s="11" t="s">
        <v>1524</v>
      </c>
      <c r="S622" s="11" t="s">
        <v>1525</v>
      </c>
      <c r="T622" s="11" t="s">
        <v>1526</v>
      </c>
      <c r="U622" s="12">
        <v>40826</v>
      </c>
      <c r="W622" s="11" t="s">
        <v>1527</v>
      </c>
      <c r="X622" s="11" t="s">
        <v>29</v>
      </c>
      <c r="Y622" s="11" t="s">
        <v>29</v>
      </c>
      <c r="Z622">
        <v>43115</v>
      </c>
      <c r="AB622" s="11" t="s">
        <v>4205</v>
      </c>
      <c r="AC622" s="11" t="s">
        <v>1516</v>
      </c>
      <c r="AD622" s="11" t="s">
        <v>1517</v>
      </c>
      <c r="AE622" s="11" t="s">
        <v>5641</v>
      </c>
      <c r="AF622" s="11" t="s">
        <v>5723</v>
      </c>
      <c r="AG622" s="11" t="s">
        <v>6978</v>
      </c>
      <c r="AH622" s="11" t="s">
        <v>6975</v>
      </c>
      <c r="AI622" s="11" t="s">
        <v>6976</v>
      </c>
      <c r="AJ622" s="11" t="s">
        <v>7081</v>
      </c>
      <c r="AK622" s="11" t="s">
        <v>7082</v>
      </c>
      <c r="AL622" s="11" t="s">
        <v>7095</v>
      </c>
      <c r="AM622" s="11" t="s">
        <v>29</v>
      </c>
      <c r="AN622" s="11" t="s">
        <v>6991</v>
      </c>
      <c r="AO622" s="11" t="s">
        <v>7324</v>
      </c>
      <c r="AP622" s="11" t="s">
        <v>7309</v>
      </c>
      <c r="AQ622" s="11" t="s">
        <v>7325</v>
      </c>
    </row>
    <row r="623" spans="1:43" ht="30" x14ac:dyDescent="0.25">
      <c r="A623" s="10">
        <v>199</v>
      </c>
      <c r="B623" s="10">
        <v>1015</v>
      </c>
      <c r="C623" s="11" t="s">
        <v>6631</v>
      </c>
      <c r="D623" s="11" t="s">
        <v>4849</v>
      </c>
      <c r="E623" s="11" t="s">
        <v>415</v>
      </c>
      <c r="F623" s="11" t="s">
        <v>115</v>
      </c>
      <c r="G623" s="11" t="s">
        <v>27</v>
      </c>
      <c r="H623" s="11" t="s">
        <v>6604</v>
      </c>
      <c r="I623" s="11" t="s">
        <v>116</v>
      </c>
      <c r="J623" s="11" t="s">
        <v>3476</v>
      </c>
      <c r="K623" s="11" t="s">
        <v>1515</v>
      </c>
      <c r="L623" s="11" t="s">
        <v>31</v>
      </c>
      <c r="M623" s="11" t="s">
        <v>32</v>
      </c>
      <c r="N623" s="11" t="s">
        <v>7385</v>
      </c>
      <c r="O623" s="11" t="s">
        <v>7386</v>
      </c>
      <c r="P623" s="11" t="s">
        <v>1523</v>
      </c>
      <c r="Q623" s="11" t="s">
        <v>6472</v>
      </c>
      <c r="R623" s="11" t="s">
        <v>1524</v>
      </c>
      <c r="S623" s="11" t="s">
        <v>1525</v>
      </c>
      <c r="T623" s="11" t="s">
        <v>1526</v>
      </c>
      <c r="U623" s="12">
        <v>40826</v>
      </c>
      <c r="W623" s="11" t="s">
        <v>1527</v>
      </c>
      <c r="X623" s="11" t="s">
        <v>29</v>
      </c>
      <c r="Y623" s="11" t="s">
        <v>29</v>
      </c>
      <c r="AB623" s="11" t="s">
        <v>3518</v>
      </c>
      <c r="AC623" s="11" t="s">
        <v>1516</v>
      </c>
      <c r="AD623" s="11" t="s">
        <v>1517</v>
      </c>
      <c r="AE623" s="11" t="s">
        <v>5641</v>
      </c>
      <c r="AF623" s="11" t="s">
        <v>5721</v>
      </c>
      <c r="AG623" s="11" t="s">
        <v>6978</v>
      </c>
      <c r="AH623" s="11" t="s">
        <v>6975</v>
      </c>
      <c r="AI623" s="11" t="s">
        <v>6976</v>
      </c>
      <c r="AJ623" s="11" t="s">
        <v>7081</v>
      </c>
      <c r="AK623" s="11" t="s">
        <v>7082</v>
      </c>
      <c r="AL623" s="11" t="s">
        <v>7097</v>
      </c>
      <c r="AM623" s="11" t="s">
        <v>29</v>
      </c>
      <c r="AN623" s="11" t="s">
        <v>6991</v>
      </c>
      <c r="AO623" s="11" t="s">
        <v>7324</v>
      </c>
      <c r="AP623" s="11" t="s">
        <v>7309</v>
      </c>
      <c r="AQ623" s="11" t="s">
        <v>7325</v>
      </c>
    </row>
    <row r="624" spans="1:43" ht="30" x14ac:dyDescent="0.25">
      <c r="A624" s="10">
        <v>197</v>
      </c>
      <c r="B624" s="10">
        <v>1015</v>
      </c>
      <c r="C624" s="11" t="s">
        <v>6631</v>
      </c>
      <c r="D624" s="11" t="s">
        <v>4850</v>
      </c>
      <c r="E624" s="11" t="s">
        <v>1514</v>
      </c>
      <c r="F624" s="11" t="s">
        <v>251</v>
      </c>
      <c r="G624" s="11" t="s">
        <v>27</v>
      </c>
      <c r="H624" s="11" t="s">
        <v>6603</v>
      </c>
      <c r="I624" s="11" t="s">
        <v>116</v>
      </c>
      <c r="J624" s="11" t="s">
        <v>3476</v>
      </c>
      <c r="K624" s="11" t="s">
        <v>1515</v>
      </c>
      <c r="L624" s="11" t="s">
        <v>31</v>
      </c>
      <c r="M624" s="11" t="s">
        <v>32</v>
      </c>
      <c r="N624" s="11" t="s">
        <v>7385</v>
      </c>
      <c r="O624" s="11" t="s">
        <v>7386</v>
      </c>
      <c r="P624" s="11" t="s">
        <v>1523</v>
      </c>
      <c r="Q624" s="11" t="s">
        <v>6472</v>
      </c>
      <c r="R624" s="11" t="s">
        <v>1524</v>
      </c>
      <c r="S624" s="11" t="s">
        <v>1525</v>
      </c>
      <c r="T624" s="11" t="s">
        <v>1526</v>
      </c>
      <c r="U624" s="12">
        <v>40826</v>
      </c>
      <c r="W624" s="11" t="s">
        <v>1527</v>
      </c>
      <c r="X624" s="11" t="s">
        <v>29</v>
      </c>
      <c r="Y624" s="11" t="s">
        <v>29</v>
      </c>
      <c r="AB624" s="11" t="s">
        <v>1513</v>
      </c>
      <c r="AC624" s="11" t="s">
        <v>1516</v>
      </c>
      <c r="AD624" s="11" t="s">
        <v>1517</v>
      </c>
      <c r="AE624" s="11" t="s">
        <v>5641</v>
      </c>
      <c r="AF624" s="11" t="s">
        <v>5722</v>
      </c>
      <c r="AG624" s="11" t="s">
        <v>6978</v>
      </c>
      <c r="AH624" s="11" t="s">
        <v>6975</v>
      </c>
      <c r="AI624" s="11" t="s">
        <v>6976</v>
      </c>
      <c r="AJ624" s="11" t="s">
        <v>7081</v>
      </c>
      <c r="AK624" s="11" t="s">
        <v>7082</v>
      </c>
      <c r="AL624" s="11" t="s">
        <v>7096</v>
      </c>
      <c r="AM624" s="11" t="s">
        <v>29</v>
      </c>
      <c r="AN624" s="11" t="s">
        <v>6991</v>
      </c>
      <c r="AO624" s="11" t="s">
        <v>7324</v>
      </c>
      <c r="AP624" s="11" t="s">
        <v>7309</v>
      </c>
      <c r="AQ624" s="11" t="s">
        <v>7325</v>
      </c>
    </row>
    <row r="625" spans="1:43" ht="30" x14ac:dyDescent="0.25">
      <c r="A625" s="10">
        <v>197</v>
      </c>
      <c r="B625" s="10">
        <v>1979</v>
      </c>
      <c r="C625" s="11" t="s">
        <v>6631</v>
      </c>
      <c r="D625" s="11" t="s">
        <v>4850</v>
      </c>
      <c r="E625" s="11" t="s">
        <v>1514</v>
      </c>
      <c r="F625" s="11" t="s">
        <v>251</v>
      </c>
      <c r="G625" s="11" t="s">
        <v>27</v>
      </c>
      <c r="H625" s="11" t="s">
        <v>6603</v>
      </c>
      <c r="I625" s="11" t="s">
        <v>116</v>
      </c>
      <c r="J625" s="11" t="s">
        <v>3476</v>
      </c>
      <c r="K625" s="11" t="s">
        <v>1515</v>
      </c>
      <c r="L625" s="11" t="s">
        <v>31</v>
      </c>
      <c r="M625" s="11" t="s">
        <v>32</v>
      </c>
      <c r="N625" s="11" t="s">
        <v>7385</v>
      </c>
      <c r="O625" s="11" t="s">
        <v>7386</v>
      </c>
      <c r="P625" s="11" t="s">
        <v>4726</v>
      </c>
      <c r="Q625" s="11" t="s">
        <v>4219</v>
      </c>
      <c r="R625" s="11" t="s">
        <v>153</v>
      </c>
      <c r="S625" s="11" t="s">
        <v>4727</v>
      </c>
      <c r="T625" s="11" t="s">
        <v>1331</v>
      </c>
      <c r="U625" s="12">
        <v>43276</v>
      </c>
      <c r="W625" s="11" t="s">
        <v>4728</v>
      </c>
      <c r="X625" s="11" t="s">
        <v>29</v>
      </c>
      <c r="Y625" s="11" t="s">
        <v>29</v>
      </c>
      <c r="AB625" s="11" t="s">
        <v>1513</v>
      </c>
      <c r="AC625" s="11" t="s">
        <v>1516</v>
      </c>
      <c r="AD625" s="11" t="s">
        <v>1517</v>
      </c>
      <c r="AE625" s="11" t="s">
        <v>5641</v>
      </c>
      <c r="AF625" s="11" t="s">
        <v>5722</v>
      </c>
      <c r="AG625" s="11" t="s">
        <v>6978</v>
      </c>
      <c r="AH625" s="11" t="s">
        <v>6975</v>
      </c>
      <c r="AI625" s="11" t="s">
        <v>6976</v>
      </c>
      <c r="AJ625" s="11" t="s">
        <v>7081</v>
      </c>
      <c r="AK625" s="11" t="s">
        <v>7082</v>
      </c>
      <c r="AL625" s="11" t="s">
        <v>7096</v>
      </c>
      <c r="AM625" s="11" t="s">
        <v>29</v>
      </c>
      <c r="AN625" s="11" t="s">
        <v>6991</v>
      </c>
      <c r="AO625" s="11" t="s">
        <v>7324</v>
      </c>
      <c r="AP625" s="11" t="s">
        <v>7309</v>
      </c>
      <c r="AQ625" s="11" t="s">
        <v>7325</v>
      </c>
    </row>
    <row r="626" spans="1:43" ht="30" x14ac:dyDescent="0.25">
      <c r="A626" s="10">
        <v>314</v>
      </c>
      <c r="B626" s="10">
        <v>1014</v>
      </c>
      <c r="C626" s="11" t="s">
        <v>6631</v>
      </c>
      <c r="D626" s="11" t="s">
        <v>884</v>
      </c>
      <c r="E626" s="11" t="s">
        <v>2030</v>
      </c>
      <c r="F626" s="11" t="s">
        <v>885</v>
      </c>
      <c r="G626" s="11" t="s">
        <v>27</v>
      </c>
      <c r="H626" s="11" t="s">
        <v>6632</v>
      </c>
      <c r="I626" s="11" t="s">
        <v>1160</v>
      </c>
      <c r="J626" s="11" t="s">
        <v>3476</v>
      </c>
      <c r="K626" s="11" t="s">
        <v>1515</v>
      </c>
      <c r="L626" s="11" t="s">
        <v>31</v>
      </c>
      <c r="M626" s="11" t="s">
        <v>32</v>
      </c>
      <c r="N626" s="11" t="s">
        <v>7385</v>
      </c>
      <c r="O626" s="11" t="s">
        <v>7386</v>
      </c>
      <c r="P626" s="11" t="s">
        <v>1546</v>
      </c>
      <c r="Q626" s="11" t="s">
        <v>34</v>
      </c>
      <c r="R626" s="11" t="s">
        <v>1547</v>
      </c>
      <c r="S626" s="11" t="s">
        <v>1548</v>
      </c>
      <c r="T626" s="11" t="s">
        <v>56</v>
      </c>
      <c r="U626" s="12">
        <v>38838</v>
      </c>
      <c r="V626">
        <v>43750</v>
      </c>
      <c r="W626" s="11" t="s">
        <v>1549</v>
      </c>
      <c r="X626" s="11" t="s">
        <v>29</v>
      </c>
      <c r="Y626" s="11" t="s">
        <v>29</v>
      </c>
      <c r="Z626">
        <v>43115</v>
      </c>
      <c r="AB626" s="11" t="s">
        <v>4205</v>
      </c>
      <c r="AC626" s="11" t="s">
        <v>1516</v>
      </c>
      <c r="AD626" s="11" t="s">
        <v>1517</v>
      </c>
      <c r="AE626" s="11" t="s">
        <v>5641</v>
      </c>
      <c r="AF626" s="11" t="s">
        <v>5723</v>
      </c>
      <c r="AG626" s="11" t="s">
        <v>6978</v>
      </c>
      <c r="AH626" s="11" t="s">
        <v>6975</v>
      </c>
      <c r="AI626" s="11" t="s">
        <v>6976</v>
      </c>
      <c r="AJ626" s="11" t="s">
        <v>7081</v>
      </c>
      <c r="AK626" s="11" t="s">
        <v>7082</v>
      </c>
      <c r="AL626" s="11" t="s">
        <v>7095</v>
      </c>
      <c r="AM626" s="11" t="s">
        <v>29</v>
      </c>
      <c r="AN626" s="11" t="s">
        <v>6991</v>
      </c>
      <c r="AO626" s="11" t="s">
        <v>7324</v>
      </c>
      <c r="AP626" s="11" t="s">
        <v>7309</v>
      </c>
      <c r="AQ626" s="11" t="s">
        <v>7325</v>
      </c>
    </row>
    <row r="627" spans="1:43" ht="30" x14ac:dyDescent="0.25">
      <c r="A627" s="10">
        <v>197</v>
      </c>
      <c r="B627" s="10">
        <v>1016</v>
      </c>
      <c r="C627" s="11" t="s">
        <v>6631</v>
      </c>
      <c r="D627" s="11" t="s">
        <v>4850</v>
      </c>
      <c r="E627" s="11" t="s">
        <v>1514</v>
      </c>
      <c r="F627" s="11" t="s">
        <v>251</v>
      </c>
      <c r="G627" s="11" t="s">
        <v>27</v>
      </c>
      <c r="H627" s="11" t="s">
        <v>6603</v>
      </c>
      <c r="I627" s="11" t="s">
        <v>116</v>
      </c>
      <c r="J627" s="11" t="s">
        <v>3476</v>
      </c>
      <c r="K627" s="11" t="s">
        <v>1515</v>
      </c>
      <c r="L627" s="11" t="s">
        <v>31</v>
      </c>
      <c r="M627" s="11" t="s">
        <v>32</v>
      </c>
      <c r="N627" s="11" t="s">
        <v>7385</v>
      </c>
      <c r="O627" s="11" t="s">
        <v>7386</v>
      </c>
      <c r="P627" s="11" t="s">
        <v>1528</v>
      </c>
      <c r="Q627" s="11" t="s">
        <v>6472</v>
      </c>
      <c r="R627" s="11" t="s">
        <v>1529</v>
      </c>
      <c r="S627" s="11" t="s">
        <v>1530</v>
      </c>
      <c r="T627" s="11" t="s">
        <v>461</v>
      </c>
      <c r="U627" s="12">
        <v>40126</v>
      </c>
      <c r="W627" s="11" t="s">
        <v>1531</v>
      </c>
      <c r="X627" s="11" t="s">
        <v>29</v>
      </c>
      <c r="Y627" s="11" t="s">
        <v>29</v>
      </c>
      <c r="AB627" s="11" t="s">
        <v>1513</v>
      </c>
      <c r="AC627" s="11" t="s">
        <v>1516</v>
      </c>
      <c r="AD627" s="11" t="s">
        <v>1517</v>
      </c>
      <c r="AE627" s="11" t="s">
        <v>5641</v>
      </c>
      <c r="AF627" s="11" t="s">
        <v>5722</v>
      </c>
      <c r="AG627" s="11" t="s">
        <v>6978</v>
      </c>
      <c r="AH627" s="11" t="s">
        <v>6975</v>
      </c>
      <c r="AI627" s="11" t="s">
        <v>6976</v>
      </c>
      <c r="AJ627" s="11" t="s">
        <v>7081</v>
      </c>
      <c r="AK627" s="11" t="s">
        <v>7082</v>
      </c>
      <c r="AL627" s="11" t="s">
        <v>7096</v>
      </c>
      <c r="AM627" s="11" t="s">
        <v>29</v>
      </c>
      <c r="AN627" s="11" t="s">
        <v>6991</v>
      </c>
      <c r="AO627" s="11" t="s">
        <v>7324</v>
      </c>
      <c r="AP627" s="11" t="s">
        <v>7309</v>
      </c>
      <c r="AQ627" s="11" t="s">
        <v>7325</v>
      </c>
    </row>
    <row r="628" spans="1:43" ht="30" x14ac:dyDescent="0.25">
      <c r="A628" s="10">
        <v>197</v>
      </c>
      <c r="B628" s="10">
        <v>1020</v>
      </c>
      <c r="C628" s="11" t="s">
        <v>6631</v>
      </c>
      <c r="D628" s="11" t="s">
        <v>4850</v>
      </c>
      <c r="E628" s="11" t="s">
        <v>1514</v>
      </c>
      <c r="F628" s="11" t="s">
        <v>251</v>
      </c>
      <c r="G628" s="11" t="s">
        <v>27</v>
      </c>
      <c r="H628" s="11" t="s">
        <v>6603</v>
      </c>
      <c r="I628" s="11" t="s">
        <v>116</v>
      </c>
      <c r="J628" s="11" t="s">
        <v>3476</v>
      </c>
      <c r="K628" s="11" t="s">
        <v>1515</v>
      </c>
      <c r="L628" s="11" t="s">
        <v>31</v>
      </c>
      <c r="M628" s="11" t="s">
        <v>32</v>
      </c>
      <c r="N628" s="11" t="s">
        <v>7385</v>
      </c>
      <c r="O628" s="11" t="s">
        <v>7386</v>
      </c>
      <c r="P628" s="11" t="s">
        <v>1543</v>
      </c>
      <c r="Q628" s="11" t="s">
        <v>6472</v>
      </c>
      <c r="R628" s="11" t="s">
        <v>315</v>
      </c>
      <c r="S628" s="11" t="s">
        <v>1544</v>
      </c>
      <c r="T628" s="11" t="s">
        <v>29</v>
      </c>
      <c r="U628" s="12">
        <v>42135</v>
      </c>
      <c r="W628" s="11" t="s">
        <v>1545</v>
      </c>
      <c r="X628" s="11" t="s">
        <v>29</v>
      </c>
      <c r="Y628" s="11" t="s">
        <v>29</v>
      </c>
      <c r="AB628" s="11" t="s">
        <v>1513</v>
      </c>
      <c r="AC628" s="11" t="s">
        <v>1516</v>
      </c>
      <c r="AD628" s="11" t="s">
        <v>1517</v>
      </c>
      <c r="AE628" s="11" t="s">
        <v>5641</v>
      </c>
      <c r="AF628" s="11" t="s">
        <v>5722</v>
      </c>
      <c r="AG628" s="11" t="s">
        <v>6978</v>
      </c>
      <c r="AH628" s="11" t="s">
        <v>6975</v>
      </c>
      <c r="AI628" s="11" t="s">
        <v>6976</v>
      </c>
      <c r="AJ628" s="11" t="s">
        <v>7081</v>
      </c>
      <c r="AK628" s="11" t="s">
        <v>7082</v>
      </c>
      <c r="AL628" s="11" t="s">
        <v>7096</v>
      </c>
      <c r="AM628" s="11" t="s">
        <v>29</v>
      </c>
      <c r="AN628" s="11" t="s">
        <v>6991</v>
      </c>
      <c r="AO628" s="11" t="s">
        <v>7324</v>
      </c>
      <c r="AP628" s="11" t="s">
        <v>7309</v>
      </c>
      <c r="AQ628" s="11" t="s">
        <v>7325</v>
      </c>
    </row>
    <row r="629" spans="1:43" ht="30" x14ac:dyDescent="0.25">
      <c r="A629" s="10">
        <v>199</v>
      </c>
      <c r="B629" s="10">
        <v>1020</v>
      </c>
      <c r="C629" s="11" t="s">
        <v>6631</v>
      </c>
      <c r="D629" s="11" t="s">
        <v>4849</v>
      </c>
      <c r="E629" s="11" t="s">
        <v>415</v>
      </c>
      <c r="F629" s="11" t="s">
        <v>115</v>
      </c>
      <c r="G629" s="11" t="s">
        <v>27</v>
      </c>
      <c r="H629" s="11" t="s">
        <v>6604</v>
      </c>
      <c r="I629" s="11" t="s">
        <v>116</v>
      </c>
      <c r="J629" s="11" t="s">
        <v>3476</v>
      </c>
      <c r="K629" s="11" t="s">
        <v>1515</v>
      </c>
      <c r="L629" s="11" t="s">
        <v>31</v>
      </c>
      <c r="M629" s="11" t="s">
        <v>32</v>
      </c>
      <c r="N629" s="11" t="s">
        <v>7385</v>
      </c>
      <c r="O629" s="11" t="s">
        <v>7386</v>
      </c>
      <c r="P629" s="11" t="s">
        <v>1543</v>
      </c>
      <c r="Q629" s="11" t="s">
        <v>6472</v>
      </c>
      <c r="R629" s="11" t="s">
        <v>315</v>
      </c>
      <c r="S629" s="11" t="s">
        <v>1544</v>
      </c>
      <c r="T629" s="11" t="s">
        <v>29</v>
      </c>
      <c r="U629" s="12">
        <v>42135</v>
      </c>
      <c r="W629" s="11" t="s">
        <v>1545</v>
      </c>
      <c r="X629" s="11" t="s">
        <v>29</v>
      </c>
      <c r="Y629" s="11" t="s">
        <v>29</v>
      </c>
      <c r="AB629" s="11" t="s">
        <v>3518</v>
      </c>
      <c r="AC629" s="11" t="s">
        <v>1516</v>
      </c>
      <c r="AD629" s="11" t="s">
        <v>1517</v>
      </c>
      <c r="AE629" s="11" t="s">
        <v>5641</v>
      </c>
      <c r="AF629" s="11" t="s">
        <v>5721</v>
      </c>
      <c r="AG629" s="11" t="s">
        <v>6978</v>
      </c>
      <c r="AH629" s="11" t="s">
        <v>6975</v>
      </c>
      <c r="AI629" s="11" t="s">
        <v>6976</v>
      </c>
      <c r="AJ629" s="11" t="s">
        <v>7081</v>
      </c>
      <c r="AK629" s="11" t="s">
        <v>7082</v>
      </c>
      <c r="AL629" s="11" t="s">
        <v>7097</v>
      </c>
      <c r="AM629" s="11" t="s">
        <v>29</v>
      </c>
      <c r="AN629" s="11" t="s">
        <v>6991</v>
      </c>
      <c r="AO629" s="11" t="s">
        <v>7324</v>
      </c>
      <c r="AP629" s="11" t="s">
        <v>7309</v>
      </c>
      <c r="AQ629" s="11" t="s">
        <v>7325</v>
      </c>
    </row>
    <row r="630" spans="1:43" ht="30" x14ac:dyDescent="0.25">
      <c r="A630" s="10">
        <v>314</v>
      </c>
      <c r="B630" s="10">
        <v>1020</v>
      </c>
      <c r="C630" s="11" t="s">
        <v>6631</v>
      </c>
      <c r="D630" s="11" t="s">
        <v>884</v>
      </c>
      <c r="E630" s="11" t="s">
        <v>2030</v>
      </c>
      <c r="F630" s="11" t="s">
        <v>885</v>
      </c>
      <c r="G630" s="11" t="s">
        <v>27</v>
      </c>
      <c r="H630" s="11" t="s">
        <v>6632</v>
      </c>
      <c r="I630" s="11" t="s">
        <v>1160</v>
      </c>
      <c r="J630" s="11" t="s">
        <v>3476</v>
      </c>
      <c r="K630" s="11" t="s">
        <v>1515</v>
      </c>
      <c r="L630" s="11" t="s">
        <v>31</v>
      </c>
      <c r="M630" s="11" t="s">
        <v>32</v>
      </c>
      <c r="N630" s="11" t="s">
        <v>7385</v>
      </c>
      <c r="O630" s="11" t="s">
        <v>7386</v>
      </c>
      <c r="P630" s="11" t="s">
        <v>1543</v>
      </c>
      <c r="Q630" s="11" t="s">
        <v>6472</v>
      </c>
      <c r="R630" s="11" t="s">
        <v>315</v>
      </c>
      <c r="S630" s="11" t="s">
        <v>1544</v>
      </c>
      <c r="T630" s="11" t="s">
        <v>29</v>
      </c>
      <c r="U630" s="12">
        <v>42135</v>
      </c>
      <c r="W630" s="11" t="s">
        <v>1545</v>
      </c>
      <c r="X630" s="11" t="s">
        <v>29</v>
      </c>
      <c r="Y630" s="11" t="s">
        <v>29</v>
      </c>
      <c r="Z630">
        <v>43115</v>
      </c>
      <c r="AB630" s="11" t="s">
        <v>4205</v>
      </c>
      <c r="AC630" s="11" t="s">
        <v>1516</v>
      </c>
      <c r="AD630" s="11" t="s">
        <v>1517</v>
      </c>
      <c r="AE630" s="11" t="s">
        <v>5641</v>
      </c>
      <c r="AF630" s="11" t="s">
        <v>5723</v>
      </c>
      <c r="AG630" s="11" t="s">
        <v>6978</v>
      </c>
      <c r="AH630" s="11" t="s">
        <v>6975</v>
      </c>
      <c r="AI630" s="11" t="s">
        <v>6976</v>
      </c>
      <c r="AJ630" s="11" t="s">
        <v>7081</v>
      </c>
      <c r="AK630" s="11" t="s">
        <v>7082</v>
      </c>
      <c r="AL630" s="11" t="s">
        <v>7095</v>
      </c>
      <c r="AM630" s="11" t="s">
        <v>29</v>
      </c>
      <c r="AN630" s="11" t="s">
        <v>6991</v>
      </c>
      <c r="AO630" s="11" t="s">
        <v>7324</v>
      </c>
      <c r="AP630" s="11" t="s">
        <v>7309</v>
      </c>
      <c r="AQ630" s="11" t="s">
        <v>7325</v>
      </c>
    </row>
    <row r="631" spans="1:43" ht="30" x14ac:dyDescent="0.25">
      <c r="A631" s="10">
        <v>197</v>
      </c>
      <c r="B631" s="10">
        <v>1014</v>
      </c>
      <c r="C631" s="11" t="s">
        <v>6631</v>
      </c>
      <c r="D631" s="11" t="s">
        <v>4850</v>
      </c>
      <c r="E631" s="11" t="s">
        <v>1514</v>
      </c>
      <c r="F631" s="11" t="s">
        <v>251</v>
      </c>
      <c r="G631" s="11" t="s">
        <v>27</v>
      </c>
      <c r="H631" s="11" t="s">
        <v>6603</v>
      </c>
      <c r="I631" s="11" t="s">
        <v>116</v>
      </c>
      <c r="J631" s="11" t="s">
        <v>3476</v>
      </c>
      <c r="K631" s="11" t="s">
        <v>1515</v>
      </c>
      <c r="L631" s="11" t="s">
        <v>31</v>
      </c>
      <c r="M631" s="11" t="s">
        <v>32</v>
      </c>
      <c r="N631" s="11" t="s">
        <v>7385</v>
      </c>
      <c r="O631" s="11" t="s">
        <v>7386</v>
      </c>
      <c r="P631" s="11" t="s">
        <v>1546</v>
      </c>
      <c r="Q631" s="11" t="s">
        <v>34</v>
      </c>
      <c r="R631" s="11" t="s">
        <v>1547</v>
      </c>
      <c r="S631" s="11" t="s">
        <v>1548</v>
      </c>
      <c r="T631" s="11" t="s">
        <v>56</v>
      </c>
      <c r="U631" s="12">
        <v>38838</v>
      </c>
      <c r="V631">
        <v>43750</v>
      </c>
      <c r="W631" s="11" t="s">
        <v>1549</v>
      </c>
      <c r="X631" s="11" t="s">
        <v>29</v>
      </c>
      <c r="Y631" s="11" t="s">
        <v>29</v>
      </c>
      <c r="AB631" s="11" t="s">
        <v>1513</v>
      </c>
      <c r="AC631" s="11" t="s">
        <v>1516</v>
      </c>
      <c r="AD631" s="11" t="s">
        <v>1517</v>
      </c>
      <c r="AE631" s="11" t="s">
        <v>5641</v>
      </c>
      <c r="AF631" s="11" t="s">
        <v>5722</v>
      </c>
      <c r="AG631" s="11" t="s">
        <v>6978</v>
      </c>
      <c r="AH631" s="11" t="s">
        <v>6975</v>
      </c>
      <c r="AI631" s="11" t="s">
        <v>6976</v>
      </c>
      <c r="AJ631" s="11" t="s">
        <v>7081</v>
      </c>
      <c r="AK631" s="11" t="s">
        <v>7082</v>
      </c>
      <c r="AL631" s="11" t="s">
        <v>7096</v>
      </c>
      <c r="AM631" s="11" t="s">
        <v>29</v>
      </c>
      <c r="AN631" s="11" t="s">
        <v>6991</v>
      </c>
      <c r="AO631" s="11" t="s">
        <v>7324</v>
      </c>
      <c r="AP631" s="11" t="s">
        <v>7309</v>
      </c>
      <c r="AQ631" s="11" t="s">
        <v>7325</v>
      </c>
    </row>
    <row r="632" spans="1:43" ht="30" x14ac:dyDescent="0.25">
      <c r="A632" s="10">
        <v>282</v>
      </c>
      <c r="B632" s="10">
        <v>1014</v>
      </c>
      <c r="C632" s="11" t="s">
        <v>6631</v>
      </c>
      <c r="D632" s="11" t="s">
        <v>3515</v>
      </c>
      <c r="E632" s="11" t="s">
        <v>1611</v>
      </c>
      <c r="F632" s="11" t="s">
        <v>163</v>
      </c>
      <c r="G632" s="11" t="s">
        <v>27</v>
      </c>
      <c r="H632" s="11" t="s">
        <v>6606</v>
      </c>
      <c r="I632" s="11" t="s">
        <v>97</v>
      </c>
      <c r="J632" s="11" t="s">
        <v>3476</v>
      </c>
      <c r="K632" s="11" t="s">
        <v>1515</v>
      </c>
      <c r="L632" s="11" t="s">
        <v>31</v>
      </c>
      <c r="M632" s="11" t="s">
        <v>32</v>
      </c>
      <c r="N632" s="11" t="s">
        <v>7385</v>
      </c>
      <c r="O632" s="11" t="s">
        <v>7386</v>
      </c>
      <c r="P632" s="11" t="s">
        <v>1546</v>
      </c>
      <c r="Q632" s="11" t="s">
        <v>34</v>
      </c>
      <c r="R632" s="11" t="s">
        <v>1547</v>
      </c>
      <c r="S632" s="11" t="s">
        <v>1548</v>
      </c>
      <c r="T632" s="11" t="s">
        <v>56</v>
      </c>
      <c r="U632" s="12">
        <v>38838</v>
      </c>
      <c r="V632">
        <v>43750</v>
      </c>
      <c r="W632" s="11" t="s">
        <v>1549</v>
      </c>
      <c r="X632" s="11" t="s">
        <v>29</v>
      </c>
      <c r="Y632" s="11" t="s">
        <v>29</v>
      </c>
      <c r="AB632" s="11" t="s">
        <v>3514</v>
      </c>
      <c r="AC632" s="11" t="s">
        <v>1516</v>
      </c>
      <c r="AD632" s="11" t="s">
        <v>3516</v>
      </c>
      <c r="AE632" s="11" t="s">
        <v>5641</v>
      </c>
      <c r="AF632" s="11" t="s">
        <v>5724</v>
      </c>
      <c r="AG632" s="11" t="s">
        <v>6980</v>
      </c>
      <c r="AH632" s="11" t="s">
        <v>6975</v>
      </c>
      <c r="AI632" s="11" t="s">
        <v>6976</v>
      </c>
      <c r="AJ632" s="11" t="s">
        <v>7081</v>
      </c>
      <c r="AK632" s="11" t="s">
        <v>7082</v>
      </c>
      <c r="AL632" s="11" t="s">
        <v>7098</v>
      </c>
      <c r="AM632" s="11" t="s">
        <v>29</v>
      </c>
      <c r="AN632" s="11" t="s">
        <v>6991</v>
      </c>
      <c r="AO632" s="11" t="s">
        <v>7324</v>
      </c>
      <c r="AP632" s="11" t="s">
        <v>7309</v>
      </c>
      <c r="AQ632" s="11" t="s">
        <v>7325</v>
      </c>
    </row>
    <row r="633" spans="1:43" ht="30" x14ac:dyDescent="0.25">
      <c r="A633" s="10">
        <v>314</v>
      </c>
      <c r="B633" s="10">
        <v>1019</v>
      </c>
      <c r="C633" s="11" t="s">
        <v>6631</v>
      </c>
      <c r="D633" s="11" t="s">
        <v>884</v>
      </c>
      <c r="E633" s="11" t="s">
        <v>2030</v>
      </c>
      <c r="F633" s="11" t="s">
        <v>885</v>
      </c>
      <c r="G633" s="11" t="s">
        <v>27</v>
      </c>
      <c r="H633" s="11" t="s">
        <v>6632</v>
      </c>
      <c r="I633" s="11" t="s">
        <v>1160</v>
      </c>
      <c r="J633" s="11" t="s">
        <v>3476</v>
      </c>
      <c r="K633" s="11" t="s">
        <v>1515</v>
      </c>
      <c r="L633" s="11" t="s">
        <v>31</v>
      </c>
      <c r="M633" s="11" t="s">
        <v>32</v>
      </c>
      <c r="N633" s="11" t="s">
        <v>7385</v>
      </c>
      <c r="O633" s="11" t="s">
        <v>7386</v>
      </c>
      <c r="P633" s="11" t="s">
        <v>1539</v>
      </c>
      <c r="Q633" s="11" t="s">
        <v>34</v>
      </c>
      <c r="R633" s="11" t="s">
        <v>1540</v>
      </c>
      <c r="S633" s="11" t="s">
        <v>1541</v>
      </c>
      <c r="T633" s="11" t="s">
        <v>461</v>
      </c>
      <c r="U633" s="12">
        <v>41274</v>
      </c>
      <c r="V633">
        <v>43750</v>
      </c>
      <c r="W633" s="11" t="s">
        <v>1542</v>
      </c>
      <c r="X633" s="11" t="s">
        <v>29</v>
      </c>
      <c r="Y633" s="11" t="s">
        <v>29</v>
      </c>
      <c r="Z633">
        <v>43115</v>
      </c>
      <c r="AB633" s="11" t="s">
        <v>4205</v>
      </c>
      <c r="AC633" s="11" t="s">
        <v>1516</v>
      </c>
      <c r="AD633" s="11" t="s">
        <v>1517</v>
      </c>
      <c r="AE633" s="11" t="s">
        <v>5641</v>
      </c>
      <c r="AF633" s="11" t="s">
        <v>5723</v>
      </c>
      <c r="AG633" s="11" t="s">
        <v>6978</v>
      </c>
      <c r="AH633" s="11" t="s">
        <v>6975</v>
      </c>
      <c r="AI633" s="11" t="s">
        <v>6976</v>
      </c>
      <c r="AJ633" s="11" t="s">
        <v>7081</v>
      </c>
      <c r="AK633" s="11" t="s">
        <v>7082</v>
      </c>
      <c r="AL633" s="11" t="s">
        <v>7095</v>
      </c>
      <c r="AM633" s="11" t="s">
        <v>29</v>
      </c>
      <c r="AN633" s="11" t="s">
        <v>6991</v>
      </c>
      <c r="AO633" s="11" t="s">
        <v>7324</v>
      </c>
      <c r="AP633" s="11" t="s">
        <v>7309</v>
      </c>
      <c r="AQ633" s="11" t="s">
        <v>7325</v>
      </c>
    </row>
    <row r="634" spans="1:43" ht="30" x14ac:dyDescent="0.25">
      <c r="A634" s="10">
        <v>199</v>
      </c>
      <c r="B634" s="10">
        <v>1019</v>
      </c>
      <c r="C634" s="11" t="s">
        <v>6631</v>
      </c>
      <c r="D634" s="11" t="s">
        <v>4849</v>
      </c>
      <c r="E634" s="11" t="s">
        <v>415</v>
      </c>
      <c r="F634" s="11" t="s">
        <v>115</v>
      </c>
      <c r="G634" s="11" t="s">
        <v>27</v>
      </c>
      <c r="H634" s="11" t="s">
        <v>6604</v>
      </c>
      <c r="I634" s="11" t="s">
        <v>116</v>
      </c>
      <c r="J634" s="11" t="s">
        <v>3476</v>
      </c>
      <c r="K634" s="11" t="s">
        <v>1515</v>
      </c>
      <c r="L634" s="11" t="s">
        <v>31</v>
      </c>
      <c r="M634" s="11" t="s">
        <v>32</v>
      </c>
      <c r="N634" s="11" t="s">
        <v>7385</v>
      </c>
      <c r="O634" s="11" t="s">
        <v>7386</v>
      </c>
      <c r="P634" s="11" t="s">
        <v>1539</v>
      </c>
      <c r="Q634" s="11" t="s">
        <v>34</v>
      </c>
      <c r="R634" s="11" t="s">
        <v>1540</v>
      </c>
      <c r="S634" s="11" t="s">
        <v>1541</v>
      </c>
      <c r="T634" s="11" t="s">
        <v>461</v>
      </c>
      <c r="U634" s="12">
        <v>41274</v>
      </c>
      <c r="V634">
        <v>43750</v>
      </c>
      <c r="W634" s="11" t="s">
        <v>1542</v>
      </c>
      <c r="X634" s="11" t="s">
        <v>29</v>
      </c>
      <c r="Y634" s="11" t="s">
        <v>29</v>
      </c>
      <c r="AB634" s="11" t="s">
        <v>3518</v>
      </c>
      <c r="AC634" s="11" t="s">
        <v>1516</v>
      </c>
      <c r="AD634" s="11" t="s">
        <v>1517</v>
      </c>
      <c r="AE634" s="11" t="s">
        <v>5641</v>
      </c>
      <c r="AF634" s="11" t="s">
        <v>5721</v>
      </c>
      <c r="AG634" s="11" t="s">
        <v>6978</v>
      </c>
      <c r="AH634" s="11" t="s">
        <v>6975</v>
      </c>
      <c r="AI634" s="11" t="s">
        <v>6976</v>
      </c>
      <c r="AJ634" s="11" t="s">
        <v>7081</v>
      </c>
      <c r="AK634" s="11" t="s">
        <v>7082</v>
      </c>
      <c r="AL634" s="11" t="s">
        <v>7097</v>
      </c>
      <c r="AM634" s="11" t="s">
        <v>29</v>
      </c>
      <c r="AN634" s="11" t="s">
        <v>6991</v>
      </c>
      <c r="AO634" s="11" t="s">
        <v>7324</v>
      </c>
      <c r="AP634" s="11" t="s">
        <v>7309</v>
      </c>
      <c r="AQ634" s="11" t="s">
        <v>7325</v>
      </c>
    </row>
    <row r="635" spans="1:43" ht="30" x14ac:dyDescent="0.25">
      <c r="A635" s="10">
        <v>197</v>
      </c>
      <c r="B635" s="10">
        <v>1019</v>
      </c>
      <c r="C635" s="11" t="s">
        <v>6631</v>
      </c>
      <c r="D635" s="11" t="s">
        <v>4850</v>
      </c>
      <c r="E635" s="11" t="s">
        <v>1514</v>
      </c>
      <c r="F635" s="11" t="s">
        <v>251</v>
      </c>
      <c r="G635" s="11" t="s">
        <v>27</v>
      </c>
      <c r="H635" s="11" t="s">
        <v>6603</v>
      </c>
      <c r="I635" s="11" t="s">
        <v>116</v>
      </c>
      <c r="J635" s="11" t="s">
        <v>3476</v>
      </c>
      <c r="K635" s="11" t="s">
        <v>1515</v>
      </c>
      <c r="L635" s="11" t="s">
        <v>31</v>
      </c>
      <c r="M635" s="11" t="s">
        <v>32</v>
      </c>
      <c r="N635" s="11" t="s">
        <v>7385</v>
      </c>
      <c r="O635" s="11" t="s">
        <v>7386</v>
      </c>
      <c r="P635" s="11" t="s">
        <v>1539</v>
      </c>
      <c r="Q635" s="11" t="s">
        <v>34</v>
      </c>
      <c r="R635" s="11" t="s">
        <v>1540</v>
      </c>
      <c r="S635" s="11" t="s">
        <v>1541</v>
      </c>
      <c r="T635" s="11" t="s">
        <v>461</v>
      </c>
      <c r="U635" s="12">
        <v>41274</v>
      </c>
      <c r="V635">
        <v>43750</v>
      </c>
      <c r="W635" s="11" t="s">
        <v>1542</v>
      </c>
      <c r="X635" s="11" t="s">
        <v>29</v>
      </c>
      <c r="Y635" s="11" t="s">
        <v>29</v>
      </c>
      <c r="AB635" s="11" t="s">
        <v>1513</v>
      </c>
      <c r="AC635" s="11" t="s">
        <v>1516</v>
      </c>
      <c r="AD635" s="11" t="s">
        <v>1517</v>
      </c>
      <c r="AE635" s="11" t="s">
        <v>5641</v>
      </c>
      <c r="AF635" s="11" t="s">
        <v>5722</v>
      </c>
      <c r="AG635" s="11" t="s">
        <v>6978</v>
      </c>
      <c r="AH635" s="11" t="s">
        <v>6975</v>
      </c>
      <c r="AI635" s="11" t="s">
        <v>6976</v>
      </c>
      <c r="AJ635" s="11" t="s">
        <v>7081</v>
      </c>
      <c r="AK635" s="11" t="s">
        <v>7082</v>
      </c>
      <c r="AL635" s="11" t="s">
        <v>7096</v>
      </c>
      <c r="AM635" s="11" t="s">
        <v>29</v>
      </c>
      <c r="AN635" s="11" t="s">
        <v>6991</v>
      </c>
      <c r="AO635" s="11" t="s">
        <v>7324</v>
      </c>
      <c r="AP635" s="11" t="s">
        <v>7309</v>
      </c>
      <c r="AQ635" s="11" t="s">
        <v>7325</v>
      </c>
    </row>
    <row r="636" spans="1:43" ht="30" x14ac:dyDescent="0.25">
      <c r="A636" s="10">
        <v>314</v>
      </c>
      <c r="B636" s="10">
        <v>1018</v>
      </c>
      <c r="C636" s="11" t="s">
        <v>6631</v>
      </c>
      <c r="D636" s="11" t="s">
        <v>884</v>
      </c>
      <c r="E636" s="11" t="s">
        <v>2030</v>
      </c>
      <c r="F636" s="11" t="s">
        <v>885</v>
      </c>
      <c r="G636" s="11" t="s">
        <v>27</v>
      </c>
      <c r="H636" s="11" t="s">
        <v>6632</v>
      </c>
      <c r="I636" s="11" t="s">
        <v>1160</v>
      </c>
      <c r="J636" s="11" t="s">
        <v>3476</v>
      </c>
      <c r="K636" s="11" t="s">
        <v>1515</v>
      </c>
      <c r="L636" s="11" t="s">
        <v>31</v>
      </c>
      <c r="M636" s="11" t="s">
        <v>32</v>
      </c>
      <c r="N636" s="11" t="s">
        <v>7385</v>
      </c>
      <c r="O636" s="11" t="s">
        <v>7386</v>
      </c>
      <c r="P636" s="11" t="s">
        <v>1536</v>
      </c>
      <c r="Q636" s="11" t="s">
        <v>122</v>
      </c>
      <c r="R636" s="11" t="s">
        <v>279</v>
      </c>
      <c r="S636" s="11" t="s">
        <v>1537</v>
      </c>
      <c r="T636" s="11" t="s">
        <v>1040</v>
      </c>
      <c r="U636" s="12">
        <v>39083</v>
      </c>
      <c r="V636">
        <v>43750</v>
      </c>
      <c r="W636" s="11" t="s">
        <v>1538</v>
      </c>
      <c r="X636" s="11" t="s">
        <v>29</v>
      </c>
      <c r="Y636" s="11" t="s">
        <v>29</v>
      </c>
      <c r="Z636">
        <v>43115</v>
      </c>
      <c r="AB636" s="11" t="s">
        <v>4205</v>
      </c>
      <c r="AC636" s="11" t="s">
        <v>1516</v>
      </c>
      <c r="AD636" s="11" t="s">
        <v>1517</v>
      </c>
      <c r="AE636" s="11" t="s">
        <v>5641</v>
      </c>
      <c r="AF636" s="11" t="s">
        <v>5723</v>
      </c>
      <c r="AG636" s="11" t="s">
        <v>6978</v>
      </c>
      <c r="AH636" s="11" t="s">
        <v>6975</v>
      </c>
      <c r="AI636" s="11" t="s">
        <v>6976</v>
      </c>
      <c r="AJ636" s="11" t="s">
        <v>7081</v>
      </c>
      <c r="AK636" s="11" t="s">
        <v>7082</v>
      </c>
      <c r="AL636" s="11" t="s">
        <v>7095</v>
      </c>
      <c r="AM636" s="11" t="s">
        <v>29</v>
      </c>
      <c r="AN636" s="11" t="s">
        <v>6991</v>
      </c>
      <c r="AO636" s="11" t="s">
        <v>7324</v>
      </c>
      <c r="AP636" s="11" t="s">
        <v>7309</v>
      </c>
      <c r="AQ636" s="11" t="s">
        <v>7325</v>
      </c>
    </row>
    <row r="637" spans="1:43" ht="30" x14ac:dyDescent="0.25">
      <c r="A637" s="10">
        <v>199</v>
      </c>
      <c r="B637" s="10">
        <v>1018</v>
      </c>
      <c r="C637" s="11" t="s">
        <v>6631</v>
      </c>
      <c r="D637" s="11" t="s">
        <v>4849</v>
      </c>
      <c r="E637" s="11" t="s">
        <v>415</v>
      </c>
      <c r="F637" s="11" t="s">
        <v>115</v>
      </c>
      <c r="G637" s="11" t="s">
        <v>27</v>
      </c>
      <c r="H637" s="11" t="s">
        <v>6604</v>
      </c>
      <c r="I637" s="11" t="s">
        <v>116</v>
      </c>
      <c r="J637" s="11" t="s">
        <v>3476</v>
      </c>
      <c r="K637" s="11" t="s">
        <v>1515</v>
      </c>
      <c r="L637" s="11" t="s">
        <v>31</v>
      </c>
      <c r="M637" s="11" t="s">
        <v>32</v>
      </c>
      <c r="N637" s="11" t="s">
        <v>7385</v>
      </c>
      <c r="O637" s="11" t="s">
        <v>7386</v>
      </c>
      <c r="P637" s="11" t="s">
        <v>1536</v>
      </c>
      <c r="Q637" s="11" t="s">
        <v>122</v>
      </c>
      <c r="R637" s="11" t="s">
        <v>279</v>
      </c>
      <c r="S637" s="11" t="s">
        <v>1537</v>
      </c>
      <c r="T637" s="11" t="s">
        <v>1040</v>
      </c>
      <c r="U637" s="12">
        <v>39083</v>
      </c>
      <c r="V637">
        <v>43750</v>
      </c>
      <c r="W637" s="11" t="s">
        <v>1538</v>
      </c>
      <c r="X637" s="11" t="s">
        <v>29</v>
      </c>
      <c r="Y637" s="11" t="s">
        <v>29</v>
      </c>
      <c r="AB637" s="11" t="s">
        <v>3518</v>
      </c>
      <c r="AC637" s="11" t="s">
        <v>1516</v>
      </c>
      <c r="AD637" s="11" t="s">
        <v>1517</v>
      </c>
      <c r="AE637" s="11" t="s">
        <v>5641</v>
      </c>
      <c r="AF637" s="11" t="s">
        <v>5721</v>
      </c>
      <c r="AG637" s="11" t="s">
        <v>6978</v>
      </c>
      <c r="AH637" s="11" t="s">
        <v>6975</v>
      </c>
      <c r="AI637" s="11" t="s">
        <v>6976</v>
      </c>
      <c r="AJ637" s="11" t="s">
        <v>7081</v>
      </c>
      <c r="AK637" s="11" t="s">
        <v>7082</v>
      </c>
      <c r="AL637" s="11" t="s">
        <v>7097</v>
      </c>
      <c r="AM637" s="11" t="s">
        <v>29</v>
      </c>
      <c r="AN637" s="11" t="s">
        <v>6991</v>
      </c>
      <c r="AO637" s="11" t="s">
        <v>7324</v>
      </c>
      <c r="AP637" s="11" t="s">
        <v>7309</v>
      </c>
      <c r="AQ637" s="11" t="s">
        <v>7325</v>
      </c>
    </row>
    <row r="638" spans="1:43" ht="30" x14ac:dyDescent="0.25">
      <c r="A638" s="10">
        <v>198</v>
      </c>
      <c r="B638" s="10">
        <v>1018</v>
      </c>
      <c r="C638" s="11" t="s">
        <v>6631</v>
      </c>
      <c r="D638" s="11" t="s">
        <v>1284</v>
      </c>
      <c r="E638" s="11" t="s">
        <v>673</v>
      </c>
      <c r="F638" s="11" t="s">
        <v>163</v>
      </c>
      <c r="G638" s="11" t="s">
        <v>27</v>
      </c>
      <c r="H638" s="11" t="s">
        <v>6606</v>
      </c>
      <c r="I638" s="11" t="s">
        <v>97</v>
      </c>
      <c r="J638" s="11" t="s">
        <v>3476</v>
      </c>
      <c r="K638" s="11" t="s">
        <v>1515</v>
      </c>
      <c r="L638" s="11" t="s">
        <v>31</v>
      </c>
      <c r="M638" s="11" t="s">
        <v>32</v>
      </c>
      <c r="N638" s="11" t="s">
        <v>7385</v>
      </c>
      <c r="O638" s="11" t="s">
        <v>7386</v>
      </c>
      <c r="P638" s="11" t="s">
        <v>1536</v>
      </c>
      <c r="Q638" s="11" t="s">
        <v>122</v>
      </c>
      <c r="R638" s="11" t="s">
        <v>279</v>
      </c>
      <c r="S638" s="11" t="s">
        <v>1537</v>
      </c>
      <c r="T638" s="11" t="s">
        <v>1040</v>
      </c>
      <c r="U638" s="12">
        <v>39083</v>
      </c>
      <c r="V638">
        <v>43750</v>
      </c>
      <c r="W638" s="11" t="s">
        <v>1538</v>
      </c>
      <c r="X638" s="11" t="s">
        <v>29</v>
      </c>
      <c r="Y638" s="11" t="s">
        <v>29</v>
      </c>
      <c r="AB638" s="11" t="s">
        <v>3517</v>
      </c>
      <c r="AC638" s="11" t="s">
        <v>1516</v>
      </c>
      <c r="AD638" s="11" t="s">
        <v>1517</v>
      </c>
      <c r="AE638" s="11" t="s">
        <v>5641</v>
      </c>
      <c r="AF638" s="11" t="s">
        <v>5724</v>
      </c>
      <c r="AG638" s="11" t="s">
        <v>6980</v>
      </c>
      <c r="AH638" s="11" t="s">
        <v>6975</v>
      </c>
      <c r="AI638" s="11" t="s">
        <v>6976</v>
      </c>
      <c r="AJ638" s="11" t="s">
        <v>7081</v>
      </c>
      <c r="AK638" s="11" t="s">
        <v>7082</v>
      </c>
      <c r="AL638" s="11" t="s">
        <v>7098</v>
      </c>
      <c r="AM638" s="11" t="s">
        <v>29</v>
      </c>
      <c r="AN638" s="11" t="s">
        <v>6991</v>
      </c>
      <c r="AO638" s="11" t="s">
        <v>7324</v>
      </c>
      <c r="AP638" s="11" t="s">
        <v>7309</v>
      </c>
      <c r="AQ638" s="11" t="s">
        <v>7325</v>
      </c>
    </row>
    <row r="639" spans="1:43" ht="30" x14ac:dyDescent="0.25">
      <c r="A639" s="10">
        <v>197</v>
      </c>
      <c r="B639" s="10">
        <v>1018</v>
      </c>
      <c r="C639" s="11" t="s">
        <v>6631</v>
      </c>
      <c r="D639" s="11" t="s">
        <v>4850</v>
      </c>
      <c r="E639" s="11" t="s">
        <v>1514</v>
      </c>
      <c r="F639" s="11" t="s">
        <v>251</v>
      </c>
      <c r="G639" s="11" t="s">
        <v>27</v>
      </c>
      <c r="H639" s="11" t="s">
        <v>6603</v>
      </c>
      <c r="I639" s="11" t="s">
        <v>116</v>
      </c>
      <c r="J639" s="11" t="s">
        <v>3476</v>
      </c>
      <c r="K639" s="11" t="s">
        <v>1515</v>
      </c>
      <c r="L639" s="11" t="s">
        <v>31</v>
      </c>
      <c r="M639" s="11" t="s">
        <v>32</v>
      </c>
      <c r="N639" s="11" t="s">
        <v>7385</v>
      </c>
      <c r="O639" s="11" t="s">
        <v>7386</v>
      </c>
      <c r="P639" s="11" t="s">
        <v>1536</v>
      </c>
      <c r="Q639" s="11" t="s">
        <v>122</v>
      </c>
      <c r="R639" s="11" t="s">
        <v>279</v>
      </c>
      <c r="S639" s="11" t="s">
        <v>1537</v>
      </c>
      <c r="T639" s="11" t="s">
        <v>1040</v>
      </c>
      <c r="U639" s="12">
        <v>39083</v>
      </c>
      <c r="V639">
        <v>43750</v>
      </c>
      <c r="W639" s="11" t="s">
        <v>1538</v>
      </c>
      <c r="X639" s="11" t="s">
        <v>29</v>
      </c>
      <c r="Y639" s="11" t="s">
        <v>29</v>
      </c>
      <c r="AB639" s="11" t="s">
        <v>1513</v>
      </c>
      <c r="AC639" s="11" t="s">
        <v>1516</v>
      </c>
      <c r="AD639" s="11" t="s">
        <v>1517</v>
      </c>
      <c r="AE639" s="11" t="s">
        <v>5641</v>
      </c>
      <c r="AF639" s="11" t="s">
        <v>5722</v>
      </c>
      <c r="AG639" s="11" t="s">
        <v>6978</v>
      </c>
      <c r="AH639" s="11" t="s">
        <v>6975</v>
      </c>
      <c r="AI639" s="11" t="s">
        <v>6976</v>
      </c>
      <c r="AJ639" s="11" t="s">
        <v>7081</v>
      </c>
      <c r="AK639" s="11" t="s">
        <v>7082</v>
      </c>
      <c r="AL639" s="11" t="s">
        <v>7096</v>
      </c>
      <c r="AM639" s="11" t="s">
        <v>29</v>
      </c>
      <c r="AN639" s="11" t="s">
        <v>6991</v>
      </c>
      <c r="AO639" s="11" t="s">
        <v>7324</v>
      </c>
      <c r="AP639" s="11" t="s">
        <v>7309</v>
      </c>
      <c r="AQ639" s="11" t="s">
        <v>7325</v>
      </c>
    </row>
    <row r="640" spans="1:43" ht="30" x14ac:dyDescent="0.25">
      <c r="A640" s="10">
        <v>314</v>
      </c>
      <c r="B640" s="10">
        <v>1017</v>
      </c>
      <c r="C640" s="11" t="s">
        <v>6631</v>
      </c>
      <c r="D640" s="11" t="s">
        <v>884</v>
      </c>
      <c r="E640" s="11" t="s">
        <v>2030</v>
      </c>
      <c r="F640" s="11" t="s">
        <v>885</v>
      </c>
      <c r="G640" s="11" t="s">
        <v>27</v>
      </c>
      <c r="H640" s="11" t="s">
        <v>6632</v>
      </c>
      <c r="I640" s="11" t="s">
        <v>1160</v>
      </c>
      <c r="J640" s="11" t="s">
        <v>3476</v>
      </c>
      <c r="K640" s="11" t="s">
        <v>1515</v>
      </c>
      <c r="L640" s="11" t="s">
        <v>31</v>
      </c>
      <c r="M640" s="11" t="s">
        <v>32</v>
      </c>
      <c r="N640" s="11" t="s">
        <v>7385</v>
      </c>
      <c r="O640" s="11" t="s">
        <v>7386</v>
      </c>
      <c r="P640" s="11" t="s">
        <v>1532</v>
      </c>
      <c r="Q640" s="11" t="s">
        <v>6472</v>
      </c>
      <c r="R640" s="11" t="s">
        <v>1533</v>
      </c>
      <c r="S640" s="11" t="s">
        <v>1534</v>
      </c>
      <c r="T640" s="11" t="s">
        <v>29</v>
      </c>
      <c r="U640" s="12">
        <v>41687</v>
      </c>
      <c r="V640">
        <v>43665</v>
      </c>
      <c r="W640" s="11" t="s">
        <v>1535</v>
      </c>
      <c r="X640" s="11" t="s">
        <v>29</v>
      </c>
      <c r="Y640" s="11" t="s">
        <v>29</v>
      </c>
      <c r="Z640">
        <v>43115</v>
      </c>
      <c r="AB640" s="11" t="s">
        <v>4205</v>
      </c>
      <c r="AC640" s="11" t="s">
        <v>1516</v>
      </c>
      <c r="AD640" s="11" t="s">
        <v>1517</v>
      </c>
      <c r="AE640" s="11" t="s">
        <v>5641</v>
      </c>
      <c r="AF640" s="11" t="s">
        <v>5723</v>
      </c>
      <c r="AG640" s="11" t="s">
        <v>6978</v>
      </c>
      <c r="AH640" s="11" t="s">
        <v>6975</v>
      </c>
      <c r="AI640" s="11" t="s">
        <v>6976</v>
      </c>
      <c r="AJ640" s="11" t="s">
        <v>7081</v>
      </c>
      <c r="AK640" s="11" t="s">
        <v>7082</v>
      </c>
      <c r="AL640" s="11" t="s">
        <v>7095</v>
      </c>
      <c r="AM640" s="11" t="s">
        <v>29</v>
      </c>
      <c r="AN640" s="11" t="s">
        <v>6991</v>
      </c>
      <c r="AO640" s="11" t="s">
        <v>7324</v>
      </c>
      <c r="AP640" s="11" t="s">
        <v>7309</v>
      </c>
      <c r="AQ640" s="11" t="s">
        <v>7325</v>
      </c>
    </row>
    <row r="641" spans="1:43" ht="30" x14ac:dyDescent="0.25">
      <c r="A641" s="10">
        <v>197</v>
      </c>
      <c r="B641" s="10">
        <v>2139</v>
      </c>
      <c r="C641" s="11" t="s">
        <v>6631</v>
      </c>
      <c r="D641" s="11" t="s">
        <v>4850</v>
      </c>
      <c r="E641" s="11" t="s">
        <v>1514</v>
      </c>
      <c r="F641" s="11" t="s">
        <v>251</v>
      </c>
      <c r="G641" s="11" t="s">
        <v>27</v>
      </c>
      <c r="H641" s="11" t="s">
        <v>6603</v>
      </c>
      <c r="I641" s="11" t="s">
        <v>116</v>
      </c>
      <c r="J641" s="11" t="s">
        <v>3476</v>
      </c>
      <c r="K641" s="11" t="s">
        <v>1515</v>
      </c>
      <c r="L641" s="11" t="s">
        <v>31</v>
      </c>
      <c r="M641" s="11" t="s">
        <v>32</v>
      </c>
      <c r="N641" s="11" t="s">
        <v>7385</v>
      </c>
      <c r="O641" s="11" t="s">
        <v>7386</v>
      </c>
      <c r="P641" s="11" t="s">
        <v>5557</v>
      </c>
      <c r="Q641" s="11" t="s">
        <v>34</v>
      </c>
      <c r="R641" s="11" t="s">
        <v>545</v>
      </c>
      <c r="S641" s="11" t="s">
        <v>5558</v>
      </c>
      <c r="T641" s="11" t="s">
        <v>1818</v>
      </c>
      <c r="U641" s="12">
        <v>43430</v>
      </c>
      <c r="W641" s="11" t="s">
        <v>5559</v>
      </c>
      <c r="X641" s="11" t="s">
        <v>29</v>
      </c>
      <c r="Y641" s="11" t="s">
        <v>29</v>
      </c>
      <c r="AB641" s="11" t="s">
        <v>1513</v>
      </c>
      <c r="AC641" s="11" t="s">
        <v>1516</v>
      </c>
      <c r="AD641" s="11" t="s">
        <v>1517</v>
      </c>
      <c r="AE641" s="11" t="s">
        <v>5641</v>
      </c>
      <c r="AF641" s="11" t="s">
        <v>5722</v>
      </c>
      <c r="AG641" s="11" t="s">
        <v>6978</v>
      </c>
      <c r="AH641" s="11" t="s">
        <v>6975</v>
      </c>
      <c r="AI641" s="11" t="s">
        <v>6976</v>
      </c>
      <c r="AJ641" s="11" t="s">
        <v>7081</v>
      </c>
      <c r="AK641" s="11" t="s">
        <v>7082</v>
      </c>
      <c r="AL641" s="11" t="s">
        <v>7096</v>
      </c>
      <c r="AM641" s="11" t="s">
        <v>29</v>
      </c>
      <c r="AN641" s="11" t="s">
        <v>6991</v>
      </c>
      <c r="AO641" s="11" t="s">
        <v>7324</v>
      </c>
      <c r="AP641" s="11" t="s">
        <v>7309</v>
      </c>
      <c r="AQ641" s="11" t="s">
        <v>7325</v>
      </c>
    </row>
    <row r="642" spans="1:43" ht="30" x14ac:dyDescent="0.25">
      <c r="A642" s="10">
        <v>314</v>
      </c>
      <c r="B642" s="10">
        <v>1016</v>
      </c>
      <c r="C642" s="11" t="s">
        <v>6631</v>
      </c>
      <c r="D642" s="11" t="s">
        <v>884</v>
      </c>
      <c r="E642" s="11" t="s">
        <v>2030</v>
      </c>
      <c r="F642" s="11" t="s">
        <v>885</v>
      </c>
      <c r="G642" s="11" t="s">
        <v>27</v>
      </c>
      <c r="H642" s="11" t="s">
        <v>6632</v>
      </c>
      <c r="I642" s="11" t="s">
        <v>1160</v>
      </c>
      <c r="J642" s="11" t="s">
        <v>3476</v>
      </c>
      <c r="K642" s="11" t="s">
        <v>1515</v>
      </c>
      <c r="L642" s="11" t="s">
        <v>31</v>
      </c>
      <c r="M642" s="11" t="s">
        <v>32</v>
      </c>
      <c r="N642" s="11" t="s">
        <v>7385</v>
      </c>
      <c r="O642" s="11" t="s">
        <v>7386</v>
      </c>
      <c r="P642" s="11" t="s">
        <v>1528</v>
      </c>
      <c r="Q642" s="11" t="s">
        <v>6472</v>
      </c>
      <c r="R642" s="11" t="s">
        <v>1529</v>
      </c>
      <c r="S642" s="11" t="s">
        <v>1530</v>
      </c>
      <c r="T642" s="11" t="s">
        <v>461</v>
      </c>
      <c r="U642" s="12">
        <v>40126</v>
      </c>
      <c r="W642" s="11" t="s">
        <v>1531</v>
      </c>
      <c r="X642" s="11" t="s">
        <v>29</v>
      </c>
      <c r="Y642" s="11" t="s">
        <v>29</v>
      </c>
      <c r="Z642">
        <v>43115</v>
      </c>
      <c r="AB642" s="11" t="s">
        <v>4205</v>
      </c>
      <c r="AC642" s="11" t="s">
        <v>1516</v>
      </c>
      <c r="AD642" s="11" t="s">
        <v>1517</v>
      </c>
      <c r="AE642" s="11" t="s">
        <v>5641</v>
      </c>
      <c r="AF642" s="11" t="s">
        <v>5723</v>
      </c>
      <c r="AG642" s="11" t="s">
        <v>6978</v>
      </c>
      <c r="AH642" s="11" t="s">
        <v>6975</v>
      </c>
      <c r="AI642" s="11" t="s">
        <v>6976</v>
      </c>
      <c r="AJ642" s="11" t="s">
        <v>7081</v>
      </c>
      <c r="AK642" s="11" t="s">
        <v>7082</v>
      </c>
      <c r="AL642" s="11" t="s">
        <v>7095</v>
      </c>
      <c r="AM642" s="11" t="s">
        <v>29</v>
      </c>
      <c r="AN642" s="11" t="s">
        <v>6991</v>
      </c>
      <c r="AO642" s="11" t="s">
        <v>7324</v>
      </c>
      <c r="AP642" s="11" t="s">
        <v>7309</v>
      </c>
      <c r="AQ642" s="11" t="s">
        <v>7325</v>
      </c>
    </row>
    <row r="643" spans="1:43" ht="30" x14ac:dyDescent="0.25">
      <c r="A643" s="10">
        <v>199</v>
      </c>
      <c r="B643" s="10">
        <v>1014</v>
      </c>
      <c r="C643" s="11" t="s">
        <v>6631</v>
      </c>
      <c r="D643" s="11" t="s">
        <v>4849</v>
      </c>
      <c r="E643" s="11" t="s">
        <v>415</v>
      </c>
      <c r="F643" s="11" t="s">
        <v>115</v>
      </c>
      <c r="G643" s="11" t="s">
        <v>27</v>
      </c>
      <c r="H643" s="11" t="s">
        <v>6604</v>
      </c>
      <c r="I643" s="11" t="s">
        <v>116</v>
      </c>
      <c r="J643" s="11" t="s">
        <v>3476</v>
      </c>
      <c r="K643" s="11" t="s">
        <v>1515</v>
      </c>
      <c r="L643" s="11" t="s">
        <v>31</v>
      </c>
      <c r="M643" s="11" t="s">
        <v>32</v>
      </c>
      <c r="N643" s="11" t="s">
        <v>7385</v>
      </c>
      <c r="O643" s="11" t="s">
        <v>7386</v>
      </c>
      <c r="P643" s="11" t="s">
        <v>1546</v>
      </c>
      <c r="Q643" s="11" t="s">
        <v>34</v>
      </c>
      <c r="R643" s="11" t="s">
        <v>1547</v>
      </c>
      <c r="S643" s="11" t="s">
        <v>1548</v>
      </c>
      <c r="T643" s="11" t="s">
        <v>56</v>
      </c>
      <c r="U643" s="12">
        <v>38838</v>
      </c>
      <c r="V643">
        <v>43750</v>
      </c>
      <c r="W643" s="11" t="s">
        <v>1549</v>
      </c>
      <c r="X643" s="11" t="s">
        <v>29</v>
      </c>
      <c r="Y643" s="11" t="s">
        <v>29</v>
      </c>
      <c r="AB643" s="11" t="s">
        <v>3518</v>
      </c>
      <c r="AC643" s="11" t="s">
        <v>1516</v>
      </c>
      <c r="AD643" s="11" t="s">
        <v>1517</v>
      </c>
      <c r="AE643" s="11" t="s">
        <v>5641</v>
      </c>
      <c r="AF643" s="11" t="s">
        <v>5721</v>
      </c>
      <c r="AG643" s="11" t="s">
        <v>6978</v>
      </c>
      <c r="AH643" s="11" t="s">
        <v>6975</v>
      </c>
      <c r="AI643" s="11" t="s">
        <v>6976</v>
      </c>
      <c r="AJ643" s="11" t="s">
        <v>7081</v>
      </c>
      <c r="AK643" s="11" t="s">
        <v>7082</v>
      </c>
      <c r="AL643" s="11" t="s">
        <v>7097</v>
      </c>
      <c r="AM643" s="11" t="s">
        <v>29</v>
      </c>
      <c r="AN643" s="11" t="s">
        <v>6991</v>
      </c>
      <c r="AO643" s="11" t="s">
        <v>7324</v>
      </c>
      <c r="AP643" s="11" t="s">
        <v>7309</v>
      </c>
      <c r="AQ643" s="11" t="s">
        <v>7325</v>
      </c>
    </row>
    <row r="644" spans="1:43" ht="30" x14ac:dyDescent="0.25">
      <c r="A644" s="10">
        <v>199</v>
      </c>
      <c r="B644" s="10">
        <v>1016</v>
      </c>
      <c r="C644" s="11" t="s">
        <v>6631</v>
      </c>
      <c r="D644" s="11" t="s">
        <v>4849</v>
      </c>
      <c r="E644" s="11" t="s">
        <v>415</v>
      </c>
      <c r="F644" s="11" t="s">
        <v>115</v>
      </c>
      <c r="G644" s="11" t="s">
        <v>27</v>
      </c>
      <c r="H644" s="11" t="s">
        <v>6604</v>
      </c>
      <c r="I644" s="11" t="s">
        <v>116</v>
      </c>
      <c r="J644" s="11" t="s">
        <v>3476</v>
      </c>
      <c r="K644" s="11" t="s">
        <v>1515</v>
      </c>
      <c r="L644" s="11" t="s">
        <v>31</v>
      </c>
      <c r="M644" s="11" t="s">
        <v>32</v>
      </c>
      <c r="N644" s="11" t="s">
        <v>7385</v>
      </c>
      <c r="O644" s="11" t="s">
        <v>7386</v>
      </c>
      <c r="P644" s="11" t="s">
        <v>1528</v>
      </c>
      <c r="Q644" s="11" t="s">
        <v>6472</v>
      </c>
      <c r="R644" s="11" t="s">
        <v>1529</v>
      </c>
      <c r="S644" s="11" t="s">
        <v>1530</v>
      </c>
      <c r="T644" s="11" t="s">
        <v>461</v>
      </c>
      <c r="U644" s="12">
        <v>40126</v>
      </c>
      <c r="W644" s="11" t="s">
        <v>1531</v>
      </c>
      <c r="X644" s="11" t="s">
        <v>29</v>
      </c>
      <c r="Y644" s="11" t="s">
        <v>29</v>
      </c>
      <c r="AB644" s="11" t="s">
        <v>3518</v>
      </c>
      <c r="AC644" s="11" t="s">
        <v>1516</v>
      </c>
      <c r="AD644" s="11" t="s">
        <v>1517</v>
      </c>
      <c r="AE644" s="11" t="s">
        <v>5641</v>
      </c>
      <c r="AF644" s="11" t="s">
        <v>5721</v>
      </c>
      <c r="AG644" s="11" t="s">
        <v>6978</v>
      </c>
      <c r="AH644" s="11" t="s">
        <v>6975</v>
      </c>
      <c r="AI644" s="11" t="s">
        <v>6976</v>
      </c>
      <c r="AJ644" s="11" t="s">
        <v>7081</v>
      </c>
      <c r="AK644" s="11" t="s">
        <v>7082</v>
      </c>
      <c r="AL644" s="11" t="s">
        <v>7097</v>
      </c>
      <c r="AM644" s="11" t="s">
        <v>29</v>
      </c>
      <c r="AN644" s="11" t="s">
        <v>6991</v>
      </c>
      <c r="AO644" s="11" t="s">
        <v>7324</v>
      </c>
      <c r="AP644" s="11" t="s">
        <v>7309</v>
      </c>
      <c r="AQ644" s="11" t="s">
        <v>7325</v>
      </c>
    </row>
    <row r="645" spans="1:43" ht="30" x14ac:dyDescent="0.25">
      <c r="A645" s="10">
        <v>197</v>
      </c>
      <c r="B645" s="10">
        <v>1017</v>
      </c>
      <c r="C645" s="11" t="s">
        <v>6631</v>
      </c>
      <c r="D645" s="11" t="s">
        <v>4850</v>
      </c>
      <c r="E645" s="11" t="s">
        <v>1514</v>
      </c>
      <c r="F645" s="11" t="s">
        <v>251</v>
      </c>
      <c r="G645" s="11" t="s">
        <v>27</v>
      </c>
      <c r="H645" s="11" t="s">
        <v>6603</v>
      </c>
      <c r="I645" s="11" t="s">
        <v>116</v>
      </c>
      <c r="J645" s="11" t="s">
        <v>3476</v>
      </c>
      <c r="K645" s="11" t="s">
        <v>1515</v>
      </c>
      <c r="L645" s="11" t="s">
        <v>31</v>
      </c>
      <c r="M645" s="11" t="s">
        <v>32</v>
      </c>
      <c r="N645" s="11" t="s">
        <v>7385</v>
      </c>
      <c r="O645" s="11" t="s">
        <v>7386</v>
      </c>
      <c r="P645" s="11" t="s">
        <v>1532</v>
      </c>
      <c r="Q645" s="11" t="s">
        <v>6472</v>
      </c>
      <c r="R645" s="11" t="s">
        <v>1533</v>
      </c>
      <c r="S645" s="11" t="s">
        <v>1534</v>
      </c>
      <c r="T645" s="11" t="s">
        <v>29</v>
      </c>
      <c r="U645" s="12">
        <v>41687</v>
      </c>
      <c r="V645">
        <v>43665</v>
      </c>
      <c r="W645" s="11" t="s">
        <v>1535</v>
      </c>
      <c r="X645" s="11" t="s">
        <v>29</v>
      </c>
      <c r="Y645" s="11" t="s">
        <v>29</v>
      </c>
      <c r="AB645" s="11" t="s">
        <v>1513</v>
      </c>
      <c r="AC645" s="11" t="s">
        <v>1516</v>
      </c>
      <c r="AD645" s="11" t="s">
        <v>1517</v>
      </c>
      <c r="AE645" s="11" t="s">
        <v>5641</v>
      </c>
      <c r="AF645" s="11" t="s">
        <v>5722</v>
      </c>
      <c r="AG645" s="11" t="s">
        <v>6978</v>
      </c>
      <c r="AH645" s="11" t="s">
        <v>6975</v>
      </c>
      <c r="AI645" s="11" t="s">
        <v>6976</v>
      </c>
      <c r="AJ645" s="11" t="s">
        <v>7081</v>
      </c>
      <c r="AK645" s="11" t="s">
        <v>7082</v>
      </c>
      <c r="AL645" s="11" t="s">
        <v>7096</v>
      </c>
      <c r="AM645" s="11" t="s">
        <v>29</v>
      </c>
      <c r="AN645" s="11" t="s">
        <v>6991</v>
      </c>
      <c r="AO645" s="11" t="s">
        <v>7324</v>
      </c>
      <c r="AP645" s="11" t="s">
        <v>7309</v>
      </c>
      <c r="AQ645" s="11" t="s">
        <v>7325</v>
      </c>
    </row>
    <row r="646" spans="1:43" ht="30" x14ac:dyDescent="0.25">
      <c r="A646" s="10">
        <v>199</v>
      </c>
      <c r="B646" s="10">
        <v>1017</v>
      </c>
      <c r="C646" s="11" t="s">
        <v>6631</v>
      </c>
      <c r="D646" s="11" t="s">
        <v>4849</v>
      </c>
      <c r="E646" s="11" t="s">
        <v>415</v>
      </c>
      <c r="F646" s="11" t="s">
        <v>115</v>
      </c>
      <c r="G646" s="11" t="s">
        <v>27</v>
      </c>
      <c r="H646" s="11" t="s">
        <v>6604</v>
      </c>
      <c r="I646" s="11" t="s">
        <v>116</v>
      </c>
      <c r="J646" s="11" t="s">
        <v>3476</v>
      </c>
      <c r="K646" s="11" t="s">
        <v>1515</v>
      </c>
      <c r="L646" s="11" t="s">
        <v>31</v>
      </c>
      <c r="M646" s="11" t="s">
        <v>32</v>
      </c>
      <c r="N646" s="11" t="s">
        <v>7385</v>
      </c>
      <c r="O646" s="11" t="s">
        <v>7386</v>
      </c>
      <c r="P646" s="11" t="s">
        <v>1532</v>
      </c>
      <c r="Q646" s="11" t="s">
        <v>6472</v>
      </c>
      <c r="R646" s="11" t="s">
        <v>1533</v>
      </c>
      <c r="S646" s="11" t="s">
        <v>1534</v>
      </c>
      <c r="T646" s="11" t="s">
        <v>29</v>
      </c>
      <c r="U646" s="12">
        <v>41687</v>
      </c>
      <c r="V646">
        <v>43665</v>
      </c>
      <c r="W646" s="11" t="s">
        <v>1535</v>
      </c>
      <c r="X646" s="11" t="s">
        <v>29</v>
      </c>
      <c r="Y646" s="11" t="s">
        <v>29</v>
      </c>
      <c r="AB646" s="11" t="s">
        <v>3518</v>
      </c>
      <c r="AC646" s="11" t="s">
        <v>1516</v>
      </c>
      <c r="AD646" s="11" t="s">
        <v>1517</v>
      </c>
      <c r="AE646" s="11" t="s">
        <v>5641</v>
      </c>
      <c r="AF646" s="11" t="s">
        <v>5721</v>
      </c>
      <c r="AG646" s="11" t="s">
        <v>6978</v>
      </c>
      <c r="AH646" s="11" t="s">
        <v>6975</v>
      </c>
      <c r="AI646" s="11" t="s">
        <v>6976</v>
      </c>
      <c r="AJ646" s="11" t="s">
        <v>7081</v>
      </c>
      <c r="AK646" s="11" t="s">
        <v>7082</v>
      </c>
      <c r="AL646" s="11" t="s">
        <v>7097</v>
      </c>
      <c r="AM646" s="11" t="s">
        <v>29</v>
      </c>
      <c r="AN646" s="11" t="s">
        <v>6991</v>
      </c>
      <c r="AO646" s="11" t="s">
        <v>7324</v>
      </c>
      <c r="AP646" s="11" t="s">
        <v>7309</v>
      </c>
      <c r="AQ646" s="11" t="s">
        <v>7325</v>
      </c>
    </row>
    <row r="647" spans="1:43" ht="30" x14ac:dyDescent="0.25">
      <c r="A647" s="10">
        <v>197</v>
      </c>
      <c r="B647" s="10">
        <v>2026</v>
      </c>
      <c r="C647" s="11" t="s">
        <v>6631</v>
      </c>
      <c r="D647" s="11" t="s">
        <v>4850</v>
      </c>
      <c r="E647" s="11" t="s">
        <v>1514</v>
      </c>
      <c r="F647" s="11" t="s">
        <v>251</v>
      </c>
      <c r="G647" s="11" t="s">
        <v>27</v>
      </c>
      <c r="H647" s="11" t="s">
        <v>6603</v>
      </c>
      <c r="I647" s="11" t="s">
        <v>116</v>
      </c>
      <c r="J647" s="11" t="s">
        <v>3476</v>
      </c>
      <c r="K647" s="11" t="s">
        <v>1515</v>
      </c>
      <c r="L647" s="11" t="s">
        <v>31</v>
      </c>
      <c r="M647" s="11" t="s">
        <v>32</v>
      </c>
      <c r="N647" s="11" t="s">
        <v>7385</v>
      </c>
      <c r="O647" s="11" t="s">
        <v>7386</v>
      </c>
      <c r="P647" s="11" t="s">
        <v>5015</v>
      </c>
      <c r="Q647" s="11" t="s">
        <v>4219</v>
      </c>
      <c r="R647" s="11" t="s">
        <v>40</v>
      </c>
      <c r="S647" s="11" t="s">
        <v>5016</v>
      </c>
      <c r="T647" s="11" t="s">
        <v>1223</v>
      </c>
      <c r="U647" s="12">
        <v>43360</v>
      </c>
      <c r="W647" s="11" t="s">
        <v>5017</v>
      </c>
      <c r="X647" s="11" t="s">
        <v>29</v>
      </c>
      <c r="Y647" s="11" t="s">
        <v>29</v>
      </c>
      <c r="AB647" s="11" t="s">
        <v>1513</v>
      </c>
      <c r="AC647" s="11" t="s">
        <v>1516</v>
      </c>
      <c r="AD647" s="11" t="s">
        <v>1517</v>
      </c>
      <c r="AE647" s="11" t="s">
        <v>5641</v>
      </c>
      <c r="AF647" s="11" t="s">
        <v>5722</v>
      </c>
      <c r="AG647" s="11" t="s">
        <v>6978</v>
      </c>
      <c r="AH647" s="11" t="s">
        <v>6975</v>
      </c>
      <c r="AI647" s="11" t="s">
        <v>6976</v>
      </c>
      <c r="AJ647" s="11" t="s">
        <v>7081</v>
      </c>
      <c r="AK647" s="11" t="s">
        <v>7082</v>
      </c>
      <c r="AL647" s="11" t="s">
        <v>7096</v>
      </c>
      <c r="AM647" s="11" t="s">
        <v>29</v>
      </c>
      <c r="AN647" s="11" t="s">
        <v>6991</v>
      </c>
      <c r="AO647" s="11" t="s">
        <v>7324</v>
      </c>
      <c r="AP647" s="11" t="s">
        <v>7309</v>
      </c>
      <c r="AQ647" s="11" t="s">
        <v>7325</v>
      </c>
    </row>
    <row r="648" spans="1:43" ht="135" x14ac:dyDescent="0.25">
      <c r="A648" s="10">
        <v>166</v>
      </c>
      <c r="B648" s="10">
        <v>1905</v>
      </c>
      <c r="C648" s="11" t="s">
        <v>6711</v>
      </c>
      <c r="D648" s="11" t="s">
        <v>4853</v>
      </c>
      <c r="E648" s="11" t="s">
        <v>25</v>
      </c>
      <c r="F648" s="11" t="s">
        <v>26</v>
      </c>
      <c r="G648" s="11" t="s">
        <v>27</v>
      </c>
      <c r="H648" s="11" t="s">
        <v>6617</v>
      </c>
      <c r="I648" s="11" t="s">
        <v>28</v>
      </c>
      <c r="J648" s="11" t="s">
        <v>3472</v>
      </c>
      <c r="K648" s="11" t="s">
        <v>1083</v>
      </c>
      <c r="L648" s="11" t="s">
        <v>194</v>
      </c>
      <c r="M648" s="11" t="s">
        <v>76</v>
      </c>
      <c r="N648" s="11" t="s">
        <v>3616</v>
      </c>
      <c r="O648" s="11" t="s">
        <v>5797</v>
      </c>
      <c r="P648" s="11" t="s">
        <v>4677</v>
      </c>
      <c r="Q648" s="11" t="s">
        <v>5561</v>
      </c>
      <c r="R648" s="11" t="s">
        <v>67</v>
      </c>
      <c r="S648" s="11" t="s">
        <v>1472</v>
      </c>
      <c r="T648" s="11" t="s">
        <v>1141</v>
      </c>
      <c r="U648" s="12">
        <v>43122</v>
      </c>
      <c r="W648" s="11" t="s">
        <v>4353</v>
      </c>
      <c r="X648" s="11" t="s">
        <v>29</v>
      </c>
      <c r="Y648" s="11" t="s">
        <v>29</v>
      </c>
      <c r="AB648" s="11" t="s">
        <v>1082</v>
      </c>
      <c r="AC648" s="11" t="s">
        <v>1084</v>
      </c>
      <c r="AD648" s="11" t="s">
        <v>1085</v>
      </c>
      <c r="AE648" s="11" t="s">
        <v>29</v>
      </c>
      <c r="AF648" s="11" t="s">
        <v>5774</v>
      </c>
      <c r="AG648" s="11" t="s">
        <v>6989</v>
      </c>
      <c r="AH648" s="11" t="s">
        <v>6990</v>
      </c>
      <c r="AI648" s="11" t="s">
        <v>7083</v>
      </c>
      <c r="AJ648" s="11" t="s">
        <v>7108</v>
      </c>
      <c r="AK648" s="11" t="s">
        <v>7076</v>
      </c>
      <c r="AL648" s="11" t="s">
        <v>7160</v>
      </c>
      <c r="AM648" s="11" t="s">
        <v>29</v>
      </c>
      <c r="AN648" s="11" t="s">
        <v>7655</v>
      </c>
      <c r="AO648" s="11" t="s">
        <v>7332</v>
      </c>
      <c r="AP648" s="11" t="s">
        <v>7309</v>
      </c>
      <c r="AQ648" s="11" t="s">
        <v>7333</v>
      </c>
    </row>
    <row r="649" spans="1:43" ht="135" x14ac:dyDescent="0.25">
      <c r="A649" s="10">
        <v>166</v>
      </c>
      <c r="B649" s="10">
        <v>1907</v>
      </c>
      <c r="C649" s="11" t="s">
        <v>6711</v>
      </c>
      <c r="D649" s="11" t="s">
        <v>4853</v>
      </c>
      <c r="E649" s="11" t="s">
        <v>25</v>
      </c>
      <c r="F649" s="11" t="s">
        <v>26</v>
      </c>
      <c r="G649" s="11" t="s">
        <v>27</v>
      </c>
      <c r="H649" s="11" t="s">
        <v>6617</v>
      </c>
      <c r="I649" s="11" t="s">
        <v>28</v>
      </c>
      <c r="J649" s="11" t="s">
        <v>3476</v>
      </c>
      <c r="K649" s="11" t="s">
        <v>1083</v>
      </c>
      <c r="L649" s="11" t="s">
        <v>194</v>
      </c>
      <c r="M649" s="11" t="s">
        <v>76</v>
      </c>
      <c r="N649" s="11" t="s">
        <v>3616</v>
      </c>
      <c r="O649" s="11" t="s">
        <v>5797</v>
      </c>
      <c r="P649" s="11" t="s">
        <v>4359</v>
      </c>
      <c r="Q649" s="11" t="s">
        <v>34</v>
      </c>
      <c r="R649" s="11" t="s">
        <v>4360</v>
      </c>
      <c r="S649" s="11" t="s">
        <v>4361</v>
      </c>
      <c r="T649" s="11" t="s">
        <v>4362</v>
      </c>
      <c r="U649" s="12">
        <v>43122</v>
      </c>
      <c r="W649" s="11" t="s">
        <v>4363</v>
      </c>
      <c r="X649" s="11" t="s">
        <v>29</v>
      </c>
      <c r="Y649" s="11" t="s">
        <v>29</v>
      </c>
      <c r="AB649" s="11" t="s">
        <v>1082</v>
      </c>
      <c r="AC649" s="11" t="s">
        <v>1084</v>
      </c>
      <c r="AD649" s="11" t="s">
        <v>1085</v>
      </c>
      <c r="AE649" s="11" t="s">
        <v>29</v>
      </c>
      <c r="AF649" s="11" t="s">
        <v>5774</v>
      </c>
      <c r="AG649" s="11" t="s">
        <v>6989</v>
      </c>
      <c r="AH649" s="11" t="s">
        <v>6990</v>
      </c>
      <c r="AI649" s="11" t="s">
        <v>7083</v>
      </c>
      <c r="AJ649" s="11" t="s">
        <v>7108</v>
      </c>
      <c r="AK649" s="11" t="s">
        <v>7076</v>
      </c>
      <c r="AL649" s="11" t="s">
        <v>7160</v>
      </c>
      <c r="AM649" s="11" t="s">
        <v>29</v>
      </c>
      <c r="AN649" s="11" t="s">
        <v>7655</v>
      </c>
      <c r="AO649" s="11" t="s">
        <v>7332</v>
      </c>
      <c r="AP649" s="11" t="s">
        <v>7309</v>
      </c>
      <c r="AQ649" s="11" t="s">
        <v>7333</v>
      </c>
    </row>
    <row r="650" spans="1:43" ht="135" x14ac:dyDescent="0.25">
      <c r="A650" s="10">
        <v>146</v>
      </c>
      <c r="B650" s="10">
        <v>1272</v>
      </c>
      <c r="C650" s="11" t="s">
        <v>6711</v>
      </c>
      <c r="D650" s="11" t="s">
        <v>4850</v>
      </c>
      <c r="E650" s="11" t="s">
        <v>4679</v>
      </c>
      <c r="F650" s="11" t="s">
        <v>251</v>
      </c>
      <c r="G650" s="11" t="s">
        <v>27</v>
      </c>
      <c r="H650" s="11" t="s">
        <v>6603</v>
      </c>
      <c r="I650" s="11" t="s">
        <v>116</v>
      </c>
      <c r="J650" s="11" t="s">
        <v>3476</v>
      </c>
      <c r="K650" s="11" t="s">
        <v>744</v>
      </c>
      <c r="L650" s="11" t="s">
        <v>194</v>
      </c>
      <c r="M650" s="11" t="s">
        <v>76</v>
      </c>
      <c r="N650" s="11" t="s">
        <v>3616</v>
      </c>
      <c r="O650" s="11" t="s">
        <v>5797</v>
      </c>
      <c r="P650" s="11" t="s">
        <v>747</v>
      </c>
      <c r="Q650" s="11" t="s">
        <v>34</v>
      </c>
      <c r="R650" s="11" t="s">
        <v>748</v>
      </c>
      <c r="S650" s="11" t="s">
        <v>749</v>
      </c>
      <c r="T650" s="11" t="s">
        <v>56</v>
      </c>
      <c r="U650" s="12">
        <v>39022</v>
      </c>
      <c r="W650" s="11" t="s">
        <v>750</v>
      </c>
      <c r="X650" s="11" t="s">
        <v>29</v>
      </c>
      <c r="Y650" s="11" t="s">
        <v>29</v>
      </c>
      <c r="AB650" s="11" t="s">
        <v>743</v>
      </c>
      <c r="AC650" s="11" t="s">
        <v>745</v>
      </c>
      <c r="AD650" s="11" t="s">
        <v>746</v>
      </c>
      <c r="AE650" s="11" t="s">
        <v>29</v>
      </c>
      <c r="AF650" s="11" t="s">
        <v>6490</v>
      </c>
      <c r="AG650" s="11" t="s">
        <v>6978</v>
      </c>
      <c r="AH650" s="11" t="s">
        <v>6990</v>
      </c>
      <c r="AI650" s="11" t="s">
        <v>7083</v>
      </c>
      <c r="AJ650" s="11" t="s">
        <v>7108</v>
      </c>
      <c r="AK650" s="11" t="s">
        <v>7076</v>
      </c>
      <c r="AL650" s="11" t="s">
        <v>7183</v>
      </c>
      <c r="AM650" s="11" t="s">
        <v>29</v>
      </c>
      <c r="AN650" s="11" t="s">
        <v>7655</v>
      </c>
      <c r="AO650" s="11" t="s">
        <v>7332</v>
      </c>
      <c r="AP650" s="11" t="s">
        <v>7316</v>
      </c>
      <c r="AQ650" s="11" t="s">
        <v>7333</v>
      </c>
    </row>
    <row r="651" spans="1:43" ht="135" x14ac:dyDescent="0.25">
      <c r="A651" s="10">
        <v>146</v>
      </c>
      <c r="B651" s="10">
        <v>1907</v>
      </c>
      <c r="C651" s="11" t="s">
        <v>6711</v>
      </c>
      <c r="D651" s="11" t="s">
        <v>4850</v>
      </c>
      <c r="E651" s="11" t="s">
        <v>4679</v>
      </c>
      <c r="F651" s="11" t="s">
        <v>251</v>
      </c>
      <c r="G651" s="11" t="s">
        <v>27</v>
      </c>
      <c r="H651" s="11" t="s">
        <v>6603</v>
      </c>
      <c r="I651" s="11" t="s">
        <v>116</v>
      </c>
      <c r="J651" s="11" t="s">
        <v>3476</v>
      </c>
      <c r="K651" s="11" t="s">
        <v>744</v>
      </c>
      <c r="L651" s="11" t="s">
        <v>194</v>
      </c>
      <c r="M651" s="11" t="s">
        <v>76</v>
      </c>
      <c r="N651" s="11" t="s">
        <v>3616</v>
      </c>
      <c r="O651" s="11" t="s">
        <v>5797</v>
      </c>
      <c r="P651" s="11" t="s">
        <v>4359</v>
      </c>
      <c r="Q651" s="11" t="s">
        <v>34</v>
      </c>
      <c r="R651" s="11" t="s">
        <v>4360</v>
      </c>
      <c r="S651" s="11" t="s">
        <v>4361</v>
      </c>
      <c r="T651" s="11" t="s">
        <v>4362</v>
      </c>
      <c r="U651" s="12">
        <v>43122</v>
      </c>
      <c r="W651" s="11" t="s">
        <v>4363</v>
      </c>
      <c r="X651" s="11" t="s">
        <v>29</v>
      </c>
      <c r="Y651" s="11" t="s">
        <v>29</v>
      </c>
      <c r="AB651" s="11" t="s">
        <v>743</v>
      </c>
      <c r="AC651" s="11" t="s">
        <v>745</v>
      </c>
      <c r="AD651" s="11" t="s">
        <v>746</v>
      </c>
      <c r="AE651" s="11" t="s">
        <v>29</v>
      </c>
      <c r="AF651" s="11" t="s">
        <v>6490</v>
      </c>
      <c r="AG651" s="11" t="s">
        <v>6978</v>
      </c>
      <c r="AH651" s="11" t="s">
        <v>6990</v>
      </c>
      <c r="AI651" s="11" t="s">
        <v>7083</v>
      </c>
      <c r="AJ651" s="11" t="s">
        <v>7108</v>
      </c>
      <c r="AK651" s="11" t="s">
        <v>7076</v>
      </c>
      <c r="AL651" s="11" t="s">
        <v>7183</v>
      </c>
      <c r="AM651" s="11" t="s">
        <v>29</v>
      </c>
      <c r="AN651" s="11" t="s">
        <v>7655</v>
      </c>
      <c r="AO651" s="11" t="s">
        <v>7332</v>
      </c>
      <c r="AP651" s="11" t="s">
        <v>7316</v>
      </c>
      <c r="AQ651" s="11" t="s">
        <v>7333</v>
      </c>
    </row>
    <row r="652" spans="1:43" ht="135" x14ac:dyDescent="0.25">
      <c r="A652" s="10">
        <v>146</v>
      </c>
      <c r="B652" s="10">
        <v>2138</v>
      </c>
      <c r="C652" s="11" t="s">
        <v>6711</v>
      </c>
      <c r="D652" s="11" t="s">
        <v>4850</v>
      </c>
      <c r="E652" s="11" t="s">
        <v>4679</v>
      </c>
      <c r="F652" s="11" t="s">
        <v>251</v>
      </c>
      <c r="G652" s="11" t="s">
        <v>27</v>
      </c>
      <c r="H652" s="11" t="s">
        <v>6603</v>
      </c>
      <c r="I652" s="11" t="s">
        <v>116</v>
      </c>
      <c r="J652" s="11" t="s">
        <v>3476</v>
      </c>
      <c r="K652" s="11" t="s">
        <v>744</v>
      </c>
      <c r="L652" s="11" t="s">
        <v>194</v>
      </c>
      <c r="M652" s="11" t="s">
        <v>76</v>
      </c>
      <c r="N652" s="11" t="s">
        <v>3616</v>
      </c>
      <c r="O652" s="11" t="s">
        <v>5797</v>
      </c>
      <c r="P652" s="11" t="s">
        <v>5552</v>
      </c>
      <c r="Q652" s="11" t="s">
        <v>4009</v>
      </c>
      <c r="R652" s="11" t="s">
        <v>502</v>
      </c>
      <c r="S652" s="11" t="s">
        <v>5553</v>
      </c>
      <c r="T652" s="11" t="s">
        <v>217</v>
      </c>
      <c r="U652" s="12">
        <v>43416</v>
      </c>
      <c r="W652" s="11" t="s">
        <v>5554</v>
      </c>
      <c r="X652" s="11" t="s">
        <v>29</v>
      </c>
      <c r="Y652" s="11" t="s">
        <v>29</v>
      </c>
      <c r="AB652" s="11" t="s">
        <v>743</v>
      </c>
      <c r="AC652" s="11" t="s">
        <v>745</v>
      </c>
      <c r="AD652" s="11" t="s">
        <v>746</v>
      </c>
      <c r="AE652" s="11" t="s">
        <v>29</v>
      </c>
      <c r="AF652" s="11" t="s">
        <v>6490</v>
      </c>
      <c r="AG652" s="11" t="s">
        <v>6978</v>
      </c>
      <c r="AH652" s="11" t="s">
        <v>6990</v>
      </c>
      <c r="AI652" s="11" t="s">
        <v>7083</v>
      </c>
      <c r="AJ652" s="11" t="s">
        <v>7108</v>
      </c>
      <c r="AK652" s="11" t="s">
        <v>7076</v>
      </c>
      <c r="AL652" s="11" t="s">
        <v>7183</v>
      </c>
      <c r="AM652" s="11" t="s">
        <v>29</v>
      </c>
      <c r="AN652" s="11" t="s">
        <v>7655</v>
      </c>
      <c r="AO652" s="11" t="s">
        <v>7332</v>
      </c>
      <c r="AP652" s="11" t="s">
        <v>7316</v>
      </c>
      <c r="AQ652" s="11" t="s">
        <v>7333</v>
      </c>
    </row>
    <row r="653" spans="1:43" ht="135" x14ac:dyDescent="0.25">
      <c r="A653" s="10">
        <v>166</v>
      </c>
      <c r="B653" s="10">
        <v>1272</v>
      </c>
      <c r="C653" s="11" t="s">
        <v>6711</v>
      </c>
      <c r="D653" s="11" t="s">
        <v>4853</v>
      </c>
      <c r="E653" s="11" t="s">
        <v>25</v>
      </c>
      <c r="F653" s="11" t="s">
        <v>26</v>
      </c>
      <c r="G653" s="11" t="s">
        <v>27</v>
      </c>
      <c r="H653" s="11" t="s">
        <v>6617</v>
      </c>
      <c r="I653" s="11" t="s">
        <v>28</v>
      </c>
      <c r="J653" s="11" t="s">
        <v>3476</v>
      </c>
      <c r="K653" s="11" t="s">
        <v>1083</v>
      </c>
      <c r="L653" s="11" t="s">
        <v>194</v>
      </c>
      <c r="M653" s="11" t="s">
        <v>76</v>
      </c>
      <c r="N653" s="11" t="s">
        <v>3616</v>
      </c>
      <c r="O653" s="11" t="s">
        <v>5797</v>
      </c>
      <c r="P653" s="11" t="s">
        <v>747</v>
      </c>
      <c r="Q653" s="11" t="s">
        <v>34</v>
      </c>
      <c r="R653" s="11" t="s">
        <v>748</v>
      </c>
      <c r="S653" s="11" t="s">
        <v>749</v>
      </c>
      <c r="T653" s="11" t="s">
        <v>56</v>
      </c>
      <c r="U653" s="12">
        <v>39022</v>
      </c>
      <c r="W653" s="11" t="s">
        <v>750</v>
      </c>
      <c r="X653" s="11" t="s">
        <v>29</v>
      </c>
      <c r="Y653" s="11" t="s">
        <v>29</v>
      </c>
      <c r="AB653" s="11" t="s">
        <v>1082</v>
      </c>
      <c r="AC653" s="11" t="s">
        <v>1084</v>
      </c>
      <c r="AD653" s="11" t="s">
        <v>1085</v>
      </c>
      <c r="AE653" s="11" t="s">
        <v>29</v>
      </c>
      <c r="AF653" s="11" t="s">
        <v>5774</v>
      </c>
      <c r="AG653" s="11" t="s">
        <v>6989</v>
      </c>
      <c r="AH653" s="11" t="s">
        <v>6990</v>
      </c>
      <c r="AI653" s="11" t="s">
        <v>7083</v>
      </c>
      <c r="AJ653" s="11" t="s">
        <v>7108</v>
      </c>
      <c r="AK653" s="11" t="s">
        <v>7076</v>
      </c>
      <c r="AL653" s="11" t="s">
        <v>7160</v>
      </c>
      <c r="AM653" s="11" t="s">
        <v>29</v>
      </c>
      <c r="AN653" s="11" t="s">
        <v>7655</v>
      </c>
      <c r="AO653" s="11" t="s">
        <v>7332</v>
      </c>
      <c r="AP653" s="11" t="s">
        <v>7309</v>
      </c>
      <c r="AQ653" s="11" t="s">
        <v>7333</v>
      </c>
    </row>
    <row r="654" spans="1:43" ht="30" x14ac:dyDescent="0.25">
      <c r="A654" s="10">
        <v>302</v>
      </c>
      <c r="B654" s="10">
        <v>1022</v>
      </c>
      <c r="C654" s="11" t="s">
        <v>6770</v>
      </c>
      <c r="D654" s="11" t="s">
        <v>3985</v>
      </c>
      <c r="E654" s="11" t="s">
        <v>2717</v>
      </c>
      <c r="F654" s="11" t="s">
        <v>2718</v>
      </c>
      <c r="G654" s="11" t="s">
        <v>27</v>
      </c>
      <c r="H654" s="11" t="s">
        <v>6700</v>
      </c>
      <c r="I654" s="11" t="s">
        <v>97</v>
      </c>
      <c r="J654" s="11" t="s">
        <v>3477</v>
      </c>
      <c r="K654" s="11" t="s">
        <v>792</v>
      </c>
      <c r="L654" s="11" t="s">
        <v>182</v>
      </c>
      <c r="M654" s="11" t="s">
        <v>120</v>
      </c>
      <c r="N654" s="11" t="s">
        <v>7390</v>
      </c>
      <c r="O654" s="11" t="s">
        <v>7566</v>
      </c>
      <c r="P654" s="11" t="s">
        <v>811</v>
      </c>
      <c r="Q654" s="11" t="s">
        <v>34</v>
      </c>
      <c r="R654" s="11" t="s">
        <v>812</v>
      </c>
      <c r="S654" s="11" t="s">
        <v>813</v>
      </c>
      <c r="T654" s="11" t="s">
        <v>236</v>
      </c>
      <c r="U654" s="12">
        <v>41456</v>
      </c>
      <c r="W654" s="11" t="s">
        <v>814</v>
      </c>
      <c r="X654" s="11" t="s">
        <v>29</v>
      </c>
      <c r="Y654" s="11" t="s">
        <v>29</v>
      </c>
      <c r="AB654" s="11" t="s">
        <v>3858</v>
      </c>
      <c r="AC654" s="11" t="s">
        <v>793</v>
      </c>
      <c r="AD654" s="11" t="s">
        <v>29</v>
      </c>
      <c r="AE654" s="11" t="s">
        <v>29</v>
      </c>
      <c r="AF654" s="11" t="s">
        <v>5821</v>
      </c>
      <c r="AG654" s="11" t="s">
        <v>6996</v>
      </c>
      <c r="AH654" s="11" t="s">
        <v>6990</v>
      </c>
      <c r="AI654" s="11" t="s">
        <v>7083</v>
      </c>
      <c r="AJ654" s="11" t="s">
        <v>343</v>
      </c>
      <c r="AK654" s="11" t="s">
        <v>7076</v>
      </c>
      <c r="AL654" s="11" t="s">
        <v>7213</v>
      </c>
      <c r="AM654" s="11" t="s">
        <v>29</v>
      </c>
      <c r="AN654" s="11" t="s">
        <v>7656</v>
      </c>
      <c r="AO654" s="11" t="s">
        <v>7308</v>
      </c>
      <c r="AP654" s="11" t="s">
        <v>7318</v>
      </c>
      <c r="AQ654" s="11" t="s">
        <v>7310</v>
      </c>
    </row>
    <row r="655" spans="1:43" ht="30" x14ac:dyDescent="0.25">
      <c r="A655" s="10">
        <v>150</v>
      </c>
      <c r="B655" s="10">
        <v>1022</v>
      </c>
      <c r="C655" s="11" t="s">
        <v>6770</v>
      </c>
      <c r="D655" s="11" t="s">
        <v>189</v>
      </c>
      <c r="E655" s="11" t="s">
        <v>95</v>
      </c>
      <c r="F655" s="11" t="s">
        <v>96</v>
      </c>
      <c r="G655" s="11" t="s">
        <v>27</v>
      </c>
      <c r="H655" s="11" t="s">
        <v>6608</v>
      </c>
      <c r="I655" s="11" t="s">
        <v>97</v>
      </c>
      <c r="J655" s="11" t="s">
        <v>3477</v>
      </c>
      <c r="K655" s="11" t="s">
        <v>792</v>
      </c>
      <c r="L655" s="11" t="s">
        <v>182</v>
      </c>
      <c r="M655" s="11" t="s">
        <v>120</v>
      </c>
      <c r="N655" s="11" t="s">
        <v>7390</v>
      </c>
      <c r="O655" s="11" t="s">
        <v>7566</v>
      </c>
      <c r="P655" s="11" t="s">
        <v>811</v>
      </c>
      <c r="Q655" s="11" t="s">
        <v>34</v>
      </c>
      <c r="R655" s="11" t="s">
        <v>812</v>
      </c>
      <c r="S655" s="11" t="s">
        <v>813</v>
      </c>
      <c r="T655" s="11" t="s">
        <v>236</v>
      </c>
      <c r="U655" s="12">
        <v>41456</v>
      </c>
      <c r="W655" s="11" t="s">
        <v>814</v>
      </c>
      <c r="X655" s="11" t="s">
        <v>29</v>
      </c>
      <c r="Y655" s="11" t="s">
        <v>29</v>
      </c>
      <c r="AB655" s="11" t="s">
        <v>3919</v>
      </c>
      <c r="AC655" s="11" t="s">
        <v>793</v>
      </c>
      <c r="AD655" s="11" t="s">
        <v>29</v>
      </c>
      <c r="AE655" s="11" t="s">
        <v>29</v>
      </c>
      <c r="AF655" s="11" t="s">
        <v>6086</v>
      </c>
      <c r="AG655" s="11" t="s">
        <v>6982</v>
      </c>
      <c r="AH655" s="11" t="s">
        <v>6990</v>
      </c>
      <c r="AI655" s="11" t="s">
        <v>7083</v>
      </c>
      <c r="AJ655" s="11" t="s">
        <v>343</v>
      </c>
      <c r="AK655" s="11" t="s">
        <v>7076</v>
      </c>
      <c r="AL655" s="11" t="s">
        <v>7212</v>
      </c>
      <c r="AM655" s="11" t="s">
        <v>29</v>
      </c>
      <c r="AN655" s="11" t="s">
        <v>7656</v>
      </c>
      <c r="AO655" s="11" t="s">
        <v>7308</v>
      </c>
      <c r="AP655" s="11" t="s">
        <v>7318</v>
      </c>
      <c r="AQ655" s="11" t="s">
        <v>7310</v>
      </c>
    </row>
    <row r="656" spans="1:43" ht="30" x14ac:dyDescent="0.25">
      <c r="A656" s="10">
        <v>150</v>
      </c>
      <c r="B656" s="10">
        <v>1013</v>
      </c>
      <c r="C656" s="11" t="s">
        <v>6770</v>
      </c>
      <c r="D656" s="11" t="s">
        <v>189</v>
      </c>
      <c r="E656" s="11" t="s">
        <v>95</v>
      </c>
      <c r="F656" s="11" t="s">
        <v>96</v>
      </c>
      <c r="G656" s="11" t="s">
        <v>27</v>
      </c>
      <c r="H656" s="11" t="s">
        <v>6608</v>
      </c>
      <c r="I656" s="11" t="s">
        <v>97</v>
      </c>
      <c r="J656" s="11" t="s">
        <v>3477</v>
      </c>
      <c r="K656" s="11" t="s">
        <v>792</v>
      </c>
      <c r="L656" s="11" t="s">
        <v>182</v>
      </c>
      <c r="M656" s="11" t="s">
        <v>120</v>
      </c>
      <c r="N656" s="11" t="s">
        <v>7390</v>
      </c>
      <c r="O656" s="11" t="s">
        <v>7566</v>
      </c>
      <c r="P656" s="11" t="s">
        <v>807</v>
      </c>
      <c r="Q656" s="11" t="s">
        <v>34</v>
      </c>
      <c r="R656" s="11" t="s">
        <v>808</v>
      </c>
      <c r="S656" s="11" t="s">
        <v>809</v>
      </c>
      <c r="T656" s="11" t="s">
        <v>29</v>
      </c>
      <c r="U656" s="12">
        <v>41456</v>
      </c>
      <c r="W656" s="11" t="s">
        <v>810</v>
      </c>
      <c r="X656" s="11" t="s">
        <v>29</v>
      </c>
      <c r="Y656" s="11" t="s">
        <v>29</v>
      </c>
      <c r="AB656" s="11" t="s">
        <v>3919</v>
      </c>
      <c r="AC656" s="11" t="s">
        <v>793</v>
      </c>
      <c r="AD656" s="11" t="s">
        <v>29</v>
      </c>
      <c r="AE656" s="11" t="s">
        <v>29</v>
      </c>
      <c r="AF656" s="11" t="s">
        <v>6086</v>
      </c>
      <c r="AG656" s="11" t="s">
        <v>6982</v>
      </c>
      <c r="AH656" s="11" t="s">
        <v>6990</v>
      </c>
      <c r="AI656" s="11" t="s">
        <v>7083</v>
      </c>
      <c r="AJ656" s="11" t="s">
        <v>343</v>
      </c>
      <c r="AK656" s="11" t="s">
        <v>7076</v>
      </c>
      <c r="AL656" s="11" t="s">
        <v>7212</v>
      </c>
      <c r="AM656" s="11" t="s">
        <v>29</v>
      </c>
      <c r="AN656" s="11" t="s">
        <v>7656</v>
      </c>
      <c r="AO656" s="11" t="s">
        <v>7308</v>
      </c>
      <c r="AP656" s="11" t="s">
        <v>7318</v>
      </c>
      <c r="AQ656" s="11" t="s">
        <v>7310</v>
      </c>
    </row>
    <row r="657" spans="1:43" ht="30" x14ac:dyDescent="0.25">
      <c r="A657" s="10">
        <v>302</v>
      </c>
      <c r="B657" s="10">
        <v>1013</v>
      </c>
      <c r="C657" s="11" t="s">
        <v>6770</v>
      </c>
      <c r="D657" s="11" t="s">
        <v>3985</v>
      </c>
      <c r="E657" s="11" t="s">
        <v>2717</v>
      </c>
      <c r="F657" s="11" t="s">
        <v>2718</v>
      </c>
      <c r="G657" s="11" t="s">
        <v>27</v>
      </c>
      <c r="H657" s="11" t="s">
        <v>6700</v>
      </c>
      <c r="I657" s="11" t="s">
        <v>97</v>
      </c>
      <c r="J657" s="11" t="s">
        <v>3477</v>
      </c>
      <c r="K657" s="11" t="s">
        <v>792</v>
      </c>
      <c r="L657" s="11" t="s">
        <v>182</v>
      </c>
      <c r="M657" s="11" t="s">
        <v>120</v>
      </c>
      <c r="N657" s="11" t="s">
        <v>7390</v>
      </c>
      <c r="O657" s="11" t="s">
        <v>7566</v>
      </c>
      <c r="P657" s="11" t="s">
        <v>807</v>
      </c>
      <c r="Q657" s="11" t="s">
        <v>34</v>
      </c>
      <c r="R657" s="11" t="s">
        <v>808</v>
      </c>
      <c r="S657" s="11" t="s">
        <v>809</v>
      </c>
      <c r="T657" s="11" t="s">
        <v>29</v>
      </c>
      <c r="U657" s="12">
        <v>41456</v>
      </c>
      <c r="W657" s="11" t="s">
        <v>810</v>
      </c>
      <c r="X657" s="11" t="s">
        <v>29</v>
      </c>
      <c r="Y657" s="11" t="s">
        <v>29</v>
      </c>
      <c r="AB657" s="11" t="s">
        <v>3858</v>
      </c>
      <c r="AC657" s="11" t="s">
        <v>793</v>
      </c>
      <c r="AD657" s="11" t="s">
        <v>29</v>
      </c>
      <c r="AE657" s="11" t="s">
        <v>29</v>
      </c>
      <c r="AF657" s="11" t="s">
        <v>5821</v>
      </c>
      <c r="AG657" s="11" t="s">
        <v>6996</v>
      </c>
      <c r="AH657" s="11" t="s">
        <v>6990</v>
      </c>
      <c r="AI657" s="11" t="s">
        <v>7083</v>
      </c>
      <c r="AJ657" s="11" t="s">
        <v>343</v>
      </c>
      <c r="AK657" s="11" t="s">
        <v>7076</v>
      </c>
      <c r="AL657" s="11" t="s">
        <v>7213</v>
      </c>
      <c r="AM657" s="11" t="s">
        <v>29</v>
      </c>
      <c r="AN657" s="11" t="s">
        <v>7656</v>
      </c>
      <c r="AO657" s="11" t="s">
        <v>7308</v>
      </c>
      <c r="AP657" s="11" t="s">
        <v>7318</v>
      </c>
      <c r="AQ657" s="11" t="s">
        <v>7310</v>
      </c>
    </row>
    <row r="658" spans="1:43" ht="30" x14ac:dyDescent="0.25">
      <c r="A658" s="10">
        <v>150</v>
      </c>
      <c r="B658" s="10">
        <v>1765</v>
      </c>
      <c r="C658" s="11" t="s">
        <v>6770</v>
      </c>
      <c r="D658" s="11" t="s">
        <v>189</v>
      </c>
      <c r="E658" s="11" t="s">
        <v>95</v>
      </c>
      <c r="F658" s="11" t="s">
        <v>96</v>
      </c>
      <c r="G658" s="11" t="s">
        <v>27</v>
      </c>
      <c r="H658" s="11" t="s">
        <v>6608</v>
      </c>
      <c r="I658" s="11" t="s">
        <v>97</v>
      </c>
      <c r="J658" s="11" t="s">
        <v>3477</v>
      </c>
      <c r="K658" s="11" t="s">
        <v>792</v>
      </c>
      <c r="L658" s="11" t="s">
        <v>182</v>
      </c>
      <c r="M658" s="11" t="s">
        <v>120</v>
      </c>
      <c r="N658" s="11" t="s">
        <v>7390</v>
      </c>
      <c r="O658" s="11" t="s">
        <v>7566</v>
      </c>
      <c r="P658" s="11" t="s">
        <v>3676</v>
      </c>
      <c r="Q658" s="11" t="s">
        <v>83</v>
      </c>
      <c r="R658" s="11" t="s">
        <v>3677</v>
      </c>
      <c r="S658" s="11" t="s">
        <v>3678</v>
      </c>
      <c r="T658" s="11" t="s">
        <v>29</v>
      </c>
      <c r="U658" s="12">
        <v>42786</v>
      </c>
      <c r="W658" s="11" t="s">
        <v>3679</v>
      </c>
      <c r="X658" s="11" t="s">
        <v>29</v>
      </c>
      <c r="Y658" s="11" t="s">
        <v>29</v>
      </c>
      <c r="AB658" s="11" t="s">
        <v>3919</v>
      </c>
      <c r="AC658" s="11" t="s">
        <v>793</v>
      </c>
      <c r="AD658" s="11" t="s">
        <v>29</v>
      </c>
      <c r="AE658" s="11" t="s">
        <v>29</v>
      </c>
      <c r="AF658" s="11" t="s">
        <v>6086</v>
      </c>
      <c r="AG658" s="11" t="s">
        <v>6982</v>
      </c>
      <c r="AH658" s="11" t="s">
        <v>6990</v>
      </c>
      <c r="AI658" s="11" t="s">
        <v>7083</v>
      </c>
      <c r="AJ658" s="11" t="s">
        <v>343</v>
      </c>
      <c r="AK658" s="11" t="s">
        <v>7076</v>
      </c>
      <c r="AL658" s="11" t="s">
        <v>7212</v>
      </c>
      <c r="AM658" s="11" t="s">
        <v>29</v>
      </c>
      <c r="AN658" s="11" t="s">
        <v>7656</v>
      </c>
      <c r="AO658" s="11" t="s">
        <v>7308</v>
      </c>
      <c r="AP658" s="11" t="s">
        <v>7318</v>
      </c>
      <c r="AQ658" s="11" t="s">
        <v>7310</v>
      </c>
    </row>
    <row r="659" spans="1:43" ht="30" x14ac:dyDescent="0.25">
      <c r="A659" s="10">
        <v>150</v>
      </c>
      <c r="B659" s="10">
        <v>1983</v>
      </c>
      <c r="C659" s="11" t="s">
        <v>6770</v>
      </c>
      <c r="D659" s="11" t="s">
        <v>189</v>
      </c>
      <c r="E659" s="11" t="s">
        <v>95</v>
      </c>
      <c r="F659" s="11" t="s">
        <v>96</v>
      </c>
      <c r="G659" s="11" t="s">
        <v>27</v>
      </c>
      <c r="H659" s="11" t="s">
        <v>6608</v>
      </c>
      <c r="I659" s="11" t="s">
        <v>97</v>
      </c>
      <c r="J659" s="11" t="s">
        <v>3472</v>
      </c>
      <c r="K659" s="11" t="s">
        <v>792</v>
      </c>
      <c r="L659" s="11" t="s">
        <v>182</v>
      </c>
      <c r="M659" s="11" t="s">
        <v>120</v>
      </c>
      <c r="N659" s="11" t="s">
        <v>7390</v>
      </c>
      <c r="O659" s="11" t="s">
        <v>7566</v>
      </c>
      <c r="P659" s="11" t="s">
        <v>4765</v>
      </c>
      <c r="Q659" s="11" t="s">
        <v>34</v>
      </c>
      <c r="R659" s="11" t="s">
        <v>4766</v>
      </c>
      <c r="S659" s="11" t="s">
        <v>4767</v>
      </c>
      <c r="T659" s="11" t="s">
        <v>29</v>
      </c>
      <c r="U659" s="12">
        <v>43304</v>
      </c>
      <c r="W659" s="11" t="s">
        <v>4768</v>
      </c>
      <c r="X659" s="11" t="s">
        <v>29</v>
      </c>
      <c r="Y659" s="11" t="s">
        <v>29</v>
      </c>
      <c r="AB659" s="11" t="s">
        <v>3919</v>
      </c>
      <c r="AC659" s="11" t="s">
        <v>793</v>
      </c>
      <c r="AD659" s="11" t="s">
        <v>29</v>
      </c>
      <c r="AE659" s="11" t="s">
        <v>29</v>
      </c>
      <c r="AF659" s="11" t="s">
        <v>6086</v>
      </c>
      <c r="AG659" s="11" t="s">
        <v>6982</v>
      </c>
      <c r="AH659" s="11" t="s">
        <v>6990</v>
      </c>
      <c r="AI659" s="11" t="s">
        <v>7083</v>
      </c>
      <c r="AJ659" s="11" t="s">
        <v>343</v>
      </c>
      <c r="AK659" s="11" t="s">
        <v>7076</v>
      </c>
      <c r="AL659" s="11" t="s">
        <v>7212</v>
      </c>
      <c r="AM659" s="11" t="s">
        <v>29</v>
      </c>
      <c r="AN659" s="11" t="s">
        <v>7656</v>
      </c>
      <c r="AO659" s="11" t="s">
        <v>7308</v>
      </c>
      <c r="AP659" s="11" t="s">
        <v>7318</v>
      </c>
      <c r="AQ659" s="11" t="s">
        <v>7310</v>
      </c>
    </row>
    <row r="660" spans="1:43" ht="30" x14ac:dyDescent="0.25">
      <c r="A660" s="10">
        <v>302</v>
      </c>
      <c r="B660" s="10">
        <v>1093</v>
      </c>
      <c r="C660" s="11" t="s">
        <v>6770</v>
      </c>
      <c r="D660" s="11" t="s">
        <v>3985</v>
      </c>
      <c r="E660" s="11" t="s">
        <v>2717</v>
      </c>
      <c r="F660" s="11" t="s">
        <v>2718</v>
      </c>
      <c r="G660" s="11" t="s">
        <v>27</v>
      </c>
      <c r="H660" s="11" t="s">
        <v>6700</v>
      </c>
      <c r="I660" s="11" t="s">
        <v>97</v>
      </c>
      <c r="J660" s="11" t="s">
        <v>3472</v>
      </c>
      <c r="K660" s="11" t="s">
        <v>792</v>
      </c>
      <c r="L660" s="11" t="s">
        <v>182</v>
      </c>
      <c r="M660" s="11" t="s">
        <v>120</v>
      </c>
      <c r="N660" s="11" t="s">
        <v>7390</v>
      </c>
      <c r="O660" s="11" t="s">
        <v>7566</v>
      </c>
      <c r="P660" s="11" t="s">
        <v>825</v>
      </c>
      <c r="Q660" s="11" t="s">
        <v>5561</v>
      </c>
      <c r="R660" s="11" t="s">
        <v>826</v>
      </c>
      <c r="S660" s="11" t="s">
        <v>827</v>
      </c>
      <c r="T660" s="11" t="s">
        <v>29</v>
      </c>
      <c r="U660" s="12">
        <v>42205</v>
      </c>
      <c r="W660" s="11" t="s">
        <v>828</v>
      </c>
      <c r="X660" s="11" t="s">
        <v>29</v>
      </c>
      <c r="Y660" s="11" t="s">
        <v>29</v>
      </c>
      <c r="AB660" s="11" t="s">
        <v>3858</v>
      </c>
      <c r="AC660" s="11" t="s">
        <v>793</v>
      </c>
      <c r="AD660" s="11" t="s">
        <v>29</v>
      </c>
      <c r="AE660" s="11" t="s">
        <v>29</v>
      </c>
      <c r="AF660" s="11" t="s">
        <v>5821</v>
      </c>
      <c r="AG660" s="11" t="s">
        <v>6996</v>
      </c>
      <c r="AH660" s="11" t="s">
        <v>6990</v>
      </c>
      <c r="AI660" s="11" t="s">
        <v>7083</v>
      </c>
      <c r="AJ660" s="11" t="s">
        <v>343</v>
      </c>
      <c r="AK660" s="11" t="s">
        <v>7076</v>
      </c>
      <c r="AL660" s="11" t="s">
        <v>7213</v>
      </c>
      <c r="AM660" s="11" t="s">
        <v>29</v>
      </c>
      <c r="AN660" s="11" t="s">
        <v>7656</v>
      </c>
      <c r="AO660" s="11" t="s">
        <v>7308</v>
      </c>
      <c r="AP660" s="11" t="s">
        <v>7318</v>
      </c>
      <c r="AQ660" s="11" t="s">
        <v>7310</v>
      </c>
    </row>
    <row r="661" spans="1:43" ht="30" x14ac:dyDescent="0.25">
      <c r="A661" s="10">
        <v>150</v>
      </c>
      <c r="B661" s="10">
        <v>1044</v>
      </c>
      <c r="C661" s="11" t="s">
        <v>6770</v>
      </c>
      <c r="D661" s="11" t="s">
        <v>189</v>
      </c>
      <c r="E661" s="11" t="s">
        <v>95</v>
      </c>
      <c r="F661" s="11" t="s">
        <v>96</v>
      </c>
      <c r="G661" s="11" t="s">
        <v>27</v>
      </c>
      <c r="H661" s="11" t="s">
        <v>6608</v>
      </c>
      <c r="I661" s="11" t="s">
        <v>97</v>
      </c>
      <c r="J661" s="11" t="s">
        <v>3477</v>
      </c>
      <c r="K661" s="11" t="s">
        <v>792</v>
      </c>
      <c r="L661" s="11" t="s">
        <v>182</v>
      </c>
      <c r="M661" s="11" t="s">
        <v>120</v>
      </c>
      <c r="N661" s="11" t="s">
        <v>7390</v>
      </c>
      <c r="O661" s="11" t="s">
        <v>7566</v>
      </c>
      <c r="P661" s="11" t="s">
        <v>798</v>
      </c>
      <c r="Q661" s="11" t="s">
        <v>122</v>
      </c>
      <c r="R661" s="11" t="s">
        <v>799</v>
      </c>
      <c r="S661" s="11" t="s">
        <v>800</v>
      </c>
      <c r="T661" s="11" t="s">
        <v>155</v>
      </c>
      <c r="U661" s="12">
        <v>40385</v>
      </c>
      <c r="V661" s="12"/>
      <c r="W661" s="11" t="s">
        <v>801</v>
      </c>
      <c r="X661" s="11" t="s">
        <v>29</v>
      </c>
      <c r="Y661" s="11" t="s">
        <v>29</v>
      </c>
      <c r="AA661" s="13"/>
      <c r="AB661" s="11" t="s">
        <v>3919</v>
      </c>
      <c r="AC661" s="11" t="s">
        <v>793</v>
      </c>
      <c r="AD661" s="11" t="s">
        <v>29</v>
      </c>
      <c r="AE661" s="11" t="s">
        <v>29</v>
      </c>
      <c r="AF661" s="11" t="s">
        <v>6086</v>
      </c>
      <c r="AG661" s="11" t="s">
        <v>6982</v>
      </c>
      <c r="AH661" s="11" t="s">
        <v>6990</v>
      </c>
      <c r="AI661" s="11" t="s">
        <v>7083</v>
      </c>
      <c r="AJ661" s="11" t="s">
        <v>343</v>
      </c>
      <c r="AK661" s="11" t="s">
        <v>7076</v>
      </c>
      <c r="AL661" s="11" t="s">
        <v>7212</v>
      </c>
      <c r="AM661" s="11" t="s">
        <v>29</v>
      </c>
      <c r="AN661" s="11" t="s">
        <v>7656</v>
      </c>
      <c r="AO661" s="11" t="s">
        <v>7308</v>
      </c>
      <c r="AP661" s="11" t="s">
        <v>7318</v>
      </c>
      <c r="AQ661" s="11" t="s">
        <v>7310</v>
      </c>
    </row>
    <row r="662" spans="1:43" ht="30" x14ac:dyDescent="0.25">
      <c r="A662" s="10">
        <v>150</v>
      </c>
      <c r="B662" s="10">
        <v>1043</v>
      </c>
      <c r="C662" s="11" t="s">
        <v>6770</v>
      </c>
      <c r="D662" s="11" t="s">
        <v>189</v>
      </c>
      <c r="E662" s="11" t="s">
        <v>95</v>
      </c>
      <c r="F662" s="11" t="s">
        <v>96</v>
      </c>
      <c r="G662" s="11" t="s">
        <v>27</v>
      </c>
      <c r="H662" s="11" t="s">
        <v>6608</v>
      </c>
      <c r="I662" s="11" t="s">
        <v>97</v>
      </c>
      <c r="J662" s="11" t="s">
        <v>3477</v>
      </c>
      <c r="K662" s="11" t="s">
        <v>792</v>
      </c>
      <c r="L662" s="11" t="s">
        <v>182</v>
      </c>
      <c r="M662" s="11" t="s">
        <v>120</v>
      </c>
      <c r="N662" s="11" t="s">
        <v>7390</v>
      </c>
      <c r="O662" s="11" t="s">
        <v>7566</v>
      </c>
      <c r="P662" s="11" t="s">
        <v>794</v>
      </c>
      <c r="Q662" s="11" t="s">
        <v>5561</v>
      </c>
      <c r="R662" s="11" t="s">
        <v>795</v>
      </c>
      <c r="S662" s="11" t="s">
        <v>796</v>
      </c>
      <c r="T662" s="11" t="s">
        <v>173</v>
      </c>
      <c r="U662" s="12">
        <v>42491</v>
      </c>
      <c r="W662" s="11" t="s">
        <v>797</v>
      </c>
      <c r="X662" s="11" t="s">
        <v>29</v>
      </c>
      <c r="Y662" s="11" t="s">
        <v>29</v>
      </c>
      <c r="AB662" s="11" t="s">
        <v>3919</v>
      </c>
      <c r="AC662" s="11" t="s">
        <v>793</v>
      </c>
      <c r="AD662" s="11" t="s">
        <v>29</v>
      </c>
      <c r="AE662" s="11" t="s">
        <v>29</v>
      </c>
      <c r="AF662" s="11" t="s">
        <v>6086</v>
      </c>
      <c r="AG662" s="11" t="s">
        <v>6982</v>
      </c>
      <c r="AH662" s="11" t="s">
        <v>6990</v>
      </c>
      <c r="AI662" s="11" t="s">
        <v>7083</v>
      </c>
      <c r="AJ662" s="11" t="s">
        <v>343</v>
      </c>
      <c r="AK662" s="11" t="s">
        <v>7076</v>
      </c>
      <c r="AL662" s="11" t="s">
        <v>7212</v>
      </c>
      <c r="AM662" s="11" t="s">
        <v>29</v>
      </c>
      <c r="AN662" s="11" t="s">
        <v>7656</v>
      </c>
      <c r="AO662" s="11" t="s">
        <v>7308</v>
      </c>
      <c r="AP662" s="11" t="s">
        <v>7318</v>
      </c>
      <c r="AQ662" s="11" t="s">
        <v>7310</v>
      </c>
    </row>
    <row r="663" spans="1:43" ht="30" x14ac:dyDescent="0.25">
      <c r="A663" s="10">
        <v>302</v>
      </c>
      <c r="B663" s="10">
        <v>1765</v>
      </c>
      <c r="C663" s="11" t="s">
        <v>6770</v>
      </c>
      <c r="D663" s="11" t="s">
        <v>3985</v>
      </c>
      <c r="E663" s="11" t="s">
        <v>2717</v>
      </c>
      <c r="F663" s="11" t="s">
        <v>2718</v>
      </c>
      <c r="G663" s="11" t="s">
        <v>27</v>
      </c>
      <c r="H663" s="11" t="s">
        <v>6700</v>
      </c>
      <c r="I663" s="11" t="s">
        <v>97</v>
      </c>
      <c r="J663" s="11" t="s">
        <v>3477</v>
      </c>
      <c r="K663" s="11" t="s">
        <v>792</v>
      </c>
      <c r="L663" s="11" t="s">
        <v>182</v>
      </c>
      <c r="M663" s="11" t="s">
        <v>120</v>
      </c>
      <c r="N663" s="11" t="s">
        <v>7390</v>
      </c>
      <c r="O663" s="11" t="s">
        <v>7566</v>
      </c>
      <c r="P663" s="11" t="s">
        <v>3676</v>
      </c>
      <c r="Q663" s="11" t="s">
        <v>83</v>
      </c>
      <c r="R663" s="11" t="s">
        <v>3677</v>
      </c>
      <c r="S663" s="11" t="s">
        <v>3678</v>
      </c>
      <c r="T663" s="11" t="s">
        <v>29</v>
      </c>
      <c r="U663" s="12">
        <v>42786</v>
      </c>
      <c r="W663" s="11" t="s">
        <v>3679</v>
      </c>
      <c r="X663" s="11" t="s">
        <v>29</v>
      </c>
      <c r="Y663" s="11" t="s">
        <v>29</v>
      </c>
      <c r="AB663" s="11" t="s">
        <v>3858</v>
      </c>
      <c r="AC663" s="11" t="s">
        <v>793</v>
      </c>
      <c r="AD663" s="11" t="s">
        <v>29</v>
      </c>
      <c r="AE663" s="11" t="s">
        <v>29</v>
      </c>
      <c r="AF663" s="11" t="s">
        <v>5821</v>
      </c>
      <c r="AG663" s="11" t="s">
        <v>6996</v>
      </c>
      <c r="AH663" s="11" t="s">
        <v>6990</v>
      </c>
      <c r="AI663" s="11" t="s">
        <v>7083</v>
      </c>
      <c r="AJ663" s="11" t="s">
        <v>343</v>
      </c>
      <c r="AK663" s="11" t="s">
        <v>7076</v>
      </c>
      <c r="AL663" s="11" t="s">
        <v>7213</v>
      </c>
      <c r="AM663" s="11" t="s">
        <v>29</v>
      </c>
      <c r="AN663" s="11" t="s">
        <v>7656</v>
      </c>
      <c r="AO663" s="11" t="s">
        <v>7308</v>
      </c>
      <c r="AP663" s="11" t="s">
        <v>7318</v>
      </c>
      <c r="AQ663" s="11" t="s">
        <v>7310</v>
      </c>
    </row>
    <row r="664" spans="1:43" ht="30" x14ac:dyDescent="0.25">
      <c r="A664" s="10">
        <v>302</v>
      </c>
      <c r="B664" s="10">
        <v>1765</v>
      </c>
      <c r="C664" s="11" t="s">
        <v>6770</v>
      </c>
      <c r="D664" s="11" t="s">
        <v>3985</v>
      </c>
      <c r="E664" s="11" t="s">
        <v>2717</v>
      </c>
      <c r="F664" s="11" t="s">
        <v>2718</v>
      </c>
      <c r="G664" s="11" t="s">
        <v>27</v>
      </c>
      <c r="H664" s="11" t="s">
        <v>6700</v>
      </c>
      <c r="I664" s="11" t="s">
        <v>97</v>
      </c>
      <c r="J664" s="11" t="s">
        <v>3477</v>
      </c>
      <c r="K664" s="11" t="s">
        <v>792</v>
      </c>
      <c r="L664" s="11" t="s">
        <v>182</v>
      </c>
      <c r="M664" s="11" t="s">
        <v>120</v>
      </c>
      <c r="N664" s="11" t="s">
        <v>7390</v>
      </c>
      <c r="O664" s="11" t="s">
        <v>7566</v>
      </c>
      <c r="P664" s="11" t="s">
        <v>3676</v>
      </c>
      <c r="Q664" s="11" t="s">
        <v>83</v>
      </c>
      <c r="R664" s="11" t="s">
        <v>3677</v>
      </c>
      <c r="S664" s="11" t="s">
        <v>3678</v>
      </c>
      <c r="T664" s="11" t="s">
        <v>29</v>
      </c>
      <c r="U664" s="12">
        <v>42786</v>
      </c>
      <c r="W664" s="11" t="s">
        <v>3679</v>
      </c>
      <c r="X664" s="11" t="s">
        <v>29</v>
      </c>
      <c r="Y664" s="11" t="s">
        <v>29</v>
      </c>
      <c r="AB664" s="11" t="s">
        <v>3858</v>
      </c>
      <c r="AC664" s="11" t="s">
        <v>793</v>
      </c>
      <c r="AD664" s="11" t="s">
        <v>29</v>
      </c>
      <c r="AE664" s="11" t="s">
        <v>29</v>
      </c>
      <c r="AF664" s="11" t="s">
        <v>5821</v>
      </c>
      <c r="AG664" s="11" t="s">
        <v>6996</v>
      </c>
      <c r="AH664" s="11" t="s">
        <v>6990</v>
      </c>
      <c r="AI664" s="11" t="s">
        <v>7083</v>
      </c>
      <c r="AJ664" s="11" t="s">
        <v>343</v>
      </c>
      <c r="AK664" s="11" t="s">
        <v>7076</v>
      </c>
      <c r="AL664" s="11" t="s">
        <v>7213</v>
      </c>
      <c r="AM664" s="11" t="s">
        <v>29</v>
      </c>
      <c r="AN664" s="11" t="s">
        <v>7656</v>
      </c>
      <c r="AO664" s="11" t="s">
        <v>7308</v>
      </c>
      <c r="AP664" s="11" t="s">
        <v>7318</v>
      </c>
      <c r="AQ664" s="11" t="s">
        <v>7310</v>
      </c>
    </row>
    <row r="665" spans="1:43" ht="30" x14ac:dyDescent="0.25">
      <c r="A665" s="10">
        <v>150</v>
      </c>
      <c r="B665" s="10">
        <v>1983</v>
      </c>
      <c r="C665" s="11" t="s">
        <v>6770</v>
      </c>
      <c r="D665" s="11" t="s">
        <v>189</v>
      </c>
      <c r="E665" s="11" t="s">
        <v>95</v>
      </c>
      <c r="F665" s="11" t="s">
        <v>96</v>
      </c>
      <c r="G665" s="11" t="s">
        <v>27</v>
      </c>
      <c r="H665" s="11" t="s">
        <v>6608</v>
      </c>
      <c r="I665" s="11" t="s">
        <v>97</v>
      </c>
      <c r="J665" s="11" t="s">
        <v>3472</v>
      </c>
      <c r="K665" s="11" t="s">
        <v>792</v>
      </c>
      <c r="L665" s="11" t="s">
        <v>182</v>
      </c>
      <c r="M665" s="11" t="s">
        <v>120</v>
      </c>
      <c r="N665" s="11" t="s">
        <v>7390</v>
      </c>
      <c r="O665" s="11" t="s">
        <v>7566</v>
      </c>
      <c r="P665" s="11" t="s">
        <v>4765</v>
      </c>
      <c r="Q665" s="11" t="s">
        <v>34</v>
      </c>
      <c r="R665" s="11" t="s">
        <v>4766</v>
      </c>
      <c r="S665" s="11" t="s">
        <v>4767</v>
      </c>
      <c r="T665" s="11" t="s">
        <v>29</v>
      </c>
      <c r="U665" s="12">
        <v>43304</v>
      </c>
      <c r="W665" s="11" t="s">
        <v>4768</v>
      </c>
      <c r="X665" s="11" t="s">
        <v>29</v>
      </c>
      <c r="Y665" s="11" t="s">
        <v>29</v>
      </c>
      <c r="AB665" s="11" t="s">
        <v>3919</v>
      </c>
      <c r="AC665" s="11" t="s">
        <v>793</v>
      </c>
      <c r="AD665" s="11" t="s">
        <v>29</v>
      </c>
      <c r="AE665" s="11" t="s">
        <v>29</v>
      </c>
      <c r="AF665" s="11" t="s">
        <v>6086</v>
      </c>
      <c r="AG665" s="11" t="s">
        <v>6982</v>
      </c>
      <c r="AH665" s="11" t="s">
        <v>6990</v>
      </c>
      <c r="AI665" s="11" t="s">
        <v>7083</v>
      </c>
      <c r="AJ665" s="11" t="s">
        <v>343</v>
      </c>
      <c r="AK665" s="11" t="s">
        <v>7076</v>
      </c>
      <c r="AL665" s="11" t="s">
        <v>7212</v>
      </c>
      <c r="AM665" s="11" t="s">
        <v>29</v>
      </c>
      <c r="AN665" s="11" t="s">
        <v>7656</v>
      </c>
      <c r="AO665" s="11" t="s">
        <v>7308</v>
      </c>
      <c r="AP665" s="11" t="s">
        <v>7318</v>
      </c>
      <c r="AQ665" s="11" t="s">
        <v>7310</v>
      </c>
    </row>
    <row r="666" spans="1:43" ht="30" x14ac:dyDescent="0.25">
      <c r="A666" s="10">
        <v>150</v>
      </c>
      <c r="B666" s="10">
        <v>1770</v>
      </c>
      <c r="C666" s="11" t="s">
        <v>6770</v>
      </c>
      <c r="D666" s="11" t="s">
        <v>189</v>
      </c>
      <c r="E666" s="11" t="s">
        <v>95</v>
      </c>
      <c r="F666" s="11" t="s">
        <v>96</v>
      </c>
      <c r="G666" s="11" t="s">
        <v>27</v>
      </c>
      <c r="H666" s="11" t="s">
        <v>6608</v>
      </c>
      <c r="I666" s="11" t="s">
        <v>97</v>
      </c>
      <c r="J666" s="11" t="s">
        <v>3477</v>
      </c>
      <c r="K666" s="11" t="s">
        <v>792</v>
      </c>
      <c r="L666" s="11" t="s">
        <v>182</v>
      </c>
      <c r="M666" s="11" t="s">
        <v>120</v>
      </c>
      <c r="N666" s="11" t="s">
        <v>7390</v>
      </c>
      <c r="O666" s="11" t="s">
        <v>7566</v>
      </c>
      <c r="P666" s="11" t="s">
        <v>3798</v>
      </c>
      <c r="Q666" s="11" t="s">
        <v>34</v>
      </c>
      <c r="R666" s="11" t="s">
        <v>3799</v>
      </c>
      <c r="S666" s="11" t="s">
        <v>3800</v>
      </c>
      <c r="T666" s="11" t="s">
        <v>29</v>
      </c>
      <c r="U666" s="12">
        <v>42800</v>
      </c>
      <c r="W666" s="11" t="s">
        <v>3801</v>
      </c>
      <c r="X666" s="11" t="s">
        <v>29</v>
      </c>
      <c r="Y666" s="11" t="s">
        <v>29</v>
      </c>
      <c r="Z666" s="13"/>
      <c r="AB666" s="11" t="s">
        <v>3919</v>
      </c>
      <c r="AC666" s="11" t="s">
        <v>793</v>
      </c>
      <c r="AD666" s="11" t="s">
        <v>29</v>
      </c>
      <c r="AE666" s="11" t="s">
        <v>29</v>
      </c>
      <c r="AF666" s="11" t="s">
        <v>6086</v>
      </c>
      <c r="AG666" s="11" t="s">
        <v>6982</v>
      </c>
      <c r="AH666" s="11" t="s">
        <v>6990</v>
      </c>
      <c r="AI666" s="11" t="s">
        <v>7083</v>
      </c>
      <c r="AJ666" s="11" t="s">
        <v>343</v>
      </c>
      <c r="AK666" s="11" t="s">
        <v>7076</v>
      </c>
      <c r="AL666" s="11" t="s">
        <v>7212</v>
      </c>
      <c r="AM666" s="11" t="s">
        <v>29</v>
      </c>
      <c r="AN666" s="11" t="s">
        <v>7656</v>
      </c>
      <c r="AO666" s="11" t="s">
        <v>7308</v>
      </c>
      <c r="AP666" s="11" t="s">
        <v>7318</v>
      </c>
      <c r="AQ666" s="11" t="s">
        <v>7310</v>
      </c>
    </row>
    <row r="667" spans="1:43" ht="30" x14ac:dyDescent="0.25">
      <c r="A667" s="10">
        <v>150</v>
      </c>
      <c r="B667" s="10">
        <v>2221</v>
      </c>
      <c r="C667" s="11" t="s">
        <v>6770</v>
      </c>
      <c r="D667" s="11" t="s">
        <v>189</v>
      </c>
      <c r="E667" s="11" t="s">
        <v>95</v>
      </c>
      <c r="F667" s="11" t="s">
        <v>96</v>
      </c>
      <c r="G667" s="11" t="s">
        <v>27</v>
      </c>
      <c r="H667" s="11" t="s">
        <v>6608</v>
      </c>
      <c r="I667" s="11" t="s">
        <v>97</v>
      </c>
      <c r="J667" s="11" t="s">
        <v>3477</v>
      </c>
      <c r="K667" s="11" t="s">
        <v>792</v>
      </c>
      <c r="L667" s="11" t="s">
        <v>182</v>
      </c>
      <c r="M667" s="11" t="s">
        <v>120</v>
      </c>
      <c r="N667" s="11" t="s">
        <v>7390</v>
      </c>
      <c r="O667" s="11" t="s">
        <v>7566</v>
      </c>
      <c r="P667" s="11" t="s">
        <v>6842</v>
      </c>
      <c r="Q667" s="11" t="s">
        <v>5561</v>
      </c>
      <c r="R667" s="11" t="s">
        <v>6843</v>
      </c>
      <c r="S667" s="11" t="s">
        <v>6844</v>
      </c>
      <c r="T667" s="11" t="s">
        <v>6845</v>
      </c>
      <c r="U667" s="12">
        <v>43584</v>
      </c>
      <c r="W667" s="11" t="s">
        <v>6846</v>
      </c>
      <c r="X667" s="11" t="s">
        <v>29</v>
      </c>
      <c r="Y667" s="11" t="s">
        <v>29</v>
      </c>
      <c r="Z667" s="13"/>
      <c r="AB667" s="11" t="s">
        <v>3919</v>
      </c>
      <c r="AC667" s="11" t="s">
        <v>793</v>
      </c>
      <c r="AD667" s="11" t="s">
        <v>29</v>
      </c>
      <c r="AE667" s="11" t="s">
        <v>29</v>
      </c>
      <c r="AF667" s="11" t="s">
        <v>6086</v>
      </c>
      <c r="AG667" s="11" t="s">
        <v>6982</v>
      </c>
      <c r="AH667" s="11" t="s">
        <v>6990</v>
      </c>
      <c r="AI667" s="11" t="s">
        <v>7083</v>
      </c>
      <c r="AJ667" s="11" t="s">
        <v>343</v>
      </c>
      <c r="AK667" s="11" t="s">
        <v>7076</v>
      </c>
      <c r="AL667" s="11" t="s">
        <v>7212</v>
      </c>
      <c r="AM667" s="11" t="s">
        <v>29</v>
      </c>
      <c r="AN667" s="11" t="s">
        <v>7656</v>
      </c>
      <c r="AO667" s="11" t="s">
        <v>7308</v>
      </c>
      <c r="AP667" s="11" t="s">
        <v>7318</v>
      </c>
      <c r="AQ667" s="11" t="s">
        <v>7310</v>
      </c>
    </row>
    <row r="668" spans="1:43" ht="30" x14ac:dyDescent="0.25">
      <c r="A668" s="10">
        <v>150</v>
      </c>
      <c r="B668" s="10">
        <v>2002</v>
      </c>
      <c r="C668" s="11" t="s">
        <v>6770</v>
      </c>
      <c r="D668" s="11" t="s">
        <v>189</v>
      </c>
      <c r="E668" s="11" t="s">
        <v>95</v>
      </c>
      <c r="F668" s="11" t="s">
        <v>96</v>
      </c>
      <c r="G668" s="11" t="s">
        <v>27</v>
      </c>
      <c r="H668" s="11" t="s">
        <v>6608</v>
      </c>
      <c r="I668" s="11" t="s">
        <v>97</v>
      </c>
      <c r="J668" s="11" t="s">
        <v>3477</v>
      </c>
      <c r="K668" s="11" t="s">
        <v>792</v>
      </c>
      <c r="L668" s="11" t="s">
        <v>182</v>
      </c>
      <c r="M668" s="11" t="s">
        <v>120</v>
      </c>
      <c r="N668" s="11" t="s">
        <v>7390</v>
      </c>
      <c r="O668" s="11" t="s">
        <v>7566</v>
      </c>
      <c r="P668" s="11" t="s">
        <v>4919</v>
      </c>
      <c r="Q668" s="11" t="s">
        <v>5561</v>
      </c>
      <c r="R668" s="11" t="s">
        <v>4920</v>
      </c>
      <c r="S668" s="11" t="s">
        <v>4921</v>
      </c>
      <c r="T668" s="11" t="s">
        <v>4922</v>
      </c>
      <c r="U668" s="12">
        <v>43332</v>
      </c>
      <c r="W668" s="11" t="s">
        <v>4923</v>
      </c>
      <c r="X668" s="11" t="s">
        <v>29</v>
      </c>
      <c r="Y668" s="11" t="s">
        <v>29</v>
      </c>
      <c r="Z668" s="13"/>
      <c r="AB668" s="11" t="s">
        <v>3919</v>
      </c>
      <c r="AC668" s="11" t="s">
        <v>793</v>
      </c>
      <c r="AD668" s="11" t="s">
        <v>29</v>
      </c>
      <c r="AE668" s="11" t="s">
        <v>29</v>
      </c>
      <c r="AF668" s="11" t="s">
        <v>6086</v>
      </c>
      <c r="AG668" s="11" t="s">
        <v>6982</v>
      </c>
      <c r="AH668" s="11" t="s">
        <v>6990</v>
      </c>
      <c r="AI668" s="11" t="s">
        <v>7083</v>
      </c>
      <c r="AJ668" s="11" t="s">
        <v>343</v>
      </c>
      <c r="AK668" s="11" t="s">
        <v>7076</v>
      </c>
      <c r="AL668" s="11" t="s">
        <v>7212</v>
      </c>
      <c r="AM668" s="11" t="s">
        <v>29</v>
      </c>
      <c r="AN668" s="11" t="s">
        <v>7656</v>
      </c>
      <c r="AO668" s="11" t="s">
        <v>7308</v>
      </c>
      <c r="AP668" s="11" t="s">
        <v>7318</v>
      </c>
      <c r="AQ668" s="11" t="s">
        <v>7310</v>
      </c>
    </row>
    <row r="669" spans="1:43" ht="30" x14ac:dyDescent="0.25">
      <c r="A669" s="10">
        <v>150</v>
      </c>
      <c r="B669" s="10">
        <v>1902</v>
      </c>
      <c r="C669" s="11" t="s">
        <v>6770</v>
      </c>
      <c r="D669" s="11" t="s">
        <v>189</v>
      </c>
      <c r="E669" s="11" t="s">
        <v>95</v>
      </c>
      <c r="F669" s="11" t="s">
        <v>96</v>
      </c>
      <c r="G669" s="11" t="s">
        <v>27</v>
      </c>
      <c r="H669" s="11" t="s">
        <v>6608</v>
      </c>
      <c r="I669" s="11" t="s">
        <v>97</v>
      </c>
      <c r="J669" s="11" t="s">
        <v>3477</v>
      </c>
      <c r="K669" s="11" t="s">
        <v>792</v>
      </c>
      <c r="L669" s="11" t="s">
        <v>182</v>
      </c>
      <c r="M669" s="11" t="s">
        <v>120</v>
      </c>
      <c r="N669" s="11" t="s">
        <v>7390</v>
      </c>
      <c r="O669" s="11" t="s">
        <v>7566</v>
      </c>
      <c r="P669" s="11" t="s">
        <v>4325</v>
      </c>
      <c r="Q669" s="11" t="s">
        <v>5561</v>
      </c>
      <c r="R669" s="11" t="s">
        <v>4326</v>
      </c>
      <c r="S669" s="11" t="s">
        <v>345</v>
      </c>
      <c r="T669" s="11" t="s">
        <v>29</v>
      </c>
      <c r="U669" s="12">
        <v>43109</v>
      </c>
      <c r="W669" s="11" t="s">
        <v>4327</v>
      </c>
      <c r="X669" s="11" t="s">
        <v>29</v>
      </c>
      <c r="Y669" s="11" t="s">
        <v>29</v>
      </c>
      <c r="AB669" s="11" t="s">
        <v>3919</v>
      </c>
      <c r="AC669" s="11" t="s">
        <v>793</v>
      </c>
      <c r="AD669" s="11" t="s">
        <v>29</v>
      </c>
      <c r="AE669" s="11" t="s">
        <v>29</v>
      </c>
      <c r="AF669" s="11" t="s">
        <v>6086</v>
      </c>
      <c r="AG669" s="11" t="s">
        <v>6982</v>
      </c>
      <c r="AH669" s="11" t="s">
        <v>6990</v>
      </c>
      <c r="AI669" s="11" t="s">
        <v>7083</v>
      </c>
      <c r="AJ669" s="11" t="s">
        <v>343</v>
      </c>
      <c r="AK669" s="11" t="s">
        <v>7076</v>
      </c>
      <c r="AL669" s="11" t="s">
        <v>7212</v>
      </c>
      <c r="AM669" s="11" t="s">
        <v>29</v>
      </c>
      <c r="AN669" s="11" t="s">
        <v>7656</v>
      </c>
      <c r="AO669" s="11" t="s">
        <v>7308</v>
      </c>
      <c r="AP669" s="11" t="s">
        <v>7318</v>
      </c>
      <c r="AQ669" s="11" t="s">
        <v>7310</v>
      </c>
    </row>
    <row r="670" spans="1:43" ht="30" x14ac:dyDescent="0.25">
      <c r="A670" s="10">
        <v>150</v>
      </c>
      <c r="B670" s="10">
        <v>2197</v>
      </c>
      <c r="C670" s="11" t="s">
        <v>6770</v>
      </c>
      <c r="D670" s="11" t="s">
        <v>189</v>
      </c>
      <c r="E670" s="11" t="s">
        <v>95</v>
      </c>
      <c r="F670" s="11" t="s">
        <v>96</v>
      </c>
      <c r="G670" s="11" t="s">
        <v>27</v>
      </c>
      <c r="H670" s="11" t="s">
        <v>6608</v>
      </c>
      <c r="I670" s="11" t="s">
        <v>97</v>
      </c>
      <c r="J670" s="11" t="s">
        <v>3477</v>
      </c>
      <c r="K670" s="11" t="s">
        <v>792</v>
      </c>
      <c r="L670" s="11" t="s">
        <v>182</v>
      </c>
      <c r="M670" s="11" t="s">
        <v>120</v>
      </c>
      <c r="N670" s="11" t="s">
        <v>7390</v>
      </c>
      <c r="O670" s="11" t="s">
        <v>7566</v>
      </c>
      <c r="P670" s="11" t="s">
        <v>6180</v>
      </c>
      <c r="Q670" s="11" t="s">
        <v>5561</v>
      </c>
      <c r="R670" s="11" t="s">
        <v>6181</v>
      </c>
      <c r="S670" s="11" t="s">
        <v>6182</v>
      </c>
      <c r="T670" s="11" t="s">
        <v>642</v>
      </c>
      <c r="U670" s="12">
        <v>43402</v>
      </c>
      <c r="W670" s="11" t="s">
        <v>6183</v>
      </c>
      <c r="X670" s="11" t="s">
        <v>29</v>
      </c>
      <c r="Y670" s="11" t="s">
        <v>29</v>
      </c>
      <c r="AB670" s="11" t="s">
        <v>3919</v>
      </c>
      <c r="AC670" s="11" t="s">
        <v>793</v>
      </c>
      <c r="AD670" s="11" t="s">
        <v>29</v>
      </c>
      <c r="AE670" s="11" t="s">
        <v>29</v>
      </c>
      <c r="AF670" s="11" t="s">
        <v>6086</v>
      </c>
      <c r="AG670" s="11" t="s">
        <v>6982</v>
      </c>
      <c r="AH670" s="11" t="s">
        <v>6990</v>
      </c>
      <c r="AI670" s="11" t="s">
        <v>7083</v>
      </c>
      <c r="AJ670" s="11" t="s">
        <v>343</v>
      </c>
      <c r="AK670" s="11" t="s">
        <v>7076</v>
      </c>
      <c r="AL670" s="11" t="s">
        <v>7212</v>
      </c>
      <c r="AM670" s="11" t="s">
        <v>29</v>
      </c>
      <c r="AN670" s="11" t="s">
        <v>7656</v>
      </c>
      <c r="AO670" s="11" t="s">
        <v>7308</v>
      </c>
      <c r="AP670" s="11" t="s">
        <v>7318</v>
      </c>
      <c r="AQ670" s="11" t="s">
        <v>7310</v>
      </c>
    </row>
    <row r="671" spans="1:43" ht="30" x14ac:dyDescent="0.25">
      <c r="A671" s="10">
        <v>302</v>
      </c>
      <c r="B671" s="10">
        <v>1770</v>
      </c>
      <c r="C671" s="11" t="s">
        <v>6770</v>
      </c>
      <c r="D671" s="11" t="s">
        <v>3985</v>
      </c>
      <c r="E671" s="11" t="s">
        <v>2717</v>
      </c>
      <c r="F671" s="11" t="s">
        <v>2718</v>
      </c>
      <c r="G671" s="11" t="s">
        <v>27</v>
      </c>
      <c r="H671" s="11" t="s">
        <v>6700</v>
      </c>
      <c r="I671" s="11" t="s">
        <v>97</v>
      </c>
      <c r="J671" s="11" t="s">
        <v>3477</v>
      </c>
      <c r="K671" s="11" t="s">
        <v>792</v>
      </c>
      <c r="L671" s="11" t="s">
        <v>182</v>
      </c>
      <c r="M671" s="11" t="s">
        <v>120</v>
      </c>
      <c r="N671" s="11" t="s">
        <v>7390</v>
      </c>
      <c r="O671" s="11" t="s">
        <v>7566</v>
      </c>
      <c r="P671" s="11" t="s">
        <v>3798</v>
      </c>
      <c r="Q671" s="11" t="s">
        <v>34</v>
      </c>
      <c r="R671" s="11" t="s">
        <v>3799</v>
      </c>
      <c r="S671" s="11" t="s">
        <v>3800</v>
      </c>
      <c r="T671" s="11" t="s">
        <v>29</v>
      </c>
      <c r="U671" s="12">
        <v>42800</v>
      </c>
      <c r="W671" s="11" t="s">
        <v>3801</v>
      </c>
      <c r="X671" s="11" t="s">
        <v>29</v>
      </c>
      <c r="Y671" s="11" t="s">
        <v>29</v>
      </c>
      <c r="AB671" s="11" t="s">
        <v>3858</v>
      </c>
      <c r="AC671" s="11" t="s">
        <v>793</v>
      </c>
      <c r="AD671" s="11" t="s">
        <v>29</v>
      </c>
      <c r="AE671" s="11" t="s">
        <v>29</v>
      </c>
      <c r="AF671" s="11" t="s">
        <v>5821</v>
      </c>
      <c r="AG671" s="11" t="s">
        <v>6996</v>
      </c>
      <c r="AH671" s="11" t="s">
        <v>6990</v>
      </c>
      <c r="AI671" s="11" t="s">
        <v>7083</v>
      </c>
      <c r="AJ671" s="11" t="s">
        <v>343</v>
      </c>
      <c r="AK671" s="11" t="s">
        <v>7076</v>
      </c>
      <c r="AL671" s="11" t="s">
        <v>7213</v>
      </c>
      <c r="AM671" s="11" t="s">
        <v>29</v>
      </c>
      <c r="AN671" s="11" t="s">
        <v>7656</v>
      </c>
      <c r="AO671" s="11" t="s">
        <v>7308</v>
      </c>
      <c r="AP671" s="11" t="s">
        <v>7318</v>
      </c>
      <c r="AQ671" s="11" t="s">
        <v>7310</v>
      </c>
    </row>
    <row r="672" spans="1:43" ht="30" x14ac:dyDescent="0.25">
      <c r="A672" s="10">
        <v>132</v>
      </c>
      <c r="B672" s="10">
        <v>2007</v>
      </c>
      <c r="C672" s="11" t="s">
        <v>6641</v>
      </c>
      <c r="D672" s="11" t="s">
        <v>7567</v>
      </c>
      <c r="E672" s="11" t="s">
        <v>29</v>
      </c>
      <c r="F672" s="11" t="s">
        <v>146</v>
      </c>
      <c r="G672" s="11" t="s">
        <v>27</v>
      </c>
      <c r="H672" s="11" t="s">
        <v>6615</v>
      </c>
      <c r="I672" s="11" t="s">
        <v>97</v>
      </c>
      <c r="J672" s="11" t="s">
        <v>3477</v>
      </c>
      <c r="K672" s="11" t="s">
        <v>482</v>
      </c>
      <c r="L672" s="11" t="s">
        <v>75</v>
      </c>
      <c r="M672" s="11" t="s">
        <v>120</v>
      </c>
      <c r="N672" s="11" t="s">
        <v>7390</v>
      </c>
      <c r="O672" s="11" t="s">
        <v>7568</v>
      </c>
      <c r="P672" s="11" t="s">
        <v>4952</v>
      </c>
      <c r="Q672" s="11" t="s">
        <v>122</v>
      </c>
      <c r="R672" s="11" t="s">
        <v>1199</v>
      </c>
      <c r="S672" s="11" t="s">
        <v>4953</v>
      </c>
      <c r="T672" s="11" t="s">
        <v>4954</v>
      </c>
      <c r="U672" s="12">
        <v>43360</v>
      </c>
      <c r="W672" s="11" t="s">
        <v>4955</v>
      </c>
      <c r="X672" s="11" t="s">
        <v>29</v>
      </c>
      <c r="Y672" s="11" t="s">
        <v>29</v>
      </c>
      <c r="Z672" s="13"/>
      <c r="AB672" s="11" t="s">
        <v>4746</v>
      </c>
      <c r="AC672" s="11" t="s">
        <v>4747</v>
      </c>
      <c r="AD672" s="11" t="s">
        <v>4748</v>
      </c>
      <c r="AE672" s="11" t="s">
        <v>29</v>
      </c>
      <c r="AF672" s="11" t="s">
        <v>5728</v>
      </c>
      <c r="AG672" s="11" t="s">
        <v>6984</v>
      </c>
      <c r="AH672" s="11" t="s">
        <v>6987</v>
      </c>
      <c r="AI672" s="11" t="s">
        <v>7083</v>
      </c>
      <c r="AJ672" s="11" t="s">
        <v>7084</v>
      </c>
      <c r="AK672" s="11" t="s">
        <v>7076</v>
      </c>
      <c r="AL672" s="11" t="s">
        <v>7105</v>
      </c>
      <c r="AM672" s="11" t="s">
        <v>29</v>
      </c>
      <c r="AN672" s="11" t="s">
        <v>7656</v>
      </c>
      <c r="AO672" s="11" t="s">
        <v>7315</v>
      </c>
      <c r="AP672" s="11" t="s">
        <v>7316</v>
      </c>
      <c r="AQ672" s="11" t="s">
        <v>7310</v>
      </c>
    </row>
    <row r="673" spans="1:43" ht="30" x14ac:dyDescent="0.25">
      <c r="A673" s="10">
        <v>132</v>
      </c>
      <c r="B673" s="10">
        <v>1901</v>
      </c>
      <c r="C673" s="11" t="s">
        <v>6641</v>
      </c>
      <c r="D673" s="11" t="s">
        <v>7567</v>
      </c>
      <c r="E673" s="11" t="s">
        <v>29</v>
      </c>
      <c r="F673" s="11" t="s">
        <v>146</v>
      </c>
      <c r="G673" s="11" t="s">
        <v>27</v>
      </c>
      <c r="H673" s="11" t="s">
        <v>6615</v>
      </c>
      <c r="I673" s="11" t="s">
        <v>97</v>
      </c>
      <c r="J673" s="11" t="s">
        <v>3476</v>
      </c>
      <c r="K673" s="11" t="s">
        <v>482</v>
      </c>
      <c r="L673" s="11" t="s">
        <v>75</v>
      </c>
      <c r="M673" s="11" t="s">
        <v>120</v>
      </c>
      <c r="N673" s="11" t="s">
        <v>7390</v>
      </c>
      <c r="O673" s="11" t="s">
        <v>7568</v>
      </c>
      <c r="P673" s="11" t="s">
        <v>4323</v>
      </c>
      <c r="Q673" s="11" t="s">
        <v>34</v>
      </c>
      <c r="R673" s="11" t="s">
        <v>1991</v>
      </c>
      <c r="S673" s="11" t="s">
        <v>1518</v>
      </c>
      <c r="T673" s="11" t="s">
        <v>29</v>
      </c>
      <c r="U673" s="12">
        <v>43080</v>
      </c>
      <c r="W673" s="11" t="s">
        <v>4324</v>
      </c>
      <c r="X673" s="11" t="s">
        <v>29</v>
      </c>
      <c r="Y673" s="11" t="s">
        <v>29</v>
      </c>
      <c r="AB673" s="11" t="s">
        <v>4746</v>
      </c>
      <c r="AC673" s="11" t="s">
        <v>4747</v>
      </c>
      <c r="AD673" s="11" t="s">
        <v>4748</v>
      </c>
      <c r="AE673" s="11" t="s">
        <v>29</v>
      </c>
      <c r="AF673" s="11" t="s">
        <v>5728</v>
      </c>
      <c r="AG673" s="11" t="s">
        <v>6984</v>
      </c>
      <c r="AH673" s="11" t="s">
        <v>6987</v>
      </c>
      <c r="AI673" s="11" t="s">
        <v>7083</v>
      </c>
      <c r="AJ673" s="11" t="s">
        <v>7084</v>
      </c>
      <c r="AK673" s="11" t="s">
        <v>7076</v>
      </c>
      <c r="AL673" s="11" t="s">
        <v>7105</v>
      </c>
      <c r="AM673" s="11" t="s">
        <v>29</v>
      </c>
      <c r="AN673" s="11" t="s">
        <v>7656</v>
      </c>
      <c r="AO673" s="11" t="s">
        <v>7315</v>
      </c>
      <c r="AP673" s="11" t="s">
        <v>7316</v>
      </c>
      <c r="AQ673" s="11" t="s">
        <v>7310</v>
      </c>
    </row>
    <row r="674" spans="1:43" ht="30" x14ac:dyDescent="0.25">
      <c r="A674" s="10">
        <v>114</v>
      </c>
      <c r="B674" s="10">
        <v>1150</v>
      </c>
      <c r="C674" s="11" t="s">
        <v>6781</v>
      </c>
      <c r="D674" s="11" t="s">
        <v>4871</v>
      </c>
      <c r="E674" s="11" t="s">
        <v>4813</v>
      </c>
      <c r="F674" s="11" t="s">
        <v>96</v>
      </c>
      <c r="G674" s="11" t="s">
        <v>27</v>
      </c>
      <c r="H674" s="11" t="s">
        <v>6782</v>
      </c>
      <c r="I674" s="11" t="s">
        <v>97</v>
      </c>
      <c r="J674" s="11" t="s">
        <v>3476</v>
      </c>
      <c r="K674" s="11" t="s">
        <v>272</v>
      </c>
      <c r="L674" s="11" t="s">
        <v>194</v>
      </c>
      <c r="M674" s="11" t="s">
        <v>76</v>
      </c>
      <c r="N674" s="11" t="s">
        <v>3616</v>
      </c>
      <c r="O674" s="11" t="s">
        <v>3618</v>
      </c>
      <c r="P674" s="11" t="s">
        <v>274</v>
      </c>
      <c r="Q674" s="11" t="s">
        <v>34</v>
      </c>
      <c r="R674" s="11" t="s">
        <v>275</v>
      </c>
      <c r="S674" s="11" t="s">
        <v>276</v>
      </c>
      <c r="T674" s="11" t="s">
        <v>277</v>
      </c>
      <c r="U674" s="12">
        <v>39860</v>
      </c>
      <c r="W674" s="11" t="s">
        <v>278</v>
      </c>
      <c r="X674" s="11" t="s">
        <v>29</v>
      </c>
      <c r="Y674" s="11" t="s">
        <v>29</v>
      </c>
      <c r="Z674" s="13"/>
      <c r="AB674" s="11" t="s">
        <v>271</v>
      </c>
      <c r="AC674" s="11" t="s">
        <v>273</v>
      </c>
      <c r="AD674" s="11" t="s">
        <v>29</v>
      </c>
      <c r="AE674" s="11" t="s">
        <v>29</v>
      </c>
      <c r="AF674" s="11" t="s">
        <v>5834</v>
      </c>
      <c r="AG674" s="11" t="s">
        <v>6992</v>
      </c>
      <c r="AH674" s="11" t="s">
        <v>6990</v>
      </c>
      <c r="AI674" s="11" t="s">
        <v>7083</v>
      </c>
      <c r="AJ674" s="11" t="s">
        <v>343</v>
      </c>
      <c r="AK674" s="11" t="s">
        <v>7082</v>
      </c>
      <c r="AL674" s="11" t="s">
        <v>7227</v>
      </c>
      <c r="AM674" s="11" t="s">
        <v>29</v>
      </c>
      <c r="AN674" s="11" t="s">
        <v>7658</v>
      </c>
      <c r="AO674" s="11" t="s">
        <v>7311</v>
      </c>
      <c r="AP674" s="11" t="s">
        <v>7331</v>
      </c>
      <c r="AQ674" s="11" t="s">
        <v>7312</v>
      </c>
    </row>
    <row r="675" spans="1:43" ht="30" x14ac:dyDescent="0.25">
      <c r="A675" s="10">
        <v>114</v>
      </c>
      <c r="B675" s="10">
        <v>1147</v>
      </c>
      <c r="C675" s="11" t="s">
        <v>6781</v>
      </c>
      <c r="D675" s="11" t="s">
        <v>4871</v>
      </c>
      <c r="E675" s="11" t="s">
        <v>4813</v>
      </c>
      <c r="F675" s="11" t="s">
        <v>96</v>
      </c>
      <c r="G675" s="11" t="s">
        <v>27</v>
      </c>
      <c r="H675" s="11" t="s">
        <v>6782</v>
      </c>
      <c r="I675" s="11" t="s">
        <v>97</v>
      </c>
      <c r="J675" s="11" t="s">
        <v>3476</v>
      </c>
      <c r="K675" s="11" t="s">
        <v>272</v>
      </c>
      <c r="L675" s="11" t="s">
        <v>194</v>
      </c>
      <c r="M675" s="11" t="s">
        <v>76</v>
      </c>
      <c r="N675" s="11" t="s">
        <v>3616</v>
      </c>
      <c r="O675" s="11" t="s">
        <v>3618</v>
      </c>
      <c r="P675" s="11" t="s">
        <v>255</v>
      </c>
      <c r="Q675" s="11" t="s">
        <v>5561</v>
      </c>
      <c r="R675" s="11" t="s">
        <v>256</v>
      </c>
      <c r="S675" s="11" t="s">
        <v>257</v>
      </c>
      <c r="T675" s="11" t="s">
        <v>29</v>
      </c>
      <c r="U675" s="12">
        <v>41498</v>
      </c>
      <c r="W675" s="11" t="s">
        <v>258</v>
      </c>
      <c r="X675" s="11" t="s">
        <v>29</v>
      </c>
      <c r="Y675" s="11" t="s">
        <v>29</v>
      </c>
      <c r="Z675" s="13"/>
      <c r="AB675" s="11" t="s">
        <v>271</v>
      </c>
      <c r="AC675" s="11" t="s">
        <v>273</v>
      </c>
      <c r="AD675" s="11" t="s">
        <v>29</v>
      </c>
      <c r="AE675" s="11" t="s">
        <v>29</v>
      </c>
      <c r="AF675" s="11" t="s">
        <v>5834</v>
      </c>
      <c r="AG675" s="11" t="s">
        <v>6992</v>
      </c>
      <c r="AH675" s="11" t="s">
        <v>6990</v>
      </c>
      <c r="AI675" s="11" t="s">
        <v>7083</v>
      </c>
      <c r="AJ675" s="11" t="s">
        <v>343</v>
      </c>
      <c r="AK675" s="11" t="s">
        <v>7082</v>
      </c>
      <c r="AL675" s="11" t="s">
        <v>7227</v>
      </c>
      <c r="AM675" s="11" t="s">
        <v>29</v>
      </c>
      <c r="AN675" s="11" t="s">
        <v>7658</v>
      </c>
      <c r="AO675" s="11" t="s">
        <v>7311</v>
      </c>
      <c r="AP675" s="11" t="s">
        <v>7331</v>
      </c>
      <c r="AQ675" s="11" t="s">
        <v>7312</v>
      </c>
    </row>
    <row r="676" spans="1:43" ht="30" x14ac:dyDescent="0.25">
      <c r="A676" s="10">
        <v>114</v>
      </c>
      <c r="B676" s="10">
        <v>1157</v>
      </c>
      <c r="C676" s="11" t="s">
        <v>6781</v>
      </c>
      <c r="D676" s="11" t="s">
        <v>4871</v>
      </c>
      <c r="E676" s="11" t="s">
        <v>4813</v>
      </c>
      <c r="F676" s="11" t="s">
        <v>96</v>
      </c>
      <c r="G676" s="11" t="s">
        <v>27</v>
      </c>
      <c r="H676" s="11" t="s">
        <v>6782</v>
      </c>
      <c r="I676" s="11" t="s">
        <v>97</v>
      </c>
      <c r="J676" s="11" t="s">
        <v>3476</v>
      </c>
      <c r="K676" s="11" t="s">
        <v>272</v>
      </c>
      <c r="L676" s="11" t="s">
        <v>194</v>
      </c>
      <c r="M676" s="11" t="s">
        <v>76</v>
      </c>
      <c r="N676" s="11" t="s">
        <v>3616</v>
      </c>
      <c r="O676" s="11" t="s">
        <v>3618</v>
      </c>
      <c r="P676" s="11" t="s">
        <v>290</v>
      </c>
      <c r="Q676" s="11" t="s">
        <v>5561</v>
      </c>
      <c r="R676" s="11" t="s">
        <v>291</v>
      </c>
      <c r="S676" s="11" t="s">
        <v>292</v>
      </c>
      <c r="T676" s="11" t="s">
        <v>29</v>
      </c>
      <c r="U676" s="12">
        <v>41316</v>
      </c>
      <c r="V676" s="12"/>
      <c r="W676" s="11" t="s">
        <v>293</v>
      </c>
      <c r="X676" s="11" t="s">
        <v>29</v>
      </c>
      <c r="Y676" s="11" t="s">
        <v>29</v>
      </c>
      <c r="AB676" s="11" t="s">
        <v>271</v>
      </c>
      <c r="AC676" s="11" t="s">
        <v>273</v>
      </c>
      <c r="AD676" s="11" t="s">
        <v>29</v>
      </c>
      <c r="AE676" s="11" t="s">
        <v>29</v>
      </c>
      <c r="AF676" s="11" t="s">
        <v>5834</v>
      </c>
      <c r="AG676" s="11" t="s">
        <v>6992</v>
      </c>
      <c r="AH676" s="11" t="s">
        <v>6990</v>
      </c>
      <c r="AI676" s="11" t="s">
        <v>7083</v>
      </c>
      <c r="AJ676" s="11" t="s">
        <v>343</v>
      </c>
      <c r="AK676" s="11" t="s">
        <v>7082</v>
      </c>
      <c r="AL676" s="11" t="s">
        <v>7227</v>
      </c>
      <c r="AM676" s="11" t="s">
        <v>29</v>
      </c>
      <c r="AN676" s="11" t="s">
        <v>7658</v>
      </c>
      <c r="AO676" s="11" t="s">
        <v>7311</v>
      </c>
      <c r="AP676" s="11" t="s">
        <v>7331</v>
      </c>
      <c r="AQ676" s="11" t="s">
        <v>7312</v>
      </c>
    </row>
    <row r="677" spans="1:43" ht="30" x14ac:dyDescent="0.25">
      <c r="A677" s="10">
        <v>114</v>
      </c>
      <c r="B677" s="10">
        <v>1161</v>
      </c>
      <c r="C677" s="11" t="s">
        <v>6781</v>
      </c>
      <c r="D677" s="11" t="s">
        <v>4871</v>
      </c>
      <c r="E677" s="11" t="s">
        <v>4813</v>
      </c>
      <c r="F677" s="11" t="s">
        <v>96</v>
      </c>
      <c r="G677" s="11" t="s">
        <v>27</v>
      </c>
      <c r="H677" s="11" t="s">
        <v>6782</v>
      </c>
      <c r="I677" s="11" t="s">
        <v>97</v>
      </c>
      <c r="J677" s="11" t="s">
        <v>3477</v>
      </c>
      <c r="K677" s="11" t="s">
        <v>272</v>
      </c>
      <c r="L677" s="11" t="s">
        <v>194</v>
      </c>
      <c r="M677" s="11" t="s">
        <v>76</v>
      </c>
      <c r="N677" s="11" t="s">
        <v>3616</v>
      </c>
      <c r="O677" s="11" t="s">
        <v>3618</v>
      </c>
      <c r="P677" s="11" t="s">
        <v>304</v>
      </c>
      <c r="Q677" s="11" t="s">
        <v>5561</v>
      </c>
      <c r="R677" s="11" t="s">
        <v>305</v>
      </c>
      <c r="S677" s="11" t="s">
        <v>306</v>
      </c>
      <c r="T677" s="11" t="s">
        <v>307</v>
      </c>
      <c r="U677" s="12">
        <v>41106</v>
      </c>
      <c r="W677" s="11" t="s">
        <v>308</v>
      </c>
      <c r="X677" s="11" t="s">
        <v>29</v>
      </c>
      <c r="Y677" s="11" t="s">
        <v>29</v>
      </c>
      <c r="AB677" s="11" t="s">
        <v>271</v>
      </c>
      <c r="AC677" s="11" t="s">
        <v>273</v>
      </c>
      <c r="AD677" s="11" t="s">
        <v>29</v>
      </c>
      <c r="AE677" s="11" t="s">
        <v>29</v>
      </c>
      <c r="AF677" s="11" t="s">
        <v>5834</v>
      </c>
      <c r="AG677" s="11" t="s">
        <v>6992</v>
      </c>
      <c r="AH677" s="11" t="s">
        <v>6990</v>
      </c>
      <c r="AI677" s="11" t="s">
        <v>7083</v>
      </c>
      <c r="AJ677" s="11" t="s">
        <v>343</v>
      </c>
      <c r="AK677" s="11" t="s">
        <v>7082</v>
      </c>
      <c r="AL677" s="11" t="s">
        <v>7227</v>
      </c>
      <c r="AM677" s="11" t="s">
        <v>29</v>
      </c>
      <c r="AN677" s="11" t="s">
        <v>7658</v>
      </c>
      <c r="AO677" s="11" t="s">
        <v>7311</v>
      </c>
      <c r="AP677" s="11" t="s">
        <v>7331</v>
      </c>
      <c r="AQ677" s="11" t="s">
        <v>7312</v>
      </c>
    </row>
    <row r="678" spans="1:43" ht="30" x14ac:dyDescent="0.25">
      <c r="A678" s="10">
        <v>114</v>
      </c>
      <c r="B678" s="10">
        <v>1998</v>
      </c>
      <c r="C678" s="11" t="s">
        <v>6781</v>
      </c>
      <c r="D678" s="11" t="s">
        <v>4871</v>
      </c>
      <c r="E678" s="11" t="s">
        <v>4813</v>
      </c>
      <c r="F678" s="11" t="s">
        <v>96</v>
      </c>
      <c r="G678" s="11" t="s">
        <v>27</v>
      </c>
      <c r="H678" s="11" t="s">
        <v>6782</v>
      </c>
      <c r="I678" s="11" t="s">
        <v>97</v>
      </c>
      <c r="J678" s="11" t="s">
        <v>3477</v>
      </c>
      <c r="K678" s="11" t="s">
        <v>272</v>
      </c>
      <c r="L678" s="11" t="s">
        <v>194</v>
      </c>
      <c r="M678" s="11" t="s">
        <v>76</v>
      </c>
      <c r="N678" s="11" t="s">
        <v>3616</v>
      </c>
      <c r="O678" s="11" t="s">
        <v>3618</v>
      </c>
      <c r="P678" s="11" t="s">
        <v>4902</v>
      </c>
      <c r="Q678" s="11" t="s">
        <v>34</v>
      </c>
      <c r="R678" s="11" t="s">
        <v>4903</v>
      </c>
      <c r="S678" s="11" t="s">
        <v>4904</v>
      </c>
      <c r="T678" s="11" t="s">
        <v>29</v>
      </c>
      <c r="U678" s="12">
        <v>43318</v>
      </c>
      <c r="W678" s="11" t="s">
        <v>4905</v>
      </c>
      <c r="X678" s="11" t="s">
        <v>29</v>
      </c>
      <c r="Y678" s="11" t="s">
        <v>29</v>
      </c>
      <c r="AB678" s="11" t="s">
        <v>271</v>
      </c>
      <c r="AC678" s="11" t="s">
        <v>273</v>
      </c>
      <c r="AD678" s="11" t="s">
        <v>29</v>
      </c>
      <c r="AE678" s="11" t="s">
        <v>29</v>
      </c>
      <c r="AF678" s="11" t="s">
        <v>5834</v>
      </c>
      <c r="AG678" s="11" t="s">
        <v>6992</v>
      </c>
      <c r="AH678" s="11" t="s">
        <v>6990</v>
      </c>
      <c r="AI678" s="11" t="s">
        <v>7083</v>
      </c>
      <c r="AJ678" s="11" t="s">
        <v>343</v>
      </c>
      <c r="AK678" s="11" t="s">
        <v>7082</v>
      </c>
      <c r="AL678" s="11" t="s">
        <v>7227</v>
      </c>
      <c r="AM678" s="11" t="s">
        <v>29</v>
      </c>
      <c r="AN678" s="11" t="s">
        <v>7658</v>
      </c>
      <c r="AO678" s="11" t="s">
        <v>7311</v>
      </c>
      <c r="AP678" s="11" t="s">
        <v>7331</v>
      </c>
      <c r="AQ678" s="11" t="s">
        <v>7312</v>
      </c>
    </row>
    <row r="679" spans="1:43" ht="45" x14ac:dyDescent="0.25">
      <c r="A679" s="10">
        <v>147</v>
      </c>
      <c r="B679" s="10">
        <v>1277</v>
      </c>
      <c r="C679" s="11" t="s">
        <v>6817</v>
      </c>
      <c r="D679" s="11" t="s">
        <v>4854</v>
      </c>
      <c r="E679" s="11" t="s">
        <v>95</v>
      </c>
      <c r="F679" s="11" t="s">
        <v>26</v>
      </c>
      <c r="G679" s="11" t="s">
        <v>27</v>
      </c>
      <c r="H679" s="11" t="s">
        <v>6617</v>
      </c>
      <c r="I679" s="11" t="s">
        <v>28</v>
      </c>
      <c r="J679" s="11" t="s">
        <v>3472</v>
      </c>
      <c r="K679" s="11" t="s">
        <v>754</v>
      </c>
      <c r="L679" s="11" t="s">
        <v>150</v>
      </c>
      <c r="M679" s="11" t="s">
        <v>120</v>
      </c>
      <c r="N679" s="11" t="s">
        <v>151</v>
      </c>
      <c r="O679" s="11" t="s">
        <v>3853</v>
      </c>
      <c r="P679" s="11" t="s">
        <v>767</v>
      </c>
      <c r="Q679" s="11" t="s">
        <v>34</v>
      </c>
      <c r="R679" s="11" t="s">
        <v>768</v>
      </c>
      <c r="S679" s="11" t="s">
        <v>208</v>
      </c>
      <c r="T679" s="11" t="s">
        <v>155</v>
      </c>
      <c r="U679" s="12">
        <v>39448</v>
      </c>
      <c r="W679" s="11" t="s">
        <v>769</v>
      </c>
      <c r="X679" s="11" t="s">
        <v>29</v>
      </c>
      <c r="Y679" s="11" t="s">
        <v>29</v>
      </c>
      <c r="AB679" s="11" t="s">
        <v>753</v>
      </c>
      <c r="AC679" s="11" t="s">
        <v>755</v>
      </c>
      <c r="AD679" s="11" t="s">
        <v>756</v>
      </c>
      <c r="AE679" s="11" t="s">
        <v>29</v>
      </c>
      <c r="AF679" s="11" t="s">
        <v>5851</v>
      </c>
      <c r="AG679" s="11" t="s">
        <v>6989</v>
      </c>
      <c r="AH679" s="11" t="s">
        <v>6990</v>
      </c>
      <c r="AI679" s="11" t="s">
        <v>7083</v>
      </c>
      <c r="AJ679" s="11" t="s">
        <v>343</v>
      </c>
      <c r="AK679" s="11" t="s">
        <v>7076</v>
      </c>
      <c r="AL679" s="11" t="s">
        <v>7252</v>
      </c>
      <c r="AM679" s="11" t="s">
        <v>29</v>
      </c>
      <c r="AN679" s="11" t="s">
        <v>7656</v>
      </c>
      <c r="AO679" s="11" t="s">
        <v>7308</v>
      </c>
      <c r="AP679" s="11" t="s">
        <v>7309</v>
      </c>
      <c r="AQ679" s="11" t="s">
        <v>7337</v>
      </c>
    </row>
    <row r="680" spans="1:43" ht="45" x14ac:dyDescent="0.25">
      <c r="A680" s="10">
        <v>147</v>
      </c>
      <c r="B680" s="10">
        <v>1276</v>
      </c>
      <c r="C680" s="11" t="s">
        <v>6817</v>
      </c>
      <c r="D680" s="11" t="s">
        <v>4854</v>
      </c>
      <c r="E680" s="11" t="s">
        <v>95</v>
      </c>
      <c r="F680" s="11" t="s">
        <v>26</v>
      </c>
      <c r="G680" s="11" t="s">
        <v>27</v>
      </c>
      <c r="H680" s="11" t="s">
        <v>6617</v>
      </c>
      <c r="I680" s="11" t="s">
        <v>28</v>
      </c>
      <c r="J680" s="11" t="s">
        <v>3472</v>
      </c>
      <c r="K680" s="11" t="s">
        <v>754</v>
      </c>
      <c r="L680" s="11" t="s">
        <v>150</v>
      </c>
      <c r="M680" s="11" t="s">
        <v>120</v>
      </c>
      <c r="N680" s="11" t="s">
        <v>151</v>
      </c>
      <c r="O680" s="11" t="s">
        <v>3853</v>
      </c>
      <c r="P680" s="11" t="s">
        <v>764</v>
      </c>
      <c r="Q680" s="11" t="s">
        <v>83</v>
      </c>
      <c r="R680" s="11" t="s">
        <v>425</v>
      </c>
      <c r="S680" s="11" t="s">
        <v>765</v>
      </c>
      <c r="T680" s="11" t="s">
        <v>91</v>
      </c>
      <c r="U680" s="12">
        <v>41445</v>
      </c>
      <c r="W680" s="11" t="s">
        <v>766</v>
      </c>
      <c r="X680" s="11" t="s">
        <v>29</v>
      </c>
      <c r="Y680" s="11" t="s">
        <v>29</v>
      </c>
      <c r="AB680" s="11" t="s">
        <v>753</v>
      </c>
      <c r="AC680" s="11" t="s">
        <v>755</v>
      </c>
      <c r="AD680" s="11" t="s">
        <v>756</v>
      </c>
      <c r="AE680" s="11" t="s">
        <v>29</v>
      </c>
      <c r="AF680" s="11" t="s">
        <v>5851</v>
      </c>
      <c r="AG680" s="11" t="s">
        <v>6989</v>
      </c>
      <c r="AH680" s="11" t="s">
        <v>6990</v>
      </c>
      <c r="AI680" s="11" t="s">
        <v>7083</v>
      </c>
      <c r="AJ680" s="11" t="s">
        <v>343</v>
      </c>
      <c r="AK680" s="11" t="s">
        <v>7076</v>
      </c>
      <c r="AL680" s="11" t="s">
        <v>7252</v>
      </c>
      <c r="AM680" s="11" t="s">
        <v>29</v>
      </c>
      <c r="AN680" s="11" t="s">
        <v>7656</v>
      </c>
      <c r="AO680" s="11" t="s">
        <v>7308</v>
      </c>
      <c r="AP680" s="11" t="s">
        <v>7309</v>
      </c>
      <c r="AQ680" s="11" t="s">
        <v>7337</v>
      </c>
    </row>
    <row r="681" spans="1:43" ht="45" x14ac:dyDescent="0.25">
      <c r="A681" s="10">
        <v>147</v>
      </c>
      <c r="B681" s="10">
        <v>1274</v>
      </c>
      <c r="C681" s="11" t="s">
        <v>6817</v>
      </c>
      <c r="D681" s="11" t="s">
        <v>4854</v>
      </c>
      <c r="E681" s="11" t="s">
        <v>95</v>
      </c>
      <c r="F681" s="11" t="s">
        <v>26</v>
      </c>
      <c r="G681" s="11" t="s">
        <v>27</v>
      </c>
      <c r="H681" s="11" t="s">
        <v>6617</v>
      </c>
      <c r="I681" s="11" t="s">
        <v>28</v>
      </c>
      <c r="J681" s="11" t="s">
        <v>3472</v>
      </c>
      <c r="K681" s="11" t="s">
        <v>754</v>
      </c>
      <c r="L681" s="11" t="s">
        <v>150</v>
      </c>
      <c r="M681" s="11" t="s">
        <v>120</v>
      </c>
      <c r="N681" s="11" t="s">
        <v>151</v>
      </c>
      <c r="O681" s="11" t="s">
        <v>3853</v>
      </c>
      <c r="P681" s="11" t="s">
        <v>757</v>
      </c>
      <c r="Q681" s="11" t="s">
        <v>83</v>
      </c>
      <c r="R681" s="11" t="s">
        <v>131</v>
      </c>
      <c r="S681" s="11" t="s">
        <v>758</v>
      </c>
      <c r="T681" s="11" t="s">
        <v>375</v>
      </c>
      <c r="U681" s="12">
        <v>41593</v>
      </c>
      <c r="W681" s="11" t="s">
        <v>759</v>
      </c>
      <c r="X681" s="11" t="s">
        <v>29</v>
      </c>
      <c r="Y681" s="11" t="s">
        <v>29</v>
      </c>
      <c r="Z681" s="13"/>
      <c r="AB681" s="11" t="s">
        <v>753</v>
      </c>
      <c r="AC681" s="11" t="s">
        <v>755</v>
      </c>
      <c r="AD681" s="11" t="s">
        <v>756</v>
      </c>
      <c r="AE681" s="11" t="s">
        <v>29</v>
      </c>
      <c r="AF681" s="11" t="s">
        <v>5851</v>
      </c>
      <c r="AG681" s="11" t="s">
        <v>6989</v>
      </c>
      <c r="AH681" s="11" t="s">
        <v>6990</v>
      </c>
      <c r="AI681" s="11" t="s">
        <v>7083</v>
      </c>
      <c r="AJ681" s="11" t="s">
        <v>343</v>
      </c>
      <c r="AK681" s="11" t="s">
        <v>7076</v>
      </c>
      <c r="AL681" s="11" t="s">
        <v>7252</v>
      </c>
      <c r="AM681" s="11" t="s">
        <v>29</v>
      </c>
      <c r="AN681" s="11" t="s">
        <v>7656</v>
      </c>
      <c r="AO681" s="11" t="s">
        <v>7308</v>
      </c>
      <c r="AP681" s="11" t="s">
        <v>7309</v>
      </c>
      <c r="AQ681" s="11" t="s">
        <v>7337</v>
      </c>
    </row>
    <row r="682" spans="1:43" ht="45" x14ac:dyDescent="0.25">
      <c r="A682" s="10">
        <v>147</v>
      </c>
      <c r="B682" s="10">
        <v>1275</v>
      </c>
      <c r="C682" s="11" t="s">
        <v>6817</v>
      </c>
      <c r="D682" s="11" t="s">
        <v>4854</v>
      </c>
      <c r="E682" s="11" t="s">
        <v>95</v>
      </c>
      <c r="F682" s="11" t="s">
        <v>26</v>
      </c>
      <c r="G682" s="11" t="s">
        <v>27</v>
      </c>
      <c r="H682" s="11" t="s">
        <v>6617</v>
      </c>
      <c r="I682" s="11" t="s">
        <v>28</v>
      </c>
      <c r="J682" s="11" t="s">
        <v>3472</v>
      </c>
      <c r="K682" s="11" t="s">
        <v>754</v>
      </c>
      <c r="L682" s="11" t="s">
        <v>150</v>
      </c>
      <c r="M682" s="11" t="s">
        <v>120</v>
      </c>
      <c r="N682" s="11" t="s">
        <v>151</v>
      </c>
      <c r="O682" s="11" t="s">
        <v>3853</v>
      </c>
      <c r="P682" s="11" t="s">
        <v>760</v>
      </c>
      <c r="Q682" s="11" t="s">
        <v>5561</v>
      </c>
      <c r="R682" s="11" t="s">
        <v>761</v>
      </c>
      <c r="S682" s="11" t="s">
        <v>762</v>
      </c>
      <c r="T682" s="11" t="s">
        <v>91</v>
      </c>
      <c r="U682" s="12">
        <v>41579</v>
      </c>
      <c r="W682" s="11" t="s">
        <v>763</v>
      </c>
      <c r="X682" s="11" t="s">
        <v>29</v>
      </c>
      <c r="Y682" s="11" t="s">
        <v>29</v>
      </c>
      <c r="AB682" s="11" t="s">
        <v>753</v>
      </c>
      <c r="AC682" s="11" t="s">
        <v>755</v>
      </c>
      <c r="AD682" s="11" t="s">
        <v>756</v>
      </c>
      <c r="AE682" s="11" t="s">
        <v>29</v>
      </c>
      <c r="AF682" s="11" t="s">
        <v>5851</v>
      </c>
      <c r="AG682" s="11" t="s">
        <v>6989</v>
      </c>
      <c r="AH682" s="11" t="s">
        <v>6990</v>
      </c>
      <c r="AI682" s="11" t="s">
        <v>7083</v>
      </c>
      <c r="AJ682" s="11" t="s">
        <v>343</v>
      </c>
      <c r="AK682" s="11" t="s">
        <v>7076</v>
      </c>
      <c r="AL682" s="11" t="s">
        <v>7252</v>
      </c>
      <c r="AM682" s="11" t="s">
        <v>29</v>
      </c>
      <c r="AN682" s="11" t="s">
        <v>7656</v>
      </c>
      <c r="AO682" s="11" t="s">
        <v>7308</v>
      </c>
      <c r="AP682" s="11" t="s">
        <v>7309</v>
      </c>
      <c r="AQ682" s="11" t="s">
        <v>7337</v>
      </c>
    </row>
    <row r="683" spans="1:43" ht="30" x14ac:dyDescent="0.25">
      <c r="A683" s="10">
        <v>233</v>
      </c>
      <c r="B683" s="10">
        <v>1039</v>
      </c>
      <c r="C683" s="11" t="s">
        <v>6684</v>
      </c>
      <c r="D683" s="11" t="s">
        <v>1902</v>
      </c>
      <c r="E683" s="11" t="s">
        <v>47</v>
      </c>
      <c r="F683" s="11" t="s">
        <v>1903</v>
      </c>
      <c r="G683" s="11" t="s">
        <v>27</v>
      </c>
      <c r="H683" s="11" t="s">
        <v>6685</v>
      </c>
      <c r="I683" s="11" t="s">
        <v>381</v>
      </c>
      <c r="J683" s="11" t="s">
        <v>3488</v>
      </c>
      <c r="K683" s="11" t="s">
        <v>1904</v>
      </c>
      <c r="L683" s="11" t="s">
        <v>892</v>
      </c>
      <c r="M683" s="11" t="s">
        <v>32</v>
      </c>
      <c r="N683" s="11" t="s">
        <v>7383</v>
      </c>
      <c r="O683" s="11" t="s">
        <v>3644</v>
      </c>
      <c r="P683" s="11" t="s">
        <v>2568</v>
      </c>
      <c r="Q683" s="11" t="s">
        <v>83</v>
      </c>
      <c r="R683" s="11" t="s">
        <v>2569</v>
      </c>
      <c r="S683" s="11" t="s">
        <v>2570</v>
      </c>
      <c r="T683" s="11" t="s">
        <v>1481</v>
      </c>
      <c r="U683" s="12">
        <v>42463</v>
      </c>
      <c r="W683" s="11" t="s">
        <v>2571</v>
      </c>
      <c r="X683" s="11" t="s">
        <v>29</v>
      </c>
      <c r="Y683" s="11" t="s">
        <v>29</v>
      </c>
      <c r="Z683" s="13"/>
      <c r="AB683" s="11" t="s">
        <v>1901</v>
      </c>
      <c r="AC683" s="11" t="s">
        <v>1905</v>
      </c>
      <c r="AD683" s="11" t="s">
        <v>1906</v>
      </c>
      <c r="AE683" s="11" t="s">
        <v>29</v>
      </c>
      <c r="AF683" s="11" t="s">
        <v>5755</v>
      </c>
      <c r="AG683" s="11" t="s">
        <v>6996</v>
      </c>
      <c r="AH683" s="11" t="s">
        <v>6975</v>
      </c>
      <c r="AI683" s="11" t="s">
        <v>6976</v>
      </c>
      <c r="AJ683" s="11" t="s">
        <v>7108</v>
      </c>
      <c r="AK683" s="11" t="s">
        <v>7076</v>
      </c>
      <c r="AL683" s="11" t="s">
        <v>7136</v>
      </c>
      <c r="AM683" s="11" t="s">
        <v>29</v>
      </c>
      <c r="AN683" s="11" t="s">
        <v>6991</v>
      </c>
      <c r="AO683" s="11" t="s">
        <v>7326</v>
      </c>
      <c r="AP683" s="11" t="s">
        <v>7323</v>
      </c>
      <c r="AQ683" s="11" t="s">
        <v>7322</v>
      </c>
    </row>
    <row r="684" spans="1:43" ht="30" x14ac:dyDescent="0.25">
      <c r="A684" s="10">
        <v>233</v>
      </c>
      <c r="B684" s="10">
        <v>1519</v>
      </c>
      <c r="C684" s="11" t="s">
        <v>6684</v>
      </c>
      <c r="D684" s="11" t="s">
        <v>1902</v>
      </c>
      <c r="E684" s="11" t="s">
        <v>47</v>
      </c>
      <c r="F684" s="11" t="s">
        <v>1903</v>
      </c>
      <c r="G684" s="11" t="s">
        <v>27</v>
      </c>
      <c r="H684" s="11" t="s">
        <v>6685</v>
      </c>
      <c r="I684" s="11" t="s">
        <v>381</v>
      </c>
      <c r="J684" s="11" t="s">
        <v>3488</v>
      </c>
      <c r="K684" s="11" t="s">
        <v>1904</v>
      </c>
      <c r="L684" s="11" t="s">
        <v>892</v>
      </c>
      <c r="M684" s="11" t="s">
        <v>32</v>
      </c>
      <c r="N684" s="11" t="s">
        <v>7383</v>
      </c>
      <c r="O684" s="11" t="s">
        <v>3644</v>
      </c>
      <c r="P684" s="11" t="s">
        <v>1911</v>
      </c>
      <c r="Q684" s="11" t="s">
        <v>34</v>
      </c>
      <c r="R684" s="11" t="s">
        <v>1912</v>
      </c>
      <c r="S684" s="11" t="s">
        <v>1913</v>
      </c>
      <c r="T684" s="11" t="s">
        <v>173</v>
      </c>
      <c r="U684" s="12">
        <v>39454</v>
      </c>
      <c r="W684" s="11" t="s">
        <v>1914</v>
      </c>
      <c r="X684" s="11" t="s">
        <v>29</v>
      </c>
      <c r="Y684" s="11" t="s">
        <v>29</v>
      </c>
      <c r="AB684" s="11" t="s">
        <v>1901</v>
      </c>
      <c r="AC684" s="11" t="s">
        <v>1905</v>
      </c>
      <c r="AD684" s="11" t="s">
        <v>1906</v>
      </c>
      <c r="AE684" s="11" t="s">
        <v>29</v>
      </c>
      <c r="AF684" s="11" t="s">
        <v>5755</v>
      </c>
      <c r="AG684" s="11" t="s">
        <v>6996</v>
      </c>
      <c r="AH684" s="11" t="s">
        <v>6975</v>
      </c>
      <c r="AI684" s="11" t="s">
        <v>6976</v>
      </c>
      <c r="AJ684" s="11" t="s">
        <v>7108</v>
      </c>
      <c r="AK684" s="11" t="s">
        <v>7076</v>
      </c>
      <c r="AL684" s="11" t="s">
        <v>7136</v>
      </c>
      <c r="AM684" s="11" t="s">
        <v>29</v>
      </c>
      <c r="AN684" s="11" t="s">
        <v>6991</v>
      </c>
      <c r="AO684" s="11" t="s">
        <v>7326</v>
      </c>
      <c r="AP684" s="11" t="s">
        <v>7323</v>
      </c>
      <c r="AQ684" s="11" t="s">
        <v>7322</v>
      </c>
    </row>
    <row r="685" spans="1:43" ht="30" x14ac:dyDescent="0.25">
      <c r="A685" s="10">
        <v>106</v>
      </c>
      <c r="B685" s="10">
        <v>1131</v>
      </c>
      <c r="C685" s="11" t="s">
        <v>6614</v>
      </c>
      <c r="D685" s="11" t="s">
        <v>4838</v>
      </c>
      <c r="E685" s="11" t="s">
        <v>29</v>
      </c>
      <c r="F685" s="11" t="s">
        <v>146</v>
      </c>
      <c r="G685" s="11" t="s">
        <v>27</v>
      </c>
      <c r="H685" s="11" t="s">
        <v>6615</v>
      </c>
      <c r="I685" s="11" t="s">
        <v>97</v>
      </c>
      <c r="J685" s="11" t="s">
        <v>3476</v>
      </c>
      <c r="K685" s="11" t="s">
        <v>147</v>
      </c>
      <c r="L685" s="11" t="s">
        <v>150</v>
      </c>
      <c r="M685" s="11" t="s">
        <v>32</v>
      </c>
      <c r="N685" s="11" t="s">
        <v>7380</v>
      </c>
      <c r="O685" s="11" t="s">
        <v>5029</v>
      </c>
      <c r="P685" s="11" t="s">
        <v>157</v>
      </c>
      <c r="Q685" s="11" t="s">
        <v>5561</v>
      </c>
      <c r="R685" s="11" t="s">
        <v>158</v>
      </c>
      <c r="S685" s="11" t="s">
        <v>159</v>
      </c>
      <c r="T685" s="11" t="s">
        <v>160</v>
      </c>
      <c r="U685" s="12">
        <v>39713</v>
      </c>
      <c r="W685" s="11" t="s">
        <v>161</v>
      </c>
      <c r="X685" s="11" t="s">
        <v>29</v>
      </c>
      <c r="Y685" s="11" t="s">
        <v>29</v>
      </c>
      <c r="AB685" s="11" t="s">
        <v>145</v>
      </c>
      <c r="AC685" s="11" t="s">
        <v>148</v>
      </c>
      <c r="AD685" s="11" t="s">
        <v>149</v>
      </c>
      <c r="AE685" s="11" t="s">
        <v>6470</v>
      </c>
      <c r="AF685" s="11" t="s">
        <v>5713</v>
      </c>
      <c r="AG685" s="11" t="s">
        <v>6984</v>
      </c>
      <c r="AH685" s="11" t="s">
        <v>6975</v>
      </c>
      <c r="AI685" s="11" t="s">
        <v>6976</v>
      </c>
      <c r="AJ685" s="11" t="s">
        <v>7075</v>
      </c>
      <c r="AK685" s="11" t="s">
        <v>7076</v>
      </c>
      <c r="AL685" s="11" t="s">
        <v>7086</v>
      </c>
      <c r="AM685" s="11" t="s">
        <v>29</v>
      </c>
      <c r="AN685" s="11" t="s">
        <v>7656</v>
      </c>
      <c r="AO685" s="11" t="s">
        <v>7308</v>
      </c>
      <c r="AP685" s="11" t="s">
        <v>7309</v>
      </c>
      <c r="AQ685" s="11" t="s">
        <v>7310</v>
      </c>
    </row>
    <row r="686" spans="1:43" ht="30" x14ac:dyDescent="0.25">
      <c r="A686" s="10">
        <v>106</v>
      </c>
      <c r="B686" s="10">
        <v>1130</v>
      </c>
      <c r="C686" s="11" t="s">
        <v>6614</v>
      </c>
      <c r="D686" s="11" t="s">
        <v>4838</v>
      </c>
      <c r="E686" s="11" t="s">
        <v>29</v>
      </c>
      <c r="F686" s="11" t="s">
        <v>146</v>
      </c>
      <c r="G686" s="11" t="s">
        <v>27</v>
      </c>
      <c r="H686" s="11" t="s">
        <v>6615</v>
      </c>
      <c r="I686" s="11" t="s">
        <v>97</v>
      </c>
      <c r="J686" s="11" t="s">
        <v>3476</v>
      </c>
      <c r="K686" s="11" t="s">
        <v>147</v>
      </c>
      <c r="L686" s="11" t="s">
        <v>150</v>
      </c>
      <c r="M686" s="11" t="s">
        <v>32</v>
      </c>
      <c r="N686" s="11" t="s">
        <v>7380</v>
      </c>
      <c r="O686" s="11" t="s">
        <v>5029</v>
      </c>
      <c r="P686" s="11" t="s">
        <v>152</v>
      </c>
      <c r="Q686" s="11" t="s">
        <v>34</v>
      </c>
      <c r="R686" s="11" t="s">
        <v>153</v>
      </c>
      <c r="S686" s="11" t="s">
        <v>154</v>
      </c>
      <c r="T686" s="11" t="s">
        <v>155</v>
      </c>
      <c r="U686" s="12">
        <v>39433</v>
      </c>
      <c r="W686" s="11" t="s">
        <v>156</v>
      </c>
      <c r="X686" s="11" t="s">
        <v>29</v>
      </c>
      <c r="Y686" s="11" t="s">
        <v>29</v>
      </c>
      <c r="AB686" s="11" t="s">
        <v>145</v>
      </c>
      <c r="AC686" s="11" t="s">
        <v>148</v>
      </c>
      <c r="AD686" s="11" t="s">
        <v>149</v>
      </c>
      <c r="AE686" s="11" t="s">
        <v>6470</v>
      </c>
      <c r="AF686" s="11" t="s">
        <v>5713</v>
      </c>
      <c r="AG686" s="11" t="s">
        <v>6984</v>
      </c>
      <c r="AH686" s="11" t="s">
        <v>6975</v>
      </c>
      <c r="AI686" s="11" t="s">
        <v>6976</v>
      </c>
      <c r="AJ686" s="11" t="s">
        <v>7075</v>
      </c>
      <c r="AK686" s="11" t="s">
        <v>7076</v>
      </c>
      <c r="AL686" s="11" t="s">
        <v>7086</v>
      </c>
      <c r="AM686" s="11" t="s">
        <v>29</v>
      </c>
      <c r="AN686" s="11" t="s">
        <v>7656</v>
      </c>
      <c r="AO686" s="11" t="s">
        <v>7308</v>
      </c>
      <c r="AP686" s="11" t="s">
        <v>7309</v>
      </c>
      <c r="AQ686" s="11" t="s">
        <v>7310</v>
      </c>
    </row>
    <row r="687" spans="1:43" ht="30" x14ac:dyDescent="0.25">
      <c r="A687" s="10">
        <v>106</v>
      </c>
      <c r="B687" s="10">
        <v>1800</v>
      </c>
      <c r="C687" s="11" t="s">
        <v>6614</v>
      </c>
      <c r="D687" s="11" t="s">
        <v>4838</v>
      </c>
      <c r="E687" s="11" t="s">
        <v>29</v>
      </c>
      <c r="F687" s="11" t="s">
        <v>146</v>
      </c>
      <c r="G687" s="11" t="s">
        <v>27</v>
      </c>
      <c r="H687" s="11" t="s">
        <v>6615</v>
      </c>
      <c r="I687" s="11" t="s">
        <v>97</v>
      </c>
      <c r="J687" s="11" t="s">
        <v>3476</v>
      </c>
      <c r="K687" s="11" t="s">
        <v>147</v>
      </c>
      <c r="L687" s="11" t="s">
        <v>150</v>
      </c>
      <c r="M687" s="11" t="s">
        <v>32</v>
      </c>
      <c r="N687" s="11" t="s">
        <v>7380</v>
      </c>
      <c r="O687" s="11" t="s">
        <v>5029</v>
      </c>
      <c r="P687" s="11" t="s">
        <v>3893</v>
      </c>
      <c r="Q687" s="11" t="s">
        <v>5561</v>
      </c>
      <c r="R687" s="11" t="s">
        <v>3894</v>
      </c>
      <c r="S687" s="11" t="s">
        <v>1278</v>
      </c>
      <c r="T687" s="11" t="s">
        <v>29</v>
      </c>
      <c r="U687" s="12">
        <v>42885</v>
      </c>
      <c r="W687" s="11" t="s">
        <v>3895</v>
      </c>
      <c r="X687" s="11" t="s">
        <v>29</v>
      </c>
      <c r="Y687" s="11" t="s">
        <v>29</v>
      </c>
      <c r="AB687" s="11" t="s">
        <v>145</v>
      </c>
      <c r="AC687" s="11" t="s">
        <v>148</v>
      </c>
      <c r="AD687" s="11" t="s">
        <v>149</v>
      </c>
      <c r="AE687" s="11" t="s">
        <v>6470</v>
      </c>
      <c r="AF687" s="11" t="s">
        <v>5713</v>
      </c>
      <c r="AG687" s="11" t="s">
        <v>6984</v>
      </c>
      <c r="AH687" s="11" t="s">
        <v>6975</v>
      </c>
      <c r="AI687" s="11" t="s">
        <v>6976</v>
      </c>
      <c r="AJ687" s="11" t="s">
        <v>7075</v>
      </c>
      <c r="AK687" s="11" t="s">
        <v>7076</v>
      </c>
      <c r="AL687" s="11" t="s">
        <v>7086</v>
      </c>
      <c r="AM687" s="11" t="s">
        <v>29</v>
      </c>
      <c r="AN687" s="11" t="s">
        <v>7656</v>
      </c>
      <c r="AO687" s="11" t="s">
        <v>7308</v>
      </c>
      <c r="AP687" s="11" t="s">
        <v>7309</v>
      </c>
      <c r="AQ687" s="11" t="s">
        <v>7310</v>
      </c>
    </row>
    <row r="688" spans="1:43" ht="30" x14ac:dyDescent="0.25">
      <c r="A688" s="10">
        <v>106</v>
      </c>
      <c r="B688" s="10">
        <v>1844</v>
      </c>
      <c r="C688" s="11" t="s">
        <v>6614</v>
      </c>
      <c r="D688" s="11" t="s">
        <v>4838</v>
      </c>
      <c r="E688" s="11" t="s">
        <v>29</v>
      </c>
      <c r="F688" s="11" t="s">
        <v>146</v>
      </c>
      <c r="G688" s="11" t="s">
        <v>27</v>
      </c>
      <c r="H688" s="11" t="s">
        <v>6615</v>
      </c>
      <c r="I688" s="11" t="s">
        <v>97</v>
      </c>
      <c r="J688" s="11" t="s">
        <v>3476</v>
      </c>
      <c r="K688" s="11" t="s">
        <v>147</v>
      </c>
      <c r="L688" s="11" t="s">
        <v>150</v>
      </c>
      <c r="M688" s="11" t="s">
        <v>32</v>
      </c>
      <c r="N688" s="11" t="s">
        <v>7380</v>
      </c>
      <c r="O688" s="11" t="s">
        <v>5029</v>
      </c>
      <c r="P688" s="11" t="s">
        <v>4092</v>
      </c>
      <c r="Q688" s="11" t="s">
        <v>34</v>
      </c>
      <c r="R688" s="11" t="s">
        <v>1991</v>
      </c>
      <c r="S688" s="11" t="s">
        <v>4093</v>
      </c>
      <c r="T688" s="11" t="s">
        <v>2277</v>
      </c>
      <c r="U688" s="12">
        <v>42983</v>
      </c>
      <c r="W688" s="11" t="s">
        <v>4094</v>
      </c>
      <c r="X688" s="11" t="s">
        <v>29</v>
      </c>
      <c r="Y688" s="11" t="s">
        <v>29</v>
      </c>
      <c r="AB688" s="11" t="s">
        <v>145</v>
      </c>
      <c r="AC688" s="11" t="s">
        <v>148</v>
      </c>
      <c r="AD688" s="11" t="s">
        <v>149</v>
      </c>
      <c r="AE688" s="11" t="s">
        <v>6470</v>
      </c>
      <c r="AF688" s="11" t="s">
        <v>5713</v>
      </c>
      <c r="AG688" s="11" t="s">
        <v>6984</v>
      </c>
      <c r="AH688" s="11" t="s">
        <v>6975</v>
      </c>
      <c r="AI688" s="11" t="s">
        <v>6976</v>
      </c>
      <c r="AJ688" s="11" t="s">
        <v>7075</v>
      </c>
      <c r="AK688" s="11" t="s">
        <v>7076</v>
      </c>
      <c r="AL688" s="11" t="s">
        <v>7086</v>
      </c>
      <c r="AM688" s="11" t="s">
        <v>29</v>
      </c>
      <c r="AN688" s="11" t="s">
        <v>7656</v>
      </c>
      <c r="AO688" s="11" t="s">
        <v>7308</v>
      </c>
      <c r="AP688" s="11" t="s">
        <v>7309</v>
      </c>
      <c r="AQ688" s="11" t="s">
        <v>7310</v>
      </c>
    </row>
    <row r="689" spans="1:43" ht="30" x14ac:dyDescent="0.25">
      <c r="A689" s="10">
        <v>288</v>
      </c>
      <c r="B689" s="10">
        <v>1034</v>
      </c>
      <c r="C689" s="11" t="s">
        <v>6772</v>
      </c>
      <c r="D689" s="11" t="s">
        <v>4860</v>
      </c>
      <c r="E689" s="11" t="s">
        <v>2030</v>
      </c>
      <c r="F689" s="11" t="s">
        <v>3648</v>
      </c>
      <c r="G689" s="11" t="s">
        <v>27</v>
      </c>
      <c r="H689" s="11" t="s">
        <v>6699</v>
      </c>
      <c r="I689" s="11" t="s">
        <v>3570</v>
      </c>
      <c r="J689" s="11" t="s">
        <v>3474</v>
      </c>
      <c r="K689" s="11" t="s">
        <v>98</v>
      </c>
      <c r="L689" s="11" t="s">
        <v>101</v>
      </c>
      <c r="M689" s="11" t="s">
        <v>32</v>
      </c>
      <c r="N689" s="11" t="s">
        <v>893</v>
      </c>
      <c r="O689" s="11" t="s">
        <v>7403</v>
      </c>
      <c r="P689" s="11" t="s">
        <v>106</v>
      </c>
      <c r="Q689" s="11" t="s">
        <v>34</v>
      </c>
      <c r="R689" s="11" t="s">
        <v>107</v>
      </c>
      <c r="S689" s="11" t="s">
        <v>108</v>
      </c>
      <c r="T689" s="11" t="s">
        <v>109</v>
      </c>
      <c r="U689" s="12">
        <v>39995</v>
      </c>
      <c r="W689" s="11" t="s">
        <v>110</v>
      </c>
      <c r="X689" s="11" t="s">
        <v>29</v>
      </c>
      <c r="Y689" s="11" t="s">
        <v>29</v>
      </c>
      <c r="AB689" s="11" t="s">
        <v>3661</v>
      </c>
      <c r="AC689" s="11" t="s">
        <v>99</v>
      </c>
      <c r="AD689" s="11" t="s">
        <v>100</v>
      </c>
      <c r="AE689" s="11" t="s">
        <v>29</v>
      </c>
      <c r="AF689" s="11" t="s">
        <v>5825</v>
      </c>
      <c r="AG689" s="11" t="s">
        <v>6974</v>
      </c>
      <c r="AH689" s="11" t="s">
        <v>6975</v>
      </c>
      <c r="AI689" s="11" t="s">
        <v>6976</v>
      </c>
      <c r="AJ689" s="11" t="s">
        <v>7090</v>
      </c>
      <c r="AK689" s="11" t="s">
        <v>7082</v>
      </c>
      <c r="AL689" s="11" t="s">
        <v>7217</v>
      </c>
      <c r="AM689" s="11" t="s">
        <v>29</v>
      </c>
      <c r="AN689" s="11" t="s">
        <v>7655</v>
      </c>
      <c r="AO689" s="11" t="s">
        <v>7315</v>
      </c>
      <c r="AP689" s="11" t="s">
        <v>7323</v>
      </c>
      <c r="AQ689" s="11" t="s">
        <v>7314</v>
      </c>
    </row>
    <row r="690" spans="1:43" ht="30" x14ac:dyDescent="0.25">
      <c r="A690" s="10">
        <v>103</v>
      </c>
      <c r="B690" s="10">
        <v>1033</v>
      </c>
      <c r="C690" s="11" t="s">
        <v>6772</v>
      </c>
      <c r="D690" s="11" t="s">
        <v>4874</v>
      </c>
      <c r="E690" s="11" t="s">
        <v>1158</v>
      </c>
      <c r="F690" s="11" t="s">
        <v>1159</v>
      </c>
      <c r="G690" s="11" t="s">
        <v>27</v>
      </c>
      <c r="H690" s="11" t="s">
        <v>6697</v>
      </c>
      <c r="I690" s="11" t="s">
        <v>1160</v>
      </c>
      <c r="J690" s="11" t="s">
        <v>3474</v>
      </c>
      <c r="K690" s="11" t="s">
        <v>98</v>
      </c>
      <c r="L690" s="11" t="s">
        <v>101</v>
      </c>
      <c r="M690" s="11" t="s">
        <v>32</v>
      </c>
      <c r="N690" s="11" t="s">
        <v>893</v>
      </c>
      <c r="O690" s="11" t="s">
        <v>7403</v>
      </c>
      <c r="P690" s="11" t="s">
        <v>102</v>
      </c>
      <c r="Q690" s="11" t="s">
        <v>34</v>
      </c>
      <c r="R690" s="11" t="s">
        <v>103</v>
      </c>
      <c r="S690" s="11" t="s">
        <v>104</v>
      </c>
      <c r="T690" s="11" t="s">
        <v>91</v>
      </c>
      <c r="U690" s="12">
        <v>39636</v>
      </c>
      <c r="W690" s="11" t="s">
        <v>105</v>
      </c>
      <c r="X690" s="11" t="s">
        <v>29</v>
      </c>
      <c r="Y690" s="11" t="s">
        <v>29</v>
      </c>
      <c r="AB690" s="11" t="s">
        <v>3475</v>
      </c>
      <c r="AC690" s="11" t="s">
        <v>99</v>
      </c>
      <c r="AD690" s="11" t="s">
        <v>100</v>
      </c>
      <c r="AE690" s="11" t="s">
        <v>29</v>
      </c>
      <c r="AF690" s="11" t="s">
        <v>5824</v>
      </c>
      <c r="AG690" s="11" t="s">
        <v>6974</v>
      </c>
      <c r="AH690" s="11" t="s">
        <v>6975</v>
      </c>
      <c r="AI690" s="11" t="s">
        <v>6976</v>
      </c>
      <c r="AJ690" s="11" t="s">
        <v>7090</v>
      </c>
      <c r="AK690" s="11" t="s">
        <v>7082</v>
      </c>
      <c r="AL690" s="11" t="s">
        <v>7215</v>
      </c>
      <c r="AM690" s="11" t="s">
        <v>29</v>
      </c>
      <c r="AN690" s="11" t="s">
        <v>7655</v>
      </c>
      <c r="AO690" s="11" t="s">
        <v>7315</v>
      </c>
      <c r="AP690" s="11" t="s">
        <v>7323</v>
      </c>
      <c r="AQ690" s="11" t="s">
        <v>7314</v>
      </c>
    </row>
    <row r="691" spans="1:43" ht="30" x14ac:dyDescent="0.25">
      <c r="A691" s="10">
        <v>104</v>
      </c>
      <c r="B691" s="10">
        <v>1034</v>
      </c>
      <c r="C691" s="11" t="s">
        <v>6772</v>
      </c>
      <c r="D691" s="11" t="s">
        <v>94</v>
      </c>
      <c r="E691" s="11" t="s">
        <v>95</v>
      </c>
      <c r="F691" s="11" t="s">
        <v>96</v>
      </c>
      <c r="G691" s="11" t="s">
        <v>27</v>
      </c>
      <c r="H691" s="11" t="s">
        <v>6608</v>
      </c>
      <c r="I691" s="11" t="s">
        <v>97</v>
      </c>
      <c r="J691" s="11" t="s">
        <v>3474</v>
      </c>
      <c r="K691" s="11" t="s">
        <v>98</v>
      </c>
      <c r="L691" s="11" t="s">
        <v>101</v>
      </c>
      <c r="M691" s="11" t="s">
        <v>32</v>
      </c>
      <c r="N691" s="11" t="s">
        <v>893</v>
      </c>
      <c r="O691" s="11" t="s">
        <v>7403</v>
      </c>
      <c r="P691" s="11" t="s">
        <v>106</v>
      </c>
      <c r="Q691" s="11" t="s">
        <v>34</v>
      </c>
      <c r="R691" s="11" t="s">
        <v>107</v>
      </c>
      <c r="S691" s="11" t="s">
        <v>108</v>
      </c>
      <c r="T691" s="11" t="s">
        <v>109</v>
      </c>
      <c r="U691" s="12">
        <v>39995</v>
      </c>
      <c r="W691" s="11" t="s">
        <v>110</v>
      </c>
      <c r="X691" s="11" t="s">
        <v>29</v>
      </c>
      <c r="Y691" s="11" t="s">
        <v>29</v>
      </c>
      <c r="AB691" s="11" t="s">
        <v>93</v>
      </c>
      <c r="AC691" s="11" t="s">
        <v>99</v>
      </c>
      <c r="AD691" s="11" t="s">
        <v>100</v>
      </c>
      <c r="AE691" s="11" t="s">
        <v>29</v>
      </c>
      <c r="AF691" s="11" t="s">
        <v>5823</v>
      </c>
      <c r="AG691" s="11" t="s">
        <v>6974</v>
      </c>
      <c r="AH691" s="11" t="s">
        <v>6975</v>
      </c>
      <c r="AI691" s="11" t="s">
        <v>6976</v>
      </c>
      <c r="AJ691" s="11" t="s">
        <v>7090</v>
      </c>
      <c r="AK691" s="11" t="s">
        <v>7082</v>
      </c>
      <c r="AL691" s="11" t="s">
        <v>7216</v>
      </c>
      <c r="AM691" s="11" t="s">
        <v>29</v>
      </c>
      <c r="AN691" s="11" t="s">
        <v>7655</v>
      </c>
      <c r="AO691" s="11" t="s">
        <v>7315</v>
      </c>
      <c r="AP691" s="11" t="s">
        <v>7323</v>
      </c>
      <c r="AQ691" s="11" t="s">
        <v>7314</v>
      </c>
    </row>
    <row r="692" spans="1:43" ht="30" x14ac:dyDescent="0.25">
      <c r="A692" s="10">
        <v>371</v>
      </c>
      <c r="B692" s="10">
        <v>1977</v>
      </c>
      <c r="C692" s="11" t="s">
        <v>6772</v>
      </c>
      <c r="D692" s="11" t="s">
        <v>5031</v>
      </c>
      <c r="E692" s="11" t="s">
        <v>95</v>
      </c>
      <c r="F692" s="11" t="s">
        <v>2718</v>
      </c>
      <c r="G692" s="11" t="s">
        <v>27</v>
      </c>
      <c r="H692" s="11" t="s">
        <v>6700</v>
      </c>
      <c r="I692" s="11" t="s">
        <v>97</v>
      </c>
      <c r="J692" s="11" t="s">
        <v>3474</v>
      </c>
      <c r="K692" s="11" t="s">
        <v>98</v>
      </c>
      <c r="L692" s="11" t="s">
        <v>101</v>
      </c>
      <c r="M692" s="11" t="s">
        <v>32</v>
      </c>
      <c r="N692" s="11" t="s">
        <v>893</v>
      </c>
      <c r="O692" s="11" t="s">
        <v>7403</v>
      </c>
      <c r="P692" s="11" t="s">
        <v>4718</v>
      </c>
      <c r="Q692" s="11" t="s">
        <v>34</v>
      </c>
      <c r="R692" s="11" t="s">
        <v>4719</v>
      </c>
      <c r="S692" s="11" t="s">
        <v>4720</v>
      </c>
      <c r="T692" s="11" t="s">
        <v>29</v>
      </c>
      <c r="U692" s="12">
        <v>43262</v>
      </c>
      <c r="W692" s="11" t="s">
        <v>4721</v>
      </c>
      <c r="X692" s="11" t="s">
        <v>29</v>
      </c>
      <c r="Y692" s="11" t="s">
        <v>29</v>
      </c>
      <c r="Z692">
        <v>43397</v>
      </c>
      <c r="AB692" s="11" t="s">
        <v>5043</v>
      </c>
      <c r="AC692" s="11" t="s">
        <v>99</v>
      </c>
      <c r="AD692" s="11" t="s">
        <v>5044</v>
      </c>
      <c r="AE692" s="11" t="s">
        <v>29</v>
      </c>
      <c r="AF692" s="11" t="s">
        <v>5844</v>
      </c>
      <c r="AG692" s="11" t="s">
        <v>6993</v>
      </c>
      <c r="AH692" s="11" t="s">
        <v>6975</v>
      </c>
      <c r="AI692" s="11" t="s">
        <v>6976</v>
      </c>
      <c r="AJ692" s="11" t="s">
        <v>7090</v>
      </c>
      <c r="AK692" s="11" t="s">
        <v>7082</v>
      </c>
      <c r="AL692" s="11" t="s">
        <v>7241</v>
      </c>
      <c r="AM692" s="11" t="s">
        <v>29</v>
      </c>
      <c r="AN692" s="11" t="s">
        <v>7655</v>
      </c>
      <c r="AO692" s="11" t="s">
        <v>7315</v>
      </c>
      <c r="AP692" s="11" t="s">
        <v>7323</v>
      </c>
      <c r="AQ692" s="11" t="s">
        <v>7314</v>
      </c>
    </row>
    <row r="693" spans="1:43" ht="30" x14ac:dyDescent="0.25">
      <c r="A693" s="10">
        <v>104</v>
      </c>
      <c r="B693" s="10">
        <v>1033</v>
      </c>
      <c r="C693" s="11" t="s">
        <v>6772</v>
      </c>
      <c r="D693" s="11" t="s">
        <v>94</v>
      </c>
      <c r="E693" s="11" t="s">
        <v>95</v>
      </c>
      <c r="F693" s="11" t="s">
        <v>96</v>
      </c>
      <c r="G693" s="11" t="s">
        <v>27</v>
      </c>
      <c r="H693" s="11" t="s">
        <v>6608</v>
      </c>
      <c r="I693" s="11" t="s">
        <v>97</v>
      </c>
      <c r="J693" s="11" t="s">
        <v>3474</v>
      </c>
      <c r="K693" s="11" t="s">
        <v>98</v>
      </c>
      <c r="L693" s="11" t="s">
        <v>101</v>
      </c>
      <c r="M693" s="11" t="s">
        <v>32</v>
      </c>
      <c r="N693" s="11" t="s">
        <v>893</v>
      </c>
      <c r="O693" s="11" t="s">
        <v>7403</v>
      </c>
      <c r="P693" s="11" t="s">
        <v>102</v>
      </c>
      <c r="Q693" s="11" t="s">
        <v>34</v>
      </c>
      <c r="R693" s="11" t="s">
        <v>103</v>
      </c>
      <c r="S693" s="11" t="s">
        <v>104</v>
      </c>
      <c r="T693" s="11" t="s">
        <v>91</v>
      </c>
      <c r="U693" s="12">
        <v>39636</v>
      </c>
      <c r="W693" s="11" t="s">
        <v>105</v>
      </c>
      <c r="X693" s="11" t="s">
        <v>29</v>
      </c>
      <c r="Y693" s="11" t="s">
        <v>29</v>
      </c>
      <c r="AB693" s="11" t="s">
        <v>93</v>
      </c>
      <c r="AC693" s="11" t="s">
        <v>99</v>
      </c>
      <c r="AD693" s="11" t="s">
        <v>100</v>
      </c>
      <c r="AE693" s="11" t="s">
        <v>29</v>
      </c>
      <c r="AF693" s="11" t="s">
        <v>5823</v>
      </c>
      <c r="AG693" s="11" t="s">
        <v>6974</v>
      </c>
      <c r="AH693" s="11" t="s">
        <v>6975</v>
      </c>
      <c r="AI693" s="11" t="s">
        <v>6976</v>
      </c>
      <c r="AJ693" s="11" t="s">
        <v>7090</v>
      </c>
      <c r="AK693" s="11" t="s">
        <v>7082</v>
      </c>
      <c r="AL693" s="11" t="s">
        <v>7216</v>
      </c>
      <c r="AM693" s="11" t="s">
        <v>29</v>
      </c>
      <c r="AN693" s="11" t="s">
        <v>7655</v>
      </c>
      <c r="AO693" s="11" t="s">
        <v>7315</v>
      </c>
      <c r="AP693" s="11" t="s">
        <v>7323</v>
      </c>
      <c r="AQ693" s="11" t="s">
        <v>7314</v>
      </c>
    </row>
    <row r="694" spans="1:43" ht="30" x14ac:dyDescent="0.25">
      <c r="A694" s="10">
        <v>104</v>
      </c>
      <c r="B694" s="10">
        <v>1977</v>
      </c>
      <c r="C694" s="11" t="s">
        <v>6772</v>
      </c>
      <c r="D694" s="11" t="s">
        <v>94</v>
      </c>
      <c r="E694" s="11" t="s">
        <v>95</v>
      </c>
      <c r="F694" s="11" t="s">
        <v>96</v>
      </c>
      <c r="G694" s="11" t="s">
        <v>27</v>
      </c>
      <c r="H694" s="11" t="s">
        <v>6608</v>
      </c>
      <c r="I694" s="11" t="s">
        <v>97</v>
      </c>
      <c r="J694" s="11" t="s">
        <v>3474</v>
      </c>
      <c r="K694" s="11" t="s">
        <v>98</v>
      </c>
      <c r="L694" s="11" t="s">
        <v>101</v>
      </c>
      <c r="M694" s="11" t="s">
        <v>32</v>
      </c>
      <c r="N694" s="11" t="s">
        <v>893</v>
      </c>
      <c r="O694" s="11" t="s">
        <v>7403</v>
      </c>
      <c r="P694" s="11" t="s">
        <v>4718</v>
      </c>
      <c r="Q694" s="11" t="s">
        <v>34</v>
      </c>
      <c r="R694" s="11" t="s">
        <v>4719</v>
      </c>
      <c r="S694" s="11" t="s">
        <v>4720</v>
      </c>
      <c r="T694" s="11" t="s">
        <v>29</v>
      </c>
      <c r="U694" s="12">
        <v>43262</v>
      </c>
      <c r="W694" s="11" t="s">
        <v>4721</v>
      </c>
      <c r="X694" s="11" t="s">
        <v>29</v>
      </c>
      <c r="Y694" s="11" t="s">
        <v>29</v>
      </c>
      <c r="AB694" s="11" t="s">
        <v>93</v>
      </c>
      <c r="AC694" s="11" t="s">
        <v>99</v>
      </c>
      <c r="AD694" s="11" t="s">
        <v>100</v>
      </c>
      <c r="AE694" s="11" t="s">
        <v>29</v>
      </c>
      <c r="AF694" s="11" t="s">
        <v>5823</v>
      </c>
      <c r="AG694" s="11" t="s">
        <v>6974</v>
      </c>
      <c r="AH694" s="11" t="s">
        <v>6975</v>
      </c>
      <c r="AI694" s="11" t="s">
        <v>6976</v>
      </c>
      <c r="AJ694" s="11" t="s">
        <v>7090</v>
      </c>
      <c r="AK694" s="11" t="s">
        <v>7082</v>
      </c>
      <c r="AL694" s="11" t="s">
        <v>7216</v>
      </c>
      <c r="AM694" s="11" t="s">
        <v>29</v>
      </c>
      <c r="AN694" s="11" t="s">
        <v>7655</v>
      </c>
      <c r="AO694" s="11" t="s">
        <v>7315</v>
      </c>
      <c r="AP694" s="11" t="s">
        <v>7323</v>
      </c>
      <c r="AQ694" s="11" t="s">
        <v>7314</v>
      </c>
    </row>
    <row r="695" spans="1:43" ht="30" x14ac:dyDescent="0.25">
      <c r="A695" s="10">
        <v>307</v>
      </c>
      <c r="B695" s="10">
        <v>1034</v>
      </c>
      <c r="C695" s="11" t="s">
        <v>6772</v>
      </c>
      <c r="D695" s="11" t="s">
        <v>1062</v>
      </c>
      <c r="E695" s="11" t="s">
        <v>3915</v>
      </c>
      <c r="F695" s="11" t="s">
        <v>26</v>
      </c>
      <c r="G695" s="11" t="s">
        <v>27</v>
      </c>
      <c r="H695" s="11" t="s">
        <v>6617</v>
      </c>
      <c r="I695" s="11" t="s">
        <v>28</v>
      </c>
      <c r="J695" s="11" t="s">
        <v>3474</v>
      </c>
      <c r="K695" s="11" t="s">
        <v>98</v>
      </c>
      <c r="L695" s="11" t="s">
        <v>101</v>
      </c>
      <c r="M695" s="11" t="s">
        <v>32</v>
      </c>
      <c r="N695" s="11" t="s">
        <v>893</v>
      </c>
      <c r="O695" s="11" t="s">
        <v>7403</v>
      </c>
      <c r="P695" s="11" t="s">
        <v>106</v>
      </c>
      <c r="Q695" s="11" t="s">
        <v>34</v>
      </c>
      <c r="R695" s="11" t="s">
        <v>107</v>
      </c>
      <c r="S695" s="11" t="s">
        <v>108</v>
      </c>
      <c r="T695" s="11" t="s">
        <v>109</v>
      </c>
      <c r="U695" s="12">
        <v>39995</v>
      </c>
      <c r="W695" s="11" t="s">
        <v>110</v>
      </c>
      <c r="X695" s="11" t="s">
        <v>29</v>
      </c>
      <c r="Y695" s="11" t="s">
        <v>29</v>
      </c>
      <c r="AB695" s="11" t="s">
        <v>3914</v>
      </c>
      <c r="AC695" s="11" t="s">
        <v>99</v>
      </c>
      <c r="AD695" s="11" t="s">
        <v>100</v>
      </c>
      <c r="AE695" s="11" t="s">
        <v>29</v>
      </c>
      <c r="AF695" s="11" t="s">
        <v>5826</v>
      </c>
      <c r="AG695" s="11" t="s">
        <v>6989</v>
      </c>
      <c r="AH695" s="11" t="s">
        <v>6975</v>
      </c>
      <c r="AI695" s="11" t="s">
        <v>6976</v>
      </c>
      <c r="AJ695" s="11" t="s">
        <v>7090</v>
      </c>
      <c r="AK695" s="11" t="s">
        <v>7082</v>
      </c>
      <c r="AL695" s="11" t="s">
        <v>7218</v>
      </c>
      <c r="AM695" s="11" t="s">
        <v>29</v>
      </c>
      <c r="AN695" s="11" t="s">
        <v>7655</v>
      </c>
      <c r="AO695" s="11" t="s">
        <v>7315</v>
      </c>
      <c r="AP695" s="11" t="s">
        <v>7323</v>
      </c>
      <c r="AQ695" s="11" t="s">
        <v>7314</v>
      </c>
    </row>
    <row r="696" spans="1:43" ht="30" x14ac:dyDescent="0.25">
      <c r="A696" s="10">
        <v>262</v>
      </c>
      <c r="B696" s="10">
        <v>1642</v>
      </c>
      <c r="C696" s="11" t="s">
        <v>6715</v>
      </c>
      <c r="D696" s="11" t="s">
        <v>4861</v>
      </c>
      <c r="E696" s="11" t="s">
        <v>29</v>
      </c>
      <c r="F696" s="11" t="s">
        <v>178</v>
      </c>
      <c r="G696" s="11" t="s">
        <v>27</v>
      </c>
      <c r="H696" s="11" t="s">
        <v>6671</v>
      </c>
      <c r="I696" s="11" t="s">
        <v>97</v>
      </c>
      <c r="J696" s="11" t="s">
        <v>3781</v>
      </c>
      <c r="K696" s="11" t="s">
        <v>2261</v>
      </c>
      <c r="L696" s="11" t="s">
        <v>2263</v>
      </c>
      <c r="M696" s="11" t="s">
        <v>7397</v>
      </c>
      <c r="N696" s="11" t="s">
        <v>7398</v>
      </c>
      <c r="O696" s="11" t="s">
        <v>4580</v>
      </c>
      <c r="P696" s="11" t="s">
        <v>2381</v>
      </c>
      <c r="Q696" s="11" t="s">
        <v>34</v>
      </c>
      <c r="R696" s="11" t="s">
        <v>131</v>
      </c>
      <c r="S696" s="11" t="s">
        <v>2382</v>
      </c>
      <c r="T696" s="11" t="s">
        <v>731</v>
      </c>
      <c r="U696" s="12">
        <v>40357</v>
      </c>
      <c r="W696" s="11" t="s">
        <v>2383</v>
      </c>
      <c r="X696" s="11" t="s">
        <v>29</v>
      </c>
      <c r="Y696" s="11" t="s">
        <v>29</v>
      </c>
      <c r="AB696" s="11" t="s">
        <v>4392</v>
      </c>
      <c r="AC696" s="11" t="s">
        <v>2262</v>
      </c>
      <c r="AD696" s="11" t="s">
        <v>4862</v>
      </c>
      <c r="AE696" s="11" t="s">
        <v>29</v>
      </c>
      <c r="AF696" s="11" t="s">
        <v>6083</v>
      </c>
      <c r="AG696" s="11" t="s">
        <v>343</v>
      </c>
      <c r="AH696" s="11" t="s">
        <v>6985</v>
      </c>
      <c r="AI696" s="11" t="s">
        <v>6983</v>
      </c>
      <c r="AJ696" s="11" t="s">
        <v>7081</v>
      </c>
      <c r="AK696" s="11" t="s">
        <v>7076</v>
      </c>
      <c r="AL696" s="11" t="s">
        <v>1407</v>
      </c>
      <c r="AM696" s="11" t="s">
        <v>29</v>
      </c>
      <c r="AN696" s="11" t="s">
        <v>2118</v>
      </c>
      <c r="AO696" s="11" t="s">
        <v>1407</v>
      </c>
      <c r="AP696" s="11" t="s">
        <v>29</v>
      </c>
      <c r="AQ696" s="11" t="s">
        <v>7329</v>
      </c>
    </row>
    <row r="697" spans="1:43" ht="30" x14ac:dyDescent="0.25">
      <c r="A697" s="10">
        <v>262</v>
      </c>
      <c r="B697" s="10">
        <v>1629</v>
      </c>
      <c r="C697" s="11" t="s">
        <v>6715</v>
      </c>
      <c r="D697" s="11" t="s">
        <v>4861</v>
      </c>
      <c r="E697" s="11" t="s">
        <v>29</v>
      </c>
      <c r="F697" s="11" t="s">
        <v>178</v>
      </c>
      <c r="G697" s="11" t="s">
        <v>27</v>
      </c>
      <c r="H697" s="11" t="s">
        <v>6671</v>
      </c>
      <c r="I697" s="11" t="s">
        <v>97</v>
      </c>
      <c r="J697" s="11" t="s">
        <v>3781</v>
      </c>
      <c r="K697" s="11" t="s">
        <v>2261</v>
      </c>
      <c r="L697" s="11" t="s">
        <v>2263</v>
      </c>
      <c r="M697" s="11" t="s">
        <v>7397</v>
      </c>
      <c r="N697" s="11" t="s">
        <v>7398</v>
      </c>
      <c r="O697" s="11" t="s">
        <v>4580</v>
      </c>
      <c r="P697" s="11" t="s">
        <v>2343</v>
      </c>
      <c r="Q697" s="11" t="s">
        <v>34</v>
      </c>
      <c r="R697" s="11" t="s">
        <v>2344</v>
      </c>
      <c r="S697" s="11" t="s">
        <v>2345</v>
      </c>
      <c r="T697" s="11" t="s">
        <v>2346</v>
      </c>
      <c r="U697" s="12">
        <v>42198</v>
      </c>
      <c r="W697" s="11" t="s">
        <v>2347</v>
      </c>
      <c r="X697" s="11" t="s">
        <v>29</v>
      </c>
      <c r="Y697" s="11" t="s">
        <v>29</v>
      </c>
      <c r="AB697" s="11" t="s">
        <v>4392</v>
      </c>
      <c r="AC697" s="11" t="s">
        <v>2262</v>
      </c>
      <c r="AD697" s="11" t="s">
        <v>4862</v>
      </c>
      <c r="AE697" s="11" t="s">
        <v>29</v>
      </c>
      <c r="AF697" s="11" t="s">
        <v>6083</v>
      </c>
      <c r="AG697" s="11" t="s">
        <v>343</v>
      </c>
      <c r="AH697" s="11" t="s">
        <v>6985</v>
      </c>
      <c r="AI697" s="11" t="s">
        <v>6983</v>
      </c>
      <c r="AJ697" s="11" t="s">
        <v>7081</v>
      </c>
      <c r="AK697" s="11" t="s">
        <v>7076</v>
      </c>
      <c r="AL697" s="11" t="s">
        <v>1407</v>
      </c>
      <c r="AM697" s="11" t="s">
        <v>29</v>
      </c>
      <c r="AN697" s="11" t="s">
        <v>2118</v>
      </c>
      <c r="AO697" s="11" t="s">
        <v>1407</v>
      </c>
      <c r="AP697" s="11" t="s">
        <v>29</v>
      </c>
      <c r="AQ697" s="11" t="s">
        <v>7329</v>
      </c>
    </row>
    <row r="698" spans="1:43" ht="30" x14ac:dyDescent="0.25">
      <c r="A698" s="10">
        <v>262</v>
      </c>
      <c r="B698" s="10">
        <v>1630</v>
      </c>
      <c r="C698" s="11" t="s">
        <v>6715</v>
      </c>
      <c r="D698" s="11" t="s">
        <v>4861</v>
      </c>
      <c r="E698" s="11" t="s">
        <v>29</v>
      </c>
      <c r="F698" s="11" t="s">
        <v>178</v>
      </c>
      <c r="G698" s="11" t="s">
        <v>27</v>
      </c>
      <c r="H698" s="11" t="s">
        <v>6671</v>
      </c>
      <c r="I698" s="11" t="s">
        <v>97</v>
      </c>
      <c r="J698" s="11" t="s">
        <v>3781</v>
      </c>
      <c r="K698" s="11" t="s">
        <v>2261</v>
      </c>
      <c r="L698" s="11" t="s">
        <v>2263</v>
      </c>
      <c r="M698" s="11" t="s">
        <v>7397</v>
      </c>
      <c r="N698" s="11" t="s">
        <v>7398</v>
      </c>
      <c r="O698" s="11" t="s">
        <v>4580</v>
      </c>
      <c r="P698" s="11" t="s">
        <v>2348</v>
      </c>
      <c r="Q698" s="11" t="s">
        <v>34</v>
      </c>
      <c r="R698" s="11" t="s">
        <v>2349</v>
      </c>
      <c r="S698" s="11" t="s">
        <v>2350</v>
      </c>
      <c r="T698" s="11" t="s">
        <v>29</v>
      </c>
      <c r="U698" s="12">
        <v>42125</v>
      </c>
      <c r="W698" s="11" t="s">
        <v>2351</v>
      </c>
      <c r="X698" s="11" t="s">
        <v>29</v>
      </c>
      <c r="Y698" s="11" t="s">
        <v>29</v>
      </c>
      <c r="AB698" s="11" t="s">
        <v>4392</v>
      </c>
      <c r="AC698" s="11" t="s">
        <v>2262</v>
      </c>
      <c r="AD698" s="11" t="s">
        <v>4862</v>
      </c>
      <c r="AE698" s="11" t="s">
        <v>29</v>
      </c>
      <c r="AF698" s="11" t="s">
        <v>6083</v>
      </c>
      <c r="AG698" s="11" t="s">
        <v>343</v>
      </c>
      <c r="AH698" s="11" t="s">
        <v>6985</v>
      </c>
      <c r="AI698" s="11" t="s">
        <v>6983</v>
      </c>
      <c r="AJ698" s="11" t="s">
        <v>7081</v>
      </c>
      <c r="AK698" s="11" t="s">
        <v>7076</v>
      </c>
      <c r="AL698" s="11" t="s">
        <v>1407</v>
      </c>
      <c r="AM698" s="11" t="s">
        <v>29</v>
      </c>
      <c r="AN698" s="11" t="s">
        <v>2118</v>
      </c>
      <c r="AO698" s="11" t="s">
        <v>1407</v>
      </c>
      <c r="AP698" s="11" t="s">
        <v>29</v>
      </c>
      <c r="AQ698" s="11" t="s">
        <v>7329</v>
      </c>
    </row>
    <row r="699" spans="1:43" ht="30" x14ac:dyDescent="0.25">
      <c r="A699" s="10">
        <v>262</v>
      </c>
      <c r="B699" s="10">
        <v>1631</v>
      </c>
      <c r="C699" s="11" t="s">
        <v>6715</v>
      </c>
      <c r="D699" s="11" t="s">
        <v>4861</v>
      </c>
      <c r="E699" s="11" t="s">
        <v>29</v>
      </c>
      <c r="F699" s="11" t="s">
        <v>178</v>
      </c>
      <c r="G699" s="11" t="s">
        <v>27</v>
      </c>
      <c r="H699" s="11" t="s">
        <v>6671</v>
      </c>
      <c r="I699" s="11" t="s">
        <v>97</v>
      </c>
      <c r="J699" s="11" t="s">
        <v>3781</v>
      </c>
      <c r="K699" s="11" t="s">
        <v>2261</v>
      </c>
      <c r="L699" s="11" t="s">
        <v>2263</v>
      </c>
      <c r="M699" s="11" t="s">
        <v>7397</v>
      </c>
      <c r="N699" s="11" t="s">
        <v>7398</v>
      </c>
      <c r="O699" s="11" t="s">
        <v>4580</v>
      </c>
      <c r="P699" s="11" t="s">
        <v>2352</v>
      </c>
      <c r="Q699" s="11" t="s">
        <v>34</v>
      </c>
      <c r="R699" s="11" t="s">
        <v>2353</v>
      </c>
      <c r="S699" s="11" t="s">
        <v>670</v>
      </c>
      <c r="T699" s="11" t="s">
        <v>29</v>
      </c>
      <c r="U699" s="12">
        <v>42036</v>
      </c>
      <c r="W699" s="11" t="s">
        <v>2354</v>
      </c>
      <c r="X699" s="11" t="s">
        <v>29</v>
      </c>
      <c r="Y699" s="11" t="s">
        <v>29</v>
      </c>
      <c r="AB699" s="11" t="s">
        <v>4392</v>
      </c>
      <c r="AC699" s="11" t="s">
        <v>2262</v>
      </c>
      <c r="AD699" s="11" t="s">
        <v>4862</v>
      </c>
      <c r="AE699" s="11" t="s">
        <v>29</v>
      </c>
      <c r="AF699" s="11" t="s">
        <v>6083</v>
      </c>
      <c r="AG699" s="11" t="s">
        <v>343</v>
      </c>
      <c r="AH699" s="11" t="s">
        <v>6985</v>
      </c>
      <c r="AI699" s="11" t="s">
        <v>6983</v>
      </c>
      <c r="AJ699" s="11" t="s">
        <v>7081</v>
      </c>
      <c r="AK699" s="11" t="s">
        <v>7076</v>
      </c>
      <c r="AL699" s="11" t="s">
        <v>1407</v>
      </c>
      <c r="AM699" s="11" t="s">
        <v>29</v>
      </c>
      <c r="AN699" s="11" t="s">
        <v>2118</v>
      </c>
      <c r="AO699" s="11" t="s">
        <v>1407</v>
      </c>
      <c r="AP699" s="11" t="s">
        <v>29</v>
      </c>
      <c r="AQ699" s="11" t="s">
        <v>7329</v>
      </c>
    </row>
    <row r="700" spans="1:43" ht="30" x14ac:dyDescent="0.25">
      <c r="A700" s="10">
        <v>262</v>
      </c>
      <c r="B700" s="10">
        <v>1632</v>
      </c>
      <c r="C700" s="11" t="s">
        <v>6715</v>
      </c>
      <c r="D700" s="11" t="s">
        <v>4861</v>
      </c>
      <c r="E700" s="11" t="s">
        <v>29</v>
      </c>
      <c r="F700" s="11" t="s">
        <v>178</v>
      </c>
      <c r="G700" s="11" t="s">
        <v>27</v>
      </c>
      <c r="H700" s="11" t="s">
        <v>6671</v>
      </c>
      <c r="I700" s="11" t="s">
        <v>97</v>
      </c>
      <c r="J700" s="11" t="s">
        <v>3781</v>
      </c>
      <c r="K700" s="11" t="s">
        <v>2261</v>
      </c>
      <c r="L700" s="11" t="s">
        <v>2263</v>
      </c>
      <c r="M700" s="11" t="s">
        <v>7397</v>
      </c>
      <c r="N700" s="11" t="s">
        <v>7398</v>
      </c>
      <c r="O700" s="11" t="s">
        <v>4580</v>
      </c>
      <c r="P700" s="11" t="s">
        <v>2355</v>
      </c>
      <c r="Q700" s="11" t="s">
        <v>34</v>
      </c>
      <c r="R700" s="11" t="s">
        <v>490</v>
      </c>
      <c r="S700" s="11" t="s">
        <v>2356</v>
      </c>
      <c r="T700" s="11" t="s">
        <v>2357</v>
      </c>
      <c r="U700" s="12">
        <v>39986</v>
      </c>
      <c r="W700" s="11" t="s">
        <v>2358</v>
      </c>
      <c r="X700" s="11" t="s">
        <v>29</v>
      </c>
      <c r="Y700" s="11" t="s">
        <v>29</v>
      </c>
      <c r="AB700" s="11" t="s">
        <v>4392</v>
      </c>
      <c r="AC700" s="11" t="s">
        <v>2262</v>
      </c>
      <c r="AD700" s="11" t="s">
        <v>4862</v>
      </c>
      <c r="AE700" s="11" t="s">
        <v>29</v>
      </c>
      <c r="AF700" s="11" t="s">
        <v>6083</v>
      </c>
      <c r="AG700" s="11" t="s">
        <v>343</v>
      </c>
      <c r="AH700" s="11" t="s">
        <v>6985</v>
      </c>
      <c r="AI700" s="11" t="s">
        <v>6983</v>
      </c>
      <c r="AJ700" s="11" t="s">
        <v>7081</v>
      </c>
      <c r="AK700" s="11" t="s">
        <v>7076</v>
      </c>
      <c r="AL700" s="11" t="s">
        <v>1407</v>
      </c>
      <c r="AM700" s="11" t="s">
        <v>29</v>
      </c>
      <c r="AN700" s="11" t="s">
        <v>2118</v>
      </c>
      <c r="AO700" s="11" t="s">
        <v>1407</v>
      </c>
      <c r="AP700" s="11" t="s">
        <v>29</v>
      </c>
      <c r="AQ700" s="11" t="s">
        <v>7329</v>
      </c>
    </row>
    <row r="701" spans="1:43" ht="30" x14ac:dyDescent="0.25">
      <c r="A701" s="10">
        <v>262</v>
      </c>
      <c r="B701" s="10">
        <v>1633</v>
      </c>
      <c r="C701" s="11" t="s">
        <v>6715</v>
      </c>
      <c r="D701" s="11" t="s">
        <v>4861</v>
      </c>
      <c r="E701" s="11" t="s">
        <v>29</v>
      </c>
      <c r="F701" s="11" t="s">
        <v>178</v>
      </c>
      <c r="G701" s="11" t="s">
        <v>27</v>
      </c>
      <c r="H701" s="11" t="s">
        <v>6671</v>
      </c>
      <c r="I701" s="11" t="s">
        <v>97</v>
      </c>
      <c r="J701" s="11" t="s">
        <v>3781</v>
      </c>
      <c r="K701" s="11" t="s">
        <v>2261</v>
      </c>
      <c r="L701" s="11" t="s">
        <v>2263</v>
      </c>
      <c r="M701" s="11" t="s">
        <v>7397</v>
      </c>
      <c r="N701" s="11" t="s">
        <v>7398</v>
      </c>
      <c r="O701" s="11" t="s">
        <v>4580</v>
      </c>
      <c r="P701" s="11" t="s">
        <v>2359</v>
      </c>
      <c r="Q701" s="11" t="s">
        <v>34</v>
      </c>
      <c r="R701" s="11" t="s">
        <v>748</v>
      </c>
      <c r="S701" s="11" t="s">
        <v>2360</v>
      </c>
      <c r="T701" s="11" t="s">
        <v>453</v>
      </c>
      <c r="U701" s="12">
        <v>39603</v>
      </c>
      <c r="W701" s="11" t="s">
        <v>2361</v>
      </c>
      <c r="X701" s="11" t="s">
        <v>29</v>
      </c>
      <c r="Y701" s="11" t="s">
        <v>29</v>
      </c>
      <c r="Z701" s="13"/>
      <c r="AB701" s="11" t="s">
        <v>4392</v>
      </c>
      <c r="AC701" s="11" t="s">
        <v>2262</v>
      </c>
      <c r="AD701" s="11" t="s">
        <v>4862</v>
      </c>
      <c r="AE701" s="11" t="s">
        <v>29</v>
      </c>
      <c r="AF701" s="11" t="s">
        <v>6083</v>
      </c>
      <c r="AG701" s="11" t="s">
        <v>343</v>
      </c>
      <c r="AH701" s="11" t="s">
        <v>6985</v>
      </c>
      <c r="AI701" s="11" t="s">
        <v>6983</v>
      </c>
      <c r="AJ701" s="11" t="s">
        <v>7081</v>
      </c>
      <c r="AK701" s="11" t="s">
        <v>7076</v>
      </c>
      <c r="AL701" s="11" t="s">
        <v>1407</v>
      </c>
      <c r="AM701" s="11" t="s">
        <v>29</v>
      </c>
      <c r="AN701" s="11" t="s">
        <v>2118</v>
      </c>
      <c r="AO701" s="11" t="s">
        <v>1407</v>
      </c>
      <c r="AP701" s="11" t="s">
        <v>29</v>
      </c>
      <c r="AQ701" s="11" t="s">
        <v>7329</v>
      </c>
    </row>
    <row r="702" spans="1:43" ht="30" x14ac:dyDescent="0.25">
      <c r="A702" s="10">
        <v>262</v>
      </c>
      <c r="B702" s="10">
        <v>1635</v>
      </c>
      <c r="C702" s="11" t="s">
        <v>6715</v>
      </c>
      <c r="D702" s="11" t="s">
        <v>4861</v>
      </c>
      <c r="E702" s="11" t="s">
        <v>29</v>
      </c>
      <c r="F702" s="11" t="s">
        <v>178</v>
      </c>
      <c r="G702" s="11" t="s">
        <v>27</v>
      </c>
      <c r="H702" s="11" t="s">
        <v>6671</v>
      </c>
      <c r="I702" s="11" t="s">
        <v>97</v>
      </c>
      <c r="J702" s="11" t="s">
        <v>3781</v>
      </c>
      <c r="K702" s="11" t="s">
        <v>2261</v>
      </c>
      <c r="L702" s="11" t="s">
        <v>2263</v>
      </c>
      <c r="M702" s="11" t="s">
        <v>7397</v>
      </c>
      <c r="N702" s="11" t="s">
        <v>7398</v>
      </c>
      <c r="O702" s="11" t="s">
        <v>4580</v>
      </c>
      <c r="P702" s="11" t="s">
        <v>2362</v>
      </c>
      <c r="Q702" s="11" t="s">
        <v>34</v>
      </c>
      <c r="R702" s="11" t="s">
        <v>2363</v>
      </c>
      <c r="S702" s="11" t="s">
        <v>2364</v>
      </c>
      <c r="T702" s="11" t="s">
        <v>317</v>
      </c>
      <c r="U702" s="12">
        <v>39788</v>
      </c>
      <c r="W702" s="11" t="s">
        <v>2365</v>
      </c>
      <c r="X702" s="11" t="s">
        <v>29</v>
      </c>
      <c r="Y702" s="11" t="s">
        <v>29</v>
      </c>
      <c r="AB702" s="11" t="s">
        <v>4392</v>
      </c>
      <c r="AC702" s="11" t="s">
        <v>2262</v>
      </c>
      <c r="AD702" s="11" t="s">
        <v>4862</v>
      </c>
      <c r="AE702" s="11" t="s">
        <v>29</v>
      </c>
      <c r="AF702" s="11" t="s">
        <v>6083</v>
      </c>
      <c r="AG702" s="11" t="s">
        <v>343</v>
      </c>
      <c r="AH702" s="11" t="s">
        <v>6985</v>
      </c>
      <c r="AI702" s="11" t="s">
        <v>6983</v>
      </c>
      <c r="AJ702" s="11" t="s">
        <v>7081</v>
      </c>
      <c r="AK702" s="11" t="s">
        <v>7076</v>
      </c>
      <c r="AL702" s="11" t="s">
        <v>1407</v>
      </c>
      <c r="AM702" s="11" t="s">
        <v>29</v>
      </c>
      <c r="AN702" s="11" t="s">
        <v>2118</v>
      </c>
      <c r="AO702" s="11" t="s">
        <v>1407</v>
      </c>
      <c r="AP702" s="11" t="s">
        <v>29</v>
      </c>
      <c r="AQ702" s="11" t="s">
        <v>7329</v>
      </c>
    </row>
    <row r="703" spans="1:43" ht="30" x14ac:dyDescent="0.25">
      <c r="A703" s="10">
        <v>262</v>
      </c>
      <c r="B703" s="10">
        <v>1636</v>
      </c>
      <c r="C703" s="11" t="s">
        <v>6715</v>
      </c>
      <c r="D703" s="11" t="s">
        <v>4861</v>
      </c>
      <c r="E703" s="11" t="s">
        <v>29</v>
      </c>
      <c r="F703" s="11" t="s">
        <v>178</v>
      </c>
      <c r="G703" s="11" t="s">
        <v>27</v>
      </c>
      <c r="H703" s="11" t="s">
        <v>6671</v>
      </c>
      <c r="I703" s="11" t="s">
        <v>97</v>
      </c>
      <c r="J703" s="11" t="s">
        <v>3781</v>
      </c>
      <c r="K703" s="11" t="s">
        <v>2261</v>
      </c>
      <c r="L703" s="11" t="s">
        <v>2263</v>
      </c>
      <c r="M703" s="11" t="s">
        <v>7397</v>
      </c>
      <c r="N703" s="11" t="s">
        <v>7398</v>
      </c>
      <c r="O703" s="11" t="s">
        <v>4580</v>
      </c>
      <c r="P703" s="11" t="s">
        <v>2366</v>
      </c>
      <c r="Q703" s="11" t="s">
        <v>34</v>
      </c>
      <c r="R703" s="11" t="s">
        <v>2367</v>
      </c>
      <c r="S703" s="11" t="s">
        <v>2368</v>
      </c>
      <c r="T703" s="11" t="s">
        <v>731</v>
      </c>
      <c r="U703" s="12">
        <v>39603</v>
      </c>
      <c r="W703" s="11" t="s">
        <v>2369</v>
      </c>
      <c r="X703" s="11" t="s">
        <v>29</v>
      </c>
      <c r="Y703" s="11" t="s">
        <v>29</v>
      </c>
      <c r="Z703" s="13"/>
      <c r="AB703" s="11" t="s">
        <v>4392</v>
      </c>
      <c r="AC703" s="11" t="s">
        <v>2262</v>
      </c>
      <c r="AD703" s="11" t="s">
        <v>4862</v>
      </c>
      <c r="AE703" s="11" t="s">
        <v>29</v>
      </c>
      <c r="AF703" s="11" t="s">
        <v>6083</v>
      </c>
      <c r="AG703" s="11" t="s">
        <v>343</v>
      </c>
      <c r="AH703" s="11" t="s">
        <v>6985</v>
      </c>
      <c r="AI703" s="11" t="s">
        <v>6983</v>
      </c>
      <c r="AJ703" s="11" t="s">
        <v>7081</v>
      </c>
      <c r="AK703" s="11" t="s">
        <v>7076</v>
      </c>
      <c r="AL703" s="11" t="s">
        <v>1407</v>
      </c>
      <c r="AM703" s="11" t="s">
        <v>29</v>
      </c>
      <c r="AN703" s="11" t="s">
        <v>2118</v>
      </c>
      <c r="AO703" s="11" t="s">
        <v>1407</v>
      </c>
      <c r="AP703" s="11" t="s">
        <v>29</v>
      </c>
      <c r="AQ703" s="11" t="s">
        <v>7329</v>
      </c>
    </row>
    <row r="704" spans="1:43" ht="30" x14ac:dyDescent="0.25">
      <c r="A704" s="10">
        <v>262</v>
      </c>
      <c r="B704" s="10">
        <v>1637</v>
      </c>
      <c r="C704" s="11" t="s">
        <v>6715</v>
      </c>
      <c r="D704" s="11" t="s">
        <v>4861</v>
      </c>
      <c r="E704" s="11" t="s">
        <v>29</v>
      </c>
      <c r="F704" s="11" t="s">
        <v>178</v>
      </c>
      <c r="G704" s="11" t="s">
        <v>27</v>
      </c>
      <c r="H704" s="11" t="s">
        <v>6671</v>
      </c>
      <c r="I704" s="11" t="s">
        <v>97</v>
      </c>
      <c r="J704" s="11" t="s">
        <v>3781</v>
      </c>
      <c r="K704" s="11" t="s">
        <v>2261</v>
      </c>
      <c r="L704" s="11" t="s">
        <v>2263</v>
      </c>
      <c r="M704" s="11" t="s">
        <v>7397</v>
      </c>
      <c r="N704" s="11" t="s">
        <v>7398</v>
      </c>
      <c r="O704" s="11" t="s">
        <v>4580</v>
      </c>
      <c r="P704" s="11" t="s">
        <v>2370</v>
      </c>
      <c r="Q704" s="11" t="s">
        <v>34</v>
      </c>
      <c r="R704" s="11" t="s">
        <v>2371</v>
      </c>
      <c r="S704" s="11" t="s">
        <v>2372</v>
      </c>
      <c r="T704" s="11" t="s">
        <v>752</v>
      </c>
      <c r="U704" s="12">
        <v>42036</v>
      </c>
      <c r="W704" s="11" t="s">
        <v>2373</v>
      </c>
      <c r="X704" s="11" t="s">
        <v>29</v>
      </c>
      <c r="Y704" s="11" t="s">
        <v>29</v>
      </c>
      <c r="AB704" s="11" t="s">
        <v>4392</v>
      </c>
      <c r="AC704" s="11" t="s">
        <v>2262</v>
      </c>
      <c r="AD704" s="11" t="s">
        <v>4862</v>
      </c>
      <c r="AE704" s="11" t="s">
        <v>29</v>
      </c>
      <c r="AF704" s="11" t="s">
        <v>6083</v>
      </c>
      <c r="AG704" s="11" t="s">
        <v>343</v>
      </c>
      <c r="AH704" s="11" t="s">
        <v>6985</v>
      </c>
      <c r="AI704" s="11" t="s">
        <v>6983</v>
      </c>
      <c r="AJ704" s="11" t="s">
        <v>7081</v>
      </c>
      <c r="AK704" s="11" t="s">
        <v>7076</v>
      </c>
      <c r="AL704" s="11" t="s">
        <v>1407</v>
      </c>
      <c r="AM704" s="11" t="s">
        <v>29</v>
      </c>
      <c r="AN704" s="11" t="s">
        <v>2118</v>
      </c>
      <c r="AO704" s="11" t="s">
        <v>1407</v>
      </c>
      <c r="AP704" s="11" t="s">
        <v>29</v>
      </c>
      <c r="AQ704" s="11" t="s">
        <v>7329</v>
      </c>
    </row>
    <row r="705" spans="1:43" ht="30" x14ac:dyDescent="0.25">
      <c r="A705" s="10">
        <v>262</v>
      </c>
      <c r="B705" s="10">
        <v>1641</v>
      </c>
      <c r="C705" s="11" t="s">
        <v>6715</v>
      </c>
      <c r="D705" s="11" t="s">
        <v>4861</v>
      </c>
      <c r="E705" s="11" t="s">
        <v>29</v>
      </c>
      <c r="F705" s="11" t="s">
        <v>178</v>
      </c>
      <c r="G705" s="11" t="s">
        <v>27</v>
      </c>
      <c r="H705" s="11" t="s">
        <v>6671</v>
      </c>
      <c r="I705" s="11" t="s">
        <v>97</v>
      </c>
      <c r="J705" s="11" t="s">
        <v>3781</v>
      </c>
      <c r="K705" s="11" t="s">
        <v>2261</v>
      </c>
      <c r="L705" s="11" t="s">
        <v>2263</v>
      </c>
      <c r="M705" s="11" t="s">
        <v>7397</v>
      </c>
      <c r="N705" s="11" t="s">
        <v>7398</v>
      </c>
      <c r="O705" s="11" t="s">
        <v>4580</v>
      </c>
      <c r="P705" s="11" t="s">
        <v>2378</v>
      </c>
      <c r="Q705" s="11" t="s">
        <v>34</v>
      </c>
      <c r="R705" s="11" t="s">
        <v>461</v>
      </c>
      <c r="S705" s="11" t="s">
        <v>2379</v>
      </c>
      <c r="T705" s="11" t="s">
        <v>375</v>
      </c>
      <c r="U705" s="12">
        <v>39630</v>
      </c>
      <c r="W705" s="11" t="s">
        <v>2380</v>
      </c>
      <c r="X705" s="11" t="s">
        <v>29</v>
      </c>
      <c r="Y705" s="11" t="s">
        <v>29</v>
      </c>
      <c r="AB705" s="11" t="s">
        <v>4392</v>
      </c>
      <c r="AC705" s="11" t="s">
        <v>2262</v>
      </c>
      <c r="AD705" s="11" t="s">
        <v>4862</v>
      </c>
      <c r="AE705" s="11" t="s">
        <v>29</v>
      </c>
      <c r="AF705" s="11" t="s">
        <v>6083</v>
      </c>
      <c r="AG705" s="11" t="s">
        <v>343</v>
      </c>
      <c r="AH705" s="11" t="s">
        <v>6985</v>
      </c>
      <c r="AI705" s="11" t="s">
        <v>6983</v>
      </c>
      <c r="AJ705" s="11" t="s">
        <v>7081</v>
      </c>
      <c r="AK705" s="11" t="s">
        <v>7076</v>
      </c>
      <c r="AL705" s="11" t="s">
        <v>1407</v>
      </c>
      <c r="AM705" s="11" t="s">
        <v>29</v>
      </c>
      <c r="AN705" s="11" t="s">
        <v>2118</v>
      </c>
      <c r="AO705" s="11" t="s">
        <v>1407</v>
      </c>
      <c r="AP705" s="11" t="s">
        <v>29</v>
      </c>
      <c r="AQ705" s="11" t="s">
        <v>7329</v>
      </c>
    </row>
    <row r="706" spans="1:43" ht="30" x14ac:dyDescent="0.25">
      <c r="A706" s="10">
        <v>262</v>
      </c>
      <c r="B706" s="10">
        <v>1626</v>
      </c>
      <c r="C706" s="11" t="s">
        <v>6715</v>
      </c>
      <c r="D706" s="11" t="s">
        <v>4861</v>
      </c>
      <c r="E706" s="11" t="s">
        <v>29</v>
      </c>
      <c r="F706" s="11" t="s">
        <v>178</v>
      </c>
      <c r="G706" s="11" t="s">
        <v>27</v>
      </c>
      <c r="H706" s="11" t="s">
        <v>6671</v>
      </c>
      <c r="I706" s="11" t="s">
        <v>97</v>
      </c>
      <c r="J706" s="11" t="s">
        <v>3781</v>
      </c>
      <c r="K706" s="11" t="s">
        <v>2261</v>
      </c>
      <c r="L706" s="11" t="s">
        <v>2263</v>
      </c>
      <c r="M706" s="11" t="s">
        <v>7397</v>
      </c>
      <c r="N706" s="11" t="s">
        <v>7398</v>
      </c>
      <c r="O706" s="11" t="s">
        <v>4580</v>
      </c>
      <c r="P706" s="11" t="s">
        <v>2334</v>
      </c>
      <c r="Q706" s="11" t="s">
        <v>34</v>
      </c>
      <c r="R706" s="11" t="s">
        <v>488</v>
      </c>
      <c r="S706" s="11" t="s">
        <v>2335</v>
      </c>
      <c r="T706" s="11" t="s">
        <v>467</v>
      </c>
      <c r="U706" s="12">
        <v>42125</v>
      </c>
      <c r="W706" s="11" t="s">
        <v>2336</v>
      </c>
      <c r="X706" s="11" t="s">
        <v>29</v>
      </c>
      <c r="Y706" s="11" t="s">
        <v>29</v>
      </c>
      <c r="AB706" s="11" t="s">
        <v>4392</v>
      </c>
      <c r="AC706" s="11" t="s">
        <v>2262</v>
      </c>
      <c r="AD706" s="11" t="s">
        <v>4862</v>
      </c>
      <c r="AE706" s="11" t="s">
        <v>29</v>
      </c>
      <c r="AF706" s="11" t="s">
        <v>6083</v>
      </c>
      <c r="AG706" s="11" t="s">
        <v>343</v>
      </c>
      <c r="AH706" s="11" t="s">
        <v>6985</v>
      </c>
      <c r="AI706" s="11" t="s">
        <v>6983</v>
      </c>
      <c r="AJ706" s="11" t="s">
        <v>7081</v>
      </c>
      <c r="AK706" s="11" t="s">
        <v>7076</v>
      </c>
      <c r="AL706" s="11" t="s">
        <v>1407</v>
      </c>
      <c r="AM706" s="11" t="s">
        <v>29</v>
      </c>
      <c r="AN706" s="11" t="s">
        <v>2118</v>
      </c>
      <c r="AO706" s="11" t="s">
        <v>1407</v>
      </c>
      <c r="AP706" s="11" t="s">
        <v>29</v>
      </c>
      <c r="AQ706" s="11" t="s">
        <v>7329</v>
      </c>
    </row>
    <row r="707" spans="1:43" ht="30" x14ac:dyDescent="0.25">
      <c r="A707" s="10">
        <v>262</v>
      </c>
      <c r="B707" s="10">
        <v>1643</v>
      </c>
      <c r="C707" s="11" t="s">
        <v>6715</v>
      </c>
      <c r="D707" s="11" t="s">
        <v>4861</v>
      </c>
      <c r="E707" s="11" t="s">
        <v>29</v>
      </c>
      <c r="F707" s="11" t="s">
        <v>178</v>
      </c>
      <c r="G707" s="11" t="s">
        <v>27</v>
      </c>
      <c r="H707" s="11" t="s">
        <v>6671</v>
      </c>
      <c r="I707" s="11" t="s">
        <v>97</v>
      </c>
      <c r="J707" s="11" t="s">
        <v>3781</v>
      </c>
      <c r="K707" s="11" t="s">
        <v>2261</v>
      </c>
      <c r="L707" s="11" t="s">
        <v>2263</v>
      </c>
      <c r="M707" s="11" t="s">
        <v>7397</v>
      </c>
      <c r="N707" s="11" t="s">
        <v>7398</v>
      </c>
      <c r="O707" s="11" t="s">
        <v>4580</v>
      </c>
      <c r="P707" s="11" t="s">
        <v>2384</v>
      </c>
      <c r="Q707" s="11" t="s">
        <v>34</v>
      </c>
      <c r="R707" s="11" t="s">
        <v>2385</v>
      </c>
      <c r="S707" s="11" t="s">
        <v>2386</v>
      </c>
      <c r="T707" s="11" t="s">
        <v>29</v>
      </c>
      <c r="U707" s="12">
        <v>40483</v>
      </c>
      <c r="W707" s="11" t="s">
        <v>2387</v>
      </c>
      <c r="X707" s="11" t="s">
        <v>29</v>
      </c>
      <c r="Y707" s="11" t="s">
        <v>29</v>
      </c>
      <c r="Z707" s="13"/>
      <c r="AB707" s="11" t="s">
        <v>4392</v>
      </c>
      <c r="AC707" s="11" t="s">
        <v>2262</v>
      </c>
      <c r="AD707" s="11" t="s">
        <v>4862</v>
      </c>
      <c r="AE707" s="11" t="s">
        <v>29</v>
      </c>
      <c r="AF707" s="11" t="s">
        <v>6083</v>
      </c>
      <c r="AG707" s="11" t="s">
        <v>343</v>
      </c>
      <c r="AH707" s="11" t="s">
        <v>6985</v>
      </c>
      <c r="AI707" s="11" t="s">
        <v>6983</v>
      </c>
      <c r="AJ707" s="11" t="s">
        <v>7081</v>
      </c>
      <c r="AK707" s="11" t="s">
        <v>7076</v>
      </c>
      <c r="AL707" s="11" t="s">
        <v>1407</v>
      </c>
      <c r="AM707" s="11" t="s">
        <v>29</v>
      </c>
      <c r="AN707" s="11" t="s">
        <v>2118</v>
      </c>
      <c r="AO707" s="11" t="s">
        <v>1407</v>
      </c>
      <c r="AP707" s="11" t="s">
        <v>29</v>
      </c>
      <c r="AQ707" s="11" t="s">
        <v>7329</v>
      </c>
    </row>
    <row r="708" spans="1:43" ht="30" x14ac:dyDescent="0.25">
      <c r="A708" s="10">
        <v>262</v>
      </c>
      <c r="B708" s="10">
        <v>1644</v>
      </c>
      <c r="C708" s="11" t="s">
        <v>6715</v>
      </c>
      <c r="D708" s="11" t="s">
        <v>4861</v>
      </c>
      <c r="E708" s="11" t="s">
        <v>29</v>
      </c>
      <c r="F708" s="11" t="s">
        <v>178</v>
      </c>
      <c r="G708" s="11" t="s">
        <v>27</v>
      </c>
      <c r="H708" s="11" t="s">
        <v>6671</v>
      </c>
      <c r="I708" s="11" t="s">
        <v>97</v>
      </c>
      <c r="J708" s="11" t="s">
        <v>3781</v>
      </c>
      <c r="K708" s="11" t="s">
        <v>2261</v>
      </c>
      <c r="L708" s="11" t="s">
        <v>2263</v>
      </c>
      <c r="M708" s="11" t="s">
        <v>7397</v>
      </c>
      <c r="N708" s="11" t="s">
        <v>7398</v>
      </c>
      <c r="O708" s="11" t="s">
        <v>4580</v>
      </c>
      <c r="P708" s="11" t="s">
        <v>2388</v>
      </c>
      <c r="Q708" s="11" t="s">
        <v>34</v>
      </c>
      <c r="R708" s="11" t="s">
        <v>545</v>
      </c>
      <c r="S708" s="11" t="s">
        <v>2389</v>
      </c>
      <c r="T708" s="11" t="s">
        <v>138</v>
      </c>
      <c r="U708" s="12">
        <v>39603</v>
      </c>
      <c r="W708" s="11" t="s">
        <v>2390</v>
      </c>
      <c r="X708" s="11" t="s">
        <v>29</v>
      </c>
      <c r="Y708" s="11" t="s">
        <v>29</v>
      </c>
      <c r="AB708" s="11" t="s">
        <v>4392</v>
      </c>
      <c r="AC708" s="11" t="s">
        <v>2262</v>
      </c>
      <c r="AD708" s="11" t="s">
        <v>4862</v>
      </c>
      <c r="AE708" s="11" t="s">
        <v>29</v>
      </c>
      <c r="AF708" s="11" t="s">
        <v>6083</v>
      </c>
      <c r="AG708" s="11" t="s">
        <v>343</v>
      </c>
      <c r="AH708" s="11" t="s">
        <v>6985</v>
      </c>
      <c r="AI708" s="11" t="s">
        <v>6983</v>
      </c>
      <c r="AJ708" s="11" t="s">
        <v>7081</v>
      </c>
      <c r="AK708" s="11" t="s">
        <v>7076</v>
      </c>
      <c r="AL708" s="11" t="s">
        <v>1407</v>
      </c>
      <c r="AM708" s="11" t="s">
        <v>29</v>
      </c>
      <c r="AN708" s="11" t="s">
        <v>2118</v>
      </c>
      <c r="AO708" s="11" t="s">
        <v>1407</v>
      </c>
      <c r="AP708" s="11" t="s">
        <v>29</v>
      </c>
      <c r="AQ708" s="11" t="s">
        <v>7329</v>
      </c>
    </row>
    <row r="709" spans="1:43" ht="30" x14ac:dyDescent="0.25">
      <c r="A709" s="10">
        <v>262</v>
      </c>
      <c r="B709" s="10">
        <v>1645</v>
      </c>
      <c r="C709" s="11" t="s">
        <v>6715</v>
      </c>
      <c r="D709" s="11" t="s">
        <v>4861</v>
      </c>
      <c r="E709" s="11" t="s">
        <v>29</v>
      </c>
      <c r="F709" s="11" t="s">
        <v>178</v>
      </c>
      <c r="G709" s="11" t="s">
        <v>27</v>
      </c>
      <c r="H709" s="11" t="s">
        <v>6671</v>
      </c>
      <c r="I709" s="11" t="s">
        <v>97</v>
      </c>
      <c r="J709" s="11" t="s">
        <v>3781</v>
      </c>
      <c r="K709" s="11" t="s">
        <v>2261</v>
      </c>
      <c r="L709" s="11" t="s">
        <v>2263</v>
      </c>
      <c r="M709" s="11" t="s">
        <v>7397</v>
      </c>
      <c r="N709" s="11" t="s">
        <v>7398</v>
      </c>
      <c r="O709" s="11" t="s">
        <v>4580</v>
      </c>
      <c r="P709" s="11" t="s">
        <v>2391</v>
      </c>
      <c r="Q709" s="11" t="s">
        <v>34</v>
      </c>
      <c r="R709" s="11" t="s">
        <v>1201</v>
      </c>
      <c r="S709" s="11" t="s">
        <v>1231</v>
      </c>
      <c r="T709" s="11" t="s">
        <v>107</v>
      </c>
      <c r="U709" s="12">
        <v>42191</v>
      </c>
      <c r="W709" s="11" t="s">
        <v>2392</v>
      </c>
      <c r="X709" s="11" t="s">
        <v>29</v>
      </c>
      <c r="Y709" s="11" t="s">
        <v>29</v>
      </c>
      <c r="AB709" s="11" t="s">
        <v>4392</v>
      </c>
      <c r="AC709" s="11" t="s">
        <v>2262</v>
      </c>
      <c r="AD709" s="11" t="s">
        <v>4862</v>
      </c>
      <c r="AE709" s="11" t="s">
        <v>29</v>
      </c>
      <c r="AF709" s="11" t="s">
        <v>6083</v>
      </c>
      <c r="AG709" s="11" t="s">
        <v>343</v>
      </c>
      <c r="AH709" s="11" t="s">
        <v>6985</v>
      </c>
      <c r="AI709" s="11" t="s">
        <v>6983</v>
      </c>
      <c r="AJ709" s="11" t="s">
        <v>7081</v>
      </c>
      <c r="AK709" s="11" t="s">
        <v>7076</v>
      </c>
      <c r="AL709" s="11" t="s">
        <v>1407</v>
      </c>
      <c r="AM709" s="11" t="s">
        <v>29</v>
      </c>
      <c r="AN709" s="11" t="s">
        <v>2118</v>
      </c>
      <c r="AO709" s="11" t="s">
        <v>1407</v>
      </c>
      <c r="AP709" s="11" t="s">
        <v>29</v>
      </c>
      <c r="AQ709" s="11" t="s">
        <v>7329</v>
      </c>
    </row>
    <row r="710" spans="1:43" ht="30" x14ac:dyDescent="0.25">
      <c r="A710" s="10">
        <v>262</v>
      </c>
      <c r="B710" s="10">
        <v>1646</v>
      </c>
      <c r="C710" s="11" t="s">
        <v>6715</v>
      </c>
      <c r="D710" s="11" t="s">
        <v>4861</v>
      </c>
      <c r="E710" s="11" t="s">
        <v>29</v>
      </c>
      <c r="F710" s="11" t="s">
        <v>178</v>
      </c>
      <c r="G710" s="11" t="s">
        <v>27</v>
      </c>
      <c r="H710" s="11" t="s">
        <v>6671</v>
      </c>
      <c r="I710" s="11" t="s">
        <v>97</v>
      </c>
      <c r="J710" s="11" t="s">
        <v>3781</v>
      </c>
      <c r="K710" s="11" t="s">
        <v>2261</v>
      </c>
      <c r="L710" s="11" t="s">
        <v>2263</v>
      </c>
      <c r="M710" s="11" t="s">
        <v>7397</v>
      </c>
      <c r="N710" s="11" t="s">
        <v>7398</v>
      </c>
      <c r="O710" s="11" t="s">
        <v>4580</v>
      </c>
      <c r="P710" s="11" t="s">
        <v>2393</v>
      </c>
      <c r="Q710" s="11" t="s">
        <v>34</v>
      </c>
      <c r="R710" s="11" t="s">
        <v>2394</v>
      </c>
      <c r="S710" s="11" t="s">
        <v>208</v>
      </c>
      <c r="T710" s="11" t="s">
        <v>317</v>
      </c>
      <c r="U710" s="12">
        <v>39603</v>
      </c>
      <c r="W710" s="11" t="s">
        <v>2395</v>
      </c>
      <c r="X710" s="11" t="s">
        <v>29</v>
      </c>
      <c r="Y710" s="11" t="s">
        <v>29</v>
      </c>
      <c r="AB710" s="11" t="s">
        <v>4392</v>
      </c>
      <c r="AC710" s="11" t="s">
        <v>2262</v>
      </c>
      <c r="AD710" s="11" t="s">
        <v>4862</v>
      </c>
      <c r="AE710" s="11" t="s">
        <v>29</v>
      </c>
      <c r="AF710" s="11" t="s">
        <v>6083</v>
      </c>
      <c r="AG710" s="11" t="s">
        <v>343</v>
      </c>
      <c r="AH710" s="11" t="s">
        <v>6985</v>
      </c>
      <c r="AI710" s="11" t="s">
        <v>6983</v>
      </c>
      <c r="AJ710" s="11" t="s">
        <v>7081</v>
      </c>
      <c r="AK710" s="11" t="s">
        <v>7076</v>
      </c>
      <c r="AL710" s="11" t="s">
        <v>1407</v>
      </c>
      <c r="AM710" s="11" t="s">
        <v>29</v>
      </c>
      <c r="AN710" s="11" t="s">
        <v>2118</v>
      </c>
      <c r="AO710" s="11" t="s">
        <v>1407</v>
      </c>
      <c r="AP710" s="11" t="s">
        <v>29</v>
      </c>
      <c r="AQ710" s="11" t="s">
        <v>7329</v>
      </c>
    </row>
    <row r="711" spans="1:43" ht="30" x14ac:dyDescent="0.25">
      <c r="A711" s="10">
        <v>262</v>
      </c>
      <c r="B711" s="10">
        <v>1647</v>
      </c>
      <c r="C711" s="11" t="s">
        <v>6715</v>
      </c>
      <c r="D711" s="11" t="s">
        <v>4861</v>
      </c>
      <c r="E711" s="11" t="s">
        <v>29</v>
      </c>
      <c r="F711" s="11" t="s">
        <v>178</v>
      </c>
      <c r="G711" s="11" t="s">
        <v>27</v>
      </c>
      <c r="H711" s="11" t="s">
        <v>6671</v>
      </c>
      <c r="I711" s="11" t="s">
        <v>97</v>
      </c>
      <c r="J711" s="11" t="s">
        <v>3781</v>
      </c>
      <c r="K711" s="11" t="s">
        <v>2261</v>
      </c>
      <c r="L711" s="11" t="s">
        <v>2263</v>
      </c>
      <c r="M711" s="11" t="s">
        <v>7397</v>
      </c>
      <c r="N711" s="11" t="s">
        <v>7398</v>
      </c>
      <c r="O711" s="11" t="s">
        <v>4580</v>
      </c>
      <c r="P711" s="11" t="s">
        <v>2396</v>
      </c>
      <c r="Q711" s="11" t="s">
        <v>34</v>
      </c>
      <c r="R711" s="11" t="s">
        <v>2397</v>
      </c>
      <c r="S711" s="11" t="s">
        <v>208</v>
      </c>
      <c r="T711" s="11" t="s">
        <v>1611</v>
      </c>
      <c r="U711" s="12">
        <v>42088</v>
      </c>
      <c r="W711" s="11" t="s">
        <v>2398</v>
      </c>
      <c r="X711" s="11" t="s">
        <v>29</v>
      </c>
      <c r="Y711" s="11" t="s">
        <v>29</v>
      </c>
      <c r="AB711" s="11" t="s">
        <v>4392</v>
      </c>
      <c r="AC711" s="11" t="s">
        <v>2262</v>
      </c>
      <c r="AD711" s="11" t="s">
        <v>4862</v>
      </c>
      <c r="AE711" s="11" t="s">
        <v>29</v>
      </c>
      <c r="AF711" s="11" t="s">
        <v>6083</v>
      </c>
      <c r="AG711" s="11" t="s">
        <v>343</v>
      </c>
      <c r="AH711" s="11" t="s">
        <v>6985</v>
      </c>
      <c r="AI711" s="11" t="s">
        <v>6983</v>
      </c>
      <c r="AJ711" s="11" t="s">
        <v>7081</v>
      </c>
      <c r="AK711" s="11" t="s">
        <v>7076</v>
      </c>
      <c r="AL711" s="11" t="s">
        <v>1407</v>
      </c>
      <c r="AM711" s="11" t="s">
        <v>29</v>
      </c>
      <c r="AN711" s="11" t="s">
        <v>2118</v>
      </c>
      <c r="AO711" s="11" t="s">
        <v>1407</v>
      </c>
      <c r="AP711" s="11" t="s">
        <v>29</v>
      </c>
      <c r="AQ711" s="11" t="s">
        <v>7329</v>
      </c>
    </row>
    <row r="712" spans="1:43" ht="30" x14ac:dyDescent="0.25">
      <c r="A712" s="10">
        <v>262</v>
      </c>
      <c r="B712" s="10">
        <v>1649</v>
      </c>
      <c r="C712" s="11" t="s">
        <v>6715</v>
      </c>
      <c r="D712" s="11" t="s">
        <v>4861</v>
      </c>
      <c r="E712" s="11" t="s">
        <v>29</v>
      </c>
      <c r="F712" s="11" t="s">
        <v>178</v>
      </c>
      <c r="G712" s="11" t="s">
        <v>27</v>
      </c>
      <c r="H712" s="11" t="s">
        <v>6671</v>
      </c>
      <c r="I712" s="11" t="s">
        <v>97</v>
      </c>
      <c r="J712" s="11" t="s">
        <v>3781</v>
      </c>
      <c r="K712" s="11" t="s">
        <v>2261</v>
      </c>
      <c r="L712" s="11" t="s">
        <v>2263</v>
      </c>
      <c r="M712" s="11" t="s">
        <v>7397</v>
      </c>
      <c r="N712" s="11" t="s">
        <v>7398</v>
      </c>
      <c r="O712" s="11" t="s">
        <v>4580</v>
      </c>
      <c r="P712" s="11" t="s">
        <v>2399</v>
      </c>
      <c r="Q712" s="11" t="s">
        <v>122</v>
      </c>
      <c r="R712" s="11" t="s">
        <v>2400</v>
      </c>
      <c r="S712" s="11" t="s">
        <v>2401</v>
      </c>
      <c r="T712" s="11" t="s">
        <v>29</v>
      </c>
      <c r="U712" s="12">
        <v>42036</v>
      </c>
      <c r="W712" s="11" t="s">
        <v>2402</v>
      </c>
      <c r="X712" s="11" t="s">
        <v>29</v>
      </c>
      <c r="Y712" s="11" t="s">
        <v>29</v>
      </c>
      <c r="AB712" s="11" t="s">
        <v>4392</v>
      </c>
      <c r="AC712" s="11" t="s">
        <v>2262</v>
      </c>
      <c r="AD712" s="11" t="s">
        <v>4862</v>
      </c>
      <c r="AE712" s="11" t="s">
        <v>29</v>
      </c>
      <c r="AF712" s="11" t="s">
        <v>6083</v>
      </c>
      <c r="AG712" s="11" t="s">
        <v>343</v>
      </c>
      <c r="AH712" s="11" t="s">
        <v>6985</v>
      </c>
      <c r="AI712" s="11" t="s">
        <v>6983</v>
      </c>
      <c r="AJ712" s="11" t="s">
        <v>7081</v>
      </c>
      <c r="AK712" s="11" t="s">
        <v>7076</v>
      </c>
      <c r="AL712" s="11" t="s">
        <v>1407</v>
      </c>
      <c r="AM712" s="11" t="s">
        <v>29</v>
      </c>
      <c r="AN712" s="11" t="s">
        <v>2118</v>
      </c>
      <c r="AO712" s="11" t="s">
        <v>1407</v>
      </c>
      <c r="AP712" s="11" t="s">
        <v>29</v>
      </c>
      <c r="AQ712" s="11" t="s">
        <v>7329</v>
      </c>
    </row>
    <row r="713" spans="1:43" ht="30" x14ac:dyDescent="0.25">
      <c r="A713" s="10">
        <v>262</v>
      </c>
      <c r="B713" s="10">
        <v>1606</v>
      </c>
      <c r="C713" s="11" t="s">
        <v>6715</v>
      </c>
      <c r="D713" s="11" t="s">
        <v>4861</v>
      </c>
      <c r="E713" s="11" t="s">
        <v>29</v>
      </c>
      <c r="F713" s="11" t="s">
        <v>178</v>
      </c>
      <c r="G713" s="11" t="s">
        <v>27</v>
      </c>
      <c r="H713" s="11" t="s">
        <v>6671</v>
      </c>
      <c r="I713" s="11" t="s">
        <v>97</v>
      </c>
      <c r="J713" s="11" t="s">
        <v>3781</v>
      </c>
      <c r="K713" s="11" t="s">
        <v>2261</v>
      </c>
      <c r="L713" s="11" t="s">
        <v>2263</v>
      </c>
      <c r="M713" s="11" t="s">
        <v>7397</v>
      </c>
      <c r="N713" s="11" t="s">
        <v>7398</v>
      </c>
      <c r="O713" s="11" t="s">
        <v>4580</v>
      </c>
      <c r="P713" s="11" t="s">
        <v>2276</v>
      </c>
      <c r="Q713" s="11" t="s">
        <v>34</v>
      </c>
      <c r="R713" s="11" t="s">
        <v>2277</v>
      </c>
      <c r="S713" s="11" t="s">
        <v>2278</v>
      </c>
      <c r="T713" s="11" t="s">
        <v>155</v>
      </c>
      <c r="U713" s="12">
        <v>39603</v>
      </c>
      <c r="W713" s="11" t="s">
        <v>2279</v>
      </c>
      <c r="X713" s="11" t="s">
        <v>29</v>
      </c>
      <c r="Y713" s="11" t="s">
        <v>29</v>
      </c>
      <c r="AB713" s="11" t="s">
        <v>4392</v>
      </c>
      <c r="AC713" s="11" t="s">
        <v>2262</v>
      </c>
      <c r="AD713" s="11" t="s">
        <v>4862</v>
      </c>
      <c r="AE713" s="11" t="s">
        <v>29</v>
      </c>
      <c r="AF713" s="11" t="s">
        <v>6083</v>
      </c>
      <c r="AG713" s="11" t="s">
        <v>343</v>
      </c>
      <c r="AH713" s="11" t="s">
        <v>6985</v>
      </c>
      <c r="AI713" s="11" t="s">
        <v>6983</v>
      </c>
      <c r="AJ713" s="11" t="s">
        <v>7081</v>
      </c>
      <c r="AK713" s="11" t="s">
        <v>7076</v>
      </c>
      <c r="AL713" s="11" t="s">
        <v>1407</v>
      </c>
      <c r="AM713" s="11" t="s">
        <v>29</v>
      </c>
      <c r="AN713" s="11" t="s">
        <v>2118</v>
      </c>
      <c r="AO713" s="11" t="s">
        <v>1407</v>
      </c>
      <c r="AP713" s="11" t="s">
        <v>29</v>
      </c>
      <c r="AQ713" s="11" t="s">
        <v>7329</v>
      </c>
    </row>
    <row r="714" spans="1:43" ht="30" x14ac:dyDescent="0.25">
      <c r="A714" s="10">
        <v>262</v>
      </c>
      <c r="B714" s="10">
        <v>1605</v>
      </c>
      <c r="C714" s="11" t="s">
        <v>6715</v>
      </c>
      <c r="D714" s="11" t="s">
        <v>4861</v>
      </c>
      <c r="E714" s="11" t="s">
        <v>29</v>
      </c>
      <c r="F714" s="11" t="s">
        <v>178</v>
      </c>
      <c r="G714" s="11" t="s">
        <v>27</v>
      </c>
      <c r="H714" s="11" t="s">
        <v>6671</v>
      </c>
      <c r="I714" s="11" t="s">
        <v>97</v>
      </c>
      <c r="J714" s="11" t="s">
        <v>3781</v>
      </c>
      <c r="K714" s="11" t="s">
        <v>2261</v>
      </c>
      <c r="L714" s="11" t="s">
        <v>2263</v>
      </c>
      <c r="M714" s="11" t="s">
        <v>7397</v>
      </c>
      <c r="N714" s="11" t="s">
        <v>7398</v>
      </c>
      <c r="O714" s="11" t="s">
        <v>4580</v>
      </c>
      <c r="P714" s="11" t="s">
        <v>2272</v>
      </c>
      <c r="Q714" s="11" t="s">
        <v>34</v>
      </c>
      <c r="R714" s="11" t="s">
        <v>2273</v>
      </c>
      <c r="S714" s="11" t="s">
        <v>2274</v>
      </c>
      <c r="T714" s="11" t="s">
        <v>1262</v>
      </c>
      <c r="U714" s="12">
        <v>41099</v>
      </c>
      <c r="W714" s="11" t="s">
        <v>2275</v>
      </c>
      <c r="X714" s="11" t="s">
        <v>29</v>
      </c>
      <c r="Y714" s="11" t="s">
        <v>29</v>
      </c>
      <c r="AB714" s="11" t="s">
        <v>4392</v>
      </c>
      <c r="AC714" s="11" t="s">
        <v>2262</v>
      </c>
      <c r="AD714" s="11" t="s">
        <v>4862</v>
      </c>
      <c r="AE714" s="11" t="s">
        <v>29</v>
      </c>
      <c r="AF714" s="11" t="s">
        <v>6083</v>
      </c>
      <c r="AG714" s="11" t="s">
        <v>343</v>
      </c>
      <c r="AH714" s="11" t="s">
        <v>6985</v>
      </c>
      <c r="AI714" s="11" t="s">
        <v>6983</v>
      </c>
      <c r="AJ714" s="11" t="s">
        <v>7081</v>
      </c>
      <c r="AK714" s="11" t="s">
        <v>7076</v>
      </c>
      <c r="AL714" s="11" t="s">
        <v>1407</v>
      </c>
      <c r="AM714" s="11" t="s">
        <v>29</v>
      </c>
      <c r="AN714" s="11" t="s">
        <v>2118</v>
      </c>
      <c r="AO714" s="11" t="s">
        <v>1407</v>
      </c>
      <c r="AP714" s="11" t="s">
        <v>29</v>
      </c>
      <c r="AQ714" s="11" t="s">
        <v>7329</v>
      </c>
    </row>
    <row r="715" spans="1:43" ht="30" x14ac:dyDescent="0.25">
      <c r="A715" s="10">
        <v>262</v>
      </c>
      <c r="B715" s="10">
        <v>1604</v>
      </c>
      <c r="C715" s="11" t="s">
        <v>6715</v>
      </c>
      <c r="D715" s="11" t="s">
        <v>4861</v>
      </c>
      <c r="E715" s="11" t="s">
        <v>29</v>
      </c>
      <c r="F715" s="11" t="s">
        <v>178</v>
      </c>
      <c r="G715" s="11" t="s">
        <v>27</v>
      </c>
      <c r="H715" s="11" t="s">
        <v>6671</v>
      </c>
      <c r="I715" s="11" t="s">
        <v>97</v>
      </c>
      <c r="J715" s="11" t="s">
        <v>3781</v>
      </c>
      <c r="K715" s="11" t="s">
        <v>2261</v>
      </c>
      <c r="L715" s="11" t="s">
        <v>2263</v>
      </c>
      <c r="M715" s="11" t="s">
        <v>7397</v>
      </c>
      <c r="N715" s="11" t="s">
        <v>7398</v>
      </c>
      <c r="O715" s="11" t="s">
        <v>4580</v>
      </c>
      <c r="P715" s="11" t="s">
        <v>2269</v>
      </c>
      <c r="Q715" s="11" t="s">
        <v>34</v>
      </c>
      <c r="R715" s="11" t="s">
        <v>276</v>
      </c>
      <c r="S715" s="11" t="s">
        <v>2270</v>
      </c>
      <c r="T715" s="11" t="s">
        <v>168</v>
      </c>
      <c r="U715" s="12">
        <v>40179</v>
      </c>
      <c r="W715" s="11" t="s">
        <v>2271</v>
      </c>
      <c r="X715" s="11" t="s">
        <v>29</v>
      </c>
      <c r="Y715" s="11" t="s">
        <v>29</v>
      </c>
      <c r="AB715" s="11" t="s">
        <v>4392</v>
      </c>
      <c r="AC715" s="11" t="s">
        <v>2262</v>
      </c>
      <c r="AD715" s="11" t="s">
        <v>4862</v>
      </c>
      <c r="AE715" s="11" t="s">
        <v>29</v>
      </c>
      <c r="AF715" s="11" t="s">
        <v>6083</v>
      </c>
      <c r="AG715" s="11" t="s">
        <v>343</v>
      </c>
      <c r="AH715" s="11" t="s">
        <v>6985</v>
      </c>
      <c r="AI715" s="11" t="s">
        <v>6983</v>
      </c>
      <c r="AJ715" s="11" t="s">
        <v>7081</v>
      </c>
      <c r="AK715" s="11" t="s">
        <v>7076</v>
      </c>
      <c r="AL715" s="11" t="s">
        <v>1407</v>
      </c>
      <c r="AM715" s="11" t="s">
        <v>29</v>
      </c>
      <c r="AN715" s="11" t="s">
        <v>2118</v>
      </c>
      <c r="AO715" s="11" t="s">
        <v>1407</v>
      </c>
      <c r="AP715" s="11" t="s">
        <v>29</v>
      </c>
      <c r="AQ715" s="11" t="s">
        <v>7329</v>
      </c>
    </row>
    <row r="716" spans="1:43" ht="30" x14ac:dyDescent="0.25">
      <c r="A716" s="10">
        <v>262</v>
      </c>
      <c r="B716" s="10">
        <v>1638</v>
      </c>
      <c r="C716" s="11" t="s">
        <v>6715</v>
      </c>
      <c r="D716" s="11" t="s">
        <v>4861</v>
      </c>
      <c r="E716" s="11" t="s">
        <v>29</v>
      </c>
      <c r="F716" s="11" t="s">
        <v>178</v>
      </c>
      <c r="G716" s="11" t="s">
        <v>27</v>
      </c>
      <c r="H716" s="11" t="s">
        <v>6671</v>
      </c>
      <c r="I716" s="11" t="s">
        <v>97</v>
      </c>
      <c r="J716" s="11" t="s">
        <v>3781</v>
      </c>
      <c r="K716" s="11" t="s">
        <v>2261</v>
      </c>
      <c r="L716" s="11" t="s">
        <v>2263</v>
      </c>
      <c r="M716" s="11" t="s">
        <v>7397</v>
      </c>
      <c r="N716" s="11" t="s">
        <v>7398</v>
      </c>
      <c r="O716" s="11" t="s">
        <v>4580</v>
      </c>
      <c r="P716" s="11" t="s">
        <v>2374</v>
      </c>
      <c r="Q716" s="11" t="s">
        <v>34</v>
      </c>
      <c r="R716" s="11" t="s">
        <v>2375</v>
      </c>
      <c r="S716" s="11" t="s">
        <v>2376</v>
      </c>
      <c r="T716" s="11" t="s">
        <v>29</v>
      </c>
      <c r="U716" s="12">
        <v>39804</v>
      </c>
      <c r="W716" s="11" t="s">
        <v>2377</v>
      </c>
      <c r="X716" s="11" t="s">
        <v>29</v>
      </c>
      <c r="Y716" s="11" t="s">
        <v>29</v>
      </c>
      <c r="AB716" s="11" t="s">
        <v>4392</v>
      </c>
      <c r="AC716" s="11" t="s">
        <v>2262</v>
      </c>
      <c r="AD716" s="11" t="s">
        <v>4862</v>
      </c>
      <c r="AE716" s="11" t="s">
        <v>29</v>
      </c>
      <c r="AF716" s="11" t="s">
        <v>6083</v>
      </c>
      <c r="AG716" s="11" t="s">
        <v>343</v>
      </c>
      <c r="AH716" s="11" t="s">
        <v>6985</v>
      </c>
      <c r="AI716" s="11" t="s">
        <v>6983</v>
      </c>
      <c r="AJ716" s="11" t="s">
        <v>7081</v>
      </c>
      <c r="AK716" s="11" t="s">
        <v>7076</v>
      </c>
      <c r="AL716" s="11" t="s">
        <v>1407</v>
      </c>
      <c r="AM716" s="11" t="s">
        <v>29</v>
      </c>
      <c r="AN716" s="11" t="s">
        <v>2118</v>
      </c>
      <c r="AO716" s="11" t="s">
        <v>1407</v>
      </c>
      <c r="AP716" s="11" t="s">
        <v>29</v>
      </c>
      <c r="AQ716" s="11" t="s">
        <v>7329</v>
      </c>
    </row>
    <row r="717" spans="1:43" ht="30" x14ac:dyDescent="0.25">
      <c r="A717" s="10">
        <v>262</v>
      </c>
      <c r="B717" s="10">
        <v>1609</v>
      </c>
      <c r="C717" s="11" t="s">
        <v>6715</v>
      </c>
      <c r="D717" s="11" t="s">
        <v>4861</v>
      </c>
      <c r="E717" s="11" t="s">
        <v>29</v>
      </c>
      <c r="F717" s="11" t="s">
        <v>178</v>
      </c>
      <c r="G717" s="11" t="s">
        <v>27</v>
      </c>
      <c r="H717" s="11" t="s">
        <v>6671</v>
      </c>
      <c r="I717" s="11" t="s">
        <v>97</v>
      </c>
      <c r="J717" s="11" t="s">
        <v>3781</v>
      </c>
      <c r="K717" s="11" t="s">
        <v>2261</v>
      </c>
      <c r="L717" s="11" t="s">
        <v>2263</v>
      </c>
      <c r="M717" s="11" t="s">
        <v>7397</v>
      </c>
      <c r="N717" s="11" t="s">
        <v>7398</v>
      </c>
      <c r="O717" s="11" t="s">
        <v>4580</v>
      </c>
      <c r="P717" s="11" t="s">
        <v>2286</v>
      </c>
      <c r="Q717" s="11" t="s">
        <v>34</v>
      </c>
      <c r="R717" s="11" t="s">
        <v>1187</v>
      </c>
      <c r="S717" s="11" t="s">
        <v>2287</v>
      </c>
      <c r="T717" s="11" t="s">
        <v>168</v>
      </c>
      <c r="U717" s="12">
        <v>39603</v>
      </c>
      <c r="W717" s="11" t="s">
        <v>2288</v>
      </c>
      <c r="X717" s="11" t="s">
        <v>29</v>
      </c>
      <c r="Y717" s="11" t="s">
        <v>29</v>
      </c>
      <c r="Z717" s="13"/>
      <c r="AB717" s="11" t="s">
        <v>4392</v>
      </c>
      <c r="AC717" s="11" t="s">
        <v>2262</v>
      </c>
      <c r="AD717" s="11" t="s">
        <v>4862</v>
      </c>
      <c r="AE717" s="11" t="s">
        <v>29</v>
      </c>
      <c r="AF717" s="11" t="s">
        <v>6083</v>
      </c>
      <c r="AG717" s="11" t="s">
        <v>343</v>
      </c>
      <c r="AH717" s="11" t="s">
        <v>6985</v>
      </c>
      <c r="AI717" s="11" t="s">
        <v>6983</v>
      </c>
      <c r="AJ717" s="11" t="s">
        <v>7081</v>
      </c>
      <c r="AK717" s="11" t="s">
        <v>7076</v>
      </c>
      <c r="AL717" s="11" t="s">
        <v>1407</v>
      </c>
      <c r="AM717" s="11" t="s">
        <v>29</v>
      </c>
      <c r="AN717" s="11" t="s">
        <v>2118</v>
      </c>
      <c r="AO717" s="11" t="s">
        <v>1407</v>
      </c>
      <c r="AP717" s="11" t="s">
        <v>29</v>
      </c>
      <c r="AQ717" s="11" t="s">
        <v>7329</v>
      </c>
    </row>
    <row r="718" spans="1:43" ht="30" x14ac:dyDescent="0.25">
      <c r="A718" s="10">
        <v>262</v>
      </c>
      <c r="B718" s="10">
        <v>1650</v>
      </c>
      <c r="C718" s="11" t="s">
        <v>6715</v>
      </c>
      <c r="D718" s="11" t="s">
        <v>4861</v>
      </c>
      <c r="E718" s="11" t="s">
        <v>29</v>
      </c>
      <c r="F718" s="11" t="s">
        <v>178</v>
      </c>
      <c r="G718" s="11" t="s">
        <v>27</v>
      </c>
      <c r="H718" s="11" t="s">
        <v>6671</v>
      </c>
      <c r="I718" s="11" t="s">
        <v>97</v>
      </c>
      <c r="J718" s="11" t="s">
        <v>3781</v>
      </c>
      <c r="K718" s="11" t="s">
        <v>2261</v>
      </c>
      <c r="L718" s="11" t="s">
        <v>2263</v>
      </c>
      <c r="M718" s="11" t="s">
        <v>7397</v>
      </c>
      <c r="N718" s="11" t="s">
        <v>7398</v>
      </c>
      <c r="O718" s="11" t="s">
        <v>4580</v>
      </c>
      <c r="P718" s="11" t="s">
        <v>2403</v>
      </c>
      <c r="Q718" s="11" t="s">
        <v>34</v>
      </c>
      <c r="R718" s="11" t="s">
        <v>1484</v>
      </c>
      <c r="S718" s="11" t="s">
        <v>2404</v>
      </c>
      <c r="T718" s="11" t="s">
        <v>29</v>
      </c>
      <c r="U718" s="12">
        <v>42158</v>
      </c>
      <c r="W718" s="11" t="s">
        <v>2405</v>
      </c>
      <c r="X718" s="11" t="s">
        <v>29</v>
      </c>
      <c r="Y718" s="11" t="s">
        <v>29</v>
      </c>
      <c r="AB718" s="11" t="s">
        <v>4392</v>
      </c>
      <c r="AC718" s="11" t="s">
        <v>2262</v>
      </c>
      <c r="AD718" s="11" t="s">
        <v>4862</v>
      </c>
      <c r="AE718" s="11" t="s">
        <v>29</v>
      </c>
      <c r="AF718" s="11" t="s">
        <v>6083</v>
      </c>
      <c r="AG718" s="11" t="s">
        <v>343</v>
      </c>
      <c r="AH718" s="11" t="s">
        <v>6985</v>
      </c>
      <c r="AI718" s="11" t="s">
        <v>6983</v>
      </c>
      <c r="AJ718" s="11" t="s">
        <v>7081</v>
      </c>
      <c r="AK718" s="11" t="s">
        <v>7076</v>
      </c>
      <c r="AL718" s="11" t="s">
        <v>1407</v>
      </c>
      <c r="AM718" s="11" t="s">
        <v>29</v>
      </c>
      <c r="AN718" s="11" t="s">
        <v>2118</v>
      </c>
      <c r="AO718" s="11" t="s">
        <v>1407</v>
      </c>
      <c r="AP718" s="11" t="s">
        <v>29</v>
      </c>
      <c r="AQ718" s="11" t="s">
        <v>7329</v>
      </c>
    </row>
    <row r="719" spans="1:43" ht="30" x14ac:dyDescent="0.25">
      <c r="A719" s="10">
        <v>262</v>
      </c>
      <c r="B719" s="10">
        <v>1680</v>
      </c>
      <c r="C719" s="11" t="s">
        <v>6715</v>
      </c>
      <c r="D719" s="11" t="s">
        <v>4861</v>
      </c>
      <c r="E719" s="11" t="s">
        <v>29</v>
      </c>
      <c r="F719" s="11" t="s">
        <v>178</v>
      </c>
      <c r="G719" s="11" t="s">
        <v>27</v>
      </c>
      <c r="H719" s="11" t="s">
        <v>6671</v>
      </c>
      <c r="I719" s="11" t="s">
        <v>97</v>
      </c>
      <c r="J719" s="11" t="s">
        <v>3781</v>
      </c>
      <c r="K719" s="11" t="s">
        <v>2261</v>
      </c>
      <c r="L719" s="11" t="s">
        <v>2263</v>
      </c>
      <c r="M719" s="11" t="s">
        <v>7397</v>
      </c>
      <c r="N719" s="11" t="s">
        <v>7398</v>
      </c>
      <c r="O719" s="11" t="s">
        <v>4580</v>
      </c>
      <c r="P719" s="11" t="s">
        <v>2497</v>
      </c>
      <c r="Q719" s="11" t="s">
        <v>34</v>
      </c>
      <c r="R719" s="11" t="s">
        <v>1141</v>
      </c>
      <c r="S719" s="11" t="s">
        <v>2498</v>
      </c>
      <c r="T719" s="11" t="s">
        <v>874</v>
      </c>
      <c r="U719" s="12">
        <v>39603</v>
      </c>
      <c r="W719" s="11" t="s">
        <v>2499</v>
      </c>
      <c r="X719" s="11" t="s">
        <v>29</v>
      </c>
      <c r="Y719" s="11" t="s">
        <v>29</v>
      </c>
      <c r="AB719" s="11" t="s">
        <v>4392</v>
      </c>
      <c r="AC719" s="11" t="s">
        <v>2262</v>
      </c>
      <c r="AD719" s="11" t="s">
        <v>4862</v>
      </c>
      <c r="AE719" s="11" t="s">
        <v>29</v>
      </c>
      <c r="AF719" s="11" t="s">
        <v>6083</v>
      </c>
      <c r="AG719" s="11" t="s">
        <v>343</v>
      </c>
      <c r="AH719" s="11" t="s">
        <v>6985</v>
      </c>
      <c r="AI719" s="11" t="s">
        <v>6983</v>
      </c>
      <c r="AJ719" s="11" t="s">
        <v>7081</v>
      </c>
      <c r="AK719" s="11" t="s">
        <v>7076</v>
      </c>
      <c r="AL719" s="11" t="s">
        <v>1407</v>
      </c>
      <c r="AM719" s="11" t="s">
        <v>29</v>
      </c>
      <c r="AN719" s="11" t="s">
        <v>2118</v>
      </c>
      <c r="AO719" s="11" t="s">
        <v>1407</v>
      </c>
      <c r="AP719" s="11" t="s">
        <v>29</v>
      </c>
      <c r="AQ719" s="11" t="s">
        <v>7329</v>
      </c>
    </row>
    <row r="720" spans="1:43" ht="30" x14ac:dyDescent="0.25">
      <c r="A720" s="10">
        <v>262</v>
      </c>
      <c r="B720" s="10">
        <v>1615</v>
      </c>
      <c r="C720" s="11" t="s">
        <v>6715</v>
      </c>
      <c r="D720" s="11" t="s">
        <v>4861</v>
      </c>
      <c r="E720" s="11" t="s">
        <v>29</v>
      </c>
      <c r="F720" s="11" t="s">
        <v>178</v>
      </c>
      <c r="G720" s="11" t="s">
        <v>27</v>
      </c>
      <c r="H720" s="11" t="s">
        <v>6671</v>
      </c>
      <c r="I720" s="11" t="s">
        <v>97</v>
      </c>
      <c r="J720" s="11" t="s">
        <v>3781</v>
      </c>
      <c r="K720" s="11" t="s">
        <v>2261</v>
      </c>
      <c r="L720" s="11" t="s">
        <v>2263</v>
      </c>
      <c r="M720" s="11" t="s">
        <v>7397</v>
      </c>
      <c r="N720" s="11" t="s">
        <v>7398</v>
      </c>
      <c r="O720" s="11" t="s">
        <v>4580</v>
      </c>
      <c r="P720" s="11" t="s">
        <v>2304</v>
      </c>
      <c r="Q720" s="11" t="s">
        <v>34</v>
      </c>
      <c r="R720" s="11" t="s">
        <v>2305</v>
      </c>
      <c r="S720" s="11" t="s">
        <v>2306</v>
      </c>
      <c r="T720" s="11" t="s">
        <v>29</v>
      </c>
      <c r="U720" s="12">
        <v>41834</v>
      </c>
      <c r="W720" s="11" t="s">
        <v>2307</v>
      </c>
      <c r="X720" s="11" t="s">
        <v>29</v>
      </c>
      <c r="Y720" s="11" t="s">
        <v>29</v>
      </c>
      <c r="AB720" s="11" t="s">
        <v>4392</v>
      </c>
      <c r="AC720" s="11" t="s">
        <v>2262</v>
      </c>
      <c r="AD720" s="11" t="s">
        <v>4862</v>
      </c>
      <c r="AE720" s="11" t="s">
        <v>29</v>
      </c>
      <c r="AF720" s="11" t="s">
        <v>6083</v>
      </c>
      <c r="AG720" s="11" t="s">
        <v>343</v>
      </c>
      <c r="AH720" s="11" t="s">
        <v>6985</v>
      </c>
      <c r="AI720" s="11" t="s">
        <v>6983</v>
      </c>
      <c r="AJ720" s="11" t="s">
        <v>7081</v>
      </c>
      <c r="AK720" s="11" t="s">
        <v>7076</v>
      </c>
      <c r="AL720" s="11" t="s">
        <v>1407</v>
      </c>
      <c r="AM720" s="11" t="s">
        <v>29</v>
      </c>
      <c r="AN720" s="11" t="s">
        <v>2118</v>
      </c>
      <c r="AO720" s="11" t="s">
        <v>1407</v>
      </c>
      <c r="AP720" s="11" t="s">
        <v>29</v>
      </c>
      <c r="AQ720" s="11" t="s">
        <v>7329</v>
      </c>
    </row>
    <row r="721" spans="1:43" ht="30" x14ac:dyDescent="0.25">
      <c r="A721" s="10">
        <v>262</v>
      </c>
      <c r="B721" s="10">
        <v>1614</v>
      </c>
      <c r="C721" s="11" t="s">
        <v>6715</v>
      </c>
      <c r="D721" s="11" t="s">
        <v>4861</v>
      </c>
      <c r="E721" s="11" t="s">
        <v>29</v>
      </c>
      <c r="F721" s="11" t="s">
        <v>178</v>
      </c>
      <c r="G721" s="11" t="s">
        <v>27</v>
      </c>
      <c r="H721" s="11" t="s">
        <v>6671</v>
      </c>
      <c r="I721" s="11" t="s">
        <v>97</v>
      </c>
      <c r="J721" s="11" t="s">
        <v>3781</v>
      </c>
      <c r="K721" s="11" t="s">
        <v>2261</v>
      </c>
      <c r="L721" s="11" t="s">
        <v>2263</v>
      </c>
      <c r="M721" s="11" t="s">
        <v>7397</v>
      </c>
      <c r="N721" s="11" t="s">
        <v>7398</v>
      </c>
      <c r="O721" s="11" t="s">
        <v>4580</v>
      </c>
      <c r="P721" s="11" t="s">
        <v>2300</v>
      </c>
      <c r="Q721" s="11" t="s">
        <v>34</v>
      </c>
      <c r="R721" s="11" t="s">
        <v>2301</v>
      </c>
      <c r="S721" s="11" t="s">
        <v>2302</v>
      </c>
      <c r="T721" s="11" t="s">
        <v>29</v>
      </c>
      <c r="U721" s="12">
        <v>39603</v>
      </c>
      <c r="W721" s="11" t="s">
        <v>2303</v>
      </c>
      <c r="X721" s="11" t="s">
        <v>29</v>
      </c>
      <c r="Y721" s="11" t="s">
        <v>29</v>
      </c>
      <c r="AB721" s="11" t="s">
        <v>4392</v>
      </c>
      <c r="AC721" s="11" t="s">
        <v>2262</v>
      </c>
      <c r="AD721" s="11" t="s">
        <v>4862</v>
      </c>
      <c r="AE721" s="11" t="s">
        <v>29</v>
      </c>
      <c r="AF721" s="11" t="s">
        <v>6083</v>
      </c>
      <c r="AG721" s="11" t="s">
        <v>343</v>
      </c>
      <c r="AH721" s="11" t="s">
        <v>6985</v>
      </c>
      <c r="AI721" s="11" t="s">
        <v>6983</v>
      </c>
      <c r="AJ721" s="11" t="s">
        <v>7081</v>
      </c>
      <c r="AK721" s="11" t="s">
        <v>7076</v>
      </c>
      <c r="AL721" s="11" t="s">
        <v>1407</v>
      </c>
      <c r="AM721" s="11" t="s">
        <v>29</v>
      </c>
      <c r="AN721" s="11" t="s">
        <v>2118</v>
      </c>
      <c r="AO721" s="11" t="s">
        <v>1407</v>
      </c>
      <c r="AP721" s="11" t="s">
        <v>29</v>
      </c>
      <c r="AQ721" s="11" t="s">
        <v>7329</v>
      </c>
    </row>
    <row r="722" spans="1:43" ht="30" x14ac:dyDescent="0.25">
      <c r="A722" s="10">
        <v>262</v>
      </c>
      <c r="B722" s="10">
        <v>1613</v>
      </c>
      <c r="C722" s="11" t="s">
        <v>6715</v>
      </c>
      <c r="D722" s="11" t="s">
        <v>4861</v>
      </c>
      <c r="E722" s="11" t="s">
        <v>29</v>
      </c>
      <c r="F722" s="11" t="s">
        <v>178</v>
      </c>
      <c r="G722" s="11" t="s">
        <v>27</v>
      </c>
      <c r="H722" s="11" t="s">
        <v>6671</v>
      </c>
      <c r="I722" s="11" t="s">
        <v>97</v>
      </c>
      <c r="J722" s="11" t="s">
        <v>3781</v>
      </c>
      <c r="K722" s="11" t="s">
        <v>2261</v>
      </c>
      <c r="L722" s="11" t="s">
        <v>2263</v>
      </c>
      <c r="M722" s="11" t="s">
        <v>7397</v>
      </c>
      <c r="N722" s="11" t="s">
        <v>7398</v>
      </c>
      <c r="O722" s="11" t="s">
        <v>4580</v>
      </c>
      <c r="P722" s="11" t="s">
        <v>2297</v>
      </c>
      <c r="Q722" s="11" t="s">
        <v>34</v>
      </c>
      <c r="R722" s="11" t="s">
        <v>488</v>
      </c>
      <c r="S722" s="11" t="s">
        <v>2298</v>
      </c>
      <c r="T722" s="11" t="s">
        <v>407</v>
      </c>
      <c r="U722" s="12">
        <v>42036</v>
      </c>
      <c r="W722" s="11" t="s">
        <v>2299</v>
      </c>
      <c r="X722" s="11" t="s">
        <v>29</v>
      </c>
      <c r="Y722" s="11" t="s">
        <v>29</v>
      </c>
      <c r="AB722" s="11" t="s">
        <v>4392</v>
      </c>
      <c r="AC722" s="11" t="s">
        <v>2262</v>
      </c>
      <c r="AD722" s="11" t="s">
        <v>4862</v>
      </c>
      <c r="AE722" s="11" t="s">
        <v>29</v>
      </c>
      <c r="AF722" s="11" t="s">
        <v>6083</v>
      </c>
      <c r="AG722" s="11" t="s">
        <v>343</v>
      </c>
      <c r="AH722" s="11" t="s">
        <v>6985</v>
      </c>
      <c r="AI722" s="11" t="s">
        <v>6983</v>
      </c>
      <c r="AJ722" s="11" t="s">
        <v>7081</v>
      </c>
      <c r="AK722" s="11" t="s">
        <v>7076</v>
      </c>
      <c r="AL722" s="11" t="s">
        <v>1407</v>
      </c>
      <c r="AM722" s="11" t="s">
        <v>29</v>
      </c>
      <c r="AN722" s="11" t="s">
        <v>2118</v>
      </c>
      <c r="AO722" s="11" t="s">
        <v>1407</v>
      </c>
      <c r="AP722" s="11" t="s">
        <v>29</v>
      </c>
      <c r="AQ722" s="11" t="s">
        <v>7329</v>
      </c>
    </row>
    <row r="723" spans="1:43" ht="30" x14ac:dyDescent="0.25">
      <c r="A723" s="10">
        <v>262</v>
      </c>
      <c r="B723" s="10">
        <v>1612</v>
      </c>
      <c r="C723" s="11" t="s">
        <v>6715</v>
      </c>
      <c r="D723" s="11" t="s">
        <v>4861</v>
      </c>
      <c r="E723" s="11" t="s">
        <v>29</v>
      </c>
      <c r="F723" s="11" t="s">
        <v>178</v>
      </c>
      <c r="G723" s="11" t="s">
        <v>27</v>
      </c>
      <c r="H723" s="11" t="s">
        <v>6671</v>
      </c>
      <c r="I723" s="11" t="s">
        <v>97</v>
      </c>
      <c r="J723" s="11" t="s">
        <v>3781</v>
      </c>
      <c r="K723" s="11" t="s">
        <v>2261</v>
      </c>
      <c r="L723" s="11" t="s">
        <v>2263</v>
      </c>
      <c r="M723" s="11" t="s">
        <v>7397</v>
      </c>
      <c r="N723" s="11" t="s">
        <v>7398</v>
      </c>
      <c r="O723" s="11" t="s">
        <v>4580</v>
      </c>
      <c r="P723" s="11" t="s">
        <v>2294</v>
      </c>
      <c r="Q723" s="11" t="s">
        <v>34</v>
      </c>
      <c r="R723" s="11" t="s">
        <v>1346</v>
      </c>
      <c r="S723" s="11" t="s">
        <v>2295</v>
      </c>
      <c r="T723" s="11" t="s">
        <v>461</v>
      </c>
      <c r="U723" s="12">
        <v>39995</v>
      </c>
      <c r="W723" s="11" t="s">
        <v>2296</v>
      </c>
      <c r="X723" s="11" t="s">
        <v>29</v>
      </c>
      <c r="Y723" s="11" t="s">
        <v>29</v>
      </c>
      <c r="AB723" s="11" t="s">
        <v>4392</v>
      </c>
      <c r="AC723" s="11" t="s">
        <v>2262</v>
      </c>
      <c r="AD723" s="11" t="s">
        <v>4862</v>
      </c>
      <c r="AE723" s="11" t="s">
        <v>29</v>
      </c>
      <c r="AF723" s="11" t="s">
        <v>6083</v>
      </c>
      <c r="AG723" s="11" t="s">
        <v>343</v>
      </c>
      <c r="AH723" s="11" t="s">
        <v>6985</v>
      </c>
      <c r="AI723" s="11" t="s">
        <v>6983</v>
      </c>
      <c r="AJ723" s="11" t="s">
        <v>7081</v>
      </c>
      <c r="AK723" s="11" t="s">
        <v>7076</v>
      </c>
      <c r="AL723" s="11" t="s">
        <v>1407</v>
      </c>
      <c r="AM723" s="11" t="s">
        <v>29</v>
      </c>
      <c r="AN723" s="11" t="s">
        <v>2118</v>
      </c>
      <c r="AO723" s="11" t="s">
        <v>1407</v>
      </c>
      <c r="AP723" s="11" t="s">
        <v>29</v>
      </c>
      <c r="AQ723" s="11" t="s">
        <v>7329</v>
      </c>
    </row>
    <row r="724" spans="1:43" ht="30" x14ac:dyDescent="0.25">
      <c r="A724" s="10">
        <v>262</v>
      </c>
      <c r="B724" s="10">
        <v>1611</v>
      </c>
      <c r="C724" s="11" t="s">
        <v>6715</v>
      </c>
      <c r="D724" s="11" t="s">
        <v>4861</v>
      </c>
      <c r="E724" s="11" t="s">
        <v>29</v>
      </c>
      <c r="F724" s="11" t="s">
        <v>178</v>
      </c>
      <c r="G724" s="11" t="s">
        <v>27</v>
      </c>
      <c r="H724" s="11" t="s">
        <v>6671</v>
      </c>
      <c r="I724" s="11" t="s">
        <v>97</v>
      </c>
      <c r="J724" s="11" t="s">
        <v>3781</v>
      </c>
      <c r="K724" s="11" t="s">
        <v>2261</v>
      </c>
      <c r="L724" s="11" t="s">
        <v>2263</v>
      </c>
      <c r="M724" s="11" t="s">
        <v>7397</v>
      </c>
      <c r="N724" s="11" t="s">
        <v>7398</v>
      </c>
      <c r="O724" s="11" t="s">
        <v>4580</v>
      </c>
      <c r="P724" s="11" t="s">
        <v>2289</v>
      </c>
      <c r="Q724" s="11" t="s">
        <v>34</v>
      </c>
      <c r="R724" s="11" t="s">
        <v>2290</v>
      </c>
      <c r="S724" s="11" t="s">
        <v>2291</v>
      </c>
      <c r="T724" s="11" t="s">
        <v>2292</v>
      </c>
      <c r="U724" s="12">
        <v>40360</v>
      </c>
      <c r="W724" s="11" t="s">
        <v>2293</v>
      </c>
      <c r="X724" s="11" t="s">
        <v>29</v>
      </c>
      <c r="Y724" s="11" t="s">
        <v>29</v>
      </c>
      <c r="AB724" s="11" t="s">
        <v>4392</v>
      </c>
      <c r="AC724" s="11" t="s">
        <v>2262</v>
      </c>
      <c r="AD724" s="11" t="s">
        <v>4862</v>
      </c>
      <c r="AE724" s="11" t="s">
        <v>29</v>
      </c>
      <c r="AF724" s="11" t="s">
        <v>6083</v>
      </c>
      <c r="AG724" s="11" t="s">
        <v>343</v>
      </c>
      <c r="AH724" s="11" t="s">
        <v>6985</v>
      </c>
      <c r="AI724" s="11" t="s">
        <v>6983</v>
      </c>
      <c r="AJ724" s="11" t="s">
        <v>7081</v>
      </c>
      <c r="AK724" s="11" t="s">
        <v>7076</v>
      </c>
      <c r="AL724" s="11" t="s">
        <v>1407</v>
      </c>
      <c r="AM724" s="11" t="s">
        <v>29</v>
      </c>
      <c r="AN724" s="11" t="s">
        <v>2118</v>
      </c>
      <c r="AO724" s="11" t="s">
        <v>1407</v>
      </c>
      <c r="AP724" s="11" t="s">
        <v>29</v>
      </c>
      <c r="AQ724" s="11" t="s">
        <v>7329</v>
      </c>
    </row>
    <row r="725" spans="1:43" ht="30" x14ac:dyDescent="0.25">
      <c r="A725" s="10">
        <v>262</v>
      </c>
      <c r="B725" s="10">
        <v>1617</v>
      </c>
      <c r="C725" s="11" t="s">
        <v>6715</v>
      </c>
      <c r="D725" s="11" t="s">
        <v>4861</v>
      </c>
      <c r="E725" s="11" t="s">
        <v>29</v>
      </c>
      <c r="F725" s="11" t="s">
        <v>178</v>
      </c>
      <c r="G725" s="11" t="s">
        <v>27</v>
      </c>
      <c r="H725" s="11" t="s">
        <v>6671</v>
      </c>
      <c r="I725" s="11" t="s">
        <v>97</v>
      </c>
      <c r="J725" s="11" t="s">
        <v>3781</v>
      </c>
      <c r="K725" s="11" t="s">
        <v>2261</v>
      </c>
      <c r="L725" s="11" t="s">
        <v>2263</v>
      </c>
      <c r="M725" s="11" t="s">
        <v>7397</v>
      </c>
      <c r="N725" s="11" t="s">
        <v>7398</v>
      </c>
      <c r="O725" s="11" t="s">
        <v>4580</v>
      </c>
      <c r="P725" s="11" t="s">
        <v>2308</v>
      </c>
      <c r="Q725" s="11" t="s">
        <v>34</v>
      </c>
      <c r="R725" s="11" t="s">
        <v>2309</v>
      </c>
      <c r="S725" s="11" t="s">
        <v>2310</v>
      </c>
      <c r="T725" s="11" t="s">
        <v>2290</v>
      </c>
      <c r="U725" s="12">
        <v>42036</v>
      </c>
      <c r="W725" s="11" t="s">
        <v>2311</v>
      </c>
      <c r="X725" s="11" t="s">
        <v>29</v>
      </c>
      <c r="Y725" s="11" t="s">
        <v>29</v>
      </c>
      <c r="AB725" s="11" t="s">
        <v>4392</v>
      </c>
      <c r="AC725" s="11" t="s">
        <v>2262</v>
      </c>
      <c r="AD725" s="11" t="s">
        <v>4862</v>
      </c>
      <c r="AE725" s="11" t="s">
        <v>29</v>
      </c>
      <c r="AF725" s="11" t="s">
        <v>6083</v>
      </c>
      <c r="AG725" s="11" t="s">
        <v>343</v>
      </c>
      <c r="AH725" s="11" t="s">
        <v>6985</v>
      </c>
      <c r="AI725" s="11" t="s">
        <v>6983</v>
      </c>
      <c r="AJ725" s="11" t="s">
        <v>7081</v>
      </c>
      <c r="AK725" s="11" t="s">
        <v>7076</v>
      </c>
      <c r="AL725" s="11" t="s">
        <v>1407</v>
      </c>
      <c r="AM725" s="11" t="s">
        <v>29</v>
      </c>
      <c r="AN725" s="11" t="s">
        <v>2118</v>
      </c>
      <c r="AO725" s="11" t="s">
        <v>1407</v>
      </c>
      <c r="AP725" s="11" t="s">
        <v>29</v>
      </c>
      <c r="AQ725" s="11" t="s">
        <v>7329</v>
      </c>
    </row>
    <row r="726" spans="1:43" ht="30" x14ac:dyDescent="0.25">
      <c r="A726" s="10">
        <v>262</v>
      </c>
      <c r="B726" s="10">
        <v>1628</v>
      </c>
      <c r="C726" s="11" t="s">
        <v>6715</v>
      </c>
      <c r="D726" s="11" t="s">
        <v>4861</v>
      </c>
      <c r="E726" s="11" t="s">
        <v>29</v>
      </c>
      <c r="F726" s="11" t="s">
        <v>178</v>
      </c>
      <c r="G726" s="11" t="s">
        <v>27</v>
      </c>
      <c r="H726" s="11" t="s">
        <v>6671</v>
      </c>
      <c r="I726" s="11" t="s">
        <v>97</v>
      </c>
      <c r="J726" s="11" t="s">
        <v>3781</v>
      </c>
      <c r="K726" s="11" t="s">
        <v>2261</v>
      </c>
      <c r="L726" s="11" t="s">
        <v>2263</v>
      </c>
      <c r="M726" s="11" t="s">
        <v>7397</v>
      </c>
      <c r="N726" s="11" t="s">
        <v>7398</v>
      </c>
      <c r="O726" s="11" t="s">
        <v>4580</v>
      </c>
      <c r="P726" s="11" t="s">
        <v>2340</v>
      </c>
      <c r="Q726" s="11" t="s">
        <v>122</v>
      </c>
      <c r="R726" s="11" t="s">
        <v>375</v>
      </c>
      <c r="S726" s="11" t="s">
        <v>2341</v>
      </c>
      <c r="T726" s="11" t="s">
        <v>317</v>
      </c>
      <c r="U726" s="12">
        <v>39603</v>
      </c>
      <c r="W726" s="11" t="s">
        <v>2342</v>
      </c>
      <c r="X726" s="11" t="s">
        <v>29</v>
      </c>
      <c r="Y726" s="11" t="s">
        <v>29</v>
      </c>
      <c r="AB726" s="11" t="s">
        <v>4392</v>
      </c>
      <c r="AC726" s="11" t="s">
        <v>2262</v>
      </c>
      <c r="AD726" s="11" t="s">
        <v>4862</v>
      </c>
      <c r="AE726" s="11" t="s">
        <v>29</v>
      </c>
      <c r="AF726" s="11" t="s">
        <v>6083</v>
      </c>
      <c r="AG726" s="11" t="s">
        <v>343</v>
      </c>
      <c r="AH726" s="11" t="s">
        <v>6985</v>
      </c>
      <c r="AI726" s="11" t="s">
        <v>6983</v>
      </c>
      <c r="AJ726" s="11" t="s">
        <v>7081</v>
      </c>
      <c r="AK726" s="11" t="s">
        <v>7076</v>
      </c>
      <c r="AL726" s="11" t="s">
        <v>1407</v>
      </c>
      <c r="AM726" s="11" t="s">
        <v>29</v>
      </c>
      <c r="AN726" s="11" t="s">
        <v>2118</v>
      </c>
      <c r="AO726" s="11" t="s">
        <v>1407</v>
      </c>
      <c r="AP726" s="11" t="s">
        <v>29</v>
      </c>
      <c r="AQ726" s="11" t="s">
        <v>7329</v>
      </c>
    </row>
    <row r="727" spans="1:43" ht="30" x14ac:dyDescent="0.25">
      <c r="A727" s="10">
        <v>262</v>
      </c>
      <c r="B727" s="10">
        <v>1602</v>
      </c>
      <c r="C727" s="11" t="s">
        <v>6715</v>
      </c>
      <c r="D727" s="11" t="s">
        <v>4861</v>
      </c>
      <c r="E727" s="11" t="s">
        <v>29</v>
      </c>
      <c r="F727" s="11" t="s">
        <v>178</v>
      </c>
      <c r="G727" s="11" t="s">
        <v>27</v>
      </c>
      <c r="H727" s="11" t="s">
        <v>6671</v>
      </c>
      <c r="I727" s="11" t="s">
        <v>97</v>
      </c>
      <c r="J727" s="11" t="s">
        <v>3781</v>
      </c>
      <c r="K727" s="11" t="s">
        <v>2261</v>
      </c>
      <c r="L727" s="11" t="s">
        <v>2263</v>
      </c>
      <c r="M727" s="11" t="s">
        <v>7397</v>
      </c>
      <c r="N727" s="11" t="s">
        <v>7398</v>
      </c>
      <c r="O727" s="11" t="s">
        <v>4580</v>
      </c>
      <c r="P727" s="11" t="s">
        <v>2264</v>
      </c>
      <c r="Q727" s="11" t="s">
        <v>34</v>
      </c>
      <c r="R727" s="11" t="s">
        <v>103</v>
      </c>
      <c r="S727" s="11" t="s">
        <v>1472</v>
      </c>
      <c r="T727" s="11" t="s">
        <v>843</v>
      </c>
      <c r="U727" s="12">
        <v>42248</v>
      </c>
      <c r="W727" s="11" t="s">
        <v>2265</v>
      </c>
      <c r="X727" s="11" t="s">
        <v>29</v>
      </c>
      <c r="Y727" s="11" t="s">
        <v>29</v>
      </c>
      <c r="AB727" s="11" t="s">
        <v>4392</v>
      </c>
      <c r="AC727" s="11" t="s">
        <v>2262</v>
      </c>
      <c r="AD727" s="11" t="s">
        <v>4862</v>
      </c>
      <c r="AE727" s="11" t="s">
        <v>29</v>
      </c>
      <c r="AF727" s="11" t="s">
        <v>6083</v>
      </c>
      <c r="AG727" s="11" t="s">
        <v>343</v>
      </c>
      <c r="AH727" s="11" t="s">
        <v>6985</v>
      </c>
      <c r="AI727" s="11" t="s">
        <v>6983</v>
      </c>
      <c r="AJ727" s="11" t="s">
        <v>7081</v>
      </c>
      <c r="AK727" s="11" t="s">
        <v>7076</v>
      </c>
      <c r="AL727" s="11" t="s">
        <v>1407</v>
      </c>
      <c r="AM727" s="11" t="s">
        <v>29</v>
      </c>
      <c r="AN727" s="11" t="s">
        <v>2118</v>
      </c>
      <c r="AO727" s="11" t="s">
        <v>1407</v>
      </c>
      <c r="AP727" s="11" t="s">
        <v>29</v>
      </c>
      <c r="AQ727" s="11" t="s">
        <v>7329</v>
      </c>
    </row>
    <row r="728" spans="1:43" ht="30" x14ac:dyDescent="0.25">
      <c r="A728" s="10">
        <v>262</v>
      </c>
      <c r="B728" s="10">
        <v>1627</v>
      </c>
      <c r="C728" s="11" t="s">
        <v>6715</v>
      </c>
      <c r="D728" s="11" t="s">
        <v>4861</v>
      </c>
      <c r="E728" s="11" t="s">
        <v>29</v>
      </c>
      <c r="F728" s="11" t="s">
        <v>178</v>
      </c>
      <c r="G728" s="11" t="s">
        <v>27</v>
      </c>
      <c r="H728" s="11" t="s">
        <v>6671</v>
      </c>
      <c r="I728" s="11" t="s">
        <v>97</v>
      </c>
      <c r="J728" s="11" t="s">
        <v>3781</v>
      </c>
      <c r="K728" s="11" t="s">
        <v>2261</v>
      </c>
      <c r="L728" s="11" t="s">
        <v>2263</v>
      </c>
      <c r="M728" s="11" t="s">
        <v>7397</v>
      </c>
      <c r="N728" s="11" t="s">
        <v>7398</v>
      </c>
      <c r="O728" s="11" t="s">
        <v>4580</v>
      </c>
      <c r="P728" s="11" t="s">
        <v>2337</v>
      </c>
      <c r="Q728" s="11" t="s">
        <v>34</v>
      </c>
      <c r="R728" s="11" t="s">
        <v>266</v>
      </c>
      <c r="S728" s="11" t="s">
        <v>2338</v>
      </c>
      <c r="T728" s="11" t="s">
        <v>217</v>
      </c>
      <c r="U728" s="12">
        <v>42125</v>
      </c>
      <c r="W728" s="11" t="s">
        <v>2339</v>
      </c>
      <c r="X728" s="11" t="s">
        <v>29</v>
      </c>
      <c r="Y728" s="11" t="s">
        <v>29</v>
      </c>
      <c r="AB728" s="11" t="s">
        <v>4392</v>
      </c>
      <c r="AC728" s="11" t="s">
        <v>2262</v>
      </c>
      <c r="AD728" s="11" t="s">
        <v>4862</v>
      </c>
      <c r="AE728" s="11" t="s">
        <v>29</v>
      </c>
      <c r="AF728" s="11" t="s">
        <v>6083</v>
      </c>
      <c r="AG728" s="11" t="s">
        <v>343</v>
      </c>
      <c r="AH728" s="11" t="s">
        <v>6985</v>
      </c>
      <c r="AI728" s="11" t="s">
        <v>6983</v>
      </c>
      <c r="AJ728" s="11" t="s">
        <v>7081</v>
      </c>
      <c r="AK728" s="11" t="s">
        <v>7076</v>
      </c>
      <c r="AL728" s="11" t="s">
        <v>1407</v>
      </c>
      <c r="AM728" s="11" t="s">
        <v>29</v>
      </c>
      <c r="AN728" s="11" t="s">
        <v>2118</v>
      </c>
      <c r="AO728" s="11" t="s">
        <v>1407</v>
      </c>
      <c r="AP728" s="11" t="s">
        <v>29</v>
      </c>
      <c r="AQ728" s="11" t="s">
        <v>7329</v>
      </c>
    </row>
    <row r="729" spans="1:43" ht="30" x14ac:dyDescent="0.25">
      <c r="A729" s="10">
        <v>262</v>
      </c>
      <c r="B729" s="10">
        <v>1603</v>
      </c>
      <c r="C729" s="11" t="s">
        <v>6715</v>
      </c>
      <c r="D729" s="11" t="s">
        <v>4861</v>
      </c>
      <c r="E729" s="11" t="s">
        <v>29</v>
      </c>
      <c r="F729" s="11" t="s">
        <v>178</v>
      </c>
      <c r="G729" s="11" t="s">
        <v>27</v>
      </c>
      <c r="H729" s="11" t="s">
        <v>6671</v>
      </c>
      <c r="I729" s="11" t="s">
        <v>97</v>
      </c>
      <c r="J729" s="11" t="s">
        <v>3781</v>
      </c>
      <c r="K729" s="11" t="s">
        <v>2261</v>
      </c>
      <c r="L729" s="11" t="s">
        <v>2263</v>
      </c>
      <c r="M729" s="11" t="s">
        <v>7397</v>
      </c>
      <c r="N729" s="11" t="s">
        <v>7398</v>
      </c>
      <c r="O729" s="11" t="s">
        <v>4580</v>
      </c>
      <c r="P729" s="11" t="s">
        <v>2266</v>
      </c>
      <c r="Q729" s="11" t="s">
        <v>34</v>
      </c>
      <c r="R729" s="11" t="s">
        <v>494</v>
      </c>
      <c r="S729" s="11" t="s">
        <v>2267</v>
      </c>
      <c r="T729" s="11" t="s">
        <v>155</v>
      </c>
      <c r="U729" s="12">
        <v>41099</v>
      </c>
      <c r="W729" s="11" t="s">
        <v>2268</v>
      </c>
      <c r="X729" s="11" t="s">
        <v>29</v>
      </c>
      <c r="Y729" s="11" t="s">
        <v>29</v>
      </c>
      <c r="AB729" s="11" t="s">
        <v>4392</v>
      </c>
      <c r="AC729" s="11" t="s">
        <v>2262</v>
      </c>
      <c r="AD729" s="11" t="s">
        <v>4862</v>
      </c>
      <c r="AE729" s="11" t="s">
        <v>29</v>
      </c>
      <c r="AF729" s="11" t="s">
        <v>6083</v>
      </c>
      <c r="AG729" s="11" t="s">
        <v>343</v>
      </c>
      <c r="AH729" s="11" t="s">
        <v>6985</v>
      </c>
      <c r="AI729" s="11" t="s">
        <v>6983</v>
      </c>
      <c r="AJ729" s="11" t="s">
        <v>7081</v>
      </c>
      <c r="AK729" s="11" t="s">
        <v>7076</v>
      </c>
      <c r="AL729" s="11" t="s">
        <v>1407</v>
      </c>
      <c r="AM729" s="11" t="s">
        <v>29</v>
      </c>
      <c r="AN729" s="11" t="s">
        <v>2118</v>
      </c>
      <c r="AO729" s="11" t="s">
        <v>1407</v>
      </c>
      <c r="AP729" s="11" t="s">
        <v>29</v>
      </c>
      <c r="AQ729" s="11" t="s">
        <v>7329</v>
      </c>
    </row>
    <row r="730" spans="1:43" ht="30" x14ac:dyDescent="0.25">
      <c r="A730" s="10">
        <v>262</v>
      </c>
      <c r="B730" s="10">
        <v>1608</v>
      </c>
      <c r="C730" s="11" t="s">
        <v>6715</v>
      </c>
      <c r="D730" s="11" t="s">
        <v>4861</v>
      </c>
      <c r="E730" s="11" t="s">
        <v>29</v>
      </c>
      <c r="F730" s="11" t="s">
        <v>178</v>
      </c>
      <c r="G730" s="11" t="s">
        <v>27</v>
      </c>
      <c r="H730" s="11" t="s">
        <v>6671</v>
      </c>
      <c r="I730" s="11" t="s">
        <v>97</v>
      </c>
      <c r="J730" s="11" t="s">
        <v>3781</v>
      </c>
      <c r="K730" s="11" t="s">
        <v>2261</v>
      </c>
      <c r="L730" s="11" t="s">
        <v>2263</v>
      </c>
      <c r="M730" s="11" t="s">
        <v>7397</v>
      </c>
      <c r="N730" s="11" t="s">
        <v>7398</v>
      </c>
      <c r="O730" s="11" t="s">
        <v>4580</v>
      </c>
      <c r="P730" s="11" t="s">
        <v>2284</v>
      </c>
      <c r="Q730" s="11" t="s">
        <v>122</v>
      </c>
      <c r="R730" s="11" t="s">
        <v>843</v>
      </c>
      <c r="S730" s="11" t="s">
        <v>878</v>
      </c>
      <c r="T730" s="11" t="s">
        <v>1040</v>
      </c>
      <c r="U730" s="12">
        <v>39603</v>
      </c>
      <c r="W730" s="11" t="s">
        <v>2285</v>
      </c>
      <c r="X730" s="11" t="s">
        <v>29</v>
      </c>
      <c r="Y730" s="11" t="s">
        <v>29</v>
      </c>
      <c r="AB730" s="11" t="s">
        <v>4392</v>
      </c>
      <c r="AC730" s="11" t="s">
        <v>2262</v>
      </c>
      <c r="AD730" s="11" t="s">
        <v>4862</v>
      </c>
      <c r="AE730" s="11" t="s">
        <v>29</v>
      </c>
      <c r="AF730" s="11" t="s">
        <v>6083</v>
      </c>
      <c r="AG730" s="11" t="s">
        <v>343</v>
      </c>
      <c r="AH730" s="11" t="s">
        <v>6985</v>
      </c>
      <c r="AI730" s="11" t="s">
        <v>6983</v>
      </c>
      <c r="AJ730" s="11" t="s">
        <v>7081</v>
      </c>
      <c r="AK730" s="11" t="s">
        <v>7076</v>
      </c>
      <c r="AL730" s="11" t="s">
        <v>1407</v>
      </c>
      <c r="AM730" s="11" t="s">
        <v>29</v>
      </c>
      <c r="AN730" s="11" t="s">
        <v>2118</v>
      </c>
      <c r="AO730" s="11" t="s">
        <v>1407</v>
      </c>
      <c r="AP730" s="11" t="s">
        <v>29</v>
      </c>
      <c r="AQ730" s="11" t="s">
        <v>7329</v>
      </c>
    </row>
    <row r="731" spans="1:43" ht="30" x14ac:dyDescent="0.25">
      <c r="A731" s="10">
        <v>262</v>
      </c>
      <c r="B731" s="10">
        <v>1620</v>
      </c>
      <c r="C731" s="11" t="s">
        <v>6715</v>
      </c>
      <c r="D731" s="11" t="s">
        <v>4861</v>
      </c>
      <c r="E731" s="11" t="s">
        <v>29</v>
      </c>
      <c r="F731" s="11" t="s">
        <v>178</v>
      </c>
      <c r="G731" s="11" t="s">
        <v>27</v>
      </c>
      <c r="H731" s="11" t="s">
        <v>6671</v>
      </c>
      <c r="I731" s="11" t="s">
        <v>97</v>
      </c>
      <c r="J731" s="11" t="s">
        <v>3781</v>
      </c>
      <c r="K731" s="11" t="s">
        <v>2261</v>
      </c>
      <c r="L731" s="11" t="s">
        <v>2263</v>
      </c>
      <c r="M731" s="11" t="s">
        <v>7397</v>
      </c>
      <c r="N731" s="11" t="s">
        <v>7398</v>
      </c>
      <c r="O731" s="11" t="s">
        <v>4580</v>
      </c>
      <c r="P731" s="11" t="s">
        <v>2314</v>
      </c>
      <c r="Q731" s="11" t="s">
        <v>34</v>
      </c>
      <c r="R731" s="11" t="s">
        <v>266</v>
      </c>
      <c r="S731" s="11" t="s">
        <v>2315</v>
      </c>
      <c r="T731" s="11" t="s">
        <v>1216</v>
      </c>
      <c r="U731" s="12">
        <v>42036</v>
      </c>
      <c r="W731" s="11" t="s">
        <v>2316</v>
      </c>
      <c r="X731" s="11" t="s">
        <v>29</v>
      </c>
      <c r="Y731" s="11" t="s">
        <v>29</v>
      </c>
      <c r="AB731" s="11" t="s">
        <v>4392</v>
      </c>
      <c r="AC731" s="11" t="s">
        <v>2262</v>
      </c>
      <c r="AD731" s="11" t="s">
        <v>4862</v>
      </c>
      <c r="AE731" s="11" t="s">
        <v>29</v>
      </c>
      <c r="AF731" s="11" t="s">
        <v>6083</v>
      </c>
      <c r="AG731" s="11" t="s">
        <v>343</v>
      </c>
      <c r="AH731" s="11" t="s">
        <v>6985</v>
      </c>
      <c r="AI731" s="11" t="s">
        <v>6983</v>
      </c>
      <c r="AJ731" s="11" t="s">
        <v>7081</v>
      </c>
      <c r="AK731" s="11" t="s">
        <v>7076</v>
      </c>
      <c r="AL731" s="11" t="s">
        <v>1407</v>
      </c>
      <c r="AM731" s="11" t="s">
        <v>29</v>
      </c>
      <c r="AN731" s="11" t="s">
        <v>2118</v>
      </c>
      <c r="AO731" s="11" t="s">
        <v>1407</v>
      </c>
      <c r="AP731" s="11" t="s">
        <v>29</v>
      </c>
      <c r="AQ731" s="11" t="s">
        <v>7329</v>
      </c>
    </row>
    <row r="732" spans="1:43" ht="30" x14ac:dyDescent="0.25">
      <c r="A732" s="10">
        <v>262</v>
      </c>
      <c r="B732" s="10">
        <v>1621</v>
      </c>
      <c r="C732" s="11" t="s">
        <v>6715</v>
      </c>
      <c r="D732" s="11" t="s">
        <v>4861</v>
      </c>
      <c r="E732" s="11" t="s">
        <v>29</v>
      </c>
      <c r="F732" s="11" t="s">
        <v>178</v>
      </c>
      <c r="G732" s="11" t="s">
        <v>27</v>
      </c>
      <c r="H732" s="11" t="s">
        <v>6671</v>
      </c>
      <c r="I732" s="11" t="s">
        <v>97</v>
      </c>
      <c r="J732" s="11" t="s">
        <v>3781</v>
      </c>
      <c r="K732" s="11" t="s">
        <v>2261</v>
      </c>
      <c r="L732" s="11" t="s">
        <v>2263</v>
      </c>
      <c r="M732" s="11" t="s">
        <v>7397</v>
      </c>
      <c r="N732" s="11" t="s">
        <v>7398</v>
      </c>
      <c r="O732" s="11" t="s">
        <v>4580</v>
      </c>
      <c r="P732" s="11" t="s">
        <v>2317</v>
      </c>
      <c r="Q732" s="11" t="s">
        <v>34</v>
      </c>
      <c r="R732" s="11" t="s">
        <v>2318</v>
      </c>
      <c r="S732" s="11" t="s">
        <v>2319</v>
      </c>
      <c r="T732" s="11" t="s">
        <v>138</v>
      </c>
      <c r="U732" s="12">
        <v>39657</v>
      </c>
      <c r="W732" s="11" t="s">
        <v>2320</v>
      </c>
      <c r="X732" s="11" t="s">
        <v>29</v>
      </c>
      <c r="Y732" s="11" t="s">
        <v>29</v>
      </c>
      <c r="AB732" s="11" t="s">
        <v>4392</v>
      </c>
      <c r="AC732" s="11" t="s">
        <v>2262</v>
      </c>
      <c r="AD732" s="11" t="s">
        <v>4862</v>
      </c>
      <c r="AE732" s="11" t="s">
        <v>29</v>
      </c>
      <c r="AF732" s="11" t="s">
        <v>6083</v>
      </c>
      <c r="AG732" s="11" t="s">
        <v>343</v>
      </c>
      <c r="AH732" s="11" t="s">
        <v>6985</v>
      </c>
      <c r="AI732" s="11" t="s">
        <v>6983</v>
      </c>
      <c r="AJ732" s="11" t="s">
        <v>7081</v>
      </c>
      <c r="AK732" s="11" t="s">
        <v>7076</v>
      </c>
      <c r="AL732" s="11" t="s">
        <v>1407</v>
      </c>
      <c r="AM732" s="11" t="s">
        <v>29</v>
      </c>
      <c r="AN732" s="11" t="s">
        <v>2118</v>
      </c>
      <c r="AO732" s="11" t="s">
        <v>1407</v>
      </c>
      <c r="AP732" s="11" t="s">
        <v>29</v>
      </c>
      <c r="AQ732" s="11" t="s">
        <v>7329</v>
      </c>
    </row>
    <row r="733" spans="1:43" ht="30" x14ac:dyDescent="0.25">
      <c r="A733" s="10">
        <v>262</v>
      </c>
      <c r="B733" s="10">
        <v>1622</v>
      </c>
      <c r="C733" s="11" t="s">
        <v>6715</v>
      </c>
      <c r="D733" s="11" t="s">
        <v>4861</v>
      </c>
      <c r="E733" s="11" t="s">
        <v>29</v>
      </c>
      <c r="F733" s="11" t="s">
        <v>178</v>
      </c>
      <c r="G733" s="11" t="s">
        <v>27</v>
      </c>
      <c r="H733" s="11" t="s">
        <v>6671</v>
      </c>
      <c r="I733" s="11" t="s">
        <v>97</v>
      </c>
      <c r="J733" s="11" t="s">
        <v>3781</v>
      </c>
      <c r="K733" s="11" t="s">
        <v>2261</v>
      </c>
      <c r="L733" s="11" t="s">
        <v>2263</v>
      </c>
      <c r="M733" s="11" t="s">
        <v>7397</v>
      </c>
      <c r="N733" s="11" t="s">
        <v>7398</v>
      </c>
      <c r="O733" s="11" t="s">
        <v>4580</v>
      </c>
      <c r="P733" s="11" t="s">
        <v>2321</v>
      </c>
      <c r="Q733" s="11" t="s">
        <v>34</v>
      </c>
      <c r="R733" s="11" t="s">
        <v>1524</v>
      </c>
      <c r="S733" s="11" t="s">
        <v>2322</v>
      </c>
      <c r="T733" s="11" t="s">
        <v>453</v>
      </c>
      <c r="U733" s="12">
        <v>40770</v>
      </c>
      <c r="W733" s="11" t="s">
        <v>2323</v>
      </c>
      <c r="X733" s="11" t="s">
        <v>29</v>
      </c>
      <c r="Y733" s="11" t="s">
        <v>29</v>
      </c>
      <c r="AB733" s="11" t="s">
        <v>4392</v>
      </c>
      <c r="AC733" s="11" t="s">
        <v>2262</v>
      </c>
      <c r="AD733" s="11" t="s">
        <v>4862</v>
      </c>
      <c r="AE733" s="11" t="s">
        <v>29</v>
      </c>
      <c r="AF733" s="11" t="s">
        <v>6083</v>
      </c>
      <c r="AG733" s="11" t="s">
        <v>343</v>
      </c>
      <c r="AH733" s="11" t="s">
        <v>6985</v>
      </c>
      <c r="AI733" s="11" t="s">
        <v>6983</v>
      </c>
      <c r="AJ733" s="11" t="s">
        <v>7081</v>
      </c>
      <c r="AK733" s="11" t="s">
        <v>7076</v>
      </c>
      <c r="AL733" s="11" t="s">
        <v>1407</v>
      </c>
      <c r="AM733" s="11" t="s">
        <v>29</v>
      </c>
      <c r="AN733" s="11" t="s">
        <v>2118</v>
      </c>
      <c r="AO733" s="11" t="s">
        <v>1407</v>
      </c>
      <c r="AP733" s="11" t="s">
        <v>29</v>
      </c>
      <c r="AQ733" s="11" t="s">
        <v>7329</v>
      </c>
    </row>
    <row r="734" spans="1:43" ht="30" x14ac:dyDescent="0.25">
      <c r="A734" s="10">
        <v>262</v>
      </c>
      <c r="B734" s="10">
        <v>1607</v>
      </c>
      <c r="C734" s="11" t="s">
        <v>6715</v>
      </c>
      <c r="D734" s="11" t="s">
        <v>4861</v>
      </c>
      <c r="E734" s="11" t="s">
        <v>29</v>
      </c>
      <c r="F734" s="11" t="s">
        <v>178</v>
      </c>
      <c r="G734" s="11" t="s">
        <v>27</v>
      </c>
      <c r="H734" s="11" t="s">
        <v>6671</v>
      </c>
      <c r="I734" s="11" t="s">
        <v>97</v>
      </c>
      <c r="J734" s="11" t="s">
        <v>3781</v>
      </c>
      <c r="K734" s="11" t="s">
        <v>2261</v>
      </c>
      <c r="L734" s="11" t="s">
        <v>2263</v>
      </c>
      <c r="M734" s="11" t="s">
        <v>7397</v>
      </c>
      <c r="N734" s="11" t="s">
        <v>7398</v>
      </c>
      <c r="O734" s="11" t="s">
        <v>4580</v>
      </c>
      <c r="P734" s="11" t="s">
        <v>2280</v>
      </c>
      <c r="Q734" s="11" t="s">
        <v>34</v>
      </c>
      <c r="R734" s="11" t="s">
        <v>2281</v>
      </c>
      <c r="S734" s="11" t="s">
        <v>2282</v>
      </c>
      <c r="T734" s="11" t="s">
        <v>317</v>
      </c>
      <c r="U734" s="12">
        <v>40118</v>
      </c>
      <c r="W734" s="11" t="s">
        <v>2283</v>
      </c>
      <c r="X734" s="11" t="s">
        <v>29</v>
      </c>
      <c r="Y734" s="11" t="s">
        <v>29</v>
      </c>
      <c r="AB734" s="11" t="s">
        <v>4392</v>
      </c>
      <c r="AC734" s="11" t="s">
        <v>2262</v>
      </c>
      <c r="AD734" s="11" t="s">
        <v>4862</v>
      </c>
      <c r="AE734" s="11" t="s">
        <v>29</v>
      </c>
      <c r="AF734" s="11" t="s">
        <v>6083</v>
      </c>
      <c r="AG734" s="11" t="s">
        <v>343</v>
      </c>
      <c r="AH734" s="11" t="s">
        <v>6985</v>
      </c>
      <c r="AI734" s="11" t="s">
        <v>6983</v>
      </c>
      <c r="AJ734" s="11" t="s">
        <v>7081</v>
      </c>
      <c r="AK734" s="11" t="s">
        <v>7076</v>
      </c>
      <c r="AL734" s="11" t="s">
        <v>1407</v>
      </c>
      <c r="AM734" s="11" t="s">
        <v>29</v>
      </c>
      <c r="AN734" s="11" t="s">
        <v>2118</v>
      </c>
      <c r="AO734" s="11" t="s">
        <v>1407</v>
      </c>
      <c r="AP734" s="11" t="s">
        <v>29</v>
      </c>
      <c r="AQ734" s="11" t="s">
        <v>7329</v>
      </c>
    </row>
    <row r="735" spans="1:43" ht="30" x14ac:dyDescent="0.25">
      <c r="A735" s="10">
        <v>262</v>
      </c>
      <c r="B735" s="10">
        <v>1623</v>
      </c>
      <c r="C735" s="11" t="s">
        <v>6715</v>
      </c>
      <c r="D735" s="11" t="s">
        <v>4861</v>
      </c>
      <c r="E735" s="11" t="s">
        <v>29</v>
      </c>
      <c r="F735" s="11" t="s">
        <v>178</v>
      </c>
      <c r="G735" s="11" t="s">
        <v>27</v>
      </c>
      <c r="H735" s="11" t="s">
        <v>6671</v>
      </c>
      <c r="I735" s="11" t="s">
        <v>97</v>
      </c>
      <c r="J735" s="11" t="s">
        <v>3781</v>
      </c>
      <c r="K735" s="11" t="s">
        <v>2261</v>
      </c>
      <c r="L735" s="11" t="s">
        <v>2263</v>
      </c>
      <c r="M735" s="11" t="s">
        <v>7397</v>
      </c>
      <c r="N735" s="11" t="s">
        <v>7398</v>
      </c>
      <c r="O735" s="11" t="s">
        <v>4580</v>
      </c>
      <c r="P735" s="11" t="s">
        <v>2324</v>
      </c>
      <c r="Q735" s="11" t="s">
        <v>122</v>
      </c>
      <c r="R735" s="11" t="s">
        <v>545</v>
      </c>
      <c r="S735" s="11" t="s">
        <v>2325</v>
      </c>
      <c r="T735" s="11" t="s">
        <v>2326</v>
      </c>
      <c r="U735" s="12">
        <v>39603</v>
      </c>
      <c r="W735" s="11" t="s">
        <v>2327</v>
      </c>
      <c r="X735" s="11" t="s">
        <v>29</v>
      </c>
      <c r="Y735" s="11" t="s">
        <v>29</v>
      </c>
      <c r="AB735" s="11" t="s">
        <v>4392</v>
      </c>
      <c r="AC735" s="11" t="s">
        <v>2262</v>
      </c>
      <c r="AD735" s="11" t="s">
        <v>4862</v>
      </c>
      <c r="AE735" s="11" t="s">
        <v>29</v>
      </c>
      <c r="AF735" s="11" t="s">
        <v>6083</v>
      </c>
      <c r="AG735" s="11" t="s">
        <v>343</v>
      </c>
      <c r="AH735" s="11" t="s">
        <v>6985</v>
      </c>
      <c r="AI735" s="11" t="s">
        <v>6983</v>
      </c>
      <c r="AJ735" s="11" t="s">
        <v>7081</v>
      </c>
      <c r="AK735" s="11" t="s">
        <v>7076</v>
      </c>
      <c r="AL735" s="11" t="s">
        <v>1407</v>
      </c>
      <c r="AM735" s="11" t="s">
        <v>29</v>
      </c>
      <c r="AN735" s="11" t="s">
        <v>2118</v>
      </c>
      <c r="AO735" s="11" t="s">
        <v>1407</v>
      </c>
      <c r="AP735" s="11" t="s">
        <v>29</v>
      </c>
      <c r="AQ735" s="11" t="s">
        <v>7329</v>
      </c>
    </row>
    <row r="736" spans="1:43" ht="30" x14ac:dyDescent="0.25">
      <c r="A736" s="10">
        <v>262</v>
      </c>
      <c r="B736" s="10">
        <v>1624</v>
      </c>
      <c r="C736" s="11" t="s">
        <v>6715</v>
      </c>
      <c r="D736" s="11" t="s">
        <v>4861</v>
      </c>
      <c r="E736" s="11" t="s">
        <v>29</v>
      </c>
      <c r="F736" s="11" t="s">
        <v>178</v>
      </c>
      <c r="G736" s="11" t="s">
        <v>27</v>
      </c>
      <c r="H736" s="11" t="s">
        <v>6671</v>
      </c>
      <c r="I736" s="11" t="s">
        <v>97</v>
      </c>
      <c r="J736" s="11" t="s">
        <v>3781</v>
      </c>
      <c r="K736" s="11" t="s">
        <v>2261</v>
      </c>
      <c r="L736" s="11" t="s">
        <v>2263</v>
      </c>
      <c r="M736" s="11" t="s">
        <v>7397</v>
      </c>
      <c r="N736" s="11" t="s">
        <v>7398</v>
      </c>
      <c r="O736" s="11" t="s">
        <v>4580</v>
      </c>
      <c r="P736" s="11" t="s">
        <v>2328</v>
      </c>
      <c r="Q736" s="11" t="s">
        <v>34</v>
      </c>
      <c r="R736" s="11" t="s">
        <v>279</v>
      </c>
      <c r="S736" s="11" t="s">
        <v>2329</v>
      </c>
      <c r="T736" s="11" t="s">
        <v>288</v>
      </c>
      <c r="U736" s="12">
        <v>40969</v>
      </c>
      <c r="W736" s="11" t="s">
        <v>2330</v>
      </c>
      <c r="X736" s="11" t="s">
        <v>29</v>
      </c>
      <c r="Y736" s="11" t="s">
        <v>29</v>
      </c>
      <c r="Z736" s="13"/>
      <c r="AB736" s="11" t="s">
        <v>4392</v>
      </c>
      <c r="AC736" s="11" t="s">
        <v>2262</v>
      </c>
      <c r="AD736" s="11" t="s">
        <v>4862</v>
      </c>
      <c r="AE736" s="11" t="s">
        <v>29</v>
      </c>
      <c r="AF736" s="11" t="s">
        <v>6083</v>
      </c>
      <c r="AG736" s="11" t="s">
        <v>343</v>
      </c>
      <c r="AH736" s="11" t="s">
        <v>6985</v>
      </c>
      <c r="AI736" s="11" t="s">
        <v>6983</v>
      </c>
      <c r="AJ736" s="11" t="s">
        <v>7081</v>
      </c>
      <c r="AK736" s="11" t="s">
        <v>7076</v>
      </c>
      <c r="AL736" s="11" t="s">
        <v>1407</v>
      </c>
      <c r="AM736" s="11" t="s">
        <v>29</v>
      </c>
      <c r="AN736" s="11" t="s">
        <v>2118</v>
      </c>
      <c r="AO736" s="11" t="s">
        <v>1407</v>
      </c>
      <c r="AP736" s="11" t="s">
        <v>29</v>
      </c>
      <c r="AQ736" s="11" t="s">
        <v>7329</v>
      </c>
    </row>
    <row r="737" spans="1:43" ht="30" x14ac:dyDescent="0.25">
      <c r="A737" s="10">
        <v>262</v>
      </c>
      <c r="B737" s="10">
        <v>1625</v>
      </c>
      <c r="C737" s="11" t="s">
        <v>6715</v>
      </c>
      <c r="D737" s="11" t="s">
        <v>4861</v>
      </c>
      <c r="E737" s="11" t="s">
        <v>29</v>
      </c>
      <c r="F737" s="11" t="s">
        <v>178</v>
      </c>
      <c r="G737" s="11" t="s">
        <v>27</v>
      </c>
      <c r="H737" s="11" t="s">
        <v>6671</v>
      </c>
      <c r="I737" s="11" t="s">
        <v>97</v>
      </c>
      <c r="J737" s="11" t="s">
        <v>3781</v>
      </c>
      <c r="K737" s="11" t="s">
        <v>2261</v>
      </c>
      <c r="L737" s="11" t="s">
        <v>2263</v>
      </c>
      <c r="M737" s="11" t="s">
        <v>7397</v>
      </c>
      <c r="N737" s="11" t="s">
        <v>7398</v>
      </c>
      <c r="O737" s="11" t="s">
        <v>4580</v>
      </c>
      <c r="P737" s="11" t="s">
        <v>2331</v>
      </c>
      <c r="Q737" s="11" t="s">
        <v>34</v>
      </c>
      <c r="R737" s="11" t="s">
        <v>1314</v>
      </c>
      <c r="S737" s="11" t="s">
        <v>2332</v>
      </c>
      <c r="T737" s="11" t="s">
        <v>288</v>
      </c>
      <c r="U737" s="12">
        <v>40756</v>
      </c>
      <c r="W737" s="11" t="s">
        <v>2333</v>
      </c>
      <c r="X737" s="11" t="s">
        <v>29</v>
      </c>
      <c r="Y737" s="11" t="s">
        <v>29</v>
      </c>
      <c r="Z737" s="13"/>
      <c r="AB737" s="11" t="s">
        <v>4392</v>
      </c>
      <c r="AC737" s="11" t="s">
        <v>2262</v>
      </c>
      <c r="AD737" s="11" t="s">
        <v>4862</v>
      </c>
      <c r="AE737" s="11" t="s">
        <v>29</v>
      </c>
      <c r="AF737" s="11" t="s">
        <v>6083</v>
      </c>
      <c r="AG737" s="11" t="s">
        <v>343</v>
      </c>
      <c r="AH737" s="11" t="s">
        <v>6985</v>
      </c>
      <c r="AI737" s="11" t="s">
        <v>6983</v>
      </c>
      <c r="AJ737" s="11" t="s">
        <v>7081</v>
      </c>
      <c r="AK737" s="11" t="s">
        <v>7076</v>
      </c>
      <c r="AL737" s="11" t="s">
        <v>1407</v>
      </c>
      <c r="AM737" s="11" t="s">
        <v>29</v>
      </c>
      <c r="AN737" s="11" t="s">
        <v>2118</v>
      </c>
      <c r="AO737" s="11" t="s">
        <v>1407</v>
      </c>
      <c r="AP737" s="11" t="s">
        <v>29</v>
      </c>
      <c r="AQ737" s="11" t="s">
        <v>7329</v>
      </c>
    </row>
    <row r="738" spans="1:43" ht="30" x14ac:dyDescent="0.25">
      <c r="A738" s="10">
        <v>262</v>
      </c>
      <c r="B738" s="10">
        <v>1619</v>
      </c>
      <c r="C738" s="11" t="s">
        <v>6715</v>
      </c>
      <c r="D738" s="11" t="s">
        <v>4861</v>
      </c>
      <c r="E738" s="11" t="s">
        <v>29</v>
      </c>
      <c r="F738" s="11" t="s">
        <v>178</v>
      </c>
      <c r="G738" s="11" t="s">
        <v>27</v>
      </c>
      <c r="H738" s="11" t="s">
        <v>6671</v>
      </c>
      <c r="I738" s="11" t="s">
        <v>97</v>
      </c>
      <c r="J738" s="11" t="s">
        <v>3781</v>
      </c>
      <c r="K738" s="11" t="s">
        <v>2261</v>
      </c>
      <c r="L738" s="11" t="s">
        <v>2263</v>
      </c>
      <c r="M738" s="11" t="s">
        <v>7397</v>
      </c>
      <c r="N738" s="11" t="s">
        <v>7398</v>
      </c>
      <c r="O738" s="11" t="s">
        <v>4580</v>
      </c>
      <c r="P738" s="11" t="s">
        <v>2312</v>
      </c>
      <c r="Q738" s="11" t="s">
        <v>34</v>
      </c>
      <c r="R738" s="11" t="s">
        <v>361</v>
      </c>
      <c r="S738" s="11" t="s">
        <v>1278</v>
      </c>
      <c r="T738" s="11" t="s">
        <v>317</v>
      </c>
      <c r="U738" s="12">
        <v>39603</v>
      </c>
      <c r="W738" s="11" t="s">
        <v>2313</v>
      </c>
      <c r="X738" s="11" t="s">
        <v>29</v>
      </c>
      <c r="Y738" s="11" t="s">
        <v>29</v>
      </c>
      <c r="Z738" s="13"/>
      <c r="AB738" s="11" t="s">
        <v>4392</v>
      </c>
      <c r="AC738" s="11" t="s">
        <v>2262</v>
      </c>
      <c r="AD738" s="11" t="s">
        <v>4862</v>
      </c>
      <c r="AE738" s="11" t="s">
        <v>29</v>
      </c>
      <c r="AF738" s="11" t="s">
        <v>6083</v>
      </c>
      <c r="AG738" s="11" t="s">
        <v>343</v>
      </c>
      <c r="AH738" s="11" t="s">
        <v>6985</v>
      </c>
      <c r="AI738" s="11" t="s">
        <v>6983</v>
      </c>
      <c r="AJ738" s="11" t="s">
        <v>7081</v>
      </c>
      <c r="AK738" s="11" t="s">
        <v>7076</v>
      </c>
      <c r="AL738" s="11" t="s">
        <v>1407</v>
      </c>
      <c r="AM738" s="11" t="s">
        <v>29</v>
      </c>
      <c r="AN738" s="11" t="s">
        <v>2118</v>
      </c>
      <c r="AO738" s="11" t="s">
        <v>1407</v>
      </c>
      <c r="AP738" s="11" t="s">
        <v>29</v>
      </c>
      <c r="AQ738" s="11" t="s">
        <v>7329</v>
      </c>
    </row>
    <row r="739" spans="1:43" ht="30" x14ac:dyDescent="0.25">
      <c r="A739" s="10">
        <v>262</v>
      </c>
      <c r="B739" s="10">
        <v>1600</v>
      </c>
      <c r="C739" s="11" t="s">
        <v>6715</v>
      </c>
      <c r="D739" s="11" t="s">
        <v>4861</v>
      </c>
      <c r="E739" s="11" t="s">
        <v>29</v>
      </c>
      <c r="F739" s="11" t="s">
        <v>178</v>
      </c>
      <c r="G739" s="11" t="s">
        <v>27</v>
      </c>
      <c r="H739" s="11" t="s">
        <v>6671</v>
      </c>
      <c r="I739" s="11" t="s">
        <v>97</v>
      </c>
      <c r="J739" s="11" t="s">
        <v>3781</v>
      </c>
      <c r="K739" s="11" t="s">
        <v>2261</v>
      </c>
      <c r="L739" s="11" t="s">
        <v>2263</v>
      </c>
      <c r="M739" s="11" t="s">
        <v>7397</v>
      </c>
      <c r="N739" s="11" t="s">
        <v>7398</v>
      </c>
      <c r="O739" s="11" t="s">
        <v>4580</v>
      </c>
      <c r="P739" s="11" t="s">
        <v>2551</v>
      </c>
      <c r="Q739" s="11" t="s">
        <v>34</v>
      </c>
      <c r="R739" s="11" t="s">
        <v>1470</v>
      </c>
      <c r="S739" s="11" t="s">
        <v>2552</v>
      </c>
      <c r="T739" s="11" t="s">
        <v>29</v>
      </c>
      <c r="U739" s="12"/>
      <c r="W739" s="11" t="s">
        <v>2553</v>
      </c>
      <c r="X739" s="11" t="s">
        <v>29</v>
      </c>
      <c r="Y739" s="11" t="s">
        <v>29</v>
      </c>
      <c r="Z739" s="13"/>
      <c r="AB739" s="11" t="s">
        <v>4392</v>
      </c>
      <c r="AC739" s="11" t="s">
        <v>2262</v>
      </c>
      <c r="AD739" s="11" t="s">
        <v>4862</v>
      </c>
      <c r="AE739" s="11" t="s">
        <v>29</v>
      </c>
      <c r="AF739" s="11" t="s">
        <v>6083</v>
      </c>
      <c r="AG739" s="11" t="s">
        <v>343</v>
      </c>
      <c r="AH739" s="11" t="s">
        <v>6985</v>
      </c>
      <c r="AI739" s="11" t="s">
        <v>6983</v>
      </c>
      <c r="AJ739" s="11" t="s">
        <v>7081</v>
      </c>
      <c r="AK739" s="11" t="s">
        <v>7076</v>
      </c>
      <c r="AL739" s="11" t="s">
        <v>1407</v>
      </c>
      <c r="AM739" s="11" t="s">
        <v>29</v>
      </c>
      <c r="AN739" s="11" t="s">
        <v>2118</v>
      </c>
      <c r="AO739" s="11" t="s">
        <v>1407</v>
      </c>
      <c r="AP739" s="11" t="s">
        <v>29</v>
      </c>
      <c r="AQ739" s="11" t="s">
        <v>7329</v>
      </c>
    </row>
    <row r="740" spans="1:43" ht="30" x14ac:dyDescent="0.25">
      <c r="A740" s="10">
        <v>262</v>
      </c>
      <c r="B740" s="10">
        <v>1677</v>
      </c>
      <c r="C740" s="11" t="s">
        <v>6715</v>
      </c>
      <c r="D740" s="11" t="s">
        <v>4861</v>
      </c>
      <c r="E740" s="11" t="s">
        <v>29</v>
      </c>
      <c r="F740" s="11" t="s">
        <v>178</v>
      </c>
      <c r="G740" s="11" t="s">
        <v>27</v>
      </c>
      <c r="H740" s="11" t="s">
        <v>6671</v>
      </c>
      <c r="I740" s="11" t="s">
        <v>97</v>
      </c>
      <c r="J740" s="11" t="s">
        <v>3781</v>
      </c>
      <c r="K740" s="11" t="s">
        <v>2261</v>
      </c>
      <c r="L740" s="11" t="s">
        <v>2263</v>
      </c>
      <c r="M740" s="11" t="s">
        <v>7397</v>
      </c>
      <c r="N740" s="11" t="s">
        <v>7398</v>
      </c>
      <c r="O740" s="11" t="s">
        <v>4580</v>
      </c>
      <c r="P740" s="11" t="s">
        <v>2488</v>
      </c>
      <c r="Q740" s="11" t="s">
        <v>34</v>
      </c>
      <c r="R740" s="11" t="s">
        <v>545</v>
      </c>
      <c r="S740" s="11" t="s">
        <v>270</v>
      </c>
      <c r="T740" s="11" t="s">
        <v>155</v>
      </c>
      <c r="U740" s="12">
        <v>39603</v>
      </c>
      <c r="W740" s="11" t="s">
        <v>2489</v>
      </c>
      <c r="X740" s="11" t="s">
        <v>29</v>
      </c>
      <c r="Y740" s="11" t="s">
        <v>29</v>
      </c>
      <c r="Z740" s="13"/>
      <c r="AB740" s="11" t="s">
        <v>4392</v>
      </c>
      <c r="AC740" s="11" t="s">
        <v>2262</v>
      </c>
      <c r="AD740" s="11" t="s">
        <v>4862</v>
      </c>
      <c r="AE740" s="11" t="s">
        <v>29</v>
      </c>
      <c r="AF740" s="11" t="s">
        <v>6083</v>
      </c>
      <c r="AG740" s="11" t="s">
        <v>343</v>
      </c>
      <c r="AH740" s="11" t="s">
        <v>6985</v>
      </c>
      <c r="AI740" s="11" t="s">
        <v>6983</v>
      </c>
      <c r="AJ740" s="11" t="s">
        <v>7081</v>
      </c>
      <c r="AK740" s="11" t="s">
        <v>7076</v>
      </c>
      <c r="AL740" s="11" t="s">
        <v>1407</v>
      </c>
      <c r="AM740" s="11" t="s">
        <v>29</v>
      </c>
      <c r="AN740" s="11" t="s">
        <v>2118</v>
      </c>
      <c r="AO740" s="11" t="s">
        <v>1407</v>
      </c>
      <c r="AP740" s="11" t="s">
        <v>29</v>
      </c>
      <c r="AQ740" s="11" t="s">
        <v>7329</v>
      </c>
    </row>
    <row r="741" spans="1:43" ht="30" x14ac:dyDescent="0.25">
      <c r="A741" s="10">
        <v>262</v>
      </c>
      <c r="B741" s="10">
        <v>1678</v>
      </c>
      <c r="C741" s="11" t="s">
        <v>6715</v>
      </c>
      <c r="D741" s="11" t="s">
        <v>4861</v>
      </c>
      <c r="E741" s="11" t="s">
        <v>29</v>
      </c>
      <c r="F741" s="11" t="s">
        <v>178</v>
      </c>
      <c r="G741" s="11" t="s">
        <v>27</v>
      </c>
      <c r="H741" s="11" t="s">
        <v>6671</v>
      </c>
      <c r="I741" s="11" t="s">
        <v>97</v>
      </c>
      <c r="J741" s="11" t="s">
        <v>3781</v>
      </c>
      <c r="K741" s="11" t="s">
        <v>2261</v>
      </c>
      <c r="L741" s="11" t="s">
        <v>2263</v>
      </c>
      <c r="M741" s="11" t="s">
        <v>7397</v>
      </c>
      <c r="N741" s="11" t="s">
        <v>7398</v>
      </c>
      <c r="O741" s="11" t="s">
        <v>4580</v>
      </c>
      <c r="P741" s="11" t="s">
        <v>2490</v>
      </c>
      <c r="Q741" s="11" t="s">
        <v>34</v>
      </c>
      <c r="R741" s="11" t="s">
        <v>2346</v>
      </c>
      <c r="S741" s="11" t="s">
        <v>2491</v>
      </c>
      <c r="T741" s="11" t="s">
        <v>195</v>
      </c>
      <c r="U741" s="12">
        <v>42125</v>
      </c>
      <c r="W741" s="11" t="s">
        <v>2492</v>
      </c>
      <c r="X741" s="11" t="s">
        <v>29</v>
      </c>
      <c r="Y741" s="11" t="s">
        <v>29</v>
      </c>
      <c r="AB741" s="11" t="s">
        <v>4392</v>
      </c>
      <c r="AC741" s="11" t="s">
        <v>2262</v>
      </c>
      <c r="AD741" s="11" t="s">
        <v>4862</v>
      </c>
      <c r="AE741" s="11" t="s">
        <v>29</v>
      </c>
      <c r="AF741" s="11" t="s">
        <v>6083</v>
      </c>
      <c r="AG741" s="11" t="s">
        <v>343</v>
      </c>
      <c r="AH741" s="11" t="s">
        <v>6985</v>
      </c>
      <c r="AI741" s="11" t="s">
        <v>6983</v>
      </c>
      <c r="AJ741" s="11" t="s">
        <v>7081</v>
      </c>
      <c r="AK741" s="11" t="s">
        <v>7076</v>
      </c>
      <c r="AL741" s="11" t="s">
        <v>1407</v>
      </c>
      <c r="AM741" s="11" t="s">
        <v>29</v>
      </c>
      <c r="AN741" s="11" t="s">
        <v>2118</v>
      </c>
      <c r="AO741" s="11" t="s">
        <v>1407</v>
      </c>
      <c r="AP741" s="11" t="s">
        <v>29</v>
      </c>
      <c r="AQ741" s="11" t="s">
        <v>7329</v>
      </c>
    </row>
    <row r="742" spans="1:43" ht="30" x14ac:dyDescent="0.25">
      <c r="A742" s="10">
        <v>262</v>
      </c>
      <c r="B742" s="10">
        <v>1679</v>
      </c>
      <c r="C742" s="11" t="s">
        <v>6715</v>
      </c>
      <c r="D742" s="11" t="s">
        <v>4861</v>
      </c>
      <c r="E742" s="11" t="s">
        <v>29</v>
      </c>
      <c r="F742" s="11" t="s">
        <v>178</v>
      </c>
      <c r="G742" s="11" t="s">
        <v>27</v>
      </c>
      <c r="H742" s="11" t="s">
        <v>6671</v>
      </c>
      <c r="I742" s="11" t="s">
        <v>97</v>
      </c>
      <c r="J742" s="11" t="s">
        <v>3781</v>
      </c>
      <c r="K742" s="11" t="s">
        <v>2261</v>
      </c>
      <c r="L742" s="11" t="s">
        <v>2263</v>
      </c>
      <c r="M742" s="11" t="s">
        <v>7397</v>
      </c>
      <c r="N742" s="11" t="s">
        <v>7398</v>
      </c>
      <c r="O742" s="11" t="s">
        <v>4580</v>
      </c>
      <c r="P742" s="11" t="s">
        <v>2493</v>
      </c>
      <c r="Q742" s="11" t="s">
        <v>34</v>
      </c>
      <c r="R742" s="11" t="s">
        <v>2494</v>
      </c>
      <c r="S742" s="11" t="s">
        <v>2495</v>
      </c>
      <c r="T742" s="11" t="s">
        <v>347</v>
      </c>
      <c r="U742" s="12">
        <v>39603</v>
      </c>
      <c r="W742" s="11" t="s">
        <v>2496</v>
      </c>
      <c r="X742" s="11" t="s">
        <v>29</v>
      </c>
      <c r="Y742" s="11" t="s">
        <v>29</v>
      </c>
      <c r="Z742" s="13"/>
      <c r="AB742" s="11" t="s">
        <v>4392</v>
      </c>
      <c r="AC742" s="11" t="s">
        <v>2262</v>
      </c>
      <c r="AD742" s="11" t="s">
        <v>4862</v>
      </c>
      <c r="AE742" s="11" t="s">
        <v>29</v>
      </c>
      <c r="AF742" s="11" t="s">
        <v>6083</v>
      </c>
      <c r="AG742" s="11" t="s">
        <v>343</v>
      </c>
      <c r="AH742" s="11" t="s">
        <v>6985</v>
      </c>
      <c r="AI742" s="11" t="s">
        <v>6983</v>
      </c>
      <c r="AJ742" s="11" t="s">
        <v>7081</v>
      </c>
      <c r="AK742" s="11" t="s">
        <v>7076</v>
      </c>
      <c r="AL742" s="11" t="s">
        <v>1407</v>
      </c>
      <c r="AM742" s="11" t="s">
        <v>29</v>
      </c>
      <c r="AN742" s="11" t="s">
        <v>2118</v>
      </c>
      <c r="AO742" s="11" t="s">
        <v>1407</v>
      </c>
      <c r="AP742" s="11" t="s">
        <v>29</v>
      </c>
      <c r="AQ742" s="11" t="s">
        <v>7329</v>
      </c>
    </row>
    <row r="743" spans="1:43" ht="30" x14ac:dyDescent="0.25">
      <c r="A743" s="10">
        <v>262</v>
      </c>
      <c r="B743" s="10">
        <v>1684</v>
      </c>
      <c r="C743" s="11" t="s">
        <v>6715</v>
      </c>
      <c r="D743" s="11" t="s">
        <v>4861</v>
      </c>
      <c r="E743" s="11" t="s">
        <v>29</v>
      </c>
      <c r="F743" s="11" t="s">
        <v>178</v>
      </c>
      <c r="G743" s="11" t="s">
        <v>27</v>
      </c>
      <c r="H743" s="11" t="s">
        <v>6671</v>
      </c>
      <c r="I743" s="11" t="s">
        <v>97</v>
      </c>
      <c r="J743" s="11" t="s">
        <v>3781</v>
      </c>
      <c r="K743" s="11" t="s">
        <v>2261</v>
      </c>
      <c r="L743" s="11" t="s">
        <v>2263</v>
      </c>
      <c r="M743" s="11" t="s">
        <v>7397</v>
      </c>
      <c r="N743" s="11" t="s">
        <v>7398</v>
      </c>
      <c r="O743" s="11" t="s">
        <v>4580</v>
      </c>
      <c r="P743" s="11" t="s">
        <v>2500</v>
      </c>
      <c r="Q743" s="11" t="s">
        <v>34</v>
      </c>
      <c r="R743" s="11" t="s">
        <v>2501</v>
      </c>
      <c r="S743" s="11" t="s">
        <v>2502</v>
      </c>
      <c r="T743" s="11" t="s">
        <v>29</v>
      </c>
      <c r="U743" s="12">
        <v>39661</v>
      </c>
      <c r="W743" s="11" t="s">
        <v>2503</v>
      </c>
      <c r="X743" s="11" t="s">
        <v>29</v>
      </c>
      <c r="Y743" s="11" t="s">
        <v>29</v>
      </c>
      <c r="AB743" s="11" t="s">
        <v>4392</v>
      </c>
      <c r="AC743" s="11" t="s">
        <v>2262</v>
      </c>
      <c r="AD743" s="11" t="s">
        <v>4862</v>
      </c>
      <c r="AE743" s="11" t="s">
        <v>29</v>
      </c>
      <c r="AF743" s="11" t="s">
        <v>6083</v>
      </c>
      <c r="AG743" s="11" t="s">
        <v>343</v>
      </c>
      <c r="AH743" s="11" t="s">
        <v>6985</v>
      </c>
      <c r="AI743" s="11" t="s">
        <v>6983</v>
      </c>
      <c r="AJ743" s="11" t="s">
        <v>7081</v>
      </c>
      <c r="AK743" s="11" t="s">
        <v>7076</v>
      </c>
      <c r="AL743" s="11" t="s">
        <v>1407</v>
      </c>
      <c r="AM743" s="11" t="s">
        <v>29</v>
      </c>
      <c r="AN743" s="11" t="s">
        <v>2118</v>
      </c>
      <c r="AO743" s="11" t="s">
        <v>1407</v>
      </c>
      <c r="AP743" s="11" t="s">
        <v>29</v>
      </c>
      <c r="AQ743" s="11" t="s">
        <v>7329</v>
      </c>
    </row>
    <row r="744" spans="1:43" ht="30" x14ac:dyDescent="0.25">
      <c r="A744" s="10">
        <v>262</v>
      </c>
      <c r="B744" s="10">
        <v>1685</v>
      </c>
      <c r="C744" s="11" t="s">
        <v>6715</v>
      </c>
      <c r="D744" s="11" t="s">
        <v>4861</v>
      </c>
      <c r="E744" s="11" t="s">
        <v>29</v>
      </c>
      <c r="F744" s="11" t="s">
        <v>178</v>
      </c>
      <c r="G744" s="11" t="s">
        <v>27</v>
      </c>
      <c r="H744" s="11" t="s">
        <v>6671</v>
      </c>
      <c r="I744" s="11" t="s">
        <v>97</v>
      </c>
      <c r="J744" s="11" t="s">
        <v>3781</v>
      </c>
      <c r="K744" s="11" t="s">
        <v>2261</v>
      </c>
      <c r="L744" s="11" t="s">
        <v>2263</v>
      </c>
      <c r="M744" s="11" t="s">
        <v>7397</v>
      </c>
      <c r="N744" s="11" t="s">
        <v>7398</v>
      </c>
      <c r="O744" s="11" t="s">
        <v>4580</v>
      </c>
      <c r="P744" s="11" t="s">
        <v>2504</v>
      </c>
      <c r="Q744" s="11" t="s">
        <v>34</v>
      </c>
      <c r="R744" s="11" t="s">
        <v>2505</v>
      </c>
      <c r="S744" s="11" t="s">
        <v>2506</v>
      </c>
      <c r="T744" s="11" t="s">
        <v>29</v>
      </c>
      <c r="U744" s="12">
        <v>42255</v>
      </c>
      <c r="W744" s="11" t="s">
        <v>2507</v>
      </c>
      <c r="X744" s="11" t="s">
        <v>29</v>
      </c>
      <c r="Y744" s="11" t="s">
        <v>29</v>
      </c>
      <c r="AB744" s="11" t="s">
        <v>4392</v>
      </c>
      <c r="AC744" s="11" t="s">
        <v>2262</v>
      </c>
      <c r="AD744" s="11" t="s">
        <v>4862</v>
      </c>
      <c r="AE744" s="11" t="s">
        <v>29</v>
      </c>
      <c r="AF744" s="11" t="s">
        <v>6083</v>
      </c>
      <c r="AG744" s="11" t="s">
        <v>343</v>
      </c>
      <c r="AH744" s="11" t="s">
        <v>6985</v>
      </c>
      <c r="AI744" s="11" t="s">
        <v>6983</v>
      </c>
      <c r="AJ744" s="11" t="s">
        <v>7081</v>
      </c>
      <c r="AK744" s="11" t="s">
        <v>7076</v>
      </c>
      <c r="AL744" s="11" t="s">
        <v>1407</v>
      </c>
      <c r="AM744" s="11" t="s">
        <v>29</v>
      </c>
      <c r="AN744" s="11" t="s">
        <v>2118</v>
      </c>
      <c r="AO744" s="11" t="s">
        <v>1407</v>
      </c>
      <c r="AP744" s="11" t="s">
        <v>29</v>
      </c>
      <c r="AQ744" s="11" t="s">
        <v>7329</v>
      </c>
    </row>
    <row r="745" spans="1:43" ht="30" x14ac:dyDescent="0.25">
      <c r="A745" s="10">
        <v>262</v>
      </c>
      <c r="B745" s="10">
        <v>1686</v>
      </c>
      <c r="C745" s="11" t="s">
        <v>6715</v>
      </c>
      <c r="D745" s="11" t="s">
        <v>4861</v>
      </c>
      <c r="E745" s="11" t="s">
        <v>29</v>
      </c>
      <c r="F745" s="11" t="s">
        <v>178</v>
      </c>
      <c r="G745" s="11" t="s">
        <v>27</v>
      </c>
      <c r="H745" s="11" t="s">
        <v>6671</v>
      </c>
      <c r="I745" s="11" t="s">
        <v>97</v>
      </c>
      <c r="J745" s="11" t="s">
        <v>3781</v>
      </c>
      <c r="K745" s="11" t="s">
        <v>2261</v>
      </c>
      <c r="L745" s="11" t="s">
        <v>2263</v>
      </c>
      <c r="M745" s="11" t="s">
        <v>7397</v>
      </c>
      <c r="N745" s="11" t="s">
        <v>7398</v>
      </c>
      <c r="O745" s="11" t="s">
        <v>4580</v>
      </c>
      <c r="P745" s="11" t="s">
        <v>2508</v>
      </c>
      <c r="Q745" s="11" t="s">
        <v>34</v>
      </c>
      <c r="R745" s="11" t="s">
        <v>2509</v>
      </c>
      <c r="S745" s="11" t="s">
        <v>2510</v>
      </c>
      <c r="T745" s="11" t="s">
        <v>133</v>
      </c>
      <c r="U745" s="12">
        <v>39678</v>
      </c>
      <c r="W745" s="11" t="s">
        <v>2511</v>
      </c>
      <c r="X745" s="11" t="s">
        <v>29</v>
      </c>
      <c r="Y745" s="11" t="s">
        <v>29</v>
      </c>
      <c r="AB745" s="11" t="s">
        <v>4392</v>
      </c>
      <c r="AC745" s="11" t="s">
        <v>2262</v>
      </c>
      <c r="AD745" s="11" t="s">
        <v>4862</v>
      </c>
      <c r="AE745" s="11" t="s">
        <v>29</v>
      </c>
      <c r="AF745" s="11" t="s">
        <v>6083</v>
      </c>
      <c r="AG745" s="11" t="s">
        <v>343</v>
      </c>
      <c r="AH745" s="11" t="s">
        <v>6985</v>
      </c>
      <c r="AI745" s="11" t="s">
        <v>6983</v>
      </c>
      <c r="AJ745" s="11" t="s">
        <v>7081</v>
      </c>
      <c r="AK745" s="11" t="s">
        <v>7076</v>
      </c>
      <c r="AL745" s="11" t="s">
        <v>1407</v>
      </c>
      <c r="AM745" s="11" t="s">
        <v>29</v>
      </c>
      <c r="AN745" s="11" t="s">
        <v>2118</v>
      </c>
      <c r="AO745" s="11" t="s">
        <v>1407</v>
      </c>
      <c r="AP745" s="11" t="s">
        <v>29</v>
      </c>
      <c r="AQ745" s="11" t="s">
        <v>7329</v>
      </c>
    </row>
    <row r="746" spans="1:43" ht="30" x14ac:dyDescent="0.25">
      <c r="A746" s="10">
        <v>262</v>
      </c>
      <c r="B746" s="10">
        <v>1687</v>
      </c>
      <c r="C746" s="11" t="s">
        <v>6715</v>
      </c>
      <c r="D746" s="11" t="s">
        <v>4861</v>
      </c>
      <c r="E746" s="11" t="s">
        <v>29</v>
      </c>
      <c r="F746" s="11" t="s">
        <v>178</v>
      </c>
      <c r="G746" s="11" t="s">
        <v>27</v>
      </c>
      <c r="H746" s="11" t="s">
        <v>6671</v>
      </c>
      <c r="I746" s="11" t="s">
        <v>97</v>
      </c>
      <c r="J746" s="11" t="s">
        <v>3781</v>
      </c>
      <c r="K746" s="11" t="s">
        <v>2261</v>
      </c>
      <c r="L746" s="11" t="s">
        <v>2263</v>
      </c>
      <c r="M746" s="11" t="s">
        <v>7397</v>
      </c>
      <c r="N746" s="11" t="s">
        <v>7398</v>
      </c>
      <c r="O746" s="11" t="s">
        <v>4580</v>
      </c>
      <c r="P746" s="11" t="s">
        <v>2512</v>
      </c>
      <c r="Q746" s="11" t="s">
        <v>34</v>
      </c>
      <c r="R746" s="11" t="s">
        <v>490</v>
      </c>
      <c r="S746" s="11" t="s">
        <v>2510</v>
      </c>
      <c r="T746" s="11" t="s">
        <v>133</v>
      </c>
      <c r="U746" s="12">
        <v>39688</v>
      </c>
      <c r="W746" s="11" t="s">
        <v>2513</v>
      </c>
      <c r="X746" s="11" t="s">
        <v>29</v>
      </c>
      <c r="Y746" s="11" t="s">
        <v>29</v>
      </c>
      <c r="AB746" s="11" t="s">
        <v>4392</v>
      </c>
      <c r="AC746" s="11" t="s">
        <v>2262</v>
      </c>
      <c r="AD746" s="11" t="s">
        <v>4862</v>
      </c>
      <c r="AE746" s="11" t="s">
        <v>29</v>
      </c>
      <c r="AF746" s="11" t="s">
        <v>6083</v>
      </c>
      <c r="AG746" s="11" t="s">
        <v>343</v>
      </c>
      <c r="AH746" s="11" t="s">
        <v>6985</v>
      </c>
      <c r="AI746" s="11" t="s">
        <v>6983</v>
      </c>
      <c r="AJ746" s="11" t="s">
        <v>7081</v>
      </c>
      <c r="AK746" s="11" t="s">
        <v>7076</v>
      </c>
      <c r="AL746" s="11" t="s">
        <v>1407</v>
      </c>
      <c r="AM746" s="11" t="s">
        <v>29</v>
      </c>
      <c r="AN746" s="11" t="s">
        <v>2118</v>
      </c>
      <c r="AO746" s="11" t="s">
        <v>1407</v>
      </c>
      <c r="AP746" s="11" t="s">
        <v>29</v>
      </c>
      <c r="AQ746" s="11" t="s">
        <v>7329</v>
      </c>
    </row>
    <row r="747" spans="1:43" ht="30" x14ac:dyDescent="0.25">
      <c r="A747" s="10">
        <v>262</v>
      </c>
      <c r="B747" s="10">
        <v>1688</v>
      </c>
      <c r="C747" s="11" t="s">
        <v>6715</v>
      </c>
      <c r="D747" s="11" t="s">
        <v>4861</v>
      </c>
      <c r="E747" s="11" t="s">
        <v>29</v>
      </c>
      <c r="F747" s="11" t="s">
        <v>178</v>
      </c>
      <c r="G747" s="11" t="s">
        <v>27</v>
      </c>
      <c r="H747" s="11" t="s">
        <v>6671</v>
      </c>
      <c r="I747" s="11" t="s">
        <v>97</v>
      </c>
      <c r="J747" s="11" t="s">
        <v>3781</v>
      </c>
      <c r="K747" s="11" t="s">
        <v>2261</v>
      </c>
      <c r="L747" s="11" t="s">
        <v>2263</v>
      </c>
      <c r="M747" s="11" t="s">
        <v>7397</v>
      </c>
      <c r="N747" s="11" t="s">
        <v>7398</v>
      </c>
      <c r="O747" s="11" t="s">
        <v>4580</v>
      </c>
      <c r="P747" s="11" t="s">
        <v>2514</v>
      </c>
      <c r="Q747" s="11" t="s">
        <v>34</v>
      </c>
      <c r="R747" s="11" t="s">
        <v>371</v>
      </c>
      <c r="S747" s="11" t="s">
        <v>2515</v>
      </c>
      <c r="T747" s="11" t="s">
        <v>1438</v>
      </c>
      <c r="U747" s="12">
        <v>42191</v>
      </c>
      <c r="V747" s="12"/>
      <c r="W747" s="11" t="s">
        <v>2516</v>
      </c>
      <c r="X747" s="11" t="s">
        <v>29</v>
      </c>
      <c r="Y747" s="11" t="s">
        <v>29</v>
      </c>
      <c r="AB747" s="11" t="s">
        <v>4392</v>
      </c>
      <c r="AC747" s="11" t="s">
        <v>2262</v>
      </c>
      <c r="AD747" s="11" t="s">
        <v>4862</v>
      </c>
      <c r="AE747" s="11" t="s">
        <v>29</v>
      </c>
      <c r="AF747" s="11" t="s">
        <v>6083</v>
      </c>
      <c r="AG747" s="11" t="s">
        <v>343</v>
      </c>
      <c r="AH747" s="11" t="s">
        <v>6985</v>
      </c>
      <c r="AI747" s="11" t="s">
        <v>6983</v>
      </c>
      <c r="AJ747" s="11" t="s">
        <v>7081</v>
      </c>
      <c r="AK747" s="11" t="s">
        <v>7076</v>
      </c>
      <c r="AL747" s="11" t="s">
        <v>1407</v>
      </c>
      <c r="AM747" s="11" t="s">
        <v>29</v>
      </c>
      <c r="AN747" s="11" t="s">
        <v>2118</v>
      </c>
      <c r="AO747" s="11" t="s">
        <v>1407</v>
      </c>
      <c r="AP747" s="11" t="s">
        <v>29</v>
      </c>
      <c r="AQ747" s="11" t="s">
        <v>7329</v>
      </c>
    </row>
    <row r="748" spans="1:43" ht="30" x14ac:dyDescent="0.25">
      <c r="A748" s="10">
        <v>262</v>
      </c>
      <c r="B748" s="10">
        <v>1651</v>
      </c>
      <c r="C748" s="11" t="s">
        <v>6715</v>
      </c>
      <c r="D748" s="11" t="s">
        <v>4861</v>
      </c>
      <c r="E748" s="11" t="s">
        <v>29</v>
      </c>
      <c r="F748" s="11" t="s">
        <v>178</v>
      </c>
      <c r="G748" s="11" t="s">
        <v>27</v>
      </c>
      <c r="H748" s="11" t="s">
        <v>6671</v>
      </c>
      <c r="I748" s="11" t="s">
        <v>97</v>
      </c>
      <c r="J748" s="11" t="s">
        <v>3781</v>
      </c>
      <c r="K748" s="11" t="s">
        <v>2261</v>
      </c>
      <c r="L748" s="11" t="s">
        <v>2263</v>
      </c>
      <c r="M748" s="11" t="s">
        <v>7397</v>
      </c>
      <c r="N748" s="11" t="s">
        <v>7398</v>
      </c>
      <c r="O748" s="11" t="s">
        <v>4580</v>
      </c>
      <c r="P748" s="11" t="s">
        <v>2406</v>
      </c>
      <c r="Q748" s="11" t="s">
        <v>34</v>
      </c>
      <c r="R748" s="11" t="s">
        <v>2407</v>
      </c>
      <c r="S748" s="11" t="s">
        <v>2227</v>
      </c>
      <c r="T748" s="11" t="s">
        <v>277</v>
      </c>
      <c r="U748" s="12">
        <v>39630</v>
      </c>
      <c r="W748" s="11" t="s">
        <v>2408</v>
      </c>
      <c r="X748" s="11" t="s">
        <v>29</v>
      </c>
      <c r="Y748" s="11" t="s">
        <v>29</v>
      </c>
      <c r="AB748" s="11" t="s">
        <v>4392</v>
      </c>
      <c r="AC748" s="11" t="s">
        <v>2262</v>
      </c>
      <c r="AD748" s="11" t="s">
        <v>4862</v>
      </c>
      <c r="AE748" s="11" t="s">
        <v>29</v>
      </c>
      <c r="AF748" s="11" t="s">
        <v>6083</v>
      </c>
      <c r="AG748" s="11" t="s">
        <v>343</v>
      </c>
      <c r="AH748" s="11" t="s">
        <v>6985</v>
      </c>
      <c r="AI748" s="11" t="s">
        <v>6983</v>
      </c>
      <c r="AJ748" s="11" t="s">
        <v>7081</v>
      </c>
      <c r="AK748" s="11" t="s">
        <v>7076</v>
      </c>
      <c r="AL748" s="11" t="s">
        <v>1407</v>
      </c>
      <c r="AM748" s="11" t="s">
        <v>29</v>
      </c>
      <c r="AN748" s="11" t="s">
        <v>2118</v>
      </c>
      <c r="AO748" s="11" t="s">
        <v>1407</v>
      </c>
      <c r="AP748" s="11" t="s">
        <v>29</v>
      </c>
      <c r="AQ748" s="11" t="s">
        <v>7329</v>
      </c>
    </row>
    <row r="749" spans="1:43" ht="30" x14ac:dyDescent="0.25">
      <c r="A749" s="10">
        <v>262</v>
      </c>
      <c r="B749" s="10">
        <v>1601</v>
      </c>
      <c r="C749" s="11" t="s">
        <v>6715</v>
      </c>
      <c r="D749" s="11" t="s">
        <v>4861</v>
      </c>
      <c r="E749" s="11" t="s">
        <v>29</v>
      </c>
      <c r="F749" s="11" t="s">
        <v>178</v>
      </c>
      <c r="G749" s="11" t="s">
        <v>27</v>
      </c>
      <c r="H749" s="11" t="s">
        <v>6671</v>
      </c>
      <c r="I749" s="11" t="s">
        <v>97</v>
      </c>
      <c r="J749" s="11" t="s">
        <v>3781</v>
      </c>
      <c r="K749" s="11" t="s">
        <v>2261</v>
      </c>
      <c r="L749" s="11" t="s">
        <v>2263</v>
      </c>
      <c r="M749" s="11" t="s">
        <v>7397</v>
      </c>
      <c r="N749" s="11" t="s">
        <v>7398</v>
      </c>
      <c r="O749" s="11" t="s">
        <v>4580</v>
      </c>
      <c r="P749" s="11" t="s">
        <v>2554</v>
      </c>
      <c r="Q749" s="11" t="s">
        <v>34</v>
      </c>
      <c r="R749" s="11" t="s">
        <v>2555</v>
      </c>
      <c r="S749" s="11" t="s">
        <v>2556</v>
      </c>
      <c r="T749" s="11" t="s">
        <v>29</v>
      </c>
      <c r="U749" s="12"/>
      <c r="W749" s="11" t="s">
        <v>2557</v>
      </c>
      <c r="X749" s="11" t="s">
        <v>29</v>
      </c>
      <c r="Y749" s="11" t="s">
        <v>29</v>
      </c>
      <c r="AB749" s="11" t="s">
        <v>4392</v>
      </c>
      <c r="AC749" s="11" t="s">
        <v>2262</v>
      </c>
      <c r="AD749" s="11" t="s">
        <v>4862</v>
      </c>
      <c r="AE749" s="11" t="s">
        <v>29</v>
      </c>
      <c r="AF749" s="11" t="s">
        <v>6083</v>
      </c>
      <c r="AG749" s="11" t="s">
        <v>343</v>
      </c>
      <c r="AH749" s="11" t="s">
        <v>6985</v>
      </c>
      <c r="AI749" s="11" t="s">
        <v>6983</v>
      </c>
      <c r="AJ749" s="11" t="s">
        <v>7081</v>
      </c>
      <c r="AK749" s="11" t="s">
        <v>7076</v>
      </c>
      <c r="AL749" s="11" t="s">
        <v>1407</v>
      </c>
      <c r="AM749" s="11" t="s">
        <v>29</v>
      </c>
      <c r="AN749" s="11" t="s">
        <v>2118</v>
      </c>
      <c r="AO749" s="11" t="s">
        <v>1407</v>
      </c>
      <c r="AP749" s="11" t="s">
        <v>29</v>
      </c>
      <c r="AQ749" s="11" t="s">
        <v>7329</v>
      </c>
    </row>
    <row r="750" spans="1:43" ht="30" x14ac:dyDescent="0.25">
      <c r="A750" s="10">
        <v>262</v>
      </c>
      <c r="B750" s="10">
        <v>1676</v>
      </c>
      <c r="C750" s="11" t="s">
        <v>6715</v>
      </c>
      <c r="D750" s="11" t="s">
        <v>4861</v>
      </c>
      <c r="E750" s="11" t="s">
        <v>29</v>
      </c>
      <c r="F750" s="11" t="s">
        <v>178</v>
      </c>
      <c r="G750" s="11" t="s">
        <v>27</v>
      </c>
      <c r="H750" s="11" t="s">
        <v>6671</v>
      </c>
      <c r="I750" s="11" t="s">
        <v>97</v>
      </c>
      <c r="J750" s="11" t="s">
        <v>3781</v>
      </c>
      <c r="K750" s="11" t="s">
        <v>2261</v>
      </c>
      <c r="L750" s="11" t="s">
        <v>2263</v>
      </c>
      <c r="M750" s="11" t="s">
        <v>7397</v>
      </c>
      <c r="N750" s="11" t="s">
        <v>7398</v>
      </c>
      <c r="O750" s="11" t="s">
        <v>4580</v>
      </c>
      <c r="P750" s="11" t="s">
        <v>2485</v>
      </c>
      <c r="Q750" s="11" t="s">
        <v>34</v>
      </c>
      <c r="R750" s="11" t="s">
        <v>315</v>
      </c>
      <c r="S750" s="11" t="s">
        <v>2486</v>
      </c>
      <c r="T750" s="11" t="s">
        <v>217</v>
      </c>
      <c r="U750" s="12">
        <v>42016</v>
      </c>
      <c r="W750" s="11" t="s">
        <v>2487</v>
      </c>
      <c r="X750" s="11" t="s">
        <v>29</v>
      </c>
      <c r="Y750" s="11" t="s">
        <v>29</v>
      </c>
      <c r="AB750" s="11" t="s">
        <v>4392</v>
      </c>
      <c r="AC750" s="11" t="s">
        <v>2262</v>
      </c>
      <c r="AD750" s="11" t="s">
        <v>4862</v>
      </c>
      <c r="AE750" s="11" t="s">
        <v>29</v>
      </c>
      <c r="AF750" s="11" t="s">
        <v>6083</v>
      </c>
      <c r="AG750" s="11" t="s">
        <v>343</v>
      </c>
      <c r="AH750" s="11" t="s">
        <v>6985</v>
      </c>
      <c r="AI750" s="11" t="s">
        <v>6983</v>
      </c>
      <c r="AJ750" s="11" t="s">
        <v>7081</v>
      </c>
      <c r="AK750" s="11" t="s">
        <v>7076</v>
      </c>
      <c r="AL750" s="11" t="s">
        <v>1407</v>
      </c>
      <c r="AM750" s="11" t="s">
        <v>29</v>
      </c>
      <c r="AN750" s="11" t="s">
        <v>2118</v>
      </c>
      <c r="AO750" s="11" t="s">
        <v>1407</v>
      </c>
      <c r="AP750" s="11" t="s">
        <v>29</v>
      </c>
      <c r="AQ750" s="11" t="s">
        <v>7329</v>
      </c>
    </row>
    <row r="751" spans="1:43" ht="30" x14ac:dyDescent="0.25">
      <c r="A751" s="10">
        <v>262</v>
      </c>
      <c r="B751" s="10">
        <v>1599</v>
      </c>
      <c r="C751" s="11" t="s">
        <v>6715</v>
      </c>
      <c r="D751" s="11" t="s">
        <v>4861</v>
      </c>
      <c r="E751" s="11" t="s">
        <v>29</v>
      </c>
      <c r="F751" s="11" t="s">
        <v>178</v>
      </c>
      <c r="G751" s="11" t="s">
        <v>27</v>
      </c>
      <c r="H751" s="11" t="s">
        <v>6671</v>
      </c>
      <c r="I751" s="11" t="s">
        <v>97</v>
      </c>
      <c r="J751" s="11" t="s">
        <v>3781</v>
      </c>
      <c r="K751" s="11" t="s">
        <v>2261</v>
      </c>
      <c r="L751" s="11" t="s">
        <v>2263</v>
      </c>
      <c r="M751" s="11" t="s">
        <v>7397</v>
      </c>
      <c r="N751" s="11" t="s">
        <v>7398</v>
      </c>
      <c r="O751" s="11" t="s">
        <v>4580</v>
      </c>
      <c r="P751" s="11" t="s">
        <v>2548</v>
      </c>
      <c r="Q751" s="11" t="s">
        <v>34</v>
      </c>
      <c r="R751" s="11" t="s">
        <v>2549</v>
      </c>
      <c r="S751" s="11" t="s">
        <v>2295</v>
      </c>
      <c r="T751" s="11" t="s">
        <v>29</v>
      </c>
      <c r="U751" s="12"/>
      <c r="W751" s="11" t="s">
        <v>2550</v>
      </c>
      <c r="X751" s="11" t="s">
        <v>29</v>
      </c>
      <c r="Y751" s="11" t="s">
        <v>29</v>
      </c>
      <c r="AB751" s="11" t="s">
        <v>4392</v>
      </c>
      <c r="AC751" s="11" t="s">
        <v>2262</v>
      </c>
      <c r="AD751" s="11" t="s">
        <v>4862</v>
      </c>
      <c r="AE751" s="11" t="s">
        <v>29</v>
      </c>
      <c r="AF751" s="11" t="s">
        <v>6083</v>
      </c>
      <c r="AG751" s="11" t="s">
        <v>343</v>
      </c>
      <c r="AH751" s="11" t="s">
        <v>6985</v>
      </c>
      <c r="AI751" s="11" t="s">
        <v>6983</v>
      </c>
      <c r="AJ751" s="11" t="s">
        <v>7081</v>
      </c>
      <c r="AK751" s="11" t="s">
        <v>7076</v>
      </c>
      <c r="AL751" s="11" t="s">
        <v>1407</v>
      </c>
      <c r="AM751" s="11" t="s">
        <v>29</v>
      </c>
      <c r="AN751" s="11" t="s">
        <v>2118</v>
      </c>
      <c r="AO751" s="11" t="s">
        <v>1407</v>
      </c>
      <c r="AP751" s="11" t="s">
        <v>29</v>
      </c>
      <c r="AQ751" s="11" t="s">
        <v>7329</v>
      </c>
    </row>
    <row r="752" spans="1:43" ht="30" x14ac:dyDescent="0.25">
      <c r="A752" s="10">
        <v>262</v>
      </c>
      <c r="B752" s="10">
        <v>1699</v>
      </c>
      <c r="C752" s="11" t="s">
        <v>6715</v>
      </c>
      <c r="D752" s="11" t="s">
        <v>4861</v>
      </c>
      <c r="E752" s="11" t="s">
        <v>29</v>
      </c>
      <c r="F752" s="11" t="s">
        <v>178</v>
      </c>
      <c r="G752" s="11" t="s">
        <v>27</v>
      </c>
      <c r="H752" s="11" t="s">
        <v>6671</v>
      </c>
      <c r="I752" s="11" t="s">
        <v>97</v>
      </c>
      <c r="J752" s="11" t="s">
        <v>3781</v>
      </c>
      <c r="K752" s="11" t="s">
        <v>2261</v>
      </c>
      <c r="L752" s="11" t="s">
        <v>2263</v>
      </c>
      <c r="M752" s="11" t="s">
        <v>7397</v>
      </c>
      <c r="N752" s="11" t="s">
        <v>7398</v>
      </c>
      <c r="O752" s="11" t="s">
        <v>4580</v>
      </c>
      <c r="P752" s="11" t="s">
        <v>2544</v>
      </c>
      <c r="Q752" s="11" t="s">
        <v>34</v>
      </c>
      <c r="R752" s="11" t="s">
        <v>2545</v>
      </c>
      <c r="S752" s="11" t="s">
        <v>2546</v>
      </c>
      <c r="T752" s="11" t="s">
        <v>29</v>
      </c>
      <c r="U752" s="12">
        <v>42533</v>
      </c>
      <c r="W752" s="11" t="s">
        <v>2547</v>
      </c>
      <c r="X752" s="11" t="s">
        <v>29</v>
      </c>
      <c r="Y752" s="11" t="s">
        <v>29</v>
      </c>
      <c r="AB752" s="11" t="s">
        <v>4392</v>
      </c>
      <c r="AC752" s="11" t="s">
        <v>2262</v>
      </c>
      <c r="AD752" s="11" t="s">
        <v>4862</v>
      </c>
      <c r="AE752" s="11" t="s">
        <v>29</v>
      </c>
      <c r="AF752" s="11" t="s">
        <v>6083</v>
      </c>
      <c r="AG752" s="11" t="s">
        <v>343</v>
      </c>
      <c r="AH752" s="11" t="s">
        <v>6985</v>
      </c>
      <c r="AI752" s="11" t="s">
        <v>6983</v>
      </c>
      <c r="AJ752" s="11" t="s">
        <v>7081</v>
      </c>
      <c r="AK752" s="11" t="s">
        <v>7076</v>
      </c>
      <c r="AL752" s="11" t="s">
        <v>1407</v>
      </c>
      <c r="AM752" s="11" t="s">
        <v>29</v>
      </c>
      <c r="AN752" s="11" t="s">
        <v>2118</v>
      </c>
      <c r="AO752" s="11" t="s">
        <v>1407</v>
      </c>
      <c r="AP752" s="11" t="s">
        <v>29</v>
      </c>
      <c r="AQ752" s="11" t="s">
        <v>7329</v>
      </c>
    </row>
    <row r="753" spans="1:43" ht="30" x14ac:dyDescent="0.25">
      <c r="A753" s="10">
        <v>262</v>
      </c>
      <c r="B753" s="10">
        <v>1698</v>
      </c>
      <c r="C753" s="11" t="s">
        <v>6715</v>
      </c>
      <c r="D753" s="11" t="s">
        <v>4861</v>
      </c>
      <c r="E753" s="11" t="s">
        <v>29</v>
      </c>
      <c r="F753" s="11" t="s">
        <v>178</v>
      </c>
      <c r="G753" s="11" t="s">
        <v>27</v>
      </c>
      <c r="H753" s="11" t="s">
        <v>6671</v>
      </c>
      <c r="I753" s="11" t="s">
        <v>97</v>
      </c>
      <c r="J753" s="11" t="s">
        <v>3781</v>
      </c>
      <c r="K753" s="11" t="s">
        <v>2261</v>
      </c>
      <c r="L753" s="11" t="s">
        <v>2263</v>
      </c>
      <c r="M753" s="11" t="s">
        <v>7397</v>
      </c>
      <c r="N753" s="11" t="s">
        <v>7398</v>
      </c>
      <c r="O753" s="11" t="s">
        <v>4580</v>
      </c>
      <c r="P753" s="11" t="s">
        <v>2541</v>
      </c>
      <c r="Q753" s="11" t="s">
        <v>34</v>
      </c>
      <c r="R753" s="11" t="s">
        <v>2542</v>
      </c>
      <c r="S753" s="11" t="s">
        <v>2436</v>
      </c>
      <c r="T753" s="11" t="s">
        <v>29</v>
      </c>
      <c r="U753" s="12">
        <v>42562</v>
      </c>
      <c r="W753" s="11" t="s">
        <v>2543</v>
      </c>
      <c r="X753" s="11" t="s">
        <v>29</v>
      </c>
      <c r="Y753" s="11" t="s">
        <v>29</v>
      </c>
      <c r="AB753" s="11" t="s">
        <v>4392</v>
      </c>
      <c r="AC753" s="11" t="s">
        <v>2262</v>
      </c>
      <c r="AD753" s="11" t="s">
        <v>4862</v>
      </c>
      <c r="AE753" s="11" t="s">
        <v>29</v>
      </c>
      <c r="AF753" s="11" t="s">
        <v>6083</v>
      </c>
      <c r="AG753" s="11" t="s">
        <v>343</v>
      </c>
      <c r="AH753" s="11" t="s">
        <v>6985</v>
      </c>
      <c r="AI753" s="11" t="s">
        <v>6983</v>
      </c>
      <c r="AJ753" s="11" t="s">
        <v>7081</v>
      </c>
      <c r="AK753" s="11" t="s">
        <v>7076</v>
      </c>
      <c r="AL753" s="11" t="s">
        <v>1407</v>
      </c>
      <c r="AM753" s="11" t="s">
        <v>29</v>
      </c>
      <c r="AN753" s="11" t="s">
        <v>2118</v>
      </c>
      <c r="AO753" s="11" t="s">
        <v>1407</v>
      </c>
      <c r="AP753" s="11" t="s">
        <v>29</v>
      </c>
      <c r="AQ753" s="11" t="s">
        <v>7329</v>
      </c>
    </row>
    <row r="754" spans="1:43" ht="30" x14ac:dyDescent="0.25">
      <c r="A754" s="10">
        <v>262</v>
      </c>
      <c r="B754" s="10">
        <v>1690</v>
      </c>
      <c r="C754" s="11" t="s">
        <v>6715</v>
      </c>
      <c r="D754" s="11" t="s">
        <v>4861</v>
      </c>
      <c r="E754" s="11" t="s">
        <v>29</v>
      </c>
      <c r="F754" s="11" t="s">
        <v>178</v>
      </c>
      <c r="G754" s="11" t="s">
        <v>27</v>
      </c>
      <c r="H754" s="11" t="s">
        <v>6671</v>
      </c>
      <c r="I754" s="11" t="s">
        <v>97</v>
      </c>
      <c r="J754" s="11" t="s">
        <v>3781</v>
      </c>
      <c r="K754" s="11" t="s">
        <v>2261</v>
      </c>
      <c r="L754" s="11" t="s">
        <v>2263</v>
      </c>
      <c r="M754" s="11" t="s">
        <v>7397</v>
      </c>
      <c r="N754" s="11" t="s">
        <v>7398</v>
      </c>
      <c r="O754" s="11" t="s">
        <v>4580</v>
      </c>
      <c r="P754" s="11" t="s">
        <v>2520</v>
      </c>
      <c r="Q754" s="11" t="s">
        <v>34</v>
      </c>
      <c r="R754" s="11" t="s">
        <v>2521</v>
      </c>
      <c r="S754" s="11" t="s">
        <v>1834</v>
      </c>
      <c r="T754" s="11" t="s">
        <v>29</v>
      </c>
      <c r="U754" s="12">
        <v>42562</v>
      </c>
      <c r="W754" s="11" t="s">
        <v>2522</v>
      </c>
      <c r="X754" s="11" t="s">
        <v>29</v>
      </c>
      <c r="Y754" s="11" t="s">
        <v>29</v>
      </c>
      <c r="AB754" s="11" t="s">
        <v>4392</v>
      </c>
      <c r="AC754" s="11" t="s">
        <v>2262</v>
      </c>
      <c r="AD754" s="11" t="s">
        <v>4862</v>
      </c>
      <c r="AE754" s="11" t="s">
        <v>29</v>
      </c>
      <c r="AF754" s="11" t="s">
        <v>6083</v>
      </c>
      <c r="AG754" s="11" t="s">
        <v>343</v>
      </c>
      <c r="AH754" s="11" t="s">
        <v>6985</v>
      </c>
      <c r="AI754" s="11" t="s">
        <v>6983</v>
      </c>
      <c r="AJ754" s="11" t="s">
        <v>7081</v>
      </c>
      <c r="AK754" s="11" t="s">
        <v>7076</v>
      </c>
      <c r="AL754" s="11" t="s">
        <v>1407</v>
      </c>
      <c r="AM754" s="11" t="s">
        <v>29</v>
      </c>
      <c r="AN754" s="11" t="s">
        <v>2118</v>
      </c>
      <c r="AO754" s="11" t="s">
        <v>1407</v>
      </c>
      <c r="AP754" s="11" t="s">
        <v>29</v>
      </c>
      <c r="AQ754" s="11" t="s">
        <v>7329</v>
      </c>
    </row>
    <row r="755" spans="1:43" ht="30" x14ac:dyDescent="0.25">
      <c r="A755" s="10">
        <v>262</v>
      </c>
      <c r="B755" s="10">
        <v>1691</v>
      </c>
      <c r="C755" s="11" t="s">
        <v>6715</v>
      </c>
      <c r="D755" s="11" t="s">
        <v>4861</v>
      </c>
      <c r="E755" s="11" t="s">
        <v>29</v>
      </c>
      <c r="F755" s="11" t="s">
        <v>178</v>
      </c>
      <c r="G755" s="11" t="s">
        <v>27</v>
      </c>
      <c r="H755" s="11" t="s">
        <v>6671</v>
      </c>
      <c r="I755" s="11" t="s">
        <v>97</v>
      </c>
      <c r="J755" s="11" t="s">
        <v>3781</v>
      </c>
      <c r="K755" s="11" t="s">
        <v>2261</v>
      </c>
      <c r="L755" s="11" t="s">
        <v>2263</v>
      </c>
      <c r="M755" s="11" t="s">
        <v>7397</v>
      </c>
      <c r="N755" s="11" t="s">
        <v>7398</v>
      </c>
      <c r="O755" s="11" t="s">
        <v>4580</v>
      </c>
      <c r="P755" s="11" t="s">
        <v>2523</v>
      </c>
      <c r="Q755" s="11" t="s">
        <v>34</v>
      </c>
      <c r="R755" s="11" t="s">
        <v>2524</v>
      </c>
      <c r="S755" s="11" t="s">
        <v>2525</v>
      </c>
      <c r="T755" s="11" t="s">
        <v>29</v>
      </c>
      <c r="U755" s="12">
        <v>42576</v>
      </c>
      <c r="W755" s="11" t="s">
        <v>2526</v>
      </c>
      <c r="X755" s="11" t="s">
        <v>29</v>
      </c>
      <c r="Y755" s="11" t="s">
        <v>29</v>
      </c>
      <c r="AB755" s="11" t="s">
        <v>4392</v>
      </c>
      <c r="AC755" s="11" t="s">
        <v>2262</v>
      </c>
      <c r="AD755" s="11" t="s">
        <v>4862</v>
      </c>
      <c r="AE755" s="11" t="s">
        <v>29</v>
      </c>
      <c r="AF755" s="11" t="s">
        <v>6083</v>
      </c>
      <c r="AG755" s="11" t="s">
        <v>343</v>
      </c>
      <c r="AH755" s="11" t="s">
        <v>6985</v>
      </c>
      <c r="AI755" s="11" t="s">
        <v>6983</v>
      </c>
      <c r="AJ755" s="11" t="s">
        <v>7081</v>
      </c>
      <c r="AK755" s="11" t="s">
        <v>7076</v>
      </c>
      <c r="AL755" s="11" t="s">
        <v>1407</v>
      </c>
      <c r="AM755" s="11" t="s">
        <v>29</v>
      </c>
      <c r="AN755" s="11" t="s">
        <v>2118</v>
      </c>
      <c r="AO755" s="11" t="s">
        <v>1407</v>
      </c>
      <c r="AP755" s="11" t="s">
        <v>29</v>
      </c>
      <c r="AQ755" s="11" t="s">
        <v>7329</v>
      </c>
    </row>
    <row r="756" spans="1:43" ht="30" x14ac:dyDescent="0.25">
      <c r="A756" s="10">
        <v>262</v>
      </c>
      <c r="B756" s="10">
        <v>1692</v>
      </c>
      <c r="C756" s="11" t="s">
        <v>6715</v>
      </c>
      <c r="D756" s="11" t="s">
        <v>4861</v>
      </c>
      <c r="E756" s="11" t="s">
        <v>29</v>
      </c>
      <c r="F756" s="11" t="s">
        <v>178</v>
      </c>
      <c r="G756" s="11" t="s">
        <v>27</v>
      </c>
      <c r="H756" s="11" t="s">
        <v>6671</v>
      </c>
      <c r="I756" s="11" t="s">
        <v>97</v>
      </c>
      <c r="J756" s="11" t="s">
        <v>3781</v>
      </c>
      <c r="K756" s="11" t="s">
        <v>2261</v>
      </c>
      <c r="L756" s="11" t="s">
        <v>2263</v>
      </c>
      <c r="M756" s="11" t="s">
        <v>7397</v>
      </c>
      <c r="N756" s="11" t="s">
        <v>7398</v>
      </c>
      <c r="O756" s="11" t="s">
        <v>4580</v>
      </c>
      <c r="P756" s="11" t="s">
        <v>2527</v>
      </c>
      <c r="Q756" s="11" t="s">
        <v>34</v>
      </c>
      <c r="R756" s="11" t="s">
        <v>54</v>
      </c>
      <c r="S756" s="11" t="s">
        <v>2528</v>
      </c>
      <c r="T756" s="11" t="s">
        <v>29</v>
      </c>
      <c r="U756" s="12">
        <v>42562</v>
      </c>
      <c r="W756" s="11" t="s">
        <v>2529</v>
      </c>
      <c r="X756" s="11" t="s">
        <v>29</v>
      </c>
      <c r="Y756" s="11" t="s">
        <v>29</v>
      </c>
      <c r="AB756" s="11" t="s">
        <v>4392</v>
      </c>
      <c r="AC756" s="11" t="s">
        <v>2262</v>
      </c>
      <c r="AD756" s="11" t="s">
        <v>4862</v>
      </c>
      <c r="AE756" s="11" t="s">
        <v>29</v>
      </c>
      <c r="AF756" s="11" t="s">
        <v>6083</v>
      </c>
      <c r="AG756" s="11" t="s">
        <v>343</v>
      </c>
      <c r="AH756" s="11" t="s">
        <v>6985</v>
      </c>
      <c r="AI756" s="11" t="s">
        <v>6983</v>
      </c>
      <c r="AJ756" s="11" t="s">
        <v>7081</v>
      </c>
      <c r="AK756" s="11" t="s">
        <v>7076</v>
      </c>
      <c r="AL756" s="11" t="s">
        <v>1407</v>
      </c>
      <c r="AM756" s="11" t="s">
        <v>29</v>
      </c>
      <c r="AN756" s="11" t="s">
        <v>2118</v>
      </c>
      <c r="AO756" s="11" t="s">
        <v>1407</v>
      </c>
      <c r="AP756" s="11" t="s">
        <v>29</v>
      </c>
      <c r="AQ756" s="11" t="s">
        <v>7329</v>
      </c>
    </row>
    <row r="757" spans="1:43" ht="30" x14ac:dyDescent="0.25">
      <c r="A757" s="10">
        <v>262</v>
      </c>
      <c r="B757" s="10">
        <v>1693</v>
      </c>
      <c r="C757" s="11" t="s">
        <v>6715</v>
      </c>
      <c r="D757" s="11" t="s">
        <v>4861</v>
      </c>
      <c r="E757" s="11" t="s">
        <v>29</v>
      </c>
      <c r="F757" s="11" t="s">
        <v>178</v>
      </c>
      <c r="G757" s="11" t="s">
        <v>27</v>
      </c>
      <c r="H757" s="11" t="s">
        <v>6671</v>
      </c>
      <c r="I757" s="11" t="s">
        <v>97</v>
      </c>
      <c r="J757" s="11" t="s">
        <v>3781</v>
      </c>
      <c r="K757" s="11" t="s">
        <v>2261</v>
      </c>
      <c r="L757" s="11" t="s">
        <v>2263</v>
      </c>
      <c r="M757" s="11" t="s">
        <v>7397</v>
      </c>
      <c r="N757" s="11" t="s">
        <v>7398</v>
      </c>
      <c r="O757" s="11" t="s">
        <v>4580</v>
      </c>
      <c r="P757" s="11" t="s">
        <v>2530</v>
      </c>
      <c r="Q757" s="11" t="s">
        <v>34</v>
      </c>
      <c r="R757" s="11" t="s">
        <v>2531</v>
      </c>
      <c r="S757" s="11" t="s">
        <v>2443</v>
      </c>
      <c r="T757" s="11" t="s">
        <v>29</v>
      </c>
      <c r="U757" s="12">
        <v>42576</v>
      </c>
      <c r="W757" s="11" t="s">
        <v>2532</v>
      </c>
      <c r="X757" s="11" t="s">
        <v>29</v>
      </c>
      <c r="Y757" s="11" t="s">
        <v>29</v>
      </c>
      <c r="AB757" s="11" t="s">
        <v>4392</v>
      </c>
      <c r="AC757" s="11" t="s">
        <v>2262</v>
      </c>
      <c r="AD757" s="11" t="s">
        <v>4862</v>
      </c>
      <c r="AE757" s="11" t="s">
        <v>29</v>
      </c>
      <c r="AF757" s="11" t="s">
        <v>6083</v>
      </c>
      <c r="AG757" s="11" t="s">
        <v>343</v>
      </c>
      <c r="AH757" s="11" t="s">
        <v>6985</v>
      </c>
      <c r="AI757" s="11" t="s">
        <v>6983</v>
      </c>
      <c r="AJ757" s="11" t="s">
        <v>7081</v>
      </c>
      <c r="AK757" s="11" t="s">
        <v>7076</v>
      </c>
      <c r="AL757" s="11" t="s">
        <v>1407</v>
      </c>
      <c r="AM757" s="11" t="s">
        <v>29</v>
      </c>
      <c r="AN757" s="11" t="s">
        <v>2118</v>
      </c>
      <c r="AO757" s="11" t="s">
        <v>1407</v>
      </c>
      <c r="AP757" s="11" t="s">
        <v>29</v>
      </c>
      <c r="AQ757" s="11" t="s">
        <v>7329</v>
      </c>
    </row>
    <row r="758" spans="1:43" ht="30" x14ac:dyDescent="0.25">
      <c r="A758" s="10">
        <v>262</v>
      </c>
      <c r="B758" s="10">
        <v>1695</v>
      </c>
      <c r="C758" s="11" t="s">
        <v>6715</v>
      </c>
      <c r="D758" s="11" t="s">
        <v>4861</v>
      </c>
      <c r="E758" s="11" t="s">
        <v>29</v>
      </c>
      <c r="F758" s="11" t="s">
        <v>178</v>
      </c>
      <c r="G758" s="11" t="s">
        <v>27</v>
      </c>
      <c r="H758" s="11" t="s">
        <v>6671</v>
      </c>
      <c r="I758" s="11" t="s">
        <v>97</v>
      </c>
      <c r="J758" s="11" t="s">
        <v>3781</v>
      </c>
      <c r="K758" s="11" t="s">
        <v>2261</v>
      </c>
      <c r="L758" s="11" t="s">
        <v>2263</v>
      </c>
      <c r="M758" s="11" t="s">
        <v>7397</v>
      </c>
      <c r="N758" s="11" t="s">
        <v>7398</v>
      </c>
      <c r="O758" s="11" t="s">
        <v>4580</v>
      </c>
      <c r="P758" s="11" t="s">
        <v>2533</v>
      </c>
      <c r="Q758" s="11" t="s">
        <v>34</v>
      </c>
      <c r="R758" s="11" t="s">
        <v>2534</v>
      </c>
      <c r="S758" s="11" t="s">
        <v>2535</v>
      </c>
      <c r="T758" s="11" t="s">
        <v>29</v>
      </c>
      <c r="U758" s="12">
        <v>42576</v>
      </c>
      <c r="W758" s="11" t="s">
        <v>2536</v>
      </c>
      <c r="X758" s="11" t="s">
        <v>29</v>
      </c>
      <c r="Y758" s="11" t="s">
        <v>29</v>
      </c>
      <c r="AB758" s="11" t="s">
        <v>4392</v>
      </c>
      <c r="AC758" s="11" t="s">
        <v>2262</v>
      </c>
      <c r="AD758" s="11" t="s">
        <v>4862</v>
      </c>
      <c r="AE758" s="11" t="s">
        <v>29</v>
      </c>
      <c r="AF758" s="11" t="s">
        <v>6083</v>
      </c>
      <c r="AG758" s="11" t="s">
        <v>343</v>
      </c>
      <c r="AH758" s="11" t="s">
        <v>6985</v>
      </c>
      <c r="AI758" s="11" t="s">
        <v>6983</v>
      </c>
      <c r="AJ758" s="11" t="s">
        <v>7081</v>
      </c>
      <c r="AK758" s="11" t="s">
        <v>7076</v>
      </c>
      <c r="AL758" s="11" t="s">
        <v>1407</v>
      </c>
      <c r="AM758" s="11" t="s">
        <v>29</v>
      </c>
      <c r="AN758" s="11" t="s">
        <v>2118</v>
      </c>
      <c r="AO758" s="11" t="s">
        <v>1407</v>
      </c>
      <c r="AP758" s="11" t="s">
        <v>29</v>
      </c>
      <c r="AQ758" s="11" t="s">
        <v>7329</v>
      </c>
    </row>
    <row r="759" spans="1:43" ht="30" x14ac:dyDescent="0.25">
      <c r="A759" s="10">
        <v>262</v>
      </c>
      <c r="B759" s="10">
        <v>1696</v>
      </c>
      <c r="C759" s="11" t="s">
        <v>6715</v>
      </c>
      <c r="D759" s="11" t="s">
        <v>4861</v>
      </c>
      <c r="E759" s="11" t="s">
        <v>29</v>
      </c>
      <c r="F759" s="11" t="s">
        <v>178</v>
      </c>
      <c r="G759" s="11" t="s">
        <v>27</v>
      </c>
      <c r="H759" s="11" t="s">
        <v>6671</v>
      </c>
      <c r="I759" s="11" t="s">
        <v>97</v>
      </c>
      <c r="J759" s="11" t="s">
        <v>3781</v>
      </c>
      <c r="K759" s="11" t="s">
        <v>2261</v>
      </c>
      <c r="L759" s="11" t="s">
        <v>2263</v>
      </c>
      <c r="M759" s="11" t="s">
        <v>7397</v>
      </c>
      <c r="N759" s="11" t="s">
        <v>7398</v>
      </c>
      <c r="O759" s="11" t="s">
        <v>4580</v>
      </c>
      <c r="P759" s="11" t="s">
        <v>2537</v>
      </c>
      <c r="Q759" s="11" t="s">
        <v>34</v>
      </c>
      <c r="R759" s="11" t="s">
        <v>2538</v>
      </c>
      <c r="S759" s="11" t="s">
        <v>2539</v>
      </c>
      <c r="T759" s="11" t="s">
        <v>29</v>
      </c>
      <c r="U759" s="12">
        <v>42576</v>
      </c>
      <c r="W759" s="11" t="s">
        <v>2540</v>
      </c>
      <c r="X759" s="11" t="s">
        <v>29</v>
      </c>
      <c r="Y759" s="11" t="s">
        <v>29</v>
      </c>
      <c r="AB759" s="11" t="s">
        <v>4392</v>
      </c>
      <c r="AC759" s="11" t="s">
        <v>2262</v>
      </c>
      <c r="AD759" s="11" t="s">
        <v>4862</v>
      </c>
      <c r="AE759" s="11" t="s">
        <v>29</v>
      </c>
      <c r="AF759" s="11" t="s">
        <v>6083</v>
      </c>
      <c r="AG759" s="11" t="s">
        <v>343</v>
      </c>
      <c r="AH759" s="11" t="s">
        <v>6985</v>
      </c>
      <c r="AI759" s="11" t="s">
        <v>6983</v>
      </c>
      <c r="AJ759" s="11" t="s">
        <v>7081</v>
      </c>
      <c r="AK759" s="11" t="s">
        <v>7076</v>
      </c>
      <c r="AL759" s="11" t="s">
        <v>1407</v>
      </c>
      <c r="AM759" s="11" t="s">
        <v>29</v>
      </c>
      <c r="AN759" s="11" t="s">
        <v>2118</v>
      </c>
      <c r="AO759" s="11" t="s">
        <v>1407</v>
      </c>
      <c r="AP759" s="11" t="s">
        <v>29</v>
      </c>
      <c r="AQ759" s="11" t="s">
        <v>7329</v>
      </c>
    </row>
    <row r="760" spans="1:43" ht="30" x14ac:dyDescent="0.25">
      <c r="A760" s="10">
        <v>262</v>
      </c>
      <c r="B760" s="10">
        <v>1689</v>
      </c>
      <c r="C760" s="11" t="s">
        <v>6715</v>
      </c>
      <c r="D760" s="11" t="s">
        <v>4861</v>
      </c>
      <c r="E760" s="11" t="s">
        <v>29</v>
      </c>
      <c r="F760" s="11" t="s">
        <v>178</v>
      </c>
      <c r="G760" s="11" t="s">
        <v>27</v>
      </c>
      <c r="H760" s="11" t="s">
        <v>6671</v>
      </c>
      <c r="I760" s="11" t="s">
        <v>97</v>
      </c>
      <c r="J760" s="11" t="s">
        <v>3781</v>
      </c>
      <c r="K760" s="11" t="s">
        <v>2261</v>
      </c>
      <c r="L760" s="11" t="s">
        <v>2263</v>
      </c>
      <c r="M760" s="11" t="s">
        <v>7397</v>
      </c>
      <c r="N760" s="11" t="s">
        <v>7398</v>
      </c>
      <c r="O760" s="11" t="s">
        <v>4580</v>
      </c>
      <c r="P760" s="11" t="s">
        <v>2517</v>
      </c>
      <c r="Q760" s="11" t="s">
        <v>34</v>
      </c>
      <c r="R760" s="11" t="s">
        <v>2518</v>
      </c>
      <c r="S760" s="11" t="s">
        <v>1652</v>
      </c>
      <c r="T760" s="11" t="s">
        <v>128</v>
      </c>
      <c r="U760">
        <v>39603</v>
      </c>
      <c r="W760" s="11" t="s">
        <v>2519</v>
      </c>
      <c r="X760" s="11" t="s">
        <v>29</v>
      </c>
      <c r="Y760" s="11" t="s">
        <v>29</v>
      </c>
      <c r="AB760" s="11" t="s">
        <v>4392</v>
      </c>
      <c r="AC760" s="11" t="s">
        <v>2262</v>
      </c>
      <c r="AD760" s="11" t="s">
        <v>4862</v>
      </c>
      <c r="AE760" s="11" t="s">
        <v>29</v>
      </c>
      <c r="AF760" s="11" t="s">
        <v>6083</v>
      </c>
      <c r="AG760" s="11" t="s">
        <v>343</v>
      </c>
      <c r="AH760" s="11" t="s">
        <v>6985</v>
      </c>
      <c r="AI760" s="11" t="s">
        <v>6983</v>
      </c>
      <c r="AJ760" s="11" t="s">
        <v>7081</v>
      </c>
      <c r="AK760" s="11" t="s">
        <v>7076</v>
      </c>
      <c r="AL760" s="11" t="s">
        <v>1407</v>
      </c>
      <c r="AM760" s="11" t="s">
        <v>29</v>
      </c>
      <c r="AN760" s="11" t="s">
        <v>2118</v>
      </c>
      <c r="AO760" s="11" t="s">
        <v>1407</v>
      </c>
      <c r="AP760" s="11" t="s">
        <v>29</v>
      </c>
      <c r="AQ760" s="11" t="s">
        <v>7329</v>
      </c>
    </row>
    <row r="761" spans="1:43" ht="30" x14ac:dyDescent="0.25">
      <c r="A761" s="10">
        <v>262</v>
      </c>
      <c r="B761" s="10">
        <v>1663</v>
      </c>
      <c r="C761" s="11" t="s">
        <v>6715</v>
      </c>
      <c r="D761" s="11" t="s">
        <v>4861</v>
      </c>
      <c r="E761" s="11" t="s">
        <v>29</v>
      </c>
      <c r="F761" s="11" t="s">
        <v>178</v>
      </c>
      <c r="G761" s="11" t="s">
        <v>27</v>
      </c>
      <c r="H761" s="11" t="s">
        <v>6671</v>
      </c>
      <c r="I761" s="11" t="s">
        <v>97</v>
      </c>
      <c r="J761" s="11" t="s">
        <v>3781</v>
      </c>
      <c r="K761" s="11" t="s">
        <v>2261</v>
      </c>
      <c r="L761" s="11" t="s">
        <v>2263</v>
      </c>
      <c r="M761" s="11" t="s">
        <v>7397</v>
      </c>
      <c r="N761" s="11" t="s">
        <v>7398</v>
      </c>
      <c r="O761" s="11" t="s">
        <v>4580</v>
      </c>
      <c r="P761" s="11" t="s">
        <v>2441</v>
      </c>
      <c r="Q761" s="11" t="s">
        <v>34</v>
      </c>
      <c r="R761" s="11" t="s">
        <v>2442</v>
      </c>
      <c r="S761" s="11" t="s">
        <v>2443</v>
      </c>
      <c r="T761" s="11" t="s">
        <v>277</v>
      </c>
      <c r="U761" s="12">
        <v>39603</v>
      </c>
      <c r="W761" s="11" t="s">
        <v>2444</v>
      </c>
      <c r="X761" s="11" t="s">
        <v>29</v>
      </c>
      <c r="Y761" s="11" t="s">
        <v>29</v>
      </c>
      <c r="AB761" s="11" t="s">
        <v>4392</v>
      </c>
      <c r="AC761" s="11" t="s">
        <v>2262</v>
      </c>
      <c r="AD761" s="11" t="s">
        <v>4862</v>
      </c>
      <c r="AE761" s="11" t="s">
        <v>29</v>
      </c>
      <c r="AF761" s="11" t="s">
        <v>6083</v>
      </c>
      <c r="AG761" s="11" t="s">
        <v>343</v>
      </c>
      <c r="AH761" s="11" t="s">
        <v>6985</v>
      </c>
      <c r="AI761" s="11" t="s">
        <v>6983</v>
      </c>
      <c r="AJ761" s="11" t="s">
        <v>7081</v>
      </c>
      <c r="AK761" s="11" t="s">
        <v>7076</v>
      </c>
      <c r="AL761" s="11" t="s">
        <v>1407</v>
      </c>
      <c r="AM761" s="11" t="s">
        <v>29</v>
      </c>
      <c r="AN761" s="11" t="s">
        <v>2118</v>
      </c>
      <c r="AO761" s="11" t="s">
        <v>1407</v>
      </c>
      <c r="AP761" s="11" t="s">
        <v>29</v>
      </c>
      <c r="AQ761" s="11" t="s">
        <v>7329</v>
      </c>
    </row>
    <row r="762" spans="1:43" ht="30" x14ac:dyDescent="0.25">
      <c r="A762" s="10">
        <v>262</v>
      </c>
      <c r="B762" s="10">
        <v>1652</v>
      </c>
      <c r="C762" s="11" t="s">
        <v>6715</v>
      </c>
      <c r="D762" s="11" t="s">
        <v>4861</v>
      </c>
      <c r="E762" s="11" t="s">
        <v>29</v>
      </c>
      <c r="F762" s="11" t="s">
        <v>178</v>
      </c>
      <c r="G762" s="11" t="s">
        <v>27</v>
      </c>
      <c r="H762" s="11" t="s">
        <v>6671</v>
      </c>
      <c r="I762" s="11" t="s">
        <v>97</v>
      </c>
      <c r="J762" s="11" t="s">
        <v>3781</v>
      </c>
      <c r="K762" s="11" t="s">
        <v>2261</v>
      </c>
      <c r="L762" s="11" t="s">
        <v>2263</v>
      </c>
      <c r="M762" s="11" t="s">
        <v>7397</v>
      </c>
      <c r="N762" s="11" t="s">
        <v>7398</v>
      </c>
      <c r="O762" s="11" t="s">
        <v>4580</v>
      </c>
      <c r="P762" s="11" t="s">
        <v>2409</v>
      </c>
      <c r="Q762" s="11" t="s">
        <v>34</v>
      </c>
      <c r="R762" s="11" t="s">
        <v>2410</v>
      </c>
      <c r="S762" s="11" t="s">
        <v>1138</v>
      </c>
      <c r="T762" s="11" t="s">
        <v>2411</v>
      </c>
      <c r="U762" s="12">
        <v>42036</v>
      </c>
      <c r="W762" s="11" t="s">
        <v>2412</v>
      </c>
      <c r="X762" s="11" t="s">
        <v>29</v>
      </c>
      <c r="Y762" s="11" t="s">
        <v>29</v>
      </c>
      <c r="AB762" s="11" t="s">
        <v>4392</v>
      </c>
      <c r="AC762" s="11" t="s">
        <v>2262</v>
      </c>
      <c r="AD762" s="11" t="s">
        <v>4862</v>
      </c>
      <c r="AE762" s="11" t="s">
        <v>29</v>
      </c>
      <c r="AF762" s="11" t="s">
        <v>6083</v>
      </c>
      <c r="AG762" s="11" t="s">
        <v>343</v>
      </c>
      <c r="AH762" s="11" t="s">
        <v>6985</v>
      </c>
      <c r="AI762" s="11" t="s">
        <v>6983</v>
      </c>
      <c r="AJ762" s="11" t="s">
        <v>7081</v>
      </c>
      <c r="AK762" s="11" t="s">
        <v>7076</v>
      </c>
      <c r="AL762" s="11" t="s">
        <v>1407</v>
      </c>
      <c r="AM762" s="11" t="s">
        <v>29</v>
      </c>
      <c r="AN762" s="11" t="s">
        <v>2118</v>
      </c>
      <c r="AO762" s="11" t="s">
        <v>1407</v>
      </c>
      <c r="AP762" s="11" t="s">
        <v>29</v>
      </c>
      <c r="AQ762" s="11" t="s">
        <v>7329</v>
      </c>
    </row>
    <row r="763" spans="1:43" ht="30" x14ac:dyDescent="0.25">
      <c r="A763" s="10">
        <v>262</v>
      </c>
      <c r="B763" s="10">
        <v>1653</v>
      </c>
      <c r="C763" s="11" t="s">
        <v>6715</v>
      </c>
      <c r="D763" s="11" t="s">
        <v>4861</v>
      </c>
      <c r="E763" s="11" t="s">
        <v>29</v>
      </c>
      <c r="F763" s="11" t="s">
        <v>178</v>
      </c>
      <c r="G763" s="11" t="s">
        <v>27</v>
      </c>
      <c r="H763" s="11" t="s">
        <v>6671</v>
      </c>
      <c r="I763" s="11" t="s">
        <v>97</v>
      </c>
      <c r="J763" s="11" t="s">
        <v>3781</v>
      </c>
      <c r="K763" s="11" t="s">
        <v>2261</v>
      </c>
      <c r="L763" s="11" t="s">
        <v>2263</v>
      </c>
      <c r="M763" s="11" t="s">
        <v>7397</v>
      </c>
      <c r="N763" s="11" t="s">
        <v>7398</v>
      </c>
      <c r="O763" s="11" t="s">
        <v>4580</v>
      </c>
      <c r="P763" s="11" t="s">
        <v>2413</v>
      </c>
      <c r="Q763" s="11" t="s">
        <v>122</v>
      </c>
      <c r="R763" s="11" t="s">
        <v>1999</v>
      </c>
      <c r="S763" s="11" t="s">
        <v>2414</v>
      </c>
      <c r="T763" s="11" t="s">
        <v>1461</v>
      </c>
      <c r="U763" s="12">
        <v>39603</v>
      </c>
      <c r="W763" s="11" t="s">
        <v>2415</v>
      </c>
      <c r="X763" s="11" t="s">
        <v>29</v>
      </c>
      <c r="Y763" s="11" t="s">
        <v>29</v>
      </c>
      <c r="Z763" s="13"/>
      <c r="AB763" s="11" t="s">
        <v>4392</v>
      </c>
      <c r="AC763" s="11" t="s">
        <v>2262</v>
      </c>
      <c r="AD763" s="11" t="s">
        <v>4862</v>
      </c>
      <c r="AE763" s="11" t="s">
        <v>29</v>
      </c>
      <c r="AF763" s="11" t="s">
        <v>6083</v>
      </c>
      <c r="AG763" s="11" t="s">
        <v>343</v>
      </c>
      <c r="AH763" s="11" t="s">
        <v>6985</v>
      </c>
      <c r="AI763" s="11" t="s">
        <v>6983</v>
      </c>
      <c r="AJ763" s="11" t="s">
        <v>7081</v>
      </c>
      <c r="AK763" s="11" t="s">
        <v>7076</v>
      </c>
      <c r="AL763" s="11" t="s">
        <v>1407</v>
      </c>
      <c r="AM763" s="11" t="s">
        <v>29</v>
      </c>
      <c r="AN763" s="11" t="s">
        <v>2118</v>
      </c>
      <c r="AO763" s="11" t="s">
        <v>1407</v>
      </c>
      <c r="AP763" s="11" t="s">
        <v>29</v>
      </c>
      <c r="AQ763" s="11" t="s">
        <v>7329</v>
      </c>
    </row>
    <row r="764" spans="1:43" ht="30" x14ac:dyDescent="0.25">
      <c r="A764" s="10">
        <v>262</v>
      </c>
      <c r="B764" s="10">
        <v>1654</v>
      </c>
      <c r="C764" s="11" t="s">
        <v>6715</v>
      </c>
      <c r="D764" s="11" t="s">
        <v>4861</v>
      </c>
      <c r="E764" s="11" t="s">
        <v>29</v>
      </c>
      <c r="F764" s="11" t="s">
        <v>178</v>
      </c>
      <c r="G764" s="11" t="s">
        <v>27</v>
      </c>
      <c r="H764" s="11" t="s">
        <v>6671</v>
      </c>
      <c r="I764" s="11" t="s">
        <v>97</v>
      </c>
      <c r="J764" s="11" t="s">
        <v>3781</v>
      </c>
      <c r="K764" s="11" t="s">
        <v>2261</v>
      </c>
      <c r="L764" s="11" t="s">
        <v>2263</v>
      </c>
      <c r="M764" s="11" t="s">
        <v>7397</v>
      </c>
      <c r="N764" s="11" t="s">
        <v>7398</v>
      </c>
      <c r="O764" s="11" t="s">
        <v>4580</v>
      </c>
      <c r="P764" s="11" t="s">
        <v>2416</v>
      </c>
      <c r="Q764" s="11" t="s">
        <v>34</v>
      </c>
      <c r="R764" s="11" t="s">
        <v>1952</v>
      </c>
      <c r="S764" s="11" t="s">
        <v>2417</v>
      </c>
      <c r="T764" s="11" t="s">
        <v>279</v>
      </c>
      <c r="U764" s="12">
        <v>39603</v>
      </c>
      <c r="W764" s="11" t="s">
        <v>2418</v>
      </c>
      <c r="X764" s="11" t="s">
        <v>29</v>
      </c>
      <c r="Y764" s="11" t="s">
        <v>29</v>
      </c>
      <c r="AB764" s="11" t="s">
        <v>4392</v>
      </c>
      <c r="AC764" s="11" t="s">
        <v>2262</v>
      </c>
      <c r="AD764" s="11" t="s">
        <v>4862</v>
      </c>
      <c r="AE764" s="11" t="s">
        <v>29</v>
      </c>
      <c r="AF764" s="11" t="s">
        <v>6083</v>
      </c>
      <c r="AG764" s="11" t="s">
        <v>343</v>
      </c>
      <c r="AH764" s="11" t="s">
        <v>6985</v>
      </c>
      <c r="AI764" s="11" t="s">
        <v>6983</v>
      </c>
      <c r="AJ764" s="11" t="s">
        <v>7081</v>
      </c>
      <c r="AK764" s="11" t="s">
        <v>7076</v>
      </c>
      <c r="AL764" s="11" t="s">
        <v>1407</v>
      </c>
      <c r="AM764" s="11" t="s">
        <v>29</v>
      </c>
      <c r="AN764" s="11" t="s">
        <v>2118</v>
      </c>
      <c r="AO764" s="11" t="s">
        <v>1407</v>
      </c>
      <c r="AP764" s="11" t="s">
        <v>29</v>
      </c>
      <c r="AQ764" s="11" t="s">
        <v>7329</v>
      </c>
    </row>
    <row r="765" spans="1:43" ht="30" x14ac:dyDescent="0.25">
      <c r="A765" s="10">
        <v>262</v>
      </c>
      <c r="B765" s="10">
        <v>1655</v>
      </c>
      <c r="C765" s="11" t="s">
        <v>6715</v>
      </c>
      <c r="D765" s="11" t="s">
        <v>4861</v>
      </c>
      <c r="E765" s="11" t="s">
        <v>29</v>
      </c>
      <c r="F765" s="11" t="s">
        <v>178</v>
      </c>
      <c r="G765" s="11" t="s">
        <v>27</v>
      </c>
      <c r="H765" s="11" t="s">
        <v>6671</v>
      </c>
      <c r="I765" s="11" t="s">
        <v>97</v>
      </c>
      <c r="J765" s="11" t="s">
        <v>3781</v>
      </c>
      <c r="K765" s="11" t="s">
        <v>2261</v>
      </c>
      <c r="L765" s="11" t="s">
        <v>2263</v>
      </c>
      <c r="M765" s="11" t="s">
        <v>7397</v>
      </c>
      <c r="N765" s="11" t="s">
        <v>7398</v>
      </c>
      <c r="O765" s="11" t="s">
        <v>4580</v>
      </c>
      <c r="P765" s="11" t="s">
        <v>2419</v>
      </c>
      <c r="Q765" s="11" t="s">
        <v>34</v>
      </c>
      <c r="R765" s="11" t="s">
        <v>1540</v>
      </c>
      <c r="S765" s="11" t="s">
        <v>1638</v>
      </c>
      <c r="T765" s="11" t="s">
        <v>128</v>
      </c>
      <c r="U765" s="12">
        <v>39603</v>
      </c>
      <c r="W765" s="11" t="s">
        <v>2420</v>
      </c>
      <c r="X765" s="11" t="s">
        <v>29</v>
      </c>
      <c r="Y765" s="11" t="s">
        <v>29</v>
      </c>
      <c r="AB765" s="11" t="s">
        <v>4392</v>
      </c>
      <c r="AC765" s="11" t="s">
        <v>2262</v>
      </c>
      <c r="AD765" s="11" t="s">
        <v>4862</v>
      </c>
      <c r="AE765" s="11" t="s">
        <v>29</v>
      </c>
      <c r="AF765" s="11" t="s">
        <v>6083</v>
      </c>
      <c r="AG765" s="11" t="s">
        <v>343</v>
      </c>
      <c r="AH765" s="11" t="s">
        <v>6985</v>
      </c>
      <c r="AI765" s="11" t="s">
        <v>6983</v>
      </c>
      <c r="AJ765" s="11" t="s">
        <v>7081</v>
      </c>
      <c r="AK765" s="11" t="s">
        <v>7076</v>
      </c>
      <c r="AL765" s="11" t="s">
        <v>1407</v>
      </c>
      <c r="AM765" s="11" t="s">
        <v>29</v>
      </c>
      <c r="AN765" s="11" t="s">
        <v>2118</v>
      </c>
      <c r="AO765" s="11" t="s">
        <v>1407</v>
      </c>
      <c r="AP765" s="11" t="s">
        <v>29</v>
      </c>
      <c r="AQ765" s="11" t="s">
        <v>7329</v>
      </c>
    </row>
    <row r="766" spans="1:43" ht="30" x14ac:dyDescent="0.25">
      <c r="A766" s="10">
        <v>262</v>
      </c>
      <c r="B766" s="10">
        <v>1656</v>
      </c>
      <c r="C766" s="11" t="s">
        <v>6715</v>
      </c>
      <c r="D766" s="11" t="s">
        <v>4861</v>
      </c>
      <c r="E766" s="11" t="s">
        <v>29</v>
      </c>
      <c r="F766" s="11" t="s">
        <v>178</v>
      </c>
      <c r="G766" s="11" t="s">
        <v>27</v>
      </c>
      <c r="H766" s="11" t="s">
        <v>6671</v>
      </c>
      <c r="I766" s="11" t="s">
        <v>97</v>
      </c>
      <c r="J766" s="11" t="s">
        <v>3781</v>
      </c>
      <c r="K766" s="11" t="s">
        <v>2261</v>
      </c>
      <c r="L766" s="11" t="s">
        <v>2263</v>
      </c>
      <c r="M766" s="11" t="s">
        <v>7397</v>
      </c>
      <c r="N766" s="11" t="s">
        <v>7398</v>
      </c>
      <c r="O766" s="11" t="s">
        <v>4580</v>
      </c>
      <c r="P766" s="11" t="s">
        <v>2421</v>
      </c>
      <c r="Q766" s="11" t="s">
        <v>34</v>
      </c>
      <c r="R766" s="11" t="s">
        <v>2422</v>
      </c>
      <c r="S766" s="11" t="s">
        <v>2423</v>
      </c>
      <c r="T766" s="11" t="s">
        <v>375</v>
      </c>
      <c r="U766" s="12">
        <v>42198</v>
      </c>
      <c r="W766" s="11" t="s">
        <v>2424</v>
      </c>
      <c r="X766" s="11" t="s">
        <v>29</v>
      </c>
      <c r="Y766" s="11" t="s">
        <v>29</v>
      </c>
      <c r="AB766" s="11" t="s">
        <v>4392</v>
      </c>
      <c r="AC766" s="11" t="s">
        <v>2262</v>
      </c>
      <c r="AD766" s="11" t="s">
        <v>4862</v>
      </c>
      <c r="AE766" s="11" t="s">
        <v>29</v>
      </c>
      <c r="AF766" s="11" t="s">
        <v>6083</v>
      </c>
      <c r="AG766" s="11" t="s">
        <v>343</v>
      </c>
      <c r="AH766" s="11" t="s">
        <v>6985</v>
      </c>
      <c r="AI766" s="11" t="s">
        <v>6983</v>
      </c>
      <c r="AJ766" s="11" t="s">
        <v>7081</v>
      </c>
      <c r="AK766" s="11" t="s">
        <v>7076</v>
      </c>
      <c r="AL766" s="11" t="s">
        <v>1407</v>
      </c>
      <c r="AM766" s="11" t="s">
        <v>29</v>
      </c>
      <c r="AN766" s="11" t="s">
        <v>2118</v>
      </c>
      <c r="AO766" s="11" t="s">
        <v>1407</v>
      </c>
      <c r="AP766" s="11" t="s">
        <v>29</v>
      </c>
      <c r="AQ766" s="11" t="s">
        <v>7329</v>
      </c>
    </row>
    <row r="767" spans="1:43" ht="30" x14ac:dyDescent="0.25">
      <c r="A767" s="10">
        <v>262</v>
      </c>
      <c r="B767" s="10">
        <v>1658</v>
      </c>
      <c r="C767" s="11" t="s">
        <v>6715</v>
      </c>
      <c r="D767" s="11" t="s">
        <v>4861</v>
      </c>
      <c r="E767" s="11" t="s">
        <v>29</v>
      </c>
      <c r="F767" s="11" t="s">
        <v>178</v>
      </c>
      <c r="G767" s="11" t="s">
        <v>27</v>
      </c>
      <c r="H767" s="11" t="s">
        <v>6671</v>
      </c>
      <c r="I767" s="11" t="s">
        <v>97</v>
      </c>
      <c r="J767" s="11" t="s">
        <v>3781</v>
      </c>
      <c r="K767" s="11" t="s">
        <v>2261</v>
      </c>
      <c r="L767" s="11" t="s">
        <v>2263</v>
      </c>
      <c r="M767" s="11" t="s">
        <v>7397</v>
      </c>
      <c r="N767" s="11" t="s">
        <v>7398</v>
      </c>
      <c r="O767" s="11" t="s">
        <v>4580</v>
      </c>
      <c r="P767" s="11" t="s">
        <v>2425</v>
      </c>
      <c r="Q767" s="11" t="s">
        <v>34</v>
      </c>
      <c r="R767" s="11" t="s">
        <v>103</v>
      </c>
      <c r="S767" s="11" t="s">
        <v>2426</v>
      </c>
      <c r="T767" s="11" t="s">
        <v>279</v>
      </c>
      <c r="U767" s="12">
        <v>39601</v>
      </c>
      <c r="W767" s="11" t="s">
        <v>2427</v>
      </c>
      <c r="X767" s="11" t="s">
        <v>29</v>
      </c>
      <c r="Y767" s="11" t="s">
        <v>29</v>
      </c>
      <c r="AB767" s="11" t="s">
        <v>4392</v>
      </c>
      <c r="AC767" s="11" t="s">
        <v>2262</v>
      </c>
      <c r="AD767" s="11" t="s">
        <v>4862</v>
      </c>
      <c r="AE767" s="11" t="s">
        <v>29</v>
      </c>
      <c r="AF767" s="11" t="s">
        <v>6083</v>
      </c>
      <c r="AG767" s="11" t="s">
        <v>343</v>
      </c>
      <c r="AH767" s="11" t="s">
        <v>6985</v>
      </c>
      <c r="AI767" s="11" t="s">
        <v>6983</v>
      </c>
      <c r="AJ767" s="11" t="s">
        <v>7081</v>
      </c>
      <c r="AK767" s="11" t="s">
        <v>7076</v>
      </c>
      <c r="AL767" s="11" t="s">
        <v>1407</v>
      </c>
      <c r="AM767" s="11" t="s">
        <v>29</v>
      </c>
      <c r="AN767" s="11" t="s">
        <v>2118</v>
      </c>
      <c r="AO767" s="11" t="s">
        <v>1407</v>
      </c>
      <c r="AP767" s="11" t="s">
        <v>29</v>
      </c>
      <c r="AQ767" s="11" t="s">
        <v>7329</v>
      </c>
    </row>
    <row r="768" spans="1:43" ht="30" x14ac:dyDescent="0.25">
      <c r="A768" s="10">
        <v>262</v>
      </c>
      <c r="B768" s="10">
        <v>1659</v>
      </c>
      <c r="C768" s="11" t="s">
        <v>6715</v>
      </c>
      <c r="D768" s="11" t="s">
        <v>4861</v>
      </c>
      <c r="E768" s="11" t="s">
        <v>29</v>
      </c>
      <c r="F768" s="11" t="s">
        <v>178</v>
      </c>
      <c r="G768" s="11" t="s">
        <v>27</v>
      </c>
      <c r="H768" s="11" t="s">
        <v>6671</v>
      </c>
      <c r="I768" s="11" t="s">
        <v>97</v>
      </c>
      <c r="J768" s="11" t="s">
        <v>3781</v>
      </c>
      <c r="K768" s="11" t="s">
        <v>2261</v>
      </c>
      <c r="L768" s="11" t="s">
        <v>2263</v>
      </c>
      <c r="M768" s="11" t="s">
        <v>7397</v>
      </c>
      <c r="N768" s="11" t="s">
        <v>7398</v>
      </c>
      <c r="O768" s="11" t="s">
        <v>4580</v>
      </c>
      <c r="P768" s="11" t="s">
        <v>2428</v>
      </c>
      <c r="Q768" s="11" t="s">
        <v>34</v>
      </c>
      <c r="R768" s="11" t="s">
        <v>843</v>
      </c>
      <c r="S768" s="11" t="s">
        <v>2429</v>
      </c>
      <c r="T768" s="11" t="s">
        <v>276</v>
      </c>
      <c r="U768" s="12">
        <v>42198</v>
      </c>
      <c r="W768" s="11" t="s">
        <v>2430</v>
      </c>
      <c r="X768" s="11" t="s">
        <v>29</v>
      </c>
      <c r="Y768" s="11" t="s">
        <v>29</v>
      </c>
      <c r="AB768" s="11" t="s">
        <v>4392</v>
      </c>
      <c r="AC768" s="11" t="s">
        <v>2262</v>
      </c>
      <c r="AD768" s="11" t="s">
        <v>4862</v>
      </c>
      <c r="AE768" s="11" t="s">
        <v>29</v>
      </c>
      <c r="AF768" s="11" t="s">
        <v>6083</v>
      </c>
      <c r="AG768" s="11" t="s">
        <v>343</v>
      </c>
      <c r="AH768" s="11" t="s">
        <v>6985</v>
      </c>
      <c r="AI768" s="11" t="s">
        <v>6983</v>
      </c>
      <c r="AJ768" s="11" t="s">
        <v>7081</v>
      </c>
      <c r="AK768" s="11" t="s">
        <v>7076</v>
      </c>
      <c r="AL768" s="11" t="s">
        <v>1407</v>
      </c>
      <c r="AM768" s="11" t="s">
        <v>29</v>
      </c>
      <c r="AN768" s="11" t="s">
        <v>2118</v>
      </c>
      <c r="AO768" s="11" t="s">
        <v>1407</v>
      </c>
      <c r="AP768" s="11" t="s">
        <v>29</v>
      </c>
      <c r="AQ768" s="11" t="s">
        <v>7329</v>
      </c>
    </row>
    <row r="769" spans="1:43" ht="30" x14ac:dyDescent="0.25">
      <c r="A769" s="10">
        <v>262</v>
      </c>
      <c r="B769" s="10">
        <v>1660</v>
      </c>
      <c r="C769" s="11" t="s">
        <v>6715</v>
      </c>
      <c r="D769" s="11" t="s">
        <v>4861</v>
      </c>
      <c r="E769" s="11" t="s">
        <v>29</v>
      </c>
      <c r="F769" s="11" t="s">
        <v>178</v>
      </c>
      <c r="G769" s="11" t="s">
        <v>27</v>
      </c>
      <c r="H769" s="11" t="s">
        <v>6671</v>
      </c>
      <c r="I769" s="11" t="s">
        <v>97</v>
      </c>
      <c r="J769" s="11" t="s">
        <v>3781</v>
      </c>
      <c r="K769" s="11" t="s">
        <v>2261</v>
      </c>
      <c r="L769" s="11" t="s">
        <v>2263</v>
      </c>
      <c r="M769" s="11" t="s">
        <v>7397</v>
      </c>
      <c r="N769" s="11" t="s">
        <v>7398</v>
      </c>
      <c r="O769" s="11" t="s">
        <v>4580</v>
      </c>
      <c r="P769" s="11" t="s">
        <v>2431</v>
      </c>
      <c r="Q769" s="11" t="s">
        <v>34</v>
      </c>
      <c r="R769" s="11" t="s">
        <v>54</v>
      </c>
      <c r="S769" s="11" t="s">
        <v>2432</v>
      </c>
      <c r="T769" s="11" t="s">
        <v>29</v>
      </c>
      <c r="U769" s="12">
        <v>39971</v>
      </c>
      <c r="W769" s="11" t="s">
        <v>2433</v>
      </c>
      <c r="X769" s="11" t="s">
        <v>29</v>
      </c>
      <c r="Y769" s="11" t="s">
        <v>29</v>
      </c>
      <c r="AB769" s="11" t="s">
        <v>4392</v>
      </c>
      <c r="AC769" s="11" t="s">
        <v>2262</v>
      </c>
      <c r="AD769" s="11" t="s">
        <v>4862</v>
      </c>
      <c r="AE769" s="11" t="s">
        <v>29</v>
      </c>
      <c r="AF769" s="11" t="s">
        <v>6083</v>
      </c>
      <c r="AG769" s="11" t="s">
        <v>343</v>
      </c>
      <c r="AH769" s="11" t="s">
        <v>6985</v>
      </c>
      <c r="AI769" s="11" t="s">
        <v>6983</v>
      </c>
      <c r="AJ769" s="11" t="s">
        <v>7081</v>
      </c>
      <c r="AK769" s="11" t="s">
        <v>7076</v>
      </c>
      <c r="AL769" s="11" t="s">
        <v>1407</v>
      </c>
      <c r="AM769" s="11" t="s">
        <v>29</v>
      </c>
      <c r="AN769" s="11" t="s">
        <v>2118</v>
      </c>
      <c r="AO769" s="11" t="s">
        <v>1407</v>
      </c>
      <c r="AP769" s="11" t="s">
        <v>29</v>
      </c>
      <c r="AQ769" s="11" t="s">
        <v>7329</v>
      </c>
    </row>
    <row r="770" spans="1:43" ht="30" x14ac:dyDescent="0.25">
      <c r="A770" s="10">
        <v>262</v>
      </c>
      <c r="B770" s="10">
        <v>1661</v>
      </c>
      <c r="C770" s="11" t="s">
        <v>6715</v>
      </c>
      <c r="D770" s="11" t="s">
        <v>4861</v>
      </c>
      <c r="E770" s="11" t="s">
        <v>29</v>
      </c>
      <c r="F770" s="11" t="s">
        <v>178</v>
      </c>
      <c r="G770" s="11" t="s">
        <v>27</v>
      </c>
      <c r="H770" s="11" t="s">
        <v>6671</v>
      </c>
      <c r="I770" s="11" t="s">
        <v>97</v>
      </c>
      <c r="J770" s="11" t="s">
        <v>3781</v>
      </c>
      <c r="K770" s="11" t="s">
        <v>2261</v>
      </c>
      <c r="L770" s="11" t="s">
        <v>2263</v>
      </c>
      <c r="M770" s="11" t="s">
        <v>7397</v>
      </c>
      <c r="N770" s="11" t="s">
        <v>7398</v>
      </c>
      <c r="O770" s="11" t="s">
        <v>4580</v>
      </c>
      <c r="P770" s="11" t="s">
        <v>2434</v>
      </c>
      <c r="Q770" s="11" t="s">
        <v>34</v>
      </c>
      <c r="R770" s="11" t="s">
        <v>2435</v>
      </c>
      <c r="S770" s="11" t="s">
        <v>2436</v>
      </c>
      <c r="T770" s="11" t="s">
        <v>327</v>
      </c>
      <c r="U770" s="12">
        <v>41834</v>
      </c>
      <c r="W770" s="11" t="s">
        <v>2437</v>
      </c>
      <c r="X770" s="11" t="s">
        <v>29</v>
      </c>
      <c r="Y770" s="11" t="s">
        <v>29</v>
      </c>
      <c r="AB770" s="11" t="s">
        <v>4392</v>
      </c>
      <c r="AC770" s="11" t="s">
        <v>2262</v>
      </c>
      <c r="AD770" s="11" t="s">
        <v>4862</v>
      </c>
      <c r="AE770" s="11" t="s">
        <v>29</v>
      </c>
      <c r="AF770" s="11" t="s">
        <v>6083</v>
      </c>
      <c r="AG770" s="11" t="s">
        <v>343</v>
      </c>
      <c r="AH770" s="11" t="s">
        <v>6985</v>
      </c>
      <c r="AI770" s="11" t="s">
        <v>6983</v>
      </c>
      <c r="AJ770" s="11" t="s">
        <v>7081</v>
      </c>
      <c r="AK770" s="11" t="s">
        <v>7076</v>
      </c>
      <c r="AL770" s="11" t="s">
        <v>1407</v>
      </c>
      <c r="AM770" s="11" t="s">
        <v>29</v>
      </c>
      <c r="AN770" s="11" t="s">
        <v>2118</v>
      </c>
      <c r="AO770" s="11" t="s">
        <v>1407</v>
      </c>
      <c r="AP770" s="11" t="s">
        <v>29</v>
      </c>
      <c r="AQ770" s="11" t="s">
        <v>7329</v>
      </c>
    </row>
    <row r="771" spans="1:43" ht="30" x14ac:dyDescent="0.25">
      <c r="A771" s="10">
        <v>262</v>
      </c>
      <c r="B771" s="10">
        <v>1662</v>
      </c>
      <c r="C771" s="11" t="s">
        <v>6715</v>
      </c>
      <c r="D771" s="11" t="s">
        <v>4861</v>
      </c>
      <c r="E771" s="11" t="s">
        <v>29</v>
      </c>
      <c r="F771" s="11" t="s">
        <v>178</v>
      </c>
      <c r="G771" s="11" t="s">
        <v>27</v>
      </c>
      <c r="H771" s="11" t="s">
        <v>6671</v>
      </c>
      <c r="I771" s="11" t="s">
        <v>97</v>
      </c>
      <c r="J771" s="11" t="s">
        <v>3781</v>
      </c>
      <c r="K771" s="11" t="s">
        <v>2261</v>
      </c>
      <c r="L771" s="11" t="s">
        <v>2263</v>
      </c>
      <c r="M771" s="11" t="s">
        <v>7397</v>
      </c>
      <c r="N771" s="11" t="s">
        <v>7398</v>
      </c>
      <c r="O771" s="11" t="s">
        <v>4580</v>
      </c>
      <c r="P771" s="11" t="s">
        <v>2438</v>
      </c>
      <c r="Q771" s="11" t="s">
        <v>34</v>
      </c>
      <c r="R771" s="11" t="s">
        <v>279</v>
      </c>
      <c r="S771" s="11" t="s">
        <v>2439</v>
      </c>
      <c r="T771" s="11" t="s">
        <v>591</v>
      </c>
      <c r="U771" s="12">
        <v>42212</v>
      </c>
      <c r="W771" s="11" t="s">
        <v>2440</v>
      </c>
      <c r="X771" s="11" t="s">
        <v>29</v>
      </c>
      <c r="Y771" s="11" t="s">
        <v>29</v>
      </c>
      <c r="AB771" s="11" t="s">
        <v>4392</v>
      </c>
      <c r="AC771" s="11" t="s">
        <v>2262</v>
      </c>
      <c r="AD771" s="11" t="s">
        <v>4862</v>
      </c>
      <c r="AE771" s="11" t="s">
        <v>29</v>
      </c>
      <c r="AF771" s="11" t="s">
        <v>6083</v>
      </c>
      <c r="AG771" s="11" t="s">
        <v>343</v>
      </c>
      <c r="AH771" s="11" t="s">
        <v>6985</v>
      </c>
      <c r="AI771" s="11" t="s">
        <v>6983</v>
      </c>
      <c r="AJ771" s="11" t="s">
        <v>7081</v>
      </c>
      <c r="AK771" s="11" t="s">
        <v>7076</v>
      </c>
      <c r="AL771" s="11" t="s">
        <v>1407</v>
      </c>
      <c r="AM771" s="11" t="s">
        <v>29</v>
      </c>
      <c r="AN771" s="11" t="s">
        <v>2118</v>
      </c>
      <c r="AO771" s="11" t="s">
        <v>1407</v>
      </c>
      <c r="AP771" s="11" t="s">
        <v>29</v>
      </c>
      <c r="AQ771" s="11" t="s">
        <v>7329</v>
      </c>
    </row>
    <row r="772" spans="1:43" ht="30" x14ac:dyDescent="0.25">
      <c r="A772" s="10">
        <v>262</v>
      </c>
      <c r="B772" s="10">
        <v>1674</v>
      </c>
      <c r="C772" s="11" t="s">
        <v>6715</v>
      </c>
      <c r="D772" s="11" t="s">
        <v>4861</v>
      </c>
      <c r="E772" s="11" t="s">
        <v>29</v>
      </c>
      <c r="F772" s="11" t="s">
        <v>178</v>
      </c>
      <c r="G772" s="11" t="s">
        <v>27</v>
      </c>
      <c r="H772" s="11" t="s">
        <v>6671</v>
      </c>
      <c r="I772" s="11" t="s">
        <v>97</v>
      </c>
      <c r="J772" s="11" t="s">
        <v>3781</v>
      </c>
      <c r="K772" s="11" t="s">
        <v>2261</v>
      </c>
      <c r="L772" s="11" t="s">
        <v>2263</v>
      </c>
      <c r="M772" s="11" t="s">
        <v>7397</v>
      </c>
      <c r="N772" s="11" t="s">
        <v>7398</v>
      </c>
      <c r="O772" s="11" t="s">
        <v>4580</v>
      </c>
      <c r="P772" s="11" t="s">
        <v>2482</v>
      </c>
      <c r="Q772" s="11" t="s">
        <v>34</v>
      </c>
      <c r="R772" s="11" t="s">
        <v>545</v>
      </c>
      <c r="S772" s="11" t="s">
        <v>2483</v>
      </c>
      <c r="T772" s="11" t="s">
        <v>591</v>
      </c>
      <c r="U772" s="12">
        <v>42036</v>
      </c>
      <c r="W772" s="11" t="s">
        <v>2484</v>
      </c>
      <c r="X772" s="11" t="s">
        <v>29</v>
      </c>
      <c r="Y772" s="11" t="s">
        <v>29</v>
      </c>
      <c r="AB772" s="11" t="s">
        <v>4392</v>
      </c>
      <c r="AC772" s="11" t="s">
        <v>2262</v>
      </c>
      <c r="AD772" s="11" t="s">
        <v>4862</v>
      </c>
      <c r="AE772" s="11" t="s">
        <v>29</v>
      </c>
      <c r="AF772" s="11" t="s">
        <v>6083</v>
      </c>
      <c r="AG772" s="11" t="s">
        <v>343</v>
      </c>
      <c r="AH772" s="11" t="s">
        <v>6985</v>
      </c>
      <c r="AI772" s="11" t="s">
        <v>6983</v>
      </c>
      <c r="AJ772" s="11" t="s">
        <v>7081</v>
      </c>
      <c r="AK772" s="11" t="s">
        <v>7076</v>
      </c>
      <c r="AL772" s="11" t="s">
        <v>1407</v>
      </c>
      <c r="AM772" s="11" t="s">
        <v>29</v>
      </c>
      <c r="AN772" s="11" t="s">
        <v>2118</v>
      </c>
      <c r="AO772" s="11" t="s">
        <v>1407</v>
      </c>
      <c r="AP772" s="11" t="s">
        <v>29</v>
      </c>
      <c r="AQ772" s="11" t="s">
        <v>7329</v>
      </c>
    </row>
    <row r="773" spans="1:43" ht="30" x14ac:dyDescent="0.25">
      <c r="A773" s="10">
        <v>262</v>
      </c>
      <c r="B773" s="10">
        <v>1664</v>
      </c>
      <c r="C773" s="11" t="s">
        <v>6715</v>
      </c>
      <c r="D773" s="11" t="s">
        <v>4861</v>
      </c>
      <c r="E773" s="11" t="s">
        <v>29</v>
      </c>
      <c r="F773" s="11" t="s">
        <v>178</v>
      </c>
      <c r="G773" s="11" t="s">
        <v>27</v>
      </c>
      <c r="H773" s="11" t="s">
        <v>6671</v>
      </c>
      <c r="I773" s="11" t="s">
        <v>97</v>
      </c>
      <c r="J773" s="11" t="s">
        <v>3781</v>
      </c>
      <c r="K773" s="11" t="s">
        <v>2261</v>
      </c>
      <c r="L773" s="11" t="s">
        <v>2263</v>
      </c>
      <c r="M773" s="11" t="s">
        <v>7397</v>
      </c>
      <c r="N773" s="11" t="s">
        <v>7398</v>
      </c>
      <c r="O773" s="11" t="s">
        <v>4580</v>
      </c>
      <c r="P773" s="11" t="s">
        <v>2445</v>
      </c>
      <c r="Q773" s="11" t="s">
        <v>34</v>
      </c>
      <c r="R773" s="11" t="s">
        <v>2446</v>
      </c>
      <c r="S773" s="11" t="s">
        <v>2447</v>
      </c>
      <c r="T773" s="11" t="s">
        <v>707</v>
      </c>
      <c r="U773" s="12">
        <v>39661</v>
      </c>
      <c r="W773" s="11" t="s">
        <v>2448</v>
      </c>
      <c r="X773" s="11" t="s">
        <v>29</v>
      </c>
      <c r="Y773" s="11" t="s">
        <v>29</v>
      </c>
      <c r="AB773" s="11" t="s">
        <v>4392</v>
      </c>
      <c r="AC773" s="11" t="s">
        <v>2262</v>
      </c>
      <c r="AD773" s="11" t="s">
        <v>4862</v>
      </c>
      <c r="AE773" s="11" t="s">
        <v>29</v>
      </c>
      <c r="AF773" s="11" t="s">
        <v>6083</v>
      </c>
      <c r="AG773" s="11" t="s">
        <v>343</v>
      </c>
      <c r="AH773" s="11" t="s">
        <v>6985</v>
      </c>
      <c r="AI773" s="11" t="s">
        <v>6983</v>
      </c>
      <c r="AJ773" s="11" t="s">
        <v>7081</v>
      </c>
      <c r="AK773" s="11" t="s">
        <v>7076</v>
      </c>
      <c r="AL773" s="11" t="s">
        <v>1407</v>
      </c>
      <c r="AM773" s="11" t="s">
        <v>29</v>
      </c>
      <c r="AN773" s="11" t="s">
        <v>2118</v>
      </c>
      <c r="AO773" s="11" t="s">
        <v>1407</v>
      </c>
      <c r="AP773" s="11" t="s">
        <v>29</v>
      </c>
      <c r="AQ773" s="11" t="s">
        <v>7329</v>
      </c>
    </row>
    <row r="774" spans="1:43" ht="30" x14ac:dyDescent="0.25">
      <c r="A774" s="10">
        <v>262</v>
      </c>
      <c r="B774" s="10">
        <v>1665</v>
      </c>
      <c r="C774" s="11" t="s">
        <v>6715</v>
      </c>
      <c r="D774" s="11" t="s">
        <v>4861</v>
      </c>
      <c r="E774" s="11" t="s">
        <v>29</v>
      </c>
      <c r="F774" s="11" t="s">
        <v>178</v>
      </c>
      <c r="G774" s="11" t="s">
        <v>27</v>
      </c>
      <c r="H774" s="11" t="s">
        <v>6671</v>
      </c>
      <c r="I774" s="11" t="s">
        <v>97</v>
      </c>
      <c r="J774" s="11" t="s">
        <v>3781</v>
      </c>
      <c r="K774" s="11" t="s">
        <v>2261</v>
      </c>
      <c r="L774" s="11" t="s">
        <v>2263</v>
      </c>
      <c r="M774" s="11" t="s">
        <v>7397</v>
      </c>
      <c r="N774" s="11" t="s">
        <v>7398</v>
      </c>
      <c r="O774" s="11" t="s">
        <v>4580</v>
      </c>
      <c r="P774" s="11" t="s">
        <v>2449</v>
      </c>
      <c r="Q774" s="11" t="s">
        <v>34</v>
      </c>
      <c r="R774" s="11" t="s">
        <v>2450</v>
      </c>
      <c r="S774" s="11" t="s">
        <v>2451</v>
      </c>
      <c r="T774" s="11" t="s">
        <v>2452</v>
      </c>
      <c r="U774" s="12">
        <v>42125</v>
      </c>
      <c r="W774" s="11" t="s">
        <v>2453</v>
      </c>
      <c r="X774" s="11" t="s">
        <v>29</v>
      </c>
      <c r="Y774" s="11" t="s">
        <v>29</v>
      </c>
      <c r="AB774" s="11" t="s">
        <v>4392</v>
      </c>
      <c r="AC774" s="11" t="s">
        <v>2262</v>
      </c>
      <c r="AD774" s="11" t="s">
        <v>4862</v>
      </c>
      <c r="AE774" s="11" t="s">
        <v>29</v>
      </c>
      <c r="AF774" s="11" t="s">
        <v>6083</v>
      </c>
      <c r="AG774" s="11" t="s">
        <v>343</v>
      </c>
      <c r="AH774" s="11" t="s">
        <v>6985</v>
      </c>
      <c r="AI774" s="11" t="s">
        <v>6983</v>
      </c>
      <c r="AJ774" s="11" t="s">
        <v>7081</v>
      </c>
      <c r="AK774" s="11" t="s">
        <v>7076</v>
      </c>
      <c r="AL774" s="11" t="s">
        <v>1407</v>
      </c>
      <c r="AM774" s="11" t="s">
        <v>29</v>
      </c>
      <c r="AN774" s="11" t="s">
        <v>2118</v>
      </c>
      <c r="AO774" s="11" t="s">
        <v>1407</v>
      </c>
      <c r="AP774" s="11" t="s">
        <v>29</v>
      </c>
      <c r="AQ774" s="11" t="s">
        <v>7329</v>
      </c>
    </row>
    <row r="775" spans="1:43" ht="30" x14ac:dyDescent="0.25">
      <c r="A775" s="10">
        <v>262</v>
      </c>
      <c r="B775" s="10">
        <v>1666</v>
      </c>
      <c r="C775" s="11" t="s">
        <v>6715</v>
      </c>
      <c r="D775" s="11" t="s">
        <v>4861</v>
      </c>
      <c r="E775" s="11" t="s">
        <v>29</v>
      </c>
      <c r="F775" s="11" t="s">
        <v>178</v>
      </c>
      <c r="G775" s="11" t="s">
        <v>27</v>
      </c>
      <c r="H775" s="11" t="s">
        <v>6671</v>
      </c>
      <c r="I775" s="11" t="s">
        <v>97</v>
      </c>
      <c r="J775" s="11" t="s">
        <v>3781</v>
      </c>
      <c r="K775" s="11" t="s">
        <v>2261</v>
      </c>
      <c r="L775" s="11" t="s">
        <v>2263</v>
      </c>
      <c r="M775" s="11" t="s">
        <v>7397</v>
      </c>
      <c r="N775" s="11" t="s">
        <v>7398</v>
      </c>
      <c r="O775" s="11" t="s">
        <v>4580</v>
      </c>
      <c r="P775" s="11" t="s">
        <v>2454</v>
      </c>
      <c r="Q775" s="11" t="s">
        <v>34</v>
      </c>
      <c r="R775" s="11" t="s">
        <v>2455</v>
      </c>
      <c r="S775" s="11" t="s">
        <v>2456</v>
      </c>
      <c r="T775" s="11" t="s">
        <v>591</v>
      </c>
      <c r="U775" s="12">
        <v>42125</v>
      </c>
      <c r="W775" s="11" t="s">
        <v>2457</v>
      </c>
      <c r="X775" s="11" t="s">
        <v>29</v>
      </c>
      <c r="Y775" s="11" t="s">
        <v>29</v>
      </c>
      <c r="AB775" s="11" t="s">
        <v>4392</v>
      </c>
      <c r="AC775" s="11" t="s">
        <v>2262</v>
      </c>
      <c r="AD775" s="11" t="s">
        <v>4862</v>
      </c>
      <c r="AE775" s="11" t="s">
        <v>29</v>
      </c>
      <c r="AF775" s="11" t="s">
        <v>6083</v>
      </c>
      <c r="AG775" s="11" t="s">
        <v>343</v>
      </c>
      <c r="AH775" s="11" t="s">
        <v>6985</v>
      </c>
      <c r="AI775" s="11" t="s">
        <v>6983</v>
      </c>
      <c r="AJ775" s="11" t="s">
        <v>7081</v>
      </c>
      <c r="AK775" s="11" t="s">
        <v>7076</v>
      </c>
      <c r="AL775" s="11" t="s">
        <v>1407</v>
      </c>
      <c r="AM775" s="11" t="s">
        <v>29</v>
      </c>
      <c r="AN775" s="11" t="s">
        <v>2118</v>
      </c>
      <c r="AO775" s="11" t="s">
        <v>1407</v>
      </c>
      <c r="AP775" s="11" t="s">
        <v>29</v>
      </c>
      <c r="AQ775" s="11" t="s">
        <v>7329</v>
      </c>
    </row>
    <row r="776" spans="1:43" ht="30" x14ac:dyDescent="0.25">
      <c r="A776" s="10">
        <v>262</v>
      </c>
      <c r="B776" s="10">
        <v>1667</v>
      </c>
      <c r="C776" s="11" t="s">
        <v>6715</v>
      </c>
      <c r="D776" s="11" t="s">
        <v>4861</v>
      </c>
      <c r="E776" s="11" t="s">
        <v>29</v>
      </c>
      <c r="F776" s="11" t="s">
        <v>178</v>
      </c>
      <c r="G776" s="11" t="s">
        <v>27</v>
      </c>
      <c r="H776" s="11" t="s">
        <v>6671</v>
      </c>
      <c r="I776" s="11" t="s">
        <v>97</v>
      </c>
      <c r="J776" s="11" t="s">
        <v>3781</v>
      </c>
      <c r="K776" s="11" t="s">
        <v>2261</v>
      </c>
      <c r="L776" s="11" t="s">
        <v>2263</v>
      </c>
      <c r="M776" s="11" t="s">
        <v>7397</v>
      </c>
      <c r="N776" s="11" t="s">
        <v>7398</v>
      </c>
      <c r="O776" s="11" t="s">
        <v>4580</v>
      </c>
      <c r="P776" s="11" t="s">
        <v>2458</v>
      </c>
      <c r="Q776" s="11" t="s">
        <v>34</v>
      </c>
      <c r="R776" s="11" t="s">
        <v>2459</v>
      </c>
      <c r="S776" s="11" t="s">
        <v>2460</v>
      </c>
      <c r="T776" s="11" t="s">
        <v>2461</v>
      </c>
      <c r="U776" s="12">
        <v>41855</v>
      </c>
      <c r="W776" s="11" t="s">
        <v>2462</v>
      </c>
      <c r="X776" s="11" t="s">
        <v>29</v>
      </c>
      <c r="Y776" s="11" t="s">
        <v>29</v>
      </c>
      <c r="AB776" s="11" t="s">
        <v>4392</v>
      </c>
      <c r="AC776" s="11" t="s">
        <v>2262</v>
      </c>
      <c r="AD776" s="11" t="s">
        <v>4862</v>
      </c>
      <c r="AE776" s="11" t="s">
        <v>29</v>
      </c>
      <c r="AF776" s="11" t="s">
        <v>6083</v>
      </c>
      <c r="AG776" s="11" t="s">
        <v>343</v>
      </c>
      <c r="AH776" s="11" t="s">
        <v>6985</v>
      </c>
      <c r="AI776" s="11" t="s">
        <v>6983</v>
      </c>
      <c r="AJ776" s="11" t="s">
        <v>7081</v>
      </c>
      <c r="AK776" s="11" t="s">
        <v>7076</v>
      </c>
      <c r="AL776" s="11" t="s">
        <v>1407</v>
      </c>
      <c r="AM776" s="11" t="s">
        <v>29</v>
      </c>
      <c r="AN776" s="11" t="s">
        <v>2118</v>
      </c>
      <c r="AO776" s="11" t="s">
        <v>1407</v>
      </c>
      <c r="AP776" s="11" t="s">
        <v>29</v>
      </c>
      <c r="AQ776" s="11" t="s">
        <v>7329</v>
      </c>
    </row>
    <row r="777" spans="1:43" ht="30" x14ac:dyDescent="0.25">
      <c r="A777" s="10">
        <v>262</v>
      </c>
      <c r="B777" s="10">
        <v>1668</v>
      </c>
      <c r="C777" s="11" t="s">
        <v>6715</v>
      </c>
      <c r="D777" s="11" t="s">
        <v>4861</v>
      </c>
      <c r="E777" s="11" t="s">
        <v>29</v>
      </c>
      <c r="F777" s="11" t="s">
        <v>178</v>
      </c>
      <c r="G777" s="11" t="s">
        <v>27</v>
      </c>
      <c r="H777" s="11" t="s">
        <v>6671</v>
      </c>
      <c r="I777" s="11" t="s">
        <v>97</v>
      </c>
      <c r="J777" s="11" t="s">
        <v>3781</v>
      </c>
      <c r="K777" s="11" t="s">
        <v>2261</v>
      </c>
      <c r="L777" s="11" t="s">
        <v>2263</v>
      </c>
      <c r="M777" s="11" t="s">
        <v>7397</v>
      </c>
      <c r="N777" s="11" t="s">
        <v>7398</v>
      </c>
      <c r="O777" s="11" t="s">
        <v>4580</v>
      </c>
      <c r="P777" s="11" t="s">
        <v>2463</v>
      </c>
      <c r="Q777" s="11" t="s">
        <v>34</v>
      </c>
      <c r="R777" s="11" t="s">
        <v>992</v>
      </c>
      <c r="S777" s="11" t="s">
        <v>2464</v>
      </c>
      <c r="T777" s="11" t="s">
        <v>29</v>
      </c>
      <c r="U777" s="12">
        <v>39968</v>
      </c>
      <c r="W777" s="11" t="s">
        <v>2465</v>
      </c>
      <c r="X777" s="11" t="s">
        <v>29</v>
      </c>
      <c r="Y777" s="11" t="s">
        <v>29</v>
      </c>
      <c r="AB777" s="11" t="s">
        <v>4392</v>
      </c>
      <c r="AC777" s="11" t="s">
        <v>2262</v>
      </c>
      <c r="AD777" s="11" t="s">
        <v>4862</v>
      </c>
      <c r="AE777" s="11" t="s">
        <v>29</v>
      </c>
      <c r="AF777" s="11" t="s">
        <v>6083</v>
      </c>
      <c r="AG777" s="11" t="s">
        <v>343</v>
      </c>
      <c r="AH777" s="11" t="s">
        <v>6985</v>
      </c>
      <c r="AI777" s="11" t="s">
        <v>6983</v>
      </c>
      <c r="AJ777" s="11" t="s">
        <v>7081</v>
      </c>
      <c r="AK777" s="11" t="s">
        <v>7076</v>
      </c>
      <c r="AL777" s="11" t="s">
        <v>1407</v>
      </c>
      <c r="AM777" s="11" t="s">
        <v>29</v>
      </c>
      <c r="AN777" s="11" t="s">
        <v>2118</v>
      </c>
      <c r="AO777" s="11" t="s">
        <v>1407</v>
      </c>
      <c r="AP777" s="11" t="s">
        <v>29</v>
      </c>
      <c r="AQ777" s="11" t="s">
        <v>7329</v>
      </c>
    </row>
    <row r="778" spans="1:43" ht="30" x14ac:dyDescent="0.25">
      <c r="A778" s="10">
        <v>262</v>
      </c>
      <c r="B778" s="10">
        <v>1669</v>
      </c>
      <c r="C778" s="11" t="s">
        <v>6715</v>
      </c>
      <c r="D778" s="11" t="s">
        <v>4861</v>
      </c>
      <c r="E778" s="11" t="s">
        <v>29</v>
      </c>
      <c r="F778" s="11" t="s">
        <v>178</v>
      </c>
      <c r="G778" s="11" t="s">
        <v>27</v>
      </c>
      <c r="H778" s="11" t="s">
        <v>6671</v>
      </c>
      <c r="I778" s="11" t="s">
        <v>97</v>
      </c>
      <c r="J778" s="11" t="s">
        <v>3781</v>
      </c>
      <c r="K778" s="11" t="s">
        <v>2261</v>
      </c>
      <c r="L778" s="11" t="s">
        <v>2263</v>
      </c>
      <c r="M778" s="11" t="s">
        <v>7397</v>
      </c>
      <c r="N778" s="11" t="s">
        <v>7398</v>
      </c>
      <c r="O778" s="11" t="s">
        <v>4580</v>
      </c>
      <c r="P778" s="11" t="s">
        <v>2466</v>
      </c>
      <c r="Q778" s="11" t="s">
        <v>34</v>
      </c>
      <c r="R778" s="11" t="s">
        <v>490</v>
      </c>
      <c r="S778" s="11" t="s">
        <v>2467</v>
      </c>
      <c r="T778" s="11" t="s">
        <v>461</v>
      </c>
      <c r="U778" s="12">
        <v>40210</v>
      </c>
      <c r="W778" s="11" t="s">
        <v>2468</v>
      </c>
      <c r="X778" s="11" t="s">
        <v>29</v>
      </c>
      <c r="Y778" s="11" t="s">
        <v>29</v>
      </c>
      <c r="AB778" s="11" t="s">
        <v>4392</v>
      </c>
      <c r="AC778" s="11" t="s">
        <v>2262</v>
      </c>
      <c r="AD778" s="11" t="s">
        <v>4862</v>
      </c>
      <c r="AE778" s="11" t="s">
        <v>29</v>
      </c>
      <c r="AF778" s="11" t="s">
        <v>6083</v>
      </c>
      <c r="AG778" s="11" t="s">
        <v>343</v>
      </c>
      <c r="AH778" s="11" t="s">
        <v>6985</v>
      </c>
      <c r="AI778" s="11" t="s">
        <v>6983</v>
      </c>
      <c r="AJ778" s="11" t="s">
        <v>7081</v>
      </c>
      <c r="AK778" s="11" t="s">
        <v>7076</v>
      </c>
      <c r="AL778" s="11" t="s">
        <v>1407</v>
      </c>
      <c r="AM778" s="11" t="s">
        <v>29</v>
      </c>
      <c r="AN778" s="11" t="s">
        <v>2118</v>
      </c>
      <c r="AO778" s="11" t="s">
        <v>1407</v>
      </c>
      <c r="AP778" s="11" t="s">
        <v>29</v>
      </c>
      <c r="AQ778" s="11" t="s">
        <v>7329</v>
      </c>
    </row>
    <row r="779" spans="1:43" ht="30" x14ac:dyDescent="0.25">
      <c r="A779" s="10">
        <v>262</v>
      </c>
      <c r="B779" s="10">
        <v>1670</v>
      </c>
      <c r="C779" s="11" t="s">
        <v>6715</v>
      </c>
      <c r="D779" s="11" t="s">
        <v>4861</v>
      </c>
      <c r="E779" s="11" t="s">
        <v>29</v>
      </c>
      <c r="F779" s="11" t="s">
        <v>178</v>
      </c>
      <c r="G779" s="11" t="s">
        <v>27</v>
      </c>
      <c r="H779" s="11" t="s">
        <v>6671</v>
      </c>
      <c r="I779" s="11" t="s">
        <v>97</v>
      </c>
      <c r="J779" s="11" t="s">
        <v>3781</v>
      </c>
      <c r="K779" s="11" t="s">
        <v>2261</v>
      </c>
      <c r="L779" s="11" t="s">
        <v>2263</v>
      </c>
      <c r="M779" s="11" t="s">
        <v>7397</v>
      </c>
      <c r="N779" s="11" t="s">
        <v>7398</v>
      </c>
      <c r="O779" s="11" t="s">
        <v>4580</v>
      </c>
      <c r="P779" s="11" t="s">
        <v>2469</v>
      </c>
      <c r="Q779" s="11" t="s">
        <v>34</v>
      </c>
      <c r="R779" s="11" t="s">
        <v>279</v>
      </c>
      <c r="S779" s="11" t="s">
        <v>2470</v>
      </c>
      <c r="T779" s="11" t="s">
        <v>545</v>
      </c>
      <c r="U779" s="12">
        <v>42191</v>
      </c>
      <c r="W779" s="11" t="s">
        <v>2471</v>
      </c>
      <c r="X779" s="11" t="s">
        <v>29</v>
      </c>
      <c r="Y779" s="11" t="s">
        <v>29</v>
      </c>
      <c r="Z779" s="13"/>
      <c r="AB779" s="11" t="s">
        <v>4392</v>
      </c>
      <c r="AC779" s="11" t="s">
        <v>2262</v>
      </c>
      <c r="AD779" s="11" t="s">
        <v>4862</v>
      </c>
      <c r="AE779" s="11" t="s">
        <v>29</v>
      </c>
      <c r="AF779" s="11" t="s">
        <v>6083</v>
      </c>
      <c r="AG779" s="11" t="s">
        <v>343</v>
      </c>
      <c r="AH779" s="11" t="s">
        <v>6985</v>
      </c>
      <c r="AI779" s="11" t="s">
        <v>6983</v>
      </c>
      <c r="AJ779" s="11" t="s">
        <v>7081</v>
      </c>
      <c r="AK779" s="11" t="s">
        <v>7076</v>
      </c>
      <c r="AL779" s="11" t="s">
        <v>1407</v>
      </c>
      <c r="AM779" s="11" t="s">
        <v>29</v>
      </c>
      <c r="AN779" s="11" t="s">
        <v>2118</v>
      </c>
      <c r="AO779" s="11" t="s">
        <v>1407</v>
      </c>
      <c r="AP779" s="11" t="s">
        <v>29</v>
      </c>
      <c r="AQ779" s="11" t="s">
        <v>7329</v>
      </c>
    </row>
    <row r="780" spans="1:43" ht="30" x14ac:dyDescent="0.25">
      <c r="A780" s="10">
        <v>262</v>
      </c>
      <c r="B780" s="10">
        <v>1671</v>
      </c>
      <c r="C780" s="11" t="s">
        <v>6715</v>
      </c>
      <c r="D780" s="11" t="s">
        <v>4861</v>
      </c>
      <c r="E780" s="11" t="s">
        <v>29</v>
      </c>
      <c r="F780" s="11" t="s">
        <v>178</v>
      </c>
      <c r="G780" s="11" t="s">
        <v>27</v>
      </c>
      <c r="H780" s="11" t="s">
        <v>6671</v>
      </c>
      <c r="I780" s="11" t="s">
        <v>97</v>
      </c>
      <c r="J780" s="11" t="s">
        <v>3781</v>
      </c>
      <c r="K780" s="11" t="s">
        <v>2261</v>
      </c>
      <c r="L780" s="11" t="s">
        <v>2263</v>
      </c>
      <c r="M780" s="11" t="s">
        <v>7397</v>
      </c>
      <c r="N780" s="11" t="s">
        <v>7398</v>
      </c>
      <c r="O780" s="11" t="s">
        <v>4580</v>
      </c>
      <c r="P780" s="11" t="s">
        <v>2472</v>
      </c>
      <c r="Q780" s="11" t="s">
        <v>34</v>
      </c>
      <c r="R780" s="11" t="s">
        <v>103</v>
      </c>
      <c r="S780" s="11" t="s">
        <v>2473</v>
      </c>
      <c r="T780" s="11" t="s">
        <v>133</v>
      </c>
      <c r="U780" s="12">
        <v>39603</v>
      </c>
      <c r="W780" s="11" t="s">
        <v>2474</v>
      </c>
      <c r="X780" s="11" t="s">
        <v>29</v>
      </c>
      <c r="Y780" s="11" t="s">
        <v>29</v>
      </c>
      <c r="AB780" s="11" t="s">
        <v>4392</v>
      </c>
      <c r="AC780" s="11" t="s">
        <v>2262</v>
      </c>
      <c r="AD780" s="11" t="s">
        <v>4862</v>
      </c>
      <c r="AE780" s="11" t="s">
        <v>29</v>
      </c>
      <c r="AF780" s="11" t="s">
        <v>6083</v>
      </c>
      <c r="AG780" s="11" t="s">
        <v>343</v>
      </c>
      <c r="AH780" s="11" t="s">
        <v>6985</v>
      </c>
      <c r="AI780" s="11" t="s">
        <v>6983</v>
      </c>
      <c r="AJ780" s="11" t="s">
        <v>7081</v>
      </c>
      <c r="AK780" s="11" t="s">
        <v>7076</v>
      </c>
      <c r="AL780" s="11" t="s">
        <v>1407</v>
      </c>
      <c r="AM780" s="11" t="s">
        <v>29</v>
      </c>
      <c r="AN780" s="11" t="s">
        <v>2118</v>
      </c>
      <c r="AO780" s="11" t="s">
        <v>1407</v>
      </c>
      <c r="AP780" s="11" t="s">
        <v>29</v>
      </c>
      <c r="AQ780" s="11" t="s">
        <v>7329</v>
      </c>
    </row>
    <row r="781" spans="1:43" ht="30" x14ac:dyDescent="0.25">
      <c r="A781" s="10">
        <v>262</v>
      </c>
      <c r="B781" s="10">
        <v>1672</v>
      </c>
      <c r="C781" s="11" t="s">
        <v>6715</v>
      </c>
      <c r="D781" s="11" t="s">
        <v>4861</v>
      </c>
      <c r="E781" s="11" t="s">
        <v>29</v>
      </c>
      <c r="F781" s="11" t="s">
        <v>178</v>
      </c>
      <c r="G781" s="11" t="s">
        <v>27</v>
      </c>
      <c r="H781" s="11" t="s">
        <v>6671</v>
      </c>
      <c r="I781" s="11" t="s">
        <v>97</v>
      </c>
      <c r="J781" s="11" t="s">
        <v>3781</v>
      </c>
      <c r="K781" s="11" t="s">
        <v>2261</v>
      </c>
      <c r="L781" s="11" t="s">
        <v>2263</v>
      </c>
      <c r="M781" s="11" t="s">
        <v>7397</v>
      </c>
      <c r="N781" s="11" t="s">
        <v>7398</v>
      </c>
      <c r="O781" s="11" t="s">
        <v>4580</v>
      </c>
      <c r="P781" s="11" t="s">
        <v>2475</v>
      </c>
      <c r="Q781" s="11" t="s">
        <v>34</v>
      </c>
      <c r="R781" s="11" t="s">
        <v>751</v>
      </c>
      <c r="S781" s="11" t="s">
        <v>2476</v>
      </c>
      <c r="T781" s="11" t="s">
        <v>286</v>
      </c>
      <c r="U781" s="12">
        <v>42125</v>
      </c>
      <c r="W781" s="11" t="s">
        <v>2477</v>
      </c>
      <c r="X781" s="11" t="s">
        <v>29</v>
      </c>
      <c r="Y781" s="11" t="s">
        <v>29</v>
      </c>
      <c r="AB781" s="11" t="s">
        <v>4392</v>
      </c>
      <c r="AC781" s="11" t="s">
        <v>2262</v>
      </c>
      <c r="AD781" s="11" t="s">
        <v>4862</v>
      </c>
      <c r="AE781" s="11" t="s">
        <v>29</v>
      </c>
      <c r="AF781" s="11" t="s">
        <v>6083</v>
      </c>
      <c r="AG781" s="11" t="s">
        <v>343</v>
      </c>
      <c r="AH781" s="11" t="s">
        <v>6985</v>
      </c>
      <c r="AI781" s="11" t="s">
        <v>6983</v>
      </c>
      <c r="AJ781" s="11" t="s">
        <v>7081</v>
      </c>
      <c r="AK781" s="11" t="s">
        <v>7076</v>
      </c>
      <c r="AL781" s="11" t="s">
        <v>1407</v>
      </c>
      <c r="AM781" s="11" t="s">
        <v>29</v>
      </c>
      <c r="AN781" s="11" t="s">
        <v>2118</v>
      </c>
      <c r="AO781" s="11" t="s">
        <v>1407</v>
      </c>
      <c r="AP781" s="11" t="s">
        <v>29</v>
      </c>
      <c r="AQ781" s="11" t="s">
        <v>7329</v>
      </c>
    </row>
    <row r="782" spans="1:43" ht="30" x14ac:dyDescent="0.25">
      <c r="A782" s="10">
        <v>262</v>
      </c>
      <c r="B782" s="10">
        <v>1673</v>
      </c>
      <c r="C782" s="11" t="s">
        <v>6715</v>
      </c>
      <c r="D782" s="11" t="s">
        <v>4861</v>
      </c>
      <c r="E782" s="11" t="s">
        <v>29</v>
      </c>
      <c r="F782" s="11" t="s">
        <v>178</v>
      </c>
      <c r="G782" s="11" t="s">
        <v>27</v>
      </c>
      <c r="H782" s="11" t="s">
        <v>6671</v>
      </c>
      <c r="I782" s="11" t="s">
        <v>97</v>
      </c>
      <c r="J782" s="11" t="s">
        <v>3781</v>
      </c>
      <c r="K782" s="11" t="s">
        <v>2261</v>
      </c>
      <c r="L782" s="11" t="s">
        <v>2263</v>
      </c>
      <c r="M782" s="11" t="s">
        <v>7397</v>
      </c>
      <c r="N782" s="11" t="s">
        <v>7398</v>
      </c>
      <c r="O782" s="11" t="s">
        <v>4580</v>
      </c>
      <c r="P782" s="11" t="s">
        <v>2478</v>
      </c>
      <c r="Q782" s="11" t="s">
        <v>34</v>
      </c>
      <c r="R782" s="11" t="s">
        <v>2479</v>
      </c>
      <c r="S782" s="11" t="s">
        <v>2480</v>
      </c>
      <c r="T782" s="11" t="s">
        <v>1481</v>
      </c>
      <c r="U782" s="12">
        <v>41855</v>
      </c>
      <c r="W782" s="11" t="s">
        <v>2481</v>
      </c>
      <c r="X782" s="11" t="s">
        <v>29</v>
      </c>
      <c r="Y782" s="11" t="s">
        <v>29</v>
      </c>
      <c r="AB782" s="11" t="s">
        <v>4392</v>
      </c>
      <c r="AC782" s="11" t="s">
        <v>2262</v>
      </c>
      <c r="AD782" s="11" t="s">
        <v>4862</v>
      </c>
      <c r="AE782" s="11" t="s">
        <v>29</v>
      </c>
      <c r="AF782" s="11" t="s">
        <v>6083</v>
      </c>
      <c r="AG782" s="11" t="s">
        <v>343</v>
      </c>
      <c r="AH782" s="11" t="s">
        <v>6985</v>
      </c>
      <c r="AI782" s="11" t="s">
        <v>6983</v>
      </c>
      <c r="AJ782" s="11" t="s">
        <v>7081</v>
      </c>
      <c r="AK782" s="11" t="s">
        <v>7076</v>
      </c>
      <c r="AL782" s="11" t="s">
        <v>1407</v>
      </c>
      <c r="AM782" s="11" t="s">
        <v>29</v>
      </c>
      <c r="AN782" s="11" t="s">
        <v>2118</v>
      </c>
      <c r="AO782" s="11" t="s">
        <v>1407</v>
      </c>
      <c r="AP782" s="11" t="s">
        <v>29</v>
      </c>
      <c r="AQ782" s="11" t="s">
        <v>7329</v>
      </c>
    </row>
    <row r="783" spans="1:43" ht="30" x14ac:dyDescent="0.25">
      <c r="A783" s="10">
        <v>262</v>
      </c>
      <c r="B783" s="10">
        <v>1923</v>
      </c>
      <c r="C783" s="11" t="s">
        <v>6715</v>
      </c>
      <c r="D783" s="11" t="s">
        <v>4861</v>
      </c>
      <c r="E783" s="11" t="s">
        <v>29</v>
      </c>
      <c r="F783" s="11" t="s">
        <v>178</v>
      </c>
      <c r="G783" s="11" t="s">
        <v>27</v>
      </c>
      <c r="H783" s="11" t="s">
        <v>6671</v>
      </c>
      <c r="I783" s="11" t="s">
        <v>97</v>
      </c>
      <c r="J783" s="11" t="s">
        <v>3781</v>
      </c>
      <c r="K783" s="11" t="s">
        <v>2261</v>
      </c>
      <c r="L783" s="11" t="s">
        <v>2263</v>
      </c>
      <c r="M783" s="11" t="s">
        <v>7397</v>
      </c>
      <c r="N783" s="11" t="s">
        <v>7398</v>
      </c>
      <c r="O783" s="11" t="s">
        <v>4580</v>
      </c>
      <c r="P783" s="11" t="s">
        <v>4413</v>
      </c>
      <c r="Q783" s="11" t="s">
        <v>34</v>
      </c>
      <c r="R783" s="11" t="s">
        <v>4414</v>
      </c>
      <c r="S783" s="11" t="s">
        <v>4415</v>
      </c>
      <c r="T783" s="11" t="s">
        <v>29</v>
      </c>
      <c r="U783" s="12">
        <v>42940</v>
      </c>
      <c r="W783" s="11" t="s">
        <v>4416</v>
      </c>
      <c r="X783" s="11" t="s">
        <v>29</v>
      </c>
      <c r="Y783" s="11" t="s">
        <v>29</v>
      </c>
      <c r="AB783" s="11" t="s">
        <v>4392</v>
      </c>
      <c r="AC783" s="11" t="s">
        <v>2262</v>
      </c>
      <c r="AD783" s="11" t="s">
        <v>4862</v>
      </c>
      <c r="AE783" s="11" t="s">
        <v>29</v>
      </c>
      <c r="AF783" s="11" t="s">
        <v>6083</v>
      </c>
      <c r="AG783" s="11" t="s">
        <v>343</v>
      </c>
      <c r="AH783" s="11" t="s">
        <v>6985</v>
      </c>
      <c r="AI783" s="11" t="s">
        <v>6983</v>
      </c>
      <c r="AJ783" s="11" t="s">
        <v>7081</v>
      </c>
      <c r="AK783" s="11" t="s">
        <v>7076</v>
      </c>
      <c r="AL783" s="11" t="s">
        <v>1407</v>
      </c>
      <c r="AM783" s="11" t="s">
        <v>29</v>
      </c>
      <c r="AN783" s="11" t="s">
        <v>2118</v>
      </c>
      <c r="AO783" s="11" t="s">
        <v>1407</v>
      </c>
      <c r="AP783" s="11" t="s">
        <v>29</v>
      </c>
      <c r="AQ783" s="11" t="s">
        <v>7329</v>
      </c>
    </row>
    <row r="784" spans="1:43" ht="30" x14ac:dyDescent="0.25">
      <c r="A784" s="10">
        <v>262</v>
      </c>
      <c r="B784" s="10">
        <v>2284</v>
      </c>
      <c r="C784" s="11" t="s">
        <v>6715</v>
      </c>
      <c r="D784" s="11" t="s">
        <v>4861</v>
      </c>
      <c r="E784" s="11" t="s">
        <v>29</v>
      </c>
      <c r="F784" s="11" t="s">
        <v>178</v>
      </c>
      <c r="G784" s="11" t="s">
        <v>27</v>
      </c>
      <c r="H784" s="11" t="s">
        <v>6671</v>
      </c>
      <c r="I784" s="11" t="s">
        <v>97</v>
      </c>
      <c r="J784" s="11" t="s">
        <v>3781</v>
      </c>
      <c r="K784" s="11" t="s">
        <v>2261</v>
      </c>
      <c r="L784" s="11" t="s">
        <v>2263</v>
      </c>
      <c r="M784" s="11" t="s">
        <v>7397</v>
      </c>
      <c r="N784" s="11" t="s">
        <v>7398</v>
      </c>
      <c r="O784" s="11" t="s">
        <v>4580</v>
      </c>
      <c r="P784" s="11" t="s">
        <v>7569</v>
      </c>
      <c r="Q784" s="11" t="s">
        <v>34</v>
      </c>
      <c r="R784" s="11" t="s">
        <v>266</v>
      </c>
      <c r="S784" s="11" t="s">
        <v>7570</v>
      </c>
      <c r="T784" s="11" t="s">
        <v>103</v>
      </c>
      <c r="U784" s="12">
        <v>43682</v>
      </c>
      <c r="W784" s="11" t="s">
        <v>29</v>
      </c>
      <c r="X784" s="11" t="s">
        <v>29</v>
      </c>
      <c r="Y784" s="11" t="s">
        <v>29</v>
      </c>
      <c r="AB784" s="11" t="s">
        <v>4392</v>
      </c>
      <c r="AC784" s="11" t="s">
        <v>2262</v>
      </c>
      <c r="AD784" s="11" t="s">
        <v>4862</v>
      </c>
      <c r="AE784" s="11" t="s">
        <v>29</v>
      </c>
      <c r="AF784" s="11" t="s">
        <v>6083</v>
      </c>
      <c r="AG784" s="11" t="s">
        <v>343</v>
      </c>
      <c r="AH784" s="11" t="s">
        <v>6985</v>
      </c>
      <c r="AI784" s="11" t="s">
        <v>6983</v>
      </c>
      <c r="AJ784" s="11" t="s">
        <v>7081</v>
      </c>
      <c r="AK784" s="11" t="s">
        <v>7076</v>
      </c>
      <c r="AL784" s="11" t="s">
        <v>1407</v>
      </c>
      <c r="AM784" s="11" t="s">
        <v>29</v>
      </c>
      <c r="AN784" s="11" t="s">
        <v>2118</v>
      </c>
      <c r="AO784" s="11" t="s">
        <v>1407</v>
      </c>
      <c r="AP784" s="11" t="s">
        <v>29</v>
      </c>
      <c r="AQ784" s="11" t="s">
        <v>7329</v>
      </c>
    </row>
    <row r="785" spans="1:43" ht="30" x14ac:dyDescent="0.25">
      <c r="A785" s="10">
        <v>262</v>
      </c>
      <c r="B785" s="10">
        <v>2283</v>
      </c>
      <c r="C785" s="11" t="s">
        <v>6715</v>
      </c>
      <c r="D785" s="11" t="s">
        <v>4861</v>
      </c>
      <c r="E785" s="11" t="s">
        <v>29</v>
      </c>
      <c r="F785" s="11" t="s">
        <v>178</v>
      </c>
      <c r="G785" s="11" t="s">
        <v>27</v>
      </c>
      <c r="H785" s="11" t="s">
        <v>6671</v>
      </c>
      <c r="I785" s="11" t="s">
        <v>97</v>
      </c>
      <c r="J785" s="11" t="s">
        <v>3781</v>
      </c>
      <c r="K785" s="11" t="s">
        <v>2261</v>
      </c>
      <c r="L785" s="11" t="s">
        <v>2263</v>
      </c>
      <c r="M785" s="11" t="s">
        <v>7397</v>
      </c>
      <c r="N785" s="11" t="s">
        <v>7398</v>
      </c>
      <c r="O785" s="11" t="s">
        <v>4580</v>
      </c>
      <c r="P785" s="11" t="s">
        <v>7571</v>
      </c>
      <c r="Q785" s="11" t="s">
        <v>34</v>
      </c>
      <c r="R785" s="11" t="s">
        <v>1952</v>
      </c>
      <c r="S785" s="11" t="s">
        <v>7572</v>
      </c>
      <c r="T785" s="11" t="s">
        <v>4445</v>
      </c>
      <c r="U785" s="12">
        <v>43682</v>
      </c>
      <c r="W785" s="11" t="s">
        <v>7669</v>
      </c>
      <c r="X785" s="11" t="s">
        <v>29</v>
      </c>
      <c r="Y785" s="11" t="s">
        <v>29</v>
      </c>
      <c r="Z785" s="13"/>
      <c r="AB785" s="11" t="s">
        <v>4392</v>
      </c>
      <c r="AC785" s="11" t="s">
        <v>2262</v>
      </c>
      <c r="AD785" s="11" t="s">
        <v>4862</v>
      </c>
      <c r="AE785" s="11" t="s">
        <v>29</v>
      </c>
      <c r="AF785" s="11" t="s">
        <v>6083</v>
      </c>
      <c r="AG785" s="11" t="s">
        <v>343</v>
      </c>
      <c r="AH785" s="11" t="s">
        <v>6985</v>
      </c>
      <c r="AI785" s="11" t="s">
        <v>6983</v>
      </c>
      <c r="AJ785" s="11" t="s">
        <v>7081</v>
      </c>
      <c r="AK785" s="11" t="s">
        <v>7076</v>
      </c>
      <c r="AL785" s="11" t="s">
        <v>1407</v>
      </c>
      <c r="AM785" s="11" t="s">
        <v>29</v>
      </c>
      <c r="AN785" s="11" t="s">
        <v>2118</v>
      </c>
      <c r="AO785" s="11" t="s">
        <v>1407</v>
      </c>
      <c r="AP785" s="11" t="s">
        <v>29</v>
      </c>
      <c r="AQ785" s="11" t="s">
        <v>7329</v>
      </c>
    </row>
    <row r="786" spans="1:43" ht="30" x14ac:dyDescent="0.25">
      <c r="A786" s="10">
        <v>262</v>
      </c>
      <c r="B786" s="10">
        <v>2282</v>
      </c>
      <c r="C786" s="11" t="s">
        <v>6715</v>
      </c>
      <c r="D786" s="11" t="s">
        <v>4861</v>
      </c>
      <c r="E786" s="11" t="s">
        <v>29</v>
      </c>
      <c r="F786" s="11" t="s">
        <v>178</v>
      </c>
      <c r="G786" s="11" t="s">
        <v>27</v>
      </c>
      <c r="H786" s="11" t="s">
        <v>6671</v>
      </c>
      <c r="I786" s="11" t="s">
        <v>97</v>
      </c>
      <c r="J786" s="11" t="s">
        <v>3781</v>
      </c>
      <c r="K786" s="11" t="s">
        <v>2261</v>
      </c>
      <c r="L786" s="11" t="s">
        <v>2263</v>
      </c>
      <c r="M786" s="11" t="s">
        <v>7397</v>
      </c>
      <c r="N786" s="11" t="s">
        <v>7398</v>
      </c>
      <c r="O786" s="11" t="s">
        <v>4580</v>
      </c>
      <c r="P786" s="11" t="s">
        <v>7573</v>
      </c>
      <c r="Q786" s="11" t="s">
        <v>34</v>
      </c>
      <c r="R786" s="11" t="s">
        <v>7574</v>
      </c>
      <c r="S786" s="11" t="s">
        <v>7575</v>
      </c>
      <c r="T786" s="11" t="s">
        <v>7576</v>
      </c>
      <c r="U786" s="12">
        <v>43682</v>
      </c>
      <c r="W786" s="11" t="s">
        <v>7670</v>
      </c>
      <c r="X786" s="11" t="s">
        <v>29</v>
      </c>
      <c r="Y786" s="11" t="s">
        <v>29</v>
      </c>
      <c r="AB786" s="11" t="s">
        <v>4392</v>
      </c>
      <c r="AC786" s="11" t="s">
        <v>2262</v>
      </c>
      <c r="AD786" s="11" t="s">
        <v>4862</v>
      </c>
      <c r="AE786" s="11" t="s">
        <v>29</v>
      </c>
      <c r="AF786" s="11" t="s">
        <v>6083</v>
      </c>
      <c r="AG786" s="11" t="s">
        <v>343</v>
      </c>
      <c r="AH786" s="11" t="s">
        <v>6985</v>
      </c>
      <c r="AI786" s="11" t="s">
        <v>6983</v>
      </c>
      <c r="AJ786" s="11" t="s">
        <v>7081</v>
      </c>
      <c r="AK786" s="11" t="s">
        <v>7076</v>
      </c>
      <c r="AL786" s="11" t="s">
        <v>1407</v>
      </c>
      <c r="AM786" s="11" t="s">
        <v>29</v>
      </c>
      <c r="AN786" s="11" t="s">
        <v>2118</v>
      </c>
      <c r="AO786" s="11" t="s">
        <v>1407</v>
      </c>
      <c r="AP786" s="11" t="s">
        <v>29</v>
      </c>
      <c r="AQ786" s="11" t="s">
        <v>7329</v>
      </c>
    </row>
    <row r="787" spans="1:43" ht="30" x14ac:dyDescent="0.25">
      <c r="A787" s="10">
        <v>262</v>
      </c>
      <c r="B787" s="10">
        <v>2281</v>
      </c>
      <c r="C787" s="11" t="s">
        <v>6715</v>
      </c>
      <c r="D787" s="11" t="s">
        <v>4861</v>
      </c>
      <c r="E787" s="11" t="s">
        <v>29</v>
      </c>
      <c r="F787" s="11" t="s">
        <v>178</v>
      </c>
      <c r="G787" s="11" t="s">
        <v>27</v>
      </c>
      <c r="H787" s="11" t="s">
        <v>6671</v>
      </c>
      <c r="I787" s="11" t="s">
        <v>97</v>
      </c>
      <c r="J787" s="11" t="s">
        <v>3781</v>
      </c>
      <c r="K787" s="11" t="s">
        <v>2261</v>
      </c>
      <c r="L787" s="11" t="s">
        <v>2263</v>
      </c>
      <c r="M787" s="11" t="s">
        <v>7397</v>
      </c>
      <c r="N787" s="11" t="s">
        <v>7398</v>
      </c>
      <c r="O787" s="11" t="s">
        <v>4580</v>
      </c>
      <c r="P787" s="11" t="s">
        <v>7577</v>
      </c>
      <c r="Q787" s="11" t="s">
        <v>34</v>
      </c>
      <c r="R787" s="11" t="s">
        <v>4026</v>
      </c>
      <c r="S787" s="11" t="s">
        <v>7578</v>
      </c>
      <c r="T787" s="11" t="s">
        <v>7579</v>
      </c>
      <c r="U787" s="12">
        <v>43675</v>
      </c>
      <c r="W787" s="11" t="s">
        <v>7671</v>
      </c>
      <c r="X787" s="11" t="s">
        <v>29</v>
      </c>
      <c r="Y787" s="11" t="s">
        <v>29</v>
      </c>
      <c r="AB787" s="11" t="s">
        <v>4392</v>
      </c>
      <c r="AC787" s="11" t="s">
        <v>2262</v>
      </c>
      <c r="AD787" s="11" t="s">
        <v>4862</v>
      </c>
      <c r="AE787" s="11" t="s">
        <v>29</v>
      </c>
      <c r="AF787" s="11" t="s">
        <v>6083</v>
      </c>
      <c r="AG787" s="11" t="s">
        <v>343</v>
      </c>
      <c r="AH787" s="11" t="s">
        <v>6985</v>
      </c>
      <c r="AI787" s="11" t="s">
        <v>6983</v>
      </c>
      <c r="AJ787" s="11" t="s">
        <v>7081</v>
      </c>
      <c r="AK787" s="11" t="s">
        <v>7076</v>
      </c>
      <c r="AL787" s="11" t="s">
        <v>1407</v>
      </c>
      <c r="AM787" s="11" t="s">
        <v>29</v>
      </c>
      <c r="AN787" s="11" t="s">
        <v>2118</v>
      </c>
      <c r="AO787" s="11" t="s">
        <v>1407</v>
      </c>
      <c r="AP787" s="11" t="s">
        <v>29</v>
      </c>
      <c r="AQ787" s="11" t="s">
        <v>7329</v>
      </c>
    </row>
    <row r="788" spans="1:43" ht="30" x14ac:dyDescent="0.25">
      <c r="A788" s="10">
        <v>262</v>
      </c>
      <c r="B788" s="10">
        <v>2280</v>
      </c>
      <c r="C788" s="11" t="s">
        <v>6715</v>
      </c>
      <c r="D788" s="11" t="s">
        <v>4861</v>
      </c>
      <c r="E788" s="11" t="s">
        <v>29</v>
      </c>
      <c r="F788" s="11" t="s">
        <v>178</v>
      </c>
      <c r="G788" s="11" t="s">
        <v>27</v>
      </c>
      <c r="H788" s="11" t="s">
        <v>6671</v>
      </c>
      <c r="I788" s="11" t="s">
        <v>97</v>
      </c>
      <c r="J788" s="11" t="s">
        <v>3781</v>
      </c>
      <c r="K788" s="11" t="s">
        <v>2261</v>
      </c>
      <c r="L788" s="11" t="s">
        <v>2263</v>
      </c>
      <c r="M788" s="11" t="s">
        <v>7397</v>
      </c>
      <c r="N788" s="11" t="s">
        <v>7398</v>
      </c>
      <c r="O788" s="11" t="s">
        <v>4580</v>
      </c>
      <c r="P788" s="11" t="s">
        <v>7580</v>
      </c>
      <c r="Q788" s="11" t="s">
        <v>34</v>
      </c>
      <c r="R788" s="11" t="s">
        <v>2422</v>
      </c>
      <c r="S788" s="11" t="s">
        <v>7581</v>
      </c>
      <c r="T788" s="11" t="s">
        <v>7582</v>
      </c>
      <c r="U788" s="12">
        <v>43668</v>
      </c>
      <c r="W788" s="11" t="s">
        <v>7672</v>
      </c>
      <c r="X788" s="11" t="s">
        <v>29</v>
      </c>
      <c r="Y788" s="11" t="s">
        <v>29</v>
      </c>
      <c r="AB788" s="11" t="s">
        <v>4392</v>
      </c>
      <c r="AC788" s="11" t="s">
        <v>2262</v>
      </c>
      <c r="AD788" s="11" t="s">
        <v>4862</v>
      </c>
      <c r="AE788" s="11" t="s">
        <v>29</v>
      </c>
      <c r="AF788" s="11" t="s">
        <v>6083</v>
      </c>
      <c r="AG788" s="11" t="s">
        <v>343</v>
      </c>
      <c r="AH788" s="11" t="s">
        <v>6985</v>
      </c>
      <c r="AI788" s="11" t="s">
        <v>6983</v>
      </c>
      <c r="AJ788" s="11" t="s">
        <v>7081</v>
      </c>
      <c r="AK788" s="11" t="s">
        <v>7076</v>
      </c>
      <c r="AL788" s="11" t="s">
        <v>1407</v>
      </c>
      <c r="AM788" s="11" t="s">
        <v>29</v>
      </c>
      <c r="AN788" s="11" t="s">
        <v>2118</v>
      </c>
      <c r="AO788" s="11" t="s">
        <v>1407</v>
      </c>
      <c r="AP788" s="11" t="s">
        <v>29</v>
      </c>
      <c r="AQ788" s="11" t="s">
        <v>7329</v>
      </c>
    </row>
    <row r="789" spans="1:43" ht="30" x14ac:dyDescent="0.25">
      <c r="A789" s="10">
        <v>262</v>
      </c>
      <c r="B789" s="10">
        <v>1919</v>
      </c>
      <c r="C789" s="11" t="s">
        <v>6715</v>
      </c>
      <c r="D789" s="11" t="s">
        <v>4861</v>
      </c>
      <c r="E789" s="11" t="s">
        <v>29</v>
      </c>
      <c r="F789" s="11" t="s">
        <v>178</v>
      </c>
      <c r="G789" s="11" t="s">
        <v>27</v>
      </c>
      <c r="H789" s="11" t="s">
        <v>6671</v>
      </c>
      <c r="I789" s="11" t="s">
        <v>97</v>
      </c>
      <c r="J789" s="11" t="s">
        <v>3781</v>
      </c>
      <c r="K789" s="11" t="s">
        <v>2261</v>
      </c>
      <c r="L789" s="11" t="s">
        <v>2263</v>
      </c>
      <c r="M789" s="11" t="s">
        <v>7397</v>
      </c>
      <c r="N789" s="11" t="s">
        <v>7398</v>
      </c>
      <c r="O789" s="11" t="s">
        <v>4580</v>
      </c>
      <c r="P789" s="11" t="s">
        <v>4400</v>
      </c>
      <c r="Q789" s="11" t="s">
        <v>34</v>
      </c>
      <c r="R789" s="11" t="s">
        <v>4269</v>
      </c>
      <c r="S789" s="11" t="s">
        <v>4401</v>
      </c>
      <c r="T789" s="11" t="s">
        <v>29</v>
      </c>
      <c r="U789" s="12">
        <v>42912</v>
      </c>
      <c r="W789" s="11" t="s">
        <v>4402</v>
      </c>
      <c r="X789" s="11" t="s">
        <v>29</v>
      </c>
      <c r="Y789" s="11" t="s">
        <v>29</v>
      </c>
      <c r="AB789" s="11" t="s">
        <v>4392</v>
      </c>
      <c r="AC789" s="11" t="s">
        <v>2262</v>
      </c>
      <c r="AD789" s="11" t="s">
        <v>4862</v>
      </c>
      <c r="AE789" s="11" t="s">
        <v>29</v>
      </c>
      <c r="AF789" s="11" t="s">
        <v>6083</v>
      </c>
      <c r="AG789" s="11" t="s">
        <v>343</v>
      </c>
      <c r="AH789" s="11" t="s">
        <v>6985</v>
      </c>
      <c r="AI789" s="11" t="s">
        <v>6983</v>
      </c>
      <c r="AJ789" s="11" t="s">
        <v>7081</v>
      </c>
      <c r="AK789" s="11" t="s">
        <v>7076</v>
      </c>
      <c r="AL789" s="11" t="s">
        <v>1407</v>
      </c>
      <c r="AM789" s="11" t="s">
        <v>29</v>
      </c>
      <c r="AN789" s="11" t="s">
        <v>2118</v>
      </c>
      <c r="AO789" s="11" t="s">
        <v>1407</v>
      </c>
      <c r="AP789" s="11" t="s">
        <v>29</v>
      </c>
      <c r="AQ789" s="11" t="s">
        <v>7329</v>
      </c>
    </row>
    <row r="790" spans="1:43" ht="30" x14ac:dyDescent="0.25">
      <c r="A790" s="10">
        <v>262</v>
      </c>
      <c r="B790" s="10">
        <v>2286</v>
      </c>
      <c r="C790" s="11" t="s">
        <v>6715</v>
      </c>
      <c r="D790" s="11" t="s">
        <v>4861</v>
      </c>
      <c r="E790" s="11" t="s">
        <v>29</v>
      </c>
      <c r="F790" s="11" t="s">
        <v>178</v>
      </c>
      <c r="G790" s="11" t="s">
        <v>27</v>
      </c>
      <c r="H790" s="11" t="s">
        <v>6671</v>
      </c>
      <c r="I790" s="11" t="s">
        <v>97</v>
      </c>
      <c r="J790" s="11" t="s">
        <v>3781</v>
      </c>
      <c r="K790" s="11" t="s">
        <v>2261</v>
      </c>
      <c r="L790" s="11" t="s">
        <v>2263</v>
      </c>
      <c r="M790" s="11" t="s">
        <v>7397</v>
      </c>
      <c r="N790" s="11" t="s">
        <v>7398</v>
      </c>
      <c r="O790" s="11" t="s">
        <v>4580</v>
      </c>
      <c r="P790" s="11" t="s">
        <v>7583</v>
      </c>
      <c r="Q790" s="11" t="s">
        <v>122</v>
      </c>
      <c r="R790" s="11" t="s">
        <v>843</v>
      </c>
      <c r="S790" s="11" t="s">
        <v>2259</v>
      </c>
      <c r="T790" s="11" t="s">
        <v>29</v>
      </c>
      <c r="U790" s="12">
        <v>43727</v>
      </c>
      <c r="W790" s="11" t="s">
        <v>7673</v>
      </c>
      <c r="X790" s="11" t="s">
        <v>29</v>
      </c>
      <c r="Y790" s="11" t="s">
        <v>29</v>
      </c>
      <c r="AB790" s="11" t="s">
        <v>4392</v>
      </c>
      <c r="AC790" s="11" t="s">
        <v>2262</v>
      </c>
      <c r="AD790" s="11" t="s">
        <v>4862</v>
      </c>
      <c r="AE790" s="11" t="s">
        <v>29</v>
      </c>
      <c r="AF790" s="11" t="s">
        <v>6083</v>
      </c>
      <c r="AG790" s="11" t="s">
        <v>343</v>
      </c>
      <c r="AH790" s="11" t="s">
        <v>6985</v>
      </c>
      <c r="AI790" s="11" t="s">
        <v>6983</v>
      </c>
      <c r="AJ790" s="11" t="s">
        <v>7081</v>
      </c>
      <c r="AK790" s="11" t="s">
        <v>7076</v>
      </c>
      <c r="AL790" s="11" t="s">
        <v>1407</v>
      </c>
      <c r="AM790" s="11" t="s">
        <v>29</v>
      </c>
      <c r="AN790" s="11" t="s">
        <v>2118</v>
      </c>
      <c r="AO790" s="11" t="s">
        <v>1407</v>
      </c>
      <c r="AP790" s="11" t="s">
        <v>29</v>
      </c>
      <c r="AQ790" s="11" t="s">
        <v>7329</v>
      </c>
    </row>
    <row r="791" spans="1:43" ht="30" x14ac:dyDescent="0.25">
      <c r="A791" s="10">
        <v>262</v>
      </c>
      <c r="B791" s="10">
        <v>1921</v>
      </c>
      <c r="C791" s="11" t="s">
        <v>6715</v>
      </c>
      <c r="D791" s="11" t="s">
        <v>4861</v>
      </c>
      <c r="E791" s="11" t="s">
        <v>29</v>
      </c>
      <c r="F791" s="11" t="s">
        <v>178</v>
      </c>
      <c r="G791" s="11" t="s">
        <v>27</v>
      </c>
      <c r="H791" s="11" t="s">
        <v>6671</v>
      </c>
      <c r="I791" s="11" t="s">
        <v>97</v>
      </c>
      <c r="J791" s="11" t="s">
        <v>3781</v>
      </c>
      <c r="K791" s="11" t="s">
        <v>2261</v>
      </c>
      <c r="L791" s="11" t="s">
        <v>2263</v>
      </c>
      <c r="M791" s="11" t="s">
        <v>7397</v>
      </c>
      <c r="N791" s="11" t="s">
        <v>7398</v>
      </c>
      <c r="O791" s="11" t="s">
        <v>4580</v>
      </c>
      <c r="P791" s="11" t="s">
        <v>4406</v>
      </c>
      <c r="Q791" s="11" t="s">
        <v>34</v>
      </c>
      <c r="R791" s="11" t="s">
        <v>4407</v>
      </c>
      <c r="S791" s="11" t="s">
        <v>4408</v>
      </c>
      <c r="T791" s="11" t="s">
        <v>29</v>
      </c>
      <c r="U791" s="12">
        <v>42912</v>
      </c>
      <c r="W791" s="11" t="s">
        <v>4409</v>
      </c>
      <c r="X791" s="11" t="s">
        <v>29</v>
      </c>
      <c r="Y791" s="11" t="s">
        <v>29</v>
      </c>
      <c r="AB791" s="11" t="s">
        <v>4392</v>
      </c>
      <c r="AC791" s="11" t="s">
        <v>2262</v>
      </c>
      <c r="AD791" s="11" t="s">
        <v>4862</v>
      </c>
      <c r="AE791" s="11" t="s">
        <v>29</v>
      </c>
      <c r="AF791" s="11" t="s">
        <v>6083</v>
      </c>
      <c r="AG791" s="11" t="s">
        <v>343</v>
      </c>
      <c r="AH791" s="11" t="s">
        <v>6985</v>
      </c>
      <c r="AI791" s="11" t="s">
        <v>6983</v>
      </c>
      <c r="AJ791" s="11" t="s">
        <v>7081</v>
      </c>
      <c r="AK791" s="11" t="s">
        <v>7076</v>
      </c>
      <c r="AL791" s="11" t="s">
        <v>1407</v>
      </c>
      <c r="AM791" s="11" t="s">
        <v>29</v>
      </c>
      <c r="AN791" s="11" t="s">
        <v>2118</v>
      </c>
      <c r="AO791" s="11" t="s">
        <v>1407</v>
      </c>
      <c r="AP791" s="11" t="s">
        <v>29</v>
      </c>
      <c r="AQ791" s="11" t="s">
        <v>7329</v>
      </c>
    </row>
    <row r="792" spans="1:43" ht="30" x14ac:dyDescent="0.25">
      <c r="A792" s="10">
        <v>262</v>
      </c>
      <c r="B792" s="10">
        <v>2297</v>
      </c>
      <c r="C792" s="11" t="s">
        <v>6715</v>
      </c>
      <c r="D792" s="11" t="s">
        <v>4861</v>
      </c>
      <c r="E792" s="11" t="s">
        <v>29</v>
      </c>
      <c r="F792" s="11" t="s">
        <v>178</v>
      </c>
      <c r="G792" s="11" t="s">
        <v>27</v>
      </c>
      <c r="H792" s="11" t="s">
        <v>6671</v>
      </c>
      <c r="I792" s="11" t="s">
        <v>97</v>
      </c>
      <c r="J792" s="11" t="s">
        <v>3781</v>
      </c>
      <c r="K792" s="11" t="s">
        <v>2261</v>
      </c>
      <c r="L792" s="11" t="s">
        <v>2263</v>
      </c>
      <c r="M792" s="11" t="s">
        <v>7397</v>
      </c>
      <c r="N792" s="11" t="s">
        <v>7398</v>
      </c>
      <c r="O792" s="11" t="s">
        <v>4580</v>
      </c>
      <c r="P792" s="11" t="s">
        <v>7584</v>
      </c>
      <c r="Q792" s="11" t="s">
        <v>34</v>
      </c>
      <c r="R792" s="11" t="s">
        <v>1223</v>
      </c>
      <c r="S792" s="11" t="s">
        <v>7585</v>
      </c>
      <c r="T792" s="11" t="s">
        <v>29</v>
      </c>
      <c r="U792" s="12">
        <v>43290</v>
      </c>
      <c r="W792" s="11" t="s">
        <v>7674</v>
      </c>
      <c r="X792" s="11" t="s">
        <v>29</v>
      </c>
      <c r="Y792" s="11" t="s">
        <v>29</v>
      </c>
      <c r="Z792" s="13"/>
      <c r="AB792" s="11" t="s">
        <v>4392</v>
      </c>
      <c r="AC792" s="11" t="s">
        <v>2262</v>
      </c>
      <c r="AD792" s="11" t="s">
        <v>4862</v>
      </c>
      <c r="AE792" s="11" t="s">
        <v>29</v>
      </c>
      <c r="AF792" s="11" t="s">
        <v>6083</v>
      </c>
      <c r="AG792" s="11" t="s">
        <v>343</v>
      </c>
      <c r="AH792" s="11" t="s">
        <v>6985</v>
      </c>
      <c r="AI792" s="11" t="s">
        <v>6983</v>
      </c>
      <c r="AJ792" s="11" t="s">
        <v>7081</v>
      </c>
      <c r="AK792" s="11" t="s">
        <v>7076</v>
      </c>
      <c r="AL792" s="11" t="s">
        <v>1407</v>
      </c>
      <c r="AM792" s="11" t="s">
        <v>29</v>
      </c>
      <c r="AN792" s="11" t="s">
        <v>2118</v>
      </c>
      <c r="AO792" s="11" t="s">
        <v>1407</v>
      </c>
      <c r="AP792" s="11" t="s">
        <v>29</v>
      </c>
      <c r="AQ792" s="11" t="s">
        <v>7329</v>
      </c>
    </row>
    <row r="793" spans="1:43" ht="30" x14ac:dyDescent="0.25">
      <c r="A793" s="10">
        <v>262</v>
      </c>
      <c r="B793" s="10">
        <v>1925</v>
      </c>
      <c r="C793" s="11" t="s">
        <v>6715</v>
      </c>
      <c r="D793" s="11" t="s">
        <v>4861</v>
      </c>
      <c r="E793" s="11" t="s">
        <v>29</v>
      </c>
      <c r="F793" s="11" t="s">
        <v>178</v>
      </c>
      <c r="G793" s="11" t="s">
        <v>27</v>
      </c>
      <c r="H793" s="11" t="s">
        <v>6671</v>
      </c>
      <c r="I793" s="11" t="s">
        <v>97</v>
      </c>
      <c r="J793" s="11" t="s">
        <v>3781</v>
      </c>
      <c r="K793" s="11" t="s">
        <v>2261</v>
      </c>
      <c r="L793" s="11" t="s">
        <v>2263</v>
      </c>
      <c r="M793" s="11" t="s">
        <v>7397</v>
      </c>
      <c r="N793" s="11" t="s">
        <v>7398</v>
      </c>
      <c r="O793" s="11" t="s">
        <v>4580</v>
      </c>
      <c r="P793" s="11" t="s">
        <v>4419</v>
      </c>
      <c r="Q793" s="11" t="s">
        <v>34</v>
      </c>
      <c r="R793" s="11" t="s">
        <v>4420</v>
      </c>
      <c r="S793" s="11" t="s">
        <v>4421</v>
      </c>
      <c r="T793" s="11" t="s">
        <v>29</v>
      </c>
      <c r="U793" s="12">
        <v>42926</v>
      </c>
      <c r="W793" s="11" t="s">
        <v>4422</v>
      </c>
      <c r="X793" s="11" t="s">
        <v>29</v>
      </c>
      <c r="Y793" s="11" t="s">
        <v>29</v>
      </c>
      <c r="AB793" s="11" t="s">
        <v>4392</v>
      </c>
      <c r="AC793" s="11" t="s">
        <v>2262</v>
      </c>
      <c r="AD793" s="11" t="s">
        <v>4862</v>
      </c>
      <c r="AE793" s="11" t="s">
        <v>29</v>
      </c>
      <c r="AF793" s="11" t="s">
        <v>6083</v>
      </c>
      <c r="AG793" s="11" t="s">
        <v>343</v>
      </c>
      <c r="AH793" s="11" t="s">
        <v>6985</v>
      </c>
      <c r="AI793" s="11" t="s">
        <v>6983</v>
      </c>
      <c r="AJ793" s="11" t="s">
        <v>7081</v>
      </c>
      <c r="AK793" s="11" t="s">
        <v>7076</v>
      </c>
      <c r="AL793" s="11" t="s">
        <v>1407</v>
      </c>
      <c r="AM793" s="11" t="s">
        <v>29</v>
      </c>
      <c r="AN793" s="11" t="s">
        <v>2118</v>
      </c>
      <c r="AO793" s="11" t="s">
        <v>1407</v>
      </c>
      <c r="AP793" s="11" t="s">
        <v>29</v>
      </c>
      <c r="AQ793" s="11" t="s">
        <v>7329</v>
      </c>
    </row>
    <row r="794" spans="1:43" ht="30" x14ac:dyDescent="0.25">
      <c r="A794" s="10">
        <v>262</v>
      </c>
      <c r="B794" s="10">
        <v>1926</v>
      </c>
      <c r="C794" s="11" t="s">
        <v>6715</v>
      </c>
      <c r="D794" s="11" t="s">
        <v>4861</v>
      </c>
      <c r="E794" s="11" t="s">
        <v>29</v>
      </c>
      <c r="F794" s="11" t="s">
        <v>178</v>
      </c>
      <c r="G794" s="11" t="s">
        <v>27</v>
      </c>
      <c r="H794" s="11" t="s">
        <v>6671</v>
      </c>
      <c r="I794" s="11" t="s">
        <v>97</v>
      </c>
      <c r="J794" s="11" t="s">
        <v>3781</v>
      </c>
      <c r="K794" s="11" t="s">
        <v>2261</v>
      </c>
      <c r="L794" s="11" t="s">
        <v>2263</v>
      </c>
      <c r="M794" s="11" t="s">
        <v>7397</v>
      </c>
      <c r="N794" s="11" t="s">
        <v>7398</v>
      </c>
      <c r="O794" s="11" t="s">
        <v>4580</v>
      </c>
      <c r="P794" s="11" t="s">
        <v>4423</v>
      </c>
      <c r="Q794" s="11" t="s">
        <v>34</v>
      </c>
      <c r="R794" s="11" t="s">
        <v>4424</v>
      </c>
      <c r="S794" s="11" t="s">
        <v>1028</v>
      </c>
      <c r="T794" s="11" t="s">
        <v>29</v>
      </c>
      <c r="U794" s="12">
        <v>42940</v>
      </c>
      <c r="W794" s="11" t="s">
        <v>4425</v>
      </c>
      <c r="X794" s="11" t="s">
        <v>29</v>
      </c>
      <c r="Y794" s="11" t="s">
        <v>29</v>
      </c>
      <c r="AB794" s="11" t="s">
        <v>4392</v>
      </c>
      <c r="AC794" s="11" t="s">
        <v>2262</v>
      </c>
      <c r="AD794" s="11" t="s">
        <v>4862</v>
      </c>
      <c r="AE794" s="11" t="s">
        <v>29</v>
      </c>
      <c r="AF794" s="11" t="s">
        <v>6083</v>
      </c>
      <c r="AG794" s="11" t="s">
        <v>343</v>
      </c>
      <c r="AH794" s="11" t="s">
        <v>6985</v>
      </c>
      <c r="AI794" s="11" t="s">
        <v>6983</v>
      </c>
      <c r="AJ794" s="11" t="s">
        <v>7081</v>
      </c>
      <c r="AK794" s="11" t="s">
        <v>7076</v>
      </c>
      <c r="AL794" s="11" t="s">
        <v>1407</v>
      </c>
      <c r="AM794" s="11" t="s">
        <v>29</v>
      </c>
      <c r="AN794" s="11" t="s">
        <v>2118</v>
      </c>
      <c r="AO794" s="11" t="s">
        <v>1407</v>
      </c>
      <c r="AP794" s="11" t="s">
        <v>29</v>
      </c>
      <c r="AQ794" s="11" t="s">
        <v>7329</v>
      </c>
    </row>
    <row r="795" spans="1:43" ht="30" x14ac:dyDescent="0.25">
      <c r="A795" s="10">
        <v>262</v>
      </c>
      <c r="B795" s="10">
        <v>1927</v>
      </c>
      <c r="C795" s="11" t="s">
        <v>6715</v>
      </c>
      <c r="D795" s="11" t="s">
        <v>4861</v>
      </c>
      <c r="E795" s="11" t="s">
        <v>29</v>
      </c>
      <c r="F795" s="11" t="s">
        <v>178</v>
      </c>
      <c r="G795" s="11" t="s">
        <v>27</v>
      </c>
      <c r="H795" s="11" t="s">
        <v>6671</v>
      </c>
      <c r="I795" s="11" t="s">
        <v>97</v>
      </c>
      <c r="J795" s="11" t="s">
        <v>3781</v>
      </c>
      <c r="K795" s="11" t="s">
        <v>2261</v>
      </c>
      <c r="L795" s="11" t="s">
        <v>2263</v>
      </c>
      <c r="M795" s="11" t="s">
        <v>7397</v>
      </c>
      <c r="N795" s="11" t="s">
        <v>7398</v>
      </c>
      <c r="O795" s="11" t="s">
        <v>4580</v>
      </c>
      <c r="P795" s="11" t="s">
        <v>4426</v>
      </c>
      <c r="Q795" s="11" t="s">
        <v>34</v>
      </c>
      <c r="R795" s="11" t="s">
        <v>4427</v>
      </c>
      <c r="S795" s="11" t="s">
        <v>4428</v>
      </c>
      <c r="T795" s="11" t="s">
        <v>29</v>
      </c>
      <c r="U795" s="12">
        <v>42933</v>
      </c>
      <c r="W795" s="11" t="s">
        <v>4429</v>
      </c>
      <c r="X795" s="11" t="s">
        <v>29</v>
      </c>
      <c r="Y795" s="11" t="s">
        <v>29</v>
      </c>
      <c r="AB795" s="11" t="s">
        <v>4392</v>
      </c>
      <c r="AC795" s="11" t="s">
        <v>2262</v>
      </c>
      <c r="AD795" s="11" t="s">
        <v>4862</v>
      </c>
      <c r="AE795" s="11" t="s">
        <v>29</v>
      </c>
      <c r="AF795" s="11" t="s">
        <v>6083</v>
      </c>
      <c r="AG795" s="11" t="s">
        <v>343</v>
      </c>
      <c r="AH795" s="11" t="s">
        <v>6985</v>
      </c>
      <c r="AI795" s="11" t="s">
        <v>6983</v>
      </c>
      <c r="AJ795" s="11" t="s">
        <v>7081</v>
      </c>
      <c r="AK795" s="11" t="s">
        <v>7076</v>
      </c>
      <c r="AL795" s="11" t="s">
        <v>1407</v>
      </c>
      <c r="AM795" s="11" t="s">
        <v>29</v>
      </c>
      <c r="AN795" s="11" t="s">
        <v>2118</v>
      </c>
      <c r="AO795" s="11" t="s">
        <v>1407</v>
      </c>
      <c r="AP795" s="11" t="s">
        <v>29</v>
      </c>
      <c r="AQ795" s="11" t="s">
        <v>7329</v>
      </c>
    </row>
    <row r="796" spans="1:43" ht="30" x14ac:dyDescent="0.25">
      <c r="A796" s="10">
        <v>262</v>
      </c>
      <c r="B796" s="10">
        <v>1928</v>
      </c>
      <c r="C796" s="11" t="s">
        <v>6715</v>
      </c>
      <c r="D796" s="11" t="s">
        <v>4861</v>
      </c>
      <c r="E796" s="11" t="s">
        <v>29</v>
      </c>
      <c r="F796" s="11" t="s">
        <v>178</v>
      </c>
      <c r="G796" s="11" t="s">
        <v>27</v>
      </c>
      <c r="H796" s="11" t="s">
        <v>6671</v>
      </c>
      <c r="I796" s="11" t="s">
        <v>97</v>
      </c>
      <c r="J796" s="11" t="s">
        <v>3781</v>
      </c>
      <c r="K796" s="11" t="s">
        <v>2261</v>
      </c>
      <c r="L796" s="11" t="s">
        <v>2263</v>
      </c>
      <c r="M796" s="11" t="s">
        <v>7397</v>
      </c>
      <c r="N796" s="11" t="s">
        <v>7398</v>
      </c>
      <c r="O796" s="11" t="s">
        <v>4580</v>
      </c>
      <c r="P796" s="11" t="s">
        <v>4430</v>
      </c>
      <c r="Q796" s="11" t="s">
        <v>34</v>
      </c>
      <c r="R796" s="11" t="s">
        <v>4431</v>
      </c>
      <c r="S796" s="11" t="s">
        <v>4432</v>
      </c>
      <c r="T796" s="11" t="s">
        <v>29</v>
      </c>
      <c r="U796" s="12">
        <v>42926</v>
      </c>
      <c r="W796" s="11" t="s">
        <v>4433</v>
      </c>
      <c r="X796" s="11" t="s">
        <v>29</v>
      </c>
      <c r="Y796" s="11" t="s">
        <v>29</v>
      </c>
      <c r="AB796" s="11" t="s">
        <v>4392</v>
      </c>
      <c r="AC796" s="11" t="s">
        <v>2262</v>
      </c>
      <c r="AD796" s="11" t="s">
        <v>4862</v>
      </c>
      <c r="AE796" s="11" t="s">
        <v>29</v>
      </c>
      <c r="AF796" s="11" t="s">
        <v>6083</v>
      </c>
      <c r="AG796" s="11" t="s">
        <v>343</v>
      </c>
      <c r="AH796" s="11" t="s">
        <v>6985</v>
      </c>
      <c r="AI796" s="11" t="s">
        <v>6983</v>
      </c>
      <c r="AJ796" s="11" t="s">
        <v>7081</v>
      </c>
      <c r="AK796" s="11" t="s">
        <v>7076</v>
      </c>
      <c r="AL796" s="11" t="s">
        <v>1407</v>
      </c>
      <c r="AM796" s="11" t="s">
        <v>29</v>
      </c>
      <c r="AN796" s="11" t="s">
        <v>2118</v>
      </c>
      <c r="AO796" s="11" t="s">
        <v>1407</v>
      </c>
      <c r="AP796" s="11" t="s">
        <v>29</v>
      </c>
      <c r="AQ796" s="11" t="s">
        <v>7329</v>
      </c>
    </row>
    <row r="797" spans="1:43" ht="30" x14ac:dyDescent="0.25">
      <c r="A797" s="10">
        <v>262</v>
      </c>
      <c r="B797" s="10">
        <v>1929</v>
      </c>
      <c r="C797" s="11" t="s">
        <v>6715</v>
      </c>
      <c r="D797" s="11" t="s">
        <v>4861</v>
      </c>
      <c r="E797" s="11" t="s">
        <v>29</v>
      </c>
      <c r="F797" s="11" t="s">
        <v>178</v>
      </c>
      <c r="G797" s="11" t="s">
        <v>27</v>
      </c>
      <c r="H797" s="11" t="s">
        <v>6671</v>
      </c>
      <c r="I797" s="11" t="s">
        <v>97</v>
      </c>
      <c r="J797" s="11" t="s">
        <v>3781</v>
      </c>
      <c r="K797" s="11" t="s">
        <v>2261</v>
      </c>
      <c r="L797" s="11" t="s">
        <v>2263</v>
      </c>
      <c r="M797" s="11" t="s">
        <v>7397</v>
      </c>
      <c r="N797" s="11" t="s">
        <v>7398</v>
      </c>
      <c r="O797" s="11" t="s">
        <v>4580</v>
      </c>
      <c r="P797" s="11" t="s">
        <v>4434</v>
      </c>
      <c r="Q797" s="11" t="s">
        <v>34</v>
      </c>
      <c r="R797" s="11" t="s">
        <v>4435</v>
      </c>
      <c r="S797" s="11" t="s">
        <v>4436</v>
      </c>
      <c r="T797" s="11" t="s">
        <v>29</v>
      </c>
      <c r="U797" s="12">
        <v>42926</v>
      </c>
      <c r="W797" s="11" t="s">
        <v>4437</v>
      </c>
      <c r="X797" s="11" t="s">
        <v>29</v>
      </c>
      <c r="Y797" s="11" t="s">
        <v>29</v>
      </c>
      <c r="Z797" s="13"/>
      <c r="AB797" s="11" t="s">
        <v>4392</v>
      </c>
      <c r="AC797" s="11" t="s">
        <v>2262</v>
      </c>
      <c r="AD797" s="11" t="s">
        <v>4862</v>
      </c>
      <c r="AE797" s="11" t="s">
        <v>29</v>
      </c>
      <c r="AF797" s="11" t="s">
        <v>6083</v>
      </c>
      <c r="AG797" s="11" t="s">
        <v>343</v>
      </c>
      <c r="AH797" s="11" t="s">
        <v>6985</v>
      </c>
      <c r="AI797" s="11" t="s">
        <v>6983</v>
      </c>
      <c r="AJ797" s="11" t="s">
        <v>7081</v>
      </c>
      <c r="AK797" s="11" t="s">
        <v>7076</v>
      </c>
      <c r="AL797" s="11" t="s">
        <v>1407</v>
      </c>
      <c r="AM797" s="11" t="s">
        <v>29</v>
      </c>
      <c r="AN797" s="11" t="s">
        <v>2118</v>
      </c>
      <c r="AO797" s="11" t="s">
        <v>1407</v>
      </c>
      <c r="AP797" s="11" t="s">
        <v>29</v>
      </c>
      <c r="AQ797" s="11" t="s">
        <v>7329</v>
      </c>
    </row>
    <row r="798" spans="1:43" ht="30" x14ac:dyDescent="0.25">
      <c r="A798" s="10">
        <v>262</v>
      </c>
      <c r="B798" s="10">
        <v>1920</v>
      </c>
      <c r="C798" s="11" t="s">
        <v>6715</v>
      </c>
      <c r="D798" s="11" t="s">
        <v>4861</v>
      </c>
      <c r="E798" s="11" t="s">
        <v>29</v>
      </c>
      <c r="F798" s="11" t="s">
        <v>178</v>
      </c>
      <c r="G798" s="11" t="s">
        <v>27</v>
      </c>
      <c r="H798" s="11" t="s">
        <v>6671</v>
      </c>
      <c r="I798" s="11" t="s">
        <v>97</v>
      </c>
      <c r="J798" s="11" t="s">
        <v>3781</v>
      </c>
      <c r="K798" s="11" t="s">
        <v>2261</v>
      </c>
      <c r="L798" s="11" t="s">
        <v>2263</v>
      </c>
      <c r="M798" s="11" t="s">
        <v>7397</v>
      </c>
      <c r="N798" s="11" t="s">
        <v>7398</v>
      </c>
      <c r="O798" s="11" t="s">
        <v>4580</v>
      </c>
      <c r="P798" s="11" t="s">
        <v>4403</v>
      </c>
      <c r="Q798" s="11" t="s">
        <v>34</v>
      </c>
      <c r="R798" s="11" t="s">
        <v>992</v>
      </c>
      <c r="S798" s="11" t="s">
        <v>4404</v>
      </c>
      <c r="T798" s="11" t="s">
        <v>29</v>
      </c>
      <c r="U798" s="12">
        <v>42961</v>
      </c>
      <c r="W798" s="11" t="s">
        <v>4405</v>
      </c>
      <c r="X798" s="11" t="s">
        <v>29</v>
      </c>
      <c r="Y798" s="11" t="s">
        <v>29</v>
      </c>
      <c r="AB798" s="11" t="s">
        <v>4392</v>
      </c>
      <c r="AC798" s="11" t="s">
        <v>2262</v>
      </c>
      <c r="AD798" s="11" t="s">
        <v>4862</v>
      </c>
      <c r="AE798" s="11" t="s">
        <v>29</v>
      </c>
      <c r="AF798" s="11" t="s">
        <v>6083</v>
      </c>
      <c r="AG798" s="11" t="s">
        <v>343</v>
      </c>
      <c r="AH798" s="11" t="s">
        <v>6985</v>
      </c>
      <c r="AI798" s="11" t="s">
        <v>6983</v>
      </c>
      <c r="AJ798" s="11" t="s">
        <v>7081</v>
      </c>
      <c r="AK798" s="11" t="s">
        <v>7076</v>
      </c>
      <c r="AL798" s="11" t="s">
        <v>1407</v>
      </c>
      <c r="AM798" s="11" t="s">
        <v>29</v>
      </c>
      <c r="AN798" s="11" t="s">
        <v>2118</v>
      </c>
      <c r="AO798" s="11" t="s">
        <v>1407</v>
      </c>
      <c r="AP798" s="11" t="s">
        <v>29</v>
      </c>
      <c r="AQ798" s="11" t="s">
        <v>7329</v>
      </c>
    </row>
    <row r="799" spans="1:43" ht="30" x14ac:dyDescent="0.25">
      <c r="A799" s="10">
        <v>262</v>
      </c>
      <c r="B799" s="10">
        <v>2299</v>
      </c>
      <c r="C799" s="11" t="s">
        <v>6715</v>
      </c>
      <c r="D799" s="11" t="s">
        <v>4861</v>
      </c>
      <c r="E799" s="11" t="s">
        <v>29</v>
      </c>
      <c r="F799" s="11" t="s">
        <v>178</v>
      </c>
      <c r="G799" s="11" t="s">
        <v>27</v>
      </c>
      <c r="H799" s="11" t="s">
        <v>6671</v>
      </c>
      <c r="I799" s="11" t="s">
        <v>97</v>
      </c>
      <c r="J799" s="11" t="s">
        <v>3781</v>
      </c>
      <c r="K799" s="11" t="s">
        <v>2261</v>
      </c>
      <c r="L799" s="11" t="s">
        <v>2263</v>
      </c>
      <c r="M799" s="11" t="s">
        <v>7397</v>
      </c>
      <c r="N799" s="11" t="s">
        <v>7398</v>
      </c>
      <c r="O799" s="11" t="s">
        <v>4580</v>
      </c>
      <c r="P799" s="11" t="s">
        <v>7586</v>
      </c>
      <c r="Q799" s="11" t="s">
        <v>34</v>
      </c>
      <c r="R799" s="11" t="s">
        <v>7587</v>
      </c>
      <c r="S799" s="11" t="s">
        <v>7588</v>
      </c>
      <c r="T799" s="11" t="s">
        <v>29</v>
      </c>
      <c r="U799" s="12">
        <v>43332</v>
      </c>
      <c r="W799" s="11" t="s">
        <v>7675</v>
      </c>
      <c r="X799" s="11" t="s">
        <v>29</v>
      </c>
      <c r="Y799" s="11" t="s">
        <v>29</v>
      </c>
      <c r="AB799" s="11" t="s">
        <v>4392</v>
      </c>
      <c r="AC799" s="11" t="s">
        <v>2262</v>
      </c>
      <c r="AD799" s="11" t="s">
        <v>4862</v>
      </c>
      <c r="AE799" s="11" t="s">
        <v>29</v>
      </c>
      <c r="AF799" s="11" t="s">
        <v>6083</v>
      </c>
      <c r="AG799" s="11" t="s">
        <v>343</v>
      </c>
      <c r="AH799" s="11" t="s">
        <v>6985</v>
      </c>
      <c r="AI799" s="11" t="s">
        <v>6983</v>
      </c>
      <c r="AJ799" s="11" t="s">
        <v>7081</v>
      </c>
      <c r="AK799" s="11" t="s">
        <v>7076</v>
      </c>
      <c r="AL799" s="11" t="s">
        <v>1407</v>
      </c>
      <c r="AM799" s="11" t="s">
        <v>29</v>
      </c>
      <c r="AN799" s="11" t="s">
        <v>2118</v>
      </c>
      <c r="AO799" s="11" t="s">
        <v>1407</v>
      </c>
      <c r="AP799" s="11" t="s">
        <v>29</v>
      </c>
      <c r="AQ799" s="11" t="s">
        <v>7329</v>
      </c>
    </row>
    <row r="800" spans="1:43" ht="30" x14ac:dyDescent="0.25">
      <c r="A800" s="10">
        <v>262</v>
      </c>
      <c r="B800" s="10">
        <v>2308</v>
      </c>
      <c r="C800" s="11" t="s">
        <v>6715</v>
      </c>
      <c r="D800" s="11" t="s">
        <v>4861</v>
      </c>
      <c r="E800" s="11" t="s">
        <v>29</v>
      </c>
      <c r="F800" s="11" t="s">
        <v>178</v>
      </c>
      <c r="G800" s="11" t="s">
        <v>27</v>
      </c>
      <c r="H800" s="11" t="s">
        <v>6671</v>
      </c>
      <c r="I800" s="11" t="s">
        <v>97</v>
      </c>
      <c r="J800" s="11" t="s">
        <v>3781</v>
      </c>
      <c r="K800" s="11" t="s">
        <v>2261</v>
      </c>
      <c r="L800" s="11" t="s">
        <v>2263</v>
      </c>
      <c r="M800" s="11" t="s">
        <v>7397</v>
      </c>
      <c r="N800" s="11" t="s">
        <v>7398</v>
      </c>
      <c r="O800" s="11" t="s">
        <v>4580</v>
      </c>
      <c r="P800" s="11" t="s">
        <v>7589</v>
      </c>
      <c r="Q800" s="11" t="s">
        <v>34</v>
      </c>
      <c r="R800" s="11" t="s">
        <v>7590</v>
      </c>
      <c r="S800" s="11" t="s">
        <v>7591</v>
      </c>
      <c r="T800" s="11" t="s">
        <v>29</v>
      </c>
      <c r="U800" s="12">
        <v>43290</v>
      </c>
      <c r="W800" s="11" t="s">
        <v>7676</v>
      </c>
      <c r="X800" s="11" t="s">
        <v>29</v>
      </c>
      <c r="Y800" s="11" t="s">
        <v>29</v>
      </c>
      <c r="AB800" s="11" t="s">
        <v>4392</v>
      </c>
      <c r="AC800" s="11" t="s">
        <v>2262</v>
      </c>
      <c r="AD800" s="11" t="s">
        <v>4862</v>
      </c>
      <c r="AE800" s="11" t="s">
        <v>29</v>
      </c>
      <c r="AF800" s="11" t="s">
        <v>6083</v>
      </c>
      <c r="AG800" s="11" t="s">
        <v>343</v>
      </c>
      <c r="AH800" s="11" t="s">
        <v>6985</v>
      </c>
      <c r="AI800" s="11" t="s">
        <v>6983</v>
      </c>
      <c r="AJ800" s="11" t="s">
        <v>7081</v>
      </c>
      <c r="AK800" s="11" t="s">
        <v>7076</v>
      </c>
      <c r="AL800" s="11" t="s">
        <v>1407</v>
      </c>
      <c r="AM800" s="11" t="s">
        <v>29</v>
      </c>
      <c r="AN800" s="11" t="s">
        <v>2118</v>
      </c>
      <c r="AO800" s="11" t="s">
        <v>1407</v>
      </c>
      <c r="AP800" s="11" t="s">
        <v>29</v>
      </c>
      <c r="AQ800" s="11" t="s">
        <v>7329</v>
      </c>
    </row>
    <row r="801" spans="1:43" ht="30" x14ac:dyDescent="0.25">
      <c r="A801" s="10">
        <v>262</v>
      </c>
      <c r="B801" s="10">
        <v>2307</v>
      </c>
      <c r="C801" s="11" t="s">
        <v>6715</v>
      </c>
      <c r="D801" s="11" t="s">
        <v>4861</v>
      </c>
      <c r="E801" s="11" t="s">
        <v>29</v>
      </c>
      <c r="F801" s="11" t="s">
        <v>178</v>
      </c>
      <c r="G801" s="11" t="s">
        <v>27</v>
      </c>
      <c r="H801" s="11" t="s">
        <v>6671</v>
      </c>
      <c r="I801" s="11" t="s">
        <v>97</v>
      </c>
      <c r="J801" s="11" t="s">
        <v>3781</v>
      </c>
      <c r="K801" s="11" t="s">
        <v>2261</v>
      </c>
      <c r="L801" s="11" t="s">
        <v>2263</v>
      </c>
      <c r="M801" s="11" t="s">
        <v>7397</v>
      </c>
      <c r="N801" s="11" t="s">
        <v>7398</v>
      </c>
      <c r="O801" s="11" t="s">
        <v>4580</v>
      </c>
      <c r="P801" s="11" t="s">
        <v>7592</v>
      </c>
      <c r="Q801" s="11" t="s">
        <v>34</v>
      </c>
      <c r="R801" s="11" t="s">
        <v>103</v>
      </c>
      <c r="S801" s="11" t="s">
        <v>225</v>
      </c>
      <c r="T801" s="11" t="s">
        <v>1262</v>
      </c>
      <c r="U801" s="12">
        <v>43290</v>
      </c>
      <c r="W801" s="11" t="s">
        <v>7677</v>
      </c>
      <c r="X801" s="11" t="s">
        <v>29</v>
      </c>
      <c r="Y801" s="11" t="s">
        <v>29</v>
      </c>
      <c r="Z801" s="13"/>
      <c r="AB801" s="11" t="s">
        <v>4392</v>
      </c>
      <c r="AC801" s="11" t="s">
        <v>2262</v>
      </c>
      <c r="AD801" s="11" t="s">
        <v>4862</v>
      </c>
      <c r="AE801" s="11" t="s">
        <v>29</v>
      </c>
      <c r="AF801" s="11" t="s">
        <v>6083</v>
      </c>
      <c r="AG801" s="11" t="s">
        <v>343</v>
      </c>
      <c r="AH801" s="11" t="s">
        <v>6985</v>
      </c>
      <c r="AI801" s="11" t="s">
        <v>6983</v>
      </c>
      <c r="AJ801" s="11" t="s">
        <v>7081</v>
      </c>
      <c r="AK801" s="11" t="s">
        <v>7076</v>
      </c>
      <c r="AL801" s="11" t="s">
        <v>1407</v>
      </c>
      <c r="AM801" s="11" t="s">
        <v>29</v>
      </c>
      <c r="AN801" s="11" t="s">
        <v>2118</v>
      </c>
      <c r="AO801" s="11" t="s">
        <v>1407</v>
      </c>
      <c r="AP801" s="11" t="s">
        <v>29</v>
      </c>
      <c r="AQ801" s="11" t="s">
        <v>7329</v>
      </c>
    </row>
    <row r="802" spans="1:43" ht="30" x14ac:dyDescent="0.25">
      <c r="A802" s="10">
        <v>262</v>
      </c>
      <c r="B802" s="10">
        <v>2306</v>
      </c>
      <c r="C802" s="11" t="s">
        <v>6715</v>
      </c>
      <c r="D802" s="11" t="s">
        <v>4861</v>
      </c>
      <c r="E802" s="11" t="s">
        <v>29</v>
      </c>
      <c r="F802" s="11" t="s">
        <v>178</v>
      </c>
      <c r="G802" s="11" t="s">
        <v>27</v>
      </c>
      <c r="H802" s="11" t="s">
        <v>6671</v>
      </c>
      <c r="I802" s="11" t="s">
        <v>97</v>
      </c>
      <c r="J802" s="11" t="s">
        <v>3781</v>
      </c>
      <c r="K802" s="11" t="s">
        <v>2261</v>
      </c>
      <c r="L802" s="11" t="s">
        <v>2263</v>
      </c>
      <c r="M802" s="11" t="s">
        <v>7397</v>
      </c>
      <c r="N802" s="11" t="s">
        <v>7398</v>
      </c>
      <c r="O802" s="11" t="s">
        <v>4580</v>
      </c>
      <c r="P802" s="11" t="s">
        <v>7593</v>
      </c>
      <c r="Q802" s="11" t="s">
        <v>34</v>
      </c>
      <c r="R802" s="11" t="s">
        <v>4232</v>
      </c>
      <c r="S802" s="11" t="s">
        <v>7594</v>
      </c>
      <c r="T802" s="11" t="s">
        <v>29</v>
      </c>
      <c r="U802" s="12">
        <v>43304</v>
      </c>
      <c r="W802" s="11" t="s">
        <v>7678</v>
      </c>
      <c r="X802" s="11" t="s">
        <v>29</v>
      </c>
      <c r="Y802" s="11" t="s">
        <v>29</v>
      </c>
      <c r="AB802" s="11" t="s">
        <v>4392</v>
      </c>
      <c r="AC802" s="11" t="s">
        <v>2262</v>
      </c>
      <c r="AD802" s="11" t="s">
        <v>4862</v>
      </c>
      <c r="AE802" s="11" t="s">
        <v>29</v>
      </c>
      <c r="AF802" s="11" t="s">
        <v>6083</v>
      </c>
      <c r="AG802" s="11" t="s">
        <v>343</v>
      </c>
      <c r="AH802" s="11" t="s">
        <v>6985</v>
      </c>
      <c r="AI802" s="11" t="s">
        <v>6983</v>
      </c>
      <c r="AJ802" s="11" t="s">
        <v>7081</v>
      </c>
      <c r="AK802" s="11" t="s">
        <v>7076</v>
      </c>
      <c r="AL802" s="11" t="s">
        <v>1407</v>
      </c>
      <c r="AM802" s="11" t="s">
        <v>29</v>
      </c>
      <c r="AN802" s="11" t="s">
        <v>2118</v>
      </c>
      <c r="AO802" s="11" t="s">
        <v>1407</v>
      </c>
      <c r="AP802" s="11" t="s">
        <v>29</v>
      </c>
      <c r="AQ802" s="11" t="s">
        <v>7329</v>
      </c>
    </row>
    <row r="803" spans="1:43" ht="30" x14ac:dyDescent="0.25">
      <c r="A803" s="10">
        <v>262</v>
      </c>
      <c r="B803" s="10">
        <v>2305</v>
      </c>
      <c r="C803" s="11" t="s">
        <v>6715</v>
      </c>
      <c r="D803" s="11" t="s">
        <v>4861</v>
      </c>
      <c r="E803" s="11" t="s">
        <v>29</v>
      </c>
      <c r="F803" s="11" t="s">
        <v>178</v>
      </c>
      <c r="G803" s="11" t="s">
        <v>27</v>
      </c>
      <c r="H803" s="11" t="s">
        <v>6671</v>
      </c>
      <c r="I803" s="11" t="s">
        <v>97</v>
      </c>
      <c r="J803" s="11" t="s">
        <v>3781</v>
      </c>
      <c r="K803" s="11" t="s">
        <v>2261</v>
      </c>
      <c r="L803" s="11" t="s">
        <v>2263</v>
      </c>
      <c r="M803" s="11" t="s">
        <v>7397</v>
      </c>
      <c r="N803" s="11" t="s">
        <v>7398</v>
      </c>
      <c r="O803" s="11" t="s">
        <v>4580</v>
      </c>
      <c r="P803" s="11" t="s">
        <v>7595</v>
      </c>
      <c r="Q803" s="11" t="s">
        <v>34</v>
      </c>
      <c r="R803" s="11" t="s">
        <v>7596</v>
      </c>
      <c r="S803" s="11" t="s">
        <v>1028</v>
      </c>
      <c r="T803" s="11" t="s">
        <v>29</v>
      </c>
      <c r="U803" s="12">
        <v>43353</v>
      </c>
      <c r="W803" s="11" t="s">
        <v>7679</v>
      </c>
      <c r="X803" s="11" t="s">
        <v>29</v>
      </c>
      <c r="Y803" s="11" t="s">
        <v>29</v>
      </c>
      <c r="AB803" s="11" t="s">
        <v>4392</v>
      </c>
      <c r="AC803" s="11" t="s">
        <v>2262</v>
      </c>
      <c r="AD803" s="11" t="s">
        <v>4862</v>
      </c>
      <c r="AE803" s="11" t="s">
        <v>29</v>
      </c>
      <c r="AF803" s="11" t="s">
        <v>6083</v>
      </c>
      <c r="AG803" s="11" t="s">
        <v>343</v>
      </c>
      <c r="AH803" s="11" t="s">
        <v>6985</v>
      </c>
      <c r="AI803" s="11" t="s">
        <v>6983</v>
      </c>
      <c r="AJ803" s="11" t="s">
        <v>7081</v>
      </c>
      <c r="AK803" s="11" t="s">
        <v>7076</v>
      </c>
      <c r="AL803" s="11" t="s">
        <v>1407</v>
      </c>
      <c r="AM803" s="11" t="s">
        <v>29</v>
      </c>
      <c r="AN803" s="11" t="s">
        <v>2118</v>
      </c>
      <c r="AO803" s="11" t="s">
        <v>1407</v>
      </c>
      <c r="AP803" s="11" t="s">
        <v>29</v>
      </c>
      <c r="AQ803" s="11" t="s">
        <v>7329</v>
      </c>
    </row>
    <row r="804" spans="1:43" ht="30" x14ac:dyDescent="0.25">
      <c r="A804" s="10">
        <v>262</v>
      </c>
      <c r="B804" s="10">
        <v>2304</v>
      </c>
      <c r="C804" s="11" t="s">
        <v>6715</v>
      </c>
      <c r="D804" s="11" t="s">
        <v>4861</v>
      </c>
      <c r="E804" s="11" t="s">
        <v>29</v>
      </c>
      <c r="F804" s="11" t="s">
        <v>178</v>
      </c>
      <c r="G804" s="11" t="s">
        <v>27</v>
      </c>
      <c r="H804" s="11" t="s">
        <v>6671</v>
      </c>
      <c r="I804" s="11" t="s">
        <v>97</v>
      </c>
      <c r="J804" s="11" t="s">
        <v>3781</v>
      </c>
      <c r="K804" s="11" t="s">
        <v>2261</v>
      </c>
      <c r="L804" s="11" t="s">
        <v>2263</v>
      </c>
      <c r="M804" s="11" t="s">
        <v>7397</v>
      </c>
      <c r="N804" s="11" t="s">
        <v>7398</v>
      </c>
      <c r="O804" s="11" t="s">
        <v>4580</v>
      </c>
      <c r="P804" s="11" t="s">
        <v>7597</v>
      </c>
      <c r="Q804" s="11" t="s">
        <v>34</v>
      </c>
      <c r="R804" s="11" t="s">
        <v>7598</v>
      </c>
      <c r="S804" s="11" t="s">
        <v>208</v>
      </c>
      <c r="T804" s="11" t="s">
        <v>29</v>
      </c>
      <c r="U804" s="12">
        <v>43297</v>
      </c>
      <c r="W804" s="11" t="s">
        <v>7680</v>
      </c>
      <c r="X804" s="11" t="s">
        <v>29</v>
      </c>
      <c r="Y804" s="11" t="s">
        <v>29</v>
      </c>
      <c r="AB804" s="11" t="s">
        <v>4392</v>
      </c>
      <c r="AC804" s="11" t="s">
        <v>2262</v>
      </c>
      <c r="AD804" s="11" t="s">
        <v>4862</v>
      </c>
      <c r="AE804" s="11" t="s">
        <v>29</v>
      </c>
      <c r="AF804" s="11" t="s">
        <v>6083</v>
      </c>
      <c r="AG804" s="11" t="s">
        <v>343</v>
      </c>
      <c r="AH804" s="11" t="s">
        <v>6985</v>
      </c>
      <c r="AI804" s="11" t="s">
        <v>6983</v>
      </c>
      <c r="AJ804" s="11" t="s">
        <v>7081</v>
      </c>
      <c r="AK804" s="11" t="s">
        <v>7076</v>
      </c>
      <c r="AL804" s="11" t="s">
        <v>1407</v>
      </c>
      <c r="AM804" s="11" t="s">
        <v>29</v>
      </c>
      <c r="AN804" s="11" t="s">
        <v>2118</v>
      </c>
      <c r="AO804" s="11" t="s">
        <v>1407</v>
      </c>
      <c r="AP804" s="11" t="s">
        <v>29</v>
      </c>
      <c r="AQ804" s="11" t="s">
        <v>7329</v>
      </c>
    </row>
    <row r="805" spans="1:43" ht="30" x14ac:dyDescent="0.25">
      <c r="A805" s="10">
        <v>262</v>
      </c>
      <c r="B805" s="10">
        <v>2303</v>
      </c>
      <c r="C805" s="11" t="s">
        <v>6715</v>
      </c>
      <c r="D805" s="11" t="s">
        <v>4861</v>
      </c>
      <c r="E805" s="11" t="s">
        <v>29</v>
      </c>
      <c r="F805" s="11" t="s">
        <v>178</v>
      </c>
      <c r="G805" s="11" t="s">
        <v>27</v>
      </c>
      <c r="H805" s="11" t="s">
        <v>6671</v>
      </c>
      <c r="I805" s="11" t="s">
        <v>97</v>
      </c>
      <c r="J805" s="11" t="s">
        <v>3781</v>
      </c>
      <c r="K805" s="11" t="s">
        <v>2261</v>
      </c>
      <c r="L805" s="11" t="s">
        <v>2263</v>
      </c>
      <c r="M805" s="11" t="s">
        <v>7397</v>
      </c>
      <c r="N805" s="11" t="s">
        <v>7398</v>
      </c>
      <c r="O805" s="11" t="s">
        <v>4580</v>
      </c>
      <c r="P805" s="11" t="s">
        <v>7599</v>
      </c>
      <c r="Q805" s="11" t="s">
        <v>34</v>
      </c>
      <c r="R805" s="11" t="s">
        <v>7600</v>
      </c>
      <c r="S805" s="11" t="s">
        <v>208</v>
      </c>
      <c r="T805" s="11" t="s">
        <v>29</v>
      </c>
      <c r="U805" s="12">
        <v>43325</v>
      </c>
      <c r="W805" s="11" t="s">
        <v>7681</v>
      </c>
      <c r="X805" s="11" t="s">
        <v>29</v>
      </c>
      <c r="Y805" s="11" t="s">
        <v>29</v>
      </c>
      <c r="AB805" s="11" t="s">
        <v>4392</v>
      </c>
      <c r="AC805" s="11" t="s">
        <v>2262</v>
      </c>
      <c r="AD805" s="11" t="s">
        <v>4862</v>
      </c>
      <c r="AE805" s="11" t="s">
        <v>29</v>
      </c>
      <c r="AF805" s="11" t="s">
        <v>6083</v>
      </c>
      <c r="AG805" s="11" t="s">
        <v>343</v>
      </c>
      <c r="AH805" s="11" t="s">
        <v>6985</v>
      </c>
      <c r="AI805" s="11" t="s">
        <v>6983</v>
      </c>
      <c r="AJ805" s="11" t="s">
        <v>7081</v>
      </c>
      <c r="AK805" s="11" t="s">
        <v>7076</v>
      </c>
      <c r="AL805" s="11" t="s">
        <v>1407</v>
      </c>
      <c r="AM805" s="11" t="s">
        <v>29</v>
      </c>
      <c r="AN805" s="11" t="s">
        <v>2118</v>
      </c>
      <c r="AO805" s="11" t="s">
        <v>1407</v>
      </c>
      <c r="AP805" s="11" t="s">
        <v>29</v>
      </c>
      <c r="AQ805" s="11" t="s">
        <v>7329</v>
      </c>
    </row>
    <row r="806" spans="1:43" ht="30" x14ac:dyDescent="0.25">
      <c r="A806" s="10">
        <v>262</v>
      </c>
      <c r="B806" s="10">
        <v>2302</v>
      </c>
      <c r="C806" s="11" t="s">
        <v>6715</v>
      </c>
      <c r="D806" s="11" t="s">
        <v>4861</v>
      </c>
      <c r="E806" s="11" t="s">
        <v>29</v>
      </c>
      <c r="F806" s="11" t="s">
        <v>178</v>
      </c>
      <c r="G806" s="11" t="s">
        <v>27</v>
      </c>
      <c r="H806" s="11" t="s">
        <v>6671</v>
      </c>
      <c r="I806" s="11" t="s">
        <v>97</v>
      </c>
      <c r="J806" s="11" t="s">
        <v>3781</v>
      </c>
      <c r="K806" s="11" t="s">
        <v>2261</v>
      </c>
      <c r="L806" s="11" t="s">
        <v>2263</v>
      </c>
      <c r="M806" s="11" t="s">
        <v>7397</v>
      </c>
      <c r="N806" s="11" t="s">
        <v>7398</v>
      </c>
      <c r="O806" s="11" t="s">
        <v>4580</v>
      </c>
      <c r="P806" s="11" t="s">
        <v>7601</v>
      </c>
      <c r="Q806" s="11" t="s">
        <v>34</v>
      </c>
      <c r="R806" s="11" t="s">
        <v>78</v>
      </c>
      <c r="S806" s="11" t="s">
        <v>208</v>
      </c>
      <c r="T806" s="11" t="s">
        <v>29</v>
      </c>
      <c r="U806" s="12">
        <v>43297</v>
      </c>
      <c r="W806" s="11" t="s">
        <v>7682</v>
      </c>
      <c r="X806" s="11" t="s">
        <v>29</v>
      </c>
      <c r="Y806" s="11" t="s">
        <v>29</v>
      </c>
      <c r="AB806" s="11" t="s">
        <v>4392</v>
      </c>
      <c r="AC806" s="11" t="s">
        <v>2262</v>
      </c>
      <c r="AD806" s="11" t="s">
        <v>4862</v>
      </c>
      <c r="AE806" s="11" t="s">
        <v>29</v>
      </c>
      <c r="AF806" s="11" t="s">
        <v>6083</v>
      </c>
      <c r="AG806" s="11" t="s">
        <v>343</v>
      </c>
      <c r="AH806" s="11" t="s">
        <v>6985</v>
      </c>
      <c r="AI806" s="11" t="s">
        <v>6983</v>
      </c>
      <c r="AJ806" s="11" t="s">
        <v>7081</v>
      </c>
      <c r="AK806" s="11" t="s">
        <v>7076</v>
      </c>
      <c r="AL806" s="11" t="s">
        <v>1407</v>
      </c>
      <c r="AM806" s="11" t="s">
        <v>29</v>
      </c>
      <c r="AN806" s="11" t="s">
        <v>2118</v>
      </c>
      <c r="AO806" s="11" t="s">
        <v>1407</v>
      </c>
      <c r="AP806" s="11" t="s">
        <v>29</v>
      </c>
      <c r="AQ806" s="11" t="s">
        <v>7329</v>
      </c>
    </row>
    <row r="807" spans="1:43" ht="30" x14ac:dyDescent="0.25">
      <c r="A807" s="10">
        <v>262</v>
      </c>
      <c r="B807" s="10">
        <v>2285</v>
      </c>
      <c r="C807" s="11" t="s">
        <v>6715</v>
      </c>
      <c r="D807" s="11" t="s">
        <v>4861</v>
      </c>
      <c r="E807" s="11" t="s">
        <v>29</v>
      </c>
      <c r="F807" s="11" t="s">
        <v>178</v>
      </c>
      <c r="G807" s="11" t="s">
        <v>27</v>
      </c>
      <c r="H807" s="11" t="s">
        <v>6671</v>
      </c>
      <c r="I807" s="11" t="s">
        <v>97</v>
      </c>
      <c r="J807" s="11" t="s">
        <v>3781</v>
      </c>
      <c r="K807" s="11" t="s">
        <v>2261</v>
      </c>
      <c r="L807" s="11" t="s">
        <v>2263</v>
      </c>
      <c r="M807" s="11" t="s">
        <v>7397</v>
      </c>
      <c r="N807" s="11" t="s">
        <v>7398</v>
      </c>
      <c r="O807" s="11" t="s">
        <v>4580</v>
      </c>
      <c r="P807" s="11" t="s">
        <v>7602</v>
      </c>
      <c r="Q807" s="11" t="s">
        <v>34</v>
      </c>
      <c r="R807" s="11" t="s">
        <v>7603</v>
      </c>
      <c r="S807" s="11" t="s">
        <v>7604</v>
      </c>
      <c r="T807" s="11" t="s">
        <v>7605</v>
      </c>
      <c r="U807" s="12">
        <v>43696</v>
      </c>
      <c r="W807" s="11" t="s">
        <v>29</v>
      </c>
      <c r="X807" s="11" t="s">
        <v>29</v>
      </c>
      <c r="Y807" s="11" t="s">
        <v>29</v>
      </c>
      <c r="AB807" s="11" t="s">
        <v>4392</v>
      </c>
      <c r="AC807" s="11" t="s">
        <v>2262</v>
      </c>
      <c r="AD807" s="11" t="s">
        <v>4862</v>
      </c>
      <c r="AE807" s="11" t="s">
        <v>29</v>
      </c>
      <c r="AF807" s="11" t="s">
        <v>6083</v>
      </c>
      <c r="AG807" s="11" t="s">
        <v>343</v>
      </c>
      <c r="AH807" s="11" t="s">
        <v>6985</v>
      </c>
      <c r="AI807" s="11" t="s">
        <v>6983</v>
      </c>
      <c r="AJ807" s="11" t="s">
        <v>7081</v>
      </c>
      <c r="AK807" s="11" t="s">
        <v>7076</v>
      </c>
      <c r="AL807" s="11" t="s">
        <v>1407</v>
      </c>
      <c r="AM807" s="11" t="s">
        <v>29</v>
      </c>
      <c r="AN807" s="11" t="s">
        <v>2118</v>
      </c>
      <c r="AO807" s="11" t="s">
        <v>1407</v>
      </c>
      <c r="AP807" s="11" t="s">
        <v>29</v>
      </c>
      <c r="AQ807" s="11" t="s">
        <v>7329</v>
      </c>
    </row>
    <row r="808" spans="1:43" ht="30" x14ac:dyDescent="0.25">
      <c r="A808" s="10">
        <v>262</v>
      </c>
      <c r="B808" s="10">
        <v>2300</v>
      </c>
      <c r="C808" s="11" t="s">
        <v>6715</v>
      </c>
      <c r="D808" s="11" t="s">
        <v>4861</v>
      </c>
      <c r="E808" s="11" t="s">
        <v>29</v>
      </c>
      <c r="F808" s="11" t="s">
        <v>178</v>
      </c>
      <c r="G808" s="11" t="s">
        <v>27</v>
      </c>
      <c r="H808" s="11" t="s">
        <v>6671</v>
      </c>
      <c r="I808" s="11" t="s">
        <v>97</v>
      </c>
      <c r="J808" s="11" t="s">
        <v>3781</v>
      </c>
      <c r="K808" s="11" t="s">
        <v>2261</v>
      </c>
      <c r="L808" s="11" t="s">
        <v>2263</v>
      </c>
      <c r="M808" s="11" t="s">
        <v>7397</v>
      </c>
      <c r="N808" s="11" t="s">
        <v>7398</v>
      </c>
      <c r="O808" s="11" t="s">
        <v>4580</v>
      </c>
      <c r="P808" s="11" t="s">
        <v>7606</v>
      </c>
      <c r="Q808" s="11" t="s">
        <v>34</v>
      </c>
      <c r="R808" s="11" t="s">
        <v>1510</v>
      </c>
      <c r="S808" s="11" t="s">
        <v>7607</v>
      </c>
      <c r="T808" s="11" t="s">
        <v>29</v>
      </c>
      <c r="U808" s="12">
        <v>43297</v>
      </c>
      <c r="W808" s="11" t="s">
        <v>7683</v>
      </c>
      <c r="X808" s="11" t="s">
        <v>29</v>
      </c>
      <c r="Y808" s="11" t="s">
        <v>29</v>
      </c>
      <c r="AB808" s="11" t="s">
        <v>4392</v>
      </c>
      <c r="AC808" s="11" t="s">
        <v>2262</v>
      </c>
      <c r="AD808" s="11" t="s">
        <v>4862</v>
      </c>
      <c r="AE808" s="11" t="s">
        <v>29</v>
      </c>
      <c r="AF808" s="11" t="s">
        <v>6083</v>
      </c>
      <c r="AG808" s="11" t="s">
        <v>343</v>
      </c>
      <c r="AH808" s="11" t="s">
        <v>6985</v>
      </c>
      <c r="AI808" s="11" t="s">
        <v>6983</v>
      </c>
      <c r="AJ808" s="11" t="s">
        <v>7081</v>
      </c>
      <c r="AK808" s="11" t="s">
        <v>7076</v>
      </c>
      <c r="AL808" s="11" t="s">
        <v>1407</v>
      </c>
      <c r="AM808" s="11" t="s">
        <v>29</v>
      </c>
      <c r="AN808" s="11" t="s">
        <v>2118</v>
      </c>
      <c r="AO808" s="11" t="s">
        <v>1407</v>
      </c>
      <c r="AP808" s="11" t="s">
        <v>29</v>
      </c>
      <c r="AQ808" s="11" t="s">
        <v>7329</v>
      </c>
    </row>
    <row r="809" spans="1:43" ht="30" x14ac:dyDescent="0.25">
      <c r="A809" s="10">
        <v>262</v>
      </c>
      <c r="B809" s="10">
        <v>1924</v>
      </c>
      <c r="C809" s="11" t="s">
        <v>6715</v>
      </c>
      <c r="D809" s="11" t="s">
        <v>4861</v>
      </c>
      <c r="E809" s="11" t="s">
        <v>29</v>
      </c>
      <c r="F809" s="11" t="s">
        <v>178</v>
      </c>
      <c r="G809" s="11" t="s">
        <v>27</v>
      </c>
      <c r="H809" s="11" t="s">
        <v>6671</v>
      </c>
      <c r="I809" s="11" t="s">
        <v>97</v>
      </c>
      <c r="J809" s="11" t="s">
        <v>3781</v>
      </c>
      <c r="K809" s="11" t="s">
        <v>2261</v>
      </c>
      <c r="L809" s="11" t="s">
        <v>2263</v>
      </c>
      <c r="M809" s="11" t="s">
        <v>7397</v>
      </c>
      <c r="N809" s="11" t="s">
        <v>7398</v>
      </c>
      <c r="O809" s="11" t="s">
        <v>4580</v>
      </c>
      <c r="P809" s="11" t="s">
        <v>4417</v>
      </c>
      <c r="Q809" s="11" t="s">
        <v>34</v>
      </c>
      <c r="R809" s="11" t="s">
        <v>141</v>
      </c>
      <c r="S809" s="11" t="s">
        <v>306</v>
      </c>
      <c r="T809" s="11" t="s">
        <v>29</v>
      </c>
      <c r="U809" s="12">
        <v>42926</v>
      </c>
      <c r="W809" s="11" t="s">
        <v>4418</v>
      </c>
      <c r="X809" s="11" t="s">
        <v>29</v>
      </c>
      <c r="Y809" s="11" t="s">
        <v>29</v>
      </c>
      <c r="AB809" s="11" t="s">
        <v>4392</v>
      </c>
      <c r="AC809" s="11" t="s">
        <v>2262</v>
      </c>
      <c r="AD809" s="11" t="s">
        <v>4862</v>
      </c>
      <c r="AE809" s="11" t="s">
        <v>29</v>
      </c>
      <c r="AF809" s="11" t="s">
        <v>6083</v>
      </c>
      <c r="AG809" s="11" t="s">
        <v>343</v>
      </c>
      <c r="AH809" s="11" t="s">
        <v>6985</v>
      </c>
      <c r="AI809" s="11" t="s">
        <v>6983</v>
      </c>
      <c r="AJ809" s="11" t="s">
        <v>7081</v>
      </c>
      <c r="AK809" s="11" t="s">
        <v>7076</v>
      </c>
      <c r="AL809" s="11" t="s">
        <v>1407</v>
      </c>
      <c r="AM809" s="11" t="s">
        <v>29</v>
      </c>
      <c r="AN809" s="11" t="s">
        <v>2118</v>
      </c>
      <c r="AO809" s="11" t="s">
        <v>1407</v>
      </c>
      <c r="AP809" s="11" t="s">
        <v>29</v>
      </c>
      <c r="AQ809" s="11" t="s">
        <v>7329</v>
      </c>
    </row>
    <row r="810" spans="1:43" ht="30" x14ac:dyDescent="0.25">
      <c r="A810" s="10">
        <v>262</v>
      </c>
      <c r="B810" s="10">
        <v>2298</v>
      </c>
      <c r="C810" s="11" t="s">
        <v>6715</v>
      </c>
      <c r="D810" s="11" t="s">
        <v>4861</v>
      </c>
      <c r="E810" s="11" t="s">
        <v>29</v>
      </c>
      <c r="F810" s="11" t="s">
        <v>178</v>
      </c>
      <c r="G810" s="11" t="s">
        <v>27</v>
      </c>
      <c r="H810" s="11" t="s">
        <v>6671</v>
      </c>
      <c r="I810" s="11" t="s">
        <v>97</v>
      </c>
      <c r="J810" s="11" t="s">
        <v>3781</v>
      </c>
      <c r="K810" s="11" t="s">
        <v>2261</v>
      </c>
      <c r="L810" s="11" t="s">
        <v>2263</v>
      </c>
      <c r="M810" s="11" t="s">
        <v>7397</v>
      </c>
      <c r="N810" s="11" t="s">
        <v>7398</v>
      </c>
      <c r="O810" s="11" t="s">
        <v>4580</v>
      </c>
      <c r="P810" s="11" t="s">
        <v>7608</v>
      </c>
      <c r="Q810" s="11" t="s">
        <v>34</v>
      </c>
      <c r="R810" s="11" t="s">
        <v>4018</v>
      </c>
      <c r="S810" s="11" t="s">
        <v>7609</v>
      </c>
      <c r="T810" s="11" t="s">
        <v>29</v>
      </c>
      <c r="U810" s="12">
        <v>43304</v>
      </c>
      <c r="W810" s="11" t="s">
        <v>7684</v>
      </c>
      <c r="X810" s="11" t="s">
        <v>29</v>
      </c>
      <c r="Y810" s="11" t="s">
        <v>29</v>
      </c>
      <c r="Z810" s="13"/>
      <c r="AB810" s="11" t="s">
        <v>4392</v>
      </c>
      <c r="AC810" s="11" t="s">
        <v>2262</v>
      </c>
      <c r="AD810" s="11" t="s">
        <v>4862</v>
      </c>
      <c r="AE810" s="11" t="s">
        <v>29</v>
      </c>
      <c r="AF810" s="11" t="s">
        <v>6083</v>
      </c>
      <c r="AG810" s="11" t="s">
        <v>343</v>
      </c>
      <c r="AH810" s="11" t="s">
        <v>6985</v>
      </c>
      <c r="AI810" s="11" t="s">
        <v>6983</v>
      </c>
      <c r="AJ810" s="11" t="s">
        <v>7081</v>
      </c>
      <c r="AK810" s="11" t="s">
        <v>7076</v>
      </c>
      <c r="AL810" s="11" t="s">
        <v>1407</v>
      </c>
      <c r="AM810" s="11" t="s">
        <v>29</v>
      </c>
      <c r="AN810" s="11" t="s">
        <v>2118</v>
      </c>
      <c r="AO810" s="11" t="s">
        <v>1407</v>
      </c>
      <c r="AP810" s="11" t="s">
        <v>29</v>
      </c>
      <c r="AQ810" s="11" t="s">
        <v>7329</v>
      </c>
    </row>
    <row r="811" spans="1:43" ht="30" x14ac:dyDescent="0.25">
      <c r="A811" s="10">
        <v>262</v>
      </c>
      <c r="B811" s="10">
        <v>2279</v>
      </c>
      <c r="C811" s="11" t="s">
        <v>6715</v>
      </c>
      <c r="D811" s="11" t="s">
        <v>4861</v>
      </c>
      <c r="E811" s="11" t="s">
        <v>29</v>
      </c>
      <c r="F811" s="11" t="s">
        <v>178</v>
      </c>
      <c r="G811" s="11" t="s">
        <v>27</v>
      </c>
      <c r="H811" s="11" t="s">
        <v>6671</v>
      </c>
      <c r="I811" s="11" t="s">
        <v>97</v>
      </c>
      <c r="J811" s="11" t="s">
        <v>3781</v>
      </c>
      <c r="K811" s="11" t="s">
        <v>2261</v>
      </c>
      <c r="L811" s="11" t="s">
        <v>2263</v>
      </c>
      <c r="M811" s="11" t="s">
        <v>7397</v>
      </c>
      <c r="N811" s="11" t="s">
        <v>7398</v>
      </c>
      <c r="O811" s="11" t="s">
        <v>4580</v>
      </c>
      <c r="P811" s="11" t="s">
        <v>7610</v>
      </c>
      <c r="Q811" s="11" t="s">
        <v>34</v>
      </c>
      <c r="R811" s="11" t="s">
        <v>559</v>
      </c>
      <c r="S811" s="11" t="s">
        <v>7611</v>
      </c>
      <c r="T811" s="11" t="s">
        <v>1321</v>
      </c>
      <c r="U811" s="12">
        <v>43668</v>
      </c>
      <c r="W811" s="11" t="s">
        <v>7685</v>
      </c>
      <c r="X811" s="11" t="s">
        <v>29</v>
      </c>
      <c r="Y811" s="11" t="s">
        <v>29</v>
      </c>
      <c r="AB811" s="11" t="s">
        <v>4392</v>
      </c>
      <c r="AC811" s="11" t="s">
        <v>2262</v>
      </c>
      <c r="AD811" s="11" t="s">
        <v>4862</v>
      </c>
      <c r="AE811" s="11" t="s">
        <v>29</v>
      </c>
      <c r="AF811" s="11" t="s">
        <v>6083</v>
      </c>
      <c r="AG811" s="11" t="s">
        <v>343</v>
      </c>
      <c r="AH811" s="11" t="s">
        <v>6985</v>
      </c>
      <c r="AI811" s="11" t="s">
        <v>6983</v>
      </c>
      <c r="AJ811" s="11" t="s">
        <v>7081</v>
      </c>
      <c r="AK811" s="11" t="s">
        <v>7076</v>
      </c>
      <c r="AL811" s="11" t="s">
        <v>1407</v>
      </c>
      <c r="AM811" s="11" t="s">
        <v>29</v>
      </c>
      <c r="AN811" s="11" t="s">
        <v>2118</v>
      </c>
      <c r="AO811" s="11" t="s">
        <v>1407</v>
      </c>
      <c r="AP811" s="11" t="s">
        <v>29</v>
      </c>
      <c r="AQ811" s="11" t="s">
        <v>7329</v>
      </c>
    </row>
    <row r="812" spans="1:43" ht="30" x14ac:dyDescent="0.25">
      <c r="A812" s="10">
        <v>262</v>
      </c>
      <c r="B812" s="10">
        <v>2278</v>
      </c>
      <c r="C812" s="11" t="s">
        <v>6715</v>
      </c>
      <c r="D812" s="11" t="s">
        <v>4861</v>
      </c>
      <c r="E812" s="11" t="s">
        <v>29</v>
      </c>
      <c r="F812" s="11" t="s">
        <v>178</v>
      </c>
      <c r="G812" s="11" t="s">
        <v>27</v>
      </c>
      <c r="H812" s="11" t="s">
        <v>6671</v>
      </c>
      <c r="I812" s="11" t="s">
        <v>97</v>
      </c>
      <c r="J812" s="11" t="s">
        <v>3781</v>
      </c>
      <c r="K812" s="11" t="s">
        <v>2261</v>
      </c>
      <c r="L812" s="11" t="s">
        <v>2263</v>
      </c>
      <c r="M812" s="11" t="s">
        <v>7397</v>
      </c>
      <c r="N812" s="11" t="s">
        <v>7398</v>
      </c>
      <c r="O812" s="11" t="s">
        <v>4580</v>
      </c>
      <c r="P812" s="11" t="s">
        <v>7612</v>
      </c>
      <c r="Q812" s="11" t="s">
        <v>34</v>
      </c>
      <c r="R812" s="11" t="s">
        <v>78</v>
      </c>
      <c r="S812" s="11" t="s">
        <v>7613</v>
      </c>
      <c r="T812" s="11" t="s">
        <v>1201</v>
      </c>
      <c r="U812" s="12">
        <v>43661</v>
      </c>
      <c r="W812" s="11" t="s">
        <v>7686</v>
      </c>
      <c r="X812" s="11" t="s">
        <v>29</v>
      </c>
      <c r="Y812" s="11" t="s">
        <v>29</v>
      </c>
      <c r="AB812" s="11" t="s">
        <v>4392</v>
      </c>
      <c r="AC812" s="11" t="s">
        <v>2262</v>
      </c>
      <c r="AD812" s="11" t="s">
        <v>4862</v>
      </c>
      <c r="AE812" s="11" t="s">
        <v>29</v>
      </c>
      <c r="AF812" s="11" t="s">
        <v>6083</v>
      </c>
      <c r="AG812" s="11" t="s">
        <v>343</v>
      </c>
      <c r="AH812" s="11" t="s">
        <v>6985</v>
      </c>
      <c r="AI812" s="11" t="s">
        <v>6983</v>
      </c>
      <c r="AJ812" s="11" t="s">
        <v>7081</v>
      </c>
      <c r="AK812" s="11" t="s">
        <v>7076</v>
      </c>
      <c r="AL812" s="11" t="s">
        <v>1407</v>
      </c>
      <c r="AM812" s="11" t="s">
        <v>29</v>
      </c>
      <c r="AN812" s="11" t="s">
        <v>2118</v>
      </c>
      <c r="AO812" s="11" t="s">
        <v>1407</v>
      </c>
      <c r="AP812" s="11" t="s">
        <v>29</v>
      </c>
      <c r="AQ812" s="11" t="s">
        <v>7329</v>
      </c>
    </row>
    <row r="813" spans="1:43" ht="30" x14ac:dyDescent="0.25">
      <c r="A813" s="10">
        <v>262</v>
      </c>
      <c r="B813" s="10">
        <v>2277</v>
      </c>
      <c r="C813" s="11" t="s">
        <v>6715</v>
      </c>
      <c r="D813" s="11" t="s">
        <v>4861</v>
      </c>
      <c r="E813" s="11" t="s">
        <v>29</v>
      </c>
      <c r="F813" s="11" t="s">
        <v>178</v>
      </c>
      <c r="G813" s="11" t="s">
        <v>27</v>
      </c>
      <c r="H813" s="11" t="s">
        <v>6671</v>
      </c>
      <c r="I813" s="11" t="s">
        <v>97</v>
      </c>
      <c r="J813" s="11" t="s">
        <v>3781</v>
      </c>
      <c r="K813" s="11" t="s">
        <v>2261</v>
      </c>
      <c r="L813" s="11" t="s">
        <v>2263</v>
      </c>
      <c r="M813" s="11" t="s">
        <v>7397</v>
      </c>
      <c r="N813" s="11" t="s">
        <v>7398</v>
      </c>
      <c r="O813" s="11" t="s">
        <v>4580</v>
      </c>
      <c r="P813" s="11" t="s">
        <v>7614</v>
      </c>
      <c r="Q813" s="11" t="s">
        <v>34</v>
      </c>
      <c r="R813" s="11" t="s">
        <v>153</v>
      </c>
      <c r="S813" s="11" t="s">
        <v>2634</v>
      </c>
      <c r="T813" s="11" t="s">
        <v>1510</v>
      </c>
      <c r="U813" s="12">
        <v>43661</v>
      </c>
      <c r="W813" s="11" t="s">
        <v>7687</v>
      </c>
      <c r="X813" s="11" t="s">
        <v>29</v>
      </c>
      <c r="Y813" s="11" t="s">
        <v>29</v>
      </c>
      <c r="AB813" s="11" t="s">
        <v>4392</v>
      </c>
      <c r="AC813" s="11" t="s">
        <v>2262</v>
      </c>
      <c r="AD813" s="11" t="s">
        <v>4862</v>
      </c>
      <c r="AE813" s="11" t="s">
        <v>29</v>
      </c>
      <c r="AF813" s="11" t="s">
        <v>6083</v>
      </c>
      <c r="AG813" s="11" t="s">
        <v>343</v>
      </c>
      <c r="AH813" s="11" t="s">
        <v>6985</v>
      </c>
      <c r="AI813" s="11" t="s">
        <v>6983</v>
      </c>
      <c r="AJ813" s="11" t="s">
        <v>7081</v>
      </c>
      <c r="AK813" s="11" t="s">
        <v>7076</v>
      </c>
      <c r="AL813" s="11" t="s">
        <v>1407</v>
      </c>
      <c r="AM813" s="11" t="s">
        <v>29</v>
      </c>
      <c r="AN813" s="11" t="s">
        <v>2118</v>
      </c>
      <c r="AO813" s="11" t="s">
        <v>1407</v>
      </c>
      <c r="AP813" s="11" t="s">
        <v>29</v>
      </c>
      <c r="AQ813" s="11" t="s">
        <v>7329</v>
      </c>
    </row>
    <row r="814" spans="1:43" ht="30" x14ac:dyDescent="0.25">
      <c r="A814" s="10">
        <v>262</v>
      </c>
      <c r="B814" s="10">
        <v>2276</v>
      </c>
      <c r="C814" s="11" t="s">
        <v>6715</v>
      </c>
      <c r="D814" s="11" t="s">
        <v>4861</v>
      </c>
      <c r="E814" s="11" t="s">
        <v>29</v>
      </c>
      <c r="F814" s="11" t="s">
        <v>178</v>
      </c>
      <c r="G814" s="11" t="s">
        <v>27</v>
      </c>
      <c r="H814" s="11" t="s">
        <v>6671</v>
      </c>
      <c r="I814" s="11" t="s">
        <v>97</v>
      </c>
      <c r="J814" s="11" t="s">
        <v>3781</v>
      </c>
      <c r="K814" s="11" t="s">
        <v>2261</v>
      </c>
      <c r="L814" s="11" t="s">
        <v>2263</v>
      </c>
      <c r="M814" s="11" t="s">
        <v>7397</v>
      </c>
      <c r="N814" s="11" t="s">
        <v>7398</v>
      </c>
      <c r="O814" s="11" t="s">
        <v>4580</v>
      </c>
      <c r="P814" s="11" t="s">
        <v>7615</v>
      </c>
      <c r="Q814" s="11" t="s">
        <v>34</v>
      </c>
      <c r="R814" s="11" t="s">
        <v>602</v>
      </c>
      <c r="S814" s="11" t="s">
        <v>7616</v>
      </c>
      <c r="T814" s="11" t="s">
        <v>131</v>
      </c>
      <c r="U814" s="12">
        <v>43661</v>
      </c>
      <c r="W814" s="11" t="s">
        <v>7688</v>
      </c>
      <c r="X814" s="11" t="s">
        <v>29</v>
      </c>
      <c r="Y814" s="11" t="s">
        <v>29</v>
      </c>
      <c r="AB814" s="11" t="s">
        <v>4392</v>
      </c>
      <c r="AC814" s="11" t="s">
        <v>2262</v>
      </c>
      <c r="AD814" s="11" t="s">
        <v>4862</v>
      </c>
      <c r="AE814" s="11" t="s">
        <v>29</v>
      </c>
      <c r="AF814" s="11" t="s">
        <v>6083</v>
      </c>
      <c r="AG814" s="11" t="s">
        <v>343</v>
      </c>
      <c r="AH814" s="11" t="s">
        <v>6985</v>
      </c>
      <c r="AI814" s="11" t="s">
        <v>6983</v>
      </c>
      <c r="AJ814" s="11" t="s">
        <v>7081</v>
      </c>
      <c r="AK814" s="11" t="s">
        <v>7076</v>
      </c>
      <c r="AL814" s="11" t="s">
        <v>1407</v>
      </c>
      <c r="AM814" s="11" t="s">
        <v>29</v>
      </c>
      <c r="AN814" s="11" t="s">
        <v>2118</v>
      </c>
      <c r="AO814" s="11" t="s">
        <v>1407</v>
      </c>
      <c r="AP814" s="11" t="s">
        <v>29</v>
      </c>
      <c r="AQ814" s="11" t="s">
        <v>7329</v>
      </c>
    </row>
    <row r="815" spans="1:43" ht="30" x14ac:dyDescent="0.25">
      <c r="A815" s="10">
        <v>262</v>
      </c>
      <c r="B815" s="10">
        <v>2275</v>
      </c>
      <c r="C815" s="11" t="s">
        <v>6715</v>
      </c>
      <c r="D815" s="11" t="s">
        <v>4861</v>
      </c>
      <c r="E815" s="11" t="s">
        <v>29</v>
      </c>
      <c r="F815" s="11" t="s">
        <v>178</v>
      </c>
      <c r="G815" s="11" t="s">
        <v>27</v>
      </c>
      <c r="H815" s="11" t="s">
        <v>6671</v>
      </c>
      <c r="I815" s="11" t="s">
        <v>97</v>
      </c>
      <c r="J815" s="11" t="s">
        <v>3781</v>
      </c>
      <c r="K815" s="11" t="s">
        <v>2261</v>
      </c>
      <c r="L815" s="11" t="s">
        <v>2263</v>
      </c>
      <c r="M815" s="11" t="s">
        <v>7397</v>
      </c>
      <c r="N815" s="11" t="s">
        <v>7398</v>
      </c>
      <c r="O815" s="11" t="s">
        <v>4580</v>
      </c>
      <c r="P815" s="11" t="s">
        <v>7617</v>
      </c>
      <c r="Q815" s="11" t="s">
        <v>34</v>
      </c>
      <c r="R815" s="11" t="s">
        <v>2549</v>
      </c>
      <c r="S815" s="11" t="s">
        <v>7618</v>
      </c>
      <c r="T815" s="11" t="s">
        <v>605</v>
      </c>
      <c r="U815" s="12">
        <v>43654</v>
      </c>
      <c r="W815" s="11" t="s">
        <v>7689</v>
      </c>
      <c r="X815" s="11" t="s">
        <v>29</v>
      </c>
      <c r="Y815" s="11" t="s">
        <v>29</v>
      </c>
      <c r="AB815" s="11" t="s">
        <v>4392</v>
      </c>
      <c r="AC815" s="11" t="s">
        <v>2262</v>
      </c>
      <c r="AD815" s="11" t="s">
        <v>4862</v>
      </c>
      <c r="AE815" s="11" t="s">
        <v>29</v>
      </c>
      <c r="AF815" s="11" t="s">
        <v>6083</v>
      </c>
      <c r="AG815" s="11" t="s">
        <v>343</v>
      </c>
      <c r="AH815" s="11" t="s">
        <v>6985</v>
      </c>
      <c r="AI815" s="11" t="s">
        <v>6983</v>
      </c>
      <c r="AJ815" s="11" t="s">
        <v>7081</v>
      </c>
      <c r="AK815" s="11" t="s">
        <v>7076</v>
      </c>
      <c r="AL815" s="11" t="s">
        <v>1407</v>
      </c>
      <c r="AM815" s="11" t="s">
        <v>29</v>
      </c>
      <c r="AN815" s="11" t="s">
        <v>2118</v>
      </c>
      <c r="AO815" s="11" t="s">
        <v>1407</v>
      </c>
      <c r="AP815" s="11" t="s">
        <v>29</v>
      </c>
      <c r="AQ815" s="11" t="s">
        <v>7329</v>
      </c>
    </row>
    <row r="816" spans="1:43" ht="30" x14ac:dyDescent="0.25">
      <c r="A816" s="10">
        <v>262</v>
      </c>
      <c r="B816" s="10">
        <v>2274</v>
      </c>
      <c r="C816" s="11" t="s">
        <v>6715</v>
      </c>
      <c r="D816" s="11" t="s">
        <v>4861</v>
      </c>
      <c r="E816" s="11" t="s">
        <v>29</v>
      </c>
      <c r="F816" s="11" t="s">
        <v>178</v>
      </c>
      <c r="G816" s="11" t="s">
        <v>27</v>
      </c>
      <c r="H816" s="11" t="s">
        <v>6671</v>
      </c>
      <c r="I816" s="11" t="s">
        <v>97</v>
      </c>
      <c r="J816" s="11" t="s">
        <v>3781</v>
      </c>
      <c r="K816" s="11" t="s">
        <v>2261</v>
      </c>
      <c r="L816" s="11" t="s">
        <v>2263</v>
      </c>
      <c r="M816" s="11" t="s">
        <v>7397</v>
      </c>
      <c r="N816" s="11" t="s">
        <v>7398</v>
      </c>
      <c r="O816" s="11" t="s">
        <v>4580</v>
      </c>
      <c r="P816" s="11" t="s">
        <v>7619</v>
      </c>
      <c r="Q816" s="11" t="s">
        <v>34</v>
      </c>
      <c r="R816" s="11" t="s">
        <v>54</v>
      </c>
      <c r="S816" s="11" t="s">
        <v>7620</v>
      </c>
      <c r="T816" s="11" t="s">
        <v>4488</v>
      </c>
      <c r="U816" s="12">
        <v>43647</v>
      </c>
      <c r="W816" s="11" t="s">
        <v>7690</v>
      </c>
      <c r="X816" s="11" t="s">
        <v>29</v>
      </c>
      <c r="Y816" s="11" t="s">
        <v>29</v>
      </c>
      <c r="AB816" s="11" t="s">
        <v>4392</v>
      </c>
      <c r="AC816" s="11" t="s">
        <v>2262</v>
      </c>
      <c r="AD816" s="11" t="s">
        <v>4862</v>
      </c>
      <c r="AE816" s="11" t="s">
        <v>29</v>
      </c>
      <c r="AF816" s="11" t="s">
        <v>6083</v>
      </c>
      <c r="AG816" s="11" t="s">
        <v>343</v>
      </c>
      <c r="AH816" s="11" t="s">
        <v>6985</v>
      </c>
      <c r="AI816" s="11" t="s">
        <v>6983</v>
      </c>
      <c r="AJ816" s="11" t="s">
        <v>7081</v>
      </c>
      <c r="AK816" s="11" t="s">
        <v>7076</v>
      </c>
      <c r="AL816" s="11" t="s">
        <v>1407</v>
      </c>
      <c r="AM816" s="11" t="s">
        <v>29</v>
      </c>
      <c r="AN816" s="11" t="s">
        <v>2118</v>
      </c>
      <c r="AO816" s="11" t="s">
        <v>1407</v>
      </c>
      <c r="AP816" s="11" t="s">
        <v>29</v>
      </c>
      <c r="AQ816" s="11" t="s">
        <v>7329</v>
      </c>
    </row>
    <row r="817" spans="1:43" ht="30" x14ac:dyDescent="0.25">
      <c r="A817" s="10">
        <v>262</v>
      </c>
      <c r="B817" s="10">
        <v>2301</v>
      </c>
      <c r="C817" s="11" t="s">
        <v>6715</v>
      </c>
      <c r="D817" s="11" t="s">
        <v>4861</v>
      </c>
      <c r="E817" s="11" t="s">
        <v>29</v>
      </c>
      <c r="F817" s="11" t="s">
        <v>178</v>
      </c>
      <c r="G817" s="11" t="s">
        <v>27</v>
      </c>
      <c r="H817" s="11" t="s">
        <v>6671</v>
      </c>
      <c r="I817" s="11" t="s">
        <v>97</v>
      </c>
      <c r="J817" s="11" t="s">
        <v>3781</v>
      </c>
      <c r="K817" s="11" t="s">
        <v>2261</v>
      </c>
      <c r="L817" s="11" t="s">
        <v>2263</v>
      </c>
      <c r="M817" s="11" t="s">
        <v>7397</v>
      </c>
      <c r="N817" s="11" t="s">
        <v>7398</v>
      </c>
      <c r="O817" s="11" t="s">
        <v>4580</v>
      </c>
      <c r="P817" s="11" t="s">
        <v>7621</v>
      </c>
      <c r="Q817" s="11" t="s">
        <v>34</v>
      </c>
      <c r="R817" s="11" t="s">
        <v>184</v>
      </c>
      <c r="S817" s="11" t="s">
        <v>7622</v>
      </c>
      <c r="T817" s="11" t="s">
        <v>173</v>
      </c>
      <c r="U817" s="12">
        <v>43283</v>
      </c>
      <c r="W817" s="11" t="s">
        <v>7691</v>
      </c>
      <c r="X817" s="11" t="s">
        <v>29</v>
      </c>
      <c r="Y817" s="11" t="s">
        <v>29</v>
      </c>
      <c r="AB817" s="11" t="s">
        <v>4392</v>
      </c>
      <c r="AC817" s="11" t="s">
        <v>2262</v>
      </c>
      <c r="AD817" s="11" t="s">
        <v>4862</v>
      </c>
      <c r="AE817" s="11" t="s">
        <v>29</v>
      </c>
      <c r="AF817" s="11" t="s">
        <v>6083</v>
      </c>
      <c r="AG817" s="11" t="s">
        <v>343</v>
      </c>
      <c r="AH817" s="11" t="s">
        <v>6985</v>
      </c>
      <c r="AI817" s="11" t="s">
        <v>6983</v>
      </c>
      <c r="AJ817" s="11" t="s">
        <v>7081</v>
      </c>
      <c r="AK817" s="11" t="s">
        <v>7076</v>
      </c>
      <c r="AL817" s="11" t="s">
        <v>1407</v>
      </c>
      <c r="AM817" s="11" t="s">
        <v>29</v>
      </c>
      <c r="AN817" s="11" t="s">
        <v>2118</v>
      </c>
      <c r="AO817" s="11" t="s">
        <v>1407</v>
      </c>
      <c r="AP817" s="11" t="s">
        <v>29</v>
      </c>
      <c r="AQ817" s="11" t="s">
        <v>7329</v>
      </c>
    </row>
    <row r="818" spans="1:43" ht="30" x14ac:dyDescent="0.25">
      <c r="A818" s="10">
        <v>262</v>
      </c>
      <c r="B818" s="10">
        <v>1917</v>
      </c>
      <c r="C818" s="11" t="s">
        <v>6715</v>
      </c>
      <c r="D818" s="11" t="s">
        <v>4861</v>
      </c>
      <c r="E818" s="11" t="s">
        <v>29</v>
      </c>
      <c r="F818" s="11" t="s">
        <v>178</v>
      </c>
      <c r="G818" s="11" t="s">
        <v>27</v>
      </c>
      <c r="H818" s="11" t="s">
        <v>6671</v>
      </c>
      <c r="I818" s="11" t="s">
        <v>97</v>
      </c>
      <c r="J818" s="11" t="s">
        <v>3781</v>
      </c>
      <c r="K818" s="11" t="s">
        <v>2261</v>
      </c>
      <c r="L818" s="11" t="s">
        <v>2263</v>
      </c>
      <c r="M818" s="11" t="s">
        <v>7397</v>
      </c>
      <c r="N818" s="11" t="s">
        <v>7398</v>
      </c>
      <c r="O818" s="11" t="s">
        <v>4580</v>
      </c>
      <c r="P818" s="11" t="s">
        <v>4444</v>
      </c>
      <c r="Q818" s="11" t="s">
        <v>34</v>
      </c>
      <c r="R818" s="11" t="s">
        <v>4445</v>
      </c>
      <c r="S818" s="11" t="s">
        <v>4446</v>
      </c>
      <c r="T818" s="11" t="s">
        <v>29</v>
      </c>
      <c r="U818" s="12">
        <v>42968</v>
      </c>
      <c r="W818" s="11" t="s">
        <v>4447</v>
      </c>
      <c r="X818" s="11" t="s">
        <v>29</v>
      </c>
      <c r="Y818" s="11" t="s">
        <v>29</v>
      </c>
      <c r="AB818" s="11" t="s">
        <v>4392</v>
      </c>
      <c r="AC818" s="11" t="s">
        <v>2262</v>
      </c>
      <c r="AD818" s="11" t="s">
        <v>4862</v>
      </c>
      <c r="AE818" s="11" t="s">
        <v>29</v>
      </c>
      <c r="AF818" s="11" t="s">
        <v>6083</v>
      </c>
      <c r="AG818" s="11" t="s">
        <v>343</v>
      </c>
      <c r="AH818" s="11" t="s">
        <v>6985</v>
      </c>
      <c r="AI818" s="11" t="s">
        <v>6983</v>
      </c>
      <c r="AJ818" s="11" t="s">
        <v>7081</v>
      </c>
      <c r="AK818" s="11" t="s">
        <v>7076</v>
      </c>
      <c r="AL818" s="11" t="s">
        <v>1407</v>
      </c>
      <c r="AM818" s="11" t="s">
        <v>29</v>
      </c>
      <c r="AN818" s="11" t="s">
        <v>2118</v>
      </c>
      <c r="AO818" s="11" t="s">
        <v>1407</v>
      </c>
      <c r="AP818" s="11" t="s">
        <v>29</v>
      </c>
      <c r="AQ818" s="11" t="s">
        <v>7329</v>
      </c>
    </row>
    <row r="819" spans="1:43" ht="30" x14ac:dyDescent="0.25">
      <c r="A819" s="10">
        <v>262</v>
      </c>
      <c r="B819" s="10">
        <v>1922</v>
      </c>
      <c r="C819" s="11" t="s">
        <v>6715</v>
      </c>
      <c r="D819" s="11" t="s">
        <v>4861</v>
      </c>
      <c r="E819" s="11" t="s">
        <v>29</v>
      </c>
      <c r="F819" s="11" t="s">
        <v>178</v>
      </c>
      <c r="G819" s="11" t="s">
        <v>27</v>
      </c>
      <c r="H819" s="11" t="s">
        <v>6671</v>
      </c>
      <c r="I819" s="11" t="s">
        <v>97</v>
      </c>
      <c r="J819" s="11" t="s">
        <v>3781</v>
      </c>
      <c r="K819" s="11" t="s">
        <v>2261</v>
      </c>
      <c r="L819" s="11" t="s">
        <v>2263</v>
      </c>
      <c r="M819" s="11" t="s">
        <v>7397</v>
      </c>
      <c r="N819" s="11" t="s">
        <v>7398</v>
      </c>
      <c r="O819" s="11" t="s">
        <v>4580</v>
      </c>
      <c r="P819" s="11" t="s">
        <v>4410</v>
      </c>
      <c r="Q819" s="11" t="s">
        <v>34</v>
      </c>
      <c r="R819" s="11" t="s">
        <v>843</v>
      </c>
      <c r="S819" s="11" t="s">
        <v>4411</v>
      </c>
      <c r="T819" s="11" t="s">
        <v>29</v>
      </c>
      <c r="U819" s="12">
        <v>42870</v>
      </c>
      <c r="W819" s="11" t="s">
        <v>4412</v>
      </c>
      <c r="X819" s="11" t="s">
        <v>29</v>
      </c>
      <c r="Y819" s="11" t="s">
        <v>29</v>
      </c>
      <c r="AB819" s="11" t="s">
        <v>4392</v>
      </c>
      <c r="AC819" s="11" t="s">
        <v>2262</v>
      </c>
      <c r="AD819" s="11" t="s">
        <v>4862</v>
      </c>
      <c r="AE819" s="11" t="s">
        <v>29</v>
      </c>
      <c r="AF819" s="11" t="s">
        <v>6083</v>
      </c>
      <c r="AG819" s="11" t="s">
        <v>343</v>
      </c>
      <c r="AH819" s="11" t="s">
        <v>6985</v>
      </c>
      <c r="AI819" s="11" t="s">
        <v>6983</v>
      </c>
      <c r="AJ819" s="11" t="s">
        <v>7081</v>
      </c>
      <c r="AK819" s="11" t="s">
        <v>7076</v>
      </c>
      <c r="AL819" s="11" t="s">
        <v>1407</v>
      </c>
      <c r="AM819" s="11" t="s">
        <v>29</v>
      </c>
      <c r="AN819" s="11" t="s">
        <v>2118</v>
      </c>
      <c r="AO819" s="11" t="s">
        <v>1407</v>
      </c>
      <c r="AP819" s="11" t="s">
        <v>29</v>
      </c>
      <c r="AQ819" s="11" t="s">
        <v>7329</v>
      </c>
    </row>
    <row r="820" spans="1:43" ht="30" x14ac:dyDescent="0.25">
      <c r="A820" s="10">
        <v>262</v>
      </c>
      <c r="B820" s="10">
        <v>1918</v>
      </c>
      <c r="C820" s="11" t="s">
        <v>6715</v>
      </c>
      <c r="D820" s="11" t="s">
        <v>4861</v>
      </c>
      <c r="E820" s="11" t="s">
        <v>29</v>
      </c>
      <c r="F820" s="11" t="s">
        <v>178</v>
      </c>
      <c r="G820" s="11" t="s">
        <v>27</v>
      </c>
      <c r="H820" s="11" t="s">
        <v>6671</v>
      </c>
      <c r="I820" s="11" t="s">
        <v>97</v>
      </c>
      <c r="J820" s="11" t="s">
        <v>3781</v>
      </c>
      <c r="K820" s="11" t="s">
        <v>2261</v>
      </c>
      <c r="L820" s="11" t="s">
        <v>2263</v>
      </c>
      <c r="M820" s="11" t="s">
        <v>7397</v>
      </c>
      <c r="N820" s="11" t="s">
        <v>7398</v>
      </c>
      <c r="O820" s="11" t="s">
        <v>4580</v>
      </c>
      <c r="P820" s="11" t="s">
        <v>4448</v>
      </c>
      <c r="Q820" s="11" t="s">
        <v>34</v>
      </c>
      <c r="R820" s="11" t="s">
        <v>4449</v>
      </c>
      <c r="S820" s="11" t="s">
        <v>4450</v>
      </c>
      <c r="T820" s="11" t="s">
        <v>29</v>
      </c>
      <c r="U820" s="12">
        <v>43009</v>
      </c>
      <c r="W820" s="11" t="s">
        <v>4451</v>
      </c>
      <c r="X820" s="11" t="s">
        <v>29</v>
      </c>
      <c r="Y820" s="11" t="s">
        <v>29</v>
      </c>
      <c r="AB820" s="11" t="s">
        <v>4392</v>
      </c>
      <c r="AC820" s="11" t="s">
        <v>2262</v>
      </c>
      <c r="AD820" s="11" t="s">
        <v>4862</v>
      </c>
      <c r="AE820" s="11" t="s">
        <v>29</v>
      </c>
      <c r="AF820" s="11" t="s">
        <v>6083</v>
      </c>
      <c r="AG820" s="11" t="s">
        <v>343</v>
      </c>
      <c r="AH820" s="11" t="s">
        <v>6985</v>
      </c>
      <c r="AI820" s="11" t="s">
        <v>6983</v>
      </c>
      <c r="AJ820" s="11" t="s">
        <v>7081</v>
      </c>
      <c r="AK820" s="11" t="s">
        <v>7076</v>
      </c>
      <c r="AL820" s="11" t="s">
        <v>1407</v>
      </c>
      <c r="AM820" s="11" t="s">
        <v>29</v>
      </c>
      <c r="AN820" s="11" t="s">
        <v>2118</v>
      </c>
      <c r="AO820" s="11" t="s">
        <v>1407</v>
      </c>
      <c r="AP820" s="11" t="s">
        <v>29</v>
      </c>
      <c r="AQ820" s="11" t="s">
        <v>7329</v>
      </c>
    </row>
    <row r="821" spans="1:43" ht="30" x14ac:dyDescent="0.25">
      <c r="A821" s="10">
        <v>262</v>
      </c>
      <c r="B821" s="10">
        <v>1915</v>
      </c>
      <c r="C821" s="11" t="s">
        <v>6715</v>
      </c>
      <c r="D821" s="11" t="s">
        <v>4861</v>
      </c>
      <c r="E821" s="11" t="s">
        <v>29</v>
      </c>
      <c r="F821" s="11" t="s">
        <v>178</v>
      </c>
      <c r="G821" s="11" t="s">
        <v>27</v>
      </c>
      <c r="H821" s="11" t="s">
        <v>6671</v>
      </c>
      <c r="I821" s="11" t="s">
        <v>97</v>
      </c>
      <c r="J821" s="11" t="s">
        <v>3781</v>
      </c>
      <c r="K821" s="11" t="s">
        <v>2261</v>
      </c>
      <c r="L821" s="11" t="s">
        <v>2263</v>
      </c>
      <c r="M821" s="11" t="s">
        <v>7397</v>
      </c>
      <c r="N821" s="11" t="s">
        <v>7398</v>
      </c>
      <c r="O821" s="11" t="s">
        <v>4580</v>
      </c>
      <c r="P821" s="11" t="s">
        <v>4441</v>
      </c>
      <c r="Q821" s="11" t="s">
        <v>34</v>
      </c>
      <c r="R821" s="11" t="s">
        <v>215</v>
      </c>
      <c r="S821" s="11" t="s">
        <v>4442</v>
      </c>
      <c r="T821" s="11" t="s">
        <v>29</v>
      </c>
      <c r="U821" s="12">
        <v>42912</v>
      </c>
      <c r="W821" s="11" t="s">
        <v>4443</v>
      </c>
      <c r="X821" s="11" t="s">
        <v>29</v>
      </c>
      <c r="Y821" s="11" t="s">
        <v>29</v>
      </c>
      <c r="AB821" s="11" t="s">
        <v>4392</v>
      </c>
      <c r="AC821" s="11" t="s">
        <v>2262</v>
      </c>
      <c r="AD821" s="11" t="s">
        <v>4862</v>
      </c>
      <c r="AE821" s="11" t="s">
        <v>29</v>
      </c>
      <c r="AF821" s="11" t="s">
        <v>6083</v>
      </c>
      <c r="AG821" s="11" t="s">
        <v>343</v>
      </c>
      <c r="AH821" s="11" t="s">
        <v>6985</v>
      </c>
      <c r="AI821" s="11" t="s">
        <v>6983</v>
      </c>
      <c r="AJ821" s="11" t="s">
        <v>7081</v>
      </c>
      <c r="AK821" s="11" t="s">
        <v>7076</v>
      </c>
      <c r="AL821" s="11" t="s">
        <v>1407</v>
      </c>
      <c r="AM821" s="11" t="s">
        <v>29</v>
      </c>
      <c r="AN821" s="11" t="s">
        <v>2118</v>
      </c>
      <c r="AO821" s="11" t="s">
        <v>1407</v>
      </c>
      <c r="AP821" s="11" t="s">
        <v>29</v>
      </c>
      <c r="AQ821" s="11" t="s">
        <v>7329</v>
      </c>
    </row>
    <row r="822" spans="1:43" ht="30" x14ac:dyDescent="0.25">
      <c r="A822" s="10">
        <v>262</v>
      </c>
      <c r="B822" s="10">
        <v>1914</v>
      </c>
      <c r="C822" s="11" t="s">
        <v>6715</v>
      </c>
      <c r="D822" s="11" t="s">
        <v>4861</v>
      </c>
      <c r="E822" s="11" t="s">
        <v>29</v>
      </c>
      <c r="F822" s="11" t="s">
        <v>178</v>
      </c>
      <c r="G822" s="11" t="s">
        <v>27</v>
      </c>
      <c r="H822" s="11" t="s">
        <v>6671</v>
      </c>
      <c r="I822" s="11" t="s">
        <v>97</v>
      </c>
      <c r="J822" s="11" t="s">
        <v>3781</v>
      </c>
      <c r="K822" s="11" t="s">
        <v>2261</v>
      </c>
      <c r="L822" s="11" t="s">
        <v>2263</v>
      </c>
      <c r="M822" s="11" t="s">
        <v>7397</v>
      </c>
      <c r="N822" s="11" t="s">
        <v>7398</v>
      </c>
      <c r="O822" s="11" t="s">
        <v>4580</v>
      </c>
      <c r="P822" s="11" t="s">
        <v>4438</v>
      </c>
      <c r="Q822" s="11" t="s">
        <v>34</v>
      </c>
      <c r="R822" s="11" t="s">
        <v>375</v>
      </c>
      <c r="S822" s="11" t="s">
        <v>4439</v>
      </c>
      <c r="T822" s="11" t="s">
        <v>29</v>
      </c>
      <c r="U822" s="12">
        <v>42926</v>
      </c>
      <c r="W822" s="11" t="s">
        <v>4440</v>
      </c>
      <c r="X822" s="11" t="s">
        <v>29</v>
      </c>
      <c r="Y822" s="11" t="s">
        <v>29</v>
      </c>
      <c r="AB822" s="11" t="s">
        <v>4392</v>
      </c>
      <c r="AC822" s="11" t="s">
        <v>2262</v>
      </c>
      <c r="AD822" s="11" t="s">
        <v>4862</v>
      </c>
      <c r="AE822" s="11" t="s">
        <v>29</v>
      </c>
      <c r="AF822" s="11" t="s">
        <v>6083</v>
      </c>
      <c r="AG822" s="11" t="s">
        <v>343</v>
      </c>
      <c r="AH822" s="11" t="s">
        <v>6985</v>
      </c>
      <c r="AI822" s="11" t="s">
        <v>6983</v>
      </c>
      <c r="AJ822" s="11" t="s">
        <v>7081</v>
      </c>
      <c r="AK822" s="11" t="s">
        <v>7076</v>
      </c>
      <c r="AL822" s="11" t="s">
        <v>1407</v>
      </c>
      <c r="AM822" s="11" t="s">
        <v>29</v>
      </c>
      <c r="AN822" s="11" t="s">
        <v>2118</v>
      </c>
      <c r="AO822" s="11" t="s">
        <v>1407</v>
      </c>
      <c r="AP822" s="11" t="s">
        <v>29</v>
      </c>
      <c r="AQ822" s="11" t="s">
        <v>7329</v>
      </c>
    </row>
    <row r="823" spans="1:43" ht="30" x14ac:dyDescent="0.25">
      <c r="A823" s="10">
        <v>347</v>
      </c>
      <c r="B823" s="10">
        <v>2045</v>
      </c>
      <c r="C823" s="11" t="s">
        <v>6853</v>
      </c>
      <c r="D823" s="11" t="s">
        <v>5106</v>
      </c>
      <c r="E823" s="11" t="s">
        <v>29</v>
      </c>
      <c r="F823" s="11" t="s">
        <v>96</v>
      </c>
      <c r="G823" s="11" t="s">
        <v>27</v>
      </c>
      <c r="H823" s="11" t="s">
        <v>6854</v>
      </c>
      <c r="I823" s="11" t="s">
        <v>97</v>
      </c>
      <c r="J823" s="11" t="s">
        <v>5105</v>
      </c>
      <c r="K823" s="11" t="s">
        <v>5107</v>
      </c>
      <c r="L823" s="11" t="s">
        <v>678</v>
      </c>
      <c r="M823" s="11" t="s">
        <v>5109</v>
      </c>
      <c r="N823" s="11" t="s">
        <v>5110</v>
      </c>
      <c r="O823" s="11" t="s">
        <v>5111</v>
      </c>
      <c r="P823" s="11" t="s">
        <v>5112</v>
      </c>
      <c r="Q823" s="11" t="s">
        <v>5561</v>
      </c>
      <c r="R823" s="11" t="s">
        <v>5113</v>
      </c>
      <c r="S823" s="11" t="s">
        <v>1373</v>
      </c>
      <c r="T823" s="11" t="s">
        <v>29</v>
      </c>
      <c r="U823" s="12">
        <v>42125</v>
      </c>
      <c r="W823" s="11" t="s">
        <v>5472</v>
      </c>
      <c r="X823" s="11" t="s">
        <v>29</v>
      </c>
      <c r="Y823" s="11" t="s">
        <v>29</v>
      </c>
      <c r="Z823">
        <v>42906</v>
      </c>
      <c r="AB823" s="11" t="s">
        <v>5105</v>
      </c>
      <c r="AC823" s="11" t="s">
        <v>5108</v>
      </c>
      <c r="AD823" s="11" t="s">
        <v>29</v>
      </c>
      <c r="AE823" s="11" t="s">
        <v>29</v>
      </c>
      <c r="AF823" s="11" t="s">
        <v>5878</v>
      </c>
      <c r="AG823" s="11" t="s">
        <v>6992</v>
      </c>
      <c r="AH823" s="11" t="s">
        <v>6985</v>
      </c>
      <c r="AI823" s="11" t="s">
        <v>6983</v>
      </c>
      <c r="AJ823" s="11" t="s">
        <v>343</v>
      </c>
      <c r="AK823" s="11" t="s">
        <v>7076</v>
      </c>
      <c r="AL823" s="11" t="s">
        <v>7288</v>
      </c>
      <c r="AM823" s="11" t="s">
        <v>29</v>
      </c>
      <c r="AN823" s="11" t="s">
        <v>6977</v>
      </c>
      <c r="AO823" s="11" t="s">
        <v>7311</v>
      </c>
      <c r="AP823" s="11" t="s">
        <v>29</v>
      </c>
      <c r="AQ823" s="11" t="s">
        <v>7334</v>
      </c>
    </row>
    <row r="824" spans="1:43" ht="30" x14ac:dyDescent="0.25">
      <c r="A824" s="10">
        <v>347</v>
      </c>
      <c r="B824" s="10">
        <v>2046</v>
      </c>
      <c r="C824" s="11" t="s">
        <v>6853</v>
      </c>
      <c r="D824" s="11" t="s">
        <v>5106</v>
      </c>
      <c r="E824" s="11" t="s">
        <v>29</v>
      </c>
      <c r="F824" s="11" t="s">
        <v>96</v>
      </c>
      <c r="G824" s="11" t="s">
        <v>27</v>
      </c>
      <c r="H824" s="11" t="s">
        <v>6854</v>
      </c>
      <c r="I824" s="11" t="s">
        <v>97</v>
      </c>
      <c r="J824" s="11" t="s">
        <v>5105</v>
      </c>
      <c r="K824" s="11" t="s">
        <v>5107</v>
      </c>
      <c r="L824" s="11" t="s">
        <v>678</v>
      </c>
      <c r="M824" s="11" t="s">
        <v>5109</v>
      </c>
      <c r="N824" s="11" t="s">
        <v>5110</v>
      </c>
      <c r="O824" s="11" t="s">
        <v>5111</v>
      </c>
      <c r="P824" s="11" t="s">
        <v>5114</v>
      </c>
      <c r="Q824" s="11" t="s">
        <v>5561</v>
      </c>
      <c r="R824" s="11" t="s">
        <v>5115</v>
      </c>
      <c r="S824" s="11" t="s">
        <v>3530</v>
      </c>
      <c r="T824" s="11" t="s">
        <v>29</v>
      </c>
      <c r="U824" s="12">
        <v>43221</v>
      </c>
      <c r="W824" s="11" t="s">
        <v>5477</v>
      </c>
      <c r="X824" s="11" t="s">
        <v>29</v>
      </c>
      <c r="Y824" s="11" t="s">
        <v>29</v>
      </c>
      <c r="Z824">
        <v>42906</v>
      </c>
      <c r="AB824" s="11" t="s">
        <v>5105</v>
      </c>
      <c r="AC824" s="11" t="s">
        <v>5108</v>
      </c>
      <c r="AD824" s="11" t="s">
        <v>29</v>
      </c>
      <c r="AE824" s="11" t="s">
        <v>29</v>
      </c>
      <c r="AF824" s="11" t="s">
        <v>5878</v>
      </c>
      <c r="AG824" s="11" t="s">
        <v>6992</v>
      </c>
      <c r="AH824" s="11" t="s">
        <v>6985</v>
      </c>
      <c r="AI824" s="11" t="s">
        <v>6983</v>
      </c>
      <c r="AJ824" s="11" t="s">
        <v>343</v>
      </c>
      <c r="AK824" s="11" t="s">
        <v>7076</v>
      </c>
      <c r="AL824" s="11" t="s">
        <v>7288</v>
      </c>
      <c r="AM824" s="11" t="s">
        <v>29</v>
      </c>
      <c r="AN824" s="11" t="s">
        <v>6977</v>
      </c>
      <c r="AO824" s="11" t="s">
        <v>7311</v>
      </c>
      <c r="AP824" s="11" t="s">
        <v>29</v>
      </c>
      <c r="AQ824" s="11" t="s">
        <v>7334</v>
      </c>
    </row>
    <row r="825" spans="1:43" ht="30" x14ac:dyDescent="0.25">
      <c r="A825" s="10">
        <v>346</v>
      </c>
      <c r="B825" s="10">
        <v>2051</v>
      </c>
      <c r="C825" s="11" t="s">
        <v>6861</v>
      </c>
      <c r="D825" s="11" t="s">
        <v>5132</v>
      </c>
      <c r="E825" s="11" t="s">
        <v>5133</v>
      </c>
      <c r="F825" s="11" t="s">
        <v>96</v>
      </c>
      <c r="G825" s="11" t="s">
        <v>27</v>
      </c>
      <c r="H825" s="11" t="s">
        <v>6608</v>
      </c>
      <c r="I825" s="11" t="s">
        <v>97</v>
      </c>
      <c r="J825" s="11" t="s">
        <v>5117</v>
      </c>
      <c r="K825" s="11" t="s">
        <v>5134</v>
      </c>
      <c r="L825" s="11" t="s">
        <v>678</v>
      </c>
      <c r="M825" s="11" t="s">
        <v>5109</v>
      </c>
      <c r="N825" s="11" t="s">
        <v>5110</v>
      </c>
      <c r="O825" s="11" t="s">
        <v>5111</v>
      </c>
      <c r="P825" s="11" t="s">
        <v>5593</v>
      </c>
      <c r="Q825" s="11" t="s">
        <v>5561</v>
      </c>
      <c r="R825" s="11" t="s">
        <v>490</v>
      </c>
      <c r="S825" s="11" t="s">
        <v>5137</v>
      </c>
      <c r="T825" s="11" t="s">
        <v>29</v>
      </c>
      <c r="U825" s="12">
        <v>42906</v>
      </c>
      <c r="W825" s="11" t="s">
        <v>5594</v>
      </c>
      <c r="X825" s="11" t="s">
        <v>29</v>
      </c>
      <c r="Y825" s="11" t="s">
        <v>29</v>
      </c>
      <c r="Z825">
        <v>42906</v>
      </c>
      <c r="AB825" s="11" t="s">
        <v>5131</v>
      </c>
      <c r="AC825" s="11" t="s">
        <v>5135</v>
      </c>
      <c r="AD825" s="11" t="s">
        <v>29</v>
      </c>
      <c r="AE825" s="11" t="s">
        <v>29</v>
      </c>
      <c r="AF825" s="11" t="s">
        <v>5879</v>
      </c>
      <c r="AG825" s="11" t="s">
        <v>6982</v>
      </c>
      <c r="AH825" s="11" t="s">
        <v>6985</v>
      </c>
      <c r="AI825" s="11" t="s">
        <v>6983</v>
      </c>
      <c r="AJ825" s="11" t="s">
        <v>343</v>
      </c>
      <c r="AK825" s="11" t="s">
        <v>7076</v>
      </c>
      <c r="AL825" s="11" t="s">
        <v>7291</v>
      </c>
      <c r="AM825" s="11" t="s">
        <v>29</v>
      </c>
      <c r="AN825" s="11" t="s">
        <v>6977</v>
      </c>
      <c r="AO825" s="11" t="s">
        <v>7311</v>
      </c>
      <c r="AP825" s="11" t="s">
        <v>29</v>
      </c>
      <c r="AQ825" s="11" t="s">
        <v>7334</v>
      </c>
    </row>
    <row r="826" spans="1:43" ht="30" x14ac:dyDescent="0.25">
      <c r="A826" s="10">
        <v>346</v>
      </c>
      <c r="B826" s="10">
        <v>2050</v>
      </c>
      <c r="C826" s="11" t="s">
        <v>6861</v>
      </c>
      <c r="D826" s="11" t="s">
        <v>5132</v>
      </c>
      <c r="E826" s="11" t="s">
        <v>5133</v>
      </c>
      <c r="F826" s="11" t="s">
        <v>96</v>
      </c>
      <c r="G826" s="11" t="s">
        <v>27</v>
      </c>
      <c r="H826" s="11" t="s">
        <v>6608</v>
      </c>
      <c r="I826" s="11" t="s">
        <v>97</v>
      </c>
      <c r="J826" s="11" t="s">
        <v>5117</v>
      </c>
      <c r="K826" s="11" t="s">
        <v>5134</v>
      </c>
      <c r="L826" s="11" t="s">
        <v>678</v>
      </c>
      <c r="M826" s="11" t="s">
        <v>5109</v>
      </c>
      <c r="N826" s="11" t="s">
        <v>5110</v>
      </c>
      <c r="O826" s="11" t="s">
        <v>5111</v>
      </c>
      <c r="P826" s="11" t="s">
        <v>5591</v>
      </c>
      <c r="Q826" s="11" t="s">
        <v>5561</v>
      </c>
      <c r="R826" s="11" t="s">
        <v>626</v>
      </c>
      <c r="S826" s="11" t="s">
        <v>5136</v>
      </c>
      <c r="T826" s="11" t="s">
        <v>29</v>
      </c>
      <c r="U826" s="12">
        <v>42906</v>
      </c>
      <c r="W826" s="11" t="s">
        <v>5592</v>
      </c>
      <c r="X826" s="11" t="s">
        <v>29</v>
      </c>
      <c r="Y826" s="11" t="s">
        <v>29</v>
      </c>
      <c r="Z826" s="13">
        <v>42906</v>
      </c>
      <c r="AB826" s="11" t="s">
        <v>5131</v>
      </c>
      <c r="AC826" s="11" t="s">
        <v>5135</v>
      </c>
      <c r="AD826" s="11" t="s">
        <v>29</v>
      </c>
      <c r="AE826" s="11" t="s">
        <v>29</v>
      </c>
      <c r="AF826" s="11" t="s">
        <v>5879</v>
      </c>
      <c r="AG826" s="11" t="s">
        <v>6982</v>
      </c>
      <c r="AH826" s="11" t="s">
        <v>6985</v>
      </c>
      <c r="AI826" s="11" t="s">
        <v>6983</v>
      </c>
      <c r="AJ826" s="11" t="s">
        <v>343</v>
      </c>
      <c r="AK826" s="11" t="s">
        <v>7076</v>
      </c>
      <c r="AL826" s="11" t="s">
        <v>7291</v>
      </c>
      <c r="AM826" s="11" t="s">
        <v>29</v>
      </c>
      <c r="AN826" s="11" t="s">
        <v>6977</v>
      </c>
      <c r="AO826" s="11" t="s">
        <v>7311</v>
      </c>
      <c r="AP826" s="11" t="s">
        <v>29</v>
      </c>
      <c r="AQ826" s="11" t="s">
        <v>7334</v>
      </c>
    </row>
    <row r="827" spans="1:43" ht="30" x14ac:dyDescent="0.25">
      <c r="A827" s="10">
        <v>148</v>
      </c>
      <c r="B827" s="10">
        <v>1278</v>
      </c>
      <c r="C827" s="11" t="s">
        <v>6818</v>
      </c>
      <c r="D827" s="11" t="s">
        <v>771</v>
      </c>
      <c r="E827" s="11" t="s">
        <v>772</v>
      </c>
      <c r="F827" s="11" t="s">
        <v>773</v>
      </c>
      <c r="G827" s="11" t="s">
        <v>27</v>
      </c>
      <c r="H827" s="11" t="s">
        <v>6692</v>
      </c>
      <c r="I827" s="11" t="s">
        <v>116</v>
      </c>
      <c r="J827" s="11" t="s">
        <v>3476</v>
      </c>
      <c r="K827" s="11" t="s">
        <v>774</v>
      </c>
      <c r="L827" s="11" t="s">
        <v>51</v>
      </c>
      <c r="M827" s="11" t="s">
        <v>5050</v>
      </c>
      <c r="N827" s="11" t="s">
        <v>4041</v>
      </c>
      <c r="O827" s="11" t="s">
        <v>3622</v>
      </c>
      <c r="P827" s="11" t="s">
        <v>777</v>
      </c>
      <c r="Q827" s="11" t="s">
        <v>34</v>
      </c>
      <c r="R827" s="11" t="s">
        <v>778</v>
      </c>
      <c r="S827" s="11" t="s">
        <v>779</v>
      </c>
      <c r="T827" s="11" t="s">
        <v>138</v>
      </c>
      <c r="U827" s="12">
        <v>39615</v>
      </c>
      <c r="W827" s="11" t="s">
        <v>780</v>
      </c>
      <c r="X827" s="11" t="s">
        <v>29</v>
      </c>
      <c r="Y827" s="11" t="s">
        <v>29</v>
      </c>
      <c r="AB827" s="11" t="s">
        <v>770</v>
      </c>
      <c r="AC827" s="11" t="s">
        <v>775</v>
      </c>
      <c r="AD827" s="11" t="s">
        <v>776</v>
      </c>
      <c r="AE827" s="11" t="s">
        <v>29</v>
      </c>
      <c r="AF827" s="11" t="s">
        <v>6499</v>
      </c>
      <c r="AG827" s="11" t="s">
        <v>6986</v>
      </c>
      <c r="AH827" s="11" t="s">
        <v>6987</v>
      </c>
      <c r="AI827" s="11" t="s">
        <v>6988</v>
      </c>
      <c r="AJ827" s="11" t="s">
        <v>7075</v>
      </c>
      <c r="AK827" s="11" t="s">
        <v>7076</v>
      </c>
      <c r="AL827" s="11" t="s">
        <v>7253</v>
      </c>
      <c r="AM827" s="11" t="s">
        <v>29</v>
      </c>
      <c r="AN827" s="11" t="s">
        <v>6991</v>
      </c>
      <c r="AO827" s="11" t="s">
        <v>7320</v>
      </c>
      <c r="AP827" s="11" t="s">
        <v>7321</v>
      </c>
      <c r="AQ827" s="11" t="s">
        <v>7319</v>
      </c>
    </row>
    <row r="828" spans="1:43" ht="30" x14ac:dyDescent="0.25">
      <c r="A828" s="10">
        <v>148</v>
      </c>
      <c r="B828" s="10">
        <v>1280</v>
      </c>
      <c r="C828" s="11" t="s">
        <v>6818</v>
      </c>
      <c r="D828" s="11" t="s">
        <v>771</v>
      </c>
      <c r="E828" s="11" t="s">
        <v>772</v>
      </c>
      <c r="F828" s="11" t="s">
        <v>773</v>
      </c>
      <c r="G828" s="11" t="s">
        <v>27</v>
      </c>
      <c r="H828" s="11" t="s">
        <v>6692</v>
      </c>
      <c r="I828" s="11" t="s">
        <v>116</v>
      </c>
      <c r="J828" s="11" t="s">
        <v>3476</v>
      </c>
      <c r="K828" s="11" t="s">
        <v>774</v>
      </c>
      <c r="L828" s="11" t="s">
        <v>51</v>
      </c>
      <c r="M828" s="11" t="s">
        <v>5050</v>
      </c>
      <c r="N828" s="11" t="s">
        <v>4041</v>
      </c>
      <c r="O828" s="11" t="s">
        <v>3622</v>
      </c>
      <c r="P828" s="11" t="s">
        <v>786</v>
      </c>
      <c r="Q828" s="11" t="s">
        <v>5561</v>
      </c>
      <c r="R828" s="11" t="s">
        <v>787</v>
      </c>
      <c r="S828" s="11" t="s">
        <v>788</v>
      </c>
      <c r="T828" s="11" t="s">
        <v>789</v>
      </c>
      <c r="U828" s="12">
        <v>39615</v>
      </c>
      <c r="W828" s="11" t="s">
        <v>790</v>
      </c>
      <c r="X828" s="11" t="s">
        <v>29</v>
      </c>
      <c r="Y828" s="11" t="s">
        <v>29</v>
      </c>
      <c r="AB828" s="11" t="s">
        <v>770</v>
      </c>
      <c r="AC828" s="11" t="s">
        <v>775</v>
      </c>
      <c r="AD828" s="11" t="s">
        <v>776</v>
      </c>
      <c r="AE828" s="11" t="s">
        <v>29</v>
      </c>
      <c r="AF828" s="11" t="s">
        <v>6499</v>
      </c>
      <c r="AG828" s="11" t="s">
        <v>6986</v>
      </c>
      <c r="AH828" s="11" t="s">
        <v>6987</v>
      </c>
      <c r="AI828" s="11" t="s">
        <v>6988</v>
      </c>
      <c r="AJ828" s="11" t="s">
        <v>7075</v>
      </c>
      <c r="AK828" s="11" t="s">
        <v>7076</v>
      </c>
      <c r="AL828" s="11" t="s">
        <v>7253</v>
      </c>
      <c r="AM828" s="11" t="s">
        <v>29</v>
      </c>
      <c r="AN828" s="11" t="s">
        <v>6991</v>
      </c>
      <c r="AO828" s="11" t="s">
        <v>7320</v>
      </c>
      <c r="AP828" s="11" t="s">
        <v>7321</v>
      </c>
      <c r="AQ828" s="11" t="s">
        <v>7319</v>
      </c>
    </row>
    <row r="829" spans="1:43" ht="30" x14ac:dyDescent="0.25">
      <c r="A829" s="10">
        <v>148</v>
      </c>
      <c r="B829" s="10">
        <v>1279</v>
      </c>
      <c r="C829" s="11" t="s">
        <v>6818</v>
      </c>
      <c r="D829" s="11" t="s">
        <v>771</v>
      </c>
      <c r="E829" s="11" t="s">
        <v>772</v>
      </c>
      <c r="F829" s="11" t="s">
        <v>773</v>
      </c>
      <c r="G829" s="11" t="s">
        <v>27</v>
      </c>
      <c r="H829" s="11" t="s">
        <v>6692</v>
      </c>
      <c r="I829" s="11" t="s">
        <v>116</v>
      </c>
      <c r="J829" s="11" t="s">
        <v>3476</v>
      </c>
      <c r="K829" s="11" t="s">
        <v>774</v>
      </c>
      <c r="L829" s="11" t="s">
        <v>51</v>
      </c>
      <c r="M829" s="11" t="s">
        <v>5050</v>
      </c>
      <c r="N829" s="11" t="s">
        <v>4041</v>
      </c>
      <c r="O829" s="11" t="s">
        <v>3622</v>
      </c>
      <c r="P829" s="11" t="s">
        <v>781</v>
      </c>
      <c r="Q829" s="11" t="s">
        <v>5561</v>
      </c>
      <c r="R829" s="11" t="s">
        <v>782</v>
      </c>
      <c r="S829" s="11" t="s">
        <v>783</v>
      </c>
      <c r="T829" s="11" t="s">
        <v>784</v>
      </c>
      <c r="U829" s="12">
        <v>40952</v>
      </c>
      <c r="W829" s="11" t="s">
        <v>785</v>
      </c>
      <c r="X829" s="11" t="s">
        <v>29</v>
      </c>
      <c r="Y829" s="11" t="s">
        <v>29</v>
      </c>
      <c r="AB829" s="11" t="s">
        <v>770</v>
      </c>
      <c r="AC829" s="11" t="s">
        <v>775</v>
      </c>
      <c r="AD829" s="11" t="s">
        <v>776</v>
      </c>
      <c r="AE829" s="11" t="s">
        <v>29</v>
      </c>
      <c r="AF829" s="11" t="s">
        <v>6499</v>
      </c>
      <c r="AG829" s="11" t="s">
        <v>6986</v>
      </c>
      <c r="AH829" s="11" t="s">
        <v>6987</v>
      </c>
      <c r="AI829" s="11" t="s">
        <v>6988</v>
      </c>
      <c r="AJ829" s="11" t="s">
        <v>7075</v>
      </c>
      <c r="AK829" s="11" t="s">
        <v>7076</v>
      </c>
      <c r="AL829" s="11" t="s">
        <v>7253</v>
      </c>
      <c r="AM829" s="11" t="s">
        <v>29</v>
      </c>
      <c r="AN829" s="11" t="s">
        <v>6991</v>
      </c>
      <c r="AO829" s="11" t="s">
        <v>7320</v>
      </c>
      <c r="AP829" s="11" t="s">
        <v>7321</v>
      </c>
      <c r="AQ829" s="11" t="s">
        <v>7319</v>
      </c>
    </row>
    <row r="830" spans="1:43" ht="30" x14ac:dyDescent="0.25">
      <c r="A830" s="10">
        <v>148</v>
      </c>
      <c r="B830" s="10">
        <v>1783</v>
      </c>
      <c r="C830" s="11" t="s">
        <v>6818</v>
      </c>
      <c r="D830" s="11" t="s">
        <v>771</v>
      </c>
      <c r="E830" s="11" t="s">
        <v>772</v>
      </c>
      <c r="F830" s="11" t="s">
        <v>773</v>
      </c>
      <c r="G830" s="11" t="s">
        <v>27</v>
      </c>
      <c r="H830" s="11" t="s">
        <v>6692</v>
      </c>
      <c r="I830" s="11" t="s">
        <v>116</v>
      </c>
      <c r="J830" s="11" t="s">
        <v>3476</v>
      </c>
      <c r="K830" s="11" t="s">
        <v>774</v>
      </c>
      <c r="L830" s="11" t="s">
        <v>51</v>
      </c>
      <c r="M830" s="11" t="s">
        <v>5050</v>
      </c>
      <c r="N830" s="11" t="s">
        <v>4041</v>
      </c>
      <c r="O830" s="11" t="s">
        <v>3622</v>
      </c>
      <c r="P830" s="11" t="s">
        <v>3795</v>
      </c>
      <c r="Q830" s="11" t="s">
        <v>5561</v>
      </c>
      <c r="R830" s="11" t="s">
        <v>992</v>
      </c>
      <c r="S830" s="11" t="s">
        <v>3796</v>
      </c>
      <c r="T830" s="11" t="s">
        <v>29</v>
      </c>
      <c r="U830" s="12">
        <v>42814</v>
      </c>
      <c r="V830">
        <v>43627</v>
      </c>
      <c r="W830" s="11" t="s">
        <v>3797</v>
      </c>
      <c r="X830" s="11" t="s">
        <v>29</v>
      </c>
      <c r="Y830" s="11" t="s">
        <v>29</v>
      </c>
      <c r="AB830" s="11" t="s">
        <v>770</v>
      </c>
      <c r="AC830" s="11" t="s">
        <v>775</v>
      </c>
      <c r="AD830" s="11" t="s">
        <v>776</v>
      </c>
      <c r="AE830" s="11" t="s">
        <v>29</v>
      </c>
      <c r="AF830" s="11" t="s">
        <v>6499</v>
      </c>
      <c r="AG830" s="11" t="s">
        <v>6986</v>
      </c>
      <c r="AH830" s="11" t="s">
        <v>6987</v>
      </c>
      <c r="AI830" s="11" t="s">
        <v>6988</v>
      </c>
      <c r="AJ830" s="11" t="s">
        <v>7075</v>
      </c>
      <c r="AK830" s="11" t="s">
        <v>7076</v>
      </c>
      <c r="AL830" s="11" t="s">
        <v>7253</v>
      </c>
      <c r="AM830" s="11" t="s">
        <v>29</v>
      </c>
      <c r="AN830" s="11" t="s">
        <v>6991</v>
      </c>
      <c r="AO830" s="11" t="s">
        <v>7320</v>
      </c>
      <c r="AP830" s="11" t="s">
        <v>7321</v>
      </c>
      <c r="AQ830" s="11" t="s">
        <v>7319</v>
      </c>
    </row>
    <row r="831" spans="1:43" ht="30" x14ac:dyDescent="0.25">
      <c r="A831" s="10">
        <v>181</v>
      </c>
      <c r="B831" s="10">
        <v>1367</v>
      </c>
      <c r="C831" s="11" t="s">
        <v>6833</v>
      </c>
      <c r="D831" s="11" t="s">
        <v>4854</v>
      </c>
      <c r="E831" s="11" t="s">
        <v>240</v>
      </c>
      <c r="F831" s="11" t="s">
        <v>26</v>
      </c>
      <c r="G831" s="11" t="s">
        <v>27</v>
      </c>
      <c r="H831" s="11" t="s">
        <v>6617</v>
      </c>
      <c r="I831" s="11" t="s">
        <v>28</v>
      </c>
      <c r="J831" s="11" t="s">
        <v>3472</v>
      </c>
      <c r="K831" s="11" t="s">
        <v>1235</v>
      </c>
      <c r="L831" s="11" t="s">
        <v>3762</v>
      </c>
      <c r="M831" s="11" t="s">
        <v>76</v>
      </c>
      <c r="N831" s="11" t="s">
        <v>151</v>
      </c>
      <c r="O831" s="11" t="s">
        <v>7392</v>
      </c>
      <c r="P831" s="11" t="s">
        <v>4782</v>
      </c>
      <c r="Q831" s="11" t="s">
        <v>5561</v>
      </c>
      <c r="R831" s="11" t="s">
        <v>40</v>
      </c>
      <c r="S831" s="11" t="s">
        <v>4783</v>
      </c>
      <c r="T831" s="11" t="s">
        <v>731</v>
      </c>
      <c r="U831" s="12">
        <v>40330</v>
      </c>
      <c r="W831" s="11" t="s">
        <v>1244</v>
      </c>
      <c r="X831" s="11" t="s">
        <v>29</v>
      </c>
      <c r="Y831" s="11" t="s">
        <v>29</v>
      </c>
      <c r="AB831" s="11" t="s">
        <v>1234</v>
      </c>
      <c r="AC831" s="11" t="s">
        <v>1236</v>
      </c>
      <c r="AD831" s="11" t="s">
        <v>29</v>
      </c>
      <c r="AE831" s="11" t="s">
        <v>4524</v>
      </c>
      <c r="AF831" s="11" t="s">
        <v>5864</v>
      </c>
      <c r="AG831" s="11" t="s">
        <v>6989</v>
      </c>
      <c r="AH831" s="11" t="s">
        <v>6990</v>
      </c>
      <c r="AI831" s="11" t="s">
        <v>6988</v>
      </c>
      <c r="AJ831" s="11" t="s">
        <v>343</v>
      </c>
      <c r="AK831" s="11" t="s">
        <v>7076</v>
      </c>
      <c r="AL831" s="11" t="s">
        <v>7273</v>
      </c>
      <c r="AM831" s="11" t="s">
        <v>29</v>
      </c>
      <c r="AN831" s="11" t="s">
        <v>6991</v>
      </c>
      <c r="AO831" s="11" t="s">
        <v>7308</v>
      </c>
      <c r="AP831" s="11" t="s">
        <v>7321</v>
      </c>
      <c r="AQ831" s="11" t="s">
        <v>7314</v>
      </c>
    </row>
    <row r="832" spans="1:43" ht="30" x14ac:dyDescent="0.25">
      <c r="A832" s="10">
        <v>181</v>
      </c>
      <c r="B832" s="10">
        <v>1365</v>
      </c>
      <c r="C832" s="11" t="s">
        <v>6833</v>
      </c>
      <c r="D832" s="11" t="s">
        <v>4854</v>
      </c>
      <c r="E832" s="11" t="s">
        <v>240</v>
      </c>
      <c r="F832" s="11" t="s">
        <v>26</v>
      </c>
      <c r="G832" s="11" t="s">
        <v>27</v>
      </c>
      <c r="H832" s="11" t="s">
        <v>6617</v>
      </c>
      <c r="I832" s="11" t="s">
        <v>28</v>
      </c>
      <c r="J832" s="11" t="s">
        <v>3472</v>
      </c>
      <c r="K832" s="11" t="s">
        <v>1235</v>
      </c>
      <c r="L832" s="11" t="s">
        <v>3762</v>
      </c>
      <c r="M832" s="11" t="s">
        <v>76</v>
      </c>
      <c r="N832" s="11" t="s">
        <v>151</v>
      </c>
      <c r="O832" s="11" t="s">
        <v>7392</v>
      </c>
      <c r="P832" s="11" t="s">
        <v>1237</v>
      </c>
      <c r="Q832" s="11" t="s">
        <v>5561</v>
      </c>
      <c r="R832" s="11" t="s">
        <v>1238</v>
      </c>
      <c r="S832" s="11" t="s">
        <v>1239</v>
      </c>
      <c r="T832" s="11" t="s">
        <v>644</v>
      </c>
      <c r="U832" s="12">
        <v>40651</v>
      </c>
      <c r="W832" s="11" t="s">
        <v>1240</v>
      </c>
      <c r="X832" s="11" t="s">
        <v>29</v>
      </c>
      <c r="Y832" s="11" t="s">
        <v>29</v>
      </c>
      <c r="AB832" s="11" t="s">
        <v>1234</v>
      </c>
      <c r="AC832" s="11" t="s">
        <v>1236</v>
      </c>
      <c r="AD832" s="11" t="s">
        <v>29</v>
      </c>
      <c r="AE832" s="11" t="s">
        <v>4524</v>
      </c>
      <c r="AF832" s="11" t="s">
        <v>5864</v>
      </c>
      <c r="AG832" s="11" t="s">
        <v>6989</v>
      </c>
      <c r="AH832" s="11" t="s">
        <v>6990</v>
      </c>
      <c r="AI832" s="11" t="s">
        <v>6988</v>
      </c>
      <c r="AJ832" s="11" t="s">
        <v>343</v>
      </c>
      <c r="AK832" s="11" t="s">
        <v>7076</v>
      </c>
      <c r="AL832" s="11" t="s">
        <v>7273</v>
      </c>
      <c r="AM832" s="11" t="s">
        <v>29</v>
      </c>
      <c r="AN832" s="11" t="s">
        <v>6991</v>
      </c>
      <c r="AO832" s="11" t="s">
        <v>7308</v>
      </c>
      <c r="AP832" s="11" t="s">
        <v>7321</v>
      </c>
      <c r="AQ832" s="11" t="s">
        <v>7314</v>
      </c>
    </row>
    <row r="833" spans="1:43" ht="30" x14ac:dyDescent="0.25">
      <c r="A833" s="10">
        <v>181</v>
      </c>
      <c r="B833" s="10">
        <v>1366</v>
      </c>
      <c r="C833" s="11" t="s">
        <v>6833</v>
      </c>
      <c r="D833" s="11" t="s">
        <v>4854</v>
      </c>
      <c r="E833" s="11" t="s">
        <v>240</v>
      </c>
      <c r="F833" s="11" t="s">
        <v>26</v>
      </c>
      <c r="G833" s="11" t="s">
        <v>27</v>
      </c>
      <c r="H833" s="11" t="s">
        <v>6617</v>
      </c>
      <c r="I833" s="11" t="s">
        <v>28</v>
      </c>
      <c r="J833" s="11" t="s">
        <v>3472</v>
      </c>
      <c r="K833" s="11" t="s">
        <v>1235</v>
      </c>
      <c r="L833" s="11" t="s">
        <v>3762</v>
      </c>
      <c r="M833" s="11" t="s">
        <v>76</v>
      </c>
      <c r="N833" s="11" t="s">
        <v>151</v>
      </c>
      <c r="O833" s="11" t="s">
        <v>7392</v>
      </c>
      <c r="P833" s="11" t="s">
        <v>1241</v>
      </c>
      <c r="Q833" s="11" t="s">
        <v>34</v>
      </c>
      <c r="R833" s="11" t="s">
        <v>266</v>
      </c>
      <c r="S833" s="11" t="s">
        <v>1242</v>
      </c>
      <c r="T833" s="11" t="s">
        <v>515</v>
      </c>
      <c r="U833" s="12">
        <v>41652</v>
      </c>
      <c r="W833" s="11" t="s">
        <v>1243</v>
      </c>
      <c r="X833" s="11" t="s">
        <v>29</v>
      </c>
      <c r="Y833" s="11" t="s">
        <v>29</v>
      </c>
      <c r="AB833" s="11" t="s">
        <v>1234</v>
      </c>
      <c r="AC833" s="11" t="s">
        <v>1236</v>
      </c>
      <c r="AD833" s="11" t="s">
        <v>29</v>
      </c>
      <c r="AE833" s="11" t="s">
        <v>4524</v>
      </c>
      <c r="AF833" s="11" t="s">
        <v>5864</v>
      </c>
      <c r="AG833" s="11" t="s">
        <v>6989</v>
      </c>
      <c r="AH833" s="11" t="s">
        <v>6990</v>
      </c>
      <c r="AI833" s="11" t="s">
        <v>6988</v>
      </c>
      <c r="AJ833" s="11" t="s">
        <v>343</v>
      </c>
      <c r="AK833" s="11" t="s">
        <v>7076</v>
      </c>
      <c r="AL833" s="11" t="s">
        <v>7273</v>
      </c>
      <c r="AM833" s="11" t="s">
        <v>29</v>
      </c>
      <c r="AN833" s="11" t="s">
        <v>6991</v>
      </c>
      <c r="AO833" s="11" t="s">
        <v>7308</v>
      </c>
      <c r="AP833" s="11" t="s">
        <v>7321</v>
      </c>
      <c r="AQ833" s="11" t="s">
        <v>7314</v>
      </c>
    </row>
    <row r="834" spans="1:43" ht="30" x14ac:dyDescent="0.25">
      <c r="A834" s="10">
        <v>335</v>
      </c>
      <c r="B834" s="10">
        <v>1367</v>
      </c>
      <c r="C834" s="11" t="s">
        <v>6833</v>
      </c>
      <c r="D834" s="11" t="s">
        <v>1662</v>
      </c>
      <c r="E834" s="11" t="s">
        <v>463</v>
      </c>
      <c r="F834" s="11" t="s">
        <v>96</v>
      </c>
      <c r="G834" s="11" t="s">
        <v>27</v>
      </c>
      <c r="H834" s="11" t="s">
        <v>6650</v>
      </c>
      <c r="I834" s="11" t="s">
        <v>97</v>
      </c>
      <c r="J834" s="11" t="s">
        <v>3472</v>
      </c>
      <c r="K834" s="11" t="s">
        <v>4669</v>
      </c>
      <c r="L834" s="11" t="s">
        <v>3762</v>
      </c>
      <c r="M834" s="11" t="s">
        <v>76</v>
      </c>
      <c r="N834" s="11" t="s">
        <v>151</v>
      </c>
      <c r="O834" s="11" t="s">
        <v>7392</v>
      </c>
      <c r="P834" s="11" t="s">
        <v>4782</v>
      </c>
      <c r="Q834" s="11" t="s">
        <v>5561</v>
      </c>
      <c r="R834" s="11" t="s">
        <v>40</v>
      </c>
      <c r="S834" s="11" t="s">
        <v>4783</v>
      </c>
      <c r="T834" s="11" t="s">
        <v>731</v>
      </c>
      <c r="U834" s="12">
        <v>40330</v>
      </c>
      <c r="W834" s="11" t="s">
        <v>1244</v>
      </c>
      <c r="X834" s="11" t="s">
        <v>29</v>
      </c>
      <c r="Y834" s="11" t="s">
        <v>29</v>
      </c>
      <c r="Z834">
        <v>43223</v>
      </c>
      <c r="AB834" s="11" t="s">
        <v>4745</v>
      </c>
      <c r="AC834" s="11" t="s">
        <v>4670</v>
      </c>
      <c r="AD834" s="11" t="s">
        <v>29</v>
      </c>
      <c r="AE834" s="11" t="s">
        <v>4524</v>
      </c>
      <c r="AF834" s="11" t="s">
        <v>5865</v>
      </c>
      <c r="AG834" s="11" t="s">
        <v>6986</v>
      </c>
      <c r="AH834" s="11" t="s">
        <v>6990</v>
      </c>
      <c r="AI834" s="11" t="s">
        <v>6988</v>
      </c>
      <c r="AJ834" s="11" t="s">
        <v>343</v>
      </c>
      <c r="AK834" s="11" t="s">
        <v>7076</v>
      </c>
      <c r="AL834" s="11" t="s">
        <v>7274</v>
      </c>
      <c r="AM834" s="11" t="s">
        <v>29</v>
      </c>
      <c r="AN834" s="11" t="s">
        <v>6991</v>
      </c>
      <c r="AO834" s="11" t="s">
        <v>7308</v>
      </c>
      <c r="AP834" s="11" t="s">
        <v>7321</v>
      </c>
      <c r="AQ834" s="11" t="s">
        <v>7314</v>
      </c>
    </row>
    <row r="835" spans="1:43" ht="30" x14ac:dyDescent="0.25">
      <c r="A835" s="10">
        <v>242</v>
      </c>
      <c r="B835" s="10">
        <v>1540</v>
      </c>
      <c r="C835" s="11" t="s">
        <v>6691</v>
      </c>
      <c r="D835" s="11" t="s">
        <v>2001</v>
      </c>
      <c r="E835" s="11" t="s">
        <v>2002</v>
      </c>
      <c r="F835" s="11" t="s">
        <v>773</v>
      </c>
      <c r="G835" s="11" t="s">
        <v>27</v>
      </c>
      <c r="H835" s="11" t="s">
        <v>6692</v>
      </c>
      <c r="I835" s="11" t="s">
        <v>116</v>
      </c>
      <c r="J835" s="11" t="s">
        <v>3476</v>
      </c>
      <c r="K835" s="11" t="s">
        <v>2003</v>
      </c>
      <c r="L835" s="11" t="s">
        <v>51</v>
      </c>
      <c r="M835" s="11" t="s">
        <v>5050</v>
      </c>
      <c r="N835" s="11" t="s">
        <v>4041</v>
      </c>
      <c r="O835" s="11" t="s">
        <v>6483</v>
      </c>
      <c r="P835" s="11" t="s">
        <v>2010</v>
      </c>
      <c r="Q835" s="11" t="s">
        <v>34</v>
      </c>
      <c r="R835" s="11" t="s">
        <v>2011</v>
      </c>
      <c r="S835" s="11" t="s">
        <v>1192</v>
      </c>
      <c r="T835" s="11" t="s">
        <v>29</v>
      </c>
      <c r="U835" s="12">
        <v>40049</v>
      </c>
      <c r="W835" s="11" t="s">
        <v>2012</v>
      </c>
      <c r="X835" s="11" t="s">
        <v>29</v>
      </c>
      <c r="Y835" s="11" t="s">
        <v>29</v>
      </c>
      <c r="AB835" s="11" t="s">
        <v>2000</v>
      </c>
      <c r="AC835" s="11" t="s">
        <v>2004</v>
      </c>
      <c r="AD835" s="11" t="s">
        <v>2005</v>
      </c>
      <c r="AE835" s="11" t="s">
        <v>29</v>
      </c>
      <c r="AF835" s="11" t="s">
        <v>6484</v>
      </c>
      <c r="AG835" s="11" t="s">
        <v>6986</v>
      </c>
      <c r="AH835" s="11" t="s">
        <v>6987</v>
      </c>
      <c r="AI835" s="11" t="s">
        <v>6988</v>
      </c>
      <c r="AJ835" s="11" t="s">
        <v>7075</v>
      </c>
      <c r="AK835" s="11" t="s">
        <v>7076</v>
      </c>
      <c r="AL835" s="11" t="s">
        <v>7142</v>
      </c>
      <c r="AM835" s="11" t="s">
        <v>29</v>
      </c>
      <c r="AN835" s="11" t="s">
        <v>6991</v>
      </c>
      <c r="AO835" s="11" t="s">
        <v>7320</v>
      </c>
      <c r="AP835" s="11" t="s">
        <v>7321</v>
      </c>
      <c r="AQ835" s="11" t="s">
        <v>7319</v>
      </c>
    </row>
    <row r="836" spans="1:43" ht="30" x14ac:dyDescent="0.25">
      <c r="A836" s="10">
        <v>242</v>
      </c>
      <c r="B836" s="10">
        <v>1539</v>
      </c>
      <c r="C836" s="11" t="s">
        <v>6691</v>
      </c>
      <c r="D836" s="11" t="s">
        <v>2001</v>
      </c>
      <c r="E836" s="11" t="s">
        <v>2002</v>
      </c>
      <c r="F836" s="11" t="s">
        <v>773</v>
      </c>
      <c r="G836" s="11" t="s">
        <v>27</v>
      </c>
      <c r="H836" s="11" t="s">
        <v>6692</v>
      </c>
      <c r="I836" s="11" t="s">
        <v>116</v>
      </c>
      <c r="J836" s="11" t="s">
        <v>3476</v>
      </c>
      <c r="K836" s="11" t="s">
        <v>2003</v>
      </c>
      <c r="L836" s="11" t="s">
        <v>51</v>
      </c>
      <c r="M836" s="11" t="s">
        <v>5050</v>
      </c>
      <c r="N836" s="11" t="s">
        <v>4041</v>
      </c>
      <c r="O836" s="11" t="s">
        <v>6483</v>
      </c>
      <c r="P836" s="11" t="s">
        <v>2006</v>
      </c>
      <c r="Q836" s="11" t="s">
        <v>34</v>
      </c>
      <c r="R836" s="11" t="s">
        <v>2007</v>
      </c>
      <c r="S836" s="11" t="s">
        <v>2008</v>
      </c>
      <c r="T836" s="11" t="s">
        <v>128</v>
      </c>
      <c r="U836" s="12">
        <v>39660</v>
      </c>
      <c r="W836" s="11" t="s">
        <v>2009</v>
      </c>
      <c r="X836" s="11" t="s">
        <v>29</v>
      </c>
      <c r="Y836" s="11" t="s">
        <v>29</v>
      </c>
      <c r="AB836" s="11" t="s">
        <v>2000</v>
      </c>
      <c r="AC836" s="11" t="s">
        <v>2004</v>
      </c>
      <c r="AD836" s="11" t="s">
        <v>2005</v>
      </c>
      <c r="AE836" s="11" t="s">
        <v>29</v>
      </c>
      <c r="AF836" s="11" t="s">
        <v>6484</v>
      </c>
      <c r="AG836" s="11" t="s">
        <v>6986</v>
      </c>
      <c r="AH836" s="11" t="s">
        <v>6987</v>
      </c>
      <c r="AI836" s="11" t="s">
        <v>6988</v>
      </c>
      <c r="AJ836" s="11" t="s">
        <v>7075</v>
      </c>
      <c r="AK836" s="11" t="s">
        <v>7076</v>
      </c>
      <c r="AL836" s="11" t="s">
        <v>7142</v>
      </c>
      <c r="AM836" s="11" t="s">
        <v>29</v>
      </c>
      <c r="AN836" s="11" t="s">
        <v>6991</v>
      </c>
      <c r="AO836" s="11" t="s">
        <v>7320</v>
      </c>
      <c r="AP836" s="11" t="s">
        <v>7321</v>
      </c>
      <c r="AQ836" s="11" t="s">
        <v>7319</v>
      </c>
    </row>
    <row r="837" spans="1:43" ht="30" x14ac:dyDescent="0.25">
      <c r="A837" s="10">
        <v>242</v>
      </c>
      <c r="B837" s="10">
        <v>1869</v>
      </c>
      <c r="C837" s="11" t="s">
        <v>6691</v>
      </c>
      <c r="D837" s="11" t="s">
        <v>2001</v>
      </c>
      <c r="E837" s="11" t="s">
        <v>2002</v>
      </c>
      <c r="F837" s="11" t="s">
        <v>773</v>
      </c>
      <c r="G837" s="11" t="s">
        <v>27</v>
      </c>
      <c r="H837" s="11" t="s">
        <v>6692</v>
      </c>
      <c r="I837" s="11" t="s">
        <v>116</v>
      </c>
      <c r="J837" s="11" t="s">
        <v>3476</v>
      </c>
      <c r="K837" s="11" t="s">
        <v>2003</v>
      </c>
      <c r="L837" s="11" t="s">
        <v>51</v>
      </c>
      <c r="M837" s="11" t="s">
        <v>5050</v>
      </c>
      <c r="N837" s="11" t="s">
        <v>4041</v>
      </c>
      <c r="O837" s="11" t="s">
        <v>6483</v>
      </c>
      <c r="P837" s="11" t="s">
        <v>4146</v>
      </c>
      <c r="Q837" s="11" t="s">
        <v>5561</v>
      </c>
      <c r="R837" s="11" t="s">
        <v>4147</v>
      </c>
      <c r="S837" s="11" t="s">
        <v>4148</v>
      </c>
      <c r="T837" s="11" t="s">
        <v>29</v>
      </c>
      <c r="U837" s="12">
        <v>43038</v>
      </c>
      <c r="W837" s="11" t="s">
        <v>4149</v>
      </c>
      <c r="X837" s="11" t="s">
        <v>29</v>
      </c>
      <c r="Y837" s="11" t="s">
        <v>29</v>
      </c>
      <c r="AB837" s="11" t="s">
        <v>2000</v>
      </c>
      <c r="AC837" s="11" t="s">
        <v>2004</v>
      </c>
      <c r="AD837" s="11" t="s">
        <v>2005</v>
      </c>
      <c r="AE837" s="11" t="s">
        <v>29</v>
      </c>
      <c r="AF837" s="11" t="s">
        <v>6484</v>
      </c>
      <c r="AG837" s="11" t="s">
        <v>6986</v>
      </c>
      <c r="AH837" s="11" t="s">
        <v>6987</v>
      </c>
      <c r="AI837" s="11" t="s">
        <v>6988</v>
      </c>
      <c r="AJ837" s="11" t="s">
        <v>7075</v>
      </c>
      <c r="AK837" s="11" t="s">
        <v>7076</v>
      </c>
      <c r="AL837" s="11" t="s">
        <v>7142</v>
      </c>
      <c r="AM837" s="11" t="s">
        <v>29</v>
      </c>
      <c r="AN837" s="11" t="s">
        <v>6991</v>
      </c>
      <c r="AO837" s="11" t="s">
        <v>7320</v>
      </c>
      <c r="AP837" s="11" t="s">
        <v>7321</v>
      </c>
      <c r="AQ837" s="11" t="s">
        <v>7319</v>
      </c>
    </row>
    <row r="838" spans="1:43" ht="30" x14ac:dyDescent="0.25">
      <c r="A838" s="10">
        <v>115</v>
      </c>
      <c r="B838" s="10">
        <v>1156</v>
      </c>
      <c r="C838" s="11" t="s">
        <v>6762</v>
      </c>
      <c r="D838" s="11" t="s">
        <v>94</v>
      </c>
      <c r="E838" s="11" t="s">
        <v>281</v>
      </c>
      <c r="F838" s="11" t="s">
        <v>96</v>
      </c>
      <c r="G838" s="11" t="s">
        <v>27</v>
      </c>
      <c r="H838" s="11" t="s">
        <v>6608</v>
      </c>
      <c r="I838" s="11" t="s">
        <v>97</v>
      </c>
      <c r="J838" s="11" t="s">
        <v>3477</v>
      </c>
      <c r="K838" s="11" t="s">
        <v>282</v>
      </c>
      <c r="L838" s="11" t="s">
        <v>194</v>
      </c>
      <c r="M838" s="11" t="s">
        <v>76</v>
      </c>
      <c r="N838" s="11" t="s">
        <v>3616</v>
      </c>
      <c r="O838" s="11" t="s">
        <v>29</v>
      </c>
      <c r="P838" s="11" t="s">
        <v>285</v>
      </c>
      <c r="Q838" s="11" t="s">
        <v>34</v>
      </c>
      <c r="R838" s="11" t="s">
        <v>286</v>
      </c>
      <c r="S838" s="11" t="s">
        <v>287</v>
      </c>
      <c r="T838" s="11" t="s">
        <v>288</v>
      </c>
      <c r="U838" s="12">
        <v>42548</v>
      </c>
      <c r="W838" s="11" t="s">
        <v>289</v>
      </c>
      <c r="X838" s="11" t="s">
        <v>29</v>
      </c>
      <c r="Y838" s="11" t="s">
        <v>29</v>
      </c>
      <c r="AB838" s="11" t="s">
        <v>280</v>
      </c>
      <c r="AC838" s="11" t="s">
        <v>283</v>
      </c>
      <c r="AD838" s="11" t="s">
        <v>284</v>
      </c>
      <c r="AE838" s="11" t="s">
        <v>5645</v>
      </c>
      <c r="AF838" s="11" t="s">
        <v>5817</v>
      </c>
      <c r="AG838" s="11" t="s">
        <v>6982</v>
      </c>
      <c r="AH838" s="11" t="s">
        <v>6990</v>
      </c>
      <c r="AI838" s="11" t="s">
        <v>7083</v>
      </c>
      <c r="AJ838" s="11" t="s">
        <v>343</v>
      </c>
      <c r="AK838" s="11" t="s">
        <v>7082</v>
      </c>
      <c r="AL838" s="11" t="s">
        <v>7208</v>
      </c>
      <c r="AM838" s="11" t="s">
        <v>29</v>
      </c>
      <c r="AN838" s="11" t="s">
        <v>7661</v>
      </c>
      <c r="AO838" s="11" t="s">
        <v>7311</v>
      </c>
      <c r="AP838" s="11" t="s">
        <v>7309</v>
      </c>
      <c r="AQ838" s="11" t="s">
        <v>7312</v>
      </c>
    </row>
    <row r="839" spans="1:43" ht="30" x14ac:dyDescent="0.25">
      <c r="A839" s="10">
        <v>115</v>
      </c>
      <c r="B839" s="10">
        <v>1036</v>
      </c>
      <c r="C839" s="11" t="s">
        <v>6762</v>
      </c>
      <c r="D839" s="11" t="s">
        <v>94</v>
      </c>
      <c r="E839" s="11" t="s">
        <v>281</v>
      </c>
      <c r="F839" s="11" t="s">
        <v>96</v>
      </c>
      <c r="G839" s="11" t="s">
        <v>27</v>
      </c>
      <c r="H839" s="11" t="s">
        <v>6608</v>
      </c>
      <c r="I839" s="11" t="s">
        <v>97</v>
      </c>
      <c r="J839" s="11" t="s">
        <v>3476</v>
      </c>
      <c r="K839" s="11" t="s">
        <v>282</v>
      </c>
      <c r="L839" s="11" t="s">
        <v>194</v>
      </c>
      <c r="M839" s="11" t="s">
        <v>76</v>
      </c>
      <c r="N839" s="11" t="s">
        <v>3616</v>
      </c>
      <c r="O839" s="11" t="s">
        <v>29</v>
      </c>
      <c r="P839" s="11" t="s">
        <v>333</v>
      </c>
      <c r="Q839" s="11" t="s">
        <v>83</v>
      </c>
      <c r="R839" s="11" t="s">
        <v>334</v>
      </c>
      <c r="S839" s="11" t="s">
        <v>335</v>
      </c>
      <c r="T839" s="11" t="s">
        <v>277</v>
      </c>
      <c r="U839" s="12">
        <v>40399</v>
      </c>
      <c r="W839" s="11" t="s">
        <v>336</v>
      </c>
      <c r="X839" s="11" t="s">
        <v>29</v>
      </c>
      <c r="Y839" s="11" t="s">
        <v>29</v>
      </c>
      <c r="AB839" s="11" t="s">
        <v>280</v>
      </c>
      <c r="AC839" s="11" t="s">
        <v>283</v>
      </c>
      <c r="AD839" s="11" t="s">
        <v>284</v>
      </c>
      <c r="AE839" s="11" t="s">
        <v>5645</v>
      </c>
      <c r="AF839" s="11" t="s">
        <v>5817</v>
      </c>
      <c r="AG839" s="11" t="s">
        <v>6982</v>
      </c>
      <c r="AH839" s="11" t="s">
        <v>6990</v>
      </c>
      <c r="AI839" s="11" t="s">
        <v>7083</v>
      </c>
      <c r="AJ839" s="11" t="s">
        <v>343</v>
      </c>
      <c r="AK839" s="11" t="s">
        <v>7082</v>
      </c>
      <c r="AL839" s="11" t="s">
        <v>7208</v>
      </c>
      <c r="AM839" s="11" t="s">
        <v>29</v>
      </c>
      <c r="AN839" s="11" t="s">
        <v>7661</v>
      </c>
      <c r="AO839" s="11" t="s">
        <v>7311</v>
      </c>
      <c r="AP839" s="11" t="s">
        <v>7309</v>
      </c>
      <c r="AQ839" s="11" t="s">
        <v>7312</v>
      </c>
    </row>
    <row r="840" spans="1:43" ht="30" x14ac:dyDescent="0.25">
      <c r="A840" s="10">
        <v>115</v>
      </c>
      <c r="B840" s="10">
        <v>1038</v>
      </c>
      <c r="C840" s="11" t="s">
        <v>6762</v>
      </c>
      <c r="D840" s="11" t="s">
        <v>94</v>
      </c>
      <c r="E840" s="11" t="s">
        <v>281</v>
      </c>
      <c r="F840" s="11" t="s">
        <v>96</v>
      </c>
      <c r="G840" s="11" t="s">
        <v>27</v>
      </c>
      <c r="H840" s="11" t="s">
        <v>6608</v>
      </c>
      <c r="I840" s="11" t="s">
        <v>97</v>
      </c>
      <c r="J840" s="11" t="s">
        <v>3476</v>
      </c>
      <c r="K840" s="11" t="s">
        <v>282</v>
      </c>
      <c r="L840" s="11" t="s">
        <v>194</v>
      </c>
      <c r="M840" s="11" t="s">
        <v>76</v>
      </c>
      <c r="N840" s="11" t="s">
        <v>3616</v>
      </c>
      <c r="O840" s="11" t="s">
        <v>29</v>
      </c>
      <c r="P840" s="11" t="s">
        <v>267</v>
      </c>
      <c r="Q840" s="11" t="s">
        <v>34</v>
      </c>
      <c r="R840" s="11" t="s">
        <v>201</v>
      </c>
      <c r="S840" s="11" t="s">
        <v>268</v>
      </c>
      <c r="T840" s="11" t="s">
        <v>29</v>
      </c>
      <c r="U840" s="12">
        <v>39814</v>
      </c>
      <c r="W840" s="11" t="s">
        <v>269</v>
      </c>
      <c r="X840" s="11" t="s">
        <v>29</v>
      </c>
      <c r="Y840" s="11" t="s">
        <v>29</v>
      </c>
      <c r="AB840" s="11" t="s">
        <v>280</v>
      </c>
      <c r="AC840" s="11" t="s">
        <v>283</v>
      </c>
      <c r="AD840" s="11" t="s">
        <v>284</v>
      </c>
      <c r="AE840" s="11" t="s">
        <v>5645</v>
      </c>
      <c r="AF840" s="11" t="s">
        <v>5817</v>
      </c>
      <c r="AG840" s="11" t="s">
        <v>6982</v>
      </c>
      <c r="AH840" s="11" t="s">
        <v>6990</v>
      </c>
      <c r="AI840" s="11" t="s">
        <v>7083</v>
      </c>
      <c r="AJ840" s="11" t="s">
        <v>343</v>
      </c>
      <c r="AK840" s="11" t="s">
        <v>7082</v>
      </c>
      <c r="AL840" s="11" t="s">
        <v>7208</v>
      </c>
      <c r="AM840" s="11" t="s">
        <v>29</v>
      </c>
      <c r="AN840" s="11" t="s">
        <v>7661</v>
      </c>
      <c r="AO840" s="11" t="s">
        <v>7311</v>
      </c>
      <c r="AP840" s="11" t="s">
        <v>7309</v>
      </c>
      <c r="AQ840" s="11" t="s">
        <v>7312</v>
      </c>
    </row>
    <row r="841" spans="1:43" ht="30" x14ac:dyDescent="0.25">
      <c r="A841" s="10">
        <v>115</v>
      </c>
      <c r="B841" s="10">
        <v>1165</v>
      </c>
      <c r="C841" s="11" t="s">
        <v>6762</v>
      </c>
      <c r="D841" s="11" t="s">
        <v>94</v>
      </c>
      <c r="E841" s="11" t="s">
        <v>281</v>
      </c>
      <c r="F841" s="11" t="s">
        <v>96</v>
      </c>
      <c r="G841" s="11" t="s">
        <v>27</v>
      </c>
      <c r="H841" s="11" t="s">
        <v>6608</v>
      </c>
      <c r="I841" s="11" t="s">
        <v>97</v>
      </c>
      <c r="J841" s="11" t="s">
        <v>3477</v>
      </c>
      <c r="K841" s="11" t="s">
        <v>282</v>
      </c>
      <c r="L841" s="11" t="s">
        <v>194</v>
      </c>
      <c r="M841" s="11" t="s">
        <v>76</v>
      </c>
      <c r="N841" s="11" t="s">
        <v>3616</v>
      </c>
      <c r="O841" s="11" t="s">
        <v>29</v>
      </c>
      <c r="P841" s="11" t="s">
        <v>323</v>
      </c>
      <c r="Q841" s="11" t="s">
        <v>34</v>
      </c>
      <c r="R841" s="11" t="s">
        <v>324</v>
      </c>
      <c r="S841" s="11" t="s">
        <v>325</v>
      </c>
      <c r="T841" s="11" t="s">
        <v>317</v>
      </c>
      <c r="U841" s="12">
        <v>40301</v>
      </c>
      <c r="W841" s="11" t="s">
        <v>326</v>
      </c>
      <c r="X841" s="11" t="s">
        <v>29</v>
      </c>
      <c r="Y841" s="11" t="s">
        <v>29</v>
      </c>
      <c r="AB841" s="11" t="s">
        <v>280</v>
      </c>
      <c r="AC841" s="11" t="s">
        <v>283</v>
      </c>
      <c r="AD841" s="11" t="s">
        <v>284</v>
      </c>
      <c r="AE841" s="11" t="s">
        <v>5645</v>
      </c>
      <c r="AF841" s="11" t="s">
        <v>5817</v>
      </c>
      <c r="AG841" s="11" t="s">
        <v>6982</v>
      </c>
      <c r="AH841" s="11" t="s">
        <v>6990</v>
      </c>
      <c r="AI841" s="11" t="s">
        <v>7083</v>
      </c>
      <c r="AJ841" s="11" t="s">
        <v>343</v>
      </c>
      <c r="AK841" s="11" t="s">
        <v>7082</v>
      </c>
      <c r="AL841" s="11" t="s">
        <v>7208</v>
      </c>
      <c r="AM841" s="11" t="s">
        <v>29</v>
      </c>
      <c r="AN841" s="11" t="s">
        <v>7661</v>
      </c>
      <c r="AO841" s="11" t="s">
        <v>7311</v>
      </c>
      <c r="AP841" s="11" t="s">
        <v>7309</v>
      </c>
      <c r="AQ841" s="11" t="s">
        <v>7312</v>
      </c>
    </row>
    <row r="842" spans="1:43" ht="30" x14ac:dyDescent="0.25">
      <c r="A842" s="10">
        <v>115</v>
      </c>
      <c r="B842" s="10">
        <v>1164</v>
      </c>
      <c r="C842" s="11" t="s">
        <v>6762</v>
      </c>
      <c r="D842" s="11" t="s">
        <v>94</v>
      </c>
      <c r="E842" s="11" t="s">
        <v>281</v>
      </c>
      <c r="F842" s="11" t="s">
        <v>96</v>
      </c>
      <c r="G842" s="11" t="s">
        <v>27</v>
      </c>
      <c r="H842" s="11" t="s">
        <v>6608</v>
      </c>
      <c r="I842" s="11" t="s">
        <v>97</v>
      </c>
      <c r="J842" s="11" t="s">
        <v>3477</v>
      </c>
      <c r="K842" s="11" t="s">
        <v>282</v>
      </c>
      <c r="L842" s="11" t="s">
        <v>194</v>
      </c>
      <c r="M842" s="11" t="s">
        <v>76</v>
      </c>
      <c r="N842" s="11" t="s">
        <v>3616</v>
      </c>
      <c r="O842" s="11" t="s">
        <v>29</v>
      </c>
      <c r="P842" s="11" t="s">
        <v>319</v>
      </c>
      <c r="Q842" s="11" t="s">
        <v>34</v>
      </c>
      <c r="R842" s="11" t="s">
        <v>320</v>
      </c>
      <c r="S842" s="11" t="s">
        <v>321</v>
      </c>
      <c r="T842" s="11" t="s">
        <v>91</v>
      </c>
      <c r="U842" s="12">
        <v>39995</v>
      </c>
      <c r="W842" s="11" t="s">
        <v>322</v>
      </c>
      <c r="X842" s="11" t="s">
        <v>29</v>
      </c>
      <c r="Y842" s="11" t="s">
        <v>29</v>
      </c>
      <c r="AB842" s="11" t="s">
        <v>280</v>
      </c>
      <c r="AC842" s="11" t="s">
        <v>283</v>
      </c>
      <c r="AD842" s="11" t="s">
        <v>284</v>
      </c>
      <c r="AE842" s="11" t="s">
        <v>5645</v>
      </c>
      <c r="AF842" s="11" t="s">
        <v>5817</v>
      </c>
      <c r="AG842" s="11" t="s">
        <v>6982</v>
      </c>
      <c r="AH842" s="11" t="s">
        <v>6990</v>
      </c>
      <c r="AI842" s="11" t="s">
        <v>7083</v>
      </c>
      <c r="AJ842" s="11" t="s">
        <v>343</v>
      </c>
      <c r="AK842" s="11" t="s">
        <v>7082</v>
      </c>
      <c r="AL842" s="11" t="s">
        <v>7208</v>
      </c>
      <c r="AM842" s="11" t="s">
        <v>29</v>
      </c>
      <c r="AN842" s="11" t="s">
        <v>7661</v>
      </c>
      <c r="AO842" s="11" t="s">
        <v>7311</v>
      </c>
      <c r="AP842" s="11" t="s">
        <v>7309</v>
      </c>
      <c r="AQ842" s="11" t="s">
        <v>7312</v>
      </c>
    </row>
    <row r="843" spans="1:43" ht="30" x14ac:dyDescent="0.25">
      <c r="A843" s="10">
        <v>115</v>
      </c>
      <c r="B843" s="10">
        <v>1163</v>
      </c>
      <c r="C843" s="11" t="s">
        <v>6762</v>
      </c>
      <c r="D843" s="11" t="s">
        <v>94</v>
      </c>
      <c r="E843" s="11" t="s">
        <v>281</v>
      </c>
      <c r="F843" s="11" t="s">
        <v>96</v>
      </c>
      <c r="G843" s="11" t="s">
        <v>27</v>
      </c>
      <c r="H843" s="11" t="s">
        <v>6608</v>
      </c>
      <c r="I843" s="11" t="s">
        <v>97</v>
      </c>
      <c r="J843" s="11" t="s">
        <v>3477</v>
      </c>
      <c r="K843" s="11" t="s">
        <v>282</v>
      </c>
      <c r="L843" s="11" t="s">
        <v>194</v>
      </c>
      <c r="M843" s="11" t="s">
        <v>76</v>
      </c>
      <c r="N843" s="11" t="s">
        <v>3616</v>
      </c>
      <c r="O843" s="11" t="s">
        <v>29</v>
      </c>
      <c r="P843" s="11" t="s">
        <v>314</v>
      </c>
      <c r="Q843" s="11" t="s">
        <v>5561</v>
      </c>
      <c r="R843" s="11" t="s">
        <v>315</v>
      </c>
      <c r="S843" s="11" t="s">
        <v>316</v>
      </c>
      <c r="T843" s="11" t="s">
        <v>317</v>
      </c>
      <c r="U843" s="12">
        <v>40301</v>
      </c>
      <c r="W843" s="11" t="s">
        <v>318</v>
      </c>
      <c r="X843" s="11" t="s">
        <v>29</v>
      </c>
      <c r="Y843" s="11" t="s">
        <v>29</v>
      </c>
      <c r="AB843" s="11" t="s">
        <v>280</v>
      </c>
      <c r="AC843" s="11" t="s">
        <v>283</v>
      </c>
      <c r="AD843" s="11" t="s">
        <v>284</v>
      </c>
      <c r="AE843" s="11" t="s">
        <v>5645</v>
      </c>
      <c r="AF843" s="11" t="s">
        <v>5817</v>
      </c>
      <c r="AG843" s="11" t="s">
        <v>6982</v>
      </c>
      <c r="AH843" s="11" t="s">
        <v>6990</v>
      </c>
      <c r="AI843" s="11" t="s">
        <v>7083</v>
      </c>
      <c r="AJ843" s="11" t="s">
        <v>343</v>
      </c>
      <c r="AK843" s="11" t="s">
        <v>7082</v>
      </c>
      <c r="AL843" s="11" t="s">
        <v>7208</v>
      </c>
      <c r="AM843" s="11" t="s">
        <v>29</v>
      </c>
      <c r="AN843" s="11" t="s">
        <v>7661</v>
      </c>
      <c r="AO843" s="11" t="s">
        <v>7311</v>
      </c>
      <c r="AP843" s="11" t="s">
        <v>7309</v>
      </c>
      <c r="AQ843" s="11" t="s">
        <v>7312</v>
      </c>
    </row>
    <row r="844" spans="1:43" ht="30" x14ac:dyDescent="0.25">
      <c r="A844" s="10">
        <v>115</v>
      </c>
      <c r="B844" s="10">
        <v>1162</v>
      </c>
      <c r="C844" s="11" t="s">
        <v>6762</v>
      </c>
      <c r="D844" s="11" t="s">
        <v>94</v>
      </c>
      <c r="E844" s="11" t="s">
        <v>281</v>
      </c>
      <c r="F844" s="11" t="s">
        <v>96</v>
      </c>
      <c r="G844" s="11" t="s">
        <v>27</v>
      </c>
      <c r="H844" s="11" t="s">
        <v>6608</v>
      </c>
      <c r="I844" s="11" t="s">
        <v>97</v>
      </c>
      <c r="J844" s="11" t="s">
        <v>3476</v>
      </c>
      <c r="K844" s="11" t="s">
        <v>282</v>
      </c>
      <c r="L844" s="11" t="s">
        <v>194</v>
      </c>
      <c r="M844" s="11" t="s">
        <v>76</v>
      </c>
      <c r="N844" s="11" t="s">
        <v>3616</v>
      </c>
      <c r="O844" s="11" t="s">
        <v>29</v>
      </c>
      <c r="P844" s="11" t="s">
        <v>309</v>
      </c>
      <c r="Q844" s="11" t="s">
        <v>5561</v>
      </c>
      <c r="R844" s="11" t="s">
        <v>310</v>
      </c>
      <c r="S844" s="11" t="s">
        <v>311</v>
      </c>
      <c r="T844" s="11" t="s">
        <v>312</v>
      </c>
      <c r="U844" s="12">
        <v>42429</v>
      </c>
      <c r="W844" s="11" t="s">
        <v>313</v>
      </c>
      <c r="X844" s="11" t="s">
        <v>29</v>
      </c>
      <c r="Y844" s="11" t="s">
        <v>29</v>
      </c>
      <c r="AB844" s="11" t="s">
        <v>280</v>
      </c>
      <c r="AC844" s="11" t="s">
        <v>283</v>
      </c>
      <c r="AD844" s="11" t="s">
        <v>284</v>
      </c>
      <c r="AE844" s="11" t="s">
        <v>5645</v>
      </c>
      <c r="AF844" s="11" t="s">
        <v>5817</v>
      </c>
      <c r="AG844" s="11" t="s">
        <v>6982</v>
      </c>
      <c r="AH844" s="11" t="s">
        <v>6990</v>
      </c>
      <c r="AI844" s="11" t="s">
        <v>7083</v>
      </c>
      <c r="AJ844" s="11" t="s">
        <v>343</v>
      </c>
      <c r="AK844" s="11" t="s">
        <v>7082</v>
      </c>
      <c r="AL844" s="11" t="s">
        <v>7208</v>
      </c>
      <c r="AM844" s="11" t="s">
        <v>29</v>
      </c>
      <c r="AN844" s="11" t="s">
        <v>7661</v>
      </c>
      <c r="AO844" s="11" t="s">
        <v>7311</v>
      </c>
      <c r="AP844" s="11" t="s">
        <v>7309</v>
      </c>
      <c r="AQ844" s="11" t="s">
        <v>7312</v>
      </c>
    </row>
    <row r="845" spans="1:43" ht="30" x14ac:dyDescent="0.25">
      <c r="A845" s="10">
        <v>115</v>
      </c>
      <c r="B845" s="10">
        <v>1161</v>
      </c>
      <c r="C845" s="11" t="s">
        <v>6762</v>
      </c>
      <c r="D845" s="11" t="s">
        <v>94</v>
      </c>
      <c r="E845" s="11" t="s">
        <v>281</v>
      </c>
      <c r="F845" s="11" t="s">
        <v>96</v>
      </c>
      <c r="G845" s="11" t="s">
        <v>27</v>
      </c>
      <c r="H845" s="11" t="s">
        <v>6608</v>
      </c>
      <c r="I845" s="11" t="s">
        <v>97</v>
      </c>
      <c r="J845" s="11" t="s">
        <v>3477</v>
      </c>
      <c r="K845" s="11" t="s">
        <v>282</v>
      </c>
      <c r="L845" s="11" t="s">
        <v>194</v>
      </c>
      <c r="M845" s="11" t="s">
        <v>76</v>
      </c>
      <c r="N845" s="11" t="s">
        <v>3616</v>
      </c>
      <c r="O845" s="11" t="s">
        <v>29</v>
      </c>
      <c r="P845" s="11" t="s">
        <v>304</v>
      </c>
      <c r="Q845" s="11" t="s">
        <v>5561</v>
      </c>
      <c r="R845" s="11" t="s">
        <v>305</v>
      </c>
      <c r="S845" s="11" t="s">
        <v>306</v>
      </c>
      <c r="T845" s="11" t="s">
        <v>307</v>
      </c>
      <c r="U845" s="12">
        <v>41106</v>
      </c>
      <c r="W845" s="11" t="s">
        <v>308</v>
      </c>
      <c r="X845" s="11" t="s">
        <v>29</v>
      </c>
      <c r="Y845" s="11" t="s">
        <v>29</v>
      </c>
      <c r="AB845" s="11" t="s">
        <v>280</v>
      </c>
      <c r="AC845" s="11" t="s">
        <v>283</v>
      </c>
      <c r="AD845" s="11" t="s">
        <v>284</v>
      </c>
      <c r="AE845" s="11" t="s">
        <v>5645</v>
      </c>
      <c r="AF845" s="11" t="s">
        <v>5817</v>
      </c>
      <c r="AG845" s="11" t="s">
        <v>6982</v>
      </c>
      <c r="AH845" s="11" t="s">
        <v>6990</v>
      </c>
      <c r="AI845" s="11" t="s">
        <v>7083</v>
      </c>
      <c r="AJ845" s="11" t="s">
        <v>343</v>
      </c>
      <c r="AK845" s="11" t="s">
        <v>7082</v>
      </c>
      <c r="AL845" s="11" t="s">
        <v>7208</v>
      </c>
      <c r="AM845" s="11" t="s">
        <v>29</v>
      </c>
      <c r="AN845" s="11" t="s">
        <v>7661</v>
      </c>
      <c r="AO845" s="11" t="s">
        <v>7311</v>
      </c>
      <c r="AP845" s="11" t="s">
        <v>7309</v>
      </c>
      <c r="AQ845" s="11" t="s">
        <v>7312</v>
      </c>
    </row>
    <row r="846" spans="1:43" ht="30" x14ac:dyDescent="0.25">
      <c r="A846" s="10">
        <v>115</v>
      </c>
      <c r="B846" s="10">
        <v>1160</v>
      </c>
      <c r="C846" s="11" t="s">
        <v>6762</v>
      </c>
      <c r="D846" s="11" t="s">
        <v>94</v>
      </c>
      <c r="E846" s="11" t="s">
        <v>281</v>
      </c>
      <c r="F846" s="11" t="s">
        <v>96</v>
      </c>
      <c r="G846" s="11" t="s">
        <v>27</v>
      </c>
      <c r="H846" s="11" t="s">
        <v>6608</v>
      </c>
      <c r="I846" s="11" t="s">
        <v>97</v>
      </c>
      <c r="J846" s="11" t="s">
        <v>3477</v>
      </c>
      <c r="K846" s="11" t="s">
        <v>282</v>
      </c>
      <c r="L846" s="11" t="s">
        <v>194</v>
      </c>
      <c r="M846" s="11" t="s">
        <v>76</v>
      </c>
      <c r="N846" s="11" t="s">
        <v>3616</v>
      </c>
      <c r="O846" s="11" t="s">
        <v>29</v>
      </c>
      <c r="P846" s="11" t="s">
        <v>299</v>
      </c>
      <c r="Q846" s="11" t="s">
        <v>5561</v>
      </c>
      <c r="R846" s="11" t="s">
        <v>300</v>
      </c>
      <c r="S846" s="11" t="s">
        <v>301</v>
      </c>
      <c r="T846" s="11" t="s">
        <v>302</v>
      </c>
      <c r="U846" s="12">
        <v>41827</v>
      </c>
      <c r="W846" s="11" t="s">
        <v>303</v>
      </c>
      <c r="X846" s="11" t="s">
        <v>29</v>
      </c>
      <c r="Y846" s="11" t="s">
        <v>29</v>
      </c>
      <c r="AB846" s="11" t="s">
        <v>280</v>
      </c>
      <c r="AC846" s="11" t="s">
        <v>283</v>
      </c>
      <c r="AD846" s="11" t="s">
        <v>284</v>
      </c>
      <c r="AE846" s="11" t="s">
        <v>5645</v>
      </c>
      <c r="AF846" s="11" t="s">
        <v>5817</v>
      </c>
      <c r="AG846" s="11" t="s">
        <v>6982</v>
      </c>
      <c r="AH846" s="11" t="s">
        <v>6990</v>
      </c>
      <c r="AI846" s="11" t="s">
        <v>7083</v>
      </c>
      <c r="AJ846" s="11" t="s">
        <v>343</v>
      </c>
      <c r="AK846" s="11" t="s">
        <v>7082</v>
      </c>
      <c r="AL846" s="11" t="s">
        <v>7208</v>
      </c>
      <c r="AM846" s="11" t="s">
        <v>29</v>
      </c>
      <c r="AN846" s="11" t="s">
        <v>7661</v>
      </c>
      <c r="AO846" s="11" t="s">
        <v>7311</v>
      </c>
      <c r="AP846" s="11" t="s">
        <v>7309</v>
      </c>
      <c r="AQ846" s="11" t="s">
        <v>7312</v>
      </c>
    </row>
    <row r="847" spans="1:43" ht="30" x14ac:dyDescent="0.25">
      <c r="A847" s="10">
        <v>115</v>
      </c>
      <c r="B847" s="10">
        <v>1153</v>
      </c>
      <c r="C847" s="11" t="s">
        <v>6762</v>
      </c>
      <c r="D847" s="11" t="s">
        <v>94</v>
      </c>
      <c r="E847" s="11" t="s">
        <v>281</v>
      </c>
      <c r="F847" s="11" t="s">
        <v>96</v>
      </c>
      <c r="G847" s="11" t="s">
        <v>27</v>
      </c>
      <c r="H847" s="11" t="s">
        <v>6608</v>
      </c>
      <c r="I847" s="11" t="s">
        <v>97</v>
      </c>
      <c r="J847" s="11" t="s">
        <v>3477</v>
      </c>
      <c r="K847" s="11" t="s">
        <v>282</v>
      </c>
      <c r="L847" s="11" t="s">
        <v>194</v>
      </c>
      <c r="M847" s="11" t="s">
        <v>76</v>
      </c>
      <c r="N847" s="11" t="s">
        <v>3616</v>
      </c>
      <c r="O847" s="11" t="s">
        <v>29</v>
      </c>
      <c r="P847" s="11" t="s">
        <v>3478</v>
      </c>
      <c r="Q847" s="11" t="s">
        <v>83</v>
      </c>
      <c r="R847" s="11" t="s">
        <v>215</v>
      </c>
      <c r="S847" s="11" t="s">
        <v>3479</v>
      </c>
      <c r="T847" s="11" t="s">
        <v>29</v>
      </c>
      <c r="U847" s="12">
        <v>42744</v>
      </c>
      <c r="W847" s="11" t="s">
        <v>3480</v>
      </c>
      <c r="X847" s="11" t="s">
        <v>29</v>
      </c>
      <c r="Y847" s="11" t="s">
        <v>29</v>
      </c>
      <c r="AB847" s="11" t="s">
        <v>280</v>
      </c>
      <c r="AC847" s="11" t="s">
        <v>283</v>
      </c>
      <c r="AD847" s="11" t="s">
        <v>284</v>
      </c>
      <c r="AE847" s="11" t="s">
        <v>5645</v>
      </c>
      <c r="AF847" s="11" t="s">
        <v>5817</v>
      </c>
      <c r="AG847" s="11" t="s">
        <v>6982</v>
      </c>
      <c r="AH847" s="11" t="s">
        <v>6990</v>
      </c>
      <c r="AI847" s="11" t="s">
        <v>7083</v>
      </c>
      <c r="AJ847" s="11" t="s">
        <v>343</v>
      </c>
      <c r="AK847" s="11" t="s">
        <v>7082</v>
      </c>
      <c r="AL847" s="11" t="s">
        <v>7208</v>
      </c>
      <c r="AM847" s="11" t="s">
        <v>29</v>
      </c>
      <c r="AN847" s="11" t="s">
        <v>7661</v>
      </c>
      <c r="AO847" s="11" t="s">
        <v>7311</v>
      </c>
      <c r="AP847" s="11" t="s">
        <v>7309</v>
      </c>
      <c r="AQ847" s="11" t="s">
        <v>7312</v>
      </c>
    </row>
    <row r="848" spans="1:43" ht="30" x14ac:dyDescent="0.25">
      <c r="A848" s="10">
        <v>115</v>
      </c>
      <c r="B848" s="10">
        <v>1157</v>
      </c>
      <c r="C848" s="11" t="s">
        <v>6762</v>
      </c>
      <c r="D848" s="11" t="s">
        <v>94</v>
      </c>
      <c r="E848" s="11" t="s">
        <v>281</v>
      </c>
      <c r="F848" s="11" t="s">
        <v>96</v>
      </c>
      <c r="G848" s="11" t="s">
        <v>27</v>
      </c>
      <c r="H848" s="11" t="s">
        <v>6608</v>
      </c>
      <c r="I848" s="11" t="s">
        <v>97</v>
      </c>
      <c r="J848" s="11" t="s">
        <v>3476</v>
      </c>
      <c r="K848" s="11" t="s">
        <v>282</v>
      </c>
      <c r="L848" s="11" t="s">
        <v>194</v>
      </c>
      <c r="M848" s="11" t="s">
        <v>76</v>
      </c>
      <c r="N848" s="11" t="s">
        <v>3616</v>
      </c>
      <c r="O848" s="11" t="s">
        <v>29</v>
      </c>
      <c r="P848" s="11" t="s">
        <v>290</v>
      </c>
      <c r="Q848" s="11" t="s">
        <v>5561</v>
      </c>
      <c r="R848" s="11" t="s">
        <v>291</v>
      </c>
      <c r="S848" s="11" t="s">
        <v>292</v>
      </c>
      <c r="T848" s="11" t="s">
        <v>29</v>
      </c>
      <c r="U848" s="12">
        <v>41316</v>
      </c>
      <c r="W848" s="11" t="s">
        <v>293</v>
      </c>
      <c r="X848" s="11" t="s">
        <v>29</v>
      </c>
      <c r="Y848" s="11" t="s">
        <v>29</v>
      </c>
      <c r="AB848" s="11" t="s">
        <v>280</v>
      </c>
      <c r="AC848" s="11" t="s">
        <v>283</v>
      </c>
      <c r="AD848" s="11" t="s">
        <v>284</v>
      </c>
      <c r="AE848" s="11" t="s">
        <v>5645</v>
      </c>
      <c r="AF848" s="11" t="s">
        <v>5817</v>
      </c>
      <c r="AG848" s="11" t="s">
        <v>6982</v>
      </c>
      <c r="AH848" s="11" t="s">
        <v>6990</v>
      </c>
      <c r="AI848" s="11" t="s">
        <v>7083</v>
      </c>
      <c r="AJ848" s="11" t="s">
        <v>343</v>
      </c>
      <c r="AK848" s="11" t="s">
        <v>7082</v>
      </c>
      <c r="AL848" s="11" t="s">
        <v>7208</v>
      </c>
      <c r="AM848" s="11" t="s">
        <v>29</v>
      </c>
      <c r="AN848" s="11" t="s">
        <v>7661</v>
      </c>
      <c r="AO848" s="11" t="s">
        <v>7311</v>
      </c>
      <c r="AP848" s="11" t="s">
        <v>7309</v>
      </c>
      <c r="AQ848" s="11" t="s">
        <v>7312</v>
      </c>
    </row>
    <row r="849" spans="1:43" ht="30" x14ac:dyDescent="0.25">
      <c r="A849" s="10">
        <v>115</v>
      </c>
      <c r="B849" s="10">
        <v>1154</v>
      </c>
      <c r="C849" s="11" t="s">
        <v>6762</v>
      </c>
      <c r="D849" s="11" t="s">
        <v>94</v>
      </c>
      <c r="E849" s="11" t="s">
        <v>281</v>
      </c>
      <c r="F849" s="11" t="s">
        <v>96</v>
      </c>
      <c r="G849" s="11" t="s">
        <v>27</v>
      </c>
      <c r="H849" s="11" t="s">
        <v>6608</v>
      </c>
      <c r="I849" s="11" t="s">
        <v>97</v>
      </c>
      <c r="J849" s="11" t="s">
        <v>3477</v>
      </c>
      <c r="K849" s="11" t="s">
        <v>282</v>
      </c>
      <c r="L849" s="11" t="s">
        <v>194</v>
      </c>
      <c r="M849" s="11" t="s">
        <v>76</v>
      </c>
      <c r="N849" s="11" t="s">
        <v>3616</v>
      </c>
      <c r="O849" s="11" t="s">
        <v>29</v>
      </c>
      <c r="P849" s="11" t="s">
        <v>3481</v>
      </c>
      <c r="Q849" s="11" t="s">
        <v>5561</v>
      </c>
      <c r="R849" s="11" t="s">
        <v>3482</v>
      </c>
      <c r="S849" s="11" t="s">
        <v>3483</v>
      </c>
      <c r="T849" s="11" t="s">
        <v>29</v>
      </c>
      <c r="U849" s="12">
        <v>42758</v>
      </c>
      <c r="W849" s="11" t="s">
        <v>3484</v>
      </c>
      <c r="X849" s="11" t="s">
        <v>29</v>
      </c>
      <c r="Y849" s="11" t="s">
        <v>29</v>
      </c>
      <c r="AB849" s="11" t="s">
        <v>280</v>
      </c>
      <c r="AC849" s="11" t="s">
        <v>283</v>
      </c>
      <c r="AD849" s="11" t="s">
        <v>284</v>
      </c>
      <c r="AE849" s="11" t="s">
        <v>5645</v>
      </c>
      <c r="AF849" s="11" t="s">
        <v>5817</v>
      </c>
      <c r="AG849" s="11" t="s">
        <v>6982</v>
      </c>
      <c r="AH849" s="11" t="s">
        <v>6990</v>
      </c>
      <c r="AI849" s="11" t="s">
        <v>7083</v>
      </c>
      <c r="AJ849" s="11" t="s">
        <v>343</v>
      </c>
      <c r="AK849" s="11" t="s">
        <v>7082</v>
      </c>
      <c r="AL849" s="11" t="s">
        <v>7208</v>
      </c>
      <c r="AM849" s="11" t="s">
        <v>29</v>
      </c>
      <c r="AN849" s="11" t="s">
        <v>7661</v>
      </c>
      <c r="AO849" s="11" t="s">
        <v>7311</v>
      </c>
      <c r="AP849" s="11" t="s">
        <v>7309</v>
      </c>
      <c r="AQ849" s="11" t="s">
        <v>7312</v>
      </c>
    </row>
    <row r="850" spans="1:43" ht="30" x14ac:dyDescent="0.25">
      <c r="A850" s="10">
        <v>115</v>
      </c>
      <c r="B850" s="10">
        <v>1158</v>
      </c>
      <c r="C850" s="11" t="s">
        <v>6762</v>
      </c>
      <c r="D850" s="11" t="s">
        <v>94</v>
      </c>
      <c r="E850" s="11" t="s">
        <v>281</v>
      </c>
      <c r="F850" s="11" t="s">
        <v>96</v>
      </c>
      <c r="G850" s="11" t="s">
        <v>27</v>
      </c>
      <c r="H850" s="11" t="s">
        <v>6608</v>
      </c>
      <c r="I850" s="11" t="s">
        <v>97</v>
      </c>
      <c r="J850" s="11" t="s">
        <v>3477</v>
      </c>
      <c r="K850" s="11" t="s">
        <v>282</v>
      </c>
      <c r="L850" s="11" t="s">
        <v>194</v>
      </c>
      <c r="M850" s="11" t="s">
        <v>76</v>
      </c>
      <c r="N850" s="11" t="s">
        <v>3616</v>
      </c>
      <c r="O850" s="11" t="s">
        <v>29</v>
      </c>
      <c r="P850" s="11" t="s">
        <v>294</v>
      </c>
      <c r="Q850" s="11" t="s">
        <v>5561</v>
      </c>
      <c r="R850" s="11" t="s">
        <v>295</v>
      </c>
      <c r="S850" s="11" t="s">
        <v>296</v>
      </c>
      <c r="T850" s="11" t="s">
        <v>297</v>
      </c>
      <c r="U850" s="12">
        <v>42095</v>
      </c>
      <c r="W850" s="11" t="s">
        <v>298</v>
      </c>
      <c r="X850" s="11" t="s">
        <v>29</v>
      </c>
      <c r="Y850" s="11" t="s">
        <v>29</v>
      </c>
      <c r="AB850" s="11" t="s">
        <v>280</v>
      </c>
      <c r="AC850" s="11" t="s">
        <v>283</v>
      </c>
      <c r="AD850" s="11" t="s">
        <v>284</v>
      </c>
      <c r="AE850" s="11" t="s">
        <v>5645</v>
      </c>
      <c r="AF850" s="11" t="s">
        <v>5817</v>
      </c>
      <c r="AG850" s="11" t="s">
        <v>6982</v>
      </c>
      <c r="AH850" s="11" t="s">
        <v>6990</v>
      </c>
      <c r="AI850" s="11" t="s">
        <v>7083</v>
      </c>
      <c r="AJ850" s="11" t="s">
        <v>343</v>
      </c>
      <c r="AK850" s="11" t="s">
        <v>7082</v>
      </c>
      <c r="AL850" s="11" t="s">
        <v>7208</v>
      </c>
      <c r="AM850" s="11" t="s">
        <v>29</v>
      </c>
      <c r="AN850" s="11" t="s">
        <v>7661</v>
      </c>
      <c r="AO850" s="11" t="s">
        <v>7311</v>
      </c>
      <c r="AP850" s="11" t="s">
        <v>7309</v>
      </c>
      <c r="AQ850" s="11" t="s">
        <v>7312</v>
      </c>
    </row>
    <row r="851" spans="1:43" ht="30" x14ac:dyDescent="0.25">
      <c r="A851" s="10">
        <v>115</v>
      </c>
      <c r="B851" s="10">
        <v>2272</v>
      </c>
      <c r="C851" s="11" t="s">
        <v>6762</v>
      </c>
      <c r="D851" s="11" t="s">
        <v>94</v>
      </c>
      <c r="E851" s="11" t="s">
        <v>281</v>
      </c>
      <c r="F851" s="11" t="s">
        <v>96</v>
      </c>
      <c r="G851" s="11" t="s">
        <v>27</v>
      </c>
      <c r="H851" s="11" t="s">
        <v>6608</v>
      </c>
      <c r="I851" s="11" t="s">
        <v>97</v>
      </c>
      <c r="J851" s="11" t="s">
        <v>3477</v>
      </c>
      <c r="K851" s="11" t="s">
        <v>282</v>
      </c>
      <c r="L851" s="11" t="s">
        <v>194</v>
      </c>
      <c r="M851" s="11" t="s">
        <v>76</v>
      </c>
      <c r="N851" s="11" t="s">
        <v>3616</v>
      </c>
      <c r="O851" s="11" t="s">
        <v>29</v>
      </c>
      <c r="P851" s="11" t="s">
        <v>7623</v>
      </c>
      <c r="Q851" s="11" t="s">
        <v>34</v>
      </c>
      <c r="R851" s="11" t="s">
        <v>7624</v>
      </c>
      <c r="S851" s="11" t="s">
        <v>7625</v>
      </c>
      <c r="T851" s="11" t="s">
        <v>317</v>
      </c>
      <c r="U851" s="12">
        <v>43668</v>
      </c>
      <c r="W851" s="11" t="s">
        <v>7692</v>
      </c>
      <c r="X851" s="11" t="s">
        <v>29</v>
      </c>
      <c r="Y851" s="11" t="s">
        <v>29</v>
      </c>
      <c r="AB851" s="11" t="s">
        <v>280</v>
      </c>
      <c r="AC851" s="11" t="s">
        <v>283</v>
      </c>
      <c r="AD851" s="11" t="s">
        <v>284</v>
      </c>
      <c r="AE851" s="11" t="s">
        <v>5645</v>
      </c>
      <c r="AF851" s="11" t="s">
        <v>5817</v>
      </c>
      <c r="AG851" s="11" t="s">
        <v>6982</v>
      </c>
      <c r="AH851" s="11" t="s">
        <v>6990</v>
      </c>
      <c r="AI851" s="11" t="s">
        <v>7083</v>
      </c>
      <c r="AJ851" s="11" t="s">
        <v>343</v>
      </c>
      <c r="AK851" s="11" t="s">
        <v>7082</v>
      </c>
      <c r="AL851" s="11" t="s">
        <v>7208</v>
      </c>
      <c r="AM851" s="11" t="s">
        <v>29</v>
      </c>
      <c r="AN851" s="11" t="s">
        <v>7661</v>
      </c>
      <c r="AO851" s="11" t="s">
        <v>7311</v>
      </c>
      <c r="AP851" s="11" t="s">
        <v>7309</v>
      </c>
      <c r="AQ851" s="11" t="s">
        <v>7312</v>
      </c>
    </row>
    <row r="852" spans="1:43" ht="30" x14ac:dyDescent="0.25">
      <c r="A852" s="10">
        <v>115</v>
      </c>
      <c r="B852" s="10">
        <v>1991</v>
      </c>
      <c r="C852" s="11" t="s">
        <v>6762</v>
      </c>
      <c r="D852" s="11" t="s">
        <v>94</v>
      </c>
      <c r="E852" s="11" t="s">
        <v>281</v>
      </c>
      <c r="F852" s="11" t="s">
        <v>96</v>
      </c>
      <c r="G852" s="11" t="s">
        <v>27</v>
      </c>
      <c r="H852" s="11" t="s">
        <v>6608</v>
      </c>
      <c r="I852" s="11" t="s">
        <v>97</v>
      </c>
      <c r="J852" s="11" t="s">
        <v>3477</v>
      </c>
      <c r="K852" s="11" t="s">
        <v>282</v>
      </c>
      <c r="L852" s="11" t="s">
        <v>194</v>
      </c>
      <c r="M852" s="11" t="s">
        <v>76</v>
      </c>
      <c r="N852" s="11" t="s">
        <v>3616</v>
      </c>
      <c r="O852" s="11" t="s">
        <v>29</v>
      </c>
      <c r="P852" s="11" t="s">
        <v>4819</v>
      </c>
      <c r="Q852" s="11" t="s">
        <v>5561</v>
      </c>
      <c r="R852" s="11" t="s">
        <v>4820</v>
      </c>
      <c r="S852" s="11" t="s">
        <v>4821</v>
      </c>
      <c r="T852" s="11" t="s">
        <v>29</v>
      </c>
      <c r="U852" s="12">
        <v>43292</v>
      </c>
      <c r="W852" s="11" t="s">
        <v>4822</v>
      </c>
      <c r="X852" s="11" t="s">
        <v>29</v>
      </c>
      <c r="Y852" s="11" t="s">
        <v>29</v>
      </c>
      <c r="AB852" s="11" t="s">
        <v>280</v>
      </c>
      <c r="AC852" s="11" t="s">
        <v>283</v>
      </c>
      <c r="AD852" s="11" t="s">
        <v>284</v>
      </c>
      <c r="AE852" s="11" t="s">
        <v>5645</v>
      </c>
      <c r="AF852" s="11" t="s">
        <v>5817</v>
      </c>
      <c r="AG852" s="11" t="s">
        <v>6982</v>
      </c>
      <c r="AH852" s="11" t="s">
        <v>6990</v>
      </c>
      <c r="AI852" s="11" t="s">
        <v>7083</v>
      </c>
      <c r="AJ852" s="11" t="s">
        <v>343</v>
      </c>
      <c r="AK852" s="11" t="s">
        <v>7082</v>
      </c>
      <c r="AL852" s="11" t="s">
        <v>7208</v>
      </c>
      <c r="AM852" s="11" t="s">
        <v>29</v>
      </c>
      <c r="AN852" s="11" t="s">
        <v>7661</v>
      </c>
      <c r="AO852" s="11" t="s">
        <v>7311</v>
      </c>
      <c r="AP852" s="11" t="s">
        <v>7309</v>
      </c>
      <c r="AQ852" s="11" t="s">
        <v>7312</v>
      </c>
    </row>
    <row r="853" spans="1:43" ht="30" x14ac:dyDescent="0.25">
      <c r="A853" s="10">
        <v>234</v>
      </c>
      <c r="B853" s="10">
        <v>1712</v>
      </c>
      <c r="C853" s="11" t="s">
        <v>6686</v>
      </c>
      <c r="D853" s="11" t="s">
        <v>7004</v>
      </c>
      <c r="E853" s="11" t="s">
        <v>1915</v>
      </c>
      <c r="F853" s="11" t="s">
        <v>146</v>
      </c>
      <c r="G853" s="11" t="s">
        <v>27</v>
      </c>
      <c r="H853" s="11" t="s">
        <v>6610</v>
      </c>
      <c r="I853" s="11" t="s">
        <v>97</v>
      </c>
      <c r="J853" s="11" t="s">
        <v>3476</v>
      </c>
      <c r="K853" s="11" t="s">
        <v>1916</v>
      </c>
      <c r="L853" s="11" t="s">
        <v>1919</v>
      </c>
      <c r="M853" s="11" t="s">
        <v>32</v>
      </c>
      <c r="N853" s="11" t="s">
        <v>7385</v>
      </c>
      <c r="O853" s="11" t="s">
        <v>5543</v>
      </c>
      <c r="P853" s="11" t="s">
        <v>2598</v>
      </c>
      <c r="Q853" s="11" t="s">
        <v>5561</v>
      </c>
      <c r="R853" s="11" t="s">
        <v>1991</v>
      </c>
      <c r="S853" s="11" t="s">
        <v>2599</v>
      </c>
      <c r="T853" s="11" t="s">
        <v>1818</v>
      </c>
      <c r="U853" s="12">
        <v>42247</v>
      </c>
      <c r="V853">
        <v>43594</v>
      </c>
      <c r="W853" s="11" t="s">
        <v>2600</v>
      </c>
      <c r="X853" s="11" t="s">
        <v>29</v>
      </c>
      <c r="Y853" s="11" t="s">
        <v>29</v>
      </c>
      <c r="AB853" s="11" t="s">
        <v>4352</v>
      </c>
      <c r="AC853" s="11" t="s">
        <v>1917</v>
      </c>
      <c r="AD853" s="11" t="s">
        <v>1918</v>
      </c>
      <c r="AE853" s="11" t="s">
        <v>3640</v>
      </c>
      <c r="AF853" s="11" t="s">
        <v>5756</v>
      </c>
      <c r="AG853" s="11" t="s">
        <v>6984</v>
      </c>
      <c r="AH853" s="11" t="s">
        <v>6975</v>
      </c>
      <c r="AI853" s="11" t="s">
        <v>6976</v>
      </c>
      <c r="AJ853" s="11" t="s">
        <v>7081</v>
      </c>
      <c r="AK853" s="11" t="s">
        <v>7082</v>
      </c>
      <c r="AL853" s="11" t="s">
        <v>7137</v>
      </c>
      <c r="AM853" s="11" t="s">
        <v>29</v>
      </c>
      <c r="AN853" s="11" t="s">
        <v>6977</v>
      </c>
      <c r="AO853" s="11" t="s">
        <v>7326</v>
      </c>
      <c r="AP853" s="11" t="s">
        <v>7316</v>
      </c>
      <c r="AQ853" s="11" t="s">
        <v>7327</v>
      </c>
    </row>
    <row r="854" spans="1:43" ht="30" x14ac:dyDescent="0.25">
      <c r="A854" s="10">
        <v>234</v>
      </c>
      <c r="B854" s="10">
        <v>1521</v>
      </c>
      <c r="C854" s="11" t="s">
        <v>6686</v>
      </c>
      <c r="D854" s="11" t="s">
        <v>7004</v>
      </c>
      <c r="E854" s="11" t="s">
        <v>1915</v>
      </c>
      <c r="F854" s="11" t="s">
        <v>146</v>
      </c>
      <c r="G854" s="11" t="s">
        <v>27</v>
      </c>
      <c r="H854" s="11" t="s">
        <v>6610</v>
      </c>
      <c r="I854" s="11" t="s">
        <v>97</v>
      </c>
      <c r="J854" s="11" t="s">
        <v>3477</v>
      </c>
      <c r="K854" s="11" t="s">
        <v>1916</v>
      </c>
      <c r="L854" s="11" t="s">
        <v>1919</v>
      </c>
      <c r="M854" s="11" t="s">
        <v>32</v>
      </c>
      <c r="N854" s="11" t="s">
        <v>7385</v>
      </c>
      <c r="O854" s="11" t="s">
        <v>5543</v>
      </c>
      <c r="P854" s="11" t="s">
        <v>1920</v>
      </c>
      <c r="Q854" s="11" t="s">
        <v>34</v>
      </c>
      <c r="R854" s="11" t="s">
        <v>1921</v>
      </c>
      <c r="S854" s="11" t="s">
        <v>1922</v>
      </c>
      <c r="T854" s="11" t="s">
        <v>29</v>
      </c>
      <c r="U854" s="12">
        <v>42016</v>
      </c>
      <c r="V854">
        <v>43602</v>
      </c>
      <c r="W854" s="11" t="s">
        <v>1923</v>
      </c>
      <c r="X854" s="11" t="s">
        <v>29</v>
      </c>
      <c r="Y854" s="11" t="s">
        <v>29</v>
      </c>
      <c r="AB854" s="11" t="s">
        <v>4352</v>
      </c>
      <c r="AC854" s="11" t="s">
        <v>1917</v>
      </c>
      <c r="AD854" s="11" t="s">
        <v>1918</v>
      </c>
      <c r="AE854" s="11" t="s">
        <v>3640</v>
      </c>
      <c r="AF854" s="11" t="s">
        <v>5756</v>
      </c>
      <c r="AG854" s="11" t="s">
        <v>6984</v>
      </c>
      <c r="AH854" s="11" t="s">
        <v>6975</v>
      </c>
      <c r="AI854" s="11" t="s">
        <v>6976</v>
      </c>
      <c r="AJ854" s="11" t="s">
        <v>7081</v>
      </c>
      <c r="AK854" s="11" t="s">
        <v>7082</v>
      </c>
      <c r="AL854" s="11" t="s">
        <v>7137</v>
      </c>
      <c r="AM854" s="11" t="s">
        <v>29</v>
      </c>
      <c r="AN854" s="11" t="s">
        <v>6977</v>
      </c>
      <c r="AO854" s="11" t="s">
        <v>7326</v>
      </c>
      <c r="AP854" s="11" t="s">
        <v>7316</v>
      </c>
      <c r="AQ854" s="11" t="s">
        <v>7327</v>
      </c>
    </row>
    <row r="855" spans="1:43" ht="30" x14ac:dyDescent="0.25">
      <c r="A855" s="10">
        <v>234</v>
      </c>
      <c r="B855" s="10">
        <v>1706</v>
      </c>
      <c r="C855" s="11" t="s">
        <v>6686</v>
      </c>
      <c r="D855" s="11" t="s">
        <v>7004</v>
      </c>
      <c r="E855" s="11" t="s">
        <v>1915</v>
      </c>
      <c r="F855" s="11" t="s">
        <v>146</v>
      </c>
      <c r="G855" s="11" t="s">
        <v>27</v>
      </c>
      <c r="H855" s="11" t="s">
        <v>6610</v>
      </c>
      <c r="I855" s="11" t="s">
        <v>97</v>
      </c>
      <c r="J855" s="11" t="s">
        <v>3476</v>
      </c>
      <c r="K855" s="11" t="s">
        <v>1916</v>
      </c>
      <c r="L855" s="11" t="s">
        <v>1919</v>
      </c>
      <c r="M855" s="11" t="s">
        <v>32</v>
      </c>
      <c r="N855" s="11" t="s">
        <v>7385</v>
      </c>
      <c r="O855" s="11" t="s">
        <v>5543</v>
      </c>
      <c r="P855" s="11" t="s">
        <v>2588</v>
      </c>
      <c r="Q855" s="11" t="s">
        <v>5561</v>
      </c>
      <c r="R855" s="11" t="s">
        <v>406</v>
      </c>
      <c r="S855" s="11" t="s">
        <v>2589</v>
      </c>
      <c r="T855" s="11" t="s">
        <v>155</v>
      </c>
      <c r="U855" s="12">
        <v>42001</v>
      </c>
      <c r="W855" s="11" t="s">
        <v>2590</v>
      </c>
      <c r="X855" s="11" t="s">
        <v>29</v>
      </c>
      <c r="Y855" s="11" t="s">
        <v>29</v>
      </c>
      <c r="AB855" s="11" t="s">
        <v>4352</v>
      </c>
      <c r="AC855" s="11" t="s">
        <v>1917</v>
      </c>
      <c r="AD855" s="11" t="s">
        <v>1918</v>
      </c>
      <c r="AE855" s="11" t="s">
        <v>3640</v>
      </c>
      <c r="AF855" s="11" t="s">
        <v>5756</v>
      </c>
      <c r="AG855" s="11" t="s">
        <v>6984</v>
      </c>
      <c r="AH855" s="11" t="s">
        <v>6975</v>
      </c>
      <c r="AI855" s="11" t="s">
        <v>6976</v>
      </c>
      <c r="AJ855" s="11" t="s">
        <v>7081</v>
      </c>
      <c r="AK855" s="11" t="s">
        <v>7082</v>
      </c>
      <c r="AL855" s="11" t="s">
        <v>7137</v>
      </c>
      <c r="AM855" s="11" t="s">
        <v>29</v>
      </c>
      <c r="AN855" s="11" t="s">
        <v>6977</v>
      </c>
      <c r="AO855" s="11" t="s">
        <v>7326</v>
      </c>
      <c r="AP855" s="11" t="s">
        <v>7316</v>
      </c>
      <c r="AQ855" s="11" t="s">
        <v>7327</v>
      </c>
    </row>
    <row r="856" spans="1:43" ht="30" x14ac:dyDescent="0.25">
      <c r="A856" s="10">
        <v>234</v>
      </c>
      <c r="B856" s="10">
        <v>1707</v>
      </c>
      <c r="C856" s="11" t="s">
        <v>6686</v>
      </c>
      <c r="D856" s="11" t="s">
        <v>7004</v>
      </c>
      <c r="E856" s="11" t="s">
        <v>1915</v>
      </c>
      <c r="F856" s="11" t="s">
        <v>146</v>
      </c>
      <c r="G856" s="11" t="s">
        <v>27</v>
      </c>
      <c r="H856" s="11" t="s">
        <v>6610</v>
      </c>
      <c r="I856" s="11" t="s">
        <v>97</v>
      </c>
      <c r="J856" s="11" t="s">
        <v>3476</v>
      </c>
      <c r="K856" s="11" t="s">
        <v>1916</v>
      </c>
      <c r="L856" s="11" t="s">
        <v>1919</v>
      </c>
      <c r="M856" s="11" t="s">
        <v>32</v>
      </c>
      <c r="N856" s="11" t="s">
        <v>7385</v>
      </c>
      <c r="O856" s="11" t="s">
        <v>5543</v>
      </c>
      <c r="P856" s="11" t="s">
        <v>2591</v>
      </c>
      <c r="Q856" s="11" t="s">
        <v>5561</v>
      </c>
      <c r="R856" s="11" t="s">
        <v>1622</v>
      </c>
      <c r="S856" s="11" t="s">
        <v>2592</v>
      </c>
      <c r="T856" s="11" t="s">
        <v>91</v>
      </c>
      <c r="U856" s="12">
        <v>40609</v>
      </c>
      <c r="W856" s="11" t="s">
        <v>2593</v>
      </c>
      <c r="X856" s="11" t="s">
        <v>29</v>
      </c>
      <c r="Y856" s="11" t="s">
        <v>29</v>
      </c>
      <c r="AB856" s="11" t="s">
        <v>4352</v>
      </c>
      <c r="AC856" s="11" t="s">
        <v>1917</v>
      </c>
      <c r="AD856" s="11" t="s">
        <v>1918</v>
      </c>
      <c r="AE856" s="11" t="s">
        <v>3640</v>
      </c>
      <c r="AF856" s="11" t="s">
        <v>5756</v>
      </c>
      <c r="AG856" s="11" t="s">
        <v>6984</v>
      </c>
      <c r="AH856" s="11" t="s">
        <v>6975</v>
      </c>
      <c r="AI856" s="11" t="s">
        <v>6976</v>
      </c>
      <c r="AJ856" s="11" t="s">
        <v>7081</v>
      </c>
      <c r="AK856" s="11" t="s">
        <v>7082</v>
      </c>
      <c r="AL856" s="11" t="s">
        <v>7137</v>
      </c>
      <c r="AM856" s="11" t="s">
        <v>29</v>
      </c>
      <c r="AN856" s="11" t="s">
        <v>6977</v>
      </c>
      <c r="AO856" s="11" t="s">
        <v>7326</v>
      </c>
      <c r="AP856" s="11" t="s">
        <v>7316</v>
      </c>
      <c r="AQ856" s="11" t="s">
        <v>7327</v>
      </c>
    </row>
    <row r="857" spans="1:43" ht="30" x14ac:dyDescent="0.25">
      <c r="A857" s="10">
        <v>234</v>
      </c>
      <c r="B857" s="10">
        <v>1709</v>
      </c>
      <c r="C857" s="11" t="s">
        <v>6686</v>
      </c>
      <c r="D857" s="11" t="s">
        <v>7004</v>
      </c>
      <c r="E857" s="11" t="s">
        <v>1915</v>
      </c>
      <c r="F857" s="11" t="s">
        <v>146</v>
      </c>
      <c r="G857" s="11" t="s">
        <v>27</v>
      </c>
      <c r="H857" s="11" t="s">
        <v>6610</v>
      </c>
      <c r="I857" s="11" t="s">
        <v>97</v>
      </c>
      <c r="J857" s="11" t="s">
        <v>3476</v>
      </c>
      <c r="K857" s="11" t="s">
        <v>1916</v>
      </c>
      <c r="L857" s="11" t="s">
        <v>1919</v>
      </c>
      <c r="M857" s="11" t="s">
        <v>32</v>
      </c>
      <c r="N857" s="11" t="s">
        <v>7385</v>
      </c>
      <c r="O857" s="11" t="s">
        <v>5543</v>
      </c>
      <c r="P857" s="11" t="s">
        <v>2594</v>
      </c>
      <c r="Q857" s="11" t="s">
        <v>34</v>
      </c>
      <c r="R857" s="11" t="s">
        <v>2595</v>
      </c>
      <c r="S857" s="11" t="s">
        <v>201</v>
      </c>
      <c r="T857" s="11" t="s">
        <v>29</v>
      </c>
      <c r="U857" s="12">
        <v>41505</v>
      </c>
      <c r="V857">
        <v>43585</v>
      </c>
      <c r="W857" s="11" t="s">
        <v>2596</v>
      </c>
      <c r="X857" s="11" t="s">
        <v>29</v>
      </c>
      <c r="Y857" s="11" t="s">
        <v>29</v>
      </c>
      <c r="AB857" s="11" t="s">
        <v>4352</v>
      </c>
      <c r="AC857" s="11" t="s">
        <v>1917</v>
      </c>
      <c r="AD857" s="11" t="s">
        <v>1918</v>
      </c>
      <c r="AE857" s="11" t="s">
        <v>3640</v>
      </c>
      <c r="AF857" s="11" t="s">
        <v>5756</v>
      </c>
      <c r="AG857" s="11" t="s">
        <v>6984</v>
      </c>
      <c r="AH857" s="11" t="s">
        <v>6975</v>
      </c>
      <c r="AI857" s="11" t="s">
        <v>6976</v>
      </c>
      <c r="AJ857" s="11" t="s">
        <v>7081</v>
      </c>
      <c r="AK857" s="11" t="s">
        <v>7082</v>
      </c>
      <c r="AL857" s="11" t="s">
        <v>7137</v>
      </c>
      <c r="AM857" s="11" t="s">
        <v>29</v>
      </c>
      <c r="AN857" s="11" t="s">
        <v>6977</v>
      </c>
      <c r="AO857" s="11" t="s">
        <v>7326</v>
      </c>
      <c r="AP857" s="11" t="s">
        <v>7316</v>
      </c>
      <c r="AQ857" s="11" t="s">
        <v>7327</v>
      </c>
    </row>
    <row r="858" spans="1:43" ht="30" x14ac:dyDescent="0.25">
      <c r="A858" s="10">
        <v>234</v>
      </c>
      <c r="B858" s="10">
        <v>1761</v>
      </c>
      <c r="C858" s="11" t="s">
        <v>6686</v>
      </c>
      <c r="D858" s="11" t="s">
        <v>7004</v>
      </c>
      <c r="E858" s="11" t="s">
        <v>1915</v>
      </c>
      <c r="F858" s="11" t="s">
        <v>146</v>
      </c>
      <c r="G858" s="11" t="s">
        <v>27</v>
      </c>
      <c r="H858" s="11" t="s">
        <v>6610</v>
      </c>
      <c r="I858" s="11" t="s">
        <v>97</v>
      </c>
      <c r="J858" s="11" t="s">
        <v>3472</v>
      </c>
      <c r="K858" s="11" t="s">
        <v>1916</v>
      </c>
      <c r="L858" s="11" t="s">
        <v>1919</v>
      </c>
      <c r="M858" s="11" t="s">
        <v>32</v>
      </c>
      <c r="N858" s="11" t="s">
        <v>7385</v>
      </c>
      <c r="O858" s="11" t="s">
        <v>5543</v>
      </c>
      <c r="P858" s="11" t="s">
        <v>3689</v>
      </c>
      <c r="Q858" s="11" t="s">
        <v>34</v>
      </c>
      <c r="R858" s="11" t="s">
        <v>3690</v>
      </c>
      <c r="S858" s="11" t="s">
        <v>3691</v>
      </c>
      <c r="T858" s="11" t="s">
        <v>29</v>
      </c>
      <c r="U858" s="12">
        <v>42772</v>
      </c>
      <c r="W858" s="11" t="s">
        <v>3692</v>
      </c>
      <c r="X858" s="11" t="s">
        <v>29</v>
      </c>
      <c r="Y858" s="11" t="s">
        <v>29</v>
      </c>
      <c r="AB858" s="11" t="s">
        <v>4352</v>
      </c>
      <c r="AC858" s="11" t="s">
        <v>1917</v>
      </c>
      <c r="AD858" s="11" t="s">
        <v>1918</v>
      </c>
      <c r="AE858" s="11" t="s">
        <v>3640</v>
      </c>
      <c r="AF858" s="11" t="s">
        <v>5756</v>
      </c>
      <c r="AG858" s="11" t="s">
        <v>6984</v>
      </c>
      <c r="AH858" s="11" t="s">
        <v>6975</v>
      </c>
      <c r="AI858" s="11" t="s">
        <v>6976</v>
      </c>
      <c r="AJ858" s="11" t="s">
        <v>7081</v>
      </c>
      <c r="AK858" s="11" t="s">
        <v>7082</v>
      </c>
      <c r="AL858" s="11" t="s">
        <v>7137</v>
      </c>
      <c r="AM858" s="11" t="s">
        <v>29</v>
      </c>
      <c r="AN858" s="11" t="s">
        <v>6977</v>
      </c>
      <c r="AO858" s="11" t="s">
        <v>7326</v>
      </c>
      <c r="AP858" s="11" t="s">
        <v>7316</v>
      </c>
      <c r="AQ858" s="11" t="s">
        <v>7327</v>
      </c>
    </row>
    <row r="859" spans="1:43" ht="30" x14ac:dyDescent="0.25">
      <c r="A859" s="10">
        <v>294</v>
      </c>
      <c r="B859" s="10">
        <v>1761</v>
      </c>
      <c r="C859" s="11" t="s">
        <v>6686</v>
      </c>
      <c r="D859" s="11" t="s">
        <v>3667</v>
      </c>
      <c r="E859" s="11" t="s">
        <v>1998</v>
      </c>
      <c r="F859" s="11" t="s">
        <v>163</v>
      </c>
      <c r="G859" s="11" t="s">
        <v>27</v>
      </c>
      <c r="H859" s="11" t="s">
        <v>6606</v>
      </c>
      <c r="I859" s="11" t="s">
        <v>97</v>
      </c>
      <c r="J859" s="11" t="s">
        <v>3472</v>
      </c>
      <c r="K859" s="11" t="s">
        <v>3767</v>
      </c>
      <c r="L859" s="11" t="s">
        <v>1919</v>
      </c>
      <c r="M859" s="11" t="s">
        <v>32</v>
      </c>
      <c r="N859" s="11" t="s">
        <v>7385</v>
      </c>
      <c r="O859" s="11" t="s">
        <v>5543</v>
      </c>
      <c r="P859" s="11" t="s">
        <v>3689</v>
      </c>
      <c r="Q859" s="11" t="s">
        <v>34</v>
      </c>
      <c r="R859" s="11" t="s">
        <v>3690</v>
      </c>
      <c r="S859" s="11" t="s">
        <v>3691</v>
      </c>
      <c r="T859" s="11" t="s">
        <v>29</v>
      </c>
      <c r="U859" s="12">
        <v>42772</v>
      </c>
      <c r="W859" s="11" t="s">
        <v>3692</v>
      </c>
      <c r="X859" s="11" t="s">
        <v>29</v>
      </c>
      <c r="Y859" s="11" t="s">
        <v>29</v>
      </c>
      <c r="Z859">
        <v>42772</v>
      </c>
      <c r="AB859" s="11" t="s">
        <v>4358</v>
      </c>
      <c r="AC859" s="11" t="s">
        <v>3668</v>
      </c>
      <c r="AD859" s="11" t="s">
        <v>29</v>
      </c>
      <c r="AE859" s="11" t="s">
        <v>3640</v>
      </c>
      <c r="AF859" s="11" t="s">
        <v>5820</v>
      </c>
      <c r="AG859" s="11" t="s">
        <v>6980</v>
      </c>
      <c r="AH859" s="11" t="s">
        <v>6975</v>
      </c>
      <c r="AI859" s="11" t="s">
        <v>6976</v>
      </c>
      <c r="AJ859" s="11" t="s">
        <v>7081</v>
      </c>
      <c r="AK859" s="11" t="s">
        <v>7082</v>
      </c>
      <c r="AL859" s="11" t="s">
        <v>7211</v>
      </c>
      <c r="AM859" s="11" t="s">
        <v>29</v>
      </c>
      <c r="AN859" s="11" t="s">
        <v>6977</v>
      </c>
      <c r="AO859" s="11" t="s">
        <v>7326</v>
      </c>
      <c r="AP859" s="11" t="s">
        <v>7316</v>
      </c>
      <c r="AQ859" s="11" t="s">
        <v>7327</v>
      </c>
    </row>
    <row r="860" spans="1:43" ht="30" x14ac:dyDescent="0.25">
      <c r="A860" s="10">
        <v>352</v>
      </c>
      <c r="B860" s="10">
        <v>2058</v>
      </c>
      <c r="C860" s="11" t="s">
        <v>6867</v>
      </c>
      <c r="D860" s="11" t="s">
        <v>189</v>
      </c>
      <c r="E860" s="11" t="s">
        <v>5158</v>
      </c>
      <c r="F860" s="11" t="s">
        <v>96</v>
      </c>
      <c r="G860" s="11" t="s">
        <v>27</v>
      </c>
      <c r="H860" s="11" t="s">
        <v>6608</v>
      </c>
      <c r="I860" s="11" t="s">
        <v>97</v>
      </c>
      <c r="J860" s="11" t="s">
        <v>5159</v>
      </c>
      <c r="K860" s="11" t="s">
        <v>5160</v>
      </c>
      <c r="L860" s="11" t="s">
        <v>5159</v>
      </c>
      <c r="M860" s="11" t="s">
        <v>5162</v>
      </c>
      <c r="N860" s="11" t="s">
        <v>5163</v>
      </c>
      <c r="O860" s="11" t="s">
        <v>343</v>
      </c>
      <c r="P860" s="11" t="s">
        <v>5177</v>
      </c>
      <c r="Q860" s="11" t="s">
        <v>34</v>
      </c>
      <c r="R860" s="11" t="s">
        <v>5178</v>
      </c>
      <c r="S860" s="11" t="s">
        <v>3907</v>
      </c>
      <c r="T860" s="11" t="s">
        <v>29</v>
      </c>
      <c r="U860" s="12">
        <v>42186</v>
      </c>
      <c r="W860" s="11" t="s">
        <v>5528</v>
      </c>
      <c r="X860" s="11" t="s">
        <v>29</v>
      </c>
      <c r="Y860" s="11" t="s">
        <v>29</v>
      </c>
      <c r="Z860">
        <v>42793</v>
      </c>
      <c r="AB860" s="11" t="s">
        <v>5175</v>
      </c>
      <c r="AC860" s="11" t="s">
        <v>5176</v>
      </c>
      <c r="AD860" s="11" t="s">
        <v>29</v>
      </c>
      <c r="AE860" s="11" t="s">
        <v>29</v>
      </c>
      <c r="AF860" s="11" t="s">
        <v>6512</v>
      </c>
      <c r="AG860" s="11" t="s">
        <v>6982</v>
      </c>
      <c r="AH860" s="11" t="s">
        <v>6998</v>
      </c>
      <c r="AI860" s="11" t="s">
        <v>6983</v>
      </c>
      <c r="AJ860" s="11" t="s">
        <v>343</v>
      </c>
      <c r="AK860" s="11" t="s">
        <v>7076</v>
      </c>
      <c r="AL860" s="11" t="s">
        <v>7294</v>
      </c>
      <c r="AM860" s="11" t="s">
        <v>29</v>
      </c>
      <c r="AN860" s="11" t="s">
        <v>7693</v>
      </c>
      <c r="AO860" s="11" t="s">
        <v>7330</v>
      </c>
      <c r="AP860" s="11" t="s">
        <v>29</v>
      </c>
      <c r="AQ860" s="11" t="s">
        <v>7334</v>
      </c>
    </row>
    <row r="861" spans="1:43" ht="30" x14ac:dyDescent="0.25">
      <c r="A861" s="10">
        <v>109</v>
      </c>
      <c r="B861" s="10">
        <v>1134</v>
      </c>
      <c r="C861" s="11" t="s">
        <v>6775</v>
      </c>
      <c r="D861" s="11" t="s">
        <v>176</v>
      </c>
      <c r="E861" s="11" t="s">
        <v>177</v>
      </c>
      <c r="F861" s="11" t="s">
        <v>178</v>
      </c>
      <c r="G861" s="11" t="s">
        <v>27</v>
      </c>
      <c r="H861" s="11" t="s">
        <v>6671</v>
      </c>
      <c r="I861" s="11" t="s">
        <v>97</v>
      </c>
      <c r="J861" s="11" t="s">
        <v>3476</v>
      </c>
      <c r="K861" s="11" t="s">
        <v>179</v>
      </c>
      <c r="L861" s="11" t="s">
        <v>182</v>
      </c>
      <c r="M861" s="11" t="s">
        <v>120</v>
      </c>
      <c r="N861" s="11" t="s">
        <v>7390</v>
      </c>
      <c r="O861" s="11" t="s">
        <v>3615</v>
      </c>
      <c r="P861" s="11" t="s">
        <v>183</v>
      </c>
      <c r="Q861" s="11" t="s">
        <v>34</v>
      </c>
      <c r="R861" s="11" t="s">
        <v>184</v>
      </c>
      <c r="S861" s="11" t="s">
        <v>185</v>
      </c>
      <c r="T861" s="11" t="s">
        <v>186</v>
      </c>
      <c r="U861" s="12">
        <v>39845</v>
      </c>
      <c r="W861" s="11" t="s">
        <v>187</v>
      </c>
      <c r="X861" s="11" t="s">
        <v>29</v>
      </c>
      <c r="Y861" s="11" t="s">
        <v>29</v>
      </c>
      <c r="AB861" s="11" t="s">
        <v>175</v>
      </c>
      <c r="AC861" s="11" t="s">
        <v>180</v>
      </c>
      <c r="AD861" s="11" t="s">
        <v>181</v>
      </c>
      <c r="AE861" s="11" t="s">
        <v>29</v>
      </c>
      <c r="AF861" s="11" t="s">
        <v>5829</v>
      </c>
      <c r="AG861" s="11" t="s">
        <v>6978</v>
      </c>
      <c r="AH861" s="11" t="s">
        <v>6990</v>
      </c>
      <c r="AI861" s="11" t="s">
        <v>7083</v>
      </c>
      <c r="AJ861" s="11" t="s">
        <v>343</v>
      </c>
      <c r="AK861" s="11" t="s">
        <v>7076</v>
      </c>
      <c r="AL861" s="11" t="s">
        <v>7221</v>
      </c>
      <c r="AM861" s="11" t="s">
        <v>29</v>
      </c>
      <c r="AN861" s="11" t="s">
        <v>7656</v>
      </c>
      <c r="AO861" s="11" t="s">
        <v>7308</v>
      </c>
      <c r="AP861" s="11" t="s">
        <v>7318</v>
      </c>
      <c r="AQ861" s="11" t="s">
        <v>7310</v>
      </c>
    </row>
    <row r="862" spans="1:43" ht="75" x14ac:dyDescent="0.25">
      <c r="A862" s="10">
        <v>353</v>
      </c>
      <c r="B862" s="10">
        <v>2061</v>
      </c>
      <c r="C862" s="11" t="s">
        <v>6864</v>
      </c>
      <c r="D862" s="11" t="s">
        <v>189</v>
      </c>
      <c r="E862" s="11" t="s">
        <v>5158</v>
      </c>
      <c r="F862" s="11" t="s">
        <v>96</v>
      </c>
      <c r="G862" s="11" t="s">
        <v>27</v>
      </c>
      <c r="H862" s="11" t="s">
        <v>6608</v>
      </c>
      <c r="I862" s="11" t="s">
        <v>97</v>
      </c>
      <c r="J862" s="11" t="s">
        <v>5159</v>
      </c>
      <c r="K862" s="11" t="s">
        <v>5160</v>
      </c>
      <c r="L862" s="11" t="s">
        <v>5159</v>
      </c>
      <c r="M862" s="11" t="s">
        <v>5162</v>
      </c>
      <c r="N862" s="11" t="s">
        <v>5163</v>
      </c>
      <c r="O862" s="11" t="s">
        <v>343</v>
      </c>
      <c r="P862" s="11" t="s">
        <v>5189</v>
      </c>
      <c r="Q862" s="11" t="s">
        <v>5561</v>
      </c>
      <c r="R862" s="11" t="s">
        <v>5190</v>
      </c>
      <c r="S862" s="11" t="s">
        <v>5191</v>
      </c>
      <c r="T862" s="11" t="s">
        <v>29</v>
      </c>
      <c r="U862" s="12"/>
      <c r="W862" s="11" t="s">
        <v>5527</v>
      </c>
      <c r="X862" s="11" t="s">
        <v>29</v>
      </c>
      <c r="Y862" s="11" t="s">
        <v>29</v>
      </c>
      <c r="Z862">
        <v>42793</v>
      </c>
      <c r="AB862" s="11" t="s">
        <v>5597</v>
      </c>
      <c r="AC862" s="11" t="s">
        <v>5161</v>
      </c>
      <c r="AD862" s="11" t="s">
        <v>29</v>
      </c>
      <c r="AE862" s="11" t="s">
        <v>29</v>
      </c>
      <c r="AF862" s="11" t="s">
        <v>6512</v>
      </c>
      <c r="AG862" s="11" t="s">
        <v>6982</v>
      </c>
      <c r="AH862" s="11" t="s">
        <v>6998</v>
      </c>
      <c r="AI862" s="11" t="s">
        <v>6983</v>
      </c>
      <c r="AJ862" s="11" t="s">
        <v>343</v>
      </c>
      <c r="AK862" s="11" t="s">
        <v>7076</v>
      </c>
      <c r="AL862" s="11" t="s">
        <v>7294</v>
      </c>
      <c r="AM862" s="11" t="s">
        <v>29</v>
      </c>
      <c r="AN862" s="11" t="s">
        <v>7693</v>
      </c>
      <c r="AO862" s="11" t="s">
        <v>7330</v>
      </c>
      <c r="AP862" s="11" t="s">
        <v>29</v>
      </c>
      <c r="AQ862" s="11" t="s">
        <v>7334</v>
      </c>
    </row>
    <row r="863" spans="1:43" ht="75" x14ac:dyDescent="0.25">
      <c r="A863" s="10">
        <v>353</v>
      </c>
      <c r="B863" s="10">
        <v>2065</v>
      </c>
      <c r="C863" s="11" t="s">
        <v>6864</v>
      </c>
      <c r="D863" s="11" t="s">
        <v>189</v>
      </c>
      <c r="E863" s="11" t="s">
        <v>5158</v>
      </c>
      <c r="F863" s="11" t="s">
        <v>96</v>
      </c>
      <c r="G863" s="11" t="s">
        <v>27</v>
      </c>
      <c r="H863" s="11" t="s">
        <v>6608</v>
      </c>
      <c r="I863" s="11" t="s">
        <v>97</v>
      </c>
      <c r="J863" s="11" t="s">
        <v>5159</v>
      </c>
      <c r="K863" s="11" t="s">
        <v>5160</v>
      </c>
      <c r="L863" s="11" t="s">
        <v>5159</v>
      </c>
      <c r="M863" s="11" t="s">
        <v>5162</v>
      </c>
      <c r="N863" s="11" t="s">
        <v>5163</v>
      </c>
      <c r="O863" s="11" t="s">
        <v>343</v>
      </c>
      <c r="P863" s="11" t="s">
        <v>5197</v>
      </c>
      <c r="Q863" s="11" t="s">
        <v>34</v>
      </c>
      <c r="R863" s="11" t="s">
        <v>5198</v>
      </c>
      <c r="S863" s="11" t="s">
        <v>5199</v>
      </c>
      <c r="T863" s="11" t="s">
        <v>29</v>
      </c>
      <c r="U863" s="12">
        <v>35065</v>
      </c>
      <c r="W863" s="11" t="s">
        <v>5504</v>
      </c>
      <c r="X863" s="11" t="s">
        <v>29</v>
      </c>
      <c r="Y863" s="11" t="s">
        <v>29</v>
      </c>
      <c r="Z863">
        <v>42793</v>
      </c>
      <c r="AB863" s="11" t="s">
        <v>5597</v>
      </c>
      <c r="AC863" s="11" t="s">
        <v>5161</v>
      </c>
      <c r="AD863" s="11" t="s">
        <v>29</v>
      </c>
      <c r="AE863" s="11" t="s">
        <v>29</v>
      </c>
      <c r="AF863" s="11" t="s">
        <v>6512</v>
      </c>
      <c r="AG863" s="11" t="s">
        <v>6982</v>
      </c>
      <c r="AH863" s="11" t="s">
        <v>6998</v>
      </c>
      <c r="AI863" s="11" t="s">
        <v>6983</v>
      </c>
      <c r="AJ863" s="11" t="s">
        <v>343</v>
      </c>
      <c r="AK863" s="11" t="s">
        <v>7076</v>
      </c>
      <c r="AL863" s="11" t="s">
        <v>7294</v>
      </c>
      <c r="AM863" s="11" t="s">
        <v>29</v>
      </c>
      <c r="AN863" s="11" t="s">
        <v>7693</v>
      </c>
      <c r="AO863" s="11" t="s">
        <v>7330</v>
      </c>
      <c r="AP863" s="11" t="s">
        <v>29</v>
      </c>
      <c r="AQ863" s="11" t="s">
        <v>7334</v>
      </c>
    </row>
    <row r="864" spans="1:43" ht="75" x14ac:dyDescent="0.25">
      <c r="A864" s="10">
        <v>353</v>
      </c>
      <c r="B864" s="10">
        <v>2066</v>
      </c>
      <c r="C864" s="11" t="s">
        <v>6864</v>
      </c>
      <c r="D864" s="11" t="s">
        <v>189</v>
      </c>
      <c r="E864" s="11" t="s">
        <v>5158</v>
      </c>
      <c r="F864" s="11" t="s">
        <v>96</v>
      </c>
      <c r="G864" s="11" t="s">
        <v>27</v>
      </c>
      <c r="H864" s="11" t="s">
        <v>6608</v>
      </c>
      <c r="I864" s="11" t="s">
        <v>97</v>
      </c>
      <c r="J864" s="11" t="s">
        <v>5159</v>
      </c>
      <c r="K864" s="11" t="s">
        <v>5160</v>
      </c>
      <c r="L864" s="11" t="s">
        <v>5159</v>
      </c>
      <c r="M864" s="11" t="s">
        <v>5162</v>
      </c>
      <c r="N864" s="11" t="s">
        <v>5163</v>
      </c>
      <c r="O864" s="11" t="s">
        <v>343</v>
      </c>
      <c r="P864" s="11" t="s">
        <v>5200</v>
      </c>
      <c r="Q864" s="11" t="s">
        <v>34</v>
      </c>
      <c r="R864" s="11" t="s">
        <v>5201</v>
      </c>
      <c r="S864" s="11" t="s">
        <v>5202</v>
      </c>
      <c r="T864" s="11" t="s">
        <v>29</v>
      </c>
      <c r="U864" s="12">
        <v>38113</v>
      </c>
      <c r="W864" s="11" t="s">
        <v>5485</v>
      </c>
      <c r="X864" s="11" t="s">
        <v>29</v>
      </c>
      <c r="Y864" s="11" t="s">
        <v>29</v>
      </c>
      <c r="Z864">
        <v>42793</v>
      </c>
      <c r="AB864" s="11" t="s">
        <v>5597</v>
      </c>
      <c r="AC864" s="11" t="s">
        <v>5161</v>
      </c>
      <c r="AD864" s="11" t="s">
        <v>29</v>
      </c>
      <c r="AE864" s="11" t="s">
        <v>29</v>
      </c>
      <c r="AF864" s="11" t="s">
        <v>6512</v>
      </c>
      <c r="AG864" s="11" t="s">
        <v>6982</v>
      </c>
      <c r="AH864" s="11" t="s">
        <v>6998</v>
      </c>
      <c r="AI864" s="11" t="s">
        <v>6983</v>
      </c>
      <c r="AJ864" s="11" t="s">
        <v>343</v>
      </c>
      <c r="AK864" s="11" t="s">
        <v>7076</v>
      </c>
      <c r="AL864" s="11" t="s">
        <v>7294</v>
      </c>
      <c r="AM864" s="11" t="s">
        <v>29</v>
      </c>
      <c r="AN864" s="11" t="s">
        <v>7693</v>
      </c>
      <c r="AO864" s="11" t="s">
        <v>7330</v>
      </c>
      <c r="AP864" s="11" t="s">
        <v>29</v>
      </c>
      <c r="AQ864" s="11" t="s">
        <v>7334</v>
      </c>
    </row>
    <row r="865" spans="1:43" ht="75" x14ac:dyDescent="0.25">
      <c r="A865" s="10">
        <v>353</v>
      </c>
      <c r="B865" s="10">
        <v>2057</v>
      </c>
      <c r="C865" s="11" t="s">
        <v>6864</v>
      </c>
      <c r="D865" s="11" t="s">
        <v>189</v>
      </c>
      <c r="E865" s="11" t="s">
        <v>5158</v>
      </c>
      <c r="F865" s="11" t="s">
        <v>96</v>
      </c>
      <c r="G865" s="11" t="s">
        <v>27</v>
      </c>
      <c r="H865" s="11" t="s">
        <v>6608</v>
      </c>
      <c r="I865" s="11" t="s">
        <v>97</v>
      </c>
      <c r="J865" s="11" t="s">
        <v>5159</v>
      </c>
      <c r="K865" s="11" t="s">
        <v>5160</v>
      </c>
      <c r="L865" s="11" t="s">
        <v>5159</v>
      </c>
      <c r="M865" s="11" t="s">
        <v>5162</v>
      </c>
      <c r="N865" s="11" t="s">
        <v>5163</v>
      </c>
      <c r="O865" s="11" t="s">
        <v>343</v>
      </c>
      <c r="P865" s="11" t="s">
        <v>5173</v>
      </c>
      <c r="Q865" s="11" t="s">
        <v>34</v>
      </c>
      <c r="R865" s="11" t="s">
        <v>5174</v>
      </c>
      <c r="S865" s="11" t="s">
        <v>1354</v>
      </c>
      <c r="T865" s="11" t="s">
        <v>29</v>
      </c>
      <c r="U865" s="12">
        <v>40558</v>
      </c>
      <c r="W865" s="11" t="s">
        <v>5471</v>
      </c>
      <c r="X865" s="11" t="s">
        <v>29</v>
      </c>
      <c r="Y865" s="11" t="s">
        <v>29</v>
      </c>
      <c r="Z865">
        <v>42793</v>
      </c>
      <c r="AB865" s="11" t="s">
        <v>5597</v>
      </c>
      <c r="AC865" s="11" t="s">
        <v>5161</v>
      </c>
      <c r="AD865" s="11" t="s">
        <v>29</v>
      </c>
      <c r="AE865" s="11" t="s">
        <v>29</v>
      </c>
      <c r="AF865" s="11" t="s">
        <v>6512</v>
      </c>
      <c r="AG865" s="11" t="s">
        <v>6982</v>
      </c>
      <c r="AH865" s="11" t="s">
        <v>6998</v>
      </c>
      <c r="AI865" s="11" t="s">
        <v>6983</v>
      </c>
      <c r="AJ865" s="11" t="s">
        <v>343</v>
      </c>
      <c r="AK865" s="11" t="s">
        <v>7076</v>
      </c>
      <c r="AL865" s="11" t="s">
        <v>7294</v>
      </c>
      <c r="AM865" s="11" t="s">
        <v>29</v>
      </c>
      <c r="AN865" s="11" t="s">
        <v>7693</v>
      </c>
      <c r="AO865" s="11" t="s">
        <v>7330</v>
      </c>
      <c r="AP865" s="11" t="s">
        <v>29</v>
      </c>
      <c r="AQ865" s="11" t="s">
        <v>7334</v>
      </c>
    </row>
    <row r="866" spans="1:43" ht="75" x14ac:dyDescent="0.25">
      <c r="A866" s="10">
        <v>353</v>
      </c>
      <c r="B866" s="10">
        <v>2055</v>
      </c>
      <c r="C866" s="11" t="s">
        <v>6864</v>
      </c>
      <c r="D866" s="11" t="s">
        <v>189</v>
      </c>
      <c r="E866" s="11" t="s">
        <v>5158</v>
      </c>
      <c r="F866" s="11" t="s">
        <v>96</v>
      </c>
      <c r="G866" s="11" t="s">
        <v>27</v>
      </c>
      <c r="H866" s="11" t="s">
        <v>6608</v>
      </c>
      <c r="I866" s="11" t="s">
        <v>97</v>
      </c>
      <c r="J866" s="11" t="s">
        <v>5159</v>
      </c>
      <c r="K866" s="11" t="s">
        <v>5160</v>
      </c>
      <c r="L866" s="11" t="s">
        <v>5159</v>
      </c>
      <c r="M866" s="11" t="s">
        <v>5162</v>
      </c>
      <c r="N866" s="11" t="s">
        <v>5163</v>
      </c>
      <c r="O866" s="11" t="s">
        <v>343</v>
      </c>
      <c r="P866" s="11" t="s">
        <v>5164</v>
      </c>
      <c r="Q866" s="11" t="s">
        <v>34</v>
      </c>
      <c r="R866" s="11" t="s">
        <v>843</v>
      </c>
      <c r="S866" s="11" t="s">
        <v>5165</v>
      </c>
      <c r="T866" s="11" t="s">
        <v>29</v>
      </c>
      <c r="U866" s="12">
        <v>37844</v>
      </c>
      <c r="W866" s="11" t="s">
        <v>5512</v>
      </c>
      <c r="X866" s="11" t="s">
        <v>29</v>
      </c>
      <c r="Y866" s="11" t="s">
        <v>29</v>
      </c>
      <c r="Z866">
        <v>42793</v>
      </c>
      <c r="AB866" s="11" t="s">
        <v>5597</v>
      </c>
      <c r="AC866" s="11" t="s">
        <v>5161</v>
      </c>
      <c r="AD866" s="11" t="s">
        <v>29</v>
      </c>
      <c r="AE866" s="11" t="s">
        <v>29</v>
      </c>
      <c r="AF866" s="11" t="s">
        <v>6512</v>
      </c>
      <c r="AG866" s="11" t="s">
        <v>6982</v>
      </c>
      <c r="AH866" s="11" t="s">
        <v>6998</v>
      </c>
      <c r="AI866" s="11" t="s">
        <v>6983</v>
      </c>
      <c r="AJ866" s="11" t="s">
        <v>343</v>
      </c>
      <c r="AK866" s="11" t="s">
        <v>7076</v>
      </c>
      <c r="AL866" s="11" t="s">
        <v>7294</v>
      </c>
      <c r="AM866" s="11" t="s">
        <v>29</v>
      </c>
      <c r="AN866" s="11" t="s">
        <v>7693</v>
      </c>
      <c r="AO866" s="11" t="s">
        <v>7330</v>
      </c>
      <c r="AP866" s="11" t="s">
        <v>29</v>
      </c>
      <c r="AQ866" s="11" t="s">
        <v>7334</v>
      </c>
    </row>
    <row r="867" spans="1:43" ht="75" x14ac:dyDescent="0.25">
      <c r="A867" s="10">
        <v>353</v>
      </c>
      <c r="B867" s="10">
        <v>2073</v>
      </c>
      <c r="C867" s="11" t="s">
        <v>6864</v>
      </c>
      <c r="D867" s="11" t="s">
        <v>189</v>
      </c>
      <c r="E867" s="11" t="s">
        <v>5158</v>
      </c>
      <c r="F867" s="11" t="s">
        <v>96</v>
      </c>
      <c r="G867" s="11" t="s">
        <v>27</v>
      </c>
      <c r="H867" s="11" t="s">
        <v>6608</v>
      </c>
      <c r="I867" s="11" t="s">
        <v>97</v>
      </c>
      <c r="J867" s="11" t="s">
        <v>5159</v>
      </c>
      <c r="K867" s="11" t="s">
        <v>5160</v>
      </c>
      <c r="L867" s="11" t="s">
        <v>5159</v>
      </c>
      <c r="M867" s="11" t="s">
        <v>5162</v>
      </c>
      <c r="N867" s="11" t="s">
        <v>5163</v>
      </c>
      <c r="O867" s="11" t="s">
        <v>343</v>
      </c>
      <c r="P867" s="11" t="s">
        <v>5214</v>
      </c>
      <c r="Q867" s="11" t="s">
        <v>34</v>
      </c>
      <c r="R867" s="11" t="s">
        <v>5215</v>
      </c>
      <c r="S867" s="11" t="s">
        <v>5216</v>
      </c>
      <c r="T867" s="11" t="s">
        <v>29</v>
      </c>
      <c r="U867" s="12">
        <v>40756</v>
      </c>
      <c r="W867" s="11" t="s">
        <v>5509</v>
      </c>
      <c r="X867" s="11" t="s">
        <v>29</v>
      </c>
      <c r="Y867" s="11" t="s">
        <v>29</v>
      </c>
      <c r="Z867">
        <v>42793</v>
      </c>
      <c r="AB867" s="11" t="s">
        <v>5597</v>
      </c>
      <c r="AC867" s="11" t="s">
        <v>5161</v>
      </c>
      <c r="AD867" s="11" t="s">
        <v>29</v>
      </c>
      <c r="AE867" s="11" t="s">
        <v>29</v>
      </c>
      <c r="AF867" s="11" t="s">
        <v>6512</v>
      </c>
      <c r="AG867" s="11" t="s">
        <v>6982</v>
      </c>
      <c r="AH867" s="11" t="s">
        <v>6998</v>
      </c>
      <c r="AI867" s="11" t="s">
        <v>6983</v>
      </c>
      <c r="AJ867" s="11" t="s">
        <v>343</v>
      </c>
      <c r="AK867" s="11" t="s">
        <v>7076</v>
      </c>
      <c r="AL867" s="11" t="s">
        <v>7294</v>
      </c>
      <c r="AM867" s="11" t="s">
        <v>29</v>
      </c>
      <c r="AN867" s="11" t="s">
        <v>7693</v>
      </c>
      <c r="AO867" s="11" t="s">
        <v>7330</v>
      </c>
      <c r="AP867" s="11" t="s">
        <v>29</v>
      </c>
      <c r="AQ867" s="11" t="s">
        <v>7334</v>
      </c>
    </row>
    <row r="868" spans="1:43" ht="75" x14ac:dyDescent="0.25">
      <c r="A868" s="10">
        <v>353</v>
      </c>
      <c r="B868" s="10">
        <v>2067</v>
      </c>
      <c r="C868" s="11" t="s">
        <v>6864</v>
      </c>
      <c r="D868" s="11" t="s">
        <v>189</v>
      </c>
      <c r="E868" s="11" t="s">
        <v>5158</v>
      </c>
      <c r="F868" s="11" t="s">
        <v>96</v>
      </c>
      <c r="G868" s="11" t="s">
        <v>27</v>
      </c>
      <c r="H868" s="11" t="s">
        <v>6608</v>
      </c>
      <c r="I868" s="11" t="s">
        <v>97</v>
      </c>
      <c r="J868" s="11" t="s">
        <v>5159</v>
      </c>
      <c r="K868" s="11" t="s">
        <v>5160</v>
      </c>
      <c r="L868" s="11" t="s">
        <v>5159</v>
      </c>
      <c r="M868" s="11" t="s">
        <v>5162</v>
      </c>
      <c r="N868" s="11" t="s">
        <v>5163</v>
      </c>
      <c r="O868" s="11" t="s">
        <v>343</v>
      </c>
      <c r="P868" s="11" t="s">
        <v>5598</v>
      </c>
      <c r="Q868" s="11" t="s">
        <v>4009</v>
      </c>
      <c r="R868" s="11" t="s">
        <v>5599</v>
      </c>
      <c r="S868" s="11" t="s">
        <v>5600</v>
      </c>
      <c r="T868" s="11" t="s">
        <v>29</v>
      </c>
      <c r="U868" s="12">
        <v>42926</v>
      </c>
      <c r="W868" s="11" t="s">
        <v>5601</v>
      </c>
      <c r="X868" s="11" t="s">
        <v>29</v>
      </c>
      <c r="Y868" s="11" t="s">
        <v>29</v>
      </c>
      <c r="Z868">
        <v>42793</v>
      </c>
      <c r="AB868" s="11" t="s">
        <v>5597</v>
      </c>
      <c r="AC868" s="11" t="s">
        <v>5161</v>
      </c>
      <c r="AD868" s="11" t="s">
        <v>29</v>
      </c>
      <c r="AE868" s="11" t="s">
        <v>29</v>
      </c>
      <c r="AF868" s="11" t="s">
        <v>6512</v>
      </c>
      <c r="AG868" s="11" t="s">
        <v>6982</v>
      </c>
      <c r="AH868" s="11" t="s">
        <v>6998</v>
      </c>
      <c r="AI868" s="11" t="s">
        <v>6983</v>
      </c>
      <c r="AJ868" s="11" t="s">
        <v>343</v>
      </c>
      <c r="AK868" s="11" t="s">
        <v>7076</v>
      </c>
      <c r="AL868" s="11" t="s">
        <v>7294</v>
      </c>
      <c r="AM868" s="11" t="s">
        <v>29</v>
      </c>
      <c r="AN868" s="11" t="s">
        <v>7693</v>
      </c>
      <c r="AO868" s="11" t="s">
        <v>7330</v>
      </c>
      <c r="AP868" s="11" t="s">
        <v>29</v>
      </c>
      <c r="AQ868" s="11" t="s">
        <v>7334</v>
      </c>
    </row>
    <row r="869" spans="1:43" ht="30" x14ac:dyDescent="0.25">
      <c r="A869" s="10">
        <v>354</v>
      </c>
      <c r="B869" s="10">
        <v>2073</v>
      </c>
      <c r="C869" s="11" t="s">
        <v>6866</v>
      </c>
      <c r="D869" s="11" t="s">
        <v>189</v>
      </c>
      <c r="E869" s="11" t="s">
        <v>5158</v>
      </c>
      <c r="F869" s="11" t="s">
        <v>96</v>
      </c>
      <c r="G869" s="11" t="s">
        <v>27</v>
      </c>
      <c r="H869" s="11" t="s">
        <v>6608</v>
      </c>
      <c r="I869" s="11" t="s">
        <v>97</v>
      </c>
      <c r="J869" s="11" t="s">
        <v>5159</v>
      </c>
      <c r="K869" s="11" t="s">
        <v>5160</v>
      </c>
      <c r="L869" s="11" t="s">
        <v>5159</v>
      </c>
      <c r="M869" s="11" t="s">
        <v>5162</v>
      </c>
      <c r="N869" s="11" t="s">
        <v>5163</v>
      </c>
      <c r="O869" s="11" t="s">
        <v>343</v>
      </c>
      <c r="P869" s="11" t="s">
        <v>5214</v>
      </c>
      <c r="Q869" s="11" t="s">
        <v>34</v>
      </c>
      <c r="R869" s="11" t="s">
        <v>5215</v>
      </c>
      <c r="S869" s="11" t="s">
        <v>5216</v>
      </c>
      <c r="T869" s="11" t="s">
        <v>29</v>
      </c>
      <c r="U869" s="12">
        <v>40756</v>
      </c>
      <c r="W869" s="11" t="s">
        <v>5509</v>
      </c>
      <c r="X869" s="11" t="s">
        <v>29</v>
      </c>
      <c r="Y869" s="11" t="s">
        <v>29</v>
      </c>
      <c r="Z869">
        <v>42793</v>
      </c>
      <c r="AB869" s="11" t="s">
        <v>5171</v>
      </c>
      <c r="AC869" s="11" t="s">
        <v>5172</v>
      </c>
      <c r="AD869" s="11" t="s">
        <v>29</v>
      </c>
      <c r="AE869" s="11" t="s">
        <v>29</v>
      </c>
      <c r="AF869" s="11" t="s">
        <v>6512</v>
      </c>
      <c r="AG869" s="11" t="s">
        <v>6982</v>
      </c>
      <c r="AH869" s="11" t="s">
        <v>6998</v>
      </c>
      <c r="AI869" s="11" t="s">
        <v>6983</v>
      </c>
      <c r="AJ869" s="11" t="s">
        <v>343</v>
      </c>
      <c r="AK869" s="11" t="s">
        <v>7076</v>
      </c>
      <c r="AL869" s="11" t="s">
        <v>7294</v>
      </c>
      <c r="AM869" s="11" t="s">
        <v>29</v>
      </c>
      <c r="AN869" s="11" t="s">
        <v>7693</v>
      </c>
      <c r="AO869" s="11" t="s">
        <v>7330</v>
      </c>
      <c r="AP869" s="11" t="s">
        <v>29</v>
      </c>
      <c r="AQ869" s="11" t="s">
        <v>7334</v>
      </c>
    </row>
    <row r="870" spans="1:43" ht="30" x14ac:dyDescent="0.25">
      <c r="A870" s="10">
        <v>354</v>
      </c>
      <c r="B870" s="10">
        <v>2066</v>
      </c>
      <c r="C870" s="11" t="s">
        <v>6866</v>
      </c>
      <c r="D870" s="11" t="s">
        <v>189</v>
      </c>
      <c r="E870" s="11" t="s">
        <v>5158</v>
      </c>
      <c r="F870" s="11" t="s">
        <v>96</v>
      </c>
      <c r="G870" s="11" t="s">
        <v>27</v>
      </c>
      <c r="H870" s="11" t="s">
        <v>6608</v>
      </c>
      <c r="I870" s="11" t="s">
        <v>97</v>
      </c>
      <c r="J870" s="11" t="s">
        <v>5159</v>
      </c>
      <c r="K870" s="11" t="s">
        <v>5160</v>
      </c>
      <c r="L870" s="11" t="s">
        <v>5159</v>
      </c>
      <c r="M870" s="11" t="s">
        <v>5162</v>
      </c>
      <c r="N870" s="11" t="s">
        <v>5163</v>
      </c>
      <c r="O870" s="11" t="s">
        <v>343</v>
      </c>
      <c r="P870" s="11" t="s">
        <v>5200</v>
      </c>
      <c r="Q870" s="11" t="s">
        <v>34</v>
      </c>
      <c r="R870" s="11" t="s">
        <v>5201</v>
      </c>
      <c r="S870" s="11" t="s">
        <v>5202</v>
      </c>
      <c r="T870" s="11" t="s">
        <v>29</v>
      </c>
      <c r="U870" s="12">
        <v>38113</v>
      </c>
      <c r="W870" s="11" t="s">
        <v>5485</v>
      </c>
      <c r="X870" s="11" t="s">
        <v>29</v>
      </c>
      <c r="Y870" s="11" t="s">
        <v>29</v>
      </c>
      <c r="Z870">
        <v>42793</v>
      </c>
      <c r="AB870" s="11" t="s">
        <v>5171</v>
      </c>
      <c r="AC870" s="11" t="s">
        <v>5172</v>
      </c>
      <c r="AD870" s="11" t="s">
        <v>29</v>
      </c>
      <c r="AE870" s="11" t="s">
        <v>29</v>
      </c>
      <c r="AF870" s="11" t="s">
        <v>6512</v>
      </c>
      <c r="AG870" s="11" t="s">
        <v>6982</v>
      </c>
      <c r="AH870" s="11" t="s">
        <v>6998</v>
      </c>
      <c r="AI870" s="11" t="s">
        <v>6983</v>
      </c>
      <c r="AJ870" s="11" t="s">
        <v>343</v>
      </c>
      <c r="AK870" s="11" t="s">
        <v>7076</v>
      </c>
      <c r="AL870" s="11" t="s">
        <v>7294</v>
      </c>
      <c r="AM870" s="11" t="s">
        <v>29</v>
      </c>
      <c r="AN870" s="11" t="s">
        <v>7693</v>
      </c>
      <c r="AO870" s="11" t="s">
        <v>7330</v>
      </c>
      <c r="AP870" s="11" t="s">
        <v>29</v>
      </c>
      <c r="AQ870" s="11" t="s">
        <v>7334</v>
      </c>
    </row>
    <row r="871" spans="1:43" ht="30" x14ac:dyDescent="0.25">
      <c r="A871" s="10">
        <v>354</v>
      </c>
      <c r="B871" s="10">
        <v>2057</v>
      </c>
      <c r="C871" s="11" t="s">
        <v>6866</v>
      </c>
      <c r="D871" s="11" t="s">
        <v>189</v>
      </c>
      <c r="E871" s="11" t="s">
        <v>5158</v>
      </c>
      <c r="F871" s="11" t="s">
        <v>96</v>
      </c>
      <c r="G871" s="11" t="s">
        <v>27</v>
      </c>
      <c r="H871" s="11" t="s">
        <v>6608</v>
      </c>
      <c r="I871" s="11" t="s">
        <v>97</v>
      </c>
      <c r="J871" s="11" t="s">
        <v>5159</v>
      </c>
      <c r="K871" s="11" t="s">
        <v>5160</v>
      </c>
      <c r="L871" s="11" t="s">
        <v>5159</v>
      </c>
      <c r="M871" s="11" t="s">
        <v>5162</v>
      </c>
      <c r="N871" s="11" t="s">
        <v>5163</v>
      </c>
      <c r="O871" s="11" t="s">
        <v>343</v>
      </c>
      <c r="P871" s="11" t="s">
        <v>5173</v>
      </c>
      <c r="Q871" s="11" t="s">
        <v>34</v>
      </c>
      <c r="R871" s="11" t="s">
        <v>5174</v>
      </c>
      <c r="S871" s="11" t="s">
        <v>1354</v>
      </c>
      <c r="T871" s="11" t="s">
        <v>29</v>
      </c>
      <c r="U871" s="12">
        <v>40558</v>
      </c>
      <c r="W871" s="11" t="s">
        <v>5471</v>
      </c>
      <c r="X871" s="11" t="s">
        <v>29</v>
      </c>
      <c r="Y871" s="11" t="s">
        <v>29</v>
      </c>
      <c r="Z871">
        <v>42793</v>
      </c>
      <c r="AB871" s="11" t="s">
        <v>5171</v>
      </c>
      <c r="AC871" s="11" t="s">
        <v>5172</v>
      </c>
      <c r="AD871" s="11" t="s">
        <v>29</v>
      </c>
      <c r="AE871" s="11" t="s">
        <v>29</v>
      </c>
      <c r="AF871" s="11" t="s">
        <v>6512</v>
      </c>
      <c r="AG871" s="11" t="s">
        <v>6982</v>
      </c>
      <c r="AH871" s="11" t="s">
        <v>6998</v>
      </c>
      <c r="AI871" s="11" t="s">
        <v>6983</v>
      </c>
      <c r="AJ871" s="11" t="s">
        <v>343</v>
      </c>
      <c r="AK871" s="11" t="s">
        <v>7076</v>
      </c>
      <c r="AL871" s="11" t="s">
        <v>7294</v>
      </c>
      <c r="AM871" s="11" t="s">
        <v>29</v>
      </c>
      <c r="AN871" s="11" t="s">
        <v>7693</v>
      </c>
      <c r="AO871" s="11" t="s">
        <v>7330</v>
      </c>
      <c r="AP871" s="11" t="s">
        <v>29</v>
      </c>
      <c r="AQ871" s="11" t="s">
        <v>7334</v>
      </c>
    </row>
    <row r="872" spans="1:43" ht="30" x14ac:dyDescent="0.25">
      <c r="A872" s="10">
        <v>356</v>
      </c>
      <c r="B872" s="10">
        <v>2070</v>
      </c>
      <c r="C872" s="11" t="s">
        <v>6869</v>
      </c>
      <c r="D872" s="11" t="s">
        <v>189</v>
      </c>
      <c r="E872" s="11" t="s">
        <v>5158</v>
      </c>
      <c r="F872" s="11" t="s">
        <v>96</v>
      </c>
      <c r="G872" s="11" t="s">
        <v>27</v>
      </c>
      <c r="H872" s="11" t="s">
        <v>6608</v>
      </c>
      <c r="I872" s="11" t="s">
        <v>97</v>
      </c>
      <c r="J872" s="11" t="s">
        <v>5159</v>
      </c>
      <c r="K872" s="11" t="s">
        <v>5160</v>
      </c>
      <c r="L872" s="11" t="s">
        <v>5159</v>
      </c>
      <c r="M872" s="11" t="s">
        <v>5162</v>
      </c>
      <c r="N872" s="11" t="s">
        <v>5163</v>
      </c>
      <c r="O872" s="11" t="s">
        <v>343</v>
      </c>
      <c r="P872" s="11" t="s">
        <v>5205</v>
      </c>
      <c r="Q872" s="11" t="s">
        <v>34</v>
      </c>
      <c r="R872" s="11" t="s">
        <v>5206</v>
      </c>
      <c r="S872" s="11" t="s">
        <v>5207</v>
      </c>
      <c r="T872" s="11" t="s">
        <v>29</v>
      </c>
      <c r="U872" s="12">
        <v>41918</v>
      </c>
      <c r="W872" s="11" t="s">
        <v>5466</v>
      </c>
      <c r="X872" s="11" t="s">
        <v>29</v>
      </c>
      <c r="Y872" s="11" t="s">
        <v>29</v>
      </c>
      <c r="Z872">
        <v>42793</v>
      </c>
      <c r="AB872" s="11" t="s">
        <v>5184</v>
      </c>
      <c r="AC872" s="11" t="s">
        <v>5185</v>
      </c>
      <c r="AD872" s="11" t="s">
        <v>29</v>
      </c>
      <c r="AE872" s="11" t="s">
        <v>29</v>
      </c>
      <c r="AF872" s="11" t="s">
        <v>6512</v>
      </c>
      <c r="AG872" s="11" t="s">
        <v>6982</v>
      </c>
      <c r="AH872" s="11" t="s">
        <v>6998</v>
      </c>
      <c r="AI872" s="11" t="s">
        <v>6983</v>
      </c>
      <c r="AJ872" s="11" t="s">
        <v>343</v>
      </c>
      <c r="AK872" s="11" t="s">
        <v>7076</v>
      </c>
      <c r="AL872" s="11" t="s">
        <v>7294</v>
      </c>
      <c r="AM872" s="11" t="s">
        <v>29</v>
      </c>
      <c r="AN872" s="11" t="s">
        <v>7693</v>
      </c>
      <c r="AO872" s="11" t="s">
        <v>7308</v>
      </c>
      <c r="AP872" s="11" t="s">
        <v>29</v>
      </c>
      <c r="AQ872" s="11" t="s">
        <v>7334</v>
      </c>
    </row>
    <row r="873" spans="1:43" ht="30" x14ac:dyDescent="0.25">
      <c r="A873" s="10">
        <v>356</v>
      </c>
      <c r="B873" s="10">
        <v>2060</v>
      </c>
      <c r="C873" s="11" t="s">
        <v>6869</v>
      </c>
      <c r="D873" s="11" t="s">
        <v>189</v>
      </c>
      <c r="E873" s="11" t="s">
        <v>5158</v>
      </c>
      <c r="F873" s="11" t="s">
        <v>96</v>
      </c>
      <c r="G873" s="11" t="s">
        <v>27</v>
      </c>
      <c r="H873" s="11" t="s">
        <v>6608</v>
      </c>
      <c r="I873" s="11" t="s">
        <v>97</v>
      </c>
      <c r="J873" s="11" t="s">
        <v>5159</v>
      </c>
      <c r="K873" s="11" t="s">
        <v>5160</v>
      </c>
      <c r="L873" s="11" t="s">
        <v>5159</v>
      </c>
      <c r="M873" s="11" t="s">
        <v>5162</v>
      </c>
      <c r="N873" s="11" t="s">
        <v>5163</v>
      </c>
      <c r="O873" s="11" t="s">
        <v>343</v>
      </c>
      <c r="P873" s="11" t="s">
        <v>5186</v>
      </c>
      <c r="Q873" s="11" t="s">
        <v>5561</v>
      </c>
      <c r="R873" s="11" t="s">
        <v>5187</v>
      </c>
      <c r="S873" s="11" t="s">
        <v>5188</v>
      </c>
      <c r="T873" s="11" t="s">
        <v>29</v>
      </c>
      <c r="U873" s="12"/>
      <c r="W873" s="11" t="s">
        <v>5480</v>
      </c>
      <c r="X873" s="11" t="s">
        <v>29</v>
      </c>
      <c r="Y873" s="11" t="s">
        <v>29</v>
      </c>
      <c r="Z873">
        <v>42793</v>
      </c>
      <c r="AB873" s="11" t="s">
        <v>5184</v>
      </c>
      <c r="AC873" s="11" t="s">
        <v>5185</v>
      </c>
      <c r="AD873" s="11" t="s">
        <v>29</v>
      </c>
      <c r="AE873" s="11" t="s">
        <v>29</v>
      </c>
      <c r="AF873" s="11" t="s">
        <v>6512</v>
      </c>
      <c r="AG873" s="11" t="s">
        <v>6982</v>
      </c>
      <c r="AH873" s="11" t="s">
        <v>6998</v>
      </c>
      <c r="AI873" s="11" t="s">
        <v>6983</v>
      </c>
      <c r="AJ873" s="11" t="s">
        <v>343</v>
      </c>
      <c r="AK873" s="11" t="s">
        <v>7076</v>
      </c>
      <c r="AL873" s="11" t="s">
        <v>7294</v>
      </c>
      <c r="AM873" s="11" t="s">
        <v>29</v>
      </c>
      <c r="AN873" s="11" t="s">
        <v>7693</v>
      </c>
      <c r="AO873" s="11" t="s">
        <v>7308</v>
      </c>
      <c r="AP873" s="11" t="s">
        <v>29</v>
      </c>
      <c r="AQ873" s="11" t="s">
        <v>7334</v>
      </c>
    </row>
    <row r="874" spans="1:43" ht="30" x14ac:dyDescent="0.25">
      <c r="A874" s="10">
        <v>356</v>
      </c>
      <c r="B874" s="10">
        <v>2063</v>
      </c>
      <c r="C874" s="11" t="s">
        <v>6869</v>
      </c>
      <c r="D874" s="11" t="s">
        <v>189</v>
      </c>
      <c r="E874" s="11" t="s">
        <v>5158</v>
      </c>
      <c r="F874" s="11" t="s">
        <v>96</v>
      </c>
      <c r="G874" s="11" t="s">
        <v>27</v>
      </c>
      <c r="H874" s="11" t="s">
        <v>6608</v>
      </c>
      <c r="I874" s="11" t="s">
        <v>97</v>
      </c>
      <c r="J874" s="11" t="s">
        <v>5159</v>
      </c>
      <c r="K874" s="11" t="s">
        <v>5160</v>
      </c>
      <c r="L874" s="11" t="s">
        <v>5159</v>
      </c>
      <c r="M874" s="11" t="s">
        <v>5162</v>
      </c>
      <c r="N874" s="11" t="s">
        <v>5163</v>
      </c>
      <c r="O874" s="11" t="s">
        <v>343</v>
      </c>
      <c r="P874" s="11" t="s">
        <v>5194</v>
      </c>
      <c r="Q874" s="11" t="s">
        <v>34</v>
      </c>
      <c r="R874" s="11" t="s">
        <v>5195</v>
      </c>
      <c r="S874" s="11" t="s">
        <v>5196</v>
      </c>
      <c r="T874" s="11" t="s">
        <v>29</v>
      </c>
      <c r="U874" s="12">
        <v>41821</v>
      </c>
      <c r="W874" s="11" t="s">
        <v>5507</v>
      </c>
      <c r="X874" s="11" t="s">
        <v>29</v>
      </c>
      <c r="Y874" s="11" t="s">
        <v>29</v>
      </c>
      <c r="Z874">
        <v>42793</v>
      </c>
      <c r="AB874" s="11" t="s">
        <v>5184</v>
      </c>
      <c r="AC874" s="11" t="s">
        <v>5185</v>
      </c>
      <c r="AD874" s="11" t="s">
        <v>29</v>
      </c>
      <c r="AE874" s="11" t="s">
        <v>29</v>
      </c>
      <c r="AF874" s="11" t="s">
        <v>6512</v>
      </c>
      <c r="AG874" s="11" t="s">
        <v>6982</v>
      </c>
      <c r="AH874" s="11" t="s">
        <v>6998</v>
      </c>
      <c r="AI874" s="11" t="s">
        <v>6983</v>
      </c>
      <c r="AJ874" s="11" t="s">
        <v>343</v>
      </c>
      <c r="AK874" s="11" t="s">
        <v>7076</v>
      </c>
      <c r="AL874" s="11" t="s">
        <v>7294</v>
      </c>
      <c r="AM874" s="11" t="s">
        <v>29</v>
      </c>
      <c r="AN874" s="11" t="s">
        <v>7693</v>
      </c>
      <c r="AO874" s="11" t="s">
        <v>7308</v>
      </c>
      <c r="AP874" s="11" t="s">
        <v>29</v>
      </c>
      <c r="AQ874" s="11" t="s">
        <v>7334</v>
      </c>
    </row>
    <row r="875" spans="1:43" ht="30" x14ac:dyDescent="0.25">
      <c r="A875" s="10">
        <v>357</v>
      </c>
      <c r="B875" s="10">
        <v>2077</v>
      </c>
      <c r="C875" s="11" t="s">
        <v>6865</v>
      </c>
      <c r="D875" s="11" t="s">
        <v>189</v>
      </c>
      <c r="E875" s="11" t="s">
        <v>5158</v>
      </c>
      <c r="F875" s="11" t="s">
        <v>96</v>
      </c>
      <c r="G875" s="11" t="s">
        <v>27</v>
      </c>
      <c r="H875" s="11" t="s">
        <v>6608</v>
      </c>
      <c r="I875" s="11" t="s">
        <v>97</v>
      </c>
      <c r="J875" s="11" t="s">
        <v>5159</v>
      </c>
      <c r="K875" s="11" t="s">
        <v>5160</v>
      </c>
      <c r="L875" s="11" t="s">
        <v>5159</v>
      </c>
      <c r="M875" s="11" t="s">
        <v>5162</v>
      </c>
      <c r="N875" s="11" t="s">
        <v>5163</v>
      </c>
      <c r="O875" s="11" t="s">
        <v>343</v>
      </c>
      <c r="P875" s="11" t="s">
        <v>5223</v>
      </c>
      <c r="Q875" s="11" t="s">
        <v>5561</v>
      </c>
      <c r="R875" s="11" t="s">
        <v>5224</v>
      </c>
      <c r="S875" s="11" t="s">
        <v>5225</v>
      </c>
      <c r="T875" s="11" t="s">
        <v>29</v>
      </c>
      <c r="U875" s="12">
        <v>40725</v>
      </c>
      <c r="W875" s="11" t="s">
        <v>5487</v>
      </c>
      <c r="X875" s="11" t="s">
        <v>29</v>
      </c>
      <c r="Y875" s="11" t="s">
        <v>29</v>
      </c>
      <c r="Z875">
        <v>42793</v>
      </c>
      <c r="AB875" s="11" t="s">
        <v>5166</v>
      </c>
      <c r="AC875" s="11" t="s">
        <v>5167</v>
      </c>
      <c r="AD875" s="11" t="s">
        <v>29</v>
      </c>
      <c r="AE875" s="11" t="s">
        <v>29</v>
      </c>
      <c r="AF875" s="11" t="s">
        <v>6512</v>
      </c>
      <c r="AG875" s="11" t="s">
        <v>6982</v>
      </c>
      <c r="AH875" s="11" t="s">
        <v>6998</v>
      </c>
      <c r="AI875" s="11" t="s">
        <v>6983</v>
      </c>
      <c r="AJ875" s="11" t="s">
        <v>343</v>
      </c>
      <c r="AK875" s="11" t="s">
        <v>7076</v>
      </c>
      <c r="AL875" s="11" t="s">
        <v>7294</v>
      </c>
      <c r="AM875" s="11" t="s">
        <v>29</v>
      </c>
      <c r="AN875" s="11" t="s">
        <v>7693</v>
      </c>
      <c r="AO875" s="11" t="s">
        <v>7330</v>
      </c>
      <c r="AP875" s="11" t="s">
        <v>29</v>
      </c>
      <c r="AQ875" s="11" t="s">
        <v>7334</v>
      </c>
    </row>
    <row r="876" spans="1:43" ht="30" x14ac:dyDescent="0.25">
      <c r="A876" s="10">
        <v>357</v>
      </c>
      <c r="B876" s="10">
        <v>2056</v>
      </c>
      <c r="C876" s="11" t="s">
        <v>6865</v>
      </c>
      <c r="D876" s="11" t="s">
        <v>189</v>
      </c>
      <c r="E876" s="11" t="s">
        <v>5158</v>
      </c>
      <c r="F876" s="11" t="s">
        <v>96</v>
      </c>
      <c r="G876" s="11" t="s">
        <v>27</v>
      </c>
      <c r="H876" s="11" t="s">
        <v>6608</v>
      </c>
      <c r="I876" s="11" t="s">
        <v>97</v>
      </c>
      <c r="J876" s="11" t="s">
        <v>5159</v>
      </c>
      <c r="K876" s="11" t="s">
        <v>5160</v>
      </c>
      <c r="L876" s="11" t="s">
        <v>5159</v>
      </c>
      <c r="M876" s="11" t="s">
        <v>5162</v>
      </c>
      <c r="N876" s="11" t="s">
        <v>5163</v>
      </c>
      <c r="O876" s="11" t="s">
        <v>343</v>
      </c>
      <c r="P876" s="11" t="s">
        <v>5168</v>
      </c>
      <c r="Q876" s="11" t="s">
        <v>34</v>
      </c>
      <c r="R876" s="11" t="s">
        <v>5169</v>
      </c>
      <c r="S876" s="11" t="s">
        <v>5170</v>
      </c>
      <c r="T876" s="11" t="s">
        <v>29</v>
      </c>
      <c r="U876" s="12">
        <v>40742</v>
      </c>
      <c r="W876" s="11" t="s">
        <v>5516</v>
      </c>
      <c r="X876" s="11" t="s">
        <v>29</v>
      </c>
      <c r="Y876" s="11" t="s">
        <v>29</v>
      </c>
      <c r="Z876">
        <v>42793</v>
      </c>
      <c r="AB876" s="11" t="s">
        <v>5166</v>
      </c>
      <c r="AC876" s="11" t="s">
        <v>5167</v>
      </c>
      <c r="AD876" s="11" t="s">
        <v>29</v>
      </c>
      <c r="AE876" s="11" t="s">
        <v>29</v>
      </c>
      <c r="AF876" s="11" t="s">
        <v>6512</v>
      </c>
      <c r="AG876" s="11" t="s">
        <v>6982</v>
      </c>
      <c r="AH876" s="11" t="s">
        <v>6998</v>
      </c>
      <c r="AI876" s="11" t="s">
        <v>6983</v>
      </c>
      <c r="AJ876" s="11" t="s">
        <v>343</v>
      </c>
      <c r="AK876" s="11" t="s">
        <v>7076</v>
      </c>
      <c r="AL876" s="11" t="s">
        <v>7294</v>
      </c>
      <c r="AM876" s="11" t="s">
        <v>29</v>
      </c>
      <c r="AN876" s="11" t="s">
        <v>7693</v>
      </c>
      <c r="AO876" s="11" t="s">
        <v>7330</v>
      </c>
      <c r="AP876" s="11" t="s">
        <v>29</v>
      </c>
      <c r="AQ876" s="11" t="s">
        <v>7334</v>
      </c>
    </row>
    <row r="877" spans="1:43" ht="30" x14ac:dyDescent="0.25">
      <c r="A877" s="10">
        <v>357</v>
      </c>
      <c r="B877" s="10">
        <v>2072</v>
      </c>
      <c r="C877" s="11" t="s">
        <v>6865</v>
      </c>
      <c r="D877" s="11" t="s">
        <v>189</v>
      </c>
      <c r="E877" s="11" t="s">
        <v>5158</v>
      </c>
      <c r="F877" s="11" t="s">
        <v>96</v>
      </c>
      <c r="G877" s="11" t="s">
        <v>27</v>
      </c>
      <c r="H877" s="11" t="s">
        <v>6608</v>
      </c>
      <c r="I877" s="11" t="s">
        <v>97</v>
      </c>
      <c r="J877" s="11" t="s">
        <v>5159</v>
      </c>
      <c r="K877" s="11" t="s">
        <v>5160</v>
      </c>
      <c r="L877" s="11" t="s">
        <v>5159</v>
      </c>
      <c r="M877" s="11" t="s">
        <v>5162</v>
      </c>
      <c r="N877" s="11" t="s">
        <v>5163</v>
      </c>
      <c r="O877" s="11" t="s">
        <v>343</v>
      </c>
      <c r="P877" s="11" t="s">
        <v>5211</v>
      </c>
      <c r="Q877" s="11" t="s">
        <v>34</v>
      </c>
      <c r="R877" s="11" t="s">
        <v>5212</v>
      </c>
      <c r="S877" s="11" t="s">
        <v>5213</v>
      </c>
      <c r="T877" s="11" t="s">
        <v>29</v>
      </c>
      <c r="U877" s="12">
        <v>42081</v>
      </c>
      <c r="W877" s="11" t="s">
        <v>5524</v>
      </c>
      <c r="X877" s="11" t="s">
        <v>29</v>
      </c>
      <c r="Y877" s="11" t="s">
        <v>29</v>
      </c>
      <c r="Z877">
        <v>42793</v>
      </c>
      <c r="AB877" s="11" t="s">
        <v>5166</v>
      </c>
      <c r="AC877" s="11" t="s">
        <v>5167</v>
      </c>
      <c r="AD877" s="11" t="s">
        <v>29</v>
      </c>
      <c r="AE877" s="11" t="s">
        <v>29</v>
      </c>
      <c r="AF877" s="11" t="s">
        <v>6512</v>
      </c>
      <c r="AG877" s="11" t="s">
        <v>6982</v>
      </c>
      <c r="AH877" s="11" t="s">
        <v>6998</v>
      </c>
      <c r="AI877" s="11" t="s">
        <v>6983</v>
      </c>
      <c r="AJ877" s="11" t="s">
        <v>343</v>
      </c>
      <c r="AK877" s="11" t="s">
        <v>7076</v>
      </c>
      <c r="AL877" s="11" t="s">
        <v>7294</v>
      </c>
      <c r="AM877" s="11" t="s">
        <v>29</v>
      </c>
      <c r="AN877" s="11" t="s">
        <v>7693</v>
      </c>
      <c r="AO877" s="11" t="s">
        <v>7330</v>
      </c>
      <c r="AP877" s="11" t="s">
        <v>29</v>
      </c>
      <c r="AQ877" s="11" t="s">
        <v>7334</v>
      </c>
    </row>
    <row r="878" spans="1:43" ht="30" x14ac:dyDescent="0.25">
      <c r="A878" s="10">
        <v>357</v>
      </c>
      <c r="B878" s="10">
        <v>2068</v>
      </c>
      <c r="C878" s="11" t="s">
        <v>6865</v>
      </c>
      <c r="D878" s="11" t="s">
        <v>189</v>
      </c>
      <c r="E878" s="11" t="s">
        <v>5158</v>
      </c>
      <c r="F878" s="11" t="s">
        <v>96</v>
      </c>
      <c r="G878" s="11" t="s">
        <v>27</v>
      </c>
      <c r="H878" s="11" t="s">
        <v>6608</v>
      </c>
      <c r="I878" s="11" t="s">
        <v>97</v>
      </c>
      <c r="J878" s="11" t="s">
        <v>5159</v>
      </c>
      <c r="K878" s="11" t="s">
        <v>5160</v>
      </c>
      <c r="L878" s="11" t="s">
        <v>5159</v>
      </c>
      <c r="M878" s="11" t="s">
        <v>5162</v>
      </c>
      <c r="N878" s="11" t="s">
        <v>5163</v>
      </c>
      <c r="O878" s="11" t="s">
        <v>343</v>
      </c>
      <c r="P878" s="11" t="s">
        <v>5203</v>
      </c>
      <c r="Q878" s="11" t="s">
        <v>34</v>
      </c>
      <c r="R878" s="11" t="s">
        <v>5204</v>
      </c>
      <c r="S878" s="11" t="s">
        <v>993</v>
      </c>
      <c r="T878" s="11" t="s">
        <v>29</v>
      </c>
      <c r="U878" s="12">
        <v>41520</v>
      </c>
      <c r="W878" s="11" t="s">
        <v>5529</v>
      </c>
      <c r="X878" s="11" t="s">
        <v>29</v>
      </c>
      <c r="Y878" s="11" t="s">
        <v>29</v>
      </c>
      <c r="Z878">
        <v>42793</v>
      </c>
      <c r="AB878" s="11" t="s">
        <v>5166</v>
      </c>
      <c r="AC878" s="11" t="s">
        <v>5167</v>
      </c>
      <c r="AD878" s="11" t="s">
        <v>29</v>
      </c>
      <c r="AE878" s="11" t="s">
        <v>29</v>
      </c>
      <c r="AF878" s="11" t="s">
        <v>6512</v>
      </c>
      <c r="AG878" s="11" t="s">
        <v>6982</v>
      </c>
      <c r="AH878" s="11" t="s">
        <v>6998</v>
      </c>
      <c r="AI878" s="11" t="s">
        <v>6983</v>
      </c>
      <c r="AJ878" s="11" t="s">
        <v>343</v>
      </c>
      <c r="AK878" s="11" t="s">
        <v>7076</v>
      </c>
      <c r="AL878" s="11" t="s">
        <v>7294</v>
      </c>
      <c r="AM878" s="11" t="s">
        <v>29</v>
      </c>
      <c r="AN878" s="11" t="s">
        <v>7693</v>
      </c>
      <c r="AO878" s="11" t="s">
        <v>7330</v>
      </c>
      <c r="AP878" s="11" t="s">
        <v>29</v>
      </c>
      <c r="AQ878" s="11" t="s">
        <v>7334</v>
      </c>
    </row>
    <row r="879" spans="1:43" ht="30" x14ac:dyDescent="0.25">
      <c r="A879" s="10">
        <v>357</v>
      </c>
      <c r="B879" s="10">
        <v>2059</v>
      </c>
      <c r="C879" s="11" t="s">
        <v>6865</v>
      </c>
      <c r="D879" s="11" t="s">
        <v>189</v>
      </c>
      <c r="E879" s="11" t="s">
        <v>5158</v>
      </c>
      <c r="F879" s="11" t="s">
        <v>96</v>
      </c>
      <c r="G879" s="11" t="s">
        <v>27</v>
      </c>
      <c r="H879" s="11" t="s">
        <v>6608</v>
      </c>
      <c r="I879" s="11" t="s">
        <v>97</v>
      </c>
      <c r="J879" s="11" t="s">
        <v>5159</v>
      </c>
      <c r="K879" s="11" t="s">
        <v>5160</v>
      </c>
      <c r="L879" s="11" t="s">
        <v>5159</v>
      </c>
      <c r="M879" s="11" t="s">
        <v>5162</v>
      </c>
      <c r="N879" s="11" t="s">
        <v>5163</v>
      </c>
      <c r="O879" s="11" t="s">
        <v>343</v>
      </c>
      <c r="P879" s="11" t="s">
        <v>5179</v>
      </c>
      <c r="Q879" s="11" t="s">
        <v>34</v>
      </c>
      <c r="R879" s="11" t="s">
        <v>5180</v>
      </c>
      <c r="S879" s="11" t="s">
        <v>5181</v>
      </c>
      <c r="T879" s="11" t="s">
        <v>29</v>
      </c>
      <c r="U879" s="12">
        <v>42240</v>
      </c>
      <c r="W879" s="11" t="s">
        <v>5486</v>
      </c>
      <c r="X879" s="11" t="s">
        <v>29</v>
      </c>
      <c r="Y879" s="11" t="s">
        <v>29</v>
      </c>
      <c r="Z879">
        <v>42793</v>
      </c>
      <c r="AB879" s="11" t="s">
        <v>5166</v>
      </c>
      <c r="AC879" s="11" t="s">
        <v>5167</v>
      </c>
      <c r="AD879" s="11" t="s">
        <v>29</v>
      </c>
      <c r="AE879" s="11" t="s">
        <v>29</v>
      </c>
      <c r="AF879" s="11" t="s">
        <v>6512</v>
      </c>
      <c r="AG879" s="11" t="s">
        <v>6982</v>
      </c>
      <c r="AH879" s="11" t="s">
        <v>6998</v>
      </c>
      <c r="AI879" s="11" t="s">
        <v>6983</v>
      </c>
      <c r="AJ879" s="11" t="s">
        <v>343</v>
      </c>
      <c r="AK879" s="11" t="s">
        <v>7076</v>
      </c>
      <c r="AL879" s="11" t="s">
        <v>7294</v>
      </c>
      <c r="AM879" s="11" t="s">
        <v>29</v>
      </c>
      <c r="AN879" s="11" t="s">
        <v>7693</v>
      </c>
      <c r="AO879" s="11" t="s">
        <v>7330</v>
      </c>
      <c r="AP879" s="11" t="s">
        <v>29</v>
      </c>
      <c r="AQ879" s="11" t="s">
        <v>7334</v>
      </c>
    </row>
    <row r="880" spans="1:43" ht="30" x14ac:dyDescent="0.25">
      <c r="A880" s="10">
        <v>358</v>
      </c>
      <c r="B880" s="10">
        <v>2062</v>
      </c>
      <c r="C880" s="11" t="s">
        <v>6868</v>
      </c>
      <c r="D880" s="11" t="s">
        <v>189</v>
      </c>
      <c r="E880" s="11" t="s">
        <v>5158</v>
      </c>
      <c r="F880" s="11" t="s">
        <v>96</v>
      </c>
      <c r="G880" s="11" t="s">
        <v>27</v>
      </c>
      <c r="H880" s="11" t="s">
        <v>6608</v>
      </c>
      <c r="I880" s="11" t="s">
        <v>97</v>
      </c>
      <c r="J880" s="11" t="s">
        <v>5159</v>
      </c>
      <c r="K880" s="11" t="s">
        <v>5160</v>
      </c>
      <c r="L880" s="11" t="s">
        <v>5159</v>
      </c>
      <c r="M880" s="11" t="s">
        <v>5162</v>
      </c>
      <c r="N880" s="11" t="s">
        <v>5163</v>
      </c>
      <c r="O880" s="11" t="s">
        <v>343</v>
      </c>
      <c r="P880" s="11" t="s">
        <v>5192</v>
      </c>
      <c r="Q880" s="11" t="s">
        <v>5561</v>
      </c>
      <c r="R880" s="11" t="s">
        <v>5193</v>
      </c>
      <c r="S880" s="11" t="s">
        <v>452</v>
      </c>
      <c r="T880" s="11" t="s">
        <v>29</v>
      </c>
      <c r="U880" s="12">
        <v>42444</v>
      </c>
      <c r="W880" s="11" t="s">
        <v>5505</v>
      </c>
      <c r="X880" s="11" t="s">
        <v>29</v>
      </c>
      <c r="Y880" s="11" t="s">
        <v>29</v>
      </c>
      <c r="Z880">
        <v>42793</v>
      </c>
      <c r="AB880" s="11" t="s">
        <v>5182</v>
      </c>
      <c r="AC880" s="11" t="s">
        <v>5167</v>
      </c>
      <c r="AD880" s="11" t="s">
        <v>29</v>
      </c>
      <c r="AE880" s="11" t="s">
        <v>29</v>
      </c>
      <c r="AF880" s="11" t="s">
        <v>6512</v>
      </c>
      <c r="AG880" s="11" t="s">
        <v>6982</v>
      </c>
      <c r="AH880" s="11" t="s">
        <v>6998</v>
      </c>
      <c r="AI880" s="11" t="s">
        <v>6983</v>
      </c>
      <c r="AJ880" s="11" t="s">
        <v>343</v>
      </c>
      <c r="AK880" s="11" t="s">
        <v>7076</v>
      </c>
      <c r="AL880" s="11" t="s">
        <v>7294</v>
      </c>
      <c r="AM880" s="11" t="s">
        <v>29</v>
      </c>
      <c r="AN880" s="11" t="s">
        <v>7693</v>
      </c>
      <c r="AO880" s="11" t="s">
        <v>7330</v>
      </c>
      <c r="AP880" s="11" t="s">
        <v>29</v>
      </c>
      <c r="AQ880" s="11" t="s">
        <v>7334</v>
      </c>
    </row>
    <row r="881" spans="1:43" ht="30" x14ac:dyDescent="0.25">
      <c r="A881" s="10">
        <v>358</v>
      </c>
      <c r="B881" s="10">
        <v>2059</v>
      </c>
      <c r="C881" s="11" t="s">
        <v>6868</v>
      </c>
      <c r="D881" s="11" t="s">
        <v>189</v>
      </c>
      <c r="E881" s="11" t="s">
        <v>5158</v>
      </c>
      <c r="F881" s="11" t="s">
        <v>96</v>
      </c>
      <c r="G881" s="11" t="s">
        <v>27</v>
      </c>
      <c r="H881" s="11" t="s">
        <v>6608</v>
      </c>
      <c r="I881" s="11" t="s">
        <v>97</v>
      </c>
      <c r="J881" s="11" t="s">
        <v>5159</v>
      </c>
      <c r="K881" s="11" t="s">
        <v>5160</v>
      </c>
      <c r="L881" s="11" t="s">
        <v>5159</v>
      </c>
      <c r="M881" s="11" t="s">
        <v>5162</v>
      </c>
      <c r="N881" s="11" t="s">
        <v>5163</v>
      </c>
      <c r="O881" s="11" t="s">
        <v>343</v>
      </c>
      <c r="P881" s="11" t="s">
        <v>5179</v>
      </c>
      <c r="Q881" s="11" t="s">
        <v>34</v>
      </c>
      <c r="R881" s="11" t="s">
        <v>5180</v>
      </c>
      <c r="S881" s="11" t="s">
        <v>5181</v>
      </c>
      <c r="T881" s="11" t="s">
        <v>29</v>
      </c>
      <c r="U881" s="12">
        <v>42240</v>
      </c>
      <c r="W881" s="11" t="s">
        <v>5486</v>
      </c>
      <c r="X881" s="11" t="s">
        <v>29</v>
      </c>
      <c r="Y881" s="11" t="s">
        <v>29</v>
      </c>
      <c r="Z881">
        <v>42793</v>
      </c>
      <c r="AB881" s="11" t="s">
        <v>5182</v>
      </c>
      <c r="AC881" s="11" t="s">
        <v>5167</v>
      </c>
      <c r="AD881" s="11" t="s">
        <v>29</v>
      </c>
      <c r="AE881" s="11" t="s">
        <v>29</v>
      </c>
      <c r="AF881" s="11" t="s">
        <v>6512</v>
      </c>
      <c r="AG881" s="11" t="s">
        <v>6982</v>
      </c>
      <c r="AH881" s="11" t="s">
        <v>6998</v>
      </c>
      <c r="AI881" s="11" t="s">
        <v>6983</v>
      </c>
      <c r="AJ881" s="11" t="s">
        <v>343</v>
      </c>
      <c r="AK881" s="11" t="s">
        <v>7076</v>
      </c>
      <c r="AL881" s="11" t="s">
        <v>7294</v>
      </c>
      <c r="AM881" s="11" t="s">
        <v>29</v>
      </c>
      <c r="AN881" s="11" t="s">
        <v>7693</v>
      </c>
      <c r="AO881" s="11" t="s">
        <v>7330</v>
      </c>
      <c r="AP881" s="11" t="s">
        <v>29</v>
      </c>
      <c r="AQ881" s="11" t="s">
        <v>7334</v>
      </c>
    </row>
    <row r="882" spans="1:43" ht="30" x14ac:dyDescent="0.25">
      <c r="A882" s="10">
        <v>360</v>
      </c>
      <c r="B882" s="10">
        <v>2074</v>
      </c>
      <c r="C882" s="11" t="s">
        <v>6870</v>
      </c>
      <c r="D882" s="11" t="s">
        <v>189</v>
      </c>
      <c r="E882" s="11" t="s">
        <v>5158</v>
      </c>
      <c r="F882" s="11" t="s">
        <v>96</v>
      </c>
      <c r="G882" s="11" t="s">
        <v>27</v>
      </c>
      <c r="H882" s="11" t="s">
        <v>6608</v>
      </c>
      <c r="I882" s="11" t="s">
        <v>97</v>
      </c>
      <c r="J882" s="11" t="s">
        <v>5159</v>
      </c>
      <c r="K882" s="11" t="s">
        <v>5160</v>
      </c>
      <c r="L882" s="11" t="s">
        <v>5159</v>
      </c>
      <c r="M882" s="11" t="s">
        <v>5162</v>
      </c>
      <c r="N882" s="11" t="s">
        <v>5163</v>
      </c>
      <c r="O882" s="11" t="s">
        <v>343</v>
      </c>
      <c r="P882" s="11" t="s">
        <v>5217</v>
      </c>
      <c r="Q882" s="11" t="s">
        <v>34</v>
      </c>
      <c r="R882" s="11" t="s">
        <v>5218</v>
      </c>
      <c r="S882" s="11" t="s">
        <v>5219</v>
      </c>
      <c r="T882" s="11" t="s">
        <v>29</v>
      </c>
      <c r="U882" s="12">
        <v>42380</v>
      </c>
      <c r="W882" s="11" t="s">
        <v>5514</v>
      </c>
      <c r="X882" s="11" t="s">
        <v>29</v>
      </c>
      <c r="Y882" s="11" t="s">
        <v>29</v>
      </c>
      <c r="Z882">
        <v>42793</v>
      </c>
      <c r="AB882" s="11" t="s">
        <v>5183</v>
      </c>
      <c r="AC882" s="11" t="s">
        <v>5167</v>
      </c>
      <c r="AD882" s="11" t="s">
        <v>29</v>
      </c>
      <c r="AE882" s="11" t="s">
        <v>29</v>
      </c>
      <c r="AF882" s="11" t="s">
        <v>6512</v>
      </c>
      <c r="AG882" s="11" t="s">
        <v>6982</v>
      </c>
      <c r="AH882" s="11" t="s">
        <v>6998</v>
      </c>
      <c r="AI882" s="11" t="s">
        <v>6983</v>
      </c>
      <c r="AJ882" s="11" t="s">
        <v>343</v>
      </c>
      <c r="AK882" s="11" t="s">
        <v>7076</v>
      </c>
      <c r="AL882" s="11" t="s">
        <v>7294</v>
      </c>
      <c r="AM882" s="11" t="s">
        <v>29</v>
      </c>
      <c r="AN882" s="11" t="s">
        <v>7693</v>
      </c>
      <c r="AO882" s="11" t="s">
        <v>7330</v>
      </c>
      <c r="AP882" s="11" t="s">
        <v>29</v>
      </c>
      <c r="AQ882" s="11" t="s">
        <v>7334</v>
      </c>
    </row>
    <row r="883" spans="1:43" ht="30" x14ac:dyDescent="0.25">
      <c r="A883" s="10">
        <v>360</v>
      </c>
      <c r="B883" s="10">
        <v>2071</v>
      </c>
      <c r="C883" s="11" t="s">
        <v>6870</v>
      </c>
      <c r="D883" s="11" t="s">
        <v>189</v>
      </c>
      <c r="E883" s="11" t="s">
        <v>5158</v>
      </c>
      <c r="F883" s="11" t="s">
        <v>96</v>
      </c>
      <c r="G883" s="11" t="s">
        <v>27</v>
      </c>
      <c r="H883" s="11" t="s">
        <v>6608</v>
      </c>
      <c r="I883" s="11" t="s">
        <v>97</v>
      </c>
      <c r="J883" s="11" t="s">
        <v>5159</v>
      </c>
      <c r="K883" s="11" t="s">
        <v>5160</v>
      </c>
      <c r="L883" s="11" t="s">
        <v>5159</v>
      </c>
      <c r="M883" s="11" t="s">
        <v>5162</v>
      </c>
      <c r="N883" s="11" t="s">
        <v>5163</v>
      </c>
      <c r="O883" s="11" t="s">
        <v>343</v>
      </c>
      <c r="P883" s="11" t="s">
        <v>5208</v>
      </c>
      <c r="Q883" s="11" t="s">
        <v>34</v>
      </c>
      <c r="R883" s="11" t="s">
        <v>5209</v>
      </c>
      <c r="S883" s="11" t="s">
        <v>5210</v>
      </c>
      <c r="T883" s="11" t="s">
        <v>29</v>
      </c>
      <c r="U883" s="12">
        <v>41855</v>
      </c>
      <c r="W883" s="11" t="s">
        <v>5476</v>
      </c>
      <c r="X883" s="11" t="s">
        <v>29</v>
      </c>
      <c r="Y883" s="11" t="s">
        <v>29</v>
      </c>
      <c r="Z883">
        <v>42793</v>
      </c>
      <c r="AB883" s="11" t="s">
        <v>5183</v>
      </c>
      <c r="AC883" s="11" t="s">
        <v>5167</v>
      </c>
      <c r="AD883" s="11" t="s">
        <v>29</v>
      </c>
      <c r="AE883" s="11" t="s">
        <v>29</v>
      </c>
      <c r="AF883" s="11" t="s">
        <v>6512</v>
      </c>
      <c r="AG883" s="11" t="s">
        <v>6982</v>
      </c>
      <c r="AH883" s="11" t="s">
        <v>6998</v>
      </c>
      <c r="AI883" s="11" t="s">
        <v>6983</v>
      </c>
      <c r="AJ883" s="11" t="s">
        <v>343</v>
      </c>
      <c r="AK883" s="11" t="s">
        <v>7076</v>
      </c>
      <c r="AL883" s="11" t="s">
        <v>7294</v>
      </c>
      <c r="AM883" s="11" t="s">
        <v>29</v>
      </c>
      <c r="AN883" s="11" t="s">
        <v>7693</v>
      </c>
      <c r="AO883" s="11" t="s">
        <v>7330</v>
      </c>
      <c r="AP883" s="11" t="s">
        <v>29</v>
      </c>
      <c r="AQ883" s="11" t="s">
        <v>7334</v>
      </c>
    </row>
    <row r="884" spans="1:43" ht="30" x14ac:dyDescent="0.25">
      <c r="A884" s="10">
        <v>360</v>
      </c>
      <c r="B884" s="10">
        <v>2068</v>
      </c>
      <c r="C884" s="11" t="s">
        <v>6870</v>
      </c>
      <c r="D884" s="11" t="s">
        <v>189</v>
      </c>
      <c r="E884" s="11" t="s">
        <v>5158</v>
      </c>
      <c r="F884" s="11" t="s">
        <v>96</v>
      </c>
      <c r="G884" s="11" t="s">
        <v>27</v>
      </c>
      <c r="H884" s="11" t="s">
        <v>6608</v>
      </c>
      <c r="I884" s="11" t="s">
        <v>97</v>
      </c>
      <c r="J884" s="11" t="s">
        <v>5159</v>
      </c>
      <c r="K884" s="11" t="s">
        <v>5160</v>
      </c>
      <c r="L884" s="11" t="s">
        <v>5159</v>
      </c>
      <c r="M884" s="11" t="s">
        <v>5162</v>
      </c>
      <c r="N884" s="11" t="s">
        <v>5163</v>
      </c>
      <c r="O884" s="11" t="s">
        <v>343</v>
      </c>
      <c r="P884" s="11" t="s">
        <v>5203</v>
      </c>
      <c r="Q884" s="11" t="s">
        <v>34</v>
      </c>
      <c r="R884" s="11" t="s">
        <v>5204</v>
      </c>
      <c r="S884" s="11" t="s">
        <v>993</v>
      </c>
      <c r="T884" s="11" t="s">
        <v>29</v>
      </c>
      <c r="U884" s="12">
        <v>41520</v>
      </c>
      <c r="W884" s="11" t="s">
        <v>5529</v>
      </c>
      <c r="X884" s="11" t="s">
        <v>29</v>
      </c>
      <c r="Y884" s="11" t="s">
        <v>29</v>
      </c>
      <c r="Z884">
        <v>42793</v>
      </c>
      <c r="AB884" s="11" t="s">
        <v>5183</v>
      </c>
      <c r="AC884" s="11" t="s">
        <v>5167</v>
      </c>
      <c r="AD884" s="11" t="s">
        <v>29</v>
      </c>
      <c r="AE884" s="11" t="s">
        <v>29</v>
      </c>
      <c r="AF884" s="11" t="s">
        <v>6512</v>
      </c>
      <c r="AG884" s="11" t="s">
        <v>6982</v>
      </c>
      <c r="AH884" s="11" t="s">
        <v>6998</v>
      </c>
      <c r="AI884" s="11" t="s">
        <v>6983</v>
      </c>
      <c r="AJ884" s="11" t="s">
        <v>343</v>
      </c>
      <c r="AK884" s="11" t="s">
        <v>7076</v>
      </c>
      <c r="AL884" s="11" t="s">
        <v>7294</v>
      </c>
      <c r="AM884" s="11" t="s">
        <v>29</v>
      </c>
      <c r="AN884" s="11" t="s">
        <v>7693</v>
      </c>
      <c r="AO884" s="11" t="s">
        <v>7330</v>
      </c>
      <c r="AP884" s="11" t="s">
        <v>29</v>
      </c>
      <c r="AQ884" s="11" t="s">
        <v>7334</v>
      </c>
    </row>
    <row r="885" spans="1:43" ht="30" x14ac:dyDescent="0.25">
      <c r="A885" s="10">
        <v>360</v>
      </c>
      <c r="B885" s="10">
        <v>2075</v>
      </c>
      <c r="C885" s="11" t="s">
        <v>6870</v>
      </c>
      <c r="D885" s="11" t="s">
        <v>189</v>
      </c>
      <c r="E885" s="11" t="s">
        <v>5158</v>
      </c>
      <c r="F885" s="11" t="s">
        <v>96</v>
      </c>
      <c r="G885" s="11" t="s">
        <v>27</v>
      </c>
      <c r="H885" s="11" t="s">
        <v>6608</v>
      </c>
      <c r="I885" s="11" t="s">
        <v>97</v>
      </c>
      <c r="J885" s="11" t="s">
        <v>5159</v>
      </c>
      <c r="K885" s="11" t="s">
        <v>5160</v>
      </c>
      <c r="L885" s="11" t="s">
        <v>5159</v>
      </c>
      <c r="M885" s="11" t="s">
        <v>5162</v>
      </c>
      <c r="N885" s="11" t="s">
        <v>5163</v>
      </c>
      <c r="O885" s="11" t="s">
        <v>343</v>
      </c>
      <c r="P885" s="11" t="s">
        <v>5220</v>
      </c>
      <c r="Q885" s="11" t="s">
        <v>122</v>
      </c>
      <c r="R885" s="11" t="s">
        <v>5221</v>
      </c>
      <c r="S885" s="11" t="s">
        <v>5222</v>
      </c>
      <c r="T885" s="11" t="s">
        <v>29</v>
      </c>
      <c r="U885" s="12">
        <v>42968</v>
      </c>
      <c r="W885" s="11" t="s">
        <v>5464</v>
      </c>
      <c r="X885" s="11" t="s">
        <v>29</v>
      </c>
      <c r="Y885" s="11" t="s">
        <v>29</v>
      </c>
      <c r="Z885">
        <v>42793</v>
      </c>
      <c r="AB885" s="11" t="s">
        <v>5183</v>
      </c>
      <c r="AC885" s="11" t="s">
        <v>5167</v>
      </c>
      <c r="AD885" s="11" t="s">
        <v>29</v>
      </c>
      <c r="AE885" s="11" t="s">
        <v>29</v>
      </c>
      <c r="AF885" s="11" t="s">
        <v>6512</v>
      </c>
      <c r="AG885" s="11" t="s">
        <v>6982</v>
      </c>
      <c r="AH885" s="11" t="s">
        <v>6998</v>
      </c>
      <c r="AI885" s="11" t="s">
        <v>6983</v>
      </c>
      <c r="AJ885" s="11" t="s">
        <v>343</v>
      </c>
      <c r="AK885" s="11" t="s">
        <v>7076</v>
      </c>
      <c r="AL885" s="11" t="s">
        <v>7294</v>
      </c>
      <c r="AM885" s="11" t="s">
        <v>29</v>
      </c>
      <c r="AN885" s="11" t="s">
        <v>7693</v>
      </c>
      <c r="AO885" s="11" t="s">
        <v>7330</v>
      </c>
      <c r="AP885" s="11" t="s">
        <v>29</v>
      </c>
      <c r="AQ885" s="11" t="s">
        <v>7334</v>
      </c>
    </row>
    <row r="886" spans="1:43" ht="30" x14ac:dyDescent="0.25">
      <c r="A886" s="10">
        <v>236</v>
      </c>
      <c r="B886" s="10">
        <v>1523</v>
      </c>
      <c r="C886" s="11" t="s">
        <v>6688</v>
      </c>
      <c r="D886" s="11" t="s">
        <v>441</v>
      </c>
      <c r="E886" s="11" t="s">
        <v>162</v>
      </c>
      <c r="F886" s="11" t="s">
        <v>96</v>
      </c>
      <c r="G886" s="11" t="s">
        <v>27</v>
      </c>
      <c r="H886" s="11" t="s">
        <v>6600</v>
      </c>
      <c r="I886" s="11" t="s">
        <v>97</v>
      </c>
      <c r="J886" s="11" t="s">
        <v>3474</v>
      </c>
      <c r="K886" s="11" t="s">
        <v>1934</v>
      </c>
      <c r="L886" s="11" t="s">
        <v>101</v>
      </c>
      <c r="M886" s="11" t="s">
        <v>32</v>
      </c>
      <c r="N886" s="11" t="s">
        <v>893</v>
      </c>
      <c r="O886" s="11" t="s">
        <v>3628</v>
      </c>
      <c r="P886" s="11" t="s">
        <v>1936</v>
      </c>
      <c r="Q886" s="11" t="s">
        <v>34</v>
      </c>
      <c r="R886" s="11" t="s">
        <v>545</v>
      </c>
      <c r="S886" s="11" t="s">
        <v>1937</v>
      </c>
      <c r="T886" s="11" t="s">
        <v>1938</v>
      </c>
      <c r="U886" s="12">
        <v>40787</v>
      </c>
      <c r="W886" s="11" t="s">
        <v>1939</v>
      </c>
      <c r="X886" s="11" t="s">
        <v>29</v>
      </c>
      <c r="Y886" s="11" t="s">
        <v>29</v>
      </c>
      <c r="AB886" s="11" t="s">
        <v>1933</v>
      </c>
      <c r="AC886" s="11" t="s">
        <v>1935</v>
      </c>
      <c r="AD886" s="11" t="s">
        <v>1251</v>
      </c>
      <c r="AE886" s="11" t="s">
        <v>29</v>
      </c>
      <c r="AF886" s="11" t="s">
        <v>5758</v>
      </c>
      <c r="AG886" s="11" t="s">
        <v>6974</v>
      </c>
      <c r="AH886" s="11" t="s">
        <v>6975</v>
      </c>
      <c r="AI886" s="11" t="s">
        <v>6976</v>
      </c>
      <c r="AJ886" s="11" t="s">
        <v>7090</v>
      </c>
      <c r="AK886" s="11" t="s">
        <v>7082</v>
      </c>
      <c r="AL886" s="11" t="s">
        <v>7139</v>
      </c>
      <c r="AM886" s="11" t="s">
        <v>29</v>
      </c>
      <c r="AN886" s="11" t="s">
        <v>7658</v>
      </c>
      <c r="AO886" s="11" t="s">
        <v>7315</v>
      </c>
      <c r="AP886" s="11" t="s">
        <v>7323</v>
      </c>
      <c r="AQ886" s="11" t="s">
        <v>7314</v>
      </c>
    </row>
    <row r="887" spans="1:43" ht="30" x14ac:dyDescent="0.25">
      <c r="A887" s="10">
        <v>236</v>
      </c>
      <c r="B887" s="10">
        <v>1525</v>
      </c>
      <c r="C887" s="11" t="s">
        <v>6688</v>
      </c>
      <c r="D887" s="11" t="s">
        <v>441</v>
      </c>
      <c r="E887" s="11" t="s">
        <v>162</v>
      </c>
      <c r="F887" s="11" t="s">
        <v>96</v>
      </c>
      <c r="G887" s="11" t="s">
        <v>27</v>
      </c>
      <c r="H887" s="11" t="s">
        <v>6600</v>
      </c>
      <c r="I887" s="11" t="s">
        <v>97</v>
      </c>
      <c r="J887" s="11" t="s">
        <v>3474</v>
      </c>
      <c r="K887" s="11" t="s">
        <v>1934</v>
      </c>
      <c r="L887" s="11" t="s">
        <v>101</v>
      </c>
      <c r="M887" s="11" t="s">
        <v>32</v>
      </c>
      <c r="N887" s="11" t="s">
        <v>893</v>
      </c>
      <c r="O887" s="11" t="s">
        <v>3628</v>
      </c>
      <c r="P887" s="11" t="s">
        <v>1943</v>
      </c>
      <c r="Q887" s="11" t="s">
        <v>83</v>
      </c>
      <c r="R887" s="11" t="s">
        <v>184</v>
      </c>
      <c r="S887" s="11" t="s">
        <v>1944</v>
      </c>
      <c r="T887" s="11" t="s">
        <v>1040</v>
      </c>
      <c r="U887" s="12">
        <v>40009</v>
      </c>
      <c r="W887" s="11" t="s">
        <v>1945</v>
      </c>
      <c r="X887" s="11" t="s">
        <v>29</v>
      </c>
      <c r="Y887" s="11" t="s">
        <v>29</v>
      </c>
      <c r="AB887" s="11" t="s">
        <v>1933</v>
      </c>
      <c r="AC887" s="11" t="s">
        <v>1935</v>
      </c>
      <c r="AD887" s="11" t="s">
        <v>1251</v>
      </c>
      <c r="AE887" s="11" t="s">
        <v>29</v>
      </c>
      <c r="AF887" s="11" t="s">
        <v>5758</v>
      </c>
      <c r="AG887" s="11" t="s">
        <v>6974</v>
      </c>
      <c r="AH887" s="11" t="s">
        <v>6975</v>
      </c>
      <c r="AI887" s="11" t="s">
        <v>6976</v>
      </c>
      <c r="AJ887" s="11" t="s">
        <v>7090</v>
      </c>
      <c r="AK887" s="11" t="s">
        <v>7082</v>
      </c>
      <c r="AL887" s="11" t="s">
        <v>7139</v>
      </c>
      <c r="AM887" s="11" t="s">
        <v>29</v>
      </c>
      <c r="AN887" s="11" t="s">
        <v>7658</v>
      </c>
      <c r="AO887" s="11" t="s">
        <v>7315</v>
      </c>
      <c r="AP887" s="11" t="s">
        <v>7323</v>
      </c>
      <c r="AQ887" s="11" t="s">
        <v>7314</v>
      </c>
    </row>
    <row r="888" spans="1:43" ht="30" x14ac:dyDescent="0.25">
      <c r="A888" s="10">
        <v>236</v>
      </c>
      <c r="B888" s="10">
        <v>1524</v>
      </c>
      <c r="C888" s="11" t="s">
        <v>6688</v>
      </c>
      <c r="D888" s="11" t="s">
        <v>441</v>
      </c>
      <c r="E888" s="11" t="s">
        <v>162</v>
      </c>
      <c r="F888" s="11" t="s">
        <v>96</v>
      </c>
      <c r="G888" s="11" t="s">
        <v>27</v>
      </c>
      <c r="H888" s="11" t="s">
        <v>6600</v>
      </c>
      <c r="I888" s="11" t="s">
        <v>97</v>
      </c>
      <c r="J888" s="11" t="s">
        <v>3474</v>
      </c>
      <c r="K888" s="11" t="s">
        <v>1934</v>
      </c>
      <c r="L888" s="11" t="s">
        <v>101</v>
      </c>
      <c r="M888" s="11" t="s">
        <v>32</v>
      </c>
      <c r="N888" s="11" t="s">
        <v>893</v>
      </c>
      <c r="O888" s="11" t="s">
        <v>3628</v>
      </c>
      <c r="P888" s="11" t="s">
        <v>1940</v>
      </c>
      <c r="Q888" s="11" t="s">
        <v>83</v>
      </c>
      <c r="R888" s="11" t="s">
        <v>215</v>
      </c>
      <c r="S888" s="11" t="s">
        <v>1941</v>
      </c>
      <c r="T888" s="11" t="s">
        <v>217</v>
      </c>
      <c r="U888" s="12">
        <v>40787</v>
      </c>
      <c r="W888" s="11" t="s">
        <v>1942</v>
      </c>
      <c r="X888" s="11" t="s">
        <v>29</v>
      </c>
      <c r="Y888" s="11" t="s">
        <v>29</v>
      </c>
      <c r="AB888" s="11" t="s">
        <v>1933</v>
      </c>
      <c r="AC888" s="11" t="s">
        <v>1935</v>
      </c>
      <c r="AD888" s="11" t="s">
        <v>1251</v>
      </c>
      <c r="AE888" s="11" t="s">
        <v>29</v>
      </c>
      <c r="AF888" s="11" t="s">
        <v>5758</v>
      </c>
      <c r="AG888" s="11" t="s">
        <v>6974</v>
      </c>
      <c r="AH888" s="11" t="s">
        <v>6975</v>
      </c>
      <c r="AI888" s="11" t="s">
        <v>6976</v>
      </c>
      <c r="AJ888" s="11" t="s">
        <v>7090</v>
      </c>
      <c r="AK888" s="11" t="s">
        <v>7082</v>
      </c>
      <c r="AL888" s="11" t="s">
        <v>7139</v>
      </c>
      <c r="AM888" s="11" t="s">
        <v>29</v>
      </c>
      <c r="AN888" s="11" t="s">
        <v>7658</v>
      </c>
      <c r="AO888" s="11" t="s">
        <v>7315</v>
      </c>
      <c r="AP888" s="11" t="s">
        <v>7323</v>
      </c>
      <c r="AQ888" s="11" t="s">
        <v>7314</v>
      </c>
    </row>
    <row r="889" spans="1:43" ht="30" x14ac:dyDescent="0.25">
      <c r="A889" s="10">
        <v>236</v>
      </c>
      <c r="B889" s="10">
        <v>1897</v>
      </c>
      <c r="C889" s="11" t="s">
        <v>6688</v>
      </c>
      <c r="D889" s="11" t="s">
        <v>441</v>
      </c>
      <c r="E889" s="11" t="s">
        <v>162</v>
      </c>
      <c r="F889" s="11" t="s">
        <v>96</v>
      </c>
      <c r="G889" s="11" t="s">
        <v>27</v>
      </c>
      <c r="H889" s="11" t="s">
        <v>6600</v>
      </c>
      <c r="I889" s="11" t="s">
        <v>97</v>
      </c>
      <c r="J889" s="11" t="s">
        <v>3474</v>
      </c>
      <c r="K889" s="11" t="s">
        <v>1934</v>
      </c>
      <c r="L889" s="11" t="s">
        <v>101</v>
      </c>
      <c r="M889" s="11" t="s">
        <v>32</v>
      </c>
      <c r="N889" s="11" t="s">
        <v>893</v>
      </c>
      <c r="O889" s="11" t="s">
        <v>3628</v>
      </c>
      <c r="P889" s="11" t="s">
        <v>4311</v>
      </c>
      <c r="Q889" s="11" t="s">
        <v>83</v>
      </c>
      <c r="R889" s="11" t="s">
        <v>4312</v>
      </c>
      <c r="S889" s="11" t="s">
        <v>4313</v>
      </c>
      <c r="T889" s="11" t="s">
        <v>199</v>
      </c>
      <c r="U889" s="12">
        <v>43080</v>
      </c>
      <c r="W889" s="11" t="s">
        <v>4314</v>
      </c>
      <c r="X889" s="11" t="s">
        <v>29</v>
      </c>
      <c r="Y889" s="11" t="s">
        <v>29</v>
      </c>
      <c r="AB889" s="11" t="s">
        <v>1933</v>
      </c>
      <c r="AC889" s="11" t="s">
        <v>1935</v>
      </c>
      <c r="AD889" s="11" t="s">
        <v>1251</v>
      </c>
      <c r="AE889" s="11" t="s">
        <v>29</v>
      </c>
      <c r="AF889" s="11" t="s">
        <v>5758</v>
      </c>
      <c r="AG889" s="11" t="s">
        <v>6974</v>
      </c>
      <c r="AH889" s="11" t="s">
        <v>6975</v>
      </c>
      <c r="AI889" s="11" t="s">
        <v>6976</v>
      </c>
      <c r="AJ889" s="11" t="s">
        <v>7090</v>
      </c>
      <c r="AK889" s="11" t="s">
        <v>7082</v>
      </c>
      <c r="AL889" s="11" t="s">
        <v>7139</v>
      </c>
      <c r="AM889" s="11" t="s">
        <v>29</v>
      </c>
      <c r="AN889" s="11" t="s">
        <v>7658</v>
      </c>
      <c r="AO889" s="11" t="s">
        <v>7315</v>
      </c>
      <c r="AP889" s="11" t="s">
        <v>7323</v>
      </c>
      <c r="AQ889" s="11" t="s">
        <v>7314</v>
      </c>
    </row>
    <row r="890" spans="1:43" ht="30" x14ac:dyDescent="0.25">
      <c r="A890" s="10">
        <v>237</v>
      </c>
      <c r="B890" s="10">
        <v>1897</v>
      </c>
      <c r="C890" s="11" t="s">
        <v>6688</v>
      </c>
      <c r="D890" s="11" t="s">
        <v>94</v>
      </c>
      <c r="E890" s="11" t="s">
        <v>857</v>
      </c>
      <c r="F890" s="11" t="s">
        <v>96</v>
      </c>
      <c r="G890" s="11" t="s">
        <v>27</v>
      </c>
      <c r="H890" s="11" t="s">
        <v>6608</v>
      </c>
      <c r="I890" s="11" t="s">
        <v>97</v>
      </c>
      <c r="J890" s="11" t="s">
        <v>3474</v>
      </c>
      <c r="K890" s="11" t="s">
        <v>1934</v>
      </c>
      <c r="L890" s="11" t="s">
        <v>101</v>
      </c>
      <c r="M890" s="11" t="s">
        <v>32</v>
      </c>
      <c r="N890" s="11" t="s">
        <v>893</v>
      </c>
      <c r="O890" s="11" t="s">
        <v>3628</v>
      </c>
      <c r="P890" s="11" t="s">
        <v>4311</v>
      </c>
      <c r="Q890" s="11" t="s">
        <v>83</v>
      </c>
      <c r="R890" s="11" t="s">
        <v>4312</v>
      </c>
      <c r="S890" s="11" t="s">
        <v>4313</v>
      </c>
      <c r="T890" s="11" t="s">
        <v>199</v>
      </c>
      <c r="U890" s="12">
        <v>43080</v>
      </c>
      <c r="W890" s="11" t="s">
        <v>4314</v>
      </c>
      <c r="X890" s="11" t="s">
        <v>29</v>
      </c>
      <c r="Y890" s="11" t="s">
        <v>29</v>
      </c>
      <c r="AB890" s="11" t="s">
        <v>3561</v>
      </c>
      <c r="AC890" s="11" t="s">
        <v>1935</v>
      </c>
      <c r="AD890" s="11" t="s">
        <v>1251</v>
      </c>
      <c r="AE890" s="11" t="s">
        <v>29</v>
      </c>
      <c r="AF890" s="11" t="s">
        <v>7694</v>
      </c>
      <c r="AG890" s="11" t="s">
        <v>6974</v>
      </c>
      <c r="AH890" s="11" t="s">
        <v>6975</v>
      </c>
      <c r="AI890" s="11" t="s">
        <v>6976</v>
      </c>
      <c r="AJ890" s="11" t="s">
        <v>7090</v>
      </c>
      <c r="AK890" s="11" t="s">
        <v>7082</v>
      </c>
      <c r="AL890" s="11" t="s">
        <v>7286</v>
      </c>
      <c r="AM890" s="11" t="s">
        <v>29</v>
      </c>
      <c r="AN890" s="11" t="s">
        <v>7658</v>
      </c>
      <c r="AO890" s="11" t="s">
        <v>7315</v>
      </c>
      <c r="AP890" s="11" t="s">
        <v>7323</v>
      </c>
      <c r="AQ890" s="11" t="s">
        <v>7314</v>
      </c>
    </row>
    <row r="891" spans="1:43" ht="30" x14ac:dyDescent="0.25">
      <c r="A891" s="10">
        <v>236</v>
      </c>
      <c r="B891" s="10">
        <v>2208</v>
      </c>
      <c r="C891" s="11" t="s">
        <v>6688</v>
      </c>
      <c r="D891" s="11" t="s">
        <v>441</v>
      </c>
      <c r="E891" s="11" t="s">
        <v>162</v>
      </c>
      <c r="F891" s="11" t="s">
        <v>96</v>
      </c>
      <c r="G891" s="11" t="s">
        <v>27</v>
      </c>
      <c r="H891" s="11" t="s">
        <v>6600</v>
      </c>
      <c r="I891" s="11" t="s">
        <v>97</v>
      </c>
      <c r="J891" s="11" t="s">
        <v>3474</v>
      </c>
      <c r="K891" s="11" t="s">
        <v>1934</v>
      </c>
      <c r="L891" s="11" t="s">
        <v>101</v>
      </c>
      <c r="M891" s="11" t="s">
        <v>32</v>
      </c>
      <c r="N891" s="11" t="s">
        <v>893</v>
      </c>
      <c r="O891" s="11" t="s">
        <v>3628</v>
      </c>
      <c r="P891" s="11" t="s">
        <v>7410</v>
      </c>
      <c r="Q891" s="11" t="s">
        <v>34</v>
      </c>
      <c r="R891" s="11" t="s">
        <v>7411</v>
      </c>
      <c r="S891" s="11" t="s">
        <v>7412</v>
      </c>
      <c r="T891" s="11" t="s">
        <v>29</v>
      </c>
      <c r="U891" s="12">
        <v>43500</v>
      </c>
      <c r="W891" s="11" t="s">
        <v>7413</v>
      </c>
      <c r="X891" s="11" t="s">
        <v>29</v>
      </c>
      <c r="Y891" s="11" t="s">
        <v>29</v>
      </c>
      <c r="AB891" s="11" t="s">
        <v>1933</v>
      </c>
      <c r="AC891" s="11" t="s">
        <v>1935</v>
      </c>
      <c r="AD891" s="11" t="s">
        <v>1251</v>
      </c>
      <c r="AE891" s="11" t="s">
        <v>29</v>
      </c>
      <c r="AF891" s="11" t="s">
        <v>5758</v>
      </c>
      <c r="AG891" s="11" t="s">
        <v>6974</v>
      </c>
      <c r="AH891" s="11" t="s">
        <v>6975</v>
      </c>
      <c r="AI891" s="11" t="s">
        <v>6976</v>
      </c>
      <c r="AJ891" s="11" t="s">
        <v>7090</v>
      </c>
      <c r="AK891" s="11" t="s">
        <v>7082</v>
      </c>
      <c r="AL891" s="11" t="s">
        <v>7139</v>
      </c>
      <c r="AM891" s="11" t="s">
        <v>29</v>
      </c>
      <c r="AN891" s="11" t="s">
        <v>7658</v>
      </c>
      <c r="AO891" s="11" t="s">
        <v>7315</v>
      </c>
      <c r="AP891" s="11" t="s">
        <v>7323</v>
      </c>
      <c r="AQ891" s="11" t="s">
        <v>7314</v>
      </c>
    </row>
    <row r="892" spans="1:43" ht="30" x14ac:dyDescent="0.25">
      <c r="A892" s="10">
        <v>237</v>
      </c>
      <c r="B892" s="10">
        <v>2208</v>
      </c>
      <c r="C892" s="11" t="s">
        <v>6688</v>
      </c>
      <c r="D892" s="11" t="s">
        <v>94</v>
      </c>
      <c r="E892" s="11" t="s">
        <v>857</v>
      </c>
      <c r="F892" s="11" t="s">
        <v>96</v>
      </c>
      <c r="G892" s="11" t="s">
        <v>27</v>
      </c>
      <c r="H892" s="11" t="s">
        <v>6608</v>
      </c>
      <c r="I892" s="11" t="s">
        <v>97</v>
      </c>
      <c r="J892" s="11" t="s">
        <v>3474</v>
      </c>
      <c r="K892" s="11" t="s">
        <v>1934</v>
      </c>
      <c r="L892" s="11" t="s">
        <v>101</v>
      </c>
      <c r="M892" s="11" t="s">
        <v>32</v>
      </c>
      <c r="N892" s="11" t="s">
        <v>893</v>
      </c>
      <c r="O892" s="11" t="s">
        <v>3628</v>
      </c>
      <c r="P892" s="11" t="s">
        <v>7410</v>
      </c>
      <c r="Q892" s="11" t="s">
        <v>34</v>
      </c>
      <c r="R892" s="11" t="s">
        <v>7411</v>
      </c>
      <c r="S892" s="11" t="s">
        <v>7412</v>
      </c>
      <c r="T892" s="11" t="s">
        <v>29</v>
      </c>
      <c r="U892" s="12">
        <v>43500</v>
      </c>
      <c r="W892" s="11" t="s">
        <v>7413</v>
      </c>
      <c r="X892" s="11" t="s">
        <v>29</v>
      </c>
      <c r="Y892" s="11" t="s">
        <v>29</v>
      </c>
      <c r="AB892" s="11" t="s">
        <v>3561</v>
      </c>
      <c r="AC892" s="11" t="s">
        <v>1935</v>
      </c>
      <c r="AD892" s="11" t="s">
        <v>1251</v>
      </c>
      <c r="AE892" s="11" t="s">
        <v>29</v>
      </c>
      <c r="AF892" s="11" t="s">
        <v>7694</v>
      </c>
      <c r="AG892" s="11" t="s">
        <v>6974</v>
      </c>
      <c r="AH892" s="11" t="s">
        <v>6975</v>
      </c>
      <c r="AI892" s="11" t="s">
        <v>6976</v>
      </c>
      <c r="AJ892" s="11" t="s">
        <v>7090</v>
      </c>
      <c r="AK892" s="11" t="s">
        <v>7082</v>
      </c>
      <c r="AL892" s="11" t="s">
        <v>7286</v>
      </c>
      <c r="AM892" s="11" t="s">
        <v>29</v>
      </c>
      <c r="AN892" s="11" t="s">
        <v>7658</v>
      </c>
      <c r="AO892" s="11" t="s">
        <v>7315</v>
      </c>
      <c r="AP892" s="11" t="s">
        <v>7323</v>
      </c>
      <c r="AQ892" s="11" t="s">
        <v>7314</v>
      </c>
    </row>
    <row r="893" spans="1:43" ht="30" x14ac:dyDescent="0.25">
      <c r="A893" s="10">
        <v>236</v>
      </c>
      <c r="B893" s="10">
        <v>1857</v>
      </c>
      <c r="C893" s="11" t="s">
        <v>6688</v>
      </c>
      <c r="D893" s="11" t="s">
        <v>441</v>
      </c>
      <c r="E893" s="11" t="s">
        <v>162</v>
      </c>
      <c r="F893" s="11" t="s">
        <v>96</v>
      </c>
      <c r="G893" s="11" t="s">
        <v>27</v>
      </c>
      <c r="H893" s="11" t="s">
        <v>6600</v>
      </c>
      <c r="I893" s="11" t="s">
        <v>97</v>
      </c>
      <c r="J893" s="11" t="s">
        <v>3474</v>
      </c>
      <c r="K893" s="11" t="s">
        <v>1934</v>
      </c>
      <c r="L893" s="11" t="s">
        <v>101</v>
      </c>
      <c r="M893" s="11" t="s">
        <v>32</v>
      </c>
      <c r="N893" s="11" t="s">
        <v>893</v>
      </c>
      <c r="O893" s="11" t="s">
        <v>3628</v>
      </c>
      <c r="P893" s="11" t="s">
        <v>4168</v>
      </c>
      <c r="Q893" s="11" t="s">
        <v>34</v>
      </c>
      <c r="R893" s="11" t="s">
        <v>1199</v>
      </c>
      <c r="S893" s="11" t="s">
        <v>4169</v>
      </c>
      <c r="T893" s="11" t="s">
        <v>4170</v>
      </c>
      <c r="U893" s="12">
        <v>43010</v>
      </c>
      <c r="W893" s="11" t="s">
        <v>4171</v>
      </c>
      <c r="X893" s="11" t="s">
        <v>29</v>
      </c>
      <c r="Y893" s="11" t="s">
        <v>29</v>
      </c>
      <c r="AB893" s="11" t="s">
        <v>1933</v>
      </c>
      <c r="AC893" s="11" t="s">
        <v>1935</v>
      </c>
      <c r="AD893" s="11" t="s">
        <v>1251</v>
      </c>
      <c r="AE893" s="11" t="s">
        <v>29</v>
      </c>
      <c r="AF893" s="11" t="s">
        <v>5758</v>
      </c>
      <c r="AG893" s="11" t="s">
        <v>6974</v>
      </c>
      <c r="AH893" s="11" t="s">
        <v>6975</v>
      </c>
      <c r="AI893" s="11" t="s">
        <v>6976</v>
      </c>
      <c r="AJ893" s="11" t="s">
        <v>7090</v>
      </c>
      <c r="AK893" s="11" t="s">
        <v>7082</v>
      </c>
      <c r="AL893" s="11" t="s">
        <v>7139</v>
      </c>
      <c r="AM893" s="11" t="s">
        <v>29</v>
      </c>
      <c r="AN893" s="11" t="s">
        <v>7658</v>
      </c>
      <c r="AO893" s="11" t="s">
        <v>7315</v>
      </c>
      <c r="AP893" s="11" t="s">
        <v>7323</v>
      </c>
      <c r="AQ893" s="11" t="s">
        <v>7314</v>
      </c>
    </row>
    <row r="894" spans="1:43" ht="30" x14ac:dyDescent="0.25">
      <c r="A894" s="10">
        <v>275</v>
      </c>
      <c r="B894" s="10">
        <v>1730</v>
      </c>
      <c r="C894" s="11" t="s">
        <v>6680</v>
      </c>
      <c r="D894" s="11" t="s">
        <v>2693</v>
      </c>
      <c r="E894" s="11" t="s">
        <v>29</v>
      </c>
      <c r="F894" s="11" t="s">
        <v>380</v>
      </c>
      <c r="G894" s="11" t="s">
        <v>27</v>
      </c>
      <c r="H894" s="11" t="s">
        <v>6654</v>
      </c>
      <c r="I894" s="11" t="s">
        <v>381</v>
      </c>
      <c r="J894" s="11" t="s">
        <v>3488</v>
      </c>
      <c r="K894" s="11" t="s">
        <v>2694</v>
      </c>
      <c r="L894" s="11" t="s">
        <v>51</v>
      </c>
      <c r="M894" s="11" t="s">
        <v>5050</v>
      </c>
      <c r="N894" s="11" t="s">
        <v>3913</v>
      </c>
      <c r="O894" s="11" t="s">
        <v>3654</v>
      </c>
      <c r="P894" s="11" t="s">
        <v>2697</v>
      </c>
      <c r="Q894" s="11" t="s">
        <v>83</v>
      </c>
      <c r="R894" s="11" t="s">
        <v>2698</v>
      </c>
      <c r="S894" s="11" t="s">
        <v>2699</v>
      </c>
      <c r="T894" s="11" t="s">
        <v>29</v>
      </c>
      <c r="U894" s="12">
        <v>38867</v>
      </c>
      <c r="W894" s="11" t="s">
        <v>2700</v>
      </c>
      <c r="X894" s="11" t="s">
        <v>29</v>
      </c>
      <c r="Y894" s="11" t="s">
        <v>29</v>
      </c>
      <c r="AB894" s="11" t="s">
        <v>2692</v>
      </c>
      <c r="AC894" s="11" t="s">
        <v>2695</v>
      </c>
      <c r="AD894" s="11" t="s">
        <v>2696</v>
      </c>
      <c r="AE894" s="11" t="s">
        <v>29</v>
      </c>
      <c r="AF894" s="11" t="s">
        <v>5752</v>
      </c>
      <c r="AG894" s="11" t="s">
        <v>6996</v>
      </c>
      <c r="AH894" s="11" t="s">
        <v>6987</v>
      </c>
      <c r="AI894" s="11" t="s">
        <v>6988</v>
      </c>
      <c r="AJ894" s="11" t="s">
        <v>7108</v>
      </c>
      <c r="AK894" s="11" t="s">
        <v>7076</v>
      </c>
      <c r="AL894" s="11" t="s">
        <v>7132</v>
      </c>
      <c r="AM894" s="11" t="s">
        <v>29</v>
      </c>
      <c r="AN894" s="11" t="s">
        <v>6991</v>
      </c>
      <c r="AO894" s="11" t="s">
        <v>7328</v>
      </c>
      <c r="AP894" s="11" t="s">
        <v>7318</v>
      </c>
      <c r="AQ894" s="11" t="s">
        <v>7322</v>
      </c>
    </row>
    <row r="895" spans="1:43" ht="30" x14ac:dyDescent="0.25">
      <c r="A895" s="10">
        <v>275</v>
      </c>
      <c r="B895" s="10">
        <v>1955</v>
      </c>
      <c r="C895" s="11" t="s">
        <v>6680</v>
      </c>
      <c r="D895" s="11" t="s">
        <v>2693</v>
      </c>
      <c r="E895" s="11" t="s">
        <v>29</v>
      </c>
      <c r="F895" s="11" t="s">
        <v>380</v>
      </c>
      <c r="G895" s="11" t="s">
        <v>27</v>
      </c>
      <c r="H895" s="11" t="s">
        <v>6654</v>
      </c>
      <c r="I895" s="11" t="s">
        <v>381</v>
      </c>
      <c r="J895" s="11" t="s">
        <v>3488</v>
      </c>
      <c r="K895" s="11" t="s">
        <v>2694</v>
      </c>
      <c r="L895" s="11" t="s">
        <v>51</v>
      </c>
      <c r="M895" s="11" t="s">
        <v>5050</v>
      </c>
      <c r="N895" s="11" t="s">
        <v>3913</v>
      </c>
      <c r="O895" s="11" t="s">
        <v>3654</v>
      </c>
      <c r="P895" s="11" t="s">
        <v>4588</v>
      </c>
      <c r="Q895" s="11" t="s">
        <v>122</v>
      </c>
      <c r="R895" s="11" t="s">
        <v>4589</v>
      </c>
      <c r="S895" s="11" t="s">
        <v>4590</v>
      </c>
      <c r="T895" s="11" t="s">
        <v>29</v>
      </c>
      <c r="U895" s="12">
        <v>43206</v>
      </c>
      <c r="W895" s="11" t="s">
        <v>4591</v>
      </c>
      <c r="X895" s="11" t="s">
        <v>29</v>
      </c>
      <c r="Y895" s="11" t="s">
        <v>29</v>
      </c>
      <c r="AB895" s="11" t="s">
        <v>2692</v>
      </c>
      <c r="AC895" s="11" t="s">
        <v>2695</v>
      </c>
      <c r="AD895" s="11" t="s">
        <v>2696</v>
      </c>
      <c r="AE895" s="11" t="s">
        <v>29</v>
      </c>
      <c r="AF895" s="11" t="s">
        <v>5752</v>
      </c>
      <c r="AG895" s="11" t="s">
        <v>6996</v>
      </c>
      <c r="AH895" s="11" t="s">
        <v>6987</v>
      </c>
      <c r="AI895" s="11" t="s">
        <v>6988</v>
      </c>
      <c r="AJ895" s="11" t="s">
        <v>7108</v>
      </c>
      <c r="AK895" s="11" t="s">
        <v>7076</v>
      </c>
      <c r="AL895" s="11" t="s">
        <v>7132</v>
      </c>
      <c r="AM895" s="11" t="s">
        <v>29</v>
      </c>
      <c r="AN895" s="11" t="s">
        <v>6991</v>
      </c>
      <c r="AO895" s="11" t="s">
        <v>7328</v>
      </c>
      <c r="AP895" s="11" t="s">
        <v>7318</v>
      </c>
      <c r="AQ895" s="11" t="s">
        <v>7322</v>
      </c>
    </row>
    <row r="896" spans="1:43" ht="30" x14ac:dyDescent="0.25">
      <c r="A896" s="10">
        <v>300</v>
      </c>
      <c r="B896" s="10">
        <v>2016</v>
      </c>
      <c r="C896" s="11" t="s">
        <v>6801</v>
      </c>
      <c r="D896" s="11" t="s">
        <v>3985</v>
      </c>
      <c r="E896" s="11" t="s">
        <v>2717</v>
      </c>
      <c r="F896" s="11" t="s">
        <v>2718</v>
      </c>
      <c r="G896" s="11" t="s">
        <v>27</v>
      </c>
      <c r="H896" s="11" t="s">
        <v>6700</v>
      </c>
      <c r="I896" s="11" t="s">
        <v>97</v>
      </c>
      <c r="J896" s="11" t="s">
        <v>3472</v>
      </c>
      <c r="K896" s="11" t="s">
        <v>1285</v>
      </c>
      <c r="L896" s="11" t="s">
        <v>678</v>
      </c>
      <c r="M896" s="11" t="s">
        <v>120</v>
      </c>
      <c r="N896" s="11" t="s">
        <v>6091</v>
      </c>
      <c r="O896" s="11" t="s">
        <v>3632</v>
      </c>
      <c r="P896" s="11" t="s">
        <v>4983</v>
      </c>
      <c r="Q896" s="11" t="s">
        <v>34</v>
      </c>
      <c r="R896" s="11" t="s">
        <v>4984</v>
      </c>
      <c r="S896" s="11" t="s">
        <v>4972</v>
      </c>
      <c r="T896" s="11" t="s">
        <v>4985</v>
      </c>
      <c r="U896" s="12">
        <v>43347</v>
      </c>
      <c r="W896" s="11" t="s">
        <v>4986</v>
      </c>
      <c r="X896" s="11" t="s">
        <v>29</v>
      </c>
      <c r="Y896" s="11" t="s">
        <v>29</v>
      </c>
      <c r="AB896" s="11" t="s">
        <v>3857</v>
      </c>
      <c r="AC896" s="11" t="s">
        <v>1286</v>
      </c>
      <c r="AD896" s="11" t="s">
        <v>1287</v>
      </c>
      <c r="AE896" s="11" t="s">
        <v>29</v>
      </c>
      <c r="AF896" s="11" t="s">
        <v>6092</v>
      </c>
      <c r="AG896" s="11" t="s">
        <v>6996</v>
      </c>
      <c r="AH896" s="11" t="s">
        <v>6990</v>
      </c>
      <c r="AI896" s="11" t="s">
        <v>7083</v>
      </c>
      <c r="AJ896" s="11" t="s">
        <v>7075</v>
      </c>
      <c r="AK896" s="11" t="s">
        <v>7076</v>
      </c>
      <c r="AL896" s="11" t="s">
        <v>7240</v>
      </c>
      <c r="AM896" s="11" t="s">
        <v>29</v>
      </c>
      <c r="AN896" s="11" t="s">
        <v>6977</v>
      </c>
      <c r="AO896" s="11" t="s">
        <v>7311</v>
      </c>
      <c r="AP896" s="11" t="s">
        <v>7331</v>
      </c>
      <c r="AQ896" s="11" t="s">
        <v>7334</v>
      </c>
    </row>
    <row r="897" spans="1:43" ht="30" x14ac:dyDescent="0.25">
      <c r="A897" s="10">
        <v>300</v>
      </c>
      <c r="B897" s="10">
        <v>1976</v>
      </c>
      <c r="C897" s="11" t="s">
        <v>6801</v>
      </c>
      <c r="D897" s="11" t="s">
        <v>3985</v>
      </c>
      <c r="E897" s="11" t="s">
        <v>2717</v>
      </c>
      <c r="F897" s="11" t="s">
        <v>2718</v>
      </c>
      <c r="G897" s="11" t="s">
        <v>27</v>
      </c>
      <c r="H897" s="11" t="s">
        <v>6700</v>
      </c>
      <c r="I897" s="11" t="s">
        <v>97</v>
      </c>
      <c r="J897" s="11" t="s">
        <v>3472</v>
      </c>
      <c r="K897" s="11" t="s">
        <v>1285</v>
      </c>
      <c r="L897" s="11" t="s">
        <v>678</v>
      </c>
      <c r="M897" s="11" t="s">
        <v>120</v>
      </c>
      <c r="N897" s="11" t="s">
        <v>6091</v>
      </c>
      <c r="O897" s="11" t="s">
        <v>3632</v>
      </c>
      <c r="P897" s="11" t="s">
        <v>4713</v>
      </c>
      <c r="Q897" s="11" t="s">
        <v>34</v>
      </c>
      <c r="R897" s="11" t="s">
        <v>4714</v>
      </c>
      <c r="S897" s="11" t="s">
        <v>4715</v>
      </c>
      <c r="T897" s="11" t="s">
        <v>4716</v>
      </c>
      <c r="U897" s="12">
        <v>43262</v>
      </c>
      <c r="W897" s="11" t="s">
        <v>4717</v>
      </c>
      <c r="X897" s="11" t="s">
        <v>29</v>
      </c>
      <c r="Y897" s="11" t="s">
        <v>29</v>
      </c>
      <c r="AB897" s="11" t="s">
        <v>3857</v>
      </c>
      <c r="AC897" s="11" t="s">
        <v>1286</v>
      </c>
      <c r="AD897" s="11" t="s">
        <v>1287</v>
      </c>
      <c r="AE897" s="11" t="s">
        <v>29</v>
      </c>
      <c r="AF897" s="11" t="s">
        <v>6092</v>
      </c>
      <c r="AG897" s="11" t="s">
        <v>6996</v>
      </c>
      <c r="AH897" s="11" t="s">
        <v>6990</v>
      </c>
      <c r="AI897" s="11" t="s">
        <v>7083</v>
      </c>
      <c r="AJ897" s="11" t="s">
        <v>7075</v>
      </c>
      <c r="AK897" s="11" t="s">
        <v>7076</v>
      </c>
      <c r="AL897" s="11" t="s">
        <v>7240</v>
      </c>
      <c r="AM897" s="11" t="s">
        <v>29</v>
      </c>
      <c r="AN897" s="11" t="s">
        <v>6977</v>
      </c>
      <c r="AO897" s="11" t="s">
        <v>7311</v>
      </c>
      <c r="AP897" s="11" t="s">
        <v>7331</v>
      </c>
      <c r="AQ897" s="11" t="s">
        <v>7334</v>
      </c>
    </row>
    <row r="898" spans="1:43" ht="30" x14ac:dyDescent="0.25">
      <c r="A898" s="10">
        <v>321</v>
      </c>
      <c r="B898" s="10">
        <v>1976</v>
      </c>
      <c r="C898" s="11" t="s">
        <v>6801</v>
      </c>
      <c r="D898" s="11" t="s">
        <v>4835</v>
      </c>
      <c r="E898" s="11" t="s">
        <v>4376</v>
      </c>
      <c r="F898" s="11" t="s">
        <v>163</v>
      </c>
      <c r="G898" s="11" t="s">
        <v>27</v>
      </c>
      <c r="H898" s="11" t="s">
        <v>6606</v>
      </c>
      <c r="I898" s="11" t="s">
        <v>97</v>
      </c>
      <c r="J898" s="11" t="s">
        <v>3472</v>
      </c>
      <c r="K898" s="11" t="s">
        <v>1285</v>
      </c>
      <c r="L898" s="11" t="s">
        <v>678</v>
      </c>
      <c r="M898" s="11" t="s">
        <v>120</v>
      </c>
      <c r="N898" s="11" t="s">
        <v>6091</v>
      </c>
      <c r="O898" s="11" t="s">
        <v>3632</v>
      </c>
      <c r="P898" s="11" t="s">
        <v>4713</v>
      </c>
      <c r="Q898" s="11" t="s">
        <v>34</v>
      </c>
      <c r="R898" s="11" t="s">
        <v>4714</v>
      </c>
      <c r="S898" s="11" t="s">
        <v>4715</v>
      </c>
      <c r="T898" s="11" t="s">
        <v>4716</v>
      </c>
      <c r="U898" s="12">
        <v>43262</v>
      </c>
      <c r="W898" s="11" t="s">
        <v>4717</v>
      </c>
      <c r="X898" s="11" t="s">
        <v>29</v>
      </c>
      <c r="Y898" s="11" t="s">
        <v>29</v>
      </c>
      <c r="AB898" s="11" t="s">
        <v>4375</v>
      </c>
      <c r="AC898" s="11" t="s">
        <v>1286</v>
      </c>
      <c r="AD898" s="11" t="s">
        <v>1287</v>
      </c>
      <c r="AE898" s="11" t="s">
        <v>29</v>
      </c>
      <c r="AF898" s="11" t="s">
        <v>5843</v>
      </c>
      <c r="AG898" s="11" t="s">
        <v>6980</v>
      </c>
      <c r="AH898" s="11" t="s">
        <v>6990</v>
      </c>
      <c r="AI898" s="11" t="s">
        <v>7083</v>
      </c>
      <c r="AJ898" s="11" t="s">
        <v>7075</v>
      </c>
      <c r="AK898" s="11" t="s">
        <v>7076</v>
      </c>
      <c r="AL898" s="11" t="s">
        <v>7239</v>
      </c>
      <c r="AM898" s="11" t="s">
        <v>29</v>
      </c>
      <c r="AN898" s="11" t="s">
        <v>6977</v>
      </c>
      <c r="AO898" s="11" t="s">
        <v>7311</v>
      </c>
      <c r="AP898" s="11" t="s">
        <v>7331</v>
      </c>
      <c r="AQ898" s="11" t="s">
        <v>7334</v>
      </c>
    </row>
    <row r="899" spans="1:43" ht="30" x14ac:dyDescent="0.25">
      <c r="A899" s="10">
        <v>321</v>
      </c>
      <c r="B899" s="10">
        <v>2016</v>
      </c>
      <c r="C899" s="11" t="s">
        <v>6801</v>
      </c>
      <c r="D899" s="11" t="s">
        <v>4835</v>
      </c>
      <c r="E899" s="11" t="s">
        <v>4376</v>
      </c>
      <c r="F899" s="11" t="s">
        <v>163</v>
      </c>
      <c r="G899" s="11" t="s">
        <v>27</v>
      </c>
      <c r="H899" s="11" t="s">
        <v>6606</v>
      </c>
      <c r="I899" s="11" t="s">
        <v>97</v>
      </c>
      <c r="J899" s="11" t="s">
        <v>3472</v>
      </c>
      <c r="K899" s="11" t="s">
        <v>1285</v>
      </c>
      <c r="L899" s="11" t="s">
        <v>678</v>
      </c>
      <c r="M899" s="11" t="s">
        <v>120</v>
      </c>
      <c r="N899" s="11" t="s">
        <v>6091</v>
      </c>
      <c r="O899" s="11" t="s">
        <v>3632</v>
      </c>
      <c r="P899" s="11" t="s">
        <v>4983</v>
      </c>
      <c r="Q899" s="11" t="s">
        <v>34</v>
      </c>
      <c r="R899" s="11" t="s">
        <v>4984</v>
      </c>
      <c r="S899" s="11" t="s">
        <v>4972</v>
      </c>
      <c r="T899" s="11" t="s">
        <v>4985</v>
      </c>
      <c r="U899" s="12">
        <v>43347</v>
      </c>
      <c r="W899" s="11" t="s">
        <v>4986</v>
      </c>
      <c r="X899" s="11" t="s">
        <v>29</v>
      </c>
      <c r="Y899" s="11" t="s">
        <v>29</v>
      </c>
      <c r="AB899" s="11" t="s">
        <v>4375</v>
      </c>
      <c r="AC899" s="11" t="s">
        <v>1286</v>
      </c>
      <c r="AD899" s="11" t="s">
        <v>1287</v>
      </c>
      <c r="AE899" s="11" t="s">
        <v>29</v>
      </c>
      <c r="AF899" s="11" t="s">
        <v>5843</v>
      </c>
      <c r="AG899" s="11" t="s">
        <v>6980</v>
      </c>
      <c r="AH899" s="11" t="s">
        <v>6990</v>
      </c>
      <c r="AI899" s="11" t="s">
        <v>7083</v>
      </c>
      <c r="AJ899" s="11" t="s">
        <v>7075</v>
      </c>
      <c r="AK899" s="11" t="s">
        <v>7076</v>
      </c>
      <c r="AL899" s="11" t="s">
        <v>7239</v>
      </c>
      <c r="AM899" s="11" t="s">
        <v>29</v>
      </c>
      <c r="AN899" s="11" t="s">
        <v>6977</v>
      </c>
      <c r="AO899" s="11" t="s">
        <v>7311</v>
      </c>
      <c r="AP899" s="11" t="s">
        <v>7331</v>
      </c>
      <c r="AQ899" s="11" t="s">
        <v>7334</v>
      </c>
    </row>
    <row r="900" spans="1:43" ht="30" x14ac:dyDescent="0.25">
      <c r="A900" s="10">
        <v>321</v>
      </c>
      <c r="B900" s="10">
        <v>2024</v>
      </c>
      <c r="C900" s="11" t="s">
        <v>6801</v>
      </c>
      <c r="D900" s="11" t="s">
        <v>4835</v>
      </c>
      <c r="E900" s="11" t="s">
        <v>4376</v>
      </c>
      <c r="F900" s="11" t="s">
        <v>163</v>
      </c>
      <c r="G900" s="11" t="s">
        <v>27</v>
      </c>
      <c r="H900" s="11" t="s">
        <v>6606</v>
      </c>
      <c r="I900" s="11" t="s">
        <v>97</v>
      </c>
      <c r="J900" s="11" t="s">
        <v>3472</v>
      </c>
      <c r="K900" s="11" t="s">
        <v>1285</v>
      </c>
      <c r="L900" s="11" t="s">
        <v>678</v>
      </c>
      <c r="M900" s="11" t="s">
        <v>120</v>
      </c>
      <c r="N900" s="11" t="s">
        <v>6091</v>
      </c>
      <c r="O900" s="11" t="s">
        <v>3632</v>
      </c>
      <c r="P900" s="11" t="s">
        <v>5008</v>
      </c>
      <c r="Q900" s="11" t="s">
        <v>34</v>
      </c>
      <c r="R900" s="11" t="s">
        <v>5009</v>
      </c>
      <c r="S900" s="11" t="s">
        <v>5010</v>
      </c>
      <c r="T900" s="11" t="s">
        <v>29</v>
      </c>
      <c r="U900" s="12">
        <v>43360</v>
      </c>
      <c r="W900" s="11" t="s">
        <v>5011</v>
      </c>
      <c r="X900" s="11" t="s">
        <v>29</v>
      </c>
      <c r="Y900" s="11" t="s">
        <v>29</v>
      </c>
      <c r="AB900" s="11" t="s">
        <v>4375</v>
      </c>
      <c r="AC900" s="11" t="s">
        <v>1286</v>
      </c>
      <c r="AD900" s="11" t="s">
        <v>1287</v>
      </c>
      <c r="AE900" s="11" t="s">
        <v>29</v>
      </c>
      <c r="AF900" s="11" t="s">
        <v>5843</v>
      </c>
      <c r="AG900" s="11" t="s">
        <v>6980</v>
      </c>
      <c r="AH900" s="11" t="s">
        <v>6990</v>
      </c>
      <c r="AI900" s="11" t="s">
        <v>7083</v>
      </c>
      <c r="AJ900" s="11" t="s">
        <v>7075</v>
      </c>
      <c r="AK900" s="11" t="s">
        <v>7076</v>
      </c>
      <c r="AL900" s="11" t="s">
        <v>7239</v>
      </c>
      <c r="AM900" s="11" t="s">
        <v>29</v>
      </c>
      <c r="AN900" s="11" t="s">
        <v>6977</v>
      </c>
      <c r="AO900" s="11" t="s">
        <v>7311</v>
      </c>
      <c r="AP900" s="11" t="s">
        <v>7331</v>
      </c>
      <c r="AQ900" s="11" t="s">
        <v>7334</v>
      </c>
    </row>
    <row r="901" spans="1:43" ht="30" x14ac:dyDescent="0.25">
      <c r="A901" s="10">
        <v>300</v>
      </c>
      <c r="B901" s="10">
        <v>1379</v>
      </c>
      <c r="C901" s="11" t="s">
        <v>6801</v>
      </c>
      <c r="D901" s="11" t="s">
        <v>3985</v>
      </c>
      <c r="E901" s="11" t="s">
        <v>2717</v>
      </c>
      <c r="F901" s="11" t="s">
        <v>2718</v>
      </c>
      <c r="G901" s="11" t="s">
        <v>27</v>
      </c>
      <c r="H901" s="11" t="s">
        <v>6700</v>
      </c>
      <c r="I901" s="11" t="s">
        <v>97</v>
      </c>
      <c r="J901" s="11" t="s">
        <v>3472</v>
      </c>
      <c r="K901" s="11" t="s">
        <v>1285</v>
      </c>
      <c r="L901" s="11" t="s">
        <v>678</v>
      </c>
      <c r="M901" s="11" t="s">
        <v>120</v>
      </c>
      <c r="N901" s="11" t="s">
        <v>6091</v>
      </c>
      <c r="O901" s="11" t="s">
        <v>3632</v>
      </c>
      <c r="P901" s="11" t="s">
        <v>1288</v>
      </c>
      <c r="Q901" s="11" t="s">
        <v>34</v>
      </c>
      <c r="R901" s="11" t="s">
        <v>1289</v>
      </c>
      <c r="S901" s="11" t="s">
        <v>1290</v>
      </c>
      <c r="T901" s="11" t="s">
        <v>317</v>
      </c>
      <c r="U901" s="12">
        <v>40238</v>
      </c>
      <c r="V901" s="12"/>
      <c r="W901" s="11" t="s">
        <v>1291</v>
      </c>
      <c r="X901" s="11" t="s">
        <v>29</v>
      </c>
      <c r="Y901" s="11" t="s">
        <v>29</v>
      </c>
      <c r="AB901" s="11" t="s">
        <v>3857</v>
      </c>
      <c r="AC901" s="11" t="s">
        <v>1286</v>
      </c>
      <c r="AD901" s="11" t="s">
        <v>1287</v>
      </c>
      <c r="AE901" s="11" t="s">
        <v>29</v>
      </c>
      <c r="AF901" s="11" t="s">
        <v>6092</v>
      </c>
      <c r="AG901" s="11" t="s">
        <v>6996</v>
      </c>
      <c r="AH901" s="11" t="s">
        <v>6990</v>
      </c>
      <c r="AI901" s="11" t="s">
        <v>7083</v>
      </c>
      <c r="AJ901" s="11" t="s">
        <v>7075</v>
      </c>
      <c r="AK901" s="11" t="s">
        <v>7076</v>
      </c>
      <c r="AL901" s="11" t="s">
        <v>7240</v>
      </c>
      <c r="AM901" s="11" t="s">
        <v>29</v>
      </c>
      <c r="AN901" s="11" t="s">
        <v>6977</v>
      </c>
      <c r="AO901" s="11" t="s">
        <v>7311</v>
      </c>
      <c r="AP901" s="11" t="s">
        <v>7331</v>
      </c>
      <c r="AQ901" s="11" t="s">
        <v>7334</v>
      </c>
    </row>
    <row r="902" spans="1:43" ht="30" x14ac:dyDescent="0.25">
      <c r="A902" s="10">
        <v>321</v>
      </c>
      <c r="B902" s="10">
        <v>1379</v>
      </c>
      <c r="C902" s="11" t="s">
        <v>6801</v>
      </c>
      <c r="D902" s="11" t="s">
        <v>4835</v>
      </c>
      <c r="E902" s="11" t="s">
        <v>4376</v>
      </c>
      <c r="F902" s="11" t="s">
        <v>163</v>
      </c>
      <c r="G902" s="11" t="s">
        <v>27</v>
      </c>
      <c r="H902" s="11" t="s">
        <v>6606</v>
      </c>
      <c r="I902" s="11" t="s">
        <v>97</v>
      </c>
      <c r="J902" s="11" t="s">
        <v>3472</v>
      </c>
      <c r="K902" s="11" t="s">
        <v>1285</v>
      </c>
      <c r="L902" s="11" t="s">
        <v>678</v>
      </c>
      <c r="M902" s="11" t="s">
        <v>120</v>
      </c>
      <c r="N902" s="11" t="s">
        <v>6091</v>
      </c>
      <c r="O902" s="11" t="s">
        <v>3632</v>
      </c>
      <c r="P902" s="11" t="s">
        <v>1288</v>
      </c>
      <c r="Q902" s="11" t="s">
        <v>34</v>
      </c>
      <c r="R902" s="11" t="s">
        <v>1289</v>
      </c>
      <c r="S902" s="11" t="s">
        <v>1290</v>
      </c>
      <c r="T902" s="11" t="s">
        <v>317</v>
      </c>
      <c r="U902" s="12">
        <v>40238</v>
      </c>
      <c r="W902" s="11" t="s">
        <v>1291</v>
      </c>
      <c r="X902" s="11" t="s">
        <v>29</v>
      </c>
      <c r="Y902" s="11" t="s">
        <v>29</v>
      </c>
      <c r="AB902" s="11" t="s">
        <v>4375</v>
      </c>
      <c r="AC902" s="11" t="s">
        <v>1286</v>
      </c>
      <c r="AD902" s="11" t="s">
        <v>1287</v>
      </c>
      <c r="AE902" s="11" t="s">
        <v>29</v>
      </c>
      <c r="AF902" s="11" t="s">
        <v>5843</v>
      </c>
      <c r="AG902" s="11" t="s">
        <v>6980</v>
      </c>
      <c r="AH902" s="11" t="s">
        <v>6990</v>
      </c>
      <c r="AI902" s="11" t="s">
        <v>7083</v>
      </c>
      <c r="AJ902" s="11" t="s">
        <v>7075</v>
      </c>
      <c r="AK902" s="11" t="s">
        <v>7076</v>
      </c>
      <c r="AL902" s="11" t="s">
        <v>7239</v>
      </c>
      <c r="AM902" s="11" t="s">
        <v>29</v>
      </c>
      <c r="AN902" s="11" t="s">
        <v>6977</v>
      </c>
      <c r="AO902" s="11" t="s">
        <v>7311</v>
      </c>
      <c r="AP902" s="11" t="s">
        <v>7331</v>
      </c>
      <c r="AQ902" s="11" t="s">
        <v>7334</v>
      </c>
    </row>
    <row r="903" spans="1:43" ht="30" x14ac:dyDescent="0.25">
      <c r="A903" s="10">
        <v>321</v>
      </c>
      <c r="B903" s="10">
        <v>1900</v>
      </c>
      <c r="C903" s="11" t="s">
        <v>6801</v>
      </c>
      <c r="D903" s="11" t="s">
        <v>4835</v>
      </c>
      <c r="E903" s="11" t="s">
        <v>4376</v>
      </c>
      <c r="F903" s="11" t="s">
        <v>163</v>
      </c>
      <c r="G903" s="11" t="s">
        <v>27</v>
      </c>
      <c r="H903" s="11" t="s">
        <v>6606</v>
      </c>
      <c r="I903" s="11" t="s">
        <v>97</v>
      </c>
      <c r="J903" s="11" t="s">
        <v>3472</v>
      </c>
      <c r="K903" s="11" t="s">
        <v>1285</v>
      </c>
      <c r="L903" s="11" t="s">
        <v>678</v>
      </c>
      <c r="M903" s="11" t="s">
        <v>120</v>
      </c>
      <c r="N903" s="11" t="s">
        <v>6091</v>
      </c>
      <c r="O903" s="11" t="s">
        <v>3632</v>
      </c>
      <c r="P903" s="11" t="s">
        <v>4320</v>
      </c>
      <c r="Q903" s="11" t="s">
        <v>34</v>
      </c>
      <c r="R903" s="11" t="s">
        <v>111</v>
      </c>
      <c r="S903" s="11" t="s">
        <v>4321</v>
      </c>
      <c r="T903" s="11" t="s">
        <v>1016</v>
      </c>
      <c r="U903" s="12">
        <v>43080</v>
      </c>
      <c r="W903" s="11" t="s">
        <v>4322</v>
      </c>
      <c r="X903" s="11" t="s">
        <v>29</v>
      </c>
      <c r="Y903" s="11" t="s">
        <v>29</v>
      </c>
      <c r="AB903" s="11" t="s">
        <v>4375</v>
      </c>
      <c r="AC903" s="11" t="s">
        <v>1286</v>
      </c>
      <c r="AD903" s="11" t="s">
        <v>1287</v>
      </c>
      <c r="AE903" s="11" t="s">
        <v>29</v>
      </c>
      <c r="AF903" s="11" t="s">
        <v>5843</v>
      </c>
      <c r="AG903" s="11" t="s">
        <v>6980</v>
      </c>
      <c r="AH903" s="11" t="s">
        <v>6990</v>
      </c>
      <c r="AI903" s="11" t="s">
        <v>7083</v>
      </c>
      <c r="AJ903" s="11" t="s">
        <v>7075</v>
      </c>
      <c r="AK903" s="11" t="s">
        <v>7076</v>
      </c>
      <c r="AL903" s="11" t="s">
        <v>7239</v>
      </c>
      <c r="AM903" s="11" t="s">
        <v>29</v>
      </c>
      <c r="AN903" s="11" t="s">
        <v>6977</v>
      </c>
      <c r="AO903" s="11" t="s">
        <v>7311</v>
      </c>
      <c r="AP903" s="11" t="s">
        <v>7331</v>
      </c>
      <c r="AQ903" s="11" t="s">
        <v>7334</v>
      </c>
    </row>
    <row r="904" spans="1:43" ht="30" x14ac:dyDescent="0.25">
      <c r="A904" s="10">
        <v>300</v>
      </c>
      <c r="B904" s="10">
        <v>2024</v>
      </c>
      <c r="C904" s="11" t="s">
        <v>6801</v>
      </c>
      <c r="D904" s="11" t="s">
        <v>3985</v>
      </c>
      <c r="E904" s="11" t="s">
        <v>2717</v>
      </c>
      <c r="F904" s="11" t="s">
        <v>2718</v>
      </c>
      <c r="G904" s="11" t="s">
        <v>27</v>
      </c>
      <c r="H904" s="11" t="s">
        <v>6700</v>
      </c>
      <c r="I904" s="11" t="s">
        <v>97</v>
      </c>
      <c r="J904" s="11" t="s">
        <v>3472</v>
      </c>
      <c r="K904" s="11" t="s">
        <v>1285</v>
      </c>
      <c r="L904" s="11" t="s">
        <v>678</v>
      </c>
      <c r="M904" s="11" t="s">
        <v>120</v>
      </c>
      <c r="N904" s="11" t="s">
        <v>6091</v>
      </c>
      <c r="O904" s="11" t="s">
        <v>3632</v>
      </c>
      <c r="P904" s="11" t="s">
        <v>5008</v>
      </c>
      <c r="Q904" s="11" t="s">
        <v>34</v>
      </c>
      <c r="R904" s="11" t="s">
        <v>5009</v>
      </c>
      <c r="S904" s="11" t="s">
        <v>5010</v>
      </c>
      <c r="T904" s="11" t="s">
        <v>29</v>
      </c>
      <c r="U904" s="12">
        <v>43360</v>
      </c>
      <c r="W904" s="11" t="s">
        <v>5011</v>
      </c>
      <c r="X904" s="11" t="s">
        <v>29</v>
      </c>
      <c r="Y904" s="11" t="s">
        <v>29</v>
      </c>
      <c r="AB904" s="11" t="s">
        <v>3857</v>
      </c>
      <c r="AC904" s="11" t="s">
        <v>1286</v>
      </c>
      <c r="AD904" s="11" t="s">
        <v>1287</v>
      </c>
      <c r="AE904" s="11" t="s">
        <v>29</v>
      </c>
      <c r="AF904" s="11" t="s">
        <v>6092</v>
      </c>
      <c r="AG904" s="11" t="s">
        <v>6996</v>
      </c>
      <c r="AH904" s="11" t="s">
        <v>6990</v>
      </c>
      <c r="AI904" s="11" t="s">
        <v>7083</v>
      </c>
      <c r="AJ904" s="11" t="s">
        <v>7075</v>
      </c>
      <c r="AK904" s="11" t="s">
        <v>7076</v>
      </c>
      <c r="AL904" s="11" t="s">
        <v>7240</v>
      </c>
      <c r="AM904" s="11" t="s">
        <v>29</v>
      </c>
      <c r="AN904" s="11" t="s">
        <v>6977</v>
      </c>
      <c r="AO904" s="11" t="s">
        <v>7311</v>
      </c>
      <c r="AP904" s="11" t="s">
        <v>7331</v>
      </c>
      <c r="AQ904" s="11" t="s">
        <v>7334</v>
      </c>
    </row>
    <row r="905" spans="1:43" ht="45" x14ac:dyDescent="0.25">
      <c r="A905" s="10">
        <v>158</v>
      </c>
      <c r="B905" s="10">
        <v>1309</v>
      </c>
      <c r="C905" s="11" t="s">
        <v>6628</v>
      </c>
      <c r="D905" s="11" t="s">
        <v>94</v>
      </c>
      <c r="E905" s="11" t="s">
        <v>896</v>
      </c>
      <c r="F905" s="11" t="s">
        <v>96</v>
      </c>
      <c r="G905" s="11" t="s">
        <v>27</v>
      </c>
      <c r="H905" s="11" t="s">
        <v>6608</v>
      </c>
      <c r="I905" s="11" t="s">
        <v>97</v>
      </c>
      <c r="J905" s="11" t="s">
        <v>3781</v>
      </c>
      <c r="K905" s="11" t="s">
        <v>897</v>
      </c>
      <c r="L905" s="11" t="s">
        <v>3498</v>
      </c>
      <c r="M905" s="11" t="s">
        <v>7382</v>
      </c>
      <c r="N905" s="11" t="s">
        <v>6194</v>
      </c>
      <c r="O905" s="11" t="s">
        <v>29</v>
      </c>
      <c r="P905" s="11" t="s">
        <v>952</v>
      </c>
      <c r="Q905" s="11" t="s">
        <v>34</v>
      </c>
      <c r="R905" s="11" t="s">
        <v>953</v>
      </c>
      <c r="S905" s="11" t="s">
        <v>954</v>
      </c>
      <c r="T905" s="11" t="s">
        <v>955</v>
      </c>
      <c r="U905" s="12">
        <v>42491</v>
      </c>
      <c r="V905">
        <v>43570</v>
      </c>
      <c r="W905" s="11" t="s">
        <v>956</v>
      </c>
      <c r="X905" s="11" t="s">
        <v>29</v>
      </c>
      <c r="Y905" s="11" t="s">
        <v>29</v>
      </c>
      <c r="AB905" s="11" t="s">
        <v>895</v>
      </c>
      <c r="AC905" s="11" t="s">
        <v>898</v>
      </c>
      <c r="AD905" s="11" t="s">
        <v>29</v>
      </c>
      <c r="AE905" s="11" t="s">
        <v>5718</v>
      </c>
      <c r="AF905" s="11" t="s">
        <v>5719</v>
      </c>
      <c r="AG905" s="11" t="s">
        <v>6993</v>
      </c>
      <c r="AH905" s="11" t="s">
        <v>6985</v>
      </c>
      <c r="AI905" s="11" t="s">
        <v>6983</v>
      </c>
      <c r="AJ905" s="11" t="s">
        <v>7081</v>
      </c>
      <c r="AK905" s="11" t="s">
        <v>7076</v>
      </c>
      <c r="AL905" s="11" t="s">
        <v>1407</v>
      </c>
      <c r="AM905" s="11" t="s">
        <v>29</v>
      </c>
      <c r="AN905" s="11" t="s">
        <v>6991</v>
      </c>
      <c r="AO905" s="11" t="s">
        <v>7313</v>
      </c>
      <c r="AP905" s="11" t="s">
        <v>29</v>
      </c>
      <c r="AQ905" s="11" t="s">
        <v>7322</v>
      </c>
    </row>
    <row r="906" spans="1:43" ht="45" x14ac:dyDescent="0.25">
      <c r="A906" s="10">
        <v>158</v>
      </c>
      <c r="B906" s="10">
        <v>1300</v>
      </c>
      <c r="C906" s="11" t="s">
        <v>6628</v>
      </c>
      <c r="D906" s="11" t="s">
        <v>94</v>
      </c>
      <c r="E906" s="11" t="s">
        <v>896</v>
      </c>
      <c r="F906" s="11" t="s">
        <v>96</v>
      </c>
      <c r="G906" s="11" t="s">
        <v>27</v>
      </c>
      <c r="H906" s="11" t="s">
        <v>6608</v>
      </c>
      <c r="I906" s="11" t="s">
        <v>97</v>
      </c>
      <c r="J906" s="11" t="s">
        <v>3781</v>
      </c>
      <c r="K906" s="11" t="s">
        <v>897</v>
      </c>
      <c r="L906" s="11" t="s">
        <v>3498</v>
      </c>
      <c r="M906" s="11" t="s">
        <v>7382</v>
      </c>
      <c r="N906" s="11" t="s">
        <v>6194</v>
      </c>
      <c r="O906" s="11" t="s">
        <v>29</v>
      </c>
      <c r="P906" s="11" t="s">
        <v>919</v>
      </c>
      <c r="Q906" s="11" t="s">
        <v>5561</v>
      </c>
      <c r="R906" s="11" t="s">
        <v>920</v>
      </c>
      <c r="S906" s="11" t="s">
        <v>921</v>
      </c>
      <c r="T906" s="11" t="s">
        <v>91</v>
      </c>
      <c r="U906" s="12">
        <v>41060</v>
      </c>
      <c r="W906" s="11" t="s">
        <v>922</v>
      </c>
      <c r="X906" s="11" t="s">
        <v>29</v>
      </c>
      <c r="Y906" s="11" t="s">
        <v>29</v>
      </c>
      <c r="AB906" s="11" t="s">
        <v>895</v>
      </c>
      <c r="AC906" s="11" t="s">
        <v>898</v>
      </c>
      <c r="AD906" s="11" t="s">
        <v>29</v>
      </c>
      <c r="AE906" s="11" t="s">
        <v>5718</v>
      </c>
      <c r="AF906" s="11" t="s">
        <v>5719</v>
      </c>
      <c r="AG906" s="11" t="s">
        <v>6993</v>
      </c>
      <c r="AH906" s="11" t="s">
        <v>6985</v>
      </c>
      <c r="AI906" s="11" t="s">
        <v>6983</v>
      </c>
      <c r="AJ906" s="11" t="s">
        <v>7081</v>
      </c>
      <c r="AK906" s="11" t="s">
        <v>7076</v>
      </c>
      <c r="AL906" s="11" t="s">
        <v>1407</v>
      </c>
      <c r="AM906" s="11" t="s">
        <v>29</v>
      </c>
      <c r="AN906" s="11" t="s">
        <v>6991</v>
      </c>
      <c r="AO906" s="11" t="s">
        <v>7313</v>
      </c>
      <c r="AP906" s="11" t="s">
        <v>29</v>
      </c>
      <c r="AQ906" s="11" t="s">
        <v>7322</v>
      </c>
    </row>
    <row r="907" spans="1:43" ht="45" x14ac:dyDescent="0.25">
      <c r="A907" s="10">
        <v>158</v>
      </c>
      <c r="B907" s="10">
        <v>1887</v>
      </c>
      <c r="C907" s="11" t="s">
        <v>6628</v>
      </c>
      <c r="D907" s="11" t="s">
        <v>94</v>
      </c>
      <c r="E907" s="11" t="s">
        <v>896</v>
      </c>
      <c r="F907" s="11" t="s">
        <v>96</v>
      </c>
      <c r="G907" s="11" t="s">
        <v>27</v>
      </c>
      <c r="H907" s="11" t="s">
        <v>6608</v>
      </c>
      <c r="I907" s="11" t="s">
        <v>97</v>
      </c>
      <c r="J907" s="11" t="s">
        <v>3781</v>
      </c>
      <c r="K907" s="11" t="s">
        <v>897</v>
      </c>
      <c r="L907" s="11" t="s">
        <v>3498</v>
      </c>
      <c r="M907" s="11" t="s">
        <v>7382</v>
      </c>
      <c r="N907" s="11" t="s">
        <v>6194</v>
      </c>
      <c r="O907" s="11" t="s">
        <v>29</v>
      </c>
      <c r="P907" s="11" t="s">
        <v>4341</v>
      </c>
      <c r="Q907" s="11" t="s">
        <v>34</v>
      </c>
      <c r="R907" s="11" t="s">
        <v>4269</v>
      </c>
      <c r="S907" s="11" t="s">
        <v>2298</v>
      </c>
      <c r="T907" s="11" t="s">
        <v>4270</v>
      </c>
      <c r="U907" s="12">
        <v>43038</v>
      </c>
      <c r="W907" s="11" t="s">
        <v>4271</v>
      </c>
      <c r="X907" s="11" t="s">
        <v>29</v>
      </c>
      <c r="Y907" s="11" t="s">
        <v>29</v>
      </c>
      <c r="AB907" s="11" t="s">
        <v>895</v>
      </c>
      <c r="AC907" s="11" t="s">
        <v>898</v>
      </c>
      <c r="AD907" s="11" t="s">
        <v>29</v>
      </c>
      <c r="AE907" s="11" t="s">
        <v>5718</v>
      </c>
      <c r="AF907" s="11" t="s">
        <v>5719</v>
      </c>
      <c r="AG907" s="11" t="s">
        <v>6993</v>
      </c>
      <c r="AH907" s="11" t="s">
        <v>6985</v>
      </c>
      <c r="AI907" s="11" t="s">
        <v>6983</v>
      </c>
      <c r="AJ907" s="11" t="s">
        <v>7081</v>
      </c>
      <c r="AK907" s="11" t="s">
        <v>7076</v>
      </c>
      <c r="AL907" s="11" t="s">
        <v>1407</v>
      </c>
      <c r="AM907" s="11" t="s">
        <v>29</v>
      </c>
      <c r="AN907" s="11" t="s">
        <v>6991</v>
      </c>
      <c r="AO907" s="11" t="s">
        <v>7313</v>
      </c>
      <c r="AP907" s="11" t="s">
        <v>29</v>
      </c>
      <c r="AQ907" s="11" t="s">
        <v>7322</v>
      </c>
    </row>
    <row r="908" spans="1:43" ht="45" x14ac:dyDescent="0.25">
      <c r="A908" s="10">
        <v>158</v>
      </c>
      <c r="B908" s="10">
        <v>2137</v>
      </c>
      <c r="C908" s="11" t="s">
        <v>6628</v>
      </c>
      <c r="D908" s="11" t="s">
        <v>94</v>
      </c>
      <c r="E908" s="11" t="s">
        <v>896</v>
      </c>
      <c r="F908" s="11" t="s">
        <v>96</v>
      </c>
      <c r="G908" s="11" t="s">
        <v>27</v>
      </c>
      <c r="H908" s="11" t="s">
        <v>6608</v>
      </c>
      <c r="I908" s="11" t="s">
        <v>97</v>
      </c>
      <c r="J908" s="11" t="s">
        <v>3477</v>
      </c>
      <c r="K908" s="11" t="s">
        <v>897</v>
      </c>
      <c r="L908" s="11" t="s">
        <v>3498</v>
      </c>
      <c r="M908" s="11" t="s">
        <v>7382</v>
      </c>
      <c r="N908" s="11" t="s">
        <v>6194</v>
      </c>
      <c r="O908" s="11" t="s">
        <v>29</v>
      </c>
      <c r="P908" s="11" t="s">
        <v>5547</v>
      </c>
      <c r="Q908" s="11" t="s">
        <v>34</v>
      </c>
      <c r="R908" s="11" t="s">
        <v>5548</v>
      </c>
      <c r="S908" s="11" t="s">
        <v>5549</v>
      </c>
      <c r="T908" s="11" t="s">
        <v>5550</v>
      </c>
      <c r="U908" s="12">
        <v>43416</v>
      </c>
      <c r="W908" s="11" t="s">
        <v>5551</v>
      </c>
      <c r="X908" s="11" t="s">
        <v>29</v>
      </c>
      <c r="Y908" s="11" t="s">
        <v>29</v>
      </c>
      <c r="AB908" s="11" t="s">
        <v>895</v>
      </c>
      <c r="AC908" s="11" t="s">
        <v>898</v>
      </c>
      <c r="AD908" s="11" t="s">
        <v>29</v>
      </c>
      <c r="AE908" s="11" t="s">
        <v>5718</v>
      </c>
      <c r="AF908" s="11" t="s">
        <v>5719</v>
      </c>
      <c r="AG908" s="11" t="s">
        <v>6993</v>
      </c>
      <c r="AH908" s="11" t="s">
        <v>6985</v>
      </c>
      <c r="AI908" s="11" t="s">
        <v>6983</v>
      </c>
      <c r="AJ908" s="11" t="s">
        <v>7081</v>
      </c>
      <c r="AK908" s="11" t="s">
        <v>7076</v>
      </c>
      <c r="AL908" s="11" t="s">
        <v>1407</v>
      </c>
      <c r="AM908" s="11" t="s">
        <v>29</v>
      </c>
      <c r="AN908" s="11" t="s">
        <v>6991</v>
      </c>
      <c r="AO908" s="11" t="s">
        <v>7313</v>
      </c>
      <c r="AP908" s="11" t="s">
        <v>29</v>
      </c>
      <c r="AQ908" s="11" t="s">
        <v>7322</v>
      </c>
    </row>
    <row r="909" spans="1:43" ht="45" x14ac:dyDescent="0.25">
      <c r="A909" s="10">
        <v>158</v>
      </c>
      <c r="B909" s="10">
        <v>1301</v>
      </c>
      <c r="C909" s="11" t="s">
        <v>6628</v>
      </c>
      <c r="D909" s="11" t="s">
        <v>94</v>
      </c>
      <c r="E909" s="11" t="s">
        <v>896</v>
      </c>
      <c r="F909" s="11" t="s">
        <v>96</v>
      </c>
      <c r="G909" s="11" t="s">
        <v>27</v>
      </c>
      <c r="H909" s="11" t="s">
        <v>6608</v>
      </c>
      <c r="I909" s="11" t="s">
        <v>97</v>
      </c>
      <c r="J909" s="11" t="s">
        <v>3781</v>
      </c>
      <c r="K909" s="11" t="s">
        <v>897</v>
      </c>
      <c r="L909" s="11" t="s">
        <v>3498</v>
      </c>
      <c r="M909" s="11" t="s">
        <v>7382</v>
      </c>
      <c r="N909" s="11" t="s">
        <v>6194</v>
      </c>
      <c r="O909" s="11" t="s">
        <v>29</v>
      </c>
      <c r="P909" s="11" t="s">
        <v>923</v>
      </c>
      <c r="Q909" s="11" t="s">
        <v>83</v>
      </c>
      <c r="R909" s="11" t="s">
        <v>423</v>
      </c>
      <c r="S909" s="11" t="s">
        <v>924</v>
      </c>
      <c r="T909" s="11" t="s">
        <v>29</v>
      </c>
      <c r="U909" s="12">
        <v>41890</v>
      </c>
      <c r="W909" s="11" t="s">
        <v>925</v>
      </c>
      <c r="X909" s="11" t="s">
        <v>29</v>
      </c>
      <c r="Y909" s="11" t="s">
        <v>29</v>
      </c>
      <c r="AB909" s="11" t="s">
        <v>895</v>
      </c>
      <c r="AC909" s="11" t="s">
        <v>898</v>
      </c>
      <c r="AD909" s="11" t="s">
        <v>29</v>
      </c>
      <c r="AE909" s="11" t="s">
        <v>5718</v>
      </c>
      <c r="AF909" s="11" t="s">
        <v>5719</v>
      </c>
      <c r="AG909" s="11" t="s">
        <v>6993</v>
      </c>
      <c r="AH909" s="11" t="s">
        <v>6985</v>
      </c>
      <c r="AI909" s="11" t="s">
        <v>6983</v>
      </c>
      <c r="AJ909" s="11" t="s">
        <v>7081</v>
      </c>
      <c r="AK909" s="11" t="s">
        <v>7076</v>
      </c>
      <c r="AL909" s="11" t="s">
        <v>1407</v>
      </c>
      <c r="AM909" s="11" t="s">
        <v>29</v>
      </c>
      <c r="AN909" s="11" t="s">
        <v>6991</v>
      </c>
      <c r="AO909" s="11" t="s">
        <v>7313</v>
      </c>
      <c r="AP909" s="11" t="s">
        <v>29</v>
      </c>
      <c r="AQ909" s="11" t="s">
        <v>7322</v>
      </c>
    </row>
    <row r="910" spans="1:43" ht="45" x14ac:dyDescent="0.25">
      <c r="A910" s="10">
        <v>158</v>
      </c>
      <c r="B910" s="10">
        <v>1299</v>
      </c>
      <c r="C910" s="11" t="s">
        <v>6628</v>
      </c>
      <c r="D910" s="11" t="s">
        <v>94</v>
      </c>
      <c r="E910" s="11" t="s">
        <v>896</v>
      </c>
      <c r="F910" s="11" t="s">
        <v>96</v>
      </c>
      <c r="G910" s="11" t="s">
        <v>27</v>
      </c>
      <c r="H910" s="11" t="s">
        <v>6608</v>
      </c>
      <c r="I910" s="11" t="s">
        <v>97</v>
      </c>
      <c r="J910" s="11" t="s">
        <v>3781</v>
      </c>
      <c r="K910" s="11" t="s">
        <v>897</v>
      </c>
      <c r="L910" s="11" t="s">
        <v>3498</v>
      </c>
      <c r="M910" s="11" t="s">
        <v>7382</v>
      </c>
      <c r="N910" s="11" t="s">
        <v>6194</v>
      </c>
      <c r="O910" s="11" t="s">
        <v>29</v>
      </c>
      <c r="P910" s="11" t="s">
        <v>915</v>
      </c>
      <c r="Q910" s="11" t="s">
        <v>34</v>
      </c>
      <c r="R910" s="11" t="s">
        <v>913</v>
      </c>
      <c r="S910" s="11" t="s">
        <v>916</v>
      </c>
      <c r="T910" s="11" t="s">
        <v>917</v>
      </c>
      <c r="U910" s="12">
        <v>42261</v>
      </c>
      <c r="W910" s="11" t="s">
        <v>918</v>
      </c>
      <c r="X910" s="11" t="s">
        <v>29</v>
      </c>
      <c r="Y910" s="11" t="s">
        <v>29</v>
      </c>
      <c r="AB910" s="11" t="s">
        <v>895</v>
      </c>
      <c r="AC910" s="11" t="s">
        <v>898</v>
      </c>
      <c r="AD910" s="11" t="s">
        <v>29</v>
      </c>
      <c r="AE910" s="11" t="s">
        <v>5718</v>
      </c>
      <c r="AF910" s="11" t="s">
        <v>5719</v>
      </c>
      <c r="AG910" s="11" t="s">
        <v>6993</v>
      </c>
      <c r="AH910" s="11" t="s">
        <v>6985</v>
      </c>
      <c r="AI910" s="11" t="s">
        <v>6983</v>
      </c>
      <c r="AJ910" s="11" t="s">
        <v>7081</v>
      </c>
      <c r="AK910" s="11" t="s">
        <v>7076</v>
      </c>
      <c r="AL910" s="11" t="s">
        <v>1407</v>
      </c>
      <c r="AM910" s="11" t="s">
        <v>29</v>
      </c>
      <c r="AN910" s="11" t="s">
        <v>6991</v>
      </c>
      <c r="AO910" s="11" t="s">
        <v>7313</v>
      </c>
      <c r="AP910" s="11" t="s">
        <v>29</v>
      </c>
      <c r="AQ910" s="11" t="s">
        <v>7322</v>
      </c>
    </row>
    <row r="911" spans="1:43" ht="45" x14ac:dyDescent="0.25">
      <c r="A911" s="10">
        <v>158</v>
      </c>
      <c r="B911" s="10">
        <v>1973</v>
      </c>
      <c r="C911" s="11" t="s">
        <v>6628</v>
      </c>
      <c r="D911" s="11" t="s">
        <v>94</v>
      </c>
      <c r="E911" s="11" t="s">
        <v>896</v>
      </c>
      <c r="F911" s="11" t="s">
        <v>96</v>
      </c>
      <c r="G911" s="11" t="s">
        <v>27</v>
      </c>
      <c r="H911" s="11" t="s">
        <v>6608</v>
      </c>
      <c r="I911" s="11" t="s">
        <v>97</v>
      </c>
      <c r="J911" s="11" t="s">
        <v>3781</v>
      </c>
      <c r="K911" s="11" t="s">
        <v>897</v>
      </c>
      <c r="L911" s="11" t="s">
        <v>3498</v>
      </c>
      <c r="M911" s="11" t="s">
        <v>7382</v>
      </c>
      <c r="N911" s="11" t="s">
        <v>6194</v>
      </c>
      <c r="O911" s="11" t="s">
        <v>29</v>
      </c>
      <c r="P911" s="11" t="s">
        <v>4708</v>
      </c>
      <c r="Q911" s="11" t="s">
        <v>5561</v>
      </c>
      <c r="R911" s="11" t="s">
        <v>297</v>
      </c>
      <c r="S911" s="11" t="s">
        <v>4709</v>
      </c>
      <c r="T911" s="11" t="s">
        <v>4229</v>
      </c>
      <c r="U911" s="12">
        <v>43262</v>
      </c>
      <c r="W911" s="11" t="s">
        <v>4710</v>
      </c>
      <c r="X911" s="11" t="s">
        <v>29</v>
      </c>
      <c r="Y911" s="11" t="s">
        <v>29</v>
      </c>
      <c r="AB911" s="11" t="s">
        <v>895</v>
      </c>
      <c r="AC911" s="11" t="s">
        <v>898</v>
      </c>
      <c r="AD911" s="11" t="s">
        <v>29</v>
      </c>
      <c r="AE911" s="11" t="s">
        <v>5718</v>
      </c>
      <c r="AF911" s="11" t="s">
        <v>5719</v>
      </c>
      <c r="AG911" s="11" t="s">
        <v>6993</v>
      </c>
      <c r="AH911" s="11" t="s">
        <v>6985</v>
      </c>
      <c r="AI911" s="11" t="s">
        <v>6983</v>
      </c>
      <c r="AJ911" s="11" t="s">
        <v>7081</v>
      </c>
      <c r="AK911" s="11" t="s">
        <v>7076</v>
      </c>
      <c r="AL911" s="11" t="s">
        <v>1407</v>
      </c>
      <c r="AM911" s="11" t="s">
        <v>29</v>
      </c>
      <c r="AN911" s="11" t="s">
        <v>6991</v>
      </c>
      <c r="AO911" s="11" t="s">
        <v>7313</v>
      </c>
      <c r="AP911" s="11" t="s">
        <v>29</v>
      </c>
      <c r="AQ911" s="11" t="s">
        <v>7322</v>
      </c>
    </row>
    <row r="912" spans="1:43" ht="45" x14ac:dyDescent="0.25">
      <c r="A912" s="10">
        <v>158</v>
      </c>
      <c r="B912" s="10">
        <v>1306</v>
      </c>
      <c r="C912" s="11" t="s">
        <v>6628</v>
      </c>
      <c r="D912" s="11" t="s">
        <v>94</v>
      </c>
      <c r="E912" s="11" t="s">
        <v>896</v>
      </c>
      <c r="F912" s="11" t="s">
        <v>96</v>
      </c>
      <c r="G912" s="11" t="s">
        <v>27</v>
      </c>
      <c r="H912" s="11" t="s">
        <v>6608</v>
      </c>
      <c r="I912" s="11" t="s">
        <v>97</v>
      </c>
      <c r="J912" s="11" t="s">
        <v>3781</v>
      </c>
      <c r="K912" s="11" t="s">
        <v>897</v>
      </c>
      <c r="L912" s="11" t="s">
        <v>3498</v>
      </c>
      <c r="M912" s="11" t="s">
        <v>7382</v>
      </c>
      <c r="N912" s="11" t="s">
        <v>6194</v>
      </c>
      <c r="O912" s="11" t="s">
        <v>29</v>
      </c>
      <c r="P912" s="11" t="s">
        <v>943</v>
      </c>
      <c r="Q912" s="11" t="s">
        <v>5561</v>
      </c>
      <c r="R912" s="11" t="s">
        <v>944</v>
      </c>
      <c r="S912" s="11" t="s">
        <v>945</v>
      </c>
      <c r="T912" s="11" t="s">
        <v>168</v>
      </c>
      <c r="U912" s="12">
        <v>41449</v>
      </c>
      <c r="W912" s="11" t="s">
        <v>946</v>
      </c>
      <c r="X912" s="11" t="s">
        <v>29</v>
      </c>
      <c r="Y912" s="11" t="s">
        <v>29</v>
      </c>
      <c r="AB912" s="11" t="s">
        <v>895</v>
      </c>
      <c r="AC912" s="11" t="s">
        <v>898</v>
      </c>
      <c r="AD912" s="11" t="s">
        <v>29</v>
      </c>
      <c r="AE912" s="11" t="s">
        <v>5718</v>
      </c>
      <c r="AF912" s="11" t="s">
        <v>5719</v>
      </c>
      <c r="AG912" s="11" t="s">
        <v>6993</v>
      </c>
      <c r="AH912" s="11" t="s">
        <v>6985</v>
      </c>
      <c r="AI912" s="11" t="s">
        <v>6983</v>
      </c>
      <c r="AJ912" s="11" t="s">
        <v>7081</v>
      </c>
      <c r="AK912" s="11" t="s">
        <v>7076</v>
      </c>
      <c r="AL912" s="11" t="s">
        <v>1407</v>
      </c>
      <c r="AM912" s="11" t="s">
        <v>29</v>
      </c>
      <c r="AN912" s="11" t="s">
        <v>6991</v>
      </c>
      <c r="AO912" s="11" t="s">
        <v>7313</v>
      </c>
      <c r="AP912" s="11" t="s">
        <v>29</v>
      </c>
      <c r="AQ912" s="11" t="s">
        <v>7322</v>
      </c>
    </row>
    <row r="913" spans="1:43" ht="45" x14ac:dyDescent="0.25">
      <c r="A913" s="10">
        <v>158</v>
      </c>
      <c r="B913" s="10">
        <v>1310</v>
      </c>
      <c r="C913" s="11" t="s">
        <v>6628</v>
      </c>
      <c r="D913" s="11" t="s">
        <v>94</v>
      </c>
      <c r="E913" s="11" t="s">
        <v>896</v>
      </c>
      <c r="F913" s="11" t="s">
        <v>96</v>
      </c>
      <c r="G913" s="11" t="s">
        <v>27</v>
      </c>
      <c r="H913" s="11" t="s">
        <v>6608</v>
      </c>
      <c r="I913" s="11" t="s">
        <v>97</v>
      </c>
      <c r="J913" s="11" t="s">
        <v>3781</v>
      </c>
      <c r="K913" s="11" t="s">
        <v>897</v>
      </c>
      <c r="L913" s="11" t="s">
        <v>3498</v>
      </c>
      <c r="M913" s="11" t="s">
        <v>7382</v>
      </c>
      <c r="N913" s="11" t="s">
        <v>6194</v>
      </c>
      <c r="O913" s="11" t="s">
        <v>29</v>
      </c>
      <c r="P913" s="11" t="s">
        <v>957</v>
      </c>
      <c r="Q913" s="11" t="s">
        <v>5561</v>
      </c>
      <c r="R913" s="11" t="s">
        <v>958</v>
      </c>
      <c r="S913" s="11" t="s">
        <v>959</v>
      </c>
      <c r="T913" s="11" t="s">
        <v>288</v>
      </c>
      <c r="U913" s="12">
        <v>41729</v>
      </c>
      <c r="W913" s="11" t="s">
        <v>960</v>
      </c>
      <c r="X913" s="11" t="s">
        <v>29</v>
      </c>
      <c r="Y913" s="11" t="s">
        <v>29</v>
      </c>
      <c r="AB913" s="11" t="s">
        <v>895</v>
      </c>
      <c r="AC913" s="11" t="s">
        <v>898</v>
      </c>
      <c r="AD913" s="11" t="s">
        <v>29</v>
      </c>
      <c r="AE913" s="11" t="s">
        <v>5718</v>
      </c>
      <c r="AF913" s="11" t="s">
        <v>5719</v>
      </c>
      <c r="AG913" s="11" t="s">
        <v>6993</v>
      </c>
      <c r="AH913" s="11" t="s">
        <v>6985</v>
      </c>
      <c r="AI913" s="11" t="s">
        <v>6983</v>
      </c>
      <c r="AJ913" s="11" t="s">
        <v>7081</v>
      </c>
      <c r="AK913" s="11" t="s">
        <v>7076</v>
      </c>
      <c r="AL913" s="11" t="s">
        <v>1407</v>
      </c>
      <c r="AM913" s="11" t="s">
        <v>29</v>
      </c>
      <c r="AN913" s="11" t="s">
        <v>6991</v>
      </c>
      <c r="AO913" s="11" t="s">
        <v>7313</v>
      </c>
      <c r="AP913" s="11" t="s">
        <v>29</v>
      </c>
      <c r="AQ913" s="11" t="s">
        <v>7322</v>
      </c>
    </row>
    <row r="914" spans="1:43" ht="45" x14ac:dyDescent="0.25">
      <c r="A914" s="10">
        <v>158</v>
      </c>
      <c r="B914" s="10">
        <v>1311</v>
      </c>
      <c r="C914" s="11" t="s">
        <v>6628</v>
      </c>
      <c r="D914" s="11" t="s">
        <v>94</v>
      </c>
      <c r="E914" s="11" t="s">
        <v>896</v>
      </c>
      <c r="F914" s="11" t="s">
        <v>96</v>
      </c>
      <c r="G914" s="11" t="s">
        <v>27</v>
      </c>
      <c r="H914" s="11" t="s">
        <v>6608</v>
      </c>
      <c r="I914" s="11" t="s">
        <v>97</v>
      </c>
      <c r="J914" s="11" t="s">
        <v>3781</v>
      </c>
      <c r="K914" s="11" t="s">
        <v>897</v>
      </c>
      <c r="L914" s="11" t="s">
        <v>3498</v>
      </c>
      <c r="M914" s="11" t="s">
        <v>7382</v>
      </c>
      <c r="N914" s="11" t="s">
        <v>6194</v>
      </c>
      <c r="O914" s="11" t="s">
        <v>29</v>
      </c>
      <c r="P914" s="11" t="s">
        <v>970</v>
      </c>
      <c r="Q914" s="11" t="s">
        <v>34</v>
      </c>
      <c r="R914" s="11" t="s">
        <v>971</v>
      </c>
      <c r="S914" s="11" t="s">
        <v>972</v>
      </c>
      <c r="T914" s="11" t="s">
        <v>29</v>
      </c>
      <c r="U914" s="12">
        <v>42095</v>
      </c>
      <c r="W914" s="11" t="s">
        <v>973</v>
      </c>
      <c r="X914" s="11" t="s">
        <v>29</v>
      </c>
      <c r="Y914" s="11" t="s">
        <v>29</v>
      </c>
      <c r="AB914" s="11" t="s">
        <v>895</v>
      </c>
      <c r="AC914" s="11" t="s">
        <v>898</v>
      </c>
      <c r="AD914" s="11" t="s">
        <v>29</v>
      </c>
      <c r="AE914" s="11" t="s">
        <v>5718</v>
      </c>
      <c r="AF914" s="11" t="s">
        <v>5719</v>
      </c>
      <c r="AG914" s="11" t="s">
        <v>6993</v>
      </c>
      <c r="AH914" s="11" t="s">
        <v>6985</v>
      </c>
      <c r="AI914" s="11" t="s">
        <v>6983</v>
      </c>
      <c r="AJ914" s="11" t="s">
        <v>7081</v>
      </c>
      <c r="AK914" s="11" t="s">
        <v>7076</v>
      </c>
      <c r="AL914" s="11" t="s">
        <v>1407</v>
      </c>
      <c r="AM914" s="11" t="s">
        <v>29</v>
      </c>
      <c r="AN914" s="11" t="s">
        <v>6991</v>
      </c>
      <c r="AO914" s="11" t="s">
        <v>7313</v>
      </c>
      <c r="AP914" s="11" t="s">
        <v>29</v>
      </c>
      <c r="AQ914" s="11" t="s">
        <v>7322</v>
      </c>
    </row>
    <row r="915" spans="1:43" ht="45" x14ac:dyDescent="0.25">
      <c r="A915" s="10">
        <v>158</v>
      </c>
      <c r="B915" s="10">
        <v>1307</v>
      </c>
      <c r="C915" s="11" t="s">
        <v>6628</v>
      </c>
      <c r="D915" s="11" t="s">
        <v>94</v>
      </c>
      <c r="E915" s="11" t="s">
        <v>896</v>
      </c>
      <c r="F915" s="11" t="s">
        <v>96</v>
      </c>
      <c r="G915" s="11" t="s">
        <v>27</v>
      </c>
      <c r="H915" s="11" t="s">
        <v>6608</v>
      </c>
      <c r="I915" s="11" t="s">
        <v>97</v>
      </c>
      <c r="J915" s="11" t="s">
        <v>3781</v>
      </c>
      <c r="K915" s="11" t="s">
        <v>897</v>
      </c>
      <c r="L915" s="11" t="s">
        <v>3498</v>
      </c>
      <c r="M915" s="11" t="s">
        <v>7382</v>
      </c>
      <c r="N915" s="11" t="s">
        <v>6194</v>
      </c>
      <c r="O915" s="11" t="s">
        <v>29</v>
      </c>
      <c r="P915" s="11" t="s">
        <v>947</v>
      </c>
      <c r="Q915" s="11" t="s">
        <v>83</v>
      </c>
      <c r="R915" s="11" t="s">
        <v>948</v>
      </c>
      <c r="S915" s="11" t="s">
        <v>949</v>
      </c>
      <c r="T915" s="11" t="s">
        <v>950</v>
      </c>
      <c r="U915" s="12">
        <v>42373</v>
      </c>
      <c r="W915" s="11" t="s">
        <v>951</v>
      </c>
      <c r="X915" s="11" t="s">
        <v>29</v>
      </c>
      <c r="Y915" s="11" t="s">
        <v>29</v>
      </c>
      <c r="AB915" s="11" t="s">
        <v>895</v>
      </c>
      <c r="AC915" s="11" t="s">
        <v>898</v>
      </c>
      <c r="AD915" s="11" t="s">
        <v>29</v>
      </c>
      <c r="AE915" s="11" t="s">
        <v>5718</v>
      </c>
      <c r="AF915" s="11" t="s">
        <v>5719</v>
      </c>
      <c r="AG915" s="11" t="s">
        <v>6993</v>
      </c>
      <c r="AH915" s="11" t="s">
        <v>6985</v>
      </c>
      <c r="AI915" s="11" t="s">
        <v>6983</v>
      </c>
      <c r="AJ915" s="11" t="s">
        <v>7081</v>
      </c>
      <c r="AK915" s="11" t="s">
        <v>7076</v>
      </c>
      <c r="AL915" s="11" t="s">
        <v>1407</v>
      </c>
      <c r="AM915" s="11" t="s">
        <v>29</v>
      </c>
      <c r="AN915" s="11" t="s">
        <v>6991</v>
      </c>
      <c r="AO915" s="11" t="s">
        <v>7313</v>
      </c>
      <c r="AP915" s="11" t="s">
        <v>29</v>
      </c>
      <c r="AQ915" s="11" t="s">
        <v>7322</v>
      </c>
    </row>
    <row r="916" spans="1:43" ht="45" x14ac:dyDescent="0.25">
      <c r="A916" s="10">
        <v>158</v>
      </c>
      <c r="B916" s="10">
        <v>1909</v>
      </c>
      <c r="C916" s="11" t="s">
        <v>6628</v>
      </c>
      <c r="D916" s="11" t="s">
        <v>94</v>
      </c>
      <c r="E916" s="11" t="s">
        <v>896</v>
      </c>
      <c r="F916" s="11" t="s">
        <v>96</v>
      </c>
      <c r="G916" s="11" t="s">
        <v>27</v>
      </c>
      <c r="H916" s="11" t="s">
        <v>6608</v>
      </c>
      <c r="I916" s="11" t="s">
        <v>97</v>
      </c>
      <c r="J916" s="11" t="s">
        <v>3781</v>
      </c>
      <c r="K916" s="11" t="s">
        <v>897</v>
      </c>
      <c r="L916" s="11" t="s">
        <v>3498</v>
      </c>
      <c r="M916" s="11" t="s">
        <v>7382</v>
      </c>
      <c r="N916" s="11" t="s">
        <v>6194</v>
      </c>
      <c r="O916" s="11" t="s">
        <v>29</v>
      </c>
      <c r="P916" s="11" t="s">
        <v>4366</v>
      </c>
      <c r="Q916" s="11" t="s">
        <v>83</v>
      </c>
      <c r="R916" s="11" t="s">
        <v>4367</v>
      </c>
      <c r="S916" s="11" t="s">
        <v>545</v>
      </c>
      <c r="T916" s="11" t="s">
        <v>276</v>
      </c>
      <c r="U916" s="12">
        <v>43108</v>
      </c>
      <c r="W916" s="11" t="s">
        <v>4368</v>
      </c>
      <c r="X916" s="11" t="s">
        <v>29</v>
      </c>
      <c r="Y916" s="11" t="s">
        <v>29</v>
      </c>
      <c r="AB916" s="11" t="s">
        <v>895</v>
      </c>
      <c r="AC916" s="11" t="s">
        <v>898</v>
      </c>
      <c r="AD916" s="11" t="s">
        <v>29</v>
      </c>
      <c r="AE916" s="11" t="s">
        <v>5718</v>
      </c>
      <c r="AF916" s="11" t="s">
        <v>5719</v>
      </c>
      <c r="AG916" s="11" t="s">
        <v>6993</v>
      </c>
      <c r="AH916" s="11" t="s">
        <v>6985</v>
      </c>
      <c r="AI916" s="11" t="s">
        <v>6983</v>
      </c>
      <c r="AJ916" s="11" t="s">
        <v>7081</v>
      </c>
      <c r="AK916" s="11" t="s">
        <v>7076</v>
      </c>
      <c r="AL916" s="11" t="s">
        <v>1407</v>
      </c>
      <c r="AM916" s="11" t="s">
        <v>29</v>
      </c>
      <c r="AN916" s="11" t="s">
        <v>6991</v>
      </c>
      <c r="AO916" s="11" t="s">
        <v>7313</v>
      </c>
      <c r="AP916" s="11" t="s">
        <v>29</v>
      </c>
      <c r="AQ916" s="11" t="s">
        <v>7322</v>
      </c>
    </row>
    <row r="917" spans="1:43" ht="45" x14ac:dyDescent="0.25">
      <c r="A917" s="10">
        <v>158</v>
      </c>
      <c r="B917" s="10">
        <v>1992</v>
      </c>
      <c r="C917" s="11" t="s">
        <v>6628</v>
      </c>
      <c r="D917" s="11" t="s">
        <v>94</v>
      </c>
      <c r="E917" s="11" t="s">
        <v>896</v>
      </c>
      <c r="F917" s="11" t="s">
        <v>96</v>
      </c>
      <c r="G917" s="11" t="s">
        <v>27</v>
      </c>
      <c r="H917" s="11" t="s">
        <v>6608</v>
      </c>
      <c r="I917" s="11" t="s">
        <v>97</v>
      </c>
      <c r="J917" s="11" t="s">
        <v>3781</v>
      </c>
      <c r="K917" s="11" t="s">
        <v>897</v>
      </c>
      <c r="L917" s="11" t="s">
        <v>3498</v>
      </c>
      <c r="M917" s="11" t="s">
        <v>7382</v>
      </c>
      <c r="N917" s="11" t="s">
        <v>6194</v>
      </c>
      <c r="O917" s="11" t="s">
        <v>29</v>
      </c>
      <c r="P917" s="11" t="s">
        <v>4844</v>
      </c>
      <c r="Q917" s="11" t="s">
        <v>4009</v>
      </c>
      <c r="R917" s="11" t="s">
        <v>1071</v>
      </c>
      <c r="S917" s="11" t="s">
        <v>4845</v>
      </c>
      <c r="T917" s="11" t="s">
        <v>4846</v>
      </c>
      <c r="U917" s="12">
        <v>43332</v>
      </c>
      <c r="W917" s="11" t="s">
        <v>4847</v>
      </c>
      <c r="X917" s="11" t="s">
        <v>29</v>
      </c>
      <c r="Y917" s="11" t="s">
        <v>29</v>
      </c>
      <c r="AB917" s="11" t="s">
        <v>895</v>
      </c>
      <c r="AC917" s="11" t="s">
        <v>898</v>
      </c>
      <c r="AD917" s="11" t="s">
        <v>29</v>
      </c>
      <c r="AE917" s="11" t="s">
        <v>5718</v>
      </c>
      <c r="AF917" s="11" t="s">
        <v>5719</v>
      </c>
      <c r="AG917" s="11" t="s">
        <v>6993</v>
      </c>
      <c r="AH917" s="11" t="s">
        <v>6985</v>
      </c>
      <c r="AI917" s="11" t="s">
        <v>6983</v>
      </c>
      <c r="AJ917" s="11" t="s">
        <v>7081</v>
      </c>
      <c r="AK917" s="11" t="s">
        <v>7076</v>
      </c>
      <c r="AL917" s="11" t="s">
        <v>1407</v>
      </c>
      <c r="AM917" s="11" t="s">
        <v>29</v>
      </c>
      <c r="AN917" s="11" t="s">
        <v>6991</v>
      </c>
      <c r="AO917" s="11" t="s">
        <v>7313</v>
      </c>
      <c r="AP917" s="11" t="s">
        <v>29</v>
      </c>
      <c r="AQ917" s="11" t="s">
        <v>7322</v>
      </c>
    </row>
    <row r="918" spans="1:43" ht="45" x14ac:dyDescent="0.25">
      <c r="A918" s="10">
        <v>158</v>
      </c>
      <c r="B918" s="10">
        <v>1966</v>
      </c>
      <c r="C918" s="11" t="s">
        <v>6628</v>
      </c>
      <c r="D918" s="11" t="s">
        <v>94</v>
      </c>
      <c r="E918" s="11" t="s">
        <v>896</v>
      </c>
      <c r="F918" s="11" t="s">
        <v>96</v>
      </c>
      <c r="G918" s="11" t="s">
        <v>27</v>
      </c>
      <c r="H918" s="11" t="s">
        <v>6608</v>
      </c>
      <c r="I918" s="11" t="s">
        <v>97</v>
      </c>
      <c r="J918" s="11" t="s">
        <v>3477</v>
      </c>
      <c r="K918" s="11" t="s">
        <v>897</v>
      </c>
      <c r="L918" s="11" t="s">
        <v>3498</v>
      </c>
      <c r="M918" s="11" t="s">
        <v>7382</v>
      </c>
      <c r="N918" s="11" t="s">
        <v>6194</v>
      </c>
      <c r="O918" s="11" t="s">
        <v>29</v>
      </c>
      <c r="P918" s="11" t="s">
        <v>4647</v>
      </c>
      <c r="Q918" s="11" t="s">
        <v>34</v>
      </c>
      <c r="R918" s="11" t="s">
        <v>4648</v>
      </c>
      <c r="S918" s="11" t="s">
        <v>4649</v>
      </c>
      <c r="T918" s="11" t="s">
        <v>29</v>
      </c>
      <c r="U918" s="12">
        <v>42926</v>
      </c>
      <c r="W918" s="11" t="s">
        <v>4650</v>
      </c>
      <c r="X918" s="11" t="s">
        <v>29</v>
      </c>
      <c r="Y918" s="11" t="s">
        <v>29</v>
      </c>
      <c r="AB918" s="11" t="s">
        <v>895</v>
      </c>
      <c r="AC918" s="11" t="s">
        <v>898</v>
      </c>
      <c r="AD918" s="11" t="s">
        <v>29</v>
      </c>
      <c r="AE918" s="11" t="s">
        <v>5718</v>
      </c>
      <c r="AF918" s="11" t="s">
        <v>5719</v>
      </c>
      <c r="AG918" s="11" t="s">
        <v>6993</v>
      </c>
      <c r="AH918" s="11" t="s">
        <v>6985</v>
      </c>
      <c r="AI918" s="11" t="s">
        <v>6983</v>
      </c>
      <c r="AJ918" s="11" t="s">
        <v>7081</v>
      </c>
      <c r="AK918" s="11" t="s">
        <v>7076</v>
      </c>
      <c r="AL918" s="11" t="s">
        <v>1407</v>
      </c>
      <c r="AM918" s="11" t="s">
        <v>29</v>
      </c>
      <c r="AN918" s="11" t="s">
        <v>6991</v>
      </c>
      <c r="AO918" s="11" t="s">
        <v>7313</v>
      </c>
      <c r="AP918" s="11" t="s">
        <v>29</v>
      </c>
      <c r="AQ918" s="11" t="s">
        <v>7322</v>
      </c>
    </row>
    <row r="919" spans="1:43" ht="45" x14ac:dyDescent="0.25">
      <c r="A919" s="10">
        <v>158</v>
      </c>
      <c r="B919" s="10">
        <v>2239</v>
      </c>
      <c r="C919" s="11" t="s">
        <v>6628</v>
      </c>
      <c r="D919" s="11" t="s">
        <v>94</v>
      </c>
      <c r="E919" s="11" t="s">
        <v>896</v>
      </c>
      <c r="F919" s="11" t="s">
        <v>96</v>
      </c>
      <c r="G919" s="11" t="s">
        <v>27</v>
      </c>
      <c r="H919" s="11" t="s">
        <v>6608</v>
      </c>
      <c r="I919" s="11" t="s">
        <v>97</v>
      </c>
      <c r="J919" s="11" t="s">
        <v>3781</v>
      </c>
      <c r="K919" s="11" t="s">
        <v>897</v>
      </c>
      <c r="L919" s="11" t="s">
        <v>3498</v>
      </c>
      <c r="M919" s="11" t="s">
        <v>7382</v>
      </c>
      <c r="N919" s="11" t="s">
        <v>6194</v>
      </c>
      <c r="O919" s="11" t="s">
        <v>29</v>
      </c>
      <c r="P919" s="11" t="s">
        <v>7014</v>
      </c>
      <c r="Q919" s="11" t="s">
        <v>34</v>
      </c>
      <c r="R919" s="11" t="s">
        <v>7015</v>
      </c>
      <c r="S919" s="11" t="s">
        <v>7016</v>
      </c>
      <c r="T919" s="11" t="s">
        <v>7017</v>
      </c>
      <c r="U919" s="12">
        <v>43598</v>
      </c>
      <c r="W919" s="11" t="s">
        <v>7018</v>
      </c>
      <c r="X919" s="11" t="s">
        <v>29</v>
      </c>
      <c r="Y919" s="11" t="s">
        <v>29</v>
      </c>
      <c r="AB919" s="11" t="s">
        <v>895</v>
      </c>
      <c r="AC919" s="11" t="s">
        <v>898</v>
      </c>
      <c r="AD919" s="11" t="s">
        <v>29</v>
      </c>
      <c r="AE919" s="11" t="s">
        <v>5718</v>
      </c>
      <c r="AF919" s="11" t="s">
        <v>5719</v>
      </c>
      <c r="AG919" s="11" t="s">
        <v>6993</v>
      </c>
      <c r="AH919" s="11" t="s">
        <v>6985</v>
      </c>
      <c r="AI919" s="11" t="s">
        <v>6983</v>
      </c>
      <c r="AJ919" s="11" t="s">
        <v>7081</v>
      </c>
      <c r="AK919" s="11" t="s">
        <v>7076</v>
      </c>
      <c r="AL919" s="11" t="s">
        <v>1407</v>
      </c>
      <c r="AM919" s="11" t="s">
        <v>29</v>
      </c>
      <c r="AN919" s="11" t="s">
        <v>6991</v>
      </c>
      <c r="AO919" s="11" t="s">
        <v>7313</v>
      </c>
      <c r="AP919" s="11" t="s">
        <v>29</v>
      </c>
      <c r="AQ919" s="11" t="s">
        <v>7322</v>
      </c>
    </row>
    <row r="920" spans="1:43" ht="45" x14ac:dyDescent="0.25">
      <c r="A920" s="10">
        <v>158</v>
      </c>
      <c r="B920" s="10">
        <v>1294</v>
      </c>
      <c r="C920" s="11" t="s">
        <v>6628</v>
      </c>
      <c r="D920" s="11" t="s">
        <v>94</v>
      </c>
      <c r="E920" s="11" t="s">
        <v>896</v>
      </c>
      <c r="F920" s="11" t="s">
        <v>96</v>
      </c>
      <c r="G920" s="11" t="s">
        <v>27</v>
      </c>
      <c r="H920" s="11" t="s">
        <v>6608</v>
      </c>
      <c r="I920" s="11" t="s">
        <v>97</v>
      </c>
      <c r="J920" s="11" t="s">
        <v>3781</v>
      </c>
      <c r="K920" s="11" t="s">
        <v>897</v>
      </c>
      <c r="L920" s="11" t="s">
        <v>3498</v>
      </c>
      <c r="M920" s="11" t="s">
        <v>7382</v>
      </c>
      <c r="N920" s="11" t="s">
        <v>6194</v>
      </c>
      <c r="O920" s="11" t="s">
        <v>29</v>
      </c>
      <c r="P920" s="11" t="s">
        <v>900</v>
      </c>
      <c r="Q920" s="11" t="s">
        <v>5561</v>
      </c>
      <c r="R920" s="11" t="s">
        <v>901</v>
      </c>
      <c r="S920" s="11" t="s">
        <v>586</v>
      </c>
      <c r="T920" s="11" t="s">
        <v>561</v>
      </c>
      <c r="U920" s="12">
        <v>42527</v>
      </c>
      <c r="W920" s="11" t="s">
        <v>902</v>
      </c>
      <c r="X920" s="11" t="s">
        <v>29</v>
      </c>
      <c r="Y920" s="11" t="s">
        <v>29</v>
      </c>
      <c r="Z920" s="13"/>
      <c r="AB920" s="11" t="s">
        <v>895</v>
      </c>
      <c r="AC920" s="11" t="s">
        <v>898</v>
      </c>
      <c r="AD920" s="11" t="s">
        <v>29</v>
      </c>
      <c r="AE920" s="11" t="s">
        <v>5718</v>
      </c>
      <c r="AF920" s="11" t="s">
        <v>5719</v>
      </c>
      <c r="AG920" s="11" t="s">
        <v>6993</v>
      </c>
      <c r="AH920" s="11" t="s">
        <v>6985</v>
      </c>
      <c r="AI920" s="11" t="s">
        <v>6983</v>
      </c>
      <c r="AJ920" s="11" t="s">
        <v>7081</v>
      </c>
      <c r="AK920" s="11" t="s">
        <v>7076</v>
      </c>
      <c r="AL920" s="11" t="s">
        <v>1407</v>
      </c>
      <c r="AM920" s="11" t="s">
        <v>29</v>
      </c>
      <c r="AN920" s="11" t="s">
        <v>6991</v>
      </c>
      <c r="AO920" s="11" t="s">
        <v>7313</v>
      </c>
      <c r="AP920" s="11" t="s">
        <v>29</v>
      </c>
      <c r="AQ920" s="11" t="s">
        <v>7322</v>
      </c>
    </row>
    <row r="921" spans="1:43" ht="45" x14ac:dyDescent="0.25">
      <c r="A921" s="10">
        <v>158</v>
      </c>
      <c r="B921" s="10">
        <v>1295</v>
      </c>
      <c r="C921" s="11" t="s">
        <v>6628</v>
      </c>
      <c r="D921" s="11" t="s">
        <v>94</v>
      </c>
      <c r="E921" s="11" t="s">
        <v>896</v>
      </c>
      <c r="F921" s="11" t="s">
        <v>96</v>
      </c>
      <c r="G921" s="11" t="s">
        <v>27</v>
      </c>
      <c r="H921" s="11" t="s">
        <v>6608</v>
      </c>
      <c r="I921" s="11" t="s">
        <v>97</v>
      </c>
      <c r="J921" s="11" t="s">
        <v>3781</v>
      </c>
      <c r="K921" s="11" t="s">
        <v>897</v>
      </c>
      <c r="L921" s="11" t="s">
        <v>3498</v>
      </c>
      <c r="M921" s="11" t="s">
        <v>7382</v>
      </c>
      <c r="N921" s="11" t="s">
        <v>6194</v>
      </c>
      <c r="O921" s="11" t="s">
        <v>29</v>
      </c>
      <c r="P921" s="11" t="s">
        <v>903</v>
      </c>
      <c r="Q921" s="11" t="s">
        <v>5561</v>
      </c>
      <c r="R921" s="11" t="s">
        <v>843</v>
      </c>
      <c r="S921" s="11" t="s">
        <v>904</v>
      </c>
      <c r="T921" s="11" t="s">
        <v>288</v>
      </c>
      <c r="U921" s="12">
        <v>42533</v>
      </c>
      <c r="W921" s="11" t="s">
        <v>905</v>
      </c>
      <c r="X921" s="11" t="s">
        <v>29</v>
      </c>
      <c r="Y921" s="11" t="s">
        <v>29</v>
      </c>
      <c r="AB921" s="11" t="s">
        <v>895</v>
      </c>
      <c r="AC921" s="11" t="s">
        <v>898</v>
      </c>
      <c r="AD921" s="11" t="s">
        <v>29</v>
      </c>
      <c r="AE921" s="11" t="s">
        <v>5718</v>
      </c>
      <c r="AF921" s="11" t="s">
        <v>5719</v>
      </c>
      <c r="AG921" s="11" t="s">
        <v>6993</v>
      </c>
      <c r="AH921" s="11" t="s">
        <v>6985</v>
      </c>
      <c r="AI921" s="11" t="s">
        <v>6983</v>
      </c>
      <c r="AJ921" s="11" t="s">
        <v>7081</v>
      </c>
      <c r="AK921" s="11" t="s">
        <v>7076</v>
      </c>
      <c r="AL921" s="11" t="s">
        <v>1407</v>
      </c>
      <c r="AM921" s="11" t="s">
        <v>29</v>
      </c>
      <c r="AN921" s="11" t="s">
        <v>6991</v>
      </c>
      <c r="AO921" s="11" t="s">
        <v>7313</v>
      </c>
      <c r="AP921" s="11" t="s">
        <v>29</v>
      </c>
      <c r="AQ921" s="11" t="s">
        <v>7322</v>
      </c>
    </row>
    <row r="922" spans="1:43" ht="45" x14ac:dyDescent="0.25">
      <c r="A922" s="10">
        <v>158</v>
      </c>
      <c r="B922" s="10">
        <v>1298</v>
      </c>
      <c r="C922" s="11" t="s">
        <v>6628</v>
      </c>
      <c r="D922" s="11" t="s">
        <v>94</v>
      </c>
      <c r="E922" s="11" t="s">
        <v>896</v>
      </c>
      <c r="F922" s="11" t="s">
        <v>96</v>
      </c>
      <c r="G922" s="11" t="s">
        <v>27</v>
      </c>
      <c r="H922" s="11" t="s">
        <v>6608</v>
      </c>
      <c r="I922" s="11" t="s">
        <v>97</v>
      </c>
      <c r="J922" s="11" t="s">
        <v>3781</v>
      </c>
      <c r="K922" s="11" t="s">
        <v>897</v>
      </c>
      <c r="L922" s="11" t="s">
        <v>3498</v>
      </c>
      <c r="M922" s="11" t="s">
        <v>7382</v>
      </c>
      <c r="N922" s="11" t="s">
        <v>6194</v>
      </c>
      <c r="O922" s="11" t="s">
        <v>29</v>
      </c>
      <c r="P922" s="11" t="s">
        <v>910</v>
      </c>
      <c r="Q922" s="11" t="s">
        <v>5561</v>
      </c>
      <c r="R922" s="11" t="s">
        <v>911</v>
      </c>
      <c r="S922" s="11" t="s">
        <v>912</v>
      </c>
      <c r="T922" s="11" t="s">
        <v>913</v>
      </c>
      <c r="U922" s="12">
        <v>42065</v>
      </c>
      <c r="W922" s="11" t="s">
        <v>914</v>
      </c>
      <c r="X922" s="11" t="s">
        <v>29</v>
      </c>
      <c r="Y922" s="11" t="s">
        <v>29</v>
      </c>
      <c r="AB922" s="11" t="s">
        <v>895</v>
      </c>
      <c r="AC922" s="11" t="s">
        <v>898</v>
      </c>
      <c r="AD922" s="11" t="s">
        <v>29</v>
      </c>
      <c r="AE922" s="11" t="s">
        <v>5718</v>
      </c>
      <c r="AF922" s="11" t="s">
        <v>5719</v>
      </c>
      <c r="AG922" s="11" t="s">
        <v>6993</v>
      </c>
      <c r="AH922" s="11" t="s">
        <v>6985</v>
      </c>
      <c r="AI922" s="11" t="s">
        <v>6983</v>
      </c>
      <c r="AJ922" s="11" t="s">
        <v>7081</v>
      </c>
      <c r="AK922" s="11" t="s">
        <v>7076</v>
      </c>
      <c r="AL922" s="11" t="s">
        <v>1407</v>
      </c>
      <c r="AM922" s="11" t="s">
        <v>29</v>
      </c>
      <c r="AN922" s="11" t="s">
        <v>6991</v>
      </c>
      <c r="AO922" s="11" t="s">
        <v>7313</v>
      </c>
      <c r="AP922" s="11" t="s">
        <v>29</v>
      </c>
      <c r="AQ922" s="11" t="s">
        <v>7322</v>
      </c>
    </row>
    <row r="923" spans="1:43" ht="45" x14ac:dyDescent="0.25">
      <c r="A923" s="10">
        <v>158</v>
      </c>
      <c r="B923" s="10">
        <v>1321</v>
      </c>
      <c r="C923" s="11" t="s">
        <v>6628</v>
      </c>
      <c r="D923" s="11" t="s">
        <v>94</v>
      </c>
      <c r="E923" s="11" t="s">
        <v>896</v>
      </c>
      <c r="F923" s="11" t="s">
        <v>96</v>
      </c>
      <c r="G923" s="11" t="s">
        <v>27</v>
      </c>
      <c r="H923" s="11" t="s">
        <v>6608</v>
      </c>
      <c r="I923" s="11" t="s">
        <v>97</v>
      </c>
      <c r="J923" s="11" t="s">
        <v>3781</v>
      </c>
      <c r="K923" s="11" t="s">
        <v>897</v>
      </c>
      <c r="L923" s="11" t="s">
        <v>3498</v>
      </c>
      <c r="M923" s="11" t="s">
        <v>7382</v>
      </c>
      <c r="N923" s="11" t="s">
        <v>6194</v>
      </c>
      <c r="O923" s="11" t="s">
        <v>29</v>
      </c>
      <c r="P923" s="11" t="s">
        <v>998</v>
      </c>
      <c r="Q923" s="11" t="s">
        <v>83</v>
      </c>
      <c r="R923" s="11" t="s">
        <v>999</v>
      </c>
      <c r="S923" s="11" t="s">
        <v>1000</v>
      </c>
      <c r="T923" s="11" t="s">
        <v>29</v>
      </c>
      <c r="U923" s="12">
        <v>42660</v>
      </c>
      <c r="W923" s="11" t="s">
        <v>1001</v>
      </c>
      <c r="X923" s="11" t="s">
        <v>29</v>
      </c>
      <c r="Y923" s="11" t="s">
        <v>29</v>
      </c>
      <c r="AB923" s="11" t="s">
        <v>895</v>
      </c>
      <c r="AC923" s="11" t="s">
        <v>898</v>
      </c>
      <c r="AD923" s="11" t="s">
        <v>29</v>
      </c>
      <c r="AE923" s="11" t="s">
        <v>5718</v>
      </c>
      <c r="AF923" s="11" t="s">
        <v>5719</v>
      </c>
      <c r="AG923" s="11" t="s">
        <v>6993</v>
      </c>
      <c r="AH923" s="11" t="s">
        <v>6985</v>
      </c>
      <c r="AI923" s="11" t="s">
        <v>6983</v>
      </c>
      <c r="AJ923" s="11" t="s">
        <v>7081</v>
      </c>
      <c r="AK923" s="11" t="s">
        <v>7076</v>
      </c>
      <c r="AL923" s="11" t="s">
        <v>1407</v>
      </c>
      <c r="AM923" s="11" t="s">
        <v>29</v>
      </c>
      <c r="AN923" s="11" t="s">
        <v>6991</v>
      </c>
      <c r="AO923" s="11" t="s">
        <v>7313</v>
      </c>
      <c r="AP923" s="11" t="s">
        <v>29</v>
      </c>
      <c r="AQ923" s="11" t="s">
        <v>7322</v>
      </c>
    </row>
    <row r="924" spans="1:43" ht="45" x14ac:dyDescent="0.25">
      <c r="A924" s="10">
        <v>158</v>
      </c>
      <c r="B924" s="10">
        <v>1514</v>
      </c>
      <c r="C924" s="11" t="s">
        <v>6628</v>
      </c>
      <c r="D924" s="11" t="s">
        <v>94</v>
      </c>
      <c r="E924" s="11" t="s">
        <v>896</v>
      </c>
      <c r="F924" s="11" t="s">
        <v>96</v>
      </c>
      <c r="G924" s="11" t="s">
        <v>27</v>
      </c>
      <c r="H924" s="11" t="s">
        <v>6608</v>
      </c>
      <c r="I924" s="11" t="s">
        <v>97</v>
      </c>
      <c r="J924" s="11" t="s">
        <v>3488</v>
      </c>
      <c r="K924" s="11" t="s">
        <v>897</v>
      </c>
      <c r="L924" s="11" t="s">
        <v>3498</v>
      </c>
      <c r="M924" s="11" t="s">
        <v>7382</v>
      </c>
      <c r="N924" s="11" t="s">
        <v>6194</v>
      </c>
      <c r="O924" s="11" t="s">
        <v>29</v>
      </c>
      <c r="P924" s="11" t="s">
        <v>1891</v>
      </c>
      <c r="Q924" s="11" t="s">
        <v>83</v>
      </c>
      <c r="R924" s="11" t="s">
        <v>1892</v>
      </c>
      <c r="S924" s="11" t="s">
        <v>1893</v>
      </c>
      <c r="T924" s="11" t="s">
        <v>29</v>
      </c>
      <c r="U924" s="12">
        <v>42373</v>
      </c>
      <c r="W924" s="11" t="s">
        <v>1894</v>
      </c>
      <c r="X924" s="11" t="s">
        <v>29</v>
      </c>
      <c r="Y924" s="11" t="s">
        <v>29</v>
      </c>
      <c r="AB924" s="11" t="s">
        <v>895</v>
      </c>
      <c r="AC924" s="11" t="s">
        <v>898</v>
      </c>
      <c r="AD924" s="11" t="s">
        <v>29</v>
      </c>
      <c r="AE924" s="11" t="s">
        <v>5718</v>
      </c>
      <c r="AF924" s="11" t="s">
        <v>5719</v>
      </c>
      <c r="AG924" s="11" t="s">
        <v>6993</v>
      </c>
      <c r="AH924" s="11" t="s">
        <v>6985</v>
      </c>
      <c r="AI924" s="11" t="s">
        <v>6983</v>
      </c>
      <c r="AJ924" s="11" t="s">
        <v>7081</v>
      </c>
      <c r="AK924" s="11" t="s">
        <v>7076</v>
      </c>
      <c r="AL924" s="11" t="s">
        <v>1407</v>
      </c>
      <c r="AM924" s="11" t="s">
        <v>29</v>
      </c>
      <c r="AN924" s="11" t="s">
        <v>6991</v>
      </c>
      <c r="AO924" s="11" t="s">
        <v>7313</v>
      </c>
      <c r="AP924" s="11" t="s">
        <v>29</v>
      </c>
      <c r="AQ924" s="11" t="s">
        <v>7322</v>
      </c>
    </row>
    <row r="925" spans="1:43" ht="45" x14ac:dyDescent="0.25">
      <c r="A925" s="10">
        <v>158</v>
      </c>
      <c r="B925" s="10">
        <v>1312</v>
      </c>
      <c r="C925" s="11" t="s">
        <v>6628</v>
      </c>
      <c r="D925" s="11" t="s">
        <v>94</v>
      </c>
      <c r="E925" s="11" t="s">
        <v>896</v>
      </c>
      <c r="F925" s="11" t="s">
        <v>96</v>
      </c>
      <c r="G925" s="11" t="s">
        <v>27</v>
      </c>
      <c r="H925" s="11" t="s">
        <v>6608</v>
      </c>
      <c r="I925" s="11" t="s">
        <v>97</v>
      </c>
      <c r="J925" s="11" t="s">
        <v>3781</v>
      </c>
      <c r="K925" s="11" t="s">
        <v>897</v>
      </c>
      <c r="L925" s="11" t="s">
        <v>3498</v>
      </c>
      <c r="M925" s="11" t="s">
        <v>7382</v>
      </c>
      <c r="N925" s="11" t="s">
        <v>6194</v>
      </c>
      <c r="O925" s="11" t="s">
        <v>29</v>
      </c>
      <c r="P925" s="11" t="s">
        <v>974</v>
      </c>
      <c r="Q925" s="11" t="s">
        <v>34</v>
      </c>
      <c r="R925" s="11" t="s">
        <v>975</v>
      </c>
      <c r="S925" s="11" t="s">
        <v>976</v>
      </c>
      <c r="T925" s="11" t="s">
        <v>29</v>
      </c>
      <c r="U925" s="12">
        <v>42331</v>
      </c>
      <c r="W925" s="11" t="s">
        <v>977</v>
      </c>
      <c r="X925" s="11" t="s">
        <v>29</v>
      </c>
      <c r="Y925" s="11" t="s">
        <v>29</v>
      </c>
      <c r="AB925" s="11" t="s">
        <v>895</v>
      </c>
      <c r="AC925" s="11" t="s">
        <v>898</v>
      </c>
      <c r="AD925" s="11" t="s">
        <v>29</v>
      </c>
      <c r="AE925" s="11" t="s">
        <v>5718</v>
      </c>
      <c r="AF925" s="11" t="s">
        <v>5719</v>
      </c>
      <c r="AG925" s="11" t="s">
        <v>6993</v>
      </c>
      <c r="AH925" s="11" t="s">
        <v>6985</v>
      </c>
      <c r="AI925" s="11" t="s">
        <v>6983</v>
      </c>
      <c r="AJ925" s="11" t="s">
        <v>7081</v>
      </c>
      <c r="AK925" s="11" t="s">
        <v>7076</v>
      </c>
      <c r="AL925" s="11" t="s">
        <v>1407</v>
      </c>
      <c r="AM925" s="11" t="s">
        <v>29</v>
      </c>
      <c r="AN925" s="11" t="s">
        <v>6991</v>
      </c>
      <c r="AO925" s="11" t="s">
        <v>7313</v>
      </c>
      <c r="AP925" s="11" t="s">
        <v>29</v>
      </c>
      <c r="AQ925" s="11" t="s">
        <v>7322</v>
      </c>
    </row>
    <row r="926" spans="1:43" ht="45" x14ac:dyDescent="0.25">
      <c r="A926" s="10">
        <v>158</v>
      </c>
      <c r="B926" s="10">
        <v>1305</v>
      </c>
      <c r="C926" s="11" t="s">
        <v>6628</v>
      </c>
      <c r="D926" s="11" t="s">
        <v>94</v>
      </c>
      <c r="E926" s="11" t="s">
        <v>896</v>
      </c>
      <c r="F926" s="11" t="s">
        <v>96</v>
      </c>
      <c r="G926" s="11" t="s">
        <v>27</v>
      </c>
      <c r="H926" s="11" t="s">
        <v>6608</v>
      </c>
      <c r="I926" s="11" t="s">
        <v>97</v>
      </c>
      <c r="J926" s="11" t="s">
        <v>3781</v>
      </c>
      <c r="K926" s="11" t="s">
        <v>897</v>
      </c>
      <c r="L926" s="11" t="s">
        <v>3498</v>
      </c>
      <c r="M926" s="11" t="s">
        <v>7382</v>
      </c>
      <c r="N926" s="11" t="s">
        <v>6194</v>
      </c>
      <c r="O926" s="11" t="s">
        <v>29</v>
      </c>
      <c r="P926" s="11" t="s">
        <v>940</v>
      </c>
      <c r="Q926" s="11" t="s">
        <v>34</v>
      </c>
      <c r="R926" s="11" t="s">
        <v>358</v>
      </c>
      <c r="S926" s="11" t="s">
        <v>941</v>
      </c>
      <c r="T926" s="11" t="s">
        <v>173</v>
      </c>
      <c r="U926" s="12">
        <v>42115</v>
      </c>
      <c r="W926" s="11" t="s">
        <v>942</v>
      </c>
      <c r="X926" s="11" t="s">
        <v>29</v>
      </c>
      <c r="Y926" s="11" t="s">
        <v>29</v>
      </c>
      <c r="AB926" s="11" t="s">
        <v>895</v>
      </c>
      <c r="AC926" s="11" t="s">
        <v>898</v>
      </c>
      <c r="AD926" s="11" t="s">
        <v>29</v>
      </c>
      <c r="AE926" s="11" t="s">
        <v>5718</v>
      </c>
      <c r="AF926" s="11" t="s">
        <v>5719</v>
      </c>
      <c r="AG926" s="11" t="s">
        <v>6993</v>
      </c>
      <c r="AH926" s="11" t="s">
        <v>6985</v>
      </c>
      <c r="AI926" s="11" t="s">
        <v>6983</v>
      </c>
      <c r="AJ926" s="11" t="s">
        <v>7081</v>
      </c>
      <c r="AK926" s="11" t="s">
        <v>7076</v>
      </c>
      <c r="AL926" s="11" t="s">
        <v>1407</v>
      </c>
      <c r="AM926" s="11" t="s">
        <v>29</v>
      </c>
      <c r="AN926" s="11" t="s">
        <v>6991</v>
      </c>
      <c r="AO926" s="11" t="s">
        <v>7313</v>
      </c>
      <c r="AP926" s="11" t="s">
        <v>29</v>
      </c>
      <c r="AQ926" s="11" t="s">
        <v>7322</v>
      </c>
    </row>
    <row r="927" spans="1:43" ht="45" x14ac:dyDescent="0.25">
      <c r="A927" s="10">
        <v>158</v>
      </c>
      <c r="B927" s="10">
        <v>1972</v>
      </c>
      <c r="C927" s="11" t="s">
        <v>6628</v>
      </c>
      <c r="D927" s="11" t="s">
        <v>94</v>
      </c>
      <c r="E927" s="11" t="s">
        <v>896</v>
      </c>
      <c r="F927" s="11" t="s">
        <v>96</v>
      </c>
      <c r="G927" s="11" t="s">
        <v>27</v>
      </c>
      <c r="H927" s="11" t="s">
        <v>6608</v>
      </c>
      <c r="I927" s="11" t="s">
        <v>97</v>
      </c>
      <c r="J927" s="11" t="s">
        <v>3781</v>
      </c>
      <c r="K927" s="11" t="s">
        <v>897</v>
      </c>
      <c r="L927" s="11" t="s">
        <v>3498</v>
      </c>
      <c r="M927" s="11" t="s">
        <v>7382</v>
      </c>
      <c r="N927" s="11" t="s">
        <v>6194</v>
      </c>
      <c r="O927" s="11" t="s">
        <v>29</v>
      </c>
      <c r="P927" s="11" t="s">
        <v>4760</v>
      </c>
      <c r="Q927" s="11" t="s">
        <v>34</v>
      </c>
      <c r="R927" s="11" t="s">
        <v>4488</v>
      </c>
      <c r="S927" s="11" t="s">
        <v>4702</v>
      </c>
      <c r="T927" s="11" t="s">
        <v>29</v>
      </c>
      <c r="U927" s="12">
        <v>43262</v>
      </c>
      <c r="W927" s="11" t="s">
        <v>4703</v>
      </c>
      <c r="X927" s="11" t="s">
        <v>29</v>
      </c>
      <c r="Y927" s="11" t="s">
        <v>29</v>
      </c>
      <c r="AB927" s="11" t="s">
        <v>895</v>
      </c>
      <c r="AC927" s="11" t="s">
        <v>898</v>
      </c>
      <c r="AD927" s="11" t="s">
        <v>29</v>
      </c>
      <c r="AE927" s="11" t="s">
        <v>5718</v>
      </c>
      <c r="AF927" s="11" t="s">
        <v>5719</v>
      </c>
      <c r="AG927" s="11" t="s">
        <v>6993</v>
      </c>
      <c r="AH927" s="11" t="s">
        <v>6985</v>
      </c>
      <c r="AI927" s="11" t="s">
        <v>6983</v>
      </c>
      <c r="AJ927" s="11" t="s">
        <v>7081</v>
      </c>
      <c r="AK927" s="11" t="s">
        <v>7076</v>
      </c>
      <c r="AL927" s="11" t="s">
        <v>1407</v>
      </c>
      <c r="AM927" s="11" t="s">
        <v>29</v>
      </c>
      <c r="AN927" s="11" t="s">
        <v>6991</v>
      </c>
      <c r="AO927" s="11" t="s">
        <v>7313</v>
      </c>
      <c r="AP927" s="11" t="s">
        <v>29</v>
      </c>
      <c r="AQ927" s="11" t="s">
        <v>7322</v>
      </c>
    </row>
    <row r="928" spans="1:43" ht="45" x14ac:dyDescent="0.25">
      <c r="A928" s="10">
        <v>158</v>
      </c>
      <c r="B928" s="10">
        <v>1317</v>
      </c>
      <c r="C928" s="11" t="s">
        <v>6628</v>
      </c>
      <c r="D928" s="11" t="s">
        <v>94</v>
      </c>
      <c r="E928" s="11" t="s">
        <v>896</v>
      </c>
      <c r="F928" s="11" t="s">
        <v>96</v>
      </c>
      <c r="G928" s="11" t="s">
        <v>27</v>
      </c>
      <c r="H928" s="11" t="s">
        <v>6608</v>
      </c>
      <c r="I928" s="11" t="s">
        <v>97</v>
      </c>
      <c r="J928" s="11" t="s">
        <v>3781</v>
      </c>
      <c r="K928" s="11" t="s">
        <v>897</v>
      </c>
      <c r="L928" s="11" t="s">
        <v>3498</v>
      </c>
      <c r="M928" s="11" t="s">
        <v>7382</v>
      </c>
      <c r="N928" s="11" t="s">
        <v>6194</v>
      </c>
      <c r="O928" s="11" t="s">
        <v>29</v>
      </c>
      <c r="P928" s="11" t="s">
        <v>986</v>
      </c>
      <c r="Q928" s="11" t="s">
        <v>5561</v>
      </c>
      <c r="R928" s="11" t="s">
        <v>748</v>
      </c>
      <c r="S928" s="11" t="s">
        <v>225</v>
      </c>
      <c r="T928" s="11" t="s">
        <v>29</v>
      </c>
      <c r="U928" s="12">
        <v>42604</v>
      </c>
      <c r="W928" s="11" t="s">
        <v>987</v>
      </c>
      <c r="X928" s="11" t="s">
        <v>29</v>
      </c>
      <c r="Y928" s="11" t="s">
        <v>29</v>
      </c>
      <c r="AB928" s="11" t="s">
        <v>895</v>
      </c>
      <c r="AC928" s="11" t="s">
        <v>898</v>
      </c>
      <c r="AD928" s="11" t="s">
        <v>29</v>
      </c>
      <c r="AE928" s="11" t="s">
        <v>5718</v>
      </c>
      <c r="AF928" s="11" t="s">
        <v>5719</v>
      </c>
      <c r="AG928" s="11" t="s">
        <v>6993</v>
      </c>
      <c r="AH928" s="11" t="s">
        <v>6985</v>
      </c>
      <c r="AI928" s="11" t="s">
        <v>6983</v>
      </c>
      <c r="AJ928" s="11" t="s">
        <v>7081</v>
      </c>
      <c r="AK928" s="11" t="s">
        <v>7076</v>
      </c>
      <c r="AL928" s="11" t="s">
        <v>1407</v>
      </c>
      <c r="AM928" s="11" t="s">
        <v>29</v>
      </c>
      <c r="AN928" s="11" t="s">
        <v>6991</v>
      </c>
      <c r="AO928" s="11" t="s">
        <v>7313</v>
      </c>
      <c r="AP928" s="11" t="s">
        <v>29</v>
      </c>
      <c r="AQ928" s="11" t="s">
        <v>7322</v>
      </c>
    </row>
    <row r="929" spans="1:43" ht="45" x14ac:dyDescent="0.25">
      <c r="A929" s="10">
        <v>158</v>
      </c>
      <c r="B929" s="10">
        <v>1874</v>
      </c>
      <c r="C929" s="11" t="s">
        <v>6628</v>
      </c>
      <c r="D929" s="11" t="s">
        <v>94</v>
      </c>
      <c r="E929" s="11" t="s">
        <v>896</v>
      </c>
      <c r="F929" s="11" t="s">
        <v>96</v>
      </c>
      <c r="G929" s="11" t="s">
        <v>27</v>
      </c>
      <c r="H929" s="11" t="s">
        <v>6608</v>
      </c>
      <c r="I929" s="11" t="s">
        <v>97</v>
      </c>
      <c r="J929" s="11" t="s">
        <v>3781</v>
      </c>
      <c r="K929" s="11" t="s">
        <v>897</v>
      </c>
      <c r="L929" s="11" t="s">
        <v>3498</v>
      </c>
      <c r="M929" s="11" t="s">
        <v>7382</v>
      </c>
      <c r="N929" s="11" t="s">
        <v>6194</v>
      </c>
      <c r="O929" s="11" t="s">
        <v>29</v>
      </c>
      <c r="P929" s="11" t="s">
        <v>4213</v>
      </c>
      <c r="Q929" s="11" t="s">
        <v>83</v>
      </c>
      <c r="R929" s="11" t="s">
        <v>4214</v>
      </c>
      <c r="S929" s="11" t="s">
        <v>4215</v>
      </c>
      <c r="T929" s="11" t="s">
        <v>4216</v>
      </c>
      <c r="U929" s="12">
        <v>43066</v>
      </c>
      <c r="W929" s="11" t="s">
        <v>4217</v>
      </c>
      <c r="X929" s="11" t="s">
        <v>29</v>
      </c>
      <c r="Y929" s="11" t="s">
        <v>29</v>
      </c>
      <c r="AB929" s="11" t="s">
        <v>895</v>
      </c>
      <c r="AC929" s="11" t="s">
        <v>898</v>
      </c>
      <c r="AD929" s="11" t="s">
        <v>29</v>
      </c>
      <c r="AE929" s="11" t="s">
        <v>5718</v>
      </c>
      <c r="AF929" s="11" t="s">
        <v>5719</v>
      </c>
      <c r="AG929" s="11" t="s">
        <v>6993</v>
      </c>
      <c r="AH929" s="11" t="s">
        <v>6985</v>
      </c>
      <c r="AI929" s="11" t="s">
        <v>6983</v>
      </c>
      <c r="AJ929" s="11" t="s">
        <v>7081</v>
      </c>
      <c r="AK929" s="11" t="s">
        <v>7076</v>
      </c>
      <c r="AL929" s="11" t="s">
        <v>1407</v>
      </c>
      <c r="AM929" s="11" t="s">
        <v>29</v>
      </c>
      <c r="AN929" s="11" t="s">
        <v>6991</v>
      </c>
      <c r="AO929" s="11" t="s">
        <v>7313</v>
      </c>
      <c r="AP929" s="11" t="s">
        <v>29</v>
      </c>
      <c r="AQ929" s="11" t="s">
        <v>7322</v>
      </c>
    </row>
    <row r="930" spans="1:43" ht="45" x14ac:dyDescent="0.25">
      <c r="A930" s="10">
        <v>158</v>
      </c>
      <c r="B930" s="10">
        <v>1873</v>
      </c>
      <c r="C930" s="11" t="s">
        <v>6628</v>
      </c>
      <c r="D930" s="11" t="s">
        <v>94</v>
      </c>
      <c r="E930" s="11" t="s">
        <v>896</v>
      </c>
      <c r="F930" s="11" t="s">
        <v>96</v>
      </c>
      <c r="G930" s="11" t="s">
        <v>27</v>
      </c>
      <c r="H930" s="11" t="s">
        <v>6608</v>
      </c>
      <c r="I930" s="11" t="s">
        <v>97</v>
      </c>
      <c r="J930" s="11" t="s">
        <v>3781</v>
      </c>
      <c r="K930" s="11" t="s">
        <v>897</v>
      </c>
      <c r="L930" s="11" t="s">
        <v>3498</v>
      </c>
      <c r="M930" s="11" t="s">
        <v>7382</v>
      </c>
      <c r="N930" s="11" t="s">
        <v>6194</v>
      </c>
      <c r="O930" s="11" t="s">
        <v>29</v>
      </c>
      <c r="P930" s="11" t="s">
        <v>4210</v>
      </c>
      <c r="Q930" s="11" t="s">
        <v>83</v>
      </c>
      <c r="R930" s="11" t="s">
        <v>4211</v>
      </c>
      <c r="S930" s="11" t="s">
        <v>1548</v>
      </c>
      <c r="T930" s="11" t="s">
        <v>29</v>
      </c>
      <c r="U930" s="12">
        <v>43052</v>
      </c>
      <c r="V930" s="12"/>
      <c r="W930" s="11" t="s">
        <v>4212</v>
      </c>
      <c r="X930" s="11" t="s">
        <v>29</v>
      </c>
      <c r="Y930" s="11" t="s">
        <v>29</v>
      </c>
      <c r="AB930" s="11" t="s">
        <v>895</v>
      </c>
      <c r="AC930" s="11" t="s">
        <v>898</v>
      </c>
      <c r="AD930" s="11" t="s">
        <v>29</v>
      </c>
      <c r="AE930" s="11" t="s">
        <v>5718</v>
      </c>
      <c r="AF930" s="11" t="s">
        <v>5719</v>
      </c>
      <c r="AG930" s="11" t="s">
        <v>6993</v>
      </c>
      <c r="AH930" s="11" t="s">
        <v>6985</v>
      </c>
      <c r="AI930" s="11" t="s">
        <v>6983</v>
      </c>
      <c r="AJ930" s="11" t="s">
        <v>7081</v>
      </c>
      <c r="AK930" s="11" t="s">
        <v>7076</v>
      </c>
      <c r="AL930" s="11" t="s">
        <v>1407</v>
      </c>
      <c r="AM930" s="11" t="s">
        <v>29</v>
      </c>
      <c r="AN930" s="11" t="s">
        <v>6991</v>
      </c>
      <c r="AO930" s="11" t="s">
        <v>7313</v>
      </c>
      <c r="AP930" s="11" t="s">
        <v>29</v>
      </c>
      <c r="AQ930" s="11" t="s">
        <v>7322</v>
      </c>
    </row>
    <row r="931" spans="1:43" ht="45" x14ac:dyDescent="0.25">
      <c r="A931" s="10">
        <v>158</v>
      </c>
      <c r="B931" s="10">
        <v>2240</v>
      </c>
      <c r="C931" s="11" t="s">
        <v>6628</v>
      </c>
      <c r="D931" s="11" t="s">
        <v>94</v>
      </c>
      <c r="E931" s="11" t="s">
        <v>896</v>
      </c>
      <c r="F931" s="11" t="s">
        <v>96</v>
      </c>
      <c r="G931" s="11" t="s">
        <v>27</v>
      </c>
      <c r="H931" s="11" t="s">
        <v>6608</v>
      </c>
      <c r="I931" s="11" t="s">
        <v>97</v>
      </c>
      <c r="J931" s="11" t="s">
        <v>3781</v>
      </c>
      <c r="K931" s="11" t="s">
        <v>897</v>
      </c>
      <c r="L931" s="11" t="s">
        <v>3498</v>
      </c>
      <c r="M931" s="11" t="s">
        <v>7382</v>
      </c>
      <c r="N931" s="11" t="s">
        <v>6194</v>
      </c>
      <c r="O931" s="11" t="s">
        <v>29</v>
      </c>
      <c r="P931" s="11" t="s">
        <v>7027</v>
      </c>
      <c r="Q931" s="11" t="s">
        <v>5561</v>
      </c>
      <c r="R931" s="11" t="s">
        <v>7028</v>
      </c>
      <c r="S931" s="11" t="s">
        <v>104</v>
      </c>
      <c r="T931" s="11" t="s">
        <v>4922</v>
      </c>
      <c r="U931" s="12">
        <v>43598</v>
      </c>
      <c r="W931" s="11" t="s">
        <v>7029</v>
      </c>
      <c r="X931" s="11" t="s">
        <v>29</v>
      </c>
      <c r="Y931" s="11" t="s">
        <v>29</v>
      </c>
      <c r="AB931" s="11" t="s">
        <v>895</v>
      </c>
      <c r="AC931" s="11" t="s">
        <v>898</v>
      </c>
      <c r="AD931" s="11" t="s">
        <v>29</v>
      </c>
      <c r="AE931" s="11" t="s">
        <v>5718</v>
      </c>
      <c r="AF931" s="11" t="s">
        <v>5719</v>
      </c>
      <c r="AG931" s="11" t="s">
        <v>6993</v>
      </c>
      <c r="AH931" s="11" t="s">
        <v>6985</v>
      </c>
      <c r="AI931" s="11" t="s">
        <v>6983</v>
      </c>
      <c r="AJ931" s="11" t="s">
        <v>7081</v>
      </c>
      <c r="AK931" s="11" t="s">
        <v>7076</v>
      </c>
      <c r="AL931" s="11" t="s">
        <v>1407</v>
      </c>
      <c r="AM931" s="11" t="s">
        <v>29</v>
      </c>
      <c r="AN931" s="11" t="s">
        <v>6991</v>
      </c>
      <c r="AO931" s="11" t="s">
        <v>7313</v>
      </c>
      <c r="AP931" s="11" t="s">
        <v>29</v>
      </c>
      <c r="AQ931" s="11" t="s">
        <v>7322</v>
      </c>
    </row>
    <row r="932" spans="1:43" ht="45" x14ac:dyDescent="0.25">
      <c r="A932" s="10">
        <v>158</v>
      </c>
      <c r="B932" s="10">
        <v>1318</v>
      </c>
      <c r="C932" s="11" t="s">
        <v>6628</v>
      </c>
      <c r="D932" s="11" t="s">
        <v>94</v>
      </c>
      <c r="E932" s="11" t="s">
        <v>896</v>
      </c>
      <c r="F932" s="11" t="s">
        <v>96</v>
      </c>
      <c r="G932" s="11" t="s">
        <v>27</v>
      </c>
      <c r="H932" s="11" t="s">
        <v>6608</v>
      </c>
      <c r="I932" s="11" t="s">
        <v>97</v>
      </c>
      <c r="J932" s="11" t="s">
        <v>3781</v>
      </c>
      <c r="K932" s="11" t="s">
        <v>897</v>
      </c>
      <c r="L932" s="11" t="s">
        <v>3498</v>
      </c>
      <c r="M932" s="11" t="s">
        <v>7382</v>
      </c>
      <c r="N932" s="11" t="s">
        <v>6194</v>
      </c>
      <c r="O932" s="11" t="s">
        <v>29</v>
      </c>
      <c r="P932" s="11" t="s">
        <v>988</v>
      </c>
      <c r="Q932" s="11" t="s">
        <v>34</v>
      </c>
      <c r="R932" s="11" t="s">
        <v>989</v>
      </c>
      <c r="S932" s="11" t="s">
        <v>990</v>
      </c>
      <c r="T932" s="11" t="s">
        <v>29</v>
      </c>
      <c r="U932" s="12">
        <v>42590</v>
      </c>
      <c r="W932" s="11" t="s">
        <v>4704</v>
      </c>
      <c r="X932" s="11" t="s">
        <v>29</v>
      </c>
      <c r="Y932" s="11" t="s">
        <v>29</v>
      </c>
      <c r="AB932" s="11" t="s">
        <v>895</v>
      </c>
      <c r="AC932" s="11" t="s">
        <v>898</v>
      </c>
      <c r="AD932" s="11" t="s">
        <v>29</v>
      </c>
      <c r="AE932" s="11" t="s">
        <v>5718</v>
      </c>
      <c r="AF932" s="11" t="s">
        <v>5719</v>
      </c>
      <c r="AG932" s="11" t="s">
        <v>6993</v>
      </c>
      <c r="AH932" s="11" t="s">
        <v>6985</v>
      </c>
      <c r="AI932" s="11" t="s">
        <v>6983</v>
      </c>
      <c r="AJ932" s="11" t="s">
        <v>7081</v>
      </c>
      <c r="AK932" s="11" t="s">
        <v>7076</v>
      </c>
      <c r="AL932" s="11" t="s">
        <v>1407</v>
      </c>
      <c r="AM932" s="11" t="s">
        <v>29</v>
      </c>
      <c r="AN932" s="11" t="s">
        <v>6991</v>
      </c>
      <c r="AO932" s="11" t="s">
        <v>7313</v>
      </c>
      <c r="AP932" s="11" t="s">
        <v>29</v>
      </c>
      <c r="AQ932" s="11" t="s">
        <v>7322</v>
      </c>
    </row>
    <row r="933" spans="1:43" ht="45" x14ac:dyDescent="0.25">
      <c r="A933" s="10">
        <v>158</v>
      </c>
      <c r="B933" s="10">
        <v>2216</v>
      </c>
      <c r="C933" s="11" t="s">
        <v>6628</v>
      </c>
      <c r="D933" s="11" t="s">
        <v>94</v>
      </c>
      <c r="E933" s="11" t="s">
        <v>896</v>
      </c>
      <c r="F933" s="11" t="s">
        <v>96</v>
      </c>
      <c r="G933" s="11" t="s">
        <v>27</v>
      </c>
      <c r="H933" s="11" t="s">
        <v>6608</v>
      </c>
      <c r="I933" s="11" t="s">
        <v>97</v>
      </c>
      <c r="J933" s="11" t="s">
        <v>3781</v>
      </c>
      <c r="K933" s="11" t="s">
        <v>897</v>
      </c>
      <c r="L933" s="11" t="s">
        <v>3498</v>
      </c>
      <c r="M933" s="11" t="s">
        <v>7382</v>
      </c>
      <c r="N933" s="11" t="s">
        <v>6194</v>
      </c>
      <c r="O933" s="11" t="s">
        <v>29</v>
      </c>
      <c r="P933" s="11" t="s">
        <v>6753</v>
      </c>
      <c r="Q933" s="11" t="s">
        <v>83</v>
      </c>
      <c r="R933" s="11" t="s">
        <v>3925</v>
      </c>
      <c r="S933" s="11" t="s">
        <v>6754</v>
      </c>
      <c r="T933" s="11" t="s">
        <v>29</v>
      </c>
      <c r="U933" s="12">
        <v>43038</v>
      </c>
      <c r="W933" s="11" t="s">
        <v>6755</v>
      </c>
      <c r="X933" s="11" t="s">
        <v>29</v>
      </c>
      <c r="Y933" s="11" t="s">
        <v>29</v>
      </c>
      <c r="AB933" s="11" t="s">
        <v>895</v>
      </c>
      <c r="AC933" s="11" t="s">
        <v>898</v>
      </c>
      <c r="AD933" s="11" t="s">
        <v>29</v>
      </c>
      <c r="AE933" s="11" t="s">
        <v>5718</v>
      </c>
      <c r="AF933" s="11" t="s">
        <v>5719</v>
      </c>
      <c r="AG933" s="11" t="s">
        <v>6993</v>
      </c>
      <c r="AH933" s="11" t="s">
        <v>6985</v>
      </c>
      <c r="AI933" s="11" t="s">
        <v>6983</v>
      </c>
      <c r="AJ933" s="11" t="s">
        <v>7081</v>
      </c>
      <c r="AK933" s="11" t="s">
        <v>7076</v>
      </c>
      <c r="AL933" s="11" t="s">
        <v>1407</v>
      </c>
      <c r="AM933" s="11" t="s">
        <v>29</v>
      </c>
      <c r="AN933" s="11" t="s">
        <v>6991</v>
      </c>
      <c r="AO933" s="11" t="s">
        <v>7313</v>
      </c>
      <c r="AP933" s="11" t="s">
        <v>29</v>
      </c>
      <c r="AQ933" s="11" t="s">
        <v>7322</v>
      </c>
    </row>
    <row r="934" spans="1:43" ht="45" x14ac:dyDescent="0.25">
      <c r="A934" s="10">
        <v>158</v>
      </c>
      <c r="B934" s="10">
        <v>1315</v>
      </c>
      <c r="C934" s="11" t="s">
        <v>6628</v>
      </c>
      <c r="D934" s="11" t="s">
        <v>94</v>
      </c>
      <c r="E934" s="11" t="s">
        <v>896</v>
      </c>
      <c r="F934" s="11" t="s">
        <v>96</v>
      </c>
      <c r="G934" s="11" t="s">
        <v>27</v>
      </c>
      <c r="H934" s="11" t="s">
        <v>6608</v>
      </c>
      <c r="I934" s="11" t="s">
        <v>97</v>
      </c>
      <c r="J934" s="11" t="s">
        <v>3781</v>
      </c>
      <c r="K934" s="11" t="s">
        <v>897</v>
      </c>
      <c r="L934" s="11" t="s">
        <v>3498</v>
      </c>
      <c r="M934" s="11" t="s">
        <v>7382</v>
      </c>
      <c r="N934" s="11" t="s">
        <v>6194</v>
      </c>
      <c r="O934" s="11" t="s">
        <v>29</v>
      </c>
      <c r="P934" s="11" t="s">
        <v>978</v>
      </c>
      <c r="Q934" s="11" t="s">
        <v>5561</v>
      </c>
      <c r="R934" s="11" t="s">
        <v>979</v>
      </c>
      <c r="S934" s="11" t="s">
        <v>980</v>
      </c>
      <c r="T934" s="11" t="s">
        <v>29</v>
      </c>
      <c r="U934" s="12">
        <v>42604</v>
      </c>
      <c r="W934" s="11" t="s">
        <v>981</v>
      </c>
      <c r="X934" s="11" t="s">
        <v>29</v>
      </c>
      <c r="Y934" s="11" t="s">
        <v>29</v>
      </c>
      <c r="AB934" s="11" t="s">
        <v>895</v>
      </c>
      <c r="AC934" s="11" t="s">
        <v>898</v>
      </c>
      <c r="AD934" s="11" t="s">
        <v>29</v>
      </c>
      <c r="AE934" s="11" t="s">
        <v>5718</v>
      </c>
      <c r="AF934" s="11" t="s">
        <v>5719</v>
      </c>
      <c r="AG934" s="11" t="s">
        <v>6993</v>
      </c>
      <c r="AH934" s="11" t="s">
        <v>6985</v>
      </c>
      <c r="AI934" s="11" t="s">
        <v>6983</v>
      </c>
      <c r="AJ934" s="11" t="s">
        <v>7081</v>
      </c>
      <c r="AK934" s="11" t="s">
        <v>7076</v>
      </c>
      <c r="AL934" s="11" t="s">
        <v>1407</v>
      </c>
      <c r="AM934" s="11" t="s">
        <v>29</v>
      </c>
      <c r="AN934" s="11" t="s">
        <v>6991</v>
      </c>
      <c r="AO934" s="11" t="s">
        <v>7313</v>
      </c>
      <c r="AP934" s="11" t="s">
        <v>29</v>
      </c>
      <c r="AQ934" s="11" t="s">
        <v>7322</v>
      </c>
    </row>
    <row r="935" spans="1:43" ht="45" x14ac:dyDescent="0.25">
      <c r="A935" s="10">
        <v>158</v>
      </c>
      <c r="B935" s="10">
        <v>1320</v>
      </c>
      <c r="C935" s="11" t="s">
        <v>6628</v>
      </c>
      <c r="D935" s="11" t="s">
        <v>94</v>
      </c>
      <c r="E935" s="11" t="s">
        <v>896</v>
      </c>
      <c r="F935" s="11" t="s">
        <v>96</v>
      </c>
      <c r="G935" s="11" t="s">
        <v>27</v>
      </c>
      <c r="H935" s="11" t="s">
        <v>6608</v>
      </c>
      <c r="I935" s="11" t="s">
        <v>97</v>
      </c>
      <c r="J935" s="11" t="s">
        <v>3781</v>
      </c>
      <c r="K935" s="11" t="s">
        <v>897</v>
      </c>
      <c r="L935" s="11" t="s">
        <v>3498</v>
      </c>
      <c r="M935" s="11" t="s">
        <v>7382</v>
      </c>
      <c r="N935" s="11" t="s">
        <v>6194</v>
      </c>
      <c r="O935" s="11" t="s">
        <v>29</v>
      </c>
      <c r="P935" s="11" t="s">
        <v>995</v>
      </c>
      <c r="Q935" s="11" t="s">
        <v>34</v>
      </c>
      <c r="R935" s="11" t="s">
        <v>89</v>
      </c>
      <c r="S935" s="11" t="s">
        <v>996</v>
      </c>
      <c r="T935" s="11" t="s">
        <v>29</v>
      </c>
      <c r="U935" s="12">
        <v>42604</v>
      </c>
      <c r="W935" s="11" t="s">
        <v>997</v>
      </c>
      <c r="X935" s="11" t="s">
        <v>29</v>
      </c>
      <c r="Y935" s="11" t="s">
        <v>29</v>
      </c>
      <c r="AB935" s="11" t="s">
        <v>895</v>
      </c>
      <c r="AC935" s="11" t="s">
        <v>898</v>
      </c>
      <c r="AD935" s="11" t="s">
        <v>29</v>
      </c>
      <c r="AE935" s="11" t="s">
        <v>5718</v>
      </c>
      <c r="AF935" s="11" t="s">
        <v>5719</v>
      </c>
      <c r="AG935" s="11" t="s">
        <v>6993</v>
      </c>
      <c r="AH935" s="11" t="s">
        <v>6985</v>
      </c>
      <c r="AI935" s="11" t="s">
        <v>6983</v>
      </c>
      <c r="AJ935" s="11" t="s">
        <v>7081</v>
      </c>
      <c r="AK935" s="11" t="s">
        <v>7076</v>
      </c>
      <c r="AL935" s="11" t="s">
        <v>1407</v>
      </c>
      <c r="AM935" s="11" t="s">
        <v>29</v>
      </c>
      <c r="AN935" s="11" t="s">
        <v>6991</v>
      </c>
      <c r="AO935" s="11" t="s">
        <v>7313</v>
      </c>
      <c r="AP935" s="11" t="s">
        <v>29</v>
      </c>
      <c r="AQ935" s="11" t="s">
        <v>7322</v>
      </c>
    </row>
    <row r="936" spans="1:43" ht="45" x14ac:dyDescent="0.25">
      <c r="A936" s="10">
        <v>158</v>
      </c>
      <c r="B936" s="10">
        <v>1297</v>
      </c>
      <c r="C936" s="11" t="s">
        <v>6628</v>
      </c>
      <c r="D936" s="11" t="s">
        <v>94</v>
      </c>
      <c r="E936" s="11" t="s">
        <v>896</v>
      </c>
      <c r="F936" s="11" t="s">
        <v>96</v>
      </c>
      <c r="G936" s="11" t="s">
        <v>27</v>
      </c>
      <c r="H936" s="11" t="s">
        <v>6608</v>
      </c>
      <c r="I936" s="11" t="s">
        <v>97</v>
      </c>
      <c r="J936" s="11" t="s">
        <v>3781</v>
      </c>
      <c r="K936" s="11" t="s">
        <v>897</v>
      </c>
      <c r="L936" s="11" t="s">
        <v>3498</v>
      </c>
      <c r="M936" s="11" t="s">
        <v>7382</v>
      </c>
      <c r="N936" s="11" t="s">
        <v>6194</v>
      </c>
      <c r="O936" s="11" t="s">
        <v>29</v>
      </c>
      <c r="P936" s="11" t="s">
        <v>906</v>
      </c>
      <c r="Q936" s="11" t="s">
        <v>34</v>
      </c>
      <c r="R936" s="11" t="s">
        <v>907</v>
      </c>
      <c r="S936" s="11" t="s">
        <v>907</v>
      </c>
      <c r="T936" s="11" t="s">
        <v>908</v>
      </c>
      <c r="U936" s="12">
        <v>42359</v>
      </c>
      <c r="W936" s="11" t="s">
        <v>909</v>
      </c>
      <c r="X936" s="11" t="s">
        <v>29</v>
      </c>
      <c r="Y936" s="11" t="s">
        <v>29</v>
      </c>
      <c r="AB936" s="11" t="s">
        <v>895</v>
      </c>
      <c r="AC936" s="11" t="s">
        <v>898</v>
      </c>
      <c r="AD936" s="11" t="s">
        <v>29</v>
      </c>
      <c r="AE936" s="11" t="s">
        <v>5718</v>
      </c>
      <c r="AF936" s="11" t="s">
        <v>5719</v>
      </c>
      <c r="AG936" s="11" t="s">
        <v>6993</v>
      </c>
      <c r="AH936" s="11" t="s">
        <v>6985</v>
      </c>
      <c r="AI936" s="11" t="s">
        <v>6983</v>
      </c>
      <c r="AJ936" s="11" t="s">
        <v>7081</v>
      </c>
      <c r="AK936" s="11" t="s">
        <v>7076</v>
      </c>
      <c r="AL936" s="11" t="s">
        <v>1407</v>
      </c>
      <c r="AM936" s="11" t="s">
        <v>29</v>
      </c>
      <c r="AN936" s="11" t="s">
        <v>6991</v>
      </c>
      <c r="AO936" s="11" t="s">
        <v>7313</v>
      </c>
      <c r="AP936" s="11" t="s">
        <v>29</v>
      </c>
      <c r="AQ936" s="11" t="s">
        <v>7322</v>
      </c>
    </row>
    <row r="937" spans="1:43" ht="45" x14ac:dyDescent="0.25">
      <c r="A937" s="10">
        <v>158</v>
      </c>
      <c r="B937" s="10">
        <v>1322</v>
      </c>
      <c r="C937" s="11" t="s">
        <v>6628</v>
      </c>
      <c r="D937" s="11" t="s">
        <v>94</v>
      </c>
      <c r="E937" s="11" t="s">
        <v>896</v>
      </c>
      <c r="F937" s="11" t="s">
        <v>96</v>
      </c>
      <c r="G937" s="11" t="s">
        <v>27</v>
      </c>
      <c r="H937" s="11" t="s">
        <v>6608</v>
      </c>
      <c r="I937" s="11" t="s">
        <v>97</v>
      </c>
      <c r="J937" s="11" t="s">
        <v>3781</v>
      </c>
      <c r="K937" s="11" t="s">
        <v>897</v>
      </c>
      <c r="L937" s="11" t="s">
        <v>3498</v>
      </c>
      <c r="M937" s="11" t="s">
        <v>7382</v>
      </c>
      <c r="N937" s="11" t="s">
        <v>6194</v>
      </c>
      <c r="O937" s="11" t="s">
        <v>29</v>
      </c>
      <c r="P937" s="11" t="s">
        <v>7626</v>
      </c>
      <c r="Q937" s="11" t="s">
        <v>83</v>
      </c>
      <c r="R937" s="11" t="s">
        <v>1002</v>
      </c>
      <c r="S937" s="11" t="s">
        <v>7627</v>
      </c>
      <c r="T937" s="11" t="s">
        <v>29</v>
      </c>
      <c r="U937" s="12">
        <v>42647</v>
      </c>
      <c r="W937" s="11" t="s">
        <v>1004</v>
      </c>
      <c r="X937" s="11" t="s">
        <v>29</v>
      </c>
      <c r="Y937" s="11" t="s">
        <v>29</v>
      </c>
      <c r="AB937" s="11" t="s">
        <v>895</v>
      </c>
      <c r="AC937" s="11" t="s">
        <v>898</v>
      </c>
      <c r="AD937" s="11" t="s">
        <v>29</v>
      </c>
      <c r="AE937" s="11" t="s">
        <v>5718</v>
      </c>
      <c r="AF937" s="11" t="s">
        <v>5719</v>
      </c>
      <c r="AG937" s="11" t="s">
        <v>6993</v>
      </c>
      <c r="AH937" s="11" t="s">
        <v>6985</v>
      </c>
      <c r="AI937" s="11" t="s">
        <v>6983</v>
      </c>
      <c r="AJ937" s="11" t="s">
        <v>7081</v>
      </c>
      <c r="AK937" s="11" t="s">
        <v>7076</v>
      </c>
      <c r="AL937" s="11" t="s">
        <v>1407</v>
      </c>
      <c r="AM937" s="11" t="s">
        <v>29</v>
      </c>
      <c r="AN937" s="11" t="s">
        <v>6991</v>
      </c>
      <c r="AO937" s="11" t="s">
        <v>7313</v>
      </c>
      <c r="AP937" s="11" t="s">
        <v>29</v>
      </c>
      <c r="AQ937" s="11" t="s">
        <v>7322</v>
      </c>
    </row>
    <row r="938" spans="1:43" ht="45" x14ac:dyDescent="0.25">
      <c r="A938" s="10">
        <v>158</v>
      </c>
      <c r="B938" s="10">
        <v>1323</v>
      </c>
      <c r="C938" s="11" t="s">
        <v>6628</v>
      </c>
      <c r="D938" s="11" t="s">
        <v>94</v>
      </c>
      <c r="E938" s="11" t="s">
        <v>896</v>
      </c>
      <c r="F938" s="11" t="s">
        <v>96</v>
      </c>
      <c r="G938" s="11" t="s">
        <v>27</v>
      </c>
      <c r="H938" s="11" t="s">
        <v>6608</v>
      </c>
      <c r="I938" s="11" t="s">
        <v>97</v>
      </c>
      <c r="J938" s="11" t="s">
        <v>3781</v>
      </c>
      <c r="K938" s="11" t="s">
        <v>897</v>
      </c>
      <c r="L938" s="11" t="s">
        <v>3498</v>
      </c>
      <c r="M938" s="11" t="s">
        <v>7382</v>
      </c>
      <c r="N938" s="11" t="s">
        <v>6194</v>
      </c>
      <c r="O938" s="11" t="s">
        <v>29</v>
      </c>
      <c r="P938" s="11" t="s">
        <v>1005</v>
      </c>
      <c r="Q938" s="11" t="s">
        <v>5561</v>
      </c>
      <c r="R938" s="11" t="s">
        <v>1006</v>
      </c>
      <c r="S938" s="11" t="s">
        <v>1007</v>
      </c>
      <c r="T938" s="11" t="s">
        <v>29</v>
      </c>
      <c r="U938" s="12">
        <v>42667</v>
      </c>
      <c r="W938" s="11" t="s">
        <v>1008</v>
      </c>
      <c r="X938" s="11" t="s">
        <v>29</v>
      </c>
      <c r="Y938" s="11" t="s">
        <v>29</v>
      </c>
      <c r="AB938" s="11" t="s">
        <v>895</v>
      </c>
      <c r="AC938" s="11" t="s">
        <v>898</v>
      </c>
      <c r="AD938" s="11" t="s">
        <v>29</v>
      </c>
      <c r="AE938" s="11" t="s">
        <v>5718</v>
      </c>
      <c r="AF938" s="11" t="s">
        <v>5719</v>
      </c>
      <c r="AG938" s="11" t="s">
        <v>6993</v>
      </c>
      <c r="AH938" s="11" t="s">
        <v>6985</v>
      </c>
      <c r="AI938" s="11" t="s">
        <v>6983</v>
      </c>
      <c r="AJ938" s="11" t="s">
        <v>7081</v>
      </c>
      <c r="AK938" s="11" t="s">
        <v>7076</v>
      </c>
      <c r="AL938" s="11" t="s">
        <v>1407</v>
      </c>
      <c r="AM938" s="11" t="s">
        <v>29</v>
      </c>
      <c r="AN938" s="11" t="s">
        <v>6991</v>
      </c>
      <c r="AO938" s="11" t="s">
        <v>7313</v>
      </c>
      <c r="AP938" s="11" t="s">
        <v>29</v>
      </c>
      <c r="AQ938" s="11" t="s">
        <v>7322</v>
      </c>
    </row>
    <row r="939" spans="1:43" ht="45" x14ac:dyDescent="0.25">
      <c r="A939" s="10">
        <v>158</v>
      </c>
      <c r="B939" s="10">
        <v>1304</v>
      </c>
      <c r="C939" s="11" t="s">
        <v>6628</v>
      </c>
      <c r="D939" s="11" t="s">
        <v>94</v>
      </c>
      <c r="E939" s="11" t="s">
        <v>896</v>
      </c>
      <c r="F939" s="11" t="s">
        <v>96</v>
      </c>
      <c r="G939" s="11" t="s">
        <v>27</v>
      </c>
      <c r="H939" s="11" t="s">
        <v>6608</v>
      </c>
      <c r="I939" s="11" t="s">
        <v>97</v>
      </c>
      <c r="J939" s="11" t="s">
        <v>3781</v>
      </c>
      <c r="K939" s="11" t="s">
        <v>897</v>
      </c>
      <c r="L939" s="11" t="s">
        <v>3498</v>
      </c>
      <c r="M939" s="11" t="s">
        <v>7382</v>
      </c>
      <c r="N939" s="11" t="s">
        <v>6194</v>
      </c>
      <c r="O939" s="11" t="s">
        <v>29</v>
      </c>
      <c r="P939" s="11" t="s">
        <v>935</v>
      </c>
      <c r="Q939" s="11" t="s">
        <v>34</v>
      </c>
      <c r="R939" s="11" t="s">
        <v>936</v>
      </c>
      <c r="S939" s="11" t="s">
        <v>937</v>
      </c>
      <c r="T939" s="11" t="s">
        <v>938</v>
      </c>
      <c r="U939" s="12">
        <v>42255</v>
      </c>
      <c r="W939" s="11" t="s">
        <v>939</v>
      </c>
      <c r="X939" s="11" t="s">
        <v>29</v>
      </c>
      <c r="Y939" s="11" t="s">
        <v>29</v>
      </c>
      <c r="AB939" s="11" t="s">
        <v>895</v>
      </c>
      <c r="AC939" s="11" t="s">
        <v>898</v>
      </c>
      <c r="AD939" s="11" t="s">
        <v>29</v>
      </c>
      <c r="AE939" s="11" t="s">
        <v>5718</v>
      </c>
      <c r="AF939" s="11" t="s">
        <v>5719</v>
      </c>
      <c r="AG939" s="11" t="s">
        <v>6993</v>
      </c>
      <c r="AH939" s="11" t="s">
        <v>6985</v>
      </c>
      <c r="AI939" s="11" t="s">
        <v>6983</v>
      </c>
      <c r="AJ939" s="11" t="s">
        <v>7081</v>
      </c>
      <c r="AK939" s="11" t="s">
        <v>7076</v>
      </c>
      <c r="AL939" s="11" t="s">
        <v>1407</v>
      </c>
      <c r="AM939" s="11" t="s">
        <v>29</v>
      </c>
      <c r="AN939" s="11" t="s">
        <v>6991</v>
      </c>
      <c r="AO939" s="11" t="s">
        <v>7313</v>
      </c>
      <c r="AP939" s="11" t="s">
        <v>29</v>
      </c>
      <c r="AQ939" s="11" t="s">
        <v>7322</v>
      </c>
    </row>
    <row r="940" spans="1:43" ht="45" x14ac:dyDescent="0.25">
      <c r="A940" s="10">
        <v>158</v>
      </c>
      <c r="B940" s="10">
        <v>1293</v>
      </c>
      <c r="C940" s="11" t="s">
        <v>6628</v>
      </c>
      <c r="D940" s="11" t="s">
        <v>94</v>
      </c>
      <c r="E940" s="11" t="s">
        <v>896</v>
      </c>
      <c r="F940" s="11" t="s">
        <v>96</v>
      </c>
      <c r="G940" s="11" t="s">
        <v>27</v>
      </c>
      <c r="H940" s="11" t="s">
        <v>6608</v>
      </c>
      <c r="I940" s="11" t="s">
        <v>97</v>
      </c>
      <c r="J940" s="11" t="s">
        <v>3781</v>
      </c>
      <c r="K940" s="11" t="s">
        <v>897</v>
      </c>
      <c r="L940" s="11" t="s">
        <v>3498</v>
      </c>
      <c r="M940" s="11" t="s">
        <v>7382</v>
      </c>
      <c r="N940" s="11" t="s">
        <v>6194</v>
      </c>
      <c r="O940" s="11" t="s">
        <v>29</v>
      </c>
      <c r="P940" s="11" t="s">
        <v>1009</v>
      </c>
      <c r="Q940" s="11" t="s">
        <v>83</v>
      </c>
      <c r="R940" s="11" t="s">
        <v>1010</v>
      </c>
      <c r="S940" s="11" t="s">
        <v>1011</v>
      </c>
      <c r="T940" s="11" t="s">
        <v>29</v>
      </c>
      <c r="U940" s="12"/>
      <c r="W940" s="11" t="s">
        <v>1012</v>
      </c>
      <c r="X940" s="11" t="s">
        <v>29</v>
      </c>
      <c r="Y940" s="11" t="s">
        <v>29</v>
      </c>
      <c r="AB940" s="11" t="s">
        <v>895</v>
      </c>
      <c r="AC940" s="11" t="s">
        <v>898</v>
      </c>
      <c r="AD940" s="11" t="s">
        <v>29</v>
      </c>
      <c r="AE940" s="11" t="s">
        <v>5718</v>
      </c>
      <c r="AF940" s="11" t="s">
        <v>5719</v>
      </c>
      <c r="AG940" s="11" t="s">
        <v>6993</v>
      </c>
      <c r="AH940" s="11" t="s">
        <v>6985</v>
      </c>
      <c r="AI940" s="11" t="s">
        <v>6983</v>
      </c>
      <c r="AJ940" s="11" t="s">
        <v>7081</v>
      </c>
      <c r="AK940" s="11" t="s">
        <v>7076</v>
      </c>
      <c r="AL940" s="11" t="s">
        <v>1407</v>
      </c>
      <c r="AM940" s="11" t="s">
        <v>29</v>
      </c>
      <c r="AN940" s="11" t="s">
        <v>6991</v>
      </c>
      <c r="AO940" s="11" t="s">
        <v>7313</v>
      </c>
      <c r="AP940" s="11" t="s">
        <v>29</v>
      </c>
      <c r="AQ940" s="11" t="s">
        <v>7322</v>
      </c>
    </row>
    <row r="941" spans="1:43" ht="45" x14ac:dyDescent="0.25">
      <c r="A941" s="10">
        <v>158</v>
      </c>
      <c r="B941" s="10">
        <v>1303</v>
      </c>
      <c r="C941" s="11" t="s">
        <v>6628</v>
      </c>
      <c r="D941" s="11" t="s">
        <v>94</v>
      </c>
      <c r="E941" s="11" t="s">
        <v>896</v>
      </c>
      <c r="F941" s="11" t="s">
        <v>96</v>
      </c>
      <c r="G941" s="11" t="s">
        <v>27</v>
      </c>
      <c r="H941" s="11" t="s">
        <v>6608</v>
      </c>
      <c r="I941" s="11" t="s">
        <v>97</v>
      </c>
      <c r="J941" s="11" t="s">
        <v>3781</v>
      </c>
      <c r="K941" s="11" t="s">
        <v>897</v>
      </c>
      <c r="L941" s="11" t="s">
        <v>3498</v>
      </c>
      <c r="M941" s="11" t="s">
        <v>7382</v>
      </c>
      <c r="N941" s="11" t="s">
        <v>6194</v>
      </c>
      <c r="O941" s="11" t="s">
        <v>29</v>
      </c>
      <c r="P941" s="11" t="s">
        <v>930</v>
      </c>
      <c r="Q941" s="11" t="s">
        <v>34</v>
      </c>
      <c r="R941" s="11" t="s">
        <v>931</v>
      </c>
      <c r="S941" s="11" t="s">
        <v>932</v>
      </c>
      <c r="T941" s="11" t="s">
        <v>933</v>
      </c>
      <c r="U941" s="12">
        <v>42430</v>
      </c>
      <c r="W941" s="11" t="s">
        <v>934</v>
      </c>
      <c r="X941" s="11" t="s">
        <v>29</v>
      </c>
      <c r="Y941" s="11" t="s">
        <v>29</v>
      </c>
      <c r="AB941" s="11" t="s">
        <v>895</v>
      </c>
      <c r="AC941" s="11" t="s">
        <v>898</v>
      </c>
      <c r="AD941" s="11" t="s">
        <v>29</v>
      </c>
      <c r="AE941" s="11" t="s">
        <v>5718</v>
      </c>
      <c r="AF941" s="11" t="s">
        <v>5719</v>
      </c>
      <c r="AG941" s="11" t="s">
        <v>6993</v>
      </c>
      <c r="AH941" s="11" t="s">
        <v>6985</v>
      </c>
      <c r="AI941" s="11" t="s">
        <v>6983</v>
      </c>
      <c r="AJ941" s="11" t="s">
        <v>7081</v>
      </c>
      <c r="AK941" s="11" t="s">
        <v>7076</v>
      </c>
      <c r="AL941" s="11" t="s">
        <v>1407</v>
      </c>
      <c r="AM941" s="11" t="s">
        <v>29</v>
      </c>
      <c r="AN941" s="11" t="s">
        <v>6991</v>
      </c>
      <c r="AO941" s="11" t="s">
        <v>7313</v>
      </c>
      <c r="AP941" s="11" t="s">
        <v>29</v>
      </c>
      <c r="AQ941" s="11" t="s">
        <v>7322</v>
      </c>
    </row>
    <row r="942" spans="1:43" ht="45" x14ac:dyDescent="0.25">
      <c r="A942" s="10">
        <v>158</v>
      </c>
      <c r="B942" s="10">
        <v>1316</v>
      </c>
      <c r="C942" s="11" t="s">
        <v>6628</v>
      </c>
      <c r="D942" s="11" t="s">
        <v>94</v>
      </c>
      <c r="E942" s="11" t="s">
        <v>896</v>
      </c>
      <c r="F942" s="11" t="s">
        <v>96</v>
      </c>
      <c r="G942" s="11" t="s">
        <v>27</v>
      </c>
      <c r="H942" s="11" t="s">
        <v>6608</v>
      </c>
      <c r="I942" s="11" t="s">
        <v>97</v>
      </c>
      <c r="J942" s="11" t="s">
        <v>3781</v>
      </c>
      <c r="K942" s="11" t="s">
        <v>897</v>
      </c>
      <c r="L942" s="11" t="s">
        <v>3498</v>
      </c>
      <c r="M942" s="11" t="s">
        <v>7382</v>
      </c>
      <c r="N942" s="11" t="s">
        <v>6194</v>
      </c>
      <c r="O942" s="11" t="s">
        <v>29</v>
      </c>
      <c r="P942" s="11" t="s">
        <v>982</v>
      </c>
      <c r="Q942" s="11" t="s">
        <v>5561</v>
      </c>
      <c r="R942" s="11" t="s">
        <v>983</v>
      </c>
      <c r="S942" s="11" t="s">
        <v>984</v>
      </c>
      <c r="T942" s="11" t="s">
        <v>29</v>
      </c>
      <c r="U942" s="12">
        <v>42646</v>
      </c>
      <c r="W942" s="11" t="s">
        <v>985</v>
      </c>
      <c r="X942" s="11" t="s">
        <v>29</v>
      </c>
      <c r="Y942" s="11" t="s">
        <v>29</v>
      </c>
      <c r="AB942" s="11" t="s">
        <v>895</v>
      </c>
      <c r="AC942" s="11" t="s">
        <v>898</v>
      </c>
      <c r="AD942" s="11" t="s">
        <v>29</v>
      </c>
      <c r="AE942" s="11" t="s">
        <v>5718</v>
      </c>
      <c r="AF942" s="11" t="s">
        <v>5719</v>
      </c>
      <c r="AG942" s="11" t="s">
        <v>6993</v>
      </c>
      <c r="AH942" s="11" t="s">
        <v>6985</v>
      </c>
      <c r="AI942" s="11" t="s">
        <v>6983</v>
      </c>
      <c r="AJ942" s="11" t="s">
        <v>7081</v>
      </c>
      <c r="AK942" s="11" t="s">
        <v>7076</v>
      </c>
      <c r="AL942" s="11" t="s">
        <v>1407</v>
      </c>
      <c r="AM942" s="11" t="s">
        <v>29</v>
      </c>
      <c r="AN942" s="11" t="s">
        <v>6991</v>
      </c>
      <c r="AO942" s="11" t="s">
        <v>7313</v>
      </c>
      <c r="AP942" s="11" t="s">
        <v>29</v>
      </c>
      <c r="AQ942" s="11" t="s">
        <v>7322</v>
      </c>
    </row>
    <row r="943" spans="1:43" ht="45" x14ac:dyDescent="0.25">
      <c r="A943" s="10">
        <v>158</v>
      </c>
      <c r="B943" s="10">
        <v>1941</v>
      </c>
      <c r="C943" s="11" t="s">
        <v>6628</v>
      </c>
      <c r="D943" s="11" t="s">
        <v>94</v>
      </c>
      <c r="E943" s="11" t="s">
        <v>896</v>
      </c>
      <c r="F943" s="11" t="s">
        <v>96</v>
      </c>
      <c r="G943" s="11" t="s">
        <v>27</v>
      </c>
      <c r="H943" s="11" t="s">
        <v>6608</v>
      </c>
      <c r="I943" s="11" t="s">
        <v>97</v>
      </c>
      <c r="J943" s="11" t="s">
        <v>3781</v>
      </c>
      <c r="K943" s="11" t="s">
        <v>897</v>
      </c>
      <c r="L943" s="11" t="s">
        <v>3498</v>
      </c>
      <c r="M943" s="11" t="s">
        <v>7382</v>
      </c>
      <c r="N943" s="11" t="s">
        <v>6194</v>
      </c>
      <c r="O943" s="11" t="s">
        <v>29</v>
      </c>
      <c r="P943" s="11" t="s">
        <v>4500</v>
      </c>
      <c r="Q943" s="11" t="s">
        <v>5561</v>
      </c>
      <c r="R943" s="11" t="s">
        <v>4501</v>
      </c>
      <c r="S943" s="11" t="s">
        <v>4502</v>
      </c>
      <c r="T943" s="11" t="s">
        <v>29</v>
      </c>
      <c r="U943" s="12">
        <v>43136</v>
      </c>
      <c r="W943" s="11" t="s">
        <v>4503</v>
      </c>
      <c r="X943" s="11" t="s">
        <v>29</v>
      </c>
      <c r="Y943" s="11" t="s">
        <v>29</v>
      </c>
      <c r="AB943" s="11" t="s">
        <v>895</v>
      </c>
      <c r="AC943" s="11" t="s">
        <v>898</v>
      </c>
      <c r="AD943" s="11" t="s">
        <v>29</v>
      </c>
      <c r="AE943" s="11" t="s">
        <v>5718</v>
      </c>
      <c r="AF943" s="11" t="s">
        <v>5719</v>
      </c>
      <c r="AG943" s="11" t="s">
        <v>6993</v>
      </c>
      <c r="AH943" s="11" t="s">
        <v>6985</v>
      </c>
      <c r="AI943" s="11" t="s">
        <v>6983</v>
      </c>
      <c r="AJ943" s="11" t="s">
        <v>7081</v>
      </c>
      <c r="AK943" s="11" t="s">
        <v>7076</v>
      </c>
      <c r="AL943" s="11" t="s">
        <v>1407</v>
      </c>
      <c r="AM943" s="11" t="s">
        <v>29</v>
      </c>
      <c r="AN943" s="11" t="s">
        <v>6991</v>
      </c>
      <c r="AO943" s="11" t="s">
        <v>7313</v>
      </c>
      <c r="AP943" s="11" t="s">
        <v>29</v>
      </c>
      <c r="AQ943" s="11" t="s">
        <v>7322</v>
      </c>
    </row>
    <row r="944" spans="1:43" ht="45" x14ac:dyDescent="0.25">
      <c r="A944" s="10">
        <v>158</v>
      </c>
      <c r="B944" s="10">
        <v>2006</v>
      </c>
      <c r="C944" s="11" t="s">
        <v>6628</v>
      </c>
      <c r="D944" s="11" t="s">
        <v>94</v>
      </c>
      <c r="E944" s="11" t="s">
        <v>896</v>
      </c>
      <c r="F944" s="11" t="s">
        <v>96</v>
      </c>
      <c r="G944" s="11" t="s">
        <v>27</v>
      </c>
      <c r="H944" s="11" t="s">
        <v>6608</v>
      </c>
      <c r="I944" s="11" t="s">
        <v>97</v>
      </c>
      <c r="J944" s="11" t="s">
        <v>3781</v>
      </c>
      <c r="K944" s="11" t="s">
        <v>897</v>
      </c>
      <c r="L944" s="11" t="s">
        <v>3498</v>
      </c>
      <c r="M944" s="11" t="s">
        <v>7382</v>
      </c>
      <c r="N944" s="11" t="s">
        <v>6194</v>
      </c>
      <c r="O944" s="11" t="s">
        <v>29</v>
      </c>
      <c r="P944" s="11" t="s">
        <v>4947</v>
      </c>
      <c r="Q944" s="11" t="s">
        <v>5561</v>
      </c>
      <c r="R944" s="11" t="s">
        <v>4948</v>
      </c>
      <c r="S944" s="11" t="s">
        <v>4949</v>
      </c>
      <c r="T944" s="11" t="s">
        <v>4950</v>
      </c>
      <c r="U944" s="12">
        <v>43347</v>
      </c>
      <c r="W944" s="11" t="s">
        <v>4951</v>
      </c>
      <c r="X944" s="11" t="s">
        <v>29</v>
      </c>
      <c r="Y944" s="11" t="s">
        <v>29</v>
      </c>
      <c r="AB944" s="11" t="s">
        <v>895</v>
      </c>
      <c r="AC944" s="11" t="s">
        <v>898</v>
      </c>
      <c r="AD944" s="11" t="s">
        <v>29</v>
      </c>
      <c r="AE944" s="11" t="s">
        <v>5718</v>
      </c>
      <c r="AF944" s="11" t="s">
        <v>5719</v>
      </c>
      <c r="AG944" s="11" t="s">
        <v>6993</v>
      </c>
      <c r="AH944" s="11" t="s">
        <v>6985</v>
      </c>
      <c r="AI944" s="11" t="s">
        <v>6983</v>
      </c>
      <c r="AJ944" s="11" t="s">
        <v>7081</v>
      </c>
      <c r="AK944" s="11" t="s">
        <v>7076</v>
      </c>
      <c r="AL944" s="11" t="s">
        <v>1407</v>
      </c>
      <c r="AM944" s="11" t="s">
        <v>29</v>
      </c>
      <c r="AN944" s="11" t="s">
        <v>6991</v>
      </c>
      <c r="AO944" s="11" t="s">
        <v>7313</v>
      </c>
      <c r="AP944" s="11" t="s">
        <v>29</v>
      </c>
      <c r="AQ944" s="11" t="s">
        <v>7322</v>
      </c>
    </row>
    <row r="945" spans="1:43" ht="45" x14ac:dyDescent="0.25">
      <c r="A945" s="10">
        <v>158</v>
      </c>
      <c r="B945" s="10">
        <v>1139</v>
      </c>
      <c r="C945" s="11" t="s">
        <v>6628</v>
      </c>
      <c r="D945" s="11" t="s">
        <v>94</v>
      </c>
      <c r="E945" s="11" t="s">
        <v>896</v>
      </c>
      <c r="F945" s="11" t="s">
        <v>96</v>
      </c>
      <c r="G945" s="11" t="s">
        <v>27</v>
      </c>
      <c r="H945" s="11" t="s">
        <v>6608</v>
      </c>
      <c r="I945" s="11" t="s">
        <v>97</v>
      </c>
      <c r="J945" s="11" t="s">
        <v>3781</v>
      </c>
      <c r="K945" s="11" t="s">
        <v>897</v>
      </c>
      <c r="L945" s="11" t="s">
        <v>3498</v>
      </c>
      <c r="M945" s="11" t="s">
        <v>7382</v>
      </c>
      <c r="N945" s="11" t="s">
        <v>6194</v>
      </c>
      <c r="O945" s="11" t="s">
        <v>29</v>
      </c>
      <c r="P945" s="11" t="s">
        <v>196</v>
      </c>
      <c r="Q945" s="11" t="s">
        <v>83</v>
      </c>
      <c r="R945" s="11" t="s">
        <v>197</v>
      </c>
      <c r="S945" s="11" t="s">
        <v>198</v>
      </c>
      <c r="T945" s="11" t="s">
        <v>199</v>
      </c>
      <c r="U945" s="12">
        <v>42296</v>
      </c>
      <c r="W945" s="11" t="s">
        <v>200</v>
      </c>
      <c r="X945" s="11" t="s">
        <v>29</v>
      </c>
      <c r="Y945" s="11" t="s">
        <v>29</v>
      </c>
      <c r="AB945" s="11" t="s">
        <v>895</v>
      </c>
      <c r="AC945" s="11" t="s">
        <v>898</v>
      </c>
      <c r="AD945" s="11" t="s">
        <v>29</v>
      </c>
      <c r="AE945" s="11" t="s">
        <v>5718</v>
      </c>
      <c r="AF945" s="11" t="s">
        <v>5719</v>
      </c>
      <c r="AG945" s="11" t="s">
        <v>6993</v>
      </c>
      <c r="AH945" s="11" t="s">
        <v>6985</v>
      </c>
      <c r="AI945" s="11" t="s">
        <v>6983</v>
      </c>
      <c r="AJ945" s="11" t="s">
        <v>7081</v>
      </c>
      <c r="AK945" s="11" t="s">
        <v>7076</v>
      </c>
      <c r="AL945" s="11" t="s">
        <v>1407</v>
      </c>
      <c r="AM945" s="11" t="s">
        <v>29</v>
      </c>
      <c r="AN945" s="11" t="s">
        <v>6991</v>
      </c>
      <c r="AO945" s="11" t="s">
        <v>7313</v>
      </c>
      <c r="AP945" s="11" t="s">
        <v>29</v>
      </c>
      <c r="AQ945" s="11" t="s">
        <v>7322</v>
      </c>
    </row>
    <row r="946" spans="1:43" ht="45" x14ac:dyDescent="0.25">
      <c r="A946" s="10">
        <v>158</v>
      </c>
      <c r="B946" s="10">
        <v>1888</v>
      </c>
      <c r="C946" s="11" t="s">
        <v>6628</v>
      </c>
      <c r="D946" s="11" t="s">
        <v>94</v>
      </c>
      <c r="E946" s="11" t="s">
        <v>896</v>
      </c>
      <c r="F946" s="11" t="s">
        <v>96</v>
      </c>
      <c r="G946" s="11" t="s">
        <v>27</v>
      </c>
      <c r="H946" s="11" t="s">
        <v>6608</v>
      </c>
      <c r="I946" s="11" t="s">
        <v>97</v>
      </c>
      <c r="J946" s="11" t="s">
        <v>3781</v>
      </c>
      <c r="K946" s="11" t="s">
        <v>897</v>
      </c>
      <c r="L946" s="11" t="s">
        <v>3498</v>
      </c>
      <c r="M946" s="11" t="s">
        <v>7382</v>
      </c>
      <c r="N946" s="11" t="s">
        <v>6194</v>
      </c>
      <c r="O946" s="11" t="s">
        <v>29</v>
      </c>
      <c r="P946" s="11" t="s">
        <v>4272</v>
      </c>
      <c r="Q946" s="11" t="s">
        <v>5561</v>
      </c>
      <c r="R946" s="11" t="s">
        <v>545</v>
      </c>
      <c r="S946" s="11" t="s">
        <v>2221</v>
      </c>
      <c r="T946" s="11" t="s">
        <v>1461</v>
      </c>
      <c r="U946" s="12">
        <v>43024</v>
      </c>
      <c r="V946" s="12"/>
      <c r="W946" s="11" t="s">
        <v>4273</v>
      </c>
      <c r="X946" s="11" t="s">
        <v>29</v>
      </c>
      <c r="Y946" s="11" t="s">
        <v>29</v>
      </c>
      <c r="AB946" s="11" t="s">
        <v>895</v>
      </c>
      <c r="AC946" s="11" t="s">
        <v>898</v>
      </c>
      <c r="AD946" s="11" t="s">
        <v>29</v>
      </c>
      <c r="AE946" s="11" t="s">
        <v>5718</v>
      </c>
      <c r="AF946" s="11" t="s">
        <v>5719</v>
      </c>
      <c r="AG946" s="11" t="s">
        <v>6993</v>
      </c>
      <c r="AH946" s="11" t="s">
        <v>6985</v>
      </c>
      <c r="AI946" s="11" t="s">
        <v>6983</v>
      </c>
      <c r="AJ946" s="11" t="s">
        <v>7081</v>
      </c>
      <c r="AK946" s="11" t="s">
        <v>7076</v>
      </c>
      <c r="AL946" s="11" t="s">
        <v>1407</v>
      </c>
      <c r="AM946" s="11" t="s">
        <v>29</v>
      </c>
      <c r="AN946" s="11" t="s">
        <v>6991</v>
      </c>
      <c r="AO946" s="11" t="s">
        <v>7313</v>
      </c>
      <c r="AP946" s="11" t="s">
        <v>29</v>
      </c>
      <c r="AQ946" s="11" t="s">
        <v>7322</v>
      </c>
    </row>
    <row r="947" spans="1:43" ht="45" x14ac:dyDescent="0.25">
      <c r="A947" s="10">
        <v>158</v>
      </c>
      <c r="B947" s="10">
        <v>1302</v>
      </c>
      <c r="C947" s="11" t="s">
        <v>6628</v>
      </c>
      <c r="D947" s="11" t="s">
        <v>94</v>
      </c>
      <c r="E947" s="11" t="s">
        <v>896</v>
      </c>
      <c r="F947" s="11" t="s">
        <v>96</v>
      </c>
      <c r="G947" s="11" t="s">
        <v>27</v>
      </c>
      <c r="H947" s="11" t="s">
        <v>6608</v>
      </c>
      <c r="I947" s="11" t="s">
        <v>97</v>
      </c>
      <c r="J947" s="11" t="s">
        <v>3781</v>
      </c>
      <c r="K947" s="11" t="s">
        <v>897</v>
      </c>
      <c r="L947" s="11" t="s">
        <v>3498</v>
      </c>
      <c r="M947" s="11" t="s">
        <v>7382</v>
      </c>
      <c r="N947" s="11" t="s">
        <v>6194</v>
      </c>
      <c r="O947" s="11" t="s">
        <v>29</v>
      </c>
      <c r="P947" s="11" t="s">
        <v>926</v>
      </c>
      <c r="Q947" s="11" t="s">
        <v>34</v>
      </c>
      <c r="R947" s="11" t="s">
        <v>927</v>
      </c>
      <c r="S947" s="11" t="s">
        <v>928</v>
      </c>
      <c r="T947" s="11" t="s">
        <v>29</v>
      </c>
      <c r="U947" s="12">
        <v>42415</v>
      </c>
      <c r="W947" s="11" t="s">
        <v>929</v>
      </c>
      <c r="X947" s="11" t="s">
        <v>29</v>
      </c>
      <c r="Y947" s="11" t="s">
        <v>29</v>
      </c>
      <c r="AB947" s="11" t="s">
        <v>895</v>
      </c>
      <c r="AC947" s="11" t="s">
        <v>898</v>
      </c>
      <c r="AD947" s="11" t="s">
        <v>29</v>
      </c>
      <c r="AE947" s="11" t="s">
        <v>5718</v>
      </c>
      <c r="AF947" s="11" t="s">
        <v>5719</v>
      </c>
      <c r="AG947" s="11" t="s">
        <v>6993</v>
      </c>
      <c r="AH947" s="11" t="s">
        <v>6985</v>
      </c>
      <c r="AI947" s="11" t="s">
        <v>6983</v>
      </c>
      <c r="AJ947" s="11" t="s">
        <v>7081</v>
      </c>
      <c r="AK947" s="11" t="s">
        <v>7076</v>
      </c>
      <c r="AL947" s="11" t="s">
        <v>1407</v>
      </c>
      <c r="AM947" s="11" t="s">
        <v>29</v>
      </c>
      <c r="AN947" s="11" t="s">
        <v>6991</v>
      </c>
      <c r="AO947" s="11" t="s">
        <v>7313</v>
      </c>
      <c r="AP947" s="11" t="s">
        <v>29</v>
      </c>
      <c r="AQ947" s="11" t="s">
        <v>7322</v>
      </c>
    </row>
    <row r="948" spans="1:43" ht="45" x14ac:dyDescent="0.25">
      <c r="A948" s="10">
        <v>158</v>
      </c>
      <c r="B948" s="10">
        <v>1319</v>
      </c>
      <c r="C948" s="11" t="s">
        <v>6628</v>
      </c>
      <c r="D948" s="11" t="s">
        <v>94</v>
      </c>
      <c r="E948" s="11" t="s">
        <v>896</v>
      </c>
      <c r="F948" s="11" t="s">
        <v>96</v>
      </c>
      <c r="G948" s="11" t="s">
        <v>27</v>
      </c>
      <c r="H948" s="11" t="s">
        <v>6608</v>
      </c>
      <c r="I948" s="11" t="s">
        <v>97</v>
      </c>
      <c r="J948" s="11" t="s">
        <v>3781</v>
      </c>
      <c r="K948" s="11" t="s">
        <v>897</v>
      </c>
      <c r="L948" s="11" t="s">
        <v>3498</v>
      </c>
      <c r="M948" s="11" t="s">
        <v>7382</v>
      </c>
      <c r="N948" s="11" t="s">
        <v>6194</v>
      </c>
      <c r="O948" s="11" t="s">
        <v>29</v>
      </c>
      <c r="P948" s="11" t="s">
        <v>991</v>
      </c>
      <c r="Q948" s="11" t="s">
        <v>83</v>
      </c>
      <c r="R948" s="11" t="s">
        <v>992</v>
      </c>
      <c r="S948" s="11" t="s">
        <v>993</v>
      </c>
      <c r="T948" s="11" t="s">
        <v>29</v>
      </c>
      <c r="U948" s="12">
        <v>42590</v>
      </c>
      <c r="W948" s="11" t="s">
        <v>994</v>
      </c>
      <c r="X948" s="11" t="s">
        <v>29</v>
      </c>
      <c r="Y948" s="11" t="s">
        <v>29</v>
      </c>
      <c r="AB948" s="11" t="s">
        <v>895</v>
      </c>
      <c r="AC948" s="11" t="s">
        <v>898</v>
      </c>
      <c r="AD948" s="11" t="s">
        <v>29</v>
      </c>
      <c r="AE948" s="11" t="s">
        <v>5718</v>
      </c>
      <c r="AF948" s="11" t="s">
        <v>5719</v>
      </c>
      <c r="AG948" s="11" t="s">
        <v>6993</v>
      </c>
      <c r="AH948" s="11" t="s">
        <v>6985</v>
      </c>
      <c r="AI948" s="11" t="s">
        <v>6983</v>
      </c>
      <c r="AJ948" s="11" t="s">
        <v>7081</v>
      </c>
      <c r="AK948" s="11" t="s">
        <v>7076</v>
      </c>
      <c r="AL948" s="11" t="s">
        <v>1407</v>
      </c>
      <c r="AM948" s="11" t="s">
        <v>29</v>
      </c>
      <c r="AN948" s="11" t="s">
        <v>6991</v>
      </c>
      <c r="AO948" s="11" t="s">
        <v>7313</v>
      </c>
      <c r="AP948" s="11" t="s">
        <v>29</v>
      </c>
      <c r="AQ948" s="11" t="s">
        <v>7322</v>
      </c>
    </row>
    <row r="949" spans="1:43" ht="45" x14ac:dyDescent="0.25">
      <c r="A949" s="10">
        <v>158</v>
      </c>
      <c r="B949" s="10">
        <v>1988</v>
      </c>
      <c r="C949" s="11" t="s">
        <v>6628</v>
      </c>
      <c r="D949" s="11" t="s">
        <v>94</v>
      </c>
      <c r="E949" s="11" t="s">
        <v>896</v>
      </c>
      <c r="F949" s="11" t="s">
        <v>96</v>
      </c>
      <c r="G949" s="11" t="s">
        <v>27</v>
      </c>
      <c r="H949" s="11" t="s">
        <v>6608</v>
      </c>
      <c r="I949" s="11" t="s">
        <v>97</v>
      </c>
      <c r="J949" s="11" t="s">
        <v>3781</v>
      </c>
      <c r="K949" s="11" t="s">
        <v>897</v>
      </c>
      <c r="L949" s="11" t="s">
        <v>3498</v>
      </c>
      <c r="M949" s="11" t="s">
        <v>7382</v>
      </c>
      <c r="N949" s="11" t="s">
        <v>6194</v>
      </c>
      <c r="O949" s="11" t="s">
        <v>29</v>
      </c>
      <c r="P949" s="11" t="s">
        <v>4792</v>
      </c>
      <c r="Q949" s="11" t="s">
        <v>5561</v>
      </c>
      <c r="R949" s="11" t="s">
        <v>4793</v>
      </c>
      <c r="S949" s="11" t="s">
        <v>2486</v>
      </c>
      <c r="T949" s="11" t="s">
        <v>4794</v>
      </c>
      <c r="U949" s="12">
        <v>43290</v>
      </c>
      <c r="W949" s="11" t="s">
        <v>4795</v>
      </c>
      <c r="X949" s="11" t="s">
        <v>29</v>
      </c>
      <c r="Y949" s="11" t="s">
        <v>29</v>
      </c>
      <c r="AB949" s="11" t="s">
        <v>895</v>
      </c>
      <c r="AC949" s="11" t="s">
        <v>898</v>
      </c>
      <c r="AD949" s="11" t="s">
        <v>29</v>
      </c>
      <c r="AE949" s="11" t="s">
        <v>5718</v>
      </c>
      <c r="AF949" s="11" t="s">
        <v>5719</v>
      </c>
      <c r="AG949" s="11" t="s">
        <v>6993</v>
      </c>
      <c r="AH949" s="11" t="s">
        <v>6985</v>
      </c>
      <c r="AI949" s="11" t="s">
        <v>6983</v>
      </c>
      <c r="AJ949" s="11" t="s">
        <v>7081</v>
      </c>
      <c r="AK949" s="11" t="s">
        <v>7076</v>
      </c>
      <c r="AL949" s="11" t="s">
        <v>1407</v>
      </c>
      <c r="AM949" s="11" t="s">
        <v>29</v>
      </c>
      <c r="AN949" s="11" t="s">
        <v>6991</v>
      </c>
      <c r="AO949" s="11" t="s">
        <v>7313</v>
      </c>
      <c r="AP949" s="11" t="s">
        <v>29</v>
      </c>
      <c r="AQ949" s="11" t="s">
        <v>7322</v>
      </c>
    </row>
    <row r="950" spans="1:43" ht="45" x14ac:dyDescent="0.25">
      <c r="A950" s="10">
        <v>158</v>
      </c>
      <c r="B950" s="10">
        <v>1802</v>
      </c>
      <c r="C950" s="11" t="s">
        <v>6628</v>
      </c>
      <c r="D950" s="11" t="s">
        <v>94</v>
      </c>
      <c r="E950" s="11" t="s">
        <v>896</v>
      </c>
      <c r="F950" s="11" t="s">
        <v>96</v>
      </c>
      <c r="G950" s="11" t="s">
        <v>27</v>
      </c>
      <c r="H950" s="11" t="s">
        <v>6608</v>
      </c>
      <c r="I950" s="11" t="s">
        <v>97</v>
      </c>
      <c r="J950" s="11" t="s">
        <v>3781</v>
      </c>
      <c r="K950" s="11" t="s">
        <v>897</v>
      </c>
      <c r="L950" s="11" t="s">
        <v>3498</v>
      </c>
      <c r="M950" s="11" t="s">
        <v>7382</v>
      </c>
      <c r="N950" s="11" t="s">
        <v>6194</v>
      </c>
      <c r="O950" s="11" t="s">
        <v>29</v>
      </c>
      <c r="P950" s="11" t="s">
        <v>3899</v>
      </c>
      <c r="Q950" s="11" t="s">
        <v>5561</v>
      </c>
      <c r="R950" s="11" t="s">
        <v>3900</v>
      </c>
      <c r="S950" s="11" t="s">
        <v>3901</v>
      </c>
      <c r="T950" s="11" t="s">
        <v>327</v>
      </c>
      <c r="U950" s="12">
        <v>42870</v>
      </c>
      <c r="W950" s="11" t="s">
        <v>3902</v>
      </c>
      <c r="X950" s="11" t="s">
        <v>29</v>
      </c>
      <c r="Y950" s="11" t="s">
        <v>29</v>
      </c>
      <c r="AB950" s="11" t="s">
        <v>895</v>
      </c>
      <c r="AC950" s="11" t="s">
        <v>898</v>
      </c>
      <c r="AD950" s="11" t="s">
        <v>29</v>
      </c>
      <c r="AE950" s="11" t="s">
        <v>5718</v>
      </c>
      <c r="AF950" s="11" t="s">
        <v>5719</v>
      </c>
      <c r="AG950" s="11" t="s">
        <v>6993</v>
      </c>
      <c r="AH950" s="11" t="s">
        <v>6985</v>
      </c>
      <c r="AI950" s="11" t="s">
        <v>6983</v>
      </c>
      <c r="AJ950" s="11" t="s">
        <v>7081</v>
      </c>
      <c r="AK950" s="11" t="s">
        <v>7076</v>
      </c>
      <c r="AL950" s="11" t="s">
        <v>1407</v>
      </c>
      <c r="AM950" s="11" t="s">
        <v>29</v>
      </c>
      <c r="AN950" s="11" t="s">
        <v>6991</v>
      </c>
      <c r="AO950" s="11" t="s">
        <v>7313</v>
      </c>
      <c r="AP950" s="11" t="s">
        <v>29</v>
      </c>
      <c r="AQ950" s="11" t="s">
        <v>7322</v>
      </c>
    </row>
    <row r="951" spans="1:43" ht="45" x14ac:dyDescent="0.25">
      <c r="A951" s="10">
        <v>158</v>
      </c>
      <c r="B951" s="10">
        <v>1767</v>
      </c>
      <c r="C951" s="11" t="s">
        <v>6628</v>
      </c>
      <c r="D951" s="11" t="s">
        <v>94</v>
      </c>
      <c r="E951" s="11" t="s">
        <v>896</v>
      </c>
      <c r="F951" s="11" t="s">
        <v>96</v>
      </c>
      <c r="G951" s="11" t="s">
        <v>27</v>
      </c>
      <c r="H951" s="11" t="s">
        <v>6608</v>
      </c>
      <c r="I951" s="11" t="s">
        <v>97</v>
      </c>
      <c r="J951" s="11" t="s">
        <v>3781</v>
      </c>
      <c r="K951" s="11" t="s">
        <v>897</v>
      </c>
      <c r="L951" s="11" t="s">
        <v>3498</v>
      </c>
      <c r="M951" s="11" t="s">
        <v>7382</v>
      </c>
      <c r="N951" s="11" t="s">
        <v>6194</v>
      </c>
      <c r="O951" s="11" t="s">
        <v>29</v>
      </c>
      <c r="P951" s="11" t="s">
        <v>3684</v>
      </c>
      <c r="Q951" s="11" t="s">
        <v>34</v>
      </c>
      <c r="R951" s="11" t="s">
        <v>3685</v>
      </c>
      <c r="S951" s="11" t="s">
        <v>3686</v>
      </c>
      <c r="T951" s="11" t="s">
        <v>29</v>
      </c>
      <c r="U951" s="12">
        <v>42786</v>
      </c>
      <c r="W951" s="11" t="s">
        <v>3687</v>
      </c>
      <c r="X951" s="11" t="s">
        <v>29</v>
      </c>
      <c r="Y951" s="11" t="s">
        <v>29</v>
      </c>
      <c r="AB951" s="11" t="s">
        <v>895</v>
      </c>
      <c r="AC951" s="11" t="s">
        <v>898</v>
      </c>
      <c r="AD951" s="11" t="s">
        <v>29</v>
      </c>
      <c r="AE951" s="11" t="s">
        <v>5718</v>
      </c>
      <c r="AF951" s="11" t="s">
        <v>5719</v>
      </c>
      <c r="AG951" s="11" t="s">
        <v>6993</v>
      </c>
      <c r="AH951" s="11" t="s">
        <v>6985</v>
      </c>
      <c r="AI951" s="11" t="s">
        <v>6983</v>
      </c>
      <c r="AJ951" s="11" t="s">
        <v>7081</v>
      </c>
      <c r="AK951" s="11" t="s">
        <v>7076</v>
      </c>
      <c r="AL951" s="11" t="s">
        <v>1407</v>
      </c>
      <c r="AM951" s="11" t="s">
        <v>29</v>
      </c>
      <c r="AN951" s="11" t="s">
        <v>6991</v>
      </c>
      <c r="AO951" s="11" t="s">
        <v>7313</v>
      </c>
      <c r="AP951" s="11" t="s">
        <v>29</v>
      </c>
      <c r="AQ951" s="11" t="s">
        <v>7322</v>
      </c>
    </row>
    <row r="952" spans="1:43" ht="45" x14ac:dyDescent="0.25">
      <c r="A952" s="10">
        <v>158</v>
      </c>
      <c r="B952" s="10">
        <v>1771</v>
      </c>
      <c r="C952" s="11" t="s">
        <v>6628</v>
      </c>
      <c r="D952" s="11" t="s">
        <v>94</v>
      </c>
      <c r="E952" s="11" t="s">
        <v>896</v>
      </c>
      <c r="F952" s="11" t="s">
        <v>96</v>
      </c>
      <c r="G952" s="11" t="s">
        <v>27</v>
      </c>
      <c r="H952" s="11" t="s">
        <v>6608</v>
      </c>
      <c r="I952" s="11" t="s">
        <v>97</v>
      </c>
      <c r="J952" s="11" t="s">
        <v>3781</v>
      </c>
      <c r="K952" s="11" t="s">
        <v>897</v>
      </c>
      <c r="L952" s="11" t="s">
        <v>3498</v>
      </c>
      <c r="M952" s="11" t="s">
        <v>7382</v>
      </c>
      <c r="N952" s="11" t="s">
        <v>6194</v>
      </c>
      <c r="O952" s="11" t="s">
        <v>29</v>
      </c>
      <c r="P952" s="11" t="s">
        <v>3802</v>
      </c>
      <c r="Q952" s="11" t="s">
        <v>34</v>
      </c>
      <c r="R952" s="11" t="s">
        <v>1212</v>
      </c>
      <c r="S952" s="11" t="s">
        <v>3803</v>
      </c>
      <c r="T952" s="11" t="s">
        <v>29</v>
      </c>
      <c r="U952" s="12">
        <v>42800</v>
      </c>
      <c r="W952" s="11" t="s">
        <v>3804</v>
      </c>
      <c r="X952" s="11" t="s">
        <v>29</v>
      </c>
      <c r="Y952" s="11" t="s">
        <v>29</v>
      </c>
      <c r="AB952" s="11" t="s">
        <v>895</v>
      </c>
      <c r="AC952" s="11" t="s">
        <v>898</v>
      </c>
      <c r="AD952" s="11" t="s">
        <v>29</v>
      </c>
      <c r="AE952" s="11" t="s">
        <v>5718</v>
      </c>
      <c r="AF952" s="11" t="s">
        <v>5719</v>
      </c>
      <c r="AG952" s="11" t="s">
        <v>6993</v>
      </c>
      <c r="AH952" s="11" t="s">
        <v>6985</v>
      </c>
      <c r="AI952" s="11" t="s">
        <v>6983</v>
      </c>
      <c r="AJ952" s="11" t="s">
        <v>7081</v>
      </c>
      <c r="AK952" s="11" t="s">
        <v>7076</v>
      </c>
      <c r="AL952" s="11" t="s">
        <v>1407</v>
      </c>
      <c r="AM952" s="11" t="s">
        <v>29</v>
      </c>
      <c r="AN952" s="11" t="s">
        <v>6991</v>
      </c>
      <c r="AO952" s="11" t="s">
        <v>7313</v>
      </c>
      <c r="AP952" s="11" t="s">
        <v>29</v>
      </c>
      <c r="AQ952" s="11" t="s">
        <v>7322</v>
      </c>
    </row>
    <row r="953" spans="1:43" ht="45" x14ac:dyDescent="0.25">
      <c r="A953" s="10">
        <v>158</v>
      </c>
      <c r="B953" s="10">
        <v>2256</v>
      </c>
      <c r="C953" s="11" t="s">
        <v>6628</v>
      </c>
      <c r="D953" s="11" t="s">
        <v>94</v>
      </c>
      <c r="E953" s="11" t="s">
        <v>896</v>
      </c>
      <c r="F953" s="11" t="s">
        <v>96</v>
      </c>
      <c r="G953" s="11" t="s">
        <v>27</v>
      </c>
      <c r="H953" s="11" t="s">
        <v>6608</v>
      </c>
      <c r="I953" s="11" t="s">
        <v>97</v>
      </c>
      <c r="J953" s="11" t="s">
        <v>3781</v>
      </c>
      <c r="K953" s="11" t="s">
        <v>897</v>
      </c>
      <c r="L953" s="11" t="s">
        <v>3498</v>
      </c>
      <c r="M953" s="11" t="s">
        <v>7382</v>
      </c>
      <c r="N953" s="11" t="s">
        <v>6194</v>
      </c>
      <c r="O953" s="11" t="s">
        <v>29</v>
      </c>
      <c r="P953" s="11" t="s">
        <v>7448</v>
      </c>
      <c r="Q953" s="11" t="s">
        <v>5561</v>
      </c>
      <c r="R953" s="11" t="s">
        <v>7449</v>
      </c>
      <c r="S953" s="11" t="s">
        <v>7450</v>
      </c>
      <c r="T953" s="11" t="s">
        <v>7451</v>
      </c>
      <c r="U953" s="12">
        <v>43626</v>
      </c>
      <c r="W953" s="11" t="s">
        <v>7452</v>
      </c>
      <c r="X953" s="11" t="s">
        <v>29</v>
      </c>
      <c r="Y953" s="11" t="s">
        <v>29</v>
      </c>
      <c r="AB953" s="11" t="s">
        <v>895</v>
      </c>
      <c r="AC953" s="11" t="s">
        <v>898</v>
      </c>
      <c r="AD953" s="11" t="s">
        <v>29</v>
      </c>
      <c r="AE953" s="11" t="s">
        <v>5718</v>
      </c>
      <c r="AF953" s="11" t="s">
        <v>5719</v>
      </c>
      <c r="AG953" s="11" t="s">
        <v>6993</v>
      </c>
      <c r="AH953" s="11" t="s">
        <v>6985</v>
      </c>
      <c r="AI953" s="11" t="s">
        <v>6983</v>
      </c>
      <c r="AJ953" s="11" t="s">
        <v>7081</v>
      </c>
      <c r="AK953" s="11" t="s">
        <v>7076</v>
      </c>
      <c r="AL953" s="11" t="s">
        <v>1407</v>
      </c>
      <c r="AM953" s="11" t="s">
        <v>29</v>
      </c>
      <c r="AN953" s="11" t="s">
        <v>6991</v>
      </c>
      <c r="AO953" s="11" t="s">
        <v>7313</v>
      </c>
      <c r="AP953" s="11" t="s">
        <v>29</v>
      </c>
      <c r="AQ953" s="11" t="s">
        <v>7322</v>
      </c>
    </row>
    <row r="954" spans="1:43" ht="45" x14ac:dyDescent="0.25">
      <c r="A954" s="10">
        <v>158</v>
      </c>
      <c r="B954" s="10">
        <v>1776</v>
      </c>
      <c r="C954" s="11" t="s">
        <v>6628</v>
      </c>
      <c r="D954" s="11" t="s">
        <v>94</v>
      </c>
      <c r="E954" s="11" t="s">
        <v>896</v>
      </c>
      <c r="F954" s="11" t="s">
        <v>96</v>
      </c>
      <c r="G954" s="11" t="s">
        <v>27</v>
      </c>
      <c r="H954" s="11" t="s">
        <v>6608</v>
      </c>
      <c r="I954" s="11" t="s">
        <v>97</v>
      </c>
      <c r="J954" s="11" t="s">
        <v>3781</v>
      </c>
      <c r="K954" s="11" t="s">
        <v>897</v>
      </c>
      <c r="L954" s="11" t="s">
        <v>3498</v>
      </c>
      <c r="M954" s="11" t="s">
        <v>7382</v>
      </c>
      <c r="N954" s="11" t="s">
        <v>6194</v>
      </c>
      <c r="O954" s="11" t="s">
        <v>29</v>
      </c>
      <c r="P954" s="11" t="s">
        <v>3680</v>
      </c>
      <c r="Q954" s="11" t="s">
        <v>34</v>
      </c>
      <c r="R954" s="11" t="s">
        <v>3681</v>
      </c>
      <c r="S954" s="11" t="s">
        <v>3682</v>
      </c>
      <c r="T954" s="11" t="s">
        <v>29</v>
      </c>
      <c r="U954" s="12">
        <v>42800</v>
      </c>
      <c r="W954" s="11" t="s">
        <v>3683</v>
      </c>
      <c r="X954" s="11" t="s">
        <v>29</v>
      </c>
      <c r="Y954" s="11" t="s">
        <v>29</v>
      </c>
      <c r="AB954" s="11" t="s">
        <v>895</v>
      </c>
      <c r="AC954" s="11" t="s">
        <v>898</v>
      </c>
      <c r="AD954" s="11" t="s">
        <v>29</v>
      </c>
      <c r="AE954" s="11" t="s">
        <v>5718</v>
      </c>
      <c r="AF954" s="11" t="s">
        <v>5719</v>
      </c>
      <c r="AG954" s="11" t="s">
        <v>6993</v>
      </c>
      <c r="AH954" s="11" t="s">
        <v>6985</v>
      </c>
      <c r="AI954" s="11" t="s">
        <v>6983</v>
      </c>
      <c r="AJ954" s="11" t="s">
        <v>7081</v>
      </c>
      <c r="AK954" s="11" t="s">
        <v>7076</v>
      </c>
      <c r="AL954" s="11" t="s">
        <v>1407</v>
      </c>
      <c r="AM954" s="11" t="s">
        <v>29</v>
      </c>
      <c r="AN954" s="11" t="s">
        <v>6991</v>
      </c>
      <c r="AO954" s="11" t="s">
        <v>7313</v>
      </c>
      <c r="AP954" s="11" t="s">
        <v>29</v>
      </c>
      <c r="AQ954" s="11" t="s">
        <v>7322</v>
      </c>
    </row>
    <row r="955" spans="1:43" ht="45" x14ac:dyDescent="0.25">
      <c r="A955" s="10">
        <v>158</v>
      </c>
      <c r="B955" s="10">
        <v>1777</v>
      </c>
      <c r="C955" s="11" t="s">
        <v>6628</v>
      </c>
      <c r="D955" s="11" t="s">
        <v>94</v>
      </c>
      <c r="E955" s="11" t="s">
        <v>896</v>
      </c>
      <c r="F955" s="11" t="s">
        <v>96</v>
      </c>
      <c r="G955" s="11" t="s">
        <v>27</v>
      </c>
      <c r="H955" s="11" t="s">
        <v>6608</v>
      </c>
      <c r="I955" s="11" t="s">
        <v>97</v>
      </c>
      <c r="J955" s="11" t="s">
        <v>3781</v>
      </c>
      <c r="K955" s="11" t="s">
        <v>897</v>
      </c>
      <c r="L955" s="11" t="s">
        <v>3498</v>
      </c>
      <c r="M955" s="11" t="s">
        <v>7382</v>
      </c>
      <c r="N955" s="11" t="s">
        <v>6194</v>
      </c>
      <c r="O955" s="11" t="s">
        <v>29</v>
      </c>
      <c r="P955" s="11" t="s">
        <v>3809</v>
      </c>
      <c r="Q955" s="11" t="s">
        <v>34</v>
      </c>
      <c r="R955" s="11" t="s">
        <v>3810</v>
      </c>
      <c r="S955" s="11" t="s">
        <v>3811</v>
      </c>
      <c r="T955" s="11" t="s">
        <v>29</v>
      </c>
      <c r="U955" s="12">
        <v>42800</v>
      </c>
      <c r="V955">
        <v>43570</v>
      </c>
      <c r="W955" s="11" t="s">
        <v>3812</v>
      </c>
      <c r="X955" s="11" t="s">
        <v>29</v>
      </c>
      <c r="Y955" s="11" t="s">
        <v>29</v>
      </c>
      <c r="AB955" s="11" t="s">
        <v>895</v>
      </c>
      <c r="AC955" s="11" t="s">
        <v>898</v>
      </c>
      <c r="AD955" s="11" t="s">
        <v>29</v>
      </c>
      <c r="AE955" s="11" t="s">
        <v>5718</v>
      </c>
      <c r="AF955" s="11" t="s">
        <v>5719</v>
      </c>
      <c r="AG955" s="11" t="s">
        <v>6993</v>
      </c>
      <c r="AH955" s="11" t="s">
        <v>6985</v>
      </c>
      <c r="AI955" s="11" t="s">
        <v>6983</v>
      </c>
      <c r="AJ955" s="11" t="s">
        <v>7081</v>
      </c>
      <c r="AK955" s="11" t="s">
        <v>7076</v>
      </c>
      <c r="AL955" s="11" t="s">
        <v>1407</v>
      </c>
      <c r="AM955" s="11" t="s">
        <v>29</v>
      </c>
      <c r="AN955" s="11" t="s">
        <v>6991</v>
      </c>
      <c r="AO955" s="11" t="s">
        <v>7313</v>
      </c>
      <c r="AP955" s="11" t="s">
        <v>29</v>
      </c>
      <c r="AQ955" s="11" t="s">
        <v>7322</v>
      </c>
    </row>
    <row r="956" spans="1:43" ht="45" x14ac:dyDescent="0.25">
      <c r="A956" s="10">
        <v>158</v>
      </c>
      <c r="B956" s="10">
        <v>1890</v>
      </c>
      <c r="C956" s="11" t="s">
        <v>6628</v>
      </c>
      <c r="D956" s="11" t="s">
        <v>94</v>
      </c>
      <c r="E956" s="11" t="s">
        <v>896</v>
      </c>
      <c r="F956" s="11" t="s">
        <v>96</v>
      </c>
      <c r="G956" s="11" t="s">
        <v>27</v>
      </c>
      <c r="H956" s="11" t="s">
        <v>6608</v>
      </c>
      <c r="I956" s="11" t="s">
        <v>97</v>
      </c>
      <c r="J956" s="11" t="s">
        <v>3781</v>
      </c>
      <c r="K956" s="11" t="s">
        <v>897</v>
      </c>
      <c r="L956" s="11" t="s">
        <v>3498</v>
      </c>
      <c r="M956" s="11" t="s">
        <v>7382</v>
      </c>
      <c r="N956" s="11" t="s">
        <v>6194</v>
      </c>
      <c r="O956" s="11" t="s">
        <v>29</v>
      </c>
      <c r="P956" s="11" t="s">
        <v>4342</v>
      </c>
      <c r="Q956" s="11" t="s">
        <v>5561</v>
      </c>
      <c r="R956" s="11" t="s">
        <v>4280</v>
      </c>
      <c r="S956" s="11" t="s">
        <v>4281</v>
      </c>
      <c r="T956" s="11" t="s">
        <v>4282</v>
      </c>
      <c r="U956" s="12">
        <v>43024</v>
      </c>
      <c r="W956" s="11" t="s">
        <v>4283</v>
      </c>
      <c r="X956" s="11" t="s">
        <v>29</v>
      </c>
      <c r="Y956" s="11" t="s">
        <v>29</v>
      </c>
      <c r="AB956" s="11" t="s">
        <v>895</v>
      </c>
      <c r="AC956" s="11" t="s">
        <v>898</v>
      </c>
      <c r="AD956" s="11" t="s">
        <v>29</v>
      </c>
      <c r="AE956" s="11" t="s">
        <v>5718</v>
      </c>
      <c r="AF956" s="11" t="s">
        <v>5719</v>
      </c>
      <c r="AG956" s="11" t="s">
        <v>6993</v>
      </c>
      <c r="AH956" s="11" t="s">
        <v>6985</v>
      </c>
      <c r="AI956" s="11" t="s">
        <v>6983</v>
      </c>
      <c r="AJ956" s="11" t="s">
        <v>7081</v>
      </c>
      <c r="AK956" s="11" t="s">
        <v>7076</v>
      </c>
      <c r="AL956" s="11" t="s">
        <v>1407</v>
      </c>
      <c r="AM956" s="11" t="s">
        <v>29</v>
      </c>
      <c r="AN956" s="11" t="s">
        <v>6991</v>
      </c>
      <c r="AO956" s="11" t="s">
        <v>7313</v>
      </c>
      <c r="AP956" s="11" t="s">
        <v>29</v>
      </c>
      <c r="AQ956" s="11" t="s">
        <v>7322</v>
      </c>
    </row>
    <row r="957" spans="1:43" ht="45" x14ac:dyDescent="0.25">
      <c r="A957" s="10">
        <v>158</v>
      </c>
      <c r="B957" s="10">
        <v>1779</v>
      </c>
      <c r="C957" s="11" t="s">
        <v>6628</v>
      </c>
      <c r="D957" s="11" t="s">
        <v>94</v>
      </c>
      <c r="E957" s="11" t="s">
        <v>896</v>
      </c>
      <c r="F957" s="11" t="s">
        <v>96</v>
      </c>
      <c r="G957" s="11" t="s">
        <v>27</v>
      </c>
      <c r="H957" s="11" t="s">
        <v>6608</v>
      </c>
      <c r="I957" s="11" t="s">
        <v>97</v>
      </c>
      <c r="J957" s="11" t="s">
        <v>3781</v>
      </c>
      <c r="K957" s="11" t="s">
        <v>897</v>
      </c>
      <c r="L957" s="11" t="s">
        <v>3498</v>
      </c>
      <c r="M957" s="11" t="s">
        <v>7382</v>
      </c>
      <c r="N957" s="11" t="s">
        <v>6194</v>
      </c>
      <c r="O957" s="11" t="s">
        <v>29</v>
      </c>
      <c r="P957" s="11" t="s">
        <v>3805</v>
      </c>
      <c r="Q957" s="11" t="s">
        <v>5561</v>
      </c>
      <c r="R957" s="11" t="s">
        <v>3806</v>
      </c>
      <c r="S957" s="11" t="s">
        <v>3807</v>
      </c>
      <c r="T957" s="11" t="s">
        <v>29</v>
      </c>
      <c r="U957" s="12">
        <v>42814</v>
      </c>
      <c r="W957" s="11" t="s">
        <v>3808</v>
      </c>
      <c r="X957" s="11" t="s">
        <v>29</v>
      </c>
      <c r="Y957" s="11" t="s">
        <v>29</v>
      </c>
      <c r="AB957" s="11" t="s">
        <v>895</v>
      </c>
      <c r="AC957" s="11" t="s">
        <v>898</v>
      </c>
      <c r="AD957" s="11" t="s">
        <v>29</v>
      </c>
      <c r="AE957" s="11" t="s">
        <v>5718</v>
      </c>
      <c r="AF957" s="11" t="s">
        <v>5719</v>
      </c>
      <c r="AG957" s="11" t="s">
        <v>6993</v>
      </c>
      <c r="AH957" s="11" t="s">
        <v>6985</v>
      </c>
      <c r="AI957" s="11" t="s">
        <v>6983</v>
      </c>
      <c r="AJ957" s="11" t="s">
        <v>7081</v>
      </c>
      <c r="AK957" s="11" t="s">
        <v>7076</v>
      </c>
      <c r="AL957" s="11" t="s">
        <v>1407</v>
      </c>
      <c r="AM957" s="11" t="s">
        <v>29</v>
      </c>
      <c r="AN957" s="11" t="s">
        <v>6991</v>
      </c>
      <c r="AO957" s="11" t="s">
        <v>7313</v>
      </c>
      <c r="AP957" s="11" t="s">
        <v>29</v>
      </c>
      <c r="AQ957" s="11" t="s">
        <v>7322</v>
      </c>
    </row>
    <row r="958" spans="1:43" ht="45" x14ac:dyDescent="0.25">
      <c r="A958" s="10">
        <v>158</v>
      </c>
      <c r="B958" s="10">
        <v>1889</v>
      </c>
      <c r="C958" s="11" t="s">
        <v>6628</v>
      </c>
      <c r="D958" s="11" t="s">
        <v>94</v>
      </c>
      <c r="E958" s="11" t="s">
        <v>896</v>
      </c>
      <c r="F958" s="11" t="s">
        <v>96</v>
      </c>
      <c r="G958" s="11" t="s">
        <v>27</v>
      </c>
      <c r="H958" s="11" t="s">
        <v>6608</v>
      </c>
      <c r="I958" s="11" t="s">
        <v>97</v>
      </c>
      <c r="J958" s="11" t="s">
        <v>3781</v>
      </c>
      <c r="K958" s="11" t="s">
        <v>897</v>
      </c>
      <c r="L958" s="11" t="s">
        <v>3498</v>
      </c>
      <c r="M958" s="11" t="s">
        <v>7382</v>
      </c>
      <c r="N958" s="11" t="s">
        <v>6194</v>
      </c>
      <c r="O958" s="11" t="s">
        <v>29</v>
      </c>
      <c r="P958" s="11" t="s">
        <v>4276</v>
      </c>
      <c r="Q958" s="11" t="s">
        <v>5561</v>
      </c>
      <c r="R958" s="11" t="s">
        <v>4277</v>
      </c>
      <c r="S958" s="11" t="s">
        <v>4278</v>
      </c>
      <c r="T958" s="11" t="s">
        <v>1438</v>
      </c>
      <c r="U958" s="12">
        <v>43024</v>
      </c>
      <c r="W958" s="11" t="s">
        <v>4279</v>
      </c>
      <c r="X958" s="11" t="s">
        <v>29</v>
      </c>
      <c r="Y958" s="11" t="s">
        <v>29</v>
      </c>
      <c r="AB958" s="11" t="s">
        <v>895</v>
      </c>
      <c r="AC958" s="11" t="s">
        <v>898</v>
      </c>
      <c r="AD958" s="11" t="s">
        <v>29</v>
      </c>
      <c r="AE958" s="11" t="s">
        <v>5718</v>
      </c>
      <c r="AF958" s="11" t="s">
        <v>5719</v>
      </c>
      <c r="AG958" s="11" t="s">
        <v>6993</v>
      </c>
      <c r="AH958" s="11" t="s">
        <v>6985</v>
      </c>
      <c r="AI958" s="11" t="s">
        <v>6983</v>
      </c>
      <c r="AJ958" s="11" t="s">
        <v>7081</v>
      </c>
      <c r="AK958" s="11" t="s">
        <v>7076</v>
      </c>
      <c r="AL958" s="11" t="s">
        <v>1407</v>
      </c>
      <c r="AM958" s="11" t="s">
        <v>29</v>
      </c>
      <c r="AN958" s="11" t="s">
        <v>6991</v>
      </c>
      <c r="AO958" s="11" t="s">
        <v>7313</v>
      </c>
      <c r="AP958" s="11" t="s">
        <v>29</v>
      </c>
      <c r="AQ958" s="11" t="s">
        <v>7322</v>
      </c>
    </row>
    <row r="959" spans="1:43" ht="45" x14ac:dyDescent="0.25">
      <c r="A959" s="10">
        <v>158</v>
      </c>
      <c r="B959" s="10">
        <v>2257</v>
      </c>
      <c r="C959" s="11" t="s">
        <v>6628</v>
      </c>
      <c r="D959" s="11" t="s">
        <v>94</v>
      </c>
      <c r="E959" s="11" t="s">
        <v>896</v>
      </c>
      <c r="F959" s="11" t="s">
        <v>96</v>
      </c>
      <c r="G959" s="11" t="s">
        <v>27</v>
      </c>
      <c r="H959" s="11" t="s">
        <v>6608</v>
      </c>
      <c r="I959" s="11" t="s">
        <v>97</v>
      </c>
      <c r="J959" s="11" t="s">
        <v>3781</v>
      </c>
      <c r="K959" s="11" t="s">
        <v>897</v>
      </c>
      <c r="L959" s="11" t="s">
        <v>3498</v>
      </c>
      <c r="M959" s="11" t="s">
        <v>7382</v>
      </c>
      <c r="N959" s="11" t="s">
        <v>6194</v>
      </c>
      <c r="O959" s="11" t="s">
        <v>29</v>
      </c>
      <c r="P959" s="11" t="s">
        <v>6899</v>
      </c>
      <c r="Q959" s="11" t="s">
        <v>34</v>
      </c>
      <c r="R959" s="11" t="s">
        <v>6900</v>
      </c>
      <c r="S959" s="11" t="s">
        <v>6901</v>
      </c>
      <c r="T959" s="11" t="s">
        <v>29</v>
      </c>
      <c r="U959" s="12">
        <v>43640</v>
      </c>
      <c r="V959" s="12"/>
      <c r="W959" s="11" t="s">
        <v>6902</v>
      </c>
      <c r="X959" s="11" t="s">
        <v>29</v>
      </c>
      <c r="Y959" s="11" t="s">
        <v>29</v>
      </c>
      <c r="AB959" s="11" t="s">
        <v>895</v>
      </c>
      <c r="AC959" s="11" t="s">
        <v>898</v>
      </c>
      <c r="AD959" s="11" t="s">
        <v>29</v>
      </c>
      <c r="AE959" s="11" t="s">
        <v>5718</v>
      </c>
      <c r="AF959" s="11" t="s">
        <v>5719</v>
      </c>
      <c r="AG959" s="11" t="s">
        <v>6993</v>
      </c>
      <c r="AH959" s="11" t="s">
        <v>6985</v>
      </c>
      <c r="AI959" s="11" t="s">
        <v>6983</v>
      </c>
      <c r="AJ959" s="11" t="s">
        <v>7081</v>
      </c>
      <c r="AK959" s="11" t="s">
        <v>7076</v>
      </c>
      <c r="AL959" s="11" t="s">
        <v>1407</v>
      </c>
      <c r="AM959" s="11" t="s">
        <v>29</v>
      </c>
      <c r="AN959" s="11" t="s">
        <v>6991</v>
      </c>
      <c r="AO959" s="11" t="s">
        <v>7313</v>
      </c>
      <c r="AP959" s="11" t="s">
        <v>29</v>
      </c>
      <c r="AQ959" s="11" t="s">
        <v>7322</v>
      </c>
    </row>
    <row r="960" spans="1:43" ht="45" x14ac:dyDescent="0.25">
      <c r="A960" s="10">
        <v>158</v>
      </c>
      <c r="B960" s="10">
        <v>1821</v>
      </c>
      <c r="C960" s="11" t="s">
        <v>6628</v>
      </c>
      <c r="D960" s="11" t="s">
        <v>94</v>
      </c>
      <c r="E960" s="11" t="s">
        <v>896</v>
      </c>
      <c r="F960" s="11" t="s">
        <v>96</v>
      </c>
      <c r="G960" s="11" t="s">
        <v>27</v>
      </c>
      <c r="H960" s="11" t="s">
        <v>6608</v>
      </c>
      <c r="I960" s="11" t="s">
        <v>97</v>
      </c>
      <c r="J960" s="11" t="s">
        <v>3781</v>
      </c>
      <c r="K960" s="11" t="s">
        <v>897</v>
      </c>
      <c r="L960" s="11" t="s">
        <v>3498</v>
      </c>
      <c r="M960" s="11" t="s">
        <v>7382</v>
      </c>
      <c r="N960" s="11" t="s">
        <v>6194</v>
      </c>
      <c r="O960" s="11" t="s">
        <v>29</v>
      </c>
      <c r="P960" s="11" t="s">
        <v>3996</v>
      </c>
      <c r="Q960" s="11" t="s">
        <v>34</v>
      </c>
      <c r="R960" s="11" t="s">
        <v>3973</v>
      </c>
      <c r="S960" s="11" t="s">
        <v>3974</v>
      </c>
      <c r="T960" s="11" t="s">
        <v>29</v>
      </c>
      <c r="U960" s="12">
        <v>42926</v>
      </c>
      <c r="W960" s="11" t="s">
        <v>3975</v>
      </c>
      <c r="X960" s="11" t="s">
        <v>29</v>
      </c>
      <c r="Y960" s="11" t="s">
        <v>29</v>
      </c>
      <c r="AB960" s="11" t="s">
        <v>895</v>
      </c>
      <c r="AC960" s="11" t="s">
        <v>898</v>
      </c>
      <c r="AD960" s="11" t="s">
        <v>29</v>
      </c>
      <c r="AE960" s="11" t="s">
        <v>5718</v>
      </c>
      <c r="AF960" s="11" t="s">
        <v>5719</v>
      </c>
      <c r="AG960" s="11" t="s">
        <v>6993</v>
      </c>
      <c r="AH960" s="11" t="s">
        <v>6985</v>
      </c>
      <c r="AI960" s="11" t="s">
        <v>6983</v>
      </c>
      <c r="AJ960" s="11" t="s">
        <v>7081</v>
      </c>
      <c r="AK960" s="11" t="s">
        <v>7076</v>
      </c>
      <c r="AL960" s="11" t="s">
        <v>1407</v>
      </c>
      <c r="AM960" s="11" t="s">
        <v>29</v>
      </c>
      <c r="AN960" s="11" t="s">
        <v>6991</v>
      </c>
      <c r="AO960" s="11" t="s">
        <v>7313</v>
      </c>
      <c r="AP960" s="11" t="s">
        <v>29</v>
      </c>
      <c r="AQ960" s="11" t="s">
        <v>7322</v>
      </c>
    </row>
    <row r="961" spans="1:43" ht="45" x14ac:dyDescent="0.25">
      <c r="A961" s="10">
        <v>158</v>
      </c>
      <c r="B961" s="10">
        <v>2004</v>
      </c>
      <c r="C961" s="11" t="s">
        <v>6628</v>
      </c>
      <c r="D961" s="11" t="s">
        <v>94</v>
      </c>
      <c r="E961" s="11" t="s">
        <v>896</v>
      </c>
      <c r="F961" s="11" t="s">
        <v>96</v>
      </c>
      <c r="G961" s="11" t="s">
        <v>27</v>
      </c>
      <c r="H961" s="11" t="s">
        <v>6608</v>
      </c>
      <c r="I961" s="11" t="s">
        <v>97</v>
      </c>
      <c r="J961" s="11" t="s">
        <v>3781</v>
      </c>
      <c r="K961" s="11" t="s">
        <v>897</v>
      </c>
      <c r="L961" s="11" t="s">
        <v>3498</v>
      </c>
      <c r="M961" s="11" t="s">
        <v>7382</v>
      </c>
      <c r="N961" s="11" t="s">
        <v>6194</v>
      </c>
      <c r="O961" s="11" t="s">
        <v>29</v>
      </c>
      <c r="P961" s="11" t="s">
        <v>4929</v>
      </c>
      <c r="Q961" s="11" t="s">
        <v>34</v>
      </c>
      <c r="R961" s="11" t="s">
        <v>4930</v>
      </c>
      <c r="S961" s="11" t="s">
        <v>4931</v>
      </c>
      <c r="T961" s="11" t="s">
        <v>4932</v>
      </c>
      <c r="U961" s="12">
        <v>43332</v>
      </c>
      <c r="W961" s="11" t="s">
        <v>4933</v>
      </c>
      <c r="X961" s="11" t="s">
        <v>29</v>
      </c>
      <c r="Y961" s="11" t="s">
        <v>29</v>
      </c>
      <c r="AB961" s="11" t="s">
        <v>895</v>
      </c>
      <c r="AC961" s="11" t="s">
        <v>898</v>
      </c>
      <c r="AD961" s="11" t="s">
        <v>29</v>
      </c>
      <c r="AE961" s="11" t="s">
        <v>5718</v>
      </c>
      <c r="AF961" s="11" t="s">
        <v>5719</v>
      </c>
      <c r="AG961" s="11" t="s">
        <v>6993</v>
      </c>
      <c r="AH961" s="11" t="s">
        <v>6985</v>
      </c>
      <c r="AI961" s="11" t="s">
        <v>6983</v>
      </c>
      <c r="AJ961" s="11" t="s">
        <v>7081</v>
      </c>
      <c r="AK961" s="11" t="s">
        <v>7076</v>
      </c>
      <c r="AL961" s="11" t="s">
        <v>1407</v>
      </c>
      <c r="AM961" s="11" t="s">
        <v>29</v>
      </c>
      <c r="AN961" s="11" t="s">
        <v>6991</v>
      </c>
      <c r="AO961" s="11" t="s">
        <v>7313</v>
      </c>
      <c r="AP961" s="11" t="s">
        <v>29</v>
      </c>
      <c r="AQ961" s="11" t="s">
        <v>7322</v>
      </c>
    </row>
    <row r="962" spans="1:43" ht="45" x14ac:dyDescent="0.25">
      <c r="A962" s="10">
        <v>158</v>
      </c>
      <c r="B962" s="10">
        <v>2127</v>
      </c>
      <c r="C962" s="11" t="s">
        <v>6628</v>
      </c>
      <c r="D962" s="11" t="s">
        <v>94</v>
      </c>
      <c r="E962" s="11" t="s">
        <v>896</v>
      </c>
      <c r="F962" s="11" t="s">
        <v>96</v>
      </c>
      <c r="G962" s="11" t="s">
        <v>27</v>
      </c>
      <c r="H962" s="11" t="s">
        <v>6608</v>
      </c>
      <c r="I962" s="11" t="s">
        <v>97</v>
      </c>
      <c r="J962" s="11" t="s">
        <v>3781</v>
      </c>
      <c r="K962" s="11" t="s">
        <v>897</v>
      </c>
      <c r="L962" s="11" t="s">
        <v>3498</v>
      </c>
      <c r="M962" s="11" t="s">
        <v>7382</v>
      </c>
      <c r="N962" s="11" t="s">
        <v>6194</v>
      </c>
      <c r="O962" s="11" t="s">
        <v>29</v>
      </c>
      <c r="P962" s="11" t="s">
        <v>5319</v>
      </c>
      <c r="Q962" s="11" t="s">
        <v>83</v>
      </c>
      <c r="R962" s="11" t="s">
        <v>5320</v>
      </c>
      <c r="S962" s="11" t="s">
        <v>452</v>
      </c>
      <c r="T962" s="11" t="s">
        <v>5321</v>
      </c>
      <c r="U962" s="12">
        <v>43388</v>
      </c>
      <c r="W962" s="11" t="s">
        <v>5481</v>
      </c>
      <c r="X962" s="11" t="s">
        <v>29</v>
      </c>
      <c r="Y962" s="11" t="s">
        <v>29</v>
      </c>
      <c r="AB962" s="11" t="s">
        <v>895</v>
      </c>
      <c r="AC962" s="11" t="s">
        <v>898</v>
      </c>
      <c r="AD962" s="11" t="s">
        <v>29</v>
      </c>
      <c r="AE962" s="11" t="s">
        <v>5718</v>
      </c>
      <c r="AF962" s="11" t="s">
        <v>5719</v>
      </c>
      <c r="AG962" s="11" t="s">
        <v>6993</v>
      </c>
      <c r="AH962" s="11" t="s">
        <v>6985</v>
      </c>
      <c r="AI962" s="11" t="s">
        <v>6983</v>
      </c>
      <c r="AJ962" s="11" t="s">
        <v>7081</v>
      </c>
      <c r="AK962" s="11" t="s">
        <v>7076</v>
      </c>
      <c r="AL962" s="11" t="s">
        <v>1407</v>
      </c>
      <c r="AM962" s="11" t="s">
        <v>29</v>
      </c>
      <c r="AN962" s="11" t="s">
        <v>6991</v>
      </c>
      <c r="AO962" s="11" t="s">
        <v>7313</v>
      </c>
      <c r="AP962" s="11" t="s">
        <v>29</v>
      </c>
      <c r="AQ962" s="11" t="s">
        <v>7322</v>
      </c>
    </row>
    <row r="963" spans="1:43" ht="45" x14ac:dyDescent="0.25">
      <c r="A963" s="10">
        <v>158</v>
      </c>
      <c r="B963" s="10">
        <v>1798</v>
      </c>
      <c r="C963" s="11" t="s">
        <v>6628</v>
      </c>
      <c r="D963" s="11" t="s">
        <v>94</v>
      </c>
      <c r="E963" s="11" t="s">
        <v>896</v>
      </c>
      <c r="F963" s="11" t="s">
        <v>96</v>
      </c>
      <c r="G963" s="11" t="s">
        <v>27</v>
      </c>
      <c r="H963" s="11" t="s">
        <v>6608</v>
      </c>
      <c r="I963" s="11" t="s">
        <v>97</v>
      </c>
      <c r="J963" s="11" t="s">
        <v>3781</v>
      </c>
      <c r="K963" s="11" t="s">
        <v>897</v>
      </c>
      <c r="L963" s="11" t="s">
        <v>3498</v>
      </c>
      <c r="M963" s="11" t="s">
        <v>7382</v>
      </c>
      <c r="N963" s="11" t="s">
        <v>6194</v>
      </c>
      <c r="O963" s="11" t="s">
        <v>29</v>
      </c>
      <c r="P963" s="11" t="s">
        <v>3906</v>
      </c>
      <c r="Q963" s="11" t="s">
        <v>83</v>
      </c>
      <c r="R963" s="11" t="s">
        <v>2450</v>
      </c>
      <c r="S963" s="11" t="s">
        <v>3907</v>
      </c>
      <c r="T963" s="11" t="s">
        <v>124</v>
      </c>
      <c r="U963" s="12">
        <v>42885</v>
      </c>
      <c r="W963" s="11" t="s">
        <v>3908</v>
      </c>
      <c r="X963" s="11" t="s">
        <v>29</v>
      </c>
      <c r="Y963" s="11" t="s">
        <v>29</v>
      </c>
      <c r="AB963" s="11" t="s">
        <v>895</v>
      </c>
      <c r="AC963" s="11" t="s">
        <v>898</v>
      </c>
      <c r="AD963" s="11" t="s">
        <v>29</v>
      </c>
      <c r="AE963" s="11" t="s">
        <v>5718</v>
      </c>
      <c r="AF963" s="11" t="s">
        <v>5719</v>
      </c>
      <c r="AG963" s="11" t="s">
        <v>6993</v>
      </c>
      <c r="AH963" s="11" t="s">
        <v>6985</v>
      </c>
      <c r="AI963" s="11" t="s">
        <v>6983</v>
      </c>
      <c r="AJ963" s="11" t="s">
        <v>7081</v>
      </c>
      <c r="AK963" s="11" t="s">
        <v>7076</v>
      </c>
      <c r="AL963" s="11" t="s">
        <v>1407</v>
      </c>
      <c r="AM963" s="11" t="s">
        <v>29</v>
      </c>
      <c r="AN963" s="11" t="s">
        <v>6991</v>
      </c>
      <c r="AO963" s="11" t="s">
        <v>7313</v>
      </c>
      <c r="AP963" s="11" t="s">
        <v>29</v>
      </c>
      <c r="AQ963" s="11" t="s">
        <v>7322</v>
      </c>
    </row>
    <row r="964" spans="1:43" ht="45" x14ac:dyDescent="0.25">
      <c r="A964" s="10">
        <v>158</v>
      </c>
      <c r="B964" s="10">
        <v>1808</v>
      </c>
      <c r="C964" s="11" t="s">
        <v>6628</v>
      </c>
      <c r="D964" s="11" t="s">
        <v>94</v>
      </c>
      <c r="E964" s="11" t="s">
        <v>896</v>
      </c>
      <c r="F964" s="11" t="s">
        <v>96</v>
      </c>
      <c r="G964" s="11" t="s">
        <v>27</v>
      </c>
      <c r="H964" s="11" t="s">
        <v>6608</v>
      </c>
      <c r="I964" s="11" t="s">
        <v>97</v>
      </c>
      <c r="J964" s="11" t="s">
        <v>3781</v>
      </c>
      <c r="K964" s="11" t="s">
        <v>897</v>
      </c>
      <c r="L964" s="11" t="s">
        <v>3498</v>
      </c>
      <c r="M964" s="11" t="s">
        <v>7382</v>
      </c>
      <c r="N964" s="11" t="s">
        <v>6194</v>
      </c>
      <c r="O964" s="11" t="s">
        <v>29</v>
      </c>
      <c r="P964" s="11" t="s">
        <v>3928</v>
      </c>
      <c r="Q964" s="11" t="s">
        <v>83</v>
      </c>
      <c r="R964" s="11" t="s">
        <v>266</v>
      </c>
      <c r="S964" s="11" t="s">
        <v>3929</v>
      </c>
      <c r="T964" s="11" t="s">
        <v>29</v>
      </c>
      <c r="U964" s="12">
        <v>42912</v>
      </c>
      <c r="W964" s="11" t="s">
        <v>3930</v>
      </c>
      <c r="X964" s="11" t="s">
        <v>29</v>
      </c>
      <c r="Y964" s="11" t="s">
        <v>29</v>
      </c>
      <c r="AB964" s="11" t="s">
        <v>895</v>
      </c>
      <c r="AC964" s="11" t="s">
        <v>898</v>
      </c>
      <c r="AD964" s="11" t="s">
        <v>29</v>
      </c>
      <c r="AE964" s="11" t="s">
        <v>5718</v>
      </c>
      <c r="AF964" s="11" t="s">
        <v>5719</v>
      </c>
      <c r="AG964" s="11" t="s">
        <v>6993</v>
      </c>
      <c r="AH964" s="11" t="s">
        <v>6985</v>
      </c>
      <c r="AI964" s="11" t="s">
        <v>6983</v>
      </c>
      <c r="AJ964" s="11" t="s">
        <v>7081</v>
      </c>
      <c r="AK964" s="11" t="s">
        <v>7076</v>
      </c>
      <c r="AL964" s="11" t="s">
        <v>1407</v>
      </c>
      <c r="AM964" s="11" t="s">
        <v>29</v>
      </c>
      <c r="AN964" s="11" t="s">
        <v>6991</v>
      </c>
      <c r="AO964" s="11" t="s">
        <v>7313</v>
      </c>
      <c r="AP964" s="11" t="s">
        <v>29</v>
      </c>
      <c r="AQ964" s="11" t="s">
        <v>7322</v>
      </c>
    </row>
    <row r="965" spans="1:43" ht="45" x14ac:dyDescent="0.25">
      <c r="A965" s="10">
        <v>158</v>
      </c>
      <c r="B965" s="10">
        <v>1778</v>
      </c>
      <c r="C965" s="11" t="s">
        <v>6628</v>
      </c>
      <c r="D965" s="11" t="s">
        <v>94</v>
      </c>
      <c r="E965" s="11" t="s">
        <v>896</v>
      </c>
      <c r="F965" s="11" t="s">
        <v>96</v>
      </c>
      <c r="G965" s="11" t="s">
        <v>27</v>
      </c>
      <c r="H965" s="11" t="s">
        <v>6608</v>
      </c>
      <c r="I965" s="11" t="s">
        <v>97</v>
      </c>
      <c r="J965" s="11" t="s">
        <v>3781</v>
      </c>
      <c r="K965" s="11" t="s">
        <v>897</v>
      </c>
      <c r="L965" s="11" t="s">
        <v>3498</v>
      </c>
      <c r="M965" s="11" t="s">
        <v>7382</v>
      </c>
      <c r="N965" s="11" t="s">
        <v>6194</v>
      </c>
      <c r="O965" s="11" t="s">
        <v>29</v>
      </c>
      <c r="P965" s="11" t="s">
        <v>3813</v>
      </c>
      <c r="Q965" s="11" t="s">
        <v>5561</v>
      </c>
      <c r="R965" s="11" t="s">
        <v>3814</v>
      </c>
      <c r="S965" s="11" t="s">
        <v>452</v>
      </c>
      <c r="T965" s="11" t="s">
        <v>29</v>
      </c>
      <c r="U965" s="12">
        <v>42800</v>
      </c>
      <c r="W965" s="11" t="s">
        <v>3815</v>
      </c>
      <c r="X965" s="11" t="s">
        <v>29</v>
      </c>
      <c r="Y965" s="11" t="s">
        <v>29</v>
      </c>
      <c r="AB965" s="11" t="s">
        <v>895</v>
      </c>
      <c r="AC965" s="11" t="s">
        <v>898</v>
      </c>
      <c r="AD965" s="11" t="s">
        <v>29</v>
      </c>
      <c r="AE965" s="11" t="s">
        <v>5718</v>
      </c>
      <c r="AF965" s="11" t="s">
        <v>5719</v>
      </c>
      <c r="AG965" s="11" t="s">
        <v>6993</v>
      </c>
      <c r="AH965" s="11" t="s">
        <v>6985</v>
      </c>
      <c r="AI965" s="11" t="s">
        <v>6983</v>
      </c>
      <c r="AJ965" s="11" t="s">
        <v>7081</v>
      </c>
      <c r="AK965" s="11" t="s">
        <v>7076</v>
      </c>
      <c r="AL965" s="11" t="s">
        <v>1407</v>
      </c>
      <c r="AM965" s="11" t="s">
        <v>29</v>
      </c>
      <c r="AN965" s="11" t="s">
        <v>6991</v>
      </c>
      <c r="AO965" s="11" t="s">
        <v>7313</v>
      </c>
      <c r="AP965" s="11" t="s">
        <v>29</v>
      </c>
      <c r="AQ965" s="11" t="s">
        <v>7322</v>
      </c>
    </row>
    <row r="966" spans="1:43" ht="45" x14ac:dyDescent="0.25">
      <c r="A966" s="10">
        <v>158</v>
      </c>
      <c r="B966" s="10">
        <v>2021</v>
      </c>
      <c r="C966" s="11" t="s">
        <v>6628</v>
      </c>
      <c r="D966" s="11" t="s">
        <v>94</v>
      </c>
      <c r="E966" s="11" t="s">
        <v>896</v>
      </c>
      <c r="F966" s="11" t="s">
        <v>96</v>
      </c>
      <c r="G966" s="11" t="s">
        <v>27</v>
      </c>
      <c r="H966" s="11" t="s">
        <v>6608</v>
      </c>
      <c r="I966" s="11" t="s">
        <v>97</v>
      </c>
      <c r="J966" s="11" t="s">
        <v>3781</v>
      </c>
      <c r="K966" s="11" t="s">
        <v>897</v>
      </c>
      <c r="L966" s="11" t="s">
        <v>3498</v>
      </c>
      <c r="M966" s="11" t="s">
        <v>7382</v>
      </c>
      <c r="N966" s="11" t="s">
        <v>6194</v>
      </c>
      <c r="O966" s="11" t="s">
        <v>29</v>
      </c>
      <c r="P966" s="11" t="s">
        <v>4998</v>
      </c>
      <c r="Q966" s="11" t="s">
        <v>83</v>
      </c>
      <c r="R966" s="11" t="s">
        <v>826</v>
      </c>
      <c r="S966" s="11" t="s">
        <v>4999</v>
      </c>
      <c r="T966" s="11" t="s">
        <v>826</v>
      </c>
      <c r="U966" s="12">
        <v>43318</v>
      </c>
      <c r="W966" s="11" t="s">
        <v>5000</v>
      </c>
      <c r="X966" s="11" t="s">
        <v>29</v>
      </c>
      <c r="Y966" s="11" t="s">
        <v>29</v>
      </c>
      <c r="AB966" s="11" t="s">
        <v>895</v>
      </c>
      <c r="AC966" s="11" t="s">
        <v>898</v>
      </c>
      <c r="AD966" s="11" t="s">
        <v>29</v>
      </c>
      <c r="AE966" s="11" t="s">
        <v>5718</v>
      </c>
      <c r="AF966" s="11" t="s">
        <v>5719</v>
      </c>
      <c r="AG966" s="11" t="s">
        <v>6993</v>
      </c>
      <c r="AH966" s="11" t="s">
        <v>6985</v>
      </c>
      <c r="AI966" s="11" t="s">
        <v>6983</v>
      </c>
      <c r="AJ966" s="11" t="s">
        <v>7081</v>
      </c>
      <c r="AK966" s="11" t="s">
        <v>7076</v>
      </c>
      <c r="AL966" s="11" t="s">
        <v>1407</v>
      </c>
      <c r="AM966" s="11" t="s">
        <v>29</v>
      </c>
      <c r="AN966" s="11" t="s">
        <v>6991</v>
      </c>
      <c r="AO966" s="11" t="s">
        <v>7313</v>
      </c>
      <c r="AP966" s="11" t="s">
        <v>29</v>
      </c>
      <c r="AQ966" s="11" t="s">
        <v>7322</v>
      </c>
    </row>
    <row r="967" spans="1:43" ht="45" x14ac:dyDescent="0.25">
      <c r="A967" s="10">
        <v>158</v>
      </c>
      <c r="B967" s="10">
        <v>2161</v>
      </c>
      <c r="C967" s="11" t="s">
        <v>6628</v>
      </c>
      <c r="D967" s="11" t="s">
        <v>94</v>
      </c>
      <c r="E967" s="11" t="s">
        <v>896</v>
      </c>
      <c r="F967" s="11" t="s">
        <v>96</v>
      </c>
      <c r="G967" s="11" t="s">
        <v>27</v>
      </c>
      <c r="H967" s="11" t="s">
        <v>6608</v>
      </c>
      <c r="I967" s="11" t="s">
        <v>97</v>
      </c>
      <c r="J967" s="11" t="s">
        <v>3781</v>
      </c>
      <c r="K967" s="11" t="s">
        <v>897</v>
      </c>
      <c r="L967" s="11" t="s">
        <v>3498</v>
      </c>
      <c r="M967" s="11" t="s">
        <v>7382</v>
      </c>
      <c r="N967" s="11" t="s">
        <v>6194</v>
      </c>
      <c r="O967" s="11" t="s">
        <v>29</v>
      </c>
      <c r="P967" s="11" t="s">
        <v>6216</v>
      </c>
      <c r="Q967" s="11" t="s">
        <v>34</v>
      </c>
      <c r="R967" s="11" t="s">
        <v>2363</v>
      </c>
      <c r="S967" s="11" t="s">
        <v>6217</v>
      </c>
      <c r="T967" s="11" t="s">
        <v>375</v>
      </c>
      <c r="U967" s="12">
        <v>43466</v>
      </c>
      <c r="W967" s="11" t="s">
        <v>6218</v>
      </c>
      <c r="X967" s="11" t="s">
        <v>29</v>
      </c>
      <c r="Y967" s="11" t="s">
        <v>29</v>
      </c>
      <c r="AB967" s="11" t="s">
        <v>895</v>
      </c>
      <c r="AC967" s="11" t="s">
        <v>898</v>
      </c>
      <c r="AD967" s="11" t="s">
        <v>29</v>
      </c>
      <c r="AE967" s="11" t="s">
        <v>5718</v>
      </c>
      <c r="AF967" s="11" t="s">
        <v>5719</v>
      </c>
      <c r="AG967" s="11" t="s">
        <v>6993</v>
      </c>
      <c r="AH967" s="11" t="s">
        <v>6985</v>
      </c>
      <c r="AI967" s="11" t="s">
        <v>6983</v>
      </c>
      <c r="AJ967" s="11" t="s">
        <v>7081</v>
      </c>
      <c r="AK967" s="11" t="s">
        <v>7076</v>
      </c>
      <c r="AL967" s="11" t="s">
        <v>1407</v>
      </c>
      <c r="AM967" s="11" t="s">
        <v>29</v>
      </c>
      <c r="AN967" s="11" t="s">
        <v>6991</v>
      </c>
      <c r="AO967" s="11" t="s">
        <v>7313</v>
      </c>
      <c r="AP967" s="11" t="s">
        <v>29</v>
      </c>
      <c r="AQ967" s="11" t="s">
        <v>7322</v>
      </c>
    </row>
    <row r="968" spans="1:43" ht="45" x14ac:dyDescent="0.25">
      <c r="A968" s="10">
        <v>158</v>
      </c>
      <c r="B968" s="10">
        <v>2233</v>
      </c>
      <c r="C968" s="11" t="s">
        <v>6628</v>
      </c>
      <c r="D968" s="11" t="s">
        <v>94</v>
      </c>
      <c r="E968" s="11" t="s">
        <v>896</v>
      </c>
      <c r="F968" s="11" t="s">
        <v>96</v>
      </c>
      <c r="G968" s="11" t="s">
        <v>27</v>
      </c>
      <c r="H968" s="11" t="s">
        <v>6608</v>
      </c>
      <c r="I968" s="11" t="s">
        <v>97</v>
      </c>
      <c r="J968" s="11" t="s">
        <v>3781</v>
      </c>
      <c r="K968" s="11" t="s">
        <v>897</v>
      </c>
      <c r="L968" s="11" t="s">
        <v>3498</v>
      </c>
      <c r="M968" s="11" t="s">
        <v>7382</v>
      </c>
      <c r="N968" s="11" t="s">
        <v>6194</v>
      </c>
      <c r="O968" s="11" t="s">
        <v>29</v>
      </c>
      <c r="P968" s="11" t="s">
        <v>6908</v>
      </c>
      <c r="Q968" s="11" t="s">
        <v>83</v>
      </c>
      <c r="R968" s="11" t="s">
        <v>1518</v>
      </c>
      <c r="S968" s="11" t="s">
        <v>6909</v>
      </c>
      <c r="T968" s="11" t="s">
        <v>642</v>
      </c>
      <c r="U968" s="12">
        <v>43584</v>
      </c>
      <c r="W968" s="11" t="s">
        <v>6910</v>
      </c>
      <c r="X968" s="11" t="s">
        <v>29</v>
      </c>
      <c r="Y968" s="11" t="s">
        <v>29</v>
      </c>
      <c r="AB968" s="11" t="s">
        <v>895</v>
      </c>
      <c r="AC968" s="11" t="s">
        <v>898</v>
      </c>
      <c r="AD968" s="11" t="s">
        <v>29</v>
      </c>
      <c r="AE968" s="11" t="s">
        <v>5718</v>
      </c>
      <c r="AF968" s="11" t="s">
        <v>5719</v>
      </c>
      <c r="AG968" s="11" t="s">
        <v>6993</v>
      </c>
      <c r="AH968" s="11" t="s">
        <v>6985</v>
      </c>
      <c r="AI968" s="11" t="s">
        <v>6983</v>
      </c>
      <c r="AJ968" s="11" t="s">
        <v>7081</v>
      </c>
      <c r="AK968" s="11" t="s">
        <v>7076</v>
      </c>
      <c r="AL968" s="11" t="s">
        <v>1407</v>
      </c>
      <c r="AM968" s="11" t="s">
        <v>29</v>
      </c>
      <c r="AN968" s="11" t="s">
        <v>6991</v>
      </c>
      <c r="AO968" s="11" t="s">
        <v>7313</v>
      </c>
      <c r="AP968" s="11" t="s">
        <v>29</v>
      </c>
      <c r="AQ968" s="11" t="s">
        <v>7322</v>
      </c>
    </row>
    <row r="969" spans="1:43" ht="45" x14ac:dyDescent="0.25">
      <c r="A969" s="10">
        <v>158</v>
      </c>
      <c r="B969" s="10">
        <v>2234</v>
      </c>
      <c r="C969" s="11" t="s">
        <v>6628</v>
      </c>
      <c r="D969" s="11" t="s">
        <v>94</v>
      </c>
      <c r="E969" s="11" t="s">
        <v>896</v>
      </c>
      <c r="F969" s="11" t="s">
        <v>96</v>
      </c>
      <c r="G969" s="11" t="s">
        <v>27</v>
      </c>
      <c r="H969" s="11" t="s">
        <v>6608</v>
      </c>
      <c r="I969" s="11" t="s">
        <v>97</v>
      </c>
      <c r="J969" s="11" t="s">
        <v>3781</v>
      </c>
      <c r="K969" s="11" t="s">
        <v>897</v>
      </c>
      <c r="L969" s="11" t="s">
        <v>3498</v>
      </c>
      <c r="M969" s="11" t="s">
        <v>7382</v>
      </c>
      <c r="N969" s="11" t="s">
        <v>6194</v>
      </c>
      <c r="O969" s="11" t="s">
        <v>29</v>
      </c>
      <c r="P969" s="11" t="s">
        <v>6911</v>
      </c>
      <c r="Q969" s="11" t="s">
        <v>5561</v>
      </c>
      <c r="R969" s="11" t="s">
        <v>1323</v>
      </c>
      <c r="S969" s="11" t="s">
        <v>6912</v>
      </c>
      <c r="T969" s="11" t="s">
        <v>6913</v>
      </c>
      <c r="U969" s="12">
        <v>43584</v>
      </c>
      <c r="W969" s="11" t="s">
        <v>6914</v>
      </c>
      <c r="X969" s="11" t="s">
        <v>29</v>
      </c>
      <c r="Y969" s="11" t="s">
        <v>29</v>
      </c>
      <c r="AB969" s="11" t="s">
        <v>895</v>
      </c>
      <c r="AC969" s="11" t="s">
        <v>898</v>
      </c>
      <c r="AD969" s="11" t="s">
        <v>29</v>
      </c>
      <c r="AE969" s="11" t="s">
        <v>5718</v>
      </c>
      <c r="AF969" s="11" t="s">
        <v>5719</v>
      </c>
      <c r="AG969" s="11" t="s">
        <v>6993</v>
      </c>
      <c r="AH969" s="11" t="s">
        <v>6985</v>
      </c>
      <c r="AI969" s="11" t="s">
        <v>6983</v>
      </c>
      <c r="AJ969" s="11" t="s">
        <v>7081</v>
      </c>
      <c r="AK969" s="11" t="s">
        <v>7076</v>
      </c>
      <c r="AL969" s="11" t="s">
        <v>1407</v>
      </c>
      <c r="AM969" s="11" t="s">
        <v>29</v>
      </c>
      <c r="AN969" s="11" t="s">
        <v>6991</v>
      </c>
      <c r="AO969" s="11" t="s">
        <v>7313</v>
      </c>
      <c r="AP969" s="11" t="s">
        <v>29</v>
      </c>
      <c r="AQ969" s="11" t="s">
        <v>7322</v>
      </c>
    </row>
    <row r="970" spans="1:43" ht="45" x14ac:dyDescent="0.25">
      <c r="A970" s="10">
        <v>158</v>
      </c>
      <c r="B970" s="10">
        <v>2231</v>
      </c>
      <c r="C970" s="11" t="s">
        <v>6628</v>
      </c>
      <c r="D970" s="11" t="s">
        <v>94</v>
      </c>
      <c r="E970" s="11" t="s">
        <v>896</v>
      </c>
      <c r="F970" s="11" t="s">
        <v>96</v>
      </c>
      <c r="G970" s="11" t="s">
        <v>27</v>
      </c>
      <c r="H970" s="11" t="s">
        <v>6608</v>
      </c>
      <c r="I970" s="11" t="s">
        <v>97</v>
      </c>
      <c r="J970" s="11" t="s">
        <v>3781</v>
      </c>
      <c r="K970" s="11" t="s">
        <v>897</v>
      </c>
      <c r="L970" s="11" t="s">
        <v>3498</v>
      </c>
      <c r="M970" s="11" t="s">
        <v>7382</v>
      </c>
      <c r="N970" s="11" t="s">
        <v>6194</v>
      </c>
      <c r="O970" s="11" t="s">
        <v>29</v>
      </c>
      <c r="P970" s="11" t="s">
        <v>6899</v>
      </c>
      <c r="Q970" s="11" t="s">
        <v>34</v>
      </c>
      <c r="R970" s="11" t="s">
        <v>6900</v>
      </c>
      <c r="S970" s="11" t="s">
        <v>6901</v>
      </c>
      <c r="T970" s="11" t="s">
        <v>1407</v>
      </c>
      <c r="U970" s="12">
        <v>43584</v>
      </c>
      <c r="W970" s="11" t="s">
        <v>6902</v>
      </c>
      <c r="X970" s="11" t="s">
        <v>29</v>
      </c>
      <c r="Y970" s="11" t="s">
        <v>29</v>
      </c>
      <c r="AB970" s="11" t="s">
        <v>895</v>
      </c>
      <c r="AC970" s="11" t="s">
        <v>898</v>
      </c>
      <c r="AD970" s="11" t="s">
        <v>29</v>
      </c>
      <c r="AE970" s="11" t="s">
        <v>5718</v>
      </c>
      <c r="AF970" s="11" t="s">
        <v>5719</v>
      </c>
      <c r="AG970" s="11" t="s">
        <v>6993</v>
      </c>
      <c r="AH970" s="11" t="s">
        <v>6985</v>
      </c>
      <c r="AI970" s="11" t="s">
        <v>6983</v>
      </c>
      <c r="AJ970" s="11" t="s">
        <v>7081</v>
      </c>
      <c r="AK970" s="11" t="s">
        <v>7076</v>
      </c>
      <c r="AL970" s="11" t="s">
        <v>1407</v>
      </c>
      <c r="AM970" s="11" t="s">
        <v>29</v>
      </c>
      <c r="AN970" s="11" t="s">
        <v>6991</v>
      </c>
      <c r="AO970" s="11" t="s">
        <v>7313</v>
      </c>
      <c r="AP970" s="11" t="s">
        <v>29</v>
      </c>
      <c r="AQ970" s="11" t="s">
        <v>7322</v>
      </c>
    </row>
    <row r="971" spans="1:43" ht="45" x14ac:dyDescent="0.25">
      <c r="A971" s="10">
        <v>158</v>
      </c>
      <c r="B971" s="10">
        <v>1989</v>
      </c>
      <c r="C971" s="11" t="s">
        <v>6628</v>
      </c>
      <c r="D971" s="11" t="s">
        <v>94</v>
      </c>
      <c r="E971" s="11" t="s">
        <v>896</v>
      </c>
      <c r="F971" s="11" t="s">
        <v>96</v>
      </c>
      <c r="G971" s="11" t="s">
        <v>27</v>
      </c>
      <c r="H971" s="11" t="s">
        <v>6608</v>
      </c>
      <c r="I971" s="11" t="s">
        <v>97</v>
      </c>
      <c r="J971" s="11" t="s">
        <v>3781</v>
      </c>
      <c r="K971" s="11" t="s">
        <v>897</v>
      </c>
      <c r="L971" s="11" t="s">
        <v>3498</v>
      </c>
      <c r="M971" s="11" t="s">
        <v>7382</v>
      </c>
      <c r="N971" s="11" t="s">
        <v>6194</v>
      </c>
      <c r="O971" s="11" t="s">
        <v>29</v>
      </c>
      <c r="P971" s="11" t="s">
        <v>4796</v>
      </c>
      <c r="Q971" s="11" t="s">
        <v>122</v>
      </c>
      <c r="R971" s="11" t="s">
        <v>266</v>
      </c>
      <c r="S971" s="11" t="s">
        <v>4797</v>
      </c>
      <c r="T971" s="11" t="s">
        <v>184</v>
      </c>
      <c r="U971" s="12">
        <v>43304</v>
      </c>
      <c r="W971" s="11" t="s">
        <v>4798</v>
      </c>
      <c r="X971" s="11" t="s">
        <v>29</v>
      </c>
      <c r="Y971" s="11" t="s">
        <v>29</v>
      </c>
      <c r="AB971" s="11" t="s">
        <v>895</v>
      </c>
      <c r="AC971" s="11" t="s">
        <v>898</v>
      </c>
      <c r="AD971" s="11" t="s">
        <v>29</v>
      </c>
      <c r="AE971" s="11" t="s">
        <v>5718</v>
      </c>
      <c r="AF971" s="11" t="s">
        <v>5719</v>
      </c>
      <c r="AG971" s="11" t="s">
        <v>6993</v>
      </c>
      <c r="AH971" s="11" t="s">
        <v>6985</v>
      </c>
      <c r="AI971" s="11" t="s">
        <v>6983</v>
      </c>
      <c r="AJ971" s="11" t="s">
        <v>7081</v>
      </c>
      <c r="AK971" s="11" t="s">
        <v>7076</v>
      </c>
      <c r="AL971" s="11" t="s">
        <v>1407</v>
      </c>
      <c r="AM971" s="11" t="s">
        <v>29</v>
      </c>
      <c r="AN971" s="11" t="s">
        <v>6991</v>
      </c>
      <c r="AO971" s="11" t="s">
        <v>7313</v>
      </c>
      <c r="AP971" s="11" t="s">
        <v>29</v>
      </c>
      <c r="AQ971" s="11" t="s">
        <v>7322</v>
      </c>
    </row>
    <row r="972" spans="1:43" ht="45" x14ac:dyDescent="0.25">
      <c r="A972" s="10">
        <v>158</v>
      </c>
      <c r="B972" s="10">
        <v>2229</v>
      </c>
      <c r="C972" s="11" t="s">
        <v>6628</v>
      </c>
      <c r="D972" s="11" t="s">
        <v>94</v>
      </c>
      <c r="E972" s="11" t="s">
        <v>896</v>
      </c>
      <c r="F972" s="11" t="s">
        <v>96</v>
      </c>
      <c r="G972" s="11" t="s">
        <v>27</v>
      </c>
      <c r="H972" s="11" t="s">
        <v>6608</v>
      </c>
      <c r="I972" s="11" t="s">
        <v>97</v>
      </c>
      <c r="J972" s="11" t="s">
        <v>3781</v>
      </c>
      <c r="K972" s="11" t="s">
        <v>897</v>
      </c>
      <c r="L972" s="11" t="s">
        <v>3498</v>
      </c>
      <c r="M972" s="11" t="s">
        <v>7382</v>
      </c>
      <c r="N972" s="11" t="s">
        <v>6194</v>
      </c>
      <c r="O972" s="11" t="s">
        <v>29</v>
      </c>
      <c r="P972" s="11" t="s">
        <v>6892</v>
      </c>
      <c r="Q972" s="11" t="s">
        <v>34</v>
      </c>
      <c r="R972" s="11" t="s">
        <v>2290</v>
      </c>
      <c r="S972" s="11" t="s">
        <v>6893</v>
      </c>
      <c r="T972" s="11" t="s">
        <v>1216</v>
      </c>
      <c r="U972" s="12">
        <v>43570</v>
      </c>
      <c r="W972" s="11" t="s">
        <v>6894</v>
      </c>
      <c r="X972" s="11" t="s">
        <v>29</v>
      </c>
      <c r="Y972" s="11" t="s">
        <v>29</v>
      </c>
      <c r="AB972" s="11" t="s">
        <v>895</v>
      </c>
      <c r="AC972" s="11" t="s">
        <v>898</v>
      </c>
      <c r="AD972" s="11" t="s">
        <v>29</v>
      </c>
      <c r="AE972" s="11" t="s">
        <v>5718</v>
      </c>
      <c r="AF972" s="11" t="s">
        <v>5719</v>
      </c>
      <c r="AG972" s="11" t="s">
        <v>6993</v>
      </c>
      <c r="AH972" s="11" t="s">
        <v>6985</v>
      </c>
      <c r="AI972" s="11" t="s">
        <v>6983</v>
      </c>
      <c r="AJ972" s="11" t="s">
        <v>7081</v>
      </c>
      <c r="AK972" s="11" t="s">
        <v>7076</v>
      </c>
      <c r="AL972" s="11" t="s">
        <v>1407</v>
      </c>
      <c r="AM972" s="11" t="s">
        <v>29</v>
      </c>
      <c r="AN972" s="11" t="s">
        <v>6991</v>
      </c>
      <c r="AO972" s="11" t="s">
        <v>7313</v>
      </c>
      <c r="AP972" s="11" t="s">
        <v>29</v>
      </c>
      <c r="AQ972" s="11" t="s">
        <v>7322</v>
      </c>
    </row>
    <row r="973" spans="1:43" ht="45" x14ac:dyDescent="0.25">
      <c r="A973" s="10">
        <v>158</v>
      </c>
      <c r="B973" s="10">
        <v>2228</v>
      </c>
      <c r="C973" s="11" t="s">
        <v>6628</v>
      </c>
      <c r="D973" s="11" t="s">
        <v>94</v>
      </c>
      <c r="E973" s="11" t="s">
        <v>896</v>
      </c>
      <c r="F973" s="11" t="s">
        <v>96</v>
      </c>
      <c r="G973" s="11" t="s">
        <v>27</v>
      </c>
      <c r="H973" s="11" t="s">
        <v>6608</v>
      </c>
      <c r="I973" s="11" t="s">
        <v>97</v>
      </c>
      <c r="J973" s="11" t="s">
        <v>3781</v>
      </c>
      <c r="K973" s="11" t="s">
        <v>897</v>
      </c>
      <c r="L973" s="11" t="s">
        <v>3498</v>
      </c>
      <c r="M973" s="11" t="s">
        <v>7382</v>
      </c>
      <c r="N973" s="11" t="s">
        <v>6194</v>
      </c>
      <c r="O973" s="11" t="s">
        <v>29</v>
      </c>
      <c r="P973" s="11" t="s">
        <v>6889</v>
      </c>
      <c r="Q973" s="11" t="s">
        <v>34</v>
      </c>
      <c r="R973" s="11" t="s">
        <v>2181</v>
      </c>
      <c r="S973" s="11" t="s">
        <v>1278</v>
      </c>
      <c r="T973" s="11" t="s">
        <v>6890</v>
      </c>
      <c r="U973" s="12">
        <v>43556</v>
      </c>
      <c r="W973" s="11" t="s">
        <v>6891</v>
      </c>
      <c r="X973" s="11" t="s">
        <v>29</v>
      </c>
      <c r="Y973" s="11" t="s">
        <v>29</v>
      </c>
      <c r="AB973" s="11" t="s">
        <v>895</v>
      </c>
      <c r="AC973" s="11" t="s">
        <v>898</v>
      </c>
      <c r="AD973" s="11" t="s">
        <v>29</v>
      </c>
      <c r="AE973" s="11" t="s">
        <v>5718</v>
      </c>
      <c r="AF973" s="11" t="s">
        <v>5719</v>
      </c>
      <c r="AG973" s="11" t="s">
        <v>6993</v>
      </c>
      <c r="AH973" s="11" t="s">
        <v>6985</v>
      </c>
      <c r="AI973" s="11" t="s">
        <v>6983</v>
      </c>
      <c r="AJ973" s="11" t="s">
        <v>7081</v>
      </c>
      <c r="AK973" s="11" t="s">
        <v>7076</v>
      </c>
      <c r="AL973" s="11" t="s">
        <v>1407</v>
      </c>
      <c r="AM973" s="11" t="s">
        <v>29</v>
      </c>
      <c r="AN973" s="11" t="s">
        <v>6991</v>
      </c>
      <c r="AO973" s="11" t="s">
        <v>7313</v>
      </c>
      <c r="AP973" s="11" t="s">
        <v>29</v>
      </c>
      <c r="AQ973" s="11" t="s">
        <v>7322</v>
      </c>
    </row>
    <row r="974" spans="1:43" ht="45" x14ac:dyDescent="0.25">
      <c r="A974" s="10">
        <v>158</v>
      </c>
      <c r="B974" s="10">
        <v>2130</v>
      </c>
      <c r="C974" s="11" t="s">
        <v>6628</v>
      </c>
      <c r="D974" s="11" t="s">
        <v>94</v>
      </c>
      <c r="E974" s="11" t="s">
        <v>896</v>
      </c>
      <c r="F974" s="11" t="s">
        <v>96</v>
      </c>
      <c r="G974" s="11" t="s">
        <v>27</v>
      </c>
      <c r="H974" s="11" t="s">
        <v>6608</v>
      </c>
      <c r="I974" s="11" t="s">
        <v>97</v>
      </c>
      <c r="J974" s="11" t="s">
        <v>3781</v>
      </c>
      <c r="K974" s="11" t="s">
        <v>897</v>
      </c>
      <c r="L974" s="11" t="s">
        <v>3498</v>
      </c>
      <c r="M974" s="11" t="s">
        <v>7382</v>
      </c>
      <c r="N974" s="11" t="s">
        <v>6194</v>
      </c>
      <c r="O974" s="11" t="s">
        <v>29</v>
      </c>
      <c r="P974" s="11" t="s">
        <v>5055</v>
      </c>
      <c r="Q974" s="11" t="s">
        <v>34</v>
      </c>
      <c r="R974" s="11" t="s">
        <v>5056</v>
      </c>
      <c r="S974" s="11" t="s">
        <v>5057</v>
      </c>
      <c r="T974" s="11" t="s">
        <v>5058</v>
      </c>
      <c r="U974" s="12">
        <v>43384</v>
      </c>
      <c r="W974" s="11" t="s">
        <v>5525</v>
      </c>
      <c r="X974" s="11" t="s">
        <v>29</v>
      </c>
      <c r="Y974" s="11" t="s">
        <v>29</v>
      </c>
      <c r="AB974" s="11" t="s">
        <v>895</v>
      </c>
      <c r="AC974" s="11" t="s">
        <v>898</v>
      </c>
      <c r="AD974" s="11" t="s">
        <v>29</v>
      </c>
      <c r="AE974" s="11" t="s">
        <v>5718</v>
      </c>
      <c r="AF974" s="11" t="s">
        <v>5719</v>
      </c>
      <c r="AG974" s="11" t="s">
        <v>6993</v>
      </c>
      <c r="AH974" s="11" t="s">
        <v>6985</v>
      </c>
      <c r="AI974" s="11" t="s">
        <v>6983</v>
      </c>
      <c r="AJ974" s="11" t="s">
        <v>7081</v>
      </c>
      <c r="AK974" s="11" t="s">
        <v>7076</v>
      </c>
      <c r="AL974" s="11" t="s">
        <v>1407</v>
      </c>
      <c r="AM974" s="11" t="s">
        <v>29</v>
      </c>
      <c r="AN974" s="11" t="s">
        <v>6991</v>
      </c>
      <c r="AO974" s="11" t="s">
        <v>7313</v>
      </c>
      <c r="AP974" s="11" t="s">
        <v>29</v>
      </c>
      <c r="AQ974" s="11" t="s">
        <v>7322</v>
      </c>
    </row>
    <row r="975" spans="1:43" ht="45" x14ac:dyDescent="0.25">
      <c r="A975" s="10">
        <v>158</v>
      </c>
      <c r="B975" s="10">
        <v>2296</v>
      </c>
      <c r="C975" s="11" t="s">
        <v>6628</v>
      </c>
      <c r="D975" s="11" t="s">
        <v>94</v>
      </c>
      <c r="E975" s="11" t="s">
        <v>896</v>
      </c>
      <c r="F975" s="11" t="s">
        <v>96</v>
      </c>
      <c r="G975" s="11" t="s">
        <v>27</v>
      </c>
      <c r="H975" s="11" t="s">
        <v>6608</v>
      </c>
      <c r="I975" s="11" t="s">
        <v>97</v>
      </c>
      <c r="J975" s="11" t="s">
        <v>3781</v>
      </c>
      <c r="K975" s="11" t="s">
        <v>897</v>
      </c>
      <c r="L975" s="11" t="s">
        <v>3498</v>
      </c>
      <c r="M975" s="11" t="s">
        <v>7382</v>
      </c>
      <c r="N975" s="11" t="s">
        <v>6194</v>
      </c>
      <c r="O975" s="11" t="s">
        <v>29</v>
      </c>
      <c r="P975" s="11" t="s">
        <v>7628</v>
      </c>
      <c r="Q975" s="11" t="s">
        <v>5561</v>
      </c>
      <c r="R975" s="11" t="s">
        <v>7629</v>
      </c>
      <c r="S975" s="11" t="s">
        <v>7630</v>
      </c>
      <c r="T975" s="11" t="s">
        <v>1331</v>
      </c>
      <c r="U975" s="12">
        <v>43668</v>
      </c>
      <c r="W975" s="11" t="s">
        <v>7695</v>
      </c>
      <c r="X975" s="11" t="s">
        <v>29</v>
      </c>
      <c r="Y975" s="11" t="s">
        <v>29</v>
      </c>
      <c r="AB975" s="11" t="s">
        <v>895</v>
      </c>
      <c r="AC975" s="11" t="s">
        <v>898</v>
      </c>
      <c r="AD975" s="11" t="s">
        <v>29</v>
      </c>
      <c r="AE975" s="11" t="s">
        <v>5718</v>
      </c>
      <c r="AF975" s="11" t="s">
        <v>5719</v>
      </c>
      <c r="AG975" s="11" t="s">
        <v>6993</v>
      </c>
      <c r="AH975" s="11" t="s">
        <v>6985</v>
      </c>
      <c r="AI975" s="11" t="s">
        <v>6983</v>
      </c>
      <c r="AJ975" s="11" t="s">
        <v>7081</v>
      </c>
      <c r="AK975" s="11" t="s">
        <v>7076</v>
      </c>
      <c r="AL975" s="11" t="s">
        <v>1407</v>
      </c>
      <c r="AM975" s="11" t="s">
        <v>29</v>
      </c>
      <c r="AN975" s="11" t="s">
        <v>6991</v>
      </c>
      <c r="AO975" s="11" t="s">
        <v>7313</v>
      </c>
      <c r="AP975" s="11" t="s">
        <v>29</v>
      </c>
      <c r="AQ975" s="11" t="s">
        <v>7322</v>
      </c>
    </row>
    <row r="976" spans="1:43" ht="45" x14ac:dyDescent="0.25">
      <c r="A976" s="10">
        <v>158</v>
      </c>
      <c r="B976" s="10">
        <v>1956</v>
      </c>
      <c r="C976" s="11" t="s">
        <v>6628</v>
      </c>
      <c r="D976" s="11" t="s">
        <v>94</v>
      </c>
      <c r="E976" s="11" t="s">
        <v>896</v>
      </c>
      <c r="F976" s="11" t="s">
        <v>96</v>
      </c>
      <c r="G976" s="11" t="s">
        <v>27</v>
      </c>
      <c r="H976" s="11" t="s">
        <v>6608</v>
      </c>
      <c r="I976" s="11" t="s">
        <v>97</v>
      </c>
      <c r="J976" s="11" t="s">
        <v>3781</v>
      </c>
      <c r="K976" s="11" t="s">
        <v>897</v>
      </c>
      <c r="L976" s="11" t="s">
        <v>3498</v>
      </c>
      <c r="M976" s="11" t="s">
        <v>7382</v>
      </c>
      <c r="N976" s="11" t="s">
        <v>6194</v>
      </c>
      <c r="O976" s="11" t="s">
        <v>29</v>
      </c>
      <c r="P976" s="11" t="s">
        <v>4599</v>
      </c>
      <c r="Q976" s="11" t="s">
        <v>5561</v>
      </c>
      <c r="R976" s="11" t="s">
        <v>1334</v>
      </c>
      <c r="S976" s="11" t="s">
        <v>4600</v>
      </c>
      <c r="T976" s="11" t="s">
        <v>29</v>
      </c>
      <c r="U976" s="12">
        <v>43206</v>
      </c>
      <c r="W976" s="11" t="s">
        <v>4601</v>
      </c>
      <c r="X976" s="11" t="s">
        <v>29</v>
      </c>
      <c r="Y976" s="11" t="s">
        <v>29</v>
      </c>
      <c r="AB976" s="11" t="s">
        <v>895</v>
      </c>
      <c r="AC976" s="11" t="s">
        <v>898</v>
      </c>
      <c r="AD976" s="11" t="s">
        <v>29</v>
      </c>
      <c r="AE976" s="11" t="s">
        <v>5718</v>
      </c>
      <c r="AF976" s="11" t="s">
        <v>5719</v>
      </c>
      <c r="AG976" s="11" t="s">
        <v>6993</v>
      </c>
      <c r="AH976" s="11" t="s">
        <v>6985</v>
      </c>
      <c r="AI976" s="11" t="s">
        <v>6983</v>
      </c>
      <c r="AJ976" s="11" t="s">
        <v>7081</v>
      </c>
      <c r="AK976" s="11" t="s">
        <v>7076</v>
      </c>
      <c r="AL976" s="11" t="s">
        <v>1407</v>
      </c>
      <c r="AM976" s="11" t="s">
        <v>29</v>
      </c>
      <c r="AN976" s="11" t="s">
        <v>6991</v>
      </c>
      <c r="AO976" s="11" t="s">
        <v>7313</v>
      </c>
      <c r="AP976" s="11" t="s">
        <v>29</v>
      </c>
      <c r="AQ976" s="11" t="s">
        <v>7322</v>
      </c>
    </row>
    <row r="977" spans="1:43" ht="45" x14ac:dyDescent="0.25">
      <c r="A977" s="10">
        <v>158</v>
      </c>
      <c r="B977" s="10">
        <v>1834</v>
      </c>
      <c r="C977" s="11" t="s">
        <v>6628</v>
      </c>
      <c r="D977" s="11" t="s">
        <v>94</v>
      </c>
      <c r="E977" s="11" t="s">
        <v>896</v>
      </c>
      <c r="F977" s="11" t="s">
        <v>96</v>
      </c>
      <c r="G977" s="11" t="s">
        <v>27</v>
      </c>
      <c r="H977" s="11" t="s">
        <v>6608</v>
      </c>
      <c r="I977" s="11" t="s">
        <v>97</v>
      </c>
      <c r="J977" s="11" t="s">
        <v>3781</v>
      </c>
      <c r="K977" s="11" t="s">
        <v>897</v>
      </c>
      <c r="L977" s="11" t="s">
        <v>3498</v>
      </c>
      <c r="M977" s="11" t="s">
        <v>7382</v>
      </c>
      <c r="N977" s="11" t="s">
        <v>6194</v>
      </c>
      <c r="O977" s="11" t="s">
        <v>29</v>
      </c>
      <c r="P977" s="11" t="s">
        <v>4050</v>
      </c>
      <c r="Q977" s="11" t="s">
        <v>34</v>
      </c>
      <c r="R977" s="11" t="s">
        <v>211</v>
      </c>
      <c r="S977" s="11" t="s">
        <v>452</v>
      </c>
      <c r="T977" s="11" t="s">
        <v>4051</v>
      </c>
      <c r="U977" s="12">
        <v>42954</v>
      </c>
      <c r="W977" s="11" t="s">
        <v>4052</v>
      </c>
      <c r="X977" s="11" t="s">
        <v>29</v>
      </c>
      <c r="Y977" s="11" t="s">
        <v>29</v>
      </c>
      <c r="AB977" s="11" t="s">
        <v>895</v>
      </c>
      <c r="AC977" s="11" t="s">
        <v>898</v>
      </c>
      <c r="AD977" s="11" t="s">
        <v>29</v>
      </c>
      <c r="AE977" s="11" t="s">
        <v>5718</v>
      </c>
      <c r="AF977" s="11" t="s">
        <v>5719</v>
      </c>
      <c r="AG977" s="11" t="s">
        <v>6993</v>
      </c>
      <c r="AH977" s="11" t="s">
        <v>6985</v>
      </c>
      <c r="AI977" s="11" t="s">
        <v>6983</v>
      </c>
      <c r="AJ977" s="11" t="s">
        <v>7081</v>
      </c>
      <c r="AK977" s="11" t="s">
        <v>7076</v>
      </c>
      <c r="AL977" s="11" t="s">
        <v>1407</v>
      </c>
      <c r="AM977" s="11" t="s">
        <v>29</v>
      </c>
      <c r="AN977" s="11" t="s">
        <v>6991</v>
      </c>
      <c r="AO977" s="11" t="s">
        <v>7313</v>
      </c>
      <c r="AP977" s="11" t="s">
        <v>29</v>
      </c>
      <c r="AQ977" s="11" t="s">
        <v>7322</v>
      </c>
    </row>
    <row r="978" spans="1:43" ht="45" x14ac:dyDescent="0.25">
      <c r="A978" s="10">
        <v>158</v>
      </c>
      <c r="B978" s="10">
        <v>2142</v>
      </c>
      <c r="C978" s="11" t="s">
        <v>6628</v>
      </c>
      <c r="D978" s="11" t="s">
        <v>94</v>
      </c>
      <c r="E978" s="11" t="s">
        <v>896</v>
      </c>
      <c r="F978" s="11" t="s">
        <v>96</v>
      </c>
      <c r="G978" s="11" t="s">
        <v>27</v>
      </c>
      <c r="H978" s="11" t="s">
        <v>6608</v>
      </c>
      <c r="I978" s="11" t="s">
        <v>97</v>
      </c>
      <c r="J978" s="11" t="s">
        <v>3477</v>
      </c>
      <c r="K978" s="11" t="s">
        <v>897</v>
      </c>
      <c r="L978" s="11" t="s">
        <v>3498</v>
      </c>
      <c r="M978" s="11" t="s">
        <v>7382</v>
      </c>
      <c r="N978" s="11" t="s">
        <v>6194</v>
      </c>
      <c r="O978" s="11" t="s">
        <v>29</v>
      </c>
      <c r="P978" s="11" t="s">
        <v>5567</v>
      </c>
      <c r="Q978" s="11" t="s">
        <v>4009</v>
      </c>
      <c r="R978" s="11" t="s">
        <v>2273</v>
      </c>
      <c r="S978" s="11" t="s">
        <v>5568</v>
      </c>
      <c r="T978" s="11" t="s">
        <v>5569</v>
      </c>
      <c r="U978" s="12">
        <v>43430</v>
      </c>
      <c r="W978" s="11" t="s">
        <v>5570</v>
      </c>
      <c r="X978" s="11" t="s">
        <v>29</v>
      </c>
      <c r="Y978" s="11" t="s">
        <v>29</v>
      </c>
      <c r="AB978" s="11" t="s">
        <v>895</v>
      </c>
      <c r="AC978" s="11" t="s">
        <v>898</v>
      </c>
      <c r="AD978" s="11" t="s">
        <v>29</v>
      </c>
      <c r="AE978" s="11" t="s">
        <v>5718</v>
      </c>
      <c r="AF978" s="11" t="s">
        <v>5719</v>
      </c>
      <c r="AG978" s="11" t="s">
        <v>6993</v>
      </c>
      <c r="AH978" s="11" t="s">
        <v>6985</v>
      </c>
      <c r="AI978" s="11" t="s">
        <v>6983</v>
      </c>
      <c r="AJ978" s="11" t="s">
        <v>7081</v>
      </c>
      <c r="AK978" s="11" t="s">
        <v>7076</v>
      </c>
      <c r="AL978" s="11" t="s">
        <v>1407</v>
      </c>
      <c r="AM978" s="11" t="s">
        <v>29</v>
      </c>
      <c r="AN978" s="11" t="s">
        <v>6991</v>
      </c>
      <c r="AO978" s="11" t="s">
        <v>7313</v>
      </c>
      <c r="AP978" s="11" t="s">
        <v>29</v>
      </c>
      <c r="AQ978" s="11" t="s">
        <v>7322</v>
      </c>
    </row>
    <row r="979" spans="1:43" ht="45" x14ac:dyDescent="0.25">
      <c r="A979" s="10">
        <v>158</v>
      </c>
      <c r="B979" s="10">
        <v>2020</v>
      </c>
      <c r="C979" s="11" t="s">
        <v>6628</v>
      </c>
      <c r="D979" s="11" t="s">
        <v>94</v>
      </c>
      <c r="E979" s="11" t="s">
        <v>896</v>
      </c>
      <c r="F979" s="11" t="s">
        <v>96</v>
      </c>
      <c r="G979" s="11" t="s">
        <v>27</v>
      </c>
      <c r="H979" s="11" t="s">
        <v>6608</v>
      </c>
      <c r="I979" s="11" t="s">
        <v>97</v>
      </c>
      <c r="J979" s="11" t="s">
        <v>3781</v>
      </c>
      <c r="K979" s="11" t="s">
        <v>897</v>
      </c>
      <c r="L979" s="11" t="s">
        <v>3498</v>
      </c>
      <c r="M979" s="11" t="s">
        <v>7382</v>
      </c>
      <c r="N979" s="11" t="s">
        <v>6194</v>
      </c>
      <c r="O979" s="11" t="s">
        <v>29</v>
      </c>
      <c r="P979" s="11" t="s">
        <v>4994</v>
      </c>
      <c r="Q979" s="11" t="s">
        <v>34</v>
      </c>
      <c r="R979" s="11" t="s">
        <v>901</v>
      </c>
      <c r="S979" s="11" t="s">
        <v>4995</v>
      </c>
      <c r="T979" s="11" t="s">
        <v>4996</v>
      </c>
      <c r="U979" s="12">
        <v>43318</v>
      </c>
      <c r="W979" s="11" t="s">
        <v>4997</v>
      </c>
      <c r="X979" s="11" t="s">
        <v>29</v>
      </c>
      <c r="Y979" s="11" t="s">
        <v>29</v>
      </c>
      <c r="AB979" s="11" t="s">
        <v>895</v>
      </c>
      <c r="AC979" s="11" t="s">
        <v>898</v>
      </c>
      <c r="AD979" s="11" t="s">
        <v>29</v>
      </c>
      <c r="AE979" s="11" t="s">
        <v>5718</v>
      </c>
      <c r="AF979" s="11" t="s">
        <v>5719</v>
      </c>
      <c r="AG979" s="11" t="s">
        <v>6993</v>
      </c>
      <c r="AH979" s="11" t="s">
        <v>6985</v>
      </c>
      <c r="AI979" s="11" t="s">
        <v>6983</v>
      </c>
      <c r="AJ979" s="11" t="s">
        <v>7081</v>
      </c>
      <c r="AK979" s="11" t="s">
        <v>7076</v>
      </c>
      <c r="AL979" s="11" t="s">
        <v>1407</v>
      </c>
      <c r="AM979" s="11" t="s">
        <v>29</v>
      </c>
      <c r="AN979" s="11" t="s">
        <v>6991</v>
      </c>
      <c r="AO979" s="11" t="s">
        <v>7313</v>
      </c>
      <c r="AP979" s="11" t="s">
        <v>29</v>
      </c>
      <c r="AQ979" s="11" t="s">
        <v>7322</v>
      </c>
    </row>
    <row r="980" spans="1:43" ht="45" x14ac:dyDescent="0.25">
      <c r="A980" s="10">
        <v>158</v>
      </c>
      <c r="B980" s="10">
        <v>1852</v>
      </c>
      <c r="C980" s="11" t="s">
        <v>6628</v>
      </c>
      <c r="D980" s="11" t="s">
        <v>94</v>
      </c>
      <c r="E980" s="11" t="s">
        <v>896</v>
      </c>
      <c r="F980" s="11" t="s">
        <v>96</v>
      </c>
      <c r="G980" s="11" t="s">
        <v>27</v>
      </c>
      <c r="H980" s="11" t="s">
        <v>6608</v>
      </c>
      <c r="I980" s="11" t="s">
        <v>97</v>
      </c>
      <c r="J980" s="11" t="s">
        <v>3781</v>
      </c>
      <c r="K980" s="11" t="s">
        <v>897</v>
      </c>
      <c r="L980" s="11" t="s">
        <v>3498</v>
      </c>
      <c r="M980" s="11" t="s">
        <v>7382</v>
      </c>
      <c r="N980" s="11" t="s">
        <v>6194</v>
      </c>
      <c r="O980" s="11" t="s">
        <v>29</v>
      </c>
      <c r="P980" s="11" t="s">
        <v>4155</v>
      </c>
      <c r="Q980" s="11" t="s">
        <v>34</v>
      </c>
      <c r="R980" s="11" t="s">
        <v>1959</v>
      </c>
      <c r="S980" s="11" t="s">
        <v>4156</v>
      </c>
      <c r="T980" s="11" t="s">
        <v>2555</v>
      </c>
      <c r="U980" s="12">
        <v>42983</v>
      </c>
      <c r="W980" s="11" t="s">
        <v>4157</v>
      </c>
      <c r="X980" s="11" t="s">
        <v>29</v>
      </c>
      <c r="Y980" s="11" t="s">
        <v>29</v>
      </c>
      <c r="AB980" s="11" t="s">
        <v>895</v>
      </c>
      <c r="AC980" s="11" t="s">
        <v>898</v>
      </c>
      <c r="AD980" s="11" t="s">
        <v>29</v>
      </c>
      <c r="AE980" s="11" t="s">
        <v>5718</v>
      </c>
      <c r="AF980" s="11" t="s">
        <v>5719</v>
      </c>
      <c r="AG980" s="11" t="s">
        <v>6993</v>
      </c>
      <c r="AH980" s="11" t="s">
        <v>6985</v>
      </c>
      <c r="AI980" s="11" t="s">
        <v>6983</v>
      </c>
      <c r="AJ980" s="11" t="s">
        <v>7081</v>
      </c>
      <c r="AK980" s="11" t="s">
        <v>7076</v>
      </c>
      <c r="AL980" s="11" t="s">
        <v>1407</v>
      </c>
      <c r="AM980" s="11" t="s">
        <v>29</v>
      </c>
      <c r="AN980" s="11" t="s">
        <v>6991</v>
      </c>
      <c r="AO980" s="11" t="s">
        <v>7313</v>
      </c>
      <c r="AP980" s="11" t="s">
        <v>29</v>
      </c>
      <c r="AQ980" s="11" t="s">
        <v>7322</v>
      </c>
    </row>
    <row r="981" spans="1:43" ht="30" x14ac:dyDescent="0.25">
      <c r="A981" s="10">
        <v>259</v>
      </c>
      <c r="B981" s="10">
        <v>1582</v>
      </c>
      <c r="C981" s="11" t="s">
        <v>6705</v>
      </c>
      <c r="D981" s="11" t="s">
        <v>70</v>
      </c>
      <c r="E981" s="11" t="s">
        <v>2190</v>
      </c>
      <c r="F981" s="11" t="s">
        <v>26</v>
      </c>
      <c r="G981" s="11" t="s">
        <v>27</v>
      </c>
      <c r="H981" s="11" t="s">
        <v>6617</v>
      </c>
      <c r="I981" s="11" t="s">
        <v>28</v>
      </c>
      <c r="J981" s="11" t="s">
        <v>3472</v>
      </c>
      <c r="K981" s="11" t="s">
        <v>2191</v>
      </c>
      <c r="L981" s="11" t="s">
        <v>194</v>
      </c>
      <c r="M981" s="11" t="s">
        <v>76</v>
      </c>
      <c r="N981" s="11" t="s">
        <v>3616</v>
      </c>
      <c r="O981" s="11" t="s">
        <v>3650</v>
      </c>
      <c r="P981" s="11" t="s">
        <v>2204</v>
      </c>
      <c r="Q981" s="11" t="s">
        <v>34</v>
      </c>
      <c r="R981" s="11" t="s">
        <v>2205</v>
      </c>
      <c r="S981" s="11" t="s">
        <v>2206</v>
      </c>
      <c r="T981" s="11" t="s">
        <v>29</v>
      </c>
      <c r="U981" s="12">
        <v>42543</v>
      </c>
      <c r="W981" s="11" t="s">
        <v>2207</v>
      </c>
      <c r="X981" s="11" t="s">
        <v>29</v>
      </c>
      <c r="Y981" s="11" t="s">
        <v>29</v>
      </c>
      <c r="AB981" s="11" t="s">
        <v>2189</v>
      </c>
      <c r="AC981" s="11" t="s">
        <v>2192</v>
      </c>
      <c r="AD981" s="11" t="s">
        <v>2193</v>
      </c>
      <c r="AE981" s="11" t="s">
        <v>29</v>
      </c>
      <c r="AF981" s="11" t="s">
        <v>5771</v>
      </c>
      <c r="AG981" s="11" t="s">
        <v>6989</v>
      </c>
      <c r="AH981" s="11" t="s">
        <v>6990</v>
      </c>
      <c r="AI981" s="11" t="s">
        <v>7083</v>
      </c>
      <c r="AJ981" s="11" t="s">
        <v>343</v>
      </c>
      <c r="AK981" s="11" t="s">
        <v>7082</v>
      </c>
      <c r="AL981" s="11" t="s">
        <v>7157</v>
      </c>
      <c r="AM981" s="11" t="s">
        <v>29</v>
      </c>
      <c r="AN981" s="11" t="s">
        <v>7658</v>
      </c>
      <c r="AO981" s="11" t="s">
        <v>7311</v>
      </c>
      <c r="AP981" s="11" t="s">
        <v>7331</v>
      </c>
      <c r="AQ981" s="11" t="s">
        <v>7312</v>
      </c>
    </row>
    <row r="982" spans="1:43" ht="30" x14ac:dyDescent="0.25">
      <c r="A982" s="10">
        <v>259</v>
      </c>
      <c r="B982" s="10">
        <v>1581</v>
      </c>
      <c r="C982" s="11" t="s">
        <v>6705</v>
      </c>
      <c r="D982" s="11" t="s">
        <v>70</v>
      </c>
      <c r="E982" s="11" t="s">
        <v>2190</v>
      </c>
      <c r="F982" s="11" t="s">
        <v>26</v>
      </c>
      <c r="G982" s="11" t="s">
        <v>27</v>
      </c>
      <c r="H982" s="11" t="s">
        <v>6617</v>
      </c>
      <c r="I982" s="11" t="s">
        <v>28</v>
      </c>
      <c r="J982" s="11" t="s">
        <v>3472</v>
      </c>
      <c r="K982" s="11" t="s">
        <v>2191</v>
      </c>
      <c r="L982" s="11" t="s">
        <v>194</v>
      </c>
      <c r="M982" s="11" t="s">
        <v>76</v>
      </c>
      <c r="N982" s="11" t="s">
        <v>3616</v>
      </c>
      <c r="O982" s="11" t="s">
        <v>3650</v>
      </c>
      <c r="P982" s="11" t="s">
        <v>2194</v>
      </c>
      <c r="Q982" s="11" t="s">
        <v>34</v>
      </c>
      <c r="R982" s="11" t="s">
        <v>2195</v>
      </c>
      <c r="S982" s="11" t="s">
        <v>1233</v>
      </c>
      <c r="T982" s="11" t="s">
        <v>453</v>
      </c>
      <c r="U982" s="12">
        <v>42450</v>
      </c>
      <c r="W982" s="11" t="s">
        <v>2196</v>
      </c>
      <c r="X982" s="11" t="s">
        <v>29</v>
      </c>
      <c r="Y982" s="11" t="s">
        <v>29</v>
      </c>
      <c r="AB982" s="11" t="s">
        <v>2189</v>
      </c>
      <c r="AC982" s="11" t="s">
        <v>2192</v>
      </c>
      <c r="AD982" s="11" t="s">
        <v>2193</v>
      </c>
      <c r="AE982" s="11" t="s">
        <v>29</v>
      </c>
      <c r="AF982" s="11" t="s">
        <v>5771</v>
      </c>
      <c r="AG982" s="11" t="s">
        <v>6989</v>
      </c>
      <c r="AH982" s="11" t="s">
        <v>6990</v>
      </c>
      <c r="AI982" s="11" t="s">
        <v>7083</v>
      </c>
      <c r="AJ982" s="11" t="s">
        <v>343</v>
      </c>
      <c r="AK982" s="11" t="s">
        <v>7082</v>
      </c>
      <c r="AL982" s="11" t="s">
        <v>7157</v>
      </c>
      <c r="AM982" s="11" t="s">
        <v>29</v>
      </c>
      <c r="AN982" s="11" t="s">
        <v>7658</v>
      </c>
      <c r="AO982" s="11" t="s">
        <v>7311</v>
      </c>
      <c r="AP982" s="11" t="s">
        <v>7331</v>
      </c>
      <c r="AQ982" s="11" t="s">
        <v>7312</v>
      </c>
    </row>
    <row r="983" spans="1:43" ht="30" x14ac:dyDescent="0.25">
      <c r="A983" s="10">
        <v>259</v>
      </c>
      <c r="B983" s="10">
        <v>1088</v>
      </c>
      <c r="C983" s="11" t="s">
        <v>6705</v>
      </c>
      <c r="D983" s="11" t="s">
        <v>70</v>
      </c>
      <c r="E983" s="11" t="s">
        <v>2190</v>
      </c>
      <c r="F983" s="11" t="s">
        <v>26</v>
      </c>
      <c r="G983" s="11" t="s">
        <v>27</v>
      </c>
      <c r="H983" s="11" t="s">
        <v>6617</v>
      </c>
      <c r="I983" s="11" t="s">
        <v>28</v>
      </c>
      <c r="J983" s="11" t="s">
        <v>3472</v>
      </c>
      <c r="K983" s="11" t="s">
        <v>2191</v>
      </c>
      <c r="L983" s="11" t="s">
        <v>194</v>
      </c>
      <c r="M983" s="11" t="s">
        <v>76</v>
      </c>
      <c r="N983" s="11" t="s">
        <v>3616</v>
      </c>
      <c r="O983" s="11" t="s">
        <v>3650</v>
      </c>
      <c r="P983" s="11" t="s">
        <v>2197</v>
      </c>
      <c r="Q983" s="11" t="s">
        <v>34</v>
      </c>
      <c r="R983" s="11" t="s">
        <v>2198</v>
      </c>
      <c r="S983" s="11" t="s">
        <v>2199</v>
      </c>
      <c r="T983" s="11" t="s">
        <v>29</v>
      </c>
      <c r="U983" s="12">
        <v>40179</v>
      </c>
      <c r="W983" s="11" t="s">
        <v>2200</v>
      </c>
      <c r="X983" s="11" t="s">
        <v>29</v>
      </c>
      <c r="Y983" s="11" t="s">
        <v>29</v>
      </c>
      <c r="AB983" s="11" t="s">
        <v>2189</v>
      </c>
      <c r="AC983" s="11" t="s">
        <v>2192</v>
      </c>
      <c r="AD983" s="11" t="s">
        <v>2193</v>
      </c>
      <c r="AE983" s="11" t="s">
        <v>29</v>
      </c>
      <c r="AF983" s="11" t="s">
        <v>5771</v>
      </c>
      <c r="AG983" s="11" t="s">
        <v>6989</v>
      </c>
      <c r="AH983" s="11" t="s">
        <v>6990</v>
      </c>
      <c r="AI983" s="11" t="s">
        <v>7083</v>
      </c>
      <c r="AJ983" s="11" t="s">
        <v>343</v>
      </c>
      <c r="AK983" s="11" t="s">
        <v>7082</v>
      </c>
      <c r="AL983" s="11" t="s">
        <v>7157</v>
      </c>
      <c r="AM983" s="11" t="s">
        <v>29</v>
      </c>
      <c r="AN983" s="11" t="s">
        <v>7658</v>
      </c>
      <c r="AO983" s="11" t="s">
        <v>7311</v>
      </c>
      <c r="AP983" s="11" t="s">
        <v>7331</v>
      </c>
      <c r="AQ983" s="11" t="s">
        <v>7312</v>
      </c>
    </row>
    <row r="984" spans="1:43" ht="30" x14ac:dyDescent="0.25">
      <c r="A984" s="10">
        <v>259</v>
      </c>
      <c r="B984" s="10">
        <v>1963</v>
      </c>
      <c r="C984" s="11" t="s">
        <v>6705</v>
      </c>
      <c r="D984" s="11" t="s">
        <v>70</v>
      </c>
      <c r="E984" s="11" t="s">
        <v>2190</v>
      </c>
      <c r="F984" s="11" t="s">
        <v>26</v>
      </c>
      <c r="G984" s="11" t="s">
        <v>27</v>
      </c>
      <c r="H984" s="11" t="s">
        <v>6617</v>
      </c>
      <c r="I984" s="11" t="s">
        <v>28</v>
      </c>
      <c r="J984" s="11" t="s">
        <v>3472</v>
      </c>
      <c r="K984" s="11" t="s">
        <v>2191</v>
      </c>
      <c r="L984" s="11" t="s">
        <v>194</v>
      </c>
      <c r="M984" s="11" t="s">
        <v>76</v>
      </c>
      <c r="N984" s="11" t="s">
        <v>3616</v>
      </c>
      <c r="O984" s="11" t="s">
        <v>3650</v>
      </c>
      <c r="P984" s="11" t="s">
        <v>4617</v>
      </c>
      <c r="Q984" s="11" t="s">
        <v>5561</v>
      </c>
      <c r="R984" s="11" t="s">
        <v>4618</v>
      </c>
      <c r="S984" s="11" t="s">
        <v>4619</v>
      </c>
      <c r="T984" s="11" t="s">
        <v>29</v>
      </c>
      <c r="U984" s="12">
        <v>43206</v>
      </c>
      <c r="W984" s="11" t="s">
        <v>4620</v>
      </c>
      <c r="X984" s="11" t="s">
        <v>29</v>
      </c>
      <c r="Y984" s="11" t="s">
        <v>29</v>
      </c>
      <c r="AB984" s="11" t="s">
        <v>2189</v>
      </c>
      <c r="AC984" s="11" t="s">
        <v>2192</v>
      </c>
      <c r="AD984" s="11" t="s">
        <v>2193</v>
      </c>
      <c r="AE984" s="11" t="s">
        <v>29</v>
      </c>
      <c r="AF984" s="11" t="s">
        <v>5771</v>
      </c>
      <c r="AG984" s="11" t="s">
        <v>6989</v>
      </c>
      <c r="AH984" s="11" t="s">
        <v>6990</v>
      </c>
      <c r="AI984" s="11" t="s">
        <v>7083</v>
      </c>
      <c r="AJ984" s="11" t="s">
        <v>343</v>
      </c>
      <c r="AK984" s="11" t="s">
        <v>7082</v>
      </c>
      <c r="AL984" s="11" t="s">
        <v>7157</v>
      </c>
      <c r="AM984" s="11" t="s">
        <v>29</v>
      </c>
      <c r="AN984" s="11" t="s">
        <v>7658</v>
      </c>
      <c r="AO984" s="11" t="s">
        <v>7311</v>
      </c>
      <c r="AP984" s="11" t="s">
        <v>7331</v>
      </c>
      <c r="AQ984" s="11" t="s">
        <v>7312</v>
      </c>
    </row>
    <row r="985" spans="1:43" ht="30" x14ac:dyDescent="0.25">
      <c r="A985" s="10">
        <v>259</v>
      </c>
      <c r="B985" s="10">
        <v>2151</v>
      </c>
      <c r="C985" s="11" t="s">
        <v>6705</v>
      </c>
      <c r="D985" s="11" t="s">
        <v>70</v>
      </c>
      <c r="E985" s="11" t="s">
        <v>2190</v>
      </c>
      <c r="F985" s="11" t="s">
        <v>26</v>
      </c>
      <c r="G985" s="11" t="s">
        <v>27</v>
      </c>
      <c r="H985" s="11" t="s">
        <v>6617</v>
      </c>
      <c r="I985" s="11" t="s">
        <v>28</v>
      </c>
      <c r="J985" s="11" t="s">
        <v>3472</v>
      </c>
      <c r="K985" s="11" t="s">
        <v>2191</v>
      </c>
      <c r="L985" s="11" t="s">
        <v>194</v>
      </c>
      <c r="M985" s="11" t="s">
        <v>76</v>
      </c>
      <c r="N985" s="11" t="s">
        <v>3616</v>
      </c>
      <c r="O985" s="11" t="s">
        <v>3650</v>
      </c>
      <c r="P985" s="11" t="s">
        <v>5663</v>
      </c>
      <c r="Q985" s="11" t="s">
        <v>5561</v>
      </c>
      <c r="R985" s="11" t="s">
        <v>5664</v>
      </c>
      <c r="S985" s="11" t="s">
        <v>2079</v>
      </c>
      <c r="T985" s="11" t="s">
        <v>29</v>
      </c>
      <c r="U985" s="12">
        <v>43444</v>
      </c>
      <c r="W985" s="11" t="s">
        <v>5665</v>
      </c>
      <c r="X985" s="11" t="s">
        <v>29</v>
      </c>
      <c r="Y985" s="11" t="s">
        <v>29</v>
      </c>
      <c r="AB985" s="11" t="s">
        <v>2189</v>
      </c>
      <c r="AC985" s="11" t="s">
        <v>2192</v>
      </c>
      <c r="AD985" s="11" t="s">
        <v>2193</v>
      </c>
      <c r="AE985" s="11" t="s">
        <v>29</v>
      </c>
      <c r="AF985" s="11" t="s">
        <v>5771</v>
      </c>
      <c r="AG985" s="11" t="s">
        <v>6989</v>
      </c>
      <c r="AH985" s="11" t="s">
        <v>6990</v>
      </c>
      <c r="AI985" s="11" t="s">
        <v>7083</v>
      </c>
      <c r="AJ985" s="11" t="s">
        <v>343</v>
      </c>
      <c r="AK985" s="11" t="s">
        <v>7082</v>
      </c>
      <c r="AL985" s="11" t="s">
        <v>7157</v>
      </c>
      <c r="AM985" s="11" t="s">
        <v>29</v>
      </c>
      <c r="AN985" s="11" t="s">
        <v>7658</v>
      </c>
      <c r="AO985" s="11" t="s">
        <v>7311</v>
      </c>
      <c r="AP985" s="11" t="s">
        <v>7331</v>
      </c>
      <c r="AQ985" s="11" t="s">
        <v>7312</v>
      </c>
    </row>
    <row r="986" spans="1:43" ht="45" x14ac:dyDescent="0.25">
      <c r="A986" s="10">
        <v>280</v>
      </c>
      <c r="B986" s="10">
        <v>1742</v>
      </c>
      <c r="C986" s="11" t="s">
        <v>6740</v>
      </c>
      <c r="D986" s="11" t="s">
        <v>3504</v>
      </c>
      <c r="E986" s="11" t="s">
        <v>29</v>
      </c>
      <c r="F986" s="11" t="s">
        <v>380</v>
      </c>
      <c r="G986" s="11" t="s">
        <v>27</v>
      </c>
      <c r="H986" s="11" t="s">
        <v>6654</v>
      </c>
      <c r="I986" s="11" t="s">
        <v>381</v>
      </c>
      <c r="J986" s="11" t="s">
        <v>3781</v>
      </c>
      <c r="K986" s="11" t="s">
        <v>897</v>
      </c>
      <c r="L986" s="11" t="s">
        <v>3498</v>
      </c>
      <c r="M986" s="11" t="s">
        <v>7382</v>
      </c>
      <c r="N986" s="11" t="s">
        <v>6194</v>
      </c>
      <c r="O986" s="11" t="s">
        <v>29</v>
      </c>
      <c r="P986" s="11" t="s">
        <v>961</v>
      </c>
      <c r="Q986" s="11" t="s">
        <v>34</v>
      </c>
      <c r="R986" s="11" t="s">
        <v>962</v>
      </c>
      <c r="S986" s="11" t="s">
        <v>963</v>
      </c>
      <c r="T986" s="11" t="s">
        <v>91</v>
      </c>
      <c r="U986" s="12">
        <v>40179</v>
      </c>
      <c r="W986" s="11" t="s">
        <v>964</v>
      </c>
      <c r="X986" s="11" t="s">
        <v>29</v>
      </c>
      <c r="Y986" s="11" t="s">
        <v>29</v>
      </c>
      <c r="AB986" s="11" t="s">
        <v>3503</v>
      </c>
      <c r="AC986" s="11" t="s">
        <v>898</v>
      </c>
      <c r="AD986" s="11" t="s">
        <v>29</v>
      </c>
      <c r="AE986" s="11" t="s">
        <v>5718</v>
      </c>
      <c r="AF986" s="11" t="s">
        <v>6492</v>
      </c>
      <c r="AG986" s="11" t="s">
        <v>6996</v>
      </c>
      <c r="AH986" s="11" t="s">
        <v>6985</v>
      </c>
      <c r="AI986" s="11" t="s">
        <v>6983</v>
      </c>
      <c r="AJ986" s="11" t="s">
        <v>7081</v>
      </c>
      <c r="AK986" s="11" t="s">
        <v>7076</v>
      </c>
      <c r="AL986" s="11" t="s">
        <v>1407</v>
      </c>
      <c r="AM986" s="11" t="s">
        <v>29</v>
      </c>
      <c r="AN986" s="11" t="s">
        <v>6991</v>
      </c>
      <c r="AO986" s="11" t="s">
        <v>7313</v>
      </c>
      <c r="AP986" s="11" t="s">
        <v>29</v>
      </c>
      <c r="AQ986" s="11" t="s">
        <v>7322</v>
      </c>
    </row>
    <row r="987" spans="1:43" ht="45" x14ac:dyDescent="0.25">
      <c r="A987" s="10">
        <v>280</v>
      </c>
      <c r="B987" s="10">
        <v>1744</v>
      </c>
      <c r="C987" s="11" t="s">
        <v>6740</v>
      </c>
      <c r="D987" s="11" t="s">
        <v>3504</v>
      </c>
      <c r="E987" s="11" t="s">
        <v>29</v>
      </c>
      <c r="F987" s="11" t="s">
        <v>380</v>
      </c>
      <c r="G987" s="11" t="s">
        <v>27</v>
      </c>
      <c r="H987" s="11" t="s">
        <v>6654</v>
      </c>
      <c r="I987" s="11" t="s">
        <v>381</v>
      </c>
      <c r="J987" s="11" t="s">
        <v>3781</v>
      </c>
      <c r="K987" s="11" t="s">
        <v>897</v>
      </c>
      <c r="L987" s="11" t="s">
        <v>3498</v>
      </c>
      <c r="M987" s="11" t="s">
        <v>7382</v>
      </c>
      <c r="N987" s="11" t="s">
        <v>6194</v>
      </c>
      <c r="O987" s="11" t="s">
        <v>29</v>
      </c>
      <c r="P987" s="11" t="s">
        <v>965</v>
      </c>
      <c r="Q987" s="11" t="s">
        <v>34</v>
      </c>
      <c r="R987" s="11" t="s">
        <v>966</v>
      </c>
      <c r="S987" s="11" t="s">
        <v>967</v>
      </c>
      <c r="T987" s="11" t="s">
        <v>968</v>
      </c>
      <c r="U987" s="12">
        <v>41153</v>
      </c>
      <c r="W987" s="11" t="s">
        <v>969</v>
      </c>
      <c r="X987" s="11" t="s">
        <v>29</v>
      </c>
      <c r="Y987" s="11" t="s">
        <v>29</v>
      </c>
      <c r="AB987" s="11" t="s">
        <v>3503</v>
      </c>
      <c r="AC987" s="11" t="s">
        <v>898</v>
      </c>
      <c r="AD987" s="11" t="s">
        <v>29</v>
      </c>
      <c r="AE987" s="11" t="s">
        <v>5718</v>
      </c>
      <c r="AF987" s="11" t="s">
        <v>6492</v>
      </c>
      <c r="AG987" s="11" t="s">
        <v>6996</v>
      </c>
      <c r="AH987" s="11" t="s">
        <v>6985</v>
      </c>
      <c r="AI987" s="11" t="s">
        <v>6983</v>
      </c>
      <c r="AJ987" s="11" t="s">
        <v>7081</v>
      </c>
      <c r="AK987" s="11" t="s">
        <v>7076</v>
      </c>
      <c r="AL987" s="11" t="s">
        <v>1407</v>
      </c>
      <c r="AM987" s="11" t="s">
        <v>29</v>
      </c>
      <c r="AN987" s="11" t="s">
        <v>6991</v>
      </c>
      <c r="AO987" s="11" t="s">
        <v>7313</v>
      </c>
      <c r="AP987" s="11" t="s">
        <v>29</v>
      </c>
      <c r="AQ987" s="11" t="s">
        <v>7322</v>
      </c>
    </row>
    <row r="988" spans="1:43" ht="45" x14ac:dyDescent="0.25">
      <c r="A988" s="10">
        <v>280</v>
      </c>
      <c r="B988" s="10">
        <v>1300</v>
      </c>
      <c r="C988" s="11" t="s">
        <v>6740</v>
      </c>
      <c r="D988" s="11" t="s">
        <v>3504</v>
      </c>
      <c r="E988" s="11" t="s">
        <v>29</v>
      </c>
      <c r="F988" s="11" t="s">
        <v>380</v>
      </c>
      <c r="G988" s="11" t="s">
        <v>27</v>
      </c>
      <c r="H988" s="11" t="s">
        <v>6654</v>
      </c>
      <c r="I988" s="11" t="s">
        <v>381</v>
      </c>
      <c r="J988" s="11" t="s">
        <v>3781</v>
      </c>
      <c r="K988" s="11" t="s">
        <v>897</v>
      </c>
      <c r="L988" s="11" t="s">
        <v>3498</v>
      </c>
      <c r="M988" s="11" t="s">
        <v>7382</v>
      </c>
      <c r="N988" s="11" t="s">
        <v>6194</v>
      </c>
      <c r="O988" s="11" t="s">
        <v>29</v>
      </c>
      <c r="P988" s="11" t="s">
        <v>919</v>
      </c>
      <c r="Q988" s="11" t="s">
        <v>5561</v>
      </c>
      <c r="R988" s="11" t="s">
        <v>920</v>
      </c>
      <c r="S988" s="11" t="s">
        <v>921</v>
      </c>
      <c r="T988" s="11" t="s">
        <v>91</v>
      </c>
      <c r="U988" s="12">
        <v>41060</v>
      </c>
      <c r="W988" s="11" t="s">
        <v>922</v>
      </c>
      <c r="X988" s="11" t="s">
        <v>29</v>
      </c>
      <c r="Y988" s="11" t="s">
        <v>29</v>
      </c>
      <c r="AB988" s="11" t="s">
        <v>3503</v>
      </c>
      <c r="AC988" s="11" t="s">
        <v>898</v>
      </c>
      <c r="AD988" s="11" t="s">
        <v>29</v>
      </c>
      <c r="AE988" s="11" t="s">
        <v>5718</v>
      </c>
      <c r="AF988" s="11" t="s">
        <v>6492</v>
      </c>
      <c r="AG988" s="11" t="s">
        <v>6996</v>
      </c>
      <c r="AH988" s="11" t="s">
        <v>6985</v>
      </c>
      <c r="AI988" s="11" t="s">
        <v>6983</v>
      </c>
      <c r="AJ988" s="11" t="s">
        <v>7081</v>
      </c>
      <c r="AK988" s="11" t="s">
        <v>7076</v>
      </c>
      <c r="AL988" s="11" t="s">
        <v>1407</v>
      </c>
      <c r="AM988" s="11" t="s">
        <v>29</v>
      </c>
      <c r="AN988" s="11" t="s">
        <v>6991</v>
      </c>
      <c r="AO988" s="11" t="s">
        <v>7313</v>
      </c>
      <c r="AP988" s="11" t="s">
        <v>29</v>
      </c>
      <c r="AQ988" s="11" t="s">
        <v>7322</v>
      </c>
    </row>
    <row r="989" spans="1:43" ht="45" x14ac:dyDescent="0.25">
      <c r="A989" s="10">
        <v>280</v>
      </c>
      <c r="B989" s="10">
        <v>1315</v>
      </c>
      <c r="C989" s="11" t="s">
        <v>6740</v>
      </c>
      <c r="D989" s="11" t="s">
        <v>3504</v>
      </c>
      <c r="E989" s="11" t="s">
        <v>29</v>
      </c>
      <c r="F989" s="11" t="s">
        <v>380</v>
      </c>
      <c r="G989" s="11" t="s">
        <v>27</v>
      </c>
      <c r="H989" s="11" t="s">
        <v>6654</v>
      </c>
      <c r="I989" s="11" t="s">
        <v>381</v>
      </c>
      <c r="J989" s="11" t="s">
        <v>3781</v>
      </c>
      <c r="K989" s="11" t="s">
        <v>897</v>
      </c>
      <c r="L989" s="11" t="s">
        <v>3498</v>
      </c>
      <c r="M989" s="11" t="s">
        <v>7382</v>
      </c>
      <c r="N989" s="11" t="s">
        <v>6194</v>
      </c>
      <c r="O989" s="11" t="s">
        <v>29</v>
      </c>
      <c r="P989" s="11" t="s">
        <v>978</v>
      </c>
      <c r="Q989" s="11" t="s">
        <v>5561</v>
      </c>
      <c r="R989" s="11" t="s">
        <v>979</v>
      </c>
      <c r="S989" s="11" t="s">
        <v>980</v>
      </c>
      <c r="T989" s="11" t="s">
        <v>29</v>
      </c>
      <c r="U989" s="12">
        <v>42604</v>
      </c>
      <c r="W989" s="11" t="s">
        <v>981</v>
      </c>
      <c r="X989" s="11" t="s">
        <v>29</v>
      </c>
      <c r="Y989" s="11" t="s">
        <v>29</v>
      </c>
      <c r="AB989" s="11" t="s">
        <v>3503</v>
      </c>
      <c r="AC989" s="11" t="s">
        <v>898</v>
      </c>
      <c r="AD989" s="11" t="s">
        <v>29</v>
      </c>
      <c r="AE989" s="11" t="s">
        <v>5718</v>
      </c>
      <c r="AF989" s="11" t="s">
        <v>6492</v>
      </c>
      <c r="AG989" s="11" t="s">
        <v>6996</v>
      </c>
      <c r="AH989" s="11" t="s">
        <v>6985</v>
      </c>
      <c r="AI989" s="11" t="s">
        <v>6983</v>
      </c>
      <c r="AJ989" s="11" t="s">
        <v>7081</v>
      </c>
      <c r="AK989" s="11" t="s">
        <v>7076</v>
      </c>
      <c r="AL989" s="11" t="s">
        <v>1407</v>
      </c>
      <c r="AM989" s="11" t="s">
        <v>29</v>
      </c>
      <c r="AN989" s="11" t="s">
        <v>6991</v>
      </c>
      <c r="AO989" s="11" t="s">
        <v>7313</v>
      </c>
      <c r="AP989" s="11" t="s">
        <v>29</v>
      </c>
      <c r="AQ989" s="11" t="s">
        <v>7322</v>
      </c>
    </row>
    <row r="990" spans="1:43" ht="45" x14ac:dyDescent="0.25">
      <c r="A990" s="10">
        <v>280</v>
      </c>
      <c r="B990" s="10">
        <v>1099</v>
      </c>
      <c r="C990" s="11" t="s">
        <v>6740</v>
      </c>
      <c r="D990" s="11" t="s">
        <v>3504</v>
      </c>
      <c r="E990" s="11" t="s">
        <v>29</v>
      </c>
      <c r="F990" s="11" t="s">
        <v>380</v>
      </c>
      <c r="G990" s="11" t="s">
        <v>27</v>
      </c>
      <c r="H990" s="11" t="s">
        <v>6654</v>
      </c>
      <c r="I990" s="11" t="s">
        <v>381</v>
      </c>
      <c r="J990" s="11" t="s">
        <v>3781</v>
      </c>
      <c r="K990" s="11" t="s">
        <v>897</v>
      </c>
      <c r="L990" s="11" t="s">
        <v>3498</v>
      </c>
      <c r="M990" s="11" t="s">
        <v>7382</v>
      </c>
      <c r="N990" s="11" t="s">
        <v>6194</v>
      </c>
      <c r="O990" s="11" t="s">
        <v>29</v>
      </c>
      <c r="P990" s="11" t="s">
        <v>3499</v>
      </c>
      <c r="Q990" s="11" t="s">
        <v>5561</v>
      </c>
      <c r="R990" s="11" t="s">
        <v>3500</v>
      </c>
      <c r="S990" s="11" t="s">
        <v>3501</v>
      </c>
      <c r="T990" s="11" t="s">
        <v>29</v>
      </c>
      <c r="U990" s="12">
        <v>42744</v>
      </c>
      <c r="W990" s="11" t="s">
        <v>3502</v>
      </c>
      <c r="X990" s="11" t="s">
        <v>29</v>
      </c>
      <c r="Y990" s="11" t="s">
        <v>29</v>
      </c>
      <c r="AB990" s="11" t="s">
        <v>3503</v>
      </c>
      <c r="AC990" s="11" t="s">
        <v>898</v>
      </c>
      <c r="AD990" s="11" t="s">
        <v>29</v>
      </c>
      <c r="AE990" s="11" t="s">
        <v>5718</v>
      </c>
      <c r="AF990" s="11" t="s">
        <v>6492</v>
      </c>
      <c r="AG990" s="11" t="s">
        <v>6996</v>
      </c>
      <c r="AH990" s="11" t="s">
        <v>6985</v>
      </c>
      <c r="AI990" s="11" t="s">
        <v>6983</v>
      </c>
      <c r="AJ990" s="11" t="s">
        <v>7081</v>
      </c>
      <c r="AK990" s="11" t="s">
        <v>7076</v>
      </c>
      <c r="AL990" s="11" t="s">
        <v>1407</v>
      </c>
      <c r="AM990" s="11" t="s">
        <v>29</v>
      </c>
      <c r="AN990" s="11" t="s">
        <v>6991</v>
      </c>
      <c r="AO990" s="11" t="s">
        <v>7313</v>
      </c>
      <c r="AP990" s="11" t="s">
        <v>29</v>
      </c>
      <c r="AQ990" s="11" t="s">
        <v>7322</v>
      </c>
    </row>
    <row r="991" spans="1:43" ht="45" x14ac:dyDescent="0.25">
      <c r="A991" s="10">
        <v>280</v>
      </c>
      <c r="B991" s="10">
        <v>2234</v>
      </c>
      <c r="C991" s="11" t="s">
        <v>6740</v>
      </c>
      <c r="D991" s="11" t="s">
        <v>3504</v>
      </c>
      <c r="E991" s="11" t="s">
        <v>29</v>
      </c>
      <c r="F991" s="11" t="s">
        <v>380</v>
      </c>
      <c r="G991" s="11" t="s">
        <v>27</v>
      </c>
      <c r="H991" s="11" t="s">
        <v>6654</v>
      </c>
      <c r="I991" s="11" t="s">
        <v>381</v>
      </c>
      <c r="J991" s="11" t="s">
        <v>3781</v>
      </c>
      <c r="K991" s="11" t="s">
        <v>897</v>
      </c>
      <c r="L991" s="11" t="s">
        <v>3498</v>
      </c>
      <c r="M991" s="11" t="s">
        <v>7382</v>
      </c>
      <c r="N991" s="11" t="s">
        <v>6194</v>
      </c>
      <c r="O991" s="11" t="s">
        <v>29</v>
      </c>
      <c r="P991" s="11" t="s">
        <v>6911</v>
      </c>
      <c r="Q991" s="11" t="s">
        <v>5561</v>
      </c>
      <c r="R991" s="11" t="s">
        <v>1323</v>
      </c>
      <c r="S991" s="11" t="s">
        <v>6912</v>
      </c>
      <c r="T991" s="11" t="s">
        <v>6913</v>
      </c>
      <c r="U991" s="12">
        <v>43584</v>
      </c>
      <c r="W991" s="11" t="s">
        <v>6914</v>
      </c>
      <c r="X991" s="11" t="s">
        <v>29</v>
      </c>
      <c r="Y991" s="11" t="s">
        <v>29</v>
      </c>
      <c r="Z991" s="13"/>
      <c r="AB991" s="11" t="s">
        <v>3503</v>
      </c>
      <c r="AC991" s="11" t="s">
        <v>898</v>
      </c>
      <c r="AD991" s="11" t="s">
        <v>29</v>
      </c>
      <c r="AE991" s="11" t="s">
        <v>5718</v>
      </c>
      <c r="AF991" s="11" t="s">
        <v>6492</v>
      </c>
      <c r="AG991" s="11" t="s">
        <v>6996</v>
      </c>
      <c r="AH991" s="11" t="s">
        <v>6985</v>
      </c>
      <c r="AI991" s="11" t="s">
        <v>6983</v>
      </c>
      <c r="AJ991" s="11" t="s">
        <v>7081</v>
      </c>
      <c r="AK991" s="11" t="s">
        <v>7076</v>
      </c>
      <c r="AL991" s="11" t="s">
        <v>1407</v>
      </c>
      <c r="AM991" s="11" t="s">
        <v>29</v>
      </c>
      <c r="AN991" s="11" t="s">
        <v>6991</v>
      </c>
      <c r="AO991" s="11" t="s">
        <v>7313</v>
      </c>
      <c r="AP991" s="11" t="s">
        <v>29</v>
      </c>
      <c r="AQ991" s="11" t="s">
        <v>7322</v>
      </c>
    </row>
    <row r="992" spans="1:43" ht="45" x14ac:dyDescent="0.25">
      <c r="A992" s="10">
        <v>280</v>
      </c>
      <c r="B992" s="10">
        <v>2233</v>
      </c>
      <c r="C992" s="11" t="s">
        <v>6740</v>
      </c>
      <c r="D992" s="11" t="s">
        <v>3504</v>
      </c>
      <c r="E992" s="11" t="s">
        <v>29</v>
      </c>
      <c r="F992" s="11" t="s">
        <v>380</v>
      </c>
      <c r="G992" s="11" t="s">
        <v>27</v>
      </c>
      <c r="H992" s="11" t="s">
        <v>6654</v>
      </c>
      <c r="I992" s="11" t="s">
        <v>381</v>
      </c>
      <c r="J992" s="11" t="s">
        <v>3781</v>
      </c>
      <c r="K992" s="11" t="s">
        <v>897</v>
      </c>
      <c r="L992" s="11" t="s">
        <v>3498</v>
      </c>
      <c r="M992" s="11" t="s">
        <v>7382</v>
      </c>
      <c r="N992" s="11" t="s">
        <v>6194</v>
      </c>
      <c r="O992" s="11" t="s">
        <v>29</v>
      </c>
      <c r="P992" s="11" t="s">
        <v>6908</v>
      </c>
      <c r="Q992" s="11" t="s">
        <v>83</v>
      </c>
      <c r="R992" s="11" t="s">
        <v>1518</v>
      </c>
      <c r="S992" s="11" t="s">
        <v>6909</v>
      </c>
      <c r="T992" s="11" t="s">
        <v>642</v>
      </c>
      <c r="U992" s="12">
        <v>43584</v>
      </c>
      <c r="W992" s="11" t="s">
        <v>6910</v>
      </c>
      <c r="X992" s="11" t="s">
        <v>29</v>
      </c>
      <c r="Y992" s="11" t="s">
        <v>29</v>
      </c>
      <c r="AB992" s="11" t="s">
        <v>3503</v>
      </c>
      <c r="AC992" s="11" t="s">
        <v>898</v>
      </c>
      <c r="AD992" s="11" t="s">
        <v>29</v>
      </c>
      <c r="AE992" s="11" t="s">
        <v>5718</v>
      </c>
      <c r="AF992" s="11" t="s">
        <v>6492</v>
      </c>
      <c r="AG992" s="11" t="s">
        <v>6996</v>
      </c>
      <c r="AH992" s="11" t="s">
        <v>6985</v>
      </c>
      <c r="AI992" s="11" t="s">
        <v>6983</v>
      </c>
      <c r="AJ992" s="11" t="s">
        <v>7081</v>
      </c>
      <c r="AK992" s="11" t="s">
        <v>7076</v>
      </c>
      <c r="AL992" s="11" t="s">
        <v>1407</v>
      </c>
      <c r="AM992" s="11" t="s">
        <v>29</v>
      </c>
      <c r="AN992" s="11" t="s">
        <v>6991</v>
      </c>
      <c r="AO992" s="11" t="s">
        <v>7313</v>
      </c>
      <c r="AP992" s="11" t="s">
        <v>29</v>
      </c>
      <c r="AQ992" s="11" t="s">
        <v>7322</v>
      </c>
    </row>
    <row r="993" spans="1:43" ht="45" x14ac:dyDescent="0.25">
      <c r="A993" s="10">
        <v>280</v>
      </c>
      <c r="B993" s="10">
        <v>2231</v>
      </c>
      <c r="C993" s="11" t="s">
        <v>6740</v>
      </c>
      <c r="D993" s="11" t="s">
        <v>3504</v>
      </c>
      <c r="E993" s="11" t="s">
        <v>29</v>
      </c>
      <c r="F993" s="11" t="s">
        <v>380</v>
      </c>
      <c r="G993" s="11" t="s">
        <v>27</v>
      </c>
      <c r="H993" s="11" t="s">
        <v>6654</v>
      </c>
      <c r="I993" s="11" t="s">
        <v>381</v>
      </c>
      <c r="J993" s="11" t="s">
        <v>3781</v>
      </c>
      <c r="K993" s="11" t="s">
        <v>897</v>
      </c>
      <c r="L993" s="11" t="s">
        <v>3498</v>
      </c>
      <c r="M993" s="11" t="s">
        <v>7382</v>
      </c>
      <c r="N993" s="11" t="s">
        <v>6194</v>
      </c>
      <c r="O993" s="11" t="s">
        <v>29</v>
      </c>
      <c r="P993" s="11" t="s">
        <v>6899</v>
      </c>
      <c r="Q993" s="11" t="s">
        <v>34</v>
      </c>
      <c r="R993" s="11" t="s">
        <v>6900</v>
      </c>
      <c r="S993" s="11" t="s">
        <v>6901</v>
      </c>
      <c r="T993" s="11" t="s">
        <v>1407</v>
      </c>
      <c r="U993" s="12">
        <v>43584</v>
      </c>
      <c r="W993" s="11" t="s">
        <v>6902</v>
      </c>
      <c r="X993" s="11" t="s">
        <v>29</v>
      </c>
      <c r="Y993" s="11" t="s">
        <v>29</v>
      </c>
      <c r="AB993" s="11" t="s">
        <v>3503</v>
      </c>
      <c r="AC993" s="11" t="s">
        <v>898</v>
      </c>
      <c r="AD993" s="11" t="s">
        <v>29</v>
      </c>
      <c r="AE993" s="11" t="s">
        <v>5718</v>
      </c>
      <c r="AF993" s="11" t="s">
        <v>6492</v>
      </c>
      <c r="AG993" s="11" t="s">
        <v>6996</v>
      </c>
      <c r="AH993" s="11" t="s">
        <v>6985</v>
      </c>
      <c r="AI993" s="11" t="s">
        <v>6983</v>
      </c>
      <c r="AJ993" s="11" t="s">
        <v>7081</v>
      </c>
      <c r="AK993" s="11" t="s">
        <v>7076</v>
      </c>
      <c r="AL993" s="11" t="s">
        <v>1407</v>
      </c>
      <c r="AM993" s="11" t="s">
        <v>29</v>
      </c>
      <c r="AN993" s="11" t="s">
        <v>6991</v>
      </c>
      <c r="AO993" s="11" t="s">
        <v>7313</v>
      </c>
      <c r="AP993" s="11" t="s">
        <v>29</v>
      </c>
      <c r="AQ993" s="11" t="s">
        <v>7322</v>
      </c>
    </row>
    <row r="994" spans="1:43" ht="30" x14ac:dyDescent="0.25">
      <c r="A994" s="10">
        <v>370</v>
      </c>
      <c r="B994" s="10">
        <v>2184</v>
      </c>
      <c r="C994" s="11" t="s">
        <v>6877</v>
      </c>
      <c r="D994" s="11" t="s">
        <v>94</v>
      </c>
      <c r="E994" s="11" t="s">
        <v>5034</v>
      </c>
      <c r="F994" s="11" t="s">
        <v>96</v>
      </c>
      <c r="G994" s="11" t="s">
        <v>27</v>
      </c>
      <c r="H994" s="11" t="s">
        <v>6608</v>
      </c>
      <c r="I994" s="11" t="s">
        <v>97</v>
      </c>
      <c r="J994" s="11" t="s">
        <v>5047</v>
      </c>
      <c r="K994" s="11" t="s">
        <v>5036</v>
      </c>
      <c r="L994" s="11" t="s">
        <v>369</v>
      </c>
      <c r="M994" s="11" t="s">
        <v>5050</v>
      </c>
      <c r="N994" s="11" t="s">
        <v>5051</v>
      </c>
      <c r="O994" s="11" t="s">
        <v>6724</v>
      </c>
      <c r="P994" s="11" t="s">
        <v>6142</v>
      </c>
      <c r="Q994" s="11" t="s">
        <v>34</v>
      </c>
      <c r="R994" s="11" t="s">
        <v>6143</v>
      </c>
      <c r="S994" s="11" t="s">
        <v>6144</v>
      </c>
      <c r="T994" s="11" t="s">
        <v>29</v>
      </c>
      <c r="U994" s="12"/>
      <c r="W994" s="11" t="s">
        <v>6145</v>
      </c>
      <c r="X994" s="11" t="s">
        <v>29</v>
      </c>
      <c r="Y994" s="11" t="s">
        <v>29</v>
      </c>
      <c r="AB994" s="11" t="s">
        <v>5295</v>
      </c>
      <c r="AC994" s="11" t="s">
        <v>5037</v>
      </c>
      <c r="AD994" s="11" t="s">
        <v>29</v>
      </c>
      <c r="AE994" s="11" t="s">
        <v>7399</v>
      </c>
      <c r="AF994" s="11" t="s">
        <v>5884</v>
      </c>
      <c r="AG994" s="11" t="s">
        <v>6992</v>
      </c>
      <c r="AH994" s="11" t="s">
        <v>6997</v>
      </c>
      <c r="AI994" s="11" t="s">
        <v>6988</v>
      </c>
      <c r="AJ994" s="11" t="s">
        <v>7188</v>
      </c>
      <c r="AK994" s="11" t="s">
        <v>7076</v>
      </c>
      <c r="AL994" s="11" t="s">
        <v>7300</v>
      </c>
      <c r="AM994" s="11" t="s">
        <v>29</v>
      </c>
      <c r="AN994" s="11" t="s">
        <v>7655</v>
      </c>
      <c r="AO994" s="11" t="s">
        <v>7320</v>
      </c>
      <c r="AP994" s="11" t="s">
        <v>29</v>
      </c>
      <c r="AQ994" s="11" t="s">
        <v>7319</v>
      </c>
    </row>
    <row r="995" spans="1:43" ht="30" x14ac:dyDescent="0.25">
      <c r="A995" s="10">
        <v>370</v>
      </c>
      <c r="B995" s="10">
        <v>2212</v>
      </c>
      <c r="C995" s="11" t="s">
        <v>6877</v>
      </c>
      <c r="D995" s="11" t="s">
        <v>94</v>
      </c>
      <c r="E995" s="11" t="s">
        <v>5034</v>
      </c>
      <c r="F995" s="11" t="s">
        <v>96</v>
      </c>
      <c r="G995" s="11" t="s">
        <v>27</v>
      </c>
      <c r="H995" s="11" t="s">
        <v>6608</v>
      </c>
      <c r="I995" s="11" t="s">
        <v>97</v>
      </c>
      <c r="J995" s="11" t="s">
        <v>5047</v>
      </c>
      <c r="K995" s="11" t="s">
        <v>5036</v>
      </c>
      <c r="L995" s="11" t="s">
        <v>369</v>
      </c>
      <c r="M995" s="11" t="s">
        <v>5050</v>
      </c>
      <c r="N995" s="11" t="s">
        <v>5051</v>
      </c>
      <c r="O995" s="11" t="s">
        <v>6724</v>
      </c>
      <c r="P995" s="11" t="s">
        <v>6551</v>
      </c>
      <c r="Q995" s="11" t="s">
        <v>34</v>
      </c>
      <c r="R995" s="11" t="s">
        <v>6552</v>
      </c>
      <c r="S995" s="11" t="s">
        <v>6553</v>
      </c>
      <c r="T995" s="11" t="s">
        <v>29</v>
      </c>
      <c r="U995" s="12">
        <v>43479</v>
      </c>
      <c r="W995" s="11" t="s">
        <v>6554</v>
      </c>
      <c r="X995" s="11" t="s">
        <v>29</v>
      </c>
      <c r="Y995" s="11" t="s">
        <v>29</v>
      </c>
      <c r="AB995" s="11" t="s">
        <v>5295</v>
      </c>
      <c r="AC995" s="11" t="s">
        <v>5037</v>
      </c>
      <c r="AD995" s="11" t="s">
        <v>29</v>
      </c>
      <c r="AE995" s="11" t="s">
        <v>7399</v>
      </c>
      <c r="AF995" s="11" t="s">
        <v>5884</v>
      </c>
      <c r="AG995" s="11" t="s">
        <v>6992</v>
      </c>
      <c r="AH995" s="11" t="s">
        <v>6997</v>
      </c>
      <c r="AI995" s="11" t="s">
        <v>6988</v>
      </c>
      <c r="AJ995" s="11" t="s">
        <v>7188</v>
      </c>
      <c r="AK995" s="11" t="s">
        <v>7076</v>
      </c>
      <c r="AL995" s="11" t="s">
        <v>7300</v>
      </c>
      <c r="AM995" s="11" t="s">
        <v>29</v>
      </c>
      <c r="AN995" s="11" t="s">
        <v>7655</v>
      </c>
      <c r="AO995" s="11" t="s">
        <v>7320</v>
      </c>
      <c r="AP995" s="11" t="s">
        <v>29</v>
      </c>
      <c r="AQ995" s="11" t="s">
        <v>7319</v>
      </c>
    </row>
    <row r="996" spans="1:43" ht="30" x14ac:dyDescent="0.25">
      <c r="A996" s="10">
        <v>370</v>
      </c>
      <c r="B996" s="10">
        <v>2187</v>
      </c>
      <c r="C996" s="11" t="s">
        <v>6877</v>
      </c>
      <c r="D996" s="11" t="s">
        <v>94</v>
      </c>
      <c r="E996" s="11" t="s">
        <v>5034</v>
      </c>
      <c r="F996" s="11" t="s">
        <v>96</v>
      </c>
      <c r="G996" s="11" t="s">
        <v>27</v>
      </c>
      <c r="H996" s="11" t="s">
        <v>6608</v>
      </c>
      <c r="I996" s="11" t="s">
        <v>97</v>
      </c>
      <c r="J996" s="11" t="s">
        <v>5047</v>
      </c>
      <c r="K996" s="11" t="s">
        <v>5036</v>
      </c>
      <c r="L996" s="11" t="s">
        <v>369</v>
      </c>
      <c r="M996" s="11" t="s">
        <v>5050</v>
      </c>
      <c r="N996" s="11" t="s">
        <v>5051</v>
      </c>
      <c r="O996" s="11" t="s">
        <v>6724</v>
      </c>
      <c r="P996" s="11" t="s">
        <v>6154</v>
      </c>
      <c r="Q996" s="11" t="s">
        <v>34</v>
      </c>
      <c r="R996" s="11" t="s">
        <v>1199</v>
      </c>
      <c r="S996" s="11" t="s">
        <v>6155</v>
      </c>
      <c r="T996" s="11" t="s">
        <v>29</v>
      </c>
      <c r="U996" s="12"/>
      <c r="W996" s="11" t="s">
        <v>6156</v>
      </c>
      <c r="X996" s="11" t="s">
        <v>29</v>
      </c>
      <c r="Y996" s="11" t="s">
        <v>29</v>
      </c>
      <c r="AB996" s="11" t="s">
        <v>5295</v>
      </c>
      <c r="AC996" s="11" t="s">
        <v>5037</v>
      </c>
      <c r="AD996" s="11" t="s">
        <v>29</v>
      </c>
      <c r="AE996" s="11" t="s">
        <v>7399</v>
      </c>
      <c r="AF996" s="11" t="s">
        <v>5884</v>
      </c>
      <c r="AG996" s="11" t="s">
        <v>6992</v>
      </c>
      <c r="AH996" s="11" t="s">
        <v>6997</v>
      </c>
      <c r="AI996" s="11" t="s">
        <v>6988</v>
      </c>
      <c r="AJ996" s="11" t="s">
        <v>7188</v>
      </c>
      <c r="AK996" s="11" t="s">
        <v>7076</v>
      </c>
      <c r="AL996" s="11" t="s">
        <v>7300</v>
      </c>
      <c r="AM996" s="11" t="s">
        <v>29</v>
      </c>
      <c r="AN996" s="11" t="s">
        <v>7655</v>
      </c>
      <c r="AO996" s="11" t="s">
        <v>7320</v>
      </c>
      <c r="AP996" s="11" t="s">
        <v>29</v>
      </c>
      <c r="AQ996" s="11" t="s">
        <v>7319</v>
      </c>
    </row>
    <row r="997" spans="1:43" ht="30" x14ac:dyDescent="0.25">
      <c r="A997" s="10">
        <v>370</v>
      </c>
      <c r="B997" s="10">
        <v>2185</v>
      </c>
      <c r="C997" s="11" t="s">
        <v>6877</v>
      </c>
      <c r="D997" s="11" t="s">
        <v>94</v>
      </c>
      <c r="E997" s="11" t="s">
        <v>5034</v>
      </c>
      <c r="F997" s="11" t="s">
        <v>96</v>
      </c>
      <c r="G997" s="11" t="s">
        <v>27</v>
      </c>
      <c r="H997" s="11" t="s">
        <v>6608</v>
      </c>
      <c r="I997" s="11" t="s">
        <v>97</v>
      </c>
      <c r="J997" s="11" t="s">
        <v>5047</v>
      </c>
      <c r="K997" s="11" t="s">
        <v>5036</v>
      </c>
      <c r="L997" s="11" t="s">
        <v>369</v>
      </c>
      <c r="M997" s="11" t="s">
        <v>5050</v>
      </c>
      <c r="N997" s="11" t="s">
        <v>5051</v>
      </c>
      <c r="O997" s="11" t="s">
        <v>6724</v>
      </c>
      <c r="P997" s="11" t="s">
        <v>6146</v>
      </c>
      <c r="Q997" s="11" t="s">
        <v>34</v>
      </c>
      <c r="R997" s="11" t="s">
        <v>6147</v>
      </c>
      <c r="S997" s="11" t="s">
        <v>6148</v>
      </c>
      <c r="T997" s="11" t="s">
        <v>29</v>
      </c>
      <c r="U997" s="12"/>
      <c r="V997">
        <v>43646</v>
      </c>
      <c r="W997" s="11" t="s">
        <v>6149</v>
      </c>
      <c r="X997" s="11" t="s">
        <v>29</v>
      </c>
      <c r="Y997" s="11" t="s">
        <v>29</v>
      </c>
      <c r="AB997" s="11" t="s">
        <v>5295</v>
      </c>
      <c r="AC997" s="11" t="s">
        <v>5037</v>
      </c>
      <c r="AD997" s="11" t="s">
        <v>29</v>
      </c>
      <c r="AE997" s="11" t="s">
        <v>7399</v>
      </c>
      <c r="AF997" s="11" t="s">
        <v>5884</v>
      </c>
      <c r="AG997" s="11" t="s">
        <v>6992</v>
      </c>
      <c r="AH997" s="11" t="s">
        <v>6997</v>
      </c>
      <c r="AI997" s="11" t="s">
        <v>6988</v>
      </c>
      <c r="AJ997" s="11" t="s">
        <v>7188</v>
      </c>
      <c r="AK997" s="11" t="s">
        <v>7076</v>
      </c>
      <c r="AL997" s="11" t="s">
        <v>7300</v>
      </c>
      <c r="AM997" s="11" t="s">
        <v>29</v>
      </c>
      <c r="AN997" s="11" t="s">
        <v>7655</v>
      </c>
      <c r="AO997" s="11" t="s">
        <v>7320</v>
      </c>
      <c r="AP997" s="11" t="s">
        <v>29</v>
      </c>
      <c r="AQ997" s="11" t="s">
        <v>7319</v>
      </c>
    </row>
    <row r="998" spans="1:43" ht="30" x14ac:dyDescent="0.25">
      <c r="A998" s="10">
        <v>370</v>
      </c>
      <c r="B998" s="10">
        <v>2183</v>
      </c>
      <c r="C998" s="11" t="s">
        <v>6877</v>
      </c>
      <c r="D998" s="11" t="s">
        <v>94</v>
      </c>
      <c r="E998" s="11" t="s">
        <v>5034</v>
      </c>
      <c r="F998" s="11" t="s">
        <v>96</v>
      </c>
      <c r="G998" s="11" t="s">
        <v>27</v>
      </c>
      <c r="H998" s="11" t="s">
        <v>6608</v>
      </c>
      <c r="I998" s="11" t="s">
        <v>97</v>
      </c>
      <c r="J998" s="11" t="s">
        <v>5047</v>
      </c>
      <c r="K998" s="11" t="s">
        <v>5036</v>
      </c>
      <c r="L998" s="11" t="s">
        <v>369</v>
      </c>
      <c r="M998" s="11" t="s">
        <v>5050</v>
      </c>
      <c r="N998" s="11" t="s">
        <v>5051</v>
      </c>
      <c r="O998" s="11" t="s">
        <v>6724</v>
      </c>
      <c r="P998" s="11" t="s">
        <v>6139</v>
      </c>
      <c r="Q998" s="11" t="s">
        <v>34</v>
      </c>
      <c r="R998" s="11" t="s">
        <v>1982</v>
      </c>
      <c r="S998" s="11" t="s">
        <v>6140</v>
      </c>
      <c r="T998" s="11" t="s">
        <v>29</v>
      </c>
      <c r="U998" s="12"/>
      <c r="W998" s="11" t="s">
        <v>6141</v>
      </c>
      <c r="X998" s="11" t="s">
        <v>29</v>
      </c>
      <c r="Y998" s="11" t="s">
        <v>29</v>
      </c>
      <c r="AB998" s="11" t="s">
        <v>5295</v>
      </c>
      <c r="AC998" s="11" t="s">
        <v>5037</v>
      </c>
      <c r="AD998" s="11" t="s">
        <v>29</v>
      </c>
      <c r="AE998" s="11" t="s">
        <v>7399</v>
      </c>
      <c r="AF998" s="11" t="s">
        <v>5884</v>
      </c>
      <c r="AG998" s="11" t="s">
        <v>6992</v>
      </c>
      <c r="AH998" s="11" t="s">
        <v>6997</v>
      </c>
      <c r="AI998" s="11" t="s">
        <v>6988</v>
      </c>
      <c r="AJ998" s="11" t="s">
        <v>7188</v>
      </c>
      <c r="AK998" s="11" t="s">
        <v>7076</v>
      </c>
      <c r="AL998" s="11" t="s">
        <v>7300</v>
      </c>
      <c r="AM998" s="11" t="s">
        <v>29</v>
      </c>
      <c r="AN998" s="11" t="s">
        <v>7655</v>
      </c>
      <c r="AO998" s="11" t="s">
        <v>7320</v>
      </c>
      <c r="AP998" s="11" t="s">
        <v>29</v>
      </c>
      <c r="AQ998" s="11" t="s">
        <v>7319</v>
      </c>
    </row>
    <row r="999" spans="1:43" ht="30" x14ac:dyDescent="0.25">
      <c r="A999" s="10">
        <v>370</v>
      </c>
      <c r="B999" s="10">
        <v>2182</v>
      </c>
      <c r="C999" s="11" t="s">
        <v>6877</v>
      </c>
      <c r="D999" s="11" t="s">
        <v>94</v>
      </c>
      <c r="E999" s="11" t="s">
        <v>5034</v>
      </c>
      <c r="F999" s="11" t="s">
        <v>96</v>
      </c>
      <c r="G999" s="11" t="s">
        <v>27</v>
      </c>
      <c r="H999" s="11" t="s">
        <v>6608</v>
      </c>
      <c r="I999" s="11" t="s">
        <v>97</v>
      </c>
      <c r="J999" s="11" t="s">
        <v>5047</v>
      </c>
      <c r="K999" s="11" t="s">
        <v>5036</v>
      </c>
      <c r="L999" s="11" t="s">
        <v>369</v>
      </c>
      <c r="M999" s="11" t="s">
        <v>5050</v>
      </c>
      <c r="N999" s="11" t="s">
        <v>5051</v>
      </c>
      <c r="O999" s="11" t="s">
        <v>6724</v>
      </c>
      <c r="P999" s="11" t="s">
        <v>6135</v>
      </c>
      <c r="Q999" s="11" t="s">
        <v>34</v>
      </c>
      <c r="R999" s="11" t="s">
        <v>6136</v>
      </c>
      <c r="S999" s="11" t="s">
        <v>6137</v>
      </c>
      <c r="T999" s="11" t="s">
        <v>29</v>
      </c>
      <c r="U999" s="12"/>
      <c r="W999" s="11" t="s">
        <v>6138</v>
      </c>
      <c r="X999" s="11" t="s">
        <v>29</v>
      </c>
      <c r="Y999" s="11" t="s">
        <v>29</v>
      </c>
      <c r="AB999" s="11" t="s">
        <v>5295</v>
      </c>
      <c r="AC999" s="11" t="s">
        <v>5037</v>
      </c>
      <c r="AD999" s="11" t="s">
        <v>29</v>
      </c>
      <c r="AE999" s="11" t="s">
        <v>7399</v>
      </c>
      <c r="AF999" s="11" t="s">
        <v>5884</v>
      </c>
      <c r="AG999" s="11" t="s">
        <v>6992</v>
      </c>
      <c r="AH999" s="11" t="s">
        <v>6997</v>
      </c>
      <c r="AI999" s="11" t="s">
        <v>6988</v>
      </c>
      <c r="AJ999" s="11" t="s">
        <v>7188</v>
      </c>
      <c r="AK999" s="11" t="s">
        <v>7076</v>
      </c>
      <c r="AL999" s="11" t="s">
        <v>7300</v>
      </c>
      <c r="AM999" s="11" t="s">
        <v>29</v>
      </c>
      <c r="AN999" s="11" t="s">
        <v>7655</v>
      </c>
      <c r="AO999" s="11" t="s">
        <v>7320</v>
      </c>
      <c r="AP999" s="11" t="s">
        <v>29</v>
      </c>
      <c r="AQ999" s="11" t="s">
        <v>7319</v>
      </c>
    </row>
    <row r="1000" spans="1:43" ht="30" x14ac:dyDescent="0.25">
      <c r="A1000" s="10">
        <v>370</v>
      </c>
      <c r="B1000" s="10">
        <v>2181</v>
      </c>
      <c r="C1000" s="11" t="s">
        <v>6877</v>
      </c>
      <c r="D1000" s="11" t="s">
        <v>94</v>
      </c>
      <c r="E1000" s="11" t="s">
        <v>5034</v>
      </c>
      <c r="F1000" s="11" t="s">
        <v>96</v>
      </c>
      <c r="G1000" s="11" t="s">
        <v>27</v>
      </c>
      <c r="H1000" s="11" t="s">
        <v>6608</v>
      </c>
      <c r="I1000" s="11" t="s">
        <v>97</v>
      </c>
      <c r="J1000" s="11" t="s">
        <v>5047</v>
      </c>
      <c r="K1000" s="11" t="s">
        <v>5036</v>
      </c>
      <c r="L1000" s="11" t="s">
        <v>369</v>
      </c>
      <c r="M1000" s="11" t="s">
        <v>5050</v>
      </c>
      <c r="N1000" s="11" t="s">
        <v>5051</v>
      </c>
      <c r="O1000" s="11" t="s">
        <v>6724</v>
      </c>
      <c r="P1000" s="11" t="s">
        <v>6132</v>
      </c>
      <c r="Q1000" s="11" t="s">
        <v>34</v>
      </c>
      <c r="R1000" s="11" t="s">
        <v>276</v>
      </c>
      <c r="S1000" s="11" t="s">
        <v>6133</v>
      </c>
      <c r="T1000" s="11" t="s">
        <v>29</v>
      </c>
      <c r="U1000" s="12"/>
      <c r="W1000" s="11" t="s">
        <v>6134</v>
      </c>
      <c r="X1000" s="11" t="s">
        <v>29</v>
      </c>
      <c r="Y1000" s="11" t="s">
        <v>29</v>
      </c>
      <c r="Z1000" s="13"/>
      <c r="AB1000" s="11" t="s">
        <v>5295</v>
      </c>
      <c r="AC1000" s="11" t="s">
        <v>5037</v>
      </c>
      <c r="AD1000" s="11" t="s">
        <v>29</v>
      </c>
      <c r="AE1000" s="11" t="s">
        <v>7399</v>
      </c>
      <c r="AF1000" s="11" t="s">
        <v>5884</v>
      </c>
      <c r="AG1000" s="11" t="s">
        <v>6992</v>
      </c>
      <c r="AH1000" s="11" t="s">
        <v>6997</v>
      </c>
      <c r="AI1000" s="11" t="s">
        <v>6988</v>
      </c>
      <c r="AJ1000" s="11" t="s">
        <v>7188</v>
      </c>
      <c r="AK1000" s="11" t="s">
        <v>7076</v>
      </c>
      <c r="AL1000" s="11" t="s">
        <v>7300</v>
      </c>
      <c r="AM1000" s="11" t="s">
        <v>29</v>
      </c>
      <c r="AN1000" s="11" t="s">
        <v>7655</v>
      </c>
      <c r="AO1000" s="11" t="s">
        <v>7320</v>
      </c>
      <c r="AP1000" s="11" t="s">
        <v>29</v>
      </c>
      <c r="AQ1000" s="11" t="s">
        <v>7319</v>
      </c>
    </row>
    <row r="1001" spans="1:43" ht="30" x14ac:dyDescent="0.25">
      <c r="A1001" s="10">
        <v>370</v>
      </c>
      <c r="B1001" s="10">
        <v>2188</v>
      </c>
      <c r="C1001" s="11" t="s">
        <v>6877</v>
      </c>
      <c r="D1001" s="11" t="s">
        <v>94</v>
      </c>
      <c r="E1001" s="11" t="s">
        <v>5034</v>
      </c>
      <c r="F1001" s="11" t="s">
        <v>96</v>
      </c>
      <c r="G1001" s="11" t="s">
        <v>27</v>
      </c>
      <c r="H1001" s="11" t="s">
        <v>6608</v>
      </c>
      <c r="I1001" s="11" t="s">
        <v>97</v>
      </c>
      <c r="J1001" s="11" t="s">
        <v>5047</v>
      </c>
      <c r="K1001" s="11" t="s">
        <v>5036</v>
      </c>
      <c r="L1001" s="11" t="s">
        <v>369</v>
      </c>
      <c r="M1001" s="11" t="s">
        <v>5050</v>
      </c>
      <c r="N1001" s="11" t="s">
        <v>5051</v>
      </c>
      <c r="O1001" s="11" t="s">
        <v>6724</v>
      </c>
      <c r="P1001" s="11" t="s">
        <v>6157</v>
      </c>
      <c r="Q1001" s="11" t="s">
        <v>34</v>
      </c>
      <c r="R1001" s="11" t="s">
        <v>4269</v>
      </c>
      <c r="S1001" s="11" t="s">
        <v>6158</v>
      </c>
      <c r="T1001" s="11" t="s">
        <v>29</v>
      </c>
      <c r="U1001" s="12"/>
      <c r="W1001" s="11" t="s">
        <v>6159</v>
      </c>
      <c r="X1001" s="11" t="s">
        <v>29</v>
      </c>
      <c r="Y1001" s="11" t="s">
        <v>29</v>
      </c>
      <c r="AB1001" s="11" t="s">
        <v>5295</v>
      </c>
      <c r="AC1001" s="11" t="s">
        <v>5037</v>
      </c>
      <c r="AD1001" s="11" t="s">
        <v>29</v>
      </c>
      <c r="AE1001" s="11" t="s">
        <v>7399</v>
      </c>
      <c r="AF1001" s="11" t="s">
        <v>5884</v>
      </c>
      <c r="AG1001" s="11" t="s">
        <v>6992</v>
      </c>
      <c r="AH1001" s="11" t="s">
        <v>6997</v>
      </c>
      <c r="AI1001" s="11" t="s">
        <v>6988</v>
      </c>
      <c r="AJ1001" s="11" t="s">
        <v>7188</v>
      </c>
      <c r="AK1001" s="11" t="s">
        <v>7076</v>
      </c>
      <c r="AL1001" s="11" t="s">
        <v>7300</v>
      </c>
      <c r="AM1001" s="11" t="s">
        <v>29</v>
      </c>
      <c r="AN1001" s="11" t="s">
        <v>7655</v>
      </c>
      <c r="AO1001" s="11" t="s">
        <v>7320</v>
      </c>
      <c r="AP1001" s="11" t="s">
        <v>29</v>
      </c>
      <c r="AQ1001" s="11" t="s">
        <v>7319</v>
      </c>
    </row>
    <row r="1002" spans="1:43" ht="30" x14ac:dyDescent="0.25">
      <c r="A1002" s="10">
        <v>370</v>
      </c>
      <c r="B1002" s="10">
        <v>2112</v>
      </c>
      <c r="C1002" s="11" t="s">
        <v>6877</v>
      </c>
      <c r="D1002" s="11" t="s">
        <v>94</v>
      </c>
      <c r="E1002" s="11" t="s">
        <v>5034</v>
      </c>
      <c r="F1002" s="11" t="s">
        <v>96</v>
      </c>
      <c r="G1002" s="11" t="s">
        <v>27</v>
      </c>
      <c r="H1002" s="11" t="s">
        <v>6608</v>
      </c>
      <c r="I1002" s="11" t="s">
        <v>97</v>
      </c>
      <c r="J1002" s="11" t="s">
        <v>5047</v>
      </c>
      <c r="K1002" s="11" t="s">
        <v>5036</v>
      </c>
      <c r="L1002" s="11" t="s">
        <v>369</v>
      </c>
      <c r="M1002" s="11" t="s">
        <v>5050</v>
      </c>
      <c r="N1002" s="11" t="s">
        <v>5051</v>
      </c>
      <c r="O1002" s="11" t="s">
        <v>6724</v>
      </c>
      <c r="P1002" s="11" t="s">
        <v>5299</v>
      </c>
      <c r="Q1002" s="11" t="s">
        <v>34</v>
      </c>
      <c r="R1002" s="11" t="s">
        <v>310</v>
      </c>
      <c r="S1002" s="11" t="s">
        <v>5300</v>
      </c>
      <c r="T1002" s="11" t="s">
        <v>29</v>
      </c>
      <c r="U1002" s="12"/>
      <c r="W1002" s="11" t="s">
        <v>5483</v>
      </c>
      <c r="X1002" s="11" t="s">
        <v>29</v>
      </c>
      <c r="Y1002" s="11" t="s">
        <v>29</v>
      </c>
      <c r="Z1002" s="13"/>
      <c r="AB1002" s="11" t="s">
        <v>5295</v>
      </c>
      <c r="AC1002" s="11" t="s">
        <v>5037</v>
      </c>
      <c r="AD1002" s="11" t="s">
        <v>29</v>
      </c>
      <c r="AE1002" s="11" t="s">
        <v>7399</v>
      </c>
      <c r="AF1002" s="11" t="s">
        <v>5884</v>
      </c>
      <c r="AG1002" s="11" t="s">
        <v>6992</v>
      </c>
      <c r="AH1002" s="11" t="s">
        <v>6997</v>
      </c>
      <c r="AI1002" s="11" t="s">
        <v>6988</v>
      </c>
      <c r="AJ1002" s="11" t="s">
        <v>7188</v>
      </c>
      <c r="AK1002" s="11" t="s">
        <v>7076</v>
      </c>
      <c r="AL1002" s="11" t="s">
        <v>7300</v>
      </c>
      <c r="AM1002" s="11" t="s">
        <v>29</v>
      </c>
      <c r="AN1002" s="11" t="s">
        <v>7655</v>
      </c>
      <c r="AO1002" s="11" t="s">
        <v>7320</v>
      </c>
      <c r="AP1002" s="11" t="s">
        <v>29</v>
      </c>
      <c r="AQ1002" s="11" t="s">
        <v>7319</v>
      </c>
    </row>
    <row r="1003" spans="1:43" ht="30" x14ac:dyDescent="0.25">
      <c r="A1003" s="10">
        <v>370</v>
      </c>
      <c r="B1003" s="10">
        <v>2186</v>
      </c>
      <c r="C1003" s="11" t="s">
        <v>6877</v>
      </c>
      <c r="D1003" s="11" t="s">
        <v>94</v>
      </c>
      <c r="E1003" s="11" t="s">
        <v>5034</v>
      </c>
      <c r="F1003" s="11" t="s">
        <v>96</v>
      </c>
      <c r="G1003" s="11" t="s">
        <v>27</v>
      </c>
      <c r="H1003" s="11" t="s">
        <v>6608</v>
      </c>
      <c r="I1003" s="11" t="s">
        <v>97</v>
      </c>
      <c r="J1003" s="11" t="s">
        <v>5047</v>
      </c>
      <c r="K1003" s="11" t="s">
        <v>5036</v>
      </c>
      <c r="L1003" s="11" t="s">
        <v>369</v>
      </c>
      <c r="M1003" s="11" t="s">
        <v>5050</v>
      </c>
      <c r="N1003" s="11" t="s">
        <v>5051</v>
      </c>
      <c r="O1003" s="11" t="s">
        <v>6724</v>
      </c>
      <c r="P1003" s="11" t="s">
        <v>6150</v>
      </c>
      <c r="Q1003" s="11" t="s">
        <v>34</v>
      </c>
      <c r="R1003" s="11" t="s">
        <v>6151</v>
      </c>
      <c r="S1003" s="11" t="s">
        <v>6152</v>
      </c>
      <c r="T1003" s="11" t="s">
        <v>29</v>
      </c>
      <c r="U1003" s="12"/>
      <c r="W1003" s="11" t="s">
        <v>6153</v>
      </c>
      <c r="X1003" s="11" t="s">
        <v>29</v>
      </c>
      <c r="Y1003" s="11" t="s">
        <v>29</v>
      </c>
      <c r="AB1003" s="11" t="s">
        <v>5295</v>
      </c>
      <c r="AC1003" s="11" t="s">
        <v>5037</v>
      </c>
      <c r="AD1003" s="11" t="s">
        <v>29</v>
      </c>
      <c r="AE1003" s="11" t="s">
        <v>7399</v>
      </c>
      <c r="AF1003" s="11" t="s">
        <v>5884</v>
      </c>
      <c r="AG1003" s="11" t="s">
        <v>6992</v>
      </c>
      <c r="AH1003" s="11" t="s">
        <v>6997</v>
      </c>
      <c r="AI1003" s="11" t="s">
        <v>6988</v>
      </c>
      <c r="AJ1003" s="11" t="s">
        <v>7188</v>
      </c>
      <c r="AK1003" s="11" t="s">
        <v>7076</v>
      </c>
      <c r="AL1003" s="11" t="s">
        <v>7300</v>
      </c>
      <c r="AM1003" s="11" t="s">
        <v>29</v>
      </c>
      <c r="AN1003" s="11" t="s">
        <v>7655</v>
      </c>
      <c r="AO1003" s="11" t="s">
        <v>7320</v>
      </c>
      <c r="AP1003" s="11" t="s">
        <v>29</v>
      </c>
      <c r="AQ1003" s="11" t="s">
        <v>7319</v>
      </c>
    </row>
    <row r="1004" spans="1:43" ht="30" x14ac:dyDescent="0.25">
      <c r="A1004" s="10">
        <v>370</v>
      </c>
      <c r="B1004" s="10">
        <v>2111</v>
      </c>
      <c r="C1004" s="11" t="s">
        <v>6877</v>
      </c>
      <c r="D1004" s="11" t="s">
        <v>94</v>
      </c>
      <c r="E1004" s="11" t="s">
        <v>5034</v>
      </c>
      <c r="F1004" s="11" t="s">
        <v>96</v>
      </c>
      <c r="G1004" s="11" t="s">
        <v>27</v>
      </c>
      <c r="H1004" s="11" t="s">
        <v>6608</v>
      </c>
      <c r="I1004" s="11" t="s">
        <v>97</v>
      </c>
      <c r="J1004" s="11" t="s">
        <v>5047</v>
      </c>
      <c r="K1004" s="11" t="s">
        <v>5036</v>
      </c>
      <c r="L1004" s="11" t="s">
        <v>369</v>
      </c>
      <c r="M1004" s="11" t="s">
        <v>5050</v>
      </c>
      <c r="N1004" s="11" t="s">
        <v>5051</v>
      </c>
      <c r="O1004" s="11" t="s">
        <v>6724</v>
      </c>
      <c r="P1004" s="11" t="s">
        <v>5296</v>
      </c>
      <c r="Q1004" s="11" t="s">
        <v>34</v>
      </c>
      <c r="R1004" s="11" t="s">
        <v>5297</v>
      </c>
      <c r="S1004" s="11" t="s">
        <v>5298</v>
      </c>
      <c r="T1004" s="11" t="s">
        <v>29</v>
      </c>
      <c r="U1004" s="12"/>
      <c r="W1004" s="11" t="s">
        <v>5518</v>
      </c>
      <c r="X1004" s="11" t="s">
        <v>29</v>
      </c>
      <c r="Y1004" s="11" t="s">
        <v>29</v>
      </c>
      <c r="AB1004" s="11" t="s">
        <v>5295</v>
      </c>
      <c r="AC1004" s="11" t="s">
        <v>5037</v>
      </c>
      <c r="AD1004" s="11" t="s">
        <v>29</v>
      </c>
      <c r="AE1004" s="11" t="s">
        <v>7399</v>
      </c>
      <c r="AF1004" s="11" t="s">
        <v>5884</v>
      </c>
      <c r="AG1004" s="11" t="s">
        <v>6992</v>
      </c>
      <c r="AH1004" s="11" t="s">
        <v>6997</v>
      </c>
      <c r="AI1004" s="11" t="s">
        <v>6988</v>
      </c>
      <c r="AJ1004" s="11" t="s">
        <v>7188</v>
      </c>
      <c r="AK1004" s="11" t="s">
        <v>7076</v>
      </c>
      <c r="AL1004" s="11" t="s">
        <v>7300</v>
      </c>
      <c r="AM1004" s="11" t="s">
        <v>29</v>
      </c>
      <c r="AN1004" s="11" t="s">
        <v>7655</v>
      </c>
      <c r="AO1004" s="11" t="s">
        <v>7320</v>
      </c>
      <c r="AP1004" s="11" t="s">
        <v>29</v>
      </c>
      <c r="AQ1004" s="11" t="s">
        <v>7319</v>
      </c>
    </row>
    <row r="1005" spans="1:43" ht="30" x14ac:dyDescent="0.25">
      <c r="A1005" s="10">
        <v>351</v>
      </c>
      <c r="B1005" s="10">
        <v>2029</v>
      </c>
      <c r="C1005" s="11" t="s">
        <v>6723</v>
      </c>
      <c r="D1005" s="11" t="s">
        <v>94</v>
      </c>
      <c r="E1005" s="11" t="s">
        <v>5034</v>
      </c>
      <c r="F1005" s="11" t="s">
        <v>96</v>
      </c>
      <c r="G1005" s="11" t="s">
        <v>27</v>
      </c>
      <c r="H1005" s="11" t="s">
        <v>6608</v>
      </c>
      <c r="I1005" s="11" t="s">
        <v>97</v>
      </c>
      <c r="J1005" s="11" t="s">
        <v>5035</v>
      </c>
      <c r="K1005" s="11" t="s">
        <v>5036</v>
      </c>
      <c r="L1005" s="11" t="s">
        <v>5035</v>
      </c>
      <c r="M1005" s="11" t="s">
        <v>5050</v>
      </c>
      <c r="N1005" s="11" t="s">
        <v>5051</v>
      </c>
      <c r="O1005" s="11" t="s">
        <v>6724</v>
      </c>
      <c r="P1005" s="11" t="s">
        <v>5041</v>
      </c>
      <c r="Q1005" s="11" t="s">
        <v>34</v>
      </c>
      <c r="R1005" s="11" t="s">
        <v>913</v>
      </c>
      <c r="S1005" s="11" t="s">
        <v>2302</v>
      </c>
      <c r="T1005" s="11" t="s">
        <v>29</v>
      </c>
      <c r="U1005" s="12">
        <v>43304</v>
      </c>
      <c r="W1005" s="11" t="s">
        <v>5510</v>
      </c>
      <c r="X1005" s="11" t="s">
        <v>29</v>
      </c>
      <c r="Y1005" s="11" t="s">
        <v>29</v>
      </c>
      <c r="Z1005">
        <v>42793</v>
      </c>
      <c r="AB1005" s="11" t="s">
        <v>5033</v>
      </c>
      <c r="AC1005" s="11" t="s">
        <v>5037</v>
      </c>
      <c r="AD1005" s="11" t="s">
        <v>29</v>
      </c>
      <c r="AE1005" s="11" t="s">
        <v>7399</v>
      </c>
      <c r="AF1005" s="11" t="s">
        <v>5783</v>
      </c>
      <c r="AG1005" s="11" t="s">
        <v>6982</v>
      </c>
      <c r="AH1005" s="11" t="s">
        <v>6997</v>
      </c>
      <c r="AI1005" s="11" t="s">
        <v>6988</v>
      </c>
      <c r="AJ1005" s="11" t="s">
        <v>343</v>
      </c>
      <c r="AK1005" s="11" t="s">
        <v>7076</v>
      </c>
      <c r="AL1005" s="11" t="s">
        <v>1407</v>
      </c>
      <c r="AM1005" s="11" t="s">
        <v>29</v>
      </c>
      <c r="AN1005" s="11" t="s">
        <v>7655</v>
      </c>
      <c r="AO1005" s="11" t="s">
        <v>7313</v>
      </c>
      <c r="AP1005" s="11" t="s">
        <v>29</v>
      </c>
      <c r="AQ1005" s="11" t="s">
        <v>7322</v>
      </c>
    </row>
    <row r="1006" spans="1:43" ht="30" x14ac:dyDescent="0.25">
      <c r="A1006" s="10">
        <v>351</v>
      </c>
      <c r="B1006" s="10">
        <v>2028</v>
      </c>
      <c r="C1006" s="11" t="s">
        <v>6723</v>
      </c>
      <c r="D1006" s="11" t="s">
        <v>94</v>
      </c>
      <c r="E1006" s="11" t="s">
        <v>5034</v>
      </c>
      <c r="F1006" s="11" t="s">
        <v>96</v>
      </c>
      <c r="G1006" s="11" t="s">
        <v>27</v>
      </c>
      <c r="H1006" s="11" t="s">
        <v>6608</v>
      </c>
      <c r="I1006" s="11" t="s">
        <v>97</v>
      </c>
      <c r="J1006" s="11" t="s">
        <v>5035</v>
      </c>
      <c r="K1006" s="11" t="s">
        <v>5036</v>
      </c>
      <c r="L1006" s="11" t="s">
        <v>5035</v>
      </c>
      <c r="M1006" s="11" t="s">
        <v>5050</v>
      </c>
      <c r="N1006" s="11" t="s">
        <v>5051</v>
      </c>
      <c r="O1006" s="11" t="s">
        <v>6724</v>
      </c>
      <c r="P1006" s="11" t="s">
        <v>5038</v>
      </c>
      <c r="Q1006" s="11" t="s">
        <v>34</v>
      </c>
      <c r="R1006" s="11" t="s">
        <v>5039</v>
      </c>
      <c r="S1006" s="11" t="s">
        <v>104</v>
      </c>
      <c r="T1006" s="11" t="s">
        <v>29</v>
      </c>
      <c r="U1006" s="12">
        <v>43304</v>
      </c>
      <c r="W1006" s="11" t="s">
        <v>5546</v>
      </c>
      <c r="X1006" s="11" t="s">
        <v>29</v>
      </c>
      <c r="Y1006" s="11" t="s">
        <v>29</v>
      </c>
      <c r="Z1006">
        <v>42793</v>
      </c>
      <c r="AB1006" s="11" t="s">
        <v>5033</v>
      </c>
      <c r="AC1006" s="11" t="s">
        <v>5037</v>
      </c>
      <c r="AD1006" s="11" t="s">
        <v>29</v>
      </c>
      <c r="AE1006" s="11" t="s">
        <v>7399</v>
      </c>
      <c r="AF1006" s="11" t="s">
        <v>5783</v>
      </c>
      <c r="AG1006" s="11" t="s">
        <v>6982</v>
      </c>
      <c r="AH1006" s="11" t="s">
        <v>6997</v>
      </c>
      <c r="AI1006" s="11" t="s">
        <v>6988</v>
      </c>
      <c r="AJ1006" s="11" t="s">
        <v>343</v>
      </c>
      <c r="AK1006" s="11" t="s">
        <v>7076</v>
      </c>
      <c r="AL1006" s="11" t="s">
        <v>1407</v>
      </c>
      <c r="AM1006" s="11" t="s">
        <v>29</v>
      </c>
      <c r="AN1006" s="11" t="s">
        <v>7655</v>
      </c>
      <c r="AO1006" s="11" t="s">
        <v>7313</v>
      </c>
      <c r="AP1006" s="11" t="s">
        <v>29</v>
      </c>
      <c r="AQ1006" s="11" t="s">
        <v>7322</v>
      </c>
    </row>
    <row r="1007" spans="1:43" ht="30" x14ac:dyDescent="0.25">
      <c r="A1007" s="10">
        <v>351</v>
      </c>
      <c r="B1007" s="10">
        <v>2032</v>
      </c>
      <c r="C1007" s="11" t="s">
        <v>6723</v>
      </c>
      <c r="D1007" s="11" t="s">
        <v>94</v>
      </c>
      <c r="E1007" s="11" t="s">
        <v>5034</v>
      </c>
      <c r="F1007" s="11" t="s">
        <v>96</v>
      </c>
      <c r="G1007" s="11" t="s">
        <v>27</v>
      </c>
      <c r="H1007" s="11" t="s">
        <v>6608</v>
      </c>
      <c r="I1007" s="11" t="s">
        <v>97</v>
      </c>
      <c r="J1007" s="11" t="s">
        <v>5035</v>
      </c>
      <c r="K1007" s="11" t="s">
        <v>5036</v>
      </c>
      <c r="L1007" s="11" t="s">
        <v>5035</v>
      </c>
      <c r="M1007" s="11" t="s">
        <v>5050</v>
      </c>
      <c r="N1007" s="11" t="s">
        <v>5051</v>
      </c>
      <c r="O1007" s="11" t="s">
        <v>6724</v>
      </c>
      <c r="P1007" s="11" t="s">
        <v>5074</v>
      </c>
      <c r="Q1007" s="11" t="s">
        <v>5561</v>
      </c>
      <c r="R1007" s="11" t="s">
        <v>913</v>
      </c>
      <c r="S1007" s="11" t="s">
        <v>5075</v>
      </c>
      <c r="T1007" s="11" t="s">
        <v>29</v>
      </c>
      <c r="U1007" s="12">
        <v>42590</v>
      </c>
      <c r="W1007" s="11" t="s">
        <v>5520</v>
      </c>
      <c r="X1007" s="11" t="s">
        <v>29</v>
      </c>
      <c r="Y1007" s="11" t="s">
        <v>29</v>
      </c>
      <c r="Z1007" s="13">
        <v>42793</v>
      </c>
      <c r="AB1007" s="11" t="s">
        <v>5033</v>
      </c>
      <c r="AC1007" s="11" t="s">
        <v>5037</v>
      </c>
      <c r="AD1007" s="11" t="s">
        <v>29</v>
      </c>
      <c r="AE1007" s="11" t="s">
        <v>7399</v>
      </c>
      <c r="AF1007" s="11" t="s">
        <v>5783</v>
      </c>
      <c r="AG1007" s="11" t="s">
        <v>6982</v>
      </c>
      <c r="AH1007" s="11" t="s">
        <v>6997</v>
      </c>
      <c r="AI1007" s="11" t="s">
        <v>6988</v>
      </c>
      <c r="AJ1007" s="11" t="s">
        <v>343</v>
      </c>
      <c r="AK1007" s="11" t="s">
        <v>7076</v>
      </c>
      <c r="AL1007" s="11" t="s">
        <v>1407</v>
      </c>
      <c r="AM1007" s="11" t="s">
        <v>29</v>
      </c>
      <c r="AN1007" s="11" t="s">
        <v>7655</v>
      </c>
      <c r="AO1007" s="11" t="s">
        <v>7313</v>
      </c>
      <c r="AP1007" s="11" t="s">
        <v>29</v>
      </c>
      <c r="AQ1007" s="11" t="s">
        <v>7322</v>
      </c>
    </row>
    <row r="1008" spans="1:43" ht="30" x14ac:dyDescent="0.25">
      <c r="A1008" s="10">
        <v>351</v>
      </c>
      <c r="B1008" s="10">
        <v>2041</v>
      </c>
      <c r="C1008" s="11" t="s">
        <v>6723</v>
      </c>
      <c r="D1008" s="11" t="s">
        <v>94</v>
      </c>
      <c r="E1008" s="11" t="s">
        <v>5034</v>
      </c>
      <c r="F1008" s="11" t="s">
        <v>96</v>
      </c>
      <c r="G1008" s="11" t="s">
        <v>27</v>
      </c>
      <c r="H1008" s="11" t="s">
        <v>6608</v>
      </c>
      <c r="I1008" s="11" t="s">
        <v>97</v>
      </c>
      <c r="J1008" s="11" t="s">
        <v>5035</v>
      </c>
      <c r="K1008" s="11" t="s">
        <v>5036</v>
      </c>
      <c r="L1008" s="11" t="s">
        <v>5035</v>
      </c>
      <c r="M1008" s="11" t="s">
        <v>5050</v>
      </c>
      <c r="N1008" s="11" t="s">
        <v>5051</v>
      </c>
      <c r="O1008" s="11" t="s">
        <v>6724</v>
      </c>
      <c r="P1008" s="11" t="s">
        <v>5094</v>
      </c>
      <c r="Q1008" s="11" t="s">
        <v>34</v>
      </c>
      <c r="R1008" s="11" t="s">
        <v>5095</v>
      </c>
      <c r="S1008" s="11" t="s">
        <v>5096</v>
      </c>
      <c r="T1008" s="11" t="s">
        <v>29</v>
      </c>
      <c r="U1008" s="12">
        <v>43108</v>
      </c>
      <c r="W1008" s="11" t="s">
        <v>5475</v>
      </c>
      <c r="X1008" s="11" t="s">
        <v>29</v>
      </c>
      <c r="Y1008" s="11" t="s">
        <v>29</v>
      </c>
      <c r="Z1008">
        <v>42793</v>
      </c>
      <c r="AB1008" s="11" t="s">
        <v>5033</v>
      </c>
      <c r="AC1008" s="11" t="s">
        <v>5037</v>
      </c>
      <c r="AD1008" s="11" t="s">
        <v>29</v>
      </c>
      <c r="AE1008" s="11" t="s">
        <v>7399</v>
      </c>
      <c r="AF1008" s="11" t="s">
        <v>5783</v>
      </c>
      <c r="AG1008" s="11" t="s">
        <v>6982</v>
      </c>
      <c r="AH1008" s="11" t="s">
        <v>6997</v>
      </c>
      <c r="AI1008" s="11" t="s">
        <v>6988</v>
      </c>
      <c r="AJ1008" s="11" t="s">
        <v>343</v>
      </c>
      <c r="AK1008" s="11" t="s">
        <v>7076</v>
      </c>
      <c r="AL1008" s="11" t="s">
        <v>1407</v>
      </c>
      <c r="AM1008" s="11" t="s">
        <v>29</v>
      </c>
      <c r="AN1008" s="11" t="s">
        <v>7655</v>
      </c>
      <c r="AO1008" s="11" t="s">
        <v>7313</v>
      </c>
      <c r="AP1008" s="11" t="s">
        <v>29</v>
      </c>
      <c r="AQ1008" s="11" t="s">
        <v>7322</v>
      </c>
    </row>
    <row r="1009" spans="1:43" ht="30" x14ac:dyDescent="0.25">
      <c r="A1009" s="10">
        <v>351</v>
      </c>
      <c r="B1009" s="10">
        <v>2145</v>
      </c>
      <c r="C1009" s="11" t="s">
        <v>6723</v>
      </c>
      <c r="D1009" s="11" t="s">
        <v>94</v>
      </c>
      <c r="E1009" s="11" t="s">
        <v>5034</v>
      </c>
      <c r="F1009" s="11" t="s">
        <v>96</v>
      </c>
      <c r="G1009" s="11" t="s">
        <v>27</v>
      </c>
      <c r="H1009" s="11" t="s">
        <v>6608</v>
      </c>
      <c r="I1009" s="11" t="s">
        <v>97</v>
      </c>
      <c r="J1009" s="11" t="s">
        <v>5035</v>
      </c>
      <c r="K1009" s="11" t="s">
        <v>5036</v>
      </c>
      <c r="L1009" s="11" t="s">
        <v>5035</v>
      </c>
      <c r="M1009" s="11" t="s">
        <v>5050</v>
      </c>
      <c r="N1009" s="11" t="s">
        <v>5051</v>
      </c>
      <c r="O1009" s="11" t="s">
        <v>6724</v>
      </c>
      <c r="P1009" s="11" t="s">
        <v>5580</v>
      </c>
      <c r="Q1009" s="11" t="s">
        <v>34</v>
      </c>
      <c r="R1009" s="11" t="s">
        <v>5581</v>
      </c>
      <c r="S1009" s="11" t="s">
        <v>4488</v>
      </c>
      <c r="T1009" s="11" t="s">
        <v>5582</v>
      </c>
      <c r="U1009" s="12">
        <v>43430</v>
      </c>
      <c r="W1009" s="11" t="s">
        <v>5583</v>
      </c>
      <c r="X1009" s="11" t="s">
        <v>29</v>
      </c>
      <c r="Y1009" s="11" t="s">
        <v>29</v>
      </c>
      <c r="Z1009" s="13">
        <v>42793</v>
      </c>
      <c r="AB1009" s="11" t="s">
        <v>5033</v>
      </c>
      <c r="AC1009" s="11" t="s">
        <v>5037</v>
      </c>
      <c r="AD1009" s="11" t="s">
        <v>29</v>
      </c>
      <c r="AE1009" s="11" t="s">
        <v>7399</v>
      </c>
      <c r="AF1009" s="11" t="s">
        <v>5783</v>
      </c>
      <c r="AG1009" s="11" t="s">
        <v>6982</v>
      </c>
      <c r="AH1009" s="11" t="s">
        <v>6997</v>
      </c>
      <c r="AI1009" s="11" t="s">
        <v>6988</v>
      </c>
      <c r="AJ1009" s="11" t="s">
        <v>343</v>
      </c>
      <c r="AK1009" s="11" t="s">
        <v>7076</v>
      </c>
      <c r="AL1009" s="11" t="s">
        <v>1407</v>
      </c>
      <c r="AM1009" s="11" t="s">
        <v>29</v>
      </c>
      <c r="AN1009" s="11" t="s">
        <v>7655</v>
      </c>
      <c r="AO1009" s="11" t="s">
        <v>7313</v>
      </c>
      <c r="AP1009" s="11" t="s">
        <v>29</v>
      </c>
      <c r="AQ1009" s="11" t="s">
        <v>7322</v>
      </c>
    </row>
    <row r="1010" spans="1:43" ht="30" x14ac:dyDescent="0.25">
      <c r="A1010" s="10">
        <v>351</v>
      </c>
      <c r="B1010" s="10">
        <v>2042</v>
      </c>
      <c r="C1010" s="11" t="s">
        <v>6723</v>
      </c>
      <c r="D1010" s="11" t="s">
        <v>94</v>
      </c>
      <c r="E1010" s="11" t="s">
        <v>5034</v>
      </c>
      <c r="F1010" s="11" t="s">
        <v>96</v>
      </c>
      <c r="G1010" s="11" t="s">
        <v>27</v>
      </c>
      <c r="H1010" s="11" t="s">
        <v>6608</v>
      </c>
      <c r="I1010" s="11" t="s">
        <v>97</v>
      </c>
      <c r="J1010" s="11" t="s">
        <v>5035</v>
      </c>
      <c r="K1010" s="11" t="s">
        <v>5036</v>
      </c>
      <c r="L1010" s="11" t="s">
        <v>5035</v>
      </c>
      <c r="M1010" s="11" t="s">
        <v>5050</v>
      </c>
      <c r="N1010" s="11" t="s">
        <v>5051</v>
      </c>
      <c r="O1010" s="11" t="s">
        <v>6724</v>
      </c>
      <c r="P1010" s="11" t="s">
        <v>5097</v>
      </c>
      <c r="Q1010" s="11" t="s">
        <v>5561</v>
      </c>
      <c r="R1010" s="11" t="s">
        <v>5098</v>
      </c>
      <c r="S1010" s="11" t="s">
        <v>5099</v>
      </c>
      <c r="T1010" s="11" t="s">
        <v>29</v>
      </c>
      <c r="U1010" s="12">
        <v>43276</v>
      </c>
      <c r="W1010" s="11" t="s">
        <v>5513</v>
      </c>
      <c r="X1010" s="11" t="s">
        <v>29</v>
      </c>
      <c r="Y1010" s="11" t="s">
        <v>29</v>
      </c>
      <c r="Z1010">
        <v>42793</v>
      </c>
      <c r="AB1010" s="11" t="s">
        <v>5033</v>
      </c>
      <c r="AC1010" s="11" t="s">
        <v>5037</v>
      </c>
      <c r="AD1010" s="11" t="s">
        <v>29</v>
      </c>
      <c r="AE1010" s="11" t="s">
        <v>7399</v>
      </c>
      <c r="AF1010" s="11" t="s">
        <v>5783</v>
      </c>
      <c r="AG1010" s="11" t="s">
        <v>6982</v>
      </c>
      <c r="AH1010" s="11" t="s">
        <v>6997</v>
      </c>
      <c r="AI1010" s="11" t="s">
        <v>6988</v>
      </c>
      <c r="AJ1010" s="11" t="s">
        <v>343</v>
      </c>
      <c r="AK1010" s="11" t="s">
        <v>7076</v>
      </c>
      <c r="AL1010" s="11" t="s">
        <v>1407</v>
      </c>
      <c r="AM1010" s="11" t="s">
        <v>29</v>
      </c>
      <c r="AN1010" s="11" t="s">
        <v>7655</v>
      </c>
      <c r="AO1010" s="11" t="s">
        <v>7313</v>
      </c>
      <c r="AP1010" s="11" t="s">
        <v>29</v>
      </c>
      <c r="AQ1010" s="11" t="s">
        <v>7322</v>
      </c>
    </row>
    <row r="1011" spans="1:43" ht="30" x14ac:dyDescent="0.25">
      <c r="A1011" s="10">
        <v>351</v>
      </c>
      <c r="B1011" s="10">
        <v>2036</v>
      </c>
      <c r="C1011" s="11" t="s">
        <v>6723</v>
      </c>
      <c r="D1011" s="11" t="s">
        <v>94</v>
      </c>
      <c r="E1011" s="11" t="s">
        <v>5034</v>
      </c>
      <c r="F1011" s="11" t="s">
        <v>96</v>
      </c>
      <c r="G1011" s="11" t="s">
        <v>27</v>
      </c>
      <c r="H1011" s="11" t="s">
        <v>6608</v>
      </c>
      <c r="I1011" s="11" t="s">
        <v>97</v>
      </c>
      <c r="J1011" s="11" t="s">
        <v>5035</v>
      </c>
      <c r="K1011" s="11" t="s">
        <v>5036</v>
      </c>
      <c r="L1011" s="11" t="s">
        <v>5035</v>
      </c>
      <c r="M1011" s="11" t="s">
        <v>5050</v>
      </c>
      <c r="N1011" s="11" t="s">
        <v>5051</v>
      </c>
      <c r="O1011" s="11" t="s">
        <v>6724</v>
      </c>
      <c r="P1011" s="11" t="s">
        <v>5083</v>
      </c>
      <c r="Q1011" s="11" t="s">
        <v>5561</v>
      </c>
      <c r="R1011" s="11" t="s">
        <v>5084</v>
      </c>
      <c r="S1011" s="11" t="s">
        <v>5082</v>
      </c>
      <c r="T1011" s="11" t="s">
        <v>29</v>
      </c>
      <c r="U1011" s="12">
        <v>37074</v>
      </c>
      <c r="W1011" s="11" t="s">
        <v>5468</v>
      </c>
      <c r="X1011" s="11" t="s">
        <v>29</v>
      </c>
      <c r="Y1011" s="11" t="s">
        <v>29</v>
      </c>
      <c r="Z1011">
        <v>42793</v>
      </c>
      <c r="AB1011" s="11" t="s">
        <v>5033</v>
      </c>
      <c r="AC1011" s="11" t="s">
        <v>5037</v>
      </c>
      <c r="AD1011" s="11" t="s">
        <v>29</v>
      </c>
      <c r="AE1011" s="11" t="s">
        <v>7399</v>
      </c>
      <c r="AF1011" s="11" t="s">
        <v>5783</v>
      </c>
      <c r="AG1011" s="11" t="s">
        <v>6982</v>
      </c>
      <c r="AH1011" s="11" t="s">
        <v>6997</v>
      </c>
      <c r="AI1011" s="11" t="s">
        <v>6988</v>
      </c>
      <c r="AJ1011" s="11" t="s">
        <v>343</v>
      </c>
      <c r="AK1011" s="11" t="s">
        <v>7076</v>
      </c>
      <c r="AL1011" s="11" t="s">
        <v>1407</v>
      </c>
      <c r="AM1011" s="11" t="s">
        <v>29</v>
      </c>
      <c r="AN1011" s="11" t="s">
        <v>7655</v>
      </c>
      <c r="AO1011" s="11" t="s">
        <v>7313</v>
      </c>
      <c r="AP1011" s="11" t="s">
        <v>29</v>
      </c>
      <c r="AQ1011" s="11" t="s">
        <v>7322</v>
      </c>
    </row>
    <row r="1012" spans="1:43" ht="30" x14ac:dyDescent="0.25">
      <c r="A1012" s="10">
        <v>351</v>
      </c>
      <c r="B1012" s="10">
        <v>2040</v>
      </c>
      <c r="C1012" s="11" t="s">
        <v>6723</v>
      </c>
      <c r="D1012" s="11" t="s">
        <v>94</v>
      </c>
      <c r="E1012" s="11" t="s">
        <v>5034</v>
      </c>
      <c r="F1012" s="11" t="s">
        <v>96</v>
      </c>
      <c r="G1012" s="11" t="s">
        <v>27</v>
      </c>
      <c r="H1012" s="11" t="s">
        <v>6608</v>
      </c>
      <c r="I1012" s="11" t="s">
        <v>97</v>
      </c>
      <c r="J1012" s="11" t="s">
        <v>5035</v>
      </c>
      <c r="K1012" s="11" t="s">
        <v>5036</v>
      </c>
      <c r="L1012" s="11" t="s">
        <v>5035</v>
      </c>
      <c r="M1012" s="11" t="s">
        <v>5050</v>
      </c>
      <c r="N1012" s="11" t="s">
        <v>5051</v>
      </c>
      <c r="O1012" s="11" t="s">
        <v>6724</v>
      </c>
      <c r="P1012" s="11" t="s">
        <v>5092</v>
      </c>
      <c r="Q1012" s="11" t="s">
        <v>122</v>
      </c>
      <c r="R1012" s="11" t="s">
        <v>4214</v>
      </c>
      <c r="S1012" s="11" t="s">
        <v>5093</v>
      </c>
      <c r="T1012" s="11" t="s">
        <v>29</v>
      </c>
      <c r="U1012" s="12">
        <v>42940</v>
      </c>
      <c r="W1012" s="11" t="s">
        <v>5482</v>
      </c>
      <c r="X1012" s="11" t="s">
        <v>29</v>
      </c>
      <c r="Y1012" s="11" t="s">
        <v>29</v>
      </c>
      <c r="Z1012">
        <v>42793</v>
      </c>
      <c r="AB1012" s="11" t="s">
        <v>5033</v>
      </c>
      <c r="AC1012" s="11" t="s">
        <v>5037</v>
      </c>
      <c r="AD1012" s="11" t="s">
        <v>29</v>
      </c>
      <c r="AE1012" s="11" t="s">
        <v>7399</v>
      </c>
      <c r="AF1012" s="11" t="s">
        <v>5783</v>
      </c>
      <c r="AG1012" s="11" t="s">
        <v>6982</v>
      </c>
      <c r="AH1012" s="11" t="s">
        <v>6997</v>
      </c>
      <c r="AI1012" s="11" t="s">
        <v>6988</v>
      </c>
      <c r="AJ1012" s="11" t="s">
        <v>343</v>
      </c>
      <c r="AK1012" s="11" t="s">
        <v>7076</v>
      </c>
      <c r="AL1012" s="11" t="s">
        <v>1407</v>
      </c>
      <c r="AM1012" s="11" t="s">
        <v>29</v>
      </c>
      <c r="AN1012" s="11" t="s">
        <v>7655</v>
      </c>
      <c r="AO1012" s="11" t="s">
        <v>7313</v>
      </c>
      <c r="AP1012" s="11" t="s">
        <v>29</v>
      </c>
      <c r="AQ1012" s="11" t="s">
        <v>7322</v>
      </c>
    </row>
    <row r="1013" spans="1:43" ht="30" x14ac:dyDescent="0.25">
      <c r="A1013" s="10">
        <v>351</v>
      </c>
      <c r="B1013" s="10">
        <v>2031</v>
      </c>
      <c r="C1013" s="11" t="s">
        <v>6723</v>
      </c>
      <c r="D1013" s="11" t="s">
        <v>94</v>
      </c>
      <c r="E1013" s="11" t="s">
        <v>5034</v>
      </c>
      <c r="F1013" s="11" t="s">
        <v>96</v>
      </c>
      <c r="G1013" s="11" t="s">
        <v>27</v>
      </c>
      <c r="H1013" s="11" t="s">
        <v>6608</v>
      </c>
      <c r="I1013" s="11" t="s">
        <v>97</v>
      </c>
      <c r="J1013" s="11" t="s">
        <v>5035</v>
      </c>
      <c r="K1013" s="11" t="s">
        <v>5036</v>
      </c>
      <c r="L1013" s="11" t="s">
        <v>5035</v>
      </c>
      <c r="M1013" s="11" t="s">
        <v>5050</v>
      </c>
      <c r="N1013" s="11" t="s">
        <v>5051</v>
      </c>
      <c r="O1013" s="11" t="s">
        <v>6724</v>
      </c>
      <c r="P1013" s="11" t="s">
        <v>5071</v>
      </c>
      <c r="Q1013" s="11" t="s">
        <v>5561</v>
      </c>
      <c r="R1013" s="11" t="s">
        <v>5072</v>
      </c>
      <c r="S1013" s="11" t="s">
        <v>5073</v>
      </c>
      <c r="T1013" s="11" t="s">
        <v>29</v>
      </c>
      <c r="U1013" s="12">
        <v>42800</v>
      </c>
      <c r="W1013" s="11" t="s">
        <v>5490</v>
      </c>
      <c r="X1013" s="11" t="s">
        <v>29</v>
      </c>
      <c r="Y1013" s="11" t="s">
        <v>29</v>
      </c>
      <c r="Z1013">
        <v>42793</v>
      </c>
      <c r="AB1013" s="11" t="s">
        <v>5033</v>
      </c>
      <c r="AC1013" s="11" t="s">
        <v>5037</v>
      </c>
      <c r="AD1013" s="11" t="s">
        <v>29</v>
      </c>
      <c r="AE1013" s="11" t="s">
        <v>7399</v>
      </c>
      <c r="AF1013" s="11" t="s">
        <v>5783</v>
      </c>
      <c r="AG1013" s="11" t="s">
        <v>6982</v>
      </c>
      <c r="AH1013" s="11" t="s">
        <v>6997</v>
      </c>
      <c r="AI1013" s="11" t="s">
        <v>6988</v>
      </c>
      <c r="AJ1013" s="11" t="s">
        <v>343</v>
      </c>
      <c r="AK1013" s="11" t="s">
        <v>7076</v>
      </c>
      <c r="AL1013" s="11" t="s">
        <v>1407</v>
      </c>
      <c r="AM1013" s="11" t="s">
        <v>29</v>
      </c>
      <c r="AN1013" s="11" t="s">
        <v>7655</v>
      </c>
      <c r="AO1013" s="11" t="s">
        <v>7313</v>
      </c>
      <c r="AP1013" s="11" t="s">
        <v>29</v>
      </c>
      <c r="AQ1013" s="11" t="s">
        <v>7322</v>
      </c>
    </row>
    <row r="1014" spans="1:43" ht="30" x14ac:dyDescent="0.25">
      <c r="A1014" s="10">
        <v>351</v>
      </c>
      <c r="B1014" s="10">
        <v>2043</v>
      </c>
      <c r="C1014" s="11" t="s">
        <v>6723</v>
      </c>
      <c r="D1014" s="11" t="s">
        <v>94</v>
      </c>
      <c r="E1014" s="11" t="s">
        <v>5034</v>
      </c>
      <c r="F1014" s="11" t="s">
        <v>96</v>
      </c>
      <c r="G1014" s="11" t="s">
        <v>27</v>
      </c>
      <c r="H1014" s="11" t="s">
        <v>6608</v>
      </c>
      <c r="I1014" s="11" t="s">
        <v>97</v>
      </c>
      <c r="J1014" s="11" t="s">
        <v>5035</v>
      </c>
      <c r="K1014" s="11" t="s">
        <v>5036</v>
      </c>
      <c r="L1014" s="11" t="s">
        <v>5035</v>
      </c>
      <c r="M1014" s="11" t="s">
        <v>5050</v>
      </c>
      <c r="N1014" s="11" t="s">
        <v>5051</v>
      </c>
      <c r="O1014" s="11" t="s">
        <v>6724</v>
      </c>
      <c r="P1014" s="11" t="s">
        <v>5100</v>
      </c>
      <c r="Q1014" s="11" t="s">
        <v>34</v>
      </c>
      <c r="R1014" s="11" t="s">
        <v>490</v>
      </c>
      <c r="S1014" s="11" t="s">
        <v>5101</v>
      </c>
      <c r="T1014" s="11" t="s">
        <v>29</v>
      </c>
      <c r="U1014" s="12">
        <v>43192</v>
      </c>
      <c r="W1014" s="11" t="s">
        <v>5586</v>
      </c>
      <c r="X1014" s="11" t="s">
        <v>29</v>
      </c>
      <c r="Y1014" s="11" t="s">
        <v>29</v>
      </c>
      <c r="Z1014">
        <v>42793</v>
      </c>
      <c r="AB1014" s="11" t="s">
        <v>5033</v>
      </c>
      <c r="AC1014" s="11" t="s">
        <v>5037</v>
      </c>
      <c r="AD1014" s="11" t="s">
        <v>29</v>
      </c>
      <c r="AE1014" s="11" t="s">
        <v>7399</v>
      </c>
      <c r="AF1014" s="11" t="s">
        <v>5783</v>
      </c>
      <c r="AG1014" s="11" t="s">
        <v>6982</v>
      </c>
      <c r="AH1014" s="11" t="s">
        <v>6997</v>
      </c>
      <c r="AI1014" s="11" t="s">
        <v>6988</v>
      </c>
      <c r="AJ1014" s="11" t="s">
        <v>343</v>
      </c>
      <c r="AK1014" s="11" t="s">
        <v>7076</v>
      </c>
      <c r="AL1014" s="11" t="s">
        <v>1407</v>
      </c>
      <c r="AM1014" s="11" t="s">
        <v>29</v>
      </c>
      <c r="AN1014" s="11" t="s">
        <v>7655</v>
      </c>
      <c r="AO1014" s="11" t="s">
        <v>7313</v>
      </c>
      <c r="AP1014" s="11" t="s">
        <v>29</v>
      </c>
      <c r="AQ1014" s="11" t="s">
        <v>7322</v>
      </c>
    </row>
    <row r="1015" spans="1:43" ht="30" x14ac:dyDescent="0.25">
      <c r="A1015" s="10">
        <v>351</v>
      </c>
      <c r="B1015" s="10">
        <v>2034</v>
      </c>
      <c r="C1015" s="11" t="s">
        <v>6723</v>
      </c>
      <c r="D1015" s="11" t="s">
        <v>94</v>
      </c>
      <c r="E1015" s="11" t="s">
        <v>5034</v>
      </c>
      <c r="F1015" s="11" t="s">
        <v>96</v>
      </c>
      <c r="G1015" s="11" t="s">
        <v>27</v>
      </c>
      <c r="H1015" s="11" t="s">
        <v>6608</v>
      </c>
      <c r="I1015" s="11" t="s">
        <v>97</v>
      </c>
      <c r="J1015" s="11" t="s">
        <v>5035</v>
      </c>
      <c r="K1015" s="11" t="s">
        <v>5036</v>
      </c>
      <c r="L1015" s="11" t="s">
        <v>5035</v>
      </c>
      <c r="M1015" s="11" t="s">
        <v>5050</v>
      </c>
      <c r="N1015" s="11" t="s">
        <v>5051</v>
      </c>
      <c r="O1015" s="11" t="s">
        <v>6724</v>
      </c>
      <c r="P1015" s="11" t="s">
        <v>5079</v>
      </c>
      <c r="Q1015" s="11" t="s">
        <v>5561</v>
      </c>
      <c r="R1015" s="11" t="s">
        <v>5080</v>
      </c>
      <c r="S1015" s="11" t="s">
        <v>5081</v>
      </c>
      <c r="T1015" s="11" t="s">
        <v>29</v>
      </c>
      <c r="U1015" s="12">
        <v>43010</v>
      </c>
      <c r="W1015" s="11" t="s">
        <v>5501</v>
      </c>
      <c r="X1015" s="11" t="s">
        <v>29</v>
      </c>
      <c r="Y1015" s="11" t="s">
        <v>29</v>
      </c>
      <c r="Z1015">
        <v>42793</v>
      </c>
      <c r="AB1015" s="11" t="s">
        <v>5033</v>
      </c>
      <c r="AC1015" s="11" t="s">
        <v>5037</v>
      </c>
      <c r="AD1015" s="11" t="s">
        <v>29</v>
      </c>
      <c r="AE1015" s="11" t="s">
        <v>7399</v>
      </c>
      <c r="AF1015" s="11" t="s">
        <v>5783</v>
      </c>
      <c r="AG1015" s="11" t="s">
        <v>6982</v>
      </c>
      <c r="AH1015" s="11" t="s">
        <v>6997</v>
      </c>
      <c r="AI1015" s="11" t="s">
        <v>6988</v>
      </c>
      <c r="AJ1015" s="11" t="s">
        <v>343</v>
      </c>
      <c r="AK1015" s="11" t="s">
        <v>7076</v>
      </c>
      <c r="AL1015" s="11" t="s">
        <v>1407</v>
      </c>
      <c r="AM1015" s="11" t="s">
        <v>29</v>
      </c>
      <c r="AN1015" s="11" t="s">
        <v>7655</v>
      </c>
      <c r="AO1015" s="11" t="s">
        <v>7313</v>
      </c>
      <c r="AP1015" s="11" t="s">
        <v>29</v>
      </c>
      <c r="AQ1015" s="11" t="s">
        <v>7322</v>
      </c>
    </row>
    <row r="1016" spans="1:43" ht="30" x14ac:dyDescent="0.25">
      <c r="A1016" s="10">
        <v>351</v>
      </c>
      <c r="B1016" s="10">
        <v>2037</v>
      </c>
      <c r="C1016" s="11" t="s">
        <v>6723</v>
      </c>
      <c r="D1016" s="11" t="s">
        <v>94</v>
      </c>
      <c r="E1016" s="11" t="s">
        <v>5034</v>
      </c>
      <c r="F1016" s="11" t="s">
        <v>96</v>
      </c>
      <c r="G1016" s="11" t="s">
        <v>27</v>
      </c>
      <c r="H1016" s="11" t="s">
        <v>6608</v>
      </c>
      <c r="I1016" s="11" t="s">
        <v>97</v>
      </c>
      <c r="J1016" s="11" t="s">
        <v>5035</v>
      </c>
      <c r="K1016" s="11" t="s">
        <v>5036</v>
      </c>
      <c r="L1016" s="11" t="s">
        <v>5035</v>
      </c>
      <c r="M1016" s="11" t="s">
        <v>5050</v>
      </c>
      <c r="N1016" s="11" t="s">
        <v>5051</v>
      </c>
      <c r="O1016" s="11" t="s">
        <v>6724</v>
      </c>
      <c r="P1016" s="11" t="s">
        <v>5085</v>
      </c>
      <c r="Q1016" s="11" t="s">
        <v>5561</v>
      </c>
      <c r="R1016" s="11" t="s">
        <v>5086</v>
      </c>
      <c r="S1016" s="11" t="s">
        <v>5087</v>
      </c>
      <c r="T1016" s="11" t="s">
        <v>29</v>
      </c>
      <c r="U1016" s="12">
        <v>43318</v>
      </c>
      <c r="W1016" s="11" t="s">
        <v>5496</v>
      </c>
      <c r="X1016" s="11" t="s">
        <v>29</v>
      </c>
      <c r="Y1016" s="11" t="s">
        <v>29</v>
      </c>
      <c r="Z1016">
        <v>42793</v>
      </c>
      <c r="AB1016" s="11" t="s">
        <v>5033</v>
      </c>
      <c r="AC1016" s="11" t="s">
        <v>5037</v>
      </c>
      <c r="AD1016" s="11" t="s">
        <v>29</v>
      </c>
      <c r="AE1016" s="11" t="s">
        <v>7399</v>
      </c>
      <c r="AF1016" s="11" t="s">
        <v>5783</v>
      </c>
      <c r="AG1016" s="11" t="s">
        <v>6982</v>
      </c>
      <c r="AH1016" s="11" t="s">
        <v>6997</v>
      </c>
      <c r="AI1016" s="11" t="s">
        <v>6988</v>
      </c>
      <c r="AJ1016" s="11" t="s">
        <v>343</v>
      </c>
      <c r="AK1016" s="11" t="s">
        <v>7076</v>
      </c>
      <c r="AL1016" s="11" t="s">
        <v>1407</v>
      </c>
      <c r="AM1016" s="11" t="s">
        <v>29</v>
      </c>
      <c r="AN1016" s="11" t="s">
        <v>7655</v>
      </c>
      <c r="AO1016" s="11" t="s">
        <v>7313</v>
      </c>
      <c r="AP1016" s="11" t="s">
        <v>29</v>
      </c>
      <c r="AQ1016" s="11" t="s">
        <v>7322</v>
      </c>
    </row>
    <row r="1017" spans="1:43" ht="30" x14ac:dyDescent="0.25">
      <c r="A1017" s="10">
        <v>351</v>
      </c>
      <c r="B1017" s="10">
        <v>2039</v>
      </c>
      <c r="C1017" s="11" t="s">
        <v>6723</v>
      </c>
      <c r="D1017" s="11" t="s">
        <v>94</v>
      </c>
      <c r="E1017" s="11" t="s">
        <v>5034</v>
      </c>
      <c r="F1017" s="11" t="s">
        <v>96</v>
      </c>
      <c r="G1017" s="11" t="s">
        <v>27</v>
      </c>
      <c r="H1017" s="11" t="s">
        <v>6608</v>
      </c>
      <c r="I1017" s="11" t="s">
        <v>97</v>
      </c>
      <c r="J1017" s="11" t="s">
        <v>5035</v>
      </c>
      <c r="K1017" s="11" t="s">
        <v>5036</v>
      </c>
      <c r="L1017" s="11" t="s">
        <v>5035</v>
      </c>
      <c r="M1017" s="11" t="s">
        <v>5050</v>
      </c>
      <c r="N1017" s="11" t="s">
        <v>5051</v>
      </c>
      <c r="O1017" s="11" t="s">
        <v>6724</v>
      </c>
      <c r="P1017" s="11" t="s">
        <v>5090</v>
      </c>
      <c r="Q1017" s="11" t="s">
        <v>5561</v>
      </c>
      <c r="R1017" s="11" t="s">
        <v>40</v>
      </c>
      <c r="S1017" s="11" t="s">
        <v>5091</v>
      </c>
      <c r="T1017" s="11" t="s">
        <v>29</v>
      </c>
      <c r="U1017" s="12">
        <v>43030</v>
      </c>
      <c r="W1017" s="11" t="s">
        <v>5517</v>
      </c>
      <c r="X1017" s="11" t="s">
        <v>29</v>
      </c>
      <c r="Y1017" s="11" t="s">
        <v>29</v>
      </c>
      <c r="Z1017">
        <v>42793</v>
      </c>
      <c r="AB1017" s="11" t="s">
        <v>5033</v>
      </c>
      <c r="AC1017" s="11" t="s">
        <v>5037</v>
      </c>
      <c r="AD1017" s="11" t="s">
        <v>29</v>
      </c>
      <c r="AE1017" s="11" t="s">
        <v>7399</v>
      </c>
      <c r="AF1017" s="11" t="s">
        <v>5783</v>
      </c>
      <c r="AG1017" s="11" t="s">
        <v>6982</v>
      </c>
      <c r="AH1017" s="11" t="s">
        <v>6997</v>
      </c>
      <c r="AI1017" s="11" t="s">
        <v>6988</v>
      </c>
      <c r="AJ1017" s="11" t="s">
        <v>343</v>
      </c>
      <c r="AK1017" s="11" t="s">
        <v>7076</v>
      </c>
      <c r="AL1017" s="11" t="s">
        <v>1407</v>
      </c>
      <c r="AM1017" s="11" t="s">
        <v>29</v>
      </c>
      <c r="AN1017" s="11" t="s">
        <v>7655</v>
      </c>
      <c r="AO1017" s="11" t="s">
        <v>7313</v>
      </c>
      <c r="AP1017" s="11" t="s">
        <v>29</v>
      </c>
      <c r="AQ1017" s="11" t="s">
        <v>7322</v>
      </c>
    </row>
    <row r="1018" spans="1:43" ht="30" x14ac:dyDescent="0.25">
      <c r="A1018" s="10">
        <v>351</v>
      </c>
      <c r="B1018" s="10">
        <v>2030</v>
      </c>
      <c r="C1018" s="11" t="s">
        <v>6723</v>
      </c>
      <c r="D1018" s="11" t="s">
        <v>94</v>
      </c>
      <c r="E1018" s="11" t="s">
        <v>5034</v>
      </c>
      <c r="F1018" s="11" t="s">
        <v>96</v>
      </c>
      <c r="G1018" s="11" t="s">
        <v>27</v>
      </c>
      <c r="H1018" s="11" t="s">
        <v>6608</v>
      </c>
      <c r="I1018" s="11" t="s">
        <v>97</v>
      </c>
      <c r="J1018" s="11" t="s">
        <v>5035</v>
      </c>
      <c r="K1018" s="11" t="s">
        <v>5036</v>
      </c>
      <c r="L1018" s="11" t="s">
        <v>5035</v>
      </c>
      <c r="M1018" s="11" t="s">
        <v>5050</v>
      </c>
      <c r="N1018" s="11" t="s">
        <v>5051</v>
      </c>
      <c r="O1018" s="11" t="s">
        <v>6724</v>
      </c>
      <c r="P1018" s="11" t="s">
        <v>5054</v>
      </c>
      <c r="Q1018" s="11" t="s">
        <v>5561</v>
      </c>
      <c r="R1018" s="11" t="s">
        <v>490</v>
      </c>
      <c r="S1018" s="11" t="s">
        <v>555</v>
      </c>
      <c r="T1018" s="11" t="s">
        <v>29</v>
      </c>
      <c r="U1018" s="12">
        <v>42723</v>
      </c>
      <c r="W1018" s="11" t="s">
        <v>5531</v>
      </c>
      <c r="X1018" s="11" t="s">
        <v>29</v>
      </c>
      <c r="Y1018" s="11" t="s">
        <v>29</v>
      </c>
      <c r="Z1018">
        <v>42793</v>
      </c>
      <c r="AB1018" s="11" t="s">
        <v>5033</v>
      </c>
      <c r="AC1018" s="11" t="s">
        <v>5037</v>
      </c>
      <c r="AD1018" s="11" t="s">
        <v>29</v>
      </c>
      <c r="AE1018" s="11" t="s">
        <v>7399</v>
      </c>
      <c r="AF1018" s="11" t="s">
        <v>5783</v>
      </c>
      <c r="AG1018" s="11" t="s">
        <v>6982</v>
      </c>
      <c r="AH1018" s="11" t="s">
        <v>6997</v>
      </c>
      <c r="AI1018" s="11" t="s">
        <v>6988</v>
      </c>
      <c r="AJ1018" s="11" t="s">
        <v>343</v>
      </c>
      <c r="AK1018" s="11" t="s">
        <v>7076</v>
      </c>
      <c r="AL1018" s="11" t="s">
        <v>1407</v>
      </c>
      <c r="AM1018" s="11" t="s">
        <v>29</v>
      </c>
      <c r="AN1018" s="11" t="s">
        <v>7655</v>
      </c>
      <c r="AO1018" s="11" t="s">
        <v>7313</v>
      </c>
      <c r="AP1018" s="11" t="s">
        <v>29</v>
      </c>
      <c r="AQ1018" s="11" t="s">
        <v>7322</v>
      </c>
    </row>
    <row r="1019" spans="1:43" ht="30" x14ac:dyDescent="0.25">
      <c r="A1019" s="10">
        <v>351</v>
      </c>
      <c r="B1019" s="10">
        <v>2044</v>
      </c>
      <c r="C1019" s="11" t="s">
        <v>6723</v>
      </c>
      <c r="D1019" s="11" t="s">
        <v>94</v>
      </c>
      <c r="E1019" s="11" t="s">
        <v>5034</v>
      </c>
      <c r="F1019" s="11" t="s">
        <v>96</v>
      </c>
      <c r="G1019" s="11" t="s">
        <v>27</v>
      </c>
      <c r="H1019" s="11" t="s">
        <v>6608</v>
      </c>
      <c r="I1019" s="11" t="s">
        <v>97</v>
      </c>
      <c r="J1019" s="11" t="s">
        <v>5035</v>
      </c>
      <c r="K1019" s="11" t="s">
        <v>5036</v>
      </c>
      <c r="L1019" s="11" t="s">
        <v>5035</v>
      </c>
      <c r="M1019" s="11" t="s">
        <v>5050</v>
      </c>
      <c r="N1019" s="11" t="s">
        <v>5051</v>
      </c>
      <c r="O1019" s="11" t="s">
        <v>6724</v>
      </c>
      <c r="P1019" s="11" t="s">
        <v>5102</v>
      </c>
      <c r="Q1019" s="11" t="s">
        <v>34</v>
      </c>
      <c r="R1019" s="11" t="s">
        <v>5103</v>
      </c>
      <c r="S1019" s="11" t="s">
        <v>5104</v>
      </c>
      <c r="T1019" s="11" t="s">
        <v>29</v>
      </c>
      <c r="U1019" s="12">
        <v>42632</v>
      </c>
      <c r="W1019" s="11" t="s">
        <v>5587</v>
      </c>
      <c r="X1019" s="11" t="s">
        <v>29</v>
      </c>
      <c r="Y1019" s="11" t="s">
        <v>29</v>
      </c>
      <c r="Z1019">
        <v>42793</v>
      </c>
      <c r="AB1019" s="11" t="s">
        <v>5033</v>
      </c>
      <c r="AC1019" s="11" t="s">
        <v>5037</v>
      </c>
      <c r="AD1019" s="11" t="s">
        <v>29</v>
      </c>
      <c r="AE1019" s="11" t="s">
        <v>7399</v>
      </c>
      <c r="AF1019" s="11" t="s">
        <v>5783</v>
      </c>
      <c r="AG1019" s="11" t="s">
        <v>6982</v>
      </c>
      <c r="AH1019" s="11" t="s">
        <v>6997</v>
      </c>
      <c r="AI1019" s="11" t="s">
        <v>6988</v>
      </c>
      <c r="AJ1019" s="11" t="s">
        <v>343</v>
      </c>
      <c r="AK1019" s="11" t="s">
        <v>7076</v>
      </c>
      <c r="AL1019" s="11" t="s">
        <v>1407</v>
      </c>
      <c r="AM1019" s="11" t="s">
        <v>29</v>
      </c>
      <c r="AN1019" s="11" t="s">
        <v>7655</v>
      </c>
      <c r="AO1019" s="11" t="s">
        <v>7313</v>
      </c>
      <c r="AP1019" s="11" t="s">
        <v>29</v>
      </c>
      <c r="AQ1019" s="11" t="s">
        <v>7322</v>
      </c>
    </row>
    <row r="1020" spans="1:43" ht="30" x14ac:dyDescent="0.25">
      <c r="A1020" s="10">
        <v>351</v>
      </c>
      <c r="B1020" s="10">
        <v>2265</v>
      </c>
      <c r="C1020" s="11" t="s">
        <v>6723</v>
      </c>
      <c r="D1020" s="11" t="s">
        <v>94</v>
      </c>
      <c r="E1020" s="11" t="s">
        <v>5034</v>
      </c>
      <c r="F1020" s="11" t="s">
        <v>96</v>
      </c>
      <c r="G1020" s="11" t="s">
        <v>27</v>
      </c>
      <c r="H1020" s="11" t="s">
        <v>6608</v>
      </c>
      <c r="I1020" s="11" t="s">
        <v>97</v>
      </c>
      <c r="J1020" s="11" t="s">
        <v>5035</v>
      </c>
      <c r="K1020" s="11" t="s">
        <v>5036</v>
      </c>
      <c r="L1020" s="11" t="s">
        <v>5035</v>
      </c>
      <c r="M1020" s="11" t="s">
        <v>5050</v>
      </c>
      <c r="N1020" s="11" t="s">
        <v>5051</v>
      </c>
      <c r="O1020" s="11" t="s">
        <v>6724</v>
      </c>
      <c r="P1020" s="11" t="s">
        <v>7420</v>
      </c>
      <c r="Q1020" s="11" t="s">
        <v>5561</v>
      </c>
      <c r="R1020" s="11" t="s">
        <v>7421</v>
      </c>
      <c r="S1020" s="11" t="s">
        <v>208</v>
      </c>
      <c r="T1020" s="11" t="s">
        <v>1407</v>
      </c>
      <c r="U1020" s="12">
        <v>43625</v>
      </c>
      <c r="W1020" s="11" t="s">
        <v>7422</v>
      </c>
      <c r="X1020" s="11" t="s">
        <v>29</v>
      </c>
      <c r="Y1020" s="11" t="s">
        <v>29</v>
      </c>
      <c r="Z1020">
        <v>42793</v>
      </c>
      <c r="AB1020" s="11" t="s">
        <v>5033</v>
      </c>
      <c r="AC1020" s="11" t="s">
        <v>5037</v>
      </c>
      <c r="AD1020" s="11" t="s">
        <v>29</v>
      </c>
      <c r="AE1020" s="11" t="s">
        <v>7399</v>
      </c>
      <c r="AF1020" s="11" t="s">
        <v>5783</v>
      </c>
      <c r="AG1020" s="11" t="s">
        <v>6982</v>
      </c>
      <c r="AH1020" s="11" t="s">
        <v>6997</v>
      </c>
      <c r="AI1020" s="11" t="s">
        <v>6988</v>
      </c>
      <c r="AJ1020" s="11" t="s">
        <v>343</v>
      </c>
      <c r="AK1020" s="11" t="s">
        <v>7076</v>
      </c>
      <c r="AL1020" s="11" t="s">
        <v>1407</v>
      </c>
      <c r="AM1020" s="11" t="s">
        <v>29</v>
      </c>
      <c r="AN1020" s="11" t="s">
        <v>7655</v>
      </c>
      <c r="AO1020" s="11" t="s">
        <v>7313</v>
      </c>
      <c r="AP1020" s="11" t="s">
        <v>29</v>
      </c>
      <c r="AQ1020" s="11" t="s">
        <v>7322</v>
      </c>
    </row>
    <row r="1021" spans="1:43" ht="30" x14ac:dyDescent="0.25">
      <c r="A1021" s="10">
        <v>351</v>
      </c>
      <c r="B1021" s="10">
        <v>2033</v>
      </c>
      <c r="C1021" s="11" t="s">
        <v>6723</v>
      </c>
      <c r="D1021" s="11" t="s">
        <v>94</v>
      </c>
      <c r="E1021" s="11" t="s">
        <v>5034</v>
      </c>
      <c r="F1021" s="11" t="s">
        <v>96</v>
      </c>
      <c r="G1021" s="11" t="s">
        <v>27</v>
      </c>
      <c r="H1021" s="11" t="s">
        <v>6608</v>
      </c>
      <c r="I1021" s="11" t="s">
        <v>97</v>
      </c>
      <c r="J1021" s="11" t="s">
        <v>5035</v>
      </c>
      <c r="K1021" s="11" t="s">
        <v>5036</v>
      </c>
      <c r="L1021" s="11" t="s">
        <v>5035</v>
      </c>
      <c r="M1021" s="11" t="s">
        <v>5050</v>
      </c>
      <c r="N1021" s="11" t="s">
        <v>5051</v>
      </c>
      <c r="O1021" s="11" t="s">
        <v>6724</v>
      </c>
      <c r="P1021" s="11" t="s">
        <v>5076</v>
      </c>
      <c r="Q1021" s="11" t="s">
        <v>5561</v>
      </c>
      <c r="R1021" s="11" t="s">
        <v>5077</v>
      </c>
      <c r="S1021" s="11" t="s">
        <v>5078</v>
      </c>
      <c r="T1021" s="11" t="s">
        <v>29</v>
      </c>
      <c r="U1021" s="12">
        <v>42996</v>
      </c>
      <c r="W1021" s="11" t="s">
        <v>5497</v>
      </c>
      <c r="X1021" s="11" t="s">
        <v>29</v>
      </c>
      <c r="Y1021" s="11" t="s">
        <v>29</v>
      </c>
      <c r="Z1021">
        <v>42793</v>
      </c>
      <c r="AB1021" s="11" t="s">
        <v>5033</v>
      </c>
      <c r="AC1021" s="11" t="s">
        <v>5037</v>
      </c>
      <c r="AD1021" s="11" t="s">
        <v>29</v>
      </c>
      <c r="AE1021" s="11" t="s">
        <v>7399</v>
      </c>
      <c r="AF1021" s="11" t="s">
        <v>5783</v>
      </c>
      <c r="AG1021" s="11" t="s">
        <v>6982</v>
      </c>
      <c r="AH1021" s="11" t="s">
        <v>6997</v>
      </c>
      <c r="AI1021" s="11" t="s">
        <v>6988</v>
      </c>
      <c r="AJ1021" s="11" t="s">
        <v>343</v>
      </c>
      <c r="AK1021" s="11" t="s">
        <v>7076</v>
      </c>
      <c r="AL1021" s="11" t="s">
        <v>1407</v>
      </c>
      <c r="AM1021" s="11" t="s">
        <v>29</v>
      </c>
      <c r="AN1021" s="11" t="s">
        <v>7655</v>
      </c>
      <c r="AO1021" s="11" t="s">
        <v>7313</v>
      </c>
      <c r="AP1021" s="11" t="s">
        <v>29</v>
      </c>
      <c r="AQ1021" s="11" t="s">
        <v>7322</v>
      </c>
    </row>
    <row r="1022" spans="1:43" ht="30" x14ac:dyDescent="0.25">
      <c r="A1022" s="10">
        <v>351</v>
      </c>
      <c r="B1022" s="10">
        <v>2038</v>
      </c>
      <c r="C1022" s="11" t="s">
        <v>6723</v>
      </c>
      <c r="D1022" s="11" t="s">
        <v>94</v>
      </c>
      <c r="E1022" s="11" t="s">
        <v>5034</v>
      </c>
      <c r="F1022" s="11" t="s">
        <v>96</v>
      </c>
      <c r="G1022" s="11" t="s">
        <v>27</v>
      </c>
      <c r="H1022" s="11" t="s">
        <v>6608</v>
      </c>
      <c r="I1022" s="11" t="s">
        <v>97</v>
      </c>
      <c r="J1022" s="11" t="s">
        <v>5035</v>
      </c>
      <c r="K1022" s="11" t="s">
        <v>5036</v>
      </c>
      <c r="L1022" s="11" t="s">
        <v>5035</v>
      </c>
      <c r="M1022" s="11" t="s">
        <v>5050</v>
      </c>
      <c r="N1022" s="11" t="s">
        <v>5051</v>
      </c>
      <c r="O1022" s="11" t="s">
        <v>6724</v>
      </c>
      <c r="P1022" s="11" t="s">
        <v>5088</v>
      </c>
      <c r="Q1022" s="11" t="s">
        <v>5561</v>
      </c>
      <c r="R1022" s="11" t="s">
        <v>371</v>
      </c>
      <c r="S1022" s="11" t="s">
        <v>5089</v>
      </c>
      <c r="T1022" s="11" t="s">
        <v>29</v>
      </c>
      <c r="U1022" s="12">
        <v>43108</v>
      </c>
      <c r="W1022" s="11" t="s">
        <v>5530</v>
      </c>
      <c r="X1022" s="11" t="s">
        <v>29</v>
      </c>
      <c r="Y1022" s="11" t="s">
        <v>29</v>
      </c>
      <c r="Z1022">
        <v>42793</v>
      </c>
      <c r="AB1022" s="11" t="s">
        <v>5033</v>
      </c>
      <c r="AC1022" s="11" t="s">
        <v>5037</v>
      </c>
      <c r="AD1022" s="11" t="s">
        <v>29</v>
      </c>
      <c r="AE1022" s="11" t="s">
        <v>7399</v>
      </c>
      <c r="AF1022" s="11" t="s">
        <v>5783</v>
      </c>
      <c r="AG1022" s="11" t="s">
        <v>6982</v>
      </c>
      <c r="AH1022" s="11" t="s">
        <v>6997</v>
      </c>
      <c r="AI1022" s="11" t="s">
        <v>6988</v>
      </c>
      <c r="AJ1022" s="11" t="s">
        <v>343</v>
      </c>
      <c r="AK1022" s="11" t="s">
        <v>7076</v>
      </c>
      <c r="AL1022" s="11" t="s">
        <v>1407</v>
      </c>
      <c r="AM1022" s="11" t="s">
        <v>29</v>
      </c>
      <c r="AN1022" s="11" t="s">
        <v>7655</v>
      </c>
      <c r="AO1022" s="11" t="s">
        <v>7313</v>
      </c>
      <c r="AP1022" s="11" t="s">
        <v>29</v>
      </c>
      <c r="AQ1022" s="11" t="s">
        <v>7322</v>
      </c>
    </row>
    <row r="1023" spans="1:43" ht="30" x14ac:dyDescent="0.25">
      <c r="A1023" s="10">
        <v>364</v>
      </c>
      <c r="B1023" s="10">
        <v>2190</v>
      </c>
      <c r="C1023" s="11" t="s">
        <v>6873</v>
      </c>
      <c r="D1023" s="11" t="s">
        <v>5031</v>
      </c>
      <c r="E1023" s="11" t="s">
        <v>4003</v>
      </c>
      <c r="F1023" s="11" t="s">
        <v>2718</v>
      </c>
      <c r="G1023" s="11" t="s">
        <v>27</v>
      </c>
      <c r="H1023" s="11" t="s">
        <v>6700</v>
      </c>
      <c r="I1023" s="11" t="s">
        <v>97</v>
      </c>
      <c r="J1023" s="11" t="s">
        <v>5047</v>
      </c>
      <c r="K1023" s="11" t="s">
        <v>5262</v>
      </c>
      <c r="L1023" s="11" t="s">
        <v>5258</v>
      </c>
      <c r="M1023" s="11" t="s">
        <v>5050</v>
      </c>
      <c r="N1023" s="11" t="s">
        <v>5051</v>
      </c>
      <c r="O1023" s="11" t="s">
        <v>6857</v>
      </c>
      <c r="P1023" s="11" t="s">
        <v>6163</v>
      </c>
      <c r="Q1023" s="11" t="s">
        <v>34</v>
      </c>
      <c r="R1023" s="11" t="s">
        <v>707</v>
      </c>
      <c r="S1023" s="11" t="s">
        <v>6164</v>
      </c>
      <c r="T1023" s="11" t="s">
        <v>29</v>
      </c>
      <c r="U1023" s="12"/>
      <c r="V1023" s="12"/>
      <c r="W1023" s="11" t="s">
        <v>6165</v>
      </c>
      <c r="X1023" s="11" t="s">
        <v>29</v>
      </c>
      <c r="Y1023" s="11" t="s">
        <v>29</v>
      </c>
      <c r="AB1023" s="11" t="s">
        <v>5261</v>
      </c>
      <c r="AC1023" s="11" t="s">
        <v>5263</v>
      </c>
      <c r="AD1023" s="11" t="s">
        <v>5264</v>
      </c>
      <c r="AE1023" s="11" t="s">
        <v>7399</v>
      </c>
      <c r="AF1023" s="11" t="s">
        <v>5738</v>
      </c>
      <c r="AG1023" s="11" t="s">
        <v>6993</v>
      </c>
      <c r="AH1023" s="11" t="s">
        <v>6997</v>
      </c>
      <c r="AI1023" s="11" t="s">
        <v>6988</v>
      </c>
      <c r="AJ1023" s="11" t="s">
        <v>7188</v>
      </c>
      <c r="AK1023" s="11" t="s">
        <v>7082</v>
      </c>
      <c r="AL1023" s="11" t="s">
        <v>7297</v>
      </c>
      <c r="AM1023" s="11" t="s">
        <v>29</v>
      </c>
      <c r="AN1023" s="11" t="s">
        <v>7655</v>
      </c>
      <c r="AO1023" s="11" t="s">
        <v>7324</v>
      </c>
      <c r="AP1023" s="11" t="s">
        <v>29</v>
      </c>
      <c r="AQ1023" s="11" t="s">
        <v>7325</v>
      </c>
    </row>
    <row r="1024" spans="1:43" ht="30" x14ac:dyDescent="0.25">
      <c r="A1024" s="10">
        <v>364</v>
      </c>
      <c r="B1024" s="10">
        <v>2194</v>
      </c>
      <c r="C1024" s="11" t="s">
        <v>6873</v>
      </c>
      <c r="D1024" s="11" t="s">
        <v>5031</v>
      </c>
      <c r="E1024" s="11" t="s">
        <v>4003</v>
      </c>
      <c r="F1024" s="11" t="s">
        <v>2718</v>
      </c>
      <c r="G1024" s="11" t="s">
        <v>27</v>
      </c>
      <c r="H1024" s="11" t="s">
        <v>6700</v>
      </c>
      <c r="I1024" s="11" t="s">
        <v>97</v>
      </c>
      <c r="J1024" s="11" t="s">
        <v>5047</v>
      </c>
      <c r="K1024" s="11" t="s">
        <v>5262</v>
      </c>
      <c r="L1024" s="11" t="s">
        <v>5258</v>
      </c>
      <c r="M1024" s="11" t="s">
        <v>5050</v>
      </c>
      <c r="N1024" s="11" t="s">
        <v>5051</v>
      </c>
      <c r="O1024" s="11" t="s">
        <v>6857</v>
      </c>
      <c r="P1024" s="11" t="s">
        <v>6172</v>
      </c>
      <c r="Q1024" s="11" t="s">
        <v>34</v>
      </c>
      <c r="R1024" s="11" t="s">
        <v>577</v>
      </c>
      <c r="S1024" s="11" t="s">
        <v>586</v>
      </c>
      <c r="T1024" s="11" t="s">
        <v>29</v>
      </c>
      <c r="U1024" s="12"/>
      <c r="W1024" s="11" t="s">
        <v>6173</v>
      </c>
      <c r="X1024" s="11" t="s">
        <v>29</v>
      </c>
      <c r="Y1024" s="11" t="s">
        <v>29</v>
      </c>
      <c r="AB1024" s="11" t="s">
        <v>5261</v>
      </c>
      <c r="AC1024" s="11" t="s">
        <v>5263</v>
      </c>
      <c r="AD1024" s="11" t="s">
        <v>5264</v>
      </c>
      <c r="AE1024" s="11" t="s">
        <v>7399</v>
      </c>
      <c r="AF1024" s="11" t="s">
        <v>5738</v>
      </c>
      <c r="AG1024" s="11" t="s">
        <v>6993</v>
      </c>
      <c r="AH1024" s="11" t="s">
        <v>6997</v>
      </c>
      <c r="AI1024" s="11" t="s">
        <v>6988</v>
      </c>
      <c r="AJ1024" s="11" t="s">
        <v>7188</v>
      </c>
      <c r="AK1024" s="11" t="s">
        <v>7082</v>
      </c>
      <c r="AL1024" s="11" t="s">
        <v>7297</v>
      </c>
      <c r="AM1024" s="11" t="s">
        <v>29</v>
      </c>
      <c r="AN1024" s="11" t="s">
        <v>7655</v>
      </c>
      <c r="AO1024" s="11" t="s">
        <v>7324</v>
      </c>
      <c r="AP1024" s="11" t="s">
        <v>29</v>
      </c>
      <c r="AQ1024" s="11" t="s">
        <v>7325</v>
      </c>
    </row>
    <row r="1025" spans="1:43" ht="30" x14ac:dyDescent="0.25">
      <c r="A1025" s="10">
        <v>364</v>
      </c>
      <c r="B1025" s="10">
        <v>2195</v>
      </c>
      <c r="C1025" s="11" t="s">
        <v>6873</v>
      </c>
      <c r="D1025" s="11" t="s">
        <v>5031</v>
      </c>
      <c r="E1025" s="11" t="s">
        <v>4003</v>
      </c>
      <c r="F1025" s="11" t="s">
        <v>2718</v>
      </c>
      <c r="G1025" s="11" t="s">
        <v>27</v>
      </c>
      <c r="H1025" s="11" t="s">
        <v>6700</v>
      </c>
      <c r="I1025" s="11" t="s">
        <v>97</v>
      </c>
      <c r="J1025" s="11" t="s">
        <v>5047</v>
      </c>
      <c r="K1025" s="11" t="s">
        <v>5262</v>
      </c>
      <c r="L1025" s="11" t="s">
        <v>5258</v>
      </c>
      <c r="M1025" s="11" t="s">
        <v>5050</v>
      </c>
      <c r="N1025" s="11" t="s">
        <v>5051</v>
      </c>
      <c r="O1025" s="11" t="s">
        <v>6857</v>
      </c>
      <c r="P1025" s="11" t="s">
        <v>6174</v>
      </c>
      <c r="Q1025" s="11" t="s">
        <v>34</v>
      </c>
      <c r="R1025" s="11" t="s">
        <v>6175</v>
      </c>
      <c r="S1025" s="11" t="s">
        <v>6176</v>
      </c>
      <c r="T1025" s="11" t="s">
        <v>29</v>
      </c>
      <c r="U1025" s="12"/>
      <c r="W1025" s="11" t="s">
        <v>6177</v>
      </c>
      <c r="X1025" s="11" t="s">
        <v>29</v>
      </c>
      <c r="Y1025" s="11" t="s">
        <v>29</v>
      </c>
      <c r="AB1025" s="11" t="s">
        <v>5261</v>
      </c>
      <c r="AC1025" s="11" t="s">
        <v>5263</v>
      </c>
      <c r="AD1025" s="11" t="s">
        <v>5264</v>
      </c>
      <c r="AE1025" s="11" t="s">
        <v>7399</v>
      </c>
      <c r="AF1025" s="11" t="s">
        <v>5738</v>
      </c>
      <c r="AG1025" s="11" t="s">
        <v>6993</v>
      </c>
      <c r="AH1025" s="11" t="s">
        <v>6997</v>
      </c>
      <c r="AI1025" s="11" t="s">
        <v>6988</v>
      </c>
      <c r="AJ1025" s="11" t="s">
        <v>7188</v>
      </c>
      <c r="AK1025" s="11" t="s">
        <v>7082</v>
      </c>
      <c r="AL1025" s="11" t="s">
        <v>7297</v>
      </c>
      <c r="AM1025" s="11" t="s">
        <v>29</v>
      </c>
      <c r="AN1025" s="11" t="s">
        <v>7655</v>
      </c>
      <c r="AO1025" s="11" t="s">
        <v>7324</v>
      </c>
      <c r="AP1025" s="11" t="s">
        <v>29</v>
      </c>
      <c r="AQ1025" s="11" t="s">
        <v>7325</v>
      </c>
    </row>
    <row r="1026" spans="1:43" ht="30" x14ac:dyDescent="0.25">
      <c r="A1026" s="10">
        <v>364</v>
      </c>
      <c r="B1026" s="10">
        <v>2193</v>
      </c>
      <c r="C1026" s="11" t="s">
        <v>6873</v>
      </c>
      <c r="D1026" s="11" t="s">
        <v>5031</v>
      </c>
      <c r="E1026" s="11" t="s">
        <v>4003</v>
      </c>
      <c r="F1026" s="11" t="s">
        <v>2718</v>
      </c>
      <c r="G1026" s="11" t="s">
        <v>27</v>
      </c>
      <c r="H1026" s="11" t="s">
        <v>6700</v>
      </c>
      <c r="I1026" s="11" t="s">
        <v>97</v>
      </c>
      <c r="J1026" s="11" t="s">
        <v>5047</v>
      </c>
      <c r="K1026" s="11" t="s">
        <v>5262</v>
      </c>
      <c r="L1026" s="11" t="s">
        <v>5258</v>
      </c>
      <c r="M1026" s="11" t="s">
        <v>5050</v>
      </c>
      <c r="N1026" s="11" t="s">
        <v>5051</v>
      </c>
      <c r="O1026" s="11" t="s">
        <v>6857</v>
      </c>
      <c r="P1026" s="11" t="s">
        <v>6169</v>
      </c>
      <c r="Q1026" s="11" t="s">
        <v>34</v>
      </c>
      <c r="R1026" s="11" t="s">
        <v>286</v>
      </c>
      <c r="S1026" s="11" t="s">
        <v>6170</v>
      </c>
      <c r="T1026" s="11" t="s">
        <v>29</v>
      </c>
      <c r="U1026" s="12"/>
      <c r="W1026" s="11" t="s">
        <v>6171</v>
      </c>
      <c r="X1026" s="11" t="s">
        <v>29</v>
      </c>
      <c r="Y1026" s="11" t="s">
        <v>29</v>
      </c>
      <c r="AB1026" s="11" t="s">
        <v>5261</v>
      </c>
      <c r="AC1026" s="11" t="s">
        <v>5263</v>
      </c>
      <c r="AD1026" s="11" t="s">
        <v>5264</v>
      </c>
      <c r="AE1026" s="11" t="s">
        <v>7399</v>
      </c>
      <c r="AF1026" s="11" t="s">
        <v>5738</v>
      </c>
      <c r="AG1026" s="11" t="s">
        <v>6993</v>
      </c>
      <c r="AH1026" s="11" t="s">
        <v>6997</v>
      </c>
      <c r="AI1026" s="11" t="s">
        <v>6988</v>
      </c>
      <c r="AJ1026" s="11" t="s">
        <v>7188</v>
      </c>
      <c r="AK1026" s="11" t="s">
        <v>7082</v>
      </c>
      <c r="AL1026" s="11" t="s">
        <v>7297</v>
      </c>
      <c r="AM1026" s="11" t="s">
        <v>29</v>
      </c>
      <c r="AN1026" s="11" t="s">
        <v>7655</v>
      </c>
      <c r="AO1026" s="11" t="s">
        <v>7324</v>
      </c>
      <c r="AP1026" s="11" t="s">
        <v>29</v>
      </c>
      <c r="AQ1026" s="11" t="s">
        <v>7325</v>
      </c>
    </row>
    <row r="1027" spans="1:43" ht="30" x14ac:dyDescent="0.25">
      <c r="A1027" s="10">
        <v>364</v>
      </c>
      <c r="B1027" s="10">
        <v>2092</v>
      </c>
      <c r="C1027" s="11" t="s">
        <v>6873</v>
      </c>
      <c r="D1027" s="11" t="s">
        <v>5031</v>
      </c>
      <c r="E1027" s="11" t="s">
        <v>4003</v>
      </c>
      <c r="F1027" s="11" t="s">
        <v>2718</v>
      </c>
      <c r="G1027" s="11" t="s">
        <v>27</v>
      </c>
      <c r="H1027" s="11" t="s">
        <v>6700</v>
      </c>
      <c r="I1027" s="11" t="s">
        <v>97</v>
      </c>
      <c r="J1027" s="11" t="s">
        <v>5047</v>
      </c>
      <c r="K1027" s="11" t="s">
        <v>5262</v>
      </c>
      <c r="L1027" s="11" t="s">
        <v>5258</v>
      </c>
      <c r="M1027" s="11" t="s">
        <v>5050</v>
      </c>
      <c r="N1027" s="11" t="s">
        <v>5051</v>
      </c>
      <c r="O1027" s="11" t="s">
        <v>6857</v>
      </c>
      <c r="P1027" s="11" t="s">
        <v>5270</v>
      </c>
      <c r="Q1027" s="11" t="s">
        <v>34</v>
      </c>
      <c r="R1027" s="11" t="s">
        <v>5271</v>
      </c>
      <c r="S1027" s="11" t="s">
        <v>5272</v>
      </c>
      <c r="T1027" s="11" t="s">
        <v>29</v>
      </c>
      <c r="U1027" s="12"/>
      <c r="W1027" s="11" t="s">
        <v>5467</v>
      </c>
      <c r="X1027" s="11" t="s">
        <v>29</v>
      </c>
      <c r="Y1027" s="11" t="s">
        <v>29</v>
      </c>
      <c r="AB1027" s="11" t="s">
        <v>5261</v>
      </c>
      <c r="AC1027" s="11" t="s">
        <v>5263</v>
      </c>
      <c r="AD1027" s="11" t="s">
        <v>5264</v>
      </c>
      <c r="AE1027" s="11" t="s">
        <v>7399</v>
      </c>
      <c r="AF1027" s="11" t="s">
        <v>5738</v>
      </c>
      <c r="AG1027" s="11" t="s">
        <v>6993</v>
      </c>
      <c r="AH1027" s="11" t="s">
        <v>6997</v>
      </c>
      <c r="AI1027" s="11" t="s">
        <v>6988</v>
      </c>
      <c r="AJ1027" s="11" t="s">
        <v>7188</v>
      </c>
      <c r="AK1027" s="11" t="s">
        <v>7082</v>
      </c>
      <c r="AL1027" s="11" t="s">
        <v>7297</v>
      </c>
      <c r="AM1027" s="11" t="s">
        <v>29</v>
      </c>
      <c r="AN1027" s="11" t="s">
        <v>7655</v>
      </c>
      <c r="AO1027" s="11" t="s">
        <v>7324</v>
      </c>
      <c r="AP1027" s="11" t="s">
        <v>29</v>
      </c>
      <c r="AQ1027" s="11" t="s">
        <v>7325</v>
      </c>
    </row>
    <row r="1028" spans="1:43" ht="30" x14ac:dyDescent="0.25">
      <c r="A1028" s="10">
        <v>364</v>
      </c>
      <c r="B1028" s="10">
        <v>2192</v>
      </c>
      <c r="C1028" s="11" t="s">
        <v>6873</v>
      </c>
      <c r="D1028" s="11" t="s">
        <v>5031</v>
      </c>
      <c r="E1028" s="11" t="s">
        <v>4003</v>
      </c>
      <c r="F1028" s="11" t="s">
        <v>2718</v>
      </c>
      <c r="G1028" s="11" t="s">
        <v>27</v>
      </c>
      <c r="H1028" s="11" t="s">
        <v>6700</v>
      </c>
      <c r="I1028" s="11" t="s">
        <v>97</v>
      </c>
      <c r="J1028" s="11" t="s">
        <v>5047</v>
      </c>
      <c r="K1028" s="11" t="s">
        <v>5262</v>
      </c>
      <c r="L1028" s="11" t="s">
        <v>5258</v>
      </c>
      <c r="M1028" s="11" t="s">
        <v>5050</v>
      </c>
      <c r="N1028" s="11" t="s">
        <v>5051</v>
      </c>
      <c r="O1028" s="11" t="s">
        <v>6857</v>
      </c>
      <c r="P1028" s="11" t="s">
        <v>6167</v>
      </c>
      <c r="Q1028" s="11" t="s">
        <v>4219</v>
      </c>
      <c r="R1028" s="11" t="s">
        <v>197</v>
      </c>
      <c r="S1028" s="11" t="s">
        <v>6168</v>
      </c>
      <c r="T1028" s="11" t="s">
        <v>29</v>
      </c>
      <c r="U1028" s="12"/>
      <c r="W1028" s="11" t="s">
        <v>6519</v>
      </c>
      <c r="X1028" s="11" t="s">
        <v>29</v>
      </c>
      <c r="Y1028" s="11" t="s">
        <v>29</v>
      </c>
      <c r="AB1028" s="11" t="s">
        <v>5261</v>
      </c>
      <c r="AC1028" s="11" t="s">
        <v>5263</v>
      </c>
      <c r="AD1028" s="11" t="s">
        <v>5264</v>
      </c>
      <c r="AE1028" s="11" t="s">
        <v>7399</v>
      </c>
      <c r="AF1028" s="11" t="s">
        <v>5738</v>
      </c>
      <c r="AG1028" s="11" t="s">
        <v>6993</v>
      </c>
      <c r="AH1028" s="11" t="s">
        <v>6997</v>
      </c>
      <c r="AI1028" s="11" t="s">
        <v>6988</v>
      </c>
      <c r="AJ1028" s="11" t="s">
        <v>7188</v>
      </c>
      <c r="AK1028" s="11" t="s">
        <v>7082</v>
      </c>
      <c r="AL1028" s="11" t="s">
        <v>7297</v>
      </c>
      <c r="AM1028" s="11" t="s">
        <v>29</v>
      </c>
      <c r="AN1028" s="11" t="s">
        <v>7655</v>
      </c>
      <c r="AO1028" s="11" t="s">
        <v>7324</v>
      </c>
      <c r="AP1028" s="11" t="s">
        <v>29</v>
      </c>
      <c r="AQ1028" s="11" t="s">
        <v>7325</v>
      </c>
    </row>
    <row r="1029" spans="1:43" ht="30" x14ac:dyDescent="0.25">
      <c r="A1029" s="10">
        <v>364</v>
      </c>
      <c r="B1029" s="10">
        <v>2189</v>
      </c>
      <c r="C1029" s="11" t="s">
        <v>6873</v>
      </c>
      <c r="D1029" s="11" t="s">
        <v>5031</v>
      </c>
      <c r="E1029" s="11" t="s">
        <v>4003</v>
      </c>
      <c r="F1029" s="11" t="s">
        <v>2718</v>
      </c>
      <c r="G1029" s="11" t="s">
        <v>27</v>
      </c>
      <c r="H1029" s="11" t="s">
        <v>6700</v>
      </c>
      <c r="I1029" s="11" t="s">
        <v>97</v>
      </c>
      <c r="J1029" s="11" t="s">
        <v>5047</v>
      </c>
      <c r="K1029" s="11" t="s">
        <v>5262</v>
      </c>
      <c r="L1029" s="11" t="s">
        <v>5258</v>
      </c>
      <c r="M1029" s="11" t="s">
        <v>5050</v>
      </c>
      <c r="N1029" s="11" t="s">
        <v>5051</v>
      </c>
      <c r="O1029" s="11" t="s">
        <v>6857</v>
      </c>
      <c r="P1029" s="11" t="s">
        <v>6160</v>
      </c>
      <c r="Q1029" s="11" t="s">
        <v>4219</v>
      </c>
      <c r="R1029" s="11" t="s">
        <v>6161</v>
      </c>
      <c r="S1029" s="11" t="s">
        <v>6162</v>
      </c>
      <c r="T1029" s="11" t="s">
        <v>29</v>
      </c>
      <c r="U1029" s="12"/>
      <c r="W1029" s="11" t="s">
        <v>6517</v>
      </c>
      <c r="X1029" s="11" t="s">
        <v>29</v>
      </c>
      <c r="Y1029" s="11" t="s">
        <v>29</v>
      </c>
      <c r="AB1029" s="11" t="s">
        <v>5261</v>
      </c>
      <c r="AC1029" s="11" t="s">
        <v>5263</v>
      </c>
      <c r="AD1029" s="11" t="s">
        <v>5264</v>
      </c>
      <c r="AE1029" s="11" t="s">
        <v>7399</v>
      </c>
      <c r="AF1029" s="11" t="s">
        <v>5738</v>
      </c>
      <c r="AG1029" s="11" t="s">
        <v>6993</v>
      </c>
      <c r="AH1029" s="11" t="s">
        <v>6997</v>
      </c>
      <c r="AI1029" s="11" t="s">
        <v>6988</v>
      </c>
      <c r="AJ1029" s="11" t="s">
        <v>7188</v>
      </c>
      <c r="AK1029" s="11" t="s">
        <v>7082</v>
      </c>
      <c r="AL1029" s="11" t="s">
        <v>7297</v>
      </c>
      <c r="AM1029" s="11" t="s">
        <v>29</v>
      </c>
      <c r="AN1029" s="11" t="s">
        <v>7655</v>
      </c>
      <c r="AO1029" s="11" t="s">
        <v>7324</v>
      </c>
      <c r="AP1029" s="11" t="s">
        <v>29</v>
      </c>
      <c r="AQ1029" s="11" t="s">
        <v>7325</v>
      </c>
    </row>
    <row r="1030" spans="1:43" ht="30" x14ac:dyDescent="0.25">
      <c r="A1030" s="10">
        <v>364</v>
      </c>
      <c r="B1030" s="10">
        <v>2191</v>
      </c>
      <c r="C1030" s="11" t="s">
        <v>6873</v>
      </c>
      <c r="D1030" s="11" t="s">
        <v>5031</v>
      </c>
      <c r="E1030" s="11" t="s">
        <v>4003</v>
      </c>
      <c r="F1030" s="11" t="s">
        <v>2718</v>
      </c>
      <c r="G1030" s="11" t="s">
        <v>27</v>
      </c>
      <c r="H1030" s="11" t="s">
        <v>6700</v>
      </c>
      <c r="I1030" s="11" t="s">
        <v>97</v>
      </c>
      <c r="J1030" s="11" t="s">
        <v>5047</v>
      </c>
      <c r="K1030" s="11" t="s">
        <v>5262</v>
      </c>
      <c r="L1030" s="11" t="s">
        <v>5258</v>
      </c>
      <c r="M1030" s="11" t="s">
        <v>5050</v>
      </c>
      <c r="N1030" s="11" t="s">
        <v>5051</v>
      </c>
      <c r="O1030" s="11" t="s">
        <v>6857</v>
      </c>
      <c r="P1030" s="11" t="s">
        <v>6166</v>
      </c>
      <c r="Q1030" s="11" t="s">
        <v>4219</v>
      </c>
      <c r="R1030" s="11" t="s">
        <v>67</v>
      </c>
      <c r="S1030" s="11" t="s">
        <v>1003</v>
      </c>
      <c r="T1030" s="11" t="s">
        <v>29</v>
      </c>
      <c r="U1030" s="12"/>
      <c r="W1030" s="11" t="s">
        <v>6518</v>
      </c>
      <c r="X1030" s="11" t="s">
        <v>29</v>
      </c>
      <c r="Y1030" s="11" t="s">
        <v>29</v>
      </c>
      <c r="AB1030" s="11" t="s">
        <v>5261</v>
      </c>
      <c r="AC1030" s="11" t="s">
        <v>5263</v>
      </c>
      <c r="AD1030" s="11" t="s">
        <v>5264</v>
      </c>
      <c r="AE1030" s="11" t="s">
        <v>7399</v>
      </c>
      <c r="AF1030" s="11" t="s">
        <v>5738</v>
      </c>
      <c r="AG1030" s="11" t="s">
        <v>6993</v>
      </c>
      <c r="AH1030" s="11" t="s">
        <v>6997</v>
      </c>
      <c r="AI1030" s="11" t="s">
        <v>6988</v>
      </c>
      <c r="AJ1030" s="11" t="s">
        <v>7188</v>
      </c>
      <c r="AK1030" s="11" t="s">
        <v>7082</v>
      </c>
      <c r="AL1030" s="11" t="s">
        <v>7297</v>
      </c>
      <c r="AM1030" s="11" t="s">
        <v>29</v>
      </c>
      <c r="AN1030" s="11" t="s">
        <v>7655</v>
      </c>
      <c r="AO1030" s="11" t="s">
        <v>7324</v>
      </c>
      <c r="AP1030" s="11" t="s">
        <v>29</v>
      </c>
      <c r="AQ1030" s="11" t="s">
        <v>7325</v>
      </c>
    </row>
    <row r="1031" spans="1:43" ht="30" x14ac:dyDescent="0.25">
      <c r="A1031" s="10">
        <v>364</v>
      </c>
      <c r="B1031" s="10">
        <v>2096</v>
      </c>
      <c r="C1031" s="11" t="s">
        <v>6873</v>
      </c>
      <c r="D1031" s="11" t="s">
        <v>5031</v>
      </c>
      <c r="E1031" s="11" t="s">
        <v>4003</v>
      </c>
      <c r="F1031" s="11" t="s">
        <v>2718</v>
      </c>
      <c r="G1031" s="11" t="s">
        <v>27</v>
      </c>
      <c r="H1031" s="11" t="s">
        <v>6700</v>
      </c>
      <c r="I1031" s="11" t="s">
        <v>97</v>
      </c>
      <c r="J1031" s="11" t="s">
        <v>5047</v>
      </c>
      <c r="K1031" s="11" t="s">
        <v>5262</v>
      </c>
      <c r="L1031" s="11" t="s">
        <v>5258</v>
      </c>
      <c r="M1031" s="11" t="s">
        <v>5050</v>
      </c>
      <c r="N1031" s="11" t="s">
        <v>5051</v>
      </c>
      <c r="O1031" s="11" t="s">
        <v>6857</v>
      </c>
      <c r="P1031" s="11" t="s">
        <v>5273</v>
      </c>
      <c r="Q1031" s="11" t="s">
        <v>122</v>
      </c>
      <c r="R1031" s="11" t="s">
        <v>84</v>
      </c>
      <c r="S1031" s="11" t="s">
        <v>452</v>
      </c>
      <c r="T1031" s="11" t="s">
        <v>29</v>
      </c>
      <c r="U1031" s="12"/>
      <c r="W1031" s="11" t="s">
        <v>5493</v>
      </c>
      <c r="X1031" s="11" t="s">
        <v>29</v>
      </c>
      <c r="Y1031" s="11" t="s">
        <v>29</v>
      </c>
      <c r="Z1031" s="13"/>
      <c r="AB1031" s="11" t="s">
        <v>5261</v>
      </c>
      <c r="AC1031" s="11" t="s">
        <v>5263</v>
      </c>
      <c r="AD1031" s="11" t="s">
        <v>5264</v>
      </c>
      <c r="AE1031" s="11" t="s">
        <v>7399</v>
      </c>
      <c r="AF1031" s="11" t="s">
        <v>5738</v>
      </c>
      <c r="AG1031" s="11" t="s">
        <v>6993</v>
      </c>
      <c r="AH1031" s="11" t="s">
        <v>6997</v>
      </c>
      <c r="AI1031" s="11" t="s">
        <v>6988</v>
      </c>
      <c r="AJ1031" s="11" t="s">
        <v>7188</v>
      </c>
      <c r="AK1031" s="11" t="s">
        <v>7082</v>
      </c>
      <c r="AL1031" s="11" t="s">
        <v>7297</v>
      </c>
      <c r="AM1031" s="11" t="s">
        <v>29</v>
      </c>
      <c r="AN1031" s="11" t="s">
        <v>7655</v>
      </c>
      <c r="AO1031" s="11" t="s">
        <v>7324</v>
      </c>
      <c r="AP1031" s="11" t="s">
        <v>29</v>
      </c>
      <c r="AQ1031" s="11" t="s">
        <v>7325</v>
      </c>
    </row>
    <row r="1032" spans="1:43" ht="30" x14ac:dyDescent="0.25">
      <c r="A1032" s="10">
        <v>364</v>
      </c>
      <c r="B1032" s="10">
        <v>2196</v>
      </c>
      <c r="C1032" s="11" t="s">
        <v>6873</v>
      </c>
      <c r="D1032" s="11" t="s">
        <v>5031</v>
      </c>
      <c r="E1032" s="11" t="s">
        <v>4003</v>
      </c>
      <c r="F1032" s="11" t="s">
        <v>2718</v>
      </c>
      <c r="G1032" s="11" t="s">
        <v>27</v>
      </c>
      <c r="H1032" s="11" t="s">
        <v>6700</v>
      </c>
      <c r="I1032" s="11" t="s">
        <v>97</v>
      </c>
      <c r="J1032" s="11" t="s">
        <v>5047</v>
      </c>
      <c r="K1032" s="11" t="s">
        <v>5262</v>
      </c>
      <c r="L1032" s="11" t="s">
        <v>5258</v>
      </c>
      <c r="M1032" s="11" t="s">
        <v>5050</v>
      </c>
      <c r="N1032" s="11" t="s">
        <v>5051</v>
      </c>
      <c r="O1032" s="11" t="s">
        <v>6857</v>
      </c>
      <c r="P1032" s="11" t="s">
        <v>6178</v>
      </c>
      <c r="Q1032" s="11" t="s">
        <v>4219</v>
      </c>
      <c r="R1032" s="11" t="s">
        <v>1830</v>
      </c>
      <c r="S1032" s="11" t="s">
        <v>6179</v>
      </c>
      <c r="T1032" s="11" t="s">
        <v>29</v>
      </c>
      <c r="U1032" s="12"/>
      <c r="W1032" s="11" t="s">
        <v>6520</v>
      </c>
      <c r="X1032" s="11" t="s">
        <v>29</v>
      </c>
      <c r="Y1032" s="11" t="s">
        <v>29</v>
      </c>
      <c r="AB1032" s="11" t="s">
        <v>5261</v>
      </c>
      <c r="AC1032" s="11" t="s">
        <v>5263</v>
      </c>
      <c r="AD1032" s="11" t="s">
        <v>5264</v>
      </c>
      <c r="AE1032" s="11" t="s">
        <v>7399</v>
      </c>
      <c r="AF1032" s="11" t="s">
        <v>5738</v>
      </c>
      <c r="AG1032" s="11" t="s">
        <v>6993</v>
      </c>
      <c r="AH1032" s="11" t="s">
        <v>6997</v>
      </c>
      <c r="AI1032" s="11" t="s">
        <v>6988</v>
      </c>
      <c r="AJ1032" s="11" t="s">
        <v>7188</v>
      </c>
      <c r="AK1032" s="11" t="s">
        <v>7082</v>
      </c>
      <c r="AL1032" s="11" t="s">
        <v>7297</v>
      </c>
      <c r="AM1032" s="11" t="s">
        <v>29</v>
      </c>
      <c r="AN1032" s="11" t="s">
        <v>7655</v>
      </c>
      <c r="AO1032" s="11" t="s">
        <v>7324</v>
      </c>
      <c r="AP1032" s="11" t="s">
        <v>29</v>
      </c>
      <c r="AQ1032" s="11" t="s">
        <v>7325</v>
      </c>
    </row>
    <row r="1033" spans="1:43" ht="30" x14ac:dyDescent="0.25">
      <c r="A1033" s="10">
        <v>364</v>
      </c>
      <c r="B1033" s="10">
        <v>2091</v>
      </c>
      <c r="C1033" s="11" t="s">
        <v>6873</v>
      </c>
      <c r="D1033" s="11" t="s">
        <v>5031</v>
      </c>
      <c r="E1033" s="11" t="s">
        <v>4003</v>
      </c>
      <c r="F1033" s="11" t="s">
        <v>2718</v>
      </c>
      <c r="G1033" s="11" t="s">
        <v>27</v>
      </c>
      <c r="H1033" s="11" t="s">
        <v>6700</v>
      </c>
      <c r="I1033" s="11" t="s">
        <v>97</v>
      </c>
      <c r="J1033" s="11" t="s">
        <v>5047</v>
      </c>
      <c r="K1033" s="11" t="s">
        <v>5262</v>
      </c>
      <c r="L1033" s="11" t="s">
        <v>5258</v>
      </c>
      <c r="M1033" s="11" t="s">
        <v>5050</v>
      </c>
      <c r="N1033" s="11" t="s">
        <v>5051</v>
      </c>
      <c r="O1033" s="11" t="s">
        <v>6857</v>
      </c>
      <c r="P1033" s="11" t="s">
        <v>5259</v>
      </c>
      <c r="Q1033" s="11" t="s">
        <v>34</v>
      </c>
      <c r="R1033" s="11" t="s">
        <v>1830</v>
      </c>
      <c r="S1033" s="11" t="s">
        <v>5260</v>
      </c>
      <c r="T1033" s="11" t="s">
        <v>29</v>
      </c>
      <c r="U1033" s="12"/>
      <c r="W1033" s="11" t="s">
        <v>7408</v>
      </c>
      <c r="X1033" s="11" t="s">
        <v>29</v>
      </c>
      <c r="Y1033" s="11" t="s">
        <v>29</v>
      </c>
      <c r="Z1033" s="13"/>
      <c r="AB1033" s="11" t="s">
        <v>5261</v>
      </c>
      <c r="AC1033" s="11" t="s">
        <v>5263</v>
      </c>
      <c r="AD1033" s="11" t="s">
        <v>5264</v>
      </c>
      <c r="AE1033" s="11" t="s">
        <v>7399</v>
      </c>
      <c r="AF1033" s="11" t="s">
        <v>5738</v>
      </c>
      <c r="AG1033" s="11" t="s">
        <v>6993</v>
      </c>
      <c r="AH1033" s="11" t="s">
        <v>6997</v>
      </c>
      <c r="AI1033" s="11" t="s">
        <v>6988</v>
      </c>
      <c r="AJ1033" s="11" t="s">
        <v>7188</v>
      </c>
      <c r="AK1033" s="11" t="s">
        <v>7082</v>
      </c>
      <c r="AL1033" s="11" t="s">
        <v>7297</v>
      </c>
      <c r="AM1033" s="11" t="s">
        <v>29</v>
      </c>
      <c r="AN1033" s="11" t="s">
        <v>7655</v>
      </c>
      <c r="AO1033" s="11" t="s">
        <v>7324</v>
      </c>
      <c r="AP1033" s="11" t="s">
        <v>29</v>
      </c>
      <c r="AQ1033" s="11" t="s">
        <v>7325</v>
      </c>
    </row>
    <row r="1034" spans="1:43" ht="30" x14ac:dyDescent="0.25">
      <c r="A1034" s="10">
        <v>364</v>
      </c>
      <c r="B1034" s="10">
        <v>2211</v>
      </c>
      <c r="C1034" s="11" t="s">
        <v>6873</v>
      </c>
      <c r="D1034" s="11" t="s">
        <v>5031</v>
      </c>
      <c r="E1034" s="11" t="s">
        <v>4003</v>
      </c>
      <c r="F1034" s="11" t="s">
        <v>2718</v>
      </c>
      <c r="G1034" s="11" t="s">
        <v>27</v>
      </c>
      <c r="H1034" s="11" t="s">
        <v>6700</v>
      </c>
      <c r="I1034" s="11" t="s">
        <v>97</v>
      </c>
      <c r="J1034" s="11" t="s">
        <v>5047</v>
      </c>
      <c r="K1034" s="11" t="s">
        <v>5262</v>
      </c>
      <c r="L1034" s="11" t="s">
        <v>5258</v>
      </c>
      <c r="M1034" s="11" t="s">
        <v>5050</v>
      </c>
      <c r="N1034" s="11" t="s">
        <v>5051</v>
      </c>
      <c r="O1034" s="11" t="s">
        <v>6857</v>
      </c>
      <c r="P1034" s="11" t="s">
        <v>6548</v>
      </c>
      <c r="Q1034" s="11" t="s">
        <v>34</v>
      </c>
      <c r="R1034" s="11" t="s">
        <v>2597</v>
      </c>
      <c r="S1034" s="11" t="s">
        <v>6549</v>
      </c>
      <c r="T1034" s="11" t="s">
        <v>1342</v>
      </c>
      <c r="U1034" s="12">
        <v>43472</v>
      </c>
      <c r="W1034" s="11" t="s">
        <v>6550</v>
      </c>
      <c r="X1034" s="11" t="s">
        <v>29</v>
      </c>
      <c r="Y1034" s="11" t="s">
        <v>29</v>
      </c>
      <c r="AB1034" s="11" t="s">
        <v>5261</v>
      </c>
      <c r="AC1034" s="11" t="s">
        <v>5263</v>
      </c>
      <c r="AD1034" s="11" t="s">
        <v>5264</v>
      </c>
      <c r="AE1034" s="11" t="s">
        <v>7399</v>
      </c>
      <c r="AF1034" s="11" t="s">
        <v>5738</v>
      </c>
      <c r="AG1034" s="11" t="s">
        <v>6993</v>
      </c>
      <c r="AH1034" s="11" t="s">
        <v>6997</v>
      </c>
      <c r="AI1034" s="11" t="s">
        <v>6988</v>
      </c>
      <c r="AJ1034" s="11" t="s">
        <v>7188</v>
      </c>
      <c r="AK1034" s="11" t="s">
        <v>7082</v>
      </c>
      <c r="AL1034" s="11" t="s">
        <v>7297</v>
      </c>
      <c r="AM1034" s="11" t="s">
        <v>29</v>
      </c>
      <c r="AN1034" s="11" t="s">
        <v>7655</v>
      </c>
      <c r="AO1034" s="11" t="s">
        <v>7324</v>
      </c>
      <c r="AP1034" s="11" t="s">
        <v>29</v>
      </c>
      <c r="AQ1034" s="11" t="s">
        <v>7325</v>
      </c>
    </row>
    <row r="1035" spans="1:43" ht="30" x14ac:dyDescent="0.25">
      <c r="A1035" s="10">
        <v>365</v>
      </c>
      <c r="B1035" s="10">
        <v>2189</v>
      </c>
      <c r="C1035" s="11" t="s">
        <v>6874</v>
      </c>
      <c r="D1035" s="11" t="s">
        <v>4864</v>
      </c>
      <c r="E1035" s="11" t="s">
        <v>5032</v>
      </c>
      <c r="F1035" s="11" t="s">
        <v>5254</v>
      </c>
      <c r="G1035" s="11" t="s">
        <v>27</v>
      </c>
      <c r="H1035" s="11" t="s">
        <v>6692</v>
      </c>
      <c r="I1035" s="11" t="s">
        <v>97</v>
      </c>
      <c r="J1035" s="11" t="s">
        <v>5047</v>
      </c>
      <c r="K1035" s="11" t="s">
        <v>5255</v>
      </c>
      <c r="L1035" s="11" t="s">
        <v>5258</v>
      </c>
      <c r="M1035" s="11" t="s">
        <v>5050</v>
      </c>
      <c r="N1035" s="11" t="s">
        <v>5051</v>
      </c>
      <c r="O1035" s="11" t="s">
        <v>6857</v>
      </c>
      <c r="P1035" s="11" t="s">
        <v>6160</v>
      </c>
      <c r="Q1035" s="11" t="s">
        <v>4219</v>
      </c>
      <c r="R1035" s="11" t="s">
        <v>6161</v>
      </c>
      <c r="S1035" s="11" t="s">
        <v>6162</v>
      </c>
      <c r="T1035" s="11" t="s">
        <v>29</v>
      </c>
      <c r="U1035" s="12"/>
      <c r="W1035" s="11" t="s">
        <v>6517</v>
      </c>
      <c r="X1035" s="11" t="s">
        <v>29</v>
      </c>
      <c r="Y1035" s="11" t="s">
        <v>29</v>
      </c>
      <c r="AB1035" s="11" t="s">
        <v>5253</v>
      </c>
      <c r="AC1035" s="11" t="s">
        <v>5256</v>
      </c>
      <c r="AD1035" s="11" t="s">
        <v>5257</v>
      </c>
      <c r="AE1035" s="11" t="s">
        <v>7399</v>
      </c>
      <c r="AF1035" s="11" t="s">
        <v>5882</v>
      </c>
      <c r="AG1035" s="11" t="s">
        <v>6986</v>
      </c>
      <c r="AH1035" s="11" t="s">
        <v>6997</v>
      </c>
      <c r="AI1035" s="11" t="s">
        <v>6988</v>
      </c>
      <c r="AJ1035" s="11" t="s">
        <v>7188</v>
      </c>
      <c r="AK1035" s="11" t="s">
        <v>7082</v>
      </c>
      <c r="AL1035" s="11" t="s">
        <v>7298</v>
      </c>
      <c r="AM1035" s="11" t="s">
        <v>29</v>
      </c>
      <c r="AN1035" s="11" t="s">
        <v>7655</v>
      </c>
      <c r="AO1035" s="11" t="s">
        <v>7324</v>
      </c>
      <c r="AP1035" s="11" t="s">
        <v>29</v>
      </c>
      <c r="AQ1035" s="11" t="s">
        <v>7325</v>
      </c>
    </row>
    <row r="1036" spans="1:43" ht="30" x14ac:dyDescent="0.25">
      <c r="A1036" s="10">
        <v>365</v>
      </c>
      <c r="B1036" s="10">
        <v>2196</v>
      </c>
      <c r="C1036" s="11" t="s">
        <v>6874</v>
      </c>
      <c r="D1036" s="11" t="s">
        <v>4864</v>
      </c>
      <c r="E1036" s="11" t="s">
        <v>5032</v>
      </c>
      <c r="F1036" s="11" t="s">
        <v>5254</v>
      </c>
      <c r="G1036" s="11" t="s">
        <v>27</v>
      </c>
      <c r="H1036" s="11" t="s">
        <v>6692</v>
      </c>
      <c r="I1036" s="11" t="s">
        <v>97</v>
      </c>
      <c r="J1036" s="11" t="s">
        <v>5047</v>
      </c>
      <c r="K1036" s="11" t="s">
        <v>5255</v>
      </c>
      <c r="L1036" s="11" t="s">
        <v>5258</v>
      </c>
      <c r="M1036" s="11" t="s">
        <v>5050</v>
      </c>
      <c r="N1036" s="11" t="s">
        <v>5051</v>
      </c>
      <c r="O1036" s="11" t="s">
        <v>6857</v>
      </c>
      <c r="P1036" s="11" t="s">
        <v>6178</v>
      </c>
      <c r="Q1036" s="11" t="s">
        <v>4219</v>
      </c>
      <c r="R1036" s="11" t="s">
        <v>1830</v>
      </c>
      <c r="S1036" s="11" t="s">
        <v>6179</v>
      </c>
      <c r="T1036" s="11" t="s">
        <v>29</v>
      </c>
      <c r="U1036" s="12"/>
      <c r="W1036" s="11" t="s">
        <v>6520</v>
      </c>
      <c r="X1036" s="11" t="s">
        <v>29</v>
      </c>
      <c r="Y1036" s="11" t="s">
        <v>29</v>
      </c>
      <c r="AB1036" s="11" t="s">
        <v>5253</v>
      </c>
      <c r="AC1036" s="11" t="s">
        <v>5256</v>
      </c>
      <c r="AD1036" s="11" t="s">
        <v>5257</v>
      </c>
      <c r="AE1036" s="11" t="s">
        <v>7399</v>
      </c>
      <c r="AF1036" s="11" t="s">
        <v>5882</v>
      </c>
      <c r="AG1036" s="11" t="s">
        <v>6986</v>
      </c>
      <c r="AH1036" s="11" t="s">
        <v>6997</v>
      </c>
      <c r="AI1036" s="11" t="s">
        <v>6988</v>
      </c>
      <c r="AJ1036" s="11" t="s">
        <v>7188</v>
      </c>
      <c r="AK1036" s="11" t="s">
        <v>7082</v>
      </c>
      <c r="AL1036" s="11" t="s">
        <v>7298</v>
      </c>
      <c r="AM1036" s="11" t="s">
        <v>29</v>
      </c>
      <c r="AN1036" s="11" t="s">
        <v>7655</v>
      </c>
      <c r="AO1036" s="11" t="s">
        <v>7324</v>
      </c>
      <c r="AP1036" s="11" t="s">
        <v>29</v>
      </c>
      <c r="AQ1036" s="11" t="s">
        <v>7325</v>
      </c>
    </row>
    <row r="1037" spans="1:43" ht="30" x14ac:dyDescent="0.25">
      <c r="A1037" s="10">
        <v>365</v>
      </c>
      <c r="B1037" s="10">
        <v>2190</v>
      </c>
      <c r="C1037" s="11" t="s">
        <v>6874</v>
      </c>
      <c r="D1037" s="11" t="s">
        <v>4864</v>
      </c>
      <c r="E1037" s="11" t="s">
        <v>5032</v>
      </c>
      <c r="F1037" s="11" t="s">
        <v>5254</v>
      </c>
      <c r="G1037" s="11" t="s">
        <v>27</v>
      </c>
      <c r="H1037" s="11" t="s">
        <v>6692</v>
      </c>
      <c r="I1037" s="11" t="s">
        <v>97</v>
      </c>
      <c r="J1037" s="11" t="s">
        <v>5047</v>
      </c>
      <c r="K1037" s="11" t="s">
        <v>5255</v>
      </c>
      <c r="L1037" s="11" t="s">
        <v>5258</v>
      </c>
      <c r="M1037" s="11" t="s">
        <v>5050</v>
      </c>
      <c r="N1037" s="11" t="s">
        <v>5051</v>
      </c>
      <c r="O1037" s="11" t="s">
        <v>6857</v>
      </c>
      <c r="P1037" s="11" t="s">
        <v>6163</v>
      </c>
      <c r="Q1037" s="11" t="s">
        <v>34</v>
      </c>
      <c r="R1037" s="11" t="s">
        <v>707</v>
      </c>
      <c r="S1037" s="11" t="s">
        <v>6164</v>
      </c>
      <c r="T1037" s="11" t="s">
        <v>29</v>
      </c>
      <c r="U1037" s="12"/>
      <c r="W1037" s="11" t="s">
        <v>6165</v>
      </c>
      <c r="X1037" s="11" t="s">
        <v>29</v>
      </c>
      <c r="Y1037" s="11" t="s">
        <v>29</v>
      </c>
      <c r="AB1037" s="11" t="s">
        <v>5253</v>
      </c>
      <c r="AC1037" s="11" t="s">
        <v>5256</v>
      </c>
      <c r="AD1037" s="11" t="s">
        <v>5257</v>
      </c>
      <c r="AE1037" s="11" t="s">
        <v>7399</v>
      </c>
      <c r="AF1037" s="11" t="s">
        <v>5882</v>
      </c>
      <c r="AG1037" s="11" t="s">
        <v>6986</v>
      </c>
      <c r="AH1037" s="11" t="s">
        <v>6997</v>
      </c>
      <c r="AI1037" s="11" t="s">
        <v>6988</v>
      </c>
      <c r="AJ1037" s="11" t="s">
        <v>7188</v>
      </c>
      <c r="AK1037" s="11" t="s">
        <v>7082</v>
      </c>
      <c r="AL1037" s="11" t="s">
        <v>7298</v>
      </c>
      <c r="AM1037" s="11" t="s">
        <v>29</v>
      </c>
      <c r="AN1037" s="11" t="s">
        <v>7655</v>
      </c>
      <c r="AO1037" s="11" t="s">
        <v>7324</v>
      </c>
      <c r="AP1037" s="11" t="s">
        <v>29</v>
      </c>
      <c r="AQ1037" s="11" t="s">
        <v>7325</v>
      </c>
    </row>
    <row r="1038" spans="1:43" ht="30" x14ac:dyDescent="0.25">
      <c r="A1038" s="10">
        <v>365</v>
      </c>
      <c r="B1038" s="10">
        <v>2091</v>
      </c>
      <c r="C1038" s="11" t="s">
        <v>6874</v>
      </c>
      <c r="D1038" s="11" t="s">
        <v>4864</v>
      </c>
      <c r="E1038" s="11" t="s">
        <v>5032</v>
      </c>
      <c r="F1038" s="11" t="s">
        <v>5254</v>
      </c>
      <c r="G1038" s="11" t="s">
        <v>27</v>
      </c>
      <c r="H1038" s="11" t="s">
        <v>6692</v>
      </c>
      <c r="I1038" s="11" t="s">
        <v>97</v>
      </c>
      <c r="J1038" s="11" t="s">
        <v>5047</v>
      </c>
      <c r="K1038" s="11" t="s">
        <v>5255</v>
      </c>
      <c r="L1038" s="11" t="s">
        <v>5258</v>
      </c>
      <c r="M1038" s="11" t="s">
        <v>5050</v>
      </c>
      <c r="N1038" s="11" t="s">
        <v>5051</v>
      </c>
      <c r="O1038" s="11" t="s">
        <v>6857</v>
      </c>
      <c r="P1038" s="11" t="s">
        <v>5259</v>
      </c>
      <c r="Q1038" s="11" t="s">
        <v>34</v>
      </c>
      <c r="R1038" s="11" t="s">
        <v>1830</v>
      </c>
      <c r="S1038" s="11" t="s">
        <v>5260</v>
      </c>
      <c r="T1038" s="11" t="s">
        <v>29</v>
      </c>
      <c r="U1038" s="12"/>
      <c r="W1038" s="11" t="s">
        <v>7408</v>
      </c>
      <c r="X1038" s="11" t="s">
        <v>29</v>
      </c>
      <c r="Y1038" s="11" t="s">
        <v>29</v>
      </c>
      <c r="AB1038" s="11" t="s">
        <v>5253</v>
      </c>
      <c r="AC1038" s="11" t="s">
        <v>5256</v>
      </c>
      <c r="AD1038" s="11" t="s">
        <v>5257</v>
      </c>
      <c r="AE1038" s="11" t="s">
        <v>7399</v>
      </c>
      <c r="AF1038" s="11" t="s">
        <v>5882</v>
      </c>
      <c r="AG1038" s="11" t="s">
        <v>6986</v>
      </c>
      <c r="AH1038" s="11" t="s">
        <v>6997</v>
      </c>
      <c r="AI1038" s="11" t="s">
        <v>6988</v>
      </c>
      <c r="AJ1038" s="11" t="s">
        <v>7188</v>
      </c>
      <c r="AK1038" s="11" t="s">
        <v>7082</v>
      </c>
      <c r="AL1038" s="11" t="s">
        <v>7298</v>
      </c>
      <c r="AM1038" s="11" t="s">
        <v>29</v>
      </c>
      <c r="AN1038" s="11" t="s">
        <v>7655</v>
      </c>
      <c r="AO1038" s="11" t="s">
        <v>7324</v>
      </c>
      <c r="AP1038" s="11" t="s">
        <v>29</v>
      </c>
      <c r="AQ1038" s="11" t="s">
        <v>7325</v>
      </c>
    </row>
    <row r="1039" spans="1:43" ht="30" x14ac:dyDescent="0.25">
      <c r="A1039" s="10">
        <v>365</v>
      </c>
      <c r="B1039" s="10">
        <v>2194</v>
      </c>
      <c r="C1039" s="11" t="s">
        <v>6874</v>
      </c>
      <c r="D1039" s="11" t="s">
        <v>4864</v>
      </c>
      <c r="E1039" s="11" t="s">
        <v>5032</v>
      </c>
      <c r="F1039" s="11" t="s">
        <v>5254</v>
      </c>
      <c r="G1039" s="11" t="s">
        <v>27</v>
      </c>
      <c r="H1039" s="11" t="s">
        <v>6692</v>
      </c>
      <c r="I1039" s="11" t="s">
        <v>97</v>
      </c>
      <c r="J1039" s="11" t="s">
        <v>5047</v>
      </c>
      <c r="K1039" s="11" t="s">
        <v>5255</v>
      </c>
      <c r="L1039" s="11" t="s">
        <v>5258</v>
      </c>
      <c r="M1039" s="11" t="s">
        <v>5050</v>
      </c>
      <c r="N1039" s="11" t="s">
        <v>5051</v>
      </c>
      <c r="O1039" s="11" t="s">
        <v>6857</v>
      </c>
      <c r="P1039" s="11" t="s">
        <v>6172</v>
      </c>
      <c r="Q1039" s="11" t="s">
        <v>34</v>
      </c>
      <c r="R1039" s="11" t="s">
        <v>577</v>
      </c>
      <c r="S1039" s="11" t="s">
        <v>586</v>
      </c>
      <c r="T1039" s="11" t="s">
        <v>29</v>
      </c>
      <c r="U1039" s="12"/>
      <c r="W1039" s="11" t="s">
        <v>6173</v>
      </c>
      <c r="X1039" s="11" t="s">
        <v>29</v>
      </c>
      <c r="Y1039" s="11" t="s">
        <v>29</v>
      </c>
      <c r="AB1039" s="11" t="s">
        <v>5253</v>
      </c>
      <c r="AC1039" s="11" t="s">
        <v>5256</v>
      </c>
      <c r="AD1039" s="11" t="s">
        <v>5257</v>
      </c>
      <c r="AE1039" s="11" t="s">
        <v>7399</v>
      </c>
      <c r="AF1039" s="11" t="s">
        <v>5882</v>
      </c>
      <c r="AG1039" s="11" t="s">
        <v>6986</v>
      </c>
      <c r="AH1039" s="11" t="s">
        <v>6997</v>
      </c>
      <c r="AI1039" s="11" t="s">
        <v>6988</v>
      </c>
      <c r="AJ1039" s="11" t="s">
        <v>7188</v>
      </c>
      <c r="AK1039" s="11" t="s">
        <v>7082</v>
      </c>
      <c r="AL1039" s="11" t="s">
        <v>7298</v>
      </c>
      <c r="AM1039" s="11" t="s">
        <v>29</v>
      </c>
      <c r="AN1039" s="11" t="s">
        <v>7655</v>
      </c>
      <c r="AO1039" s="11" t="s">
        <v>7324</v>
      </c>
      <c r="AP1039" s="11" t="s">
        <v>29</v>
      </c>
      <c r="AQ1039" s="11" t="s">
        <v>7325</v>
      </c>
    </row>
    <row r="1040" spans="1:43" ht="30" x14ac:dyDescent="0.25">
      <c r="A1040" s="10">
        <v>365</v>
      </c>
      <c r="B1040" s="10">
        <v>2192</v>
      </c>
      <c r="C1040" s="11" t="s">
        <v>6874</v>
      </c>
      <c r="D1040" s="11" t="s">
        <v>4864</v>
      </c>
      <c r="E1040" s="11" t="s">
        <v>5032</v>
      </c>
      <c r="F1040" s="11" t="s">
        <v>5254</v>
      </c>
      <c r="G1040" s="11" t="s">
        <v>27</v>
      </c>
      <c r="H1040" s="11" t="s">
        <v>6692</v>
      </c>
      <c r="I1040" s="11" t="s">
        <v>97</v>
      </c>
      <c r="J1040" s="11" t="s">
        <v>5047</v>
      </c>
      <c r="K1040" s="11" t="s">
        <v>5255</v>
      </c>
      <c r="L1040" s="11" t="s">
        <v>5258</v>
      </c>
      <c r="M1040" s="11" t="s">
        <v>5050</v>
      </c>
      <c r="N1040" s="11" t="s">
        <v>5051</v>
      </c>
      <c r="O1040" s="11" t="s">
        <v>6857</v>
      </c>
      <c r="P1040" s="11" t="s">
        <v>6167</v>
      </c>
      <c r="Q1040" s="11" t="s">
        <v>4219</v>
      </c>
      <c r="R1040" s="11" t="s">
        <v>197</v>
      </c>
      <c r="S1040" s="11" t="s">
        <v>6168</v>
      </c>
      <c r="T1040" s="11" t="s">
        <v>29</v>
      </c>
      <c r="U1040" s="12"/>
      <c r="W1040" s="11" t="s">
        <v>6519</v>
      </c>
      <c r="X1040" s="11" t="s">
        <v>29</v>
      </c>
      <c r="Y1040" s="11" t="s">
        <v>29</v>
      </c>
      <c r="AB1040" s="11" t="s">
        <v>5253</v>
      </c>
      <c r="AC1040" s="11" t="s">
        <v>5256</v>
      </c>
      <c r="AD1040" s="11" t="s">
        <v>5257</v>
      </c>
      <c r="AE1040" s="11" t="s">
        <v>7399</v>
      </c>
      <c r="AF1040" s="11" t="s">
        <v>5882</v>
      </c>
      <c r="AG1040" s="11" t="s">
        <v>6986</v>
      </c>
      <c r="AH1040" s="11" t="s">
        <v>6997</v>
      </c>
      <c r="AI1040" s="11" t="s">
        <v>6988</v>
      </c>
      <c r="AJ1040" s="11" t="s">
        <v>7188</v>
      </c>
      <c r="AK1040" s="11" t="s">
        <v>7082</v>
      </c>
      <c r="AL1040" s="11" t="s">
        <v>7298</v>
      </c>
      <c r="AM1040" s="11" t="s">
        <v>29</v>
      </c>
      <c r="AN1040" s="11" t="s">
        <v>7655</v>
      </c>
      <c r="AO1040" s="11" t="s">
        <v>7324</v>
      </c>
      <c r="AP1040" s="11" t="s">
        <v>29</v>
      </c>
      <c r="AQ1040" s="11" t="s">
        <v>7325</v>
      </c>
    </row>
    <row r="1041" spans="1:43" ht="30" x14ac:dyDescent="0.25">
      <c r="A1041" s="10">
        <v>365</v>
      </c>
      <c r="B1041" s="10">
        <v>2195</v>
      </c>
      <c r="C1041" s="11" t="s">
        <v>6874</v>
      </c>
      <c r="D1041" s="11" t="s">
        <v>4864</v>
      </c>
      <c r="E1041" s="11" t="s">
        <v>5032</v>
      </c>
      <c r="F1041" s="11" t="s">
        <v>5254</v>
      </c>
      <c r="G1041" s="11" t="s">
        <v>27</v>
      </c>
      <c r="H1041" s="11" t="s">
        <v>6692</v>
      </c>
      <c r="I1041" s="11" t="s">
        <v>97</v>
      </c>
      <c r="J1041" s="11" t="s">
        <v>5047</v>
      </c>
      <c r="K1041" s="11" t="s">
        <v>5255</v>
      </c>
      <c r="L1041" s="11" t="s">
        <v>5258</v>
      </c>
      <c r="M1041" s="11" t="s">
        <v>5050</v>
      </c>
      <c r="N1041" s="11" t="s">
        <v>5051</v>
      </c>
      <c r="O1041" s="11" t="s">
        <v>6857</v>
      </c>
      <c r="P1041" s="11" t="s">
        <v>6174</v>
      </c>
      <c r="Q1041" s="11" t="s">
        <v>34</v>
      </c>
      <c r="R1041" s="11" t="s">
        <v>6175</v>
      </c>
      <c r="S1041" s="11" t="s">
        <v>6176</v>
      </c>
      <c r="T1041" s="11" t="s">
        <v>29</v>
      </c>
      <c r="U1041" s="12"/>
      <c r="W1041" s="11" t="s">
        <v>6177</v>
      </c>
      <c r="X1041" s="11" t="s">
        <v>29</v>
      </c>
      <c r="Y1041" s="11" t="s">
        <v>29</v>
      </c>
      <c r="AB1041" s="11" t="s">
        <v>5253</v>
      </c>
      <c r="AC1041" s="11" t="s">
        <v>5256</v>
      </c>
      <c r="AD1041" s="11" t="s">
        <v>5257</v>
      </c>
      <c r="AE1041" s="11" t="s">
        <v>7399</v>
      </c>
      <c r="AF1041" s="11" t="s">
        <v>5882</v>
      </c>
      <c r="AG1041" s="11" t="s">
        <v>6986</v>
      </c>
      <c r="AH1041" s="11" t="s">
        <v>6997</v>
      </c>
      <c r="AI1041" s="11" t="s">
        <v>6988</v>
      </c>
      <c r="AJ1041" s="11" t="s">
        <v>7188</v>
      </c>
      <c r="AK1041" s="11" t="s">
        <v>7082</v>
      </c>
      <c r="AL1041" s="11" t="s">
        <v>7298</v>
      </c>
      <c r="AM1041" s="11" t="s">
        <v>29</v>
      </c>
      <c r="AN1041" s="11" t="s">
        <v>7655</v>
      </c>
      <c r="AO1041" s="11" t="s">
        <v>7324</v>
      </c>
      <c r="AP1041" s="11" t="s">
        <v>29</v>
      </c>
      <c r="AQ1041" s="11" t="s">
        <v>7325</v>
      </c>
    </row>
    <row r="1042" spans="1:43" ht="30" x14ac:dyDescent="0.25">
      <c r="A1042" s="10">
        <v>365</v>
      </c>
      <c r="B1042" s="10">
        <v>2191</v>
      </c>
      <c r="C1042" s="11" t="s">
        <v>6874</v>
      </c>
      <c r="D1042" s="11" t="s">
        <v>4864</v>
      </c>
      <c r="E1042" s="11" t="s">
        <v>5032</v>
      </c>
      <c r="F1042" s="11" t="s">
        <v>5254</v>
      </c>
      <c r="G1042" s="11" t="s">
        <v>27</v>
      </c>
      <c r="H1042" s="11" t="s">
        <v>6692</v>
      </c>
      <c r="I1042" s="11" t="s">
        <v>97</v>
      </c>
      <c r="J1042" s="11" t="s">
        <v>5047</v>
      </c>
      <c r="K1042" s="11" t="s">
        <v>5255</v>
      </c>
      <c r="L1042" s="11" t="s">
        <v>5258</v>
      </c>
      <c r="M1042" s="11" t="s">
        <v>5050</v>
      </c>
      <c r="N1042" s="11" t="s">
        <v>5051</v>
      </c>
      <c r="O1042" s="11" t="s">
        <v>6857</v>
      </c>
      <c r="P1042" s="11" t="s">
        <v>6166</v>
      </c>
      <c r="Q1042" s="11" t="s">
        <v>4219</v>
      </c>
      <c r="R1042" s="11" t="s">
        <v>67</v>
      </c>
      <c r="S1042" s="11" t="s">
        <v>1003</v>
      </c>
      <c r="T1042" s="11" t="s">
        <v>29</v>
      </c>
      <c r="U1042" s="12"/>
      <c r="W1042" s="11" t="s">
        <v>6518</v>
      </c>
      <c r="X1042" s="11" t="s">
        <v>29</v>
      </c>
      <c r="Y1042" s="11" t="s">
        <v>29</v>
      </c>
      <c r="AB1042" s="11" t="s">
        <v>5253</v>
      </c>
      <c r="AC1042" s="11" t="s">
        <v>5256</v>
      </c>
      <c r="AD1042" s="11" t="s">
        <v>5257</v>
      </c>
      <c r="AE1042" s="11" t="s">
        <v>7399</v>
      </c>
      <c r="AF1042" s="11" t="s">
        <v>5882</v>
      </c>
      <c r="AG1042" s="11" t="s">
        <v>6986</v>
      </c>
      <c r="AH1042" s="11" t="s">
        <v>6997</v>
      </c>
      <c r="AI1042" s="11" t="s">
        <v>6988</v>
      </c>
      <c r="AJ1042" s="11" t="s">
        <v>7188</v>
      </c>
      <c r="AK1042" s="11" t="s">
        <v>7082</v>
      </c>
      <c r="AL1042" s="11" t="s">
        <v>7298</v>
      </c>
      <c r="AM1042" s="11" t="s">
        <v>29</v>
      </c>
      <c r="AN1042" s="11" t="s">
        <v>7655</v>
      </c>
      <c r="AO1042" s="11" t="s">
        <v>7324</v>
      </c>
      <c r="AP1042" s="11" t="s">
        <v>29</v>
      </c>
      <c r="AQ1042" s="11" t="s">
        <v>7325</v>
      </c>
    </row>
    <row r="1043" spans="1:43" ht="30" x14ac:dyDescent="0.25">
      <c r="A1043" s="10">
        <v>365</v>
      </c>
      <c r="B1043" s="10">
        <v>2211</v>
      </c>
      <c r="C1043" s="11" t="s">
        <v>6874</v>
      </c>
      <c r="D1043" s="11" t="s">
        <v>4864</v>
      </c>
      <c r="E1043" s="11" t="s">
        <v>5032</v>
      </c>
      <c r="F1043" s="11" t="s">
        <v>5254</v>
      </c>
      <c r="G1043" s="11" t="s">
        <v>27</v>
      </c>
      <c r="H1043" s="11" t="s">
        <v>6692</v>
      </c>
      <c r="I1043" s="11" t="s">
        <v>97</v>
      </c>
      <c r="J1043" s="11" t="s">
        <v>5047</v>
      </c>
      <c r="K1043" s="11" t="s">
        <v>5255</v>
      </c>
      <c r="L1043" s="11" t="s">
        <v>5258</v>
      </c>
      <c r="M1043" s="11" t="s">
        <v>5050</v>
      </c>
      <c r="N1043" s="11" t="s">
        <v>5051</v>
      </c>
      <c r="O1043" s="11" t="s">
        <v>6857</v>
      </c>
      <c r="P1043" s="11" t="s">
        <v>6548</v>
      </c>
      <c r="Q1043" s="11" t="s">
        <v>34</v>
      </c>
      <c r="R1043" s="11" t="s">
        <v>2597</v>
      </c>
      <c r="S1043" s="11" t="s">
        <v>6549</v>
      </c>
      <c r="T1043" s="11" t="s">
        <v>1342</v>
      </c>
      <c r="U1043" s="12">
        <v>43472</v>
      </c>
      <c r="W1043" s="11" t="s">
        <v>6550</v>
      </c>
      <c r="X1043" s="11" t="s">
        <v>29</v>
      </c>
      <c r="Y1043" s="11" t="s">
        <v>29</v>
      </c>
      <c r="AB1043" s="11" t="s">
        <v>5253</v>
      </c>
      <c r="AC1043" s="11" t="s">
        <v>5256</v>
      </c>
      <c r="AD1043" s="11" t="s">
        <v>5257</v>
      </c>
      <c r="AE1043" s="11" t="s">
        <v>7399</v>
      </c>
      <c r="AF1043" s="11" t="s">
        <v>5882</v>
      </c>
      <c r="AG1043" s="11" t="s">
        <v>6986</v>
      </c>
      <c r="AH1043" s="11" t="s">
        <v>6997</v>
      </c>
      <c r="AI1043" s="11" t="s">
        <v>6988</v>
      </c>
      <c r="AJ1043" s="11" t="s">
        <v>7188</v>
      </c>
      <c r="AK1043" s="11" t="s">
        <v>7082</v>
      </c>
      <c r="AL1043" s="11" t="s">
        <v>7298</v>
      </c>
      <c r="AM1043" s="11" t="s">
        <v>29</v>
      </c>
      <c r="AN1043" s="11" t="s">
        <v>7655</v>
      </c>
      <c r="AO1043" s="11" t="s">
        <v>7324</v>
      </c>
      <c r="AP1043" s="11" t="s">
        <v>29</v>
      </c>
      <c r="AQ1043" s="11" t="s">
        <v>7325</v>
      </c>
    </row>
    <row r="1044" spans="1:43" ht="30" x14ac:dyDescent="0.25">
      <c r="A1044" s="10">
        <v>365</v>
      </c>
      <c r="B1044" s="10">
        <v>2193</v>
      </c>
      <c r="C1044" s="11" t="s">
        <v>6874</v>
      </c>
      <c r="D1044" s="11" t="s">
        <v>4864</v>
      </c>
      <c r="E1044" s="11" t="s">
        <v>5032</v>
      </c>
      <c r="F1044" s="11" t="s">
        <v>5254</v>
      </c>
      <c r="G1044" s="11" t="s">
        <v>27</v>
      </c>
      <c r="H1044" s="11" t="s">
        <v>6692</v>
      </c>
      <c r="I1044" s="11" t="s">
        <v>97</v>
      </c>
      <c r="J1044" s="11" t="s">
        <v>5047</v>
      </c>
      <c r="K1044" s="11" t="s">
        <v>5255</v>
      </c>
      <c r="L1044" s="11" t="s">
        <v>5258</v>
      </c>
      <c r="M1044" s="11" t="s">
        <v>5050</v>
      </c>
      <c r="N1044" s="11" t="s">
        <v>5051</v>
      </c>
      <c r="O1044" s="11" t="s">
        <v>6857</v>
      </c>
      <c r="P1044" s="11" t="s">
        <v>6169</v>
      </c>
      <c r="Q1044" s="11" t="s">
        <v>34</v>
      </c>
      <c r="R1044" s="11" t="s">
        <v>286</v>
      </c>
      <c r="S1044" s="11" t="s">
        <v>6170</v>
      </c>
      <c r="T1044" s="11" t="s">
        <v>29</v>
      </c>
      <c r="U1044" s="12"/>
      <c r="W1044" s="11" t="s">
        <v>6171</v>
      </c>
      <c r="X1044" s="11" t="s">
        <v>29</v>
      </c>
      <c r="Y1044" s="11" t="s">
        <v>29</v>
      </c>
      <c r="AB1044" s="11" t="s">
        <v>5253</v>
      </c>
      <c r="AC1044" s="11" t="s">
        <v>5256</v>
      </c>
      <c r="AD1044" s="11" t="s">
        <v>5257</v>
      </c>
      <c r="AE1044" s="11" t="s">
        <v>7399</v>
      </c>
      <c r="AF1044" s="11" t="s">
        <v>5882</v>
      </c>
      <c r="AG1044" s="11" t="s">
        <v>6986</v>
      </c>
      <c r="AH1044" s="11" t="s">
        <v>6997</v>
      </c>
      <c r="AI1044" s="11" t="s">
        <v>6988</v>
      </c>
      <c r="AJ1044" s="11" t="s">
        <v>7188</v>
      </c>
      <c r="AK1044" s="11" t="s">
        <v>7082</v>
      </c>
      <c r="AL1044" s="11" t="s">
        <v>7298</v>
      </c>
      <c r="AM1044" s="11" t="s">
        <v>29</v>
      </c>
      <c r="AN1044" s="11" t="s">
        <v>7655</v>
      </c>
      <c r="AO1044" s="11" t="s">
        <v>7324</v>
      </c>
      <c r="AP1044" s="11" t="s">
        <v>29</v>
      </c>
      <c r="AQ1044" s="11" t="s">
        <v>7325</v>
      </c>
    </row>
    <row r="1045" spans="1:43" ht="30" x14ac:dyDescent="0.25">
      <c r="A1045" s="10">
        <v>365</v>
      </c>
      <c r="B1045" s="10">
        <v>2092</v>
      </c>
      <c r="C1045" s="11" t="s">
        <v>6874</v>
      </c>
      <c r="D1045" s="11" t="s">
        <v>4864</v>
      </c>
      <c r="E1045" s="11" t="s">
        <v>5032</v>
      </c>
      <c r="F1045" s="11" t="s">
        <v>5254</v>
      </c>
      <c r="G1045" s="11" t="s">
        <v>27</v>
      </c>
      <c r="H1045" s="11" t="s">
        <v>6692</v>
      </c>
      <c r="I1045" s="11" t="s">
        <v>97</v>
      </c>
      <c r="J1045" s="11" t="s">
        <v>5047</v>
      </c>
      <c r="K1045" s="11" t="s">
        <v>5255</v>
      </c>
      <c r="L1045" s="11" t="s">
        <v>5258</v>
      </c>
      <c r="M1045" s="11" t="s">
        <v>5050</v>
      </c>
      <c r="N1045" s="11" t="s">
        <v>5051</v>
      </c>
      <c r="O1045" s="11" t="s">
        <v>6857</v>
      </c>
      <c r="P1045" s="11" t="s">
        <v>5270</v>
      </c>
      <c r="Q1045" s="11" t="s">
        <v>34</v>
      </c>
      <c r="R1045" s="11" t="s">
        <v>5271</v>
      </c>
      <c r="S1045" s="11" t="s">
        <v>5272</v>
      </c>
      <c r="T1045" s="11" t="s">
        <v>29</v>
      </c>
      <c r="U1045" s="12"/>
      <c r="W1045" s="11" t="s">
        <v>5467</v>
      </c>
      <c r="X1045" s="11" t="s">
        <v>29</v>
      </c>
      <c r="Y1045" s="11" t="s">
        <v>29</v>
      </c>
      <c r="AB1045" s="11" t="s">
        <v>5253</v>
      </c>
      <c r="AC1045" s="11" t="s">
        <v>5256</v>
      </c>
      <c r="AD1045" s="11" t="s">
        <v>5257</v>
      </c>
      <c r="AE1045" s="11" t="s">
        <v>7399</v>
      </c>
      <c r="AF1045" s="11" t="s">
        <v>5882</v>
      </c>
      <c r="AG1045" s="11" t="s">
        <v>6986</v>
      </c>
      <c r="AH1045" s="11" t="s">
        <v>6997</v>
      </c>
      <c r="AI1045" s="11" t="s">
        <v>6988</v>
      </c>
      <c r="AJ1045" s="11" t="s">
        <v>7188</v>
      </c>
      <c r="AK1045" s="11" t="s">
        <v>7082</v>
      </c>
      <c r="AL1045" s="11" t="s">
        <v>7298</v>
      </c>
      <c r="AM1045" s="11" t="s">
        <v>29</v>
      </c>
      <c r="AN1045" s="11" t="s">
        <v>7655</v>
      </c>
      <c r="AO1045" s="11" t="s">
        <v>7324</v>
      </c>
      <c r="AP1045" s="11" t="s">
        <v>29</v>
      </c>
      <c r="AQ1045" s="11" t="s">
        <v>7325</v>
      </c>
    </row>
    <row r="1046" spans="1:43" ht="30" x14ac:dyDescent="0.25">
      <c r="A1046" s="10">
        <v>325</v>
      </c>
      <c r="B1046" s="10">
        <v>1701</v>
      </c>
      <c r="C1046" s="11" t="s">
        <v>6719</v>
      </c>
      <c r="D1046" s="11" t="s">
        <v>4835</v>
      </c>
      <c r="E1046" s="11" t="s">
        <v>4378</v>
      </c>
      <c r="F1046" s="11" t="s">
        <v>163</v>
      </c>
      <c r="G1046" s="11" t="s">
        <v>27</v>
      </c>
      <c r="H1046" s="11" t="s">
        <v>6606</v>
      </c>
      <c r="I1046" s="11" t="s">
        <v>97</v>
      </c>
      <c r="J1046" s="11" t="s">
        <v>3476</v>
      </c>
      <c r="K1046" s="11" t="s">
        <v>2560</v>
      </c>
      <c r="L1046" s="11" t="s">
        <v>75</v>
      </c>
      <c r="M1046" s="11" t="s">
        <v>120</v>
      </c>
      <c r="N1046" s="11" t="s">
        <v>343</v>
      </c>
      <c r="O1046" s="11" t="s">
        <v>6720</v>
      </c>
      <c r="P1046" s="11" t="s">
        <v>2563</v>
      </c>
      <c r="Q1046" s="11" t="s">
        <v>34</v>
      </c>
      <c r="R1046" s="11" t="s">
        <v>2564</v>
      </c>
      <c r="S1046" s="11" t="s">
        <v>208</v>
      </c>
      <c r="T1046" s="11" t="s">
        <v>277</v>
      </c>
      <c r="U1046" s="12">
        <v>40238</v>
      </c>
      <c r="W1046" s="11" t="s">
        <v>2565</v>
      </c>
      <c r="X1046" s="11" t="s">
        <v>29</v>
      </c>
      <c r="Y1046" s="11" t="s">
        <v>29</v>
      </c>
      <c r="AB1046" s="11" t="s">
        <v>4758</v>
      </c>
      <c r="AC1046" s="11" t="s">
        <v>2561</v>
      </c>
      <c r="AD1046" s="11" t="s">
        <v>2562</v>
      </c>
      <c r="AE1046" s="11" t="s">
        <v>29</v>
      </c>
      <c r="AF1046" s="11" t="s">
        <v>5778</v>
      </c>
      <c r="AG1046" s="11" t="s">
        <v>6980</v>
      </c>
      <c r="AH1046" s="11" t="s">
        <v>6990</v>
      </c>
      <c r="AI1046" s="11" t="s">
        <v>7083</v>
      </c>
      <c r="AJ1046" s="11" t="s">
        <v>7108</v>
      </c>
      <c r="AK1046" s="11" t="s">
        <v>7076</v>
      </c>
      <c r="AL1046" s="11" t="s">
        <v>7167</v>
      </c>
      <c r="AM1046" s="11" t="s">
        <v>29</v>
      </c>
      <c r="AN1046" s="11" t="s">
        <v>7655</v>
      </c>
      <c r="AO1046" s="11" t="s">
        <v>7315</v>
      </c>
      <c r="AP1046" s="11" t="s">
        <v>7318</v>
      </c>
      <c r="AQ1046" s="11" t="s">
        <v>7327</v>
      </c>
    </row>
    <row r="1047" spans="1:43" ht="30" x14ac:dyDescent="0.25">
      <c r="A1047" s="10">
        <v>263</v>
      </c>
      <c r="B1047" s="10">
        <v>1701</v>
      </c>
      <c r="C1047" s="11" t="s">
        <v>6719</v>
      </c>
      <c r="D1047" s="11" t="s">
        <v>2559</v>
      </c>
      <c r="E1047" s="11" t="s">
        <v>1915</v>
      </c>
      <c r="F1047" s="11" t="s">
        <v>251</v>
      </c>
      <c r="G1047" s="11" t="s">
        <v>27</v>
      </c>
      <c r="H1047" s="11" t="s">
        <v>6603</v>
      </c>
      <c r="I1047" s="11" t="s">
        <v>116</v>
      </c>
      <c r="J1047" s="11" t="s">
        <v>3476</v>
      </c>
      <c r="K1047" s="11" t="s">
        <v>2560</v>
      </c>
      <c r="L1047" s="11" t="s">
        <v>75</v>
      </c>
      <c r="M1047" s="11" t="s">
        <v>120</v>
      </c>
      <c r="N1047" s="11" t="s">
        <v>343</v>
      </c>
      <c r="O1047" s="11" t="s">
        <v>6720</v>
      </c>
      <c r="P1047" s="11" t="s">
        <v>2563</v>
      </c>
      <c r="Q1047" s="11" t="s">
        <v>34</v>
      </c>
      <c r="R1047" s="11" t="s">
        <v>2564</v>
      </c>
      <c r="S1047" s="11" t="s">
        <v>208</v>
      </c>
      <c r="T1047" s="11" t="s">
        <v>277</v>
      </c>
      <c r="U1047" s="12">
        <v>40238</v>
      </c>
      <c r="W1047" s="11" t="s">
        <v>2565</v>
      </c>
      <c r="X1047" s="11" t="s">
        <v>29</v>
      </c>
      <c r="Y1047" s="11" t="s">
        <v>29</v>
      </c>
      <c r="Z1047" s="13"/>
      <c r="AB1047" s="11" t="s">
        <v>2558</v>
      </c>
      <c r="AC1047" s="11" t="s">
        <v>2561</v>
      </c>
      <c r="AD1047" s="11" t="s">
        <v>2562</v>
      </c>
      <c r="AE1047" s="11" t="s">
        <v>29</v>
      </c>
      <c r="AF1047" s="11" t="s">
        <v>5779</v>
      </c>
      <c r="AG1047" s="11" t="s">
        <v>6980</v>
      </c>
      <c r="AH1047" s="11" t="s">
        <v>6990</v>
      </c>
      <c r="AI1047" s="11" t="s">
        <v>7083</v>
      </c>
      <c r="AJ1047" s="11" t="s">
        <v>7108</v>
      </c>
      <c r="AK1047" s="11" t="s">
        <v>7076</v>
      </c>
      <c r="AL1047" s="11" t="s">
        <v>7168</v>
      </c>
      <c r="AM1047" s="11" t="s">
        <v>29</v>
      </c>
      <c r="AN1047" s="11" t="s">
        <v>7655</v>
      </c>
      <c r="AO1047" s="11" t="s">
        <v>7315</v>
      </c>
      <c r="AP1047" s="11" t="s">
        <v>7318</v>
      </c>
      <c r="AQ1047" s="11" t="s">
        <v>7327</v>
      </c>
    </row>
    <row r="1048" spans="1:43" ht="30" x14ac:dyDescent="0.25">
      <c r="A1048" s="10">
        <v>265</v>
      </c>
      <c r="B1048" s="10">
        <v>1701</v>
      </c>
      <c r="C1048" s="11" t="s">
        <v>6719</v>
      </c>
      <c r="D1048" s="11" t="s">
        <v>4834</v>
      </c>
      <c r="E1048" s="11" t="s">
        <v>3576</v>
      </c>
      <c r="F1048" s="11" t="s">
        <v>115</v>
      </c>
      <c r="G1048" s="11" t="s">
        <v>27</v>
      </c>
      <c r="H1048" s="11" t="s">
        <v>6604</v>
      </c>
      <c r="I1048" s="11" t="s">
        <v>116</v>
      </c>
      <c r="J1048" s="11" t="s">
        <v>3476</v>
      </c>
      <c r="K1048" s="11" t="s">
        <v>2560</v>
      </c>
      <c r="L1048" s="11" t="s">
        <v>75</v>
      </c>
      <c r="M1048" s="11" t="s">
        <v>120</v>
      </c>
      <c r="N1048" s="11" t="s">
        <v>343</v>
      </c>
      <c r="O1048" s="11" t="s">
        <v>6720</v>
      </c>
      <c r="P1048" s="11" t="s">
        <v>2563</v>
      </c>
      <c r="Q1048" s="11" t="s">
        <v>34</v>
      </c>
      <c r="R1048" s="11" t="s">
        <v>2564</v>
      </c>
      <c r="S1048" s="11" t="s">
        <v>208</v>
      </c>
      <c r="T1048" s="11" t="s">
        <v>277</v>
      </c>
      <c r="U1048" s="12">
        <v>40238</v>
      </c>
      <c r="W1048" s="11" t="s">
        <v>2565</v>
      </c>
      <c r="X1048" s="11" t="s">
        <v>29</v>
      </c>
      <c r="Y1048" s="11" t="s">
        <v>29</v>
      </c>
      <c r="AB1048" s="11" t="s">
        <v>3575</v>
      </c>
      <c r="AC1048" s="11" t="s">
        <v>2561</v>
      </c>
      <c r="AD1048" s="11" t="s">
        <v>2562</v>
      </c>
      <c r="AE1048" s="11" t="s">
        <v>29</v>
      </c>
      <c r="AF1048" s="11" t="s">
        <v>5780</v>
      </c>
      <c r="AG1048" s="11" t="s">
        <v>6980</v>
      </c>
      <c r="AH1048" s="11" t="s">
        <v>6990</v>
      </c>
      <c r="AI1048" s="11" t="s">
        <v>7083</v>
      </c>
      <c r="AJ1048" s="11" t="s">
        <v>7108</v>
      </c>
      <c r="AK1048" s="11" t="s">
        <v>7076</v>
      </c>
      <c r="AL1048" s="11" t="s">
        <v>7169</v>
      </c>
      <c r="AM1048" s="11" t="s">
        <v>29</v>
      </c>
      <c r="AN1048" s="11" t="s">
        <v>7655</v>
      </c>
      <c r="AO1048" s="11" t="s">
        <v>7315</v>
      </c>
      <c r="AP1048" s="11" t="s">
        <v>7318</v>
      </c>
      <c r="AQ1048" s="11" t="s">
        <v>7327</v>
      </c>
    </row>
    <row r="1049" spans="1:43" ht="30" x14ac:dyDescent="0.25">
      <c r="A1049" s="10">
        <v>263</v>
      </c>
      <c r="B1049" s="10">
        <v>2153</v>
      </c>
      <c r="C1049" s="11" t="s">
        <v>6719</v>
      </c>
      <c r="D1049" s="11" t="s">
        <v>2559</v>
      </c>
      <c r="E1049" s="11" t="s">
        <v>1915</v>
      </c>
      <c r="F1049" s="11" t="s">
        <v>251</v>
      </c>
      <c r="G1049" s="11" t="s">
        <v>27</v>
      </c>
      <c r="H1049" s="11" t="s">
        <v>6603</v>
      </c>
      <c r="I1049" s="11" t="s">
        <v>116</v>
      </c>
      <c r="J1049" s="11" t="s">
        <v>3476</v>
      </c>
      <c r="K1049" s="11" t="s">
        <v>2560</v>
      </c>
      <c r="L1049" s="11" t="s">
        <v>75</v>
      </c>
      <c r="M1049" s="11" t="s">
        <v>120</v>
      </c>
      <c r="N1049" s="11" t="s">
        <v>343</v>
      </c>
      <c r="O1049" s="11" t="s">
        <v>6720</v>
      </c>
      <c r="P1049" s="11" t="s">
        <v>5670</v>
      </c>
      <c r="Q1049" s="11" t="s">
        <v>83</v>
      </c>
      <c r="R1049" s="11" t="s">
        <v>5671</v>
      </c>
      <c r="S1049" s="11" t="s">
        <v>5672</v>
      </c>
      <c r="T1049" s="11" t="s">
        <v>217</v>
      </c>
      <c r="U1049" s="12">
        <v>43472</v>
      </c>
      <c r="W1049" s="11" t="s">
        <v>5673</v>
      </c>
      <c r="X1049" s="11" t="s">
        <v>29</v>
      </c>
      <c r="Y1049" s="11" t="s">
        <v>29</v>
      </c>
      <c r="AB1049" s="11" t="s">
        <v>2558</v>
      </c>
      <c r="AC1049" s="11" t="s">
        <v>2561</v>
      </c>
      <c r="AD1049" s="11" t="s">
        <v>2562</v>
      </c>
      <c r="AE1049" s="11" t="s">
        <v>29</v>
      </c>
      <c r="AF1049" s="11" t="s">
        <v>5779</v>
      </c>
      <c r="AG1049" s="11" t="s">
        <v>6980</v>
      </c>
      <c r="AH1049" s="11" t="s">
        <v>6990</v>
      </c>
      <c r="AI1049" s="11" t="s">
        <v>7083</v>
      </c>
      <c r="AJ1049" s="11" t="s">
        <v>7108</v>
      </c>
      <c r="AK1049" s="11" t="s">
        <v>7076</v>
      </c>
      <c r="AL1049" s="11" t="s">
        <v>7168</v>
      </c>
      <c r="AM1049" s="11" t="s">
        <v>29</v>
      </c>
      <c r="AN1049" s="11" t="s">
        <v>7655</v>
      </c>
      <c r="AO1049" s="11" t="s">
        <v>7315</v>
      </c>
      <c r="AP1049" s="11" t="s">
        <v>7318</v>
      </c>
      <c r="AQ1049" s="11" t="s">
        <v>7327</v>
      </c>
    </row>
    <row r="1050" spans="1:43" ht="30" x14ac:dyDescent="0.25">
      <c r="A1050" s="10">
        <v>369</v>
      </c>
      <c r="B1050" s="10">
        <v>2122</v>
      </c>
      <c r="C1050" s="11" t="s">
        <v>6878</v>
      </c>
      <c r="D1050" s="11" t="s">
        <v>5281</v>
      </c>
      <c r="E1050" s="11" t="s">
        <v>95</v>
      </c>
      <c r="F1050" s="11" t="s">
        <v>146</v>
      </c>
      <c r="G1050" s="11" t="s">
        <v>27</v>
      </c>
      <c r="H1050" s="11" t="s">
        <v>6615</v>
      </c>
      <c r="I1050" s="11" t="s">
        <v>97</v>
      </c>
      <c r="J1050" s="11" t="s">
        <v>5047</v>
      </c>
      <c r="K1050" s="11" t="s">
        <v>5302</v>
      </c>
      <c r="L1050" s="11" t="s">
        <v>5303</v>
      </c>
      <c r="M1050" s="11" t="s">
        <v>5050</v>
      </c>
      <c r="N1050" s="11" t="s">
        <v>5051</v>
      </c>
      <c r="O1050" s="11" t="s">
        <v>6743</v>
      </c>
      <c r="P1050" s="11" t="s">
        <v>5308</v>
      </c>
      <c r="Q1050" s="11" t="s">
        <v>122</v>
      </c>
      <c r="R1050" s="11" t="s">
        <v>1184</v>
      </c>
      <c r="S1050" s="11" t="s">
        <v>5309</v>
      </c>
      <c r="T1050" s="11" t="s">
        <v>29</v>
      </c>
      <c r="U1050" s="12"/>
      <c r="W1050" s="11" t="s">
        <v>5498</v>
      </c>
      <c r="X1050" s="11" t="s">
        <v>29</v>
      </c>
      <c r="Y1050" s="11" t="s">
        <v>29</v>
      </c>
      <c r="AB1050" s="11" t="s">
        <v>5301</v>
      </c>
      <c r="AC1050" s="11" t="s">
        <v>5283</v>
      </c>
      <c r="AD1050" s="11" t="s">
        <v>29</v>
      </c>
      <c r="AE1050" s="11" t="s">
        <v>7399</v>
      </c>
      <c r="AF1050" s="11" t="s">
        <v>5885</v>
      </c>
      <c r="AG1050" s="11" t="s">
        <v>6984</v>
      </c>
      <c r="AH1050" s="11" t="s">
        <v>6997</v>
      </c>
      <c r="AI1050" s="11" t="s">
        <v>6988</v>
      </c>
      <c r="AJ1050" s="11" t="s">
        <v>7188</v>
      </c>
      <c r="AK1050" s="11" t="s">
        <v>7076</v>
      </c>
      <c r="AL1050" s="11" t="s">
        <v>7301</v>
      </c>
      <c r="AM1050" s="11" t="s">
        <v>29</v>
      </c>
      <c r="AN1050" s="11" t="s">
        <v>7655</v>
      </c>
      <c r="AO1050" s="11" t="s">
        <v>7320</v>
      </c>
      <c r="AP1050" s="11" t="s">
        <v>29</v>
      </c>
      <c r="AQ1050" s="11" t="s">
        <v>7327</v>
      </c>
    </row>
    <row r="1051" spans="1:43" ht="30" x14ac:dyDescent="0.25">
      <c r="A1051" s="10">
        <v>369</v>
      </c>
      <c r="B1051" s="10">
        <v>2121</v>
      </c>
      <c r="C1051" s="11" t="s">
        <v>6878</v>
      </c>
      <c r="D1051" s="11" t="s">
        <v>5281</v>
      </c>
      <c r="E1051" s="11" t="s">
        <v>95</v>
      </c>
      <c r="F1051" s="11" t="s">
        <v>146</v>
      </c>
      <c r="G1051" s="11" t="s">
        <v>27</v>
      </c>
      <c r="H1051" s="11" t="s">
        <v>6615</v>
      </c>
      <c r="I1051" s="11" t="s">
        <v>97</v>
      </c>
      <c r="J1051" s="11" t="s">
        <v>5047</v>
      </c>
      <c r="K1051" s="11" t="s">
        <v>5302</v>
      </c>
      <c r="L1051" s="11" t="s">
        <v>5303</v>
      </c>
      <c r="M1051" s="11" t="s">
        <v>5050</v>
      </c>
      <c r="N1051" s="11" t="s">
        <v>5051</v>
      </c>
      <c r="O1051" s="11" t="s">
        <v>6743</v>
      </c>
      <c r="P1051" s="11" t="s">
        <v>5307</v>
      </c>
      <c r="Q1051" s="11" t="s">
        <v>34</v>
      </c>
      <c r="R1051" s="11" t="s">
        <v>999</v>
      </c>
      <c r="S1051" s="11" t="s">
        <v>3974</v>
      </c>
      <c r="T1051" s="11" t="s">
        <v>29</v>
      </c>
      <c r="U1051" s="12"/>
      <c r="W1051" s="11" t="s">
        <v>5474</v>
      </c>
      <c r="X1051" s="11" t="s">
        <v>29</v>
      </c>
      <c r="Y1051" s="11" t="s">
        <v>29</v>
      </c>
      <c r="AB1051" s="11" t="s">
        <v>5301</v>
      </c>
      <c r="AC1051" s="11" t="s">
        <v>5283</v>
      </c>
      <c r="AD1051" s="11" t="s">
        <v>29</v>
      </c>
      <c r="AE1051" s="11" t="s">
        <v>7399</v>
      </c>
      <c r="AF1051" s="11" t="s">
        <v>5885</v>
      </c>
      <c r="AG1051" s="11" t="s">
        <v>6984</v>
      </c>
      <c r="AH1051" s="11" t="s">
        <v>6997</v>
      </c>
      <c r="AI1051" s="11" t="s">
        <v>6988</v>
      </c>
      <c r="AJ1051" s="11" t="s">
        <v>7188</v>
      </c>
      <c r="AK1051" s="11" t="s">
        <v>7076</v>
      </c>
      <c r="AL1051" s="11" t="s">
        <v>7301</v>
      </c>
      <c r="AM1051" s="11" t="s">
        <v>29</v>
      </c>
      <c r="AN1051" s="11" t="s">
        <v>7655</v>
      </c>
      <c r="AO1051" s="11" t="s">
        <v>7320</v>
      </c>
      <c r="AP1051" s="11" t="s">
        <v>29</v>
      </c>
      <c r="AQ1051" s="11" t="s">
        <v>7327</v>
      </c>
    </row>
    <row r="1052" spans="1:43" ht="30" x14ac:dyDescent="0.25">
      <c r="A1052" s="10">
        <v>369</v>
      </c>
      <c r="B1052" s="10">
        <v>2120</v>
      </c>
      <c r="C1052" s="11" t="s">
        <v>6878</v>
      </c>
      <c r="D1052" s="11" t="s">
        <v>5281</v>
      </c>
      <c r="E1052" s="11" t="s">
        <v>95</v>
      </c>
      <c r="F1052" s="11" t="s">
        <v>146</v>
      </c>
      <c r="G1052" s="11" t="s">
        <v>27</v>
      </c>
      <c r="H1052" s="11" t="s">
        <v>6615</v>
      </c>
      <c r="I1052" s="11" t="s">
        <v>97</v>
      </c>
      <c r="J1052" s="11" t="s">
        <v>5047</v>
      </c>
      <c r="K1052" s="11" t="s">
        <v>5302</v>
      </c>
      <c r="L1052" s="11" t="s">
        <v>5303</v>
      </c>
      <c r="M1052" s="11" t="s">
        <v>5050</v>
      </c>
      <c r="N1052" s="11" t="s">
        <v>5051</v>
      </c>
      <c r="O1052" s="11" t="s">
        <v>6743</v>
      </c>
      <c r="P1052" s="11" t="s">
        <v>5304</v>
      </c>
      <c r="Q1052" s="11" t="s">
        <v>122</v>
      </c>
      <c r="R1052" s="11" t="s">
        <v>5305</v>
      </c>
      <c r="S1052" s="11" t="s">
        <v>5306</v>
      </c>
      <c r="T1052" s="11" t="s">
        <v>29</v>
      </c>
      <c r="U1052" s="12"/>
      <c r="W1052" s="11" t="s">
        <v>5511</v>
      </c>
      <c r="X1052" s="11" t="s">
        <v>29</v>
      </c>
      <c r="Y1052" s="11" t="s">
        <v>29</v>
      </c>
      <c r="AB1052" s="11" t="s">
        <v>5301</v>
      </c>
      <c r="AC1052" s="11" t="s">
        <v>5283</v>
      </c>
      <c r="AD1052" s="11" t="s">
        <v>29</v>
      </c>
      <c r="AE1052" s="11" t="s">
        <v>7399</v>
      </c>
      <c r="AF1052" s="11" t="s">
        <v>5885</v>
      </c>
      <c r="AG1052" s="11" t="s">
        <v>6984</v>
      </c>
      <c r="AH1052" s="11" t="s">
        <v>6997</v>
      </c>
      <c r="AI1052" s="11" t="s">
        <v>6988</v>
      </c>
      <c r="AJ1052" s="11" t="s">
        <v>7188</v>
      </c>
      <c r="AK1052" s="11" t="s">
        <v>7076</v>
      </c>
      <c r="AL1052" s="11" t="s">
        <v>7301</v>
      </c>
      <c r="AM1052" s="11" t="s">
        <v>29</v>
      </c>
      <c r="AN1052" s="11" t="s">
        <v>7655</v>
      </c>
      <c r="AO1052" s="11" t="s">
        <v>7320</v>
      </c>
      <c r="AP1052" s="11" t="s">
        <v>29</v>
      </c>
      <c r="AQ1052" s="11" t="s">
        <v>7327</v>
      </c>
    </row>
    <row r="1053" spans="1:43" ht="30" x14ac:dyDescent="0.25">
      <c r="A1053" s="10">
        <v>361</v>
      </c>
      <c r="B1053" s="10">
        <v>2078</v>
      </c>
      <c r="C1053" s="11" t="s">
        <v>6826</v>
      </c>
      <c r="D1053" s="11" t="s">
        <v>5031</v>
      </c>
      <c r="E1053" s="11" t="s">
        <v>463</v>
      </c>
      <c r="F1053" s="11" t="s">
        <v>2718</v>
      </c>
      <c r="G1053" s="11" t="s">
        <v>27</v>
      </c>
      <c r="H1053" s="11" t="s">
        <v>6700</v>
      </c>
      <c r="I1053" s="11" t="s">
        <v>97</v>
      </c>
      <c r="J1053" s="11" t="s">
        <v>5047</v>
      </c>
      <c r="K1053" s="11" t="s">
        <v>5048</v>
      </c>
      <c r="L1053" s="11" t="s">
        <v>892</v>
      </c>
      <c r="M1053" s="11" t="s">
        <v>5050</v>
      </c>
      <c r="N1053" s="11" t="s">
        <v>5051</v>
      </c>
      <c r="O1053" s="11" t="s">
        <v>6827</v>
      </c>
      <c r="P1053" s="11" t="s">
        <v>5052</v>
      </c>
      <c r="Q1053" s="11" t="s">
        <v>34</v>
      </c>
      <c r="R1053" s="11" t="s">
        <v>297</v>
      </c>
      <c r="S1053" s="11" t="s">
        <v>5053</v>
      </c>
      <c r="T1053" s="11" t="s">
        <v>29</v>
      </c>
      <c r="U1053" s="12"/>
      <c r="W1053" s="11" t="s">
        <v>5489</v>
      </c>
      <c r="X1053" s="11" t="s">
        <v>29</v>
      </c>
      <c r="Y1053" s="11" t="s">
        <v>29</v>
      </c>
      <c r="Z1053" s="13"/>
      <c r="AB1053" s="11" t="s">
        <v>5651</v>
      </c>
      <c r="AC1053" s="11" t="s">
        <v>5049</v>
      </c>
      <c r="AD1053" s="11" t="s">
        <v>29</v>
      </c>
      <c r="AE1053" s="11" t="s">
        <v>7399</v>
      </c>
      <c r="AF1053" s="11" t="s">
        <v>5861</v>
      </c>
      <c r="AG1053" s="11" t="s">
        <v>6993</v>
      </c>
      <c r="AH1053" s="11" t="s">
        <v>6997</v>
      </c>
      <c r="AI1053" s="11" t="s">
        <v>6988</v>
      </c>
      <c r="AJ1053" s="11" t="s">
        <v>7188</v>
      </c>
      <c r="AK1053" s="11" t="s">
        <v>7076</v>
      </c>
      <c r="AL1053" s="11" t="s">
        <v>7267</v>
      </c>
      <c r="AM1053" s="11" t="s">
        <v>29</v>
      </c>
      <c r="AN1053" s="11" t="s">
        <v>7655</v>
      </c>
      <c r="AO1053" s="11" t="s">
        <v>7328</v>
      </c>
      <c r="AP1053" s="11" t="s">
        <v>7323</v>
      </c>
      <c r="AQ1053" s="11" t="s">
        <v>7319</v>
      </c>
    </row>
    <row r="1054" spans="1:43" ht="30" x14ac:dyDescent="0.25">
      <c r="A1054" s="10">
        <v>361</v>
      </c>
      <c r="B1054" s="10">
        <v>2081</v>
      </c>
      <c r="C1054" s="11" t="s">
        <v>6826</v>
      </c>
      <c r="D1054" s="11" t="s">
        <v>5031</v>
      </c>
      <c r="E1054" s="11" t="s">
        <v>463</v>
      </c>
      <c r="F1054" s="11" t="s">
        <v>2718</v>
      </c>
      <c r="G1054" s="11" t="s">
        <v>27</v>
      </c>
      <c r="H1054" s="11" t="s">
        <v>6700</v>
      </c>
      <c r="I1054" s="11" t="s">
        <v>97</v>
      </c>
      <c r="J1054" s="11" t="s">
        <v>5047</v>
      </c>
      <c r="K1054" s="11" t="s">
        <v>5048</v>
      </c>
      <c r="L1054" s="11" t="s">
        <v>892</v>
      </c>
      <c r="M1054" s="11" t="s">
        <v>5050</v>
      </c>
      <c r="N1054" s="11" t="s">
        <v>5051</v>
      </c>
      <c r="O1054" s="11" t="s">
        <v>6827</v>
      </c>
      <c r="P1054" s="11" t="s">
        <v>5230</v>
      </c>
      <c r="Q1054" s="11" t="s">
        <v>34</v>
      </c>
      <c r="R1054" s="11" t="s">
        <v>5231</v>
      </c>
      <c r="S1054" s="11" t="s">
        <v>5232</v>
      </c>
      <c r="T1054" s="11" t="s">
        <v>29</v>
      </c>
      <c r="U1054" s="12"/>
      <c r="W1054" s="11" t="s">
        <v>5500</v>
      </c>
      <c r="X1054" s="11" t="s">
        <v>29</v>
      </c>
      <c r="Y1054" s="11" t="s">
        <v>29</v>
      </c>
      <c r="AB1054" s="11" t="s">
        <v>5651</v>
      </c>
      <c r="AC1054" s="11" t="s">
        <v>5049</v>
      </c>
      <c r="AD1054" s="11" t="s">
        <v>29</v>
      </c>
      <c r="AE1054" s="11" t="s">
        <v>7399</v>
      </c>
      <c r="AF1054" s="11" t="s">
        <v>5861</v>
      </c>
      <c r="AG1054" s="11" t="s">
        <v>6993</v>
      </c>
      <c r="AH1054" s="11" t="s">
        <v>6997</v>
      </c>
      <c r="AI1054" s="11" t="s">
        <v>6988</v>
      </c>
      <c r="AJ1054" s="11" t="s">
        <v>7188</v>
      </c>
      <c r="AK1054" s="11" t="s">
        <v>7076</v>
      </c>
      <c r="AL1054" s="11" t="s">
        <v>7267</v>
      </c>
      <c r="AM1054" s="11" t="s">
        <v>29</v>
      </c>
      <c r="AN1054" s="11" t="s">
        <v>7655</v>
      </c>
      <c r="AO1054" s="11" t="s">
        <v>7328</v>
      </c>
      <c r="AP1054" s="11" t="s">
        <v>7323</v>
      </c>
      <c r="AQ1054" s="11" t="s">
        <v>7319</v>
      </c>
    </row>
    <row r="1055" spans="1:43" ht="30" x14ac:dyDescent="0.25">
      <c r="A1055" s="10">
        <v>361</v>
      </c>
      <c r="B1055" s="10">
        <v>2082</v>
      </c>
      <c r="C1055" s="11" t="s">
        <v>6826</v>
      </c>
      <c r="D1055" s="11" t="s">
        <v>5031</v>
      </c>
      <c r="E1055" s="11" t="s">
        <v>463</v>
      </c>
      <c r="F1055" s="11" t="s">
        <v>2718</v>
      </c>
      <c r="G1055" s="11" t="s">
        <v>27</v>
      </c>
      <c r="H1055" s="11" t="s">
        <v>6700</v>
      </c>
      <c r="I1055" s="11" t="s">
        <v>97</v>
      </c>
      <c r="J1055" s="11" t="s">
        <v>5047</v>
      </c>
      <c r="K1055" s="11" t="s">
        <v>5048</v>
      </c>
      <c r="L1055" s="11" t="s">
        <v>892</v>
      </c>
      <c r="M1055" s="11" t="s">
        <v>5050</v>
      </c>
      <c r="N1055" s="11" t="s">
        <v>5051</v>
      </c>
      <c r="O1055" s="11" t="s">
        <v>6827</v>
      </c>
      <c r="P1055" s="11" t="s">
        <v>5233</v>
      </c>
      <c r="Q1055" s="11" t="s">
        <v>34</v>
      </c>
      <c r="R1055" s="11" t="s">
        <v>2166</v>
      </c>
      <c r="S1055" s="11" t="s">
        <v>5234</v>
      </c>
      <c r="T1055" s="11" t="s">
        <v>29</v>
      </c>
      <c r="U1055" s="12"/>
      <c r="W1055" s="11" t="s">
        <v>5494</v>
      </c>
      <c r="X1055" s="11" t="s">
        <v>29</v>
      </c>
      <c r="Y1055" s="11" t="s">
        <v>29</v>
      </c>
      <c r="AB1055" s="11" t="s">
        <v>5651</v>
      </c>
      <c r="AC1055" s="11" t="s">
        <v>5049</v>
      </c>
      <c r="AD1055" s="11" t="s">
        <v>29</v>
      </c>
      <c r="AE1055" s="11" t="s">
        <v>7399</v>
      </c>
      <c r="AF1055" s="11" t="s">
        <v>5861</v>
      </c>
      <c r="AG1055" s="11" t="s">
        <v>6993</v>
      </c>
      <c r="AH1055" s="11" t="s">
        <v>6997</v>
      </c>
      <c r="AI1055" s="11" t="s">
        <v>6988</v>
      </c>
      <c r="AJ1055" s="11" t="s">
        <v>7188</v>
      </c>
      <c r="AK1055" s="11" t="s">
        <v>7076</v>
      </c>
      <c r="AL1055" s="11" t="s">
        <v>7267</v>
      </c>
      <c r="AM1055" s="11" t="s">
        <v>29</v>
      </c>
      <c r="AN1055" s="11" t="s">
        <v>7655</v>
      </c>
      <c r="AO1055" s="11" t="s">
        <v>7328</v>
      </c>
      <c r="AP1055" s="11" t="s">
        <v>7323</v>
      </c>
      <c r="AQ1055" s="11" t="s">
        <v>7319</v>
      </c>
    </row>
    <row r="1056" spans="1:43" ht="30" x14ac:dyDescent="0.25">
      <c r="A1056" s="10">
        <v>361</v>
      </c>
      <c r="B1056" s="10">
        <v>2079</v>
      </c>
      <c r="C1056" s="11" t="s">
        <v>6826</v>
      </c>
      <c r="D1056" s="11" t="s">
        <v>5031</v>
      </c>
      <c r="E1056" s="11" t="s">
        <v>463</v>
      </c>
      <c r="F1056" s="11" t="s">
        <v>2718</v>
      </c>
      <c r="G1056" s="11" t="s">
        <v>27</v>
      </c>
      <c r="H1056" s="11" t="s">
        <v>6700</v>
      </c>
      <c r="I1056" s="11" t="s">
        <v>97</v>
      </c>
      <c r="J1056" s="11" t="s">
        <v>5047</v>
      </c>
      <c r="K1056" s="11" t="s">
        <v>5048</v>
      </c>
      <c r="L1056" s="11" t="s">
        <v>892</v>
      </c>
      <c r="M1056" s="11" t="s">
        <v>5050</v>
      </c>
      <c r="N1056" s="11" t="s">
        <v>5051</v>
      </c>
      <c r="O1056" s="11" t="s">
        <v>6827</v>
      </c>
      <c r="P1056" s="11" t="s">
        <v>5226</v>
      </c>
      <c r="Q1056" s="11" t="s">
        <v>34</v>
      </c>
      <c r="R1056" s="11" t="s">
        <v>423</v>
      </c>
      <c r="S1056" s="11" t="s">
        <v>5227</v>
      </c>
      <c r="T1056" s="11" t="s">
        <v>29</v>
      </c>
      <c r="U1056" s="12"/>
      <c r="W1056" s="11" t="s">
        <v>5515</v>
      </c>
      <c r="X1056" s="11" t="s">
        <v>29</v>
      </c>
      <c r="Y1056" s="11" t="s">
        <v>29</v>
      </c>
      <c r="AB1056" s="11" t="s">
        <v>5651</v>
      </c>
      <c r="AC1056" s="11" t="s">
        <v>5049</v>
      </c>
      <c r="AD1056" s="11" t="s">
        <v>29</v>
      </c>
      <c r="AE1056" s="11" t="s">
        <v>7399</v>
      </c>
      <c r="AF1056" s="11" t="s">
        <v>5861</v>
      </c>
      <c r="AG1056" s="11" t="s">
        <v>6993</v>
      </c>
      <c r="AH1056" s="11" t="s">
        <v>6997</v>
      </c>
      <c r="AI1056" s="11" t="s">
        <v>6988</v>
      </c>
      <c r="AJ1056" s="11" t="s">
        <v>7188</v>
      </c>
      <c r="AK1056" s="11" t="s">
        <v>7076</v>
      </c>
      <c r="AL1056" s="11" t="s">
        <v>7267</v>
      </c>
      <c r="AM1056" s="11" t="s">
        <v>29</v>
      </c>
      <c r="AN1056" s="11" t="s">
        <v>7655</v>
      </c>
      <c r="AO1056" s="11" t="s">
        <v>7328</v>
      </c>
      <c r="AP1056" s="11" t="s">
        <v>7323</v>
      </c>
      <c r="AQ1056" s="11" t="s">
        <v>7319</v>
      </c>
    </row>
    <row r="1057" spans="1:43" ht="30" x14ac:dyDescent="0.25">
      <c r="A1057" s="10">
        <v>361</v>
      </c>
      <c r="B1057" s="10">
        <v>2180</v>
      </c>
      <c r="C1057" s="11" t="s">
        <v>6826</v>
      </c>
      <c r="D1057" s="11" t="s">
        <v>5031</v>
      </c>
      <c r="E1057" s="11" t="s">
        <v>463</v>
      </c>
      <c r="F1057" s="11" t="s">
        <v>2718</v>
      </c>
      <c r="G1057" s="11" t="s">
        <v>27</v>
      </c>
      <c r="H1057" s="11" t="s">
        <v>6700</v>
      </c>
      <c r="I1057" s="11" t="s">
        <v>97</v>
      </c>
      <c r="J1057" s="11" t="s">
        <v>5047</v>
      </c>
      <c r="K1057" s="11" t="s">
        <v>5048</v>
      </c>
      <c r="L1057" s="11" t="s">
        <v>892</v>
      </c>
      <c r="M1057" s="11" t="s">
        <v>5050</v>
      </c>
      <c r="N1057" s="11" t="s">
        <v>5051</v>
      </c>
      <c r="O1057" s="11" t="s">
        <v>6827</v>
      </c>
      <c r="P1057" s="11" t="s">
        <v>6129</v>
      </c>
      <c r="Q1057" s="11" t="s">
        <v>34</v>
      </c>
      <c r="R1057" s="11" t="s">
        <v>6130</v>
      </c>
      <c r="S1057" s="11" t="s">
        <v>6131</v>
      </c>
      <c r="T1057" s="11" t="s">
        <v>29</v>
      </c>
      <c r="U1057" s="12"/>
      <c r="W1057" s="11" t="s">
        <v>29</v>
      </c>
      <c r="X1057" s="11" t="s">
        <v>29</v>
      </c>
      <c r="Y1057" s="11" t="s">
        <v>29</v>
      </c>
      <c r="AB1057" s="11" t="s">
        <v>5651</v>
      </c>
      <c r="AC1057" s="11" t="s">
        <v>5049</v>
      </c>
      <c r="AD1057" s="11" t="s">
        <v>29</v>
      </c>
      <c r="AE1057" s="11" t="s">
        <v>7399</v>
      </c>
      <c r="AF1057" s="11" t="s">
        <v>5861</v>
      </c>
      <c r="AG1057" s="11" t="s">
        <v>6993</v>
      </c>
      <c r="AH1057" s="11" t="s">
        <v>6997</v>
      </c>
      <c r="AI1057" s="11" t="s">
        <v>6988</v>
      </c>
      <c r="AJ1057" s="11" t="s">
        <v>7188</v>
      </c>
      <c r="AK1057" s="11" t="s">
        <v>7076</v>
      </c>
      <c r="AL1057" s="11" t="s">
        <v>7267</v>
      </c>
      <c r="AM1057" s="11" t="s">
        <v>29</v>
      </c>
      <c r="AN1057" s="11" t="s">
        <v>7655</v>
      </c>
      <c r="AO1057" s="11" t="s">
        <v>7328</v>
      </c>
      <c r="AP1057" s="11" t="s">
        <v>7323</v>
      </c>
      <c r="AQ1057" s="11" t="s">
        <v>7319</v>
      </c>
    </row>
    <row r="1058" spans="1:43" ht="30" x14ac:dyDescent="0.25">
      <c r="A1058" s="10">
        <v>309</v>
      </c>
      <c r="B1058" s="10">
        <v>1025</v>
      </c>
      <c r="C1058" s="11" t="s">
        <v>6796</v>
      </c>
      <c r="D1058" s="11" t="s">
        <v>4837</v>
      </c>
      <c r="E1058" s="11" t="s">
        <v>4022</v>
      </c>
      <c r="F1058" s="11" t="s">
        <v>146</v>
      </c>
      <c r="G1058" s="11" t="s">
        <v>27</v>
      </c>
      <c r="H1058" s="11" t="s">
        <v>6610</v>
      </c>
      <c r="I1058" s="11" t="s">
        <v>97</v>
      </c>
      <c r="J1058" s="11" t="s">
        <v>3474</v>
      </c>
      <c r="K1058" s="11" t="s">
        <v>428</v>
      </c>
      <c r="L1058" s="11" t="s">
        <v>101</v>
      </c>
      <c r="M1058" s="11" t="s">
        <v>32</v>
      </c>
      <c r="N1058" s="11" t="s">
        <v>7383</v>
      </c>
      <c r="O1058" s="11" t="s">
        <v>4074</v>
      </c>
      <c r="P1058" s="11" t="s">
        <v>435</v>
      </c>
      <c r="Q1058" s="11" t="s">
        <v>436</v>
      </c>
      <c r="R1058" s="11" t="s">
        <v>437</v>
      </c>
      <c r="S1058" s="11" t="s">
        <v>438</v>
      </c>
      <c r="T1058" s="11" t="s">
        <v>29</v>
      </c>
      <c r="U1058" s="12">
        <v>40819</v>
      </c>
      <c r="W1058" s="11" t="s">
        <v>439</v>
      </c>
      <c r="X1058" s="11" t="s">
        <v>29</v>
      </c>
      <c r="Y1058" s="11" t="s">
        <v>29</v>
      </c>
      <c r="AB1058" s="11" t="s">
        <v>4021</v>
      </c>
      <c r="AC1058" s="11" t="s">
        <v>429</v>
      </c>
      <c r="AD1058" s="11" t="s">
        <v>430</v>
      </c>
      <c r="AE1058" s="11" t="s">
        <v>29</v>
      </c>
      <c r="AF1058" s="11" t="s">
        <v>5837</v>
      </c>
      <c r="AG1058" s="11" t="s">
        <v>6984</v>
      </c>
      <c r="AH1058" s="11" t="s">
        <v>6975</v>
      </c>
      <c r="AI1058" s="11" t="s">
        <v>6976</v>
      </c>
      <c r="AJ1058" s="11" t="s">
        <v>7090</v>
      </c>
      <c r="AK1058" s="11" t="s">
        <v>7082</v>
      </c>
      <c r="AL1058" s="11" t="s">
        <v>7233</v>
      </c>
      <c r="AM1058" s="11" t="s">
        <v>29</v>
      </c>
      <c r="AN1058" s="11" t="s">
        <v>6991</v>
      </c>
      <c r="AO1058" s="11" t="s">
        <v>7326</v>
      </c>
      <c r="AP1058" s="11" t="s">
        <v>7323</v>
      </c>
      <c r="AQ1058" s="11" t="s">
        <v>7314</v>
      </c>
    </row>
    <row r="1059" spans="1:43" ht="30" x14ac:dyDescent="0.25">
      <c r="A1059" s="10">
        <v>126</v>
      </c>
      <c r="B1059" s="10">
        <v>1025</v>
      </c>
      <c r="C1059" s="11" t="s">
        <v>6796</v>
      </c>
      <c r="D1059" s="11" t="s">
        <v>4881</v>
      </c>
      <c r="E1059" s="11" t="s">
        <v>29</v>
      </c>
      <c r="F1059" s="11" t="s">
        <v>96</v>
      </c>
      <c r="G1059" s="11" t="s">
        <v>27</v>
      </c>
      <c r="H1059" s="11" t="s">
        <v>6797</v>
      </c>
      <c r="I1059" s="11" t="s">
        <v>97</v>
      </c>
      <c r="J1059" s="11" t="s">
        <v>3474</v>
      </c>
      <c r="K1059" s="11" t="s">
        <v>428</v>
      </c>
      <c r="L1059" s="11" t="s">
        <v>101</v>
      </c>
      <c r="M1059" s="11" t="s">
        <v>32</v>
      </c>
      <c r="N1059" s="11" t="s">
        <v>7383</v>
      </c>
      <c r="O1059" s="11" t="s">
        <v>4074</v>
      </c>
      <c r="P1059" s="11" t="s">
        <v>435</v>
      </c>
      <c r="Q1059" s="11" t="s">
        <v>436</v>
      </c>
      <c r="R1059" s="11" t="s">
        <v>437</v>
      </c>
      <c r="S1059" s="11" t="s">
        <v>438</v>
      </c>
      <c r="T1059" s="11" t="s">
        <v>29</v>
      </c>
      <c r="U1059" s="12">
        <v>40819</v>
      </c>
      <c r="W1059" s="11" t="s">
        <v>439</v>
      </c>
      <c r="X1059" s="11" t="s">
        <v>29</v>
      </c>
      <c r="Y1059" s="11" t="s">
        <v>29</v>
      </c>
      <c r="AB1059" s="11" t="s">
        <v>4023</v>
      </c>
      <c r="AC1059" s="11" t="s">
        <v>429</v>
      </c>
      <c r="AD1059" s="11" t="s">
        <v>430</v>
      </c>
      <c r="AE1059" s="11" t="s">
        <v>29</v>
      </c>
      <c r="AF1059" s="11" t="s">
        <v>5838</v>
      </c>
      <c r="AG1059" s="11" t="s">
        <v>6992</v>
      </c>
      <c r="AH1059" s="11" t="s">
        <v>6975</v>
      </c>
      <c r="AI1059" s="11" t="s">
        <v>6976</v>
      </c>
      <c r="AJ1059" s="11" t="s">
        <v>7090</v>
      </c>
      <c r="AK1059" s="11" t="s">
        <v>7082</v>
      </c>
      <c r="AL1059" s="11" t="s">
        <v>7234</v>
      </c>
      <c r="AM1059" s="11" t="s">
        <v>29</v>
      </c>
      <c r="AN1059" s="11" t="s">
        <v>6991</v>
      </c>
      <c r="AO1059" s="11" t="s">
        <v>7326</v>
      </c>
      <c r="AP1059" s="11" t="s">
        <v>7323</v>
      </c>
      <c r="AQ1059" s="11" t="s">
        <v>7314</v>
      </c>
    </row>
    <row r="1060" spans="1:43" ht="30" x14ac:dyDescent="0.25">
      <c r="A1060" s="10">
        <v>309</v>
      </c>
      <c r="B1060" s="10">
        <v>1024</v>
      </c>
      <c r="C1060" s="11" t="s">
        <v>6796</v>
      </c>
      <c r="D1060" s="11" t="s">
        <v>4837</v>
      </c>
      <c r="E1060" s="11" t="s">
        <v>4022</v>
      </c>
      <c r="F1060" s="11" t="s">
        <v>146</v>
      </c>
      <c r="G1060" s="11" t="s">
        <v>27</v>
      </c>
      <c r="H1060" s="11" t="s">
        <v>6610</v>
      </c>
      <c r="I1060" s="11" t="s">
        <v>97</v>
      </c>
      <c r="J1060" s="11" t="s">
        <v>3474</v>
      </c>
      <c r="K1060" s="11" t="s">
        <v>428</v>
      </c>
      <c r="L1060" s="11" t="s">
        <v>101</v>
      </c>
      <c r="M1060" s="11" t="s">
        <v>32</v>
      </c>
      <c r="N1060" s="11" t="s">
        <v>7383</v>
      </c>
      <c r="O1060" s="11" t="s">
        <v>4074</v>
      </c>
      <c r="P1060" s="11" t="s">
        <v>431</v>
      </c>
      <c r="Q1060" s="11" t="s">
        <v>34</v>
      </c>
      <c r="R1060" s="11" t="s">
        <v>432</v>
      </c>
      <c r="S1060" s="11" t="s">
        <v>433</v>
      </c>
      <c r="T1060" s="11" t="s">
        <v>91</v>
      </c>
      <c r="U1060" s="12">
        <v>40301</v>
      </c>
      <c r="W1060" s="11" t="s">
        <v>434</v>
      </c>
      <c r="X1060" s="11" t="s">
        <v>29</v>
      </c>
      <c r="Y1060" s="11" t="s">
        <v>29</v>
      </c>
      <c r="Z1060" s="13"/>
      <c r="AB1060" s="11" t="s">
        <v>4021</v>
      </c>
      <c r="AC1060" s="11" t="s">
        <v>429</v>
      </c>
      <c r="AD1060" s="11" t="s">
        <v>430</v>
      </c>
      <c r="AE1060" s="11" t="s">
        <v>29</v>
      </c>
      <c r="AF1060" s="11" t="s">
        <v>5837</v>
      </c>
      <c r="AG1060" s="11" t="s">
        <v>6984</v>
      </c>
      <c r="AH1060" s="11" t="s">
        <v>6975</v>
      </c>
      <c r="AI1060" s="11" t="s">
        <v>6976</v>
      </c>
      <c r="AJ1060" s="11" t="s">
        <v>7090</v>
      </c>
      <c r="AK1060" s="11" t="s">
        <v>7082</v>
      </c>
      <c r="AL1060" s="11" t="s">
        <v>7233</v>
      </c>
      <c r="AM1060" s="11" t="s">
        <v>29</v>
      </c>
      <c r="AN1060" s="11" t="s">
        <v>6991</v>
      </c>
      <c r="AO1060" s="11" t="s">
        <v>7326</v>
      </c>
      <c r="AP1060" s="11" t="s">
        <v>7323</v>
      </c>
      <c r="AQ1060" s="11" t="s">
        <v>7314</v>
      </c>
    </row>
    <row r="1061" spans="1:43" ht="30" x14ac:dyDescent="0.25">
      <c r="A1061" s="10">
        <v>126</v>
      </c>
      <c r="B1061" s="10">
        <v>1024</v>
      </c>
      <c r="C1061" s="11" t="s">
        <v>6796</v>
      </c>
      <c r="D1061" s="11" t="s">
        <v>4881</v>
      </c>
      <c r="E1061" s="11" t="s">
        <v>29</v>
      </c>
      <c r="F1061" s="11" t="s">
        <v>96</v>
      </c>
      <c r="G1061" s="11" t="s">
        <v>27</v>
      </c>
      <c r="H1061" s="11" t="s">
        <v>6797</v>
      </c>
      <c r="I1061" s="11" t="s">
        <v>97</v>
      </c>
      <c r="J1061" s="11" t="s">
        <v>3474</v>
      </c>
      <c r="K1061" s="11" t="s">
        <v>428</v>
      </c>
      <c r="L1061" s="11" t="s">
        <v>101</v>
      </c>
      <c r="M1061" s="11" t="s">
        <v>32</v>
      </c>
      <c r="N1061" s="11" t="s">
        <v>7383</v>
      </c>
      <c r="O1061" s="11" t="s">
        <v>4074</v>
      </c>
      <c r="P1061" s="11" t="s">
        <v>431</v>
      </c>
      <c r="Q1061" s="11" t="s">
        <v>34</v>
      </c>
      <c r="R1061" s="11" t="s">
        <v>432</v>
      </c>
      <c r="S1061" s="11" t="s">
        <v>433</v>
      </c>
      <c r="T1061" s="11" t="s">
        <v>91</v>
      </c>
      <c r="U1061" s="12">
        <v>40301</v>
      </c>
      <c r="W1061" s="11" t="s">
        <v>434</v>
      </c>
      <c r="X1061" s="11" t="s">
        <v>29</v>
      </c>
      <c r="Y1061" s="11" t="s">
        <v>29</v>
      </c>
      <c r="AB1061" s="11" t="s">
        <v>4023</v>
      </c>
      <c r="AC1061" s="11" t="s">
        <v>429</v>
      </c>
      <c r="AD1061" s="11" t="s">
        <v>430</v>
      </c>
      <c r="AE1061" s="11" t="s">
        <v>29</v>
      </c>
      <c r="AF1061" s="11" t="s">
        <v>5838</v>
      </c>
      <c r="AG1061" s="11" t="s">
        <v>6992</v>
      </c>
      <c r="AH1061" s="11" t="s">
        <v>6975</v>
      </c>
      <c r="AI1061" s="11" t="s">
        <v>6976</v>
      </c>
      <c r="AJ1061" s="11" t="s">
        <v>7090</v>
      </c>
      <c r="AK1061" s="11" t="s">
        <v>7082</v>
      </c>
      <c r="AL1061" s="11" t="s">
        <v>7234</v>
      </c>
      <c r="AM1061" s="11" t="s">
        <v>29</v>
      </c>
      <c r="AN1061" s="11" t="s">
        <v>6991</v>
      </c>
      <c r="AO1061" s="11" t="s">
        <v>7326</v>
      </c>
      <c r="AP1061" s="11" t="s">
        <v>7323</v>
      </c>
      <c r="AQ1061" s="11" t="s">
        <v>7314</v>
      </c>
    </row>
    <row r="1062" spans="1:43" ht="30" x14ac:dyDescent="0.25">
      <c r="A1062" s="10">
        <v>367</v>
      </c>
      <c r="B1062" s="10">
        <v>2098</v>
      </c>
      <c r="C1062" s="11" t="s">
        <v>6872</v>
      </c>
      <c r="D1062" s="11" t="s">
        <v>4871</v>
      </c>
      <c r="E1062" s="11" t="s">
        <v>1189</v>
      </c>
      <c r="F1062" s="11" t="s">
        <v>96</v>
      </c>
      <c r="G1062" s="11" t="s">
        <v>27</v>
      </c>
      <c r="H1062" s="11" t="s">
        <v>6782</v>
      </c>
      <c r="I1062" s="11" t="s">
        <v>97</v>
      </c>
      <c r="J1062" s="11" t="s">
        <v>5047</v>
      </c>
      <c r="K1062" s="11" t="s">
        <v>5242</v>
      </c>
      <c r="L1062" s="11" t="s">
        <v>5243</v>
      </c>
      <c r="M1062" s="11" t="s">
        <v>5050</v>
      </c>
      <c r="N1062" s="11" t="s">
        <v>5051</v>
      </c>
      <c r="O1062" s="11" t="s">
        <v>5244</v>
      </c>
      <c r="P1062" s="11" t="s">
        <v>5278</v>
      </c>
      <c r="Q1062" s="11" t="s">
        <v>34</v>
      </c>
      <c r="R1062" s="11" t="s">
        <v>5279</v>
      </c>
      <c r="S1062" s="11" t="s">
        <v>4110</v>
      </c>
      <c r="T1062" s="11" t="s">
        <v>29</v>
      </c>
      <c r="U1062" s="12"/>
      <c r="W1062" s="11" t="s">
        <v>5479</v>
      </c>
      <c r="X1062" s="11" t="s">
        <v>29</v>
      </c>
      <c r="Y1062" s="11" t="s">
        <v>29</v>
      </c>
      <c r="AB1062" s="11" t="s">
        <v>5241</v>
      </c>
      <c r="AC1062" s="11" t="s">
        <v>5683</v>
      </c>
      <c r="AD1062" s="11" t="s">
        <v>29</v>
      </c>
      <c r="AE1062" s="11" t="s">
        <v>7399</v>
      </c>
      <c r="AF1062" s="11" t="s">
        <v>6112</v>
      </c>
      <c r="AG1062" s="11" t="s">
        <v>6993</v>
      </c>
      <c r="AH1062" s="11" t="s">
        <v>6997</v>
      </c>
      <c r="AI1062" s="11" t="s">
        <v>6988</v>
      </c>
      <c r="AJ1062" s="11" t="s">
        <v>7188</v>
      </c>
      <c r="AK1062" s="11" t="s">
        <v>7076</v>
      </c>
      <c r="AL1062" s="11" t="s">
        <v>7296</v>
      </c>
      <c r="AM1062" s="11" t="s">
        <v>29</v>
      </c>
      <c r="AN1062" s="11" t="s">
        <v>7655</v>
      </c>
      <c r="AO1062" s="11" t="s">
        <v>7320</v>
      </c>
      <c r="AP1062" s="11" t="s">
        <v>29</v>
      </c>
      <c r="AQ1062" s="11" t="s">
        <v>7319</v>
      </c>
    </row>
    <row r="1063" spans="1:43" ht="30" x14ac:dyDescent="0.25">
      <c r="A1063" s="10">
        <v>367</v>
      </c>
      <c r="B1063" s="10">
        <v>2086</v>
      </c>
      <c r="C1063" s="11" t="s">
        <v>6872</v>
      </c>
      <c r="D1063" s="11" t="s">
        <v>4871</v>
      </c>
      <c r="E1063" s="11" t="s">
        <v>1189</v>
      </c>
      <c r="F1063" s="11" t="s">
        <v>96</v>
      </c>
      <c r="G1063" s="11" t="s">
        <v>27</v>
      </c>
      <c r="H1063" s="11" t="s">
        <v>6782</v>
      </c>
      <c r="I1063" s="11" t="s">
        <v>97</v>
      </c>
      <c r="J1063" s="11" t="s">
        <v>5047</v>
      </c>
      <c r="K1063" s="11" t="s">
        <v>5242</v>
      </c>
      <c r="L1063" s="11" t="s">
        <v>5243</v>
      </c>
      <c r="M1063" s="11" t="s">
        <v>5050</v>
      </c>
      <c r="N1063" s="11" t="s">
        <v>5051</v>
      </c>
      <c r="O1063" s="11" t="s">
        <v>5244</v>
      </c>
      <c r="P1063" s="11" t="s">
        <v>5245</v>
      </c>
      <c r="Q1063" s="11" t="s">
        <v>34</v>
      </c>
      <c r="R1063" s="11" t="s">
        <v>5246</v>
      </c>
      <c r="S1063" s="11" t="s">
        <v>5247</v>
      </c>
      <c r="T1063" s="11" t="s">
        <v>29</v>
      </c>
      <c r="U1063" s="12"/>
      <c r="W1063" s="11" t="s">
        <v>5484</v>
      </c>
      <c r="X1063" s="11" t="s">
        <v>29</v>
      </c>
      <c r="Y1063" s="11" t="s">
        <v>29</v>
      </c>
      <c r="AB1063" s="11" t="s">
        <v>5241</v>
      </c>
      <c r="AC1063" s="11" t="s">
        <v>5683</v>
      </c>
      <c r="AD1063" s="11" t="s">
        <v>29</v>
      </c>
      <c r="AE1063" s="11" t="s">
        <v>7399</v>
      </c>
      <c r="AF1063" s="11" t="s">
        <v>6112</v>
      </c>
      <c r="AG1063" s="11" t="s">
        <v>6993</v>
      </c>
      <c r="AH1063" s="11" t="s">
        <v>6997</v>
      </c>
      <c r="AI1063" s="11" t="s">
        <v>6988</v>
      </c>
      <c r="AJ1063" s="11" t="s">
        <v>7188</v>
      </c>
      <c r="AK1063" s="11" t="s">
        <v>7076</v>
      </c>
      <c r="AL1063" s="11" t="s">
        <v>7296</v>
      </c>
      <c r="AM1063" s="11" t="s">
        <v>29</v>
      </c>
      <c r="AN1063" s="11" t="s">
        <v>7655</v>
      </c>
      <c r="AO1063" s="11" t="s">
        <v>7320</v>
      </c>
      <c r="AP1063" s="11" t="s">
        <v>29</v>
      </c>
      <c r="AQ1063" s="11" t="s">
        <v>7319</v>
      </c>
    </row>
    <row r="1064" spans="1:43" ht="30" x14ac:dyDescent="0.25">
      <c r="A1064" s="10">
        <v>260</v>
      </c>
      <c r="B1064" s="10">
        <v>1581</v>
      </c>
      <c r="C1064" s="11" t="s">
        <v>6704</v>
      </c>
      <c r="D1064" s="11" t="s">
        <v>3572</v>
      </c>
      <c r="E1064" s="11" t="s">
        <v>29</v>
      </c>
      <c r="F1064" s="11" t="s">
        <v>456</v>
      </c>
      <c r="G1064" s="11" t="s">
        <v>27</v>
      </c>
      <c r="H1064" s="11" t="s">
        <v>6622</v>
      </c>
      <c r="I1064" s="11" t="s">
        <v>28</v>
      </c>
      <c r="J1064" s="11" t="s">
        <v>3472</v>
      </c>
      <c r="K1064" s="11" t="s">
        <v>3573</v>
      </c>
      <c r="L1064" s="11" t="s">
        <v>194</v>
      </c>
      <c r="M1064" s="11" t="s">
        <v>76</v>
      </c>
      <c r="N1064" s="11" t="s">
        <v>3616</v>
      </c>
      <c r="O1064" s="11" t="s">
        <v>3650</v>
      </c>
      <c r="P1064" s="11" t="s">
        <v>2194</v>
      </c>
      <c r="Q1064" s="11" t="s">
        <v>34</v>
      </c>
      <c r="R1064" s="11" t="s">
        <v>2195</v>
      </c>
      <c r="S1064" s="11" t="s">
        <v>1233</v>
      </c>
      <c r="T1064" s="11" t="s">
        <v>453</v>
      </c>
      <c r="U1064" s="12">
        <v>42450</v>
      </c>
      <c r="W1064" s="11" t="s">
        <v>2196</v>
      </c>
      <c r="X1064" s="11" t="s">
        <v>29</v>
      </c>
      <c r="Y1064" s="11" t="s">
        <v>29</v>
      </c>
      <c r="AB1064" s="11" t="s">
        <v>3571</v>
      </c>
      <c r="AC1064" s="11" t="s">
        <v>3574</v>
      </c>
      <c r="AD1064" s="11" t="s">
        <v>29</v>
      </c>
      <c r="AE1064" s="11" t="s">
        <v>29</v>
      </c>
      <c r="AF1064" s="11" t="s">
        <v>5772</v>
      </c>
      <c r="AG1064" s="11" t="s">
        <v>6986</v>
      </c>
      <c r="AH1064" s="11" t="s">
        <v>6990</v>
      </c>
      <c r="AI1064" s="11" t="s">
        <v>7083</v>
      </c>
      <c r="AJ1064" s="11" t="s">
        <v>343</v>
      </c>
      <c r="AK1064" s="11" t="s">
        <v>7082</v>
      </c>
      <c r="AL1064" s="11" t="s">
        <v>7158</v>
      </c>
      <c r="AM1064" s="11" t="s">
        <v>29</v>
      </c>
      <c r="AN1064" s="11" t="s">
        <v>7658</v>
      </c>
      <c r="AO1064" s="11" t="s">
        <v>7311</v>
      </c>
      <c r="AP1064" s="11" t="s">
        <v>7331</v>
      </c>
      <c r="AQ1064" s="11" t="s">
        <v>7312</v>
      </c>
    </row>
    <row r="1065" spans="1:43" ht="30" x14ac:dyDescent="0.25">
      <c r="A1065" s="10">
        <v>260</v>
      </c>
      <c r="B1065" s="10">
        <v>1088</v>
      </c>
      <c r="C1065" s="11" t="s">
        <v>6704</v>
      </c>
      <c r="D1065" s="11" t="s">
        <v>3572</v>
      </c>
      <c r="E1065" s="11" t="s">
        <v>29</v>
      </c>
      <c r="F1065" s="11" t="s">
        <v>456</v>
      </c>
      <c r="G1065" s="11" t="s">
        <v>27</v>
      </c>
      <c r="H1065" s="11" t="s">
        <v>6622</v>
      </c>
      <c r="I1065" s="11" t="s">
        <v>28</v>
      </c>
      <c r="J1065" s="11" t="s">
        <v>3472</v>
      </c>
      <c r="K1065" s="11" t="s">
        <v>3573</v>
      </c>
      <c r="L1065" s="11" t="s">
        <v>194</v>
      </c>
      <c r="M1065" s="11" t="s">
        <v>76</v>
      </c>
      <c r="N1065" s="11" t="s">
        <v>3616</v>
      </c>
      <c r="O1065" s="11" t="s">
        <v>3650</v>
      </c>
      <c r="P1065" s="11" t="s">
        <v>2197</v>
      </c>
      <c r="Q1065" s="11" t="s">
        <v>34</v>
      </c>
      <c r="R1065" s="11" t="s">
        <v>2198</v>
      </c>
      <c r="S1065" s="11" t="s">
        <v>2199</v>
      </c>
      <c r="T1065" s="11" t="s">
        <v>29</v>
      </c>
      <c r="U1065" s="12">
        <v>40179</v>
      </c>
      <c r="W1065" s="11" t="s">
        <v>2200</v>
      </c>
      <c r="X1065" s="11" t="s">
        <v>29</v>
      </c>
      <c r="Y1065" s="11" t="s">
        <v>29</v>
      </c>
      <c r="AB1065" s="11" t="s">
        <v>3571</v>
      </c>
      <c r="AC1065" s="11" t="s">
        <v>3574</v>
      </c>
      <c r="AD1065" s="11" t="s">
        <v>29</v>
      </c>
      <c r="AE1065" s="11" t="s">
        <v>29</v>
      </c>
      <c r="AF1065" s="11" t="s">
        <v>5772</v>
      </c>
      <c r="AG1065" s="11" t="s">
        <v>6986</v>
      </c>
      <c r="AH1065" s="11" t="s">
        <v>6990</v>
      </c>
      <c r="AI1065" s="11" t="s">
        <v>7083</v>
      </c>
      <c r="AJ1065" s="11" t="s">
        <v>343</v>
      </c>
      <c r="AK1065" s="11" t="s">
        <v>7082</v>
      </c>
      <c r="AL1065" s="11" t="s">
        <v>7158</v>
      </c>
      <c r="AM1065" s="11" t="s">
        <v>29</v>
      </c>
      <c r="AN1065" s="11" t="s">
        <v>7658</v>
      </c>
      <c r="AO1065" s="11" t="s">
        <v>7311</v>
      </c>
      <c r="AP1065" s="11" t="s">
        <v>7331</v>
      </c>
      <c r="AQ1065" s="11" t="s">
        <v>7312</v>
      </c>
    </row>
    <row r="1066" spans="1:43" ht="30" x14ac:dyDescent="0.25">
      <c r="A1066" s="10">
        <v>260</v>
      </c>
      <c r="B1066" s="10">
        <v>1582</v>
      </c>
      <c r="C1066" s="11" t="s">
        <v>6704</v>
      </c>
      <c r="D1066" s="11" t="s">
        <v>3572</v>
      </c>
      <c r="E1066" s="11" t="s">
        <v>29</v>
      </c>
      <c r="F1066" s="11" t="s">
        <v>456</v>
      </c>
      <c r="G1066" s="11" t="s">
        <v>27</v>
      </c>
      <c r="H1066" s="11" t="s">
        <v>6622</v>
      </c>
      <c r="I1066" s="11" t="s">
        <v>28</v>
      </c>
      <c r="J1066" s="11" t="s">
        <v>3472</v>
      </c>
      <c r="K1066" s="11" t="s">
        <v>3573</v>
      </c>
      <c r="L1066" s="11" t="s">
        <v>194</v>
      </c>
      <c r="M1066" s="11" t="s">
        <v>76</v>
      </c>
      <c r="N1066" s="11" t="s">
        <v>3616</v>
      </c>
      <c r="O1066" s="11" t="s">
        <v>3650</v>
      </c>
      <c r="P1066" s="11" t="s">
        <v>2204</v>
      </c>
      <c r="Q1066" s="11" t="s">
        <v>34</v>
      </c>
      <c r="R1066" s="11" t="s">
        <v>2205</v>
      </c>
      <c r="S1066" s="11" t="s">
        <v>2206</v>
      </c>
      <c r="T1066" s="11" t="s">
        <v>29</v>
      </c>
      <c r="U1066" s="12">
        <v>42543</v>
      </c>
      <c r="W1066" s="11" t="s">
        <v>2207</v>
      </c>
      <c r="X1066" s="11" t="s">
        <v>29</v>
      </c>
      <c r="Y1066" s="11" t="s">
        <v>29</v>
      </c>
      <c r="AB1066" s="11" t="s">
        <v>3571</v>
      </c>
      <c r="AC1066" s="11" t="s">
        <v>3574</v>
      </c>
      <c r="AD1066" s="11" t="s">
        <v>29</v>
      </c>
      <c r="AE1066" s="11" t="s">
        <v>29</v>
      </c>
      <c r="AF1066" s="11" t="s">
        <v>5772</v>
      </c>
      <c r="AG1066" s="11" t="s">
        <v>6986</v>
      </c>
      <c r="AH1066" s="11" t="s">
        <v>6990</v>
      </c>
      <c r="AI1066" s="11" t="s">
        <v>7083</v>
      </c>
      <c r="AJ1066" s="11" t="s">
        <v>343</v>
      </c>
      <c r="AK1066" s="11" t="s">
        <v>7082</v>
      </c>
      <c r="AL1066" s="11" t="s">
        <v>7158</v>
      </c>
      <c r="AM1066" s="11" t="s">
        <v>29</v>
      </c>
      <c r="AN1066" s="11" t="s">
        <v>7658</v>
      </c>
      <c r="AO1066" s="11" t="s">
        <v>7311</v>
      </c>
      <c r="AP1066" s="11" t="s">
        <v>7331</v>
      </c>
      <c r="AQ1066" s="11" t="s">
        <v>7312</v>
      </c>
    </row>
    <row r="1067" spans="1:43" ht="30" x14ac:dyDescent="0.25">
      <c r="A1067" s="10">
        <v>260</v>
      </c>
      <c r="B1067" s="10">
        <v>2151</v>
      </c>
      <c r="C1067" s="11" t="s">
        <v>6704</v>
      </c>
      <c r="D1067" s="11" t="s">
        <v>3572</v>
      </c>
      <c r="E1067" s="11" t="s">
        <v>29</v>
      </c>
      <c r="F1067" s="11" t="s">
        <v>456</v>
      </c>
      <c r="G1067" s="11" t="s">
        <v>27</v>
      </c>
      <c r="H1067" s="11" t="s">
        <v>6622</v>
      </c>
      <c r="I1067" s="11" t="s">
        <v>28</v>
      </c>
      <c r="J1067" s="11" t="s">
        <v>3472</v>
      </c>
      <c r="K1067" s="11" t="s">
        <v>3573</v>
      </c>
      <c r="L1067" s="11" t="s">
        <v>194</v>
      </c>
      <c r="M1067" s="11" t="s">
        <v>76</v>
      </c>
      <c r="N1067" s="11" t="s">
        <v>3616</v>
      </c>
      <c r="O1067" s="11" t="s">
        <v>3650</v>
      </c>
      <c r="P1067" s="11" t="s">
        <v>5663</v>
      </c>
      <c r="Q1067" s="11" t="s">
        <v>5561</v>
      </c>
      <c r="R1067" s="11" t="s">
        <v>5664</v>
      </c>
      <c r="S1067" s="11" t="s">
        <v>2079</v>
      </c>
      <c r="T1067" s="11" t="s">
        <v>29</v>
      </c>
      <c r="U1067" s="12">
        <v>43444</v>
      </c>
      <c r="W1067" s="11" t="s">
        <v>5665</v>
      </c>
      <c r="X1067" s="11" t="s">
        <v>29</v>
      </c>
      <c r="Y1067" s="11" t="s">
        <v>29</v>
      </c>
      <c r="Z1067" s="13"/>
      <c r="AB1067" s="11" t="s">
        <v>3571</v>
      </c>
      <c r="AC1067" s="11" t="s">
        <v>3574</v>
      </c>
      <c r="AD1067" s="11" t="s">
        <v>29</v>
      </c>
      <c r="AE1067" s="11" t="s">
        <v>29</v>
      </c>
      <c r="AF1067" s="11" t="s">
        <v>5772</v>
      </c>
      <c r="AG1067" s="11" t="s">
        <v>6986</v>
      </c>
      <c r="AH1067" s="11" t="s">
        <v>6990</v>
      </c>
      <c r="AI1067" s="11" t="s">
        <v>7083</v>
      </c>
      <c r="AJ1067" s="11" t="s">
        <v>343</v>
      </c>
      <c r="AK1067" s="11" t="s">
        <v>7082</v>
      </c>
      <c r="AL1067" s="11" t="s">
        <v>7158</v>
      </c>
      <c r="AM1067" s="11" t="s">
        <v>29</v>
      </c>
      <c r="AN1067" s="11" t="s">
        <v>7658</v>
      </c>
      <c r="AO1067" s="11" t="s">
        <v>7311</v>
      </c>
      <c r="AP1067" s="11" t="s">
        <v>7331</v>
      </c>
      <c r="AQ1067" s="11" t="s">
        <v>7312</v>
      </c>
    </row>
    <row r="1068" spans="1:43" ht="30" x14ac:dyDescent="0.25">
      <c r="A1068" s="10">
        <v>260</v>
      </c>
      <c r="B1068" s="10">
        <v>1963</v>
      </c>
      <c r="C1068" s="11" t="s">
        <v>6704</v>
      </c>
      <c r="D1068" s="11" t="s">
        <v>3572</v>
      </c>
      <c r="E1068" s="11" t="s">
        <v>29</v>
      </c>
      <c r="F1068" s="11" t="s">
        <v>456</v>
      </c>
      <c r="G1068" s="11" t="s">
        <v>27</v>
      </c>
      <c r="H1068" s="11" t="s">
        <v>6622</v>
      </c>
      <c r="I1068" s="11" t="s">
        <v>28</v>
      </c>
      <c r="J1068" s="11" t="s">
        <v>3472</v>
      </c>
      <c r="K1068" s="11" t="s">
        <v>3573</v>
      </c>
      <c r="L1068" s="11" t="s">
        <v>194</v>
      </c>
      <c r="M1068" s="11" t="s">
        <v>76</v>
      </c>
      <c r="N1068" s="11" t="s">
        <v>3616</v>
      </c>
      <c r="O1068" s="11" t="s">
        <v>3650</v>
      </c>
      <c r="P1068" s="11" t="s">
        <v>4617</v>
      </c>
      <c r="Q1068" s="11" t="s">
        <v>5561</v>
      </c>
      <c r="R1068" s="11" t="s">
        <v>4618</v>
      </c>
      <c r="S1068" s="11" t="s">
        <v>4619</v>
      </c>
      <c r="T1068" s="11" t="s">
        <v>29</v>
      </c>
      <c r="U1068" s="12">
        <v>43206</v>
      </c>
      <c r="W1068" s="11" t="s">
        <v>4620</v>
      </c>
      <c r="X1068" s="11" t="s">
        <v>29</v>
      </c>
      <c r="Y1068" s="11" t="s">
        <v>29</v>
      </c>
      <c r="Z1068" s="13"/>
      <c r="AB1068" s="11" t="s">
        <v>3571</v>
      </c>
      <c r="AC1068" s="11" t="s">
        <v>3574</v>
      </c>
      <c r="AD1068" s="11" t="s">
        <v>29</v>
      </c>
      <c r="AE1068" s="11" t="s">
        <v>29</v>
      </c>
      <c r="AF1068" s="11" t="s">
        <v>5772</v>
      </c>
      <c r="AG1068" s="11" t="s">
        <v>6986</v>
      </c>
      <c r="AH1068" s="11" t="s">
        <v>6990</v>
      </c>
      <c r="AI1068" s="11" t="s">
        <v>7083</v>
      </c>
      <c r="AJ1068" s="11" t="s">
        <v>343</v>
      </c>
      <c r="AK1068" s="11" t="s">
        <v>7082</v>
      </c>
      <c r="AL1068" s="11" t="s">
        <v>7158</v>
      </c>
      <c r="AM1068" s="11" t="s">
        <v>29</v>
      </c>
      <c r="AN1068" s="11" t="s">
        <v>7658</v>
      </c>
      <c r="AO1068" s="11" t="s">
        <v>7311</v>
      </c>
      <c r="AP1068" s="11" t="s">
        <v>7331</v>
      </c>
      <c r="AQ1068" s="11" t="s">
        <v>7312</v>
      </c>
    </row>
    <row r="1069" spans="1:43" ht="30" x14ac:dyDescent="0.25">
      <c r="A1069" s="10">
        <v>111</v>
      </c>
      <c r="B1069" s="10">
        <v>1145</v>
      </c>
      <c r="C1069" s="11" t="s">
        <v>6776</v>
      </c>
      <c r="D1069" s="11" t="s">
        <v>228</v>
      </c>
      <c r="E1069" s="11" t="s">
        <v>29</v>
      </c>
      <c r="F1069" s="11" t="s">
        <v>146</v>
      </c>
      <c r="G1069" s="11" t="s">
        <v>27</v>
      </c>
      <c r="H1069" s="11" t="s">
        <v>6615</v>
      </c>
      <c r="I1069" s="11" t="s">
        <v>97</v>
      </c>
      <c r="J1069" s="11" t="s">
        <v>3476</v>
      </c>
      <c r="K1069" s="11" t="s">
        <v>229</v>
      </c>
      <c r="L1069" s="11" t="s">
        <v>75</v>
      </c>
      <c r="M1069" s="11" t="s">
        <v>76</v>
      </c>
      <c r="N1069" s="11" t="s">
        <v>151</v>
      </c>
      <c r="O1069" s="11" t="s">
        <v>5556</v>
      </c>
      <c r="P1069" s="11" t="s">
        <v>232</v>
      </c>
      <c r="Q1069" s="11" t="s">
        <v>233</v>
      </c>
      <c r="R1069" s="11" t="s">
        <v>234</v>
      </c>
      <c r="S1069" s="11" t="s">
        <v>235</v>
      </c>
      <c r="T1069" s="11" t="s">
        <v>236</v>
      </c>
      <c r="U1069">
        <v>40360</v>
      </c>
      <c r="W1069" s="11" t="s">
        <v>237</v>
      </c>
      <c r="X1069" s="11" t="s">
        <v>29</v>
      </c>
      <c r="Y1069" s="11" t="s">
        <v>29</v>
      </c>
      <c r="AB1069" s="11" t="s">
        <v>227</v>
      </c>
      <c r="AC1069" s="11" t="s">
        <v>230</v>
      </c>
      <c r="AD1069" s="11" t="s">
        <v>231</v>
      </c>
      <c r="AE1069" s="11" t="s">
        <v>29</v>
      </c>
      <c r="AF1069" s="11" t="s">
        <v>6087</v>
      </c>
      <c r="AG1069" s="11" t="s">
        <v>6984</v>
      </c>
      <c r="AH1069" s="11" t="s">
        <v>6990</v>
      </c>
      <c r="AI1069" s="11" t="s">
        <v>7083</v>
      </c>
      <c r="AJ1069" s="11" t="s">
        <v>343</v>
      </c>
      <c r="AK1069" s="11" t="s">
        <v>7076</v>
      </c>
      <c r="AL1069" s="11" t="s">
        <v>7222</v>
      </c>
      <c r="AM1069" s="11" t="s">
        <v>29</v>
      </c>
      <c r="AN1069" s="11" t="s">
        <v>7655</v>
      </c>
      <c r="AO1069" s="11" t="s">
        <v>7315</v>
      </c>
      <c r="AP1069" s="11" t="s">
        <v>7316</v>
      </c>
      <c r="AQ1069" s="11" t="s">
        <v>7310</v>
      </c>
    </row>
    <row r="1070" spans="1:43" ht="30" x14ac:dyDescent="0.25">
      <c r="A1070" s="10">
        <v>373</v>
      </c>
      <c r="B1070" s="10">
        <v>2132</v>
      </c>
      <c r="C1070" s="11" t="s">
        <v>6776</v>
      </c>
      <c r="D1070" s="11" t="s">
        <v>497</v>
      </c>
      <c r="E1070" s="11" t="s">
        <v>240</v>
      </c>
      <c r="F1070" s="11" t="s">
        <v>456</v>
      </c>
      <c r="G1070" s="11" t="s">
        <v>27</v>
      </c>
      <c r="H1070" s="11" t="s">
        <v>6713</v>
      </c>
      <c r="I1070" s="11" t="s">
        <v>97</v>
      </c>
      <c r="J1070" s="11" t="s">
        <v>3476</v>
      </c>
      <c r="K1070" s="11" t="s">
        <v>229</v>
      </c>
      <c r="L1070" s="11" t="s">
        <v>75</v>
      </c>
      <c r="M1070" s="11" t="s">
        <v>76</v>
      </c>
      <c r="N1070" s="11" t="s">
        <v>151</v>
      </c>
      <c r="O1070" s="11" t="s">
        <v>5556</v>
      </c>
      <c r="P1070" s="11" t="s">
        <v>5063</v>
      </c>
      <c r="Q1070" s="11" t="s">
        <v>233</v>
      </c>
      <c r="R1070" s="11" t="s">
        <v>184</v>
      </c>
      <c r="S1070" s="11" t="s">
        <v>5064</v>
      </c>
      <c r="T1070" s="11" t="s">
        <v>29</v>
      </c>
      <c r="U1070" s="12">
        <v>43402</v>
      </c>
      <c r="W1070" s="11" t="s">
        <v>5492</v>
      </c>
      <c r="X1070" s="11" t="s">
        <v>29</v>
      </c>
      <c r="Y1070" s="11" t="s">
        <v>29</v>
      </c>
      <c r="AB1070" s="11" t="s">
        <v>227</v>
      </c>
      <c r="AC1070" s="11" t="s">
        <v>230</v>
      </c>
      <c r="AD1070" s="11" t="s">
        <v>231</v>
      </c>
      <c r="AE1070" s="11" t="s">
        <v>29</v>
      </c>
      <c r="AF1070" s="11" t="s">
        <v>5872</v>
      </c>
      <c r="AG1070" s="11" t="s">
        <v>6989</v>
      </c>
      <c r="AH1070" s="11" t="s">
        <v>6990</v>
      </c>
      <c r="AI1070" s="11" t="s">
        <v>7083</v>
      </c>
      <c r="AJ1070" s="11" t="s">
        <v>343</v>
      </c>
      <c r="AK1070" s="11" t="s">
        <v>7076</v>
      </c>
      <c r="AL1070" s="11" t="s">
        <v>7222</v>
      </c>
      <c r="AM1070" s="11" t="s">
        <v>29</v>
      </c>
      <c r="AN1070" s="11" t="s">
        <v>7655</v>
      </c>
      <c r="AO1070" s="11" t="s">
        <v>7315</v>
      </c>
      <c r="AP1070" s="11" t="s">
        <v>7316</v>
      </c>
      <c r="AQ1070" s="11" t="s">
        <v>7310</v>
      </c>
    </row>
    <row r="1071" spans="1:43" ht="30" x14ac:dyDescent="0.25">
      <c r="A1071" s="10">
        <v>111</v>
      </c>
      <c r="B1071" s="10">
        <v>2132</v>
      </c>
      <c r="C1071" s="11" t="s">
        <v>6776</v>
      </c>
      <c r="D1071" s="11" t="s">
        <v>228</v>
      </c>
      <c r="E1071" s="11" t="s">
        <v>29</v>
      </c>
      <c r="F1071" s="11" t="s">
        <v>146</v>
      </c>
      <c r="G1071" s="11" t="s">
        <v>27</v>
      </c>
      <c r="H1071" s="11" t="s">
        <v>6615</v>
      </c>
      <c r="I1071" s="11" t="s">
        <v>97</v>
      </c>
      <c r="J1071" s="11" t="s">
        <v>3476</v>
      </c>
      <c r="K1071" s="11" t="s">
        <v>229</v>
      </c>
      <c r="L1071" s="11" t="s">
        <v>75</v>
      </c>
      <c r="M1071" s="11" t="s">
        <v>76</v>
      </c>
      <c r="N1071" s="11" t="s">
        <v>151</v>
      </c>
      <c r="O1071" s="11" t="s">
        <v>5556</v>
      </c>
      <c r="P1071" s="11" t="s">
        <v>5063</v>
      </c>
      <c r="Q1071" s="11" t="s">
        <v>233</v>
      </c>
      <c r="R1071" s="11" t="s">
        <v>184</v>
      </c>
      <c r="S1071" s="11" t="s">
        <v>5064</v>
      </c>
      <c r="T1071" s="11" t="s">
        <v>29</v>
      </c>
      <c r="U1071" s="12">
        <v>43402</v>
      </c>
      <c r="W1071" s="11" t="s">
        <v>5492</v>
      </c>
      <c r="X1071" s="11" t="s">
        <v>29</v>
      </c>
      <c r="Y1071" s="11" t="s">
        <v>29</v>
      </c>
      <c r="AB1071" s="11" t="s">
        <v>227</v>
      </c>
      <c r="AC1071" s="11" t="s">
        <v>230</v>
      </c>
      <c r="AD1071" s="11" t="s">
        <v>231</v>
      </c>
      <c r="AE1071" s="11" t="s">
        <v>29</v>
      </c>
      <c r="AF1071" s="11" t="s">
        <v>6087</v>
      </c>
      <c r="AG1071" s="11" t="s">
        <v>6984</v>
      </c>
      <c r="AH1071" s="11" t="s">
        <v>6990</v>
      </c>
      <c r="AI1071" s="11" t="s">
        <v>7083</v>
      </c>
      <c r="AJ1071" s="11" t="s">
        <v>343</v>
      </c>
      <c r="AK1071" s="11" t="s">
        <v>7076</v>
      </c>
      <c r="AL1071" s="11" t="s">
        <v>7222</v>
      </c>
      <c r="AM1071" s="11" t="s">
        <v>29</v>
      </c>
      <c r="AN1071" s="11" t="s">
        <v>7655</v>
      </c>
      <c r="AO1071" s="11" t="s">
        <v>7315</v>
      </c>
      <c r="AP1071" s="11" t="s">
        <v>7316</v>
      </c>
      <c r="AQ1071" s="11" t="s">
        <v>7310</v>
      </c>
    </row>
    <row r="1072" spans="1:43" ht="30" x14ac:dyDescent="0.25">
      <c r="A1072" s="10">
        <v>131</v>
      </c>
      <c r="B1072" s="10">
        <v>1196</v>
      </c>
      <c r="C1072" s="11" t="s">
        <v>6747</v>
      </c>
      <c r="D1072" s="11" t="s">
        <v>189</v>
      </c>
      <c r="E1072" s="11" t="s">
        <v>442</v>
      </c>
      <c r="F1072" s="11" t="s">
        <v>96</v>
      </c>
      <c r="G1072" s="11" t="s">
        <v>27</v>
      </c>
      <c r="H1072" s="11" t="s">
        <v>6608</v>
      </c>
      <c r="I1072" s="11" t="s">
        <v>97</v>
      </c>
      <c r="J1072" s="11" t="s">
        <v>3477</v>
      </c>
      <c r="K1072" s="11" t="s">
        <v>482</v>
      </c>
      <c r="L1072" s="11" t="s">
        <v>75</v>
      </c>
      <c r="M1072" s="11" t="s">
        <v>120</v>
      </c>
      <c r="N1072" s="11" t="s">
        <v>7390</v>
      </c>
      <c r="O1072" s="11" t="s">
        <v>7044</v>
      </c>
      <c r="P1072" s="11" t="s">
        <v>4665</v>
      </c>
      <c r="Q1072" s="11" t="s">
        <v>34</v>
      </c>
      <c r="R1072" s="11" t="s">
        <v>131</v>
      </c>
      <c r="S1072" s="11" t="s">
        <v>4666</v>
      </c>
      <c r="T1072" s="11" t="s">
        <v>29</v>
      </c>
      <c r="U1072" s="12">
        <v>42499</v>
      </c>
      <c r="W1072" s="11" t="s">
        <v>487</v>
      </c>
      <c r="X1072" s="11" t="s">
        <v>29</v>
      </c>
      <c r="Y1072" s="11" t="s">
        <v>29</v>
      </c>
      <c r="Z1072" s="13"/>
      <c r="AB1072" s="11" t="s">
        <v>481</v>
      </c>
      <c r="AC1072" s="11" t="s">
        <v>483</v>
      </c>
      <c r="AD1072" s="11" t="s">
        <v>484</v>
      </c>
      <c r="AE1072" s="11" t="s">
        <v>29</v>
      </c>
      <c r="AF1072" s="11" t="s">
        <v>5803</v>
      </c>
      <c r="AG1072" s="11" t="s">
        <v>6982</v>
      </c>
      <c r="AH1072" s="11" t="s">
        <v>6987</v>
      </c>
      <c r="AI1072" s="11" t="s">
        <v>7083</v>
      </c>
      <c r="AJ1072" s="11" t="s">
        <v>7084</v>
      </c>
      <c r="AK1072" s="11" t="s">
        <v>7076</v>
      </c>
      <c r="AL1072" s="11" t="s">
        <v>7193</v>
      </c>
      <c r="AM1072" s="11" t="s">
        <v>29</v>
      </c>
      <c r="AN1072" s="11" t="s">
        <v>7656</v>
      </c>
      <c r="AO1072" s="11" t="s">
        <v>7315</v>
      </c>
      <c r="AP1072" s="11" t="s">
        <v>7316</v>
      </c>
      <c r="AQ1072" s="11" t="s">
        <v>7310</v>
      </c>
    </row>
    <row r="1073" spans="1:43" ht="30" x14ac:dyDescent="0.25">
      <c r="A1073" s="10">
        <v>131</v>
      </c>
      <c r="B1073" s="10">
        <v>1012</v>
      </c>
      <c r="C1073" s="11" t="s">
        <v>6747</v>
      </c>
      <c r="D1073" s="11" t="s">
        <v>189</v>
      </c>
      <c r="E1073" s="11" t="s">
        <v>442</v>
      </c>
      <c r="F1073" s="11" t="s">
        <v>96</v>
      </c>
      <c r="G1073" s="11" t="s">
        <v>27</v>
      </c>
      <c r="H1073" s="11" t="s">
        <v>6608</v>
      </c>
      <c r="I1073" s="11" t="s">
        <v>97</v>
      </c>
      <c r="J1073" s="11" t="s">
        <v>3477</v>
      </c>
      <c r="K1073" s="11" t="s">
        <v>482</v>
      </c>
      <c r="L1073" s="11" t="s">
        <v>75</v>
      </c>
      <c r="M1073" s="11" t="s">
        <v>120</v>
      </c>
      <c r="N1073" s="11" t="s">
        <v>7390</v>
      </c>
      <c r="O1073" s="11" t="s">
        <v>7044</v>
      </c>
      <c r="P1073" s="11" t="s">
        <v>469</v>
      </c>
      <c r="Q1073" s="11" t="s">
        <v>5561</v>
      </c>
      <c r="R1073" s="11" t="s">
        <v>470</v>
      </c>
      <c r="S1073" s="11" t="s">
        <v>471</v>
      </c>
      <c r="T1073" s="11" t="s">
        <v>29</v>
      </c>
      <c r="U1073" s="12">
        <v>42625</v>
      </c>
      <c r="W1073" s="11" t="s">
        <v>472</v>
      </c>
      <c r="X1073" s="11" t="s">
        <v>29</v>
      </c>
      <c r="Y1073" s="11" t="s">
        <v>29</v>
      </c>
      <c r="AB1073" s="11" t="s">
        <v>481</v>
      </c>
      <c r="AC1073" s="11" t="s">
        <v>483</v>
      </c>
      <c r="AD1073" s="11" t="s">
        <v>484</v>
      </c>
      <c r="AE1073" s="11" t="s">
        <v>29</v>
      </c>
      <c r="AF1073" s="11" t="s">
        <v>5803</v>
      </c>
      <c r="AG1073" s="11" t="s">
        <v>6982</v>
      </c>
      <c r="AH1073" s="11" t="s">
        <v>6987</v>
      </c>
      <c r="AI1073" s="11" t="s">
        <v>7083</v>
      </c>
      <c r="AJ1073" s="11" t="s">
        <v>7084</v>
      </c>
      <c r="AK1073" s="11" t="s">
        <v>7076</v>
      </c>
      <c r="AL1073" s="11" t="s">
        <v>7193</v>
      </c>
      <c r="AM1073" s="11" t="s">
        <v>29</v>
      </c>
      <c r="AN1073" s="11" t="s">
        <v>7656</v>
      </c>
      <c r="AO1073" s="11" t="s">
        <v>7315</v>
      </c>
      <c r="AP1073" s="11" t="s">
        <v>7316</v>
      </c>
      <c r="AQ1073" s="11" t="s">
        <v>7310</v>
      </c>
    </row>
    <row r="1074" spans="1:43" ht="30" x14ac:dyDescent="0.25">
      <c r="A1074" s="10">
        <v>131</v>
      </c>
      <c r="B1074" s="10">
        <v>1763</v>
      </c>
      <c r="C1074" s="11" t="s">
        <v>6747</v>
      </c>
      <c r="D1074" s="11" t="s">
        <v>189</v>
      </c>
      <c r="E1074" s="11" t="s">
        <v>442</v>
      </c>
      <c r="F1074" s="11" t="s">
        <v>96</v>
      </c>
      <c r="G1074" s="11" t="s">
        <v>27</v>
      </c>
      <c r="H1074" s="11" t="s">
        <v>6608</v>
      </c>
      <c r="I1074" s="11" t="s">
        <v>97</v>
      </c>
      <c r="J1074" s="11" t="s">
        <v>3477</v>
      </c>
      <c r="K1074" s="11" t="s">
        <v>482</v>
      </c>
      <c r="L1074" s="11" t="s">
        <v>75</v>
      </c>
      <c r="M1074" s="11" t="s">
        <v>120</v>
      </c>
      <c r="N1074" s="11" t="s">
        <v>7390</v>
      </c>
      <c r="O1074" s="11" t="s">
        <v>7044</v>
      </c>
      <c r="P1074" s="11" t="s">
        <v>3672</v>
      </c>
      <c r="Q1074" s="11" t="s">
        <v>5561</v>
      </c>
      <c r="R1074" s="11" t="s">
        <v>3673</v>
      </c>
      <c r="S1074" s="11" t="s">
        <v>3674</v>
      </c>
      <c r="T1074" s="11" t="s">
        <v>29</v>
      </c>
      <c r="U1074" s="12">
        <v>42758</v>
      </c>
      <c r="W1074" s="11" t="s">
        <v>3675</v>
      </c>
      <c r="X1074" s="11" t="s">
        <v>29</v>
      </c>
      <c r="Y1074" s="11" t="s">
        <v>29</v>
      </c>
      <c r="AB1074" s="11" t="s">
        <v>481</v>
      </c>
      <c r="AC1074" s="11" t="s">
        <v>483</v>
      </c>
      <c r="AD1074" s="11" t="s">
        <v>484</v>
      </c>
      <c r="AE1074" s="11" t="s">
        <v>29</v>
      </c>
      <c r="AF1074" s="11" t="s">
        <v>5803</v>
      </c>
      <c r="AG1074" s="11" t="s">
        <v>6982</v>
      </c>
      <c r="AH1074" s="11" t="s">
        <v>6987</v>
      </c>
      <c r="AI1074" s="11" t="s">
        <v>7083</v>
      </c>
      <c r="AJ1074" s="11" t="s">
        <v>7084</v>
      </c>
      <c r="AK1074" s="11" t="s">
        <v>7076</v>
      </c>
      <c r="AL1074" s="11" t="s">
        <v>7193</v>
      </c>
      <c r="AM1074" s="11" t="s">
        <v>29</v>
      </c>
      <c r="AN1074" s="11" t="s">
        <v>7656</v>
      </c>
      <c r="AO1074" s="11" t="s">
        <v>7315</v>
      </c>
      <c r="AP1074" s="11" t="s">
        <v>7316</v>
      </c>
      <c r="AQ1074" s="11" t="s">
        <v>7310</v>
      </c>
    </row>
    <row r="1075" spans="1:43" ht="30" x14ac:dyDescent="0.25">
      <c r="A1075" s="10">
        <v>304</v>
      </c>
      <c r="B1075" s="10">
        <v>1195</v>
      </c>
      <c r="C1075" s="11" t="s">
        <v>6747</v>
      </c>
      <c r="D1075" s="11" t="s">
        <v>3985</v>
      </c>
      <c r="E1075" s="11" t="s">
        <v>2717</v>
      </c>
      <c r="F1075" s="11" t="s">
        <v>2718</v>
      </c>
      <c r="G1075" s="11" t="s">
        <v>27</v>
      </c>
      <c r="H1075" s="11" t="s">
        <v>6700</v>
      </c>
      <c r="I1075" s="11" t="s">
        <v>97</v>
      </c>
      <c r="J1075" s="11" t="s">
        <v>3477</v>
      </c>
      <c r="K1075" s="11" t="s">
        <v>482</v>
      </c>
      <c r="L1075" s="11" t="s">
        <v>75</v>
      </c>
      <c r="M1075" s="11" t="s">
        <v>120</v>
      </c>
      <c r="N1075" s="11" t="s">
        <v>7390</v>
      </c>
      <c r="O1075" s="11" t="s">
        <v>7044</v>
      </c>
      <c r="P1075" s="11" t="s">
        <v>493</v>
      </c>
      <c r="Q1075" s="11" t="s">
        <v>5561</v>
      </c>
      <c r="R1075" s="11" t="s">
        <v>494</v>
      </c>
      <c r="S1075" s="11" t="s">
        <v>495</v>
      </c>
      <c r="T1075" s="11" t="s">
        <v>29</v>
      </c>
      <c r="U1075" s="12">
        <v>42716</v>
      </c>
      <c r="W1075" s="11" t="s">
        <v>496</v>
      </c>
      <c r="X1075" s="11" t="s">
        <v>29</v>
      </c>
      <c r="Y1075" s="11" t="s">
        <v>29</v>
      </c>
      <c r="AB1075" s="11" t="s">
        <v>3889</v>
      </c>
      <c r="AC1075" s="11" t="s">
        <v>483</v>
      </c>
      <c r="AD1075" s="11" t="s">
        <v>484</v>
      </c>
      <c r="AE1075" s="11" t="s">
        <v>29</v>
      </c>
      <c r="AF1075" s="11" t="s">
        <v>5810</v>
      </c>
      <c r="AG1075" s="11" t="s">
        <v>6996</v>
      </c>
      <c r="AH1075" s="11" t="s">
        <v>6987</v>
      </c>
      <c r="AI1075" s="11" t="s">
        <v>7083</v>
      </c>
      <c r="AJ1075" s="11" t="s">
        <v>7084</v>
      </c>
      <c r="AK1075" s="11" t="s">
        <v>7076</v>
      </c>
      <c r="AL1075" s="11" t="s">
        <v>7201</v>
      </c>
      <c r="AM1075" s="11" t="s">
        <v>29</v>
      </c>
      <c r="AN1075" s="11" t="s">
        <v>7656</v>
      </c>
      <c r="AO1075" s="11" t="s">
        <v>7315</v>
      </c>
      <c r="AP1075" s="11" t="s">
        <v>7316</v>
      </c>
      <c r="AQ1075" s="11" t="s">
        <v>7310</v>
      </c>
    </row>
    <row r="1076" spans="1:43" ht="30" x14ac:dyDescent="0.25">
      <c r="A1076" s="10">
        <v>131</v>
      </c>
      <c r="B1076" s="10">
        <v>1195</v>
      </c>
      <c r="C1076" s="11" t="s">
        <v>6747</v>
      </c>
      <c r="D1076" s="11" t="s">
        <v>189</v>
      </c>
      <c r="E1076" s="11" t="s">
        <v>442</v>
      </c>
      <c r="F1076" s="11" t="s">
        <v>96</v>
      </c>
      <c r="G1076" s="11" t="s">
        <v>27</v>
      </c>
      <c r="H1076" s="11" t="s">
        <v>6608</v>
      </c>
      <c r="I1076" s="11" t="s">
        <v>97</v>
      </c>
      <c r="J1076" s="11" t="s">
        <v>3477</v>
      </c>
      <c r="K1076" s="11" t="s">
        <v>482</v>
      </c>
      <c r="L1076" s="11" t="s">
        <v>75</v>
      </c>
      <c r="M1076" s="11" t="s">
        <v>120</v>
      </c>
      <c r="N1076" s="11" t="s">
        <v>7390</v>
      </c>
      <c r="O1076" s="11" t="s">
        <v>7044</v>
      </c>
      <c r="P1076" s="11" t="s">
        <v>493</v>
      </c>
      <c r="Q1076" s="11" t="s">
        <v>5561</v>
      </c>
      <c r="R1076" s="11" t="s">
        <v>494</v>
      </c>
      <c r="S1076" s="11" t="s">
        <v>495</v>
      </c>
      <c r="T1076" s="11" t="s">
        <v>29</v>
      </c>
      <c r="U1076" s="12">
        <v>42716</v>
      </c>
      <c r="W1076" s="11" t="s">
        <v>496</v>
      </c>
      <c r="X1076" s="11" t="s">
        <v>29</v>
      </c>
      <c r="Y1076" s="11" t="s">
        <v>29</v>
      </c>
      <c r="AB1076" s="11" t="s">
        <v>481</v>
      </c>
      <c r="AC1076" s="11" t="s">
        <v>483</v>
      </c>
      <c r="AD1076" s="11" t="s">
        <v>484</v>
      </c>
      <c r="AE1076" s="11" t="s">
        <v>29</v>
      </c>
      <c r="AF1076" s="11" t="s">
        <v>5803</v>
      </c>
      <c r="AG1076" s="11" t="s">
        <v>6982</v>
      </c>
      <c r="AH1076" s="11" t="s">
        <v>6987</v>
      </c>
      <c r="AI1076" s="11" t="s">
        <v>7083</v>
      </c>
      <c r="AJ1076" s="11" t="s">
        <v>7084</v>
      </c>
      <c r="AK1076" s="11" t="s">
        <v>7076</v>
      </c>
      <c r="AL1076" s="11" t="s">
        <v>7193</v>
      </c>
      <c r="AM1076" s="11" t="s">
        <v>29</v>
      </c>
      <c r="AN1076" s="11" t="s">
        <v>7656</v>
      </c>
      <c r="AO1076" s="11" t="s">
        <v>7315</v>
      </c>
      <c r="AP1076" s="11" t="s">
        <v>7316</v>
      </c>
      <c r="AQ1076" s="11" t="s">
        <v>7310</v>
      </c>
    </row>
    <row r="1077" spans="1:43" ht="30" x14ac:dyDescent="0.25">
      <c r="A1077" s="10">
        <v>131</v>
      </c>
      <c r="B1077" s="10">
        <v>1193</v>
      </c>
      <c r="C1077" s="11" t="s">
        <v>6747</v>
      </c>
      <c r="D1077" s="11" t="s">
        <v>189</v>
      </c>
      <c r="E1077" s="11" t="s">
        <v>442</v>
      </c>
      <c r="F1077" s="11" t="s">
        <v>96</v>
      </c>
      <c r="G1077" s="11" t="s">
        <v>27</v>
      </c>
      <c r="H1077" s="11" t="s">
        <v>6608</v>
      </c>
      <c r="I1077" s="11" t="s">
        <v>97</v>
      </c>
      <c r="J1077" s="11" t="s">
        <v>3477</v>
      </c>
      <c r="K1077" s="11" t="s">
        <v>482</v>
      </c>
      <c r="L1077" s="11" t="s">
        <v>75</v>
      </c>
      <c r="M1077" s="11" t="s">
        <v>120</v>
      </c>
      <c r="N1077" s="11" t="s">
        <v>7390</v>
      </c>
      <c r="O1077" s="11" t="s">
        <v>7044</v>
      </c>
      <c r="P1077" s="11" t="s">
        <v>477</v>
      </c>
      <c r="Q1077" s="11" t="s">
        <v>34</v>
      </c>
      <c r="R1077" s="11" t="s">
        <v>478</v>
      </c>
      <c r="S1077" s="11" t="s">
        <v>479</v>
      </c>
      <c r="T1077" s="11" t="s">
        <v>173</v>
      </c>
      <c r="U1077" s="12">
        <v>40770</v>
      </c>
      <c r="W1077" s="11" t="s">
        <v>480</v>
      </c>
      <c r="X1077" s="11" t="s">
        <v>29</v>
      </c>
      <c r="Y1077" s="11" t="s">
        <v>29</v>
      </c>
      <c r="AB1077" s="11" t="s">
        <v>481</v>
      </c>
      <c r="AC1077" s="11" t="s">
        <v>483</v>
      </c>
      <c r="AD1077" s="11" t="s">
        <v>484</v>
      </c>
      <c r="AE1077" s="11" t="s">
        <v>29</v>
      </c>
      <c r="AF1077" s="11" t="s">
        <v>5803</v>
      </c>
      <c r="AG1077" s="11" t="s">
        <v>6982</v>
      </c>
      <c r="AH1077" s="11" t="s">
        <v>6987</v>
      </c>
      <c r="AI1077" s="11" t="s">
        <v>7083</v>
      </c>
      <c r="AJ1077" s="11" t="s">
        <v>7084</v>
      </c>
      <c r="AK1077" s="11" t="s">
        <v>7076</v>
      </c>
      <c r="AL1077" s="11" t="s">
        <v>7193</v>
      </c>
      <c r="AM1077" s="11" t="s">
        <v>29</v>
      </c>
      <c r="AN1077" s="11" t="s">
        <v>7656</v>
      </c>
      <c r="AO1077" s="11" t="s">
        <v>7315</v>
      </c>
      <c r="AP1077" s="11" t="s">
        <v>7316</v>
      </c>
      <c r="AQ1077" s="11" t="s">
        <v>7310</v>
      </c>
    </row>
    <row r="1078" spans="1:43" ht="30" x14ac:dyDescent="0.25">
      <c r="A1078" s="10">
        <v>131</v>
      </c>
      <c r="B1078" s="10">
        <v>1041</v>
      </c>
      <c r="C1078" s="11" t="s">
        <v>6747</v>
      </c>
      <c r="D1078" s="11" t="s">
        <v>189</v>
      </c>
      <c r="E1078" s="11" t="s">
        <v>442</v>
      </c>
      <c r="F1078" s="11" t="s">
        <v>96</v>
      </c>
      <c r="G1078" s="11" t="s">
        <v>27</v>
      </c>
      <c r="H1078" s="11" t="s">
        <v>6608</v>
      </c>
      <c r="I1078" s="11" t="s">
        <v>97</v>
      </c>
      <c r="J1078" s="11" t="s">
        <v>3477</v>
      </c>
      <c r="K1078" s="11" t="s">
        <v>482</v>
      </c>
      <c r="L1078" s="11" t="s">
        <v>75</v>
      </c>
      <c r="M1078" s="11" t="s">
        <v>120</v>
      </c>
      <c r="N1078" s="11" t="s">
        <v>7390</v>
      </c>
      <c r="O1078" s="11" t="s">
        <v>7044</v>
      </c>
      <c r="P1078" s="11" t="s">
        <v>459</v>
      </c>
      <c r="Q1078" s="11" t="s">
        <v>122</v>
      </c>
      <c r="R1078" s="11" t="s">
        <v>276</v>
      </c>
      <c r="S1078" s="11" t="s">
        <v>460</v>
      </c>
      <c r="T1078" s="11" t="s">
        <v>461</v>
      </c>
      <c r="U1078" s="12">
        <v>41470</v>
      </c>
      <c r="W1078" s="11" t="s">
        <v>462</v>
      </c>
      <c r="X1078" s="11" t="s">
        <v>29</v>
      </c>
      <c r="Y1078" s="11" t="s">
        <v>29</v>
      </c>
      <c r="AB1078" s="11" t="s">
        <v>481</v>
      </c>
      <c r="AC1078" s="11" t="s">
        <v>483</v>
      </c>
      <c r="AD1078" s="11" t="s">
        <v>484</v>
      </c>
      <c r="AE1078" s="11" t="s">
        <v>29</v>
      </c>
      <c r="AF1078" s="11" t="s">
        <v>5803</v>
      </c>
      <c r="AG1078" s="11" t="s">
        <v>6982</v>
      </c>
      <c r="AH1078" s="11" t="s">
        <v>6987</v>
      </c>
      <c r="AI1078" s="11" t="s">
        <v>7083</v>
      </c>
      <c r="AJ1078" s="11" t="s">
        <v>7084</v>
      </c>
      <c r="AK1078" s="11" t="s">
        <v>7076</v>
      </c>
      <c r="AL1078" s="11" t="s">
        <v>7193</v>
      </c>
      <c r="AM1078" s="11" t="s">
        <v>29</v>
      </c>
      <c r="AN1078" s="11" t="s">
        <v>7656</v>
      </c>
      <c r="AO1078" s="11" t="s">
        <v>7315</v>
      </c>
      <c r="AP1078" s="11" t="s">
        <v>7316</v>
      </c>
      <c r="AQ1078" s="11" t="s">
        <v>7310</v>
      </c>
    </row>
    <row r="1079" spans="1:43" ht="30" x14ac:dyDescent="0.25">
      <c r="A1079" s="10">
        <v>334</v>
      </c>
      <c r="B1079" s="10">
        <v>1196</v>
      </c>
      <c r="C1079" s="11" t="s">
        <v>6747</v>
      </c>
      <c r="D1079" s="11" t="s">
        <v>4834</v>
      </c>
      <c r="E1079" s="11" t="s">
        <v>415</v>
      </c>
      <c r="F1079" s="11" t="s">
        <v>115</v>
      </c>
      <c r="G1079" s="11" t="s">
        <v>27</v>
      </c>
      <c r="H1079" s="11" t="s">
        <v>6604</v>
      </c>
      <c r="I1079" s="11" t="s">
        <v>116</v>
      </c>
      <c r="J1079" s="11" t="s">
        <v>3477</v>
      </c>
      <c r="K1079" s="11" t="s">
        <v>482</v>
      </c>
      <c r="L1079" s="11" t="s">
        <v>75</v>
      </c>
      <c r="M1079" s="11" t="s">
        <v>120</v>
      </c>
      <c r="N1079" s="11" t="s">
        <v>7390</v>
      </c>
      <c r="O1079" s="11" t="s">
        <v>7024</v>
      </c>
      <c r="P1079" s="11" t="s">
        <v>4665</v>
      </c>
      <c r="Q1079" s="11" t="s">
        <v>34</v>
      </c>
      <c r="R1079" s="11" t="s">
        <v>131</v>
      </c>
      <c r="S1079" s="11" t="s">
        <v>4666</v>
      </c>
      <c r="T1079" s="11" t="s">
        <v>29</v>
      </c>
      <c r="U1079" s="12">
        <v>42499</v>
      </c>
      <c r="W1079" s="11" t="s">
        <v>487</v>
      </c>
      <c r="X1079" s="11" t="s">
        <v>29</v>
      </c>
      <c r="Y1079" s="11" t="s">
        <v>29</v>
      </c>
      <c r="Z1079" s="13">
        <v>43229</v>
      </c>
      <c r="AB1079" s="11" t="s">
        <v>4667</v>
      </c>
      <c r="AC1079" s="11" t="s">
        <v>483</v>
      </c>
      <c r="AD1079" s="11" t="s">
        <v>29</v>
      </c>
      <c r="AE1079" s="11" t="s">
        <v>29</v>
      </c>
      <c r="AF1079" s="11" t="s">
        <v>5842</v>
      </c>
      <c r="AG1079" s="11" t="s">
        <v>6978</v>
      </c>
      <c r="AH1079" s="11" t="s">
        <v>6987</v>
      </c>
      <c r="AI1079" s="11" t="s">
        <v>7083</v>
      </c>
      <c r="AJ1079" s="11" t="s">
        <v>7084</v>
      </c>
      <c r="AK1079" s="11" t="s">
        <v>7076</v>
      </c>
      <c r="AL1079" s="11" t="s">
        <v>7238</v>
      </c>
      <c r="AM1079" s="11" t="s">
        <v>29</v>
      </c>
      <c r="AN1079" s="11" t="s">
        <v>7656</v>
      </c>
      <c r="AO1079" s="11" t="s">
        <v>7315</v>
      </c>
      <c r="AP1079" s="11" t="s">
        <v>7316</v>
      </c>
      <c r="AQ1079" s="11" t="s">
        <v>7310</v>
      </c>
    </row>
    <row r="1080" spans="1:43" ht="30" x14ac:dyDescent="0.25">
      <c r="A1080" s="10">
        <v>131</v>
      </c>
      <c r="B1080" s="10">
        <v>1194</v>
      </c>
      <c r="C1080" s="11" t="s">
        <v>6747</v>
      </c>
      <c r="D1080" s="11" t="s">
        <v>189</v>
      </c>
      <c r="E1080" s="11" t="s">
        <v>442</v>
      </c>
      <c r="F1080" s="11" t="s">
        <v>96</v>
      </c>
      <c r="G1080" s="11" t="s">
        <v>27</v>
      </c>
      <c r="H1080" s="11" t="s">
        <v>6608</v>
      </c>
      <c r="I1080" s="11" t="s">
        <v>97</v>
      </c>
      <c r="J1080" s="11" t="s">
        <v>3477</v>
      </c>
      <c r="K1080" s="11" t="s">
        <v>482</v>
      </c>
      <c r="L1080" s="11" t="s">
        <v>75</v>
      </c>
      <c r="M1080" s="11" t="s">
        <v>120</v>
      </c>
      <c r="N1080" s="11" t="s">
        <v>7390</v>
      </c>
      <c r="O1080" s="11" t="s">
        <v>7044</v>
      </c>
      <c r="P1080" s="11" t="s">
        <v>489</v>
      </c>
      <c r="Q1080" s="11" t="s">
        <v>83</v>
      </c>
      <c r="R1080" s="11" t="s">
        <v>490</v>
      </c>
      <c r="S1080" s="11" t="s">
        <v>491</v>
      </c>
      <c r="T1080" s="11" t="s">
        <v>29</v>
      </c>
      <c r="U1080" s="12">
        <v>42716</v>
      </c>
      <c r="V1080">
        <v>43610</v>
      </c>
      <c r="W1080" s="11" t="s">
        <v>492</v>
      </c>
      <c r="X1080" s="11" t="s">
        <v>29</v>
      </c>
      <c r="Y1080" s="11" t="s">
        <v>29</v>
      </c>
      <c r="Z1080" s="13"/>
      <c r="AB1080" s="11" t="s">
        <v>481</v>
      </c>
      <c r="AC1080" s="11" t="s">
        <v>483</v>
      </c>
      <c r="AD1080" s="11" t="s">
        <v>484</v>
      </c>
      <c r="AE1080" s="11" t="s">
        <v>29</v>
      </c>
      <c r="AF1080" s="11" t="s">
        <v>5803</v>
      </c>
      <c r="AG1080" s="11" t="s">
        <v>6982</v>
      </c>
      <c r="AH1080" s="11" t="s">
        <v>6987</v>
      </c>
      <c r="AI1080" s="11" t="s">
        <v>7083</v>
      </c>
      <c r="AJ1080" s="11" t="s">
        <v>7084</v>
      </c>
      <c r="AK1080" s="11" t="s">
        <v>7076</v>
      </c>
      <c r="AL1080" s="11" t="s">
        <v>7193</v>
      </c>
      <c r="AM1080" s="11" t="s">
        <v>29</v>
      </c>
      <c r="AN1080" s="11" t="s">
        <v>7656</v>
      </c>
      <c r="AO1080" s="11" t="s">
        <v>7315</v>
      </c>
      <c r="AP1080" s="11" t="s">
        <v>7316</v>
      </c>
      <c r="AQ1080" s="11" t="s">
        <v>7310</v>
      </c>
    </row>
    <row r="1081" spans="1:43" ht="30" x14ac:dyDescent="0.25">
      <c r="A1081" s="10">
        <v>131</v>
      </c>
      <c r="B1081" s="10">
        <v>1192</v>
      </c>
      <c r="C1081" s="11" t="s">
        <v>6747</v>
      </c>
      <c r="D1081" s="11" t="s">
        <v>189</v>
      </c>
      <c r="E1081" s="11" t="s">
        <v>442</v>
      </c>
      <c r="F1081" s="11" t="s">
        <v>96</v>
      </c>
      <c r="G1081" s="11" t="s">
        <v>27</v>
      </c>
      <c r="H1081" s="11" t="s">
        <v>6608</v>
      </c>
      <c r="I1081" s="11" t="s">
        <v>97</v>
      </c>
      <c r="J1081" s="11" t="s">
        <v>3477</v>
      </c>
      <c r="K1081" s="11" t="s">
        <v>482</v>
      </c>
      <c r="L1081" s="11" t="s">
        <v>75</v>
      </c>
      <c r="M1081" s="11" t="s">
        <v>120</v>
      </c>
      <c r="N1081" s="11" t="s">
        <v>7390</v>
      </c>
      <c r="O1081" s="11" t="s">
        <v>7044</v>
      </c>
      <c r="P1081" s="11" t="s">
        <v>465</v>
      </c>
      <c r="Q1081" s="11" t="s">
        <v>34</v>
      </c>
      <c r="R1081" s="11" t="s">
        <v>184</v>
      </c>
      <c r="S1081" s="11" t="s">
        <v>466</v>
      </c>
      <c r="T1081" s="11" t="s">
        <v>467</v>
      </c>
      <c r="U1081" s="12">
        <v>38169</v>
      </c>
      <c r="W1081" s="11" t="s">
        <v>468</v>
      </c>
      <c r="X1081" s="11" t="s">
        <v>29</v>
      </c>
      <c r="Y1081" s="11" t="s">
        <v>29</v>
      </c>
      <c r="Z1081" s="13"/>
      <c r="AB1081" s="11" t="s">
        <v>481</v>
      </c>
      <c r="AC1081" s="11" t="s">
        <v>483</v>
      </c>
      <c r="AD1081" s="11" t="s">
        <v>484</v>
      </c>
      <c r="AE1081" s="11" t="s">
        <v>29</v>
      </c>
      <c r="AF1081" s="11" t="s">
        <v>5803</v>
      </c>
      <c r="AG1081" s="11" t="s">
        <v>6982</v>
      </c>
      <c r="AH1081" s="11" t="s">
        <v>6987</v>
      </c>
      <c r="AI1081" s="11" t="s">
        <v>7083</v>
      </c>
      <c r="AJ1081" s="11" t="s">
        <v>7084</v>
      </c>
      <c r="AK1081" s="11" t="s">
        <v>7076</v>
      </c>
      <c r="AL1081" s="11" t="s">
        <v>7193</v>
      </c>
      <c r="AM1081" s="11" t="s">
        <v>29</v>
      </c>
      <c r="AN1081" s="11" t="s">
        <v>7656</v>
      </c>
      <c r="AO1081" s="11" t="s">
        <v>7315</v>
      </c>
      <c r="AP1081" s="11" t="s">
        <v>7316</v>
      </c>
      <c r="AQ1081" s="11" t="s">
        <v>7310</v>
      </c>
    </row>
    <row r="1082" spans="1:43" ht="30" x14ac:dyDescent="0.25">
      <c r="A1082" s="10">
        <v>131</v>
      </c>
      <c r="B1082" s="10">
        <v>2155</v>
      </c>
      <c r="C1082" s="11" t="s">
        <v>6747</v>
      </c>
      <c r="D1082" s="11" t="s">
        <v>189</v>
      </c>
      <c r="E1082" s="11" t="s">
        <v>442</v>
      </c>
      <c r="F1082" s="11" t="s">
        <v>96</v>
      </c>
      <c r="G1082" s="11" t="s">
        <v>27</v>
      </c>
      <c r="H1082" s="11" t="s">
        <v>6608</v>
      </c>
      <c r="I1082" s="11" t="s">
        <v>97</v>
      </c>
      <c r="J1082" s="11" t="s">
        <v>3477</v>
      </c>
      <c r="K1082" s="11" t="s">
        <v>482</v>
      </c>
      <c r="L1082" s="11" t="s">
        <v>75</v>
      </c>
      <c r="M1082" s="11" t="s">
        <v>120</v>
      </c>
      <c r="N1082" s="11" t="s">
        <v>7390</v>
      </c>
      <c r="O1082" s="11" t="s">
        <v>7044</v>
      </c>
      <c r="P1082" s="11" t="s">
        <v>5678</v>
      </c>
      <c r="Q1082" s="11" t="s">
        <v>34</v>
      </c>
      <c r="R1082" s="11" t="s">
        <v>5679</v>
      </c>
      <c r="S1082" s="11" t="s">
        <v>5680</v>
      </c>
      <c r="T1082" s="11" t="s">
        <v>29</v>
      </c>
      <c r="U1082" s="12">
        <v>43388</v>
      </c>
      <c r="W1082" s="11" t="s">
        <v>5681</v>
      </c>
      <c r="X1082" s="11" t="s">
        <v>29</v>
      </c>
      <c r="Y1082" s="11" t="s">
        <v>29</v>
      </c>
      <c r="Z1082" s="13"/>
      <c r="AB1082" s="11" t="s">
        <v>481</v>
      </c>
      <c r="AC1082" s="11" t="s">
        <v>483</v>
      </c>
      <c r="AD1082" s="11" t="s">
        <v>484</v>
      </c>
      <c r="AE1082" s="11" t="s">
        <v>29</v>
      </c>
      <c r="AF1082" s="11" t="s">
        <v>5803</v>
      </c>
      <c r="AG1082" s="11" t="s">
        <v>6982</v>
      </c>
      <c r="AH1082" s="11" t="s">
        <v>6987</v>
      </c>
      <c r="AI1082" s="11" t="s">
        <v>7083</v>
      </c>
      <c r="AJ1082" s="11" t="s">
        <v>7084</v>
      </c>
      <c r="AK1082" s="11" t="s">
        <v>7076</v>
      </c>
      <c r="AL1082" s="11" t="s">
        <v>7193</v>
      </c>
      <c r="AM1082" s="11" t="s">
        <v>29</v>
      </c>
      <c r="AN1082" s="11" t="s">
        <v>7656</v>
      </c>
      <c r="AO1082" s="11" t="s">
        <v>7315</v>
      </c>
      <c r="AP1082" s="11" t="s">
        <v>7316</v>
      </c>
      <c r="AQ1082" s="11" t="s">
        <v>7310</v>
      </c>
    </row>
    <row r="1083" spans="1:43" ht="30" x14ac:dyDescent="0.25">
      <c r="A1083" s="10">
        <v>131</v>
      </c>
      <c r="B1083" s="10">
        <v>2023</v>
      </c>
      <c r="C1083" s="11" t="s">
        <v>6747</v>
      </c>
      <c r="D1083" s="11" t="s">
        <v>189</v>
      </c>
      <c r="E1083" s="11" t="s">
        <v>442</v>
      </c>
      <c r="F1083" s="11" t="s">
        <v>96</v>
      </c>
      <c r="G1083" s="11" t="s">
        <v>27</v>
      </c>
      <c r="H1083" s="11" t="s">
        <v>6608</v>
      </c>
      <c r="I1083" s="11" t="s">
        <v>97</v>
      </c>
      <c r="J1083" s="11" t="s">
        <v>3477</v>
      </c>
      <c r="K1083" s="11" t="s">
        <v>482</v>
      </c>
      <c r="L1083" s="11" t="s">
        <v>75</v>
      </c>
      <c r="M1083" s="11" t="s">
        <v>120</v>
      </c>
      <c r="N1083" s="11" t="s">
        <v>7390</v>
      </c>
      <c r="O1083" s="11" t="s">
        <v>7044</v>
      </c>
      <c r="P1083" s="11" t="s">
        <v>5004</v>
      </c>
      <c r="Q1083" s="11" t="s">
        <v>34</v>
      </c>
      <c r="R1083" s="11" t="s">
        <v>5005</v>
      </c>
      <c r="S1083" s="11" t="s">
        <v>5006</v>
      </c>
      <c r="T1083" s="11" t="s">
        <v>4973</v>
      </c>
      <c r="U1083" s="12">
        <v>43360</v>
      </c>
      <c r="W1083" s="11" t="s">
        <v>5007</v>
      </c>
      <c r="X1083" s="11" t="s">
        <v>29</v>
      </c>
      <c r="Y1083" s="11" t="s">
        <v>29</v>
      </c>
      <c r="Z1083" s="13"/>
      <c r="AB1083" s="11" t="s">
        <v>481</v>
      </c>
      <c r="AC1083" s="11" t="s">
        <v>483</v>
      </c>
      <c r="AD1083" s="11" t="s">
        <v>484</v>
      </c>
      <c r="AE1083" s="11" t="s">
        <v>29</v>
      </c>
      <c r="AF1083" s="11" t="s">
        <v>5803</v>
      </c>
      <c r="AG1083" s="11" t="s">
        <v>6982</v>
      </c>
      <c r="AH1083" s="11" t="s">
        <v>6987</v>
      </c>
      <c r="AI1083" s="11" t="s">
        <v>7083</v>
      </c>
      <c r="AJ1083" s="11" t="s">
        <v>7084</v>
      </c>
      <c r="AK1083" s="11" t="s">
        <v>7076</v>
      </c>
      <c r="AL1083" s="11" t="s">
        <v>7193</v>
      </c>
      <c r="AM1083" s="11" t="s">
        <v>29</v>
      </c>
      <c r="AN1083" s="11" t="s">
        <v>7656</v>
      </c>
      <c r="AO1083" s="11" t="s">
        <v>7315</v>
      </c>
      <c r="AP1083" s="11" t="s">
        <v>7316</v>
      </c>
      <c r="AQ1083" s="11" t="s">
        <v>7310</v>
      </c>
    </row>
    <row r="1084" spans="1:43" ht="30" x14ac:dyDescent="0.25">
      <c r="A1084" s="10">
        <v>131</v>
      </c>
      <c r="B1084" s="10">
        <v>1960</v>
      </c>
      <c r="C1084" s="11" t="s">
        <v>6747</v>
      </c>
      <c r="D1084" s="11" t="s">
        <v>189</v>
      </c>
      <c r="E1084" s="11" t="s">
        <v>442</v>
      </c>
      <c r="F1084" s="11" t="s">
        <v>96</v>
      </c>
      <c r="G1084" s="11" t="s">
        <v>27</v>
      </c>
      <c r="H1084" s="11" t="s">
        <v>6608</v>
      </c>
      <c r="I1084" s="11" t="s">
        <v>97</v>
      </c>
      <c r="J1084" s="11" t="s">
        <v>3477</v>
      </c>
      <c r="K1084" s="11" t="s">
        <v>482</v>
      </c>
      <c r="L1084" s="11" t="s">
        <v>75</v>
      </c>
      <c r="M1084" s="11" t="s">
        <v>120</v>
      </c>
      <c r="N1084" s="11" t="s">
        <v>7390</v>
      </c>
      <c r="O1084" s="11" t="s">
        <v>7044</v>
      </c>
      <c r="P1084" s="11" t="s">
        <v>4610</v>
      </c>
      <c r="Q1084" s="11" t="s">
        <v>5561</v>
      </c>
      <c r="R1084" s="11" t="s">
        <v>4611</v>
      </c>
      <c r="S1084" s="11" t="s">
        <v>4612</v>
      </c>
      <c r="T1084" s="11" t="s">
        <v>1223</v>
      </c>
      <c r="U1084" s="12">
        <v>43206</v>
      </c>
      <c r="W1084" s="11" t="s">
        <v>4613</v>
      </c>
      <c r="X1084" s="11" t="s">
        <v>29</v>
      </c>
      <c r="Y1084" s="11" t="s">
        <v>29</v>
      </c>
      <c r="Z1084" s="13"/>
      <c r="AB1084" s="11" t="s">
        <v>481</v>
      </c>
      <c r="AC1084" s="11" t="s">
        <v>483</v>
      </c>
      <c r="AD1084" s="11" t="s">
        <v>484</v>
      </c>
      <c r="AE1084" s="11" t="s">
        <v>29</v>
      </c>
      <c r="AF1084" s="11" t="s">
        <v>5803</v>
      </c>
      <c r="AG1084" s="11" t="s">
        <v>6982</v>
      </c>
      <c r="AH1084" s="11" t="s">
        <v>6987</v>
      </c>
      <c r="AI1084" s="11" t="s">
        <v>7083</v>
      </c>
      <c r="AJ1084" s="11" t="s">
        <v>7084</v>
      </c>
      <c r="AK1084" s="11" t="s">
        <v>7076</v>
      </c>
      <c r="AL1084" s="11" t="s">
        <v>7193</v>
      </c>
      <c r="AM1084" s="11" t="s">
        <v>29</v>
      </c>
      <c r="AN1084" s="11" t="s">
        <v>7656</v>
      </c>
      <c r="AO1084" s="11" t="s">
        <v>7315</v>
      </c>
      <c r="AP1084" s="11" t="s">
        <v>7316</v>
      </c>
      <c r="AQ1084" s="11" t="s">
        <v>7310</v>
      </c>
    </row>
    <row r="1085" spans="1:43" ht="30" x14ac:dyDescent="0.25">
      <c r="A1085" s="10">
        <v>131</v>
      </c>
      <c r="B1085" s="10">
        <v>1901</v>
      </c>
      <c r="C1085" s="11" t="s">
        <v>6747</v>
      </c>
      <c r="D1085" s="11" t="s">
        <v>189</v>
      </c>
      <c r="E1085" s="11" t="s">
        <v>442</v>
      </c>
      <c r="F1085" s="11" t="s">
        <v>96</v>
      </c>
      <c r="G1085" s="11" t="s">
        <v>27</v>
      </c>
      <c r="H1085" s="11" t="s">
        <v>6608</v>
      </c>
      <c r="I1085" s="11" t="s">
        <v>97</v>
      </c>
      <c r="J1085" s="11" t="s">
        <v>3476</v>
      </c>
      <c r="K1085" s="11" t="s">
        <v>482</v>
      </c>
      <c r="L1085" s="11" t="s">
        <v>75</v>
      </c>
      <c r="M1085" s="11" t="s">
        <v>120</v>
      </c>
      <c r="N1085" s="11" t="s">
        <v>7390</v>
      </c>
      <c r="O1085" s="11" t="s">
        <v>7044</v>
      </c>
      <c r="P1085" s="11" t="s">
        <v>4323</v>
      </c>
      <c r="Q1085" s="11" t="s">
        <v>34</v>
      </c>
      <c r="R1085" s="11" t="s">
        <v>1991</v>
      </c>
      <c r="S1085" s="11" t="s">
        <v>1518</v>
      </c>
      <c r="T1085" s="11" t="s">
        <v>29</v>
      </c>
      <c r="U1085" s="12">
        <v>43080</v>
      </c>
      <c r="W1085" s="11" t="s">
        <v>4324</v>
      </c>
      <c r="X1085" s="11" t="s">
        <v>29</v>
      </c>
      <c r="Y1085" s="11" t="s">
        <v>29</v>
      </c>
      <c r="Z1085" s="13"/>
      <c r="AB1085" s="11" t="s">
        <v>481</v>
      </c>
      <c r="AC1085" s="11" t="s">
        <v>483</v>
      </c>
      <c r="AD1085" s="11" t="s">
        <v>484</v>
      </c>
      <c r="AE1085" s="11" t="s">
        <v>29</v>
      </c>
      <c r="AF1085" s="11" t="s">
        <v>5803</v>
      </c>
      <c r="AG1085" s="11" t="s">
        <v>6982</v>
      </c>
      <c r="AH1085" s="11" t="s">
        <v>6987</v>
      </c>
      <c r="AI1085" s="11" t="s">
        <v>7083</v>
      </c>
      <c r="AJ1085" s="11" t="s">
        <v>7084</v>
      </c>
      <c r="AK1085" s="11" t="s">
        <v>7076</v>
      </c>
      <c r="AL1085" s="11" t="s">
        <v>7193</v>
      </c>
      <c r="AM1085" s="11" t="s">
        <v>29</v>
      </c>
      <c r="AN1085" s="11" t="s">
        <v>7656</v>
      </c>
      <c r="AO1085" s="11" t="s">
        <v>7315</v>
      </c>
      <c r="AP1085" s="11" t="s">
        <v>7316</v>
      </c>
      <c r="AQ1085" s="11" t="s">
        <v>7310</v>
      </c>
    </row>
    <row r="1086" spans="1:43" ht="30" x14ac:dyDescent="0.25">
      <c r="A1086" s="10">
        <v>117</v>
      </c>
      <c r="B1086" s="10">
        <v>1171</v>
      </c>
      <c r="C1086" s="11" t="s">
        <v>6675</v>
      </c>
      <c r="D1086" s="11" t="s">
        <v>4854</v>
      </c>
      <c r="E1086" s="11" t="s">
        <v>354</v>
      </c>
      <c r="F1086" s="11" t="s">
        <v>26</v>
      </c>
      <c r="G1086" s="11" t="s">
        <v>27</v>
      </c>
      <c r="H1086" s="11" t="s">
        <v>6617</v>
      </c>
      <c r="I1086" s="11" t="s">
        <v>28</v>
      </c>
      <c r="J1086" s="11" t="s">
        <v>3472</v>
      </c>
      <c r="K1086" s="11" t="s">
        <v>355</v>
      </c>
      <c r="L1086" s="11" t="s">
        <v>75</v>
      </c>
      <c r="M1086" s="11" t="s">
        <v>120</v>
      </c>
      <c r="N1086" s="11" t="s">
        <v>834</v>
      </c>
      <c r="O1086" s="11" t="s">
        <v>6481</v>
      </c>
      <c r="P1086" s="11" t="s">
        <v>359</v>
      </c>
      <c r="Q1086" s="11" t="s">
        <v>34</v>
      </c>
      <c r="R1086" s="11" t="s">
        <v>324</v>
      </c>
      <c r="S1086" s="11" t="s">
        <v>360</v>
      </c>
      <c r="T1086" s="11" t="s">
        <v>361</v>
      </c>
      <c r="U1086" s="12">
        <v>41091</v>
      </c>
      <c r="W1086" s="11" t="s">
        <v>362</v>
      </c>
      <c r="X1086" s="11" t="s">
        <v>29</v>
      </c>
      <c r="Y1086" s="11" t="s">
        <v>29</v>
      </c>
      <c r="Z1086" s="13"/>
      <c r="AB1086" s="11" t="s">
        <v>353</v>
      </c>
      <c r="AC1086" s="11" t="s">
        <v>356</v>
      </c>
      <c r="AD1086" s="11" t="s">
        <v>357</v>
      </c>
      <c r="AE1086" s="11" t="s">
        <v>29</v>
      </c>
      <c r="AF1086" s="11" t="s">
        <v>5747</v>
      </c>
      <c r="AG1086" s="11" t="s">
        <v>6989</v>
      </c>
      <c r="AH1086" s="11" t="s">
        <v>6990</v>
      </c>
      <c r="AI1086" s="11" t="s">
        <v>7083</v>
      </c>
      <c r="AJ1086" s="11" t="s">
        <v>7108</v>
      </c>
      <c r="AK1086" s="11" t="s">
        <v>7076</v>
      </c>
      <c r="AL1086" s="11" t="s">
        <v>7128</v>
      </c>
      <c r="AM1086" s="11" t="s">
        <v>29</v>
      </c>
      <c r="AN1086" s="11" t="s">
        <v>7655</v>
      </c>
      <c r="AO1086" s="11" t="s">
        <v>7330</v>
      </c>
      <c r="AP1086" s="11" t="s">
        <v>7316</v>
      </c>
      <c r="AQ1086" s="11" t="s">
        <v>7310</v>
      </c>
    </row>
    <row r="1087" spans="1:43" ht="30" x14ac:dyDescent="0.25">
      <c r="A1087" s="10">
        <v>117</v>
      </c>
      <c r="B1087" s="10">
        <v>1906</v>
      </c>
      <c r="C1087" s="11" t="s">
        <v>6675</v>
      </c>
      <c r="D1087" s="11" t="s">
        <v>4854</v>
      </c>
      <c r="E1087" s="11" t="s">
        <v>354</v>
      </c>
      <c r="F1087" s="11" t="s">
        <v>26</v>
      </c>
      <c r="G1087" s="11" t="s">
        <v>27</v>
      </c>
      <c r="H1087" s="11" t="s">
        <v>6617</v>
      </c>
      <c r="I1087" s="11" t="s">
        <v>28</v>
      </c>
      <c r="J1087" s="11" t="s">
        <v>3472</v>
      </c>
      <c r="K1087" s="11" t="s">
        <v>355</v>
      </c>
      <c r="L1087" s="11" t="s">
        <v>75</v>
      </c>
      <c r="M1087" s="11" t="s">
        <v>120</v>
      </c>
      <c r="N1087" s="11" t="s">
        <v>834</v>
      </c>
      <c r="O1087" s="11" t="s">
        <v>6481</v>
      </c>
      <c r="P1087" s="11" t="s">
        <v>4354</v>
      </c>
      <c r="Q1087" s="11" t="s">
        <v>83</v>
      </c>
      <c r="R1087" s="11" t="s">
        <v>2450</v>
      </c>
      <c r="S1087" s="11" t="s">
        <v>4355</v>
      </c>
      <c r="T1087" s="11" t="s">
        <v>4356</v>
      </c>
      <c r="U1087" s="12">
        <v>43122</v>
      </c>
      <c r="W1087" s="11" t="s">
        <v>4394</v>
      </c>
      <c r="X1087" s="11" t="s">
        <v>29</v>
      </c>
      <c r="Y1087" s="11" t="s">
        <v>29</v>
      </c>
      <c r="Z1087" s="13"/>
      <c r="AB1087" s="11" t="s">
        <v>353</v>
      </c>
      <c r="AC1087" s="11" t="s">
        <v>356</v>
      </c>
      <c r="AD1087" s="11" t="s">
        <v>357</v>
      </c>
      <c r="AE1087" s="11" t="s">
        <v>29</v>
      </c>
      <c r="AF1087" s="11" t="s">
        <v>5747</v>
      </c>
      <c r="AG1087" s="11" t="s">
        <v>6989</v>
      </c>
      <c r="AH1087" s="11" t="s">
        <v>6990</v>
      </c>
      <c r="AI1087" s="11" t="s">
        <v>7083</v>
      </c>
      <c r="AJ1087" s="11" t="s">
        <v>7108</v>
      </c>
      <c r="AK1087" s="11" t="s">
        <v>7076</v>
      </c>
      <c r="AL1087" s="11" t="s">
        <v>7128</v>
      </c>
      <c r="AM1087" s="11" t="s">
        <v>29</v>
      </c>
      <c r="AN1087" s="11" t="s">
        <v>7655</v>
      </c>
      <c r="AO1087" s="11" t="s">
        <v>7330</v>
      </c>
      <c r="AP1087" s="11" t="s">
        <v>7316</v>
      </c>
      <c r="AQ1087" s="11" t="s">
        <v>7310</v>
      </c>
    </row>
    <row r="1088" spans="1:43" ht="30" x14ac:dyDescent="0.25">
      <c r="A1088" s="10">
        <v>117</v>
      </c>
      <c r="B1088" s="10">
        <v>1937</v>
      </c>
      <c r="C1088" s="11" t="s">
        <v>6675</v>
      </c>
      <c r="D1088" s="11" t="s">
        <v>4854</v>
      </c>
      <c r="E1088" s="11" t="s">
        <v>354</v>
      </c>
      <c r="F1088" s="11" t="s">
        <v>26</v>
      </c>
      <c r="G1088" s="11" t="s">
        <v>27</v>
      </c>
      <c r="H1088" s="11" t="s">
        <v>6617</v>
      </c>
      <c r="I1088" s="11" t="s">
        <v>28</v>
      </c>
      <c r="J1088" s="11" t="s">
        <v>3472</v>
      </c>
      <c r="K1088" s="11" t="s">
        <v>355</v>
      </c>
      <c r="L1088" s="11" t="s">
        <v>75</v>
      </c>
      <c r="M1088" s="11" t="s">
        <v>120</v>
      </c>
      <c r="N1088" s="11" t="s">
        <v>834</v>
      </c>
      <c r="O1088" s="11" t="s">
        <v>6481</v>
      </c>
      <c r="P1088" s="11" t="s">
        <v>4486</v>
      </c>
      <c r="Q1088" s="11" t="s">
        <v>83</v>
      </c>
      <c r="R1088" s="11" t="s">
        <v>4487</v>
      </c>
      <c r="S1088" s="11" t="s">
        <v>4488</v>
      </c>
      <c r="T1088" s="11" t="s">
        <v>29</v>
      </c>
      <c r="U1088" s="12">
        <v>43150</v>
      </c>
      <c r="W1088" s="11" t="s">
        <v>4489</v>
      </c>
      <c r="X1088" s="11" t="s">
        <v>29</v>
      </c>
      <c r="Y1088" s="11" t="s">
        <v>29</v>
      </c>
      <c r="Z1088" s="13"/>
      <c r="AB1088" s="11" t="s">
        <v>353</v>
      </c>
      <c r="AC1088" s="11" t="s">
        <v>356</v>
      </c>
      <c r="AD1088" s="11" t="s">
        <v>357</v>
      </c>
      <c r="AE1088" s="11" t="s">
        <v>29</v>
      </c>
      <c r="AF1088" s="11" t="s">
        <v>5747</v>
      </c>
      <c r="AG1088" s="11" t="s">
        <v>6989</v>
      </c>
      <c r="AH1088" s="11" t="s">
        <v>6990</v>
      </c>
      <c r="AI1088" s="11" t="s">
        <v>7083</v>
      </c>
      <c r="AJ1088" s="11" t="s">
        <v>7108</v>
      </c>
      <c r="AK1088" s="11" t="s">
        <v>7076</v>
      </c>
      <c r="AL1088" s="11" t="s">
        <v>7128</v>
      </c>
      <c r="AM1088" s="11" t="s">
        <v>29</v>
      </c>
      <c r="AN1088" s="11" t="s">
        <v>7655</v>
      </c>
      <c r="AO1088" s="11" t="s">
        <v>7330</v>
      </c>
      <c r="AP1088" s="11" t="s">
        <v>7316</v>
      </c>
      <c r="AQ1088" s="11" t="s">
        <v>7310</v>
      </c>
    </row>
    <row r="1089" spans="1:43" ht="30" x14ac:dyDescent="0.25">
      <c r="A1089" s="10">
        <v>117</v>
      </c>
      <c r="B1089" s="10">
        <v>1169</v>
      </c>
      <c r="C1089" s="11" t="s">
        <v>6675</v>
      </c>
      <c r="D1089" s="11" t="s">
        <v>4854</v>
      </c>
      <c r="E1089" s="11" t="s">
        <v>354</v>
      </c>
      <c r="F1089" s="11" t="s">
        <v>26</v>
      </c>
      <c r="G1089" s="11" t="s">
        <v>27</v>
      </c>
      <c r="H1089" s="11" t="s">
        <v>6617</v>
      </c>
      <c r="I1089" s="11" t="s">
        <v>28</v>
      </c>
      <c r="J1089" s="11" t="s">
        <v>3472</v>
      </c>
      <c r="K1089" s="11" t="s">
        <v>355</v>
      </c>
      <c r="L1089" s="11" t="s">
        <v>75</v>
      </c>
      <c r="M1089" s="11" t="s">
        <v>120</v>
      </c>
      <c r="N1089" s="11" t="s">
        <v>834</v>
      </c>
      <c r="O1089" s="11" t="s">
        <v>6481</v>
      </c>
      <c r="P1089" s="11" t="s">
        <v>3485</v>
      </c>
      <c r="Q1089" s="11" t="s">
        <v>83</v>
      </c>
      <c r="R1089" s="11" t="s">
        <v>1238</v>
      </c>
      <c r="S1089" s="11" t="s">
        <v>3486</v>
      </c>
      <c r="T1089" s="11" t="s">
        <v>29</v>
      </c>
      <c r="U1089" s="12">
        <v>42744</v>
      </c>
      <c r="W1089" s="11" t="s">
        <v>3487</v>
      </c>
      <c r="X1089" s="11" t="s">
        <v>29</v>
      </c>
      <c r="Y1089" s="11" t="s">
        <v>29</v>
      </c>
      <c r="Z1089" s="13"/>
      <c r="AB1089" s="11" t="s">
        <v>353</v>
      </c>
      <c r="AC1089" s="11" t="s">
        <v>356</v>
      </c>
      <c r="AD1089" s="11" t="s">
        <v>357</v>
      </c>
      <c r="AE1089" s="11" t="s">
        <v>29</v>
      </c>
      <c r="AF1089" s="11" t="s">
        <v>5747</v>
      </c>
      <c r="AG1089" s="11" t="s">
        <v>6989</v>
      </c>
      <c r="AH1089" s="11" t="s">
        <v>6990</v>
      </c>
      <c r="AI1089" s="11" t="s">
        <v>7083</v>
      </c>
      <c r="AJ1089" s="11" t="s">
        <v>7108</v>
      </c>
      <c r="AK1089" s="11" t="s">
        <v>7076</v>
      </c>
      <c r="AL1089" s="11" t="s">
        <v>7128</v>
      </c>
      <c r="AM1089" s="11" t="s">
        <v>29</v>
      </c>
      <c r="AN1089" s="11" t="s">
        <v>7655</v>
      </c>
      <c r="AO1089" s="11" t="s">
        <v>7330</v>
      </c>
      <c r="AP1089" s="11" t="s">
        <v>7316</v>
      </c>
      <c r="AQ1089" s="11" t="s">
        <v>7310</v>
      </c>
    </row>
    <row r="1090" spans="1:43" ht="30" x14ac:dyDescent="0.25">
      <c r="A1090" s="10">
        <v>136</v>
      </c>
      <c r="B1090" s="10">
        <v>1215</v>
      </c>
      <c r="C1090" s="11" t="s">
        <v>6802</v>
      </c>
      <c r="D1090" s="11" t="s">
        <v>4854</v>
      </c>
      <c r="E1090" s="11" t="s">
        <v>547</v>
      </c>
      <c r="F1090" s="11" t="s">
        <v>26</v>
      </c>
      <c r="G1090" s="11" t="s">
        <v>27</v>
      </c>
      <c r="H1090" s="11" t="s">
        <v>6617</v>
      </c>
      <c r="I1090" s="11" t="s">
        <v>28</v>
      </c>
      <c r="J1090" s="11" t="s">
        <v>3472</v>
      </c>
      <c r="K1090" s="11" t="s">
        <v>548</v>
      </c>
      <c r="L1090" s="11" t="s">
        <v>75</v>
      </c>
      <c r="M1090" s="11" t="s">
        <v>76</v>
      </c>
      <c r="N1090" s="11" t="s">
        <v>151</v>
      </c>
      <c r="O1090" s="11" t="s">
        <v>3989</v>
      </c>
      <c r="P1090" s="11" t="s">
        <v>551</v>
      </c>
      <c r="Q1090" s="11" t="s">
        <v>34</v>
      </c>
      <c r="R1090" s="11" t="s">
        <v>552</v>
      </c>
      <c r="S1090" s="11" t="s">
        <v>225</v>
      </c>
      <c r="T1090" s="11" t="s">
        <v>173</v>
      </c>
      <c r="U1090" s="12">
        <v>42079</v>
      </c>
      <c r="W1090" s="11" t="s">
        <v>553</v>
      </c>
      <c r="X1090" s="11" t="s">
        <v>29</v>
      </c>
      <c r="Y1090" s="11" t="s">
        <v>29</v>
      </c>
      <c r="Z1090" s="13"/>
      <c r="AB1090" s="11" t="s">
        <v>546</v>
      </c>
      <c r="AC1090" s="11" t="s">
        <v>549</v>
      </c>
      <c r="AD1090" s="11" t="s">
        <v>550</v>
      </c>
      <c r="AE1090" s="11" t="s">
        <v>29</v>
      </c>
      <c r="AF1090" s="11" t="s">
        <v>7696</v>
      </c>
      <c r="AG1090" s="11" t="s">
        <v>6989</v>
      </c>
      <c r="AH1090" s="11" t="s">
        <v>6990</v>
      </c>
      <c r="AI1090" s="11" t="s">
        <v>7083</v>
      </c>
      <c r="AJ1090" s="11" t="s">
        <v>343</v>
      </c>
      <c r="AK1090" s="11" t="s">
        <v>7076</v>
      </c>
      <c r="AL1090" s="11" t="s">
        <v>7242</v>
      </c>
      <c r="AM1090" s="11" t="s">
        <v>29</v>
      </c>
      <c r="AN1090" s="11" t="s">
        <v>7655</v>
      </c>
      <c r="AO1090" s="11" t="s">
        <v>7330</v>
      </c>
      <c r="AP1090" s="11" t="s">
        <v>7316</v>
      </c>
      <c r="AQ1090" s="11" t="s">
        <v>7310</v>
      </c>
    </row>
    <row r="1091" spans="1:43" ht="30" x14ac:dyDescent="0.25">
      <c r="A1091" s="10">
        <v>136</v>
      </c>
      <c r="B1091" s="10">
        <v>1217</v>
      </c>
      <c r="C1091" s="11" t="s">
        <v>6802</v>
      </c>
      <c r="D1091" s="11" t="s">
        <v>4854</v>
      </c>
      <c r="E1091" s="11" t="s">
        <v>547</v>
      </c>
      <c r="F1091" s="11" t="s">
        <v>26</v>
      </c>
      <c r="G1091" s="11" t="s">
        <v>27</v>
      </c>
      <c r="H1091" s="11" t="s">
        <v>6617</v>
      </c>
      <c r="I1091" s="11" t="s">
        <v>28</v>
      </c>
      <c r="J1091" s="11" t="s">
        <v>3472</v>
      </c>
      <c r="K1091" s="11" t="s">
        <v>548</v>
      </c>
      <c r="L1091" s="11" t="s">
        <v>75</v>
      </c>
      <c r="M1091" s="11" t="s">
        <v>76</v>
      </c>
      <c r="N1091" s="11" t="s">
        <v>151</v>
      </c>
      <c r="O1091" s="11" t="s">
        <v>3989</v>
      </c>
      <c r="P1091" s="11" t="s">
        <v>554</v>
      </c>
      <c r="Q1091" s="11" t="s">
        <v>34</v>
      </c>
      <c r="R1091" s="11" t="s">
        <v>555</v>
      </c>
      <c r="S1091" s="11" t="s">
        <v>556</v>
      </c>
      <c r="T1091" s="11" t="s">
        <v>143</v>
      </c>
      <c r="U1091" s="12">
        <v>39630</v>
      </c>
      <c r="W1091" s="11" t="s">
        <v>557</v>
      </c>
      <c r="X1091" s="11" t="s">
        <v>29</v>
      </c>
      <c r="Y1091" s="11" t="s">
        <v>29</v>
      </c>
      <c r="Z1091" s="13"/>
      <c r="AB1091" s="11" t="s">
        <v>546</v>
      </c>
      <c r="AC1091" s="11" t="s">
        <v>549</v>
      </c>
      <c r="AD1091" s="11" t="s">
        <v>550</v>
      </c>
      <c r="AE1091" s="11" t="s">
        <v>29</v>
      </c>
      <c r="AF1091" s="11" t="s">
        <v>7696</v>
      </c>
      <c r="AG1091" s="11" t="s">
        <v>6989</v>
      </c>
      <c r="AH1091" s="11" t="s">
        <v>6990</v>
      </c>
      <c r="AI1091" s="11" t="s">
        <v>7083</v>
      </c>
      <c r="AJ1091" s="11" t="s">
        <v>343</v>
      </c>
      <c r="AK1091" s="11" t="s">
        <v>7076</v>
      </c>
      <c r="AL1091" s="11" t="s">
        <v>7242</v>
      </c>
      <c r="AM1091" s="11" t="s">
        <v>29</v>
      </c>
      <c r="AN1091" s="11" t="s">
        <v>7655</v>
      </c>
      <c r="AO1091" s="11" t="s">
        <v>7330</v>
      </c>
      <c r="AP1091" s="11" t="s">
        <v>7316</v>
      </c>
      <c r="AQ1091" s="11" t="s">
        <v>7310</v>
      </c>
    </row>
    <row r="1092" spans="1:43" ht="30" x14ac:dyDescent="0.25">
      <c r="A1092" s="10">
        <v>136</v>
      </c>
      <c r="B1092" s="10">
        <v>1218</v>
      </c>
      <c r="C1092" s="11" t="s">
        <v>6802</v>
      </c>
      <c r="D1092" s="11" t="s">
        <v>4854</v>
      </c>
      <c r="E1092" s="11" t="s">
        <v>547</v>
      </c>
      <c r="F1092" s="11" t="s">
        <v>26</v>
      </c>
      <c r="G1092" s="11" t="s">
        <v>27</v>
      </c>
      <c r="H1092" s="11" t="s">
        <v>6617</v>
      </c>
      <c r="I1092" s="11" t="s">
        <v>28</v>
      </c>
      <c r="J1092" s="11" t="s">
        <v>3472</v>
      </c>
      <c r="K1092" s="11" t="s">
        <v>548</v>
      </c>
      <c r="L1092" s="11" t="s">
        <v>75</v>
      </c>
      <c r="M1092" s="11" t="s">
        <v>76</v>
      </c>
      <c r="N1092" s="11" t="s">
        <v>151</v>
      </c>
      <c r="O1092" s="11" t="s">
        <v>3989</v>
      </c>
      <c r="P1092" s="11" t="s">
        <v>558</v>
      </c>
      <c r="Q1092" s="11" t="s">
        <v>83</v>
      </c>
      <c r="R1092" s="11" t="s">
        <v>559</v>
      </c>
      <c r="S1092" s="11" t="s">
        <v>560</v>
      </c>
      <c r="T1092" s="11" t="s">
        <v>561</v>
      </c>
      <c r="U1092" s="12">
        <v>41659</v>
      </c>
      <c r="W1092" s="11" t="s">
        <v>562</v>
      </c>
      <c r="X1092" s="11" t="s">
        <v>29</v>
      </c>
      <c r="Y1092" s="11" t="s">
        <v>29</v>
      </c>
      <c r="Z1092" s="13"/>
      <c r="AB1092" s="11" t="s">
        <v>546</v>
      </c>
      <c r="AC1092" s="11" t="s">
        <v>549</v>
      </c>
      <c r="AD1092" s="11" t="s">
        <v>550</v>
      </c>
      <c r="AE1092" s="11" t="s">
        <v>29</v>
      </c>
      <c r="AF1092" s="11" t="s">
        <v>7696</v>
      </c>
      <c r="AG1092" s="11" t="s">
        <v>6989</v>
      </c>
      <c r="AH1092" s="11" t="s">
        <v>6990</v>
      </c>
      <c r="AI1092" s="11" t="s">
        <v>7083</v>
      </c>
      <c r="AJ1092" s="11" t="s">
        <v>343</v>
      </c>
      <c r="AK1092" s="11" t="s">
        <v>7076</v>
      </c>
      <c r="AL1092" s="11" t="s">
        <v>7242</v>
      </c>
      <c r="AM1092" s="11" t="s">
        <v>29</v>
      </c>
      <c r="AN1092" s="11" t="s">
        <v>7655</v>
      </c>
      <c r="AO1092" s="11" t="s">
        <v>7330</v>
      </c>
      <c r="AP1092" s="11" t="s">
        <v>7316</v>
      </c>
      <c r="AQ1092" s="11" t="s">
        <v>7310</v>
      </c>
    </row>
    <row r="1093" spans="1:43" ht="30" x14ac:dyDescent="0.25">
      <c r="A1093" s="10">
        <v>136</v>
      </c>
      <c r="B1093" s="10">
        <v>1805</v>
      </c>
      <c r="C1093" s="11" t="s">
        <v>6802</v>
      </c>
      <c r="D1093" s="11" t="s">
        <v>4854</v>
      </c>
      <c r="E1093" s="11" t="s">
        <v>547</v>
      </c>
      <c r="F1093" s="11" t="s">
        <v>26</v>
      </c>
      <c r="G1093" s="11" t="s">
        <v>27</v>
      </c>
      <c r="H1093" s="11" t="s">
        <v>6617</v>
      </c>
      <c r="I1093" s="11" t="s">
        <v>28</v>
      </c>
      <c r="J1093" s="11" t="s">
        <v>3472</v>
      </c>
      <c r="K1093" s="11" t="s">
        <v>548</v>
      </c>
      <c r="L1093" s="11" t="s">
        <v>75</v>
      </c>
      <c r="M1093" s="11" t="s">
        <v>76</v>
      </c>
      <c r="N1093" s="11" t="s">
        <v>151</v>
      </c>
      <c r="O1093" s="11" t="s">
        <v>3989</v>
      </c>
      <c r="P1093" s="11" t="s">
        <v>3924</v>
      </c>
      <c r="Q1093" s="11" t="s">
        <v>83</v>
      </c>
      <c r="R1093" s="11" t="s">
        <v>3925</v>
      </c>
      <c r="S1093" s="11" t="s">
        <v>3926</v>
      </c>
      <c r="T1093" s="11" t="s">
        <v>29</v>
      </c>
      <c r="U1093" s="12">
        <v>42870</v>
      </c>
      <c r="W1093" s="11" t="s">
        <v>3927</v>
      </c>
      <c r="X1093" s="11" t="s">
        <v>29</v>
      </c>
      <c r="Y1093" s="11" t="s">
        <v>29</v>
      </c>
      <c r="Z1093" s="13"/>
      <c r="AB1093" s="11" t="s">
        <v>546</v>
      </c>
      <c r="AC1093" s="11" t="s">
        <v>549</v>
      </c>
      <c r="AD1093" s="11" t="s">
        <v>550</v>
      </c>
      <c r="AE1093" s="11" t="s">
        <v>29</v>
      </c>
      <c r="AF1093" s="11" t="s">
        <v>7696</v>
      </c>
      <c r="AG1093" s="11" t="s">
        <v>6989</v>
      </c>
      <c r="AH1093" s="11" t="s">
        <v>6990</v>
      </c>
      <c r="AI1093" s="11" t="s">
        <v>7083</v>
      </c>
      <c r="AJ1093" s="11" t="s">
        <v>343</v>
      </c>
      <c r="AK1093" s="11" t="s">
        <v>7076</v>
      </c>
      <c r="AL1093" s="11" t="s">
        <v>7242</v>
      </c>
      <c r="AM1093" s="11" t="s">
        <v>29</v>
      </c>
      <c r="AN1093" s="11" t="s">
        <v>7655</v>
      </c>
      <c r="AO1093" s="11" t="s">
        <v>7330</v>
      </c>
      <c r="AP1093" s="11" t="s">
        <v>7316</v>
      </c>
      <c r="AQ1093" s="11" t="s">
        <v>7310</v>
      </c>
    </row>
    <row r="1094" spans="1:43" ht="30" x14ac:dyDescent="0.25">
      <c r="A1094" s="10">
        <v>136</v>
      </c>
      <c r="B1094" s="10">
        <v>1863</v>
      </c>
      <c r="C1094" s="11" t="s">
        <v>6802</v>
      </c>
      <c r="D1094" s="11" t="s">
        <v>4854</v>
      </c>
      <c r="E1094" s="11" t="s">
        <v>547</v>
      </c>
      <c r="F1094" s="11" t="s">
        <v>26</v>
      </c>
      <c r="G1094" s="11" t="s">
        <v>27</v>
      </c>
      <c r="H1094" s="11" t="s">
        <v>6617</v>
      </c>
      <c r="I1094" s="11" t="s">
        <v>28</v>
      </c>
      <c r="J1094" s="11" t="s">
        <v>3472</v>
      </c>
      <c r="K1094" s="11" t="s">
        <v>548</v>
      </c>
      <c r="L1094" s="11" t="s">
        <v>75</v>
      </c>
      <c r="M1094" s="11" t="s">
        <v>76</v>
      </c>
      <c r="N1094" s="11" t="s">
        <v>151</v>
      </c>
      <c r="O1094" s="11" t="s">
        <v>3989</v>
      </c>
      <c r="P1094" s="11" t="s">
        <v>4125</v>
      </c>
      <c r="Q1094" s="11" t="s">
        <v>5561</v>
      </c>
      <c r="R1094" s="11" t="s">
        <v>4126</v>
      </c>
      <c r="S1094" s="11" t="s">
        <v>4127</v>
      </c>
      <c r="T1094" s="11" t="s">
        <v>29</v>
      </c>
      <c r="U1094" s="12">
        <v>43024</v>
      </c>
      <c r="W1094" s="11" t="s">
        <v>4128</v>
      </c>
      <c r="X1094" s="11" t="s">
        <v>29</v>
      </c>
      <c r="Y1094" s="11" t="s">
        <v>29</v>
      </c>
      <c r="AB1094" s="11" t="s">
        <v>546</v>
      </c>
      <c r="AC1094" s="11" t="s">
        <v>549</v>
      </c>
      <c r="AD1094" s="11" t="s">
        <v>550</v>
      </c>
      <c r="AE1094" s="11" t="s">
        <v>29</v>
      </c>
      <c r="AF1094" s="11" t="s">
        <v>7696</v>
      </c>
      <c r="AG1094" s="11" t="s">
        <v>6989</v>
      </c>
      <c r="AH1094" s="11" t="s">
        <v>6990</v>
      </c>
      <c r="AI1094" s="11" t="s">
        <v>7083</v>
      </c>
      <c r="AJ1094" s="11" t="s">
        <v>343</v>
      </c>
      <c r="AK1094" s="11" t="s">
        <v>7076</v>
      </c>
      <c r="AL1094" s="11" t="s">
        <v>7242</v>
      </c>
      <c r="AM1094" s="11" t="s">
        <v>29</v>
      </c>
      <c r="AN1094" s="11" t="s">
        <v>7655</v>
      </c>
      <c r="AO1094" s="11" t="s">
        <v>7330</v>
      </c>
      <c r="AP1094" s="11" t="s">
        <v>7316</v>
      </c>
      <c r="AQ1094" s="11" t="s">
        <v>7310</v>
      </c>
    </row>
    <row r="1095" spans="1:43" ht="30" x14ac:dyDescent="0.25">
      <c r="A1095" s="10">
        <v>169</v>
      </c>
      <c r="B1095" s="10">
        <v>1345</v>
      </c>
      <c r="C1095" s="11" t="s">
        <v>6760</v>
      </c>
      <c r="D1095" s="11" t="s">
        <v>94</v>
      </c>
      <c r="E1095" s="11" t="s">
        <v>4262</v>
      </c>
      <c r="F1095" s="11" t="s">
        <v>96</v>
      </c>
      <c r="G1095" s="11" t="s">
        <v>27</v>
      </c>
      <c r="H1095" s="11" t="s">
        <v>6608</v>
      </c>
      <c r="I1095" s="11" t="s">
        <v>97</v>
      </c>
      <c r="J1095" s="11" t="s">
        <v>3474</v>
      </c>
      <c r="K1095" s="11" t="s">
        <v>1103</v>
      </c>
      <c r="L1095" s="11" t="s">
        <v>101</v>
      </c>
      <c r="M1095" s="11" t="s">
        <v>32</v>
      </c>
      <c r="N1095" s="11" t="s">
        <v>244</v>
      </c>
      <c r="O1095" s="11" t="s">
        <v>3961</v>
      </c>
      <c r="P1095" s="11" t="s">
        <v>1108</v>
      </c>
      <c r="Q1095" s="11" t="s">
        <v>5561</v>
      </c>
      <c r="R1095" s="11" t="s">
        <v>1109</v>
      </c>
      <c r="S1095" s="11" t="s">
        <v>1110</v>
      </c>
      <c r="T1095" s="11" t="s">
        <v>29</v>
      </c>
      <c r="U1095" s="12"/>
      <c r="W1095" s="11" t="s">
        <v>1111</v>
      </c>
      <c r="X1095" s="11" t="s">
        <v>29</v>
      </c>
      <c r="Y1095" s="11" t="s">
        <v>29</v>
      </c>
      <c r="Z1095" s="13"/>
      <c r="AB1095" s="11" t="s">
        <v>1102</v>
      </c>
      <c r="AC1095" s="11" t="s">
        <v>1104</v>
      </c>
      <c r="AD1095" s="11" t="s">
        <v>29</v>
      </c>
      <c r="AE1095" s="11" t="s">
        <v>29</v>
      </c>
      <c r="AF1095" s="11" t="s">
        <v>5811</v>
      </c>
      <c r="AG1095" s="11" t="s">
        <v>6993</v>
      </c>
      <c r="AH1095" s="11" t="s">
        <v>6975</v>
      </c>
      <c r="AI1095" s="11" t="s">
        <v>6976</v>
      </c>
      <c r="AJ1095" s="11" t="s">
        <v>7090</v>
      </c>
      <c r="AK1095" s="11" t="s">
        <v>7082</v>
      </c>
      <c r="AL1095" s="11" t="s">
        <v>7202</v>
      </c>
      <c r="AM1095" s="11" t="s">
        <v>29</v>
      </c>
      <c r="AN1095" s="11" t="s">
        <v>7658</v>
      </c>
      <c r="AO1095" s="11" t="s">
        <v>7313</v>
      </c>
      <c r="AP1095" s="11" t="s">
        <v>7323</v>
      </c>
      <c r="AQ1095" s="11" t="s">
        <v>7314</v>
      </c>
    </row>
    <row r="1096" spans="1:43" ht="30" x14ac:dyDescent="0.25">
      <c r="A1096" s="10">
        <v>169</v>
      </c>
      <c r="B1096" s="10">
        <v>1346</v>
      </c>
      <c r="C1096" s="11" t="s">
        <v>6760</v>
      </c>
      <c r="D1096" s="11" t="s">
        <v>94</v>
      </c>
      <c r="E1096" s="11" t="s">
        <v>4262</v>
      </c>
      <c r="F1096" s="11" t="s">
        <v>96</v>
      </c>
      <c r="G1096" s="11" t="s">
        <v>27</v>
      </c>
      <c r="H1096" s="11" t="s">
        <v>6608</v>
      </c>
      <c r="I1096" s="11" t="s">
        <v>97</v>
      </c>
      <c r="J1096" s="11" t="s">
        <v>3474</v>
      </c>
      <c r="K1096" s="11" t="s">
        <v>1103</v>
      </c>
      <c r="L1096" s="11" t="s">
        <v>101</v>
      </c>
      <c r="M1096" s="11" t="s">
        <v>32</v>
      </c>
      <c r="N1096" s="11" t="s">
        <v>244</v>
      </c>
      <c r="O1096" s="11" t="s">
        <v>3961</v>
      </c>
      <c r="P1096" s="11" t="s">
        <v>1105</v>
      </c>
      <c r="Q1096" s="11" t="s">
        <v>34</v>
      </c>
      <c r="R1096" s="11" t="s">
        <v>375</v>
      </c>
      <c r="S1096" s="11" t="s">
        <v>1106</v>
      </c>
      <c r="T1096" s="11" t="s">
        <v>371</v>
      </c>
      <c r="U1096" s="12">
        <v>42156</v>
      </c>
      <c r="W1096" s="11" t="s">
        <v>1107</v>
      </c>
      <c r="X1096" s="11" t="s">
        <v>29</v>
      </c>
      <c r="Y1096" s="11" t="s">
        <v>29</v>
      </c>
      <c r="Z1096" s="13"/>
      <c r="AB1096" s="11" t="s">
        <v>1102</v>
      </c>
      <c r="AC1096" s="11" t="s">
        <v>1104</v>
      </c>
      <c r="AD1096" s="11" t="s">
        <v>29</v>
      </c>
      <c r="AE1096" s="11" t="s">
        <v>29</v>
      </c>
      <c r="AF1096" s="11" t="s">
        <v>5811</v>
      </c>
      <c r="AG1096" s="11" t="s">
        <v>6993</v>
      </c>
      <c r="AH1096" s="11" t="s">
        <v>6975</v>
      </c>
      <c r="AI1096" s="11" t="s">
        <v>6976</v>
      </c>
      <c r="AJ1096" s="11" t="s">
        <v>7090</v>
      </c>
      <c r="AK1096" s="11" t="s">
        <v>7082</v>
      </c>
      <c r="AL1096" s="11" t="s">
        <v>7202</v>
      </c>
      <c r="AM1096" s="11" t="s">
        <v>29</v>
      </c>
      <c r="AN1096" s="11" t="s">
        <v>7658</v>
      </c>
      <c r="AO1096" s="11" t="s">
        <v>7313</v>
      </c>
      <c r="AP1096" s="11" t="s">
        <v>7323</v>
      </c>
      <c r="AQ1096" s="11" t="s">
        <v>7314</v>
      </c>
    </row>
    <row r="1097" spans="1:43" ht="30" x14ac:dyDescent="0.25">
      <c r="A1097" s="10">
        <v>169</v>
      </c>
      <c r="B1097" s="10">
        <v>1799</v>
      </c>
      <c r="C1097" s="11" t="s">
        <v>6760</v>
      </c>
      <c r="D1097" s="11" t="s">
        <v>94</v>
      </c>
      <c r="E1097" s="11" t="s">
        <v>4262</v>
      </c>
      <c r="F1097" s="11" t="s">
        <v>96</v>
      </c>
      <c r="G1097" s="11" t="s">
        <v>27</v>
      </c>
      <c r="H1097" s="11" t="s">
        <v>6608</v>
      </c>
      <c r="I1097" s="11" t="s">
        <v>97</v>
      </c>
      <c r="J1097" s="11" t="s">
        <v>3474</v>
      </c>
      <c r="K1097" s="11" t="s">
        <v>1103</v>
      </c>
      <c r="L1097" s="11" t="s">
        <v>101</v>
      </c>
      <c r="M1097" s="11" t="s">
        <v>32</v>
      </c>
      <c r="N1097" s="11" t="s">
        <v>244</v>
      </c>
      <c r="O1097" s="11" t="s">
        <v>3961</v>
      </c>
      <c r="P1097" s="11" t="s">
        <v>3890</v>
      </c>
      <c r="Q1097" s="11" t="s">
        <v>34</v>
      </c>
      <c r="R1097" s="11" t="s">
        <v>3891</v>
      </c>
      <c r="S1097" s="11" t="s">
        <v>1518</v>
      </c>
      <c r="T1097" s="11" t="s">
        <v>195</v>
      </c>
      <c r="U1097" s="12">
        <v>42856</v>
      </c>
      <c r="W1097" s="11" t="s">
        <v>3892</v>
      </c>
      <c r="X1097" s="11" t="s">
        <v>29</v>
      </c>
      <c r="Y1097" s="11" t="s">
        <v>29</v>
      </c>
      <c r="Z1097" s="13"/>
      <c r="AB1097" s="11" t="s">
        <v>1102</v>
      </c>
      <c r="AC1097" s="11" t="s">
        <v>1104</v>
      </c>
      <c r="AD1097" s="11" t="s">
        <v>29</v>
      </c>
      <c r="AE1097" s="11" t="s">
        <v>29</v>
      </c>
      <c r="AF1097" s="11" t="s">
        <v>5811</v>
      </c>
      <c r="AG1097" s="11" t="s">
        <v>6993</v>
      </c>
      <c r="AH1097" s="11" t="s">
        <v>6975</v>
      </c>
      <c r="AI1097" s="11" t="s">
        <v>6976</v>
      </c>
      <c r="AJ1097" s="11" t="s">
        <v>7090</v>
      </c>
      <c r="AK1097" s="11" t="s">
        <v>7082</v>
      </c>
      <c r="AL1097" s="11" t="s">
        <v>7202</v>
      </c>
      <c r="AM1097" s="11" t="s">
        <v>29</v>
      </c>
      <c r="AN1097" s="11" t="s">
        <v>7658</v>
      </c>
      <c r="AO1097" s="11" t="s">
        <v>7313</v>
      </c>
      <c r="AP1097" s="11" t="s">
        <v>7323</v>
      </c>
      <c r="AQ1097" s="11" t="s">
        <v>7314</v>
      </c>
    </row>
    <row r="1098" spans="1:43" ht="30" x14ac:dyDescent="0.25">
      <c r="A1098" s="10">
        <v>121</v>
      </c>
      <c r="B1098" s="10">
        <v>1178</v>
      </c>
      <c r="C1098" s="11" t="s">
        <v>6790</v>
      </c>
      <c r="D1098" s="11" t="s">
        <v>70</v>
      </c>
      <c r="E1098" s="11" t="s">
        <v>71</v>
      </c>
      <c r="F1098" s="11" t="s">
        <v>26</v>
      </c>
      <c r="G1098" s="11" t="s">
        <v>27</v>
      </c>
      <c r="H1098" s="11" t="s">
        <v>6617</v>
      </c>
      <c r="I1098" s="11" t="s">
        <v>28</v>
      </c>
      <c r="J1098" s="11" t="s">
        <v>3472</v>
      </c>
      <c r="K1098" s="11" t="s">
        <v>391</v>
      </c>
      <c r="L1098" s="11" t="s">
        <v>75</v>
      </c>
      <c r="M1098" s="11" t="s">
        <v>120</v>
      </c>
      <c r="N1098" s="11" t="s">
        <v>151</v>
      </c>
      <c r="O1098" s="11" t="s">
        <v>3610</v>
      </c>
      <c r="P1098" s="11" t="s">
        <v>397</v>
      </c>
      <c r="Q1098" s="11" t="s">
        <v>5561</v>
      </c>
      <c r="R1098" s="11" t="s">
        <v>398</v>
      </c>
      <c r="S1098" s="11" t="s">
        <v>399</v>
      </c>
      <c r="T1098" s="11" t="s">
        <v>29</v>
      </c>
      <c r="U1098" s="12">
        <v>42156</v>
      </c>
      <c r="W1098" s="11" t="s">
        <v>400</v>
      </c>
      <c r="X1098" s="11" t="s">
        <v>29</v>
      </c>
      <c r="Y1098" s="11" t="s">
        <v>29</v>
      </c>
      <c r="Z1098" s="13"/>
      <c r="AB1098" s="11" t="s">
        <v>390</v>
      </c>
      <c r="AC1098" s="11" t="s">
        <v>392</v>
      </c>
      <c r="AD1098" s="11" t="s">
        <v>29</v>
      </c>
      <c r="AE1098" s="11" t="s">
        <v>29</v>
      </c>
      <c r="AF1098" s="11" t="s">
        <v>5808</v>
      </c>
      <c r="AG1098" s="11" t="s">
        <v>6989</v>
      </c>
      <c r="AH1098" s="11" t="s">
        <v>6990</v>
      </c>
      <c r="AI1098" s="11" t="s">
        <v>7083</v>
      </c>
      <c r="AJ1098" s="11" t="s">
        <v>7108</v>
      </c>
      <c r="AK1098" s="11" t="s">
        <v>7076</v>
      </c>
      <c r="AL1098" s="11" t="s">
        <v>7231</v>
      </c>
      <c r="AM1098" s="11" t="s">
        <v>29</v>
      </c>
      <c r="AN1098" s="11" t="s">
        <v>6977</v>
      </c>
      <c r="AO1098" s="11" t="s">
        <v>7330</v>
      </c>
      <c r="AP1098" s="11" t="s">
        <v>7331</v>
      </c>
      <c r="AQ1098" s="11" t="s">
        <v>7310</v>
      </c>
    </row>
    <row r="1099" spans="1:43" ht="30" x14ac:dyDescent="0.25">
      <c r="A1099" s="10">
        <v>121</v>
      </c>
      <c r="B1099" s="10">
        <v>1179</v>
      </c>
      <c r="C1099" s="11" t="s">
        <v>6790</v>
      </c>
      <c r="D1099" s="11" t="s">
        <v>70</v>
      </c>
      <c r="E1099" s="11" t="s">
        <v>71</v>
      </c>
      <c r="F1099" s="11" t="s">
        <v>26</v>
      </c>
      <c r="G1099" s="11" t="s">
        <v>27</v>
      </c>
      <c r="H1099" s="11" t="s">
        <v>6617</v>
      </c>
      <c r="I1099" s="11" t="s">
        <v>28</v>
      </c>
      <c r="J1099" s="11" t="s">
        <v>3472</v>
      </c>
      <c r="K1099" s="11" t="s">
        <v>391</v>
      </c>
      <c r="L1099" s="11" t="s">
        <v>75</v>
      </c>
      <c r="M1099" s="11" t="s">
        <v>120</v>
      </c>
      <c r="N1099" s="11" t="s">
        <v>151</v>
      </c>
      <c r="O1099" s="11" t="s">
        <v>3610</v>
      </c>
      <c r="P1099" s="11" t="s">
        <v>6088</v>
      </c>
      <c r="Q1099" s="11" t="s">
        <v>5561</v>
      </c>
      <c r="R1099" s="11" t="s">
        <v>401</v>
      </c>
      <c r="S1099" s="11" t="s">
        <v>6089</v>
      </c>
      <c r="T1099" s="11" t="s">
        <v>29</v>
      </c>
      <c r="U1099" s="12">
        <v>42521</v>
      </c>
      <c r="W1099" s="11" t="s">
        <v>402</v>
      </c>
      <c r="X1099" s="11" t="s">
        <v>29</v>
      </c>
      <c r="Y1099" s="11" t="s">
        <v>29</v>
      </c>
      <c r="Z1099" s="13"/>
      <c r="AB1099" s="11" t="s">
        <v>390</v>
      </c>
      <c r="AC1099" s="11" t="s">
        <v>392</v>
      </c>
      <c r="AD1099" s="11" t="s">
        <v>29</v>
      </c>
      <c r="AE1099" s="11" t="s">
        <v>29</v>
      </c>
      <c r="AF1099" s="11" t="s">
        <v>5808</v>
      </c>
      <c r="AG1099" s="11" t="s">
        <v>6989</v>
      </c>
      <c r="AH1099" s="11" t="s">
        <v>6990</v>
      </c>
      <c r="AI1099" s="11" t="s">
        <v>7083</v>
      </c>
      <c r="AJ1099" s="11" t="s">
        <v>7108</v>
      </c>
      <c r="AK1099" s="11" t="s">
        <v>7076</v>
      </c>
      <c r="AL1099" s="11" t="s">
        <v>7231</v>
      </c>
      <c r="AM1099" s="11" t="s">
        <v>29</v>
      </c>
      <c r="AN1099" s="11" t="s">
        <v>6977</v>
      </c>
      <c r="AO1099" s="11" t="s">
        <v>7330</v>
      </c>
      <c r="AP1099" s="11" t="s">
        <v>7331</v>
      </c>
      <c r="AQ1099" s="11" t="s">
        <v>7310</v>
      </c>
    </row>
    <row r="1100" spans="1:43" ht="30" x14ac:dyDescent="0.25">
      <c r="A1100" s="10">
        <v>121</v>
      </c>
      <c r="B1100" s="10">
        <v>1177</v>
      </c>
      <c r="C1100" s="11" t="s">
        <v>6790</v>
      </c>
      <c r="D1100" s="11" t="s">
        <v>70</v>
      </c>
      <c r="E1100" s="11" t="s">
        <v>71</v>
      </c>
      <c r="F1100" s="11" t="s">
        <v>26</v>
      </c>
      <c r="G1100" s="11" t="s">
        <v>27</v>
      </c>
      <c r="H1100" s="11" t="s">
        <v>6617</v>
      </c>
      <c r="I1100" s="11" t="s">
        <v>28</v>
      </c>
      <c r="J1100" s="11" t="s">
        <v>3472</v>
      </c>
      <c r="K1100" s="11" t="s">
        <v>391</v>
      </c>
      <c r="L1100" s="11" t="s">
        <v>75</v>
      </c>
      <c r="M1100" s="11" t="s">
        <v>120</v>
      </c>
      <c r="N1100" s="11" t="s">
        <v>151</v>
      </c>
      <c r="O1100" s="11" t="s">
        <v>3610</v>
      </c>
      <c r="P1100" s="11" t="s">
        <v>393</v>
      </c>
      <c r="Q1100" s="11" t="s">
        <v>34</v>
      </c>
      <c r="R1100" s="11" t="s">
        <v>394</v>
      </c>
      <c r="S1100" s="11" t="s">
        <v>395</v>
      </c>
      <c r="T1100" s="11" t="s">
        <v>29</v>
      </c>
      <c r="U1100" s="12">
        <v>42095</v>
      </c>
      <c r="W1100" s="11" t="s">
        <v>396</v>
      </c>
      <c r="X1100" s="11" t="s">
        <v>29</v>
      </c>
      <c r="Y1100" s="11" t="s">
        <v>29</v>
      </c>
      <c r="Z1100" s="13"/>
      <c r="AB1100" s="11" t="s">
        <v>390</v>
      </c>
      <c r="AC1100" s="11" t="s">
        <v>392</v>
      </c>
      <c r="AD1100" s="11" t="s">
        <v>29</v>
      </c>
      <c r="AE1100" s="11" t="s">
        <v>29</v>
      </c>
      <c r="AF1100" s="11" t="s">
        <v>5808</v>
      </c>
      <c r="AG1100" s="11" t="s">
        <v>6989</v>
      </c>
      <c r="AH1100" s="11" t="s">
        <v>6990</v>
      </c>
      <c r="AI1100" s="11" t="s">
        <v>7083</v>
      </c>
      <c r="AJ1100" s="11" t="s">
        <v>7108</v>
      </c>
      <c r="AK1100" s="11" t="s">
        <v>7076</v>
      </c>
      <c r="AL1100" s="11" t="s">
        <v>7231</v>
      </c>
      <c r="AM1100" s="11" t="s">
        <v>29</v>
      </c>
      <c r="AN1100" s="11" t="s">
        <v>6977</v>
      </c>
      <c r="AO1100" s="11" t="s">
        <v>7330</v>
      </c>
      <c r="AP1100" s="11" t="s">
        <v>7331</v>
      </c>
      <c r="AQ1100" s="11" t="s">
        <v>7310</v>
      </c>
    </row>
    <row r="1101" spans="1:43" ht="30" x14ac:dyDescent="0.25">
      <c r="A1101" s="10">
        <v>220</v>
      </c>
      <c r="B1101" s="10">
        <v>1490</v>
      </c>
      <c r="C1101" s="11" t="s">
        <v>6662</v>
      </c>
      <c r="D1101" s="11" t="s">
        <v>1756</v>
      </c>
      <c r="E1101" s="11" t="s">
        <v>29</v>
      </c>
      <c r="F1101" s="11" t="s">
        <v>380</v>
      </c>
      <c r="G1101" s="11" t="s">
        <v>27</v>
      </c>
      <c r="H1101" s="11" t="s">
        <v>6654</v>
      </c>
      <c r="I1101" s="11" t="s">
        <v>381</v>
      </c>
      <c r="J1101" s="11" t="s">
        <v>3488</v>
      </c>
      <c r="K1101" s="11" t="s">
        <v>1757</v>
      </c>
      <c r="L1101" s="11" t="s">
        <v>31</v>
      </c>
      <c r="M1101" s="11" t="s">
        <v>32</v>
      </c>
      <c r="N1101" s="11" t="s">
        <v>7385</v>
      </c>
      <c r="O1101" s="11" t="s">
        <v>7631</v>
      </c>
      <c r="P1101" s="11" t="s">
        <v>1763</v>
      </c>
      <c r="Q1101" s="11" t="s">
        <v>34</v>
      </c>
      <c r="R1101" s="11" t="s">
        <v>1764</v>
      </c>
      <c r="S1101" s="11" t="s">
        <v>1765</v>
      </c>
      <c r="T1101" s="11" t="s">
        <v>29</v>
      </c>
      <c r="U1101" s="12">
        <v>42198</v>
      </c>
      <c r="W1101" s="11" t="s">
        <v>1766</v>
      </c>
      <c r="X1101" s="11" t="s">
        <v>29</v>
      </c>
      <c r="Y1101" s="11" t="s">
        <v>29</v>
      </c>
      <c r="Z1101" s="13"/>
      <c r="AB1101" s="11" t="s">
        <v>1755</v>
      </c>
      <c r="AC1101" s="11" t="s">
        <v>1758</v>
      </c>
      <c r="AD1101" s="11" t="s">
        <v>29</v>
      </c>
      <c r="AE1101" s="11" t="s">
        <v>5641</v>
      </c>
      <c r="AF1101" s="11" t="s">
        <v>5736</v>
      </c>
      <c r="AG1101" s="11" t="s">
        <v>6996</v>
      </c>
      <c r="AH1101" s="11" t="s">
        <v>6975</v>
      </c>
      <c r="AI1101" s="11" t="s">
        <v>6976</v>
      </c>
      <c r="AJ1101" s="11" t="s">
        <v>7108</v>
      </c>
      <c r="AK1101" s="11" t="s">
        <v>7082</v>
      </c>
      <c r="AL1101" s="11" t="s">
        <v>7118</v>
      </c>
      <c r="AM1101" s="11" t="s">
        <v>29</v>
      </c>
      <c r="AN1101" s="11" t="s">
        <v>6991</v>
      </c>
      <c r="AO1101" s="11" t="s">
        <v>7324</v>
      </c>
      <c r="AP1101" s="11" t="s">
        <v>7309</v>
      </c>
      <c r="AQ1101" s="11" t="s">
        <v>7322</v>
      </c>
    </row>
    <row r="1102" spans="1:43" ht="30" x14ac:dyDescent="0.25">
      <c r="A1102" s="10">
        <v>220</v>
      </c>
      <c r="B1102" s="10">
        <v>1489</v>
      </c>
      <c r="C1102" s="11" t="s">
        <v>6662</v>
      </c>
      <c r="D1102" s="11" t="s">
        <v>1756</v>
      </c>
      <c r="E1102" s="11" t="s">
        <v>29</v>
      </c>
      <c r="F1102" s="11" t="s">
        <v>380</v>
      </c>
      <c r="G1102" s="11" t="s">
        <v>27</v>
      </c>
      <c r="H1102" s="11" t="s">
        <v>6654</v>
      </c>
      <c r="I1102" s="11" t="s">
        <v>381</v>
      </c>
      <c r="J1102" s="11" t="s">
        <v>3488</v>
      </c>
      <c r="K1102" s="11" t="s">
        <v>1757</v>
      </c>
      <c r="L1102" s="11" t="s">
        <v>31</v>
      </c>
      <c r="M1102" s="11" t="s">
        <v>32</v>
      </c>
      <c r="N1102" s="11" t="s">
        <v>7385</v>
      </c>
      <c r="O1102" s="11" t="s">
        <v>7631</v>
      </c>
      <c r="P1102" s="11" t="s">
        <v>1759</v>
      </c>
      <c r="Q1102" s="11" t="s">
        <v>122</v>
      </c>
      <c r="R1102" s="11" t="s">
        <v>1760</v>
      </c>
      <c r="S1102" s="11" t="s">
        <v>1761</v>
      </c>
      <c r="T1102" s="11" t="s">
        <v>288</v>
      </c>
      <c r="U1102" s="12">
        <v>42198</v>
      </c>
      <c r="W1102" s="11" t="s">
        <v>1762</v>
      </c>
      <c r="X1102" s="11" t="s">
        <v>29</v>
      </c>
      <c r="Y1102" s="11" t="s">
        <v>29</v>
      </c>
      <c r="Z1102" s="13"/>
      <c r="AB1102" s="11" t="s">
        <v>1755</v>
      </c>
      <c r="AC1102" s="11" t="s">
        <v>1758</v>
      </c>
      <c r="AD1102" s="11" t="s">
        <v>29</v>
      </c>
      <c r="AE1102" s="11" t="s">
        <v>5641</v>
      </c>
      <c r="AF1102" s="11" t="s">
        <v>5736</v>
      </c>
      <c r="AG1102" s="11" t="s">
        <v>6996</v>
      </c>
      <c r="AH1102" s="11" t="s">
        <v>6975</v>
      </c>
      <c r="AI1102" s="11" t="s">
        <v>6976</v>
      </c>
      <c r="AJ1102" s="11" t="s">
        <v>7108</v>
      </c>
      <c r="AK1102" s="11" t="s">
        <v>7082</v>
      </c>
      <c r="AL1102" s="11" t="s">
        <v>7118</v>
      </c>
      <c r="AM1102" s="11" t="s">
        <v>29</v>
      </c>
      <c r="AN1102" s="11" t="s">
        <v>6991</v>
      </c>
      <c r="AO1102" s="11" t="s">
        <v>7324</v>
      </c>
      <c r="AP1102" s="11" t="s">
        <v>7309</v>
      </c>
      <c r="AQ1102" s="11" t="s">
        <v>7322</v>
      </c>
    </row>
    <row r="1103" spans="1:43" ht="30" x14ac:dyDescent="0.25">
      <c r="A1103" s="10">
        <v>285</v>
      </c>
      <c r="B1103" s="10">
        <v>2217</v>
      </c>
      <c r="C1103" s="11" t="s">
        <v>6626</v>
      </c>
      <c r="D1103" s="11" t="s">
        <v>4842</v>
      </c>
      <c r="E1103" s="11" t="s">
        <v>29</v>
      </c>
      <c r="F1103" s="11" t="s">
        <v>115</v>
      </c>
      <c r="G1103" s="11" t="s">
        <v>27</v>
      </c>
      <c r="H1103" s="11" t="s">
        <v>6604</v>
      </c>
      <c r="I1103" s="11" t="s">
        <v>116</v>
      </c>
      <c r="J1103" s="11" t="s">
        <v>3474</v>
      </c>
      <c r="K1103" s="11" t="s">
        <v>3659</v>
      </c>
      <c r="L1103" s="11" t="s">
        <v>892</v>
      </c>
      <c r="M1103" s="11" t="s">
        <v>32</v>
      </c>
      <c r="N1103" s="11" t="s">
        <v>7383</v>
      </c>
      <c r="O1103" s="11" t="s">
        <v>4812</v>
      </c>
      <c r="P1103" s="11" t="s">
        <v>6764</v>
      </c>
      <c r="Q1103" s="11" t="s">
        <v>5561</v>
      </c>
      <c r="R1103" s="11" t="s">
        <v>626</v>
      </c>
      <c r="S1103" s="11" t="s">
        <v>6765</v>
      </c>
      <c r="T1103" s="11" t="s">
        <v>6766</v>
      </c>
      <c r="U1103" s="12">
        <v>43570</v>
      </c>
      <c r="W1103" s="11" t="s">
        <v>6767</v>
      </c>
      <c r="X1103" s="11" t="s">
        <v>29</v>
      </c>
      <c r="Y1103" s="11" t="s">
        <v>29</v>
      </c>
      <c r="Z1103" s="13">
        <v>42736</v>
      </c>
      <c r="AB1103" s="11" t="s">
        <v>3528</v>
      </c>
      <c r="AC1103" s="11" t="s">
        <v>6627</v>
      </c>
      <c r="AD1103" s="11" t="s">
        <v>4843</v>
      </c>
      <c r="AE1103" s="11" t="s">
        <v>6471</v>
      </c>
      <c r="AF1103" s="11" t="s">
        <v>5715</v>
      </c>
      <c r="AG1103" s="11" t="s">
        <v>6978</v>
      </c>
      <c r="AH1103" s="11" t="s">
        <v>6975</v>
      </c>
      <c r="AI1103" s="11" t="s">
        <v>6976</v>
      </c>
      <c r="AJ1103" s="11" t="s">
        <v>7090</v>
      </c>
      <c r="AK1103" s="11" t="s">
        <v>7076</v>
      </c>
      <c r="AL1103" s="11" t="s">
        <v>7093</v>
      </c>
      <c r="AM1103" s="11" t="s">
        <v>29</v>
      </c>
      <c r="AN1103" s="11" t="s">
        <v>6991</v>
      </c>
      <c r="AO1103" s="11" t="s">
        <v>7317</v>
      </c>
      <c r="AP1103" s="11" t="s">
        <v>7323</v>
      </c>
      <c r="AQ1103" s="11" t="s">
        <v>7319</v>
      </c>
    </row>
    <row r="1104" spans="1:43" ht="30" x14ac:dyDescent="0.25">
      <c r="A1104" s="10">
        <v>285</v>
      </c>
      <c r="B1104" s="10">
        <v>1102</v>
      </c>
      <c r="C1104" s="11" t="s">
        <v>6626</v>
      </c>
      <c r="D1104" s="11" t="s">
        <v>4842</v>
      </c>
      <c r="E1104" s="11" t="s">
        <v>29</v>
      </c>
      <c r="F1104" s="11" t="s">
        <v>115</v>
      </c>
      <c r="G1104" s="11" t="s">
        <v>27</v>
      </c>
      <c r="H1104" s="11" t="s">
        <v>6604</v>
      </c>
      <c r="I1104" s="11" t="s">
        <v>116</v>
      </c>
      <c r="J1104" s="11" t="s">
        <v>3474</v>
      </c>
      <c r="K1104" s="11" t="s">
        <v>3659</v>
      </c>
      <c r="L1104" s="11" t="s">
        <v>892</v>
      </c>
      <c r="M1104" s="11" t="s">
        <v>32</v>
      </c>
      <c r="N1104" s="11" t="s">
        <v>7383</v>
      </c>
      <c r="O1104" s="11" t="s">
        <v>4812</v>
      </c>
      <c r="P1104" s="11" t="s">
        <v>3533</v>
      </c>
      <c r="Q1104" s="11" t="s">
        <v>34</v>
      </c>
      <c r="R1104" s="11" t="s">
        <v>3534</v>
      </c>
      <c r="S1104" s="11" t="s">
        <v>3535</v>
      </c>
      <c r="T1104" s="11" t="s">
        <v>29</v>
      </c>
      <c r="U1104" s="12">
        <v>42736</v>
      </c>
      <c r="W1104" s="11" t="s">
        <v>3536</v>
      </c>
      <c r="X1104" s="11" t="s">
        <v>29</v>
      </c>
      <c r="Y1104" s="11" t="s">
        <v>29</v>
      </c>
      <c r="Z1104" s="13">
        <v>42736</v>
      </c>
      <c r="AB1104" s="11" t="s">
        <v>3528</v>
      </c>
      <c r="AC1104" s="11" t="s">
        <v>6627</v>
      </c>
      <c r="AD1104" s="11" t="s">
        <v>4843</v>
      </c>
      <c r="AE1104" s="11" t="s">
        <v>6471</v>
      </c>
      <c r="AF1104" s="11" t="s">
        <v>5715</v>
      </c>
      <c r="AG1104" s="11" t="s">
        <v>6978</v>
      </c>
      <c r="AH1104" s="11" t="s">
        <v>6975</v>
      </c>
      <c r="AI1104" s="11" t="s">
        <v>6976</v>
      </c>
      <c r="AJ1104" s="11" t="s">
        <v>7090</v>
      </c>
      <c r="AK1104" s="11" t="s">
        <v>7076</v>
      </c>
      <c r="AL1104" s="11" t="s">
        <v>7093</v>
      </c>
      <c r="AM1104" s="11" t="s">
        <v>29</v>
      </c>
      <c r="AN1104" s="11" t="s">
        <v>6991</v>
      </c>
      <c r="AO1104" s="11" t="s">
        <v>7317</v>
      </c>
      <c r="AP1104" s="11" t="s">
        <v>7323</v>
      </c>
      <c r="AQ1104" s="11" t="s">
        <v>7319</v>
      </c>
    </row>
    <row r="1105" spans="1:43" ht="30" x14ac:dyDescent="0.25">
      <c r="A1105" s="10">
        <v>285</v>
      </c>
      <c r="B1105" s="10">
        <v>1103</v>
      </c>
      <c r="C1105" s="11" t="s">
        <v>6626</v>
      </c>
      <c r="D1105" s="11" t="s">
        <v>4842</v>
      </c>
      <c r="E1105" s="11" t="s">
        <v>29</v>
      </c>
      <c r="F1105" s="11" t="s">
        <v>115</v>
      </c>
      <c r="G1105" s="11" t="s">
        <v>27</v>
      </c>
      <c r="H1105" s="11" t="s">
        <v>6604</v>
      </c>
      <c r="I1105" s="11" t="s">
        <v>116</v>
      </c>
      <c r="J1105" s="11" t="s">
        <v>3474</v>
      </c>
      <c r="K1105" s="11" t="s">
        <v>3659</v>
      </c>
      <c r="L1105" s="11" t="s">
        <v>892</v>
      </c>
      <c r="M1105" s="11" t="s">
        <v>32</v>
      </c>
      <c r="N1105" s="11" t="s">
        <v>7383</v>
      </c>
      <c r="O1105" s="11" t="s">
        <v>4812</v>
      </c>
      <c r="P1105" s="11" t="s">
        <v>3550</v>
      </c>
      <c r="Q1105" s="11" t="s">
        <v>34</v>
      </c>
      <c r="R1105" s="11" t="s">
        <v>286</v>
      </c>
      <c r="S1105" s="11" t="s">
        <v>1222</v>
      </c>
      <c r="T1105" s="11" t="s">
        <v>29</v>
      </c>
      <c r="U1105" s="12">
        <v>42736</v>
      </c>
      <c r="W1105" s="11" t="s">
        <v>3551</v>
      </c>
      <c r="X1105" s="11" t="s">
        <v>29</v>
      </c>
      <c r="Y1105" s="11" t="s">
        <v>29</v>
      </c>
      <c r="Z1105" s="13">
        <v>42736</v>
      </c>
      <c r="AB1105" s="11" t="s">
        <v>3528</v>
      </c>
      <c r="AC1105" s="11" t="s">
        <v>6627</v>
      </c>
      <c r="AD1105" s="11" t="s">
        <v>4843</v>
      </c>
      <c r="AE1105" s="11" t="s">
        <v>6471</v>
      </c>
      <c r="AF1105" s="11" t="s">
        <v>5715</v>
      </c>
      <c r="AG1105" s="11" t="s">
        <v>6978</v>
      </c>
      <c r="AH1105" s="11" t="s">
        <v>6975</v>
      </c>
      <c r="AI1105" s="11" t="s">
        <v>6976</v>
      </c>
      <c r="AJ1105" s="11" t="s">
        <v>7090</v>
      </c>
      <c r="AK1105" s="11" t="s">
        <v>7076</v>
      </c>
      <c r="AL1105" s="11" t="s">
        <v>7093</v>
      </c>
      <c r="AM1105" s="11" t="s">
        <v>29</v>
      </c>
      <c r="AN1105" s="11" t="s">
        <v>6991</v>
      </c>
      <c r="AO1105" s="11" t="s">
        <v>7317</v>
      </c>
      <c r="AP1105" s="11" t="s">
        <v>7323</v>
      </c>
      <c r="AQ1105" s="11" t="s">
        <v>7319</v>
      </c>
    </row>
    <row r="1106" spans="1:43" ht="30" x14ac:dyDescent="0.25">
      <c r="A1106" s="10">
        <v>285</v>
      </c>
      <c r="B1106" s="10">
        <v>1104</v>
      </c>
      <c r="C1106" s="11" t="s">
        <v>6626</v>
      </c>
      <c r="D1106" s="11" t="s">
        <v>4842</v>
      </c>
      <c r="E1106" s="11" t="s">
        <v>29</v>
      </c>
      <c r="F1106" s="11" t="s">
        <v>115</v>
      </c>
      <c r="G1106" s="11" t="s">
        <v>27</v>
      </c>
      <c r="H1106" s="11" t="s">
        <v>6604</v>
      </c>
      <c r="I1106" s="11" t="s">
        <v>116</v>
      </c>
      <c r="J1106" s="11" t="s">
        <v>3474</v>
      </c>
      <c r="K1106" s="11" t="s">
        <v>3659</v>
      </c>
      <c r="L1106" s="11" t="s">
        <v>892</v>
      </c>
      <c r="M1106" s="11" t="s">
        <v>32</v>
      </c>
      <c r="N1106" s="11" t="s">
        <v>7383</v>
      </c>
      <c r="O1106" s="11" t="s">
        <v>4812</v>
      </c>
      <c r="P1106" s="11" t="s">
        <v>3547</v>
      </c>
      <c r="Q1106" s="11" t="s">
        <v>34</v>
      </c>
      <c r="R1106" s="11" t="s">
        <v>279</v>
      </c>
      <c r="S1106" s="11" t="s">
        <v>3548</v>
      </c>
      <c r="T1106" s="11" t="s">
        <v>29</v>
      </c>
      <c r="U1106" s="12">
        <v>42736</v>
      </c>
      <c r="W1106" s="11" t="s">
        <v>3549</v>
      </c>
      <c r="X1106" s="11" t="s">
        <v>29</v>
      </c>
      <c r="Y1106" s="11" t="s">
        <v>29</v>
      </c>
      <c r="Z1106" s="13">
        <v>42736</v>
      </c>
      <c r="AB1106" s="11" t="s">
        <v>3528</v>
      </c>
      <c r="AC1106" s="11" t="s">
        <v>6627</v>
      </c>
      <c r="AD1106" s="11" t="s">
        <v>4843</v>
      </c>
      <c r="AE1106" s="11" t="s">
        <v>6471</v>
      </c>
      <c r="AF1106" s="11" t="s">
        <v>5715</v>
      </c>
      <c r="AG1106" s="11" t="s">
        <v>6978</v>
      </c>
      <c r="AH1106" s="11" t="s">
        <v>6975</v>
      </c>
      <c r="AI1106" s="11" t="s">
        <v>6976</v>
      </c>
      <c r="AJ1106" s="11" t="s">
        <v>7090</v>
      </c>
      <c r="AK1106" s="11" t="s">
        <v>7076</v>
      </c>
      <c r="AL1106" s="11" t="s">
        <v>7093</v>
      </c>
      <c r="AM1106" s="11" t="s">
        <v>29</v>
      </c>
      <c r="AN1106" s="11" t="s">
        <v>6991</v>
      </c>
      <c r="AO1106" s="11" t="s">
        <v>7317</v>
      </c>
      <c r="AP1106" s="11" t="s">
        <v>7323</v>
      </c>
      <c r="AQ1106" s="11" t="s">
        <v>7319</v>
      </c>
    </row>
    <row r="1107" spans="1:43" ht="30" x14ac:dyDescent="0.25">
      <c r="A1107" s="10">
        <v>285</v>
      </c>
      <c r="B1107" s="10">
        <v>1111</v>
      </c>
      <c r="C1107" s="11" t="s">
        <v>6626</v>
      </c>
      <c r="D1107" s="11" t="s">
        <v>4842</v>
      </c>
      <c r="E1107" s="11" t="s">
        <v>29</v>
      </c>
      <c r="F1107" s="11" t="s">
        <v>115</v>
      </c>
      <c r="G1107" s="11" t="s">
        <v>27</v>
      </c>
      <c r="H1107" s="11" t="s">
        <v>6604</v>
      </c>
      <c r="I1107" s="11" t="s">
        <v>116</v>
      </c>
      <c r="J1107" s="11" t="s">
        <v>3474</v>
      </c>
      <c r="K1107" s="11" t="s">
        <v>3659</v>
      </c>
      <c r="L1107" s="11" t="s">
        <v>892</v>
      </c>
      <c r="M1107" s="11" t="s">
        <v>32</v>
      </c>
      <c r="N1107" s="11" t="s">
        <v>7383</v>
      </c>
      <c r="O1107" s="11" t="s">
        <v>4812</v>
      </c>
      <c r="P1107" s="11" t="s">
        <v>3525</v>
      </c>
      <c r="Q1107" s="11" t="s">
        <v>34</v>
      </c>
      <c r="R1107" s="11" t="s">
        <v>266</v>
      </c>
      <c r="S1107" s="11" t="s">
        <v>3526</v>
      </c>
      <c r="T1107" s="11" t="s">
        <v>29</v>
      </c>
      <c r="U1107" s="12">
        <v>42736</v>
      </c>
      <c r="W1107" s="11" t="s">
        <v>3527</v>
      </c>
      <c r="X1107" s="11" t="s">
        <v>29</v>
      </c>
      <c r="Y1107" s="11" t="s">
        <v>29</v>
      </c>
      <c r="Z1107" s="13">
        <v>42736</v>
      </c>
      <c r="AB1107" s="11" t="s">
        <v>3528</v>
      </c>
      <c r="AC1107" s="11" t="s">
        <v>6627</v>
      </c>
      <c r="AD1107" s="11" t="s">
        <v>4843</v>
      </c>
      <c r="AE1107" s="11" t="s">
        <v>6471</v>
      </c>
      <c r="AF1107" s="11" t="s">
        <v>5715</v>
      </c>
      <c r="AG1107" s="11" t="s">
        <v>6978</v>
      </c>
      <c r="AH1107" s="11" t="s">
        <v>6975</v>
      </c>
      <c r="AI1107" s="11" t="s">
        <v>6976</v>
      </c>
      <c r="AJ1107" s="11" t="s">
        <v>7090</v>
      </c>
      <c r="AK1107" s="11" t="s">
        <v>7076</v>
      </c>
      <c r="AL1107" s="11" t="s">
        <v>7093</v>
      </c>
      <c r="AM1107" s="11" t="s">
        <v>29</v>
      </c>
      <c r="AN1107" s="11" t="s">
        <v>6991</v>
      </c>
      <c r="AO1107" s="11" t="s">
        <v>7317</v>
      </c>
      <c r="AP1107" s="11" t="s">
        <v>7323</v>
      </c>
      <c r="AQ1107" s="11" t="s">
        <v>7319</v>
      </c>
    </row>
    <row r="1108" spans="1:43" ht="30" x14ac:dyDescent="0.25">
      <c r="A1108" s="10">
        <v>285</v>
      </c>
      <c r="B1108" s="10">
        <v>1112</v>
      </c>
      <c r="C1108" s="11" t="s">
        <v>6626</v>
      </c>
      <c r="D1108" s="11" t="s">
        <v>4842</v>
      </c>
      <c r="E1108" s="11" t="s">
        <v>29</v>
      </c>
      <c r="F1108" s="11" t="s">
        <v>115</v>
      </c>
      <c r="G1108" s="11" t="s">
        <v>27</v>
      </c>
      <c r="H1108" s="11" t="s">
        <v>6604</v>
      </c>
      <c r="I1108" s="11" t="s">
        <v>116</v>
      </c>
      <c r="J1108" s="11" t="s">
        <v>3474</v>
      </c>
      <c r="K1108" s="11" t="s">
        <v>3659</v>
      </c>
      <c r="L1108" s="11" t="s">
        <v>892</v>
      </c>
      <c r="M1108" s="11" t="s">
        <v>32</v>
      </c>
      <c r="N1108" s="11" t="s">
        <v>7383</v>
      </c>
      <c r="O1108" s="11" t="s">
        <v>4812</v>
      </c>
      <c r="P1108" s="11" t="s">
        <v>3522</v>
      </c>
      <c r="Q1108" s="11" t="s">
        <v>34</v>
      </c>
      <c r="R1108" s="11" t="s">
        <v>642</v>
      </c>
      <c r="S1108" s="11" t="s">
        <v>3523</v>
      </c>
      <c r="T1108" s="11" t="s">
        <v>29</v>
      </c>
      <c r="U1108" s="12">
        <v>42736</v>
      </c>
      <c r="W1108" s="11" t="s">
        <v>3524</v>
      </c>
      <c r="X1108" s="11" t="s">
        <v>29</v>
      </c>
      <c r="Y1108" s="11" t="s">
        <v>29</v>
      </c>
      <c r="Z1108" s="13">
        <v>42736</v>
      </c>
      <c r="AB1108" s="11" t="s">
        <v>3528</v>
      </c>
      <c r="AC1108" s="11" t="s">
        <v>6627</v>
      </c>
      <c r="AD1108" s="11" t="s">
        <v>4843</v>
      </c>
      <c r="AE1108" s="11" t="s">
        <v>6471</v>
      </c>
      <c r="AF1108" s="11" t="s">
        <v>5715</v>
      </c>
      <c r="AG1108" s="11" t="s">
        <v>6978</v>
      </c>
      <c r="AH1108" s="11" t="s">
        <v>6975</v>
      </c>
      <c r="AI1108" s="11" t="s">
        <v>6976</v>
      </c>
      <c r="AJ1108" s="11" t="s">
        <v>7090</v>
      </c>
      <c r="AK1108" s="11" t="s">
        <v>7076</v>
      </c>
      <c r="AL1108" s="11" t="s">
        <v>7093</v>
      </c>
      <c r="AM1108" s="11" t="s">
        <v>29</v>
      </c>
      <c r="AN1108" s="11" t="s">
        <v>6991</v>
      </c>
      <c r="AO1108" s="11" t="s">
        <v>7317</v>
      </c>
      <c r="AP1108" s="11" t="s">
        <v>7323</v>
      </c>
      <c r="AQ1108" s="11" t="s">
        <v>7319</v>
      </c>
    </row>
    <row r="1109" spans="1:43" ht="30" x14ac:dyDescent="0.25">
      <c r="A1109" s="10">
        <v>285</v>
      </c>
      <c r="B1109" s="10">
        <v>1105</v>
      </c>
      <c r="C1109" s="11" t="s">
        <v>6626</v>
      </c>
      <c r="D1109" s="11" t="s">
        <v>4842</v>
      </c>
      <c r="E1109" s="11" t="s">
        <v>29</v>
      </c>
      <c r="F1109" s="11" t="s">
        <v>115</v>
      </c>
      <c r="G1109" s="11" t="s">
        <v>27</v>
      </c>
      <c r="H1109" s="11" t="s">
        <v>6604</v>
      </c>
      <c r="I1109" s="11" t="s">
        <v>116</v>
      </c>
      <c r="J1109" s="11" t="s">
        <v>3474</v>
      </c>
      <c r="K1109" s="11" t="s">
        <v>3659</v>
      </c>
      <c r="L1109" s="11" t="s">
        <v>892</v>
      </c>
      <c r="M1109" s="11" t="s">
        <v>32</v>
      </c>
      <c r="N1109" s="11" t="s">
        <v>7383</v>
      </c>
      <c r="O1109" s="11" t="s">
        <v>4812</v>
      </c>
      <c r="P1109" s="11" t="s">
        <v>3543</v>
      </c>
      <c r="Q1109" s="11" t="s">
        <v>34</v>
      </c>
      <c r="R1109" s="11" t="s">
        <v>3544</v>
      </c>
      <c r="S1109" s="11" t="s">
        <v>3545</v>
      </c>
      <c r="T1109" s="11" t="s">
        <v>29</v>
      </c>
      <c r="U1109" s="12">
        <v>42736</v>
      </c>
      <c r="W1109" s="11" t="s">
        <v>3546</v>
      </c>
      <c r="X1109" s="11" t="s">
        <v>29</v>
      </c>
      <c r="Y1109" s="11" t="s">
        <v>29</v>
      </c>
      <c r="Z1109" s="13">
        <v>42736</v>
      </c>
      <c r="AB1109" s="11" t="s">
        <v>3528</v>
      </c>
      <c r="AC1109" s="11" t="s">
        <v>6627</v>
      </c>
      <c r="AD1109" s="11" t="s">
        <v>4843</v>
      </c>
      <c r="AE1109" s="11" t="s">
        <v>6471</v>
      </c>
      <c r="AF1109" s="11" t="s">
        <v>5715</v>
      </c>
      <c r="AG1109" s="11" t="s">
        <v>6978</v>
      </c>
      <c r="AH1109" s="11" t="s">
        <v>6975</v>
      </c>
      <c r="AI1109" s="11" t="s">
        <v>6976</v>
      </c>
      <c r="AJ1109" s="11" t="s">
        <v>7090</v>
      </c>
      <c r="AK1109" s="11" t="s">
        <v>7076</v>
      </c>
      <c r="AL1109" s="11" t="s">
        <v>7093</v>
      </c>
      <c r="AM1109" s="11" t="s">
        <v>29</v>
      </c>
      <c r="AN1109" s="11" t="s">
        <v>6991</v>
      </c>
      <c r="AO1109" s="11" t="s">
        <v>7317</v>
      </c>
      <c r="AP1109" s="11" t="s">
        <v>7323</v>
      </c>
      <c r="AQ1109" s="11" t="s">
        <v>7319</v>
      </c>
    </row>
    <row r="1110" spans="1:43" ht="30" x14ac:dyDescent="0.25">
      <c r="A1110" s="10">
        <v>285</v>
      </c>
      <c r="B1110" s="10">
        <v>1107</v>
      </c>
      <c r="C1110" s="11" t="s">
        <v>6626</v>
      </c>
      <c r="D1110" s="11" t="s">
        <v>4842</v>
      </c>
      <c r="E1110" s="11" t="s">
        <v>29</v>
      </c>
      <c r="F1110" s="11" t="s">
        <v>115</v>
      </c>
      <c r="G1110" s="11" t="s">
        <v>27</v>
      </c>
      <c r="H1110" s="11" t="s">
        <v>6604</v>
      </c>
      <c r="I1110" s="11" t="s">
        <v>116</v>
      </c>
      <c r="J1110" s="11" t="s">
        <v>3474</v>
      </c>
      <c r="K1110" s="11" t="s">
        <v>3659</v>
      </c>
      <c r="L1110" s="11" t="s">
        <v>892</v>
      </c>
      <c r="M1110" s="11" t="s">
        <v>32</v>
      </c>
      <c r="N1110" s="11" t="s">
        <v>7383</v>
      </c>
      <c r="O1110" s="11" t="s">
        <v>4812</v>
      </c>
      <c r="P1110" s="11" t="s">
        <v>3552</v>
      </c>
      <c r="Q1110" s="11" t="s">
        <v>83</v>
      </c>
      <c r="R1110" s="11" t="s">
        <v>1065</v>
      </c>
      <c r="S1110" s="11" t="s">
        <v>3553</v>
      </c>
      <c r="T1110" s="11" t="s">
        <v>29</v>
      </c>
      <c r="U1110">
        <v>42736</v>
      </c>
      <c r="W1110" s="11" t="s">
        <v>3554</v>
      </c>
      <c r="X1110" s="11" t="s">
        <v>29</v>
      </c>
      <c r="Y1110" s="11" t="s">
        <v>29</v>
      </c>
      <c r="Z1110" s="13">
        <v>42736</v>
      </c>
      <c r="AB1110" s="11" t="s">
        <v>3528</v>
      </c>
      <c r="AC1110" s="11" t="s">
        <v>6627</v>
      </c>
      <c r="AD1110" s="11" t="s">
        <v>4843</v>
      </c>
      <c r="AE1110" s="11" t="s">
        <v>6471</v>
      </c>
      <c r="AF1110" s="11" t="s">
        <v>5715</v>
      </c>
      <c r="AG1110" s="11" t="s">
        <v>6978</v>
      </c>
      <c r="AH1110" s="11" t="s">
        <v>6975</v>
      </c>
      <c r="AI1110" s="11" t="s">
        <v>6976</v>
      </c>
      <c r="AJ1110" s="11" t="s">
        <v>7090</v>
      </c>
      <c r="AK1110" s="11" t="s">
        <v>7076</v>
      </c>
      <c r="AL1110" s="11" t="s">
        <v>7093</v>
      </c>
      <c r="AM1110" s="11" t="s">
        <v>29</v>
      </c>
      <c r="AN1110" s="11" t="s">
        <v>6991</v>
      </c>
      <c r="AO1110" s="11" t="s">
        <v>7317</v>
      </c>
      <c r="AP1110" s="11" t="s">
        <v>7323</v>
      </c>
      <c r="AQ1110" s="11" t="s">
        <v>7319</v>
      </c>
    </row>
    <row r="1111" spans="1:43" ht="30" x14ac:dyDescent="0.25">
      <c r="A1111" s="10">
        <v>285</v>
      </c>
      <c r="B1111" s="10">
        <v>1108</v>
      </c>
      <c r="C1111" s="11" t="s">
        <v>6626</v>
      </c>
      <c r="D1111" s="11" t="s">
        <v>4842</v>
      </c>
      <c r="E1111" s="11" t="s">
        <v>29</v>
      </c>
      <c r="F1111" s="11" t="s">
        <v>115</v>
      </c>
      <c r="G1111" s="11" t="s">
        <v>27</v>
      </c>
      <c r="H1111" s="11" t="s">
        <v>6604</v>
      </c>
      <c r="I1111" s="11" t="s">
        <v>116</v>
      </c>
      <c r="J1111" s="11" t="s">
        <v>3474</v>
      </c>
      <c r="K1111" s="11" t="s">
        <v>3659</v>
      </c>
      <c r="L1111" s="11" t="s">
        <v>892</v>
      </c>
      <c r="M1111" s="11" t="s">
        <v>32</v>
      </c>
      <c r="N1111" s="11" t="s">
        <v>7383</v>
      </c>
      <c r="O1111" s="11" t="s">
        <v>4812</v>
      </c>
      <c r="P1111" s="11" t="s">
        <v>3529</v>
      </c>
      <c r="Q1111" s="11" t="s">
        <v>5561</v>
      </c>
      <c r="R1111" s="11" t="s">
        <v>3530</v>
      </c>
      <c r="S1111" s="11" t="s">
        <v>3531</v>
      </c>
      <c r="T1111" s="11" t="s">
        <v>29</v>
      </c>
      <c r="U1111">
        <v>42736</v>
      </c>
      <c r="W1111" s="11" t="s">
        <v>3532</v>
      </c>
      <c r="X1111" s="11" t="s">
        <v>29</v>
      </c>
      <c r="Y1111" s="11" t="s">
        <v>29</v>
      </c>
      <c r="Z1111" s="13">
        <v>42736</v>
      </c>
      <c r="AB1111" s="11" t="s">
        <v>3528</v>
      </c>
      <c r="AC1111" s="11" t="s">
        <v>6627</v>
      </c>
      <c r="AD1111" s="11" t="s">
        <v>4843</v>
      </c>
      <c r="AE1111" s="11" t="s">
        <v>6471</v>
      </c>
      <c r="AF1111" s="11" t="s">
        <v>5715</v>
      </c>
      <c r="AG1111" s="11" t="s">
        <v>6978</v>
      </c>
      <c r="AH1111" s="11" t="s">
        <v>6975</v>
      </c>
      <c r="AI1111" s="11" t="s">
        <v>6976</v>
      </c>
      <c r="AJ1111" s="11" t="s">
        <v>7090</v>
      </c>
      <c r="AK1111" s="11" t="s">
        <v>7076</v>
      </c>
      <c r="AL1111" s="11" t="s">
        <v>7093</v>
      </c>
      <c r="AM1111" s="11" t="s">
        <v>29</v>
      </c>
      <c r="AN1111" s="11" t="s">
        <v>6991</v>
      </c>
      <c r="AO1111" s="11" t="s">
        <v>7317</v>
      </c>
      <c r="AP1111" s="11" t="s">
        <v>7323</v>
      </c>
      <c r="AQ1111" s="11" t="s">
        <v>7319</v>
      </c>
    </row>
    <row r="1112" spans="1:43" ht="30" x14ac:dyDescent="0.25">
      <c r="A1112" s="10">
        <v>285</v>
      </c>
      <c r="B1112" s="10">
        <v>1109</v>
      </c>
      <c r="C1112" s="11" t="s">
        <v>6626</v>
      </c>
      <c r="D1112" s="11" t="s">
        <v>4842</v>
      </c>
      <c r="E1112" s="11" t="s">
        <v>29</v>
      </c>
      <c r="F1112" s="11" t="s">
        <v>115</v>
      </c>
      <c r="G1112" s="11" t="s">
        <v>27</v>
      </c>
      <c r="H1112" s="11" t="s">
        <v>6604</v>
      </c>
      <c r="I1112" s="11" t="s">
        <v>116</v>
      </c>
      <c r="J1112" s="11" t="s">
        <v>3474</v>
      </c>
      <c r="K1112" s="11" t="s">
        <v>3659</v>
      </c>
      <c r="L1112" s="11" t="s">
        <v>892</v>
      </c>
      <c r="M1112" s="11" t="s">
        <v>32</v>
      </c>
      <c r="N1112" s="11" t="s">
        <v>7383</v>
      </c>
      <c r="O1112" s="11" t="s">
        <v>4812</v>
      </c>
      <c r="P1112" s="11" t="s">
        <v>3539</v>
      </c>
      <c r="Q1112" s="11" t="s">
        <v>83</v>
      </c>
      <c r="R1112" s="11" t="s">
        <v>3540</v>
      </c>
      <c r="S1112" s="11" t="s">
        <v>3541</v>
      </c>
      <c r="T1112" s="11" t="s">
        <v>29</v>
      </c>
      <c r="U1112" s="12">
        <v>42736</v>
      </c>
      <c r="W1112" s="11" t="s">
        <v>3542</v>
      </c>
      <c r="X1112" s="11" t="s">
        <v>29</v>
      </c>
      <c r="Y1112" s="11" t="s">
        <v>29</v>
      </c>
      <c r="Z1112" s="13">
        <v>42736</v>
      </c>
      <c r="AB1112" s="11" t="s">
        <v>3528</v>
      </c>
      <c r="AC1112" s="11" t="s">
        <v>6627</v>
      </c>
      <c r="AD1112" s="11" t="s">
        <v>4843</v>
      </c>
      <c r="AE1112" s="11" t="s">
        <v>6471</v>
      </c>
      <c r="AF1112" s="11" t="s">
        <v>5715</v>
      </c>
      <c r="AG1112" s="11" t="s">
        <v>6978</v>
      </c>
      <c r="AH1112" s="11" t="s">
        <v>6975</v>
      </c>
      <c r="AI1112" s="11" t="s">
        <v>6976</v>
      </c>
      <c r="AJ1112" s="11" t="s">
        <v>7090</v>
      </c>
      <c r="AK1112" s="11" t="s">
        <v>7076</v>
      </c>
      <c r="AL1112" s="11" t="s">
        <v>7093</v>
      </c>
      <c r="AM1112" s="11" t="s">
        <v>29</v>
      </c>
      <c r="AN1112" s="11" t="s">
        <v>6991</v>
      </c>
      <c r="AO1112" s="11" t="s">
        <v>7317</v>
      </c>
      <c r="AP1112" s="11" t="s">
        <v>7323</v>
      </c>
      <c r="AQ1112" s="11" t="s">
        <v>7319</v>
      </c>
    </row>
    <row r="1113" spans="1:43" ht="30" x14ac:dyDescent="0.25">
      <c r="A1113" s="10">
        <v>285</v>
      </c>
      <c r="B1113" s="10">
        <v>1110</v>
      </c>
      <c r="C1113" s="11" t="s">
        <v>6626</v>
      </c>
      <c r="D1113" s="11" t="s">
        <v>4842</v>
      </c>
      <c r="E1113" s="11" t="s">
        <v>29</v>
      </c>
      <c r="F1113" s="11" t="s">
        <v>115</v>
      </c>
      <c r="G1113" s="11" t="s">
        <v>27</v>
      </c>
      <c r="H1113" s="11" t="s">
        <v>6604</v>
      </c>
      <c r="I1113" s="11" t="s">
        <v>116</v>
      </c>
      <c r="J1113" s="11" t="s">
        <v>3474</v>
      </c>
      <c r="K1113" s="11" t="s">
        <v>3659</v>
      </c>
      <c r="L1113" s="11" t="s">
        <v>892</v>
      </c>
      <c r="M1113" s="11" t="s">
        <v>32</v>
      </c>
      <c r="N1113" s="11" t="s">
        <v>7383</v>
      </c>
      <c r="O1113" s="11" t="s">
        <v>4812</v>
      </c>
      <c r="P1113" s="11" t="s">
        <v>3537</v>
      </c>
      <c r="Q1113" s="11" t="s">
        <v>5561</v>
      </c>
      <c r="R1113" s="11" t="s">
        <v>3538</v>
      </c>
      <c r="S1113" s="11" t="s">
        <v>1807</v>
      </c>
      <c r="T1113" s="11" t="s">
        <v>29</v>
      </c>
      <c r="U1113" s="12">
        <v>42736</v>
      </c>
      <c r="W1113" s="11" t="s">
        <v>3829</v>
      </c>
      <c r="X1113" s="11" t="s">
        <v>29</v>
      </c>
      <c r="Y1113" s="11" t="s">
        <v>29</v>
      </c>
      <c r="Z1113" s="13">
        <v>42736</v>
      </c>
      <c r="AB1113" s="11" t="s">
        <v>3528</v>
      </c>
      <c r="AC1113" s="11" t="s">
        <v>6627</v>
      </c>
      <c r="AD1113" s="11" t="s">
        <v>4843</v>
      </c>
      <c r="AE1113" s="11" t="s">
        <v>6471</v>
      </c>
      <c r="AF1113" s="11" t="s">
        <v>5715</v>
      </c>
      <c r="AG1113" s="11" t="s">
        <v>6978</v>
      </c>
      <c r="AH1113" s="11" t="s">
        <v>6975</v>
      </c>
      <c r="AI1113" s="11" t="s">
        <v>6976</v>
      </c>
      <c r="AJ1113" s="11" t="s">
        <v>7090</v>
      </c>
      <c r="AK1113" s="11" t="s">
        <v>7076</v>
      </c>
      <c r="AL1113" s="11" t="s">
        <v>7093</v>
      </c>
      <c r="AM1113" s="11" t="s">
        <v>29</v>
      </c>
      <c r="AN1113" s="11" t="s">
        <v>6991</v>
      </c>
      <c r="AO1113" s="11" t="s">
        <v>7317</v>
      </c>
      <c r="AP1113" s="11" t="s">
        <v>7323</v>
      </c>
      <c r="AQ1113" s="11" t="s">
        <v>7319</v>
      </c>
    </row>
    <row r="1114" spans="1:43" ht="30" x14ac:dyDescent="0.25">
      <c r="A1114" s="10">
        <v>285</v>
      </c>
      <c r="B1114" s="10">
        <v>1791</v>
      </c>
      <c r="C1114" s="11" t="s">
        <v>6626</v>
      </c>
      <c r="D1114" s="11" t="s">
        <v>4842</v>
      </c>
      <c r="E1114" s="11" t="s">
        <v>29</v>
      </c>
      <c r="F1114" s="11" t="s">
        <v>115</v>
      </c>
      <c r="G1114" s="11" t="s">
        <v>27</v>
      </c>
      <c r="H1114" s="11" t="s">
        <v>6604</v>
      </c>
      <c r="I1114" s="11" t="s">
        <v>116</v>
      </c>
      <c r="J1114" s="11" t="s">
        <v>3474</v>
      </c>
      <c r="K1114" s="11" t="s">
        <v>3659</v>
      </c>
      <c r="L1114" s="11" t="s">
        <v>892</v>
      </c>
      <c r="M1114" s="11" t="s">
        <v>32</v>
      </c>
      <c r="N1114" s="11" t="s">
        <v>7383</v>
      </c>
      <c r="O1114" s="11" t="s">
        <v>4812</v>
      </c>
      <c r="P1114" s="11" t="s">
        <v>3826</v>
      </c>
      <c r="Q1114" s="11" t="s">
        <v>5561</v>
      </c>
      <c r="R1114" s="11" t="s">
        <v>2104</v>
      </c>
      <c r="S1114" s="11" t="s">
        <v>3827</v>
      </c>
      <c r="T1114" s="11" t="s">
        <v>29</v>
      </c>
      <c r="U1114" s="12">
        <v>42842</v>
      </c>
      <c r="W1114" s="11" t="s">
        <v>3828</v>
      </c>
      <c r="X1114" s="11" t="s">
        <v>29</v>
      </c>
      <c r="Y1114" s="11" t="s">
        <v>29</v>
      </c>
      <c r="Z1114" s="13">
        <v>42736</v>
      </c>
      <c r="AB1114" s="11" t="s">
        <v>3528</v>
      </c>
      <c r="AC1114" s="11" t="s">
        <v>6627</v>
      </c>
      <c r="AD1114" s="11" t="s">
        <v>4843</v>
      </c>
      <c r="AE1114" s="11" t="s">
        <v>6471</v>
      </c>
      <c r="AF1114" s="11" t="s">
        <v>5715</v>
      </c>
      <c r="AG1114" s="11" t="s">
        <v>6978</v>
      </c>
      <c r="AH1114" s="11" t="s">
        <v>6975</v>
      </c>
      <c r="AI1114" s="11" t="s">
        <v>6976</v>
      </c>
      <c r="AJ1114" s="11" t="s">
        <v>7090</v>
      </c>
      <c r="AK1114" s="11" t="s">
        <v>7076</v>
      </c>
      <c r="AL1114" s="11" t="s">
        <v>7093</v>
      </c>
      <c r="AM1114" s="11" t="s">
        <v>29</v>
      </c>
      <c r="AN1114" s="11" t="s">
        <v>6991</v>
      </c>
      <c r="AO1114" s="11" t="s">
        <v>7317</v>
      </c>
      <c r="AP1114" s="11" t="s">
        <v>7323</v>
      </c>
      <c r="AQ1114" s="11" t="s">
        <v>7319</v>
      </c>
    </row>
    <row r="1115" spans="1:43" ht="30" x14ac:dyDescent="0.25">
      <c r="A1115" s="10">
        <v>286</v>
      </c>
      <c r="B1115" s="10">
        <v>1104</v>
      </c>
      <c r="C1115" s="11" t="s">
        <v>6623</v>
      </c>
      <c r="D1115" s="11" t="s">
        <v>4841</v>
      </c>
      <c r="E1115" s="11" t="s">
        <v>29</v>
      </c>
      <c r="F1115" s="11" t="s">
        <v>3556</v>
      </c>
      <c r="G1115" s="11" t="s">
        <v>27</v>
      </c>
      <c r="H1115" s="11" t="s">
        <v>6624</v>
      </c>
      <c r="I1115" s="11" t="s">
        <v>1160</v>
      </c>
      <c r="J1115" s="11" t="s">
        <v>3474</v>
      </c>
      <c r="K1115" s="11" t="s">
        <v>3830</v>
      </c>
      <c r="L1115" s="11" t="s">
        <v>892</v>
      </c>
      <c r="M1115" s="11" t="s">
        <v>32</v>
      </c>
      <c r="N1115" s="11" t="s">
        <v>7383</v>
      </c>
      <c r="O1115" s="11" t="s">
        <v>7384</v>
      </c>
      <c r="P1115" s="11" t="s">
        <v>3547</v>
      </c>
      <c r="Q1115" s="11" t="s">
        <v>34</v>
      </c>
      <c r="R1115" s="11" t="s">
        <v>279</v>
      </c>
      <c r="S1115" s="11" t="s">
        <v>3548</v>
      </c>
      <c r="T1115" s="11" t="s">
        <v>29</v>
      </c>
      <c r="U1115" s="12">
        <v>42736</v>
      </c>
      <c r="W1115" s="11" t="s">
        <v>3549</v>
      </c>
      <c r="X1115" s="11" t="s">
        <v>29</v>
      </c>
      <c r="Y1115" s="11" t="s">
        <v>29</v>
      </c>
      <c r="Z1115" s="13">
        <v>42736</v>
      </c>
      <c r="AB1115" s="11" t="s">
        <v>3555</v>
      </c>
      <c r="AC1115" s="11" t="s">
        <v>3557</v>
      </c>
      <c r="AD1115" s="11" t="s">
        <v>29</v>
      </c>
      <c r="AE1115" s="11" t="s">
        <v>6471</v>
      </c>
      <c r="AF1115" s="11" t="s">
        <v>5716</v>
      </c>
      <c r="AG1115" s="11" t="s">
        <v>6978</v>
      </c>
      <c r="AH1115" s="11" t="s">
        <v>6975</v>
      </c>
      <c r="AI1115" s="11" t="s">
        <v>6976</v>
      </c>
      <c r="AJ1115" s="11" t="s">
        <v>7090</v>
      </c>
      <c r="AK1115" s="11" t="s">
        <v>7076</v>
      </c>
      <c r="AL1115" s="11" t="s">
        <v>7092</v>
      </c>
      <c r="AM1115" s="11" t="s">
        <v>29</v>
      </c>
      <c r="AN1115" s="11" t="s">
        <v>6991</v>
      </c>
      <c r="AO1115" s="11" t="s">
        <v>7317</v>
      </c>
      <c r="AP1115" s="11" t="s">
        <v>7323</v>
      </c>
      <c r="AQ1115" s="11" t="s">
        <v>7319</v>
      </c>
    </row>
    <row r="1116" spans="1:43" ht="30" x14ac:dyDescent="0.25">
      <c r="A1116" s="10">
        <v>286</v>
      </c>
      <c r="B1116" s="10">
        <v>1103</v>
      </c>
      <c r="C1116" s="11" t="s">
        <v>6623</v>
      </c>
      <c r="D1116" s="11" t="s">
        <v>4841</v>
      </c>
      <c r="E1116" s="11" t="s">
        <v>29</v>
      </c>
      <c r="F1116" s="11" t="s">
        <v>3556</v>
      </c>
      <c r="G1116" s="11" t="s">
        <v>27</v>
      </c>
      <c r="H1116" s="11" t="s">
        <v>6624</v>
      </c>
      <c r="I1116" s="11" t="s">
        <v>1160</v>
      </c>
      <c r="J1116" s="11" t="s">
        <v>3474</v>
      </c>
      <c r="K1116" s="11" t="s">
        <v>3830</v>
      </c>
      <c r="L1116" s="11" t="s">
        <v>892</v>
      </c>
      <c r="M1116" s="11" t="s">
        <v>32</v>
      </c>
      <c r="N1116" s="11" t="s">
        <v>7383</v>
      </c>
      <c r="O1116" s="11" t="s">
        <v>7384</v>
      </c>
      <c r="P1116" s="11" t="s">
        <v>3550</v>
      </c>
      <c r="Q1116" s="11" t="s">
        <v>34</v>
      </c>
      <c r="R1116" s="11" t="s">
        <v>286</v>
      </c>
      <c r="S1116" s="11" t="s">
        <v>1222</v>
      </c>
      <c r="T1116" s="11" t="s">
        <v>29</v>
      </c>
      <c r="U1116" s="12">
        <v>42736</v>
      </c>
      <c r="W1116" s="11" t="s">
        <v>3551</v>
      </c>
      <c r="X1116" s="11" t="s">
        <v>29</v>
      </c>
      <c r="Y1116" s="11" t="s">
        <v>29</v>
      </c>
      <c r="Z1116" s="13">
        <v>42736</v>
      </c>
      <c r="AB1116" s="11" t="s">
        <v>3555</v>
      </c>
      <c r="AC1116" s="11" t="s">
        <v>3557</v>
      </c>
      <c r="AD1116" s="11" t="s">
        <v>29</v>
      </c>
      <c r="AE1116" s="11" t="s">
        <v>6471</v>
      </c>
      <c r="AF1116" s="11" t="s">
        <v>5716</v>
      </c>
      <c r="AG1116" s="11" t="s">
        <v>6978</v>
      </c>
      <c r="AH1116" s="11" t="s">
        <v>6975</v>
      </c>
      <c r="AI1116" s="11" t="s">
        <v>6976</v>
      </c>
      <c r="AJ1116" s="11" t="s">
        <v>7090</v>
      </c>
      <c r="AK1116" s="11" t="s">
        <v>7076</v>
      </c>
      <c r="AL1116" s="11" t="s">
        <v>7092</v>
      </c>
      <c r="AM1116" s="11" t="s">
        <v>29</v>
      </c>
      <c r="AN1116" s="11" t="s">
        <v>6991</v>
      </c>
      <c r="AO1116" s="11" t="s">
        <v>7317</v>
      </c>
      <c r="AP1116" s="11" t="s">
        <v>7323</v>
      </c>
      <c r="AQ1116" s="11" t="s">
        <v>7319</v>
      </c>
    </row>
    <row r="1117" spans="1:43" ht="30" x14ac:dyDescent="0.25">
      <c r="A1117" s="10">
        <v>286</v>
      </c>
      <c r="B1117" s="10">
        <v>1105</v>
      </c>
      <c r="C1117" s="11" t="s">
        <v>6623</v>
      </c>
      <c r="D1117" s="11" t="s">
        <v>4841</v>
      </c>
      <c r="E1117" s="11" t="s">
        <v>29</v>
      </c>
      <c r="F1117" s="11" t="s">
        <v>3556</v>
      </c>
      <c r="G1117" s="11" t="s">
        <v>27</v>
      </c>
      <c r="H1117" s="11" t="s">
        <v>6624</v>
      </c>
      <c r="I1117" s="11" t="s">
        <v>1160</v>
      </c>
      <c r="J1117" s="11" t="s">
        <v>3474</v>
      </c>
      <c r="K1117" s="11" t="s">
        <v>3830</v>
      </c>
      <c r="L1117" s="11" t="s">
        <v>892</v>
      </c>
      <c r="M1117" s="11" t="s">
        <v>32</v>
      </c>
      <c r="N1117" s="11" t="s">
        <v>7383</v>
      </c>
      <c r="O1117" s="11" t="s">
        <v>7384</v>
      </c>
      <c r="P1117" s="11" t="s">
        <v>3543</v>
      </c>
      <c r="Q1117" s="11" t="s">
        <v>34</v>
      </c>
      <c r="R1117" s="11" t="s">
        <v>3544</v>
      </c>
      <c r="S1117" s="11" t="s">
        <v>3545</v>
      </c>
      <c r="T1117" s="11" t="s">
        <v>29</v>
      </c>
      <c r="U1117" s="12">
        <v>42736</v>
      </c>
      <c r="W1117" s="11" t="s">
        <v>3546</v>
      </c>
      <c r="X1117" s="11" t="s">
        <v>29</v>
      </c>
      <c r="Y1117" s="11" t="s">
        <v>29</v>
      </c>
      <c r="Z1117" s="13">
        <v>42736</v>
      </c>
      <c r="AB1117" s="11" t="s">
        <v>3555</v>
      </c>
      <c r="AC1117" s="11" t="s">
        <v>3557</v>
      </c>
      <c r="AD1117" s="11" t="s">
        <v>29</v>
      </c>
      <c r="AE1117" s="11" t="s">
        <v>6471</v>
      </c>
      <c r="AF1117" s="11" t="s">
        <v>5716</v>
      </c>
      <c r="AG1117" s="11" t="s">
        <v>6978</v>
      </c>
      <c r="AH1117" s="11" t="s">
        <v>6975</v>
      </c>
      <c r="AI1117" s="11" t="s">
        <v>6976</v>
      </c>
      <c r="AJ1117" s="11" t="s">
        <v>7090</v>
      </c>
      <c r="AK1117" s="11" t="s">
        <v>7076</v>
      </c>
      <c r="AL1117" s="11" t="s">
        <v>7092</v>
      </c>
      <c r="AM1117" s="11" t="s">
        <v>29</v>
      </c>
      <c r="AN1117" s="11" t="s">
        <v>6991</v>
      </c>
      <c r="AO1117" s="11" t="s">
        <v>7317</v>
      </c>
      <c r="AP1117" s="11" t="s">
        <v>7323</v>
      </c>
      <c r="AQ1117" s="11" t="s">
        <v>7319</v>
      </c>
    </row>
    <row r="1118" spans="1:43" ht="30" x14ac:dyDescent="0.25">
      <c r="A1118" s="10">
        <v>286</v>
      </c>
      <c r="B1118" s="10">
        <v>1102</v>
      </c>
      <c r="C1118" s="11" t="s">
        <v>6623</v>
      </c>
      <c r="D1118" s="11" t="s">
        <v>4841</v>
      </c>
      <c r="E1118" s="11" t="s">
        <v>29</v>
      </c>
      <c r="F1118" s="11" t="s">
        <v>3556</v>
      </c>
      <c r="G1118" s="11" t="s">
        <v>27</v>
      </c>
      <c r="H1118" s="11" t="s">
        <v>6624</v>
      </c>
      <c r="I1118" s="11" t="s">
        <v>1160</v>
      </c>
      <c r="J1118" s="11" t="s">
        <v>3474</v>
      </c>
      <c r="K1118" s="11" t="s">
        <v>3830</v>
      </c>
      <c r="L1118" s="11" t="s">
        <v>892</v>
      </c>
      <c r="M1118" s="11" t="s">
        <v>32</v>
      </c>
      <c r="N1118" s="11" t="s">
        <v>7383</v>
      </c>
      <c r="O1118" s="11" t="s">
        <v>7384</v>
      </c>
      <c r="P1118" s="11" t="s">
        <v>3533</v>
      </c>
      <c r="Q1118" s="11" t="s">
        <v>34</v>
      </c>
      <c r="R1118" s="11" t="s">
        <v>3534</v>
      </c>
      <c r="S1118" s="11" t="s">
        <v>3535</v>
      </c>
      <c r="T1118" s="11" t="s">
        <v>29</v>
      </c>
      <c r="U1118" s="12">
        <v>42736</v>
      </c>
      <c r="W1118" s="11" t="s">
        <v>3536</v>
      </c>
      <c r="X1118" s="11" t="s">
        <v>29</v>
      </c>
      <c r="Y1118" s="11" t="s">
        <v>29</v>
      </c>
      <c r="Z1118" s="13">
        <v>42736</v>
      </c>
      <c r="AB1118" s="11" t="s">
        <v>3555</v>
      </c>
      <c r="AC1118" s="11" t="s">
        <v>3557</v>
      </c>
      <c r="AD1118" s="11" t="s">
        <v>29</v>
      </c>
      <c r="AE1118" s="11" t="s">
        <v>6471</v>
      </c>
      <c r="AF1118" s="11" t="s">
        <v>5716</v>
      </c>
      <c r="AG1118" s="11" t="s">
        <v>6978</v>
      </c>
      <c r="AH1118" s="11" t="s">
        <v>6975</v>
      </c>
      <c r="AI1118" s="11" t="s">
        <v>6976</v>
      </c>
      <c r="AJ1118" s="11" t="s">
        <v>7090</v>
      </c>
      <c r="AK1118" s="11" t="s">
        <v>7076</v>
      </c>
      <c r="AL1118" s="11" t="s">
        <v>7092</v>
      </c>
      <c r="AM1118" s="11" t="s">
        <v>29</v>
      </c>
      <c r="AN1118" s="11" t="s">
        <v>6991</v>
      </c>
      <c r="AO1118" s="11" t="s">
        <v>7317</v>
      </c>
      <c r="AP1118" s="11" t="s">
        <v>7323</v>
      </c>
      <c r="AQ1118" s="11" t="s">
        <v>7319</v>
      </c>
    </row>
    <row r="1119" spans="1:43" ht="30" x14ac:dyDescent="0.25">
      <c r="A1119" s="10">
        <v>286</v>
      </c>
      <c r="B1119" s="10">
        <v>1108</v>
      </c>
      <c r="C1119" s="11" t="s">
        <v>6623</v>
      </c>
      <c r="D1119" s="11" t="s">
        <v>4841</v>
      </c>
      <c r="E1119" s="11" t="s">
        <v>29</v>
      </c>
      <c r="F1119" s="11" t="s">
        <v>3556</v>
      </c>
      <c r="G1119" s="11" t="s">
        <v>27</v>
      </c>
      <c r="H1119" s="11" t="s">
        <v>6624</v>
      </c>
      <c r="I1119" s="11" t="s">
        <v>1160</v>
      </c>
      <c r="J1119" s="11" t="s">
        <v>3474</v>
      </c>
      <c r="K1119" s="11" t="s">
        <v>3830</v>
      </c>
      <c r="L1119" s="11" t="s">
        <v>892</v>
      </c>
      <c r="M1119" s="11" t="s">
        <v>32</v>
      </c>
      <c r="N1119" s="11" t="s">
        <v>7383</v>
      </c>
      <c r="O1119" s="11" t="s">
        <v>7384</v>
      </c>
      <c r="P1119" s="11" t="s">
        <v>3529</v>
      </c>
      <c r="Q1119" s="11" t="s">
        <v>5561</v>
      </c>
      <c r="R1119" s="11" t="s">
        <v>3530</v>
      </c>
      <c r="S1119" s="11" t="s">
        <v>3531</v>
      </c>
      <c r="T1119" s="11" t="s">
        <v>29</v>
      </c>
      <c r="U1119" s="12">
        <v>42736</v>
      </c>
      <c r="W1119" s="11" t="s">
        <v>3532</v>
      </c>
      <c r="X1119" s="11" t="s">
        <v>29</v>
      </c>
      <c r="Y1119" s="11" t="s">
        <v>29</v>
      </c>
      <c r="Z1119" s="13">
        <v>42736</v>
      </c>
      <c r="AB1119" s="11" t="s">
        <v>3555</v>
      </c>
      <c r="AC1119" s="11" t="s">
        <v>3557</v>
      </c>
      <c r="AD1119" s="11" t="s">
        <v>29</v>
      </c>
      <c r="AE1119" s="11" t="s">
        <v>6471</v>
      </c>
      <c r="AF1119" s="11" t="s">
        <v>5716</v>
      </c>
      <c r="AG1119" s="11" t="s">
        <v>6978</v>
      </c>
      <c r="AH1119" s="11" t="s">
        <v>6975</v>
      </c>
      <c r="AI1119" s="11" t="s">
        <v>6976</v>
      </c>
      <c r="AJ1119" s="11" t="s">
        <v>7090</v>
      </c>
      <c r="AK1119" s="11" t="s">
        <v>7076</v>
      </c>
      <c r="AL1119" s="11" t="s">
        <v>7092</v>
      </c>
      <c r="AM1119" s="11" t="s">
        <v>29</v>
      </c>
      <c r="AN1119" s="11" t="s">
        <v>6991</v>
      </c>
      <c r="AO1119" s="11" t="s">
        <v>7317</v>
      </c>
      <c r="AP1119" s="11" t="s">
        <v>7323</v>
      </c>
      <c r="AQ1119" s="11" t="s">
        <v>7319</v>
      </c>
    </row>
    <row r="1120" spans="1:43" ht="30" x14ac:dyDescent="0.25">
      <c r="A1120" s="10">
        <v>286</v>
      </c>
      <c r="B1120" s="10">
        <v>1110</v>
      </c>
      <c r="C1120" s="11" t="s">
        <v>6623</v>
      </c>
      <c r="D1120" s="11" t="s">
        <v>4841</v>
      </c>
      <c r="E1120" s="11" t="s">
        <v>29</v>
      </c>
      <c r="F1120" s="11" t="s">
        <v>3556</v>
      </c>
      <c r="G1120" s="11" t="s">
        <v>27</v>
      </c>
      <c r="H1120" s="11" t="s">
        <v>6624</v>
      </c>
      <c r="I1120" s="11" t="s">
        <v>1160</v>
      </c>
      <c r="J1120" s="11" t="s">
        <v>3474</v>
      </c>
      <c r="K1120" s="11" t="s">
        <v>3830</v>
      </c>
      <c r="L1120" s="11" t="s">
        <v>892</v>
      </c>
      <c r="M1120" s="11" t="s">
        <v>32</v>
      </c>
      <c r="N1120" s="11" t="s">
        <v>7383</v>
      </c>
      <c r="O1120" s="11" t="s">
        <v>7384</v>
      </c>
      <c r="P1120" s="11" t="s">
        <v>3537</v>
      </c>
      <c r="Q1120" s="11" t="s">
        <v>5561</v>
      </c>
      <c r="R1120" s="11" t="s">
        <v>3538</v>
      </c>
      <c r="S1120" s="11" t="s">
        <v>1807</v>
      </c>
      <c r="T1120" s="11" t="s">
        <v>29</v>
      </c>
      <c r="U1120" s="12">
        <v>42736</v>
      </c>
      <c r="W1120" s="11" t="s">
        <v>3829</v>
      </c>
      <c r="X1120" s="11" t="s">
        <v>29</v>
      </c>
      <c r="Y1120" s="11" t="s">
        <v>29</v>
      </c>
      <c r="Z1120" s="13">
        <v>42736</v>
      </c>
      <c r="AB1120" s="11" t="s">
        <v>3555</v>
      </c>
      <c r="AC1120" s="11" t="s">
        <v>3557</v>
      </c>
      <c r="AD1120" s="11" t="s">
        <v>29</v>
      </c>
      <c r="AE1120" s="11" t="s">
        <v>6471</v>
      </c>
      <c r="AF1120" s="11" t="s">
        <v>5716</v>
      </c>
      <c r="AG1120" s="11" t="s">
        <v>6978</v>
      </c>
      <c r="AH1120" s="11" t="s">
        <v>6975</v>
      </c>
      <c r="AI1120" s="11" t="s">
        <v>6976</v>
      </c>
      <c r="AJ1120" s="11" t="s">
        <v>7090</v>
      </c>
      <c r="AK1120" s="11" t="s">
        <v>7076</v>
      </c>
      <c r="AL1120" s="11" t="s">
        <v>7092</v>
      </c>
      <c r="AM1120" s="11" t="s">
        <v>29</v>
      </c>
      <c r="AN1120" s="11" t="s">
        <v>6991</v>
      </c>
      <c r="AO1120" s="11" t="s">
        <v>7317</v>
      </c>
      <c r="AP1120" s="11" t="s">
        <v>7323</v>
      </c>
      <c r="AQ1120" s="11" t="s">
        <v>7319</v>
      </c>
    </row>
    <row r="1121" spans="1:43" ht="30" x14ac:dyDescent="0.25">
      <c r="A1121" s="10">
        <v>286</v>
      </c>
      <c r="B1121" s="10">
        <v>1791</v>
      </c>
      <c r="C1121" s="11" t="s">
        <v>6623</v>
      </c>
      <c r="D1121" s="11" t="s">
        <v>4841</v>
      </c>
      <c r="E1121" s="11" t="s">
        <v>29</v>
      </c>
      <c r="F1121" s="11" t="s">
        <v>3556</v>
      </c>
      <c r="G1121" s="11" t="s">
        <v>27</v>
      </c>
      <c r="H1121" s="11" t="s">
        <v>6624</v>
      </c>
      <c r="I1121" s="11" t="s">
        <v>1160</v>
      </c>
      <c r="J1121" s="11" t="s">
        <v>3474</v>
      </c>
      <c r="K1121" s="11" t="s">
        <v>3830</v>
      </c>
      <c r="L1121" s="11" t="s">
        <v>892</v>
      </c>
      <c r="M1121" s="11" t="s">
        <v>32</v>
      </c>
      <c r="N1121" s="11" t="s">
        <v>7383</v>
      </c>
      <c r="O1121" s="11" t="s">
        <v>7384</v>
      </c>
      <c r="P1121" s="11" t="s">
        <v>3826</v>
      </c>
      <c r="Q1121" s="11" t="s">
        <v>5561</v>
      </c>
      <c r="R1121" s="11" t="s">
        <v>2104</v>
      </c>
      <c r="S1121" s="11" t="s">
        <v>3827</v>
      </c>
      <c r="T1121" s="11" t="s">
        <v>29</v>
      </c>
      <c r="U1121" s="12">
        <v>42842</v>
      </c>
      <c r="W1121" s="11" t="s">
        <v>3828</v>
      </c>
      <c r="X1121" s="11" t="s">
        <v>29</v>
      </c>
      <c r="Y1121" s="11" t="s">
        <v>29</v>
      </c>
      <c r="Z1121" s="13">
        <v>42736</v>
      </c>
      <c r="AB1121" s="11" t="s">
        <v>3555</v>
      </c>
      <c r="AC1121" s="11" t="s">
        <v>3557</v>
      </c>
      <c r="AD1121" s="11" t="s">
        <v>29</v>
      </c>
      <c r="AE1121" s="11" t="s">
        <v>6471</v>
      </c>
      <c r="AF1121" s="11" t="s">
        <v>5716</v>
      </c>
      <c r="AG1121" s="11" t="s">
        <v>6978</v>
      </c>
      <c r="AH1121" s="11" t="s">
        <v>6975</v>
      </c>
      <c r="AI1121" s="11" t="s">
        <v>6976</v>
      </c>
      <c r="AJ1121" s="11" t="s">
        <v>7090</v>
      </c>
      <c r="AK1121" s="11" t="s">
        <v>7076</v>
      </c>
      <c r="AL1121" s="11" t="s">
        <v>7092</v>
      </c>
      <c r="AM1121" s="11" t="s">
        <v>29</v>
      </c>
      <c r="AN1121" s="11" t="s">
        <v>6991</v>
      </c>
      <c r="AO1121" s="11" t="s">
        <v>7317</v>
      </c>
      <c r="AP1121" s="11" t="s">
        <v>7323</v>
      </c>
      <c r="AQ1121" s="11" t="s">
        <v>7319</v>
      </c>
    </row>
    <row r="1122" spans="1:43" ht="30" x14ac:dyDescent="0.25">
      <c r="A1122" s="10">
        <v>286</v>
      </c>
      <c r="B1122" s="10">
        <v>1107</v>
      </c>
      <c r="C1122" s="11" t="s">
        <v>6623</v>
      </c>
      <c r="D1122" s="11" t="s">
        <v>4841</v>
      </c>
      <c r="E1122" s="11" t="s">
        <v>29</v>
      </c>
      <c r="F1122" s="11" t="s">
        <v>3556</v>
      </c>
      <c r="G1122" s="11" t="s">
        <v>27</v>
      </c>
      <c r="H1122" s="11" t="s">
        <v>6624</v>
      </c>
      <c r="I1122" s="11" t="s">
        <v>1160</v>
      </c>
      <c r="J1122" s="11" t="s">
        <v>3474</v>
      </c>
      <c r="K1122" s="11" t="s">
        <v>3830</v>
      </c>
      <c r="L1122" s="11" t="s">
        <v>892</v>
      </c>
      <c r="M1122" s="11" t="s">
        <v>32</v>
      </c>
      <c r="N1122" s="11" t="s">
        <v>7383</v>
      </c>
      <c r="O1122" s="11" t="s">
        <v>7384</v>
      </c>
      <c r="P1122" s="11" t="s">
        <v>3552</v>
      </c>
      <c r="Q1122" s="11" t="s">
        <v>83</v>
      </c>
      <c r="R1122" s="11" t="s">
        <v>1065</v>
      </c>
      <c r="S1122" s="11" t="s">
        <v>3553</v>
      </c>
      <c r="T1122" s="11" t="s">
        <v>29</v>
      </c>
      <c r="U1122" s="12">
        <v>42736</v>
      </c>
      <c r="W1122" s="11" t="s">
        <v>3554</v>
      </c>
      <c r="X1122" s="11" t="s">
        <v>29</v>
      </c>
      <c r="Y1122" s="11" t="s">
        <v>29</v>
      </c>
      <c r="Z1122" s="13">
        <v>42736</v>
      </c>
      <c r="AB1122" s="11" t="s">
        <v>3555</v>
      </c>
      <c r="AC1122" s="11" t="s">
        <v>3557</v>
      </c>
      <c r="AD1122" s="11" t="s">
        <v>29</v>
      </c>
      <c r="AE1122" s="11" t="s">
        <v>6471</v>
      </c>
      <c r="AF1122" s="11" t="s">
        <v>5716</v>
      </c>
      <c r="AG1122" s="11" t="s">
        <v>6978</v>
      </c>
      <c r="AH1122" s="11" t="s">
        <v>6975</v>
      </c>
      <c r="AI1122" s="11" t="s">
        <v>6976</v>
      </c>
      <c r="AJ1122" s="11" t="s">
        <v>7090</v>
      </c>
      <c r="AK1122" s="11" t="s">
        <v>7076</v>
      </c>
      <c r="AL1122" s="11" t="s">
        <v>7092</v>
      </c>
      <c r="AM1122" s="11" t="s">
        <v>29</v>
      </c>
      <c r="AN1122" s="11" t="s">
        <v>6991</v>
      </c>
      <c r="AO1122" s="11" t="s">
        <v>7317</v>
      </c>
      <c r="AP1122" s="11" t="s">
        <v>7323</v>
      </c>
      <c r="AQ1122" s="11" t="s">
        <v>7319</v>
      </c>
    </row>
    <row r="1123" spans="1:43" ht="30" x14ac:dyDescent="0.25">
      <c r="A1123" s="10">
        <v>286</v>
      </c>
      <c r="B1123" s="10">
        <v>1109</v>
      </c>
      <c r="C1123" s="11" t="s">
        <v>6623</v>
      </c>
      <c r="D1123" s="11" t="s">
        <v>4841</v>
      </c>
      <c r="E1123" s="11" t="s">
        <v>29</v>
      </c>
      <c r="F1123" s="11" t="s">
        <v>3556</v>
      </c>
      <c r="G1123" s="11" t="s">
        <v>27</v>
      </c>
      <c r="H1123" s="11" t="s">
        <v>6624</v>
      </c>
      <c r="I1123" s="11" t="s">
        <v>1160</v>
      </c>
      <c r="J1123" s="11" t="s">
        <v>3474</v>
      </c>
      <c r="K1123" s="11" t="s">
        <v>3830</v>
      </c>
      <c r="L1123" s="11" t="s">
        <v>892</v>
      </c>
      <c r="M1123" s="11" t="s">
        <v>32</v>
      </c>
      <c r="N1123" s="11" t="s">
        <v>7383</v>
      </c>
      <c r="O1123" s="11" t="s">
        <v>7384</v>
      </c>
      <c r="P1123" s="11" t="s">
        <v>3539</v>
      </c>
      <c r="Q1123" s="11" t="s">
        <v>83</v>
      </c>
      <c r="R1123" s="11" t="s">
        <v>3540</v>
      </c>
      <c r="S1123" s="11" t="s">
        <v>3541</v>
      </c>
      <c r="T1123" s="11" t="s">
        <v>29</v>
      </c>
      <c r="U1123" s="12">
        <v>42736</v>
      </c>
      <c r="W1123" s="11" t="s">
        <v>3542</v>
      </c>
      <c r="X1123" s="11" t="s">
        <v>29</v>
      </c>
      <c r="Y1123" s="11" t="s">
        <v>29</v>
      </c>
      <c r="Z1123" s="13">
        <v>42736</v>
      </c>
      <c r="AB1123" s="11" t="s">
        <v>3555</v>
      </c>
      <c r="AC1123" s="11" t="s">
        <v>3557</v>
      </c>
      <c r="AD1123" s="11" t="s">
        <v>29</v>
      </c>
      <c r="AE1123" s="11" t="s">
        <v>6471</v>
      </c>
      <c r="AF1123" s="11" t="s">
        <v>5716</v>
      </c>
      <c r="AG1123" s="11" t="s">
        <v>6978</v>
      </c>
      <c r="AH1123" s="11" t="s">
        <v>6975</v>
      </c>
      <c r="AI1123" s="11" t="s">
        <v>6976</v>
      </c>
      <c r="AJ1123" s="11" t="s">
        <v>7090</v>
      </c>
      <c r="AK1123" s="11" t="s">
        <v>7076</v>
      </c>
      <c r="AL1123" s="11" t="s">
        <v>7092</v>
      </c>
      <c r="AM1123" s="11" t="s">
        <v>29</v>
      </c>
      <c r="AN1123" s="11" t="s">
        <v>6991</v>
      </c>
      <c r="AO1123" s="11" t="s">
        <v>7317</v>
      </c>
      <c r="AP1123" s="11" t="s">
        <v>7323</v>
      </c>
      <c r="AQ1123" s="11" t="s">
        <v>7319</v>
      </c>
    </row>
    <row r="1124" spans="1:43" ht="30" x14ac:dyDescent="0.25">
      <c r="A1124" s="10">
        <v>287</v>
      </c>
      <c r="B1124" s="10">
        <v>1791</v>
      </c>
      <c r="C1124" s="11" t="s">
        <v>6625</v>
      </c>
      <c r="D1124" s="11" t="s">
        <v>4839</v>
      </c>
      <c r="E1124" s="11" t="s">
        <v>29</v>
      </c>
      <c r="F1124" s="11" t="s">
        <v>96</v>
      </c>
      <c r="G1124" s="11" t="s">
        <v>27</v>
      </c>
      <c r="H1124" s="11" t="s">
        <v>6608</v>
      </c>
      <c r="I1124" s="11" t="s">
        <v>97</v>
      </c>
      <c r="J1124" s="11" t="s">
        <v>3474</v>
      </c>
      <c r="K1124" s="11" t="s">
        <v>3660</v>
      </c>
      <c r="L1124" s="11" t="s">
        <v>892</v>
      </c>
      <c r="M1124" s="11" t="s">
        <v>32</v>
      </c>
      <c r="N1124" s="11" t="s">
        <v>7383</v>
      </c>
      <c r="O1124" s="11" t="s">
        <v>4812</v>
      </c>
      <c r="P1124" s="11" t="s">
        <v>3826</v>
      </c>
      <c r="Q1124" s="11" t="s">
        <v>5561</v>
      </c>
      <c r="R1124" s="11" t="s">
        <v>2104</v>
      </c>
      <c r="S1124" s="11" t="s">
        <v>3827</v>
      </c>
      <c r="T1124" s="11" t="s">
        <v>29</v>
      </c>
      <c r="U1124" s="12">
        <v>42842</v>
      </c>
      <c r="W1124" s="11" t="s">
        <v>3828</v>
      </c>
      <c r="X1124" s="11" t="s">
        <v>29</v>
      </c>
      <c r="Y1124" s="11" t="s">
        <v>29</v>
      </c>
      <c r="Z1124" s="13">
        <v>42736</v>
      </c>
      <c r="AB1124" s="11" t="s">
        <v>3520</v>
      </c>
      <c r="AC1124" s="11" t="s">
        <v>3521</v>
      </c>
      <c r="AD1124" s="11" t="s">
        <v>4840</v>
      </c>
      <c r="AE1124" s="11" t="s">
        <v>6471</v>
      </c>
      <c r="AF1124" s="11" t="s">
        <v>5717</v>
      </c>
      <c r="AG1124" s="11" t="s">
        <v>6992</v>
      </c>
      <c r="AH1124" s="11" t="s">
        <v>6975</v>
      </c>
      <c r="AI1124" s="11" t="s">
        <v>6976</v>
      </c>
      <c r="AJ1124" s="11" t="s">
        <v>7090</v>
      </c>
      <c r="AK1124" s="11" t="s">
        <v>7076</v>
      </c>
      <c r="AL1124" s="11" t="s">
        <v>7091</v>
      </c>
      <c r="AM1124" s="11" t="s">
        <v>29</v>
      </c>
      <c r="AN1124" s="11" t="s">
        <v>6991</v>
      </c>
      <c r="AO1124" s="11" t="s">
        <v>7317</v>
      </c>
      <c r="AP1124" s="11" t="s">
        <v>7323</v>
      </c>
      <c r="AQ1124" s="11" t="s">
        <v>7319</v>
      </c>
    </row>
    <row r="1125" spans="1:43" ht="30" x14ac:dyDescent="0.25">
      <c r="A1125" s="10">
        <v>287</v>
      </c>
      <c r="B1125" s="10">
        <v>1111</v>
      </c>
      <c r="C1125" s="11" t="s">
        <v>6625</v>
      </c>
      <c r="D1125" s="11" t="s">
        <v>4839</v>
      </c>
      <c r="E1125" s="11" t="s">
        <v>29</v>
      </c>
      <c r="F1125" s="11" t="s">
        <v>96</v>
      </c>
      <c r="G1125" s="11" t="s">
        <v>27</v>
      </c>
      <c r="H1125" s="11" t="s">
        <v>6608</v>
      </c>
      <c r="I1125" s="11" t="s">
        <v>97</v>
      </c>
      <c r="J1125" s="11" t="s">
        <v>3474</v>
      </c>
      <c r="K1125" s="11" t="s">
        <v>3660</v>
      </c>
      <c r="L1125" s="11" t="s">
        <v>892</v>
      </c>
      <c r="M1125" s="11" t="s">
        <v>32</v>
      </c>
      <c r="N1125" s="11" t="s">
        <v>7383</v>
      </c>
      <c r="O1125" s="11" t="s">
        <v>4812</v>
      </c>
      <c r="P1125" s="11" t="s">
        <v>3525</v>
      </c>
      <c r="Q1125" s="11" t="s">
        <v>34</v>
      </c>
      <c r="R1125" s="11" t="s">
        <v>266</v>
      </c>
      <c r="S1125" s="11" t="s">
        <v>3526</v>
      </c>
      <c r="T1125" s="11" t="s">
        <v>29</v>
      </c>
      <c r="U1125" s="12">
        <v>42736</v>
      </c>
      <c r="W1125" s="11" t="s">
        <v>3527</v>
      </c>
      <c r="X1125" s="11" t="s">
        <v>29</v>
      </c>
      <c r="Y1125" s="11" t="s">
        <v>29</v>
      </c>
      <c r="Z1125" s="13">
        <v>42736</v>
      </c>
      <c r="AB1125" s="11" t="s">
        <v>3520</v>
      </c>
      <c r="AC1125" s="11" t="s">
        <v>3521</v>
      </c>
      <c r="AD1125" s="11" t="s">
        <v>4840</v>
      </c>
      <c r="AE1125" s="11" t="s">
        <v>6471</v>
      </c>
      <c r="AF1125" s="11" t="s">
        <v>5717</v>
      </c>
      <c r="AG1125" s="11" t="s">
        <v>6992</v>
      </c>
      <c r="AH1125" s="11" t="s">
        <v>6975</v>
      </c>
      <c r="AI1125" s="11" t="s">
        <v>6976</v>
      </c>
      <c r="AJ1125" s="11" t="s">
        <v>7090</v>
      </c>
      <c r="AK1125" s="11" t="s">
        <v>7076</v>
      </c>
      <c r="AL1125" s="11" t="s">
        <v>7091</v>
      </c>
      <c r="AM1125" s="11" t="s">
        <v>29</v>
      </c>
      <c r="AN1125" s="11" t="s">
        <v>6991</v>
      </c>
      <c r="AO1125" s="11" t="s">
        <v>7317</v>
      </c>
      <c r="AP1125" s="11" t="s">
        <v>7323</v>
      </c>
      <c r="AQ1125" s="11" t="s">
        <v>7319</v>
      </c>
    </row>
    <row r="1126" spans="1:43" ht="30" x14ac:dyDescent="0.25">
      <c r="A1126" s="10">
        <v>287</v>
      </c>
      <c r="B1126" s="10">
        <v>1112</v>
      </c>
      <c r="C1126" s="11" t="s">
        <v>6625</v>
      </c>
      <c r="D1126" s="11" t="s">
        <v>4839</v>
      </c>
      <c r="E1126" s="11" t="s">
        <v>29</v>
      </c>
      <c r="F1126" s="11" t="s">
        <v>96</v>
      </c>
      <c r="G1126" s="11" t="s">
        <v>27</v>
      </c>
      <c r="H1126" s="11" t="s">
        <v>6608</v>
      </c>
      <c r="I1126" s="11" t="s">
        <v>97</v>
      </c>
      <c r="J1126" s="11" t="s">
        <v>3474</v>
      </c>
      <c r="K1126" s="11" t="s">
        <v>3660</v>
      </c>
      <c r="L1126" s="11" t="s">
        <v>892</v>
      </c>
      <c r="M1126" s="11" t="s">
        <v>32</v>
      </c>
      <c r="N1126" s="11" t="s">
        <v>7383</v>
      </c>
      <c r="O1126" s="11" t="s">
        <v>4812</v>
      </c>
      <c r="P1126" s="11" t="s">
        <v>3522</v>
      </c>
      <c r="Q1126" s="11" t="s">
        <v>34</v>
      </c>
      <c r="R1126" s="11" t="s">
        <v>642</v>
      </c>
      <c r="S1126" s="11" t="s">
        <v>3523</v>
      </c>
      <c r="T1126" s="11" t="s">
        <v>29</v>
      </c>
      <c r="U1126" s="12">
        <v>42736</v>
      </c>
      <c r="W1126" s="11" t="s">
        <v>3524</v>
      </c>
      <c r="X1126" s="11" t="s">
        <v>29</v>
      </c>
      <c r="Y1126" s="11" t="s">
        <v>29</v>
      </c>
      <c r="Z1126" s="13">
        <v>42736</v>
      </c>
      <c r="AB1126" s="11" t="s">
        <v>3520</v>
      </c>
      <c r="AC1126" s="11" t="s">
        <v>3521</v>
      </c>
      <c r="AD1126" s="11" t="s">
        <v>4840</v>
      </c>
      <c r="AE1126" s="11" t="s">
        <v>6471</v>
      </c>
      <c r="AF1126" s="11" t="s">
        <v>5717</v>
      </c>
      <c r="AG1126" s="11" t="s">
        <v>6992</v>
      </c>
      <c r="AH1126" s="11" t="s">
        <v>6975</v>
      </c>
      <c r="AI1126" s="11" t="s">
        <v>6976</v>
      </c>
      <c r="AJ1126" s="11" t="s">
        <v>7090</v>
      </c>
      <c r="AK1126" s="11" t="s">
        <v>7076</v>
      </c>
      <c r="AL1126" s="11" t="s">
        <v>7091</v>
      </c>
      <c r="AM1126" s="11" t="s">
        <v>29</v>
      </c>
      <c r="AN1126" s="11" t="s">
        <v>6991</v>
      </c>
      <c r="AO1126" s="11" t="s">
        <v>7317</v>
      </c>
      <c r="AP1126" s="11" t="s">
        <v>7323</v>
      </c>
      <c r="AQ1126" s="11" t="s">
        <v>7319</v>
      </c>
    </row>
    <row r="1127" spans="1:43" ht="30" x14ac:dyDescent="0.25">
      <c r="A1127" s="10">
        <v>222</v>
      </c>
      <c r="B1127" s="10">
        <v>1492</v>
      </c>
      <c r="C1127" s="11" t="s">
        <v>6664</v>
      </c>
      <c r="D1127" s="11" t="s">
        <v>1777</v>
      </c>
      <c r="E1127" s="11" t="s">
        <v>1778</v>
      </c>
      <c r="F1127" s="11" t="s">
        <v>96</v>
      </c>
      <c r="G1127" s="11" t="s">
        <v>27</v>
      </c>
      <c r="H1127" s="11" t="s">
        <v>6608</v>
      </c>
      <c r="I1127" s="11" t="s">
        <v>97</v>
      </c>
      <c r="J1127" s="11" t="s">
        <v>3474</v>
      </c>
      <c r="K1127" s="11" t="s">
        <v>1779</v>
      </c>
      <c r="L1127" s="11" t="s">
        <v>892</v>
      </c>
      <c r="M1127" s="11" t="s">
        <v>32</v>
      </c>
      <c r="N1127" s="11" t="s">
        <v>7383</v>
      </c>
      <c r="O1127" s="11" t="s">
        <v>3643</v>
      </c>
      <c r="P1127" s="11" t="s">
        <v>1782</v>
      </c>
      <c r="Q1127" s="11" t="s">
        <v>34</v>
      </c>
      <c r="R1127" s="11" t="s">
        <v>1783</v>
      </c>
      <c r="S1127" s="11" t="s">
        <v>1784</v>
      </c>
      <c r="T1127" s="11" t="s">
        <v>29</v>
      </c>
      <c r="U1127" s="12">
        <v>35135</v>
      </c>
      <c r="W1127" s="11" t="s">
        <v>1785</v>
      </c>
      <c r="X1127" s="11" t="s">
        <v>29</v>
      </c>
      <c r="Y1127" s="11" t="s">
        <v>29</v>
      </c>
      <c r="Z1127" s="13"/>
      <c r="AB1127" s="11" t="s">
        <v>1776</v>
      </c>
      <c r="AC1127" s="11" t="s">
        <v>1780</v>
      </c>
      <c r="AD1127" s="11" t="s">
        <v>1781</v>
      </c>
      <c r="AE1127" s="11" t="s">
        <v>6471</v>
      </c>
      <c r="AF1127" s="11" t="s">
        <v>6478</v>
      </c>
      <c r="AG1127" s="11" t="s">
        <v>6992</v>
      </c>
      <c r="AH1127" s="11" t="s">
        <v>6975</v>
      </c>
      <c r="AI1127" s="11" t="s">
        <v>6976</v>
      </c>
      <c r="AJ1127" s="11" t="s">
        <v>7090</v>
      </c>
      <c r="AK1127" s="11" t="s">
        <v>7076</v>
      </c>
      <c r="AL1127" s="11" t="s">
        <v>7120</v>
      </c>
      <c r="AM1127" s="11" t="s">
        <v>29</v>
      </c>
      <c r="AN1127" s="11" t="s">
        <v>6991</v>
      </c>
      <c r="AO1127" s="11" t="s">
        <v>7317</v>
      </c>
      <c r="AP1127" s="11" t="s">
        <v>7323</v>
      </c>
      <c r="AQ1127" s="11" t="s">
        <v>7319</v>
      </c>
    </row>
    <row r="1128" spans="1:43" ht="30" x14ac:dyDescent="0.25">
      <c r="A1128" s="10">
        <v>222</v>
      </c>
      <c r="B1128" s="10">
        <v>1112</v>
      </c>
      <c r="C1128" s="11" t="s">
        <v>6664</v>
      </c>
      <c r="D1128" s="11" t="s">
        <v>1777</v>
      </c>
      <c r="E1128" s="11" t="s">
        <v>1778</v>
      </c>
      <c r="F1128" s="11" t="s">
        <v>96</v>
      </c>
      <c r="G1128" s="11" t="s">
        <v>27</v>
      </c>
      <c r="H1128" s="11" t="s">
        <v>6608</v>
      </c>
      <c r="I1128" s="11" t="s">
        <v>97</v>
      </c>
      <c r="J1128" s="11" t="s">
        <v>3474</v>
      </c>
      <c r="K1128" s="11" t="s">
        <v>1779</v>
      </c>
      <c r="L1128" s="11" t="s">
        <v>892</v>
      </c>
      <c r="M1128" s="11" t="s">
        <v>32</v>
      </c>
      <c r="N1128" s="11" t="s">
        <v>7383</v>
      </c>
      <c r="O1128" s="11" t="s">
        <v>3643</v>
      </c>
      <c r="P1128" s="11" t="s">
        <v>3522</v>
      </c>
      <c r="Q1128" s="11" t="s">
        <v>34</v>
      </c>
      <c r="R1128" s="11" t="s">
        <v>642</v>
      </c>
      <c r="S1128" s="11" t="s">
        <v>3523</v>
      </c>
      <c r="T1128" s="11" t="s">
        <v>29</v>
      </c>
      <c r="U1128" s="12">
        <v>42736</v>
      </c>
      <c r="W1128" s="11" t="s">
        <v>3524</v>
      </c>
      <c r="X1128" s="11" t="s">
        <v>29</v>
      </c>
      <c r="Y1128" s="11" t="s">
        <v>29</v>
      </c>
      <c r="AB1128" s="11" t="s">
        <v>1776</v>
      </c>
      <c r="AC1128" s="11" t="s">
        <v>1780</v>
      </c>
      <c r="AD1128" s="11" t="s">
        <v>1781</v>
      </c>
      <c r="AE1128" s="11" t="s">
        <v>6471</v>
      </c>
      <c r="AF1128" s="11" t="s">
        <v>6478</v>
      </c>
      <c r="AG1128" s="11" t="s">
        <v>6992</v>
      </c>
      <c r="AH1128" s="11" t="s">
        <v>6975</v>
      </c>
      <c r="AI1128" s="11" t="s">
        <v>6976</v>
      </c>
      <c r="AJ1128" s="11" t="s">
        <v>7090</v>
      </c>
      <c r="AK1128" s="11" t="s">
        <v>7076</v>
      </c>
      <c r="AL1128" s="11" t="s">
        <v>7120</v>
      </c>
      <c r="AM1128" s="11" t="s">
        <v>29</v>
      </c>
      <c r="AN1128" s="11" t="s">
        <v>6991</v>
      </c>
      <c r="AO1128" s="11" t="s">
        <v>7317</v>
      </c>
      <c r="AP1128" s="11" t="s">
        <v>7323</v>
      </c>
      <c r="AQ1128" s="11" t="s">
        <v>7319</v>
      </c>
    </row>
    <row r="1129" spans="1:43" ht="30" x14ac:dyDescent="0.25">
      <c r="A1129" s="10">
        <v>213</v>
      </c>
      <c r="B1129" s="10">
        <v>1475</v>
      </c>
      <c r="C1129" s="11" t="s">
        <v>6651</v>
      </c>
      <c r="D1129" s="11" t="s">
        <v>1662</v>
      </c>
      <c r="E1129" s="11" t="s">
        <v>463</v>
      </c>
      <c r="F1129" s="11" t="s">
        <v>96</v>
      </c>
      <c r="G1129" s="11" t="s">
        <v>27</v>
      </c>
      <c r="H1129" s="11" t="s">
        <v>6650</v>
      </c>
      <c r="I1129" s="11" t="s">
        <v>97</v>
      </c>
      <c r="J1129" s="11" t="s">
        <v>3476</v>
      </c>
      <c r="K1129" s="11" t="s">
        <v>1663</v>
      </c>
      <c r="L1129" s="11" t="s">
        <v>7003</v>
      </c>
      <c r="M1129" s="11" t="s">
        <v>5050</v>
      </c>
      <c r="N1129" s="11" t="s">
        <v>52</v>
      </c>
      <c r="O1129" s="11" t="s">
        <v>3641</v>
      </c>
      <c r="P1129" s="11" t="s">
        <v>1675</v>
      </c>
      <c r="Q1129" s="11" t="s">
        <v>34</v>
      </c>
      <c r="R1129" s="11" t="s">
        <v>107</v>
      </c>
      <c r="S1129" s="11" t="s">
        <v>1676</v>
      </c>
      <c r="T1129" s="11" t="s">
        <v>29</v>
      </c>
      <c r="U1129" s="12">
        <v>42226</v>
      </c>
      <c r="W1129" s="11" t="s">
        <v>1677</v>
      </c>
      <c r="X1129" s="11" t="s">
        <v>29</v>
      </c>
      <c r="Y1129" s="11" t="s">
        <v>29</v>
      </c>
      <c r="AB1129" s="11" t="s">
        <v>3960</v>
      </c>
      <c r="AC1129" s="11" t="s">
        <v>1664</v>
      </c>
      <c r="AD1129" s="11" t="s">
        <v>1665</v>
      </c>
      <c r="AE1129" s="11" t="s">
        <v>29</v>
      </c>
      <c r="AF1129" s="11" t="s">
        <v>5732</v>
      </c>
      <c r="AG1129" s="11" t="s">
        <v>6986</v>
      </c>
      <c r="AH1129" s="11" t="s">
        <v>6990</v>
      </c>
      <c r="AI1129" s="11" t="s">
        <v>6988</v>
      </c>
      <c r="AJ1129" s="11" t="s">
        <v>7075</v>
      </c>
      <c r="AK1129" s="11" t="s">
        <v>7076</v>
      </c>
      <c r="AL1129" s="11" t="s">
        <v>7697</v>
      </c>
      <c r="AM1129" s="11" t="s">
        <v>29</v>
      </c>
      <c r="AN1129" s="11" t="s">
        <v>6991</v>
      </c>
      <c r="AO1129" s="11" t="s">
        <v>7328</v>
      </c>
      <c r="AP1129" s="11" t="s">
        <v>7321</v>
      </c>
      <c r="AQ1129" s="11" t="s">
        <v>7329</v>
      </c>
    </row>
    <row r="1130" spans="1:43" ht="30" x14ac:dyDescent="0.25">
      <c r="A1130" s="10">
        <v>168</v>
      </c>
      <c r="B1130" s="10">
        <v>1344</v>
      </c>
      <c r="C1130" s="11" t="s">
        <v>6642</v>
      </c>
      <c r="D1130" s="11" t="s">
        <v>441</v>
      </c>
      <c r="E1130" s="11" t="s">
        <v>162</v>
      </c>
      <c r="F1130" s="11" t="s">
        <v>96</v>
      </c>
      <c r="G1130" s="11" t="s">
        <v>27</v>
      </c>
      <c r="H1130" s="11" t="s">
        <v>6600</v>
      </c>
      <c r="I1130" s="11" t="s">
        <v>97</v>
      </c>
      <c r="J1130" s="11" t="s">
        <v>3474</v>
      </c>
      <c r="K1130" s="11" t="s">
        <v>1093</v>
      </c>
      <c r="L1130" s="11" t="s">
        <v>405</v>
      </c>
      <c r="M1130" s="11" t="s">
        <v>32</v>
      </c>
      <c r="N1130" s="11" t="s">
        <v>893</v>
      </c>
      <c r="O1130" s="11" t="s">
        <v>3628</v>
      </c>
      <c r="P1130" s="11" t="s">
        <v>1099</v>
      </c>
      <c r="Q1130" s="11" t="s">
        <v>1096</v>
      </c>
      <c r="R1130" s="11" t="s">
        <v>423</v>
      </c>
      <c r="S1130" s="11" t="s">
        <v>1100</v>
      </c>
      <c r="T1130" s="11" t="s">
        <v>29</v>
      </c>
      <c r="U1130" s="12">
        <v>42408</v>
      </c>
      <c r="W1130" s="11" t="s">
        <v>1101</v>
      </c>
      <c r="X1130" s="11" t="s">
        <v>29</v>
      </c>
      <c r="Y1130" s="11" t="s">
        <v>29</v>
      </c>
      <c r="AB1130" s="11" t="s">
        <v>1091</v>
      </c>
      <c r="AC1130" s="11" t="s">
        <v>1094</v>
      </c>
      <c r="AD1130" s="11" t="s">
        <v>29</v>
      </c>
      <c r="AE1130" s="11" t="s">
        <v>29</v>
      </c>
      <c r="AF1130" s="11" t="s">
        <v>6474</v>
      </c>
      <c r="AG1130" s="11" t="s">
        <v>6974</v>
      </c>
      <c r="AH1130" s="11" t="s">
        <v>6975</v>
      </c>
      <c r="AI1130" s="11" t="s">
        <v>6976</v>
      </c>
      <c r="AJ1130" s="11" t="s">
        <v>7090</v>
      </c>
      <c r="AK1130" s="11" t="s">
        <v>7082</v>
      </c>
      <c r="AL1130" s="11" t="s">
        <v>7106</v>
      </c>
      <c r="AM1130" s="11" t="s">
        <v>29</v>
      </c>
      <c r="AN1130" s="11" t="s">
        <v>7658</v>
      </c>
      <c r="AO1130" s="11" t="s">
        <v>7326</v>
      </c>
      <c r="AP1130" s="11" t="s">
        <v>7323</v>
      </c>
      <c r="AQ1130" s="11" t="s">
        <v>7327</v>
      </c>
    </row>
    <row r="1131" spans="1:43" ht="30" x14ac:dyDescent="0.25">
      <c r="A1131" s="10">
        <v>168</v>
      </c>
      <c r="B1131" s="10">
        <v>1343</v>
      </c>
      <c r="C1131" s="11" t="s">
        <v>6642</v>
      </c>
      <c r="D1131" s="11" t="s">
        <v>441</v>
      </c>
      <c r="E1131" s="11" t="s">
        <v>162</v>
      </c>
      <c r="F1131" s="11" t="s">
        <v>96</v>
      </c>
      <c r="G1131" s="11" t="s">
        <v>27</v>
      </c>
      <c r="H1131" s="11" t="s">
        <v>6600</v>
      </c>
      <c r="I1131" s="11" t="s">
        <v>97</v>
      </c>
      <c r="J1131" s="11" t="s">
        <v>3474</v>
      </c>
      <c r="K1131" s="11" t="s">
        <v>1093</v>
      </c>
      <c r="L1131" s="11" t="s">
        <v>405</v>
      </c>
      <c r="M1131" s="11" t="s">
        <v>32</v>
      </c>
      <c r="N1131" s="11" t="s">
        <v>893</v>
      </c>
      <c r="O1131" s="11" t="s">
        <v>3628</v>
      </c>
      <c r="P1131" s="11" t="s">
        <v>1095</v>
      </c>
      <c r="Q1131" s="11" t="s">
        <v>1096</v>
      </c>
      <c r="R1131" s="11" t="s">
        <v>843</v>
      </c>
      <c r="S1131" s="11" t="s">
        <v>1097</v>
      </c>
      <c r="T1131" s="11" t="s">
        <v>29</v>
      </c>
      <c r="U1131" s="12">
        <v>39461</v>
      </c>
      <c r="W1131" s="11" t="s">
        <v>1098</v>
      </c>
      <c r="X1131" s="11" t="s">
        <v>29</v>
      </c>
      <c r="Y1131" s="11" t="s">
        <v>29</v>
      </c>
      <c r="AB1131" s="11" t="s">
        <v>1091</v>
      </c>
      <c r="AC1131" s="11" t="s">
        <v>1094</v>
      </c>
      <c r="AD1131" s="11" t="s">
        <v>29</v>
      </c>
      <c r="AE1131" s="11" t="s">
        <v>29</v>
      </c>
      <c r="AF1131" s="11" t="s">
        <v>6474</v>
      </c>
      <c r="AG1131" s="11" t="s">
        <v>6974</v>
      </c>
      <c r="AH1131" s="11" t="s">
        <v>6975</v>
      </c>
      <c r="AI1131" s="11" t="s">
        <v>6976</v>
      </c>
      <c r="AJ1131" s="11" t="s">
        <v>7090</v>
      </c>
      <c r="AK1131" s="11" t="s">
        <v>7082</v>
      </c>
      <c r="AL1131" s="11" t="s">
        <v>7106</v>
      </c>
      <c r="AM1131" s="11" t="s">
        <v>29</v>
      </c>
      <c r="AN1131" s="11" t="s">
        <v>7658</v>
      </c>
      <c r="AO1131" s="11" t="s">
        <v>7326</v>
      </c>
      <c r="AP1131" s="11" t="s">
        <v>7323</v>
      </c>
      <c r="AQ1131" s="11" t="s">
        <v>7327</v>
      </c>
    </row>
    <row r="1132" spans="1:43" ht="30" x14ac:dyDescent="0.25">
      <c r="A1132" s="10">
        <v>168</v>
      </c>
      <c r="B1132" s="10">
        <v>2008</v>
      </c>
      <c r="C1132" s="11" t="s">
        <v>6642</v>
      </c>
      <c r="D1132" s="11" t="s">
        <v>441</v>
      </c>
      <c r="E1132" s="11" t="s">
        <v>162</v>
      </c>
      <c r="F1132" s="11" t="s">
        <v>96</v>
      </c>
      <c r="G1132" s="11" t="s">
        <v>27</v>
      </c>
      <c r="H1132" s="11" t="s">
        <v>6600</v>
      </c>
      <c r="I1132" s="11" t="s">
        <v>97</v>
      </c>
      <c r="J1132" s="11" t="s">
        <v>3474</v>
      </c>
      <c r="K1132" s="11" t="s">
        <v>1093</v>
      </c>
      <c r="L1132" s="11" t="s">
        <v>405</v>
      </c>
      <c r="M1132" s="11" t="s">
        <v>32</v>
      </c>
      <c r="N1132" s="11" t="s">
        <v>893</v>
      </c>
      <c r="O1132" s="11" t="s">
        <v>3628</v>
      </c>
      <c r="P1132" s="11" t="s">
        <v>6643</v>
      </c>
      <c r="Q1132" s="11" t="s">
        <v>4956</v>
      </c>
      <c r="R1132" s="11" t="s">
        <v>4957</v>
      </c>
      <c r="S1132" s="11" t="s">
        <v>5639</v>
      </c>
      <c r="T1132" s="11" t="s">
        <v>6644</v>
      </c>
      <c r="U1132" s="12">
        <v>43360</v>
      </c>
      <c r="W1132" s="11" t="s">
        <v>4958</v>
      </c>
      <c r="X1132" s="11" t="s">
        <v>29</v>
      </c>
      <c r="Y1132" s="11" t="s">
        <v>29</v>
      </c>
      <c r="AB1132" s="11" t="s">
        <v>1091</v>
      </c>
      <c r="AC1132" s="11" t="s">
        <v>1094</v>
      </c>
      <c r="AD1132" s="11" t="s">
        <v>29</v>
      </c>
      <c r="AE1132" s="11" t="s">
        <v>29</v>
      </c>
      <c r="AF1132" s="11" t="s">
        <v>6474</v>
      </c>
      <c r="AG1132" s="11" t="s">
        <v>6974</v>
      </c>
      <c r="AH1132" s="11" t="s">
        <v>6975</v>
      </c>
      <c r="AI1132" s="11" t="s">
        <v>6976</v>
      </c>
      <c r="AJ1132" s="11" t="s">
        <v>7090</v>
      </c>
      <c r="AK1132" s="11" t="s">
        <v>7082</v>
      </c>
      <c r="AL1132" s="11" t="s">
        <v>7106</v>
      </c>
      <c r="AM1132" s="11" t="s">
        <v>29</v>
      </c>
      <c r="AN1132" s="11" t="s">
        <v>7658</v>
      </c>
      <c r="AO1132" s="11" t="s">
        <v>7326</v>
      </c>
      <c r="AP1132" s="11" t="s">
        <v>7323</v>
      </c>
      <c r="AQ1132" s="11" t="s">
        <v>7327</v>
      </c>
    </row>
    <row r="1133" spans="1:43" ht="30" x14ac:dyDescent="0.25">
      <c r="A1133" s="10">
        <v>182</v>
      </c>
      <c r="B1133" s="10">
        <v>1886</v>
      </c>
      <c r="C1133" s="11" t="s">
        <v>6815</v>
      </c>
      <c r="D1133" s="11" t="s">
        <v>7006</v>
      </c>
      <c r="E1133" s="11" t="s">
        <v>7007</v>
      </c>
      <c r="F1133" s="11" t="s">
        <v>146</v>
      </c>
      <c r="G1133" s="11" t="s">
        <v>27</v>
      </c>
      <c r="H1133" s="11" t="s">
        <v>6615</v>
      </c>
      <c r="I1133" s="11" t="s">
        <v>97</v>
      </c>
      <c r="J1133" s="11" t="s">
        <v>3477</v>
      </c>
      <c r="K1133" s="11" t="s">
        <v>1246</v>
      </c>
      <c r="L1133" s="11" t="s">
        <v>3762</v>
      </c>
      <c r="M1133" s="11" t="s">
        <v>76</v>
      </c>
      <c r="N1133" s="11" t="s">
        <v>151</v>
      </c>
      <c r="O1133" s="11" t="s">
        <v>7405</v>
      </c>
      <c r="P1133" s="11" t="s">
        <v>4265</v>
      </c>
      <c r="Q1133" s="11" t="s">
        <v>5561</v>
      </c>
      <c r="R1133" s="11" t="s">
        <v>4266</v>
      </c>
      <c r="S1133" s="11" t="s">
        <v>4267</v>
      </c>
      <c r="T1133" s="11" t="s">
        <v>29</v>
      </c>
      <c r="U1133" s="12">
        <v>42940</v>
      </c>
      <c r="W1133" s="11" t="s">
        <v>4268</v>
      </c>
      <c r="X1133" s="11" t="s">
        <v>29</v>
      </c>
      <c r="Y1133" s="11" t="s">
        <v>29</v>
      </c>
      <c r="AB1133" s="11" t="s">
        <v>1245</v>
      </c>
      <c r="AC1133" s="11" t="s">
        <v>1247</v>
      </c>
      <c r="AD1133" s="11" t="s">
        <v>4887</v>
      </c>
      <c r="AE1133" s="11" t="s">
        <v>4524</v>
      </c>
      <c r="AF1133" s="11" t="s">
        <v>7074</v>
      </c>
      <c r="AG1133" s="11" t="s">
        <v>6984</v>
      </c>
      <c r="AH1133" s="11" t="s">
        <v>6990</v>
      </c>
      <c r="AI1133" s="11" t="s">
        <v>6988</v>
      </c>
      <c r="AJ1133" s="11" t="s">
        <v>343</v>
      </c>
      <c r="AK1133" s="11" t="s">
        <v>7076</v>
      </c>
      <c r="AL1133" s="11" t="s">
        <v>7249</v>
      </c>
      <c r="AM1133" s="11" t="s">
        <v>29</v>
      </c>
      <c r="AN1133" s="11" t="s">
        <v>6991</v>
      </c>
      <c r="AO1133" s="11" t="s">
        <v>7308</v>
      </c>
      <c r="AP1133" s="11" t="s">
        <v>7321</v>
      </c>
      <c r="AQ1133" s="11" t="s">
        <v>7314</v>
      </c>
    </row>
    <row r="1134" spans="1:43" ht="30" x14ac:dyDescent="0.25">
      <c r="A1134" s="10">
        <v>182</v>
      </c>
      <c r="B1134" s="10">
        <v>2210</v>
      </c>
      <c r="C1134" s="11" t="s">
        <v>6815</v>
      </c>
      <c r="D1134" s="11" t="s">
        <v>7006</v>
      </c>
      <c r="E1134" s="11" t="s">
        <v>7007</v>
      </c>
      <c r="F1134" s="11" t="s">
        <v>146</v>
      </c>
      <c r="G1134" s="11" t="s">
        <v>27</v>
      </c>
      <c r="H1134" s="11" t="s">
        <v>6615</v>
      </c>
      <c r="I1134" s="11" t="s">
        <v>97</v>
      </c>
      <c r="J1134" s="11" t="s">
        <v>3477</v>
      </c>
      <c r="K1134" s="11" t="s">
        <v>1246</v>
      </c>
      <c r="L1134" s="11" t="s">
        <v>3762</v>
      </c>
      <c r="M1134" s="11" t="s">
        <v>76</v>
      </c>
      <c r="N1134" s="11" t="s">
        <v>151</v>
      </c>
      <c r="O1134" s="11" t="s">
        <v>7405</v>
      </c>
      <c r="P1134" s="11" t="s">
        <v>6881</v>
      </c>
      <c r="Q1134" s="11" t="s">
        <v>4009</v>
      </c>
      <c r="R1134" s="11" t="s">
        <v>6545</v>
      </c>
      <c r="S1134" s="11" t="s">
        <v>1212</v>
      </c>
      <c r="T1134" s="11" t="s">
        <v>6546</v>
      </c>
      <c r="U1134" s="12">
        <v>43514</v>
      </c>
      <c r="W1134" s="11" t="s">
        <v>6547</v>
      </c>
      <c r="X1134" s="11" t="s">
        <v>29</v>
      </c>
      <c r="Y1134" s="11" t="s">
        <v>29</v>
      </c>
      <c r="Z1134" s="13"/>
      <c r="AB1134" s="11" t="s">
        <v>1245</v>
      </c>
      <c r="AC1134" s="11" t="s">
        <v>1247</v>
      </c>
      <c r="AD1134" s="11" t="s">
        <v>4887</v>
      </c>
      <c r="AE1134" s="11" t="s">
        <v>4524</v>
      </c>
      <c r="AF1134" s="11" t="s">
        <v>7074</v>
      </c>
      <c r="AG1134" s="11" t="s">
        <v>6984</v>
      </c>
      <c r="AH1134" s="11" t="s">
        <v>6990</v>
      </c>
      <c r="AI1134" s="11" t="s">
        <v>6988</v>
      </c>
      <c r="AJ1134" s="11" t="s">
        <v>343</v>
      </c>
      <c r="AK1134" s="11" t="s">
        <v>7076</v>
      </c>
      <c r="AL1134" s="11" t="s">
        <v>7249</v>
      </c>
      <c r="AM1134" s="11" t="s">
        <v>29</v>
      </c>
      <c r="AN1134" s="11" t="s">
        <v>6991</v>
      </c>
      <c r="AO1134" s="11" t="s">
        <v>7308</v>
      </c>
      <c r="AP1134" s="11" t="s">
        <v>7321</v>
      </c>
      <c r="AQ1134" s="11" t="s">
        <v>7314</v>
      </c>
    </row>
    <row r="1135" spans="1:43" ht="30" x14ac:dyDescent="0.25">
      <c r="A1135" s="10">
        <v>182</v>
      </c>
      <c r="B1135" s="10">
        <v>1058</v>
      </c>
      <c r="C1135" s="11" t="s">
        <v>6815</v>
      </c>
      <c r="D1135" s="11" t="s">
        <v>7006</v>
      </c>
      <c r="E1135" s="11" t="s">
        <v>7007</v>
      </c>
      <c r="F1135" s="11" t="s">
        <v>146</v>
      </c>
      <c r="G1135" s="11" t="s">
        <v>27</v>
      </c>
      <c r="H1135" s="11" t="s">
        <v>6615</v>
      </c>
      <c r="I1135" s="11" t="s">
        <v>97</v>
      </c>
      <c r="J1135" s="11" t="s">
        <v>3476</v>
      </c>
      <c r="K1135" s="11" t="s">
        <v>1246</v>
      </c>
      <c r="L1135" s="11" t="s">
        <v>3762</v>
      </c>
      <c r="M1135" s="11" t="s">
        <v>76</v>
      </c>
      <c r="N1135" s="11" t="s">
        <v>151</v>
      </c>
      <c r="O1135" s="11" t="s">
        <v>7405</v>
      </c>
      <c r="P1135" s="11" t="s">
        <v>1229</v>
      </c>
      <c r="Q1135" s="11" t="s">
        <v>34</v>
      </c>
      <c r="R1135" s="11" t="s">
        <v>1230</v>
      </c>
      <c r="S1135" s="11" t="s">
        <v>1231</v>
      </c>
      <c r="T1135" s="11" t="s">
        <v>29</v>
      </c>
      <c r="U1135" s="12">
        <v>42198</v>
      </c>
      <c r="W1135" s="11" t="s">
        <v>1232</v>
      </c>
      <c r="X1135" s="11" t="s">
        <v>29</v>
      </c>
      <c r="Y1135" s="11" t="s">
        <v>29</v>
      </c>
      <c r="Z1135" s="13"/>
      <c r="AB1135" s="11" t="s">
        <v>1245</v>
      </c>
      <c r="AC1135" s="11" t="s">
        <v>1247</v>
      </c>
      <c r="AD1135" s="11" t="s">
        <v>4887</v>
      </c>
      <c r="AE1135" s="11" t="s">
        <v>4524</v>
      </c>
      <c r="AF1135" s="11" t="s">
        <v>7074</v>
      </c>
      <c r="AG1135" s="11" t="s">
        <v>6984</v>
      </c>
      <c r="AH1135" s="11" t="s">
        <v>6990</v>
      </c>
      <c r="AI1135" s="11" t="s">
        <v>6988</v>
      </c>
      <c r="AJ1135" s="11" t="s">
        <v>343</v>
      </c>
      <c r="AK1135" s="11" t="s">
        <v>7076</v>
      </c>
      <c r="AL1135" s="11" t="s">
        <v>7249</v>
      </c>
      <c r="AM1135" s="11" t="s">
        <v>29</v>
      </c>
      <c r="AN1135" s="11" t="s">
        <v>6991</v>
      </c>
      <c r="AO1135" s="11" t="s">
        <v>7308</v>
      </c>
      <c r="AP1135" s="11" t="s">
        <v>7321</v>
      </c>
      <c r="AQ1135" s="11" t="s">
        <v>7314</v>
      </c>
    </row>
    <row r="1136" spans="1:43" ht="30" x14ac:dyDescent="0.25">
      <c r="A1136" s="10">
        <v>278</v>
      </c>
      <c r="B1136" s="10">
        <v>1741</v>
      </c>
      <c r="C1136" s="11" t="s">
        <v>6735</v>
      </c>
      <c r="D1136" s="11" t="s">
        <v>3985</v>
      </c>
      <c r="E1136" s="11" t="s">
        <v>2717</v>
      </c>
      <c r="F1136" s="11" t="s">
        <v>2718</v>
      </c>
      <c r="G1136" s="11" t="s">
        <v>27</v>
      </c>
      <c r="H1136" s="11" t="s">
        <v>6700</v>
      </c>
      <c r="I1136" s="11" t="s">
        <v>97</v>
      </c>
      <c r="J1136" s="11" t="s">
        <v>3472</v>
      </c>
      <c r="K1136" s="11" t="s">
        <v>3657</v>
      </c>
      <c r="L1136" s="11" t="s">
        <v>51</v>
      </c>
      <c r="M1136" s="11" t="s">
        <v>5050</v>
      </c>
      <c r="N1136" s="11" t="s">
        <v>3913</v>
      </c>
      <c r="O1136" s="11" t="s">
        <v>3658</v>
      </c>
      <c r="P1136" s="11" t="s">
        <v>2723</v>
      </c>
      <c r="Q1136" s="11" t="s">
        <v>83</v>
      </c>
      <c r="R1136" s="11" t="s">
        <v>2724</v>
      </c>
      <c r="S1136" s="11" t="s">
        <v>2725</v>
      </c>
      <c r="T1136" s="11" t="s">
        <v>173</v>
      </c>
      <c r="U1136" s="12">
        <v>42100</v>
      </c>
      <c r="W1136" s="11" t="s">
        <v>2726</v>
      </c>
      <c r="X1136" s="11" t="s">
        <v>29</v>
      </c>
      <c r="Y1136" s="11" t="s">
        <v>29</v>
      </c>
      <c r="Z1136" s="13"/>
      <c r="AB1136" s="11" t="s">
        <v>3856</v>
      </c>
      <c r="AC1136" s="11" t="s">
        <v>2719</v>
      </c>
      <c r="AD1136" s="11" t="s">
        <v>29</v>
      </c>
      <c r="AE1136" s="11" t="s">
        <v>29</v>
      </c>
      <c r="AF1136" s="11" t="s">
        <v>5794</v>
      </c>
      <c r="AG1136" s="11" t="s">
        <v>6996</v>
      </c>
      <c r="AH1136" s="11" t="s">
        <v>6987</v>
      </c>
      <c r="AI1136" s="11" t="s">
        <v>6988</v>
      </c>
      <c r="AJ1136" s="11" t="s">
        <v>7075</v>
      </c>
      <c r="AK1136" s="11" t="s">
        <v>7076</v>
      </c>
      <c r="AL1136" s="11" t="s">
        <v>7181</v>
      </c>
      <c r="AM1136" s="11" t="s">
        <v>29</v>
      </c>
      <c r="AN1136" s="11" t="s">
        <v>6991</v>
      </c>
      <c r="AO1136" s="11" t="s">
        <v>7328</v>
      </c>
      <c r="AP1136" s="11" t="s">
        <v>7321</v>
      </c>
      <c r="AQ1136" s="11" t="s">
        <v>7319</v>
      </c>
    </row>
    <row r="1137" spans="1:43" ht="30" x14ac:dyDescent="0.25">
      <c r="A1137" s="10">
        <v>278</v>
      </c>
      <c r="B1137" s="10">
        <v>2237</v>
      </c>
      <c r="C1137" s="11" t="s">
        <v>6735</v>
      </c>
      <c r="D1137" s="11" t="s">
        <v>3985</v>
      </c>
      <c r="E1137" s="11" t="s">
        <v>2717</v>
      </c>
      <c r="F1137" s="11" t="s">
        <v>2718</v>
      </c>
      <c r="G1137" s="11" t="s">
        <v>27</v>
      </c>
      <c r="H1137" s="11" t="s">
        <v>6700</v>
      </c>
      <c r="I1137" s="11" t="s">
        <v>97</v>
      </c>
      <c r="J1137" s="11" t="s">
        <v>3472</v>
      </c>
      <c r="K1137" s="11" t="s">
        <v>3657</v>
      </c>
      <c r="L1137" s="11" t="s">
        <v>51</v>
      </c>
      <c r="M1137" s="11" t="s">
        <v>5050</v>
      </c>
      <c r="N1137" s="11" t="s">
        <v>3913</v>
      </c>
      <c r="O1137" s="11" t="s">
        <v>3658</v>
      </c>
      <c r="P1137" s="11" t="s">
        <v>6792</v>
      </c>
      <c r="Q1137" s="11" t="s">
        <v>83</v>
      </c>
      <c r="R1137" s="11" t="s">
        <v>6793</v>
      </c>
      <c r="S1137" s="11" t="s">
        <v>6794</v>
      </c>
      <c r="T1137" s="11" t="s">
        <v>561</v>
      </c>
      <c r="U1137" s="12">
        <v>43247</v>
      </c>
      <c r="W1137" s="11" t="s">
        <v>6795</v>
      </c>
      <c r="X1137" s="11" t="s">
        <v>29</v>
      </c>
      <c r="Y1137" s="11" t="s">
        <v>29</v>
      </c>
      <c r="AB1137" s="11" t="s">
        <v>3856</v>
      </c>
      <c r="AC1137" s="11" t="s">
        <v>2719</v>
      </c>
      <c r="AD1137" s="11" t="s">
        <v>29</v>
      </c>
      <c r="AE1137" s="11" t="s">
        <v>29</v>
      </c>
      <c r="AF1137" s="11" t="s">
        <v>5794</v>
      </c>
      <c r="AG1137" s="11" t="s">
        <v>6996</v>
      </c>
      <c r="AH1137" s="11" t="s">
        <v>6987</v>
      </c>
      <c r="AI1137" s="11" t="s">
        <v>6988</v>
      </c>
      <c r="AJ1137" s="11" t="s">
        <v>7075</v>
      </c>
      <c r="AK1137" s="11" t="s">
        <v>7076</v>
      </c>
      <c r="AL1137" s="11" t="s">
        <v>7181</v>
      </c>
      <c r="AM1137" s="11" t="s">
        <v>29</v>
      </c>
      <c r="AN1137" s="11" t="s">
        <v>6991</v>
      </c>
      <c r="AO1137" s="11" t="s">
        <v>7328</v>
      </c>
      <c r="AP1137" s="11" t="s">
        <v>7321</v>
      </c>
      <c r="AQ1137" s="11" t="s">
        <v>7319</v>
      </c>
    </row>
    <row r="1138" spans="1:43" ht="30" x14ac:dyDescent="0.25">
      <c r="A1138" s="10">
        <v>278</v>
      </c>
      <c r="B1138" s="10">
        <v>1738</v>
      </c>
      <c r="C1138" s="11" t="s">
        <v>6735</v>
      </c>
      <c r="D1138" s="11" t="s">
        <v>3985</v>
      </c>
      <c r="E1138" s="11" t="s">
        <v>2717</v>
      </c>
      <c r="F1138" s="11" t="s">
        <v>2718</v>
      </c>
      <c r="G1138" s="11" t="s">
        <v>27</v>
      </c>
      <c r="H1138" s="11" t="s">
        <v>6700</v>
      </c>
      <c r="I1138" s="11" t="s">
        <v>97</v>
      </c>
      <c r="J1138" s="11" t="s">
        <v>3472</v>
      </c>
      <c r="K1138" s="11" t="s">
        <v>3657</v>
      </c>
      <c r="L1138" s="11" t="s">
        <v>51</v>
      </c>
      <c r="M1138" s="11" t="s">
        <v>5050</v>
      </c>
      <c r="N1138" s="11" t="s">
        <v>3913</v>
      </c>
      <c r="O1138" s="11" t="s">
        <v>3658</v>
      </c>
      <c r="P1138" s="11" t="s">
        <v>2720</v>
      </c>
      <c r="Q1138" s="11" t="s">
        <v>34</v>
      </c>
      <c r="R1138" s="11" t="s">
        <v>577</v>
      </c>
      <c r="S1138" s="11" t="s">
        <v>2721</v>
      </c>
      <c r="T1138" s="11" t="s">
        <v>1262</v>
      </c>
      <c r="U1138" s="12">
        <v>42548</v>
      </c>
      <c r="W1138" s="11" t="s">
        <v>2722</v>
      </c>
      <c r="X1138" s="11" t="s">
        <v>29</v>
      </c>
      <c r="Y1138" s="11" t="s">
        <v>29</v>
      </c>
      <c r="AB1138" s="11" t="s">
        <v>3856</v>
      </c>
      <c r="AC1138" s="11" t="s">
        <v>2719</v>
      </c>
      <c r="AD1138" s="11" t="s">
        <v>29</v>
      </c>
      <c r="AE1138" s="11" t="s">
        <v>29</v>
      </c>
      <c r="AF1138" s="11" t="s">
        <v>5794</v>
      </c>
      <c r="AG1138" s="11" t="s">
        <v>6996</v>
      </c>
      <c r="AH1138" s="11" t="s">
        <v>6987</v>
      </c>
      <c r="AI1138" s="11" t="s">
        <v>6988</v>
      </c>
      <c r="AJ1138" s="11" t="s">
        <v>7075</v>
      </c>
      <c r="AK1138" s="11" t="s">
        <v>7076</v>
      </c>
      <c r="AL1138" s="11" t="s">
        <v>7181</v>
      </c>
      <c r="AM1138" s="11" t="s">
        <v>29</v>
      </c>
      <c r="AN1138" s="11" t="s">
        <v>6991</v>
      </c>
      <c r="AO1138" s="11" t="s">
        <v>7328</v>
      </c>
      <c r="AP1138" s="11" t="s">
        <v>7321</v>
      </c>
      <c r="AQ1138" s="11" t="s">
        <v>7319</v>
      </c>
    </row>
    <row r="1139" spans="1:43" ht="30" x14ac:dyDescent="0.25">
      <c r="A1139" s="10">
        <v>278</v>
      </c>
      <c r="B1139" s="10">
        <v>2158</v>
      </c>
      <c r="C1139" s="11" t="s">
        <v>6735</v>
      </c>
      <c r="D1139" s="11" t="s">
        <v>3985</v>
      </c>
      <c r="E1139" s="11" t="s">
        <v>2717</v>
      </c>
      <c r="F1139" s="11" t="s">
        <v>2718</v>
      </c>
      <c r="G1139" s="11" t="s">
        <v>27</v>
      </c>
      <c r="H1139" s="11" t="s">
        <v>6700</v>
      </c>
      <c r="I1139" s="11" t="s">
        <v>97</v>
      </c>
      <c r="J1139" s="11" t="s">
        <v>3472</v>
      </c>
      <c r="K1139" s="11" t="s">
        <v>3657</v>
      </c>
      <c r="L1139" s="11" t="s">
        <v>51</v>
      </c>
      <c r="M1139" s="11" t="s">
        <v>5050</v>
      </c>
      <c r="N1139" s="11" t="s">
        <v>3913</v>
      </c>
      <c r="O1139" s="11" t="s">
        <v>3658</v>
      </c>
      <c r="P1139" s="11" t="s">
        <v>6114</v>
      </c>
      <c r="Q1139" s="11" t="s">
        <v>122</v>
      </c>
      <c r="R1139" s="11" t="s">
        <v>4095</v>
      </c>
      <c r="S1139" s="11" t="s">
        <v>6115</v>
      </c>
      <c r="T1139" s="11" t="s">
        <v>199</v>
      </c>
      <c r="U1139" s="12">
        <v>43486</v>
      </c>
      <c r="W1139" s="11" t="s">
        <v>6116</v>
      </c>
      <c r="X1139" s="11" t="s">
        <v>29</v>
      </c>
      <c r="Y1139" s="11" t="s">
        <v>29</v>
      </c>
      <c r="Z1139" s="13"/>
      <c r="AB1139" s="11" t="s">
        <v>3856</v>
      </c>
      <c r="AC1139" s="11" t="s">
        <v>2719</v>
      </c>
      <c r="AD1139" s="11" t="s">
        <v>29</v>
      </c>
      <c r="AE1139" s="11" t="s">
        <v>29</v>
      </c>
      <c r="AF1139" s="11" t="s">
        <v>5794</v>
      </c>
      <c r="AG1139" s="11" t="s">
        <v>6996</v>
      </c>
      <c r="AH1139" s="11" t="s">
        <v>6987</v>
      </c>
      <c r="AI1139" s="11" t="s">
        <v>6988</v>
      </c>
      <c r="AJ1139" s="11" t="s">
        <v>7075</v>
      </c>
      <c r="AK1139" s="11" t="s">
        <v>7076</v>
      </c>
      <c r="AL1139" s="11" t="s">
        <v>7181</v>
      </c>
      <c r="AM1139" s="11" t="s">
        <v>29</v>
      </c>
      <c r="AN1139" s="11" t="s">
        <v>6991</v>
      </c>
      <c r="AO1139" s="11" t="s">
        <v>7328</v>
      </c>
      <c r="AP1139" s="11" t="s">
        <v>7321</v>
      </c>
      <c r="AQ1139" s="11" t="s">
        <v>7319</v>
      </c>
    </row>
    <row r="1140" spans="1:43" ht="30" x14ac:dyDescent="0.25">
      <c r="A1140" s="10">
        <v>192</v>
      </c>
      <c r="B1140" s="10">
        <v>1402</v>
      </c>
      <c r="C1140" s="11" t="s">
        <v>6707</v>
      </c>
      <c r="D1140" s="11" t="s">
        <v>4837</v>
      </c>
      <c r="E1140" s="11" t="s">
        <v>1421</v>
      </c>
      <c r="F1140" s="11" t="s">
        <v>146</v>
      </c>
      <c r="G1140" s="11" t="s">
        <v>27</v>
      </c>
      <c r="H1140" s="11" t="s">
        <v>6610</v>
      </c>
      <c r="I1140" s="11" t="s">
        <v>97</v>
      </c>
      <c r="J1140" s="11" t="s">
        <v>3781</v>
      </c>
      <c r="K1140" s="11" t="s">
        <v>1422</v>
      </c>
      <c r="L1140" s="11" t="s">
        <v>3512</v>
      </c>
      <c r="M1140" s="11" t="s">
        <v>7382</v>
      </c>
      <c r="N1140" s="11" t="s">
        <v>4069</v>
      </c>
      <c r="O1140" s="11" t="s">
        <v>7387</v>
      </c>
      <c r="P1140" s="11" t="s">
        <v>33</v>
      </c>
      <c r="Q1140" s="11" t="s">
        <v>34</v>
      </c>
      <c r="R1140" s="11" t="s">
        <v>35</v>
      </c>
      <c r="S1140" s="11" t="s">
        <v>36</v>
      </c>
      <c r="T1140" s="11" t="s">
        <v>37</v>
      </c>
      <c r="U1140" s="12">
        <v>40787</v>
      </c>
      <c r="W1140" s="11" t="s">
        <v>38</v>
      </c>
      <c r="X1140" s="11" t="s">
        <v>29</v>
      </c>
      <c r="Y1140" s="11" t="s">
        <v>29</v>
      </c>
      <c r="AB1140" s="11" t="s">
        <v>3782</v>
      </c>
      <c r="AC1140" s="11" t="s">
        <v>1423</v>
      </c>
      <c r="AD1140" s="11" t="s">
        <v>29</v>
      </c>
      <c r="AE1140" s="11" t="s">
        <v>7388</v>
      </c>
      <c r="AF1140" s="11" t="s">
        <v>5773</v>
      </c>
      <c r="AG1140" s="11" t="s">
        <v>6984</v>
      </c>
      <c r="AH1140" s="11" t="s">
        <v>6985</v>
      </c>
      <c r="AI1140" s="11" t="s">
        <v>6983</v>
      </c>
      <c r="AJ1140" s="11" t="s">
        <v>7081</v>
      </c>
      <c r="AK1140" s="11" t="s">
        <v>7082</v>
      </c>
      <c r="AL1140" s="11" t="s">
        <v>7099</v>
      </c>
      <c r="AM1140" s="11" t="s">
        <v>29</v>
      </c>
      <c r="AN1140" s="11" t="s">
        <v>6991</v>
      </c>
      <c r="AO1140" s="11" t="s">
        <v>7324</v>
      </c>
      <c r="AP1140" s="11" t="s">
        <v>29</v>
      </c>
      <c r="AQ1140" s="11" t="s">
        <v>7325</v>
      </c>
    </row>
    <row r="1141" spans="1:43" ht="30" x14ac:dyDescent="0.25">
      <c r="A1141" s="10">
        <v>192</v>
      </c>
      <c r="B1141" s="10">
        <v>1406</v>
      </c>
      <c r="C1141" s="11" t="s">
        <v>6707</v>
      </c>
      <c r="D1141" s="11" t="s">
        <v>4837</v>
      </c>
      <c r="E1141" s="11" t="s">
        <v>1421</v>
      </c>
      <c r="F1141" s="11" t="s">
        <v>146</v>
      </c>
      <c r="G1141" s="11" t="s">
        <v>27</v>
      </c>
      <c r="H1141" s="11" t="s">
        <v>6610</v>
      </c>
      <c r="I1141" s="11" t="s">
        <v>97</v>
      </c>
      <c r="J1141" s="11" t="s">
        <v>3781</v>
      </c>
      <c r="K1141" s="11" t="s">
        <v>1422</v>
      </c>
      <c r="L1141" s="11" t="s">
        <v>3512</v>
      </c>
      <c r="M1141" s="11" t="s">
        <v>7382</v>
      </c>
      <c r="N1141" s="11" t="s">
        <v>4069</v>
      </c>
      <c r="O1141" s="11" t="s">
        <v>7387</v>
      </c>
      <c r="P1141" s="11" t="s">
        <v>1424</v>
      </c>
      <c r="Q1141" s="11" t="s">
        <v>34</v>
      </c>
      <c r="R1141" s="11" t="s">
        <v>315</v>
      </c>
      <c r="S1141" s="11" t="s">
        <v>1425</v>
      </c>
      <c r="T1141" s="11" t="s">
        <v>29</v>
      </c>
      <c r="U1141" s="12">
        <v>38943</v>
      </c>
      <c r="W1141" s="11" t="s">
        <v>1426</v>
      </c>
      <c r="X1141" s="11" t="s">
        <v>29</v>
      </c>
      <c r="Y1141" s="11" t="s">
        <v>29</v>
      </c>
      <c r="Z1141" s="13"/>
      <c r="AB1141" s="11" t="s">
        <v>3782</v>
      </c>
      <c r="AC1141" s="11" t="s">
        <v>1423</v>
      </c>
      <c r="AD1141" s="11" t="s">
        <v>29</v>
      </c>
      <c r="AE1141" s="11" t="s">
        <v>7388</v>
      </c>
      <c r="AF1141" s="11" t="s">
        <v>5773</v>
      </c>
      <c r="AG1141" s="11" t="s">
        <v>6984</v>
      </c>
      <c r="AH1141" s="11" t="s">
        <v>6985</v>
      </c>
      <c r="AI1141" s="11" t="s">
        <v>6983</v>
      </c>
      <c r="AJ1141" s="11" t="s">
        <v>7081</v>
      </c>
      <c r="AK1141" s="11" t="s">
        <v>7082</v>
      </c>
      <c r="AL1141" s="11" t="s">
        <v>7099</v>
      </c>
      <c r="AM1141" s="11" t="s">
        <v>29</v>
      </c>
      <c r="AN1141" s="11" t="s">
        <v>6991</v>
      </c>
      <c r="AO1141" s="11" t="s">
        <v>7324</v>
      </c>
      <c r="AP1141" s="11" t="s">
        <v>29</v>
      </c>
      <c r="AQ1141" s="11" t="s">
        <v>7325</v>
      </c>
    </row>
    <row r="1142" spans="1:43" ht="30" x14ac:dyDescent="0.25">
      <c r="A1142" s="10">
        <v>192</v>
      </c>
      <c r="B1142" s="10">
        <v>1875</v>
      </c>
      <c r="C1142" s="11" t="s">
        <v>6707</v>
      </c>
      <c r="D1142" s="11" t="s">
        <v>4837</v>
      </c>
      <c r="E1142" s="11" t="s">
        <v>1421</v>
      </c>
      <c r="F1142" s="11" t="s">
        <v>146</v>
      </c>
      <c r="G1142" s="11" t="s">
        <v>27</v>
      </c>
      <c r="H1142" s="11" t="s">
        <v>6610</v>
      </c>
      <c r="I1142" s="11" t="s">
        <v>97</v>
      </c>
      <c r="J1142" s="11" t="s">
        <v>3781</v>
      </c>
      <c r="K1142" s="11" t="s">
        <v>1422</v>
      </c>
      <c r="L1142" s="11" t="s">
        <v>3512</v>
      </c>
      <c r="M1142" s="11" t="s">
        <v>7382</v>
      </c>
      <c r="N1142" s="11" t="s">
        <v>4069</v>
      </c>
      <c r="O1142" s="11" t="s">
        <v>7387</v>
      </c>
      <c r="P1142" s="11" t="s">
        <v>4218</v>
      </c>
      <c r="Q1142" s="11" t="s">
        <v>4219</v>
      </c>
      <c r="R1142" s="11" t="s">
        <v>4220</v>
      </c>
      <c r="S1142" s="11" t="s">
        <v>4221</v>
      </c>
      <c r="T1142" s="11" t="s">
        <v>2059</v>
      </c>
      <c r="U1142" s="12">
        <v>43052</v>
      </c>
      <c r="W1142" s="11" t="s">
        <v>4222</v>
      </c>
      <c r="X1142" s="11" t="s">
        <v>29</v>
      </c>
      <c r="Y1142" s="11" t="s">
        <v>29</v>
      </c>
      <c r="AB1142" s="11" t="s">
        <v>3782</v>
      </c>
      <c r="AC1142" s="11" t="s">
        <v>1423</v>
      </c>
      <c r="AD1142" s="11" t="s">
        <v>29</v>
      </c>
      <c r="AE1142" s="11" t="s">
        <v>7388</v>
      </c>
      <c r="AF1142" s="11" t="s">
        <v>5773</v>
      </c>
      <c r="AG1142" s="11" t="s">
        <v>6984</v>
      </c>
      <c r="AH1142" s="11" t="s">
        <v>6985</v>
      </c>
      <c r="AI1142" s="11" t="s">
        <v>6983</v>
      </c>
      <c r="AJ1142" s="11" t="s">
        <v>7081</v>
      </c>
      <c r="AK1142" s="11" t="s">
        <v>7082</v>
      </c>
      <c r="AL1142" s="11" t="s">
        <v>7099</v>
      </c>
      <c r="AM1142" s="11" t="s">
        <v>29</v>
      </c>
      <c r="AN1142" s="11" t="s">
        <v>6991</v>
      </c>
      <c r="AO1142" s="11" t="s">
        <v>7324</v>
      </c>
      <c r="AP1142" s="11" t="s">
        <v>29</v>
      </c>
      <c r="AQ1142" s="11" t="s">
        <v>7325</v>
      </c>
    </row>
    <row r="1143" spans="1:43" ht="30" x14ac:dyDescent="0.25">
      <c r="A1143" s="10">
        <v>192</v>
      </c>
      <c r="B1143" s="10">
        <v>1416</v>
      </c>
      <c r="C1143" s="11" t="s">
        <v>6707</v>
      </c>
      <c r="D1143" s="11" t="s">
        <v>4837</v>
      </c>
      <c r="E1143" s="11" t="s">
        <v>1421</v>
      </c>
      <c r="F1143" s="11" t="s">
        <v>146</v>
      </c>
      <c r="G1143" s="11" t="s">
        <v>27</v>
      </c>
      <c r="H1143" s="11" t="s">
        <v>6610</v>
      </c>
      <c r="I1143" s="11" t="s">
        <v>97</v>
      </c>
      <c r="J1143" s="11" t="s">
        <v>3781</v>
      </c>
      <c r="K1143" s="11" t="s">
        <v>1422</v>
      </c>
      <c r="L1143" s="11" t="s">
        <v>3512</v>
      </c>
      <c r="M1143" s="11" t="s">
        <v>7382</v>
      </c>
      <c r="N1143" s="11" t="s">
        <v>4069</v>
      </c>
      <c r="O1143" s="11" t="s">
        <v>7387</v>
      </c>
      <c r="P1143" s="11" t="s">
        <v>1447</v>
      </c>
      <c r="Q1143" s="11" t="s">
        <v>34</v>
      </c>
      <c r="R1143" s="11" t="s">
        <v>361</v>
      </c>
      <c r="S1143" s="11" t="s">
        <v>1448</v>
      </c>
      <c r="T1143" s="11" t="s">
        <v>29</v>
      </c>
      <c r="U1143" s="12">
        <v>42639</v>
      </c>
      <c r="W1143" s="11" t="s">
        <v>1449</v>
      </c>
      <c r="X1143" s="11" t="s">
        <v>29</v>
      </c>
      <c r="Y1143" s="11" t="s">
        <v>29</v>
      </c>
      <c r="AB1143" s="11" t="s">
        <v>3782</v>
      </c>
      <c r="AC1143" s="11" t="s">
        <v>1423</v>
      </c>
      <c r="AD1143" s="11" t="s">
        <v>29</v>
      </c>
      <c r="AE1143" s="11" t="s">
        <v>7388</v>
      </c>
      <c r="AF1143" s="11" t="s">
        <v>5773</v>
      </c>
      <c r="AG1143" s="11" t="s">
        <v>6984</v>
      </c>
      <c r="AH1143" s="11" t="s">
        <v>6985</v>
      </c>
      <c r="AI1143" s="11" t="s">
        <v>6983</v>
      </c>
      <c r="AJ1143" s="11" t="s">
        <v>7081</v>
      </c>
      <c r="AK1143" s="11" t="s">
        <v>7082</v>
      </c>
      <c r="AL1143" s="11" t="s">
        <v>7099</v>
      </c>
      <c r="AM1143" s="11" t="s">
        <v>29</v>
      </c>
      <c r="AN1143" s="11" t="s">
        <v>6991</v>
      </c>
      <c r="AO1143" s="11" t="s">
        <v>7324</v>
      </c>
      <c r="AP1143" s="11" t="s">
        <v>29</v>
      </c>
      <c r="AQ1143" s="11" t="s">
        <v>7325</v>
      </c>
    </row>
    <row r="1144" spans="1:43" ht="30" x14ac:dyDescent="0.25">
      <c r="A1144" s="10">
        <v>192</v>
      </c>
      <c r="B1144" s="10">
        <v>1404</v>
      </c>
      <c r="C1144" s="11" t="s">
        <v>6707</v>
      </c>
      <c r="D1144" s="11" t="s">
        <v>4837</v>
      </c>
      <c r="E1144" s="11" t="s">
        <v>1421</v>
      </c>
      <c r="F1144" s="11" t="s">
        <v>146</v>
      </c>
      <c r="G1144" s="11" t="s">
        <v>27</v>
      </c>
      <c r="H1144" s="11" t="s">
        <v>6610</v>
      </c>
      <c r="I1144" s="11" t="s">
        <v>97</v>
      </c>
      <c r="J1144" s="11" t="s">
        <v>3781</v>
      </c>
      <c r="K1144" s="11" t="s">
        <v>1422</v>
      </c>
      <c r="L1144" s="11" t="s">
        <v>3512</v>
      </c>
      <c r="M1144" s="11" t="s">
        <v>7382</v>
      </c>
      <c r="N1144" s="11" t="s">
        <v>4069</v>
      </c>
      <c r="O1144" s="11" t="s">
        <v>7387</v>
      </c>
      <c r="P1144" s="11" t="s">
        <v>1450</v>
      </c>
      <c r="Q1144" s="11" t="s">
        <v>34</v>
      </c>
      <c r="R1144" s="11" t="s">
        <v>913</v>
      </c>
      <c r="S1144" s="11" t="s">
        <v>1451</v>
      </c>
      <c r="T1144" s="11" t="s">
        <v>29</v>
      </c>
      <c r="U1144" s="12">
        <v>42660</v>
      </c>
      <c r="W1144" s="11" t="s">
        <v>1452</v>
      </c>
      <c r="X1144" s="11" t="s">
        <v>29</v>
      </c>
      <c r="Y1144" s="11" t="s">
        <v>29</v>
      </c>
      <c r="AB1144" s="11" t="s">
        <v>3782</v>
      </c>
      <c r="AC1144" s="11" t="s">
        <v>1423</v>
      </c>
      <c r="AD1144" s="11" t="s">
        <v>29</v>
      </c>
      <c r="AE1144" s="11" t="s">
        <v>7388</v>
      </c>
      <c r="AF1144" s="11" t="s">
        <v>5773</v>
      </c>
      <c r="AG1144" s="11" t="s">
        <v>6984</v>
      </c>
      <c r="AH1144" s="11" t="s">
        <v>6985</v>
      </c>
      <c r="AI1144" s="11" t="s">
        <v>6983</v>
      </c>
      <c r="AJ1144" s="11" t="s">
        <v>7081</v>
      </c>
      <c r="AK1144" s="11" t="s">
        <v>7082</v>
      </c>
      <c r="AL1144" s="11" t="s">
        <v>7099</v>
      </c>
      <c r="AM1144" s="11" t="s">
        <v>29</v>
      </c>
      <c r="AN1144" s="11" t="s">
        <v>6991</v>
      </c>
      <c r="AO1144" s="11" t="s">
        <v>7324</v>
      </c>
      <c r="AP1144" s="11" t="s">
        <v>29</v>
      </c>
      <c r="AQ1144" s="11" t="s">
        <v>7325</v>
      </c>
    </row>
    <row r="1145" spans="1:43" ht="30" x14ac:dyDescent="0.25">
      <c r="A1145" s="10">
        <v>192</v>
      </c>
      <c r="B1145" s="10">
        <v>1945</v>
      </c>
      <c r="C1145" s="11" t="s">
        <v>6707</v>
      </c>
      <c r="D1145" s="11" t="s">
        <v>4837</v>
      </c>
      <c r="E1145" s="11" t="s">
        <v>1421</v>
      </c>
      <c r="F1145" s="11" t="s">
        <v>146</v>
      </c>
      <c r="G1145" s="11" t="s">
        <v>27</v>
      </c>
      <c r="H1145" s="11" t="s">
        <v>6610</v>
      </c>
      <c r="I1145" s="11" t="s">
        <v>97</v>
      </c>
      <c r="J1145" s="11" t="s">
        <v>3781</v>
      </c>
      <c r="K1145" s="11" t="s">
        <v>1422</v>
      </c>
      <c r="L1145" s="11" t="s">
        <v>3512</v>
      </c>
      <c r="M1145" s="11" t="s">
        <v>7382</v>
      </c>
      <c r="N1145" s="11" t="s">
        <v>4069</v>
      </c>
      <c r="O1145" s="11" t="s">
        <v>7387</v>
      </c>
      <c r="P1145" s="11" t="s">
        <v>4534</v>
      </c>
      <c r="Q1145" s="11" t="s">
        <v>4219</v>
      </c>
      <c r="R1145" s="11" t="s">
        <v>4518</v>
      </c>
      <c r="S1145" s="11" t="s">
        <v>4519</v>
      </c>
      <c r="T1145" s="11" t="s">
        <v>4520</v>
      </c>
      <c r="U1145" s="12">
        <v>43150</v>
      </c>
      <c r="W1145" s="11" t="s">
        <v>4521</v>
      </c>
      <c r="X1145" s="11" t="s">
        <v>29</v>
      </c>
      <c r="Y1145" s="11" t="s">
        <v>29</v>
      </c>
      <c r="AB1145" s="11" t="s">
        <v>3782</v>
      </c>
      <c r="AC1145" s="11" t="s">
        <v>1423</v>
      </c>
      <c r="AD1145" s="11" t="s">
        <v>29</v>
      </c>
      <c r="AE1145" s="11" t="s">
        <v>7388</v>
      </c>
      <c r="AF1145" s="11" t="s">
        <v>5773</v>
      </c>
      <c r="AG1145" s="11" t="s">
        <v>6984</v>
      </c>
      <c r="AH1145" s="11" t="s">
        <v>6985</v>
      </c>
      <c r="AI1145" s="11" t="s">
        <v>6983</v>
      </c>
      <c r="AJ1145" s="11" t="s">
        <v>7081</v>
      </c>
      <c r="AK1145" s="11" t="s">
        <v>7082</v>
      </c>
      <c r="AL1145" s="11" t="s">
        <v>7099</v>
      </c>
      <c r="AM1145" s="11" t="s">
        <v>29</v>
      </c>
      <c r="AN1145" s="11" t="s">
        <v>6991</v>
      </c>
      <c r="AO1145" s="11" t="s">
        <v>7324</v>
      </c>
      <c r="AP1145" s="11" t="s">
        <v>29</v>
      </c>
      <c r="AQ1145" s="11" t="s">
        <v>7325</v>
      </c>
    </row>
    <row r="1146" spans="1:43" ht="30" x14ac:dyDescent="0.25">
      <c r="A1146" s="10">
        <v>192</v>
      </c>
      <c r="B1146" s="10">
        <v>1405</v>
      </c>
      <c r="C1146" s="11" t="s">
        <v>6707</v>
      </c>
      <c r="D1146" s="11" t="s">
        <v>4837</v>
      </c>
      <c r="E1146" s="11" t="s">
        <v>1421</v>
      </c>
      <c r="F1146" s="11" t="s">
        <v>146</v>
      </c>
      <c r="G1146" s="11" t="s">
        <v>27</v>
      </c>
      <c r="H1146" s="11" t="s">
        <v>6610</v>
      </c>
      <c r="I1146" s="11" t="s">
        <v>97</v>
      </c>
      <c r="J1146" s="11" t="s">
        <v>3781</v>
      </c>
      <c r="K1146" s="11" t="s">
        <v>1422</v>
      </c>
      <c r="L1146" s="11" t="s">
        <v>3512</v>
      </c>
      <c r="M1146" s="11" t="s">
        <v>7382</v>
      </c>
      <c r="N1146" s="11" t="s">
        <v>4069</v>
      </c>
      <c r="O1146" s="11" t="s">
        <v>7387</v>
      </c>
      <c r="P1146" s="11" t="s">
        <v>1453</v>
      </c>
      <c r="Q1146" s="11" t="s">
        <v>34</v>
      </c>
      <c r="R1146" s="11" t="s">
        <v>642</v>
      </c>
      <c r="S1146" s="11" t="s">
        <v>1454</v>
      </c>
      <c r="T1146" s="11" t="s">
        <v>29</v>
      </c>
      <c r="U1146" s="12">
        <v>42646</v>
      </c>
      <c r="W1146" s="11" t="s">
        <v>1455</v>
      </c>
      <c r="X1146" s="11" t="s">
        <v>29</v>
      </c>
      <c r="Y1146" s="11" t="s">
        <v>29</v>
      </c>
      <c r="AB1146" s="11" t="s">
        <v>3782</v>
      </c>
      <c r="AC1146" s="11" t="s">
        <v>1423</v>
      </c>
      <c r="AD1146" s="11" t="s">
        <v>29</v>
      </c>
      <c r="AE1146" s="11" t="s">
        <v>7388</v>
      </c>
      <c r="AF1146" s="11" t="s">
        <v>5773</v>
      </c>
      <c r="AG1146" s="11" t="s">
        <v>6984</v>
      </c>
      <c r="AH1146" s="11" t="s">
        <v>6985</v>
      </c>
      <c r="AI1146" s="11" t="s">
        <v>6983</v>
      </c>
      <c r="AJ1146" s="11" t="s">
        <v>7081</v>
      </c>
      <c r="AK1146" s="11" t="s">
        <v>7082</v>
      </c>
      <c r="AL1146" s="11" t="s">
        <v>7099</v>
      </c>
      <c r="AM1146" s="11" t="s">
        <v>29</v>
      </c>
      <c r="AN1146" s="11" t="s">
        <v>6991</v>
      </c>
      <c r="AO1146" s="11" t="s">
        <v>7324</v>
      </c>
      <c r="AP1146" s="11" t="s">
        <v>29</v>
      </c>
      <c r="AQ1146" s="11" t="s">
        <v>7325</v>
      </c>
    </row>
    <row r="1147" spans="1:43" ht="30" x14ac:dyDescent="0.25">
      <c r="A1147" s="10">
        <v>192</v>
      </c>
      <c r="B1147" s="10">
        <v>1876</v>
      </c>
      <c r="C1147" s="11" t="s">
        <v>6707</v>
      </c>
      <c r="D1147" s="11" t="s">
        <v>4837</v>
      </c>
      <c r="E1147" s="11" t="s">
        <v>1421</v>
      </c>
      <c r="F1147" s="11" t="s">
        <v>146</v>
      </c>
      <c r="G1147" s="11" t="s">
        <v>27</v>
      </c>
      <c r="H1147" s="11" t="s">
        <v>6610</v>
      </c>
      <c r="I1147" s="11" t="s">
        <v>97</v>
      </c>
      <c r="J1147" s="11" t="s">
        <v>3781</v>
      </c>
      <c r="K1147" s="11" t="s">
        <v>1422</v>
      </c>
      <c r="L1147" s="11" t="s">
        <v>3512</v>
      </c>
      <c r="M1147" s="11" t="s">
        <v>7382</v>
      </c>
      <c r="N1147" s="11" t="s">
        <v>4069</v>
      </c>
      <c r="O1147" s="11" t="s">
        <v>7387</v>
      </c>
      <c r="P1147" s="11" t="s">
        <v>4223</v>
      </c>
      <c r="Q1147" s="11" t="s">
        <v>4219</v>
      </c>
      <c r="R1147" s="11" t="s">
        <v>4224</v>
      </c>
      <c r="S1147" s="11" t="s">
        <v>4225</v>
      </c>
      <c r="T1147" s="11" t="s">
        <v>29</v>
      </c>
      <c r="U1147" s="12">
        <v>43052</v>
      </c>
      <c r="W1147" s="11" t="s">
        <v>4226</v>
      </c>
      <c r="X1147" s="11" t="s">
        <v>29</v>
      </c>
      <c r="Y1147" s="11" t="s">
        <v>29</v>
      </c>
      <c r="AB1147" s="11" t="s">
        <v>3782</v>
      </c>
      <c r="AC1147" s="11" t="s">
        <v>1423</v>
      </c>
      <c r="AD1147" s="11" t="s">
        <v>29</v>
      </c>
      <c r="AE1147" s="11" t="s">
        <v>7388</v>
      </c>
      <c r="AF1147" s="11" t="s">
        <v>5773</v>
      </c>
      <c r="AG1147" s="11" t="s">
        <v>6984</v>
      </c>
      <c r="AH1147" s="11" t="s">
        <v>6985</v>
      </c>
      <c r="AI1147" s="11" t="s">
        <v>6983</v>
      </c>
      <c r="AJ1147" s="11" t="s">
        <v>7081</v>
      </c>
      <c r="AK1147" s="11" t="s">
        <v>7082</v>
      </c>
      <c r="AL1147" s="11" t="s">
        <v>7099</v>
      </c>
      <c r="AM1147" s="11" t="s">
        <v>29</v>
      </c>
      <c r="AN1147" s="11" t="s">
        <v>6991</v>
      </c>
      <c r="AO1147" s="11" t="s">
        <v>7324</v>
      </c>
      <c r="AP1147" s="11" t="s">
        <v>29</v>
      </c>
      <c r="AQ1147" s="11" t="s">
        <v>7325</v>
      </c>
    </row>
    <row r="1148" spans="1:43" ht="30" x14ac:dyDescent="0.25">
      <c r="A1148" s="10">
        <v>192</v>
      </c>
      <c r="B1148" s="10">
        <v>1953</v>
      </c>
      <c r="C1148" s="11" t="s">
        <v>6707</v>
      </c>
      <c r="D1148" s="11" t="s">
        <v>4837</v>
      </c>
      <c r="E1148" s="11" t="s">
        <v>1421</v>
      </c>
      <c r="F1148" s="11" t="s">
        <v>146</v>
      </c>
      <c r="G1148" s="11" t="s">
        <v>27</v>
      </c>
      <c r="H1148" s="11" t="s">
        <v>6610</v>
      </c>
      <c r="I1148" s="11" t="s">
        <v>97</v>
      </c>
      <c r="J1148" s="11" t="s">
        <v>3781</v>
      </c>
      <c r="K1148" s="11" t="s">
        <v>1422</v>
      </c>
      <c r="L1148" s="11" t="s">
        <v>3512</v>
      </c>
      <c r="M1148" s="11" t="s">
        <v>7382</v>
      </c>
      <c r="N1148" s="11" t="s">
        <v>4069</v>
      </c>
      <c r="O1148" s="11" t="s">
        <v>7387</v>
      </c>
      <c r="P1148" s="11" t="s">
        <v>4568</v>
      </c>
      <c r="Q1148" s="11" t="s">
        <v>34</v>
      </c>
      <c r="R1148" s="11" t="s">
        <v>4569</v>
      </c>
      <c r="S1148" s="11" t="s">
        <v>4570</v>
      </c>
      <c r="T1148" s="11" t="s">
        <v>29</v>
      </c>
      <c r="U1148" s="12">
        <v>43164</v>
      </c>
      <c r="W1148" s="11" t="s">
        <v>4571</v>
      </c>
      <c r="X1148" s="11" t="s">
        <v>29</v>
      </c>
      <c r="Y1148" s="11" t="s">
        <v>29</v>
      </c>
      <c r="AB1148" s="11" t="s">
        <v>3782</v>
      </c>
      <c r="AC1148" s="11" t="s">
        <v>1423</v>
      </c>
      <c r="AD1148" s="11" t="s">
        <v>29</v>
      </c>
      <c r="AE1148" s="11" t="s">
        <v>7388</v>
      </c>
      <c r="AF1148" s="11" t="s">
        <v>5773</v>
      </c>
      <c r="AG1148" s="11" t="s">
        <v>6984</v>
      </c>
      <c r="AH1148" s="11" t="s">
        <v>6985</v>
      </c>
      <c r="AI1148" s="11" t="s">
        <v>6983</v>
      </c>
      <c r="AJ1148" s="11" t="s">
        <v>7081</v>
      </c>
      <c r="AK1148" s="11" t="s">
        <v>7082</v>
      </c>
      <c r="AL1148" s="11" t="s">
        <v>7099</v>
      </c>
      <c r="AM1148" s="11" t="s">
        <v>29</v>
      </c>
      <c r="AN1148" s="11" t="s">
        <v>6991</v>
      </c>
      <c r="AO1148" s="11" t="s">
        <v>7324</v>
      </c>
      <c r="AP1148" s="11" t="s">
        <v>29</v>
      </c>
      <c r="AQ1148" s="11" t="s">
        <v>7325</v>
      </c>
    </row>
    <row r="1149" spans="1:43" ht="30" x14ac:dyDescent="0.25">
      <c r="A1149" s="10">
        <v>192</v>
      </c>
      <c r="B1149" s="10">
        <v>1952</v>
      </c>
      <c r="C1149" s="11" t="s">
        <v>6707</v>
      </c>
      <c r="D1149" s="11" t="s">
        <v>4837</v>
      </c>
      <c r="E1149" s="11" t="s">
        <v>1421</v>
      </c>
      <c r="F1149" s="11" t="s">
        <v>146</v>
      </c>
      <c r="G1149" s="11" t="s">
        <v>27</v>
      </c>
      <c r="H1149" s="11" t="s">
        <v>6610</v>
      </c>
      <c r="I1149" s="11" t="s">
        <v>97</v>
      </c>
      <c r="J1149" s="11" t="s">
        <v>3781</v>
      </c>
      <c r="K1149" s="11" t="s">
        <v>1422</v>
      </c>
      <c r="L1149" s="11" t="s">
        <v>3512</v>
      </c>
      <c r="M1149" s="11" t="s">
        <v>7382</v>
      </c>
      <c r="N1149" s="11" t="s">
        <v>4069</v>
      </c>
      <c r="O1149" s="11" t="s">
        <v>7387</v>
      </c>
      <c r="P1149" s="11" t="s">
        <v>4565</v>
      </c>
      <c r="Q1149" s="11" t="s">
        <v>34</v>
      </c>
      <c r="R1149" s="11" t="s">
        <v>406</v>
      </c>
      <c r="S1149" s="11" t="s">
        <v>4566</v>
      </c>
      <c r="T1149" s="11" t="s">
        <v>29</v>
      </c>
      <c r="U1149" s="12">
        <v>43164</v>
      </c>
      <c r="W1149" s="11" t="s">
        <v>4567</v>
      </c>
      <c r="X1149" s="11" t="s">
        <v>29</v>
      </c>
      <c r="Y1149" s="11" t="s">
        <v>29</v>
      </c>
      <c r="Z1149" s="13"/>
      <c r="AB1149" s="11" t="s">
        <v>3782</v>
      </c>
      <c r="AC1149" s="11" t="s">
        <v>1423</v>
      </c>
      <c r="AD1149" s="11" t="s">
        <v>29</v>
      </c>
      <c r="AE1149" s="11" t="s">
        <v>7388</v>
      </c>
      <c r="AF1149" s="11" t="s">
        <v>5773</v>
      </c>
      <c r="AG1149" s="11" t="s">
        <v>6984</v>
      </c>
      <c r="AH1149" s="11" t="s">
        <v>6985</v>
      </c>
      <c r="AI1149" s="11" t="s">
        <v>6983</v>
      </c>
      <c r="AJ1149" s="11" t="s">
        <v>7081</v>
      </c>
      <c r="AK1149" s="11" t="s">
        <v>7082</v>
      </c>
      <c r="AL1149" s="11" t="s">
        <v>7099</v>
      </c>
      <c r="AM1149" s="11" t="s">
        <v>29</v>
      </c>
      <c r="AN1149" s="11" t="s">
        <v>6991</v>
      </c>
      <c r="AO1149" s="11" t="s">
        <v>7324</v>
      </c>
      <c r="AP1149" s="11" t="s">
        <v>29</v>
      </c>
      <c r="AQ1149" s="11" t="s">
        <v>7325</v>
      </c>
    </row>
    <row r="1150" spans="1:43" ht="30" x14ac:dyDescent="0.25">
      <c r="A1150" s="10">
        <v>192</v>
      </c>
      <c r="B1150" s="10">
        <v>1894</v>
      </c>
      <c r="C1150" s="11" t="s">
        <v>6707</v>
      </c>
      <c r="D1150" s="11" t="s">
        <v>4837</v>
      </c>
      <c r="E1150" s="11" t="s">
        <v>1421</v>
      </c>
      <c r="F1150" s="11" t="s">
        <v>146</v>
      </c>
      <c r="G1150" s="11" t="s">
        <v>27</v>
      </c>
      <c r="H1150" s="11" t="s">
        <v>6610</v>
      </c>
      <c r="I1150" s="11" t="s">
        <v>97</v>
      </c>
      <c r="J1150" s="11" t="s">
        <v>3781</v>
      </c>
      <c r="K1150" s="11" t="s">
        <v>1422</v>
      </c>
      <c r="L1150" s="11" t="s">
        <v>3512</v>
      </c>
      <c r="M1150" s="11" t="s">
        <v>7382</v>
      </c>
      <c r="N1150" s="11" t="s">
        <v>4069</v>
      </c>
      <c r="O1150" s="11" t="s">
        <v>7387</v>
      </c>
      <c r="P1150" s="11" t="s">
        <v>4343</v>
      </c>
      <c r="Q1150" s="11" t="s">
        <v>34</v>
      </c>
      <c r="R1150" s="11" t="s">
        <v>4304</v>
      </c>
      <c r="S1150" s="11" t="s">
        <v>4305</v>
      </c>
      <c r="T1150" s="11" t="s">
        <v>1818</v>
      </c>
      <c r="U1150" s="12">
        <v>43080</v>
      </c>
      <c r="W1150" s="11" t="s">
        <v>4306</v>
      </c>
      <c r="X1150" s="11" t="s">
        <v>29</v>
      </c>
      <c r="Y1150" s="11" t="s">
        <v>29</v>
      </c>
      <c r="Z1150" s="13"/>
      <c r="AB1150" s="11" t="s">
        <v>3782</v>
      </c>
      <c r="AC1150" s="11" t="s">
        <v>1423</v>
      </c>
      <c r="AD1150" s="11" t="s">
        <v>29</v>
      </c>
      <c r="AE1150" s="11" t="s">
        <v>7388</v>
      </c>
      <c r="AF1150" s="11" t="s">
        <v>5773</v>
      </c>
      <c r="AG1150" s="11" t="s">
        <v>6984</v>
      </c>
      <c r="AH1150" s="11" t="s">
        <v>6985</v>
      </c>
      <c r="AI1150" s="11" t="s">
        <v>6983</v>
      </c>
      <c r="AJ1150" s="11" t="s">
        <v>7081</v>
      </c>
      <c r="AK1150" s="11" t="s">
        <v>7082</v>
      </c>
      <c r="AL1150" s="11" t="s">
        <v>7099</v>
      </c>
      <c r="AM1150" s="11" t="s">
        <v>29</v>
      </c>
      <c r="AN1150" s="11" t="s">
        <v>6991</v>
      </c>
      <c r="AO1150" s="11" t="s">
        <v>7324</v>
      </c>
      <c r="AP1150" s="11" t="s">
        <v>29</v>
      </c>
      <c r="AQ1150" s="11" t="s">
        <v>7325</v>
      </c>
    </row>
    <row r="1151" spans="1:43" ht="30" x14ac:dyDescent="0.25">
      <c r="A1151" s="10">
        <v>192</v>
      </c>
      <c r="B1151" s="10">
        <v>34</v>
      </c>
      <c r="C1151" s="11" t="s">
        <v>6707</v>
      </c>
      <c r="D1151" s="11" t="s">
        <v>4837</v>
      </c>
      <c r="E1151" s="11" t="s">
        <v>1421</v>
      </c>
      <c r="F1151" s="11" t="s">
        <v>146</v>
      </c>
      <c r="G1151" s="11" t="s">
        <v>27</v>
      </c>
      <c r="H1151" s="11" t="s">
        <v>6610</v>
      </c>
      <c r="I1151" s="11" t="s">
        <v>97</v>
      </c>
      <c r="J1151" s="11" t="s">
        <v>3781</v>
      </c>
      <c r="K1151" s="11" t="s">
        <v>1422</v>
      </c>
      <c r="L1151" s="11" t="s">
        <v>3512</v>
      </c>
      <c r="M1151" s="11" t="s">
        <v>7382</v>
      </c>
      <c r="N1151" s="11" t="s">
        <v>4069</v>
      </c>
      <c r="O1151" s="11" t="s">
        <v>7387</v>
      </c>
      <c r="P1151" s="11" t="s">
        <v>3953</v>
      </c>
      <c r="Q1151" s="11" t="s">
        <v>5561</v>
      </c>
      <c r="R1151" s="11" t="s">
        <v>3954</v>
      </c>
      <c r="S1151" s="11" t="s">
        <v>3955</v>
      </c>
      <c r="T1151" s="11" t="s">
        <v>691</v>
      </c>
      <c r="U1151">
        <v>41099</v>
      </c>
      <c r="W1151" s="11" t="s">
        <v>3956</v>
      </c>
      <c r="X1151" s="11" t="s">
        <v>29</v>
      </c>
      <c r="Y1151" s="11" t="s">
        <v>29</v>
      </c>
      <c r="AB1151" s="11" t="s">
        <v>3782</v>
      </c>
      <c r="AC1151" s="11" t="s">
        <v>1423</v>
      </c>
      <c r="AD1151" s="11" t="s">
        <v>29</v>
      </c>
      <c r="AE1151" s="11" t="s">
        <v>7388</v>
      </c>
      <c r="AF1151" s="11" t="s">
        <v>5773</v>
      </c>
      <c r="AG1151" s="11" t="s">
        <v>6984</v>
      </c>
      <c r="AH1151" s="11" t="s">
        <v>6985</v>
      </c>
      <c r="AI1151" s="11" t="s">
        <v>6983</v>
      </c>
      <c r="AJ1151" s="11" t="s">
        <v>7081</v>
      </c>
      <c r="AK1151" s="11" t="s">
        <v>7082</v>
      </c>
      <c r="AL1151" s="11" t="s">
        <v>7099</v>
      </c>
      <c r="AM1151" s="11" t="s">
        <v>29</v>
      </c>
      <c r="AN1151" s="11" t="s">
        <v>6991</v>
      </c>
      <c r="AO1151" s="11" t="s">
        <v>7324</v>
      </c>
      <c r="AP1151" s="11" t="s">
        <v>29</v>
      </c>
      <c r="AQ1151" s="11" t="s">
        <v>7325</v>
      </c>
    </row>
    <row r="1152" spans="1:43" ht="30" x14ac:dyDescent="0.25">
      <c r="A1152" s="10">
        <v>192</v>
      </c>
      <c r="B1152" s="10">
        <v>2154</v>
      </c>
      <c r="C1152" s="11" t="s">
        <v>6707</v>
      </c>
      <c r="D1152" s="11" t="s">
        <v>4837</v>
      </c>
      <c r="E1152" s="11" t="s">
        <v>1421</v>
      </c>
      <c r="F1152" s="11" t="s">
        <v>146</v>
      </c>
      <c r="G1152" s="11" t="s">
        <v>27</v>
      </c>
      <c r="H1152" s="11" t="s">
        <v>6610</v>
      </c>
      <c r="I1152" s="11" t="s">
        <v>97</v>
      </c>
      <c r="J1152" s="11" t="s">
        <v>3781</v>
      </c>
      <c r="K1152" s="11" t="s">
        <v>1422</v>
      </c>
      <c r="L1152" s="11" t="s">
        <v>3512</v>
      </c>
      <c r="M1152" s="11" t="s">
        <v>7382</v>
      </c>
      <c r="N1152" s="11" t="s">
        <v>4069</v>
      </c>
      <c r="O1152" s="11" t="s">
        <v>7387</v>
      </c>
      <c r="P1152" s="11" t="s">
        <v>5674</v>
      </c>
      <c r="Q1152" s="11" t="s">
        <v>34</v>
      </c>
      <c r="R1152" s="11" t="s">
        <v>406</v>
      </c>
      <c r="S1152" s="11" t="s">
        <v>5675</v>
      </c>
      <c r="T1152" s="11" t="s">
        <v>5676</v>
      </c>
      <c r="U1152">
        <v>43412</v>
      </c>
      <c r="W1152" s="11" t="s">
        <v>5677</v>
      </c>
      <c r="X1152" s="11" t="s">
        <v>29</v>
      </c>
      <c r="Y1152" s="11" t="s">
        <v>29</v>
      </c>
      <c r="Z1152" s="13"/>
      <c r="AB1152" s="11" t="s">
        <v>3782</v>
      </c>
      <c r="AC1152" s="11" t="s">
        <v>1423</v>
      </c>
      <c r="AD1152" s="11" t="s">
        <v>29</v>
      </c>
      <c r="AE1152" s="11" t="s">
        <v>7388</v>
      </c>
      <c r="AF1152" s="11" t="s">
        <v>5773</v>
      </c>
      <c r="AG1152" s="11" t="s">
        <v>6984</v>
      </c>
      <c r="AH1152" s="11" t="s">
        <v>6985</v>
      </c>
      <c r="AI1152" s="11" t="s">
        <v>6983</v>
      </c>
      <c r="AJ1152" s="11" t="s">
        <v>7081</v>
      </c>
      <c r="AK1152" s="11" t="s">
        <v>7082</v>
      </c>
      <c r="AL1152" s="11" t="s">
        <v>7099</v>
      </c>
      <c r="AM1152" s="11" t="s">
        <v>29</v>
      </c>
      <c r="AN1152" s="11" t="s">
        <v>6991</v>
      </c>
      <c r="AO1152" s="11" t="s">
        <v>7324</v>
      </c>
      <c r="AP1152" s="11" t="s">
        <v>29</v>
      </c>
      <c r="AQ1152" s="11" t="s">
        <v>7325</v>
      </c>
    </row>
    <row r="1153" spans="1:43" ht="30" x14ac:dyDescent="0.25">
      <c r="A1153" s="10">
        <v>192</v>
      </c>
      <c r="B1153" s="10">
        <v>2288</v>
      </c>
      <c r="C1153" s="11" t="s">
        <v>6707</v>
      </c>
      <c r="D1153" s="11" t="s">
        <v>4837</v>
      </c>
      <c r="E1153" s="11" t="s">
        <v>1421</v>
      </c>
      <c r="F1153" s="11" t="s">
        <v>146</v>
      </c>
      <c r="G1153" s="11" t="s">
        <v>27</v>
      </c>
      <c r="H1153" s="11" t="s">
        <v>6610</v>
      </c>
      <c r="I1153" s="11" t="s">
        <v>97</v>
      </c>
      <c r="J1153" s="11" t="s">
        <v>3781</v>
      </c>
      <c r="K1153" s="11" t="s">
        <v>1422</v>
      </c>
      <c r="L1153" s="11" t="s">
        <v>3512</v>
      </c>
      <c r="M1153" s="11" t="s">
        <v>7382</v>
      </c>
      <c r="N1153" s="11" t="s">
        <v>4069</v>
      </c>
      <c r="O1153" s="11" t="s">
        <v>7387</v>
      </c>
      <c r="P1153" s="11" t="s">
        <v>7632</v>
      </c>
      <c r="Q1153" s="11" t="s">
        <v>34</v>
      </c>
      <c r="R1153" s="11" t="s">
        <v>1071</v>
      </c>
      <c r="S1153" s="11" t="s">
        <v>7633</v>
      </c>
      <c r="T1153" s="11" t="s">
        <v>7634</v>
      </c>
      <c r="U1153">
        <v>43668</v>
      </c>
      <c r="W1153" s="11" t="s">
        <v>7698</v>
      </c>
      <c r="X1153" s="11" t="s">
        <v>29</v>
      </c>
      <c r="Y1153" s="11" t="s">
        <v>29</v>
      </c>
      <c r="AB1153" s="11" t="s">
        <v>3782</v>
      </c>
      <c r="AC1153" s="11" t="s">
        <v>1423</v>
      </c>
      <c r="AD1153" s="11" t="s">
        <v>29</v>
      </c>
      <c r="AE1153" s="11" t="s">
        <v>7388</v>
      </c>
      <c r="AF1153" s="11" t="s">
        <v>5773</v>
      </c>
      <c r="AG1153" s="11" t="s">
        <v>6984</v>
      </c>
      <c r="AH1153" s="11" t="s">
        <v>6985</v>
      </c>
      <c r="AI1153" s="11" t="s">
        <v>6983</v>
      </c>
      <c r="AJ1153" s="11" t="s">
        <v>7081</v>
      </c>
      <c r="AK1153" s="11" t="s">
        <v>7082</v>
      </c>
      <c r="AL1153" s="11" t="s">
        <v>7099</v>
      </c>
      <c r="AM1153" s="11" t="s">
        <v>29</v>
      </c>
      <c r="AN1153" s="11" t="s">
        <v>6991</v>
      </c>
      <c r="AO1153" s="11" t="s">
        <v>7324</v>
      </c>
      <c r="AP1153" s="11" t="s">
        <v>29</v>
      </c>
      <c r="AQ1153" s="11" t="s">
        <v>7325</v>
      </c>
    </row>
    <row r="1154" spans="1:43" ht="30" x14ac:dyDescent="0.25">
      <c r="A1154" s="10">
        <v>192</v>
      </c>
      <c r="B1154" s="10">
        <v>1409</v>
      </c>
      <c r="C1154" s="11" t="s">
        <v>6707</v>
      </c>
      <c r="D1154" s="11" t="s">
        <v>4837</v>
      </c>
      <c r="E1154" s="11" t="s">
        <v>1421</v>
      </c>
      <c r="F1154" s="11" t="s">
        <v>146</v>
      </c>
      <c r="G1154" s="11" t="s">
        <v>27</v>
      </c>
      <c r="H1154" s="11" t="s">
        <v>6610</v>
      </c>
      <c r="I1154" s="11" t="s">
        <v>97</v>
      </c>
      <c r="J1154" s="11" t="s">
        <v>3781</v>
      </c>
      <c r="K1154" s="11" t="s">
        <v>1422</v>
      </c>
      <c r="L1154" s="11" t="s">
        <v>3512</v>
      </c>
      <c r="M1154" s="11" t="s">
        <v>7382</v>
      </c>
      <c r="N1154" s="11" t="s">
        <v>4069</v>
      </c>
      <c r="O1154" s="11" t="s">
        <v>7387</v>
      </c>
      <c r="P1154" s="11" t="s">
        <v>1431</v>
      </c>
      <c r="Q1154" s="11" t="s">
        <v>6472</v>
      </c>
      <c r="R1154" s="11" t="s">
        <v>1432</v>
      </c>
      <c r="S1154" s="11" t="s">
        <v>108</v>
      </c>
      <c r="T1154" s="11" t="s">
        <v>585</v>
      </c>
      <c r="U1154">
        <v>42424</v>
      </c>
      <c r="W1154" s="11" t="s">
        <v>1433</v>
      </c>
      <c r="X1154" s="11" t="s">
        <v>29</v>
      </c>
      <c r="Y1154" s="11" t="s">
        <v>29</v>
      </c>
      <c r="AB1154" s="11" t="s">
        <v>3782</v>
      </c>
      <c r="AC1154" s="11" t="s">
        <v>1423</v>
      </c>
      <c r="AD1154" s="11" t="s">
        <v>29</v>
      </c>
      <c r="AE1154" s="11" t="s">
        <v>7388</v>
      </c>
      <c r="AF1154" s="11" t="s">
        <v>5773</v>
      </c>
      <c r="AG1154" s="11" t="s">
        <v>6984</v>
      </c>
      <c r="AH1154" s="11" t="s">
        <v>6985</v>
      </c>
      <c r="AI1154" s="11" t="s">
        <v>6983</v>
      </c>
      <c r="AJ1154" s="11" t="s">
        <v>7081</v>
      </c>
      <c r="AK1154" s="11" t="s">
        <v>7082</v>
      </c>
      <c r="AL1154" s="11" t="s">
        <v>7099</v>
      </c>
      <c r="AM1154" s="11" t="s">
        <v>29</v>
      </c>
      <c r="AN1154" s="11" t="s">
        <v>6991</v>
      </c>
      <c r="AO1154" s="11" t="s">
        <v>7324</v>
      </c>
      <c r="AP1154" s="11" t="s">
        <v>29</v>
      </c>
      <c r="AQ1154" s="11" t="s">
        <v>7325</v>
      </c>
    </row>
    <row r="1155" spans="1:43" ht="30" x14ac:dyDescent="0.25">
      <c r="A1155" s="10">
        <v>192</v>
      </c>
      <c r="B1155" s="10">
        <v>1411</v>
      </c>
      <c r="C1155" s="11" t="s">
        <v>6707</v>
      </c>
      <c r="D1155" s="11" t="s">
        <v>4837</v>
      </c>
      <c r="E1155" s="11" t="s">
        <v>1421</v>
      </c>
      <c r="F1155" s="11" t="s">
        <v>146</v>
      </c>
      <c r="G1155" s="11" t="s">
        <v>27</v>
      </c>
      <c r="H1155" s="11" t="s">
        <v>6610</v>
      </c>
      <c r="I1155" s="11" t="s">
        <v>97</v>
      </c>
      <c r="J1155" s="11" t="s">
        <v>3781</v>
      </c>
      <c r="K1155" s="11" t="s">
        <v>1422</v>
      </c>
      <c r="L1155" s="11" t="s">
        <v>3512</v>
      </c>
      <c r="M1155" s="11" t="s">
        <v>7382</v>
      </c>
      <c r="N1155" s="11" t="s">
        <v>4069</v>
      </c>
      <c r="O1155" s="11" t="s">
        <v>7387</v>
      </c>
      <c r="P1155" s="11" t="s">
        <v>1434</v>
      </c>
      <c r="Q1155" s="11" t="s">
        <v>34</v>
      </c>
      <c r="R1155" s="11" t="s">
        <v>1435</v>
      </c>
      <c r="S1155" s="11" t="s">
        <v>1436</v>
      </c>
      <c r="T1155" s="11" t="s">
        <v>91</v>
      </c>
      <c r="U1155" s="12">
        <v>42429</v>
      </c>
      <c r="W1155" s="11" t="s">
        <v>1437</v>
      </c>
      <c r="X1155" s="11" t="s">
        <v>29</v>
      </c>
      <c r="Y1155" s="11" t="s">
        <v>29</v>
      </c>
      <c r="AB1155" s="11" t="s">
        <v>3782</v>
      </c>
      <c r="AC1155" s="11" t="s">
        <v>1423</v>
      </c>
      <c r="AD1155" s="11" t="s">
        <v>29</v>
      </c>
      <c r="AE1155" s="11" t="s">
        <v>7388</v>
      </c>
      <c r="AF1155" s="11" t="s">
        <v>5773</v>
      </c>
      <c r="AG1155" s="11" t="s">
        <v>6984</v>
      </c>
      <c r="AH1155" s="11" t="s">
        <v>6985</v>
      </c>
      <c r="AI1155" s="11" t="s">
        <v>6983</v>
      </c>
      <c r="AJ1155" s="11" t="s">
        <v>7081</v>
      </c>
      <c r="AK1155" s="11" t="s">
        <v>7082</v>
      </c>
      <c r="AL1155" s="11" t="s">
        <v>7099</v>
      </c>
      <c r="AM1155" s="11" t="s">
        <v>29</v>
      </c>
      <c r="AN1155" s="11" t="s">
        <v>6991</v>
      </c>
      <c r="AO1155" s="11" t="s">
        <v>7324</v>
      </c>
      <c r="AP1155" s="11" t="s">
        <v>29</v>
      </c>
      <c r="AQ1155" s="11" t="s">
        <v>7325</v>
      </c>
    </row>
    <row r="1156" spans="1:43" ht="30" x14ac:dyDescent="0.25">
      <c r="A1156" s="10">
        <v>192</v>
      </c>
      <c r="B1156" s="10">
        <v>1413</v>
      </c>
      <c r="C1156" s="11" t="s">
        <v>6707</v>
      </c>
      <c r="D1156" s="11" t="s">
        <v>4837</v>
      </c>
      <c r="E1156" s="11" t="s">
        <v>1421</v>
      </c>
      <c r="F1156" s="11" t="s">
        <v>146</v>
      </c>
      <c r="G1156" s="11" t="s">
        <v>27</v>
      </c>
      <c r="H1156" s="11" t="s">
        <v>6610</v>
      </c>
      <c r="I1156" s="11" t="s">
        <v>97</v>
      </c>
      <c r="J1156" s="11" t="s">
        <v>3781</v>
      </c>
      <c r="K1156" s="11" t="s">
        <v>1422</v>
      </c>
      <c r="L1156" s="11" t="s">
        <v>3512</v>
      </c>
      <c r="M1156" s="11" t="s">
        <v>7382</v>
      </c>
      <c r="N1156" s="11" t="s">
        <v>4069</v>
      </c>
      <c r="O1156" s="11" t="s">
        <v>7387</v>
      </c>
      <c r="P1156" s="11" t="s">
        <v>1439</v>
      </c>
      <c r="Q1156" s="11" t="s">
        <v>34</v>
      </c>
      <c r="R1156" s="11" t="s">
        <v>1133</v>
      </c>
      <c r="S1156" s="11" t="s">
        <v>1440</v>
      </c>
      <c r="T1156" s="11" t="s">
        <v>1441</v>
      </c>
      <c r="U1156">
        <v>42422</v>
      </c>
      <c r="W1156" s="11" t="s">
        <v>1442</v>
      </c>
      <c r="X1156" s="11" t="s">
        <v>29</v>
      </c>
      <c r="Y1156" s="11" t="s">
        <v>29</v>
      </c>
      <c r="AB1156" s="11" t="s">
        <v>3782</v>
      </c>
      <c r="AC1156" s="11" t="s">
        <v>1423</v>
      </c>
      <c r="AD1156" s="11" t="s">
        <v>29</v>
      </c>
      <c r="AE1156" s="11" t="s">
        <v>7388</v>
      </c>
      <c r="AF1156" s="11" t="s">
        <v>5773</v>
      </c>
      <c r="AG1156" s="11" t="s">
        <v>6984</v>
      </c>
      <c r="AH1156" s="11" t="s">
        <v>6985</v>
      </c>
      <c r="AI1156" s="11" t="s">
        <v>6983</v>
      </c>
      <c r="AJ1156" s="11" t="s">
        <v>7081</v>
      </c>
      <c r="AK1156" s="11" t="s">
        <v>7082</v>
      </c>
      <c r="AL1156" s="11" t="s">
        <v>7099</v>
      </c>
      <c r="AM1156" s="11" t="s">
        <v>29</v>
      </c>
      <c r="AN1156" s="11" t="s">
        <v>6991</v>
      </c>
      <c r="AO1156" s="11" t="s">
        <v>7324</v>
      </c>
      <c r="AP1156" s="11" t="s">
        <v>29</v>
      </c>
      <c r="AQ1156" s="11" t="s">
        <v>7325</v>
      </c>
    </row>
    <row r="1157" spans="1:43" ht="30" x14ac:dyDescent="0.25">
      <c r="A1157" s="10">
        <v>192</v>
      </c>
      <c r="B1157" s="10">
        <v>1414</v>
      </c>
      <c r="C1157" s="11" t="s">
        <v>6707</v>
      </c>
      <c r="D1157" s="11" t="s">
        <v>4837</v>
      </c>
      <c r="E1157" s="11" t="s">
        <v>1421</v>
      </c>
      <c r="F1157" s="11" t="s">
        <v>146</v>
      </c>
      <c r="G1157" s="11" t="s">
        <v>27</v>
      </c>
      <c r="H1157" s="11" t="s">
        <v>6610</v>
      </c>
      <c r="I1157" s="11" t="s">
        <v>97</v>
      </c>
      <c r="J1157" s="11" t="s">
        <v>3781</v>
      </c>
      <c r="K1157" s="11" t="s">
        <v>1422</v>
      </c>
      <c r="L1157" s="11" t="s">
        <v>3512</v>
      </c>
      <c r="M1157" s="11" t="s">
        <v>7382</v>
      </c>
      <c r="N1157" s="11" t="s">
        <v>4069</v>
      </c>
      <c r="O1157" s="11" t="s">
        <v>7387</v>
      </c>
      <c r="P1157" s="11" t="s">
        <v>1443</v>
      </c>
      <c r="Q1157" s="11" t="s">
        <v>6472</v>
      </c>
      <c r="R1157" s="11" t="s">
        <v>1444</v>
      </c>
      <c r="S1157" s="11" t="s">
        <v>1445</v>
      </c>
      <c r="T1157" s="11" t="s">
        <v>644</v>
      </c>
      <c r="U1157">
        <v>42424</v>
      </c>
      <c r="W1157" s="11" t="s">
        <v>1446</v>
      </c>
      <c r="X1157" s="11" t="s">
        <v>29</v>
      </c>
      <c r="Y1157" s="11" t="s">
        <v>29</v>
      </c>
      <c r="AB1157" s="11" t="s">
        <v>3782</v>
      </c>
      <c r="AC1157" s="11" t="s">
        <v>1423</v>
      </c>
      <c r="AD1157" s="11" t="s">
        <v>29</v>
      </c>
      <c r="AE1157" s="11" t="s">
        <v>7388</v>
      </c>
      <c r="AF1157" s="11" t="s">
        <v>5773</v>
      </c>
      <c r="AG1157" s="11" t="s">
        <v>6984</v>
      </c>
      <c r="AH1157" s="11" t="s">
        <v>6985</v>
      </c>
      <c r="AI1157" s="11" t="s">
        <v>6983</v>
      </c>
      <c r="AJ1157" s="11" t="s">
        <v>7081</v>
      </c>
      <c r="AK1157" s="11" t="s">
        <v>7082</v>
      </c>
      <c r="AL1157" s="11" t="s">
        <v>7099</v>
      </c>
      <c r="AM1157" s="11" t="s">
        <v>29</v>
      </c>
      <c r="AN1157" s="11" t="s">
        <v>6991</v>
      </c>
      <c r="AO1157" s="11" t="s">
        <v>7324</v>
      </c>
      <c r="AP1157" s="11" t="s">
        <v>29</v>
      </c>
      <c r="AQ1157" s="11" t="s">
        <v>7325</v>
      </c>
    </row>
    <row r="1158" spans="1:43" ht="30" x14ac:dyDescent="0.25">
      <c r="A1158" s="10">
        <v>192</v>
      </c>
      <c r="B1158" s="10">
        <v>1408</v>
      </c>
      <c r="C1158" s="11" t="s">
        <v>6707</v>
      </c>
      <c r="D1158" s="11" t="s">
        <v>4837</v>
      </c>
      <c r="E1158" s="11" t="s">
        <v>1421</v>
      </c>
      <c r="F1158" s="11" t="s">
        <v>146</v>
      </c>
      <c r="G1158" s="11" t="s">
        <v>27</v>
      </c>
      <c r="H1158" s="11" t="s">
        <v>6610</v>
      </c>
      <c r="I1158" s="11" t="s">
        <v>97</v>
      </c>
      <c r="J1158" s="11" t="s">
        <v>3781</v>
      </c>
      <c r="K1158" s="11" t="s">
        <v>1422</v>
      </c>
      <c r="L1158" s="11" t="s">
        <v>3512</v>
      </c>
      <c r="M1158" s="11" t="s">
        <v>7382</v>
      </c>
      <c r="N1158" s="11" t="s">
        <v>4069</v>
      </c>
      <c r="O1158" s="11" t="s">
        <v>7387</v>
      </c>
      <c r="P1158" s="11" t="s">
        <v>1427</v>
      </c>
      <c r="Q1158" s="11" t="s">
        <v>34</v>
      </c>
      <c r="R1158" s="11" t="s">
        <v>1428</v>
      </c>
      <c r="S1158" s="11" t="s">
        <v>1429</v>
      </c>
      <c r="T1158" s="11" t="s">
        <v>29</v>
      </c>
      <c r="U1158">
        <v>42534</v>
      </c>
      <c r="W1158" s="11" t="s">
        <v>1430</v>
      </c>
      <c r="X1158" s="11" t="s">
        <v>29</v>
      </c>
      <c r="Y1158" s="11" t="s">
        <v>29</v>
      </c>
      <c r="AB1158" s="11" t="s">
        <v>3782</v>
      </c>
      <c r="AC1158" s="11" t="s">
        <v>1423</v>
      </c>
      <c r="AD1158" s="11" t="s">
        <v>29</v>
      </c>
      <c r="AE1158" s="11" t="s">
        <v>7388</v>
      </c>
      <c r="AF1158" s="11" t="s">
        <v>5773</v>
      </c>
      <c r="AG1158" s="11" t="s">
        <v>6984</v>
      </c>
      <c r="AH1158" s="11" t="s">
        <v>6985</v>
      </c>
      <c r="AI1158" s="11" t="s">
        <v>6983</v>
      </c>
      <c r="AJ1158" s="11" t="s">
        <v>7081</v>
      </c>
      <c r="AK1158" s="11" t="s">
        <v>7082</v>
      </c>
      <c r="AL1158" s="11" t="s">
        <v>7099</v>
      </c>
      <c r="AM1158" s="11" t="s">
        <v>29</v>
      </c>
      <c r="AN1158" s="11" t="s">
        <v>6991</v>
      </c>
      <c r="AO1158" s="11" t="s">
        <v>7324</v>
      </c>
      <c r="AP1158" s="11" t="s">
        <v>29</v>
      </c>
      <c r="AQ1158" s="11" t="s">
        <v>7325</v>
      </c>
    </row>
    <row r="1159" spans="1:43" ht="30" x14ac:dyDescent="0.25">
      <c r="A1159" s="10">
        <v>254</v>
      </c>
      <c r="B1159" s="10">
        <v>1946</v>
      </c>
      <c r="C1159" s="11" t="s">
        <v>6609</v>
      </c>
      <c r="D1159" s="11" t="s">
        <v>4837</v>
      </c>
      <c r="E1159" s="11" t="s">
        <v>1421</v>
      </c>
      <c r="F1159" s="11" t="s">
        <v>146</v>
      </c>
      <c r="G1159" s="11" t="s">
        <v>27</v>
      </c>
      <c r="H1159" s="11" t="s">
        <v>6610</v>
      </c>
      <c r="I1159" s="11" t="s">
        <v>97</v>
      </c>
      <c r="J1159" s="11" t="s">
        <v>3781</v>
      </c>
      <c r="K1159" s="11" t="s">
        <v>2091</v>
      </c>
      <c r="L1159" s="11" t="s">
        <v>568</v>
      </c>
      <c r="M1159" s="11" t="s">
        <v>7382</v>
      </c>
      <c r="N1159" s="11" t="s">
        <v>4069</v>
      </c>
      <c r="O1159" s="11" t="s">
        <v>6078</v>
      </c>
      <c r="P1159" s="11" t="s">
        <v>4535</v>
      </c>
      <c r="Q1159" s="11" t="s">
        <v>34</v>
      </c>
      <c r="R1159" s="11" t="s">
        <v>4522</v>
      </c>
      <c r="S1159" s="11" t="s">
        <v>4523</v>
      </c>
      <c r="T1159" s="11" t="s">
        <v>29</v>
      </c>
      <c r="U1159">
        <v>43136</v>
      </c>
      <c r="W1159" s="11" t="s">
        <v>4598</v>
      </c>
      <c r="X1159" s="11" t="s">
        <v>29</v>
      </c>
      <c r="Y1159" s="11" t="s">
        <v>29</v>
      </c>
      <c r="AB1159" s="11" t="s">
        <v>2090</v>
      </c>
      <c r="AC1159" s="11" t="s">
        <v>2092</v>
      </c>
      <c r="AD1159" s="11" t="s">
        <v>29</v>
      </c>
      <c r="AE1159" s="11" t="s">
        <v>6079</v>
      </c>
      <c r="AF1159" s="11" t="s">
        <v>5710</v>
      </c>
      <c r="AG1159" s="11" t="s">
        <v>6984</v>
      </c>
      <c r="AH1159" s="11" t="s">
        <v>6985</v>
      </c>
      <c r="AI1159" s="11" t="s">
        <v>6983</v>
      </c>
      <c r="AJ1159" s="11" t="s">
        <v>7081</v>
      </c>
      <c r="AK1159" s="11" t="s">
        <v>7082</v>
      </c>
      <c r="AL1159" s="11" t="s">
        <v>1407</v>
      </c>
      <c r="AM1159" s="11" t="s">
        <v>29</v>
      </c>
      <c r="AN1159" s="11" t="s">
        <v>6991</v>
      </c>
      <c r="AO1159" s="11" t="s">
        <v>7313</v>
      </c>
      <c r="AP1159" s="11" t="s">
        <v>29</v>
      </c>
      <c r="AQ1159" s="11" t="s">
        <v>7314</v>
      </c>
    </row>
    <row r="1160" spans="1:43" ht="30" x14ac:dyDescent="0.25">
      <c r="A1160" s="10">
        <v>254</v>
      </c>
      <c r="B1160" s="10">
        <v>2244</v>
      </c>
      <c r="C1160" s="11" t="s">
        <v>6609</v>
      </c>
      <c r="D1160" s="11" t="s">
        <v>4837</v>
      </c>
      <c r="E1160" s="11" t="s">
        <v>1421</v>
      </c>
      <c r="F1160" s="11" t="s">
        <v>146</v>
      </c>
      <c r="G1160" s="11" t="s">
        <v>27</v>
      </c>
      <c r="H1160" s="11" t="s">
        <v>6610</v>
      </c>
      <c r="I1160" s="11" t="s">
        <v>97</v>
      </c>
      <c r="J1160" s="11" t="s">
        <v>3781</v>
      </c>
      <c r="K1160" s="11" t="s">
        <v>2091</v>
      </c>
      <c r="L1160" s="11" t="s">
        <v>568</v>
      </c>
      <c r="M1160" s="11" t="s">
        <v>7382</v>
      </c>
      <c r="N1160" s="11" t="s">
        <v>4069</v>
      </c>
      <c r="O1160" s="11" t="s">
        <v>6078</v>
      </c>
      <c r="P1160" s="11" t="s">
        <v>7039</v>
      </c>
      <c r="Q1160" s="11" t="s">
        <v>5561</v>
      </c>
      <c r="R1160" s="11" t="s">
        <v>7040</v>
      </c>
      <c r="S1160" s="11" t="s">
        <v>7041</v>
      </c>
      <c r="T1160" s="11" t="s">
        <v>7042</v>
      </c>
      <c r="U1160">
        <v>43613</v>
      </c>
      <c r="W1160" s="11" t="s">
        <v>7043</v>
      </c>
      <c r="X1160" s="11" t="s">
        <v>29</v>
      </c>
      <c r="Y1160" s="11" t="s">
        <v>29</v>
      </c>
      <c r="AB1160" s="11" t="s">
        <v>2090</v>
      </c>
      <c r="AC1160" s="11" t="s">
        <v>2092</v>
      </c>
      <c r="AD1160" s="11" t="s">
        <v>29</v>
      </c>
      <c r="AE1160" s="11" t="s">
        <v>6079</v>
      </c>
      <c r="AF1160" s="11" t="s">
        <v>5710</v>
      </c>
      <c r="AG1160" s="11" t="s">
        <v>6984</v>
      </c>
      <c r="AH1160" s="11" t="s">
        <v>6985</v>
      </c>
      <c r="AI1160" s="11" t="s">
        <v>6983</v>
      </c>
      <c r="AJ1160" s="11" t="s">
        <v>7081</v>
      </c>
      <c r="AK1160" s="11" t="s">
        <v>7082</v>
      </c>
      <c r="AL1160" s="11" t="s">
        <v>1407</v>
      </c>
      <c r="AM1160" s="11" t="s">
        <v>29</v>
      </c>
      <c r="AN1160" s="11" t="s">
        <v>6991</v>
      </c>
      <c r="AO1160" s="11" t="s">
        <v>7313</v>
      </c>
      <c r="AP1160" s="11" t="s">
        <v>29</v>
      </c>
      <c r="AQ1160" s="11" t="s">
        <v>7314</v>
      </c>
    </row>
    <row r="1161" spans="1:43" ht="30" x14ac:dyDescent="0.25">
      <c r="A1161" s="10">
        <v>254</v>
      </c>
      <c r="B1161" s="10">
        <v>1971</v>
      </c>
      <c r="C1161" s="11" t="s">
        <v>6609</v>
      </c>
      <c r="D1161" s="11" t="s">
        <v>4837</v>
      </c>
      <c r="E1161" s="11" t="s">
        <v>1421</v>
      </c>
      <c r="F1161" s="11" t="s">
        <v>146</v>
      </c>
      <c r="G1161" s="11" t="s">
        <v>27</v>
      </c>
      <c r="H1161" s="11" t="s">
        <v>6610</v>
      </c>
      <c r="I1161" s="11" t="s">
        <v>97</v>
      </c>
      <c r="J1161" s="11" t="s">
        <v>3781</v>
      </c>
      <c r="K1161" s="11" t="s">
        <v>2091</v>
      </c>
      <c r="L1161" s="11" t="s">
        <v>568</v>
      </c>
      <c r="M1161" s="11" t="s">
        <v>7382</v>
      </c>
      <c r="N1161" s="11" t="s">
        <v>4069</v>
      </c>
      <c r="O1161" s="11" t="s">
        <v>6078</v>
      </c>
      <c r="P1161" s="11" t="s">
        <v>4535</v>
      </c>
      <c r="Q1161" s="11" t="s">
        <v>34</v>
      </c>
      <c r="R1161" s="11" t="s">
        <v>4522</v>
      </c>
      <c r="S1161" s="11" t="s">
        <v>4523</v>
      </c>
      <c r="T1161" s="11" t="s">
        <v>29</v>
      </c>
      <c r="U1161">
        <v>43262</v>
      </c>
      <c r="W1161" s="11" t="s">
        <v>4598</v>
      </c>
      <c r="X1161" s="11" t="s">
        <v>29</v>
      </c>
      <c r="Y1161" s="11" t="s">
        <v>29</v>
      </c>
      <c r="AB1161" s="11" t="s">
        <v>2090</v>
      </c>
      <c r="AC1161" s="11" t="s">
        <v>2092</v>
      </c>
      <c r="AD1161" s="11" t="s">
        <v>29</v>
      </c>
      <c r="AE1161" s="11" t="s">
        <v>6079</v>
      </c>
      <c r="AF1161" s="11" t="s">
        <v>5710</v>
      </c>
      <c r="AG1161" s="11" t="s">
        <v>6984</v>
      </c>
      <c r="AH1161" s="11" t="s">
        <v>6985</v>
      </c>
      <c r="AI1161" s="11" t="s">
        <v>6983</v>
      </c>
      <c r="AJ1161" s="11" t="s">
        <v>7081</v>
      </c>
      <c r="AK1161" s="11" t="s">
        <v>7082</v>
      </c>
      <c r="AL1161" s="11" t="s">
        <v>1407</v>
      </c>
      <c r="AM1161" s="11" t="s">
        <v>29</v>
      </c>
      <c r="AN1161" s="11" t="s">
        <v>6991</v>
      </c>
      <c r="AO1161" s="11" t="s">
        <v>7313</v>
      </c>
      <c r="AP1161" s="11" t="s">
        <v>29</v>
      </c>
      <c r="AQ1161" s="11" t="s">
        <v>7314</v>
      </c>
    </row>
    <row r="1162" spans="1:43" ht="30" x14ac:dyDescent="0.25">
      <c r="A1162" s="10">
        <v>254</v>
      </c>
      <c r="B1162" s="10">
        <v>1787</v>
      </c>
      <c r="C1162" s="11" t="s">
        <v>6609</v>
      </c>
      <c r="D1162" s="11" t="s">
        <v>4837</v>
      </c>
      <c r="E1162" s="11" t="s">
        <v>1421</v>
      </c>
      <c r="F1162" s="11" t="s">
        <v>146</v>
      </c>
      <c r="G1162" s="11" t="s">
        <v>27</v>
      </c>
      <c r="H1162" s="11" t="s">
        <v>6610</v>
      </c>
      <c r="I1162" s="11" t="s">
        <v>97</v>
      </c>
      <c r="J1162" s="11" t="s">
        <v>3781</v>
      </c>
      <c r="K1162" s="11" t="s">
        <v>2091</v>
      </c>
      <c r="L1162" s="11" t="s">
        <v>568</v>
      </c>
      <c r="M1162" s="11" t="s">
        <v>7382</v>
      </c>
      <c r="N1162" s="11" t="s">
        <v>4069</v>
      </c>
      <c r="O1162" s="11" t="s">
        <v>6078</v>
      </c>
      <c r="P1162" s="11" t="s">
        <v>3821</v>
      </c>
      <c r="Q1162" s="11" t="s">
        <v>34</v>
      </c>
      <c r="R1162" s="11" t="s">
        <v>2273</v>
      </c>
      <c r="S1162" s="11" t="s">
        <v>3822</v>
      </c>
      <c r="T1162" s="11" t="s">
        <v>29</v>
      </c>
      <c r="U1162">
        <v>42842</v>
      </c>
      <c r="W1162" s="11" t="s">
        <v>3823</v>
      </c>
      <c r="X1162" s="11" t="s">
        <v>29</v>
      </c>
      <c r="Y1162" s="11" t="s">
        <v>29</v>
      </c>
      <c r="AB1162" s="11" t="s">
        <v>2090</v>
      </c>
      <c r="AC1162" s="11" t="s">
        <v>2092</v>
      </c>
      <c r="AD1162" s="11" t="s">
        <v>29</v>
      </c>
      <c r="AE1162" s="11" t="s">
        <v>6079</v>
      </c>
      <c r="AF1162" s="11" t="s">
        <v>5710</v>
      </c>
      <c r="AG1162" s="11" t="s">
        <v>6984</v>
      </c>
      <c r="AH1162" s="11" t="s">
        <v>6985</v>
      </c>
      <c r="AI1162" s="11" t="s">
        <v>6983</v>
      </c>
      <c r="AJ1162" s="11" t="s">
        <v>7081</v>
      </c>
      <c r="AK1162" s="11" t="s">
        <v>7082</v>
      </c>
      <c r="AL1162" s="11" t="s">
        <v>1407</v>
      </c>
      <c r="AM1162" s="11" t="s">
        <v>29</v>
      </c>
      <c r="AN1162" s="11" t="s">
        <v>6991</v>
      </c>
      <c r="AO1162" s="11" t="s">
        <v>7313</v>
      </c>
      <c r="AP1162" s="11" t="s">
        <v>29</v>
      </c>
      <c r="AQ1162" s="11" t="s">
        <v>7314</v>
      </c>
    </row>
    <row r="1163" spans="1:43" ht="30" x14ac:dyDescent="0.25">
      <c r="A1163" s="10">
        <v>254</v>
      </c>
      <c r="B1163" s="10">
        <v>1995</v>
      </c>
      <c r="C1163" s="11" t="s">
        <v>6609</v>
      </c>
      <c r="D1163" s="11" t="s">
        <v>4837</v>
      </c>
      <c r="E1163" s="11" t="s">
        <v>1421</v>
      </c>
      <c r="F1163" s="11" t="s">
        <v>146</v>
      </c>
      <c r="G1163" s="11" t="s">
        <v>27</v>
      </c>
      <c r="H1163" s="11" t="s">
        <v>6610</v>
      </c>
      <c r="I1163" s="11" t="s">
        <v>97</v>
      </c>
      <c r="J1163" s="11" t="s">
        <v>3781</v>
      </c>
      <c r="K1163" s="11" t="s">
        <v>2091</v>
      </c>
      <c r="L1163" s="11" t="s">
        <v>568</v>
      </c>
      <c r="M1163" s="11" t="s">
        <v>7382</v>
      </c>
      <c r="N1163" s="11" t="s">
        <v>4069</v>
      </c>
      <c r="O1163" s="11" t="s">
        <v>6078</v>
      </c>
      <c r="P1163" s="11" t="s">
        <v>4882</v>
      </c>
      <c r="Q1163" s="11" t="s">
        <v>34</v>
      </c>
      <c r="R1163" s="11" t="s">
        <v>4883</v>
      </c>
      <c r="S1163" s="11" t="s">
        <v>2104</v>
      </c>
      <c r="T1163" s="11" t="s">
        <v>4884</v>
      </c>
      <c r="U1163">
        <v>43318</v>
      </c>
      <c r="W1163" s="11" t="s">
        <v>4885</v>
      </c>
      <c r="X1163" s="11" t="s">
        <v>29</v>
      </c>
      <c r="Y1163" s="11" t="s">
        <v>29</v>
      </c>
      <c r="AB1163" s="11" t="s">
        <v>2090</v>
      </c>
      <c r="AC1163" s="11" t="s">
        <v>2092</v>
      </c>
      <c r="AD1163" s="11" t="s">
        <v>29</v>
      </c>
      <c r="AE1163" s="11" t="s">
        <v>6079</v>
      </c>
      <c r="AF1163" s="11" t="s">
        <v>5710</v>
      </c>
      <c r="AG1163" s="11" t="s">
        <v>6984</v>
      </c>
      <c r="AH1163" s="11" t="s">
        <v>6985</v>
      </c>
      <c r="AI1163" s="11" t="s">
        <v>6983</v>
      </c>
      <c r="AJ1163" s="11" t="s">
        <v>7081</v>
      </c>
      <c r="AK1163" s="11" t="s">
        <v>7082</v>
      </c>
      <c r="AL1163" s="11" t="s">
        <v>1407</v>
      </c>
      <c r="AM1163" s="11" t="s">
        <v>29</v>
      </c>
      <c r="AN1163" s="11" t="s">
        <v>6991</v>
      </c>
      <c r="AO1163" s="11" t="s">
        <v>7313</v>
      </c>
      <c r="AP1163" s="11" t="s">
        <v>29</v>
      </c>
      <c r="AQ1163" s="11" t="s">
        <v>7314</v>
      </c>
    </row>
    <row r="1164" spans="1:43" ht="30" x14ac:dyDescent="0.25">
      <c r="A1164" s="10">
        <v>254</v>
      </c>
      <c r="B1164" s="10">
        <v>1558</v>
      </c>
      <c r="C1164" s="11" t="s">
        <v>6609</v>
      </c>
      <c r="D1164" s="11" t="s">
        <v>4837</v>
      </c>
      <c r="E1164" s="11" t="s">
        <v>1421</v>
      </c>
      <c r="F1164" s="11" t="s">
        <v>146</v>
      </c>
      <c r="G1164" s="11" t="s">
        <v>27</v>
      </c>
      <c r="H1164" s="11" t="s">
        <v>6610</v>
      </c>
      <c r="I1164" s="11" t="s">
        <v>97</v>
      </c>
      <c r="J1164" s="11" t="s">
        <v>3781</v>
      </c>
      <c r="K1164" s="11" t="s">
        <v>2091</v>
      </c>
      <c r="L1164" s="11" t="s">
        <v>568</v>
      </c>
      <c r="M1164" s="11" t="s">
        <v>7382</v>
      </c>
      <c r="N1164" s="11" t="s">
        <v>4069</v>
      </c>
      <c r="O1164" s="11" t="s">
        <v>6078</v>
      </c>
      <c r="P1164" s="11" t="s">
        <v>2105</v>
      </c>
      <c r="Q1164" s="11" t="s">
        <v>34</v>
      </c>
      <c r="R1164" s="11" t="s">
        <v>2106</v>
      </c>
      <c r="S1164" s="11" t="s">
        <v>2107</v>
      </c>
      <c r="T1164" s="11" t="s">
        <v>29</v>
      </c>
      <c r="U1164">
        <v>42590</v>
      </c>
      <c r="W1164" s="11" t="s">
        <v>2108</v>
      </c>
      <c r="X1164" s="11" t="s">
        <v>29</v>
      </c>
      <c r="Y1164" s="11" t="s">
        <v>29</v>
      </c>
      <c r="AB1164" s="11" t="s">
        <v>2090</v>
      </c>
      <c r="AC1164" s="11" t="s">
        <v>2092</v>
      </c>
      <c r="AD1164" s="11" t="s">
        <v>29</v>
      </c>
      <c r="AE1164" s="11" t="s">
        <v>6079</v>
      </c>
      <c r="AF1164" s="11" t="s">
        <v>5710</v>
      </c>
      <c r="AG1164" s="11" t="s">
        <v>6984</v>
      </c>
      <c r="AH1164" s="11" t="s">
        <v>6985</v>
      </c>
      <c r="AI1164" s="11" t="s">
        <v>6983</v>
      </c>
      <c r="AJ1164" s="11" t="s">
        <v>7081</v>
      </c>
      <c r="AK1164" s="11" t="s">
        <v>7082</v>
      </c>
      <c r="AL1164" s="11" t="s">
        <v>1407</v>
      </c>
      <c r="AM1164" s="11" t="s">
        <v>29</v>
      </c>
      <c r="AN1164" s="11" t="s">
        <v>6991</v>
      </c>
      <c r="AO1164" s="11" t="s">
        <v>7313</v>
      </c>
      <c r="AP1164" s="11" t="s">
        <v>29</v>
      </c>
      <c r="AQ1164" s="11" t="s">
        <v>7314</v>
      </c>
    </row>
    <row r="1165" spans="1:43" ht="30" x14ac:dyDescent="0.25">
      <c r="A1165" s="10">
        <v>254</v>
      </c>
      <c r="B1165" s="10">
        <v>1559</v>
      </c>
      <c r="C1165" s="11" t="s">
        <v>6609</v>
      </c>
      <c r="D1165" s="11" t="s">
        <v>4837</v>
      </c>
      <c r="E1165" s="11" t="s">
        <v>1421</v>
      </c>
      <c r="F1165" s="11" t="s">
        <v>146</v>
      </c>
      <c r="G1165" s="11" t="s">
        <v>27</v>
      </c>
      <c r="H1165" s="11" t="s">
        <v>6610</v>
      </c>
      <c r="I1165" s="11" t="s">
        <v>97</v>
      </c>
      <c r="J1165" s="11" t="s">
        <v>3781</v>
      </c>
      <c r="K1165" s="11" t="s">
        <v>2091</v>
      </c>
      <c r="L1165" s="11" t="s">
        <v>568</v>
      </c>
      <c r="M1165" s="11" t="s">
        <v>7382</v>
      </c>
      <c r="N1165" s="11" t="s">
        <v>4069</v>
      </c>
      <c r="O1165" s="11" t="s">
        <v>6078</v>
      </c>
      <c r="P1165" s="11" t="s">
        <v>2109</v>
      </c>
      <c r="Q1165" s="11" t="s">
        <v>122</v>
      </c>
      <c r="R1165" s="11" t="s">
        <v>2110</v>
      </c>
      <c r="S1165" s="11" t="s">
        <v>2111</v>
      </c>
      <c r="T1165" s="11" t="s">
        <v>29</v>
      </c>
      <c r="U1165">
        <v>42702</v>
      </c>
      <c r="W1165" s="11" t="s">
        <v>2112</v>
      </c>
      <c r="X1165" s="11" t="s">
        <v>29</v>
      </c>
      <c r="Y1165" s="11" t="s">
        <v>29</v>
      </c>
      <c r="AB1165" s="11" t="s">
        <v>2090</v>
      </c>
      <c r="AC1165" s="11" t="s">
        <v>2092</v>
      </c>
      <c r="AD1165" s="11" t="s">
        <v>29</v>
      </c>
      <c r="AE1165" s="11" t="s">
        <v>6079</v>
      </c>
      <c r="AF1165" s="11" t="s">
        <v>5710</v>
      </c>
      <c r="AG1165" s="11" t="s">
        <v>6984</v>
      </c>
      <c r="AH1165" s="11" t="s">
        <v>6985</v>
      </c>
      <c r="AI1165" s="11" t="s">
        <v>6983</v>
      </c>
      <c r="AJ1165" s="11" t="s">
        <v>7081</v>
      </c>
      <c r="AK1165" s="11" t="s">
        <v>7082</v>
      </c>
      <c r="AL1165" s="11" t="s">
        <v>1407</v>
      </c>
      <c r="AM1165" s="11" t="s">
        <v>29</v>
      </c>
      <c r="AN1165" s="11" t="s">
        <v>6991</v>
      </c>
      <c r="AO1165" s="11" t="s">
        <v>7313</v>
      </c>
      <c r="AP1165" s="11" t="s">
        <v>29</v>
      </c>
      <c r="AQ1165" s="11" t="s">
        <v>7314</v>
      </c>
    </row>
    <row r="1166" spans="1:43" ht="30" x14ac:dyDescent="0.25">
      <c r="A1166" s="10">
        <v>254</v>
      </c>
      <c r="B1166" s="10">
        <v>1987</v>
      </c>
      <c r="C1166" s="11" t="s">
        <v>6609</v>
      </c>
      <c r="D1166" s="11" t="s">
        <v>4837</v>
      </c>
      <c r="E1166" s="11" t="s">
        <v>1421</v>
      </c>
      <c r="F1166" s="11" t="s">
        <v>146</v>
      </c>
      <c r="G1166" s="11" t="s">
        <v>27</v>
      </c>
      <c r="H1166" s="11" t="s">
        <v>6610</v>
      </c>
      <c r="I1166" s="11" t="s">
        <v>97</v>
      </c>
      <c r="J1166" s="11" t="s">
        <v>3781</v>
      </c>
      <c r="K1166" s="11" t="s">
        <v>2091</v>
      </c>
      <c r="L1166" s="11" t="s">
        <v>568</v>
      </c>
      <c r="M1166" s="11" t="s">
        <v>7382</v>
      </c>
      <c r="N1166" s="11" t="s">
        <v>4069</v>
      </c>
      <c r="O1166" s="11" t="s">
        <v>6078</v>
      </c>
      <c r="P1166" s="11" t="s">
        <v>4789</v>
      </c>
      <c r="Q1166" s="11" t="s">
        <v>34</v>
      </c>
      <c r="R1166" s="11" t="s">
        <v>4790</v>
      </c>
      <c r="S1166" s="11" t="s">
        <v>2486</v>
      </c>
      <c r="T1166" s="11" t="s">
        <v>752</v>
      </c>
      <c r="U1166">
        <v>43290</v>
      </c>
      <c r="W1166" s="11" t="s">
        <v>4791</v>
      </c>
      <c r="X1166" s="11" t="s">
        <v>29</v>
      </c>
      <c r="Y1166" s="11" t="s">
        <v>29</v>
      </c>
      <c r="AB1166" s="11" t="s">
        <v>2090</v>
      </c>
      <c r="AC1166" s="11" t="s">
        <v>2092</v>
      </c>
      <c r="AD1166" s="11" t="s">
        <v>29</v>
      </c>
      <c r="AE1166" s="11" t="s">
        <v>6079</v>
      </c>
      <c r="AF1166" s="11" t="s">
        <v>5710</v>
      </c>
      <c r="AG1166" s="11" t="s">
        <v>6984</v>
      </c>
      <c r="AH1166" s="11" t="s">
        <v>6985</v>
      </c>
      <c r="AI1166" s="11" t="s">
        <v>6983</v>
      </c>
      <c r="AJ1166" s="11" t="s">
        <v>7081</v>
      </c>
      <c r="AK1166" s="11" t="s">
        <v>7082</v>
      </c>
      <c r="AL1166" s="11" t="s">
        <v>1407</v>
      </c>
      <c r="AM1166" s="11" t="s">
        <v>29</v>
      </c>
      <c r="AN1166" s="11" t="s">
        <v>6991</v>
      </c>
      <c r="AO1166" s="11" t="s">
        <v>7313</v>
      </c>
      <c r="AP1166" s="11" t="s">
        <v>29</v>
      </c>
      <c r="AQ1166" s="11" t="s">
        <v>7314</v>
      </c>
    </row>
    <row r="1167" spans="1:43" ht="30" x14ac:dyDescent="0.25">
      <c r="A1167" s="10">
        <v>254</v>
      </c>
      <c r="B1167" s="10">
        <v>1553</v>
      </c>
      <c r="C1167" s="11" t="s">
        <v>6609</v>
      </c>
      <c r="D1167" s="11" t="s">
        <v>4837</v>
      </c>
      <c r="E1167" s="11" t="s">
        <v>1421</v>
      </c>
      <c r="F1167" s="11" t="s">
        <v>146</v>
      </c>
      <c r="G1167" s="11" t="s">
        <v>27</v>
      </c>
      <c r="H1167" s="11" t="s">
        <v>6610</v>
      </c>
      <c r="I1167" s="11" t="s">
        <v>97</v>
      </c>
      <c r="J1167" s="11" t="s">
        <v>3781</v>
      </c>
      <c r="K1167" s="11" t="s">
        <v>2091</v>
      </c>
      <c r="L1167" s="11" t="s">
        <v>568</v>
      </c>
      <c r="M1167" s="11" t="s">
        <v>7382</v>
      </c>
      <c r="N1167" s="11" t="s">
        <v>4069</v>
      </c>
      <c r="O1167" s="11" t="s">
        <v>6078</v>
      </c>
      <c r="P1167" s="11" t="s">
        <v>2093</v>
      </c>
      <c r="Q1167" s="11" t="s">
        <v>34</v>
      </c>
      <c r="R1167" s="11" t="s">
        <v>2094</v>
      </c>
      <c r="S1167" s="11" t="s">
        <v>2095</v>
      </c>
      <c r="T1167" s="11" t="s">
        <v>2096</v>
      </c>
      <c r="U1167">
        <v>42430</v>
      </c>
      <c r="W1167" s="11" t="s">
        <v>2097</v>
      </c>
      <c r="X1167" s="11" t="s">
        <v>29</v>
      </c>
      <c r="Y1167" s="11" t="s">
        <v>29</v>
      </c>
      <c r="AB1167" s="11" t="s">
        <v>2090</v>
      </c>
      <c r="AC1167" s="11" t="s">
        <v>2092</v>
      </c>
      <c r="AD1167" s="11" t="s">
        <v>29</v>
      </c>
      <c r="AE1167" s="11" t="s">
        <v>6079</v>
      </c>
      <c r="AF1167" s="11" t="s">
        <v>5710</v>
      </c>
      <c r="AG1167" s="11" t="s">
        <v>6984</v>
      </c>
      <c r="AH1167" s="11" t="s">
        <v>6985</v>
      </c>
      <c r="AI1167" s="11" t="s">
        <v>6983</v>
      </c>
      <c r="AJ1167" s="11" t="s">
        <v>7081</v>
      </c>
      <c r="AK1167" s="11" t="s">
        <v>7082</v>
      </c>
      <c r="AL1167" s="11" t="s">
        <v>1407</v>
      </c>
      <c r="AM1167" s="11" t="s">
        <v>29</v>
      </c>
      <c r="AN1167" s="11" t="s">
        <v>6991</v>
      </c>
      <c r="AO1167" s="11" t="s">
        <v>7313</v>
      </c>
      <c r="AP1167" s="11" t="s">
        <v>29</v>
      </c>
      <c r="AQ1167" s="11" t="s">
        <v>7314</v>
      </c>
    </row>
    <row r="1168" spans="1:43" ht="30" x14ac:dyDescent="0.25">
      <c r="A1168" s="10">
        <v>254</v>
      </c>
      <c r="B1168" s="10">
        <v>1812</v>
      </c>
      <c r="C1168" s="11" t="s">
        <v>6609</v>
      </c>
      <c r="D1168" s="11" t="s">
        <v>4837</v>
      </c>
      <c r="E1168" s="11" t="s">
        <v>1421</v>
      </c>
      <c r="F1168" s="11" t="s">
        <v>146</v>
      </c>
      <c r="G1168" s="11" t="s">
        <v>27</v>
      </c>
      <c r="H1168" s="11" t="s">
        <v>6610</v>
      </c>
      <c r="I1168" s="11" t="s">
        <v>97</v>
      </c>
      <c r="J1168" s="11" t="s">
        <v>3781</v>
      </c>
      <c r="K1168" s="11" t="s">
        <v>2091</v>
      </c>
      <c r="L1168" s="11" t="s">
        <v>568</v>
      </c>
      <c r="M1168" s="11" t="s">
        <v>7382</v>
      </c>
      <c r="N1168" s="11" t="s">
        <v>4069</v>
      </c>
      <c r="O1168" s="11" t="s">
        <v>6078</v>
      </c>
      <c r="P1168" s="11" t="s">
        <v>3941</v>
      </c>
      <c r="Q1168" s="11" t="s">
        <v>83</v>
      </c>
      <c r="R1168" s="11" t="s">
        <v>3942</v>
      </c>
      <c r="S1168" s="11" t="s">
        <v>3943</v>
      </c>
      <c r="T1168" s="11" t="s">
        <v>1619</v>
      </c>
      <c r="U1168">
        <v>42912</v>
      </c>
      <c r="W1168" s="11" t="s">
        <v>3944</v>
      </c>
      <c r="X1168" s="11" t="s">
        <v>29</v>
      </c>
      <c r="Y1168" s="11" t="s">
        <v>29</v>
      </c>
      <c r="AB1168" s="11" t="s">
        <v>2090</v>
      </c>
      <c r="AC1168" s="11" t="s">
        <v>2092</v>
      </c>
      <c r="AD1168" s="11" t="s">
        <v>29</v>
      </c>
      <c r="AE1168" s="11" t="s">
        <v>6079</v>
      </c>
      <c r="AF1168" s="11" t="s">
        <v>5710</v>
      </c>
      <c r="AG1168" s="11" t="s">
        <v>6984</v>
      </c>
      <c r="AH1168" s="11" t="s">
        <v>6985</v>
      </c>
      <c r="AI1168" s="11" t="s">
        <v>6983</v>
      </c>
      <c r="AJ1168" s="11" t="s">
        <v>7081</v>
      </c>
      <c r="AK1168" s="11" t="s">
        <v>7082</v>
      </c>
      <c r="AL1168" s="11" t="s">
        <v>1407</v>
      </c>
      <c r="AM1168" s="11" t="s">
        <v>29</v>
      </c>
      <c r="AN1168" s="11" t="s">
        <v>6991</v>
      </c>
      <c r="AO1168" s="11" t="s">
        <v>7313</v>
      </c>
      <c r="AP1168" s="11" t="s">
        <v>29</v>
      </c>
      <c r="AQ1168" s="11" t="s">
        <v>7314</v>
      </c>
    </row>
    <row r="1169" spans="1:43" ht="30" x14ac:dyDescent="0.25">
      <c r="A1169" s="10">
        <v>254</v>
      </c>
      <c r="B1169" s="10">
        <v>1554</v>
      </c>
      <c r="C1169" s="11" t="s">
        <v>6609</v>
      </c>
      <c r="D1169" s="11" t="s">
        <v>4837</v>
      </c>
      <c r="E1169" s="11" t="s">
        <v>1421</v>
      </c>
      <c r="F1169" s="11" t="s">
        <v>146</v>
      </c>
      <c r="G1169" s="11" t="s">
        <v>27</v>
      </c>
      <c r="H1169" s="11" t="s">
        <v>6610</v>
      </c>
      <c r="I1169" s="11" t="s">
        <v>97</v>
      </c>
      <c r="J1169" s="11" t="s">
        <v>3781</v>
      </c>
      <c r="K1169" s="11" t="s">
        <v>2091</v>
      </c>
      <c r="L1169" s="11" t="s">
        <v>568</v>
      </c>
      <c r="M1169" s="11" t="s">
        <v>7382</v>
      </c>
      <c r="N1169" s="11" t="s">
        <v>4069</v>
      </c>
      <c r="O1169" s="11" t="s">
        <v>6078</v>
      </c>
      <c r="P1169" s="11" t="s">
        <v>2098</v>
      </c>
      <c r="Q1169" s="11" t="s">
        <v>5561</v>
      </c>
      <c r="R1169" s="11" t="s">
        <v>2099</v>
      </c>
      <c r="S1169" s="11" t="s">
        <v>2100</v>
      </c>
      <c r="T1169" s="11" t="s">
        <v>2101</v>
      </c>
      <c r="U1169">
        <v>42457</v>
      </c>
      <c r="W1169" s="11" t="s">
        <v>2102</v>
      </c>
      <c r="X1169" s="11" t="s">
        <v>29</v>
      </c>
      <c r="Y1169" s="11" t="s">
        <v>29</v>
      </c>
      <c r="AB1169" s="11" t="s">
        <v>2090</v>
      </c>
      <c r="AC1169" s="11" t="s">
        <v>2092</v>
      </c>
      <c r="AD1169" s="11" t="s">
        <v>29</v>
      </c>
      <c r="AE1169" s="11" t="s">
        <v>6079</v>
      </c>
      <c r="AF1169" s="11" t="s">
        <v>5710</v>
      </c>
      <c r="AG1169" s="11" t="s">
        <v>6984</v>
      </c>
      <c r="AH1169" s="11" t="s">
        <v>6985</v>
      </c>
      <c r="AI1169" s="11" t="s">
        <v>6983</v>
      </c>
      <c r="AJ1169" s="11" t="s">
        <v>7081</v>
      </c>
      <c r="AK1169" s="11" t="s">
        <v>7082</v>
      </c>
      <c r="AL1169" s="11" t="s">
        <v>1407</v>
      </c>
      <c r="AM1169" s="11" t="s">
        <v>29</v>
      </c>
      <c r="AN1169" s="11" t="s">
        <v>6991</v>
      </c>
      <c r="AO1169" s="11" t="s">
        <v>7313</v>
      </c>
      <c r="AP1169" s="11" t="s">
        <v>29</v>
      </c>
      <c r="AQ1169" s="11" t="s">
        <v>7314</v>
      </c>
    </row>
    <row r="1170" spans="1:43" ht="30" x14ac:dyDescent="0.25">
      <c r="A1170" s="10">
        <v>254</v>
      </c>
      <c r="B1170" s="10">
        <v>1803</v>
      </c>
      <c r="C1170" s="11" t="s">
        <v>6609</v>
      </c>
      <c r="D1170" s="11" t="s">
        <v>4837</v>
      </c>
      <c r="E1170" s="11" t="s">
        <v>1421</v>
      </c>
      <c r="F1170" s="11" t="s">
        <v>146</v>
      </c>
      <c r="G1170" s="11" t="s">
        <v>27</v>
      </c>
      <c r="H1170" s="11" t="s">
        <v>6610</v>
      </c>
      <c r="I1170" s="11" t="s">
        <v>97</v>
      </c>
      <c r="J1170" s="11" t="s">
        <v>3781</v>
      </c>
      <c r="K1170" s="11" t="s">
        <v>2091</v>
      </c>
      <c r="L1170" s="11" t="s">
        <v>568</v>
      </c>
      <c r="M1170" s="11" t="s">
        <v>7382</v>
      </c>
      <c r="N1170" s="11" t="s">
        <v>4069</v>
      </c>
      <c r="O1170" s="11" t="s">
        <v>6078</v>
      </c>
      <c r="P1170" s="11" t="s">
        <v>3903</v>
      </c>
      <c r="Q1170" s="11" t="s">
        <v>5561</v>
      </c>
      <c r="R1170" s="11" t="s">
        <v>490</v>
      </c>
      <c r="S1170" s="11" t="s">
        <v>3904</v>
      </c>
      <c r="T1170" s="11" t="s">
        <v>288</v>
      </c>
      <c r="U1170">
        <v>42885</v>
      </c>
      <c r="W1170" s="11" t="s">
        <v>3905</v>
      </c>
      <c r="X1170" s="11" t="s">
        <v>29</v>
      </c>
      <c r="Y1170" s="11" t="s">
        <v>29</v>
      </c>
      <c r="AB1170" s="11" t="s">
        <v>2090</v>
      </c>
      <c r="AC1170" s="11" t="s">
        <v>2092</v>
      </c>
      <c r="AD1170" s="11" t="s">
        <v>29</v>
      </c>
      <c r="AE1170" s="11" t="s">
        <v>6079</v>
      </c>
      <c r="AF1170" s="11" t="s">
        <v>5710</v>
      </c>
      <c r="AG1170" s="11" t="s">
        <v>6984</v>
      </c>
      <c r="AH1170" s="11" t="s">
        <v>6985</v>
      </c>
      <c r="AI1170" s="11" t="s">
        <v>6983</v>
      </c>
      <c r="AJ1170" s="11" t="s">
        <v>7081</v>
      </c>
      <c r="AK1170" s="11" t="s">
        <v>7082</v>
      </c>
      <c r="AL1170" s="11" t="s">
        <v>1407</v>
      </c>
      <c r="AM1170" s="11" t="s">
        <v>29</v>
      </c>
      <c r="AN1170" s="11" t="s">
        <v>6991</v>
      </c>
      <c r="AO1170" s="11" t="s">
        <v>7313</v>
      </c>
      <c r="AP1170" s="11" t="s">
        <v>29</v>
      </c>
      <c r="AQ1170" s="11" t="s">
        <v>7314</v>
      </c>
    </row>
    <row r="1171" spans="1:43" ht="30" x14ac:dyDescent="0.25">
      <c r="A1171" s="10">
        <v>254</v>
      </c>
      <c r="B1171" s="10">
        <v>1950</v>
      </c>
      <c r="C1171" s="11" t="s">
        <v>6609</v>
      </c>
      <c r="D1171" s="11" t="s">
        <v>4837</v>
      </c>
      <c r="E1171" s="11" t="s">
        <v>1421</v>
      </c>
      <c r="F1171" s="11" t="s">
        <v>146</v>
      </c>
      <c r="G1171" s="11" t="s">
        <v>27</v>
      </c>
      <c r="H1171" s="11" t="s">
        <v>6610</v>
      </c>
      <c r="I1171" s="11" t="s">
        <v>97</v>
      </c>
      <c r="J1171" s="11" t="s">
        <v>3781</v>
      </c>
      <c r="K1171" s="11" t="s">
        <v>2091</v>
      </c>
      <c r="L1171" s="11" t="s">
        <v>568</v>
      </c>
      <c r="M1171" s="11" t="s">
        <v>7382</v>
      </c>
      <c r="N1171" s="11" t="s">
        <v>4069</v>
      </c>
      <c r="O1171" s="11" t="s">
        <v>6078</v>
      </c>
      <c r="P1171" s="11" t="s">
        <v>4557</v>
      </c>
      <c r="Q1171" s="11" t="s">
        <v>83</v>
      </c>
      <c r="R1171" s="11" t="s">
        <v>4558</v>
      </c>
      <c r="S1171" s="11" t="s">
        <v>4559</v>
      </c>
      <c r="T1171" s="11" t="s">
        <v>186</v>
      </c>
      <c r="U1171">
        <v>43164</v>
      </c>
      <c r="W1171" s="11" t="s">
        <v>4560</v>
      </c>
      <c r="X1171" s="11" t="s">
        <v>29</v>
      </c>
      <c r="Y1171" s="11" t="s">
        <v>29</v>
      </c>
      <c r="AB1171" s="11" t="s">
        <v>2090</v>
      </c>
      <c r="AC1171" s="11" t="s">
        <v>2092</v>
      </c>
      <c r="AD1171" s="11" t="s">
        <v>29</v>
      </c>
      <c r="AE1171" s="11" t="s">
        <v>6079</v>
      </c>
      <c r="AF1171" s="11" t="s">
        <v>5710</v>
      </c>
      <c r="AG1171" s="11" t="s">
        <v>6984</v>
      </c>
      <c r="AH1171" s="11" t="s">
        <v>6985</v>
      </c>
      <c r="AI1171" s="11" t="s">
        <v>6983</v>
      </c>
      <c r="AJ1171" s="11" t="s">
        <v>7081</v>
      </c>
      <c r="AK1171" s="11" t="s">
        <v>7082</v>
      </c>
      <c r="AL1171" s="11" t="s">
        <v>1407</v>
      </c>
      <c r="AM1171" s="11" t="s">
        <v>29</v>
      </c>
      <c r="AN1171" s="11" t="s">
        <v>6991</v>
      </c>
      <c r="AO1171" s="11" t="s">
        <v>7313</v>
      </c>
      <c r="AP1171" s="11" t="s">
        <v>29</v>
      </c>
      <c r="AQ1171" s="11" t="s">
        <v>7314</v>
      </c>
    </row>
    <row r="1172" spans="1:43" ht="30" x14ac:dyDescent="0.25">
      <c r="A1172" s="10">
        <v>257</v>
      </c>
      <c r="B1172" s="10">
        <v>1577</v>
      </c>
      <c r="C1172" s="11" t="s">
        <v>6656</v>
      </c>
      <c r="D1172" s="11" t="s">
        <v>4837</v>
      </c>
      <c r="E1172" s="11" t="s">
        <v>1421</v>
      </c>
      <c r="F1172" s="11" t="s">
        <v>146</v>
      </c>
      <c r="G1172" s="11" t="s">
        <v>27</v>
      </c>
      <c r="H1172" s="11" t="s">
        <v>6610</v>
      </c>
      <c r="I1172" s="11" t="s">
        <v>97</v>
      </c>
      <c r="J1172" s="11" t="s">
        <v>3781</v>
      </c>
      <c r="K1172" s="11" t="s">
        <v>2139</v>
      </c>
      <c r="L1172" s="11" t="s">
        <v>3513</v>
      </c>
      <c r="M1172" s="11" t="s">
        <v>7382</v>
      </c>
      <c r="N1172" s="11" t="s">
        <v>4069</v>
      </c>
      <c r="O1172" s="11" t="s">
        <v>6078</v>
      </c>
      <c r="P1172" s="11" t="s">
        <v>2175</v>
      </c>
      <c r="Q1172" s="11" t="s">
        <v>5561</v>
      </c>
      <c r="R1172" s="11" t="s">
        <v>2176</v>
      </c>
      <c r="S1172" s="11" t="s">
        <v>1192</v>
      </c>
      <c r="T1172" s="11" t="s">
        <v>29</v>
      </c>
      <c r="U1172">
        <v>42604</v>
      </c>
      <c r="W1172" s="11" t="s">
        <v>2177</v>
      </c>
      <c r="X1172" s="11" t="s">
        <v>29</v>
      </c>
      <c r="Y1172" s="11" t="s">
        <v>29</v>
      </c>
      <c r="AB1172" s="11" t="s">
        <v>2138</v>
      </c>
      <c r="AC1172" s="11" t="s">
        <v>2140</v>
      </c>
      <c r="AD1172" s="11" t="s">
        <v>2118</v>
      </c>
      <c r="AE1172" s="11" t="s">
        <v>6079</v>
      </c>
      <c r="AF1172" s="11" t="s">
        <v>5874</v>
      </c>
      <c r="AG1172" s="11" t="s">
        <v>6984</v>
      </c>
      <c r="AH1172" s="11" t="s">
        <v>6985</v>
      </c>
      <c r="AI1172" s="11" t="s">
        <v>6983</v>
      </c>
      <c r="AJ1172" s="11" t="s">
        <v>7081</v>
      </c>
      <c r="AK1172" s="11" t="s">
        <v>7082</v>
      </c>
      <c r="AL1172" s="11" t="s">
        <v>1407</v>
      </c>
      <c r="AM1172" s="11" t="s">
        <v>29</v>
      </c>
      <c r="AN1172" s="11" t="s">
        <v>6991</v>
      </c>
      <c r="AO1172" s="11" t="s">
        <v>7313</v>
      </c>
      <c r="AP1172" s="11" t="s">
        <v>29</v>
      </c>
      <c r="AQ1172" s="11" t="s">
        <v>7314</v>
      </c>
    </row>
    <row r="1173" spans="1:43" ht="30" x14ac:dyDescent="0.25">
      <c r="A1173" s="10">
        <v>257</v>
      </c>
      <c r="B1173" s="10">
        <v>1969</v>
      </c>
      <c r="C1173" s="11" t="s">
        <v>6656</v>
      </c>
      <c r="D1173" s="11" t="s">
        <v>4837</v>
      </c>
      <c r="E1173" s="11" t="s">
        <v>1421</v>
      </c>
      <c r="F1173" s="11" t="s">
        <v>146</v>
      </c>
      <c r="G1173" s="11" t="s">
        <v>27</v>
      </c>
      <c r="H1173" s="11" t="s">
        <v>6610</v>
      </c>
      <c r="I1173" s="11" t="s">
        <v>97</v>
      </c>
      <c r="J1173" s="11" t="s">
        <v>3781</v>
      </c>
      <c r="K1173" s="11" t="s">
        <v>2139</v>
      </c>
      <c r="L1173" s="11" t="s">
        <v>3513</v>
      </c>
      <c r="M1173" s="11" t="s">
        <v>7382</v>
      </c>
      <c r="N1173" s="11" t="s">
        <v>4069</v>
      </c>
      <c r="O1173" s="11" t="s">
        <v>6078</v>
      </c>
      <c r="P1173" s="11" t="s">
        <v>4707</v>
      </c>
      <c r="Q1173" s="11" t="s">
        <v>5561</v>
      </c>
      <c r="R1173" s="11" t="s">
        <v>4662</v>
      </c>
      <c r="S1173" s="11" t="s">
        <v>646</v>
      </c>
      <c r="T1173" s="11" t="s">
        <v>4663</v>
      </c>
      <c r="U1173">
        <v>43241</v>
      </c>
      <c r="W1173" s="11" t="s">
        <v>4664</v>
      </c>
      <c r="X1173" s="11" t="s">
        <v>29</v>
      </c>
      <c r="Y1173" s="11" t="s">
        <v>29</v>
      </c>
      <c r="AB1173" s="11" t="s">
        <v>2138</v>
      </c>
      <c r="AC1173" s="11" t="s">
        <v>2140</v>
      </c>
      <c r="AD1173" s="11" t="s">
        <v>2118</v>
      </c>
      <c r="AE1173" s="11" t="s">
        <v>6079</v>
      </c>
      <c r="AF1173" s="11" t="s">
        <v>5874</v>
      </c>
      <c r="AG1173" s="11" t="s">
        <v>6984</v>
      </c>
      <c r="AH1173" s="11" t="s">
        <v>6985</v>
      </c>
      <c r="AI1173" s="11" t="s">
        <v>6983</v>
      </c>
      <c r="AJ1173" s="11" t="s">
        <v>7081</v>
      </c>
      <c r="AK1173" s="11" t="s">
        <v>7082</v>
      </c>
      <c r="AL1173" s="11" t="s">
        <v>1407</v>
      </c>
      <c r="AM1173" s="11" t="s">
        <v>29</v>
      </c>
      <c r="AN1173" s="11" t="s">
        <v>6991</v>
      </c>
      <c r="AO1173" s="11" t="s">
        <v>7313</v>
      </c>
      <c r="AP1173" s="11" t="s">
        <v>29</v>
      </c>
      <c r="AQ1173" s="11" t="s">
        <v>7314</v>
      </c>
    </row>
    <row r="1174" spans="1:43" ht="30" x14ac:dyDescent="0.25">
      <c r="A1174" s="10">
        <v>257</v>
      </c>
      <c r="B1174" s="10">
        <v>2009</v>
      </c>
      <c r="C1174" s="11" t="s">
        <v>6656</v>
      </c>
      <c r="D1174" s="11" t="s">
        <v>4837</v>
      </c>
      <c r="E1174" s="11" t="s">
        <v>1421</v>
      </c>
      <c r="F1174" s="11" t="s">
        <v>146</v>
      </c>
      <c r="G1174" s="11" t="s">
        <v>27</v>
      </c>
      <c r="H1174" s="11" t="s">
        <v>6610</v>
      </c>
      <c r="I1174" s="11" t="s">
        <v>97</v>
      </c>
      <c r="J1174" s="11" t="s">
        <v>3781</v>
      </c>
      <c r="K1174" s="11" t="s">
        <v>2139</v>
      </c>
      <c r="L1174" s="11" t="s">
        <v>3513</v>
      </c>
      <c r="M1174" s="11" t="s">
        <v>7382</v>
      </c>
      <c r="N1174" s="11" t="s">
        <v>4069</v>
      </c>
      <c r="O1174" s="11" t="s">
        <v>6078</v>
      </c>
      <c r="P1174" s="11" t="s">
        <v>4959</v>
      </c>
      <c r="Q1174" s="11" t="s">
        <v>122</v>
      </c>
      <c r="R1174" s="11" t="s">
        <v>4960</v>
      </c>
      <c r="S1174" s="11" t="s">
        <v>4961</v>
      </c>
      <c r="T1174" s="11" t="s">
        <v>4962</v>
      </c>
      <c r="U1174" s="12">
        <v>43347</v>
      </c>
      <c r="W1174" s="11" t="s">
        <v>4963</v>
      </c>
      <c r="X1174" s="11" t="s">
        <v>29</v>
      </c>
      <c r="Y1174" s="11" t="s">
        <v>29</v>
      </c>
      <c r="Z1174" s="13"/>
      <c r="AB1174" s="11" t="s">
        <v>2138</v>
      </c>
      <c r="AC1174" s="11" t="s">
        <v>2140</v>
      </c>
      <c r="AD1174" s="11" t="s">
        <v>2118</v>
      </c>
      <c r="AE1174" s="11" t="s">
        <v>6079</v>
      </c>
      <c r="AF1174" s="11" t="s">
        <v>5874</v>
      </c>
      <c r="AG1174" s="11" t="s">
        <v>6984</v>
      </c>
      <c r="AH1174" s="11" t="s">
        <v>6985</v>
      </c>
      <c r="AI1174" s="11" t="s">
        <v>6983</v>
      </c>
      <c r="AJ1174" s="11" t="s">
        <v>7081</v>
      </c>
      <c r="AK1174" s="11" t="s">
        <v>7082</v>
      </c>
      <c r="AL1174" s="11" t="s">
        <v>1407</v>
      </c>
      <c r="AM1174" s="11" t="s">
        <v>29</v>
      </c>
      <c r="AN1174" s="11" t="s">
        <v>6991</v>
      </c>
      <c r="AO1174" s="11" t="s">
        <v>7313</v>
      </c>
      <c r="AP1174" s="11" t="s">
        <v>29</v>
      </c>
      <c r="AQ1174" s="11" t="s">
        <v>7314</v>
      </c>
    </row>
    <row r="1175" spans="1:43" ht="30" x14ac:dyDescent="0.25">
      <c r="A1175" s="10">
        <v>257</v>
      </c>
      <c r="B1175" s="10">
        <v>1576</v>
      </c>
      <c r="C1175" s="11" t="s">
        <v>6656</v>
      </c>
      <c r="D1175" s="11" t="s">
        <v>4837</v>
      </c>
      <c r="E1175" s="11" t="s">
        <v>1421</v>
      </c>
      <c r="F1175" s="11" t="s">
        <v>146</v>
      </c>
      <c r="G1175" s="11" t="s">
        <v>27</v>
      </c>
      <c r="H1175" s="11" t="s">
        <v>6610</v>
      </c>
      <c r="I1175" s="11" t="s">
        <v>97</v>
      </c>
      <c r="J1175" s="11" t="s">
        <v>3781</v>
      </c>
      <c r="K1175" s="11" t="s">
        <v>2139</v>
      </c>
      <c r="L1175" s="11" t="s">
        <v>3513</v>
      </c>
      <c r="M1175" s="11" t="s">
        <v>7382</v>
      </c>
      <c r="N1175" s="11" t="s">
        <v>4069</v>
      </c>
      <c r="O1175" s="11" t="s">
        <v>6078</v>
      </c>
      <c r="P1175" s="11" t="s">
        <v>2172</v>
      </c>
      <c r="Q1175" s="11" t="s">
        <v>34</v>
      </c>
      <c r="R1175" s="11" t="s">
        <v>470</v>
      </c>
      <c r="S1175" s="11" t="s">
        <v>2173</v>
      </c>
      <c r="T1175" s="11" t="s">
        <v>29</v>
      </c>
      <c r="U1175">
        <v>42573</v>
      </c>
      <c r="W1175" s="11" t="s">
        <v>2174</v>
      </c>
      <c r="X1175" s="11" t="s">
        <v>29</v>
      </c>
      <c r="Y1175" s="11" t="s">
        <v>29</v>
      </c>
      <c r="AB1175" s="11" t="s">
        <v>2138</v>
      </c>
      <c r="AC1175" s="11" t="s">
        <v>2140</v>
      </c>
      <c r="AD1175" s="11" t="s">
        <v>2118</v>
      </c>
      <c r="AE1175" s="11" t="s">
        <v>6079</v>
      </c>
      <c r="AF1175" s="11" t="s">
        <v>5874</v>
      </c>
      <c r="AG1175" s="11" t="s">
        <v>6984</v>
      </c>
      <c r="AH1175" s="11" t="s">
        <v>6985</v>
      </c>
      <c r="AI1175" s="11" t="s">
        <v>6983</v>
      </c>
      <c r="AJ1175" s="11" t="s">
        <v>7081</v>
      </c>
      <c r="AK1175" s="11" t="s">
        <v>7082</v>
      </c>
      <c r="AL1175" s="11" t="s">
        <v>1407</v>
      </c>
      <c r="AM1175" s="11" t="s">
        <v>29</v>
      </c>
      <c r="AN1175" s="11" t="s">
        <v>6991</v>
      </c>
      <c r="AO1175" s="11" t="s">
        <v>7313</v>
      </c>
      <c r="AP1175" s="11" t="s">
        <v>29</v>
      </c>
      <c r="AQ1175" s="11" t="s">
        <v>7314</v>
      </c>
    </row>
    <row r="1176" spans="1:43" ht="30" x14ac:dyDescent="0.25">
      <c r="A1176" s="10">
        <v>257</v>
      </c>
      <c r="B1176" s="10">
        <v>1575</v>
      </c>
      <c r="C1176" s="11" t="s">
        <v>6656</v>
      </c>
      <c r="D1176" s="11" t="s">
        <v>4837</v>
      </c>
      <c r="E1176" s="11" t="s">
        <v>1421</v>
      </c>
      <c r="F1176" s="11" t="s">
        <v>146</v>
      </c>
      <c r="G1176" s="11" t="s">
        <v>27</v>
      </c>
      <c r="H1176" s="11" t="s">
        <v>6610</v>
      </c>
      <c r="I1176" s="11" t="s">
        <v>97</v>
      </c>
      <c r="J1176" s="11" t="s">
        <v>3781</v>
      </c>
      <c r="K1176" s="11" t="s">
        <v>2139</v>
      </c>
      <c r="L1176" s="11" t="s">
        <v>3513</v>
      </c>
      <c r="M1176" s="11" t="s">
        <v>7382</v>
      </c>
      <c r="N1176" s="11" t="s">
        <v>4069</v>
      </c>
      <c r="O1176" s="11" t="s">
        <v>6078</v>
      </c>
      <c r="P1176" s="11" t="s">
        <v>2170</v>
      </c>
      <c r="Q1176" s="11" t="s">
        <v>34</v>
      </c>
      <c r="R1176" s="11" t="s">
        <v>1342</v>
      </c>
      <c r="S1176" s="11" t="s">
        <v>1278</v>
      </c>
      <c r="T1176" s="11" t="s">
        <v>327</v>
      </c>
      <c r="U1176">
        <v>42562</v>
      </c>
      <c r="W1176" s="11" t="s">
        <v>2171</v>
      </c>
      <c r="X1176" s="11" t="s">
        <v>29</v>
      </c>
      <c r="Y1176" s="11" t="s">
        <v>29</v>
      </c>
      <c r="AB1176" s="11" t="s">
        <v>2138</v>
      </c>
      <c r="AC1176" s="11" t="s">
        <v>2140</v>
      </c>
      <c r="AD1176" s="11" t="s">
        <v>2118</v>
      </c>
      <c r="AE1176" s="11" t="s">
        <v>6079</v>
      </c>
      <c r="AF1176" s="11" t="s">
        <v>5874</v>
      </c>
      <c r="AG1176" s="11" t="s">
        <v>6984</v>
      </c>
      <c r="AH1176" s="11" t="s">
        <v>6985</v>
      </c>
      <c r="AI1176" s="11" t="s">
        <v>6983</v>
      </c>
      <c r="AJ1176" s="11" t="s">
        <v>7081</v>
      </c>
      <c r="AK1176" s="11" t="s">
        <v>7082</v>
      </c>
      <c r="AL1176" s="11" t="s">
        <v>1407</v>
      </c>
      <c r="AM1176" s="11" t="s">
        <v>29</v>
      </c>
      <c r="AN1176" s="11" t="s">
        <v>6991</v>
      </c>
      <c r="AO1176" s="11" t="s">
        <v>7313</v>
      </c>
      <c r="AP1176" s="11" t="s">
        <v>29</v>
      </c>
      <c r="AQ1176" s="11" t="s">
        <v>7314</v>
      </c>
    </row>
    <row r="1177" spans="1:43" ht="30" x14ac:dyDescent="0.25">
      <c r="A1177" s="10">
        <v>257</v>
      </c>
      <c r="B1177" s="10">
        <v>1568</v>
      </c>
      <c r="C1177" s="11" t="s">
        <v>6656</v>
      </c>
      <c r="D1177" s="11" t="s">
        <v>4837</v>
      </c>
      <c r="E1177" s="11" t="s">
        <v>1421</v>
      </c>
      <c r="F1177" s="11" t="s">
        <v>146</v>
      </c>
      <c r="G1177" s="11" t="s">
        <v>27</v>
      </c>
      <c r="H1177" s="11" t="s">
        <v>6610</v>
      </c>
      <c r="I1177" s="11" t="s">
        <v>97</v>
      </c>
      <c r="J1177" s="11" t="s">
        <v>3781</v>
      </c>
      <c r="K1177" s="11" t="s">
        <v>2139</v>
      </c>
      <c r="L1177" s="11" t="s">
        <v>3513</v>
      </c>
      <c r="M1177" s="11" t="s">
        <v>7382</v>
      </c>
      <c r="N1177" s="11" t="s">
        <v>4069</v>
      </c>
      <c r="O1177" s="11" t="s">
        <v>6078</v>
      </c>
      <c r="P1177" s="11" t="s">
        <v>2148</v>
      </c>
      <c r="Q1177" s="11" t="s">
        <v>5561</v>
      </c>
      <c r="R1177" s="11" t="s">
        <v>2149</v>
      </c>
      <c r="S1177" s="11" t="s">
        <v>2150</v>
      </c>
      <c r="T1177" s="11" t="s">
        <v>2151</v>
      </c>
      <c r="U1177">
        <v>42435</v>
      </c>
      <c r="W1177" s="11" t="s">
        <v>2152</v>
      </c>
      <c r="X1177" s="11" t="s">
        <v>29</v>
      </c>
      <c r="Y1177" s="11" t="s">
        <v>29</v>
      </c>
      <c r="AB1177" s="11" t="s">
        <v>2138</v>
      </c>
      <c r="AC1177" s="11" t="s">
        <v>2140</v>
      </c>
      <c r="AD1177" s="11" t="s">
        <v>2118</v>
      </c>
      <c r="AE1177" s="11" t="s">
        <v>6079</v>
      </c>
      <c r="AF1177" s="11" t="s">
        <v>5874</v>
      </c>
      <c r="AG1177" s="11" t="s">
        <v>6984</v>
      </c>
      <c r="AH1177" s="11" t="s">
        <v>6985</v>
      </c>
      <c r="AI1177" s="11" t="s">
        <v>6983</v>
      </c>
      <c r="AJ1177" s="11" t="s">
        <v>7081</v>
      </c>
      <c r="AK1177" s="11" t="s">
        <v>7082</v>
      </c>
      <c r="AL1177" s="11" t="s">
        <v>1407</v>
      </c>
      <c r="AM1177" s="11" t="s">
        <v>29</v>
      </c>
      <c r="AN1177" s="11" t="s">
        <v>6991</v>
      </c>
      <c r="AO1177" s="11" t="s">
        <v>7313</v>
      </c>
      <c r="AP1177" s="11" t="s">
        <v>29</v>
      </c>
      <c r="AQ1177" s="11" t="s">
        <v>7314</v>
      </c>
    </row>
    <row r="1178" spans="1:43" ht="30" x14ac:dyDescent="0.25">
      <c r="A1178" s="10">
        <v>257</v>
      </c>
      <c r="B1178" s="10">
        <v>1566</v>
      </c>
      <c r="C1178" s="11" t="s">
        <v>6656</v>
      </c>
      <c r="D1178" s="11" t="s">
        <v>4837</v>
      </c>
      <c r="E1178" s="11" t="s">
        <v>1421</v>
      </c>
      <c r="F1178" s="11" t="s">
        <v>146</v>
      </c>
      <c r="G1178" s="11" t="s">
        <v>27</v>
      </c>
      <c r="H1178" s="11" t="s">
        <v>6610</v>
      </c>
      <c r="I1178" s="11" t="s">
        <v>97</v>
      </c>
      <c r="J1178" s="11" t="s">
        <v>3781</v>
      </c>
      <c r="K1178" s="11" t="s">
        <v>2139</v>
      </c>
      <c r="L1178" s="11" t="s">
        <v>3513</v>
      </c>
      <c r="M1178" s="11" t="s">
        <v>7382</v>
      </c>
      <c r="N1178" s="11" t="s">
        <v>4069</v>
      </c>
      <c r="O1178" s="11" t="s">
        <v>6078</v>
      </c>
      <c r="P1178" s="11" t="s">
        <v>2141</v>
      </c>
      <c r="Q1178" s="11" t="s">
        <v>34</v>
      </c>
      <c r="R1178" s="11" t="s">
        <v>2142</v>
      </c>
      <c r="S1178" s="11" t="s">
        <v>2143</v>
      </c>
      <c r="T1178" s="11" t="s">
        <v>29</v>
      </c>
      <c r="U1178">
        <v>42504</v>
      </c>
      <c r="W1178" s="11" t="s">
        <v>2144</v>
      </c>
      <c r="X1178" s="11" t="s">
        <v>29</v>
      </c>
      <c r="Y1178" s="11" t="s">
        <v>29</v>
      </c>
      <c r="AB1178" s="11" t="s">
        <v>2138</v>
      </c>
      <c r="AC1178" s="11" t="s">
        <v>2140</v>
      </c>
      <c r="AD1178" s="11" t="s">
        <v>2118</v>
      </c>
      <c r="AE1178" s="11" t="s">
        <v>6079</v>
      </c>
      <c r="AF1178" s="11" t="s">
        <v>5874</v>
      </c>
      <c r="AG1178" s="11" t="s">
        <v>6984</v>
      </c>
      <c r="AH1178" s="11" t="s">
        <v>6985</v>
      </c>
      <c r="AI1178" s="11" t="s">
        <v>6983</v>
      </c>
      <c r="AJ1178" s="11" t="s">
        <v>7081</v>
      </c>
      <c r="AK1178" s="11" t="s">
        <v>7082</v>
      </c>
      <c r="AL1178" s="11" t="s">
        <v>1407</v>
      </c>
      <c r="AM1178" s="11" t="s">
        <v>29</v>
      </c>
      <c r="AN1178" s="11" t="s">
        <v>6991</v>
      </c>
      <c r="AO1178" s="11" t="s">
        <v>7313</v>
      </c>
      <c r="AP1178" s="11" t="s">
        <v>29</v>
      </c>
      <c r="AQ1178" s="11" t="s">
        <v>7314</v>
      </c>
    </row>
    <row r="1179" spans="1:43" ht="30" x14ac:dyDescent="0.25">
      <c r="A1179" s="10">
        <v>257</v>
      </c>
      <c r="B1179" s="10">
        <v>1567</v>
      </c>
      <c r="C1179" s="11" t="s">
        <v>6656</v>
      </c>
      <c r="D1179" s="11" t="s">
        <v>4837</v>
      </c>
      <c r="E1179" s="11" t="s">
        <v>1421</v>
      </c>
      <c r="F1179" s="11" t="s">
        <v>146</v>
      </c>
      <c r="G1179" s="11" t="s">
        <v>27</v>
      </c>
      <c r="H1179" s="11" t="s">
        <v>6610</v>
      </c>
      <c r="I1179" s="11" t="s">
        <v>97</v>
      </c>
      <c r="J1179" s="11" t="s">
        <v>3781</v>
      </c>
      <c r="K1179" s="11" t="s">
        <v>2139</v>
      </c>
      <c r="L1179" s="11" t="s">
        <v>3513</v>
      </c>
      <c r="M1179" s="11" t="s">
        <v>7382</v>
      </c>
      <c r="N1179" s="11" t="s">
        <v>4069</v>
      </c>
      <c r="O1179" s="11" t="s">
        <v>6078</v>
      </c>
      <c r="P1179" s="11" t="s">
        <v>2145</v>
      </c>
      <c r="Q1179" s="11" t="s">
        <v>5561</v>
      </c>
      <c r="R1179" s="11" t="s">
        <v>432</v>
      </c>
      <c r="S1179" s="11" t="s">
        <v>2146</v>
      </c>
      <c r="T1179" s="11" t="s">
        <v>29</v>
      </c>
      <c r="U1179">
        <v>42561</v>
      </c>
      <c r="W1179" s="11" t="s">
        <v>2147</v>
      </c>
      <c r="X1179" s="11" t="s">
        <v>29</v>
      </c>
      <c r="Y1179" s="11" t="s">
        <v>29</v>
      </c>
      <c r="AB1179" s="11" t="s">
        <v>2138</v>
      </c>
      <c r="AC1179" s="11" t="s">
        <v>2140</v>
      </c>
      <c r="AD1179" s="11" t="s">
        <v>2118</v>
      </c>
      <c r="AE1179" s="11" t="s">
        <v>6079</v>
      </c>
      <c r="AF1179" s="11" t="s">
        <v>5874</v>
      </c>
      <c r="AG1179" s="11" t="s">
        <v>6984</v>
      </c>
      <c r="AH1179" s="11" t="s">
        <v>6985</v>
      </c>
      <c r="AI1179" s="11" t="s">
        <v>6983</v>
      </c>
      <c r="AJ1179" s="11" t="s">
        <v>7081</v>
      </c>
      <c r="AK1179" s="11" t="s">
        <v>7082</v>
      </c>
      <c r="AL1179" s="11" t="s">
        <v>1407</v>
      </c>
      <c r="AM1179" s="11" t="s">
        <v>29</v>
      </c>
      <c r="AN1179" s="11" t="s">
        <v>6991</v>
      </c>
      <c r="AO1179" s="11" t="s">
        <v>7313</v>
      </c>
      <c r="AP1179" s="11" t="s">
        <v>29</v>
      </c>
      <c r="AQ1179" s="11" t="s">
        <v>7314</v>
      </c>
    </row>
    <row r="1180" spans="1:43" ht="30" x14ac:dyDescent="0.25">
      <c r="A1180" s="10">
        <v>257</v>
      </c>
      <c r="B1180" s="10">
        <v>2287</v>
      </c>
      <c r="C1180" s="11" t="s">
        <v>6656</v>
      </c>
      <c r="D1180" s="11" t="s">
        <v>4837</v>
      </c>
      <c r="E1180" s="11" t="s">
        <v>1421</v>
      </c>
      <c r="F1180" s="11" t="s">
        <v>146</v>
      </c>
      <c r="G1180" s="11" t="s">
        <v>27</v>
      </c>
      <c r="H1180" s="11" t="s">
        <v>6610</v>
      </c>
      <c r="I1180" s="11" t="s">
        <v>97</v>
      </c>
      <c r="J1180" s="11" t="s">
        <v>3781</v>
      </c>
      <c r="K1180" s="11" t="s">
        <v>2139</v>
      </c>
      <c r="L1180" s="11" t="s">
        <v>3513</v>
      </c>
      <c r="M1180" s="11" t="s">
        <v>7382</v>
      </c>
      <c r="N1180" s="11" t="s">
        <v>4069</v>
      </c>
      <c r="O1180" s="11" t="s">
        <v>6078</v>
      </c>
      <c r="P1180" s="11" t="s">
        <v>7635</v>
      </c>
      <c r="Q1180" s="11" t="s">
        <v>5561</v>
      </c>
      <c r="R1180" s="11" t="s">
        <v>7636</v>
      </c>
      <c r="S1180" s="11" t="s">
        <v>2423</v>
      </c>
      <c r="T1180" s="11" t="s">
        <v>7637</v>
      </c>
      <c r="U1180">
        <v>43654</v>
      </c>
      <c r="W1180" s="11" t="s">
        <v>7699</v>
      </c>
      <c r="X1180" s="11" t="s">
        <v>29</v>
      </c>
      <c r="Y1180" s="11" t="s">
        <v>29</v>
      </c>
      <c r="AB1180" s="11" t="s">
        <v>2138</v>
      </c>
      <c r="AC1180" s="11" t="s">
        <v>2140</v>
      </c>
      <c r="AD1180" s="11" t="s">
        <v>2118</v>
      </c>
      <c r="AE1180" s="11" t="s">
        <v>6079</v>
      </c>
      <c r="AF1180" s="11" t="s">
        <v>5874</v>
      </c>
      <c r="AG1180" s="11" t="s">
        <v>6984</v>
      </c>
      <c r="AH1180" s="11" t="s">
        <v>6985</v>
      </c>
      <c r="AI1180" s="11" t="s">
        <v>6983</v>
      </c>
      <c r="AJ1180" s="11" t="s">
        <v>7081</v>
      </c>
      <c r="AK1180" s="11" t="s">
        <v>7082</v>
      </c>
      <c r="AL1180" s="11" t="s">
        <v>1407</v>
      </c>
      <c r="AM1180" s="11" t="s">
        <v>29</v>
      </c>
      <c r="AN1180" s="11" t="s">
        <v>6991</v>
      </c>
      <c r="AO1180" s="11" t="s">
        <v>7313</v>
      </c>
      <c r="AP1180" s="11" t="s">
        <v>29</v>
      </c>
      <c r="AQ1180" s="11" t="s">
        <v>7314</v>
      </c>
    </row>
    <row r="1181" spans="1:43" ht="30" x14ac:dyDescent="0.25">
      <c r="A1181" s="10">
        <v>257</v>
      </c>
      <c r="B1181" s="10">
        <v>2291</v>
      </c>
      <c r="C1181" s="11" t="s">
        <v>6656</v>
      </c>
      <c r="D1181" s="11" t="s">
        <v>4837</v>
      </c>
      <c r="E1181" s="11" t="s">
        <v>1421</v>
      </c>
      <c r="F1181" s="11" t="s">
        <v>146</v>
      </c>
      <c r="G1181" s="11" t="s">
        <v>27</v>
      </c>
      <c r="H1181" s="11" t="s">
        <v>6610</v>
      </c>
      <c r="I1181" s="11" t="s">
        <v>97</v>
      </c>
      <c r="J1181" s="11" t="s">
        <v>3781</v>
      </c>
      <c r="K1181" s="11" t="s">
        <v>2139</v>
      </c>
      <c r="L1181" s="11" t="s">
        <v>3513</v>
      </c>
      <c r="M1181" s="11" t="s">
        <v>7382</v>
      </c>
      <c r="N1181" s="11" t="s">
        <v>4069</v>
      </c>
      <c r="O1181" s="11" t="s">
        <v>6078</v>
      </c>
      <c r="P1181" s="11" t="s">
        <v>7638</v>
      </c>
      <c r="Q1181" s="11" t="s">
        <v>34</v>
      </c>
      <c r="R1181" s="11" t="s">
        <v>4308</v>
      </c>
      <c r="S1181" s="11" t="s">
        <v>7639</v>
      </c>
      <c r="T1181" s="11" t="s">
        <v>78</v>
      </c>
      <c r="U1181">
        <v>43668</v>
      </c>
      <c r="W1181" s="11" t="s">
        <v>7700</v>
      </c>
      <c r="X1181" s="11" t="s">
        <v>29</v>
      </c>
      <c r="Y1181" s="11" t="s">
        <v>29</v>
      </c>
      <c r="AB1181" s="11" t="s">
        <v>2138</v>
      </c>
      <c r="AC1181" s="11" t="s">
        <v>2140</v>
      </c>
      <c r="AD1181" s="11" t="s">
        <v>2118</v>
      </c>
      <c r="AE1181" s="11" t="s">
        <v>6079</v>
      </c>
      <c r="AF1181" s="11" t="s">
        <v>5874</v>
      </c>
      <c r="AG1181" s="11" t="s">
        <v>6984</v>
      </c>
      <c r="AH1181" s="11" t="s">
        <v>6985</v>
      </c>
      <c r="AI1181" s="11" t="s">
        <v>6983</v>
      </c>
      <c r="AJ1181" s="11" t="s">
        <v>7081</v>
      </c>
      <c r="AK1181" s="11" t="s">
        <v>7082</v>
      </c>
      <c r="AL1181" s="11" t="s">
        <v>1407</v>
      </c>
      <c r="AM1181" s="11" t="s">
        <v>29</v>
      </c>
      <c r="AN1181" s="11" t="s">
        <v>6991</v>
      </c>
      <c r="AO1181" s="11" t="s">
        <v>7313</v>
      </c>
      <c r="AP1181" s="11" t="s">
        <v>29</v>
      </c>
      <c r="AQ1181" s="11" t="s">
        <v>7314</v>
      </c>
    </row>
    <row r="1182" spans="1:43" ht="30" x14ac:dyDescent="0.25">
      <c r="A1182" s="10">
        <v>257</v>
      </c>
      <c r="B1182" s="10">
        <v>1996</v>
      </c>
      <c r="C1182" s="11" t="s">
        <v>6656</v>
      </c>
      <c r="D1182" s="11" t="s">
        <v>4837</v>
      </c>
      <c r="E1182" s="11" t="s">
        <v>1421</v>
      </c>
      <c r="F1182" s="11" t="s">
        <v>146</v>
      </c>
      <c r="G1182" s="11" t="s">
        <v>27</v>
      </c>
      <c r="H1182" s="11" t="s">
        <v>6610</v>
      </c>
      <c r="I1182" s="11" t="s">
        <v>97</v>
      </c>
      <c r="J1182" s="11" t="s">
        <v>3781</v>
      </c>
      <c r="K1182" s="11" t="s">
        <v>2139</v>
      </c>
      <c r="L1182" s="11" t="s">
        <v>3513</v>
      </c>
      <c r="M1182" s="11" t="s">
        <v>7382</v>
      </c>
      <c r="N1182" s="11" t="s">
        <v>4069</v>
      </c>
      <c r="O1182" s="11" t="s">
        <v>6078</v>
      </c>
      <c r="P1182" s="11" t="s">
        <v>4894</v>
      </c>
      <c r="Q1182" s="11" t="s">
        <v>34</v>
      </c>
      <c r="R1182" s="11" t="s">
        <v>2455</v>
      </c>
      <c r="S1182" s="11" t="s">
        <v>4895</v>
      </c>
      <c r="T1182" s="11" t="s">
        <v>4896</v>
      </c>
      <c r="U1182">
        <v>43318</v>
      </c>
      <c r="W1182" s="11" t="s">
        <v>4897</v>
      </c>
      <c r="X1182" s="11" t="s">
        <v>29</v>
      </c>
      <c r="Y1182" s="11" t="s">
        <v>29</v>
      </c>
      <c r="AB1182" s="11" t="s">
        <v>2138</v>
      </c>
      <c r="AC1182" s="11" t="s">
        <v>2140</v>
      </c>
      <c r="AD1182" s="11" t="s">
        <v>2118</v>
      </c>
      <c r="AE1182" s="11" t="s">
        <v>6079</v>
      </c>
      <c r="AF1182" s="11" t="s">
        <v>5874</v>
      </c>
      <c r="AG1182" s="11" t="s">
        <v>6984</v>
      </c>
      <c r="AH1182" s="11" t="s">
        <v>6985</v>
      </c>
      <c r="AI1182" s="11" t="s">
        <v>6983</v>
      </c>
      <c r="AJ1182" s="11" t="s">
        <v>7081</v>
      </c>
      <c r="AK1182" s="11" t="s">
        <v>7082</v>
      </c>
      <c r="AL1182" s="11" t="s">
        <v>1407</v>
      </c>
      <c r="AM1182" s="11" t="s">
        <v>29</v>
      </c>
      <c r="AN1182" s="11" t="s">
        <v>6991</v>
      </c>
      <c r="AO1182" s="11" t="s">
        <v>7313</v>
      </c>
      <c r="AP1182" s="11" t="s">
        <v>29</v>
      </c>
      <c r="AQ1182" s="11" t="s">
        <v>7314</v>
      </c>
    </row>
    <row r="1183" spans="1:43" ht="30" x14ac:dyDescent="0.25">
      <c r="A1183" s="10">
        <v>257</v>
      </c>
      <c r="B1183" s="10">
        <v>1569</v>
      </c>
      <c r="C1183" s="11" t="s">
        <v>6656</v>
      </c>
      <c r="D1183" s="11" t="s">
        <v>4837</v>
      </c>
      <c r="E1183" s="11" t="s">
        <v>1421</v>
      </c>
      <c r="F1183" s="11" t="s">
        <v>146</v>
      </c>
      <c r="G1183" s="11" t="s">
        <v>27</v>
      </c>
      <c r="H1183" s="11" t="s">
        <v>6610</v>
      </c>
      <c r="I1183" s="11" t="s">
        <v>97</v>
      </c>
      <c r="J1183" s="11" t="s">
        <v>3781</v>
      </c>
      <c r="K1183" s="11" t="s">
        <v>2139</v>
      </c>
      <c r="L1183" s="11" t="s">
        <v>3513</v>
      </c>
      <c r="M1183" s="11" t="s">
        <v>7382</v>
      </c>
      <c r="N1183" s="11" t="s">
        <v>4069</v>
      </c>
      <c r="O1183" s="11" t="s">
        <v>6078</v>
      </c>
      <c r="P1183" s="11" t="s">
        <v>2153</v>
      </c>
      <c r="Q1183" s="11" t="s">
        <v>34</v>
      </c>
      <c r="R1183" s="11" t="s">
        <v>1373</v>
      </c>
      <c r="S1183" s="11" t="s">
        <v>2154</v>
      </c>
      <c r="T1183" s="11" t="s">
        <v>523</v>
      </c>
      <c r="U1183">
        <v>42430</v>
      </c>
      <c r="W1183" s="11" t="s">
        <v>2155</v>
      </c>
      <c r="X1183" s="11" t="s">
        <v>29</v>
      </c>
      <c r="Y1183" s="11" t="s">
        <v>29</v>
      </c>
      <c r="AB1183" s="11" t="s">
        <v>2138</v>
      </c>
      <c r="AC1183" s="11" t="s">
        <v>2140</v>
      </c>
      <c r="AD1183" s="11" t="s">
        <v>2118</v>
      </c>
      <c r="AE1183" s="11" t="s">
        <v>6079</v>
      </c>
      <c r="AF1183" s="11" t="s">
        <v>5874</v>
      </c>
      <c r="AG1183" s="11" t="s">
        <v>6984</v>
      </c>
      <c r="AH1183" s="11" t="s">
        <v>6985</v>
      </c>
      <c r="AI1183" s="11" t="s">
        <v>6983</v>
      </c>
      <c r="AJ1183" s="11" t="s">
        <v>7081</v>
      </c>
      <c r="AK1183" s="11" t="s">
        <v>7082</v>
      </c>
      <c r="AL1183" s="11" t="s">
        <v>1407</v>
      </c>
      <c r="AM1183" s="11" t="s">
        <v>29</v>
      </c>
      <c r="AN1183" s="11" t="s">
        <v>6991</v>
      </c>
      <c r="AO1183" s="11" t="s">
        <v>7313</v>
      </c>
      <c r="AP1183" s="11" t="s">
        <v>29</v>
      </c>
      <c r="AQ1183" s="11" t="s">
        <v>7314</v>
      </c>
    </row>
    <row r="1184" spans="1:43" ht="30" x14ac:dyDescent="0.25">
      <c r="A1184" s="10">
        <v>257</v>
      </c>
      <c r="B1184" s="10">
        <v>1817</v>
      </c>
      <c r="C1184" s="11" t="s">
        <v>6656</v>
      </c>
      <c r="D1184" s="11" t="s">
        <v>4837</v>
      </c>
      <c r="E1184" s="11" t="s">
        <v>1421</v>
      </c>
      <c r="F1184" s="11" t="s">
        <v>146</v>
      </c>
      <c r="G1184" s="11" t="s">
        <v>27</v>
      </c>
      <c r="H1184" s="11" t="s">
        <v>6610</v>
      </c>
      <c r="I1184" s="11" t="s">
        <v>97</v>
      </c>
      <c r="J1184" s="11" t="s">
        <v>3781</v>
      </c>
      <c r="K1184" s="11" t="s">
        <v>2139</v>
      </c>
      <c r="L1184" s="11" t="s">
        <v>3513</v>
      </c>
      <c r="M1184" s="11" t="s">
        <v>7382</v>
      </c>
      <c r="N1184" s="11" t="s">
        <v>4069</v>
      </c>
      <c r="O1184" s="11" t="s">
        <v>6078</v>
      </c>
      <c r="P1184" s="11" t="s">
        <v>3993</v>
      </c>
      <c r="Q1184" s="11" t="s">
        <v>34</v>
      </c>
      <c r="R1184" s="11" t="s">
        <v>2367</v>
      </c>
      <c r="S1184" s="11" t="s">
        <v>3966</v>
      </c>
      <c r="T1184" s="11" t="s">
        <v>2301</v>
      </c>
      <c r="U1184" s="12">
        <v>42926</v>
      </c>
      <c r="W1184" s="11" t="s">
        <v>3967</v>
      </c>
      <c r="X1184" s="11" t="s">
        <v>29</v>
      </c>
      <c r="Y1184" s="11" t="s">
        <v>29</v>
      </c>
      <c r="AB1184" s="11" t="s">
        <v>2138</v>
      </c>
      <c r="AC1184" s="11" t="s">
        <v>2140</v>
      </c>
      <c r="AD1184" s="11" t="s">
        <v>2118</v>
      </c>
      <c r="AE1184" s="11" t="s">
        <v>6079</v>
      </c>
      <c r="AF1184" s="11" t="s">
        <v>5874</v>
      </c>
      <c r="AG1184" s="11" t="s">
        <v>6984</v>
      </c>
      <c r="AH1184" s="11" t="s">
        <v>6985</v>
      </c>
      <c r="AI1184" s="11" t="s">
        <v>6983</v>
      </c>
      <c r="AJ1184" s="11" t="s">
        <v>7081</v>
      </c>
      <c r="AK1184" s="11" t="s">
        <v>7082</v>
      </c>
      <c r="AL1184" s="11" t="s">
        <v>1407</v>
      </c>
      <c r="AM1184" s="11" t="s">
        <v>29</v>
      </c>
      <c r="AN1184" s="11" t="s">
        <v>6991</v>
      </c>
      <c r="AO1184" s="11" t="s">
        <v>7313</v>
      </c>
      <c r="AP1184" s="11" t="s">
        <v>29</v>
      </c>
      <c r="AQ1184" s="11" t="s">
        <v>7314</v>
      </c>
    </row>
    <row r="1185" spans="1:43" ht="30" x14ac:dyDescent="0.25">
      <c r="A1185" s="10">
        <v>257</v>
      </c>
      <c r="B1185" s="10">
        <v>1570</v>
      </c>
      <c r="C1185" s="11" t="s">
        <v>6656</v>
      </c>
      <c r="D1185" s="11" t="s">
        <v>4837</v>
      </c>
      <c r="E1185" s="11" t="s">
        <v>1421</v>
      </c>
      <c r="F1185" s="11" t="s">
        <v>146</v>
      </c>
      <c r="G1185" s="11" t="s">
        <v>27</v>
      </c>
      <c r="H1185" s="11" t="s">
        <v>6610</v>
      </c>
      <c r="I1185" s="11" t="s">
        <v>97</v>
      </c>
      <c r="J1185" s="11" t="s">
        <v>3781</v>
      </c>
      <c r="K1185" s="11" t="s">
        <v>2139</v>
      </c>
      <c r="L1185" s="11" t="s">
        <v>3513</v>
      </c>
      <c r="M1185" s="11" t="s">
        <v>7382</v>
      </c>
      <c r="N1185" s="11" t="s">
        <v>4069</v>
      </c>
      <c r="O1185" s="11" t="s">
        <v>6078</v>
      </c>
      <c r="P1185" s="11" t="s">
        <v>2158</v>
      </c>
      <c r="Q1185" s="11" t="s">
        <v>5561</v>
      </c>
      <c r="R1185" s="11" t="s">
        <v>297</v>
      </c>
      <c r="S1185" s="11" t="s">
        <v>2159</v>
      </c>
      <c r="T1185" s="11" t="s">
        <v>91</v>
      </c>
      <c r="U1185" s="12">
        <v>42436</v>
      </c>
      <c r="W1185" s="11" t="s">
        <v>2160</v>
      </c>
      <c r="X1185" s="11" t="s">
        <v>29</v>
      </c>
      <c r="Y1185" s="11" t="s">
        <v>29</v>
      </c>
      <c r="AB1185" s="11" t="s">
        <v>2138</v>
      </c>
      <c r="AC1185" s="11" t="s">
        <v>2140</v>
      </c>
      <c r="AD1185" s="11" t="s">
        <v>2118</v>
      </c>
      <c r="AE1185" s="11" t="s">
        <v>6079</v>
      </c>
      <c r="AF1185" s="11" t="s">
        <v>5874</v>
      </c>
      <c r="AG1185" s="11" t="s">
        <v>6984</v>
      </c>
      <c r="AH1185" s="11" t="s">
        <v>6985</v>
      </c>
      <c r="AI1185" s="11" t="s">
        <v>6983</v>
      </c>
      <c r="AJ1185" s="11" t="s">
        <v>7081</v>
      </c>
      <c r="AK1185" s="11" t="s">
        <v>7082</v>
      </c>
      <c r="AL1185" s="11" t="s">
        <v>1407</v>
      </c>
      <c r="AM1185" s="11" t="s">
        <v>29</v>
      </c>
      <c r="AN1185" s="11" t="s">
        <v>6991</v>
      </c>
      <c r="AO1185" s="11" t="s">
        <v>7313</v>
      </c>
      <c r="AP1185" s="11" t="s">
        <v>29</v>
      </c>
      <c r="AQ1185" s="11" t="s">
        <v>7314</v>
      </c>
    </row>
    <row r="1186" spans="1:43" ht="30" x14ac:dyDescent="0.25">
      <c r="A1186" s="10">
        <v>257</v>
      </c>
      <c r="B1186" s="10">
        <v>1571</v>
      </c>
      <c r="C1186" s="11" t="s">
        <v>6656</v>
      </c>
      <c r="D1186" s="11" t="s">
        <v>4837</v>
      </c>
      <c r="E1186" s="11" t="s">
        <v>1421</v>
      </c>
      <c r="F1186" s="11" t="s">
        <v>146</v>
      </c>
      <c r="G1186" s="11" t="s">
        <v>27</v>
      </c>
      <c r="H1186" s="11" t="s">
        <v>6610</v>
      </c>
      <c r="I1186" s="11" t="s">
        <v>97</v>
      </c>
      <c r="J1186" s="11" t="s">
        <v>3781</v>
      </c>
      <c r="K1186" s="11" t="s">
        <v>2139</v>
      </c>
      <c r="L1186" s="11" t="s">
        <v>3513</v>
      </c>
      <c r="M1186" s="11" t="s">
        <v>7382</v>
      </c>
      <c r="N1186" s="11" t="s">
        <v>4069</v>
      </c>
      <c r="O1186" s="11" t="s">
        <v>6078</v>
      </c>
      <c r="P1186" s="11" t="s">
        <v>2161</v>
      </c>
      <c r="Q1186" s="11" t="s">
        <v>34</v>
      </c>
      <c r="R1186" s="11" t="s">
        <v>2162</v>
      </c>
      <c r="S1186" s="11" t="s">
        <v>2163</v>
      </c>
      <c r="T1186" s="11" t="s">
        <v>29</v>
      </c>
      <c r="U1186" s="12">
        <v>42430</v>
      </c>
      <c r="W1186" s="11" t="s">
        <v>2164</v>
      </c>
      <c r="X1186" s="11" t="s">
        <v>29</v>
      </c>
      <c r="Y1186" s="11" t="s">
        <v>29</v>
      </c>
      <c r="AB1186" s="11" t="s">
        <v>2138</v>
      </c>
      <c r="AC1186" s="11" t="s">
        <v>2140</v>
      </c>
      <c r="AD1186" s="11" t="s">
        <v>2118</v>
      </c>
      <c r="AE1186" s="11" t="s">
        <v>6079</v>
      </c>
      <c r="AF1186" s="11" t="s">
        <v>5874</v>
      </c>
      <c r="AG1186" s="11" t="s">
        <v>6984</v>
      </c>
      <c r="AH1186" s="11" t="s">
        <v>6985</v>
      </c>
      <c r="AI1186" s="11" t="s">
        <v>6983</v>
      </c>
      <c r="AJ1186" s="11" t="s">
        <v>7081</v>
      </c>
      <c r="AK1186" s="11" t="s">
        <v>7082</v>
      </c>
      <c r="AL1186" s="11" t="s">
        <v>1407</v>
      </c>
      <c r="AM1186" s="11" t="s">
        <v>29</v>
      </c>
      <c r="AN1186" s="11" t="s">
        <v>6991</v>
      </c>
      <c r="AO1186" s="11" t="s">
        <v>7313</v>
      </c>
      <c r="AP1186" s="11" t="s">
        <v>29</v>
      </c>
      <c r="AQ1186" s="11" t="s">
        <v>7314</v>
      </c>
    </row>
    <row r="1187" spans="1:43" ht="30" x14ac:dyDescent="0.25">
      <c r="A1187" s="10">
        <v>257</v>
      </c>
      <c r="B1187" s="10">
        <v>1573</v>
      </c>
      <c r="C1187" s="11" t="s">
        <v>6656</v>
      </c>
      <c r="D1187" s="11" t="s">
        <v>4837</v>
      </c>
      <c r="E1187" s="11" t="s">
        <v>1421</v>
      </c>
      <c r="F1187" s="11" t="s">
        <v>146</v>
      </c>
      <c r="G1187" s="11" t="s">
        <v>27</v>
      </c>
      <c r="H1187" s="11" t="s">
        <v>6610</v>
      </c>
      <c r="I1187" s="11" t="s">
        <v>97</v>
      </c>
      <c r="J1187" s="11" t="s">
        <v>3781</v>
      </c>
      <c r="K1187" s="11" t="s">
        <v>2139</v>
      </c>
      <c r="L1187" s="11" t="s">
        <v>3513</v>
      </c>
      <c r="M1187" s="11" t="s">
        <v>7382</v>
      </c>
      <c r="N1187" s="11" t="s">
        <v>4069</v>
      </c>
      <c r="O1187" s="11" t="s">
        <v>6078</v>
      </c>
      <c r="P1187" s="11" t="s">
        <v>2165</v>
      </c>
      <c r="Q1187" s="11" t="s">
        <v>5561</v>
      </c>
      <c r="R1187" s="11" t="s">
        <v>2166</v>
      </c>
      <c r="S1187" s="11" t="s">
        <v>2167</v>
      </c>
      <c r="T1187" s="11" t="s">
        <v>2168</v>
      </c>
      <c r="U1187" s="12">
        <v>42435</v>
      </c>
      <c r="W1187" s="11" t="s">
        <v>2169</v>
      </c>
      <c r="X1187" s="11" t="s">
        <v>29</v>
      </c>
      <c r="Y1187" s="11" t="s">
        <v>29</v>
      </c>
      <c r="AB1187" s="11" t="s">
        <v>2138</v>
      </c>
      <c r="AC1187" s="11" t="s">
        <v>2140</v>
      </c>
      <c r="AD1187" s="11" t="s">
        <v>2118</v>
      </c>
      <c r="AE1187" s="11" t="s">
        <v>6079</v>
      </c>
      <c r="AF1187" s="11" t="s">
        <v>5874</v>
      </c>
      <c r="AG1187" s="11" t="s">
        <v>6984</v>
      </c>
      <c r="AH1187" s="11" t="s">
        <v>6985</v>
      </c>
      <c r="AI1187" s="11" t="s">
        <v>6983</v>
      </c>
      <c r="AJ1187" s="11" t="s">
        <v>7081</v>
      </c>
      <c r="AK1187" s="11" t="s">
        <v>7082</v>
      </c>
      <c r="AL1187" s="11" t="s">
        <v>1407</v>
      </c>
      <c r="AM1187" s="11" t="s">
        <v>29</v>
      </c>
      <c r="AN1187" s="11" t="s">
        <v>6991</v>
      </c>
      <c r="AO1187" s="11" t="s">
        <v>7313</v>
      </c>
      <c r="AP1187" s="11" t="s">
        <v>29</v>
      </c>
      <c r="AQ1187" s="11" t="s">
        <v>7314</v>
      </c>
    </row>
    <row r="1188" spans="1:43" ht="30" x14ac:dyDescent="0.25">
      <c r="A1188" s="10">
        <v>257</v>
      </c>
      <c r="B1188" s="10">
        <v>1892</v>
      </c>
      <c r="C1188" s="11" t="s">
        <v>6656</v>
      </c>
      <c r="D1188" s="11" t="s">
        <v>4837</v>
      </c>
      <c r="E1188" s="11" t="s">
        <v>1421</v>
      </c>
      <c r="F1188" s="11" t="s">
        <v>146</v>
      </c>
      <c r="G1188" s="11" t="s">
        <v>27</v>
      </c>
      <c r="H1188" s="11" t="s">
        <v>6610</v>
      </c>
      <c r="I1188" s="11" t="s">
        <v>97</v>
      </c>
      <c r="J1188" s="11" t="s">
        <v>3781</v>
      </c>
      <c r="K1188" s="11" t="s">
        <v>2139</v>
      </c>
      <c r="L1188" s="11" t="s">
        <v>3513</v>
      </c>
      <c r="M1188" s="11" t="s">
        <v>7382</v>
      </c>
      <c r="N1188" s="11" t="s">
        <v>4069</v>
      </c>
      <c r="O1188" s="11" t="s">
        <v>6078</v>
      </c>
      <c r="P1188" s="11" t="s">
        <v>4300</v>
      </c>
      <c r="Q1188" s="11" t="s">
        <v>122</v>
      </c>
      <c r="R1188" s="11" t="s">
        <v>4301</v>
      </c>
      <c r="S1188" s="11" t="s">
        <v>4302</v>
      </c>
      <c r="T1188" s="11" t="s">
        <v>29</v>
      </c>
      <c r="U1188" s="12">
        <v>43080</v>
      </c>
      <c r="W1188" s="11" t="s">
        <v>4303</v>
      </c>
      <c r="X1188" s="11" t="s">
        <v>29</v>
      </c>
      <c r="Y1188" s="11" t="s">
        <v>29</v>
      </c>
      <c r="AB1188" s="11" t="s">
        <v>2138</v>
      </c>
      <c r="AC1188" s="11" t="s">
        <v>2140</v>
      </c>
      <c r="AD1188" s="11" t="s">
        <v>2118</v>
      </c>
      <c r="AE1188" s="11" t="s">
        <v>6079</v>
      </c>
      <c r="AF1188" s="11" t="s">
        <v>5874</v>
      </c>
      <c r="AG1188" s="11" t="s">
        <v>6984</v>
      </c>
      <c r="AH1188" s="11" t="s">
        <v>6985</v>
      </c>
      <c r="AI1188" s="11" t="s">
        <v>6983</v>
      </c>
      <c r="AJ1188" s="11" t="s">
        <v>7081</v>
      </c>
      <c r="AK1188" s="11" t="s">
        <v>7082</v>
      </c>
      <c r="AL1188" s="11" t="s">
        <v>1407</v>
      </c>
      <c r="AM1188" s="11" t="s">
        <v>29</v>
      </c>
      <c r="AN1188" s="11" t="s">
        <v>6991</v>
      </c>
      <c r="AO1188" s="11" t="s">
        <v>7313</v>
      </c>
      <c r="AP1188" s="11" t="s">
        <v>29</v>
      </c>
      <c r="AQ1188" s="11" t="s">
        <v>7314</v>
      </c>
    </row>
    <row r="1189" spans="1:43" ht="30" x14ac:dyDescent="0.25">
      <c r="A1189" s="10">
        <v>257</v>
      </c>
      <c r="B1189" s="10">
        <v>1997</v>
      </c>
      <c r="C1189" s="11" t="s">
        <v>6656</v>
      </c>
      <c r="D1189" s="11" t="s">
        <v>4837</v>
      </c>
      <c r="E1189" s="11" t="s">
        <v>1421</v>
      </c>
      <c r="F1189" s="11" t="s">
        <v>146</v>
      </c>
      <c r="G1189" s="11" t="s">
        <v>27</v>
      </c>
      <c r="H1189" s="11" t="s">
        <v>6610</v>
      </c>
      <c r="I1189" s="11" t="s">
        <v>97</v>
      </c>
      <c r="J1189" s="11" t="s">
        <v>3781</v>
      </c>
      <c r="K1189" s="11" t="s">
        <v>2139</v>
      </c>
      <c r="L1189" s="11" t="s">
        <v>3513</v>
      </c>
      <c r="M1189" s="11" t="s">
        <v>7382</v>
      </c>
      <c r="N1189" s="11" t="s">
        <v>4069</v>
      </c>
      <c r="O1189" s="11" t="s">
        <v>6078</v>
      </c>
      <c r="P1189" s="11" t="s">
        <v>4898</v>
      </c>
      <c r="Q1189" s="11" t="s">
        <v>5561</v>
      </c>
      <c r="R1189" s="11" t="s">
        <v>215</v>
      </c>
      <c r="S1189" s="11" t="s">
        <v>4899</v>
      </c>
      <c r="T1189" s="11" t="s">
        <v>656</v>
      </c>
      <c r="U1189" s="12">
        <v>43318</v>
      </c>
      <c r="W1189" s="11" t="s">
        <v>4900</v>
      </c>
      <c r="X1189" s="11" t="s">
        <v>29</v>
      </c>
      <c r="Y1189" s="11" t="s">
        <v>29</v>
      </c>
      <c r="AB1189" s="11" t="s">
        <v>2138</v>
      </c>
      <c r="AC1189" s="11" t="s">
        <v>2140</v>
      </c>
      <c r="AD1189" s="11" t="s">
        <v>2118</v>
      </c>
      <c r="AE1189" s="11" t="s">
        <v>6079</v>
      </c>
      <c r="AF1189" s="11" t="s">
        <v>5874</v>
      </c>
      <c r="AG1189" s="11" t="s">
        <v>6984</v>
      </c>
      <c r="AH1189" s="11" t="s">
        <v>6985</v>
      </c>
      <c r="AI1189" s="11" t="s">
        <v>6983</v>
      </c>
      <c r="AJ1189" s="11" t="s">
        <v>7081</v>
      </c>
      <c r="AK1189" s="11" t="s">
        <v>7082</v>
      </c>
      <c r="AL1189" s="11" t="s">
        <v>1407</v>
      </c>
      <c r="AM1189" s="11" t="s">
        <v>29</v>
      </c>
      <c r="AN1189" s="11" t="s">
        <v>6991</v>
      </c>
      <c r="AO1189" s="11" t="s">
        <v>7313</v>
      </c>
      <c r="AP1189" s="11" t="s">
        <v>29</v>
      </c>
      <c r="AQ1189" s="11" t="s">
        <v>7314</v>
      </c>
    </row>
    <row r="1190" spans="1:43" ht="30" x14ac:dyDescent="0.25">
      <c r="A1190" s="10">
        <v>151</v>
      </c>
      <c r="B1190" s="10">
        <v>1045</v>
      </c>
      <c r="C1190" s="11" t="s">
        <v>6819</v>
      </c>
      <c r="D1190" s="11" t="s">
        <v>4850</v>
      </c>
      <c r="E1190" s="11" t="s">
        <v>815</v>
      </c>
      <c r="F1190" s="11" t="s">
        <v>251</v>
      </c>
      <c r="G1190" s="11" t="s">
        <v>27</v>
      </c>
      <c r="H1190" s="11" t="s">
        <v>6603</v>
      </c>
      <c r="I1190" s="11" t="s">
        <v>116</v>
      </c>
      <c r="J1190" s="11" t="s">
        <v>3477</v>
      </c>
      <c r="K1190" s="11" t="s">
        <v>816</v>
      </c>
      <c r="L1190" s="11" t="s">
        <v>182</v>
      </c>
      <c r="M1190" s="11" t="s">
        <v>120</v>
      </c>
      <c r="N1190" s="11" t="s">
        <v>7390</v>
      </c>
      <c r="O1190" s="11" t="s">
        <v>4185</v>
      </c>
      <c r="P1190" s="11" t="s">
        <v>802</v>
      </c>
      <c r="Q1190" s="11" t="s">
        <v>34</v>
      </c>
      <c r="R1190" s="11" t="s">
        <v>803</v>
      </c>
      <c r="S1190" s="11" t="s">
        <v>804</v>
      </c>
      <c r="T1190" s="11" t="s">
        <v>29</v>
      </c>
      <c r="U1190" s="12">
        <v>42436</v>
      </c>
      <c r="W1190" s="11" t="s">
        <v>805</v>
      </c>
      <c r="X1190" s="11" t="s">
        <v>29</v>
      </c>
      <c r="Y1190" s="11" t="s">
        <v>29</v>
      </c>
      <c r="AB1190" s="11" t="s">
        <v>3854</v>
      </c>
      <c r="AC1190" s="11" t="s">
        <v>817</v>
      </c>
      <c r="AD1190" s="11" t="s">
        <v>29</v>
      </c>
      <c r="AE1190" s="11" t="s">
        <v>29</v>
      </c>
      <c r="AF1190" s="11" t="s">
        <v>6098</v>
      </c>
      <c r="AG1190" s="11" t="s">
        <v>6978</v>
      </c>
      <c r="AH1190" s="11" t="s">
        <v>6990</v>
      </c>
      <c r="AI1190" s="11" t="s">
        <v>7083</v>
      </c>
      <c r="AJ1190" s="11" t="s">
        <v>343</v>
      </c>
      <c r="AK1190" s="11" t="s">
        <v>7076</v>
      </c>
      <c r="AL1190" s="11" t="s">
        <v>7254</v>
      </c>
      <c r="AM1190" s="11" t="s">
        <v>29</v>
      </c>
      <c r="AN1190" s="11" t="s">
        <v>7656</v>
      </c>
      <c r="AO1190" s="11" t="s">
        <v>7308</v>
      </c>
      <c r="AP1190" s="11" t="s">
        <v>7318</v>
      </c>
      <c r="AQ1190" s="11" t="s">
        <v>7310</v>
      </c>
    </row>
    <row r="1191" spans="1:43" ht="30" x14ac:dyDescent="0.25">
      <c r="A1191" s="10">
        <v>343</v>
      </c>
      <c r="B1191" s="10">
        <v>1045</v>
      </c>
      <c r="C1191" s="11" t="s">
        <v>6819</v>
      </c>
      <c r="D1191" s="11" t="s">
        <v>3519</v>
      </c>
      <c r="E1191" s="11" t="s">
        <v>415</v>
      </c>
      <c r="F1191" s="11" t="s">
        <v>115</v>
      </c>
      <c r="G1191" s="11" t="s">
        <v>27</v>
      </c>
      <c r="H1191" s="11" t="s">
        <v>6604</v>
      </c>
      <c r="I1191" s="11" t="s">
        <v>116</v>
      </c>
      <c r="J1191" s="11" t="s">
        <v>3477</v>
      </c>
      <c r="K1191" s="11" t="s">
        <v>4890</v>
      </c>
      <c r="L1191" s="11" t="s">
        <v>182</v>
      </c>
      <c r="M1191" s="11" t="s">
        <v>120</v>
      </c>
      <c r="N1191" s="11" t="s">
        <v>7390</v>
      </c>
      <c r="O1191" s="11" t="s">
        <v>5650</v>
      </c>
      <c r="P1191" s="11" t="s">
        <v>802</v>
      </c>
      <c r="Q1191" s="11" t="s">
        <v>34</v>
      </c>
      <c r="R1191" s="11" t="s">
        <v>803</v>
      </c>
      <c r="S1191" s="11" t="s">
        <v>804</v>
      </c>
      <c r="T1191" s="11" t="s">
        <v>29</v>
      </c>
      <c r="U1191">
        <v>42436</v>
      </c>
      <c r="W1191" s="11" t="s">
        <v>805</v>
      </c>
      <c r="X1191" s="11" t="s">
        <v>29</v>
      </c>
      <c r="Y1191" s="11" t="s">
        <v>29</v>
      </c>
      <c r="Z1191">
        <v>43313</v>
      </c>
      <c r="AB1191" s="11" t="s">
        <v>4889</v>
      </c>
      <c r="AC1191" s="11" t="s">
        <v>4891</v>
      </c>
      <c r="AD1191" s="11" t="s">
        <v>29</v>
      </c>
      <c r="AE1191" s="11" t="s">
        <v>29</v>
      </c>
      <c r="AF1191" s="11" t="s">
        <v>7701</v>
      </c>
      <c r="AG1191" s="11" t="s">
        <v>6978</v>
      </c>
      <c r="AH1191" s="11" t="s">
        <v>6990</v>
      </c>
      <c r="AI1191" s="11" t="s">
        <v>7083</v>
      </c>
      <c r="AJ1191" s="11" t="s">
        <v>343</v>
      </c>
      <c r="AK1191" s="11" t="s">
        <v>7076</v>
      </c>
      <c r="AL1191" s="11" t="s">
        <v>7255</v>
      </c>
      <c r="AM1191" s="11" t="s">
        <v>29</v>
      </c>
      <c r="AN1191" s="11" t="s">
        <v>7656</v>
      </c>
      <c r="AO1191" s="11" t="s">
        <v>7308</v>
      </c>
      <c r="AP1191" s="11" t="s">
        <v>7318</v>
      </c>
      <c r="AQ1191" s="11" t="s">
        <v>7310</v>
      </c>
    </row>
    <row r="1192" spans="1:43" ht="30" x14ac:dyDescent="0.25">
      <c r="A1192" s="10">
        <v>151</v>
      </c>
      <c r="B1192" s="10">
        <v>1281</v>
      </c>
      <c r="C1192" s="11" t="s">
        <v>6819</v>
      </c>
      <c r="D1192" s="11" t="s">
        <v>4850</v>
      </c>
      <c r="E1192" s="11" t="s">
        <v>815</v>
      </c>
      <c r="F1192" s="11" t="s">
        <v>251</v>
      </c>
      <c r="G1192" s="11" t="s">
        <v>27</v>
      </c>
      <c r="H1192" s="11" t="s">
        <v>6603</v>
      </c>
      <c r="I1192" s="11" t="s">
        <v>116</v>
      </c>
      <c r="J1192" s="11" t="s">
        <v>3476</v>
      </c>
      <c r="K1192" s="11" t="s">
        <v>816</v>
      </c>
      <c r="L1192" s="11" t="s">
        <v>182</v>
      </c>
      <c r="M1192" s="11" t="s">
        <v>120</v>
      </c>
      <c r="N1192" s="11" t="s">
        <v>7390</v>
      </c>
      <c r="O1192" s="11" t="s">
        <v>4185</v>
      </c>
      <c r="P1192" s="11" t="s">
        <v>818</v>
      </c>
      <c r="Q1192" s="11" t="s">
        <v>34</v>
      </c>
      <c r="R1192" s="11" t="s">
        <v>819</v>
      </c>
      <c r="S1192" s="11" t="s">
        <v>820</v>
      </c>
      <c r="T1192" s="11" t="s">
        <v>29</v>
      </c>
      <c r="U1192">
        <v>42324</v>
      </c>
      <c r="W1192" s="11" t="s">
        <v>821</v>
      </c>
      <c r="X1192" s="11" t="s">
        <v>29</v>
      </c>
      <c r="Y1192" s="11" t="s">
        <v>29</v>
      </c>
      <c r="AB1192" s="11" t="s">
        <v>3854</v>
      </c>
      <c r="AC1192" s="11" t="s">
        <v>817</v>
      </c>
      <c r="AD1192" s="11" t="s">
        <v>29</v>
      </c>
      <c r="AE1192" s="11" t="s">
        <v>29</v>
      </c>
      <c r="AF1192" s="11" t="s">
        <v>6098</v>
      </c>
      <c r="AG1192" s="11" t="s">
        <v>6978</v>
      </c>
      <c r="AH1192" s="11" t="s">
        <v>6990</v>
      </c>
      <c r="AI1192" s="11" t="s">
        <v>7083</v>
      </c>
      <c r="AJ1192" s="11" t="s">
        <v>343</v>
      </c>
      <c r="AK1192" s="11" t="s">
        <v>7076</v>
      </c>
      <c r="AL1192" s="11" t="s">
        <v>7254</v>
      </c>
      <c r="AM1192" s="11" t="s">
        <v>29</v>
      </c>
      <c r="AN1192" s="11" t="s">
        <v>7656</v>
      </c>
      <c r="AO1192" s="11" t="s">
        <v>7308</v>
      </c>
      <c r="AP1192" s="11" t="s">
        <v>7318</v>
      </c>
      <c r="AQ1192" s="11" t="s">
        <v>7310</v>
      </c>
    </row>
    <row r="1193" spans="1:43" ht="30" x14ac:dyDescent="0.25">
      <c r="A1193" s="10">
        <v>255</v>
      </c>
      <c r="B1193" s="10">
        <v>2289</v>
      </c>
      <c r="C1193" s="11" t="s">
        <v>6837</v>
      </c>
      <c r="D1193" s="11" t="s">
        <v>4837</v>
      </c>
      <c r="E1193" s="11" t="s">
        <v>1421</v>
      </c>
      <c r="F1193" s="11" t="s">
        <v>146</v>
      </c>
      <c r="G1193" s="11" t="s">
        <v>27</v>
      </c>
      <c r="H1193" s="11" t="s">
        <v>6610</v>
      </c>
      <c r="I1193" s="11" t="s">
        <v>97</v>
      </c>
      <c r="J1193" s="11" t="s">
        <v>3781</v>
      </c>
      <c r="K1193" s="11" t="s">
        <v>2091</v>
      </c>
      <c r="L1193" s="11" t="s">
        <v>568</v>
      </c>
      <c r="M1193" s="11" t="s">
        <v>7382</v>
      </c>
      <c r="N1193" s="11" t="s">
        <v>4069</v>
      </c>
      <c r="O1193" s="11" t="s">
        <v>6078</v>
      </c>
      <c r="P1193" s="11" t="s">
        <v>7640</v>
      </c>
      <c r="Q1193" s="11" t="s">
        <v>34</v>
      </c>
      <c r="R1193" s="11" t="s">
        <v>4269</v>
      </c>
      <c r="S1193" s="11" t="s">
        <v>7641</v>
      </c>
      <c r="T1193" s="11" t="s">
        <v>1141</v>
      </c>
      <c r="U1193">
        <v>43668</v>
      </c>
      <c r="W1193" s="11" t="s">
        <v>7702</v>
      </c>
      <c r="X1193" s="11" t="s">
        <v>29</v>
      </c>
      <c r="Y1193" s="11" t="s">
        <v>29</v>
      </c>
      <c r="AB1193" s="11" t="s">
        <v>2117</v>
      </c>
      <c r="AC1193" s="11" t="s">
        <v>2092</v>
      </c>
      <c r="AD1193" s="11" t="s">
        <v>2118</v>
      </c>
      <c r="AE1193" s="11" t="s">
        <v>6079</v>
      </c>
      <c r="AF1193" s="11" t="s">
        <v>5710</v>
      </c>
      <c r="AG1193" s="11" t="s">
        <v>6984</v>
      </c>
      <c r="AH1193" s="11" t="s">
        <v>6985</v>
      </c>
      <c r="AI1193" s="11" t="s">
        <v>6983</v>
      </c>
      <c r="AJ1193" s="11" t="s">
        <v>7081</v>
      </c>
      <c r="AK1193" s="11" t="s">
        <v>7082</v>
      </c>
      <c r="AL1193" s="11" t="s">
        <v>1407</v>
      </c>
      <c r="AM1193" s="11" t="s">
        <v>29</v>
      </c>
      <c r="AN1193" s="11" t="s">
        <v>6991</v>
      </c>
      <c r="AO1193" s="11" t="s">
        <v>7313</v>
      </c>
      <c r="AP1193" s="11" t="s">
        <v>29</v>
      </c>
      <c r="AQ1193" s="11" t="s">
        <v>7314</v>
      </c>
    </row>
    <row r="1194" spans="1:43" ht="30" x14ac:dyDescent="0.25">
      <c r="A1194" s="10">
        <v>255</v>
      </c>
      <c r="B1194" s="10">
        <v>1561</v>
      </c>
      <c r="C1194" s="11" t="s">
        <v>6837</v>
      </c>
      <c r="D1194" s="11" t="s">
        <v>4837</v>
      </c>
      <c r="E1194" s="11" t="s">
        <v>1421</v>
      </c>
      <c r="F1194" s="11" t="s">
        <v>146</v>
      </c>
      <c r="G1194" s="11" t="s">
        <v>27</v>
      </c>
      <c r="H1194" s="11" t="s">
        <v>6610</v>
      </c>
      <c r="I1194" s="11" t="s">
        <v>97</v>
      </c>
      <c r="J1194" s="11" t="s">
        <v>3781</v>
      </c>
      <c r="K1194" s="11" t="s">
        <v>2091</v>
      </c>
      <c r="L1194" s="11" t="s">
        <v>568</v>
      </c>
      <c r="M1194" s="11" t="s">
        <v>7382</v>
      </c>
      <c r="N1194" s="11" t="s">
        <v>4069</v>
      </c>
      <c r="O1194" s="11" t="s">
        <v>6078</v>
      </c>
      <c r="P1194" s="11" t="s">
        <v>3688</v>
      </c>
      <c r="Q1194" s="11" t="s">
        <v>34</v>
      </c>
      <c r="R1194" s="11" t="s">
        <v>1373</v>
      </c>
      <c r="S1194" s="11" t="s">
        <v>2119</v>
      </c>
      <c r="T1194" s="11" t="s">
        <v>29</v>
      </c>
      <c r="U1194">
        <v>42604</v>
      </c>
      <c r="W1194" s="11" t="s">
        <v>2120</v>
      </c>
      <c r="X1194" s="11" t="s">
        <v>29</v>
      </c>
      <c r="Y1194" s="11" t="s">
        <v>29</v>
      </c>
      <c r="AB1194" s="11" t="s">
        <v>2117</v>
      </c>
      <c r="AC1194" s="11" t="s">
        <v>2092</v>
      </c>
      <c r="AD1194" s="11" t="s">
        <v>2118</v>
      </c>
      <c r="AE1194" s="11" t="s">
        <v>6079</v>
      </c>
      <c r="AF1194" s="11" t="s">
        <v>5710</v>
      </c>
      <c r="AG1194" s="11" t="s">
        <v>6984</v>
      </c>
      <c r="AH1194" s="11" t="s">
        <v>6985</v>
      </c>
      <c r="AI1194" s="11" t="s">
        <v>6983</v>
      </c>
      <c r="AJ1194" s="11" t="s">
        <v>7081</v>
      </c>
      <c r="AK1194" s="11" t="s">
        <v>7082</v>
      </c>
      <c r="AL1194" s="11" t="s">
        <v>1407</v>
      </c>
      <c r="AM1194" s="11" t="s">
        <v>29</v>
      </c>
      <c r="AN1194" s="11" t="s">
        <v>6991</v>
      </c>
      <c r="AO1194" s="11" t="s">
        <v>7313</v>
      </c>
      <c r="AP1194" s="11" t="s">
        <v>29</v>
      </c>
      <c r="AQ1194" s="11" t="s">
        <v>7314</v>
      </c>
    </row>
    <row r="1195" spans="1:43" ht="30" x14ac:dyDescent="0.25">
      <c r="A1195" s="10">
        <v>141</v>
      </c>
      <c r="B1195" s="10">
        <v>1259</v>
      </c>
      <c r="C1195" s="11" t="s">
        <v>6811</v>
      </c>
      <c r="D1195" s="11" t="s">
        <v>4260</v>
      </c>
      <c r="E1195" s="11" t="s">
        <v>2655</v>
      </c>
      <c r="F1195" s="11" t="s">
        <v>96</v>
      </c>
      <c r="G1195" s="11" t="s">
        <v>27</v>
      </c>
      <c r="H1195" s="11" t="s">
        <v>6608</v>
      </c>
      <c r="I1195" s="11" t="s">
        <v>97</v>
      </c>
      <c r="J1195" s="11" t="s">
        <v>3477</v>
      </c>
      <c r="K1195" s="11" t="s">
        <v>676</v>
      </c>
      <c r="L1195" s="11" t="s">
        <v>678</v>
      </c>
      <c r="M1195" s="11" t="s">
        <v>120</v>
      </c>
      <c r="N1195" s="11" t="s">
        <v>6091</v>
      </c>
      <c r="O1195" s="11" t="s">
        <v>343</v>
      </c>
      <c r="P1195" s="11" t="s">
        <v>684</v>
      </c>
      <c r="Q1195" s="11" t="s">
        <v>34</v>
      </c>
      <c r="R1195" s="11" t="s">
        <v>685</v>
      </c>
      <c r="S1195" s="11" t="s">
        <v>686</v>
      </c>
      <c r="T1195" s="11" t="s">
        <v>687</v>
      </c>
      <c r="U1195">
        <v>42496</v>
      </c>
      <c r="W1195" s="11" t="s">
        <v>688</v>
      </c>
      <c r="X1195" s="11" t="s">
        <v>29</v>
      </c>
      <c r="Y1195" s="11" t="s">
        <v>29</v>
      </c>
      <c r="Z1195">
        <v>43213</v>
      </c>
      <c r="AB1195" s="11" t="s">
        <v>675</v>
      </c>
      <c r="AC1195" s="11" t="s">
        <v>677</v>
      </c>
      <c r="AD1195" s="11" t="s">
        <v>29</v>
      </c>
      <c r="AE1195" s="11" t="s">
        <v>29</v>
      </c>
      <c r="AF1195" s="11" t="s">
        <v>5846</v>
      </c>
      <c r="AG1195" s="11" t="s">
        <v>6982</v>
      </c>
      <c r="AH1195" s="11" t="s">
        <v>6987</v>
      </c>
      <c r="AI1195" s="11" t="s">
        <v>7083</v>
      </c>
      <c r="AJ1195" s="11" t="s">
        <v>7084</v>
      </c>
      <c r="AK1195" s="11" t="s">
        <v>7076</v>
      </c>
      <c r="AL1195" s="11" t="s">
        <v>7244</v>
      </c>
      <c r="AM1195" s="11" t="s">
        <v>29</v>
      </c>
      <c r="AN1195" s="11" t="s">
        <v>6977</v>
      </c>
      <c r="AO1195" s="11" t="s">
        <v>7311</v>
      </c>
      <c r="AP1195" s="11" t="s">
        <v>7331</v>
      </c>
      <c r="AQ1195" s="11" t="s">
        <v>7334</v>
      </c>
    </row>
    <row r="1196" spans="1:43" ht="30" x14ac:dyDescent="0.25">
      <c r="A1196" s="10">
        <v>141</v>
      </c>
      <c r="B1196" s="10">
        <v>1258</v>
      </c>
      <c r="C1196" s="11" t="s">
        <v>6811</v>
      </c>
      <c r="D1196" s="11" t="s">
        <v>4260</v>
      </c>
      <c r="E1196" s="11" t="s">
        <v>2655</v>
      </c>
      <c r="F1196" s="11" t="s">
        <v>96</v>
      </c>
      <c r="G1196" s="11" t="s">
        <v>27</v>
      </c>
      <c r="H1196" s="11" t="s">
        <v>6608</v>
      </c>
      <c r="I1196" s="11" t="s">
        <v>97</v>
      </c>
      <c r="J1196" s="11" t="s">
        <v>3477</v>
      </c>
      <c r="K1196" s="11" t="s">
        <v>676</v>
      </c>
      <c r="L1196" s="11" t="s">
        <v>678</v>
      </c>
      <c r="M1196" s="11" t="s">
        <v>120</v>
      </c>
      <c r="N1196" s="11" t="s">
        <v>6091</v>
      </c>
      <c r="O1196" s="11" t="s">
        <v>343</v>
      </c>
      <c r="P1196" s="11" t="s">
        <v>679</v>
      </c>
      <c r="Q1196" s="11" t="s">
        <v>5561</v>
      </c>
      <c r="R1196" s="11" t="s">
        <v>680</v>
      </c>
      <c r="S1196" s="11" t="s">
        <v>681</v>
      </c>
      <c r="T1196" s="11" t="s">
        <v>682</v>
      </c>
      <c r="U1196">
        <v>42506</v>
      </c>
      <c r="W1196" s="11" t="s">
        <v>683</v>
      </c>
      <c r="X1196" s="11" t="s">
        <v>29</v>
      </c>
      <c r="Y1196" s="11" t="s">
        <v>29</v>
      </c>
      <c r="Z1196">
        <v>43213</v>
      </c>
      <c r="AB1196" s="11" t="s">
        <v>675</v>
      </c>
      <c r="AC1196" s="11" t="s">
        <v>677</v>
      </c>
      <c r="AD1196" s="11" t="s">
        <v>29</v>
      </c>
      <c r="AE1196" s="11" t="s">
        <v>29</v>
      </c>
      <c r="AF1196" s="11" t="s">
        <v>5846</v>
      </c>
      <c r="AG1196" s="11" t="s">
        <v>6982</v>
      </c>
      <c r="AH1196" s="11" t="s">
        <v>6987</v>
      </c>
      <c r="AI1196" s="11" t="s">
        <v>7083</v>
      </c>
      <c r="AJ1196" s="11" t="s">
        <v>7084</v>
      </c>
      <c r="AK1196" s="11" t="s">
        <v>7076</v>
      </c>
      <c r="AL1196" s="11" t="s">
        <v>7244</v>
      </c>
      <c r="AM1196" s="11" t="s">
        <v>29</v>
      </c>
      <c r="AN1196" s="11" t="s">
        <v>6977</v>
      </c>
      <c r="AO1196" s="11" t="s">
        <v>7311</v>
      </c>
      <c r="AP1196" s="11" t="s">
        <v>7331</v>
      </c>
      <c r="AQ1196" s="11" t="s">
        <v>7334</v>
      </c>
    </row>
    <row r="1197" spans="1:43" ht="30" x14ac:dyDescent="0.25">
      <c r="A1197" s="10">
        <v>141</v>
      </c>
      <c r="B1197" s="10">
        <v>2000</v>
      </c>
      <c r="C1197" s="11" t="s">
        <v>6811</v>
      </c>
      <c r="D1197" s="11" t="s">
        <v>4260</v>
      </c>
      <c r="E1197" s="11" t="s">
        <v>2655</v>
      </c>
      <c r="F1197" s="11" t="s">
        <v>96</v>
      </c>
      <c r="G1197" s="11" t="s">
        <v>27</v>
      </c>
      <c r="H1197" s="11" t="s">
        <v>6608</v>
      </c>
      <c r="I1197" s="11" t="s">
        <v>97</v>
      </c>
      <c r="J1197" s="11" t="s">
        <v>3477</v>
      </c>
      <c r="K1197" s="11" t="s">
        <v>676</v>
      </c>
      <c r="L1197" s="11" t="s">
        <v>678</v>
      </c>
      <c r="M1197" s="11" t="s">
        <v>120</v>
      </c>
      <c r="N1197" s="11" t="s">
        <v>6091</v>
      </c>
      <c r="O1197" s="11" t="s">
        <v>343</v>
      </c>
      <c r="P1197" s="11" t="s">
        <v>4913</v>
      </c>
      <c r="Q1197" s="11" t="s">
        <v>34</v>
      </c>
      <c r="R1197" s="11" t="s">
        <v>211</v>
      </c>
      <c r="S1197" s="11" t="s">
        <v>4914</v>
      </c>
      <c r="T1197" s="11" t="s">
        <v>4280</v>
      </c>
      <c r="U1197">
        <v>43318</v>
      </c>
      <c r="W1197" s="11" t="s">
        <v>4915</v>
      </c>
      <c r="X1197" s="11" t="s">
        <v>29</v>
      </c>
      <c r="Y1197" s="11" t="s">
        <v>29</v>
      </c>
      <c r="Z1197">
        <v>43213</v>
      </c>
      <c r="AB1197" s="11" t="s">
        <v>675</v>
      </c>
      <c r="AC1197" s="11" t="s">
        <v>677</v>
      </c>
      <c r="AD1197" s="11" t="s">
        <v>29</v>
      </c>
      <c r="AE1197" s="11" t="s">
        <v>29</v>
      </c>
      <c r="AF1197" s="11" t="s">
        <v>5846</v>
      </c>
      <c r="AG1197" s="11" t="s">
        <v>6982</v>
      </c>
      <c r="AH1197" s="11" t="s">
        <v>6987</v>
      </c>
      <c r="AI1197" s="11" t="s">
        <v>7083</v>
      </c>
      <c r="AJ1197" s="11" t="s">
        <v>7084</v>
      </c>
      <c r="AK1197" s="11" t="s">
        <v>7076</v>
      </c>
      <c r="AL1197" s="11" t="s">
        <v>7244</v>
      </c>
      <c r="AM1197" s="11" t="s">
        <v>29</v>
      </c>
      <c r="AN1197" s="11" t="s">
        <v>6977</v>
      </c>
      <c r="AO1197" s="11" t="s">
        <v>7311</v>
      </c>
      <c r="AP1197" s="11" t="s">
        <v>7331</v>
      </c>
      <c r="AQ1197" s="11" t="s">
        <v>7334</v>
      </c>
    </row>
    <row r="1198" spans="1:43" ht="30" x14ac:dyDescent="0.25">
      <c r="A1198" s="10">
        <v>141</v>
      </c>
      <c r="B1198" s="10">
        <v>2022</v>
      </c>
      <c r="C1198" s="11" t="s">
        <v>6811</v>
      </c>
      <c r="D1198" s="11" t="s">
        <v>4260</v>
      </c>
      <c r="E1198" s="11" t="s">
        <v>2655</v>
      </c>
      <c r="F1198" s="11" t="s">
        <v>96</v>
      </c>
      <c r="G1198" s="11" t="s">
        <v>27</v>
      </c>
      <c r="H1198" s="11" t="s">
        <v>6608</v>
      </c>
      <c r="I1198" s="11" t="s">
        <v>97</v>
      </c>
      <c r="J1198" s="11" t="s">
        <v>3477</v>
      </c>
      <c r="K1198" s="11" t="s">
        <v>676</v>
      </c>
      <c r="L1198" s="11" t="s">
        <v>678</v>
      </c>
      <c r="M1198" s="11" t="s">
        <v>120</v>
      </c>
      <c r="N1198" s="11" t="s">
        <v>6091</v>
      </c>
      <c r="O1198" s="11" t="s">
        <v>343</v>
      </c>
      <c r="P1198" s="11" t="s">
        <v>5001</v>
      </c>
      <c r="Q1198" s="11" t="s">
        <v>5561</v>
      </c>
      <c r="R1198" s="11" t="s">
        <v>642</v>
      </c>
      <c r="S1198" s="11" t="s">
        <v>5002</v>
      </c>
      <c r="T1198" s="11" t="s">
        <v>1141</v>
      </c>
      <c r="U1198">
        <v>43347</v>
      </c>
      <c r="W1198" s="11" t="s">
        <v>5003</v>
      </c>
      <c r="X1198" s="11" t="s">
        <v>29</v>
      </c>
      <c r="Y1198" s="11" t="s">
        <v>29</v>
      </c>
      <c r="Z1198">
        <v>43213</v>
      </c>
      <c r="AB1198" s="11" t="s">
        <v>675</v>
      </c>
      <c r="AC1198" s="11" t="s">
        <v>677</v>
      </c>
      <c r="AD1198" s="11" t="s">
        <v>29</v>
      </c>
      <c r="AE1198" s="11" t="s">
        <v>29</v>
      </c>
      <c r="AF1198" s="11" t="s">
        <v>5846</v>
      </c>
      <c r="AG1198" s="11" t="s">
        <v>6982</v>
      </c>
      <c r="AH1198" s="11" t="s">
        <v>6987</v>
      </c>
      <c r="AI1198" s="11" t="s">
        <v>7083</v>
      </c>
      <c r="AJ1198" s="11" t="s">
        <v>7084</v>
      </c>
      <c r="AK1198" s="11" t="s">
        <v>7076</v>
      </c>
      <c r="AL1198" s="11" t="s">
        <v>7244</v>
      </c>
      <c r="AM1198" s="11" t="s">
        <v>29</v>
      </c>
      <c r="AN1198" s="11" t="s">
        <v>6977</v>
      </c>
      <c r="AO1198" s="11" t="s">
        <v>7311</v>
      </c>
      <c r="AP1198" s="11" t="s">
        <v>7331</v>
      </c>
      <c r="AQ1198" s="11" t="s">
        <v>7334</v>
      </c>
    </row>
    <row r="1199" spans="1:43" ht="30" x14ac:dyDescent="0.25">
      <c r="A1199" s="10">
        <v>284</v>
      </c>
      <c r="B1199" s="10">
        <v>1745</v>
      </c>
      <c r="C1199" s="11" t="s">
        <v>6768</v>
      </c>
      <c r="D1199" s="11" t="s">
        <v>441</v>
      </c>
      <c r="E1199" s="11" t="s">
        <v>1092</v>
      </c>
      <c r="F1199" s="11" t="s">
        <v>96</v>
      </c>
      <c r="G1199" s="11" t="s">
        <v>27</v>
      </c>
      <c r="H1199" s="11" t="s">
        <v>6600</v>
      </c>
      <c r="I1199" s="11" t="s">
        <v>97</v>
      </c>
      <c r="J1199" s="11" t="s">
        <v>3474</v>
      </c>
      <c r="K1199" s="11" t="s">
        <v>3490</v>
      </c>
      <c r="L1199" s="11" t="s">
        <v>1919</v>
      </c>
      <c r="M1199" s="11" t="s">
        <v>32</v>
      </c>
      <c r="N1199" s="11" t="s">
        <v>893</v>
      </c>
      <c r="O1199" s="11" t="s">
        <v>3611</v>
      </c>
      <c r="P1199" s="11" t="s">
        <v>3492</v>
      </c>
      <c r="Q1199" s="11" t="s">
        <v>34</v>
      </c>
      <c r="R1199" s="11" t="s">
        <v>3493</v>
      </c>
      <c r="S1199" s="11" t="s">
        <v>3494</v>
      </c>
      <c r="T1199" s="11" t="s">
        <v>29</v>
      </c>
      <c r="U1199">
        <v>42744</v>
      </c>
      <c r="W1199" s="11" t="s">
        <v>3495</v>
      </c>
      <c r="X1199" s="11" t="s">
        <v>29</v>
      </c>
      <c r="Y1199" s="11" t="s">
        <v>29</v>
      </c>
      <c r="Z1199">
        <v>42744</v>
      </c>
      <c r="AB1199" s="11" t="s">
        <v>3489</v>
      </c>
      <c r="AC1199" s="11" t="s">
        <v>3491</v>
      </c>
      <c r="AD1199" s="11" t="s">
        <v>29</v>
      </c>
      <c r="AE1199" s="11" t="s">
        <v>29</v>
      </c>
      <c r="AF1199" s="11" t="s">
        <v>5819</v>
      </c>
      <c r="AG1199" s="11" t="s">
        <v>6974</v>
      </c>
      <c r="AH1199" s="11" t="s">
        <v>6975</v>
      </c>
      <c r="AI1199" s="11" t="s">
        <v>6976</v>
      </c>
      <c r="AJ1199" s="11" t="s">
        <v>7090</v>
      </c>
      <c r="AK1199" s="11" t="s">
        <v>7082</v>
      </c>
      <c r="AL1199" s="11" t="s">
        <v>7210</v>
      </c>
      <c r="AM1199" s="11" t="s">
        <v>29</v>
      </c>
      <c r="AN1199" s="11" t="s">
        <v>7658</v>
      </c>
      <c r="AO1199" s="11" t="s">
        <v>7326</v>
      </c>
      <c r="AP1199" s="11" t="s">
        <v>7323</v>
      </c>
      <c r="AQ1199" s="11" t="s">
        <v>7314</v>
      </c>
    </row>
    <row r="1200" spans="1:43" ht="30" x14ac:dyDescent="0.25">
      <c r="A1200" s="10">
        <v>284</v>
      </c>
      <c r="B1200" s="10">
        <v>2164</v>
      </c>
      <c r="C1200" s="11" t="s">
        <v>6768</v>
      </c>
      <c r="D1200" s="11" t="s">
        <v>441</v>
      </c>
      <c r="E1200" s="11" t="s">
        <v>1092</v>
      </c>
      <c r="F1200" s="11" t="s">
        <v>96</v>
      </c>
      <c r="G1200" s="11" t="s">
        <v>27</v>
      </c>
      <c r="H1200" s="11" t="s">
        <v>6600</v>
      </c>
      <c r="I1200" s="11" t="s">
        <v>97</v>
      </c>
      <c r="J1200" s="11" t="s">
        <v>3474</v>
      </c>
      <c r="K1200" s="11" t="s">
        <v>3490</v>
      </c>
      <c r="L1200" s="11" t="s">
        <v>1919</v>
      </c>
      <c r="M1200" s="11" t="s">
        <v>32</v>
      </c>
      <c r="N1200" s="11" t="s">
        <v>893</v>
      </c>
      <c r="O1200" s="11" t="s">
        <v>3611</v>
      </c>
      <c r="P1200" s="11" t="s">
        <v>6208</v>
      </c>
      <c r="Q1200" s="11" t="s">
        <v>5561</v>
      </c>
      <c r="R1200" s="11" t="s">
        <v>1006</v>
      </c>
      <c r="S1200" s="11" t="s">
        <v>6209</v>
      </c>
      <c r="T1200" s="11" t="s">
        <v>6210</v>
      </c>
      <c r="U1200">
        <v>43472</v>
      </c>
      <c r="W1200" s="11" t="s">
        <v>6211</v>
      </c>
      <c r="X1200" s="11" t="s">
        <v>29</v>
      </c>
      <c r="Y1200" s="11" t="s">
        <v>29</v>
      </c>
      <c r="Z1200">
        <v>42744</v>
      </c>
      <c r="AB1200" s="11" t="s">
        <v>3489</v>
      </c>
      <c r="AC1200" s="11" t="s">
        <v>3491</v>
      </c>
      <c r="AD1200" s="11" t="s">
        <v>29</v>
      </c>
      <c r="AE1200" s="11" t="s">
        <v>29</v>
      </c>
      <c r="AF1200" s="11" t="s">
        <v>5819</v>
      </c>
      <c r="AG1200" s="11" t="s">
        <v>6974</v>
      </c>
      <c r="AH1200" s="11" t="s">
        <v>6975</v>
      </c>
      <c r="AI1200" s="11" t="s">
        <v>6976</v>
      </c>
      <c r="AJ1200" s="11" t="s">
        <v>7090</v>
      </c>
      <c r="AK1200" s="11" t="s">
        <v>7082</v>
      </c>
      <c r="AL1200" s="11" t="s">
        <v>7210</v>
      </c>
      <c r="AM1200" s="11" t="s">
        <v>29</v>
      </c>
      <c r="AN1200" s="11" t="s">
        <v>7658</v>
      </c>
      <c r="AO1200" s="11" t="s">
        <v>7326</v>
      </c>
      <c r="AP1200" s="11" t="s">
        <v>7323</v>
      </c>
      <c r="AQ1200" s="11" t="s">
        <v>7314</v>
      </c>
    </row>
    <row r="1201" spans="1:43" ht="30" x14ac:dyDescent="0.25">
      <c r="A1201" s="10">
        <v>284</v>
      </c>
      <c r="B1201" s="10">
        <v>1899</v>
      </c>
      <c r="C1201" s="11" t="s">
        <v>6768</v>
      </c>
      <c r="D1201" s="11" t="s">
        <v>441</v>
      </c>
      <c r="E1201" s="11" t="s">
        <v>1092</v>
      </c>
      <c r="F1201" s="11" t="s">
        <v>96</v>
      </c>
      <c r="G1201" s="11" t="s">
        <v>27</v>
      </c>
      <c r="H1201" s="11" t="s">
        <v>6600</v>
      </c>
      <c r="I1201" s="11" t="s">
        <v>97</v>
      </c>
      <c r="J1201" s="11" t="s">
        <v>3474</v>
      </c>
      <c r="K1201" s="11" t="s">
        <v>3490</v>
      </c>
      <c r="L1201" s="11" t="s">
        <v>1919</v>
      </c>
      <c r="M1201" s="11" t="s">
        <v>32</v>
      </c>
      <c r="N1201" s="11" t="s">
        <v>893</v>
      </c>
      <c r="O1201" s="11" t="s">
        <v>3611</v>
      </c>
      <c r="P1201" s="11" t="s">
        <v>4315</v>
      </c>
      <c r="Q1201" s="11" t="s">
        <v>34</v>
      </c>
      <c r="R1201" s="11" t="s">
        <v>4316</v>
      </c>
      <c r="S1201" s="11" t="s">
        <v>4317</v>
      </c>
      <c r="T1201" s="11" t="s">
        <v>4318</v>
      </c>
      <c r="U1201">
        <v>43080</v>
      </c>
      <c r="W1201" s="11" t="s">
        <v>4319</v>
      </c>
      <c r="X1201" s="11" t="s">
        <v>29</v>
      </c>
      <c r="Y1201" s="11" t="s">
        <v>29</v>
      </c>
      <c r="Z1201">
        <v>42744</v>
      </c>
      <c r="AB1201" s="11" t="s">
        <v>3489</v>
      </c>
      <c r="AC1201" s="11" t="s">
        <v>3491</v>
      </c>
      <c r="AD1201" s="11" t="s">
        <v>29</v>
      </c>
      <c r="AE1201" s="11" t="s">
        <v>29</v>
      </c>
      <c r="AF1201" s="11" t="s">
        <v>5819</v>
      </c>
      <c r="AG1201" s="11" t="s">
        <v>6974</v>
      </c>
      <c r="AH1201" s="11" t="s">
        <v>6975</v>
      </c>
      <c r="AI1201" s="11" t="s">
        <v>6976</v>
      </c>
      <c r="AJ1201" s="11" t="s">
        <v>7090</v>
      </c>
      <c r="AK1201" s="11" t="s">
        <v>7082</v>
      </c>
      <c r="AL1201" s="11" t="s">
        <v>7210</v>
      </c>
      <c r="AM1201" s="11" t="s">
        <v>29</v>
      </c>
      <c r="AN1201" s="11" t="s">
        <v>7658</v>
      </c>
      <c r="AO1201" s="11" t="s">
        <v>7326</v>
      </c>
      <c r="AP1201" s="11" t="s">
        <v>7323</v>
      </c>
      <c r="AQ1201" s="11" t="s">
        <v>7314</v>
      </c>
    </row>
    <row r="1202" spans="1:43" ht="30" x14ac:dyDescent="0.25">
      <c r="A1202" s="10">
        <v>306</v>
      </c>
      <c r="B1202" s="10">
        <v>1796</v>
      </c>
      <c r="C1202" s="11" t="s">
        <v>6633</v>
      </c>
      <c r="D1202" s="11" t="s">
        <v>4837</v>
      </c>
      <c r="E1202" s="11" t="s">
        <v>1421</v>
      </c>
      <c r="F1202" s="11" t="s">
        <v>146</v>
      </c>
      <c r="G1202" s="11" t="s">
        <v>27</v>
      </c>
      <c r="H1202" s="11" t="s">
        <v>6610</v>
      </c>
      <c r="I1202" s="11" t="s">
        <v>116</v>
      </c>
      <c r="J1202" s="11" t="s">
        <v>3781</v>
      </c>
      <c r="K1202" s="11" t="s">
        <v>1422</v>
      </c>
      <c r="L1202" s="11" t="s">
        <v>3512</v>
      </c>
      <c r="M1202" s="11" t="s">
        <v>7382</v>
      </c>
      <c r="N1202" s="11" t="s">
        <v>4069</v>
      </c>
      <c r="O1202" s="11" t="s">
        <v>7387</v>
      </c>
      <c r="P1202" s="11" t="s">
        <v>3869</v>
      </c>
      <c r="Q1202" s="11" t="s">
        <v>34</v>
      </c>
      <c r="R1202" s="11" t="s">
        <v>3870</v>
      </c>
      <c r="S1202" s="11" t="s">
        <v>3871</v>
      </c>
      <c r="T1202" s="11" t="s">
        <v>29</v>
      </c>
      <c r="U1202">
        <v>42926</v>
      </c>
      <c r="W1202" s="11" t="s">
        <v>3872</v>
      </c>
      <c r="X1202" s="11" t="s">
        <v>29</v>
      </c>
      <c r="Y1202" s="11" t="s">
        <v>29</v>
      </c>
      <c r="Z1202">
        <v>42926</v>
      </c>
      <c r="AB1202" s="11" t="s">
        <v>3861</v>
      </c>
      <c r="AC1202" s="11" t="s">
        <v>3664</v>
      </c>
      <c r="AD1202" s="11" t="s">
        <v>29</v>
      </c>
      <c r="AE1202" s="11" t="s">
        <v>7388</v>
      </c>
      <c r="AF1202" s="11" t="s">
        <v>5773</v>
      </c>
      <c r="AG1202" s="11" t="s">
        <v>6984</v>
      </c>
      <c r="AH1202" s="11" t="s">
        <v>6985</v>
      </c>
      <c r="AI1202" s="11" t="s">
        <v>6983</v>
      </c>
      <c r="AJ1202" s="11" t="s">
        <v>7081</v>
      </c>
      <c r="AK1202" s="11" t="s">
        <v>7082</v>
      </c>
      <c r="AL1202" s="11" t="s">
        <v>7099</v>
      </c>
      <c r="AM1202" s="11" t="s">
        <v>29</v>
      </c>
      <c r="AN1202" s="11" t="s">
        <v>6991</v>
      </c>
      <c r="AO1202" s="11" t="s">
        <v>7324</v>
      </c>
      <c r="AP1202" s="11" t="s">
        <v>29</v>
      </c>
      <c r="AQ1202" s="11" t="s">
        <v>7325</v>
      </c>
    </row>
    <row r="1203" spans="1:43" ht="30" x14ac:dyDescent="0.25">
      <c r="A1203" s="10">
        <v>306</v>
      </c>
      <c r="B1203" s="10">
        <v>1794</v>
      </c>
      <c r="C1203" s="11" t="s">
        <v>6633</v>
      </c>
      <c r="D1203" s="11" t="s">
        <v>4837</v>
      </c>
      <c r="E1203" s="11" t="s">
        <v>1421</v>
      </c>
      <c r="F1203" s="11" t="s">
        <v>146</v>
      </c>
      <c r="G1203" s="11" t="s">
        <v>27</v>
      </c>
      <c r="H1203" s="11" t="s">
        <v>6610</v>
      </c>
      <c r="I1203" s="11" t="s">
        <v>116</v>
      </c>
      <c r="J1203" s="11" t="s">
        <v>3781</v>
      </c>
      <c r="K1203" s="11" t="s">
        <v>1422</v>
      </c>
      <c r="L1203" s="11" t="s">
        <v>3512</v>
      </c>
      <c r="M1203" s="11" t="s">
        <v>7382</v>
      </c>
      <c r="N1203" s="11" t="s">
        <v>4069</v>
      </c>
      <c r="O1203" s="11" t="s">
        <v>7387</v>
      </c>
      <c r="P1203" s="11" t="s">
        <v>3865</v>
      </c>
      <c r="Q1203" s="11" t="s">
        <v>34</v>
      </c>
      <c r="R1203" s="11" t="s">
        <v>3866</v>
      </c>
      <c r="S1203" s="11" t="s">
        <v>3867</v>
      </c>
      <c r="T1203" s="11" t="s">
        <v>29</v>
      </c>
      <c r="U1203">
        <v>42926</v>
      </c>
      <c r="W1203" s="11" t="s">
        <v>3868</v>
      </c>
      <c r="X1203" s="11" t="s">
        <v>29</v>
      </c>
      <c r="Y1203" s="11" t="s">
        <v>29</v>
      </c>
      <c r="Z1203">
        <v>42926</v>
      </c>
      <c r="AB1203" s="11" t="s">
        <v>3861</v>
      </c>
      <c r="AC1203" s="11" t="s">
        <v>3664</v>
      </c>
      <c r="AD1203" s="11" t="s">
        <v>29</v>
      </c>
      <c r="AE1203" s="11" t="s">
        <v>7388</v>
      </c>
      <c r="AF1203" s="11" t="s">
        <v>5773</v>
      </c>
      <c r="AG1203" s="11" t="s">
        <v>6984</v>
      </c>
      <c r="AH1203" s="11" t="s">
        <v>6985</v>
      </c>
      <c r="AI1203" s="11" t="s">
        <v>6983</v>
      </c>
      <c r="AJ1203" s="11" t="s">
        <v>7081</v>
      </c>
      <c r="AK1203" s="11" t="s">
        <v>7082</v>
      </c>
      <c r="AL1203" s="11" t="s">
        <v>7099</v>
      </c>
      <c r="AM1203" s="11" t="s">
        <v>29</v>
      </c>
      <c r="AN1203" s="11" t="s">
        <v>6991</v>
      </c>
      <c r="AO1203" s="11" t="s">
        <v>7324</v>
      </c>
      <c r="AP1203" s="11" t="s">
        <v>29</v>
      </c>
      <c r="AQ1203" s="11" t="s">
        <v>7325</v>
      </c>
    </row>
    <row r="1204" spans="1:43" ht="30" x14ac:dyDescent="0.25">
      <c r="A1204" s="10">
        <v>306</v>
      </c>
      <c r="B1204" s="10">
        <v>1402</v>
      </c>
      <c r="C1204" s="11" t="s">
        <v>6633</v>
      </c>
      <c r="D1204" s="11" t="s">
        <v>4837</v>
      </c>
      <c r="E1204" s="11" t="s">
        <v>1421</v>
      </c>
      <c r="F1204" s="11" t="s">
        <v>146</v>
      </c>
      <c r="G1204" s="11" t="s">
        <v>27</v>
      </c>
      <c r="H1204" s="11" t="s">
        <v>6610</v>
      </c>
      <c r="I1204" s="11" t="s">
        <v>116</v>
      </c>
      <c r="J1204" s="11" t="s">
        <v>3781</v>
      </c>
      <c r="K1204" s="11" t="s">
        <v>1422</v>
      </c>
      <c r="L1204" s="11" t="s">
        <v>3512</v>
      </c>
      <c r="M1204" s="11" t="s">
        <v>7382</v>
      </c>
      <c r="N1204" s="11" t="s">
        <v>4069</v>
      </c>
      <c r="O1204" s="11" t="s">
        <v>7387</v>
      </c>
      <c r="P1204" s="11" t="s">
        <v>33</v>
      </c>
      <c r="Q1204" s="11" t="s">
        <v>34</v>
      </c>
      <c r="R1204" s="11" t="s">
        <v>35</v>
      </c>
      <c r="S1204" s="11" t="s">
        <v>36</v>
      </c>
      <c r="T1204" s="11" t="s">
        <v>37</v>
      </c>
      <c r="U1204">
        <v>40787</v>
      </c>
      <c r="W1204" s="11" t="s">
        <v>38</v>
      </c>
      <c r="X1204" s="11" t="s">
        <v>29</v>
      </c>
      <c r="Y1204" s="11" t="s">
        <v>29</v>
      </c>
      <c r="Z1204">
        <v>42926</v>
      </c>
      <c r="AB1204" s="11" t="s">
        <v>3861</v>
      </c>
      <c r="AC1204" s="11" t="s">
        <v>3664</v>
      </c>
      <c r="AD1204" s="11" t="s">
        <v>29</v>
      </c>
      <c r="AE1204" s="11" t="s">
        <v>7388</v>
      </c>
      <c r="AF1204" s="11" t="s">
        <v>5773</v>
      </c>
      <c r="AG1204" s="11" t="s">
        <v>6984</v>
      </c>
      <c r="AH1204" s="11" t="s">
        <v>6985</v>
      </c>
      <c r="AI1204" s="11" t="s">
        <v>6983</v>
      </c>
      <c r="AJ1204" s="11" t="s">
        <v>7081</v>
      </c>
      <c r="AK1204" s="11" t="s">
        <v>7082</v>
      </c>
      <c r="AL1204" s="11" t="s">
        <v>7099</v>
      </c>
      <c r="AM1204" s="11" t="s">
        <v>29</v>
      </c>
      <c r="AN1204" s="11" t="s">
        <v>6991</v>
      </c>
      <c r="AO1204" s="11" t="s">
        <v>7324</v>
      </c>
      <c r="AP1204" s="11" t="s">
        <v>29</v>
      </c>
      <c r="AQ1204" s="11" t="s">
        <v>7325</v>
      </c>
    </row>
    <row r="1205" spans="1:43" ht="30" x14ac:dyDescent="0.25">
      <c r="A1205" s="10">
        <v>306</v>
      </c>
      <c r="B1205" s="10">
        <v>1433</v>
      </c>
      <c r="C1205" s="11" t="s">
        <v>6633</v>
      </c>
      <c r="D1205" s="11" t="s">
        <v>4837</v>
      </c>
      <c r="E1205" s="11" t="s">
        <v>1421</v>
      </c>
      <c r="F1205" s="11" t="s">
        <v>146</v>
      </c>
      <c r="G1205" s="11" t="s">
        <v>27</v>
      </c>
      <c r="H1205" s="11" t="s">
        <v>6610</v>
      </c>
      <c r="I1205" s="11" t="s">
        <v>116</v>
      </c>
      <c r="J1205" s="11" t="s">
        <v>3781</v>
      </c>
      <c r="K1205" s="11" t="s">
        <v>1422</v>
      </c>
      <c r="L1205" s="11" t="s">
        <v>3512</v>
      </c>
      <c r="M1205" s="11" t="s">
        <v>7382</v>
      </c>
      <c r="N1205" s="11" t="s">
        <v>4069</v>
      </c>
      <c r="O1205" s="11" t="s">
        <v>7387</v>
      </c>
      <c r="P1205" s="11" t="s">
        <v>1554</v>
      </c>
      <c r="Q1205" s="11" t="s">
        <v>34</v>
      </c>
      <c r="R1205" s="11" t="s">
        <v>1555</v>
      </c>
      <c r="S1205" s="11" t="s">
        <v>1556</v>
      </c>
      <c r="T1205" s="11" t="s">
        <v>317</v>
      </c>
      <c r="U1205">
        <v>40179</v>
      </c>
      <c r="W1205" s="11" t="s">
        <v>1557</v>
      </c>
      <c r="X1205" s="11" t="s">
        <v>29</v>
      </c>
      <c r="Y1205" s="11" t="s">
        <v>29</v>
      </c>
      <c r="Z1205">
        <v>42926</v>
      </c>
      <c r="AB1205" s="11" t="s">
        <v>3861</v>
      </c>
      <c r="AC1205" s="11" t="s">
        <v>3664</v>
      </c>
      <c r="AD1205" s="11" t="s">
        <v>29</v>
      </c>
      <c r="AE1205" s="11" t="s">
        <v>7388</v>
      </c>
      <c r="AF1205" s="11" t="s">
        <v>5773</v>
      </c>
      <c r="AG1205" s="11" t="s">
        <v>6984</v>
      </c>
      <c r="AH1205" s="11" t="s">
        <v>6985</v>
      </c>
      <c r="AI1205" s="11" t="s">
        <v>6983</v>
      </c>
      <c r="AJ1205" s="11" t="s">
        <v>7081</v>
      </c>
      <c r="AK1205" s="11" t="s">
        <v>7082</v>
      </c>
      <c r="AL1205" s="11" t="s">
        <v>7099</v>
      </c>
      <c r="AM1205" s="11" t="s">
        <v>29</v>
      </c>
      <c r="AN1205" s="11" t="s">
        <v>6991</v>
      </c>
      <c r="AO1205" s="11" t="s">
        <v>7324</v>
      </c>
      <c r="AP1205" s="11" t="s">
        <v>29</v>
      </c>
      <c r="AQ1205" s="11" t="s">
        <v>7325</v>
      </c>
    </row>
    <row r="1206" spans="1:43" ht="30" x14ac:dyDescent="0.25">
      <c r="A1206" s="10">
        <v>306</v>
      </c>
      <c r="B1206" s="10">
        <v>1795</v>
      </c>
      <c r="C1206" s="11" t="s">
        <v>6633</v>
      </c>
      <c r="D1206" s="11" t="s">
        <v>4837</v>
      </c>
      <c r="E1206" s="11" t="s">
        <v>1421</v>
      </c>
      <c r="F1206" s="11" t="s">
        <v>146</v>
      </c>
      <c r="G1206" s="11" t="s">
        <v>27</v>
      </c>
      <c r="H1206" s="11" t="s">
        <v>6610</v>
      </c>
      <c r="I1206" s="11" t="s">
        <v>116</v>
      </c>
      <c r="J1206" s="11" t="s">
        <v>3781</v>
      </c>
      <c r="K1206" s="11" t="s">
        <v>1422</v>
      </c>
      <c r="L1206" s="11" t="s">
        <v>3512</v>
      </c>
      <c r="M1206" s="11" t="s">
        <v>7382</v>
      </c>
      <c r="N1206" s="11" t="s">
        <v>4069</v>
      </c>
      <c r="O1206" s="11" t="s">
        <v>7387</v>
      </c>
      <c r="P1206" s="11" t="s">
        <v>3862</v>
      </c>
      <c r="Q1206" s="11" t="s">
        <v>34</v>
      </c>
      <c r="R1206" s="11" t="s">
        <v>545</v>
      </c>
      <c r="S1206" s="11" t="s">
        <v>3863</v>
      </c>
      <c r="T1206" s="11" t="s">
        <v>29</v>
      </c>
      <c r="U1206">
        <v>42926</v>
      </c>
      <c r="W1206" s="11" t="s">
        <v>3864</v>
      </c>
      <c r="X1206" s="11" t="s">
        <v>29</v>
      </c>
      <c r="Y1206" s="11" t="s">
        <v>29</v>
      </c>
      <c r="Z1206">
        <v>42926</v>
      </c>
      <c r="AB1206" s="11" t="s">
        <v>3861</v>
      </c>
      <c r="AC1206" s="11" t="s">
        <v>3664</v>
      </c>
      <c r="AD1206" s="11" t="s">
        <v>29</v>
      </c>
      <c r="AE1206" s="11" t="s">
        <v>7388</v>
      </c>
      <c r="AF1206" s="11" t="s">
        <v>5773</v>
      </c>
      <c r="AG1206" s="11" t="s">
        <v>6984</v>
      </c>
      <c r="AH1206" s="11" t="s">
        <v>6985</v>
      </c>
      <c r="AI1206" s="11" t="s">
        <v>6983</v>
      </c>
      <c r="AJ1206" s="11" t="s">
        <v>7081</v>
      </c>
      <c r="AK1206" s="11" t="s">
        <v>7082</v>
      </c>
      <c r="AL1206" s="11" t="s">
        <v>7099</v>
      </c>
      <c r="AM1206" s="11" t="s">
        <v>29</v>
      </c>
      <c r="AN1206" s="11" t="s">
        <v>6991</v>
      </c>
      <c r="AO1206" s="11" t="s">
        <v>7324</v>
      </c>
      <c r="AP1206" s="11" t="s">
        <v>29</v>
      </c>
      <c r="AQ1206" s="11" t="s">
        <v>7325</v>
      </c>
    </row>
    <row r="1207" spans="1:43" ht="30" x14ac:dyDescent="0.25">
      <c r="A1207" s="10">
        <v>306</v>
      </c>
      <c r="B1207" s="10">
        <v>1952</v>
      </c>
      <c r="C1207" s="11" t="s">
        <v>6633</v>
      </c>
      <c r="D1207" s="11" t="s">
        <v>4837</v>
      </c>
      <c r="E1207" s="11" t="s">
        <v>1421</v>
      </c>
      <c r="F1207" s="11" t="s">
        <v>146</v>
      </c>
      <c r="G1207" s="11" t="s">
        <v>27</v>
      </c>
      <c r="H1207" s="11" t="s">
        <v>6610</v>
      </c>
      <c r="I1207" s="11" t="s">
        <v>116</v>
      </c>
      <c r="J1207" s="11" t="s">
        <v>3781</v>
      </c>
      <c r="K1207" s="11" t="s">
        <v>1422</v>
      </c>
      <c r="L1207" s="11" t="s">
        <v>3512</v>
      </c>
      <c r="M1207" s="11" t="s">
        <v>7382</v>
      </c>
      <c r="N1207" s="11" t="s">
        <v>4069</v>
      </c>
      <c r="O1207" s="11" t="s">
        <v>7387</v>
      </c>
      <c r="P1207" s="11" t="s">
        <v>4565</v>
      </c>
      <c r="Q1207" s="11" t="s">
        <v>34</v>
      </c>
      <c r="R1207" s="11" t="s">
        <v>406</v>
      </c>
      <c r="S1207" s="11" t="s">
        <v>4566</v>
      </c>
      <c r="T1207" s="11" t="s">
        <v>29</v>
      </c>
      <c r="U1207">
        <v>43164</v>
      </c>
      <c r="W1207" s="11" t="s">
        <v>4567</v>
      </c>
      <c r="X1207" s="11" t="s">
        <v>29</v>
      </c>
      <c r="Y1207" s="11" t="s">
        <v>29</v>
      </c>
      <c r="Z1207">
        <v>42926</v>
      </c>
      <c r="AB1207" s="11" t="s">
        <v>3861</v>
      </c>
      <c r="AC1207" s="11" t="s">
        <v>3664</v>
      </c>
      <c r="AD1207" s="11" t="s">
        <v>29</v>
      </c>
      <c r="AE1207" s="11" t="s">
        <v>7388</v>
      </c>
      <c r="AF1207" s="11" t="s">
        <v>5773</v>
      </c>
      <c r="AG1207" s="11" t="s">
        <v>6984</v>
      </c>
      <c r="AH1207" s="11" t="s">
        <v>6985</v>
      </c>
      <c r="AI1207" s="11" t="s">
        <v>6983</v>
      </c>
      <c r="AJ1207" s="11" t="s">
        <v>7081</v>
      </c>
      <c r="AK1207" s="11" t="s">
        <v>7082</v>
      </c>
      <c r="AL1207" s="11" t="s">
        <v>7099</v>
      </c>
      <c r="AM1207" s="11" t="s">
        <v>29</v>
      </c>
      <c r="AN1207" s="11" t="s">
        <v>6991</v>
      </c>
      <c r="AO1207" s="11" t="s">
        <v>7324</v>
      </c>
      <c r="AP1207" s="11" t="s">
        <v>29</v>
      </c>
      <c r="AQ1207" s="11" t="s">
        <v>7325</v>
      </c>
    </row>
    <row r="1208" spans="1:43" ht="30" x14ac:dyDescent="0.25">
      <c r="A1208" s="10">
        <v>297</v>
      </c>
      <c r="B1208" s="10">
        <v>1402</v>
      </c>
      <c r="C1208" s="11" t="s">
        <v>6758</v>
      </c>
      <c r="D1208" s="11" t="s">
        <v>70</v>
      </c>
      <c r="E1208" s="11" t="s">
        <v>29</v>
      </c>
      <c r="F1208" s="11" t="s">
        <v>26</v>
      </c>
      <c r="G1208" s="11" t="s">
        <v>27</v>
      </c>
      <c r="H1208" s="11" t="s">
        <v>6617</v>
      </c>
      <c r="I1208" s="11" t="s">
        <v>28</v>
      </c>
      <c r="J1208" s="11" t="s">
        <v>3781</v>
      </c>
      <c r="K1208" s="11" t="s">
        <v>1422</v>
      </c>
      <c r="L1208" s="11" t="s">
        <v>3512</v>
      </c>
      <c r="M1208" s="11" t="s">
        <v>7382</v>
      </c>
      <c r="N1208" s="11" t="s">
        <v>4069</v>
      </c>
      <c r="O1208" s="11" t="s">
        <v>7387</v>
      </c>
      <c r="P1208" s="11" t="s">
        <v>33</v>
      </c>
      <c r="Q1208" s="11" t="s">
        <v>34</v>
      </c>
      <c r="R1208" s="11" t="s">
        <v>35</v>
      </c>
      <c r="S1208" s="11" t="s">
        <v>36</v>
      </c>
      <c r="T1208" s="11" t="s">
        <v>37</v>
      </c>
      <c r="U1208">
        <v>40787</v>
      </c>
      <c r="W1208" s="11" t="s">
        <v>38</v>
      </c>
      <c r="X1208" s="11" t="s">
        <v>29</v>
      </c>
      <c r="Y1208" s="11" t="s">
        <v>29</v>
      </c>
      <c r="AB1208" s="11" t="s">
        <v>3783</v>
      </c>
      <c r="AC1208" s="11" t="s">
        <v>3664</v>
      </c>
      <c r="AD1208" s="11" t="s">
        <v>29</v>
      </c>
      <c r="AE1208" s="11" t="s">
        <v>7388</v>
      </c>
      <c r="AF1208" s="11" t="s">
        <v>5773</v>
      </c>
      <c r="AG1208" s="11" t="s">
        <v>6989</v>
      </c>
      <c r="AH1208" s="11" t="s">
        <v>6985</v>
      </c>
      <c r="AI1208" s="11" t="s">
        <v>6983</v>
      </c>
      <c r="AJ1208" s="11" t="s">
        <v>7081</v>
      </c>
      <c r="AK1208" s="11" t="s">
        <v>7082</v>
      </c>
      <c r="AL1208" s="11" t="s">
        <v>7099</v>
      </c>
      <c r="AM1208" s="11" t="s">
        <v>29</v>
      </c>
      <c r="AN1208" s="11" t="s">
        <v>6991</v>
      </c>
      <c r="AO1208" s="11" t="s">
        <v>7324</v>
      </c>
      <c r="AP1208" s="11" t="s">
        <v>29</v>
      </c>
      <c r="AQ1208" s="11" t="s">
        <v>7325</v>
      </c>
    </row>
    <row r="1209" spans="1:43" ht="30" x14ac:dyDescent="0.25">
      <c r="A1209" s="10">
        <v>297</v>
      </c>
      <c r="B1209" s="10">
        <v>1406</v>
      </c>
      <c r="C1209" s="11" t="s">
        <v>6758</v>
      </c>
      <c r="D1209" s="11" t="s">
        <v>70</v>
      </c>
      <c r="E1209" s="11" t="s">
        <v>29</v>
      </c>
      <c r="F1209" s="11" t="s">
        <v>26</v>
      </c>
      <c r="G1209" s="11" t="s">
        <v>27</v>
      </c>
      <c r="H1209" s="11" t="s">
        <v>6617</v>
      </c>
      <c r="I1209" s="11" t="s">
        <v>28</v>
      </c>
      <c r="J1209" s="11" t="s">
        <v>3781</v>
      </c>
      <c r="K1209" s="11" t="s">
        <v>1422</v>
      </c>
      <c r="L1209" s="11" t="s">
        <v>3512</v>
      </c>
      <c r="M1209" s="11" t="s">
        <v>7382</v>
      </c>
      <c r="N1209" s="11" t="s">
        <v>4069</v>
      </c>
      <c r="O1209" s="11" t="s">
        <v>7387</v>
      </c>
      <c r="P1209" s="11" t="s">
        <v>1424</v>
      </c>
      <c r="Q1209" s="11" t="s">
        <v>34</v>
      </c>
      <c r="R1209" s="11" t="s">
        <v>315</v>
      </c>
      <c r="S1209" s="11" t="s">
        <v>1425</v>
      </c>
      <c r="T1209" s="11" t="s">
        <v>29</v>
      </c>
      <c r="U1209">
        <v>38943</v>
      </c>
      <c r="W1209" s="11" t="s">
        <v>1426</v>
      </c>
      <c r="X1209" s="11" t="s">
        <v>29</v>
      </c>
      <c r="Y1209" s="11" t="s">
        <v>29</v>
      </c>
      <c r="AB1209" s="11" t="s">
        <v>3783</v>
      </c>
      <c r="AC1209" s="11" t="s">
        <v>3664</v>
      </c>
      <c r="AD1209" s="11" t="s">
        <v>29</v>
      </c>
      <c r="AE1209" s="11" t="s">
        <v>7388</v>
      </c>
      <c r="AF1209" s="11" t="s">
        <v>5773</v>
      </c>
      <c r="AG1209" s="11" t="s">
        <v>6989</v>
      </c>
      <c r="AH1209" s="11" t="s">
        <v>6985</v>
      </c>
      <c r="AI1209" s="11" t="s">
        <v>6983</v>
      </c>
      <c r="AJ1209" s="11" t="s">
        <v>7081</v>
      </c>
      <c r="AK1209" s="11" t="s">
        <v>7082</v>
      </c>
      <c r="AL1209" s="11" t="s">
        <v>7099</v>
      </c>
      <c r="AM1209" s="11" t="s">
        <v>29</v>
      </c>
      <c r="AN1209" s="11" t="s">
        <v>6991</v>
      </c>
      <c r="AO1209" s="11" t="s">
        <v>7324</v>
      </c>
      <c r="AP1209" s="11" t="s">
        <v>29</v>
      </c>
      <c r="AQ1209" s="11" t="s">
        <v>7325</v>
      </c>
    </row>
    <row r="1210" spans="1:43" ht="30" x14ac:dyDescent="0.25">
      <c r="A1210" s="10">
        <v>297</v>
      </c>
      <c r="B1210" s="10">
        <v>1404</v>
      </c>
      <c r="C1210" s="11" t="s">
        <v>6758</v>
      </c>
      <c r="D1210" s="11" t="s">
        <v>70</v>
      </c>
      <c r="E1210" s="11" t="s">
        <v>29</v>
      </c>
      <c r="F1210" s="11" t="s">
        <v>26</v>
      </c>
      <c r="G1210" s="11" t="s">
        <v>27</v>
      </c>
      <c r="H1210" s="11" t="s">
        <v>6617</v>
      </c>
      <c r="I1210" s="11" t="s">
        <v>28</v>
      </c>
      <c r="J1210" s="11" t="s">
        <v>3781</v>
      </c>
      <c r="K1210" s="11" t="s">
        <v>1422</v>
      </c>
      <c r="L1210" s="11" t="s">
        <v>3512</v>
      </c>
      <c r="M1210" s="11" t="s">
        <v>7382</v>
      </c>
      <c r="N1210" s="11" t="s">
        <v>4069</v>
      </c>
      <c r="O1210" s="11" t="s">
        <v>7387</v>
      </c>
      <c r="P1210" s="11" t="s">
        <v>1450</v>
      </c>
      <c r="Q1210" s="11" t="s">
        <v>34</v>
      </c>
      <c r="R1210" s="11" t="s">
        <v>913</v>
      </c>
      <c r="S1210" s="11" t="s">
        <v>1451</v>
      </c>
      <c r="T1210" s="11" t="s">
        <v>29</v>
      </c>
      <c r="U1210">
        <v>42660</v>
      </c>
      <c r="W1210" s="11" t="s">
        <v>1452</v>
      </c>
      <c r="X1210" s="11" t="s">
        <v>29</v>
      </c>
      <c r="Y1210" s="11" t="s">
        <v>29</v>
      </c>
      <c r="AB1210" s="11" t="s">
        <v>3783</v>
      </c>
      <c r="AC1210" s="11" t="s">
        <v>3664</v>
      </c>
      <c r="AD1210" s="11" t="s">
        <v>29</v>
      </c>
      <c r="AE1210" s="11" t="s">
        <v>7388</v>
      </c>
      <c r="AF1210" s="11" t="s">
        <v>5773</v>
      </c>
      <c r="AG1210" s="11" t="s">
        <v>6989</v>
      </c>
      <c r="AH1210" s="11" t="s">
        <v>6985</v>
      </c>
      <c r="AI1210" s="11" t="s">
        <v>6983</v>
      </c>
      <c r="AJ1210" s="11" t="s">
        <v>7081</v>
      </c>
      <c r="AK1210" s="11" t="s">
        <v>7082</v>
      </c>
      <c r="AL1210" s="11" t="s">
        <v>7099</v>
      </c>
      <c r="AM1210" s="11" t="s">
        <v>29</v>
      </c>
      <c r="AN1210" s="11" t="s">
        <v>6991</v>
      </c>
      <c r="AO1210" s="11" t="s">
        <v>7324</v>
      </c>
      <c r="AP1210" s="11" t="s">
        <v>29</v>
      </c>
      <c r="AQ1210" s="11" t="s">
        <v>7325</v>
      </c>
    </row>
    <row r="1211" spans="1:43" ht="30" x14ac:dyDescent="0.25">
      <c r="A1211" s="10">
        <v>297</v>
      </c>
      <c r="B1211" s="10">
        <v>1773</v>
      </c>
      <c r="C1211" s="11" t="s">
        <v>6758</v>
      </c>
      <c r="D1211" s="11" t="s">
        <v>70</v>
      </c>
      <c r="E1211" s="11" t="s">
        <v>29</v>
      </c>
      <c r="F1211" s="11" t="s">
        <v>26</v>
      </c>
      <c r="G1211" s="11" t="s">
        <v>27</v>
      </c>
      <c r="H1211" s="11" t="s">
        <v>6617</v>
      </c>
      <c r="I1211" s="11" t="s">
        <v>28</v>
      </c>
      <c r="J1211" s="11" t="s">
        <v>3781</v>
      </c>
      <c r="K1211" s="11" t="s">
        <v>1422</v>
      </c>
      <c r="L1211" s="11" t="s">
        <v>3512</v>
      </c>
      <c r="M1211" s="11" t="s">
        <v>7382</v>
      </c>
      <c r="N1211" s="11" t="s">
        <v>4069</v>
      </c>
      <c r="O1211" s="11" t="s">
        <v>7387</v>
      </c>
      <c r="P1211" s="11" t="s">
        <v>3837</v>
      </c>
      <c r="Q1211" s="11" t="s">
        <v>34</v>
      </c>
      <c r="R1211" s="11" t="s">
        <v>3838</v>
      </c>
      <c r="S1211" s="11" t="s">
        <v>3839</v>
      </c>
      <c r="T1211" s="11" t="s">
        <v>29</v>
      </c>
      <c r="U1211">
        <v>42800</v>
      </c>
      <c r="W1211" s="11" t="s">
        <v>3840</v>
      </c>
      <c r="X1211" s="11" t="s">
        <v>29</v>
      </c>
      <c r="Y1211" s="11" t="s">
        <v>29</v>
      </c>
      <c r="AB1211" s="11" t="s">
        <v>3783</v>
      </c>
      <c r="AC1211" s="11" t="s">
        <v>3664</v>
      </c>
      <c r="AD1211" s="11" t="s">
        <v>29</v>
      </c>
      <c r="AE1211" s="11" t="s">
        <v>7388</v>
      </c>
      <c r="AF1211" s="11" t="s">
        <v>5773</v>
      </c>
      <c r="AG1211" s="11" t="s">
        <v>6989</v>
      </c>
      <c r="AH1211" s="11" t="s">
        <v>6985</v>
      </c>
      <c r="AI1211" s="11" t="s">
        <v>6983</v>
      </c>
      <c r="AJ1211" s="11" t="s">
        <v>7081</v>
      </c>
      <c r="AK1211" s="11" t="s">
        <v>7082</v>
      </c>
      <c r="AL1211" s="11" t="s">
        <v>7099</v>
      </c>
      <c r="AM1211" s="11" t="s">
        <v>29</v>
      </c>
      <c r="AN1211" s="11" t="s">
        <v>6991</v>
      </c>
      <c r="AO1211" s="11" t="s">
        <v>7324</v>
      </c>
      <c r="AP1211" s="11" t="s">
        <v>29</v>
      </c>
      <c r="AQ1211" s="11" t="s">
        <v>7325</v>
      </c>
    </row>
    <row r="1212" spans="1:43" ht="30" x14ac:dyDescent="0.25">
      <c r="A1212" s="10">
        <v>290</v>
      </c>
      <c r="B1212" s="10">
        <v>1404</v>
      </c>
      <c r="C1212" s="11" t="s">
        <v>6750</v>
      </c>
      <c r="D1212" s="11" t="s">
        <v>4837</v>
      </c>
      <c r="E1212" s="11" t="s">
        <v>1421</v>
      </c>
      <c r="F1212" s="11" t="s">
        <v>146</v>
      </c>
      <c r="G1212" s="11" t="s">
        <v>27</v>
      </c>
      <c r="H1212" s="11" t="s">
        <v>6610</v>
      </c>
      <c r="I1212" s="11" t="s">
        <v>97</v>
      </c>
      <c r="J1212" s="11" t="s">
        <v>3781</v>
      </c>
      <c r="K1212" s="11" t="s">
        <v>1422</v>
      </c>
      <c r="L1212" s="11" t="s">
        <v>3512</v>
      </c>
      <c r="M1212" s="11" t="s">
        <v>7382</v>
      </c>
      <c r="N1212" s="11" t="s">
        <v>4069</v>
      </c>
      <c r="O1212" s="11" t="s">
        <v>7387</v>
      </c>
      <c r="P1212" s="11" t="s">
        <v>1450</v>
      </c>
      <c r="Q1212" s="11" t="s">
        <v>34</v>
      </c>
      <c r="R1212" s="11" t="s">
        <v>913</v>
      </c>
      <c r="S1212" s="11" t="s">
        <v>1451</v>
      </c>
      <c r="T1212" s="11" t="s">
        <v>29</v>
      </c>
      <c r="U1212">
        <v>42660</v>
      </c>
      <c r="W1212" s="11" t="s">
        <v>1452</v>
      </c>
      <c r="X1212" s="11" t="s">
        <v>29</v>
      </c>
      <c r="Y1212" s="11" t="s">
        <v>29</v>
      </c>
      <c r="AB1212" s="11" t="s">
        <v>3663</v>
      </c>
      <c r="AC1212" s="11" t="s">
        <v>3664</v>
      </c>
      <c r="AD1212" s="11" t="s">
        <v>29</v>
      </c>
      <c r="AE1212" s="11" t="s">
        <v>7388</v>
      </c>
      <c r="AF1212" s="11" t="s">
        <v>5773</v>
      </c>
      <c r="AG1212" s="11" t="s">
        <v>6984</v>
      </c>
      <c r="AH1212" s="11" t="s">
        <v>6985</v>
      </c>
      <c r="AI1212" s="11" t="s">
        <v>6983</v>
      </c>
      <c r="AJ1212" s="11" t="s">
        <v>7081</v>
      </c>
      <c r="AK1212" s="11" t="s">
        <v>7082</v>
      </c>
      <c r="AL1212" s="11" t="s">
        <v>7099</v>
      </c>
      <c r="AM1212" s="11" t="s">
        <v>29</v>
      </c>
      <c r="AN1212" s="11" t="s">
        <v>6991</v>
      </c>
      <c r="AO1212" s="11" t="s">
        <v>7324</v>
      </c>
      <c r="AP1212" s="11" t="s">
        <v>29</v>
      </c>
      <c r="AQ1212" s="11" t="s">
        <v>7325</v>
      </c>
    </row>
    <row r="1213" spans="1:43" ht="30" x14ac:dyDescent="0.25">
      <c r="A1213" s="10">
        <v>290</v>
      </c>
      <c r="B1213" s="10">
        <v>1405</v>
      </c>
      <c r="C1213" s="11" t="s">
        <v>6750</v>
      </c>
      <c r="D1213" s="11" t="s">
        <v>4837</v>
      </c>
      <c r="E1213" s="11" t="s">
        <v>1421</v>
      </c>
      <c r="F1213" s="11" t="s">
        <v>146</v>
      </c>
      <c r="G1213" s="11" t="s">
        <v>27</v>
      </c>
      <c r="H1213" s="11" t="s">
        <v>6610</v>
      </c>
      <c r="I1213" s="11" t="s">
        <v>97</v>
      </c>
      <c r="J1213" s="11" t="s">
        <v>3781</v>
      </c>
      <c r="K1213" s="11" t="s">
        <v>1422</v>
      </c>
      <c r="L1213" s="11" t="s">
        <v>3512</v>
      </c>
      <c r="M1213" s="11" t="s">
        <v>7382</v>
      </c>
      <c r="N1213" s="11" t="s">
        <v>4069</v>
      </c>
      <c r="O1213" s="11" t="s">
        <v>7387</v>
      </c>
      <c r="P1213" s="11" t="s">
        <v>1453</v>
      </c>
      <c r="Q1213" s="11" t="s">
        <v>34</v>
      </c>
      <c r="R1213" s="11" t="s">
        <v>642</v>
      </c>
      <c r="S1213" s="11" t="s">
        <v>1454</v>
      </c>
      <c r="T1213" s="11" t="s">
        <v>29</v>
      </c>
      <c r="U1213">
        <v>42646</v>
      </c>
      <c r="W1213" s="11" t="s">
        <v>1455</v>
      </c>
      <c r="X1213" s="11" t="s">
        <v>29</v>
      </c>
      <c r="Y1213" s="11" t="s">
        <v>29</v>
      </c>
      <c r="AB1213" s="11" t="s">
        <v>3663</v>
      </c>
      <c r="AC1213" s="11" t="s">
        <v>3664</v>
      </c>
      <c r="AD1213" s="11" t="s">
        <v>29</v>
      </c>
      <c r="AE1213" s="11" t="s">
        <v>7388</v>
      </c>
      <c r="AF1213" s="11" t="s">
        <v>5773</v>
      </c>
      <c r="AG1213" s="11" t="s">
        <v>6984</v>
      </c>
      <c r="AH1213" s="11" t="s">
        <v>6985</v>
      </c>
      <c r="AI1213" s="11" t="s">
        <v>6983</v>
      </c>
      <c r="AJ1213" s="11" t="s">
        <v>7081</v>
      </c>
      <c r="AK1213" s="11" t="s">
        <v>7082</v>
      </c>
      <c r="AL1213" s="11" t="s">
        <v>7099</v>
      </c>
      <c r="AM1213" s="11" t="s">
        <v>29</v>
      </c>
      <c r="AN1213" s="11" t="s">
        <v>6991</v>
      </c>
      <c r="AO1213" s="11" t="s">
        <v>7324</v>
      </c>
      <c r="AP1213" s="11" t="s">
        <v>29</v>
      </c>
      <c r="AQ1213" s="11" t="s">
        <v>7325</v>
      </c>
    </row>
    <row r="1214" spans="1:43" ht="30" x14ac:dyDescent="0.25">
      <c r="A1214" s="10">
        <v>290</v>
      </c>
      <c r="B1214" s="10">
        <v>1416</v>
      </c>
      <c r="C1214" s="11" t="s">
        <v>6750</v>
      </c>
      <c r="D1214" s="11" t="s">
        <v>4837</v>
      </c>
      <c r="E1214" s="11" t="s">
        <v>1421</v>
      </c>
      <c r="F1214" s="11" t="s">
        <v>146</v>
      </c>
      <c r="G1214" s="11" t="s">
        <v>27</v>
      </c>
      <c r="H1214" s="11" t="s">
        <v>6610</v>
      </c>
      <c r="I1214" s="11" t="s">
        <v>97</v>
      </c>
      <c r="J1214" s="11" t="s">
        <v>3781</v>
      </c>
      <c r="K1214" s="11" t="s">
        <v>1422</v>
      </c>
      <c r="L1214" s="11" t="s">
        <v>3512</v>
      </c>
      <c r="M1214" s="11" t="s">
        <v>7382</v>
      </c>
      <c r="N1214" s="11" t="s">
        <v>4069</v>
      </c>
      <c r="O1214" s="11" t="s">
        <v>7387</v>
      </c>
      <c r="P1214" s="11" t="s">
        <v>1447</v>
      </c>
      <c r="Q1214" s="11" t="s">
        <v>34</v>
      </c>
      <c r="R1214" s="11" t="s">
        <v>361</v>
      </c>
      <c r="S1214" s="11" t="s">
        <v>1448</v>
      </c>
      <c r="T1214" s="11" t="s">
        <v>29</v>
      </c>
      <c r="U1214">
        <v>42639</v>
      </c>
      <c r="W1214" s="11" t="s">
        <v>1449</v>
      </c>
      <c r="X1214" s="11" t="s">
        <v>29</v>
      </c>
      <c r="Y1214" s="11" t="s">
        <v>29</v>
      </c>
      <c r="AB1214" s="11" t="s">
        <v>3663</v>
      </c>
      <c r="AC1214" s="11" t="s">
        <v>3664</v>
      </c>
      <c r="AD1214" s="11" t="s">
        <v>29</v>
      </c>
      <c r="AE1214" s="11" t="s">
        <v>7388</v>
      </c>
      <c r="AF1214" s="11" t="s">
        <v>5773</v>
      </c>
      <c r="AG1214" s="11" t="s">
        <v>6984</v>
      </c>
      <c r="AH1214" s="11" t="s">
        <v>6985</v>
      </c>
      <c r="AI1214" s="11" t="s">
        <v>6983</v>
      </c>
      <c r="AJ1214" s="11" t="s">
        <v>7081</v>
      </c>
      <c r="AK1214" s="11" t="s">
        <v>7082</v>
      </c>
      <c r="AL1214" s="11" t="s">
        <v>7099</v>
      </c>
      <c r="AM1214" s="11" t="s">
        <v>29</v>
      </c>
      <c r="AN1214" s="11" t="s">
        <v>6991</v>
      </c>
      <c r="AO1214" s="11" t="s">
        <v>7324</v>
      </c>
      <c r="AP1214" s="11" t="s">
        <v>29</v>
      </c>
      <c r="AQ1214" s="11" t="s">
        <v>7325</v>
      </c>
    </row>
    <row r="1215" spans="1:43" ht="30" x14ac:dyDescent="0.25">
      <c r="A1215" s="10">
        <v>290</v>
      </c>
      <c r="B1215" s="10">
        <v>1406</v>
      </c>
      <c r="C1215" s="11" t="s">
        <v>6750</v>
      </c>
      <c r="D1215" s="11" t="s">
        <v>4837</v>
      </c>
      <c r="E1215" s="11" t="s">
        <v>1421</v>
      </c>
      <c r="F1215" s="11" t="s">
        <v>146</v>
      </c>
      <c r="G1215" s="11" t="s">
        <v>27</v>
      </c>
      <c r="H1215" s="11" t="s">
        <v>6610</v>
      </c>
      <c r="I1215" s="11" t="s">
        <v>97</v>
      </c>
      <c r="J1215" s="11" t="s">
        <v>3781</v>
      </c>
      <c r="K1215" s="11" t="s">
        <v>1422</v>
      </c>
      <c r="L1215" s="11" t="s">
        <v>3512</v>
      </c>
      <c r="M1215" s="11" t="s">
        <v>7382</v>
      </c>
      <c r="N1215" s="11" t="s">
        <v>4069</v>
      </c>
      <c r="O1215" s="11" t="s">
        <v>7387</v>
      </c>
      <c r="P1215" s="11" t="s">
        <v>1424</v>
      </c>
      <c r="Q1215" s="11" t="s">
        <v>34</v>
      </c>
      <c r="R1215" s="11" t="s">
        <v>315</v>
      </c>
      <c r="S1215" s="11" t="s">
        <v>1425</v>
      </c>
      <c r="T1215" s="11" t="s">
        <v>29</v>
      </c>
      <c r="U1215">
        <v>38943</v>
      </c>
      <c r="W1215" s="11" t="s">
        <v>1426</v>
      </c>
      <c r="X1215" s="11" t="s">
        <v>29</v>
      </c>
      <c r="Y1215" s="11" t="s">
        <v>29</v>
      </c>
      <c r="AB1215" s="11" t="s">
        <v>3663</v>
      </c>
      <c r="AC1215" s="11" t="s">
        <v>3664</v>
      </c>
      <c r="AD1215" s="11" t="s">
        <v>29</v>
      </c>
      <c r="AE1215" s="11" t="s">
        <v>7388</v>
      </c>
      <c r="AF1215" s="11" t="s">
        <v>5773</v>
      </c>
      <c r="AG1215" s="11" t="s">
        <v>6984</v>
      </c>
      <c r="AH1215" s="11" t="s">
        <v>6985</v>
      </c>
      <c r="AI1215" s="11" t="s">
        <v>6983</v>
      </c>
      <c r="AJ1215" s="11" t="s">
        <v>7081</v>
      </c>
      <c r="AK1215" s="11" t="s">
        <v>7082</v>
      </c>
      <c r="AL1215" s="11" t="s">
        <v>7099</v>
      </c>
      <c r="AM1215" s="11" t="s">
        <v>29</v>
      </c>
      <c r="AN1215" s="11" t="s">
        <v>6991</v>
      </c>
      <c r="AO1215" s="11" t="s">
        <v>7324</v>
      </c>
      <c r="AP1215" s="11" t="s">
        <v>29</v>
      </c>
      <c r="AQ1215" s="11" t="s">
        <v>7325</v>
      </c>
    </row>
    <row r="1216" spans="1:43" ht="30" x14ac:dyDescent="0.25">
      <c r="A1216" s="10">
        <v>290</v>
      </c>
      <c r="B1216" s="10">
        <v>1402</v>
      </c>
      <c r="C1216" s="11" t="s">
        <v>6750</v>
      </c>
      <c r="D1216" s="11" t="s">
        <v>4837</v>
      </c>
      <c r="E1216" s="11" t="s">
        <v>1421</v>
      </c>
      <c r="F1216" s="11" t="s">
        <v>146</v>
      </c>
      <c r="G1216" s="11" t="s">
        <v>27</v>
      </c>
      <c r="H1216" s="11" t="s">
        <v>6610</v>
      </c>
      <c r="I1216" s="11" t="s">
        <v>97</v>
      </c>
      <c r="J1216" s="11" t="s">
        <v>3781</v>
      </c>
      <c r="K1216" s="11" t="s">
        <v>1422</v>
      </c>
      <c r="L1216" s="11" t="s">
        <v>3512</v>
      </c>
      <c r="M1216" s="11" t="s">
        <v>7382</v>
      </c>
      <c r="N1216" s="11" t="s">
        <v>4069</v>
      </c>
      <c r="O1216" s="11" t="s">
        <v>7387</v>
      </c>
      <c r="P1216" s="11" t="s">
        <v>33</v>
      </c>
      <c r="Q1216" s="11" t="s">
        <v>34</v>
      </c>
      <c r="R1216" s="11" t="s">
        <v>35</v>
      </c>
      <c r="S1216" s="11" t="s">
        <v>36</v>
      </c>
      <c r="T1216" s="11" t="s">
        <v>37</v>
      </c>
      <c r="U1216">
        <v>40787</v>
      </c>
      <c r="W1216" s="11" t="s">
        <v>38</v>
      </c>
      <c r="X1216" s="11" t="s">
        <v>29</v>
      </c>
      <c r="Y1216" s="11" t="s">
        <v>29</v>
      </c>
      <c r="AB1216" s="11" t="s">
        <v>3663</v>
      </c>
      <c r="AC1216" s="11" t="s">
        <v>3664</v>
      </c>
      <c r="AD1216" s="11" t="s">
        <v>29</v>
      </c>
      <c r="AE1216" s="11" t="s">
        <v>7388</v>
      </c>
      <c r="AF1216" s="11" t="s">
        <v>5773</v>
      </c>
      <c r="AG1216" s="11" t="s">
        <v>6984</v>
      </c>
      <c r="AH1216" s="11" t="s">
        <v>6985</v>
      </c>
      <c r="AI1216" s="11" t="s">
        <v>6983</v>
      </c>
      <c r="AJ1216" s="11" t="s">
        <v>7081</v>
      </c>
      <c r="AK1216" s="11" t="s">
        <v>7082</v>
      </c>
      <c r="AL1216" s="11" t="s">
        <v>7099</v>
      </c>
      <c r="AM1216" s="11" t="s">
        <v>29</v>
      </c>
      <c r="AN1216" s="11" t="s">
        <v>6991</v>
      </c>
      <c r="AO1216" s="11" t="s">
        <v>7324</v>
      </c>
      <c r="AP1216" s="11" t="s">
        <v>29</v>
      </c>
      <c r="AQ1216" s="11" t="s">
        <v>7325</v>
      </c>
    </row>
    <row r="1217" spans="1:43" ht="30" x14ac:dyDescent="0.25">
      <c r="A1217" s="10">
        <v>290</v>
      </c>
      <c r="B1217" s="10">
        <v>1775</v>
      </c>
      <c r="C1217" s="11" t="s">
        <v>6750</v>
      </c>
      <c r="D1217" s="11" t="s">
        <v>4837</v>
      </c>
      <c r="E1217" s="11" t="s">
        <v>1421</v>
      </c>
      <c r="F1217" s="11" t="s">
        <v>146</v>
      </c>
      <c r="G1217" s="11" t="s">
        <v>27</v>
      </c>
      <c r="H1217" s="11" t="s">
        <v>6610</v>
      </c>
      <c r="I1217" s="11" t="s">
        <v>97</v>
      </c>
      <c r="J1217" s="11" t="s">
        <v>3781</v>
      </c>
      <c r="K1217" s="11" t="s">
        <v>1422</v>
      </c>
      <c r="L1217" s="11" t="s">
        <v>3512</v>
      </c>
      <c r="M1217" s="11" t="s">
        <v>7382</v>
      </c>
      <c r="N1217" s="11" t="s">
        <v>4069</v>
      </c>
      <c r="O1217" s="11" t="s">
        <v>7387</v>
      </c>
      <c r="P1217" s="11" t="s">
        <v>3834</v>
      </c>
      <c r="Q1217" s="11" t="s">
        <v>34</v>
      </c>
      <c r="R1217" s="11" t="s">
        <v>716</v>
      </c>
      <c r="S1217" s="11" t="s">
        <v>3835</v>
      </c>
      <c r="T1217" s="11" t="s">
        <v>29</v>
      </c>
      <c r="U1217">
        <v>42800</v>
      </c>
      <c r="W1217" s="11" t="s">
        <v>3836</v>
      </c>
      <c r="X1217" s="11" t="s">
        <v>29</v>
      </c>
      <c r="Y1217" s="11" t="s">
        <v>29</v>
      </c>
      <c r="AB1217" s="11" t="s">
        <v>3663</v>
      </c>
      <c r="AC1217" s="11" t="s">
        <v>3664</v>
      </c>
      <c r="AD1217" s="11" t="s">
        <v>29</v>
      </c>
      <c r="AE1217" s="11" t="s">
        <v>7388</v>
      </c>
      <c r="AF1217" s="11" t="s">
        <v>5773</v>
      </c>
      <c r="AG1217" s="11" t="s">
        <v>6984</v>
      </c>
      <c r="AH1217" s="11" t="s">
        <v>6985</v>
      </c>
      <c r="AI1217" s="11" t="s">
        <v>6983</v>
      </c>
      <c r="AJ1217" s="11" t="s">
        <v>7081</v>
      </c>
      <c r="AK1217" s="11" t="s">
        <v>7082</v>
      </c>
      <c r="AL1217" s="11" t="s">
        <v>7099</v>
      </c>
      <c r="AM1217" s="11" t="s">
        <v>29</v>
      </c>
      <c r="AN1217" s="11" t="s">
        <v>6991</v>
      </c>
      <c r="AO1217" s="11" t="s">
        <v>7324</v>
      </c>
      <c r="AP1217" s="11" t="s">
        <v>29</v>
      </c>
      <c r="AQ1217" s="11" t="s">
        <v>7325</v>
      </c>
    </row>
    <row r="1218" spans="1:43" ht="30" x14ac:dyDescent="0.25">
      <c r="A1218" s="10">
        <v>290</v>
      </c>
      <c r="B1218" s="10">
        <v>1408</v>
      </c>
      <c r="C1218" s="11" t="s">
        <v>6750</v>
      </c>
      <c r="D1218" s="11" t="s">
        <v>4837</v>
      </c>
      <c r="E1218" s="11" t="s">
        <v>1421</v>
      </c>
      <c r="F1218" s="11" t="s">
        <v>146</v>
      </c>
      <c r="G1218" s="11" t="s">
        <v>27</v>
      </c>
      <c r="H1218" s="11" t="s">
        <v>6610</v>
      </c>
      <c r="I1218" s="11" t="s">
        <v>97</v>
      </c>
      <c r="J1218" s="11" t="s">
        <v>3781</v>
      </c>
      <c r="K1218" s="11" t="s">
        <v>1422</v>
      </c>
      <c r="L1218" s="11" t="s">
        <v>3512</v>
      </c>
      <c r="M1218" s="11" t="s">
        <v>7382</v>
      </c>
      <c r="N1218" s="11" t="s">
        <v>4069</v>
      </c>
      <c r="O1218" s="11" t="s">
        <v>7387</v>
      </c>
      <c r="P1218" s="11" t="s">
        <v>1427</v>
      </c>
      <c r="Q1218" s="11" t="s">
        <v>34</v>
      </c>
      <c r="R1218" s="11" t="s">
        <v>1428</v>
      </c>
      <c r="S1218" s="11" t="s">
        <v>1429</v>
      </c>
      <c r="T1218" s="11" t="s">
        <v>29</v>
      </c>
      <c r="U1218">
        <v>42534</v>
      </c>
      <c r="W1218" s="11" t="s">
        <v>1430</v>
      </c>
      <c r="X1218" s="11" t="s">
        <v>29</v>
      </c>
      <c r="Y1218" s="11" t="s">
        <v>29</v>
      </c>
      <c r="AB1218" s="11" t="s">
        <v>3663</v>
      </c>
      <c r="AC1218" s="11" t="s">
        <v>3664</v>
      </c>
      <c r="AD1218" s="11" t="s">
        <v>29</v>
      </c>
      <c r="AE1218" s="11" t="s">
        <v>7388</v>
      </c>
      <c r="AF1218" s="11" t="s">
        <v>5773</v>
      </c>
      <c r="AG1218" s="11" t="s">
        <v>6984</v>
      </c>
      <c r="AH1218" s="11" t="s">
        <v>6985</v>
      </c>
      <c r="AI1218" s="11" t="s">
        <v>6983</v>
      </c>
      <c r="AJ1218" s="11" t="s">
        <v>7081</v>
      </c>
      <c r="AK1218" s="11" t="s">
        <v>7082</v>
      </c>
      <c r="AL1218" s="11" t="s">
        <v>7099</v>
      </c>
      <c r="AM1218" s="11" t="s">
        <v>29</v>
      </c>
      <c r="AN1218" s="11" t="s">
        <v>6991</v>
      </c>
      <c r="AO1218" s="11" t="s">
        <v>7324</v>
      </c>
      <c r="AP1218" s="11" t="s">
        <v>29</v>
      </c>
      <c r="AQ1218" s="11" t="s">
        <v>7325</v>
      </c>
    </row>
    <row r="1219" spans="1:43" ht="30" x14ac:dyDescent="0.25">
      <c r="A1219" s="10">
        <v>290</v>
      </c>
      <c r="B1219" s="10">
        <v>1774</v>
      </c>
      <c r="C1219" s="11" t="s">
        <v>6750</v>
      </c>
      <c r="D1219" s="11" t="s">
        <v>4837</v>
      </c>
      <c r="E1219" s="11" t="s">
        <v>1421</v>
      </c>
      <c r="F1219" s="11" t="s">
        <v>146</v>
      </c>
      <c r="G1219" s="11" t="s">
        <v>27</v>
      </c>
      <c r="H1219" s="11" t="s">
        <v>6610</v>
      </c>
      <c r="I1219" s="11" t="s">
        <v>97</v>
      </c>
      <c r="J1219" s="11" t="s">
        <v>3781</v>
      </c>
      <c r="K1219" s="11" t="s">
        <v>1422</v>
      </c>
      <c r="L1219" s="11" t="s">
        <v>3512</v>
      </c>
      <c r="M1219" s="11" t="s">
        <v>7382</v>
      </c>
      <c r="N1219" s="11" t="s">
        <v>4069</v>
      </c>
      <c r="O1219" s="11" t="s">
        <v>7387</v>
      </c>
      <c r="P1219" s="11" t="s">
        <v>3831</v>
      </c>
      <c r="Q1219" s="11" t="s">
        <v>122</v>
      </c>
      <c r="R1219" s="11" t="s">
        <v>184</v>
      </c>
      <c r="S1219" s="11" t="s">
        <v>3832</v>
      </c>
      <c r="T1219" s="11" t="s">
        <v>29</v>
      </c>
      <c r="U1219">
        <v>42800</v>
      </c>
      <c r="W1219" s="11" t="s">
        <v>3833</v>
      </c>
      <c r="X1219" s="11" t="s">
        <v>29</v>
      </c>
      <c r="Y1219" s="11" t="s">
        <v>29</v>
      </c>
      <c r="AB1219" s="11" t="s">
        <v>3663</v>
      </c>
      <c r="AC1219" s="11" t="s">
        <v>3664</v>
      </c>
      <c r="AD1219" s="11" t="s">
        <v>29</v>
      </c>
      <c r="AE1219" s="11" t="s">
        <v>7388</v>
      </c>
      <c r="AF1219" s="11" t="s">
        <v>5773</v>
      </c>
      <c r="AG1219" s="11" t="s">
        <v>6984</v>
      </c>
      <c r="AH1219" s="11" t="s">
        <v>6985</v>
      </c>
      <c r="AI1219" s="11" t="s">
        <v>6983</v>
      </c>
      <c r="AJ1219" s="11" t="s">
        <v>7081</v>
      </c>
      <c r="AK1219" s="11" t="s">
        <v>7082</v>
      </c>
      <c r="AL1219" s="11" t="s">
        <v>7099</v>
      </c>
      <c r="AM1219" s="11" t="s">
        <v>29</v>
      </c>
      <c r="AN1219" s="11" t="s">
        <v>6991</v>
      </c>
      <c r="AO1219" s="11" t="s">
        <v>7324</v>
      </c>
      <c r="AP1219" s="11" t="s">
        <v>29</v>
      </c>
      <c r="AQ1219" s="11" t="s">
        <v>7325</v>
      </c>
    </row>
    <row r="1220" spans="1:43" ht="30" x14ac:dyDescent="0.25">
      <c r="A1220" s="10">
        <v>299</v>
      </c>
      <c r="B1220" s="10">
        <v>1939</v>
      </c>
      <c r="C1220" s="11" t="s">
        <v>6611</v>
      </c>
      <c r="D1220" s="11" t="s">
        <v>403</v>
      </c>
      <c r="E1220" s="11" t="s">
        <v>29</v>
      </c>
      <c r="F1220" s="11" t="s">
        <v>96</v>
      </c>
      <c r="G1220" s="11" t="s">
        <v>27</v>
      </c>
      <c r="H1220" s="11" t="s">
        <v>6600</v>
      </c>
      <c r="I1220" s="11" t="s">
        <v>97</v>
      </c>
      <c r="J1220" s="11" t="s">
        <v>3781</v>
      </c>
      <c r="K1220" s="11" t="s">
        <v>1465</v>
      </c>
      <c r="L1220" s="11" t="s">
        <v>150</v>
      </c>
      <c r="M1220" s="11" t="s">
        <v>32</v>
      </c>
      <c r="N1220" s="11" t="s">
        <v>7380</v>
      </c>
      <c r="O1220" s="11" t="s">
        <v>7642</v>
      </c>
      <c r="P1220" s="11" t="s">
        <v>4494</v>
      </c>
      <c r="Q1220" s="11" t="s">
        <v>5561</v>
      </c>
      <c r="R1220" s="11" t="s">
        <v>4495</v>
      </c>
      <c r="S1220" s="11" t="s">
        <v>4496</v>
      </c>
      <c r="T1220" s="11" t="s">
        <v>29</v>
      </c>
      <c r="U1220">
        <v>43150</v>
      </c>
      <c r="W1220" s="11" t="s">
        <v>5545</v>
      </c>
      <c r="X1220" s="11" t="s">
        <v>29</v>
      </c>
      <c r="Y1220" s="11" t="s">
        <v>29</v>
      </c>
      <c r="Z1220">
        <v>42828</v>
      </c>
      <c r="AB1220" s="11" t="s">
        <v>3841</v>
      </c>
      <c r="AC1220" s="11" t="s">
        <v>1459</v>
      </c>
      <c r="AD1220" s="11" t="s">
        <v>29</v>
      </c>
      <c r="AE1220" s="11" t="s">
        <v>6470</v>
      </c>
      <c r="AF1220" s="11" t="s">
        <v>5711</v>
      </c>
      <c r="AG1220" s="11" t="s">
        <v>6974</v>
      </c>
      <c r="AH1220" s="11" t="s">
        <v>6975</v>
      </c>
      <c r="AI1220" s="11" t="s">
        <v>6976</v>
      </c>
      <c r="AJ1220" s="11" t="s">
        <v>7075</v>
      </c>
      <c r="AK1220" s="11" t="s">
        <v>7076</v>
      </c>
      <c r="AL1220" s="11" t="s">
        <v>7088</v>
      </c>
      <c r="AM1220" s="11" t="s">
        <v>29</v>
      </c>
      <c r="AN1220" s="11" t="s">
        <v>7656</v>
      </c>
      <c r="AO1220" s="11" t="s">
        <v>7308</v>
      </c>
      <c r="AP1220" s="11" t="s">
        <v>29</v>
      </c>
      <c r="AQ1220" s="11" t="s">
        <v>7310</v>
      </c>
    </row>
    <row r="1221" spans="1:43" ht="30" x14ac:dyDescent="0.25">
      <c r="A1221" s="10">
        <v>299</v>
      </c>
      <c r="B1221" s="10">
        <v>1422</v>
      </c>
      <c r="C1221" s="11" t="s">
        <v>6611</v>
      </c>
      <c r="D1221" s="11" t="s">
        <v>403</v>
      </c>
      <c r="E1221" s="11" t="s">
        <v>29</v>
      </c>
      <c r="F1221" s="11" t="s">
        <v>96</v>
      </c>
      <c r="G1221" s="11" t="s">
        <v>27</v>
      </c>
      <c r="H1221" s="11" t="s">
        <v>6600</v>
      </c>
      <c r="I1221" s="11" t="s">
        <v>97</v>
      </c>
      <c r="J1221" s="11" t="s">
        <v>3477</v>
      </c>
      <c r="K1221" s="11" t="s">
        <v>1465</v>
      </c>
      <c r="L1221" s="11" t="s">
        <v>150</v>
      </c>
      <c r="M1221" s="11" t="s">
        <v>32</v>
      </c>
      <c r="N1221" s="11" t="s">
        <v>7380</v>
      </c>
      <c r="O1221" s="11" t="s">
        <v>7642</v>
      </c>
      <c r="P1221" s="11" t="s">
        <v>1466</v>
      </c>
      <c r="Q1221" s="11" t="s">
        <v>5561</v>
      </c>
      <c r="R1221" s="11" t="s">
        <v>1467</v>
      </c>
      <c r="S1221" s="11" t="s">
        <v>1468</v>
      </c>
      <c r="T1221" s="11" t="s">
        <v>29</v>
      </c>
      <c r="U1221">
        <v>42058</v>
      </c>
      <c r="W1221" s="11" t="s">
        <v>1469</v>
      </c>
      <c r="X1221" s="11" t="s">
        <v>29</v>
      </c>
      <c r="Y1221" s="11" t="s">
        <v>29</v>
      </c>
      <c r="Z1221">
        <v>42828</v>
      </c>
      <c r="AB1221" s="11" t="s">
        <v>3841</v>
      </c>
      <c r="AC1221" s="11" t="s">
        <v>1459</v>
      </c>
      <c r="AD1221" s="11" t="s">
        <v>29</v>
      </c>
      <c r="AE1221" s="11" t="s">
        <v>6470</v>
      </c>
      <c r="AF1221" s="11" t="s">
        <v>5711</v>
      </c>
      <c r="AG1221" s="11" t="s">
        <v>6974</v>
      </c>
      <c r="AH1221" s="11" t="s">
        <v>6975</v>
      </c>
      <c r="AI1221" s="11" t="s">
        <v>6976</v>
      </c>
      <c r="AJ1221" s="11" t="s">
        <v>7075</v>
      </c>
      <c r="AK1221" s="11" t="s">
        <v>7076</v>
      </c>
      <c r="AL1221" s="11" t="s">
        <v>7088</v>
      </c>
      <c r="AM1221" s="11" t="s">
        <v>29</v>
      </c>
      <c r="AN1221" s="11" t="s">
        <v>7656</v>
      </c>
      <c r="AO1221" s="11" t="s">
        <v>7308</v>
      </c>
      <c r="AP1221" s="11" t="s">
        <v>29</v>
      </c>
      <c r="AQ1221" s="11" t="s">
        <v>7310</v>
      </c>
    </row>
    <row r="1222" spans="1:43" ht="30" x14ac:dyDescent="0.25">
      <c r="A1222" s="10">
        <v>299</v>
      </c>
      <c r="B1222" s="10">
        <v>1419</v>
      </c>
      <c r="C1222" s="11" t="s">
        <v>6611</v>
      </c>
      <c r="D1222" s="11" t="s">
        <v>403</v>
      </c>
      <c r="E1222" s="11" t="s">
        <v>29</v>
      </c>
      <c r="F1222" s="11" t="s">
        <v>96</v>
      </c>
      <c r="G1222" s="11" t="s">
        <v>27</v>
      </c>
      <c r="H1222" s="11" t="s">
        <v>6600</v>
      </c>
      <c r="I1222" s="11" t="s">
        <v>97</v>
      </c>
      <c r="J1222" s="11" t="s">
        <v>3781</v>
      </c>
      <c r="K1222" s="11" t="s">
        <v>1465</v>
      </c>
      <c r="L1222" s="11" t="s">
        <v>150</v>
      </c>
      <c r="M1222" s="11" t="s">
        <v>32</v>
      </c>
      <c r="N1222" s="11" t="s">
        <v>7380</v>
      </c>
      <c r="O1222" s="11" t="s">
        <v>7642</v>
      </c>
      <c r="P1222" s="11" t="s">
        <v>1487</v>
      </c>
      <c r="Q1222" s="11" t="s">
        <v>83</v>
      </c>
      <c r="R1222" s="11" t="s">
        <v>545</v>
      </c>
      <c r="S1222" s="11" t="s">
        <v>1488</v>
      </c>
      <c r="T1222" s="11" t="s">
        <v>29</v>
      </c>
      <c r="U1222">
        <v>42688</v>
      </c>
      <c r="W1222" s="11" t="s">
        <v>1489</v>
      </c>
      <c r="X1222" s="11" t="s">
        <v>29</v>
      </c>
      <c r="Y1222" s="11" t="s">
        <v>29</v>
      </c>
      <c r="Z1222">
        <v>42828</v>
      </c>
      <c r="AB1222" s="11" t="s">
        <v>3841</v>
      </c>
      <c r="AC1222" s="11" t="s">
        <v>1459</v>
      </c>
      <c r="AD1222" s="11" t="s">
        <v>29</v>
      </c>
      <c r="AE1222" s="11" t="s">
        <v>6470</v>
      </c>
      <c r="AF1222" s="11" t="s">
        <v>5711</v>
      </c>
      <c r="AG1222" s="11" t="s">
        <v>6974</v>
      </c>
      <c r="AH1222" s="11" t="s">
        <v>6975</v>
      </c>
      <c r="AI1222" s="11" t="s">
        <v>6976</v>
      </c>
      <c r="AJ1222" s="11" t="s">
        <v>7075</v>
      </c>
      <c r="AK1222" s="11" t="s">
        <v>7076</v>
      </c>
      <c r="AL1222" s="11" t="s">
        <v>7088</v>
      </c>
      <c r="AM1222" s="11" t="s">
        <v>29</v>
      </c>
      <c r="AN1222" s="11" t="s">
        <v>7656</v>
      </c>
      <c r="AO1222" s="11" t="s">
        <v>7308</v>
      </c>
      <c r="AP1222" s="11" t="s">
        <v>29</v>
      </c>
      <c r="AQ1222" s="11" t="s">
        <v>7310</v>
      </c>
    </row>
    <row r="1223" spans="1:43" ht="30" x14ac:dyDescent="0.25">
      <c r="A1223" s="10">
        <v>299</v>
      </c>
      <c r="B1223" s="10">
        <v>1418</v>
      </c>
      <c r="C1223" s="11" t="s">
        <v>6611</v>
      </c>
      <c r="D1223" s="11" t="s">
        <v>403</v>
      </c>
      <c r="E1223" s="11" t="s">
        <v>29</v>
      </c>
      <c r="F1223" s="11" t="s">
        <v>96</v>
      </c>
      <c r="G1223" s="11" t="s">
        <v>27</v>
      </c>
      <c r="H1223" s="11" t="s">
        <v>6600</v>
      </c>
      <c r="I1223" s="11" t="s">
        <v>97</v>
      </c>
      <c r="J1223" s="11" t="s">
        <v>3781</v>
      </c>
      <c r="K1223" s="11" t="s">
        <v>1465</v>
      </c>
      <c r="L1223" s="11" t="s">
        <v>150</v>
      </c>
      <c r="M1223" s="11" t="s">
        <v>32</v>
      </c>
      <c r="N1223" s="11" t="s">
        <v>7380</v>
      </c>
      <c r="O1223" s="11" t="s">
        <v>7642</v>
      </c>
      <c r="P1223" s="11" t="s">
        <v>1483</v>
      </c>
      <c r="Q1223" s="11" t="s">
        <v>5561</v>
      </c>
      <c r="R1223" s="11" t="s">
        <v>1484</v>
      </c>
      <c r="S1223" s="11" t="s">
        <v>1485</v>
      </c>
      <c r="T1223" s="11" t="s">
        <v>29</v>
      </c>
      <c r="U1223">
        <v>42688</v>
      </c>
      <c r="W1223" s="11" t="s">
        <v>1486</v>
      </c>
      <c r="X1223" s="11" t="s">
        <v>29</v>
      </c>
      <c r="Y1223" s="11" t="s">
        <v>29</v>
      </c>
      <c r="Z1223">
        <v>42828</v>
      </c>
      <c r="AB1223" s="11" t="s">
        <v>3841</v>
      </c>
      <c r="AC1223" s="11" t="s">
        <v>1459</v>
      </c>
      <c r="AD1223" s="11" t="s">
        <v>29</v>
      </c>
      <c r="AE1223" s="11" t="s">
        <v>6470</v>
      </c>
      <c r="AF1223" s="11" t="s">
        <v>5711</v>
      </c>
      <c r="AG1223" s="11" t="s">
        <v>6974</v>
      </c>
      <c r="AH1223" s="11" t="s">
        <v>6975</v>
      </c>
      <c r="AI1223" s="11" t="s">
        <v>6976</v>
      </c>
      <c r="AJ1223" s="11" t="s">
        <v>7075</v>
      </c>
      <c r="AK1223" s="11" t="s">
        <v>7076</v>
      </c>
      <c r="AL1223" s="11" t="s">
        <v>7088</v>
      </c>
      <c r="AM1223" s="11" t="s">
        <v>29</v>
      </c>
      <c r="AN1223" s="11" t="s">
        <v>7656</v>
      </c>
      <c r="AO1223" s="11" t="s">
        <v>7308</v>
      </c>
      <c r="AP1223" s="11" t="s">
        <v>29</v>
      </c>
      <c r="AQ1223" s="11" t="s">
        <v>7310</v>
      </c>
    </row>
    <row r="1224" spans="1:43" ht="30" x14ac:dyDescent="0.25">
      <c r="A1224" s="10">
        <v>299</v>
      </c>
      <c r="B1224" s="10">
        <v>2160</v>
      </c>
      <c r="C1224" s="11" t="s">
        <v>6611</v>
      </c>
      <c r="D1224" s="11" t="s">
        <v>403</v>
      </c>
      <c r="E1224" s="11" t="s">
        <v>29</v>
      </c>
      <c r="F1224" s="11" t="s">
        <v>96</v>
      </c>
      <c r="G1224" s="11" t="s">
        <v>27</v>
      </c>
      <c r="H1224" s="11" t="s">
        <v>6600</v>
      </c>
      <c r="I1224" s="11" t="s">
        <v>97</v>
      </c>
      <c r="J1224" s="11" t="s">
        <v>3781</v>
      </c>
      <c r="K1224" s="11" t="s">
        <v>1465</v>
      </c>
      <c r="L1224" s="11" t="s">
        <v>150</v>
      </c>
      <c r="M1224" s="11" t="s">
        <v>32</v>
      </c>
      <c r="N1224" s="11" t="s">
        <v>7380</v>
      </c>
      <c r="O1224" s="11" t="s">
        <v>7642</v>
      </c>
      <c r="P1224" s="11" t="s">
        <v>6201</v>
      </c>
      <c r="Q1224" s="11" t="s">
        <v>34</v>
      </c>
      <c r="R1224" s="11" t="s">
        <v>6202</v>
      </c>
      <c r="S1224" s="11" t="s">
        <v>6203</v>
      </c>
      <c r="T1224" s="11" t="s">
        <v>1321</v>
      </c>
      <c r="U1224">
        <v>43472</v>
      </c>
      <c r="W1224" s="11" t="s">
        <v>6204</v>
      </c>
      <c r="X1224" s="11" t="s">
        <v>29</v>
      </c>
      <c r="Y1224" s="11" t="s">
        <v>29</v>
      </c>
      <c r="Z1224">
        <v>42828</v>
      </c>
      <c r="AB1224" s="11" t="s">
        <v>3841</v>
      </c>
      <c r="AC1224" s="11" t="s">
        <v>1459</v>
      </c>
      <c r="AD1224" s="11" t="s">
        <v>29</v>
      </c>
      <c r="AE1224" s="11" t="s">
        <v>6470</v>
      </c>
      <c r="AF1224" s="11" t="s">
        <v>5711</v>
      </c>
      <c r="AG1224" s="11" t="s">
        <v>6974</v>
      </c>
      <c r="AH1224" s="11" t="s">
        <v>6975</v>
      </c>
      <c r="AI1224" s="11" t="s">
        <v>6976</v>
      </c>
      <c r="AJ1224" s="11" t="s">
        <v>7075</v>
      </c>
      <c r="AK1224" s="11" t="s">
        <v>7076</v>
      </c>
      <c r="AL1224" s="11" t="s">
        <v>7088</v>
      </c>
      <c r="AM1224" s="11" t="s">
        <v>29</v>
      </c>
      <c r="AN1224" s="11" t="s">
        <v>7656</v>
      </c>
      <c r="AO1224" s="11" t="s">
        <v>7308</v>
      </c>
      <c r="AP1224" s="11" t="s">
        <v>29</v>
      </c>
      <c r="AQ1224" s="11" t="s">
        <v>7310</v>
      </c>
    </row>
    <row r="1225" spans="1:43" ht="30" x14ac:dyDescent="0.25">
      <c r="A1225" s="10">
        <v>331</v>
      </c>
      <c r="B1225" s="10">
        <v>2013</v>
      </c>
      <c r="C1225" s="11" t="s">
        <v>6800</v>
      </c>
      <c r="D1225" s="11" t="s">
        <v>70</v>
      </c>
      <c r="E1225" s="11" t="s">
        <v>4595</v>
      </c>
      <c r="F1225" s="11" t="s">
        <v>26</v>
      </c>
      <c r="G1225" s="11" t="s">
        <v>27</v>
      </c>
      <c r="H1225" s="11" t="s">
        <v>6617</v>
      </c>
      <c r="I1225" s="11" t="s">
        <v>28</v>
      </c>
      <c r="J1225" s="11" t="s">
        <v>3477</v>
      </c>
      <c r="K1225" s="11" t="s">
        <v>4596</v>
      </c>
      <c r="L1225" s="11" t="s">
        <v>75</v>
      </c>
      <c r="M1225" s="11" t="s">
        <v>120</v>
      </c>
      <c r="N1225" s="11" t="s">
        <v>7390</v>
      </c>
      <c r="O1225" s="11" t="s">
        <v>7050</v>
      </c>
      <c r="P1225" s="11" t="s">
        <v>4971</v>
      </c>
      <c r="Q1225" s="11" t="s">
        <v>5561</v>
      </c>
      <c r="R1225" s="11" t="s">
        <v>2106</v>
      </c>
      <c r="S1225" s="11" t="s">
        <v>4972</v>
      </c>
      <c r="T1225" s="11" t="s">
        <v>4973</v>
      </c>
      <c r="U1225">
        <v>43347</v>
      </c>
      <c r="W1225" s="11" t="s">
        <v>4974</v>
      </c>
      <c r="X1225" s="11" t="s">
        <v>29</v>
      </c>
      <c r="Y1225" s="11" t="s">
        <v>29</v>
      </c>
      <c r="Z1225">
        <v>43192</v>
      </c>
      <c r="AB1225" s="11" t="s">
        <v>4594</v>
      </c>
      <c r="AC1225" s="11" t="s">
        <v>4637</v>
      </c>
      <c r="AD1225" s="11" t="s">
        <v>29</v>
      </c>
      <c r="AE1225" s="11" t="s">
        <v>29</v>
      </c>
      <c r="AF1225" s="11" t="s">
        <v>5875</v>
      </c>
      <c r="AG1225" s="11" t="s">
        <v>6989</v>
      </c>
      <c r="AH1225" s="11" t="s">
        <v>6987</v>
      </c>
      <c r="AI1225" s="11" t="s">
        <v>7083</v>
      </c>
      <c r="AJ1225" s="11" t="s">
        <v>7084</v>
      </c>
      <c r="AK1225" s="11" t="s">
        <v>7076</v>
      </c>
      <c r="AL1225" s="11" t="s">
        <v>7284</v>
      </c>
      <c r="AM1225" s="11" t="s">
        <v>29</v>
      </c>
      <c r="AN1225" s="11" t="s">
        <v>7656</v>
      </c>
      <c r="AO1225" s="11" t="s">
        <v>7315</v>
      </c>
      <c r="AP1225" s="11" t="s">
        <v>7316</v>
      </c>
      <c r="AQ1225" s="11" t="s">
        <v>7310</v>
      </c>
    </row>
    <row r="1226" spans="1:43" ht="30" x14ac:dyDescent="0.25">
      <c r="A1226" s="10">
        <v>128</v>
      </c>
      <c r="B1226" s="10">
        <v>2013</v>
      </c>
      <c r="C1226" s="11" t="s">
        <v>6800</v>
      </c>
      <c r="D1226" s="11" t="s">
        <v>4886</v>
      </c>
      <c r="E1226" s="11" t="s">
        <v>6500</v>
      </c>
      <c r="F1226" s="11" t="s">
        <v>456</v>
      </c>
      <c r="G1226" s="11" t="s">
        <v>27</v>
      </c>
      <c r="H1226" s="11" t="s">
        <v>6713</v>
      </c>
      <c r="I1226" s="11" t="s">
        <v>28</v>
      </c>
      <c r="J1226" s="11" t="s">
        <v>3477</v>
      </c>
      <c r="K1226" s="11" t="s">
        <v>4596</v>
      </c>
      <c r="L1226" s="11" t="s">
        <v>75</v>
      </c>
      <c r="M1226" s="11" t="s">
        <v>120</v>
      </c>
      <c r="N1226" s="11" t="s">
        <v>7390</v>
      </c>
      <c r="O1226" s="11" t="s">
        <v>7050</v>
      </c>
      <c r="P1226" s="11" t="s">
        <v>4971</v>
      </c>
      <c r="Q1226" s="11" t="s">
        <v>5561</v>
      </c>
      <c r="R1226" s="11" t="s">
        <v>2106</v>
      </c>
      <c r="S1226" s="11" t="s">
        <v>4972</v>
      </c>
      <c r="T1226" s="11" t="s">
        <v>4973</v>
      </c>
      <c r="U1226">
        <v>43347</v>
      </c>
      <c r="W1226" s="11" t="s">
        <v>4974</v>
      </c>
      <c r="X1226" s="11" t="s">
        <v>29</v>
      </c>
      <c r="Y1226" s="11" t="s">
        <v>29</v>
      </c>
      <c r="AB1226" s="11" t="s">
        <v>455</v>
      </c>
      <c r="AC1226" s="11" t="s">
        <v>7703</v>
      </c>
      <c r="AD1226" s="11" t="s">
        <v>458</v>
      </c>
      <c r="AE1226" s="11" t="s">
        <v>29</v>
      </c>
      <c r="AF1226" s="11" t="s">
        <v>5841</v>
      </c>
      <c r="AG1226" s="11" t="s">
        <v>6989</v>
      </c>
      <c r="AH1226" s="11" t="s">
        <v>6987</v>
      </c>
      <c r="AI1226" s="11" t="s">
        <v>7083</v>
      </c>
      <c r="AJ1226" s="11" t="s">
        <v>7084</v>
      </c>
      <c r="AK1226" s="11" t="s">
        <v>7076</v>
      </c>
      <c r="AL1226" s="11" t="s">
        <v>7237</v>
      </c>
      <c r="AM1226" s="11" t="s">
        <v>29</v>
      </c>
      <c r="AN1226" s="11" t="s">
        <v>7656</v>
      </c>
      <c r="AO1226" s="11" t="s">
        <v>7315</v>
      </c>
      <c r="AP1226" s="11" t="s">
        <v>7316</v>
      </c>
      <c r="AQ1226" s="11" t="s">
        <v>7310</v>
      </c>
    </row>
    <row r="1227" spans="1:43" ht="30" x14ac:dyDescent="0.25">
      <c r="A1227" s="10">
        <v>128</v>
      </c>
      <c r="B1227" s="10">
        <v>1957</v>
      </c>
      <c r="C1227" s="11" t="s">
        <v>6800</v>
      </c>
      <c r="D1227" s="11" t="s">
        <v>4886</v>
      </c>
      <c r="E1227" s="11" t="s">
        <v>6500</v>
      </c>
      <c r="F1227" s="11" t="s">
        <v>456</v>
      </c>
      <c r="G1227" s="11" t="s">
        <v>27</v>
      </c>
      <c r="H1227" s="11" t="s">
        <v>6713</v>
      </c>
      <c r="I1227" s="11" t="s">
        <v>28</v>
      </c>
      <c r="J1227" s="11" t="s">
        <v>3472</v>
      </c>
      <c r="K1227" s="11" t="s">
        <v>4596</v>
      </c>
      <c r="L1227" s="11" t="s">
        <v>75</v>
      </c>
      <c r="M1227" s="11" t="s">
        <v>120</v>
      </c>
      <c r="N1227" s="11" t="s">
        <v>7390</v>
      </c>
      <c r="O1227" s="11" t="s">
        <v>7050</v>
      </c>
      <c r="P1227" s="11" t="s">
        <v>4364</v>
      </c>
      <c r="Q1227" s="11" t="s">
        <v>34</v>
      </c>
      <c r="R1227" s="11" t="s">
        <v>2277</v>
      </c>
      <c r="S1227" s="11" t="s">
        <v>4365</v>
      </c>
      <c r="T1227" s="11" t="s">
        <v>111</v>
      </c>
      <c r="U1227">
        <v>43192</v>
      </c>
      <c r="W1227" s="11" t="s">
        <v>4602</v>
      </c>
      <c r="X1227" s="11" t="s">
        <v>29</v>
      </c>
      <c r="Y1227" s="11" t="s">
        <v>29</v>
      </c>
      <c r="AB1227" s="11" t="s">
        <v>455</v>
      </c>
      <c r="AC1227" s="11" t="s">
        <v>7703</v>
      </c>
      <c r="AD1227" s="11" t="s">
        <v>458</v>
      </c>
      <c r="AE1227" s="11" t="s">
        <v>29</v>
      </c>
      <c r="AF1227" s="11" t="s">
        <v>5841</v>
      </c>
      <c r="AG1227" s="11" t="s">
        <v>6989</v>
      </c>
      <c r="AH1227" s="11" t="s">
        <v>6987</v>
      </c>
      <c r="AI1227" s="11" t="s">
        <v>7083</v>
      </c>
      <c r="AJ1227" s="11" t="s">
        <v>7084</v>
      </c>
      <c r="AK1227" s="11" t="s">
        <v>7076</v>
      </c>
      <c r="AL1227" s="11" t="s">
        <v>7237</v>
      </c>
      <c r="AM1227" s="11" t="s">
        <v>29</v>
      </c>
      <c r="AN1227" s="11" t="s">
        <v>7656</v>
      </c>
      <c r="AO1227" s="11" t="s">
        <v>7315</v>
      </c>
      <c r="AP1227" s="11" t="s">
        <v>7316</v>
      </c>
      <c r="AQ1227" s="11" t="s">
        <v>7310</v>
      </c>
    </row>
    <row r="1228" spans="1:43" ht="30" x14ac:dyDescent="0.25">
      <c r="A1228" s="10">
        <v>331</v>
      </c>
      <c r="B1228" s="10">
        <v>1957</v>
      </c>
      <c r="C1228" s="11" t="s">
        <v>6800</v>
      </c>
      <c r="D1228" s="11" t="s">
        <v>70</v>
      </c>
      <c r="E1228" s="11" t="s">
        <v>4595</v>
      </c>
      <c r="F1228" s="11" t="s">
        <v>26</v>
      </c>
      <c r="G1228" s="11" t="s">
        <v>27</v>
      </c>
      <c r="H1228" s="11" t="s">
        <v>6617</v>
      </c>
      <c r="I1228" s="11" t="s">
        <v>28</v>
      </c>
      <c r="J1228" s="11" t="s">
        <v>3472</v>
      </c>
      <c r="K1228" s="11" t="s">
        <v>4596</v>
      </c>
      <c r="L1228" s="11" t="s">
        <v>75</v>
      </c>
      <c r="M1228" s="11" t="s">
        <v>120</v>
      </c>
      <c r="N1228" s="11" t="s">
        <v>7390</v>
      </c>
      <c r="O1228" s="11" t="s">
        <v>7050</v>
      </c>
      <c r="P1228" s="11" t="s">
        <v>4364</v>
      </c>
      <c r="Q1228" s="11" t="s">
        <v>34</v>
      </c>
      <c r="R1228" s="11" t="s">
        <v>2277</v>
      </c>
      <c r="S1228" s="11" t="s">
        <v>4365</v>
      </c>
      <c r="T1228" s="11" t="s">
        <v>111</v>
      </c>
      <c r="U1228" s="12">
        <v>43192</v>
      </c>
      <c r="W1228" s="11" t="s">
        <v>4602</v>
      </c>
      <c r="X1228" s="11" t="s">
        <v>29</v>
      </c>
      <c r="Y1228" s="11" t="s">
        <v>29</v>
      </c>
      <c r="Z1228">
        <v>43192</v>
      </c>
      <c r="AB1228" s="11" t="s">
        <v>4594</v>
      </c>
      <c r="AC1228" s="11" t="s">
        <v>4637</v>
      </c>
      <c r="AD1228" s="11" t="s">
        <v>29</v>
      </c>
      <c r="AE1228" s="11" t="s">
        <v>29</v>
      </c>
      <c r="AF1228" s="11" t="s">
        <v>5875</v>
      </c>
      <c r="AG1228" s="11" t="s">
        <v>6989</v>
      </c>
      <c r="AH1228" s="11" t="s">
        <v>6987</v>
      </c>
      <c r="AI1228" s="11" t="s">
        <v>7083</v>
      </c>
      <c r="AJ1228" s="11" t="s">
        <v>7084</v>
      </c>
      <c r="AK1228" s="11" t="s">
        <v>7076</v>
      </c>
      <c r="AL1228" s="11" t="s">
        <v>7284</v>
      </c>
      <c r="AM1228" s="11" t="s">
        <v>29</v>
      </c>
      <c r="AN1228" s="11" t="s">
        <v>7656</v>
      </c>
      <c r="AO1228" s="11" t="s">
        <v>7315</v>
      </c>
      <c r="AP1228" s="11" t="s">
        <v>7316</v>
      </c>
      <c r="AQ1228" s="11" t="s">
        <v>7310</v>
      </c>
    </row>
    <row r="1229" spans="1:43" ht="30" x14ac:dyDescent="0.25">
      <c r="A1229" s="10">
        <v>128</v>
      </c>
      <c r="B1229" s="10">
        <v>1841</v>
      </c>
      <c r="C1229" s="11" t="s">
        <v>6800</v>
      </c>
      <c r="D1229" s="11" t="s">
        <v>4886</v>
      </c>
      <c r="E1229" s="11" t="s">
        <v>6500</v>
      </c>
      <c r="F1229" s="11" t="s">
        <v>456</v>
      </c>
      <c r="G1229" s="11" t="s">
        <v>27</v>
      </c>
      <c r="H1229" s="11" t="s">
        <v>6713</v>
      </c>
      <c r="I1229" s="11" t="s">
        <v>28</v>
      </c>
      <c r="J1229" s="11" t="s">
        <v>3477</v>
      </c>
      <c r="K1229" s="11" t="s">
        <v>4596</v>
      </c>
      <c r="L1229" s="11" t="s">
        <v>75</v>
      </c>
      <c r="M1229" s="11" t="s">
        <v>120</v>
      </c>
      <c r="N1229" s="11" t="s">
        <v>7390</v>
      </c>
      <c r="O1229" s="11" t="s">
        <v>7050</v>
      </c>
      <c r="P1229" s="11" t="s">
        <v>4082</v>
      </c>
      <c r="Q1229" s="11" t="s">
        <v>34</v>
      </c>
      <c r="R1229" s="11" t="s">
        <v>494</v>
      </c>
      <c r="S1229" s="11" t="s">
        <v>4083</v>
      </c>
      <c r="T1229" s="11" t="s">
        <v>1959</v>
      </c>
      <c r="U1229" s="12">
        <v>42983</v>
      </c>
      <c r="W1229" s="11" t="s">
        <v>4084</v>
      </c>
      <c r="X1229" s="11" t="s">
        <v>29</v>
      </c>
      <c r="Y1229" s="11" t="s">
        <v>29</v>
      </c>
      <c r="AB1229" s="11" t="s">
        <v>455</v>
      </c>
      <c r="AC1229" s="11" t="s">
        <v>7703</v>
      </c>
      <c r="AD1229" s="11" t="s">
        <v>458</v>
      </c>
      <c r="AE1229" s="11" t="s">
        <v>29</v>
      </c>
      <c r="AF1229" s="11" t="s">
        <v>5841</v>
      </c>
      <c r="AG1229" s="11" t="s">
        <v>6989</v>
      </c>
      <c r="AH1229" s="11" t="s">
        <v>6987</v>
      </c>
      <c r="AI1229" s="11" t="s">
        <v>7083</v>
      </c>
      <c r="AJ1229" s="11" t="s">
        <v>7084</v>
      </c>
      <c r="AK1229" s="11" t="s">
        <v>7076</v>
      </c>
      <c r="AL1229" s="11" t="s">
        <v>7237</v>
      </c>
      <c r="AM1229" s="11" t="s">
        <v>29</v>
      </c>
      <c r="AN1229" s="11" t="s">
        <v>7656</v>
      </c>
      <c r="AO1229" s="11" t="s">
        <v>7315</v>
      </c>
      <c r="AP1229" s="11" t="s">
        <v>7316</v>
      </c>
      <c r="AQ1229" s="11" t="s">
        <v>7310</v>
      </c>
    </row>
    <row r="1230" spans="1:43" ht="30" x14ac:dyDescent="0.25">
      <c r="A1230" s="10">
        <v>134</v>
      </c>
      <c r="B1230" s="10">
        <v>2136</v>
      </c>
      <c r="C1230" s="11" t="s">
        <v>6682</v>
      </c>
      <c r="D1230" s="11" t="s">
        <v>4141</v>
      </c>
      <c r="E1230" s="11" t="s">
        <v>29</v>
      </c>
      <c r="F1230" s="11" t="s">
        <v>4142</v>
      </c>
      <c r="G1230" s="11" t="s">
        <v>27</v>
      </c>
      <c r="H1230" s="11" t="s">
        <v>6654</v>
      </c>
      <c r="I1230" s="11" t="s">
        <v>381</v>
      </c>
      <c r="J1230" s="11" t="s">
        <v>3488</v>
      </c>
      <c r="K1230" s="11" t="s">
        <v>4186</v>
      </c>
      <c r="L1230" s="11" t="s">
        <v>182</v>
      </c>
      <c r="M1230" s="11" t="s">
        <v>120</v>
      </c>
      <c r="N1230" s="11" t="s">
        <v>7390</v>
      </c>
      <c r="O1230" s="11" t="s">
        <v>343</v>
      </c>
      <c r="P1230" s="11" t="s">
        <v>5540</v>
      </c>
      <c r="Q1230" s="11" t="s">
        <v>4009</v>
      </c>
      <c r="R1230" s="11" t="s">
        <v>2104</v>
      </c>
      <c r="S1230" s="11" t="s">
        <v>5541</v>
      </c>
      <c r="T1230" s="11" t="s">
        <v>620</v>
      </c>
      <c r="U1230" s="12">
        <v>43416</v>
      </c>
      <c r="W1230" s="11" t="s">
        <v>5542</v>
      </c>
      <c r="X1230" s="11" t="s">
        <v>29</v>
      </c>
      <c r="Y1230" s="11" t="s">
        <v>29</v>
      </c>
      <c r="AB1230" s="11" t="s">
        <v>4140</v>
      </c>
      <c r="AC1230" s="11" t="s">
        <v>6081</v>
      </c>
      <c r="AD1230" s="11" t="s">
        <v>29</v>
      </c>
      <c r="AE1230" s="11" t="s">
        <v>29</v>
      </c>
      <c r="AF1230" s="11" t="s">
        <v>5754</v>
      </c>
      <c r="AG1230" s="11" t="s">
        <v>6996</v>
      </c>
      <c r="AH1230" s="11" t="s">
        <v>6987</v>
      </c>
      <c r="AI1230" s="11" t="s">
        <v>6983</v>
      </c>
      <c r="AJ1230" s="11" t="s">
        <v>7108</v>
      </c>
      <c r="AK1230" s="11" t="s">
        <v>7076</v>
      </c>
      <c r="AL1230" s="11" t="s">
        <v>7134</v>
      </c>
      <c r="AM1230" s="11" t="s">
        <v>29</v>
      </c>
      <c r="AN1230" s="11" t="s">
        <v>7656</v>
      </c>
      <c r="AO1230" s="11" t="s">
        <v>7308</v>
      </c>
      <c r="AP1230" s="11" t="s">
        <v>7318</v>
      </c>
      <c r="AQ1230" s="11" t="s">
        <v>7322</v>
      </c>
    </row>
    <row r="1231" spans="1:43" ht="30" x14ac:dyDescent="0.25">
      <c r="A1231" s="10">
        <v>134</v>
      </c>
      <c r="B1231" s="10">
        <v>2206</v>
      </c>
      <c r="C1231" s="11" t="s">
        <v>6682</v>
      </c>
      <c r="D1231" s="11" t="s">
        <v>4141</v>
      </c>
      <c r="E1231" s="11" t="s">
        <v>29</v>
      </c>
      <c r="F1231" s="11" t="s">
        <v>4142</v>
      </c>
      <c r="G1231" s="11" t="s">
        <v>27</v>
      </c>
      <c r="H1231" s="11" t="s">
        <v>6654</v>
      </c>
      <c r="I1231" s="11" t="s">
        <v>381</v>
      </c>
      <c r="J1231" s="11" t="s">
        <v>3488</v>
      </c>
      <c r="K1231" s="11" t="s">
        <v>4186</v>
      </c>
      <c r="L1231" s="11" t="s">
        <v>182</v>
      </c>
      <c r="M1231" s="11" t="s">
        <v>120</v>
      </c>
      <c r="N1231" s="11" t="s">
        <v>7390</v>
      </c>
      <c r="O1231" s="11" t="s">
        <v>343</v>
      </c>
      <c r="P1231" s="11" t="s">
        <v>6540</v>
      </c>
      <c r="Q1231" s="11" t="s">
        <v>34</v>
      </c>
      <c r="R1231" s="11" t="s">
        <v>6541</v>
      </c>
      <c r="S1231" s="11" t="s">
        <v>6542</v>
      </c>
      <c r="T1231" s="11" t="s">
        <v>6543</v>
      </c>
      <c r="U1231" s="12">
        <v>43514</v>
      </c>
      <c r="W1231" s="11" t="s">
        <v>6544</v>
      </c>
      <c r="X1231" s="11" t="s">
        <v>29</v>
      </c>
      <c r="Y1231" s="11" t="s">
        <v>29</v>
      </c>
      <c r="AB1231" s="11" t="s">
        <v>4140</v>
      </c>
      <c r="AC1231" s="11" t="s">
        <v>6081</v>
      </c>
      <c r="AD1231" s="11" t="s">
        <v>29</v>
      </c>
      <c r="AE1231" s="11" t="s">
        <v>29</v>
      </c>
      <c r="AF1231" s="11" t="s">
        <v>5754</v>
      </c>
      <c r="AG1231" s="11" t="s">
        <v>6996</v>
      </c>
      <c r="AH1231" s="11" t="s">
        <v>6987</v>
      </c>
      <c r="AI1231" s="11" t="s">
        <v>6983</v>
      </c>
      <c r="AJ1231" s="11" t="s">
        <v>7108</v>
      </c>
      <c r="AK1231" s="11" t="s">
        <v>7076</v>
      </c>
      <c r="AL1231" s="11" t="s">
        <v>7134</v>
      </c>
      <c r="AM1231" s="11" t="s">
        <v>29</v>
      </c>
      <c r="AN1231" s="11" t="s">
        <v>7656</v>
      </c>
      <c r="AO1231" s="11" t="s">
        <v>7308</v>
      </c>
      <c r="AP1231" s="11" t="s">
        <v>7318</v>
      </c>
      <c r="AQ1231" s="11" t="s">
        <v>7322</v>
      </c>
    </row>
    <row r="1232" spans="1:43" ht="30" x14ac:dyDescent="0.25">
      <c r="A1232" s="10">
        <v>134</v>
      </c>
      <c r="B1232" s="10">
        <v>1868</v>
      </c>
      <c r="C1232" s="11" t="s">
        <v>6682</v>
      </c>
      <c r="D1232" s="11" t="s">
        <v>4141</v>
      </c>
      <c r="E1232" s="11" t="s">
        <v>29</v>
      </c>
      <c r="F1232" s="11" t="s">
        <v>4142</v>
      </c>
      <c r="G1232" s="11" t="s">
        <v>27</v>
      </c>
      <c r="H1232" s="11" t="s">
        <v>6654</v>
      </c>
      <c r="I1232" s="11" t="s">
        <v>381</v>
      </c>
      <c r="J1232" s="11" t="s">
        <v>3488</v>
      </c>
      <c r="K1232" s="11" t="s">
        <v>4186</v>
      </c>
      <c r="L1232" s="11" t="s">
        <v>182</v>
      </c>
      <c r="M1232" s="11" t="s">
        <v>120</v>
      </c>
      <c r="N1232" s="11" t="s">
        <v>7390</v>
      </c>
      <c r="O1232" s="11" t="s">
        <v>343</v>
      </c>
      <c r="P1232" s="11" t="s">
        <v>4143</v>
      </c>
      <c r="Q1232" s="11" t="s">
        <v>34</v>
      </c>
      <c r="R1232" s="11" t="s">
        <v>1265</v>
      </c>
      <c r="S1232" s="11" t="s">
        <v>4144</v>
      </c>
      <c r="T1232" s="11" t="s">
        <v>656</v>
      </c>
      <c r="U1232" s="12">
        <v>43038</v>
      </c>
      <c r="W1232" s="11" t="s">
        <v>4145</v>
      </c>
      <c r="X1232" s="11" t="s">
        <v>29</v>
      </c>
      <c r="Y1232" s="11" t="s">
        <v>29</v>
      </c>
      <c r="AB1232" s="11" t="s">
        <v>4140</v>
      </c>
      <c r="AC1232" s="11" t="s">
        <v>6081</v>
      </c>
      <c r="AD1232" s="11" t="s">
        <v>29</v>
      </c>
      <c r="AE1232" s="11" t="s">
        <v>29</v>
      </c>
      <c r="AF1232" s="11" t="s">
        <v>5754</v>
      </c>
      <c r="AG1232" s="11" t="s">
        <v>6996</v>
      </c>
      <c r="AH1232" s="11" t="s">
        <v>6987</v>
      </c>
      <c r="AI1232" s="11" t="s">
        <v>6983</v>
      </c>
      <c r="AJ1232" s="11" t="s">
        <v>7108</v>
      </c>
      <c r="AK1232" s="11" t="s">
        <v>7076</v>
      </c>
      <c r="AL1232" s="11" t="s">
        <v>7134</v>
      </c>
      <c r="AM1232" s="11" t="s">
        <v>29</v>
      </c>
      <c r="AN1232" s="11" t="s">
        <v>7656</v>
      </c>
      <c r="AO1232" s="11" t="s">
        <v>7308</v>
      </c>
      <c r="AP1232" s="11" t="s">
        <v>7318</v>
      </c>
      <c r="AQ1232" s="11" t="s">
        <v>7322</v>
      </c>
    </row>
    <row r="1233" spans="1:43" ht="30" x14ac:dyDescent="0.25">
      <c r="A1233" s="10">
        <v>327</v>
      </c>
      <c r="B1233" s="10">
        <v>1943</v>
      </c>
      <c r="C1233" s="11" t="s">
        <v>6744</v>
      </c>
      <c r="D1233" s="11" t="s">
        <v>4869</v>
      </c>
      <c r="E1233" s="11" t="s">
        <v>29</v>
      </c>
      <c r="F1233" s="11" t="s">
        <v>380</v>
      </c>
      <c r="G1233" s="11" t="s">
        <v>27</v>
      </c>
      <c r="H1233" s="11" t="s">
        <v>6654</v>
      </c>
      <c r="I1233" s="11" t="s">
        <v>381</v>
      </c>
      <c r="J1233" s="11" t="s">
        <v>3488</v>
      </c>
      <c r="K1233" s="11" t="s">
        <v>4505</v>
      </c>
      <c r="L1233" s="11" t="s">
        <v>4507</v>
      </c>
      <c r="M1233" s="11" t="s">
        <v>7382</v>
      </c>
      <c r="N1233" s="11" t="s">
        <v>6194</v>
      </c>
      <c r="O1233" s="11" t="s">
        <v>4698</v>
      </c>
      <c r="P1233" s="11" t="s">
        <v>4512</v>
      </c>
      <c r="Q1233" s="11" t="s">
        <v>34</v>
      </c>
      <c r="R1233" s="11" t="s">
        <v>2273</v>
      </c>
      <c r="S1233" s="11" t="s">
        <v>4513</v>
      </c>
      <c r="T1233" s="11" t="s">
        <v>29</v>
      </c>
      <c r="U1233" s="12">
        <v>43150</v>
      </c>
      <c r="W1233" s="11" t="s">
        <v>4514</v>
      </c>
      <c r="X1233" s="11" t="s">
        <v>29</v>
      </c>
      <c r="Y1233" s="11" t="s">
        <v>29</v>
      </c>
      <c r="Z1233" s="13">
        <v>43150</v>
      </c>
      <c r="AB1233" s="11" t="s">
        <v>4504</v>
      </c>
      <c r="AC1233" s="11" t="s">
        <v>4506</v>
      </c>
      <c r="AD1233" s="11" t="s">
        <v>4870</v>
      </c>
      <c r="AE1233" s="11" t="s">
        <v>29</v>
      </c>
      <c r="AF1233" s="11" t="s">
        <v>5802</v>
      </c>
      <c r="AG1233" s="11" t="s">
        <v>6996</v>
      </c>
      <c r="AH1233" s="11" t="s">
        <v>6987</v>
      </c>
      <c r="AI1233" s="11" t="s">
        <v>6983</v>
      </c>
      <c r="AJ1233" s="11" t="s">
        <v>7108</v>
      </c>
      <c r="AK1233" s="11" t="s">
        <v>7076</v>
      </c>
      <c r="AL1233" s="11" t="s">
        <v>7190</v>
      </c>
      <c r="AM1233" s="11" t="s">
        <v>29</v>
      </c>
      <c r="AN1233" s="11" t="s">
        <v>6977</v>
      </c>
      <c r="AO1233" s="11" t="s">
        <v>7311</v>
      </c>
      <c r="AP1233" s="11" t="s">
        <v>7331</v>
      </c>
      <c r="AQ1233" s="11" t="s">
        <v>7322</v>
      </c>
    </row>
    <row r="1234" spans="1:43" ht="30" x14ac:dyDescent="0.25">
      <c r="A1234" s="10">
        <v>327</v>
      </c>
      <c r="B1234" s="10">
        <v>1942</v>
      </c>
      <c r="C1234" s="11" t="s">
        <v>6744</v>
      </c>
      <c r="D1234" s="11" t="s">
        <v>4869</v>
      </c>
      <c r="E1234" s="11" t="s">
        <v>29</v>
      </c>
      <c r="F1234" s="11" t="s">
        <v>380</v>
      </c>
      <c r="G1234" s="11" t="s">
        <v>27</v>
      </c>
      <c r="H1234" s="11" t="s">
        <v>6654</v>
      </c>
      <c r="I1234" s="11" t="s">
        <v>381</v>
      </c>
      <c r="J1234" s="11" t="s">
        <v>3488</v>
      </c>
      <c r="K1234" s="11" t="s">
        <v>4505</v>
      </c>
      <c r="L1234" s="11" t="s">
        <v>4507</v>
      </c>
      <c r="M1234" s="11" t="s">
        <v>7382</v>
      </c>
      <c r="N1234" s="11" t="s">
        <v>6194</v>
      </c>
      <c r="O1234" s="11" t="s">
        <v>4698</v>
      </c>
      <c r="P1234" s="11" t="s">
        <v>4508</v>
      </c>
      <c r="Q1234" s="11" t="s">
        <v>34</v>
      </c>
      <c r="R1234" s="11" t="s">
        <v>849</v>
      </c>
      <c r="S1234" s="11" t="s">
        <v>4509</v>
      </c>
      <c r="T1234" s="11" t="s">
        <v>29</v>
      </c>
      <c r="U1234" s="12">
        <v>43150</v>
      </c>
      <c r="W1234" s="11" t="s">
        <v>4510</v>
      </c>
      <c r="X1234" s="11" t="s">
        <v>29</v>
      </c>
      <c r="Y1234" s="11" t="s">
        <v>29</v>
      </c>
      <c r="Z1234" s="13">
        <v>43150</v>
      </c>
      <c r="AB1234" s="11" t="s">
        <v>4504</v>
      </c>
      <c r="AC1234" s="11" t="s">
        <v>4506</v>
      </c>
      <c r="AD1234" s="11" t="s">
        <v>4870</v>
      </c>
      <c r="AE1234" s="11" t="s">
        <v>29</v>
      </c>
      <c r="AF1234" s="11" t="s">
        <v>5802</v>
      </c>
      <c r="AG1234" s="11" t="s">
        <v>6996</v>
      </c>
      <c r="AH1234" s="11" t="s">
        <v>6987</v>
      </c>
      <c r="AI1234" s="11" t="s">
        <v>6983</v>
      </c>
      <c r="AJ1234" s="11" t="s">
        <v>7108</v>
      </c>
      <c r="AK1234" s="11" t="s">
        <v>7076</v>
      </c>
      <c r="AL1234" s="11" t="s">
        <v>7190</v>
      </c>
      <c r="AM1234" s="11" t="s">
        <v>29</v>
      </c>
      <c r="AN1234" s="11" t="s">
        <v>6977</v>
      </c>
      <c r="AO1234" s="11" t="s">
        <v>7311</v>
      </c>
      <c r="AP1234" s="11" t="s">
        <v>7331</v>
      </c>
      <c r="AQ1234" s="11" t="s">
        <v>7322</v>
      </c>
    </row>
    <row r="1235" spans="1:43" ht="30" x14ac:dyDescent="0.25">
      <c r="A1235" s="10">
        <v>387</v>
      </c>
      <c r="B1235" s="10">
        <v>1983</v>
      </c>
      <c r="C1235" s="11" t="s">
        <v>6746</v>
      </c>
      <c r="D1235" s="11" t="s">
        <v>1284</v>
      </c>
      <c r="E1235" s="11" t="s">
        <v>1998</v>
      </c>
      <c r="F1235" s="11" t="s">
        <v>163</v>
      </c>
      <c r="G1235" s="11" t="s">
        <v>27</v>
      </c>
      <c r="H1235" s="11" t="s">
        <v>6606</v>
      </c>
      <c r="I1235" s="11" t="s">
        <v>97</v>
      </c>
      <c r="J1235" s="11" t="s">
        <v>3472</v>
      </c>
      <c r="K1235" s="11" t="s">
        <v>6494</v>
      </c>
      <c r="L1235" s="11" t="s">
        <v>182</v>
      </c>
      <c r="M1235" s="11" t="s">
        <v>120</v>
      </c>
      <c r="N1235" s="11" t="s">
        <v>7390</v>
      </c>
      <c r="O1235" s="11" t="s">
        <v>4185</v>
      </c>
      <c r="P1235" s="11" t="s">
        <v>4765</v>
      </c>
      <c r="Q1235" s="11" t="s">
        <v>34</v>
      </c>
      <c r="R1235" s="11" t="s">
        <v>4766</v>
      </c>
      <c r="S1235" s="11" t="s">
        <v>4767</v>
      </c>
      <c r="T1235" s="11" t="s">
        <v>29</v>
      </c>
      <c r="U1235" s="12">
        <v>43304</v>
      </c>
      <c r="W1235" s="11" t="s">
        <v>4768</v>
      </c>
      <c r="X1235" s="11" t="s">
        <v>29</v>
      </c>
      <c r="Y1235" s="11" t="s">
        <v>29</v>
      </c>
      <c r="Z1235" s="13">
        <v>43636</v>
      </c>
      <c r="AB1235" s="11" t="s">
        <v>29</v>
      </c>
      <c r="AC1235" s="11" t="s">
        <v>6495</v>
      </c>
      <c r="AD1235" s="11" t="s">
        <v>29</v>
      </c>
      <c r="AE1235" s="11" t="s">
        <v>29</v>
      </c>
      <c r="AF1235" s="11" t="s">
        <v>7704</v>
      </c>
      <c r="AG1235" s="11" t="s">
        <v>6980</v>
      </c>
      <c r="AH1235" s="11" t="s">
        <v>6990</v>
      </c>
      <c r="AI1235" s="11" t="s">
        <v>7083</v>
      </c>
      <c r="AJ1235" s="11" t="s">
        <v>343</v>
      </c>
      <c r="AK1235" s="11" t="s">
        <v>7076</v>
      </c>
      <c r="AL1235" s="11" t="s">
        <v>29</v>
      </c>
      <c r="AM1235" s="11" t="s">
        <v>29</v>
      </c>
      <c r="AN1235" s="11" t="s">
        <v>7656</v>
      </c>
      <c r="AO1235" s="11" t="s">
        <v>7308</v>
      </c>
      <c r="AP1235" s="11" t="s">
        <v>7318</v>
      </c>
      <c r="AQ1235" s="11" t="s">
        <v>7310</v>
      </c>
    </row>
    <row r="1236" spans="1:43" ht="30" x14ac:dyDescent="0.25">
      <c r="A1236" s="10">
        <v>308</v>
      </c>
      <c r="B1236" s="10">
        <v>1983</v>
      </c>
      <c r="C1236" s="11" t="s">
        <v>6746</v>
      </c>
      <c r="D1236" s="11" t="s">
        <v>4835</v>
      </c>
      <c r="E1236" s="11" t="s">
        <v>4378</v>
      </c>
      <c r="F1236" s="11" t="s">
        <v>163</v>
      </c>
      <c r="G1236" s="11" t="s">
        <v>27</v>
      </c>
      <c r="H1236" s="11" t="s">
        <v>6606</v>
      </c>
      <c r="I1236" s="11" t="s">
        <v>97</v>
      </c>
      <c r="J1236" s="11" t="s">
        <v>3472</v>
      </c>
      <c r="K1236" s="11" t="s">
        <v>6494</v>
      </c>
      <c r="L1236" s="11" t="s">
        <v>182</v>
      </c>
      <c r="M1236" s="11" t="s">
        <v>120</v>
      </c>
      <c r="N1236" s="11" t="s">
        <v>7390</v>
      </c>
      <c r="O1236" s="11" t="s">
        <v>4185</v>
      </c>
      <c r="P1236" s="11" t="s">
        <v>4765</v>
      </c>
      <c r="Q1236" s="11" t="s">
        <v>34</v>
      </c>
      <c r="R1236" s="11" t="s">
        <v>4766</v>
      </c>
      <c r="S1236" s="11" t="s">
        <v>4767</v>
      </c>
      <c r="T1236" s="11" t="s">
        <v>29</v>
      </c>
      <c r="U1236" s="12">
        <v>43304</v>
      </c>
      <c r="W1236" s="11" t="s">
        <v>4768</v>
      </c>
      <c r="X1236" s="11" t="s">
        <v>29</v>
      </c>
      <c r="Y1236" s="11" t="s">
        <v>29</v>
      </c>
      <c r="Z1236" s="13">
        <v>42880</v>
      </c>
      <c r="AB1236" s="11" t="s">
        <v>4377</v>
      </c>
      <c r="AC1236" s="11" t="s">
        <v>6495</v>
      </c>
      <c r="AD1236" s="11" t="s">
        <v>29</v>
      </c>
      <c r="AE1236" s="11" t="s">
        <v>29</v>
      </c>
      <c r="AF1236" s="11" t="s">
        <v>7705</v>
      </c>
      <c r="AG1236" s="11" t="s">
        <v>6980</v>
      </c>
      <c r="AH1236" s="11" t="s">
        <v>6990</v>
      </c>
      <c r="AI1236" s="11" t="s">
        <v>7083</v>
      </c>
      <c r="AJ1236" s="11" t="s">
        <v>343</v>
      </c>
      <c r="AK1236" s="11" t="s">
        <v>7076</v>
      </c>
      <c r="AL1236" s="11" t="s">
        <v>7191</v>
      </c>
      <c r="AM1236" s="11" t="s">
        <v>29</v>
      </c>
      <c r="AN1236" s="11" t="s">
        <v>7656</v>
      </c>
      <c r="AO1236" s="11" t="s">
        <v>7308</v>
      </c>
      <c r="AP1236" s="11" t="s">
        <v>7318</v>
      </c>
      <c r="AQ1236" s="11" t="s">
        <v>7310</v>
      </c>
    </row>
    <row r="1237" spans="1:43" ht="30" x14ac:dyDescent="0.25">
      <c r="A1237" s="10">
        <v>308</v>
      </c>
      <c r="B1237" s="10">
        <v>1965</v>
      </c>
      <c r="C1237" s="11" t="s">
        <v>6746</v>
      </c>
      <c r="D1237" s="11" t="s">
        <v>4835</v>
      </c>
      <c r="E1237" s="11" t="s">
        <v>4378</v>
      </c>
      <c r="F1237" s="11" t="s">
        <v>163</v>
      </c>
      <c r="G1237" s="11" t="s">
        <v>27</v>
      </c>
      <c r="H1237" s="11" t="s">
        <v>6606</v>
      </c>
      <c r="I1237" s="11" t="s">
        <v>97</v>
      </c>
      <c r="J1237" s="11" t="s">
        <v>3472</v>
      </c>
      <c r="K1237" s="11" t="s">
        <v>6494</v>
      </c>
      <c r="L1237" s="11" t="s">
        <v>182</v>
      </c>
      <c r="M1237" s="11" t="s">
        <v>120</v>
      </c>
      <c r="N1237" s="11" t="s">
        <v>7390</v>
      </c>
      <c r="O1237" s="11" t="s">
        <v>4185</v>
      </c>
      <c r="P1237" s="11" t="s">
        <v>4655</v>
      </c>
      <c r="Q1237" s="11" t="s">
        <v>5561</v>
      </c>
      <c r="R1237" s="11" t="s">
        <v>4656</v>
      </c>
      <c r="S1237" s="11" t="s">
        <v>4657</v>
      </c>
      <c r="T1237" s="11" t="s">
        <v>1892</v>
      </c>
      <c r="U1237" s="12">
        <v>43249</v>
      </c>
      <c r="W1237" s="11" t="s">
        <v>4658</v>
      </c>
      <c r="X1237" s="11" t="s">
        <v>29</v>
      </c>
      <c r="Y1237" s="11" t="s">
        <v>29</v>
      </c>
      <c r="Z1237">
        <v>42880</v>
      </c>
      <c r="AB1237" s="11" t="s">
        <v>4377</v>
      </c>
      <c r="AC1237" s="11" t="s">
        <v>6495</v>
      </c>
      <c r="AD1237" s="11" t="s">
        <v>29</v>
      </c>
      <c r="AE1237" s="11" t="s">
        <v>29</v>
      </c>
      <c r="AF1237" s="11" t="s">
        <v>7705</v>
      </c>
      <c r="AG1237" s="11" t="s">
        <v>6980</v>
      </c>
      <c r="AH1237" s="11" t="s">
        <v>6990</v>
      </c>
      <c r="AI1237" s="11" t="s">
        <v>7083</v>
      </c>
      <c r="AJ1237" s="11" t="s">
        <v>343</v>
      </c>
      <c r="AK1237" s="11" t="s">
        <v>7076</v>
      </c>
      <c r="AL1237" s="11" t="s">
        <v>7191</v>
      </c>
      <c r="AM1237" s="11" t="s">
        <v>29</v>
      </c>
      <c r="AN1237" s="11" t="s">
        <v>7656</v>
      </c>
      <c r="AO1237" s="11" t="s">
        <v>7308</v>
      </c>
      <c r="AP1237" s="11" t="s">
        <v>7318</v>
      </c>
      <c r="AQ1237" s="11" t="s">
        <v>7310</v>
      </c>
    </row>
    <row r="1238" spans="1:43" ht="30" x14ac:dyDescent="0.25">
      <c r="A1238" s="10">
        <v>387</v>
      </c>
      <c r="B1238" s="10">
        <v>1965</v>
      </c>
      <c r="C1238" s="11" t="s">
        <v>6746</v>
      </c>
      <c r="D1238" s="11" t="s">
        <v>1284</v>
      </c>
      <c r="E1238" s="11" t="s">
        <v>1998</v>
      </c>
      <c r="F1238" s="11" t="s">
        <v>163</v>
      </c>
      <c r="G1238" s="11" t="s">
        <v>27</v>
      </c>
      <c r="H1238" s="11" t="s">
        <v>6606</v>
      </c>
      <c r="I1238" s="11" t="s">
        <v>97</v>
      </c>
      <c r="J1238" s="11" t="s">
        <v>3472</v>
      </c>
      <c r="K1238" s="11" t="s">
        <v>6494</v>
      </c>
      <c r="L1238" s="11" t="s">
        <v>182</v>
      </c>
      <c r="M1238" s="11" t="s">
        <v>120</v>
      </c>
      <c r="N1238" s="11" t="s">
        <v>7390</v>
      </c>
      <c r="O1238" s="11" t="s">
        <v>4185</v>
      </c>
      <c r="P1238" s="11" t="s">
        <v>4655</v>
      </c>
      <c r="Q1238" s="11" t="s">
        <v>5561</v>
      </c>
      <c r="R1238" s="11" t="s">
        <v>4656</v>
      </c>
      <c r="S1238" s="11" t="s">
        <v>4657</v>
      </c>
      <c r="T1238" s="11" t="s">
        <v>1892</v>
      </c>
      <c r="U1238" s="12">
        <v>43249</v>
      </c>
      <c r="W1238" s="11" t="s">
        <v>4658</v>
      </c>
      <c r="X1238" s="11" t="s">
        <v>29</v>
      </c>
      <c r="Y1238" s="11" t="s">
        <v>29</v>
      </c>
      <c r="Z1238" s="13">
        <v>43636</v>
      </c>
      <c r="AB1238" s="11" t="s">
        <v>29</v>
      </c>
      <c r="AC1238" s="11" t="s">
        <v>6495</v>
      </c>
      <c r="AD1238" s="11" t="s">
        <v>29</v>
      </c>
      <c r="AE1238" s="11" t="s">
        <v>29</v>
      </c>
      <c r="AF1238" s="11" t="s">
        <v>7704</v>
      </c>
      <c r="AG1238" s="11" t="s">
        <v>6980</v>
      </c>
      <c r="AH1238" s="11" t="s">
        <v>6990</v>
      </c>
      <c r="AI1238" s="11" t="s">
        <v>7083</v>
      </c>
      <c r="AJ1238" s="11" t="s">
        <v>343</v>
      </c>
      <c r="AK1238" s="11" t="s">
        <v>7076</v>
      </c>
      <c r="AL1238" s="11" t="s">
        <v>29</v>
      </c>
      <c r="AM1238" s="11" t="s">
        <v>29</v>
      </c>
      <c r="AN1238" s="11" t="s">
        <v>7656</v>
      </c>
      <c r="AO1238" s="11" t="s">
        <v>7308</v>
      </c>
      <c r="AP1238" s="11" t="s">
        <v>7318</v>
      </c>
      <c r="AQ1238" s="11" t="s">
        <v>7310</v>
      </c>
    </row>
    <row r="1239" spans="1:43" ht="30" x14ac:dyDescent="0.25">
      <c r="A1239" s="10">
        <v>308</v>
      </c>
      <c r="B1239" s="10">
        <v>2002</v>
      </c>
      <c r="C1239" s="11" t="s">
        <v>6746</v>
      </c>
      <c r="D1239" s="11" t="s">
        <v>4835</v>
      </c>
      <c r="E1239" s="11" t="s">
        <v>4378</v>
      </c>
      <c r="F1239" s="11" t="s">
        <v>163</v>
      </c>
      <c r="G1239" s="11" t="s">
        <v>27</v>
      </c>
      <c r="H1239" s="11" t="s">
        <v>6606</v>
      </c>
      <c r="I1239" s="11" t="s">
        <v>97</v>
      </c>
      <c r="J1239" s="11" t="s">
        <v>3477</v>
      </c>
      <c r="K1239" s="11" t="s">
        <v>6494</v>
      </c>
      <c r="L1239" s="11" t="s">
        <v>182</v>
      </c>
      <c r="M1239" s="11" t="s">
        <v>120</v>
      </c>
      <c r="N1239" s="11" t="s">
        <v>7390</v>
      </c>
      <c r="O1239" s="11" t="s">
        <v>4185</v>
      </c>
      <c r="P1239" s="11" t="s">
        <v>4919</v>
      </c>
      <c r="Q1239" s="11" t="s">
        <v>5561</v>
      </c>
      <c r="R1239" s="11" t="s">
        <v>4920</v>
      </c>
      <c r="S1239" s="11" t="s">
        <v>4921</v>
      </c>
      <c r="T1239" s="11" t="s">
        <v>4922</v>
      </c>
      <c r="U1239" s="12">
        <v>43332</v>
      </c>
      <c r="W1239" s="11" t="s">
        <v>4923</v>
      </c>
      <c r="X1239" s="11" t="s">
        <v>29</v>
      </c>
      <c r="Y1239" s="11" t="s">
        <v>29</v>
      </c>
      <c r="Z1239" s="13">
        <v>42880</v>
      </c>
      <c r="AB1239" s="11" t="s">
        <v>4377</v>
      </c>
      <c r="AC1239" s="11" t="s">
        <v>6495</v>
      </c>
      <c r="AD1239" s="11" t="s">
        <v>29</v>
      </c>
      <c r="AE1239" s="11" t="s">
        <v>29</v>
      </c>
      <c r="AF1239" s="11" t="s">
        <v>7705</v>
      </c>
      <c r="AG1239" s="11" t="s">
        <v>6980</v>
      </c>
      <c r="AH1239" s="11" t="s">
        <v>6990</v>
      </c>
      <c r="AI1239" s="11" t="s">
        <v>7083</v>
      </c>
      <c r="AJ1239" s="11" t="s">
        <v>343</v>
      </c>
      <c r="AK1239" s="11" t="s">
        <v>7076</v>
      </c>
      <c r="AL1239" s="11" t="s">
        <v>7191</v>
      </c>
      <c r="AM1239" s="11" t="s">
        <v>29</v>
      </c>
      <c r="AN1239" s="11" t="s">
        <v>7656</v>
      </c>
      <c r="AO1239" s="11" t="s">
        <v>7308</v>
      </c>
      <c r="AP1239" s="11" t="s">
        <v>7318</v>
      </c>
      <c r="AQ1239" s="11" t="s">
        <v>7310</v>
      </c>
    </row>
    <row r="1240" spans="1:43" ht="30" x14ac:dyDescent="0.25">
      <c r="A1240" s="10">
        <v>308</v>
      </c>
      <c r="B1240" s="10">
        <v>1770</v>
      </c>
      <c r="C1240" s="11" t="s">
        <v>6746</v>
      </c>
      <c r="D1240" s="11" t="s">
        <v>4835</v>
      </c>
      <c r="E1240" s="11" t="s">
        <v>4378</v>
      </c>
      <c r="F1240" s="11" t="s">
        <v>163</v>
      </c>
      <c r="G1240" s="11" t="s">
        <v>27</v>
      </c>
      <c r="H1240" s="11" t="s">
        <v>6606</v>
      </c>
      <c r="I1240" s="11" t="s">
        <v>97</v>
      </c>
      <c r="J1240" s="11" t="s">
        <v>3477</v>
      </c>
      <c r="K1240" s="11" t="s">
        <v>6494</v>
      </c>
      <c r="L1240" s="11" t="s">
        <v>182</v>
      </c>
      <c r="M1240" s="11" t="s">
        <v>120</v>
      </c>
      <c r="N1240" s="11" t="s">
        <v>7390</v>
      </c>
      <c r="O1240" s="11" t="s">
        <v>4185</v>
      </c>
      <c r="P1240" s="11" t="s">
        <v>3798</v>
      </c>
      <c r="Q1240" s="11" t="s">
        <v>34</v>
      </c>
      <c r="R1240" s="11" t="s">
        <v>3799</v>
      </c>
      <c r="S1240" s="11" t="s">
        <v>3800</v>
      </c>
      <c r="T1240" s="11" t="s">
        <v>29</v>
      </c>
      <c r="U1240" s="12">
        <v>42800</v>
      </c>
      <c r="W1240" s="11" t="s">
        <v>3801</v>
      </c>
      <c r="X1240" s="11" t="s">
        <v>29</v>
      </c>
      <c r="Y1240" s="11" t="s">
        <v>29</v>
      </c>
      <c r="Z1240">
        <v>42880</v>
      </c>
      <c r="AB1240" s="11" t="s">
        <v>4377</v>
      </c>
      <c r="AC1240" s="11" t="s">
        <v>6495</v>
      </c>
      <c r="AD1240" s="11" t="s">
        <v>29</v>
      </c>
      <c r="AE1240" s="11" t="s">
        <v>29</v>
      </c>
      <c r="AF1240" s="11" t="s">
        <v>7705</v>
      </c>
      <c r="AG1240" s="11" t="s">
        <v>6980</v>
      </c>
      <c r="AH1240" s="11" t="s">
        <v>6990</v>
      </c>
      <c r="AI1240" s="11" t="s">
        <v>7083</v>
      </c>
      <c r="AJ1240" s="11" t="s">
        <v>343</v>
      </c>
      <c r="AK1240" s="11" t="s">
        <v>7076</v>
      </c>
      <c r="AL1240" s="11" t="s">
        <v>7191</v>
      </c>
      <c r="AM1240" s="11" t="s">
        <v>29</v>
      </c>
      <c r="AN1240" s="11" t="s">
        <v>7656</v>
      </c>
      <c r="AO1240" s="11" t="s">
        <v>7308</v>
      </c>
      <c r="AP1240" s="11" t="s">
        <v>7318</v>
      </c>
      <c r="AQ1240" s="11" t="s">
        <v>7310</v>
      </c>
    </row>
    <row r="1241" spans="1:43" ht="30" x14ac:dyDescent="0.25">
      <c r="A1241" s="10">
        <v>149</v>
      </c>
      <c r="B1241" s="10">
        <v>1940</v>
      </c>
      <c r="C1241" s="11" t="s">
        <v>6717</v>
      </c>
      <c r="D1241" s="11" t="s">
        <v>7000</v>
      </c>
      <c r="E1241" s="11" t="s">
        <v>7005</v>
      </c>
      <c r="F1241" s="11" t="s">
        <v>146</v>
      </c>
      <c r="G1241" s="11" t="s">
        <v>27</v>
      </c>
      <c r="H1241" s="11" t="s">
        <v>6615</v>
      </c>
      <c r="I1241" s="11" t="s">
        <v>97</v>
      </c>
      <c r="J1241" s="11" t="s">
        <v>3477</v>
      </c>
      <c r="K1241" s="11" t="s">
        <v>4634</v>
      </c>
      <c r="L1241" s="11" t="s">
        <v>182</v>
      </c>
      <c r="M1241" s="11" t="s">
        <v>120</v>
      </c>
      <c r="N1241" s="11" t="s">
        <v>7390</v>
      </c>
      <c r="O1241" s="11" t="s">
        <v>4185</v>
      </c>
      <c r="P1241" s="11" t="s">
        <v>4497</v>
      </c>
      <c r="Q1241" s="11" t="s">
        <v>34</v>
      </c>
      <c r="R1241" s="11" t="s">
        <v>4498</v>
      </c>
      <c r="S1241" s="11" t="s">
        <v>1983</v>
      </c>
      <c r="T1241" s="11" t="s">
        <v>199</v>
      </c>
      <c r="U1241" s="12">
        <v>43150</v>
      </c>
      <c r="W1241" s="11" t="s">
        <v>4499</v>
      </c>
      <c r="X1241" s="11" t="s">
        <v>29</v>
      </c>
      <c r="Y1241" s="11" t="s">
        <v>29</v>
      </c>
      <c r="AB1241" s="11" t="s">
        <v>4633</v>
      </c>
      <c r="AC1241" s="11" t="s">
        <v>4635</v>
      </c>
      <c r="AD1241" s="11" t="s">
        <v>29</v>
      </c>
      <c r="AE1241" s="11" t="s">
        <v>29</v>
      </c>
      <c r="AF1241" s="11" t="s">
        <v>7072</v>
      </c>
      <c r="AG1241" s="11" t="s">
        <v>6984</v>
      </c>
      <c r="AH1241" s="11" t="s">
        <v>6990</v>
      </c>
      <c r="AI1241" s="11" t="s">
        <v>7083</v>
      </c>
      <c r="AJ1241" s="11" t="s">
        <v>343</v>
      </c>
      <c r="AK1241" s="11" t="s">
        <v>7076</v>
      </c>
      <c r="AL1241" s="11" t="s">
        <v>7165</v>
      </c>
      <c r="AM1241" s="11" t="s">
        <v>29</v>
      </c>
      <c r="AN1241" s="11" t="s">
        <v>7656</v>
      </c>
      <c r="AO1241" s="11" t="s">
        <v>7308</v>
      </c>
      <c r="AP1241" s="11" t="s">
        <v>7318</v>
      </c>
      <c r="AQ1241" s="11" t="s">
        <v>7310</v>
      </c>
    </row>
    <row r="1242" spans="1:43" ht="30" x14ac:dyDescent="0.25">
      <c r="A1242" s="10">
        <v>149</v>
      </c>
      <c r="B1242" s="10">
        <v>1043</v>
      </c>
      <c r="C1242" s="11" t="s">
        <v>6717</v>
      </c>
      <c r="D1242" s="11" t="s">
        <v>7000</v>
      </c>
      <c r="E1242" s="11" t="s">
        <v>7005</v>
      </c>
      <c r="F1242" s="11" t="s">
        <v>146</v>
      </c>
      <c r="G1242" s="11" t="s">
        <v>27</v>
      </c>
      <c r="H1242" s="11" t="s">
        <v>6615</v>
      </c>
      <c r="I1242" s="11" t="s">
        <v>97</v>
      </c>
      <c r="J1242" s="11" t="s">
        <v>3477</v>
      </c>
      <c r="K1242" s="11" t="s">
        <v>4634</v>
      </c>
      <c r="L1242" s="11" t="s">
        <v>182</v>
      </c>
      <c r="M1242" s="11" t="s">
        <v>120</v>
      </c>
      <c r="N1242" s="11" t="s">
        <v>7390</v>
      </c>
      <c r="O1242" s="11" t="s">
        <v>4185</v>
      </c>
      <c r="P1242" s="11" t="s">
        <v>794</v>
      </c>
      <c r="Q1242" s="11" t="s">
        <v>5561</v>
      </c>
      <c r="R1242" s="11" t="s">
        <v>795</v>
      </c>
      <c r="S1242" s="11" t="s">
        <v>796</v>
      </c>
      <c r="T1242" s="11" t="s">
        <v>173</v>
      </c>
      <c r="U1242" s="12">
        <v>42491</v>
      </c>
      <c r="W1242" s="11" t="s">
        <v>797</v>
      </c>
      <c r="X1242" s="11" t="s">
        <v>29</v>
      </c>
      <c r="Y1242" s="11" t="s">
        <v>29</v>
      </c>
      <c r="AB1242" s="11" t="s">
        <v>4633</v>
      </c>
      <c r="AC1242" s="11" t="s">
        <v>4635</v>
      </c>
      <c r="AD1242" s="11" t="s">
        <v>29</v>
      </c>
      <c r="AE1242" s="11" t="s">
        <v>29</v>
      </c>
      <c r="AF1242" s="11" t="s">
        <v>7072</v>
      </c>
      <c r="AG1242" s="11" t="s">
        <v>6984</v>
      </c>
      <c r="AH1242" s="11" t="s">
        <v>6990</v>
      </c>
      <c r="AI1242" s="11" t="s">
        <v>7083</v>
      </c>
      <c r="AJ1242" s="11" t="s">
        <v>343</v>
      </c>
      <c r="AK1242" s="11" t="s">
        <v>7076</v>
      </c>
      <c r="AL1242" s="11" t="s">
        <v>7165</v>
      </c>
      <c r="AM1242" s="11" t="s">
        <v>29</v>
      </c>
      <c r="AN1242" s="11" t="s">
        <v>7656</v>
      </c>
      <c r="AO1242" s="11" t="s">
        <v>7308</v>
      </c>
      <c r="AP1242" s="11" t="s">
        <v>7318</v>
      </c>
      <c r="AQ1242" s="11" t="s">
        <v>7310</v>
      </c>
    </row>
    <row r="1243" spans="1:43" ht="30" x14ac:dyDescent="0.25">
      <c r="A1243" s="10">
        <v>149</v>
      </c>
      <c r="B1243" s="10">
        <v>1044</v>
      </c>
      <c r="C1243" s="11" t="s">
        <v>6717</v>
      </c>
      <c r="D1243" s="11" t="s">
        <v>7000</v>
      </c>
      <c r="E1243" s="11" t="s">
        <v>7005</v>
      </c>
      <c r="F1243" s="11" t="s">
        <v>146</v>
      </c>
      <c r="G1243" s="11" t="s">
        <v>27</v>
      </c>
      <c r="H1243" s="11" t="s">
        <v>6615</v>
      </c>
      <c r="I1243" s="11" t="s">
        <v>97</v>
      </c>
      <c r="J1243" s="11" t="s">
        <v>3477</v>
      </c>
      <c r="K1243" s="11" t="s">
        <v>4634</v>
      </c>
      <c r="L1243" s="11" t="s">
        <v>182</v>
      </c>
      <c r="M1243" s="11" t="s">
        <v>120</v>
      </c>
      <c r="N1243" s="11" t="s">
        <v>7390</v>
      </c>
      <c r="O1243" s="11" t="s">
        <v>4185</v>
      </c>
      <c r="P1243" s="11" t="s">
        <v>798</v>
      </c>
      <c r="Q1243" s="11" t="s">
        <v>122</v>
      </c>
      <c r="R1243" s="11" t="s">
        <v>799</v>
      </c>
      <c r="S1243" s="11" t="s">
        <v>800</v>
      </c>
      <c r="T1243" s="11" t="s">
        <v>155</v>
      </c>
      <c r="U1243" s="12">
        <v>40385</v>
      </c>
      <c r="W1243" s="11" t="s">
        <v>801</v>
      </c>
      <c r="X1243" s="11" t="s">
        <v>29</v>
      </c>
      <c r="Y1243" s="11" t="s">
        <v>29</v>
      </c>
      <c r="AB1243" s="11" t="s">
        <v>4633</v>
      </c>
      <c r="AC1243" s="11" t="s">
        <v>4635</v>
      </c>
      <c r="AD1243" s="11" t="s">
        <v>29</v>
      </c>
      <c r="AE1243" s="11" t="s">
        <v>29</v>
      </c>
      <c r="AF1243" s="11" t="s">
        <v>7072</v>
      </c>
      <c r="AG1243" s="11" t="s">
        <v>6984</v>
      </c>
      <c r="AH1243" s="11" t="s">
        <v>6990</v>
      </c>
      <c r="AI1243" s="11" t="s">
        <v>7083</v>
      </c>
      <c r="AJ1243" s="11" t="s">
        <v>343</v>
      </c>
      <c r="AK1243" s="11" t="s">
        <v>7076</v>
      </c>
      <c r="AL1243" s="11" t="s">
        <v>7165</v>
      </c>
      <c r="AM1243" s="11" t="s">
        <v>29</v>
      </c>
      <c r="AN1243" s="11" t="s">
        <v>7656</v>
      </c>
      <c r="AO1243" s="11" t="s">
        <v>7308</v>
      </c>
      <c r="AP1243" s="11" t="s">
        <v>7318</v>
      </c>
      <c r="AQ1243" s="11" t="s">
        <v>7310</v>
      </c>
    </row>
    <row r="1244" spans="1:43" ht="30" x14ac:dyDescent="0.25">
      <c r="A1244" s="10">
        <v>332</v>
      </c>
      <c r="B1244" s="10">
        <v>1940</v>
      </c>
      <c r="C1244" s="11" t="s">
        <v>6717</v>
      </c>
      <c r="D1244" s="11" t="s">
        <v>6718</v>
      </c>
      <c r="E1244" s="11" t="s">
        <v>339</v>
      </c>
      <c r="F1244" s="11" t="s">
        <v>96</v>
      </c>
      <c r="G1244" s="11" t="s">
        <v>27</v>
      </c>
      <c r="H1244" s="11" t="s">
        <v>6613</v>
      </c>
      <c r="I1244" s="11" t="s">
        <v>97</v>
      </c>
      <c r="J1244" s="11" t="s">
        <v>3477</v>
      </c>
      <c r="K1244" s="11" t="s">
        <v>4634</v>
      </c>
      <c r="L1244" s="11" t="s">
        <v>182</v>
      </c>
      <c r="M1244" s="11" t="s">
        <v>120</v>
      </c>
      <c r="N1244" s="11" t="s">
        <v>7390</v>
      </c>
      <c r="O1244" s="11" t="s">
        <v>6488</v>
      </c>
      <c r="P1244" s="11" t="s">
        <v>4497</v>
      </c>
      <c r="Q1244" s="11" t="s">
        <v>34</v>
      </c>
      <c r="R1244" s="11" t="s">
        <v>4498</v>
      </c>
      <c r="S1244" s="11" t="s">
        <v>1983</v>
      </c>
      <c r="T1244" s="11" t="s">
        <v>199</v>
      </c>
      <c r="U1244" s="12">
        <v>43150</v>
      </c>
      <c r="W1244" s="11" t="s">
        <v>4499</v>
      </c>
      <c r="X1244" s="11" t="s">
        <v>29</v>
      </c>
      <c r="Y1244" s="11" t="s">
        <v>29</v>
      </c>
      <c r="Z1244">
        <v>43194</v>
      </c>
      <c r="AB1244" s="11" t="s">
        <v>4638</v>
      </c>
      <c r="AC1244" s="11" t="s">
        <v>4678</v>
      </c>
      <c r="AD1244" s="11" t="s">
        <v>29</v>
      </c>
      <c r="AE1244" s="11" t="s">
        <v>29</v>
      </c>
      <c r="AF1244" s="11" t="s">
        <v>6084</v>
      </c>
      <c r="AG1244" s="11" t="s">
        <v>6986</v>
      </c>
      <c r="AH1244" s="11" t="s">
        <v>6990</v>
      </c>
      <c r="AI1244" s="11" t="s">
        <v>7083</v>
      </c>
      <c r="AJ1244" s="11" t="s">
        <v>343</v>
      </c>
      <c r="AK1244" s="11" t="s">
        <v>7076</v>
      </c>
      <c r="AL1244" s="11" t="s">
        <v>7166</v>
      </c>
      <c r="AM1244" s="11" t="s">
        <v>29</v>
      </c>
      <c r="AN1244" s="11" t="s">
        <v>7656</v>
      </c>
      <c r="AO1244" s="11" t="s">
        <v>7308</v>
      </c>
      <c r="AP1244" s="11" t="s">
        <v>7318</v>
      </c>
      <c r="AQ1244" s="11" t="s">
        <v>7310</v>
      </c>
    </row>
    <row r="1245" spans="1:43" ht="30" x14ac:dyDescent="0.25">
      <c r="A1245" s="10">
        <v>332</v>
      </c>
      <c r="B1245" s="10">
        <v>1958</v>
      </c>
      <c r="C1245" s="11" t="s">
        <v>6717</v>
      </c>
      <c r="D1245" s="11" t="s">
        <v>6718</v>
      </c>
      <c r="E1245" s="11" t="s">
        <v>339</v>
      </c>
      <c r="F1245" s="11" t="s">
        <v>96</v>
      </c>
      <c r="G1245" s="11" t="s">
        <v>27</v>
      </c>
      <c r="H1245" s="11" t="s">
        <v>6613</v>
      </c>
      <c r="I1245" s="11" t="s">
        <v>97</v>
      </c>
      <c r="J1245" s="11" t="s">
        <v>3477</v>
      </c>
      <c r="K1245" s="11" t="s">
        <v>4634</v>
      </c>
      <c r="L1245" s="11" t="s">
        <v>182</v>
      </c>
      <c r="M1245" s="11" t="s">
        <v>120</v>
      </c>
      <c r="N1245" s="11" t="s">
        <v>7390</v>
      </c>
      <c r="O1245" s="11" t="s">
        <v>6488</v>
      </c>
      <c r="P1245" s="11" t="s">
        <v>4603</v>
      </c>
      <c r="Q1245" s="11" t="s">
        <v>34</v>
      </c>
      <c r="R1245" s="11" t="s">
        <v>263</v>
      </c>
      <c r="S1245" s="11" t="s">
        <v>4604</v>
      </c>
      <c r="T1245" s="11" t="s">
        <v>29</v>
      </c>
      <c r="U1245" s="12">
        <v>43191</v>
      </c>
      <c r="W1245" s="11" t="s">
        <v>4605</v>
      </c>
      <c r="X1245" s="11" t="s">
        <v>29</v>
      </c>
      <c r="Y1245" s="11" t="s">
        <v>29</v>
      </c>
      <c r="Z1245">
        <v>43194</v>
      </c>
      <c r="AB1245" s="11" t="s">
        <v>4638</v>
      </c>
      <c r="AC1245" s="11" t="s">
        <v>4678</v>
      </c>
      <c r="AD1245" s="11" t="s">
        <v>29</v>
      </c>
      <c r="AE1245" s="11" t="s">
        <v>29</v>
      </c>
      <c r="AF1245" s="11" t="s">
        <v>6084</v>
      </c>
      <c r="AG1245" s="11" t="s">
        <v>6986</v>
      </c>
      <c r="AH1245" s="11" t="s">
        <v>6990</v>
      </c>
      <c r="AI1245" s="11" t="s">
        <v>7083</v>
      </c>
      <c r="AJ1245" s="11" t="s">
        <v>343</v>
      </c>
      <c r="AK1245" s="11" t="s">
        <v>7076</v>
      </c>
      <c r="AL1245" s="11" t="s">
        <v>7166</v>
      </c>
      <c r="AM1245" s="11" t="s">
        <v>29</v>
      </c>
      <c r="AN1245" s="11" t="s">
        <v>7656</v>
      </c>
      <c r="AO1245" s="11" t="s">
        <v>7308</v>
      </c>
      <c r="AP1245" s="11" t="s">
        <v>7318</v>
      </c>
      <c r="AQ1245" s="11" t="s">
        <v>7310</v>
      </c>
    </row>
    <row r="1246" spans="1:43" ht="30" x14ac:dyDescent="0.25">
      <c r="A1246" s="10">
        <v>149</v>
      </c>
      <c r="B1246" s="10">
        <v>1958</v>
      </c>
      <c r="C1246" s="11" t="s">
        <v>6717</v>
      </c>
      <c r="D1246" s="11" t="s">
        <v>7000</v>
      </c>
      <c r="E1246" s="11" t="s">
        <v>7005</v>
      </c>
      <c r="F1246" s="11" t="s">
        <v>146</v>
      </c>
      <c r="G1246" s="11" t="s">
        <v>27</v>
      </c>
      <c r="H1246" s="11" t="s">
        <v>6615</v>
      </c>
      <c r="I1246" s="11" t="s">
        <v>97</v>
      </c>
      <c r="J1246" s="11" t="s">
        <v>3477</v>
      </c>
      <c r="K1246" s="11" t="s">
        <v>4634</v>
      </c>
      <c r="L1246" s="11" t="s">
        <v>182</v>
      </c>
      <c r="M1246" s="11" t="s">
        <v>120</v>
      </c>
      <c r="N1246" s="11" t="s">
        <v>7390</v>
      </c>
      <c r="O1246" s="11" t="s">
        <v>4185</v>
      </c>
      <c r="P1246" s="11" t="s">
        <v>4603</v>
      </c>
      <c r="Q1246" s="11" t="s">
        <v>34</v>
      </c>
      <c r="R1246" s="11" t="s">
        <v>263</v>
      </c>
      <c r="S1246" s="11" t="s">
        <v>4604</v>
      </c>
      <c r="T1246" s="11" t="s">
        <v>29</v>
      </c>
      <c r="U1246" s="12">
        <v>43191</v>
      </c>
      <c r="W1246" s="11" t="s">
        <v>4605</v>
      </c>
      <c r="X1246" s="11" t="s">
        <v>29</v>
      </c>
      <c r="Y1246" s="11" t="s">
        <v>29</v>
      </c>
      <c r="AB1246" s="11" t="s">
        <v>4633</v>
      </c>
      <c r="AC1246" s="11" t="s">
        <v>4635</v>
      </c>
      <c r="AD1246" s="11" t="s">
        <v>29</v>
      </c>
      <c r="AE1246" s="11" t="s">
        <v>29</v>
      </c>
      <c r="AF1246" s="11" t="s">
        <v>7072</v>
      </c>
      <c r="AG1246" s="11" t="s">
        <v>6984</v>
      </c>
      <c r="AH1246" s="11" t="s">
        <v>6990</v>
      </c>
      <c r="AI1246" s="11" t="s">
        <v>7083</v>
      </c>
      <c r="AJ1246" s="11" t="s">
        <v>343</v>
      </c>
      <c r="AK1246" s="11" t="s">
        <v>7076</v>
      </c>
      <c r="AL1246" s="11" t="s">
        <v>7165</v>
      </c>
      <c r="AM1246" s="11" t="s">
        <v>29</v>
      </c>
      <c r="AN1246" s="11" t="s">
        <v>7656</v>
      </c>
      <c r="AO1246" s="11" t="s">
        <v>7308</v>
      </c>
      <c r="AP1246" s="11" t="s">
        <v>7318</v>
      </c>
      <c r="AQ1246" s="11" t="s">
        <v>7310</v>
      </c>
    </row>
    <row r="1247" spans="1:43" ht="30" x14ac:dyDescent="0.25">
      <c r="A1247" s="10">
        <v>326</v>
      </c>
      <c r="B1247" s="10">
        <v>1318</v>
      </c>
      <c r="C1247" s="11" t="s">
        <v>6751</v>
      </c>
      <c r="D1247" s="11" t="s">
        <v>4835</v>
      </c>
      <c r="E1247" s="11" t="s">
        <v>5040</v>
      </c>
      <c r="F1247" s="11" t="s">
        <v>163</v>
      </c>
      <c r="G1247" s="11" t="s">
        <v>27</v>
      </c>
      <c r="H1247" s="11" t="s">
        <v>6606</v>
      </c>
      <c r="I1247" s="11" t="s">
        <v>97</v>
      </c>
      <c r="J1247" s="11" t="s">
        <v>3781</v>
      </c>
      <c r="K1247" s="11" t="s">
        <v>5532</v>
      </c>
      <c r="L1247" s="11" t="s">
        <v>4507</v>
      </c>
      <c r="M1247" s="11" t="s">
        <v>7382</v>
      </c>
      <c r="N1247" s="11" t="s">
        <v>6194</v>
      </c>
      <c r="O1247" s="11" t="s">
        <v>5534</v>
      </c>
      <c r="P1247" s="11" t="s">
        <v>988</v>
      </c>
      <c r="Q1247" s="11" t="s">
        <v>34</v>
      </c>
      <c r="R1247" s="11" t="s">
        <v>989</v>
      </c>
      <c r="S1247" s="11" t="s">
        <v>990</v>
      </c>
      <c r="T1247" s="11" t="s">
        <v>29</v>
      </c>
      <c r="U1247" s="12">
        <v>42590</v>
      </c>
      <c r="W1247" s="11" t="s">
        <v>4704</v>
      </c>
      <c r="X1247" s="11" t="s">
        <v>29</v>
      </c>
      <c r="Y1247" s="11" t="s">
        <v>29</v>
      </c>
      <c r="Z1247">
        <v>43158</v>
      </c>
      <c r="AB1247" s="11" t="s">
        <v>4511</v>
      </c>
      <c r="AC1247" s="11" t="s">
        <v>5533</v>
      </c>
      <c r="AD1247" s="11" t="s">
        <v>29</v>
      </c>
      <c r="AE1247" s="11" t="s">
        <v>29</v>
      </c>
      <c r="AF1247" s="11" t="s">
        <v>5806</v>
      </c>
      <c r="AG1247" s="11" t="s">
        <v>6980</v>
      </c>
      <c r="AH1247" s="11" t="s">
        <v>6985</v>
      </c>
      <c r="AI1247" s="11" t="s">
        <v>6983</v>
      </c>
      <c r="AJ1247" s="11" t="s">
        <v>7108</v>
      </c>
      <c r="AK1247" s="11" t="s">
        <v>7076</v>
      </c>
      <c r="AL1247" s="11" t="s">
        <v>7195</v>
      </c>
      <c r="AM1247" s="11" t="s">
        <v>29</v>
      </c>
      <c r="AN1247" s="11" t="s">
        <v>6977</v>
      </c>
      <c r="AO1247" s="11" t="s">
        <v>7313</v>
      </c>
      <c r="AP1247" s="11" t="s">
        <v>7331</v>
      </c>
      <c r="AQ1247" s="11" t="s">
        <v>7334</v>
      </c>
    </row>
    <row r="1248" spans="1:43" ht="30" x14ac:dyDescent="0.25">
      <c r="A1248" s="10">
        <v>326</v>
      </c>
      <c r="B1248" s="10">
        <v>1305</v>
      </c>
      <c r="C1248" s="11" t="s">
        <v>6751</v>
      </c>
      <c r="D1248" s="11" t="s">
        <v>4835</v>
      </c>
      <c r="E1248" s="11" t="s">
        <v>5040</v>
      </c>
      <c r="F1248" s="11" t="s">
        <v>163</v>
      </c>
      <c r="G1248" s="11" t="s">
        <v>27</v>
      </c>
      <c r="H1248" s="11" t="s">
        <v>6606</v>
      </c>
      <c r="I1248" s="11" t="s">
        <v>97</v>
      </c>
      <c r="J1248" s="11" t="s">
        <v>3781</v>
      </c>
      <c r="K1248" s="11" t="s">
        <v>5532</v>
      </c>
      <c r="L1248" s="11" t="s">
        <v>4507</v>
      </c>
      <c r="M1248" s="11" t="s">
        <v>7382</v>
      </c>
      <c r="N1248" s="11" t="s">
        <v>6194</v>
      </c>
      <c r="O1248" s="11" t="s">
        <v>5534</v>
      </c>
      <c r="P1248" s="11" t="s">
        <v>940</v>
      </c>
      <c r="Q1248" s="11" t="s">
        <v>34</v>
      </c>
      <c r="R1248" s="11" t="s">
        <v>358</v>
      </c>
      <c r="S1248" s="11" t="s">
        <v>941</v>
      </c>
      <c r="T1248" s="11" t="s">
        <v>173</v>
      </c>
      <c r="U1248" s="12">
        <v>42115</v>
      </c>
      <c r="W1248" s="11" t="s">
        <v>942</v>
      </c>
      <c r="X1248" s="11" t="s">
        <v>29</v>
      </c>
      <c r="Y1248" s="11" t="s">
        <v>29</v>
      </c>
      <c r="Z1248">
        <v>43158</v>
      </c>
      <c r="AB1248" s="11" t="s">
        <v>4511</v>
      </c>
      <c r="AC1248" s="11" t="s">
        <v>5533</v>
      </c>
      <c r="AD1248" s="11" t="s">
        <v>29</v>
      </c>
      <c r="AE1248" s="11" t="s">
        <v>29</v>
      </c>
      <c r="AF1248" s="11" t="s">
        <v>5806</v>
      </c>
      <c r="AG1248" s="11" t="s">
        <v>6980</v>
      </c>
      <c r="AH1248" s="11" t="s">
        <v>6985</v>
      </c>
      <c r="AI1248" s="11" t="s">
        <v>6983</v>
      </c>
      <c r="AJ1248" s="11" t="s">
        <v>7108</v>
      </c>
      <c r="AK1248" s="11" t="s">
        <v>7076</v>
      </c>
      <c r="AL1248" s="11" t="s">
        <v>7195</v>
      </c>
      <c r="AM1248" s="11" t="s">
        <v>29</v>
      </c>
      <c r="AN1248" s="11" t="s">
        <v>6977</v>
      </c>
      <c r="AO1248" s="11" t="s">
        <v>7313</v>
      </c>
      <c r="AP1248" s="11" t="s">
        <v>7331</v>
      </c>
      <c r="AQ1248" s="11" t="s">
        <v>7334</v>
      </c>
    </row>
    <row r="1249" spans="1:43" ht="30" x14ac:dyDescent="0.25">
      <c r="A1249" s="10">
        <v>133</v>
      </c>
      <c r="B1249" s="10">
        <v>1199</v>
      </c>
      <c r="C1249" s="11" t="s">
        <v>6712</v>
      </c>
      <c r="D1249" s="11" t="s">
        <v>497</v>
      </c>
      <c r="E1249" s="11" t="s">
        <v>354</v>
      </c>
      <c r="F1249" s="11" t="s">
        <v>456</v>
      </c>
      <c r="G1249" s="11" t="s">
        <v>27</v>
      </c>
      <c r="H1249" s="11" t="s">
        <v>6713</v>
      </c>
      <c r="I1249" s="11" t="s">
        <v>28</v>
      </c>
      <c r="J1249" s="11" t="s">
        <v>3472</v>
      </c>
      <c r="K1249" s="11" t="s">
        <v>498</v>
      </c>
      <c r="L1249" s="11" t="s">
        <v>182</v>
      </c>
      <c r="M1249" s="11" t="s">
        <v>120</v>
      </c>
      <c r="N1249" s="11" t="s">
        <v>7390</v>
      </c>
      <c r="O1249" s="11" t="s">
        <v>6487</v>
      </c>
      <c r="P1249" s="11" t="s">
        <v>511</v>
      </c>
      <c r="Q1249" s="11" t="s">
        <v>5561</v>
      </c>
      <c r="R1249" s="11" t="s">
        <v>512</v>
      </c>
      <c r="S1249" s="11" t="s">
        <v>513</v>
      </c>
      <c r="T1249" s="11" t="s">
        <v>29</v>
      </c>
      <c r="U1249" s="12">
        <v>42716</v>
      </c>
      <c r="W1249" s="11" t="s">
        <v>514</v>
      </c>
      <c r="X1249" s="11" t="s">
        <v>29</v>
      </c>
      <c r="Y1249" s="11" t="s">
        <v>29</v>
      </c>
      <c r="AB1249" s="11" t="s">
        <v>4597</v>
      </c>
      <c r="AC1249" s="11" t="s">
        <v>499</v>
      </c>
      <c r="AD1249" s="11" t="s">
        <v>500</v>
      </c>
      <c r="AE1249" s="11" t="s">
        <v>29</v>
      </c>
      <c r="AF1249" s="11" t="s">
        <v>5775</v>
      </c>
      <c r="AG1249" s="11" t="s">
        <v>6989</v>
      </c>
      <c r="AH1249" s="11" t="s">
        <v>6990</v>
      </c>
      <c r="AI1249" s="11" t="s">
        <v>7083</v>
      </c>
      <c r="AJ1249" s="11" t="s">
        <v>343</v>
      </c>
      <c r="AK1249" s="11" t="s">
        <v>7076</v>
      </c>
      <c r="AL1249" s="11" t="s">
        <v>7162</v>
      </c>
      <c r="AM1249" s="11" t="s">
        <v>29</v>
      </c>
      <c r="AN1249" s="11" t="s">
        <v>7656</v>
      </c>
      <c r="AO1249" s="11" t="s">
        <v>7308</v>
      </c>
      <c r="AP1249" s="11" t="s">
        <v>7318</v>
      </c>
      <c r="AQ1249" s="11" t="s">
        <v>7310</v>
      </c>
    </row>
    <row r="1250" spans="1:43" ht="30" x14ac:dyDescent="0.25">
      <c r="A1250" s="10">
        <v>377</v>
      </c>
      <c r="B1250" s="10">
        <v>1013</v>
      </c>
      <c r="C1250" s="11" t="s">
        <v>6712</v>
      </c>
      <c r="D1250" s="11" t="s">
        <v>1662</v>
      </c>
      <c r="E1250" s="11" t="s">
        <v>463</v>
      </c>
      <c r="F1250" s="11" t="s">
        <v>96</v>
      </c>
      <c r="G1250" s="11" t="s">
        <v>27</v>
      </c>
      <c r="H1250" s="11" t="s">
        <v>6650</v>
      </c>
      <c r="I1250" s="11" t="s">
        <v>97</v>
      </c>
      <c r="J1250" s="11" t="s">
        <v>3477</v>
      </c>
      <c r="K1250" s="11" t="s">
        <v>498</v>
      </c>
      <c r="L1250" s="11" t="s">
        <v>182</v>
      </c>
      <c r="M1250" s="11" t="s">
        <v>120</v>
      </c>
      <c r="N1250" s="11" t="s">
        <v>7390</v>
      </c>
      <c r="O1250" s="11" t="s">
        <v>6487</v>
      </c>
      <c r="P1250" s="11" t="s">
        <v>807</v>
      </c>
      <c r="Q1250" s="11" t="s">
        <v>34</v>
      </c>
      <c r="R1250" s="11" t="s">
        <v>808</v>
      </c>
      <c r="S1250" s="11" t="s">
        <v>809</v>
      </c>
      <c r="T1250" s="11" t="s">
        <v>29</v>
      </c>
      <c r="U1250" s="12">
        <v>41456</v>
      </c>
      <c r="W1250" s="11" t="s">
        <v>810</v>
      </c>
      <c r="X1250" s="11" t="s">
        <v>29</v>
      </c>
      <c r="Y1250" s="11" t="s">
        <v>29</v>
      </c>
      <c r="Z1250">
        <v>43469</v>
      </c>
      <c r="AB1250" s="11" t="s">
        <v>29</v>
      </c>
      <c r="AC1250" s="11" t="s">
        <v>6099</v>
      </c>
      <c r="AD1250" s="11" t="s">
        <v>29</v>
      </c>
      <c r="AE1250" s="11" t="s">
        <v>29</v>
      </c>
      <c r="AF1250" s="11" t="s">
        <v>7706</v>
      </c>
      <c r="AG1250" s="11" t="s">
        <v>6986</v>
      </c>
      <c r="AH1250" s="11" t="s">
        <v>6987</v>
      </c>
      <c r="AI1250" s="11" t="s">
        <v>7083</v>
      </c>
      <c r="AJ1250" s="11" t="s">
        <v>343</v>
      </c>
      <c r="AK1250" s="11" t="s">
        <v>7076</v>
      </c>
      <c r="AL1250" s="11" t="s">
        <v>7256</v>
      </c>
      <c r="AM1250" s="11" t="s">
        <v>29</v>
      </c>
      <c r="AN1250" s="11" t="s">
        <v>7656</v>
      </c>
      <c r="AO1250" s="11" t="s">
        <v>7308</v>
      </c>
      <c r="AP1250" s="11" t="s">
        <v>7318</v>
      </c>
      <c r="AQ1250" s="11" t="s">
        <v>7310</v>
      </c>
    </row>
    <row r="1251" spans="1:43" ht="30" x14ac:dyDescent="0.25">
      <c r="A1251" s="10">
        <v>133</v>
      </c>
      <c r="B1251" s="10">
        <v>1013</v>
      </c>
      <c r="C1251" s="11" t="s">
        <v>6712</v>
      </c>
      <c r="D1251" s="11" t="s">
        <v>497</v>
      </c>
      <c r="E1251" s="11" t="s">
        <v>354</v>
      </c>
      <c r="F1251" s="11" t="s">
        <v>456</v>
      </c>
      <c r="G1251" s="11" t="s">
        <v>27</v>
      </c>
      <c r="H1251" s="11" t="s">
        <v>6713</v>
      </c>
      <c r="I1251" s="11" t="s">
        <v>28</v>
      </c>
      <c r="J1251" s="11" t="s">
        <v>3477</v>
      </c>
      <c r="K1251" s="11" t="s">
        <v>498</v>
      </c>
      <c r="L1251" s="11" t="s">
        <v>182</v>
      </c>
      <c r="M1251" s="11" t="s">
        <v>120</v>
      </c>
      <c r="N1251" s="11" t="s">
        <v>7390</v>
      </c>
      <c r="O1251" s="11" t="s">
        <v>6487</v>
      </c>
      <c r="P1251" s="11" t="s">
        <v>807</v>
      </c>
      <c r="Q1251" s="11" t="s">
        <v>34</v>
      </c>
      <c r="R1251" s="11" t="s">
        <v>808</v>
      </c>
      <c r="S1251" s="11" t="s">
        <v>809</v>
      </c>
      <c r="T1251" s="11" t="s">
        <v>29</v>
      </c>
      <c r="U1251" s="12">
        <v>41456</v>
      </c>
      <c r="W1251" s="11" t="s">
        <v>810</v>
      </c>
      <c r="X1251" s="11" t="s">
        <v>29</v>
      </c>
      <c r="Y1251" s="11" t="s">
        <v>29</v>
      </c>
      <c r="AB1251" s="11" t="s">
        <v>4597</v>
      </c>
      <c r="AC1251" s="11" t="s">
        <v>499</v>
      </c>
      <c r="AD1251" s="11" t="s">
        <v>500</v>
      </c>
      <c r="AE1251" s="11" t="s">
        <v>29</v>
      </c>
      <c r="AF1251" s="11" t="s">
        <v>5775</v>
      </c>
      <c r="AG1251" s="11" t="s">
        <v>6989</v>
      </c>
      <c r="AH1251" s="11" t="s">
        <v>6990</v>
      </c>
      <c r="AI1251" s="11" t="s">
        <v>7083</v>
      </c>
      <c r="AJ1251" s="11" t="s">
        <v>343</v>
      </c>
      <c r="AK1251" s="11" t="s">
        <v>7076</v>
      </c>
      <c r="AL1251" s="11" t="s">
        <v>7162</v>
      </c>
      <c r="AM1251" s="11" t="s">
        <v>29</v>
      </c>
      <c r="AN1251" s="11" t="s">
        <v>7656</v>
      </c>
      <c r="AO1251" s="11" t="s">
        <v>7308</v>
      </c>
      <c r="AP1251" s="11" t="s">
        <v>7318</v>
      </c>
      <c r="AQ1251" s="11" t="s">
        <v>7310</v>
      </c>
    </row>
    <row r="1252" spans="1:43" ht="30" x14ac:dyDescent="0.25">
      <c r="A1252" s="10">
        <v>133</v>
      </c>
      <c r="B1252" s="10">
        <v>1022</v>
      </c>
      <c r="C1252" s="11" t="s">
        <v>6712</v>
      </c>
      <c r="D1252" s="11" t="s">
        <v>497</v>
      </c>
      <c r="E1252" s="11" t="s">
        <v>354</v>
      </c>
      <c r="F1252" s="11" t="s">
        <v>456</v>
      </c>
      <c r="G1252" s="11" t="s">
        <v>27</v>
      </c>
      <c r="H1252" s="11" t="s">
        <v>6713</v>
      </c>
      <c r="I1252" s="11" t="s">
        <v>28</v>
      </c>
      <c r="J1252" s="11" t="s">
        <v>3477</v>
      </c>
      <c r="K1252" s="11" t="s">
        <v>498</v>
      </c>
      <c r="L1252" s="11" t="s">
        <v>182</v>
      </c>
      <c r="M1252" s="11" t="s">
        <v>120</v>
      </c>
      <c r="N1252" s="11" t="s">
        <v>7390</v>
      </c>
      <c r="O1252" s="11" t="s">
        <v>6487</v>
      </c>
      <c r="P1252" s="11" t="s">
        <v>811</v>
      </c>
      <c r="Q1252" s="11" t="s">
        <v>34</v>
      </c>
      <c r="R1252" s="11" t="s">
        <v>812</v>
      </c>
      <c r="S1252" s="11" t="s">
        <v>813</v>
      </c>
      <c r="T1252" s="11" t="s">
        <v>236</v>
      </c>
      <c r="U1252" s="12">
        <v>41456</v>
      </c>
      <c r="W1252" s="11" t="s">
        <v>814</v>
      </c>
      <c r="X1252" s="11" t="s">
        <v>29</v>
      </c>
      <c r="Y1252" s="11" t="s">
        <v>29</v>
      </c>
      <c r="AB1252" s="11" t="s">
        <v>4597</v>
      </c>
      <c r="AC1252" s="11" t="s">
        <v>499</v>
      </c>
      <c r="AD1252" s="11" t="s">
        <v>500</v>
      </c>
      <c r="AE1252" s="11" t="s">
        <v>29</v>
      </c>
      <c r="AF1252" s="11" t="s">
        <v>5775</v>
      </c>
      <c r="AG1252" s="11" t="s">
        <v>6989</v>
      </c>
      <c r="AH1252" s="11" t="s">
        <v>6990</v>
      </c>
      <c r="AI1252" s="11" t="s">
        <v>7083</v>
      </c>
      <c r="AJ1252" s="11" t="s">
        <v>343</v>
      </c>
      <c r="AK1252" s="11" t="s">
        <v>7076</v>
      </c>
      <c r="AL1252" s="11" t="s">
        <v>7162</v>
      </c>
      <c r="AM1252" s="11" t="s">
        <v>29</v>
      </c>
      <c r="AN1252" s="11" t="s">
        <v>7656</v>
      </c>
      <c r="AO1252" s="11" t="s">
        <v>7308</v>
      </c>
      <c r="AP1252" s="11" t="s">
        <v>7318</v>
      </c>
      <c r="AQ1252" s="11" t="s">
        <v>7310</v>
      </c>
    </row>
    <row r="1253" spans="1:43" ht="30" x14ac:dyDescent="0.25">
      <c r="A1253" s="10">
        <v>377</v>
      </c>
      <c r="B1253" s="10">
        <v>1022</v>
      </c>
      <c r="C1253" s="11" t="s">
        <v>6712</v>
      </c>
      <c r="D1253" s="11" t="s">
        <v>1662</v>
      </c>
      <c r="E1253" s="11" t="s">
        <v>463</v>
      </c>
      <c r="F1253" s="11" t="s">
        <v>96</v>
      </c>
      <c r="G1253" s="11" t="s">
        <v>27</v>
      </c>
      <c r="H1253" s="11" t="s">
        <v>6650</v>
      </c>
      <c r="I1253" s="11" t="s">
        <v>97</v>
      </c>
      <c r="J1253" s="11" t="s">
        <v>3477</v>
      </c>
      <c r="K1253" s="11" t="s">
        <v>498</v>
      </c>
      <c r="L1253" s="11" t="s">
        <v>182</v>
      </c>
      <c r="M1253" s="11" t="s">
        <v>120</v>
      </c>
      <c r="N1253" s="11" t="s">
        <v>7390</v>
      </c>
      <c r="O1253" s="11" t="s">
        <v>6487</v>
      </c>
      <c r="P1253" s="11" t="s">
        <v>811</v>
      </c>
      <c r="Q1253" s="11" t="s">
        <v>34</v>
      </c>
      <c r="R1253" s="11" t="s">
        <v>812</v>
      </c>
      <c r="S1253" s="11" t="s">
        <v>813</v>
      </c>
      <c r="T1253" s="11" t="s">
        <v>236</v>
      </c>
      <c r="U1253" s="12">
        <v>41456</v>
      </c>
      <c r="W1253" s="11" t="s">
        <v>814</v>
      </c>
      <c r="X1253" s="11" t="s">
        <v>29</v>
      </c>
      <c r="Y1253" s="11" t="s">
        <v>29</v>
      </c>
      <c r="Z1253">
        <v>43469</v>
      </c>
      <c r="AB1253" s="11" t="s">
        <v>29</v>
      </c>
      <c r="AC1253" s="11" t="s">
        <v>6099</v>
      </c>
      <c r="AD1253" s="11" t="s">
        <v>29</v>
      </c>
      <c r="AE1253" s="11" t="s">
        <v>29</v>
      </c>
      <c r="AF1253" s="11" t="s">
        <v>7706</v>
      </c>
      <c r="AG1253" s="11" t="s">
        <v>6986</v>
      </c>
      <c r="AH1253" s="11" t="s">
        <v>6987</v>
      </c>
      <c r="AI1253" s="11" t="s">
        <v>7083</v>
      </c>
      <c r="AJ1253" s="11" t="s">
        <v>343</v>
      </c>
      <c r="AK1253" s="11" t="s">
        <v>7076</v>
      </c>
      <c r="AL1253" s="11" t="s">
        <v>7256</v>
      </c>
      <c r="AM1253" s="11" t="s">
        <v>29</v>
      </c>
      <c r="AN1253" s="11" t="s">
        <v>7656</v>
      </c>
      <c r="AO1253" s="11" t="s">
        <v>7308</v>
      </c>
      <c r="AP1253" s="11" t="s">
        <v>7318</v>
      </c>
      <c r="AQ1253" s="11" t="s">
        <v>7310</v>
      </c>
    </row>
    <row r="1254" spans="1:43" ht="30" x14ac:dyDescent="0.25">
      <c r="A1254" s="10">
        <v>133</v>
      </c>
      <c r="B1254" s="10">
        <v>1093</v>
      </c>
      <c r="C1254" s="11" t="s">
        <v>6712</v>
      </c>
      <c r="D1254" s="11" t="s">
        <v>497</v>
      </c>
      <c r="E1254" s="11" t="s">
        <v>354</v>
      </c>
      <c r="F1254" s="11" t="s">
        <v>456</v>
      </c>
      <c r="G1254" s="11" t="s">
        <v>27</v>
      </c>
      <c r="H1254" s="11" t="s">
        <v>6713</v>
      </c>
      <c r="I1254" s="11" t="s">
        <v>28</v>
      </c>
      <c r="J1254" s="11" t="s">
        <v>3472</v>
      </c>
      <c r="K1254" s="11" t="s">
        <v>498</v>
      </c>
      <c r="L1254" s="11" t="s">
        <v>182</v>
      </c>
      <c r="M1254" s="11" t="s">
        <v>120</v>
      </c>
      <c r="N1254" s="11" t="s">
        <v>7390</v>
      </c>
      <c r="O1254" s="11" t="s">
        <v>6487</v>
      </c>
      <c r="P1254" s="11" t="s">
        <v>825</v>
      </c>
      <c r="Q1254" s="11" t="s">
        <v>5561</v>
      </c>
      <c r="R1254" s="11" t="s">
        <v>826</v>
      </c>
      <c r="S1254" s="11" t="s">
        <v>827</v>
      </c>
      <c r="T1254" s="11" t="s">
        <v>29</v>
      </c>
      <c r="U1254" s="12">
        <v>42205</v>
      </c>
      <c r="W1254" s="11" t="s">
        <v>828</v>
      </c>
      <c r="X1254" s="11" t="s">
        <v>29</v>
      </c>
      <c r="Y1254" s="11" t="s">
        <v>29</v>
      </c>
      <c r="Z1254" s="13"/>
      <c r="AB1254" s="11" t="s">
        <v>4597</v>
      </c>
      <c r="AC1254" s="11" t="s">
        <v>499</v>
      </c>
      <c r="AD1254" s="11" t="s">
        <v>500</v>
      </c>
      <c r="AE1254" s="11" t="s">
        <v>29</v>
      </c>
      <c r="AF1254" s="11" t="s">
        <v>5775</v>
      </c>
      <c r="AG1254" s="11" t="s">
        <v>6989</v>
      </c>
      <c r="AH1254" s="11" t="s">
        <v>6990</v>
      </c>
      <c r="AI1254" s="11" t="s">
        <v>7083</v>
      </c>
      <c r="AJ1254" s="11" t="s">
        <v>343</v>
      </c>
      <c r="AK1254" s="11" t="s">
        <v>7076</v>
      </c>
      <c r="AL1254" s="11" t="s">
        <v>7162</v>
      </c>
      <c r="AM1254" s="11" t="s">
        <v>29</v>
      </c>
      <c r="AN1254" s="11" t="s">
        <v>7656</v>
      </c>
      <c r="AO1254" s="11" t="s">
        <v>7308</v>
      </c>
      <c r="AP1254" s="11" t="s">
        <v>7318</v>
      </c>
      <c r="AQ1254" s="11" t="s">
        <v>7310</v>
      </c>
    </row>
    <row r="1255" spans="1:43" ht="45" x14ac:dyDescent="0.25">
      <c r="A1255" s="10">
        <v>133</v>
      </c>
      <c r="B1255" s="10">
        <v>1201</v>
      </c>
      <c r="C1255" s="11" t="s">
        <v>6712</v>
      </c>
      <c r="D1255" s="11" t="s">
        <v>497</v>
      </c>
      <c r="E1255" s="11" t="s">
        <v>354</v>
      </c>
      <c r="F1255" s="11" t="s">
        <v>456</v>
      </c>
      <c r="G1255" s="11" t="s">
        <v>27</v>
      </c>
      <c r="H1255" s="11" t="s">
        <v>6713</v>
      </c>
      <c r="I1255" s="11" t="s">
        <v>28</v>
      </c>
      <c r="J1255" s="11" t="s">
        <v>3472</v>
      </c>
      <c r="K1255" s="11" t="s">
        <v>498</v>
      </c>
      <c r="L1255" s="11" t="s">
        <v>182</v>
      </c>
      <c r="M1255" s="11" t="s">
        <v>120</v>
      </c>
      <c r="N1255" s="11" t="s">
        <v>7390</v>
      </c>
      <c r="O1255" s="11" t="s">
        <v>6487</v>
      </c>
      <c r="P1255" s="11" t="s">
        <v>501</v>
      </c>
      <c r="Q1255" s="11" t="s">
        <v>5561</v>
      </c>
      <c r="R1255" s="11" t="s">
        <v>502</v>
      </c>
      <c r="S1255" s="11" t="s">
        <v>503</v>
      </c>
      <c r="T1255" s="11" t="s">
        <v>504</v>
      </c>
      <c r="U1255" s="12">
        <v>41763</v>
      </c>
      <c r="W1255" s="11" t="s">
        <v>505</v>
      </c>
      <c r="X1255" s="11" t="s">
        <v>29</v>
      </c>
      <c r="Y1255" s="11" t="s">
        <v>29</v>
      </c>
      <c r="AB1255" s="11" t="s">
        <v>4597</v>
      </c>
      <c r="AC1255" s="11" t="s">
        <v>499</v>
      </c>
      <c r="AD1255" s="11" t="s">
        <v>500</v>
      </c>
      <c r="AE1255" s="11" t="s">
        <v>29</v>
      </c>
      <c r="AF1255" s="11" t="s">
        <v>5775</v>
      </c>
      <c r="AG1255" s="11" t="s">
        <v>6989</v>
      </c>
      <c r="AH1255" s="11" t="s">
        <v>6990</v>
      </c>
      <c r="AI1255" s="11" t="s">
        <v>7083</v>
      </c>
      <c r="AJ1255" s="11" t="s">
        <v>343</v>
      </c>
      <c r="AK1255" s="11" t="s">
        <v>7076</v>
      </c>
      <c r="AL1255" s="11" t="s">
        <v>7162</v>
      </c>
      <c r="AM1255" s="11" t="s">
        <v>29</v>
      </c>
      <c r="AN1255" s="11" t="s">
        <v>7656</v>
      </c>
      <c r="AO1255" s="11" t="s">
        <v>7308</v>
      </c>
      <c r="AP1255" s="11" t="s">
        <v>7318</v>
      </c>
      <c r="AQ1255" s="11" t="s">
        <v>7310</v>
      </c>
    </row>
    <row r="1256" spans="1:43" ht="30" x14ac:dyDescent="0.25">
      <c r="A1256" s="10">
        <v>133</v>
      </c>
      <c r="B1256" s="10">
        <v>1824</v>
      </c>
      <c r="C1256" s="11" t="s">
        <v>6712</v>
      </c>
      <c r="D1256" s="11" t="s">
        <v>497</v>
      </c>
      <c r="E1256" s="11" t="s">
        <v>354</v>
      </c>
      <c r="F1256" s="11" t="s">
        <v>456</v>
      </c>
      <c r="G1256" s="11" t="s">
        <v>27</v>
      </c>
      <c r="H1256" s="11" t="s">
        <v>6713</v>
      </c>
      <c r="I1256" s="11" t="s">
        <v>28</v>
      </c>
      <c r="J1256" s="11" t="s">
        <v>3472</v>
      </c>
      <c r="K1256" s="11" t="s">
        <v>498</v>
      </c>
      <c r="L1256" s="11" t="s">
        <v>182</v>
      </c>
      <c r="M1256" s="11" t="s">
        <v>120</v>
      </c>
      <c r="N1256" s="11" t="s">
        <v>7390</v>
      </c>
      <c r="O1256" s="11" t="s">
        <v>6487</v>
      </c>
      <c r="P1256" s="11" t="s">
        <v>4705</v>
      </c>
      <c r="Q1256" s="11" t="s">
        <v>5561</v>
      </c>
      <c r="R1256" s="11" t="s">
        <v>4004</v>
      </c>
      <c r="S1256" s="11" t="s">
        <v>4005</v>
      </c>
      <c r="T1256" s="11" t="s">
        <v>4006</v>
      </c>
      <c r="U1256" s="12">
        <v>42954</v>
      </c>
      <c r="V1256">
        <v>43559</v>
      </c>
      <c r="W1256" s="11" t="s">
        <v>4007</v>
      </c>
      <c r="X1256" s="11" t="s">
        <v>29</v>
      </c>
      <c r="Y1256" s="11" t="s">
        <v>29</v>
      </c>
      <c r="Z1256" s="13"/>
      <c r="AB1256" s="11" t="s">
        <v>4597</v>
      </c>
      <c r="AC1256" s="11" t="s">
        <v>499</v>
      </c>
      <c r="AD1256" s="11" t="s">
        <v>500</v>
      </c>
      <c r="AE1256" s="11" t="s">
        <v>29</v>
      </c>
      <c r="AF1256" s="11" t="s">
        <v>5775</v>
      </c>
      <c r="AG1256" s="11" t="s">
        <v>6989</v>
      </c>
      <c r="AH1256" s="11" t="s">
        <v>6990</v>
      </c>
      <c r="AI1256" s="11" t="s">
        <v>7083</v>
      </c>
      <c r="AJ1256" s="11" t="s">
        <v>343</v>
      </c>
      <c r="AK1256" s="11" t="s">
        <v>7076</v>
      </c>
      <c r="AL1256" s="11" t="s">
        <v>7162</v>
      </c>
      <c r="AM1256" s="11" t="s">
        <v>29</v>
      </c>
      <c r="AN1256" s="11" t="s">
        <v>7656</v>
      </c>
      <c r="AO1256" s="11" t="s">
        <v>7308</v>
      </c>
      <c r="AP1256" s="11" t="s">
        <v>7318</v>
      </c>
      <c r="AQ1256" s="11" t="s">
        <v>7310</v>
      </c>
    </row>
    <row r="1257" spans="1:43" ht="30" x14ac:dyDescent="0.25">
      <c r="A1257" s="10">
        <v>133</v>
      </c>
      <c r="B1257" s="10">
        <v>2010</v>
      </c>
      <c r="C1257" s="11" t="s">
        <v>6712</v>
      </c>
      <c r="D1257" s="11" t="s">
        <v>497</v>
      </c>
      <c r="E1257" s="11" t="s">
        <v>354</v>
      </c>
      <c r="F1257" s="11" t="s">
        <v>456</v>
      </c>
      <c r="G1257" s="11" t="s">
        <v>27</v>
      </c>
      <c r="H1257" s="11" t="s">
        <v>6713</v>
      </c>
      <c r="I1257" s="11" t="s">
        <v>28</v>
      </c>
      <c r="J1257" s="11" t="s">
        <v>3472</v>
      </c>
      <c r="K1257" s="11" t="s">
        <v>498</v>
      </c>
      <c r="L1257" s="11" t="s">
        <v>182</v>
      </c>
      <c r="M1257" s="11" t="s">
        <v>120</v>
      </c>
      <c r="N1257" s="11" t="s">
        <v>7390</v>
      </c>
      <c r="O1257" s="11" t="s">
        <v>6487</v>
      </c>
      <c r="P1257" s="11" t="s">
        <v>4964</v>
      </c>
      <c r="Q1257" s="11" t="s">
        <v>34</v>
      </c>
      <c r="R1257" s="11" t="s">
        <v>1321</v>
      </c>
      <c r="S1257" s="11" t="s">
        <v>4965</v>
      </c>
      <c r="T1257" s="11" t="s">
        <v>4966</v>
      </c>
      <c r="U1257" s="12">
        <v>43360</v>
      </c>
      <c r="W1257" s="11" t="s">
        <v>4967</v>
      </c>
      <c r="X1257" s="11" t="s">
        <v>29</v>
      </c>
      <c r="Y1257" s="11" t="s">
        <v>29</v>
      </c>
      <c r="AB1257" s="11" t="s">
        <v>4597</v>
      </c>
      <c r="AC1257" s="11" t="s">
        <v>499</v>
      </c>
      <c r="AD1257" s="11" t="s">
        <v>500</v>
      </c>
      <c r="AE1257" s="11" t="s">
        <v>29</v>
      </c>
      <c r="AF1257" s="11" t="s">
        <v>5775</v>
      </c>
      <c r="AG1257" s="11" t="s">
        <v>6989</v>
      </c>
      <c r="AH1257" s="11" t="s">
        <v>6990</v>
      </c>
      <c r="AI1257" s="11" t="s">
        <v>7083</v>
      </c>
      <c r="AJ1257" s="11" t="s">
        <v>343</v>
      </c>
      <c r="AK1257" s="11" t="s">
        <v>7076</v>
      </c>
      <c r="AL1257" s="11" t="s">
        <v>7162</v>
      </c>
      <c r="AM1257" s="11" t="s">
        <v>29</v>
      </c>
      <c r="AN1257" s="11" t="s">
        <v>7656</v>
      </c>
      <c r="AO1257" s="11" t="s">
        <v>7308</v>
      </c>
      <c r="AP1257" s="11" t="s">
        <v>7318</v>
      </c>
      <c r="AQ1257" s="11" t="s">
        <v>7310</v>
      </c>
    </row>
    <row r="1258" spans="1:43" ht="30" x14ac:dyDescent="0.25">
      <c r="A1258" s="10">
        <v>133</v>
      </c>
      <c r="B1258" s="10">
        <v>1202</v>
      </c>
      <c r="C1258" s="11" t="s">
        <v>6712</v>
      </c>
      <c r="D1258" s="11" t="s">
        <v>497</v>
      </c>
      <c r="E1258" s="11" t="s">
        <v>354</v>
      </c>
      <c r="F1258" s="11" t="s">
        <v>456</v>
      </c>
      <c r="G1258" s="11" t="s">
        <v>27</v>
      </c>
      <c r="H1258" s="11" t="s">
        <v>6713</v>
      </c>
      <c r="I1258" s="11" t="s">
        <v>28</v>
      </c>
      <c r="J1258" s="11" t="s">
        <v>3472</v>
      </c>
      <c r="K1258" s="11" t="s">
        <v>498</v>
      </c>
      <c r="L1258" s="11" t="s">
        <v>182</v>
      </c>
      <c r="M1258" s="11" t="s">
        <v>120</v>
      </c>
      <c r="N1258" s="11" t="s">
        <v>7390</v>
      </c>
      <c r="O1258" s="11" t="s">
        <v>6487</v>
      </c>
      <c r="P1258" s="11" t="s">
        <v>506</v>
      </c>
      <c r="Q1258" s="11" t="s">
        <v>5561</v>
      </c>
      <c r="R1258" s="11" t="s">
        <v>507</v>
      </c>
      <c r="S1258" s="11" t="s">
        <v>508</v>
      </c>
      <c r="T1258" s="11" t="s">
        <v>509</v>
      </c>
      <c r="U1258" s="12">
        <v>41645</v>
      </c>
      <c r="W1258" s="11" t="s">
        <v>510</v>
      </c>
      <c r="X1258" s="11" t="s">
        <v>29</v>
      </c>
      <c r="Y1258" s="11" t="s">
        <v>29</v>
      </c>
      <c r="AB1258" s="11" t="s">
        <v>4597</v>
      </c>
      <c r="AC1258" s="11" t="s">
        <v>499</v>
      </c>
      <c r="AD1258" s="11" t="s">
        <v>500</v>
      </c>
      <c r="AE1258" s="11" t="s">
        <v>29</v>
      </c>
      <c r="AF1258" s="11" t="s">
        <v>5775</v>
      </c>
      <c r="AG1258" s="11" t="s">
        <v>6989</v>
      </c>
      <c r="AH1258" s="11" t="s">
        <v>6990</v>
      </c>
      <c r="AI1258" s="11" t="s">
        <v>7083</v>
      </c>
      <c r="AJ1258" s="11" t="s">
        <v>343</v>
      </c>
      <c r="AK1258" s="11" t="s">
        <v>7076</v>
      </c>
      <c r="AL1258" s="11" t="s">
        <v>7162</v>
      </c>
      <c r="AM1258" s="11" t="s">
        <v>29</v>
      </c>
      <c r="AN1258" s="11" t="s">
        <v>7656</v>
      </c>
      <c r="AO1258" s="11" t="s">
        <v>7308</v>
      </c>
      <c r="AP1258" s="11" t="s">
        <v>7318</v>
      </c>
      <c r="AQ1258" s="11" t="s">
        <v>7310</v>
      </c>
    </row>
    <row r="1259" spans="1:43" ht="30" x14ac:dyDescent="0.25">
      <c r="A1259" s="10">
        <v>133</v>
      </c>
      <c r="B1259" s="10">
        <v>2264</v>
      </c>
      <c r="C1259" s="11" t="s">
        <v>6712</v>
      </c>
      <c r="D1259" s="11" t="s">
        <v>497</v>
      </c>
      <c r="E1259" s="11" t="s">
        <v>354</v>
      </c>
      <c r="F1259" s="11" t="s">
        <v>456</v>
      </c>
      <c r="G1259" s="11" t="s">
        <v>27</v>
      </c>
      <c r="H1259" s="11" t="s">
        <v>6713</v>
      </c>
      <c r="I1259" s="11" t="s">
        <v>28</v>
      </c>
      <c r="J1259" s="11" t="s">
        <v>3472</v>
      </c>
      <c r="K1259" s="11" t="s">
        <v>498</v>
      </c>
      <c r="L1259" s="11" t="s">
        <v>182</v>
      </c>
      <c r="M1259" s="11" t="s">
        <v>120</v>
      </c>
      <c r="N1259" s="11" t="s">
        <v>7390</v>
      </c>
      <c r="O1259" s="11" t="s">
        <v>6487</v>
      </c>
      <c r="P1259" s="11" t="s">
        <v>7417</v>
      </c>
      <c r="Q1259" s="11" t="s">
        <v>5561</v>
      </c>
      <c r="R1259" s="11" t="s">
        <v>843</v>
      </c>
      <c r="S1259" s="11" t="s">
        <v>7418</v>
      </c>
      <c r="T1259" s="11" t="s">
        <v>1407</v>
      </c>
      <c r="U1259">
        <v>43640</v>
      </c>
      <c r="W1259" s="11" t="s">
        <v>7419</v>
      </c>
      <c r="X1259" s="11" t="s">
        <v>29</v>
      </c>
      <c r="Y1259" s="11" t="s">
        <v>29</v>
      </c>
      <c r="AB1259" s="11" t="s">
        <v>4597</v>
      </c>
      <c r="AC1259" s="11" t="s">
        <v>499</v>
      </c>
      <c r="AD1259" s="11" t="s">
        <v>500</v>
      </c>
      <c r="AE1259" s="11" t="s">
        <v>29</v>
      </c>
      <c r="AF1259" s="11" t="s">
        <v>5775</v>
      </c>
      <c r="AG1259" s="11" t="s">
        <v>6989</v>
      </c>
      <c r="AH1259" s="11" t="s">
        <v>6990</v>
      </c>
      <c r="AI1259" s="11" t="s">
        <v>7083</v>
      </c>
      <c r="AJ1259" s="11" t="s">
        <v>343</v>
      </c>
      <c r="AK1259" s="11" t="s">
        <v>7076</v>
      </c>
      <c r="AL1259" s="11" t="s">
        <v>7162</v>
      </c>
      <c r="AM1259" s="11" t="s">
        <v>29</v>
      </c>
      <c r="AN1259" s="11" t="s">
        <v>7656</v>
      </c>
      <c r="AO1259" s="11" t="s">
        <v>7308</v>
      </c>
      <c r="AP1259" s="11" t="s">
        <v>7318</v>
      </c>
      <c r="AQ1259" s="11" t="s">
        <v>7310</v>
      </c>
    </row>
    <row r="1260" spans="1:43" ht="30" x14ac:dyDescent="0.25">
      <c r="A1260" s="10">
        <v>337</v>
      </c>
      <c r="B1260" s="10">
        <v>1984</v>
      </c>
      <c r="C1260" s="11" t="s">
        <v>6822</v>
      </c>
      <c r="D1260" s="11" t="s">
        <v>4892</v>
      </c>
      <c r="E1260" s="11" t="s">
        <v>6500</v>
      </c>
      <c r="F1260" s="11" t="s">
        <v>96</v>
      </c>
      <c r="G1260" s="11" t="s">
        <v>27</v>
      </c>
      <c r="H1260" s="11" t="s">
        <v>6613</v>
      </c>
      <c r="I1260" s="11" t="s">
        <v>97</v>
      </c>
      <c r="J1260" s="11" t="s">
        <v>3476</v>
      </c>
      <c r="K1260" s="11" t="s">
        <v>4772</v>
      </c>
      <c r="L1260" s="11" t="s">
        <v>678</v>
      </c>
      <c r="M1260" s="11" t="s">
        <v>120</v>
      </c>
      <c r="N1260" s="11" t="s">
        <v>6091</v>
      </c>
      <c r="O1260" s="11" t="s">
        <v>7406</v>
      </c>
      <c r="P1260" s="11" t="s">
        <v>4774</v>
      </c>
      <c r="Q1260" s="11" t="s">
        <v>34</v>
      </c>
      <c r="R1260" s="11" t="s">
        <v>4775</v>
      </c>
      <c r="S1260" s="11" t="s">
        <v>4776</v>
      </c>
      <c r="T1260" s="11" t="s">
        <v>29</v>
      </c>
      <c r="U1260">
        <v>43304</v>
      </c>
      <c r="W1260" s="11" t="s">
        <v>4777</v>
      </c>
      <c r="X1260" s="11" t="s">
        <v>29</v>
      </c>
      <c r="Y1260" s="11" t="s">
        <v>29</v>
      </c>
      <c r="Z1260">
        <v>43290</v>
      </c>
      <c r="AB1260" s="11" t="s">
        <v>4771</v>
      </c>
      <c r="AC1260" s="11" t="s">
        <v>4773</v>
      </c>
      <c r="AD1260" s="11" t="s">
        <v>29</v>
      </c>
      <c r="AE1260" s="11" t="s">
        <v>29</v>
      </c>
      <c r="AF1260" s="11" t="s">
        <v>5856</v>
      </c>
      <c r="AG1260" s="11" t="s">
        <v>6986</v>
      </c>
      <c r="AH1260" s="11" t="s">
        <v>6990</v>
      </c>
      <c r="AI1260" s="11" t="s">
        <v>7083</v>
      </c>
      <c r="AJ1260" s="11" t="s">
        <v>7084</v>
      </c>
      <c r="AK1260" s="11" t="s">
        <v>7076</v>
      </c>
      <c r="AL1260" s="11" t="s">
        <v>7260</v>
      </c>
      <c r="AM1260" s="11" t="s">
        <v>29</v>
      </c>
      <c r="AN1260" s="11" t="s">
        <v>6977</v>
      </c>
      <c r="AO1260" s="11" t="s">
        <v>7311</v>
      </c>
      <c r="AP1260" s="11" t="s">
        <v>7331</v>
      </c>
      <c r="AQ1260" s="11" t="s">
        <v>7334</v>
      </c>
    </row>
    <row r="1261" spans="1:43" ht="30" x14ac:dyDescent="0.25">
      <c r="A1261" s="10">
        <v>374</v>
      </c>
      <c r="B1261" s="10">
        <v>1984</v>
      </c>
      <c r="C1261" s="11" t="s">
        <v>6822</v>
      </c>
      <c r="D1261" s="11" t="s">
        <v>1662</v>
      </c>
      <c r="E1261" s="11" t="s">
        <v>29</v>
      </c>
      <c r="F1261" s="11" t="s">
        <v>96</v>
      </c>
      <c r="G1261" s="11" t="s">
        <v>27</v>
      </c>
      <c r="H1261" s="11" t="s">
        <v>6650</v>
      </c>
      <c r="I1261" s="11" t="s">
        <v>97</v>
      </c>
      <c r="J1261" s="11" t="s">
        <v>3476</v>
      </c>
      <c r="K1261" s="11" t="s">
        <v>4772</v>
      </c>
      <c r="L1261" s="11" t="s">
        <v>678</v>
      </c>
      <c r="M1261" s="11" t="s">
        <v>120</v>
      </c>
      <c r="N1261" s="11" t="s">
        <v>6091</v>
      </c>
      <c r="O1261" s="11" t="s">
        <v>7406</v>
      </c>
      <c r="P1261" s="11" t="s">
        <v>4774</v>
      </c>
      <c r="Q1261" s="11" t="s">
        <v>34</v>
      </c>
      <c r="R1261" s="11" t="s">
        <v>4775</v>
      </c>
      <c r="S1261" s="11" t="s">
        <v>4776</v>
      </c>
      <c r="T1261" s="11" t="s">
        <v>29</v>
      </c>
      <c r="U1261">
        <v>43304</v>
      </c>
      <c r="W1261" s="11" t="s">
        <v>4777</v>
      </c>
      <c r="X1261" s="11" t="s">
        <v>29</v>
      </c>
      <c r="Y1261" s="11" t="s">
        <v>29</v>
      </c>
      <c r="Z1261">
        <v>43409</v>
      </c>
      <c r="AB1261" s="11" t="s">
        <v>4771</v>
      </c>
      <c r="AC1261" s="11" t="s">
        <v>4773</v>
      </c>
      <c r="AD1261" s="11" t="s">
        <v>29</v>
      </c>
      <c r="AE1261" s="11" t="s">
        <v>29</v>
      </c>
      <c r="AF1261" s="11" t="s">
        <v>5855</v>
      </c>
      <c r="AG1261" s="11" t="s">
        <v>6986</v>
      </c>
      <c r="AH1261" s="11" t="s">
        <v>6990</v>
      </c>
      <c r="AI1261" s="11" t="s">
        <v>7083</v>
      </c>
      <c r="AJ1261" s="11" t="s">
        <v>7084</v>
      </c>
      <c r="AK1261" s="11" t="s">
        <v>7076</v>
      </c>
      <c r="AL1261" s="11" t="s">
        <v>7260</v>
      </c>
      <c r="AM1261" s="11" t="s">
        <v>29</v>
      </c>
      <c r="AN1261" s="11" t="s">
        <v>6977</v>
      </c>
      <c r="AO1261" s="11" t="s">
        <v>7311</v>
      </c>
      <c r="AP1261" s="11" t="s">
        <v>7331</v>
      </c>
      <c r="AQ1261" s="11" t="s">
        <v>7334</v>
      </c>
    </row>
    <row r="1262" spans="1:43" ht="45" x14ac:dyDescent="0.25">
      <c r="A1262" s="10">
        <v>391</v>
      </c>
      <c r="B1262" s="10">
        <v>1984</v>
      </c>
      <c r="C1262" s="11" t="s">
        <v>6822</v>
      </c>
      <c r="D1262" s="11" t="s">
        <v>1042</v>
      </c>
      <c r="E1262" s="11" t="s">
        <v>772</v>
      </c>
      <c r="F1262" s="11" t="s">
        <v>96</v>
      </c>
      <c r="G1262" s="11" t="s">
        <v>27</v>
      </c>
      <c r="H1262" s="11" t="s">
        <v>6733</v>
      </c>
      <c r="I1262" s="11" t="s">
        <v>97</v>
      </c>
      <c r="J1262" s="11" t="s">
        <v>3476</v>
      </c>
      <c r="K1262" s="11" t="s">
        <v>4772</v>
      </c>
      <c r="L1262" s="11" t="s">
        <v>678</v>
      </c>
      <c r="M1262" s="11" t="s">
        <v>120</v>
      </c>
      <c r="N1262" s="11" t="s">
        <v>6091</v>
      </c>
      <c r="O1262" s="11" t="s">
        <v>7406</v>
      </c>
      <c r="P1262" s="11" t="s">
        <v>4774</v>
      </c>
      <c r="Q1262" s="11" t="s">
        <v>34</v>
      </c>
      <c r="R1262" s="11" t="s">
        <v>4775</v>
      </c>
      <c r="S1262" s="11" t="s">
        <v>4776</v>
      </c>
      <c r="T1262" s="11" t="s">
        <v>29</v>
      </c>
      <c r="U1262">
        <v>43304</v>
      </c>
      <c r="W1262" s="11" t="s">
        <v>4777</v>
      </c>
      <c r="X1262" s="11" t="s">
        <v>29</v>
      </c>
      <c r="Y1262" s="11" t="s">
        <v>29</v>
      </c>
      <c r="Z1262">
        <v>43672</v>
      </c>
      <c r="AB1262" s="11" t="s">
        <v>29</v>
      </c>
      <c r="AC1262" s="11" t="s">
        <v>4773</v>
      </c>
      <c r="AD1262" s="11" t="s">
        <v>29</v>
      </c>
      <c r="AE1262" s="11" t="s">
        <v>29</v>
      </c>
      <c r="AF1262" s="11" t="s">
        <v>7707</v>
      </c>
      <c r="AG1262" s="11" t="s">
        <v>6986</v>
      </c>
      <c r="AH1262" s="11" t="s">
        <v>6990</v>
      </c>
      <c r="AI1262" s="11" t="s">
        <v>7083</v>
      </c>
      <c r="AJ1262" s="11" t="s">
        <v>7084</v>
      </c>
      <c r="AK1262" s="11" t="s">
        <v>7076</v>
      </c>
      <c r="AL1262" s="11" t="s">
        <v>7708</v>
      </c>
      <c r="AM1262" s="11" t="s">
        <v>29</v>
      </c>
      <c r="AN1262" s="11" t="s">
        <v>6977</v>
      </c>
      <c r="AO1262" s="11" t="s">
        <v>7311</v>
      </c>
      <c r="AP1262" s="11" t="s">
        <v>7331</v>
      </c>
      <c r="AQ1262" s="11" t="s">
        <v>7334</v>
      </c>
    </row>
    <row r="1263" spans="1:43" ht="30" x14ac:dyDescent="0.25">
      <c r="A1263" s="10">
        <v>337</v>
      </c>
      <c r="B1263" s="10">
        <v>2201</v>
      </c>
      <c r="C1263" s="11" t="s">
        <v>6822</v>
      </c>
      <c r="D1263" s="11" t="s">
        <v>4892</v>
      </c>
      <c r="E1263" s="11" t="s">
        <v>6500</v>
      </c>
      <c r="F1263" s="11" t="s">
        <v>96</v>
      </c>
      <c r="G1263" s="11" t="s">
        <v>27</v>
      </c>
      <c r="H1263" s="11" t="s">
        <v>6613</v>
      </c>
      <c r="I1263" s="11" t="s">
        <v>97</v>
      </c>
      <c r="J1263" s="11" t="s">
        <v>3477</v>
      </c>
      <c r="K1263" s="11" t="s">
        <v>4772</v>
      </c>
      <c r="L1263" s="11" t="s">
        <v>678</v>
      </c>
      <c r="M1263" s="11" t="s">
        <v>120</v>
      </c>
      <c r="N1263" s="11" t="s">
        <v>6091</v>
      </c>
      <c r="O1263" s="11" t="s">
        <v>7406</v>
      </c>
      <c r="P1263" s="11" t="s">
        <v>6513</v>
      </c>
      <c r="Q1263" s="11" t="s">
        <v>34</v>
      </c>
      <c r="R1263" s="11" t="s">
        <v>6514</v>
      </c>
      <c r="S1263" s="11" t="s">
        <v>208</v>
      </c>
      <c r="T1263" s="11" t="s">
        <v>1507</v>
      </c>
      <c r="U1263">
        <v>43500</v>
      </c>
      <c r="W1263" s="11" t="s">
        <v>6515</v>
      </c>
      <c r="X1263" s="11" t="s">
        <v>29</v>
      </c>
      <c r="Y1263" s="11" t="s">
        <v>29</v>
      </c>
      <c r="Z1263">
        <v>43290</v>
      </c>
      <c r="AB1263" s="11" t="s">
        <v>4771</v>
      </c>
      <c r="AC1263" s="11" t="s">
        <v>4773</v>
      </c>
      <c r="AD1263" s="11" t="s">
        <v>29</v>
      </c>
      <c r="AE1263" s="11" t="s">
        <v>29</v>
      </c>
      <c r="AF1263" s="11" t="s">
        <v>5856</v>
      </c>
      <c r="AG1263" s="11" t="s">
        <v>6986</v>
      </c>
      <c r="AH1263" s="11" t="s">
        <v>6990</v>
      </c>
      <c r="AI1263" s="11" t="s">
        <v>7083</v>
      </c>
      <c r="AJ1263" s="11" t="s">
        <v>7084</v>
      </c>
      <c r="AK1263" s="11" t="s">
        <v>7076</v>
      </c>
      <c r="AL1263" s="11" t="s">
        <v>7260</v>
      </c>
      <c r="AM1263" s="11" t="s">
        <v>29</v>
      </c>
      <c r="AN1263" s="11" t="s">
        <v>6977</v>
      </c>
      <c r="AO1263" s="11" t="s">
        <v>7311</v>
      </c>
      <c r="AP1263" s="11" t="s">
        <v>7331</v>
      </c>
      <c r="AQ1263" s="11" t="s">
        <v>7334</v>
      </c>
    </row>
    <row r="1264" spans="1:43" ht="45" x14ac:dyDescent="0.25">
      <c r="A1264" s="10">
        <v>391</v>
      </c>
      <c r="B1264" s="10">
        <v>2201</v>
      </c>
      <c r="C1264" s="11" t="s">
        <v>6822</v>
      </c>
      <c r="D1264" s="11" t="s">
        <v>1042</v>
      </c>
      <c r="E1264" s="11" t="s">
        <v>772</v>
      </c>
      <c r="F1264" s="11" t="s">
        <v>96</v>
      </c>
      <c r="G1264" s="11" t="s">
        <v>27</v>
      </c>
      <c r="H1264" s="11" t="s">
        <v>6733</v>
      </c>
      <c r="I1264" s="11" t="s">
        <v>97</v>
      </c>
      <c r="J1264" s="11" t="s">
        <v>3477</v>
      </c>
      <c r="K1264" s="11" t="s">
        <v>4772</v>
      </c>
      <c r="L1264" s="11" t="s">
        <v>678</v>
      </c>
      <c r="M1264" s="11" t="s">
        <v>120</v>
      </c>
      <c r="N1264" s="11" t="s">
        <v>6091</v>
      </c>
      <c r="O1264" s="11" t="s">
        <v>7406</v>
      </c>
      <c r="P1264" s="11" t="s">
        <v>6513</v>
      </c>
      <c r="Q1264" s="11" t="s">
        <v>34</v>
      </c>
      <c r="R1264" s="11" t="s">
        <v>6514</v>
      </c>
      <c r="S1264" s="11" t="s">
        <v>208</v>
      </c>
      <c r="T1264" s="11" t="s">
        <v>1507</v>
      </c>
      <c r="U1264" s="12">
        <v>43500</v>
      </c>
      <c r="W1264" s="11" t="s">
        <v>6515</v>
      </c>
      <c r="X1264" s="11" t="s">
        <v>29</v>
      </c>
      <c r="Y1264" s="11" t="s">
        <v>29</v>
      </c>
      <c r="Z1264">
        <v>43672</v>
      </c>
      <c r="AB1264" s="11" t="s">
        <v>29</v>
      </c>
      <c r="AC1264" s="11" t="s">
        <v>4773</v>
      </c>
      <c r="AD1264" s="11" t="s">
        <v>29</v>
      </c>
      <c r="AE1264" s="11" t="s">
        <v>29</v>
      </c>
      <c r="AF1264" s="11" t="s">
        <v>7707</v>
      </c>
      <c r="AG1264" s="11" t="s">
        <v>6986</v>
      </c>
      <c r="AH1264" s="11" t="s">
        <v>6990</v>
      </c>
      <c r="AI1264" s="11" t="s">
        <v>7083</v>
      </c>
      <c r="AJ1264" s="11" t="s">
        <v>7084</v>
      </c>
      <c r="AK1264" s="11" t="s">
        <v>7076</v>
      </c>
      <c r="AL1264" s="11" t="s">
        <v>7708</v>
      </c>
      <c r="AM1264" s="11" t="s">
        <v>29</v>
      </c>
      <c r="AN1264" s="11" t="s">
        <v>6977</v>
      </c>
      <c r="AO1264" s="11" t="s">
        <v>7311</v>
      </c>
      <c r="AP1264" s="11" t="s">
        <v>7331</v>
      </c>
      <c r="AQ1264" s="11" t="s">
        <v>7334</v>
      </c>
    </row>
    <row r="1265" spans="1:43" ht="30" x14ac:dyDescent="0.25">
      <c r="A1265" s="10">
        <v>374</v>
      </c>
      <c r="B1265" s="10">
        <v>2209</v>
      </c>
      <c r="C1265" s="11" t="s">
        <v>6822</v>
      </c>
      <c r="D1265" s="11" t="s">
        <v>1662</v>
      </c>
      <c r="E1265" s="11" t="s">
        <v>29</v>
      </c>
      <c r="F1265" s="11" t="s">
        <v>96</v>
      </c>
      <c r="G1265" s="11" t="s">
        <v>27</v>
      </c>
      <c r="H1265" s="11" t="s">
        <v>6650</v>
      </c>
      <c r="I1265" s="11" t="s">
        <v>97</v>
      </c>
      <c r="J1265" s="11" t="s">
        <v>3476</v>
      </c>
      <c r="K1265" s="11" t="s">
        <v>4772</v>
      </c>
      <c r="L1265" s="11" t="s">
        <v>678</v>
      </c>
      <c r="M1265" s="11" t="s">
        <v>120</v>
      </c>
      <c r="N1265" s="11" t="s">
        <v>6091</v>
      </c>
      <c r="O1265" s="11" t="s">
        <v>7406</v>
      </c>
      <c r="P1265" s="11" t="s">
        <v>7064</v>
      </c>
      <c r="Q1265" s="11" t="s">
        <v>5561</v>
      </c>
      <c r="R1265" s="11" t="s">
        <v>7065</v>
      </c>
      <c r="S1265" s="11" t="s">
        <v>409</v>
      </c>
      <c r="T1265" s="11" t="s">
        <v>29</v>
      </c>
      <c r="U1265" s="12">
        <v>43514</v>
      </c>
      <c r="W1265" s="11" t="s">
        <v>7066</v>
      </c>
      <c r="X1265" s="11" t="s">
        <v>29</v>
      </c>
      <c r="Y1265" s="11" t="s">
        <v>29</v>
      </c>
      <c r="Z1265">
        <v>43409</v>
      </c>
      <c r="AB1265" s="11" t="s">
        <v>4771</v>
      </c>
      <c r="AC1265" s="11" t="s">
        <v>4773</v>
      </c>
      <c r="AD1265" s="11" t="s">
        <v>29</v>
      </c>
      <c r="AE1265" s="11" t="s">
        <v>29</v>
      </c>
      <c r="AF1265" s="11" t="s">
        <v>5855</v>
      </c>
      <c r="AG1265" s="11" t="s">
        <v>6986</v>
      </c>
      <c r="AH1265" s="11" t="s">
        <v>6990</v>
      </c>
      <c r="AI1265" s="11" t="s">
        <v>7083</v>
      </c>
      <c r="AJ1265" s="11" t="s">
        <v>7084</v>
      </c>
      <c r="AK1265" s="11" t="s">
        <v>7076</v>
      </c>
      <c r="AL1265" s="11" t="s">
        <v>7260</v>
      </c>
      <c r="AM1265" s="11" t="s">
        <v>29</v>
      </c>
      <c r="AN1265" s="11" t="s">
        <v>6977</v>
      </c>
      <c r="AO1265" s="11" t="s">
        <v>7311</v>
      </c>
      <c r="AP1265" s="11" t="s">
        <v>7331</v>
      </c>
      <c r="AQ1265" s="11" t="s">
        <v>7334</v>
      </c>
    </row>
    <row r="1266" spans="1:43" ht="30" x14ac:dyDescent="0.25">
      <c r="A1266" s="10">
        <v>374</v>
      </c>
      <c r="B1266" s="10">
        <v>1999</v>
      </c>
      <c r="C1266" s="11" t="s">
        <v>6822</v>
      </c>
      <c r="D1266" s="11" t="s">
        <v>1662</v>
      </c>
      <c r="E1266" s="11" t="s">
        <v>29</v>
      </c>
      <c r="F1266" s="11" t="s">
        <v>96</v>
      </c>
      <c r="G1266" s="11" t="s">
        <v>27</v>
      </c>
      <c r="H1266" s="11" t="s">
        <v>6650</v>
      </c>
      <c r="I1266" s="11" t="s">
        <v>97</v>
      </c>
      <c r="J1266" s="11" t="s">
        <v>3476</v>
      </c>
      <c r="K1266" s="11" t="s">
        <v>4772</v>
      </c>
      <c r="L1266" s="11" t="s">
        <v>678</v>
      </c>
      <c r="M1266" s="11" t="s">
        <v>120</v>
      </c>
      <c r="N1266" s="11" t="s">
        <v>6091</v>
      </c>
      <c r="O1266" s="11" t="s">
        <v>7406</v>
      </c>
      <c r="P1266" s="11" t="s">
        <v>5018</v>
      </c>
      <c r="Q1266" s="11" t="s">
        <v>34</v>
      </c>
      <c r="R1266" s="11" t="s">
        <v>4910</v>
      </c>
      <c r="S1266" s="11" t="s">
        <v>4911</v>
      </c>
      <c r="T1266" s="11" t="s">
        <v>29</v>
      </c>
      <c r="U1266" s="12">
        <v>43332</v>
      </c>
      <c r="W1266" s="11" t="s">
        <v>4912</v>
      </c>
      <c r="X1266" s="11" t="s">
        <v>29</v>
      </c>
      <c r="Y1266" s="11" t="s">
        <v>29</v>
      </c>
      <c r="Z1266">
        <v>43409</v>
      </c>
      <c r="AB1266" s="11" t="s">
        <v>4771</v>
      </c>
      <c r="AC1266" s="11" t="s">
        <v>4773</v>
      </c>
      <c r="AD1266" s="11" t="s">
        <v>29</v>
      </c>
      <c r="AE1266" s="11" t="s">
        <v>29</v>
      </c>
      <c r="AF1266" s="11" t="s">
        <v>5855</v>
      </c>
      <c r="AG1266" s="11" t="s">
        <v>6986</v>
      </c>
      <c r="AH1266" s="11" t="s">
        <v>6990</v>
      </c>
      <c r="AI1266" s="11" t="s">
        <v>7083</v>
      </c>
      <c r="AJ1266" s="11" t="s">
        <v>7084</v>
      </c>
      <c r="AK1266" s="11" t="s">
        <v>7076</v>
      </c>
      <c r="AL1266" s="11" t="s">
        <v>7260</v>
      </c>
      <c r="AM1266" s="11" t="s">
        <v>29</v>
      </c>
      <c r="AN1266" s="11" t="s">
        <v>6977</v>
      </c>
      <c r="AO1266" s="11" t="s">
        <v>7311</v>
      </c>
      <c r="AP1266" s="11" t="s">
        <v>7331</v>
      </c>
      <c r="AQ1266" s="11" t="s">
        <v>7334</v>
      </c>
    </row>
    <row r="1267" spans="1:43" ht="30" x14ac:dyDescent="0.25">
      <c r="A1267" s="10">
        <v>337</v>
      </c>
      <c r="B1267" s="10">
        <v>2209</v>
      </c>
      <c r="C1267" s="11" t="s">
        <v>6822</v>
      </c>
      <c r="D1267" s="11" t="s">
        <v>4892</v>
      </c>
      <c r="E1267" s="11" t="s">
        <v>6500</v>
      </c>
      <c r="F1267" s="11" t="s">
        <v>96</v>
      </c>
      <c r="G1267" s="11" t="s">
        <v>27</v>
      </c>
      <c r="H1267" s="11" t="s">
        <v>6613</v>
      </c>
      <c r="I1267" s="11" t="s">
        <v>97</v>
      </c>
      <c r="J1267" s="11" t="s">
        <v>3476</v>
      </c>
      <c r="K1267" s="11" t="s">
        <v>4772</v>
      </c>
      <c r="L1267" s="11" t="s">
        <v>678</v>
      </c>
      <c r="M1267" s="11" t="s">
        <v>120</v>
      </c>
      <c r="N1267" s="11" t="s">
        <v>6091</v>
      </c>
      <c r="O1267" s="11" t="s">
        <v>7406</v>
      </c>
      <c r="P1267" s="11" t="s">
        <v>7064</v>
      </c>
      <c r="Q1267" s="11" t="s">
        <v>5561</v>
      </c>
      <c r="R1267" s="11" t="s">
        <v>7065</v>
      </c>
      <c r="S1267" s="11" t="s">
        <v>409</v>
      </c>
      <c r="T1267" s="11" t="s">
        <v>29</v>
      </c>
      <c r="U1267" s="12">
        <v>43514</v>
      </c>
      <c r="W1267" s="11" t="s">
        <v>7066</v>
      </c>
      <c r="X1267" s="11" t="s">
        <v>29</v>
      </c>
      <c r="Y1267" s="11" t="s">
        <v>29</v>
      </c>
      <c r="Z1267">
        <v>43290</v>
      </c>
      <c r="AB1267" s="11" t="s">
        <v>4771</v>
      </c>
      <c r="AC1267" s="11" t="s">
        <v>4773</v>
      </c>
      <c r="AD1267" s="11" t="s">
        <v>29</v>
      </c>
      <c r="AE1267" s="11" t="s">
        <v>29</v>
      </c>
      <c r="AF1267" s="11" t="s">
        <v>5856</v>
      </c>
      <c r="AG1267" s="11" t="s">
        <v>6986</v>
      </c>
      <c r="AH1267" s="11" t="s">
        <v>6990</v>
      </c>
      <c r="AI1267" s="11" t="s">
        <v>7083</v>
      </c>
      <c r="AJ1267" s="11" t="s">
        <v>7084</v>
      </c>
      <c r="AK1267" s="11" t="s">
        <v>7076</v>
      </c>
      <c r="AL1267" s="11" t="s">
        <v>7260</v>
      </c>
      <c r="AM1267" s="11" t="s">
        <v>29</v>
      </c>
      <c r="AN1267" s="11" t="s">
        <v>6977</v>
      </c>
      <c r="AO1267" s="11" t="s">
        <v>7311</v>
      </c>
      <c r="AP1267" s="11" t="s">
        <v>7331</v>
      </c>
      <c r="AQ1267" s="11" t="s">
        <v>7334</v>
      </c>
    </row>
    <row r="1268" spans="1:43" x14ac:dyDescent="0.25">
      <c r="A1268">
        <v>337</v>
      </c>
      <c r="B1268">
        <v>1999</v>
      </c>
      <c r="C1268" t="s">
        <v>6822</v>
      </c>
      <c r="D1268" t="s">
        <v>4892</v>
      </c>
      <c r="E1268" t="s">
        <v>6500</v>
      </c>
      <c r="F1268" t="s">
        <v>96</v>
      </c>
      <c r="G1268" t="s">
        <v>27</v>
      </c>
      <c r="H1268" t="s">
        <v>6613</v>
      </c>
      <c r="I1268" t="s">
        <v>97</v>
      </c>
      <c r="J1268" t="s">
        <v>3476</v>
      </c>
      <c r="K1268" t="s">
        <v>4772</v>
      </c>
      <c r="L1268" t="s">
        <v>678</v>
      </c>
      <c r="M1268" t="s">
        <v>120</v>
      </c>
      <c r="N1268" t="s">
        <v>6091</v>
      </c>
      <c r="O1268" t="s">
        <v>7406</v>
      </c>
      <c r="P1268" t="s">
        <v>5018</v>
      </c>
      <c r="Q1268" t="s">
        <v>34</v>
      </c>
      <c r="R1268" t="s">
        <v>4910</v>
      </c>
      <c r="S1268" t="s">
        <v>4911</v>
      </c>
      <c r="T1268" t="s">
        <v>29</v>
      </c>
      <c r="U1268">
        <v>43332</v>
      </c>
      <c r="W1268" t="s">
        <v>4912</v>
      </c>
      <c r="X1268" t="s">
        <v>29</v>
      </c>
      <c r="Y1268" t="s">
        <v>29</v>
      </c>
      <c r="Z1268">
        <v>43290</v>
      </c>
      <c r="AB1268" t="s">
        <v>4771</v>
      </c>
      <c r="AC1268" t="s">
        <v>4773</v>
      </c>
      <c r="AD1268" t="s">
        <v>29</v>
      </c>
      <c r="AE1268" t="s">
        <v>29</v>
      </c>
      <c r="AF1268" t="s">
        <v>5856</v>
      </c>
      <c r="AG1268" t="s">
        <v>6986</v>
      </c>
      <c r="AH1268" t="s">
        <v>6990</v>
      </c>
      <c r="AI1268" t="s">
        <v>7083</v>
      </c>
      <c r="AJ1268" t="s">
        <v>7084</v>
      </c>
      <c r="AK1268" t="s">
        <v>7076</v>
      </c>
      <c r="AL1268" t="s">
        <v>7260</v>
      </c>
      <c r="AM1268" t="s">
        <v>29</v>
      </c>
      <c r="AN1268" t="s">
        <v>6977</v>
      </c>
      <c r="AO1268" t="s">
        <v>7311</v>
      </c>
      <c r="AP1268" t="s">
        <v>7331</v>
      </c>
      <c r="AQ1268" t="s">
        <v>7334</v>
      </c>
    </row>
    <row r="1269" spans="1:43" x14ac:dyDescent="0.25">
      <c r="A1269">
        <v>374</v>
      </c>
      <c r="B1269">
        <v>2201</v>
      </c>
      <c r="C1269" t="s">
        <v>6822</v>
      </c>
      <c r="D1269" t="s">
        <v>1662</v>
      </c>
      <c r="E1269" t="s">
        <v>29</v>
      </c>
      <c r="F1269" t="s">
        <v>96</v>
      </c>
      <c r="G1269" t="s">
        <v>27</v>
      </c>
      <c r="H1269" t="s">
        <v>6650</v>
      </c>
      <c r="I1269" t="s">
        <v>97</v>
      </c>
      <c r="J1269" t="s">
        <v>3477</v>
      </c>
      <c r="K1269" t="s">
        <v>4772</v>
      </c>
      <c r="L1269" t="s">
        <v>678</v>
      </c>
      <c r="M1269" t="s">
        <v>120</v>
      </c>
      <c r="N1269" t="s">
        <v>6091</v>
      </c>
      <c r="O1269" t="s">
        <v>7406</v>
      </c>
      <c r="P1269" t="s">
        <v>6513</v>
      </c>
      <c r="Q1269" t="s">
        <v>34</v>
      </c>
      <c r="R1269" t="s">
        <v>6514</v>
      </c>
      <c r="S1269" t="s">
        <v>208</v>
      </c>
      <c r="T1269" t="s">
        <v>1507</v>
      </c>
      <c r="U1269">
        <v>43500</v>
      </c>
      <c r="W1269" t="s">
        <v>6515</v>
      </c>
      <c r="X1269" t="s">
        <v>29</v>
      </c>
      <c r="Y1269" t="s">
        <v>29</v>
      </c>
      <c r="Z1269">
        <v>43409</v>
      </c>
      <c r="AB1269" t="s">
        <v>4771</v>
      </c>
      <c r="AC1269" t="s">
        <v>4773</v>
      </c>
      <c r="AD1269" t="s">
        <v>29</v>
      </c>
      <c r="AE1269" t="s">
        <v>29</v>
      </c>
      <c r="AF1269" t="s">
        <v>5855</v>
      </c>
      <c r="AG1269" t="s">
        <v>6986</v>
      </c>
      <c r="AH1269" t="s">
        <v>6990</v>
      </c>
      <c r="AI1269" t="s">
        <v>7083</v>
      </c>
      <c r="AJ1269" t="s">
        <v>7084</v>
      </c>
      <c r="AK1269" t="s">
        <v>7076</v>
      </c>
      <c r="AL1269" t="s">
        <v>7260</v>
      </c>
      <c r="AM1269" t="s">
        <v>29</v>
      </c>
      <c r="AN1269" t="s">
        <v>6977</v>
      </c>
      <c r="AO1269" t="s">
        <v>7311</v>
      </c>
      <c r="AP1269" t="s">
        <v>7331</v>
      </c>
      <c r="AQ1269" t="s">
        <v>7334</v>
      </c>
    </row>
    <row r="1270" spans="1:43" x14ac:dyDescent="0.25">
      <c r="A1270">
        <v>391</v>
      </c>
      <c r="B1270">
        <v>1999</v>
      </c>
      <c r="C1270" t="s">
        <v>6822</v>
      </c>
      <c r="D1270" t="s">
        <v>1042</v>
      </c>
      <c r="E1270" t="s">
        <v>772</v>
      </c>
      <c r="F1270" t="s">
        <v>96</v>
      </c>
      <c r="G1270" t="s">
        <v>27</v>
      </c>
      <c r="H1270" t="s">
        <v>6733</v>
      </c>
      <c r="I1270" t="s">
        <v>97</v>
      </c>
      <c r="J1270" t="s">
        <v>3476</v>
      </c>
      <c r="K1270" t="s">
        <v>4772</v>
      </c>
      <c r="L1270" t="s">
        <v>678</v>
      </c>
      <c r="M1270" t="s">
        <v>120</v>
      </c>
      <c r="N1270" t="s">
        <v>6091</v>
      </c>
      <c r="O1270" t="s">
        <v>7406</v>
      </c>
      <c r="P1270" t="s">
        <v>5018</v>
      </c>
      <c r="Q1270" t="s">
        <v>34</v>
      </c>
      <c r="R1270" t="s">
        <v>4910</v>
      </c>
      <c r="S1270" t="s">
        <v>4911</v>
      </c>
      <c r="T1270" t="s">
        <v>29</v>
      </c>
      <c r="U1270">
        <v>43332</v>
      </c>
      <c r="W1270" t="s">
        <v>4912</v>
      </c>
      <c r="X1270" t="s">
        <v>29</v>
      </c>
      <c r="Y1270" t="s">
        <v>29</v>
      </c>
      <c r="Z1270">
        <v>43672</v>
      </c>
      <c r="AB1270" t="s">
        <v>29</v>
      </c>
      <c r="AC1270" t="s">
        <v>4773</v>
      </c>
      <c r="AD1270" t="s">
        <v>29</v>
      </c>
      <c r="AE1270" t="s">
        <v>29</v>
      </c>
      <c r="AF1270" t="s">
        <v>7707</v>
      </c>
      <c r="AG1270" t="s">
        <v>6986</v>
      </c>
      <c r="AH1270" t="s">
        <v>6990</v>
      </c>
      <c r="AI1270" t="s">
        <v>7083</v>
      </c>
      <c r="AJ1270" t="s">
        <v>7084</v>
      </c>
      <c r="AK1270" t="s">
        <v>7076</v>
      </c>
      <c r="AL1270" t="s">
        <v>7708</v>
      </c>
      <c r="AM1270" t="s">
        <v>29</v>
      </c>
      <c r="AN1270" t="s">
        <v>6977</v>
      </c>
      <c r="AO1270" t="s">
        <v>7311</v>
      </c>
      <c r="AP1270" t="s">
        <v>7331</v>
      </c>
      <c r="AQ1270" t="s">
        <v>7334</v>
      </c>
    </row>
    <row r="1271" spans="1:43" x14ac:dyDescent="0.25">
      <c r="A1271">
        <v>381</v>
      </c>
      <c r="B1271">
        <v>1266</v>
      </c>
      <c r="C1271" t="s">
        <v>6813</v>
      </c>
      <c r="D1271" t="s">
        <v>6093</v>
      </c>
      <c r="E1271" t="s">
        <v>339</v>
      </c>
      <c r="F1271" t="s">
        <v>96</v>
      </c>
      <c r="G1271" t="s">
        <v>27</v>
      </c>
      <c r="H1271" t="s">
        <v>6608</v>
      </c>
      <c r="I1271" t="s">
        <v>97</v>
      </c>
      <c r="J1271" t="s">
        <v>3477</v>
      </c>
      <c r="K1271" t="s">
        <v>6094</v>
      </c>
      <c r="L1271" t="s">
        <v>6095</v>
      </c>
      <c r="M1271" t="s">
        <v>120</v>
      </c>
      <c r="N1271" t="s">
        <v>834</v>
      </c>
      <c r="O1271" t="s">
        <v>6814</v>
      </c>
      <c r="P1271" t="s">
        <v>715</v>
      </c>
      <c r="Q1271" t="s">
        <v>34</v>
      </c>
      <c r="R1271" t="s">
        <v>716</v>
      </c>
      <c r="S1271" t="s">
        <v>717</v>
      </c>
      <c r="T1271" t="s">
        <v>718</v>
      </c>
      <c r="U1271">
        <v>41122</v>
      </c>
      <c r="W1271" t="s">
        <v>719</v>
      </c>
      <c r="X1271" t="s">
        <v>29</v>
      </c>
      <c r="Y1271" t="s">
        <v>29</v>
      </c>
      <c r="Z1271">
        <v>43473</v>
      </c>
      <c r="AB1271" t="s">
        <v>29</v>
      </c>
      <c r="AC1271" t="s">
        <v>6096</v>
      </c>
      <c r="AD1271" t="s">
        <v>29</v>
      </c>
      <c r="AE1271" t="s">
        <v>29</v>
      </c>
      <c r="AF1271" t="s">
        <v>6097</v>
      </c>
      <c r="AG1271" t="s">
        <v>343</v>
      </c>
      <c r="AH1271" t="s">
        <v>6990</v>
      </c>
      <c r="AI1271" t="s">
        <v>7083</v>
      </c>
      <c r="AJ1271" t="s">
        <v>7084</v>
      </c>
      <c r="AK1271" t="s">
        <v>7076</v>
      </c>
      <c r="AL1271" t="s">
        <v>7246</v>
      </c>
      <c r="AM1271" t="s">
        <v>29</v>
      </c>
      <c r="AN1271" t="s">
        <v>7655</v>
      </c>
      <c r="AO1271" t="s">
        <v>7330</v>
      </c>
      <c r="AP1271" t="s">
        <v>29</v>
      </c>
      <c r="AQ1271" t="s">
        <v>7312</v>
      </c>
    </row>
    <row r="1272" spans="1:43" x14ac:dyDescent="0.25">
      <c r="A1272">
        <v>381</v>
      </c>
      <c r="B1272">
        <v>2251</v>
      </c>
      <c r="C1272" t="s">
        <v>6813</v>
      </c>
      <c r="D1272" t="s">
        <v>6093</v>
      </c>
      <c r="E1272" t="s">
        <v>339</v>
      </c>
      <c r="F1272" t="s">
        <v>96</v>
      </c>
      <c r="G1272" t="s">
        <v>27</v>
      </c>
      <c r="H1272" t="s">
        <v>6608</v>
      </c>
      <c r="I1272" t="s">
        <v>97</v>
      </c>
      <c r="J1272" t="s">
        <v>3477</v>
      </c>
      <c r="K1272" t="s">
        <v>6094</v>
      </c>
      <c r="L1272" t="s">
        <v>6095</v>
      </c>
      <c r="M1272" t="s">
        <v>120</v>
      </c>
      <c r="N1272" t="s">
        <v>834</v>
      </c>
      <c r="O1272" t="s">
        <v>6814</v>
      </c>
      <c r="P1272" t="s">
        <v>7061</v>
      </c>
      <c r="Q1272" t="s">
        <v>5561</v>
      </c>
      <c r="R1272" t="s">
        <v>3891</v>
      </c>
      <c r="S1272" t="s">
        <v>7062</v>
      </c>
      <c r="T1272" t="s">
        <v>620</v>
      </c>
      <c r="U1272">
        <v>43598</v>
      </c>
      <c r="W1272" t="s">
        <v>7063</v>
      </c>
      <c r="X1272" t="s">
        <v>29</v>
      </c>
      <c r="Y1272" t="s">
        <v>29</v>
      </c>
      <c r="Z1272">
        <v>43473</v>
      </c>
      <c r="AB1272" t="s">
        <v>29</v>
      </c>
      <c r="AC1272" t="s">
        <v>6096</v>
      </c>
      <c r="AD1272" t="s">
        <v>29</v>
      </c>
      <c r="AE1272" t="s">
        <v>29</v>
      </c>
      <c r="AF1272" t="s">
        <v>6097</v>
      </c>
      <c r="AG1272" t="s">
        <v>343</v>
      </c>
      <c r="AH1272" t="s">
        <v>6990</v>
      </c>
      <c r="AI1272" t="s">
        <v>7083</v>
      </c>
      <c r="AJ1272" t="s">
        <v>7084</v>
      </c>
      <c r="AK1272" t="s">
        <v>7076</v>
      </c>
      <c r="AL1272" t="s">
        <v>7246</v>
      </c>
      <c r="AM1272" t="s">
        <v>29</v>
      </c>
      <c r="AN1272" t="s">
        <v>7655</v>
      </c>
      <c r="AO1272" t="s">
        <v>7330</v>
      </c>
      <c r="AP1272" t="s">
        <v>29</v>
      </c>
      <c r="AQ1272" t="s">
        <v>7312</v>
      </c>
    </row>
    <row r="1273" spans="1:43" x14ac:dyDescent="0.25">
      <c r="A1273">
        <v>389</v>
      </c>
      <c r="B1273">
        <v>2273</v>
      </c>
      <c r="C1273" t="s">
        <v>7643</v>
      </c>
      <c r="D1273" t="s">
        <v>4837</v>
      </c>
      <c r="E1273" t="s">
        <v>1421</v>
      </c>
      <c r="F1273" t="s">
        <v>146</v>
      </c>
      <c r="G1273" t="s">
        <v>27</v>
      </c>
      <c r="H1273" t="s">
        <v>6610</v>
      </c>
      <c r="I1273" t="s">
        <v>97</v>
      </c>
      <c r="J1273" t="s">
        <v>3781</v>
      </c>
      <c r="K1273" t="s">
        <v>2091</v>
      </c>
      <c r="L1273" t="s">
        <v>568</v>
      </c>
      <c r="M1273" t="s">
        <v>7382</v>
      </c>
      <c r="N1273" t="s">
        <v>4069</v>
      </c>
      <c r="O1273" t="s">
        <v>6078</v>
      </c>
      <c r="P1273" t="s">
        <v>7644</v>
      </c>
      <c r="Q1273" t="s">
        <v>34</v>
      </c>
      <c r="R1273" t="s">
        <v>7645</v>
      </c>
      <c r="S1273" t="s">
        <v>2470</v>
      </c>
      <c r="T1273" t="s">
        <v>642</v>
      </c>
      <c r="U1273">
        <v>43668</v>
      </c>
      <c r="W1273" t="s">
        <v>7709</v>
      </c>
      <c r="X1273" t="s">
        <v>29</v>
      </c>
      <c r="Y1273" t="s">
        <v>29</v>
      </c>
      <c r="AB1273" t="s">
        <v>7710</v>
      </c>
      <c r="AC1273" t="s">
        <v>2092</v>
      </c>
      <c r="AD1273" t="s">
        <v>2118</v>
      </c>
      <c r="AE1273" t="s">
        <v>6079</v>
      </c>
      <c r="AF1273" t="s">
        <v>5710</v>
      </c>
      <c r="AG1273" t="s">
        <v>6984</v>
      </c>
      <c r="AH1273" t="s">
        <v>6985</v>
      </c>
      <c r="AI1273" t="s">
        <v>6983</v>
      </c>
      <c r="AJ1273" t="s">
        <v>7081</v>
      </c>
      <c r="AK1273" t="s">
        <v>7082</v>
      </c>
      <c r="AL1273" t="s">
        <v>1407</v>
      </c>
      <c r="AM1273" t="s">
        <v>29</v>
      </c>
      <c r="AN1273" t="s">
        <v>29</v>
      </c>
      <c r="AO1273" t="s">
        <v>7313</v>
      </c>
      <c r="AP1273" t="s">
        <v>29</v>
      </c>
      <c r="AQ1273" t="s">
        <v>7314</v>
      </c>
    </row>
    <row r="1274" spans="1:43" x14ac:dyDescent="0.25">
      <c r="A1274">
        <v>389</v>
      </c>
      <c r="B1274">
        <v>2292</v>
      </c>
      <c r="C1274" t="s">
        <v>7643</v>
      </c>
      <c r="D1274" t="s">
        <v>4837</v>
      </c>
      <c r="E1274" t="s">
        <v>1421</v>
      </c>
      <c r="F1274" t="s">
        <v>146</v>
      </c>
      <c r="G1274" t="s">
        <v>27</v>
      </c>
      <c r="H1274" t="s">
        <v>6610</v>
      </c>
      <c r="I1274" t="s">
        <v>97</v>
      </c>
      <c r="J1274" t="s">
        <v>3781</v>
      </c>
      <c r="K1274" t="s">
        <v>2091</v>
      </c>
      <c r="L1274" t="s">
        <v>568</v>
      </c>
      <c r="M1274" t="s">
        <v>7382</v>
      </c>
      <c r="N1274" t="s">
        <v>4069</v>
      </c>
      <c r="O1274" t="s">
        <v>6078</v>
      </c>
      <c r="P1274" t="s">
        <v>7646</v>
      </c>
      <c r="Q1274" t="s">
        <v>34</v>
      </c>
      <c r="R1274" t="s">
        <v>7647</v>
      </c>
      <c r="S1274" t="s">
        <v>7648</v>
      </c>
      <c r="T1274" t="s">
        <v>29</v>
      </c>
      <c r="U1274">
        <v>43668</v>
      </c>
      <c r="W1274" t="s">
        <v>7711</v>
      </c>
      <c r="X1274" t="s">
        <v>29</v>
      </c>
      <c r="Y1274" t="s">
        <v>29</v>
      </c>
      <c r="AB1274" t="s">
        <v>7710</v>
      </c>
      <c r="AC1274" t="s">
        <v>2092</v>
      </c>
      <c r="AD1274" t="s">
        <v>2118</v>
      </c>
      <c r="AE1274" t="s">
        <v>6079</v>
      </c>
      <c r="AF1274" t="s">
        <v>5710</v>
      </c>
      <c r="AG1274" t="s">
        <v>6984</v>
      </c>
      <c r="AH1274" t="s">
        <v>6985</v>
      </c>
      <c r="AI1274" t="s">
        <v>6983</v>
      </c>
      <c r="AJ1274" t="s">
        <v>7081</v>
      </c>
      <c r="AK1274" t="s">
        <v>7082</v>
      </c>
      <c r="AL1274" t="s">
        <v>1407</v>
      </c>
      <c r="AM1274" t="s">
        <v>29</v>
      </c>
      <c r="AN1274" t="s">
        <v>29</v>
      </c>
      <c r="AO1274" t="s">
        <v>7313</v>
      </c>
      <c r="AP1274" t="s">
        <v>29</v>
      </c>
      <c r="AQ1274" t="s">
        <v>7314</v>
      </c>
    </row>
    <row r="1275" spans="1:43" x14ac:dyDescent="0.25">
      <c r="A1275">
        <v>389</v>
      </c>
      <c r="B1275">
        <v>2293</v>
      </c>
      <c r="C1275" t="s">
        <v>7643</v>
      </c>
      <c r="D1275" t="s">
        <v>4837</v>
      </c>
      <c r="E1275" t="s">
        <v>1421</v>
      </c>
      <c r="F1275" t="s">
        <v>146</v>
      </c>
      <c r="G1275" t="s">
        <v>27</v>
      </c>
      <c r="H1275" t="s">
        <v>6610</v>
      </c>
      <c r="I1275" t="s">
        <v>97</v>
      </c>
      <c r="J1275" t="s">
        <v>3781</v>
      </c>
      <c r="K1275" t="s">
        <v>2091</v>
      </c>
      <c r="L1275" t="s">
        <v>568</v>
      </c>
      <c r="M1275" t="s">
        <v>7382</v>
      </c>
      <c r="N1275" t="s">
        <v>4069</v>
      </c>
      <c r="O1275" t="s">
        <v>6078</v>
      </c>
      <c r="P1275" t="s">
        <v>7649</v>
      </c>
      <c r="Q1275" t="s">
        <v>122</v>
      </c>
      <c r="R1275" t="s">
        <v>305</v>
      </c>
      <c r="S1275" t="s">
        <v>7650</v>
      </c>
      <c r="T1275" t="s">
        <v>199</v>
      </c>
      <c r="U1275">
        <v>43668</v>
      </c>
      <c r="W1275" t="s">
        <v>7712</v>
      </c>
      <c r="X1275" t="s">
        <v>29</v>
      </c>
      <c r="Y1275" t="s">
        <v>29</v>
      </c>
      <c r="AB1275" t="s">
        <v>7710</v>
      </c>
      <c r="AC1275" t="s">
        <v>2092</v>
      </c>
      <c r="AD1275" t="s">
        <v>2118</v>
      </c>
      <c r="AE1275" t="s">
        <v>6079</v>
      </c>
      <c r="AF1275" t="s">
        <v>5710</v>
      </c>
      <c r="AG1275" t="s">
        <v>6984</v>
      </c>
      <c r="AH1275" t="s">
        <v>6985</v>
      </c>
      <c r="AI1275" t="s">
        <v>6983</v>
      </c>
      <c r="AJ1275" t="s">
        <v>7081</v>
      </c>
      <c r="AK1275" t="s">
        <v>7082</v>
      </c>
      <c r="AL1275" t="s">
        <v>1407</v>
      </c>
      <c r="AM1275" t="s">
        <v>29</v>
      </c>
      <c r="AN1275" t="s">
        <v>29</v>
      </c>
      <c r="AO1275" t="s">
        <v>7313</v>
      </c>
      <c r="AP1275" t="s">
        <v>29</v>
      </c>
      <c r="AQ1275" t="s">
        <v>7314</v>
      </c>
    </row>
    <row r="1276" spans="1:43" x14ac:dyDescent="0.25">
      <c r="A1276">
        <v>386</v>
      </c>
      <c r="B1276">
        <v>2012</v>
      </c>
      <c r="C1276" t="s">
        <v>6999</v>
      </c>
      <c r="D1276" t="s">
        <v>7006</v>
      </c>
      <c r="E1276" t="s">
        <v>7001</v>
      </c>
      <c r="F1276" t="s">
        <v>146</v>
      </c>
      <c r="G1276" t="s">
        <v>27</v>
      </c>
      <c r="H1276" t="s">
        <v>6615</v>
      </c>
      <c r="I1276" t="s">
        <v>97</v>
      </c>
      <c r="J1276" t="s">
        <v>3476</v>
      </c>
      <c r="K1276" t="s">
        <v>7002</v>
      </c>
      <c r="L1276" t="s">
        <v>51</v>
      </c>
      <c r="M1276" t="s">
        <v>5050</v>
      </c>
      <c r="N1276" t="s">
        <v>4041</v>
      </c>
      <c r="O1276" t="s">
        <v>7389</v>
      </c>
      <c r="P1276" t="s">
        <v>7019</v>
      </c>
      <c r="Q1276" t="s">
        <v>122</v>
      </c>
      <c r="R1276" t="s">
        <v>7020</v>
      </c>
      <c r="S1276" t="s">
        <v>7021</v>
      </c>
      <c r="T1276" t="s">
        <v>7022</v>
      </c>
      <c r="U1276">
        <v>43360</v>
      </c>
      <c r="W1276" t="s">
        <v>7023</v>
      </c>
      <c r="X1276" t="s">
        <v>29</v>
      </c>
      <c r="Y1276" t="s">
        <v>29</v>
      </c>
      <c r="Z1276">
        <v>43598</v>
      </c>
      <c r="AB1276" t="s">
        <v>29</v>
      </c>
      <c r="AC1276" t="s">
        <v>7069</v>
      </c>
      <c r="AD1276" t="s">
        <v>29</v>
      </c>
      <c r="AE1276" t="s">
        <v>29</v>
      </c>
      <c r="AF1276" t="s">
        <v>7071</v>
      </c>
      <c r="AG1276" t="s">
        <v>6984</v>
      </c>
      <c r="AH1276" t="s">
        <v>6987</v>
      </c>
      <c r="AI1276" t="s">
        <v>6988</v>
      </c>
      <c r="AJ1276" t="s">
        <v>7075</v>
      </c>
      <c r="AK1276" t="s">
        <v>7076</v>
      </c>
      <c r="AL1276" t="s">
        <v>7713</v>
      </c>
      <c r="AM1276" t="s">
        <v>29</v>
      </c>
      <c r="AN1276" t="s">
        <v>7655</v>
      </c>
      <c r="AO1276" t="s">
        <v>7320</v>
      </c>
      <c r="AP1276" t="s">
        <v>7321</v>
      </c>
      <c r="AQ1276" t="s">
        <v>7319</v>
      </c>
    </row>
    <row r="1277" spans="1:43" x14ac:dyDescent="0.25">
      <c r="A1277">
        <v>277</v>
      </c>
      <c r="B1277">
        <v>1513</v>
      </c>
      <c r="C1277" t="s">
        <v>6734</v>
      </c>
      <c r="D1277" t="s">
        <v>1284</v>
      </c>
      <c r="E1277" t="s">
        <v>5042</v>
      </c>
      <c r="F1277" t="s">
        <v>163</v>
      </c>
      <c r="G1277" t="s">
        <v>27</v>
      </c>
      <c r="H1277" t="s">
        <v>6606</v>
      </c>
      <c r="I1277" t="s">
        <v>97</v>
      </c>
      <c r="J1277" t="s">
        <v>3472</v>
      </c>
      <c r="K1277" t="s">
        <v>3656</v>
      </c>
      <c r="L1277" t="s">
        <v>51</v>
      </c>
      <c r="M1277" t="s">
        <v>5050</v>
      </c>
      <c r="N1277" t="s">
        <v>164</v>
      </c>
      <c r="O1277" t="s">
        <v>4759</v>
      </c>
      <c r="P1277" t="s">
        <v>5555</v>
      </c>
      <c r="Q1277" t="s">
        <v>34</v>
      </c>
      <c r="R1277" t="s">
        <v>1884</v>
      </c>
      <c r="S1277" t="s">
        <v>2729</v>
      </c>
      <c r="T1277" t="s">
        <v>29</v>
      </c>
      <c r="U1277">
        <v>42620</v>
      </c>
      <c r="W1277" t="s">
        <v>1885</v>
      </c>
      <c r="X1277" t="s">
        <v>29</v>
      </c>
      <c r="Y1277" t="s">
        <v>29</v>
      </c>
      <c r="AB1277" t="s">
        <v>2712</v>
      </c>
      <c r="AC1277" t="s">
        <v>2713</v>
      </c>
      <c r="AD1277" t="s">
        <v>2714</v>
      </c>
      <c r="AE1277" t="s">
        <v>29</v>
      </c>
      <c r="AF1277" t="s">
        <v>6489</v>
      </c>
      <c r="AG1277" t="s">
        <v>6980</v>
      </c>
      <c r="AH1277" t="s">
        <v>6987</v>
      </c>
      <c r="AI1277" t="s">
        <v>6988</v>
      </c>
      <c r="AJ1277" t="s">
        <v>7075</v>
      </c>
      <c r="AK1277" t="s">
        <v>7076</v>
      </c>
      <c r="AL1277" t="s">
        <v>7714</v>
      </c>
      <c r="AM1277" t="s">
        <v>29</v>
      </c>
      <c r="AN1277" t="s">
        <v>6991</v>
      </c>
      <c r="AO1277" t="s">
        <v>7320</v>
      </c>
      <c r="AP1277" t="s">
        <v>7321</v>
      </c>
      <c r="AQ1277" t="s">
        <v>7319</v>
      </c>
    </row>
    <row r="1278" spans="1:43" x14ac:dyDescent="0.25">
      <c r="A1278">
        <v>277</v>
      </c>
      <c r="B1278">
        <v>1132</v>
      </c>
      <c r="C1278" t="s">
        <v>6734</v>
      </c>
      <c r="D1278" t="s">
        <v>1284</v>
      </c>
      <c r="E1278" t="s">
        <v>5042</v>
      </c>
      <c r="F1278" t="s">
        <v>163</v>
      </c>
      <c r="G1278" t="s">
        <v>27</v>
      </c>
      <c r="H1278" t="s">
        <v>6606</v>
      </c>
      <c r="I1278" t="s">
        <v>97</v>
      </c>
      <c r="J1278" t="s">
        <v>3472</v>
      </c>
      <c r="K1278" t="s">
        <v>3656</v>
      </c>
      <c r="L1278" t="s">
        <v>51</v>
      </c>
      <c r="M1278" t="s">
        <v>5050</v>
      </c>
      <c r="N1278" t="s">
        <v>164</v>
      </c>
      <c r="O1278" t="s">
        <v>4759</v>
      </c>
      <c r="P1278" t="s">
        <v>165</v>
      </c>
      <c r="Q1278" t="s">
        <v>34</v>
      </c>
      <c r="R1278" t="s">
        <v>166</v>
      </c>
      <c r="S1278" t="s">
        <v>167</v>
      </c>
      <c r="T1278" t="s">
        <v>168</v>
      </c>
      <c r="U1278">
        <v>36332</v>
      </c>
      <c r="W1278" t="s">
        <v>169</v>
      </c>
      <c r="X1278" t="s">
        <v>29</v>
      </c>
      <c r="Y1278" t="s">
        <v>29</v>
      </c>
      <c r="AB1278" t="s">
        <v>2712</v>
      </c>
      <c r="AC1278" t="s">
        <v>2713</v>
      </c>
      <c r="AD1278" t="s">
        <v>2714</v>
      </c>
      <c r="AE1278" t="s">
        <v>29</v>
      </c>
      <c r="AF1278" t="s">
        <v>6489</v>
      </c>
      <c r="AG1278" t="s">
        <v>6980</v>
      </c>
      <c r="AH1278" t="s">
        <v>6987</v>
      </c>
      <c r="AI1278" t="s">
        <v>6988</v>
      </c>
      <c r="AJ1278" t="s">
        <v>7075</v>
      </c>
      <c r="AK1278" t="s">
        <v>7076</v>
      </c>
      <c r="AL1278" t="s">
        <v>7714</v>
      </c>
      <c r="AM1278" t="s">
        <v>29</v>
      </c>
      <c r="AN1278" t="s">
        <v>6991</v>
      </c>
      <c r="AO1278" t="s">
        <v>7320</v>
      </c>
      <c r="AP1278" t="s">
        <v>7321</v>
      </c>
      <c r="AQ1278" t="s">
        <v>7319</v>
      </c>
    </row>
    <row r="1279" spans="1:43" x14ac:dyDescent="0.25">
      <c r="A1279">
        <v>277</v>
      </c>
      <c r="B1279">
        <v>1133</v>
      </c>
      <c r="C1279" t="s">
        <v>6734</v>
      </c>
      <c r="D1279" t="s">
        <v>1284</v>
      </c>
      <c r="E1279" t="s">
        <v>5042</v>
      </c>
      <c r="F1279" t="s">
        <v>163</v>
      </c>
      <c r="G1279" t="s">
        <v>27</v>
      </c>
      <c r="H1279" t="s">
        <v>6606</v>
      </c>
      <c r="I1279" t="s">
        <v>97</v>
      </c>
      <c r="J1279" t="s">
        <v>3472</v>
      </c>
      <c r="K1279" t="s">
        <v>3656</v>
      </c>
      <c r="L1279" t="s">
        <v>51</v>
      </c>
      <c r="M1279" t="s">
        <v>5050</v>
      </c>
      <c r="N1279" t="s">
        <v>164</v>
      </c>
      <c r="O1279" t="s">
        <v>4759</v>
      </c>
      <c r="P1279" t="s">
        <v>170</v>
      </c>
      <c r="Q1279" t="s">
        <v>83</v>
      </c>
      <c r="R1279" t="s">
        <v>171</v>
      </c>
      <c r="S1279" t="s">
        <v>172</v>
      </c>
      <c r="T1279" t="s">
        <v>173</v>
      </c>
      <c r="U1279">
        <v>42100</v>
      </c>
      <c r="W1279" t="s">
        <v>174</v>
      </c>
      <c r="X1279" t="s">
        <v>29</v>
      </c>
      <c r="Y1279" t="s">
        <v>29</v>
      </c>
      <c r="AB1279" t="s">
        <v>2712</v>
      </c>
      <c r="AC1279" t="s">
        <v>2713</v>
      </c>
      <c r="AD1279" t="s">
        <v>2714</v>
      </c>
      <c r="AE1279" t="s">
        <v>29</v>
      </c>
      <c r="AF1279" t="s">
        <v>6489</v>
      </c>
      <c r="AG1279" t="s">
        <v>6980</v>
      </c>
      <c r="AH1279" t="s">
        <v>6987</v>
      </c>
      <c r="AI1279" t="s">
        <v>6988</v>
      </c>
      <c r="AJ1279" t="s">
        <v>7075</v>
      </c>
      <c r="AK1279" t="s">
        <v>7076</v>
      </c>
      <c r="AL1279" t="s">
        <v>7714</v>
      </c>
      <c r="AM1279" t="s">
        <v>29</v>
      </c>
      <c r="AN1279" t="s">
        <v>6991</v>
      </c>
      <c r="AO1279" t="s">
        <v>7320</v>
      </c>
      <c r="AP1279" t="s">
        <v>7321</v>
      </c>
      <c r="AQ1279" t="s">
        <v>7319</v>
      </c>
    </row>
    <row r="1280" spans="1:43" x14ac:dyDescent="0.25">
      <c r="A1280">
        <v>277</v>
      </c>
      <c r="B1280">
        <v>1734</v>
      </c>
      <c r="C1280" t="s">
        <v>6734</v>
      </c>
      <c r="D1280" t="s">
        <v>1284</v>
      </c>
      <c r="E1280" t="s">
        <v>5042</v>
      </c>
      <c r="F1280" t="s">
        <v>163</v>
      </c>
      <c r="G1280" t="s">
        <v>27</v>
      </c>
      <c r="H1280" t="s">
        <v>6606</v>
      </c>
      <c r="I1280" t="s">
        <v>97</v>
      </c>
      <c r="J1280" t="s">
        <v>3472</v>
      </c>
      <c r="K1280" t="s">
        <v>3656</v>
      </c>
      <c r="L1280" t="s">
        <v>51</v>
      </c>
      <c r="M1280" t="s">
        <v>5050</v>
      </c>
      <c r="N1280" t="s">
        <v>164</v>
      </c>
      <c r="O1280" t="s">
        <v>4759</v>
      </c>
      <c r="P1280" t="s">
        <v>2715</v>
      </c>
      <c r="Q1280" t="s">
        <v>5561</v>
      </c>
      <c r="R1280" t="s">
        <v>2101</v>
      </c>
      <c r="S1280" t="s">
        <v>452</v>
      </c>
      <c r="T1280" t="s">
        <v>29</v>
      </c>
      <c r="U1280">
        <v>35729</v>
      </c>
      <c r="W1280" t="s">
        <v>2716</v>
      </c>
      <c r="X1280" t="s">
        <v>29</v>
      </c>
      <c r="Y1280" t="s">
        <v>29</v>
      </c>
      <c r="AB1280" t="s">
        <v>2712</v>
      </c>
      <c r="AC1280" t="s">
        <v>2713</v>
      </c>
      <c r="AD1280" t="s">
        <v>2714</v>
      </c>
      <c r="AE1280" t="s">
        <v>29</v>
      </c>
      <c r="AF1280" t="s">
        <v>6489</v>
      </c>
      <c r="AG1280" t="s">
        <v>6980</v>
      </c>
      <c r="AH1280" t="s">
        <v>6987</v>
      </c>
      <c r="AI1280" t="s">
        <v>6988</v>
      </c>
      <c r="AJ1280" t="s">
        <v>7075</v>
      </c>
      <c r="AK1280" t="s">
        <v>7076</v>
      </c>
      <c r="AL1280" t="s">
        <v>7714</v>
      </c>
      <c r="AM1280" t="s">
        <v>29</v>
      </c>
      <c r="AN1280" t="s">
        <v>6991</v>
      </c>
      <c r="AO1280" t="s">
        <v>7320</v>
      </c>
      <c r="AP1280" t="s">
        <v>7321</v>
      </c>
      <c r="AQ1280" t="s">
        <v>7319</v>
      </c>
    </row>
    <row r="1281" spans="1:43" x14ac:dyDescent="0.25">
      <c r="A1281">
        <v>277</v>
      </c>
      <c r="B1281">
        <v>2238</v>
      </c>
      <c r="C1281" t="s">
        <v>6734</v>
      </c>
      <c r="D1281" t="s">
        <v>1284</v>
      </c>
      <c r="E1281" t="s">
        <v>5042</v>
      </c>
      <c r="F1281" t="s">
        <v>163</v>
      </c>
      <c r="G1281" t="s">
        <v>27</v>
      </c>
      <c r="H1281" t="s">
        <v>6606</v>
      </c>
      <c r="I1281" t="s">
        <v>97</v>
      </c>
      <c r="J1281" t="s">
        <v>3472</v>
      </c>
      <c r="K1281" t="s">
        <v>3656</v>
      </c>
      <c r="L1281" t="s">
        <v>51</v>
      </c>
      <c r="M1281" t="s">
        <v>5050</v>
      </c>
      <c r="N1281" t="s">
        <v>164</v>
      </c>
      <c r="O1281" t="s">
        <v>4759</v>
      </c>
      <c r="P1281" t="s">
        <v>7009</v>
      </c>
      <c r="Q1281" t="s">
        <v>83</v>
      </c>
      <c r="R1281" t="s">
        <v>7010</v>
      </c>
      <c r="S1281" t="s">
        <v>7011</v>
      </c>
      <c r="T1281" t="s">
        <v>7012</v>
      </c>
      <c r="U1281">
        <v>43598</v>
      </c>
      <c r="W1281" t="s">
        <v>7013</v>
      </c>
      <c r="X1281" t="s">
        <v>29</v>
      </c>
      <c r="Y1281" t="s">
        <v>29</v>
      </c>
      <c r="AB1281" t="s">
        <v>2712</v>
      </c>
      <c r="AC1281" t="s">
        <v>2713</v>
      </c>
      <c r="AD1281" t="s">
        <v>2714</v>
      </c>
      <c r="AE1281" t="s">
        <v>29</v>
      </c>
      <c r="AF1281" t="s">
        <v>6489</v>
      </c>
      <c r="AG1281" t="s">
        <v>6980</v>
      </c>
      <c r="AH1281" t="s">
        <v>6987</v>
      </c>
      <c r="AI1281" t="s">
        <v>6988</v>
      </c>
      <c r="AJ1281" t="s">
        <v>7075</v>
      </c>
      <c r="AK1281" t="s">
        <v>7076</v>
      </c>
      <c r="AL1281" t="s">
        <v>7714</v>
      </c>
      <c r="AM1281" t="s">
        <v>29</v>
      </c>
      <c r="AN1281" t="s">
        <v>6991</v>
      </c>
      <c r="AO1281" t="s">
        <v>7320</v>
      </c>
      <c r="AP1281" t="s">
        <v>7321</v>
      </c>
      <c r="AQ1281" t="s">
        <v>7319</v>
      </c>
    </row>
    <row r="1282" spans="1:43" x14ac:dyDescent="0.25">
      <c r="A1282">
        <v>277</v>
      </c>
      <c r="B1282">
        <v>1850</v>
      </c>
      <c r="C1282" t="s">
        <v>6734</v>
      </c>
      <c r="D1282" t="s">
        <v>1284</v>
      </c>
      <c r="E1282" t="s">
        <v>5042</v>
      </c>
      <c r="F1282" t="s">
        <v>163</v>
      </c>
      <c r="G1282" t="s">
        <v>27</v>
      </c>
      <c r="H1282" t="s">
        <v>6606</v>
      </c>
      <c r="I1282" t="s">
        <v>97</v>
      </c>
      <c r="J1282" t="s">
        <v>3472</v>
      </c>
      <c r="K1282" t="s">
        <v>3656</v>
      </c>
      <c r="L1282" t="s">
        <v>51</v>
      </c>
      <c r="M1282" t="s">
        <v>5050</v>
      </c>
      <c r="N1282" t="s">
        <v>164</v>
      </c>
      <c r="O1282" t="s">
        <v>4759</v>
      </c>
      <c r="P1282" t="s">
        <v>4108</v>
      </c>
      <c r="Q1282" t="s">
        <v>34</v>
      </c>
      <c r="R1282" t="s">
        <v>4109</v>
      </c>
      <c r="S1282" t="s">
        <v>4110</v>
      </c>
      <c r="T1282" t="s">
        <v>29</v>
      </c>
      <c r="U1282">
        <v>42996</v>
      </c>
      <c r="W1282" t="s">
        <v>4111</v>
      </c>
      <c r="X1282" t="s">
        <v>29</v>
      </c>
      <c r="Y1282" t="s">
        <v>29</v>
      </c>
      <c r="AB1282" t="s">
        <v>2712</v>
      </c>
      <c r="AC1282" t="s">
        <v>2713</v>
      </c>
      <c r="AD1282" t="s">
        <v>2714</v>
      </c>
      <c r="AE1282" t="s">
        <v>29</v>
      </c>
      <c r="AF1282" t="s">
        <v>6489</v>
      </c>
      <c r="AG1282" t="s">
        <v>6980</v>
      </c>
      <c r="AH1282" t="s">
        <v>6987</v>
      </c>
      <c r="AI1282" t="s">
        <v>6988</v>
      </c>
      <c r="AJ1282" t="s">
        <v>7075</v>
      </c>
      <c r="AK1282" t="s">
        <v>7076</v>
      </c>
      <c r="AL1282" t="s">
        <v>7714</v>
      </c>
      <c r="AM1282" t="s">
        <v>29</v>
      </c>
      <c r="AN1282" t="s">
        <v>6991</v>
      </c>
      <c r="AO1282" t="s">
        <v>7320</v>
      </c>
      <c r="AP1282" t="s">
        <v>7321</v>
      </c>
      <c r="AQ1282" t="s">
        <v>7319</v>
      </c>
    </row>
    <row r="1283" spans="1:43" x14ac:dyDescent="0.25">
      <c r="A1283">
        <v>382</v>
      </c>
      <c r="B1283">
        <v>2203</v>
      </c>
      <c r="C1283" t="s">
        <v>6880</v>
      </c>
      <c r="D1283" t="s">
        <v>7409</v>
      </c>
      <c r="E1283" t="s">
        <v>29</v>
      </c>
      <c r="F1283" t="s">
        <v>456</v>
      </c>
      <c r="G1283" t="s">
        <v>27</v>
      </c>
      <c r="H1283" t="s">
        <v>6622</v>
      </c>
      <c r="I1283" t="s">
        <v>28</v>
      </c>
      <c r="J1283" t="s">
        <v>3472</v>
      </c>
      <c r="K1283" t="s">
        <v>6521</v>
      </c>
      <c r="L1283" t="s">
        <v>51</v>
      </c>
      <c r="M1283" t="s">
        <v>5050</v>
      </c>
      <c r="N1283" t="s">
        <v>52</v>
      </c>
      <c r="O1283" t="s">
        <v>6522</v>
      </c>
      <c r="P1283" t="s">
        <v>6529</v>
      </c>
      <c r="Q1283" t="s">
        <v>34</v>
      </c>
      <c r="R1283" t="s">
        <v>6530</v>
      </c>
      <c r="S1283" t="s">
        <v>6531</v>
      </c>
      <c r="T1283" t="s">
        <v>195</v>
      </c>
      <c r="U1283">
        <v>43500</v>
      </c>
      <c r="W1283" t="s">
        <v>6532</v>
      </c>
      <c r="X1283" t="s">
        <v>29</v>
      </c>
      <c r="Y1283" t="s">
        <v>29</v>
      </c>
      <c r="Z1283">
        <v>43500</v>
      </c>
      <c r="AB1283" t="s">
        <v>29</v>
      </c>
      <c r="AC1283" t="s">
        <v>6527</v>
      </c>
      <c r="AD1283" t="s">
        <v>29</v>
      </c>
      <c r="AE1283" t="s">
        <v>29</v>
      </c>
      <c r="AF1283" t="s">
        <v>6528</v>
      </c>
      <c r="AG1283" t="s">
        <v>6986</v>
      </c>
      <c r="AH1283" t="s">
        <v>6990</v>
      </c>
      <c r="AI1283" t="s">
        <v>6988</v>
      </c>
      <c r="AJ1283" t="s">
        <v>7075</v>
      </c>
      <c r="AK1283" t="s">
        <v>7076</v>
      </c>
      <c r="AL1283" t="s">
        <v>7302</v>
      </c>
      <c r="AM1283" t="s">
        <v>29</v>
      </c>
      <c r="AN1283" t="s">
        <v>6991</v>
      </c>
      <c r="AO1283" t="s">
        <v>7328</v>
      </c>
      <c r="AP1283" t="s">
        <v>7321</v>
      </c>
      <c r="AQ1283" t="s">
        <v>7319</v>
      </c>
    </row>
    <row r="1284" spans="1:43" x14ac:dyDescent="0.25">
      <c r="A1284">
        <v>382</v>
      </c>
      <c r="B1284">
        <v>2205</v>
      </c>
      <c r="C1284" t="s">
        <v>6880</v>
      </c>
      <c r="D1284" t="s">
        <v>7409</v>
      </c>
      <c r="E1284" t="s">
        <v>29</v>
      </c>
      <c r="F1284" t="s">
        <v>456</v>
      </c>
      <c r="G1284" t="s">
        <v>27</v>
      </c>
      <c r="H1284" t="s">
        <v>6622</v>
      </c>
      <c r="I1284" t="s">
        <v>28</v>
      </c>
      <c r="J1284" t="s">
        <v>3472</v>
      </c>
      <c r="K1284" t="s">
        <v>6521</v>
      </c>
      <c r="L1284" t="s">
        <v>51</v>
      </c>
      <c r="M1284" t="s">
        <v>5050</v>
      </c>
      <c r="N1284" t="s">
        <v>52</v>
      </c>
      <c r="O1284" t="s">
        <v>6522</v>
      </c>
      <c r="P1284" t="s">
        <v>6537</v>
      </c>
      <c r="Q1284" t="s">
        <v>83</v>
      </c>
      <c r="R1284" t="s">
        <v>315</v>
      </c>
      <c r="S1284" t="s">
        <v>6538</v>
      </c>
      <c r="T1284" t="s">
        <v>29</v>
      </c>
      <c r="U1284">
        <v>43500</v>
      </c>
      <c r="W1284" t="s">
        <v>6539</v>
      </c>
      <c r="X1284" t="s">
        <v>29</v>
      </c>
      <c r="Y1284" t="s">
        <v>29</v>
      </c>
      <c r="Z1284">
        <v>43500</v>
      </c>
      <c r="AB1284" t="s">
        <v>29</v>
      </c>
      <c r="AC1284" t="s">
        <v>6527</v>
      </c>
      <c r="AD1284" t="s">
        <v>29</v>
      </c>
      <c r="AE1284" t="s">
        <v>29</v>
      </c>
      <c r="AF1284" t="s">
        <v>6528</v>
      </c>
      <c r="AG1284" t="s">
        <v>6986</v>
      </c>
      <c r="AH1284" t="s">
        <v>6990</v>
      </c>
      <c r="AI1284" t="s">
        <v>6988</v>
      </c>
      <c r="AJ1284" t="s">
        <v>7075</v>
      </c>
      <c r="AK1284" t="s">
        <v>7076</v>
      </c>
      <c r="AL1284" t="s">
        <v>7302</v>
      </c>
      <c r="AM1284" t="s">
        <v>29</v>
      </c>
      <c r="AN1284" t="s">
        <v>6991</v>
      </c>
      <c r="AO1284" t="s">
        <v>7328</v>
      </c>
      <c r="AP1284" t="s">
        <v>7321</v>
      </c>
      <c r="AQ1284" t="s">
        <v>7319</v>
      </c>
    </row>
    <row r="1285" spans="1:43" x14ac:dyDescent="0.25">
      <c r="A1285">
        <v>382</v>
      </c>
      <c r="B1285">
        <v>2202</v>
      </c>
      <c r="C1285" t="s">
        <v>6880</v>
      </c>
      <c r="D1285" t="s">
        <v>7409</v>
      </c>
      <c r="E1285" t="s">
        <v>29</v>
      </c>
      <c r="F1285" t="s">
        <v>456</v>
      </c>
      <c r="G1285" t="s">
        <v>27</v>
      </c>
      <c r="H1285" t="s">
        <v>6622</v>
      </c>
      <c r="I1285" t="s">
        <v>28</v>
      </c>
      <c r="J1285" t="s">
        <v>3472</v>
      </c>
      <c r="K1285" t="s">
        <v>6521</v>
      </c>
      <c r="L1285" t="s">
        <v>51</v>
      </c>
      <c r="M1285" t="s">
        <v>5050</v>
      </c>
      <c r="N1285" t="s">
        <v>52</v>
      </c>
      <c r="O1285" t="s">
        <v>6522</v>
      </c>
      <c r="P1285" t="s">
        <v>6523</v>
      </c>
      <c r="Q1285" t="s">
        <v>122</v>
      </c>
      <c r="R1285" t="s">
        <v>6524</v>
      </c>
      <c r="S1285" t="s">
        <v>6525</v>
      </c>
      <c r="T1285" t="s">
        <v>29</v>
      </c>
      <c r="U1285">
        <v>43500</v>
      </c>
      <c r="W1285" t="s">
        <v>6526</v>
      </c>
      <c r="X1285" t="s">
        <v>29</v>
      </c>
      <c r="Y1285" t="s">
        <v>29</v>
      </c>
      <c r="Z1285">
        <v>43500</v>
      </c>
      <c r="AB1285" t="s">
        <v>29</v>
      </c>
      <c r="AC1285" t="s">
        <v>6527</v>
      </c>
      <c r="AD1285" t="s">
        <v>29</v>
      </c>
      <c r="AE1285" t="s">
        <v>29</v>
      </c>
      <c r="AF1285" t="s">
        <v>6528</v>
      </c>
      <c r="AG1285" t="s">
        <v>6986</v>
      </c>
      <c r="AH1285" t="s">
        <v>6990</v>
      </c>
      <c r="AI1285" t="s">
        <v>6988</v>
      </c>
      <c r="AJ1285" t="s">
        <v>7075</v>
      </c>
      <c r="AK1285" t="s">
        <v>7076</v>
      </c>
      <c r="AL1285" t="s">
        <v>7302</v>
      </c>
      <c r="AM1285" t="s">
        <v>29</v>
      </c>
      <c r="AN1285" t="s">
        <v>6991</v>
      </c>
      <c r="AO1285" t="s">
        <v>7328</v>
      </c>
      <c r="AP1285" t="s">
        <v>7321</v>
      </c>
      <c r="AQ1285" t="s">
        <v>7319</v>
      </c>
    </row>
    <row r="1286" spans="1:43" x14ac:dyDescent="0.25">
      <c r="A1286">
        <v>382</v>
      </c>
      <c r="B1286">
        <v>2204</v>
      </c>
      <c r="C1286" t="s">
        <v>6880</v>
      </c>
      <c r="D1286" t="s">
        <v>7409</v>
      </c>
      <c r="E1286" t="s">
        <v>29</v>
      </c>
      <c r="F1286" t="s">
        <v>456</v>
      </c>
      <c r="G1286" t="s">
        <v>27</v>
      </c>
      <c r="H1286" t="s">
        <v>6622</v>
      </c>
      <c r="I1286" t="s">
        <v>28</v>
      </c>
      <c r="J1286" t="s">
        <v>3472</v>
      </c>
      <c r="K1286" t="s">
        <v>6521</v>
      </c>
      <c r="L1286" t="s">
        <v>51</v>
      </c>
      <c r="M1286" t="s">
        <v>5050</v>
      </c>
      <c r="N1286" t="s">
        <v>52</v>
      </c>
      <c r="O1286" t="s">
        <v>6522</v>
      </c>
      <c r="P1286" t="s">
        <v>6533</v>
      </c>
      <c r="Q1286" t="s">
        <v>5561</v>
      </c>
      <c r="R1286" t="s">
        <v>6534</v>
      </c>
      <c r="S1286" t="s">
        <v>6535</v>
      </c>
      <c r="T1286" t="s">
        <v>591</v>
      </c>
      <c r="U1286">
        <v>43500</v>
      </c>
      <c r="W1286" t="s">
        <v>6536</v>
      </c>
      <c r="X1286" t="s">
        <v>29</v>
      </c>
      <c r="Y1286" t="s">
        <v>29</v>
      </c>
      <c r="Z1286">
        <v>43500</v>
      </c>
      <c r="AB1286" t="s">
        <v>29</v>
      </c>
      <c r="AC1286" t="s">
        <v>6527</v>
      </c>
      <c r="AD1286" t="s">
        <v>29</v>
      </c>
      <c r="AE1286" t="s">
        <v>29</v>
      </c>
      <c r="AF1286" t="s">
        <v>6528</v>
      </c>
      <c r="AG1286" t="s">
        <v>6986</v>
      </c>
      <c r="AH1286" t="s">
        <v>6990</v>
      </c>
      <c r="AI1286" t="s">
        <v>6988</v>
      </c>
      <c r="AJ1286" t="s">
        <v>7075</v>
      </c>
      <c r="AK1286" t="s">
        <v>7076</v>
      </c>
      <c r="AL1286" t="s">
        <v>7302</v>
      </c>
      <c r="AM1286" t="s">
        <v>29</v>
      </c>
      <c r="AN1286" t="s">
        <v>6991</v>
      </c>
      <c r="AO1286" t="s">
        <v>7328</v>
      </c>
      <c r="AP1286" t="s">
        <v>7321</v>
      </c>
      <c r="AQ1286" t="s">
        <v>7319</v>
      </c>
    </row>
    <row r="1287" spans="1:43" x14ac:dyDescent="0.25">
      <c r="A1287">
        <v>379</v>
      </c>
      <c r="B1287">
        <v>2200</v>
      </c>
      <c r="C1287" t="s">
        <v>6879</v>
      </c>
      <c r="D1287" t="s">
        <v>3504</v>
      </c>
      <c r="E1287" t="s">
        <v>6191</v>
      </c>
      <c r="F1287" t="s">
        <v>380</v>
      </c>
      <c r="G1287" t="s">
        <v>27</v>
      </c>
      <c r="H1287" t="s">
        <v>6654</v>
      </c>
      <c r="I1287" t="s">
        <v>381</v>
      </c>
      <c r="J1287" t="s">
        <v>3781</v>
      </c>
      <c r="K1287" t="s">
        <v>6192</v>
      </c>
      <c r="L1287" t="s">
        <v>6193</v>
      </c>
      <c r="M1287" t="s">
        <v>7382</v>
      </c>
      <c r="N1287" t="s">
        <v>6194</v>
      </c>
      <c r="O1287" t="s">
        <v>5534</v>
      </c>
      <c r="P1287" t="s">
        <v>6195</v>
      </c>
      <c r="Q1287" t="s">
        <v>34</v>
      </c>
      <c r="R1287" t="s">
        <v>375</v>
      </c>
      <c r="S1287" t="s">
        <v>2295</v>
      </c>
      <c r="T1287" t="s">
        <v>29</v>
      </c>
      <c r="U1287">
        <v>43431</v>
      </c>
      <c r="W1287" t="s">
        <v>6465</v>
      </c>
      <c r="X1287" t="s">
        <v>29</v>
      </c>
      <c r="Y1287" t="s">
        <v>29</v>
      </c>
      <c r="AB1287" t="s">
        <v>29</v>
      </c>
      <c r="AC1287" t="s">
        <v>6196</v>
      </c>
      <c r="AD1287" t="s">
        <v>29</v>
      </c>
      <c r="AE1287" t="s">
        <v>29</v>
      </c>
      <c r="AF1287" t="s">
        <v>6197</v>
      </c>
      <c r="AG1287" t="s">
        <v>343</v>
      </c>
      <c r="AH1287" t="s">
        <v>6985</v>
      </c>
      <c r="AI1287" t="s">
        <v>1407</v>
      </c>
      <c r="AJ1287" t="s">
        <v>7081</v>
      </c>
      <c r="AK1287" t="s">
        <v>7076</v>
      </c>
      <c r="AL1287" t="s">
        <v>1407</v>
      </c>
      <c r="AM1287" t="s">
        <v>29</v>
      </c>
      <c r="AN1287" t="s">
        <v>6977</v>
      </c>
      <c r="AO1287" t="s">
        <v>7313</v>
      </c>
      <c r="AP1287" t="s">
        <v>29</v>
      </c>
      <c r="AQ1287" t="s">
        <v>7310</v>
      </c>
    </row>
    <row r="1288" spans="1:43" x14ac:dyDescent="0.25">
      <c r="A1288">
        <v>378</v>
      </c>
      <c r="B1288">
        <v>2200</v>
      </c>
      <c r="C1288" t="s">
        <v>6879</v>
      </c>
      <c r="D1288" t="s">
        <v>6198</v>
      </c>
      <c r="E1288" t="s">
        <v>29</v>
      </c>
      <c r="F1288" t="s">
        <v>96</v>
      </c>
      <c r="G1288" t="s">
        <v>27</v>
      </c>
      <c r="H1288" t="s">
        <v>6600</v>
      </c>
      <c r="I1288" t="s">
        <v>97</v>
      </c>
      <c r="J1288" t="s">
        <v>3781</v>
      </c>
      <c r="K1288" t="s">
        <v>6199</v>
      </c>
      <c r="L1288" t="s">
        <v>6193</v>
      </c>
      <c r="M1288" t="s">
        <v>7382</v>
      </c>
      <c r="N1288" t="s">
        <v>6194</v>
      </c>
      <c r="O1288" t="s">
        <v>5534</v>
      </c>
      <c r="P1288" t="s">
        <v>6195</v>
      </c>
      <c r="Q1288" t="s">
        <v>34</v>
      </c>
      <c r="R1288" t="s">
        <v>375</v>
      </c>
      <c r="S1288" t="s">
        <v>2295</v>
      </c>
      <c r="T1288" t="s">
        <v>29</v>
      </c>
      <c r="U1288">
        <v>43431</v>
      </c>
      <c r="W1288" t="s">
        <v>6465</v>
      </c>
      <c r="X1288" t="s">
        <v>29</v>
      </c>
      <c r="Y1288" t="s">
        <v>29</v>
      </c>
      <c r="AB1288" t="s">
        <v>29</v>
      </c>
      <c r="AC1288" t="s">
        <v>6200</v>
      </c>
      <c r="AD1288" t="s">
        <v>29</v>
      </c>
      <c r="AE1288" t="s">
        <v>29</v>
      </c>
      <c r="AF1288" t="s">
        <v>6197</v>
      </c>
      <c r="AG1288" t="s">
        <v>343</v>
      </c>
      <c r="AH1288" t="s">
        <v>6985</v>
      </c>
      <c r="AI1288" t="s">
        <v>1407</v>
      </c>
      <c r="AJ1288" t="s">
        <v>7081</v>
      </c>
      <c r="AK1288" t="s">
        <v>7076</v>
      </c>
      <c r="AL1288" t="s">
        <v>1407</v>
      </c>
      <c r="AM1288" t="s">
        <v>29</v>
      </c>
      <c r="AN1288" t="s">
        <v>6977</v>
      </c>
      <c r="AO1288" t="s">
        <v>7313</v>
      </c>
      <c r="AP1288" t="s">
        <v>29</v>
      </c>
      <c r="AQ1288" t="s">
        <v>7310</v>
      </c>
    </row>
    <row r="1289" spans="1:43" x14ac:dyDescent="0.25">
      <c r="A1289">
        <v>392</v>
      </c>
      <c r="B1289">
        <v>1103</v>
      </c>
      <c r="C1289" t="s">
        <v>7651</v>
      </c>
      <c r="D1289" t="s">
        <v>7652</v>
      </c>
      <c r="E1289" t="s">
        <v>7653</v>
      </c>
      <c r="F1289" t="s">
        <v>2718</v>
      </c>
      <c r="G1289" t="s">
        <v>27</v>
      </c>
      <c r="H1289" t="s">
        <v>6700</v>
      </c>
      <c r="I1289" t="s">
        <v>97</v>
      </c>
      <c r="J1289" t="s">
        <v>3474</v>
      </c>
      <c r="K1289" t="s">
        <v>7654</v>
      </c>
      <c r="L1289" t="s">
        <v>3474</v>
      </c>
      <c r="M1289" t="s">
        <v>32</v>
      </c>
      <c r="N1289" t="s">
        <v>7383</v>
      </c>
      <c r="O1289" t="s">
        <v>29</v>
      </c>
      <c r="P1289" t="s">
        <v>3550</v>
      </c>
      <c r="Q1289" t="s">
        <v>34</v>
      </c>
      <c r="R1289" t="s">
        <v>286</v>
      </c>
      <c r="S1289" t="s">
        <v>1222</v>
      </c>
      <c r="T1289" t="s">
        <v>29</v>
      </c>
      <c r="U1289">
        <v>42736</v>
      </c>
      <c r="W1289" t="s">
        <v>3551</v>
      </c>
      <c r="X1289" t="s">
        <v>29</v>
      </c>
      <c r="Y1289" t="s">
        <v>29</v>
      </c>
      <c r="Z1289">
        <v>43661</v>
      </c>
      <c r="AB1289" t="s">
        <v>29</v>
      </c>
      <c r="AC1289" t="s">
        <v>7715</v>
      </c>
      <c r="AD1289" t="s">
        <v>29</v>
      </c>
      <c r="AE1289" t="s">
        <v>6471</v>
      </c>
      <c r="AF1289" t="s">
        <v>7716</v>
      </c>
      <c r="AG1289" t="s">
        <v>6992</v>
      </c>
      <c r="AH1289" t="s">
        <v>6975</v>
      </c>
      <c r="AI1289" t="s">
        <v>6976</v>
      </c>
      <c r="AJ1289" t="s">
        <v>7090</v>
      </c>
      <c r="AK1289" t="s">
        <v>7076</v>
      </c>
      <c r="AL1289" t="s">
        <v>7717</v>
      </c>
      <c r="AM1289" t="s">
        <v>29</v>
      </c>
      <c r="AN1289" t="s">
        <v>6991</v>
      </c>
      <c r="AO1289" t="s">
        <v>7317</v>
      </c>
      <c r="AP1289" t="s">
        <v>7323</v>
      </c>
      <c r="AQ1289" t="s">
        <v>7319</v>
      </c>
    </row>
    <row r="1290" spans="1:43" x14ac:dyDescent="0.25">
      <c r="A1290">
        <v>368</v>
      </c>
      <c r="B1290">
        <v>1736</v>
      </c>
      <c r="C1290" t="s">
        <v>6742</v>
      </c>
      <c r="D1290" t="s">
        <v>5281</v>
      </c>
      <c r="E1290" t="s">
        <v>95</v>
      </c>
      <c r="F1290" t="s">
        <v>146</v>
      </c>
      <c r="G1290" t="s">
        <v>27</v>
      </c>
      <c r="H1290" t="s">
        <v>6615</v>
      </c>
      <c r="I1290" t="s">
        <v>97</v>
      </c>
      <c r="J1290" t="s">
        <v>5047</v>
      </c>
      <c r="K1290" t="s">
        <v>5282</v>
      </c>
      <c r="L1290" t="s">
        <v>51</v>
      </c>
      <c r="M1290" t="s">
        <v>5050</v>
      </c>
      <c r="N1290" t="s">
        <v>5051</v>
      </c>
      <c r="O1290" t="s">
        <v>6743</v>
      </c>
      <c r="P1290" t="s">
        <v>2727</v>
      </c>
      <c r="Q1290" t="s">
        <v>34</v>
      </c>
      <c r="R1290" t="s">
        <v>2728</v>
      </c>
      <c r="S1290" t="s">
        <v>2729</v>
      </c>
      <c r="T1290" t="s">
        <v>29</v>
      </c>
      <c r="U1290">
        <v>42632</v>
      </c>
      <c r="W1290" t="s">
        <v>2730</v>
      </c>
      <c r="X1290" t="s">
        <v>29</v>
      </c>
      <c r="Y1290" t="s">
        <v>29</v>
      </c>
      <c r="AB1290" t="s">
        <v>5280</v>
      </c>
      <c r="AC1290" t="s">
        <v>5283</v>
      </c>
      <c r="AD1290" t="s">
        <v>29</v>
      </c>
      <c r="AE1290" t="s">
        <v>7399</v>
      </c>
      <c r="AF1290" t="s">
        <v>5801</v>
      </c>
      <c r="AG1290" t="s">
        <v>6984</v>
      </c>
      <c r="AH1290" t="s">
        <v>6997</v>
      </c>
      <c r="AI1290" t="s">
        <v>6988</v>
      </c>
      <c r="AJ1290" t="s">
        <v>7188</v>
      </c>
      <c r="AK1290" t="s">
        <v>7076</v>
      </c>
      <c r="AL1290" t="s">
        <v>7189</v>
      </c>
      <c r="AM1290" t="s">
        <v>29</v>
      </c>
      <c r="AN1290" t="s">
        <v>7655</v>
      </c>
      <c r="AO1290" t="s">
        <v>7320</v>
      </c>
      <c r="AP1290" t="s">
        <v>29</v>
      </c>
      <c r="AQ1290" t="s">
        <v>7319</v>
      </c>
    </row>
    <row r="1291" spans="1:43" x14ac:dyDescent="0.25">
      <c r="A1291">
        <v>368</v>
      </c>
      <c r="B1291">
        <v>2177</v>
      </c>
      <c r="C1291" t="s">
        <v>6742</v>
      </c>
      <c r="D1291" t="s">
        <v>5281</v>
      </c>
      <c r="E1291" t="s">
        <v>95</v>
      </c>
      <c r="F1291" t="s">
        <v>146</v>
      </c>
      <c r="G1291" t="s">
        <v>27</v>
      </c>
      <c r="H1291" t="s">
        <v>6615</v>
      </c>
      <c r="I1291" t="s">
        <v>97</v>
      </c>
      <c r="J1291" t="s">
        <v>5047</v>
      </c>
      <c r="K1291" t="s">
        <v>5282</v>
      </c>
      <c r="L1291" t="s">
        <v>51</v>
      </c>
      <c r="M1291" t="s">
        <v>5050</v>
      </c>
      <c r="N1291" t="s">
        <v>5051</v>
      </c>
      <c r="O1291" t="s">
        <v>6743</v>
      </c>
      <c r="P1291" t="s">
        <v>6120</v>
      </c>
      <c r="Q1291" t="s">
        <v>34</v>
      </c>
      <c r="R1291" t="s">
        <v>6121</v>
      </c>
      <c r="S1291" t="s">
        <v>2376</v>
      </c>
      <c r="T1291" t="s">
        <v>29</v>
      </c>
      <c r="W1291" t="s">
        <v>6122</v>
      </c>
      <c r="X1291" t="s">
        <v>29</v>
      </c>
      <c r="Y1291" t="s">
        <v>29</v>
      </c>
      <c r="AB1291" t="s">
        <v>5280</v>
      </c>
      <c r="AC1291" t="s">
        <v>5283</v>
      </c>
      <c r="AD1291" t="s">
        <v>29</v>
      </c>
      <c r="AE1291" t="s">
        <v>7399</v>
      </c>
      <c r="AF1291" t="s">
        <v>5801</v>
      </c>
      <c r="AG1291" t="s">
        <v>6984</v>
      </c>
      <c r="AH1291" t="s">
        <v>6997</v>
      </c>
      <c r="AI1291" t="s">
        <v>6988</v>
      </c>
      <c r="AJ1291" t="s">
        <v>7188</v>
      </c>
      <c r="AK1291" t="s">
        <v>7076</v>
      </c>
      <c r="AL1291" t="s">
        <v>7189</v>
      </c>
      <c r="AM1291" t="s">
        <v>29</v>
      </c>
      <c r="AN1291" t="s">
        <v>7655</v>
      </c>
      <c r="AO1291" t="s">
        <v>7320</v>
      </c>
      <c r="AP1291" t="s">
        <v>29</v>
      </c>
      <c r="AQ1291" t="s">
        <v>7319</v>
      </c>
    </row>
    <row r="1292" spans="1:43" x14ac:dyDescent="0.25">
      <c r="A1292">
        <v>368</v>
      </c>
      <c r="B1292">
        <v>2098</v>
      </c>
      <c r="C1292" t="s">
        <v>6742</v>
      </c>
      <c r="D1292" t="s">
        <v>5281</v>
      </c>
      <c r="E1292" t="s">
        <v>95</v>
      </c>
      <c r="F1292" t="s">
        <v>146</v>
      </c>
      <c r="G1292" t="s">
        <v>27</v>
      </c>
      <c r="H1292" t="s">
        <v>6615</v>
      </c>
      <c r="I1292" t="s">
        <v>97</v>
      </c>
      <c r="J1292" t="s">
        <v>5047</v>
      </c>
      <c r="K1292" t="s">
        <v>5282</v>
      </c>
      <c r="L1292" t="s">
        <v>51</v>
      </c>
      <c r="M1292" t="s">
        <v>5050</v>
      </c>
      <c r="N1292" t="s">
        <v>5051</v>
      </c>
      <c r="O1292" t="s">
        <v>6743</v>
      </c>
      <c r="P1292" t="s">
        <v>5278</v>
      </c>
      <c r="Q1292" t="s">
        <v>34</v>
      </c>
      <c r="R1292" t="s">
        <v>5279</v>
      </c>
      <c r="S1292" t="s">
        <v>4110</v>
      </c>
      <c r="T1292" t="s">
        <v>29</v>
      </c>
      <c r="W1292" t="s">
        <v>5479</v>
      </c>
      <c r="X1292" t="s">
        <v>29</v>
      </c>
      <c r="Y1292" t="s">
        <v>29</v>
      </c>
      <c r="AB1292" t="s">
        <v>5280</v>
      </c>
      <c r="AC1292" t="s">
        <v>5283</v>
      </c>
      <c r="AD1292" t="s">
        <v>29</v>
      </c>
      <c r="AE1292" t="s">
        <v>7399</v>
      </c>
      <c r="AF1292" t="s">
        <v>5801</v>
      </c>
      <c r="AG1292" t="s">
        <v>6984</v>
      </c>
      <c r="AH1292" t="s">
        <v>6997</v>
      </c>
      <c r="AI1292" t="s">
        <v>6988</v>
      </c>
      <c r="AJ1292" t="s">
        <v>7188</v>
      </c>
      <c r="AK1292" t="s">
        <v>7076</v>
      </c>
      <c r="AL1292" t="s">
        <v>7189</v>
      </c>
      <c r="AM1292" t="s">
        <v>29</v>
      </c>
      <c r="AN1292" t="s">
        <v>7655</v>
      </c>
      <c r="AO1292" t="s">
        <v>7320</v>
      </c>
      <c r="AP1292" t="s">
        <v>29</v>
      </c>
      <c r="AQ1292" t="s">
        <v>7319</v>
      </c>
    </row>
    <row r="1293" spans="1:43" x14ac:dyDescent="0.25">
      <c r="A1293">
        <v>368</v>
      </c>
      <c r="B1293">
        <v>2099</v>
      </c>
      <c r="C1293" t="s">
        <v>6742</v>
      </c>
      <c r="D1293" t="s">
        <v>5281</v>
      </c>
      <c r="E1293" t="s">
        <v>95</v>
      </c>
      <c r="F1293" t="s">
        <v>146</v>
      </c>
      <c r="G1293" t="s">
        <v>27</v>
      </c>
      <c r="H1293" t="s">
        <v>6615</v>
      </c>
      <c r="I1293" t="s">
        <v>97</v>
      </c>
      <c r="J1293" t="s">
        <v>5047</v>
      </c>
      <c r="K1293" t="s">
        <v>5282</v>
      </c>
      <c r="L1293" t="s">
        <v>51</v>
      </c>
      <c r="M1293" t="s">
        <v>5050</v>
      </c>
      <c r="N1293" t="s">
        <v>5051</v>
      </c>
      <c r="O1293" t="s">
        <v>6743</v>
      </c>
      <c r="P1293" t="s">
        <v>5284</v>
      </c>
      <c r="Q1293" t="s">
        <v>122</v>
      </c>
      <c r="R1293" t="s">
        <v>315</v>
      </c>
      <c r="S1293" t="s">
        <v>5285</v>
      </c>
      <c r="T1293" t="s">
        <v>29</v>
      </c>
      <c r="W1293" t="s">
        <v>5508</v>
      </c>
      <c r="X1293" t="s">
        <v>29</v>
      </c>
      <c r="Y1293" t="s">
        <v>29</v>
      </c>
      <c r="AB1293" t="s">
        <v>5280</v>
      </c>
      <c r="AC1293" t="s">
        <v>5283</v>
      </c>
      <c r="AD1293" t="s">
        <v>29</v>
      </c>
      <c r="AE1293" t="s">
        <v>7399</v>
      </c>
      <c r="AF1293" t="s">
        <v>5801</v>
      </c>
      <c r="AG1293" t="s">
        <v>6984</v>
      </c>
      <c r="AH1293" t="s">
        <v>6997</v>
      </c>
      <c r="AI1293" t="s">
        <v>6988</v>
      </c>
      <c r="AJ1293" t="s">
        <v>7188</v>
      </c>
      <c r="AK1293" t="s">
        <v>7076</v>
      </c>
      <c r="AL1293" t="s">
        <v>7189</v>
      </c>
      <c r="AM1293" t="s">
        <v>29</v>
      </c>
      <c r="AN1293" t="s">
        <v>7655</v>
      </c>
      <c r="AO1293" t="s">
        <v>7320</v>
      </c>
      <c r="AP1293" t="s">
        <v>29</v>
      </c>
      <c r="AQ1293" t="s">
        <v>7319</v>
      </c>
    </row>
    <row r="1294" spans="1:43" x14ac:dyDescent="0.25">
      <c r="A1294">
        <v>368</v>
      </c>
      <c r="B1294">
        <v>2102</v>
      </c>
      <c r="C1294" t="s">
        <v>6742</v>
      </c>
      <c r="D1294" t="s">
        <v>5281</v>
      </c>
      <c r="E1294" t="s">
        <v>95</v>
      </c>
      <c r="F1294" t="s">
        <v>146</v>
      </c>
      <c r="G1294" t="s">
        <v>27</v>
      </c>
      <c r="H1294" t="s">
        <v>6615</v>
      </c>
      <c r="I1294" t="s">
        <v>97</v>
      </c>
      <c r="J1294" t="s">
        <v>5047</v>
      </c>
      <c r="K1294" t="s">
        <v>5282</v>
      </c>
      <c r="L1294" t="s">
        <v>51</v>
      </c>
      <c r="M1294" t="s">
        <v>5050</v>
      </c>
      <c r="N1294" t="s">
        <v>5051</v>
      </c>
      <c r="O1294" t="s">
        <v>6743</v>
      </c>
      <c r="P1294" t="s">
        <v>5286</v>
      </c>
      <c r="Q1294" t="s">
        <v>34</v>
      </c>
      <c r="R1294" t="s">
        <v>297</v>
      </c>
      <c r="S1294" t="s">
        <v>5287</v>
      </c>
      <c r="T1294" t="s">
        <v>29</v>
      </c>
      <c r="W1294" t="s">
        <v>5522</v>
      </c>
      <c r="X1294" t="s">
        <v>29</v>
      </c>
      <c r="Y1294" t="s">
        <v>29</v>
      </c>
      <c r="AB1294" t="s">
        <v>5280</v>
      </c>
      <c r="AC1294" t="s">
        <v>5283</v>
      </c>
      <c r="AD1294" t="s">
        <v>29</v>
      </c>
      <c r="AE1294" t="s">
        <v>7399</v>
      </c>
      <c r="AF1294" t="s">
        <v>5801</v>
      </c>
      <c r="AG1294" t="s">
        <v>6984</v>
      </c>
      <c r="AH1294" t="s">
        <v>6997</v>
      </c>
      <c r="AI1294" t="s">
        <v>6988</v>
      </c>
      <c r="AJ1294" t="s">
        <v>7188</v>
      </c>
      <c r="AK1294" t="s">
        <v>7076</v>
      </c>
      <c r="AL1294" t="s">
        <v>7189</v>
      </c>
      <c r="AM1294" t="s">
        <v>29</v>
      </c>
      <c r="AN1294" t="s">
        <v>7655</v>
      </c>
      <c r="AO1294" t="s">
        <v>7320</v>
      </c>
      <c r="AP1294" t="s">
        <v>29</v>
      </c>
      <c r="AQ1294" t="s">
        <v>7319</v>
      </c>
    </row>
    <row r="1295" spans="1:43" x14ac:dyDescent="0.25">
      <c r="A1295">
        <v>368</v>
      </c>
      <c r="B1295">
        <v>2104</v>
      </c>
      <c r="C1295" t="s">
        <v>6742</v>
      </c>
      <c r="D1295" t="s">
        <v>5281</v>
      </c>
      <c r="E1295" t="s">
        <v>95</v>
      </c>
      <c r="F1295" t="s">
        <v>146</v>
      </c>
      <c r="G1295" t="s">
        <v>27</v>
      </c>
      <c r="H1295" t="s">
        <v>6615</v>
      </c>
      <c r="I1295" t="s">
        <v>97</v>
      </c>
      <c r="J1295" t="s">
        <v>5047</v>
      </c>
      <c r="K1295" t="s">
        <v>5282</v>
      </c>
      <c r="L1295" t="s">
        <v>51</v>
      </c>
      <c r="M1295" t="s">
        <v>5050</v>
      </c>
      <c r="N1295" t="s">
        <v>5051</v>
      </c>
      <c r="O1295" t="s">
        <v>6743</v>
      </c>
      <c r="P1295" t="s">
        <v>5288</v>
      </c>
      <c r="Q1295" t="s">
        <v>34</v>
      </c>
      <c r="R1295" t="s">
        <v>199</v>
      </c>
      <c r="S1295" t="s">
        <v>5289</v>
      </c>
      <c r="T1295" t="s">
        <v>29</v>
      </c>
      <c r="W1295" t="s">
        <v>5473</v>
      </c>
      <c r="X1295" t="s">
        <v>29</v>
      </c>
      <c r="Y1295" t="s">
        <v>29</v>
      </c>
      <c r="AB1295" t="s">
        <v>5280</v>
      </c>
      <c r="AC1295" t="s">
        <v>5283</v>
      </c>
      <c r="AD1295" t="s">
        <v>29</v>
      </c>
      <c r="AE1295" t="s">
        <v>7399</v>
      </c>
      <c r="AF1295" t="s">
        <v>5801</v>
      </c>
      <c r="AG1295" t="s">
        <v>6984</v>
      </c>
      <c r="AH1295" t="s">
        <v>6997</v>
      </c>
      <c r="AI1295" t="s">
        <v>6988</v>
      </c>
      <c r="AJ1295" t="s">
        <v>7188</v>
      </c>
      <c r="AK1295" t="s">
        <v>7076</v>
      </c>
      <c r="AL1295" t="s">
        <v>7189</v>
      </c>
      <c r="AM1295" t="s">
        <v>29</v>
      </c>
      <c r="AN1295" t="s">
        <v>7655</v>
      </c>
      <c r="AO1295" t="s">
        <v>7320</v>
      </c>
      <c r="AP1295" t="s">
        <v>29</v>
      </c>
      <c r="AQ1295" t="s">
        <v>7319</v>
      </c>
    </row>
    <row r="1296" spans="1:43" x14ac:dyDescent="0.25">
      <c r="A1296">
        <v>368</v>
      </c>
      <c r="B1296">
        <v>2108</v>
      </c>
      <c r="C1296" t="s">
        <v>6742</v>
      </c>
      <c r="D1296" t="s">
        <v>5281</v>
      </c>
      <c r="E1296" t="s">
        <v>95</v>
      </c>
      <c r="F1296" t="s">
        <v>146</v>
      </c>
      <c r="G1296" t="s">
        <v>27</v>
      </c>
      <c r="H1296" t="s">
        <v>6615</v>
      </c>
      <c r="I1296" t="s">
        <v>97</v>
      </c>
      <c r="J1296" t="s">
        <v>5047</v>
      </c>
      <c r="K1296" t="s">
        <v>5282</v>
      </c>
      <c r="L1296" t="s">
        <v>51</v>
      </c>
      <c r="M1296" t="s">
        <v>5050</v>
      </c>
      <c r="N1296" t="s">
        <v>5051</v>
      </c>
      <c r="O1296" t="s">
        <v>6743</v>
      </c>
      <c r="P1296" t="s">
        <v>5290</v>
      </c>
      <c r="Q1296" t="s">
        <v>122</v>
      </c>
      <c r="R1296" t="s">
        <v>1180</v>
      </c>
      <c r="S1296" t="s">
        <v>5291</v>
      </c>
      <c r="T1296" t="s">
        <v>29</v>
      </c>
      <c r="W1296" t="s">
        <v>5478</v>
      </c>
      <c r="X1296" t="s">
        <v>29</v>
      </c>
      <c r="Y1296" t="s">
        <v>29</v>
      </c>
      <c r="AB1296" t="s">
        <v>5280</v>
      </c>
      <c r="AC1296" t="s">
        <v>5283</v>
      </c>
      <c r="AD1296" t="s">
        <v>29</v>
      </c>
      <c r="AE1296" t="s">
        <v>7399</v>
      </c>
      <c r="AF1296" t="s">
        <v>5801</v>
      </c>
      <c r="AG1296" t="s">
        <v>6984</v>
      </c>
      <c r="AH1296" t="s">
        <v>6997</v>
      </c>
      <c r="AI1296" t="s">
        <v>6988</v>
      </c>
      <c r="AJ1296" t="s">
        <v>7188</v>
      </c>
      <c r="AK1296" t="s">
        <v>7076</v>
      </c>
      <c r="AL1296" t="s">
        <v>7189</v>
      </c>
      <c r="AM1296" t="s">
        <v>29</v>
      </c>
      <c r="AN1296" t="s">
        <v>7655</v>
      </c>
      <c r="AO1296" t="s">
        <v>7320</v>
      </c>
      <c r="AP1296" t="s">
        <v>29</v>
      </c>
      <c r="AQ1296" t="s">
        <v>7319</v>
      </c>
    </row>
    <row r="1297" spans="1:43" x14ac:dyDescent="0.25">
      <c r="A1297">
        <v>368</v>
      </c>
      <c r="B1297">
        <v>2109</v>
      </c>
      <c r="C1297" t="s">
        <v>6742</v>
      </c>
      <c r="D1297" t="s">
        <v>5281</v>
      </c>
      <c r="E1297" t="s">
        <v>95</v>
      </c>
      <c r="F1297" t="s">
        <v>146</v>
      </c>
      <c r="G1297" t="s">
        <v>27</v>
      </c>
      <c r="H1297" t="s">
        <v>6615</v>
      </c>
      <c r="I1297" t="s">
        <v>97</v>
      </c>
      <c r="J1297" t="s">
        <v>5047</v>
      </c>
      <c r="K1297" t="s">
        <v>5282</v>
      </c>
      <c r="L1297" t="s">
        <v>51</v>
      </c>
      <c r="M1297" t="s">
        <v>5050</v>
      </c>
      <c r="N1297" t="s">
        <v>5051</v>
      </c>
      <c r="O1297" t="s">
        <v>6743</v>
      </c>
      <c r="P1297" t="s">
        <v>5292</v>
      </c>
      <c r="Q1297" t="s">
        <v>34</v>
      </c>
      <c r="R1297" t="s">
        <v>5293</v>
      </c>
      <c r="S1297" t="s">
        <v>5294</v>
      </c>
      <c r="T1297" t="s">
        <v>29</v>
      </c>
      <c r="W1297" t="s">
        <v>5503</v>
      </c>
      <c r="X1297" t="s">
        <v>29</v>
      </c>
      <c r="Y1297" t="s">
        <v>29</v>
      </c>
      <c r="AB1297" t="s">
        <v>5280</v>
      </c>
      <c r="AC1297" t="s">
        <v>5283</v>
      </c>
      <c r="AD1297" t="s">
        <v>29</v>
      </c>
      <c r="AE1297" t="s">
        <v>7399</v>
      </c>
      <c r="AF1297" t="s">
        <v>5801</v>
      </c>
      <c r="AG1297" t="s">
        <v>6984</v>
      </c>
      <c r="AH1297" t="s">
        <v>6997</v>
      </c>
      <c r="AI1297" t="s">
        <v>6988</v>
      </c>
      <c r="AJ1297" t="s">
        <v>7188</v>
      </c>
      <c r="AK1297" t="s">
        <v>7076</v>
      </c>
      <c r="AL1297" t="s">
        <v>7189</v>
      </c>
      <c r="AM1297" t="s">
        <v>29</v>
      </c>
      <c r="AN1297" t="s">
        <v>7655</v>
      </c>
      <c r="AO1297" t="s">
        <v>7320</v>
      </c>
      <c r="AP1297" t="s">
        <v>29</v>
      </c>
      <c r="AQ1297" t="s">
        <v>7319</v>
      </c>
    </row>
    <row r="1298" spans="1:43" x14ac:dyDescent="0.25">
      <c r="A1298">
        <v>368</v>
      </c>
      <c r="B1298">
        <v>2122</v>
      </c>
      <c r="C1298" t="s">
        <v>6742</v>
      </c>
      <c r="D1298" t="s">
        <v>5281</v>
      </c>
      <c r="E1298" t="s">
        <v>95</v>
      </c>
      <c r="F1298" t="s">
        <v>146</v>
      </c>
      <c r="G1298" t="s">
        <v>27</v>
      </c>
      <c r="H1298" t="s">
        <v>6615</v>
      </c>
      <c r="I1298" t="s">
        <v>97</v>
      </c>
      <c r="J1298" t="s">
        <v>5047</v>
      </c>
      <c r="K1298" t="s">
        <v>5282</v>
      </c>
      <c r="L1298" t="s">
        <v>51</v>
      </c>
      <c r="M1298" t="s">
        <v>5050</v>
      </c>
      <c r="N1298" t="s">
        <v>5051</v>
      </c>
      <c r="O1298" t="s">
        <v>6743</v>
      </c>
      <c r="P1298" t="s">
        <v>5308</v>
      </c>
      <c r="Q1298" t="s">
        <v>122</v>
      </c>
      <c r="R1298" t="s">
        <v>1184</v>
      </c>
      <c r="S1298" t="s">
        <v>5309</v>
      </c>
      <c r="T1298" t="s">
        <v>29</v>
      </c>
      <c r="W1298" t="s">
        <v>5498</v>
      </c>
      <c r="X1298" t="s">
        <v>29</v>
      </c>
      <c r="Y1298" t="s">
        <v>29</v>
      </c>
      <c r="AB1298" t="s">
        <v>5280</v>
      </c>
      <c r="AC1298" t="s">
        <v>5283</v>
      </c>
      <c r="AD1298" t="s">
        <v>29</v>
      </c>
      <c r="AE1298" t="s">
        <v>7399</v>
      </c>
      <c r="AF1298" t="s">
        <v>5801</v>
      </c>
      <c r="AG1298" t="s">
        <v>6984</v>
      </c>
      <c r="AH1298" t="s">
        <v>6997</v>
      </c>
      <c r="AI1298" t="s">
        <v>6988</v>
      </c>
      <c r="AJ1298" t="s">
        <v>7188</v>
      </c>
      <c r="AK1298" t="s">
        <v>7076</v>
      </c>
      <c r="AL1298" t="s">
        <v>7189</v>
      </c>
      <c r="AM1298" t="s">
        <v>29</v>
      </c>
      <c r="AN1298" t="s">
        <v>7655</v>
      </c>
      <c r="AO1298" t="s">
        <v>7320</v>
      </c>
      <c r="AP1298" t="s">
        <v>29</v>
      </c>
      <c r="AQ1298" t="s">
        <v>7319</v>
      </c>
    </row>
    <row r="1299" spans="1:43" x14ac:dyDescent="0.25">
      <c r="A1299">
        <v>368</v>
      </c>
      <c r="B1299">
        <v>2179</v>
      </c>
      <c r="C1299" t="s">
        <v>6742</v>
      </c>
      <c r="D1299" t="s">
        <v>5281</v>
      </c>
      <c r="E1299" t="s">
        <v>95</v>
      </c>
      <c r="F1299" t="s">
        <v>146</v>
      </c>
      <c r="G1299" t="s">
        <v>27</v>
      </c>
      <c r="H1299" t="s">
        <v>6615</v>
      </c>
      <c r="I1299" t="s">
        <v>97</v>
      </c>
      <c r="J1299" t="s">
        <v>5047</v>
      </c>
      <c r="K1299" t="s">
        <v>5282</v>
      </c>
      <c r="L1299" t="s">
        <v>51</v>
      </c>
      <c r="M1299" t="s">
        <v>5050</v>
      </c>
      <c r="N1299" t="s">
        <v>5051</v>
      </c>
      <c r="O1299" t="s">
        <v>6743</v>
      </c>
      <c r="P1299" t="s">
        <v>6126</v>
      </c>
      <c r="Q1299" t="s">
        <v>34</v>
      </c>
      <c r="R1299" t="s">
        <v>266</v>
      </c>
      <c r="S1299" t="s">
        <v>6127</v>
      </c>
      <c r="T1299" t="s">
        <v>29</v>
      </c>
      <c r="W1299" t="s">
        <v>6128</v>
      </c>
      <c r="X1299" t="s">
        <v>29</v>
      </c>
      <c r="Y1299" t="s">
        <v>29</v>
      </c>
      <c r="AB1299" t="s">
        <v>5280</v>
      </c>
      <c r="AC1299" t="s">
        <v>5283</v>
      </c>
      <c r="AD1299" t="s">
        <v>29</v>
      </c>
      <c r="AE1299" t="s">
        <v>7399</v>
      </c>
      <c r="AF1299" t="s">
        <v>5801</v>
      </c>
      <c r="AG1299" t="s">
        <v>6984</v>
      </c>
      <c r="AH1299" t="s">
        <v>6997</v>
      </c>
      <c r="AI1299" t="s">
        <v>6988</v>
      </c>
      <c r="AJ1299" t="s">
        <v>7188</v>
      </c>
      <c r="AK1299" t="s">
        <v>7076</v>
      </c>
      <c r="AL1299" t="s">
        <v>7189</v>
      </c>
      <c r="AM1299" t="s">
        <v>29</v>
      </c>
      <c r="AN1299" t="s">
        <v>7655</v>
      </c>
      <c r="AO1299" t="s">
        <v>7320</v>
      </c>
      <c r="AP1299" t="s">
        <v>29</v>
      </c>
      <c r="AQ1299" t="s">
        <v>7319</v>
      </c>
    </row>
    <row r="1300" spans="1:43" x14ac:dyDescent="0.25">
      <c r="A1300">
        <v>368</v>
      </c>
      <c r="B1300">
        <v>2176</v>
      </c>
      <c r="C1300" t="s">
        <v>6742</v>
      </c>
      <c r="D1300" t="s">
        <v>5281</v>
      </c>
      <c r="E1300" t="s">
        <v>95</v>
      </c>
      <c r="F1300" t="s">
        <v>146</v>
      </c>
      <c r="G1300" t="s">
        <v>27</v>
      </c>
      <c r="H1300" t="s">
        <v>6615</v>
      </c>
      <c r="I1300" t="s">
        <v>97</v>
      </c>
      <c r="J1300" t="s">
        <v>5047</v>
      </c>
      <c r="K1300" t="s">
        <v>5282</v>
      </c>
      <c r="L1300" t="s">
        <v>51</v>
      </c>
      <c r="M1300" t="s">
        <v>5050</v>
      </c>
      <c r="N1300" t="s">
        <v>5051</v>
      </c>
      <c r="O1300" t="s">
        <v>6743</v>
      </c>
      <c r="P1300" t="s">
        <v>6117</v>
      </c>
      <c r="Q1300" t="s">
        <v>34</v>
      </c>
      <c r="R1300" t="s">
        <v>276</v>
      </c>
      <c r="S1300" t="s">
        <v>6118</v>
      </c>
      <c r="T1300" t="s">
        <v>29</v>
      </c>
      <c r="W1300" t="s">
        <v>6119</v>
      </c>
      <c r="X1300" t="s">
        <v>29</v>
      </c>
      <c r="Y1300" t="s">
        <v>29</v>
      </c>
      <c r="AB1300" t="s">
        <v>5280</v>
      </c>
      <c r="AC1300" t="s">
        <v>5283</v>
      </c>
      <c r="AD1300" t="s">
        <v>29</v>
      </c>
      <c r="AE1300" t="s">
        <v>7399</v>
      </c>
      <c r="AF1300" t="s">
        <v>5801</v>
      </c>
      <c r="AG1300" t="s">
        <v>6984</v>
      </c>
      <c r="AH1300" t="s">
        <v>6997</v>
      </c>
      <c r="AI1300" t="s">
        <v>6988</v>
      </c>
      <c r="AJ1300" t="s">
        <v>7188</v>
      </c>
      <c r="AK1300" t="s">
        <v>7076</v>
      </c>
      <c r="AL1300" t="s">
        <v>7189</v>
      </c>
      <c r="AM1300" t="s">
        <v>29</v>
      </c>
      <c r="AN1300" t="s">
        <v>7655</v>
      </c>
      <c r="AO1300" t="s">
        <v>7320</v>
      </c>
      <c r="AP1300" t="s">
        <v>29</v>
      </c>
      <c r="AQ1300" t="s">
        <v>7319</v>
      </c>
    </row>
    <row r="1301" spans="1:43" x14ac:dyDescent="0.25">
      <c r="A1301">
        <v>368</v>
      </c>
      <c r="B1301">
        <v>2175</v>
      </c>
      <c r="C1301" t="s">
        <v>6742</v>
      </c>
      <c r="D1301" t="s">
        <v>5281</v>
      </c>
      <c r="E1301" t="s">
        <v>95</v>
      </c>
      <c r="F1301" t="s">
        <v>146</v>
      </c>
      <c r="G1301" t="s">
        <v>27</v>
      </c>
      <c r="H1301" t="s">
        <v>6615</v>
      </c>
      <c r="I1301" t="s">
        <v>97</v>
      </c>
      <c r="J1301" t="s">
        <v>5047</v>
      </c>
      <c r="K1301" t="s">
        <v>5282</v>
      </c>
      <c r="L1301" t="s">
        <v>51</v>
      </c>
      <c r="M1301" t="s">
        <v>5050</v>
      </c>
      <c r="N1301" t="s">
        <v>5051</v>
      </c>
      <c r="O1301" t="s">
        <v>6743</v>
      </c>
      <c r="P1301" t="s">
        <v>6230</v>
      </c>
      <c r="Q1301" t="s">
        <v>34</v>
      </c>
      <c r="R1301" t="s">
        <v>4214</v>
      </c>
      <c r="S1301" t="s">
        <v>6231</v>
      </c>
      <c r="T1301" t="s">
        <v>29</v>
      </c>
      <c r="W1301" t="s">
        <v>6232</v>
      </c>
      <c r="X1301" t="s">
        <v>29</v>
      </c>
      <c r="Y1301" t="s">
        <v>29</v>
      </c>
      <c r="AB1301" t="s">
        <v>5280</v>
      </c>
      <c r="AC1301" t="s">
        <v>5283</v>
      </c>
      <c r="AD1301" t="s">
        <v>29</v>
      </c>
      <c r="AE1301" t="s">
        <v>7399</v>
      </c>
      <c r="AF1301" t="s">
        <v>5801</v>
      </c>
      <c r="AG1301" t="s">
        <v>6984</v>
      </c>
      <c r="AH1301" t="s">
        <v>6997</v>
      </c>
      <c r="AI1301" t="s">
        <v>6988</v>
      </c>
      <c r="AJ1301" t="s">
        <v>7188</v>
      </c>
      <c r="AK1301" t="s">
        <v>7076</v>
      </c>
      <c r="AL1301" t="s">
        <v>7189</v>
      </c>
      <c r="AM1301" t="s">
        <v>29</v>
      </c>
      <c r="AN1301" t="s">
        <v>7655</v>
      </c>
      <c r="AO1301" t="s">
        <v>7320</v>
      </c>
      <c r="AP1301" t="s">
        <v>29</v>
      </c>
      <c r="AQ1301" t="s">
        <v>7319</v>
      </c>
    </row>
    <row r="1302" spans="1:43" x14ac:dyDescent="0.25">
      <c r="A1302">
        <v>368</v>
      </c>
      <c r="B1302">
        <v>2178</v>
      </c>
      <c r="C1302" t="s">
        <v>6742</v>
      </c>
      <c r="D1302" t="s">
        <v>5281</v>
      </c>
      <c r="E1302" t="s">
        <v>95</v>
      </c>
      <c r="F1302" t="s">
        <v>146</v>
      </c>
      <c r="G1302" t="s">
        <v>27</v>
      </c>
      <c r="H1302" t="s">
        <v>6615</v>
      </c>
      <c r="I1302" t="s">
        <v>97</v>
      </c>
      <c r="J1302" t="s">
        <v>5047</v>
      </c>
      <c r="K1302" t="s">
        <v>5282</v>
      </c>
      <c r="L1302" t="s">
        <v>51</v>
      </c>
      <c r="M1302" t="s">
        <v>5050</v>
      </c>
      <c r="N1302" t="s">
        <v>5051</v>
      </c>
      <c r="O1302" t="s">
        <v>6743</v>
      </c>
      <c r="P1302" t="s">
        <v>6123</v>
      </c>
      <c r="Q1302" t="s">
        <v>34</v>
      </c>
      <c r="R1302" t="s">
        <v>131</v>
      </c>
      <c r="S1302" t="s">
        <v>6124</v>
      </c>
      <c r="T1302" t="s">
        <v>1461</v>
      </c>
      <c r="W1302" t="s">
        <v>6125</v>
      </c>
      <c r="X1302" t="s">
        <v>29</v>
      </c>
      <c r="Y1302" t="s">
        <v>29</v>
      </c>
      <c r="AB1302" t="s">
        <v>5280</v>
      </c>
      <c r="AC1302" t="s">
        <v>5283</v>
      </c>
      <c r="AD1302" t="s">
        <v>29</v>
      </c>
      <c r="AE1302" t="s">
        <v>7399</v>
      </c>
      <c r="AF1302" t="s">
        <v>5801</v>
      </c>
      <c r="AG1302" t="s">
        <v>6984</v>
      </c>
      <c r="AH1302" t="s">
        <v>6997</v>
      </c>
      <c r="AI1302" t="s">
        <v>6988</v>
      </c>
      <c r="AJ1302" t="s">
        <v>7188</v>
      </c>
      <c r="AK1302" t="s">
        <v>7076</v>
      </c>
      <c r="AL1302" t="s">
        <v>7189</v>
      </c>
      <c r="AM1302" t="s">
        <v>29</v>
      </c>
      <c r="AN1302" t="s">
        <v>7655</v>
      </c>
      <c r="AO1302" t="s">
        <v>7320</v>
      </c>
      <c r="AP1302" t="s">
        <v>29</v>
      </c>
      <c r="AQ1302" t="s">
        <v>7319</v>
      </c>
    </row>
    <row r="1303" spans="1:43" x14ac:dyDescent="0.25">
      <c r="A1303">
        <v>368</v>
      </c>
      <c r="B1303">
        <v>2174</v>
      </c>
      <c r="C1303" t="s">
        <v>6742</v>
      </c>
      <c r="D1303" t="s">
        <v>5281</v>
      </c>
      <c r="E1303" t="s">
        <v>95</v>
      </c>
      <c r="F1303" t="s">
        <v>146</v>
      </c>
      <c r="G1303" t="s">
        <v>27</v>
      </c>
      <c r="H1303" t="s">
        <v>6615</v>
      </c>
      <c r="I1303" t="s">
        <v>97</v>
      </c>
      <c r="J1303" t="s">
        <v>5047</v>
      </c>
      <c r="K1303" t="s">
        <v>5282</v>
      </c>
      <c r="L1303" t="s">
        <v>51</v>
      </c>
      <c r="M1303" t="s">
        <v>5050</v>
      </c>
      <c r="N1303" t="s">
        <v>5051</v>
      </c>
      <c r="O1303" t="s">
        <v>6743</v>
      </c>
      <c r="P1303" t="s">
        <v>6227</v>
      </c>
      <c r="Q1303" t="s">
        <v>34</v>
      </c>
      <c r="R1303" t="s">
        <v>324</v>
      </c>
      <c r="S1303" t="s">
        <v>6228</v>
      </c>
      <c r="T1303" t="s">
        <v>29</v>
      </c>
      <c r="W1303" t="s">
        <v>6229</v>
      </c>
      <c r="X1303" t="s">
        <v>29</v>
      </c>
      <c r="Y1303" t="s">
        <v>29</v>
      </c>
      <c r="AB1303" t="s">
        <v>5280</v>
      </c>
      <c r="AC1303" t="s">
        <v>5283</v>
      </c>
      <c r="AD1303" t="s">
        <v>29</v>
      </c>
      <c r="AE1303" t="s">
        <v>7399</v>
      </c>
      <c r="AF1303" t="s">
        <v>5801</v>
      </c>
      <c r="AG1303" t="s">
        <v>6984</v>
      </c>
      <c r="AH1303" t="s">
        <v>6997</v>
      </c>
      <c r="AI1303" t="s">
        <v>6988</v>
      </c>
      <c r="AJ1303" t="s">
        <v>7188</v>
      </c>
      <c r="AK1303" t="s">
        <v>7076</v>
      </c>
      <c r="AL1303" t="s">
        <v>7189</v>
      </c>
      <c r="AM1303" t="s">
        <v>29</v>
      </c>
      <c r="AN1303" t="s">
        <v>7655</v>
      </c>
      <c r="AO1303" t="s">
        <v>7320</v>
      </c>
      <c r="AP1303" t="s">
        <v>29</v>
      </c>
      <c r="AQ1303" t="s">
        <v>7319</v>
      </c>
    </row>
    <row r="1304" spans="1:43" x14ac:dyDescent="0.25">
      <c r="A1304">
        <v>362</v>
      </c>
      <c r="B1304">
        <v>2168</v>
      </c>
      <c r="C1304" t="s">
        <v>5682</v>
      </c>
      <c r="D1304" t="s">
        <v>4871</v>
      </c>
      <c r="E1304" t="s">
        <v>95</v>
      </c>
      <c r="F1304" t="s">
        <v>96</v>
      </c>
      <c r="G1304" t="s">
        <v>27</v>
      </c>
      <c r="H1304" t="s">
        <v>6782</v>
      </c>
      <c r="I1304" t="s">
        <v>97</v>
      </c>
      <c r="J1304" t="s">
        <v>5047</v>
      </c>
      <c r="K1304" t="s">
        <v>4072</v>
      </c>
      <c r="L1304" t="s">
        <v>51</v>
      </c>
      <c r="M1304" t="s">
        <v>5050</v>
      </c>
      <c r="N1304" t="s">
        <v>5051</v>
      </c>
      <c r="O1304" t="s">
        <v>6871</v>
      </c>
      <c r="P1304" t="s">
        <v>6219</v>
      </c>
      <c r="Q1304" t="s">
        <v>122</v>
      </c>
      <c r="R1304" t="s">
        <v>1999</v>
      </c>
      <c r="S1304" t="s">
        <v>216</v>
      </c>
      <c r="T1304" t="s">
        <v>29</v>
      </c>
      <c r="W1304" t="s">
        <v>6220</v>
      </c>
      <c r="X1304" t="s">
        <v>29</v>
      </c>
      <c r="Y1304" t="s">
        <v>29</v>
      </c>
      <c r="AB1304" t="s">
        <v>5235</v>
      </c>
      <c r="AC1304" t="s">
        <v>5236</v>
      </c>
      <c r="AD1304" t="s">
        <v>5237</v>
      </c>
      <c r="AE1304" t="s">
        <v>7399</v>
      </c>
      <c r="AF1304" t="s">
        <v>6516</v>
      </c>
      <c r="AG1304" t="s">
        <v>6992</v>
      </c>
      <c r="AH1304" t="s">
        <v>6997</v>
      </c>
      <c r="AI1304" t="s">
        <v>6988</v>
      </c>
      <c r="AJ1304" t="s">
        <v>7075</v>
      </c>
      <c r="AK1304" t="s">
        <v>7076</v>
      </c>
      <c r="AL1304" t="s">
        <v>7295</v>
      </c>
      <c r="AM1304" t="s">
        <v>29</v>
      </c>
      <c r="AN1304" t="s">
        <v>7655</v>
      </c>
      <c r="AO1304" t="s">
        <v>7320</v>
      </c>
      <c r="AP1304" t="s">
        <v>29</v>
      </c>
      <c r="AQ1304" t="s">
        <v>7319</v>
      </c>
    </row>
    <row r="1305" spans="1:43" x14ac:dyDescent="0.25">
      <c r="A1305">
        <v>362</v>
      </c>
      <c r="B1305">
        <v>2084</v>
      </c>
      <c r="C1305" t="s">
        <v>5682</v>
      </c>
      <c r="D1305" t="s">
        <v>4871</v>
      </c>
      <c r="E1305" t="s">
        <v>95</v>
      </c>
      <c r="F1305" t="s">
        <v>96</v>
      </c>
      <c r="G1305" t="s">
        <v>27</v>
      </c>
      <c r="H1305" t="s">
        <v>6782</v>
      </c>
      <c r="I1305" t="s">
        <v>97</v>
      </c>
      <c r="J1305" t="s">
        <v>5047</v>
      </c>
      <c r="K1305" t="s">
        <v>4072</v>
      </c>
      <c r="L1305" t="s">
        <v>51</v>
      </c>
      <c r="M1305" t="s">
        <v>5050</v>
      </c>
      <c r="N1305" t="s">
        <v>5051</v>
      </c>
      <c r="O1305" t="s">
        <v>6871</v>
      </c>
      <c r="P1305" t="s">
        <v>5238</v>
      </c>
      <c r="Q1305" t="s">
        <v>122</v>
      </c>
      <c r="R1305" t="s">
        <v>5239</v>
      </c>
      <c r="S1305" t="s">
        <v>5240</v>
      </c>
      <c r="T1305" t="s">
        <v>29</v>
      </c>
      <c r="W1305" t="s">
        <v>5465</v>
      </c>
      <c r="X1305" t="s">
        <v>29</v>
      </c>
      <c r="Y1305" t="s">
        <v>29</v>
      </c>
      <c r="AB1305" t="s">
        <v>5235</v>
      </c>
      <c r="AC1305" t="s">
        <v>5236</v>
      </c>
      <c r="AD1305" t="s">
        <v>5237</v>
      </c>
      <c r="AE1305" t="s">
        <v>7399</v>
      </c>
      <c r="AF1305" t="s">
        <v>6516</v>
      </c>
      <c r="AG1305" t="s">
        <v>6992</v>
      </c>
      <c r="AH1305" t="s">
        <v>6997</v>
      </c>
      <c r="AI1305" t="s">
        <v>6988</v>
      </c>
      <c r="AJ1305" t="s">
        <v>7075</v>
      </c>
      <c r="AK1305" t="s">
        <v>7076</v>
      </c>
      <c r="AL1305" t="s">
        <v>7295</v>
      </c>
      <c r="AM1305" t="s">
        <v>29</v>
      </c>
      <c r="AN1305" t="s">
        <v>7655</v>
      </c>
      <c r="AO1305" t="s">
        <v>7320</v>
      </c>
      <c r="AP1305" t="s">
        <v>29</v>
      </c>
      <c r="AQ1305" t="s">
        <v>7319</v>
      </c>
    </row>
    <row r="1306" spans="1:43" x14ac:dyDescent="0.25">
      <c r="A1306">
        <v>362</v>
      </c>
      <c r="B1306">
        <v>2086</v>
      </c>
      <c r="C1306" t="s">
        <v>5682</v>
      </c>
      <c r="D1306" t="s">
        <v>4871</v>
      </c>
      <c r="E1306" t="s">
        <v>95</v>
      </c>
      <c r="F1306" t="s">
        <v>96</v>
      </c>
      <c r="G1306" t="s">
        <v>27</v>
      </c>
      <c r="H1306" t="s">
        <v>6782</v>
      </c>
      <c r="I1306" t="s">
        <v>97</v>
      </c>
      <c r="J1306" t="s">
        <v>5047</v>
      </c>
      <c r="K1306" t="s">
        <v>4072</v>
      </c>
      <c r="L1306" t="s">
        <v>51</v>
      </c>
      <c r="M1306" t="s">
        <v>5050</v>
      </c>
      <c r="N1306" t="s">
        <v>5051</v>
      </c>
      <c r="O1306" t="s">
        <v>6871</v>
      </c>
      <c r="P1306" t="s">
        <v>5245</v>
      </c>
      <c r="Q1306" t="s">
        <v>34</v>
      </c>
      <c r="R1306" t="s">
        <v>5246</v>
      </c>
      <c r="S1306" t="s">
        <v>5247</v>
      </c>
      <c r="T1306" t="s">
        <v>29</v>
      </c>
      <c r="W1306" t="s">
        <v>5484</v>
      </c>
      <c r="X1306" t="s">
        <v>29</v>
      </c>
      <c r="Y1306" t="s">
        <v>29</v>
      </c>
      <c r="AB1306" t="s">
        <v>5235</v>
      </c>
      <c r="AC1306" t="s">
        <v>5236</v>
      </c>
      <c r="AD1306" t="s">
        <v>5237</v>
      </c>
      <c r="AE1306" t="s">
        <v>7399</v>
      </c>
      <c r="AF1306" t="s">
        <v>6516</v>
      </c>
      <c r="AG1306" t="s">
        <v>6992</v>
      </c>
      <c r="AH1306" t="s">
        <v>6997</v>
      </c>
      <c r="AI1306" t="s">
        <v>6988</v>
      </c>
      <c r="AJ1306" t="s">
        <v>7075</v>
      </c>
      <c r="AK1306" t="s">
        <v>7076</v>
      </c>
      <c r="AL1306" t="s">
        <v>7295</v>
      </c>
      <c r="AM1306" t="s">
        <v>29</v>
      </c>
      <c r="AN1306" t="s">
        <v>7655</v>
      </c>
      <c r="AO1306" t="s">
        <v>7320</v>
      </c>
      <c r="AP1306" t="s">
        <v>29</v>
      </c>
      <c r="AQ1306" t="s">
        <v>7319</v>
      </c>
    </row>
    <row r="1307" spans="1:43" x14ac:dyDescent="0.25">
      <c r="A1307">
        <v>362</v>
      </c>
      <c r="B1307">
        <v>2088</v>
      </c>
      <c r="C1307" t="s">
        <v>5682</v>
      </c>
      <c r="D1307" t="s">
        <v>4871</v>
      </c>
      <c r="E1307" t="s">
        <v>95</v>
      </c>
      <c r="F1307" t="s">
        <v>96</v>
      </c>
      <c r="G1307" t="s">
        <v>27</v>
      </c>
      <c r="H1307" t="s">
        <v>6782</v>
      </c>
      <c r="I1307" t="s">
        <v>97</v>
      </c>
      <c r="J1307" t="s">
        <v>5047</v>
      </c>
      <c r="K1307" t="s">
        <v>4072</v>
      </c>
      <c r="L1307" t="s">
        <v>51</v>
      </c>
      <c r="M1307" t="s">
        <v>5050</v>
      </c>
      <c r="N1307" t="s">
        <v>5051</v>
      </c>
      <c r="O1307" t="s">
        <v>6871</v>
      </c>
      <c r="P1307" t="s">
        <v>5248</v>
      </c>
      <c r="Q1307" t="s">
        <v>34</v>
      </c>
      <c r="R1307" t="s">
        <v>1002</v>
      </c>
      <c r="S1307" t="s">
        <v>5249</v>
      </c>
      <c r="T1307" t="s">
        <v>29</v>
      </c>
      <c r="W1307" t="s">
        <v>5519</v>
      </c>
      <c r="X1307" t="s">
        <v>29</v>
      </c>
      <c r="Y1307" t="s">
        <v>29</v>
      </c>
      <c r="AB1307" t="s">
        <v>5235</v>
      </c>
      <c r="AC1307" t="s">
        <v>5236</v>
      </c>
      <c r="AD1307" t="s">
        <v>5237</v>
      </c>
      <c r="AE1307" t="s">
        <v>7399</v>
      </c>
      <c r="AF1307" t="s">
        <v>6516</v>
      </c>
      <c r="AG1307" t="s">
        <v>6992</v>
      </c>
      <c r="AH1307" t="s">
        <v>6997</v>
      </c>
      <c r="AI1307" t="s">
        <v>6988</v>
      </c>
      <c r="AJ1307" t="s">
        <v>7075</v>
      </c>
      <c r="AK1307" t="s">
        <v>7076</v>
      </c>
      <c r="AL1307" t="s">
        <v>7295</v>
      </c>
      <c r="AM1307" t="s">
        <v>29</v>
      </c>
      <c r="AN1307" t="s">
        <v>7655</v>
      </c>
      <c r="AO1307" t="s">
        <v>7320</v>
      </c>
      <c r="AP1307" t="s">
        <v>29</v>
      </c>
      <c r="AQ1307" t="s">
        <v>7319</v>
      </c>
    </row>
    <row r="1308" spans="1:43" x14ac:dyDescent="0.25">
      <c r="A1308">
        <v>362</v>
      </c>
      <c r="B1308">
        <v>2089</v>
      </c>
      <c r="C1308" t="s">
        <v>5682</v>
      </c>
      <c r="D1308" t="s">
        <v>4871</v>
      </c>
      <c r="E1308" t="s">
        <v>95</v>
      </c>
      <c r="F1308" t="s">
        <v>96</v>
      </c>
      <c r="G1308" t="s">
        <v>27</v>
      </c>
      <c r="H1308" t="s">
        <v>6782</v>
      </c>
      <c r="I1308" t="s">
        <v>97</v>
      </c>
      <c r="J1308" t="s">
        <v>5047</v>
      </c>
      <c r="K1308" t="s">
        <v>4072</v>
      </c>
      <c r="L1308" t="s">
        <v>51</v>
      </c>
      <c r="M1308" t="s">
        <v>5050</v>
      </c>
      <c r="N1308" t="s">
        <v>5051</v>
      </c>
      <c r="O1308" t="s">
        <v>6871</v>
      </c>
      <c r="P1308" t="s">
        <v>5250</v>
      </c>
      <c r="Q1308" t="s">
        <v>122</v>
      </c>
      <c r="R1308" t="s">
        <v>5251</v>
      </c>
      <c r="S1308" t="s">
        <v>5252</v>
      </c>
      <c r="T1308" t="s">
        <v>29</v>
      </c>
      <c r="W1308" t="s">
        <v>5499</v>
      </c>
      <c r="X1308" t="s">
        <v>29</v>
      </c>
      <c r="Y1308" t="s">
        <v>29</v>
      </c>
      <c r="AB1308" t="s">
        <v>5235</v>
      </c>
      <c r="AC1308" t="s">
        <v>5236</v>
      </c>
      <c r="AD1308" t="s">
        <v>5237</v>
      </c>
      <c r="AE1308" t="s">
        <v>7399</v>
      </c>
      <c r="AF1308" t="s">
        <v>6516</v>
      </c>
      <c r="AG1308" t="s">
        <v>6992</v>
      </c>
      <c r="AH1308" t="s">
        <v>6997</v>
      </c>
      <c r="AI1308" t="s">
        <v>6988</v>
      </c>
      <c r="AJ1308" t="s">
        <v>7075</v>
      </c>
      <c r="AK1308" t="s">
        <v>7076</v>
      </c>
      <c r="AL1308" t="s">
        <v>7295</v>
      </c>
      <c r="AM1308" t="s">
        <v>29</v>
      </c>
      <c r="AN1308" t="s">
        <v>7655</v>
      </c>
      <c r="AO1308" t="s">
        <v>7320</v>
      </c>
      <c r="AP1308" t="s">
        <v>29</v>
      </c>
      <c r="AQ1308" t="s">
        <v>7319</v>
      </c>
    </row>
    <row r="1309" spans="1:43" x14ac:dyDescent="0.25">
      <c r="A1309">
        <v>362</v>
      </c>
      <c r="B1309">
        <v>2169</v>
      </c>
      <c r="C1309" t="s">
        <v>5682</v>
      </c>
      <c r="D1309" t="s">
        <v>4871</v>
      </c>
      <c r="E1309" t="s">
        <v>95</v>
      </c>
      <c r="F1309" t="s">
        <v>96</v>
      </c>
      <c r="G1309" t="s">
        <v>27</v>
      </c>
      <c r="H1309" t="s">
        <v>6782</v>
      </c>
      <c r="I1309" t="s">
        <v>97</v>
      </c>
      <c r="J1309" t="s">
        <v>5047</v>
      </c>
      <c r="K1309" t="s">
        <v>4072</v>
      </c>
      <c r="L1309" t="s">
        <v>51</v>
      </c>
      <c r="M1309" t="s">
        <v>5050</v>
      </c>
      <c r="N1309" t="s">
        <v>5051</v>
      </c>
      <c r="O1309" t="s">
        <v>6871</v>
      </c>
      <c r="P1309" t="s">
        <v>6221</v>
      </c>
      <c r="Q1309" t="s">
        <v>34</v>
      </c>
      <c r="R1309" t="s">
        <v>1461</v>
      </c>
      <c r="S1309" t="s">
        <v>6222</v>
      </c>
      <c r="T1309" t="s">
        <v>29</v>
      </c>
      <c r="W1309" t="s">
        <v>6223</v>
      </c>
      <c r="X1309" t="s">
        <v>29</v>
      </c>
      <c r="Y1309" t="s">
        <v>29</v>
      </c>
      <c r="AB1309" t="s">
        <v>5235</v>
      </c>
      <c r="AC1309" t="s">
        <v>5236</v>
      </c>
      <c r="AD1309" t="s">
        <v>5237</v>
      </c>
      <c r="AE1309" t="s">
        <v>7399</v>
      </c>
      <c r="AF1309" t="s">
        <v>6516</v>
      </c>
      <c r="AG1309" t="s">
        <v>6992</v>
      </c>
      <c r="AH1309" t="s">
        <v>6997</v>
      </c>
      <c r="AI1309" t="s">
        <v>6988</v>
      </c>
      <c r="AJ1309" t="s">
        <v>7075</v>
      </c>
      <c r="AK1309" t="s">
        <v>7076</v>
      </c>
      <c r="AL1309" t="s">
        <v>7295</v>
      </c>
      <c r="AM1309" t="s">
        <v>29</v>
      </c>
      <c r="AN1309" t="s">
        <v>7655</v>
      </c>
      <c r="AO1309" t="s">
        <v>7320</v>
      </c>
      <c r="AP1309" t="s">
        <v>29</v>
      </c>
      <c r="AQ1309" t="s">
        <v>7319</v>
      </c>
    </row>
    <row r="1310" spans="1:43" x14ac:dyDescent="0.25">
      <c r="A1310">
        <v>362</v>
      </c>
      <c r="B1310">
        <v>2170</v>
      </c>
      <c r="C1310" t="s">
        <v>5682</v>
      </c>
      <c r="D1310" t="s">
        <v>4871</v>
      </c>
      <c r="E1310" t="s">
        <v>95</v>
      </c>
      <c r="F1310" t="s">
        <v>96</v>
      </c>
      <c r="G1310" t="s">
        <v>27</v>
      </c>
      <c r="H1310" t="s">
        <v>6782</v>
      </c>
      <c r="I1310" t="s">
        <v>97</v>
      </c>
      <c r="J1310" t="s">
        <v>5047</v>
      </c>
      <c r="K1310" t="s">
        <v>4072</v>
      </c>
      <c r="L1310" t="s">
        <v>51</v>
      </c>
      <c r="M1310" t="s">
        <v>5050</v>
      </c>
      <c r="N1310" t="s">
        <v>5051</v>
      </c>
      <c r="O1310" t="s">
        <v>6871</v>
      </c>
      <c r="P1310" t="s">
        <v>6224</v>
      </c>
      <c r="Q1310" t="s">
        <v>122</v>
      </c>
      <c r="R1310" t="s">
        <v>371</v>
      </c>
      <c r="S1310" t="s">
        <v>6225</v>
      </c>
      <c r="T1310" t="s">
        <v>29</v>
      </c>
      <c r="W1310" t="s">
        <v>6226</v>
      </c>
      <c r="X1310" t="s">
        <v>29</v>
      </c>
      <c r="Y1310" t="s">
        <v>29</v>
      </c>
      <c r="AB1310" t="s">
        <v>5235</v>
      </c>
      <c r="AC1310" t="s">
        <v>5236</v>
      </c>
      <c r="AD1310" t="s">
        <v>5237</v>
      </c>
      <c r="AE1310" t="s">
        <v>7399</v>
      </c>
      <c r="AF1310" t="s">
        <v>6516</v>
      </c>
      <c r="AG1310" t="s">
        <v>6992</v>
      </c>
      <c r="AH1310" t="s">
        <v>6997</v>
      </c>
      <c r="AI1310" t="s">
        <v>6988</v>
      </c>
      <c r="AJ1310" t="s">
        <v>7075</v>
      </c>
      <c r="AK1310" t="s">
        <v>7076</v>
      </c>
      <c r="AL1310" t="s">
        <v>7295</v>
      </c>
      <c r="AM1310" t="s">
        <v>29</v>
      </c>
      <c r="AN1310" t="s">
        <v>7655</v>
      </c>
      <c r="AO1310" t="s">
        <v>7320</v>
      </c>
      <c r="AP1310" t="s">
        <v>29</v>
      </c>
      <c r="AQ1310" t="s">
        <v>7319</v>
      </c>
    </row>
    <row r="1311" spans="1:43" x14ac:dyDescent="0.25">
      <c r="A1311">
        <v>363</v>
      </c>
      <c r="B1311">
        <v>2196</v>
      </c>
      <c r="C1311" t="s">
        <v>6856</v>
      </c>
      <c r="D1311" t="s">
        <v>5266</v>
      </c>
      <c r="E1311" t="s">
        <v>95</v>
      </c>
      <c r="F1311" t="s">
        <v>96</v>
      </c>
      <c r="G1311" t="s">
        <v>27</v>
      </c>
      <c r="H1311" t="s">
        <v>6608</v>
      </c>
      <c r="I1311" t="s">
        <v>97</v>
      </c>
      <c r="J1311" t="s">
        <v>5047</v>
      </c>
      <c r="K1311" t="s">
        <v>5267</v>
      </c>
      <c r="L1311" t="s">
        <v>5258</v>
      </c>
      <c r="M1311" t="s">
        <v>5050</v>
      </c>
      <c r="N1311" t="s">
        <v>5051</v>
      </c>
      <c r="O1311" t="s">
        <v>6857</v>
      </c>
      <c r="P1311" t="s">
        <v>6178</v>
      </c>
      <c r="Q1311" t="s">
        <v>4219</v>
      </c>
      <c r="R1311" t="s">
        <v>1830</v>
      </c>
      <c r="S1311" t="s">
        <v>6179</v>
      </c>
      <c r="T1311" t="s">
        <v>29</v>
      </c>
      <c r="W1311" t="s">
        <v>6520</v>
      </c>
      <c r="X1311" t="s">
        <v>29</v>
      </c>
      <c r="Y1311" t="s">
        <v>29</v>
      </c>
      <c r="AB1311" t="s">
        <v>5265</v>
      </c>
      <c r="AC1311" t="s">
        <v>5268</v>
      </c>
      <c r="AD1311" t="s">
        <v>5269</v>
      </c>
      <c r="AE1311" t="s">
        <v>7399</v>
      </c>
      <c r="AF1311" t="s">
        <v>6113</v>
      </c>
      <c r="AG1311" t="s">
        <v>6992</v>
      </c>
      <c r="AH1311" t="s">
        <v>6997</v>
      </c>
      <c r="AI1311" t="s">
        <v>6988</v>
      </c>
      <c r="AJ1311" t="s">
        <v>7188</v>
      </c>
      <c r="AK1311" t="s">
        <v>7082</v>
      </c>
      <c r="AL1311" t="s">
        <v>7290</v>
      </c>
      <c r="AM1311" t="s">
        <v>29</v>
      </c>
      <c r="AN1311" t="s">
        <v>6991</v>
      </c>
      <c r="AO1311" t="s">
        <v>7324</v>
      </c>
      <c r="AP1311" t="s">
        <v>29</v>
      </c>
      <c r="AQ1311" t="s">
        <v>7325</v>
      </c>
    </row>
    <row r="1312" spans="1:43" x14ac:dyDescent="0.25">
      <c r="A1312">
        <v>363</v>
      </c>
      <c r="B1312">
        <v>2224</v>
      </c>
      <c r="C1312" t="s">
        <v>6856</v>
      </c>
      <c r="D1312" t="s">
        <v>5266</v>
      </c>
      <c r="E1312" t="s">
        <v>95</v>
      </c>
      <c r="F1312" t="s">
        <v>96</v>
      </c>
      <c r="G1312" t="s">
        <v>27</v>
      </c>
      <c r="H1312" t="s">
        <v>6608</v>
      </c>
      <c r="I1312" t="s">
        <v>97</v>
      </c>
      <c r="J1312" t="s">
        <v>3477</v>
      </c>
      <c r="K1312" t="s">
        <v>5267</v>
      </c>
      <c r="L1312" t="s">
        <v>5258</v>
      </c>
      <c r="M1312" t="s">
        <v>5050</v>
      </c>
      <c r="N1312" t="s">
        <v>5051</v>
      </c>
      <c r="O1312" t="s">
        <v>6857</v>
      </c>
      <c r="P1312" t="s">
        <v>6882</v>
      </c>
      <c r="Q1312" t="s">
        <v>4219</v>
      </c>
      <c r="R1312" t="s">
        <v>3925</v>
      </c>
      <c r="S1312" t="s">
        <v>6883</v>
      </c>
      <c r="T1312" t="s">
        <v>642</v>
      </c>
      <c r="U1312">
        <v>43584</v>
      </c>
      <c r="W1312" t="s">
        <v>6884</v>
      </c>
      <c r="X1312" t="s">
        <v>29</v>
      </c>
      <c r="Y1312" t="s">
        <v>29</v>
      </c>
      <c r="AB1312" t="s">
        <v>5265</v>
      </c>
      <c r="AC1312" t="s">
        <v>5268</v>
      </c>
      <c r="AD1312" t="s">
        <v>5269</v>
      </c>
      <c r="AE1312" t="s">
        <v>7399</v>
      </c>
      <c r="AF1312" t="s">
        <v>6113</v>
      </c>
      <c r="AG1312" t="s">
        <v>6992</v>
      </c>
      <c r="AH1312" t="s">
        <v>6997</v>
      </c>
      <c r="AI1312" t="s">
        <v>6988</v>
      </c>
      <c r="AJ1312" t="s">
        <v>7188</v>
      </c>
      <c r="AK1312" t="s">
        <v>7082</v>
      </c>
      <c r="AL1312" t="s">
        <v>7290</v>
      </c>
      <c r="AM1312" t="s">
        <v>29</v>
      </c>
      <c r="AN1312" t="s">
        <v>6991</v>
      </c>
      <c r="AO1312" t="s">
        <v>7324</v>
      </c>
      <c r="AP1312" t="s">
        <v>29</v>
      </c>
      <c r="AQ1312" t="s">
        <v>7325</v>
      </c>
    </row>
    <row r="1313" spans="1:43" x14ac:dyDescent="0.25">
      <c r="A1313">
        <v>363</v>
      </c>
      <c r="B1313">
        <v>2190</v>
      </c>
      <c r="C1313" t="s">
        <v>6856</v>
      </c>
      <c r="D1313" t="s">
        <v>5266</v>
      </c>
      <c r="E1313" t="s">
        <v>95</v>
      </c>
      <c r="F1313" t="s">
        <v>96</v>
      </c>
      <c r="G1313" t="s">
        <v>27</v>
      </c>
      <c r="H1313" t="s">
        <v>6608</v>
      </c>
      <c r="I1313" t="s">
        <v>97</v>
      </c>
      <c r="J1313" t="s">
        <v>5047</v>
      </c>
      <c r="K1313" t="s">
        <v>5267</v>
      </c>
      <c r="L1313" t="s">
        <v>5258</v>
      </c>
      <c r="M1313" t="s">
        <v>5050</v>
      </c>
      <c r="N1313" t="s">
        <v>5051</v>
      </c>
      <c r="O1313" t="s">
        <v>6857</v>
      </c>
      <c r="P1313" t="s">
        <v>6163</v>
      </c>
      <c r="Q1313" t="s">
        <v>34</v>
      </c>
      <c r="R1313" t="s">
        <v>707</v>
      </c>
      <c r="S1313" t="s">
        <v>6164</v>
      </c>
      <c r="T1313" t="s">
        <v>29</v>
      </c>
      <c r="W1313" t="s">
        <v>6165</v>
      </c>
      <c r="X1313" t="s">
        <v>29</v>
      </c>
      <c r="Y1313" t="s">
        <v>29</v>
      </c>
      <c r="AB1313" t="s">
        <v>5265</v>
      </c>
      <c r="AC1313" t="s">
        <v>5268</v>
      </c>
      <c r="AD1313" t="s">
        <v>5269</v>
      </c>
      <c r="AE1313" t="s">
        <v>7399</v>
      </c>
      <c r="AF1313" t="s">
        <v>6113</v>
      </c>
      <c r="AG1313" t="s">
        <v>6992</v>
      </c>
      <c r="AH1313" t="s">
        <v>6997</v>
      </c>
      <c r="AI1313" t="s">
        <v>6988</v>
      </c>
      <c r="AJ1313" t="s">
        <v>7188</v>
      </c>
      <c r="AK1313" t="s">
        <v>7082</v>
      </c>
      <c r="AL1313" t="s">
        <v>7290</v>
      </c>
      <c r="AM1313" t="s">
        <v>29</v>
      </c>
      <c r="AN1313" t="s">
        <v>6991</v>
      </c>
      <c r="AO1313" t="s">
        <v>7324</v>
      </c>
      <c r="AP1313" t="s">
        <v>29</v>
      </c>
      <c r="AQ1313" t="s">
        <v>7325</v>
      </c>
    </row>
    <row r="1314" spans="1:43" x14ac:dyDescent="0.25">
      <c r="A1314">
        <v>363</v>
      </c>
      <c r="B1314">
        <v>2195</v>
      </c>
      <c r="C1314" t="s">
        <v>6856</v>
      </c>
      <c r="D1314" t="s">
        <v>5266</v>
      </c>
      <c r="E1314" t="s">
        <v>95</v>
      </c>
      <c r="F1314" t="s">
        <v>96</v>
      </c>
      <c r="G1314" t="s">
        <v>27</v>
      </c>
      <c r="H1314" t="s">
        <v>6608</v>
      </c>
      <c r="I1314" t="s">
        <v>97</v>
      </c>
      <c r="J1314" t="s">
        <v>5047</v>
      </c>
      <c r="K1314" t="s">
        <v>5267</v>
      </c>
      <c r="L1314" t="s">
        <v>5258</v>
      </c>
      <c r="M1314" t="s">
        <v>5050</v>
      </c>
      <c r="N1314" t="s">
        <v>5051</v>
      </c>
      <c r="O1314" t="s">
        <v>6857</v>
      </c>
      <c r="P1314" t="s">
        <v>6174</v>
      </c>
      <c r="Q1314" t="s">
        <v>34</v>
      </c>
      <c r="R1314" t="s">
        <v>6175</v>
      </c>
      <c r="S1314" t="s">
        <v>6176</v>
      </c>
      <c r="T1314" t="s">
        <v>29</v>
      </c>
      <c r="W1314" t="s">
        <v>6177</v>
      </c>
      <c r="X1314" t="s">
        <v>29</v>
      </c>
      <c r="Y1314" t="s">
        <v>29</v>
      </c>
      <c r="AB1314" t="s">
        <v>5265</v>
      </c>
      <c r="AC1314" t="s">
        <v>5268</v>
      </c>
      <c r="AD1314" t="s">
        <v>5269</v>
      </c>
      <c r="AE1314" t="s">
        <v>7399</v>
      </c>
      <c r="AF1314" t="s">
        <v>6113</v>
      </c>
      <c r="AG1314" t="s">
        <v>6992</v>
      </c>
      <c r="AH1314" t="s">
        <v>6997</v>
      </c>
      <c r="AI1314" t="s">
        <v>6988</v>
      </c>
      <c r="AJ1314" t="s">
        <v>7188</v>
      </c>
      <c r="AK1314" t="s">
        <v>7082</v>
      </c>
      <c r="AL1314" t="s">
        <v>7290</v>
      </c>
      <c r="AM1314" t="s">
        <v>29</v>
      </c>
      <c r="AN1314" t="s">
        <v>6991</v>
      </c>
      <c r="AO1314" t="s">
        <v>7324</v>
      </c>
      <c r="AP1314" t="s">
        <v>29</v>
      </c>
      <c r="AQ1314" t="s">
        <v>7325</v>
      </c>
    </row>
    <row r="1315" spans="1:43" x14ac:dyDescent="0.25">
      <c r="A1315">
        <v>363</v>
      </c>
      <c r="B1315">
        <v>2223</v>
      </c>
      <c r="C1315" t="s">
        <v>6856</v>
      </c>
      <c r="D1315" t="s">
        <v>5266</v>
      </c>
      <c r="E1315" t="s">
        <v>95</v>
      </c>
      <c r="F1315" t="s">
        <v>96</v>
      </c>
      <c r="G1315" t="s">
        <v>27</v>
      </c>
      <c r="H1315" t="s">
        <v>6608</v>
      </c>
      <c r="I1315" t="s">
        <v>97</v>
      </c>
      <c r="J1315" t="s">
        <v>3477</v>
      </c>
      <c r="K1315" t="s">
        <v>5267</v>
      </c>
      <c r="L1315" t="s">
        <v>5258</v>
      </c>
      <c r="M1315" t="s">
        <v>5050</v>
      </c>
      <c r="N1315" t="s">
        <v>5051</v>
      </c>
      <c r="O1315" t="s">
        <v>6857</v>
      </c>
      <c r="P1315" t="s">
        <v>6858</v>
      </c>
      <c r="Q1315" t="s">
        <v>4219</v>
      </c>
      <c r="R1315" t="s">
        <v>470</v>
      </c>
      <c r="S1315" t="s">
        <v>6859</v>
      </c>
      <c r="T1315" t="s">
        <v>4229</v>
      </c>
      <c r="U1315">
        <v>43563</v>
      </c>
      <c r="W1315" t="s">
        <v>6860</v>
      </c>
      <c r="X1315" t="s">
        <v>29</v>
      </c>
      <c r="Y1315" t="s">
        <v>29</v>
      </c>
      <c r="AB1315" t="s">
        <v>5265</v>
      </c>
      <c r="AC1315" t="s">
        <v>5268</v>
      </c>
      <c r="AD1315" t="s">
        <v>5269</v>
      </c>
      <c r="AE1315" t="s">
        <v>7399</v>
      </c>
      <c r="AF1315" t="s">
        <v>6113</v>
      </c>
      <c r="AG1315" t="s">
        <v>6992</v>
      </c>
      <c r="AH1315" t="s">
        <v>6997</v>
      </c>
      <c r="AI1315" t="s">
        <v>6988</v>
      </c>
      <c r="AJ1315" t="s">
        <v>7188</v>
      </c>
      <c r="AK1315" t="s">
        <v>7082</v>
      </c>
      <c r="AL1315" t="s">
        <v>7290</v>
      </c>
      <c r="AM1315" t="s">
        <v>29</v>
      </c>
      <c r="AN1315" t="s">
        <v>6991</v>
      </c>
      <c r="AO1315" t="s">
        <v>7324</v>
      </c>
      <c r="AP1315" t="s">
        <v>29</v>
      </c>
      <c r="AQ1315" t="s">
        <v>7325</v>
      </c>
    </row>
    <row r="1316" spans="1:43" x14ac:dyDescent="0.25">
      <c r="A1316">
        <v>363</v>
      </c>
      <c r="B1316">
        <v>2194</v>
      </c>
      <c r="C1316" t="s">
        <v>6856</v>
      </c>
      <c r="D1316" t="s">
        <v>5266</v>
      </c>
      <c r="E1316" t="s">
        <v>95</v>
      </c>
      <c r="F1316" t="s">
        <v>96</v>
      </c>
      <c r="G1316" t="s">
        <v>27</v>
      </c>
      <c r="H1316" t="s">
        <v>6608</v>
      </c>
      <c r="I1316" t="s">
        <v>97</v>
      </c>
      <c r="J1316" t="s">
        <v>5047</v>
      </c>
      <c r="K1316" t="s">
        <v>5267</v>
      </c>
      <c r="L1316" t="s">
        <v>5258</v>
      </c>
      <c r="M1316" t="s">
        <v>5050</v>
      </c>
      <c r="N1316" t="s">
        <v>5051</v>
      </c>
      <c r="O1316" t="s">
        <v>6857</v>
      </c>
      <c r="P1316" t="s">
        <v>6172</v>
      </c>
      <c r="Q1316" t="s">
        <v>34</v>
      </c>
      <c r="R1316" t="s">
        <v>577</v>
      </c>
      <c r="S1316" t="s">
        <v>586</v>
      </c>
      <c r="T1316" t="s">
        <v>29</v>
      </c>
      <c r="W1316" t="s">
        <v>6173</v>
      </c>
      <c r="X1316" t="s">
        <v>29</v>
      </c>
      <c r="Y1316" t="s">
        <v>29</v>
      </c>
      <c r="AB1316" t="s">
        <v>5265</v>
      </c>
      <c r="AC1316" t="s">
        <v>5268</v>
      </c>
      <c r="AD1316" t="s">
        <v>5269</v>
      </c>
      <c r="AE1316" t="s">
        <v>7399</v>
      </c>
      <c r="AF1316" t="s">
        <v>6113</v>
      </c>
      <c r="AG1316" t="s">
        <v>6992</v>
      </c>
      <c r="AH1316" t="s">
        <v>6997</v>
      </c>
      <c r="AI1316" t="s">
        <v>6988</v>
      </c>
      <c r="AJ1316" t="s">
        <v>7188</v>
      </c>
      <c r="AK1316" t="s">
        <v>7082</v>
      </c>
      <c r="AL1316" t="s">
        <v>7290</v>
      </c>
      <c r="AM1316" t="s">
        <v>29</v>
      </c>
      <c r="AN1316" t="s">
        <v>6991</v>
      </c>
      <c r="AO1316" t="s">
        <v>7324</v>
      </c>
      <c r="AP1316" t="s">
        <v>29</v>
      </c>
      <c r="AQ1316" t="s">
        <v>7325</v>
      </c>
    </row>
    <row r="1317" spans="1:43" x14ac:dyDescent="0.25">
      <c r="A1317">
        <v>363</v>
      </c>
      <c r="B1317">
        <v>2096</v>
      </c>
      <c r="C1317" t="s">
        <v>6856</v>
      </c>
      <c r="D1317" t="s">
        <v>5266</v>
      </c>
      <c r="E1317" t="s">
        <v>95</v>
      </c>
      <c r="F1317" t="s">
        <v>96</v>
      </c>
      <c r="G1317" t="s">
        <v>27</v>
      </c>
      <c r="H1317" t="s">
        <v>6608</v>
      </c>
      <c r="I1317" t="s">
        <v>97</v>
      </c>
      <c r="J1317" t="s">
        <v>5047</v>
      </c>
      <c r="K1317" t="s">
        <v>5267</v>
      </c>
      <c r="L1317" t="s">
        <v>5258</v>
      </c>
      <c r="M1317" t="s">
        <v>5050</v>
      </c>
      <c r="N1317" t="s">
        <v>5051</v>
      </c>
      <c r="O1317" t="s">
        <v>6857</v>
      </c>
      <c r="P1317" t="s">
        <v>5273</v>
      </c>
      <c r="Q1317" t="s">
        <v>122</v>
      </c>
      <c r="R1317" t="s">
        <v>84</v>
      </c>
      <c r="S1317" t="s">
        <v>452</v>
      </c>
      <c r="T1317" t="s">
        <v>29</v>
      </c>
      <c r="W1317" t="s">
        <v>5493</v>
      </c>
      <c r="X1317" t="s">
        <v>29</v>
      </c>
      <c r="Y1317" t="s">
        <v>29</v>
      </c>
      <c r="AB1317" t="s">
        <v>5265</v>
      </c>
      <c r="AC1317" t="s">
        <v>5268</v>
      </c>
      <c r="AD1317" t="s">
        <v>5269</v>
      </c>
      <c r="AE1317" t="s">
        <v>7399</v>
      </c>
      <c r="AF1317" t="s">
        <v>6113</v>
      </c>
      <c r="AG1317" t="s">
        <v>6992</v>
      </c>
      <c r="AH1317" t="s">
        <v>6997</v>
      </c>
      <c r="AI1317" t="s">
        <v>6988</v>
      </c>
      <c r="AJ1317" t="s">
        <v>7188</v>
      </c>
      <c r="AK1317" t="s">
        <v>7082</v>
      </c>
      <c r="AL1317" t="s">
        <v>7290</v>
      </c>
      <c r="AM1317" t="s">
        <v>29</v>
      </c>
      <c r="AN1317" t="s">
        <v>6991</v>
      </c>
      <c r="AO1317" t="s">
        <v>7324</v>
      </c>
      <c r="AP1317" t="s">
        <v>29</v>
      </c>
      <c r="AQ1317" t="s">
        <v>7325</v>
      </c>
    </row>
    <row r="1318" spans="1:43" x14ac:dyDescent="0.25">
      <c r="A1318">
        <v>363</v>
      </c>
      <c r="B1318">
        <v>2092</v>
      </c>
      <c r="C1318" t="s">
        <v>6856</v>
      </c>
      <c r="D1318" t="s">
        <v>5266</v>
      </c>
      <c r="E1318" t="s">
        <v>95</v>
      </c>
      <c r="F1318" t="s">
        <v>96</v>
      </c>
      <c r="G1318" t="s">
        <v>27</v>
      </c>
      <c r="H1318" t="s">
        <v>6608</v>
      </c>
      <c r="I1318" t="s">
        <v>97</v>
      </c>
      <c r="J1318" t="s">
        <v>5047</v>
      </c>
      <c r="K1318" t="s">
        <v>5267</v>
      </c>
      <c r="L1318" t="s">
        <v>5258</v>
      </c>
      <c r="M1318" t="s">
        <v>5050</v>
      </c>
      <c r="N1318" t="s">
        <v>5051</v>
      </c>
      <c r="O1318" t="s">
        <v>6857</v>
      </c>
      <c r="P1318" t="s">
        <v>5270</v>
      </c>
      <c r="Q1318" t="s">
        <v>34</v>
      </c>
      <c r="R1318" t="s">
        <v>5271</v>
      </c>
      <c r="S1318" t="s">
        <v>5272</v>
      </c>
      <c r="T1318" t="s">
        <v>29</v>
      </c>
      <c r="W1318" t="s">
        <v>5467</v>
      </c>
      <c r="X1318" t="s">
        <v>29</v>
      </c>
      <c r="Y1318" t="s">
        <v>29</v>
      </c>
      <c r="AB1318" t="s">
        <v>5265</v>
      </c>
      <c r="AC1318" t="s">
        <v>5268</v>
      </c>
      <c r="AD1318" t="s">
        <v>5269</v>
      </c>
      <c r="AE1318" t="s">
        <v>7399</v>
      </c>
      <c r="AF1318" t="s">
        <v>6113</v>
      </c>
      <c r="AG1318" t="s">
        <v>6992</v>
      </c>
      <c r="AH1318" t="s">
        <v>6997</v>
      </c>
      <c r="AI1318" t="s">
        <v>6988</v>
      </c>
      <c r="AJ1318" t="s">
        <v>7188</v>
      </c>
      <c r="AK1318" t="s">
        <v>7082</v>
      </c>
      <c r="AL1318" t="s">
        <v>7290</v>
      </c>
      <c r="AM1318" t="s">
        <v>29</v>
      </c>
      <c r="AN1318" t="s">
        <v>6991</v>
      </c>
      <c r="AO1318" t="s">
        <v>7324</v>
      </c>
      <c r="AP1318" t="s">
        <v>29</v>
      </c>
      <c r="AQ1318" t="s">
        <v>7325</v>
      </c>
    </row>
    <row r="1319" spans="1:43" x14ac:dyDescent="0.25">
      <c r="A1319">
        <v>363</v>
      </c>
      <c r="B1319">
        <v>2091</v>
      </c>
      <c r="C1319" t="s">
        <v>6856</v>
      </c>
      <c r="D1319" t="s">
        <v>5266</v>
      </c>
      <c r="E1319" t="s">
        <v>95</v>
      </c>
      <c r="F1319" t="s">
        <v>96</v>
      </c>
      <c r="G1319" t="s">
        <v>27</v>
      </c>
      <c r="H1319" t="s">
        <v>6608</v>
      </c>
      <c r="I1319" t="s">
        <v>97</v>
      </c>
      <c r="J1319" t="s">
        <v>5047</v>
      </c>
      <c r="K1319" t="s">
        <v>5267</v>
      </c>
      <c r="L1319" t="s">
        <v>5258</v>
      </c>
      <c r="M1319" t="s">
        <v>5050</v>
      </c>
      <c r="N1319" t="s">
        <v>5051</v>
      </c>
      <c r="O1319" t="s">
        <v>6857</v>
      </c>
      <c r="P1319" t="s">
        <v>5259</v>
      </c>
      <c r="Q1319" t="s">
        <v>34</v>
      </c>
      <c r="R1319" t="s">
        <v>1830</v>
      </c>
      <c r="S1319" t="s">
        <v>5260</v>
      </c>
      <c r="T1319" t="s">
        <v>29</v>
      </c>
      <c r="W1319" t="s">
        <v>7408</v>
      </c>
      <c r="X1319" t="s">
        <v>29</v>
      </c>
      <c r="Y1319" t="s">
        <v>29</v>
      </c>
      <c r="AB1319" t="s">
        <v>5265</v>
      </c>
      <c r="AC1319" t="s">
        <v>5268</v>
      </c>
      <c r="AD1319" t="s">
        <v>5269</v>
      </c>
      <c r="AE1319" t="s">
        <v>7399</v>
      </c>
      <c r="AF1319" t="s">
        <v>6113</v>
      </c>
      <c r="AG1319" t="s">
        <v>6992</v>
      </c>
      <c r="AH1319" t="s">
        <v>6997</v>
      </c>
      <c r="AI1319" t="s">
        <v>6988</v>
      </c>
      <c r="AJ1319" t="s">
        <v>7188</v>
      </c>
      <c r="AK1319" t="s">
        <v>7082</v>
      </c>
      <c r="AL1319" t="s">
        <v>7290</v>
      </c>
      <c r="AM1319" t="s">
        <v>29</v>
      </c>
      <c r="AN1319" t="s">
        <v>6991</v>
      </c>
      <c r="AO1319" t="s">
        <v>7324</v>
      </c>
      <c r="AP1319" t="s">
        <v>29</v>
      </c>
      <c r="AQ1319" t="s">
        <v>7325</v>
      </c>
    </row>
    <row r="1320" spans="1:43" x14ac:dyDescent="0.25">
      <c r="A1320">
        <v>363</v>
      </c>
      <c r="B1320">
        <v>2193</v>
      </c>
      <c r="C1320" t="s">
        <v>6856</v>
      </c>
      <c r="D1320" t="s">
        <v>5266</v>
      </c>
      <c r="E1320" t="s">
        <v>95</v>
      </c>
      <c r="F1320" t="s">
        <v>96</v>
      </c>
      <c r="G1320" t="s">
        <v>27</v>
      </c>
      <c r="H1320" t="s">
        <v>6608</v>
      </c>
      <c r="I1320" t="s">
        <v>97</v>
      </c>
      <c r="J1320" t="s">
        <v>5047</v>
      </c>
      <c r="K1320" t="s">
        <v>5267</v>
      </c>
      <c r="L1320" t="s">
        <v>5258</v>
      </c>
      <c r="M1320" t="s">
        <v>5050</v>
      </c>
      <c r="N1320" t="s">
        <v>5051</v>
      </c>
      <c r="O1320" t="s">
        <v>6857</v>
      </c>
      <c r="P1320" t="s">
        <v>6169</v>
      </c>
      <c r="Q1320" t="s">
        <v>34</v>
      </c>
      <c r="R1320" t="s">
        <v>286</v>
      </c>
      <c r="S1320" t="s">
        <v>6170</v>
      </c>
      <c r="T1320" t="s">
        <v>29</v>
      </c>
      <c r="W1320" t="s">
        <v>6171</v>
      </c>
      <c r="X1320" t="s">
        <v>29</v>
      </c>
      <c r="Y1320" t="s">
        <v>29</v>
      </c>
      <c r="AB1320" t="s">
        <v>5265</v>
      </c>
      <c r="AC1320" t="s">
        <v>5268</v>
      </c>
      <c r="AD1320" t="s">
        <v>5269</v>
      </c>
      <c r="AE1320" t="s">
        <v>7399</v>
      </c>
      <c r="AF1320" t="s">
        <v>6113</v>
      </c>
      <c r="AG1320" t="s">
        <v>6992</v>
      </c>
      <c r="AH1320" t="s">
        <v>6997</v>
      </c>
      <c r="AI1320" t="s">
        <v>6988</v>
      </c>
      <c r="AJ1320" t="s">
        <v>7188</v>
      </c>
      <c r="AK1320" t="s">
        <v>7082</v>
      </c>
      <c r="AL1320" t="s">
        <v>7290</v>
      </c>
      <c r="AM1320" t="s">
        <v>29</v>
      </c>
      <c r="AN1320" t="s">
        <v>6991</v>
      </c>
      <c r="AO1320" t="s">
        <v>7324</v>
      </c>
      <c r="AP1320" t="s">
        <v>29</v>
      </c>
      <c r="AQ1320" t="s">
        <v>7325</v>
      </c>
    </row>
    <row r="1321" spans="1:43" x14ac:dyDescent="0.25">
      <c r="A1321">
        <v>363</v>
      </c>
      <c r="B1321">
        <v>2192</v>
      </c>
      <c r="C1321" t="s">
        <v>6856</v>
      </c>
      <c r="D1321" t="s">
        <v>5266</v>
      </c>
      <c r="E1321" t="s">
        <v>95</v>
      </c>
      <c r="F1321" t="s">
        <v>96</v>
      </c>
      <c r="G1321" t="s">
        <v>27</v>
      </c>
      <c r="H1321" t="s">
        <v>6608</v>
      </c>
      <c r="I1321" t="s">
        <v>97</v>
      </c>
      <c r="J1321" t="s">
        <v>5047</v>
      </c>
      <c r="K1321" t="s">
        <v>5267</v>
      </c>
      <c r="L1321" t="s">
        <v>5258</v>
      </c>
      <c r="M1321" t="s">
        <v>5050</v>
      </c>
      <c r="N1321" t="s">
        <v>5051</v>
      </c>
      <c r="O1321" t="s">
        <v>6857</v>
      </c>
      <c r="P1321" t="s">
        <v>6167</v>
      </c>
      <c r="Q1321" t="s">
        <v>4219</v>
      </c>
      <c r="R1321" t="s">
        <v>197</v>
      </c>
      <c r="S1321" t="s">
        <v>6168</v>
      </c>
      <c r="T1321" t="s">
        <v>29</v>
      </c>
      <c r="W1321" t="s">
        <v>6519</v>
      </c>
      <c r="X1321" t="s">
        <v>29</v>
      </c>
      <c r="Y1321" t="s">
        <v>29</v>
      </c>
      <c r="AB1321" t="s">
        <v>5265</v>
      </c>
      <c r="AC1321" t="s">
        <v>5268</v>
      </c>
      <c r="AD1321" t="s">
        <v>5269</v>
      </c>
      <c r="AE1321" t="s">
        <v>7399</v>
      </c>
      <c r="AF1321" t="s">
        <v>6113</v>
      </c>
      <c r="AG1321" t="s">
        <v>6992</v>
      </c>
      <c r="AH1321" t="s">
        <v>6997</v>
      </c>
      <c r="AI1321" t="s">
        <v>6988</v>
      </c>
      <c r="AJ1321" t="s">
        <v>7188</v>
      </c>
      <c r="AK1321" t="s">
        <v>7082</v>
      </c>
      <c r="AL1321" t="s">
        <v>7290</v>
      </c>
      <c r="AM1321" t="s">
        <v>29</v>
      </c>
      <c r="AN1321" t="s">
        <v>6991</v>
      </c>
      <c r="AO1321" t="s">
        <v>7324</v>
      </c>
      <c r="AP1321" t="s">
        <v>29</v>
      </c>
      <c r="AQ1321" t="s">
        <v>7325</v>
      </c>
    </row>
    <row r="1322" spans="1:43" x14ac:dyDescent="0.25">
      <c r="A1322">
        <v>363</v>
      </c>
      <c r="B1322">
        <v>2191</v>
      </c>
      <c r="C1322" t="s">
        <v>6856</v>
      </c>
      <c r="D1322" t="s">
        <v>5266</v>
      </c>
      <c r="E1322" t="s">
        <v>95</v>
      </c>
      <c r="F1322" t="s">
        <v>96</v>
      </c>
      <c r="G1322" t="s">
        <v>27</v>
      </c>
      <c r="H1322" t="s">
        <v>6608</v>
      </c>
      <c r="I1322" t="s">
        <v>97</v>
      </c>
      <c r="J1322" t="s">
        <v>5047</v>
      </c>
      <c r="K1322" t="s">
        <v>5267</v>
      </c>
      <c r="L1322" t="s">
        <v>5258</v>
      </c>
      <c r="M1322" t="s">
        <v>5050</v>
      </c>
      <c r="N1322" t="s">
        <v>5051</v>
      </c>
      <c r="O1322" t="s">
        <v>6857</v>
      </c>
      <c r="P1322" t="s">
        <v>6166</v>
      </c>
      <c r="Q1322" t="s">
        <v>4219</v>
      </c>
      <c r="R1322" t="s">
        <v>67</v>
      </c>
      <c r="S1322" t="s">
        <v>1003</v>
      </c>
      <c r="T1322" t="s">
        <v>29</v>
      </c>
      <c r="W1322" t="s">
        <v>6518</v>
      </c>
      <c r="X1322" t="s">
        <v>29</v>
      </c>
      <c r="Y1322" t="s">
        <v>29</v>
      </c>
      <c r="AB1322" t="s">
        <v>5265</v>
      </c>
      <c r="AC1322" t="s">
        <v>5268</v>
      </c>
      <c r="AD1322" t="s">
        <v>5269</v>
      </c>
      <c r="AE1322" t="s">
        <v>7399</v>
      </c>
      <c r="AF1322" t="s">
        <v>6113</v>
      </c>
      <c r="AG1322" t="s">
        <v>6992</v>
      </c>
      <c r="AH1322" t="s">
        <v>6997</v>
      </c>
      <c r="AI1322" t="s">
        <v>6988</v>
      </c>
      <c r="AJ1322" t="s">
        <v>7188</v>
      </c>
      <c r="AK1322" t="s">
        <v>7082</v>
      </c>
      <c r="AL1322" t="s">
        <v>7290</v>
      </c>
      <c r="AM1322" t="s">
        <v>29</v>
      </c>
      <c r="AN1322" t="s">
        <v>6991</v>
      </c>
      <c r="AO1322" t="s">
        <v>7324</v>
      </c>
      <c r="AP1322" t="s">
        <v>29</v>
      </c>
      <c r="AQ1322" t="s">
        <v>7325</v>
      </c>
    </row>
    <row r="1323" spans="1:43" x14ac:dyDescent="0.25">
      <c r="A1323">
        <v>363</v>
      </c>
      <c r="B1323">
        <v>2189</v>
      </c>
      <c r="C1323" t="s">
        <v>6856</v>
      </c>
      <c r="D1323" t="s">
        <v>5266</v>
      </c>
      <c r="E1323" t="s">
        <v>95</v>
      </c>
      <c r="F1323" t="s">
        <v>96</v>
      </c>
      <c r="G1323" t="s">
        <v>27</v>
      </c>
      <c r="H1323" t="s">
        <v>6608</v>
      </c>
      <c r="I1323" t="s">
        <v>97</v>
      </c>
      <c r="J1323" t="s">
        <v>5047</v>
      </c>
      <c r="K1323" t="s">
        <v>5267</v>
      </c>
      <c r="L1323" t="s">
        <v>5258</v>
      </c>
      <c r="M1323" t="s">
        <v>5050</v>
      </c>
      <c r="N1323" t="s">
        <v>5051</v>
      </c>
      <c r="O1323" t="s">
        <v>6857</v>
      </c>
      <c r="P1323" t="s">
        <v>6160</v>
      </c>
      <c r="Q1323" t="s">
        <v>4219</v>
      </c>
      <c r="R1323" t="s">
        <v>6161</v>
      </c>
      <c r="S1323" t="s">
        <v>6162</v>
      </c>
      <c r="T1323" t="s">
        <v>29</v>
      </c>
      <c r="W1323" t="s">
        <v>6517</v>
      </c>
      <c r="X1323" t="s">
        <v>29</v>
      </c>
      <c r="Y1323" t="s">
        <v>29</v>
      </c>
      <c r="AB1323" t="s">
        <v>5265</v>
      </c>
      <c r="AC1323" t="s">
        <v>5268</v>
      </c>
      <c r="AD1323" t="s">
        <v>5269</v>
      </c>
      <c r="AE1323" t="s">
        <v>7399</v>
      </c>
      <c r="AF1323" t="s">
        <v>6113</v>
      </c>
      <c r="AG1323" t="s">
        <v>6992</v>
      </c>
      <c r="AH1323" t="s">
        <v>6997</v>
      </c>
      <c r="AI1323" t="s">
        <v>6988</v>
      </c>
      <c r="AJ1323" t="s">
        <v>7188</v>
      </c>
      <c r="AK1323" t="s">
        <v>7082</v>
      </c>
      <c r="AL1323" t="s">
        <v>7290</v>
      </c>
      <c r="AM1323" t="s">
        <v>29</v>
      </c>
      <c r="AN1323" t="s">
        <v>6991</v>
      </c>
      <c r="AO1323" t="s">
        <v>7324</v>
      </c>
      <c r="AP1323" t="s">
        <v>29</v>
      </c>
      <c r="AQ1323" t="s">
        <v>7325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1337"/>
  <sheetViews>
    <sheetView topLeftCell="J1312" zoomScale="50" zoomScaleNormal="50" workbookViewId="0">
      <selection activeCell="Q2" sqref="Q2:AA1323"/>
    </sheetView>
  </sheetViews>
  <sheetFormatPr defaultRowHeight="15" x14ac:dyDescent="0.25"/>
  <cols>
    <col min="1" max="1" width="21.85546875" style="34" customWidth="1"/>
    <col min="2" max="2" width="18.7109375" customWidth="1"/>
    <col min="3" max="4" width="55" style="2" customWidth="1"/>
    <col min="5" max="5" width="7.140625" bestFit="1" customWidth="1"/>
    <col min="6" max="6" width="22.28515625" style="1" customWidth="1"/>
    <col min="7" max="7" width="11.5703125" customWidth="1"/>
    <col min="8" max="8" width="9.5703125" customWidth="1"/>
    <col min="9" max="9" width="21.42578125" customWidth="1"/>
    <col min="10" max="10" width="28.85546875" bestFit="1" customWidth="1"/>
    <col min="11" max="11" width="25.42578125" customWidth="1"/>
    <col min="12" max="12" width="32.7109375" style="1" customWidth="1"/>
    <col min="13" max="13" width="32.140625" customWidth="1"/>
    <col min="14" max="14" width="55.28515625" bestFit="1" customWidth="1"/>
    <col min="15" max="15" width="23.28515625" bestFit="1" customWidth="1"/>
    <col min="16" max="16" width="16.140625" bestFit="1" customWidth="1"/>
    <col min="17" max="17" width="23.140625" style="8" customWidth="1"/>
    <col min="18" max="18" width="20.42578125" style="8" bestFit="1" customWidth="1"/>
    <col min="19" max="19" width="22.5703125" style="8" bestFit="1" customWidth="1"/>
    <col min="20" max="20" width="27" style="8" bestFit="1" customWidth="1"/>
    <col min="21" max="21" width="10.42578125" style="8" bestFit="1" customWidth="1"/>
    <col min="22" max="22" width="49.28515625" style="8" bestFit="1" customWidth="1"/>
    <col min="23" max="23" width="24.42578125" style="8" bestFit="1" customWidth="1"/>
    <col min="24" max="24" width="46.140625" style="8" bestFit="1" customWidth="1"/>
    <col min="25" max="25" width="25.5703125" customWidth="1"/>
    <col min="26" max="26" width="25.85546875" customWidth="1"/>
    <col min="27" max="27" width="27" customWidth="1"/>
  </cols>
  <sheetData>
    <row r="1" spans="1:27" ht="37.5" x14ac:dyDescent="0.25">
      <c r="A1" s="27" t="s">
        <v>0</v>
      </c>
      <c r="B1" s="27" t="s">
        <v>1</v>
      </c>
      <c r="C1" s="28" t="s">
        <v>5886</v>
      </c>
      <c r="D1" s="28" t="s">
        <v>5887</v>
      </c>
      <c r="E1" s="28" t="s">
        <v>2867</v>
      </c>
      <c r="F1" s="28" t="s">
        <v>2731</v>
      </c>
      <c r="G1" s="28" t="s">
        <v>2732</v>
      </c>
      <c r="H1" s="28" t="s">
        <v>2740</v>
      </c>
      <c r="I1" s="28" t="s">
        <v>2733</v>
      </c>
      <c r="J1" s="28" t="s">
        <v>2734</v>
      </c>
      <c r="K1" s="28" t="s">
        <v>2735</v>
      </c>
      <c r="L1" s="28" t="s">
        <v>2736</v>
      </c>
      <c r="M1" s="28" t="s">
        <v>2737</v>
      </c>
      <c r="N1" s="28" t="s">
        <v>2738</v>
      </c>
      <c r="O1" s="28" t="s">
        <v>3607</v>
      </c>
      <c r="P1" s="28" t="s">
        <v>2739</v>
      </c>
      <c r="Q1" s="29" t="s">
        <v>6966</v>
      </c>
      <c r="R1" s="29" t="s">
        <v>6967</v>
      </c>
      <c r="S1" s="29" t="s">
        <v>6968</v>
      </c>
      <c r="T1" s="29" t="s">
        <v>6969</v>
      </c>
      <c r="U1" s="29" t="s">
        <v>6970</v>
      </c>
      <c r="V1" s="29" t="s">
        <v>6971</v>
      </c>
      <c r="W1" s="29" t="s">
        <v>6972</v>
      </c>
      <c r="X1" s="29" t="s">
        <v>6973</v>
      </c>
      <c r="Y1" s="29" t="s">
        <v>7304</v>
      </c>
      <c r="Z1" s="29" t="s">
        <v>7305</v>
      </c>
      <c r="AA1" s="29" t="s">
        <v>7306</v>
      </c>
    </row>
    <row r="2" spans="1:27" ht="18.75" x14ac:dyDescent="0.25">
      <c r="A2" s="33">
        <v>316</v>
      </c>
      <c r="B2" s="10">
        <v>1854</v>
      </c>
      <c r="C2" s="7" t="str">
        <f ca="1">IFERROR(UPPER(IF(AND('ACCESS EXPORT'!AA2="",'ACCESS EXPORT'!Z2=""),VLOOKUP(A2,'ACCESS EXPORT'!$A:$AF,32,FALSE),(IF('ACCESS EXPORT'!AA2&lt;&gt;"",CONCATENATE(VLOOKUP(A2,'ACCESS EXPORT'!$A:$AF,32,FALSE)," (Closed",TEXT('ACCESS EXPORT'!AA2," MM/DD/YYY)")),IF(TODAY()&lt;(('ACCESS EXPORT'!Z2)+30),CONCATENATE(VLOOKUP(A2,'ACCESS EXPORT'!$A:$AF,32,FALSE)," (Opens",TEXT('ACCESS EXPORT'!Z2," MM/DD/YYY)")),VLOOKUP(A2,'ACCESS EXPORT'!$A:$AF,32,FALSE)))))),"-")</f>
        <v>ADVENTHEALTH MEDICAL GROUP DIABETES AND ENDOCRINOLOGY AT WINTER GARDEN</v>
      </c>
      <c r="D2" s="3" t="str">
        <f ca="1">IFERROR(UPPER(IF(AND('ACCESS EXPORT'!AA2="",'ACCESS EXPORT'!Z2=""),VLOOKUP(A2,'ACCESS EXPORT'!$A:$AF,28,FALSE),(IF('ACCESS EXPORT'!AA2&lt;&gt;"",CONCATENATE(VLOOKUP(A2,'ACCESS EXPORT'!$A:$AF,28,FALSE)," (Closed",TEXT('ACCESS EXPORT'!AA2," MM/DD/YYY)")),IF(TODAY()&lt;(('ACCESS EXPORT'!Z2)+30),CONCATENATE(VLOOKUP(A2,'ACCESS EXPORT'!$A:$AF,28,FALSE)," (Opens",TEXT('ACCESS EXPORT'!Z2," MM/DD/YYY)")),VLOOKUP(A2,'ACCESS EXPORT'!$A:$AF,28,FALSE)))))),"-")</f>
        <v>FLORIDA DIABETES &amp; ENDOCRINE CENTER - WINTER GARDEN</v>
      </c>
      <c r="E2" s="3" t="str">
        <f>VLOOKUP($A2,'ACCESS EXPORT'!$A:$AF,3,FALSE)</f>
        <v>1459</v>
      </c>
      <c r="F2" s="3" t="str">
        <f>UPPER(CONCATENATE(VLOOKUP(A2,'ACCESS EXPORT'!$A:$AF,4,FALSE)," ",VLOOKUP(A2,'ACCESS EXPORT'!$A:$AF,5,FALSE)," ",VLOOKUP(A2,'ACCESS EXPORT'!$A:$AF,6,FALSE)," ",VLOOKUP(A2,'ACCESS EXPORT'!$A:$AA,7,FALSE)," ",VLOOKUP(A2,'ACCESS EXPORT'!$A:$AA,8,FALSE)))</f>
        <v>2000 FOWLERS GROVE BLVD SUITE 200 WINTER GARDEN FL 34787</v>
      </c>
      <c r="G2" s="4" t="str">
        <f>UPPER(VLOOKUP($A2,'ACCESS EXPORT'!$A:$AF,9,FALSE))</f>
        <v>ORANGE</v>
      </c>
      <c r="H2" s="4" t="str">
        <f>_xlfn.IFNA(VLOOKUP($B2,'ACCESS EXPORT'!$B:$J,9,FALSE),"")</f>
        <v>HB</v>
      </c>
      <c r="I2" s="3" t="str">
        <f>CONCATENATE("(P)",VLOOKUP($A2,'ACCESS EXPORT'!$A:$AF,11,FALSE)," (F)",VLOOKUP($A2,'ACCESS EXPORT'!$A:$AF,29,FALSE))</f>
        <v>(P)(407) 614-0616 (F)(407) 614-0617</v>
      </c>
      <c r="J2" s="4" t="str">
        <f>UPPER(VLOOKUP($A2,'ACCESS EXPORT'!$A:$AF,12,FALSE))</f>
        <v>ENDOCRINOLOGY</v>
      </c>
      <c r="K2" s="4" t="str">
        <f>UPPER(VLOOKUP($A2,'ACCESS EXPORT'!$A:$AF,13,FALSE))</f>
        <v>VICKI CHILCOTT</v>
      </c>
      <c r="L2" s="3" t="str">
        <f>IF(AND(VLOOKUP(A2,'ACCESS EXPORT'!A:AE,1,0),'ACCESS EXPORT'!N2=""),UPPER(CONCATENATE('ACCESS EXPORT'!AE2)),IF(VLOOKUP(A2,'ACCESS EXPORT'!A:AE,1,0),UPPER(CONCATENATE('ACCESS EXPORT'!N2," "&amp;CHAR(10),'ACCESS EXPORT'!AE2))))</f>
        <v>PAULA MORRISSEY 
CATHERINE BELANGER (PRAC. ADMIN)</v>
      </c>
      <c r="M2" s="4" t="str">
        <f>UPPER(VLOOKUP($A2,'ACCESS EXPORT'!$A:$O,15,FALSE))</f>
        <v>PATRICIA ROWE (OS)</v>
      </c>
      <c r="N2" s="4" t="str">
        <f ca="1">IF(AND('ACCESS EXPORT'!X2="",'ACCESS EXPORT'!Y2=""),IF('ACCESS EXPORT'!V2&lt;&gt;"",(IF(TODAY()-'ACCESS EXPORT'!V2&gt;=-60,UPPER(CONCATENATE(VLOOKUP(B2,'ACCESS EXPORT'!$B:$P,15,FALSE),""&amp;CHAR(10)&amp;"(SEP",TEXT('ACCESS EXPORT'!V2," MM/DD/YYY)"))),IF(TODAY()-'ACCESS EXPORT'!V2&lt;0,UPPER(VLOOKUP(B2,'ACCESS EXPORT'!$B:$P,15,FALSE)),UPPER(VLOOKUP(B2,'ACCESS EXPORT'!$B:$P,15,FALSE))))),IF('ACCESS EXPORT'!U2="",UPPER(VLOOKUP(B2,'ACCESS EXPORT'!$B:$P,15,FALSE)),IF(TODAY()-'ACCESS EXPORT'!U2&lt;=30,CONCATENATE(UPPER(VLOOKUP(B2,'ACCESS EXPORT'!$B:$P,15,FALSE)),""&amp;CHAR(10)&amp;"(NEW",TEXT('ACCESS EXPORT'!U2," MM/DD/YYY)")),IF(AND(TODAY()-'ACCESS EXPORT'!U2&gt;30,TODAY()&gt;0),UPPER(VLOOKUP(B2,'ACCESS EXPORT'!$B:$P,15,FALSE)))))),IF('ACCESS EXPORT'!Y2&lt;&gt;"",UPPER(CONCATENATE(UPPER(VLOOKUP(B2,'ACCESS EXPORT'!$B:$P,15,FALSE)),""&amp;CHAR(10)&amp;"(Transfer Out",TEXT('ACCESS EXPORT'!Y2," MM/DD/YYY)"))),IF('ACCESS EXPORT'!X2&lt;&gt;"",UPPER(CONCATENATE(UPPER(VLOOKUP(B2,'ACCESS EXPORT'!$B:$P,15,FALSE)),""&amp;CHAR(10)&amp;"(Transfer In",TEXT('ACCESS EXPORT'!X2," MM/DD/YYY)"))))))</f>
        <v>CORREA, FRANCISCO</v>
      </c>
      <c r="O2" s="4" t="str">
        <f>_xlfn.IFNA(VLOOKUP(B2,'ACCESS EXPORT'!$B:$Q,16,FALSE),"")</f>
        <v>MD</v>
      </c>
      <c r="P2" s="4" t="str">
        <f>_xlfn.IFNA(VLOOKUP(B2,'ACCESS EXPORT'!B:W,22,FALSE),"-")</f>
        <v>1568683365</v>
      </c>
      <c r="Q2" s="4" t="str">
        <f>_xlfn.IFNA(VLOOKUP(A2,'ACCESS EXPORT'!$A:$AG,33,0),"-")</f>
        <v>Maria Ortiz</v>
      </c>
      <c r="R2" s="4" t="str">
        <f>_xlfn.IFNA(VLOOKUP(A2,'ACCESS EXPORT'!$A:$AH,34,0),"-")</f>
        <v>Carol Shane</v>
      </c>
      <c r="S2" s="4" t="str">
        <f>_xlfn.IFNA(VLOOKUP(A2,'ACCESS EXPORT'!$A:$AI,35,0),"-")</f>
        <v>Anna Bachtis</v>
      </c>
      <c r="T2" s="4" t="str">
        <f>_xlfn.IFNA(VLOOKUP(A2,'ACCESS EXPORT'!$A:$AJ,36,0),"-")</f>
        <v>TBD</v>
      </c>
      <c r="U2" s="4" t="str">
        <f>_xlfn.IFNA(VLOOKUP(A2,'ACCESS EXPORT'!$A:$AK,37,0),"-")</f>
        <v>athena</v>
      </c>
      <c r="V2" s="4" t="str">
        <f>_xlfn.IFNA(VLOOKUP(A2,'ACCESS EXPORT'!$A:$AL,38,0),"-")</f>
        <v>FHMG_FL DIA AND ENDO_WG</v>
      </c>
      <c r="W2" s="4" t="str">
        <f>_xlfn.IFNA(VLOOKUP(A2,'ACCESS EXPORT'!$A:$AM,39,0),"-")</f>
        <v/>
      </c>
      <c r="X2" s="4" t="str">
        <f>_xlfn.IFNA(VLOOKUP(A2,'ACCESS EXPORT'!$A:$AN,40,0),"-")</f>
        <v>Libia Villaquiran / Jenny Green</v>
      </c>
      <c r="Y2" s="26" t="str">
        <f>_xlfn.IFNA(VLOOKUP(A2,'ACCESS EXPORT'!A:AO,41,0),"")</f>
        <v>Jose Anderson</v>
      </c>
      <c r="Z2" s="26" t="str">
        <f>_xlfn.IFNA(VLOOKUP(A2,'ACCESS EXPORT'!A:AP,42,0),"")</f>
        <v>Janice Scales</v>
      </c>
      <c r="AA2" s="26" t="str">
        <f>_xlfn.IFNA(VLOOKUP(A2,'ACCESS EXPORT'!A:AQ,43,0),"")</f>
        <v>Claire Pagan</v>
      </c>
    </row>
    <row r="3" spans="1:27" ht="18.75" x14ac:dyDescent="0.25">
      <c r="A3" s="33">
        <v>216</v>
      </c>
      <c r="B3" s="10">
        <v>1481</v>
      </c>
      <c r="C3" s="7" t="str">
        <f ca="1">IFERROR(UPPER(IF(AND('ACCESS EXPORT'!AA3="",'ACCESS EXPORT'!Z3=""),VLOOKUP(A3,'ACCESS EXPORT'!$A:$AF,32,FALSE),(IF('ACCESS EXPORT'!AA3&lt;&gt;"",CONCATENATE(VLOOKUP(A3,'ACCESS EXPORT'!$A:$AF,32,FALSE)," (Closed",TEXT('ACCESS EXPORT'!AA3," MM/DD/YYY)")),IF(TODAY()&lt;(('ACCESS EXPORT'!Z3)+30),CONCATENATE(VLOOKUP(A3,'ACCESS EXPORT'!$A:$AF,32,FALSE)," (Opens",TEXT('ACCESS EXPORT'!Z3," MM/DD/YYY)")),VLOOKUP(A3,'ACCESS EXPORT'!$A:$AF,32,FALSE)))))),"-")</f>
        <v>ADVENTHEALTH MEDICAL GROUP FAMILY AND INTERNAL MEDICINE AT TAVARES</v>
      </c>
      <c r="D3" s="3" t="str">
        <f ca="1">IFERROR(UPPER(IF(AND('ACCESS EXPORT'!AA3="",'ACCESS EXPORT'!Z3=""),VLOOKUP(A3,'ACCESS EXPORT'!$A:$AF,28,FALSE),(IF('ACCESS EXPORT'!AA3&lt;&gt;"",CONCATENATE(VLOOKUP(A3,'ACCESS EXPORT'!$A:$AF,28,FALSE)," (Closed",TEXT('ACCESS EXPORT'!AA3," MM/DD/YYY)")),IF(TODAY()&lt;(('ACCESS EXPORT'!Z3)+30),CONCATENATE(VLOOKUP(A3,'ACCESS EXPORT'!$A:$AF,28,FALSE)," (Opens",TEXT('ACCESS EXPORT'!Z3," MM/DD/YYY)")),VLOOKUP(A3,'ACCESS EXPORT'!$A:$AF,28,FALSE)))))),"-")</f>
        <v>LAKE PRIMARY CARE - TAVARES</v>
      </c>
      <c r="E3" s="3" t="str">
        <f>VLOOKUP($A3,'ACCESS EXPORT'!$A:$AF,3,FALSE)</f>
        <v>2040</v>
      </c>
      <c r="F3" s="3" t="str">
        <f>UPPER(CONCATENATE(VLOOKUP(A3,'ACCESS EXPORT'!$A:$AF,4,FALSE)," ",VLOOKUP(A3,'ACCESS EXPORT'!$A:$AF,5,FALSE)," ",VLOOKUP(A3,'ACCESS EXPORT'!$A:$AF,6,FALSE)," ",VLOOKUP(A3,'ACCESS EXPORT'!$A:$AA,7,FALSE)," ",VLOOKUP(A3,'ACCESS EXPORT'!$A:$AA,8,FALSE)))</f>
        <v>1755 DAVID WALKER DR  TAVARES FL 32778</v>
      </c>
      <c r="G3" s="4" t="str">
        <f>UPPER(VLOOKUP($A3,'ACCESS EXPORT'!$A:$AF,9,FALSE))</f>
        <v>LAKE</v>
      </c>
      <c r="H3" s="4" t="str">
        <f>_xlfn.IFNA(VLOOKUP($B3,'ACCESS EXPORT'!$B:$J,9,FALSE),"")</f>
        <v>Waterman</v>
      </c>
      <c r="I3" s="3" t="str">
        <f>CONCATENATE("(P)",VLOOKUP($A3,'ACCESS EXPORT'!$A:$AF,11,FALSE)," (F)",VLOOKUP($A3,'ACCESS EXPORT'!$A:$AF,29,FALSE))</f>
        <v>(P)(352) 742-8830 (F)(352) 742-8826</v>
      </c>
      <c r="J3" s="4" t="str">
        <f>UPPER(VLOOKUP($A3,'ACCESS EXPORT'!$A:$AF,12,FALSE))</f>
        <v>FAMILY MEDICINE</v>
      </c>
      <c r="K3" s="4" t="str">
        <f>UPPER(VLOOKUP($A3,'ACCESS EXPORT'!$A:$AF,13,FALSE))</f>
        <v>DEBORAH HAYWOOD</v>
      </c>
      <c r="L3" s="3" t="str">
        <f>IF(AND(VLOOKUP(A3,'ACCESS EXPORT'!A:AE,1,0),'ACCESS EXPORT'!N3=""),UPPER(CONCATENATE('ACCESS EXPORT'!AE3)),IF(VLOOKUP(A3,'ACCESS EXPORT'!A:AE,1,0),UPPER(CONCATENATE('ACCESS EXPORT'!N3," "&amp;CHAR(10),'ACCESS EXPORT'!AE3))))</f>
        <v xml:space="preserve">DIANE OSTRANDER 
</v>
      </c>
      <c r="M3" s="4" t="str">
        <f>UPPER(VLOOKUP($A3,'ACCESS EXPORT'!$A:$O,15,FALSE))</f>
        <v>SONJA "JAYDE" CHATHAM (PM)</v>
      </c>
      <c r="N3" s="4" t="str">
        <f ca="1">IF(AND('ACCESS EXPORT'!X3="",'ACCESS EXPORT'!Y3=""),IF('ACCESS EXPORT'!V3&lt;&gt;"",(IF(TODAY()-'ACCESS EXPORT'!V3&gt;=-60,UPPER(CONCATENATE(VLOOKUP(B3,'ACCESS EXPORT'!$B:$P,15,FALSE),""&amp;CHAR(10)&amp;"(SEP",TEXT('ACCESS EXPORT'!V3," MM/DD/YYY)"))),IF(TODAY()-'ACCESS EXPORT'!V3&lt;0,UPPER(VLOOKUP(B3,'ACCESS EXPORT'!$B:$P,15,FALSE)),UPPER(VLOOKUP(B3,'ACCESS EXPORT'!$B:$P,15,FALSE))))),IF('ACCESS EXPORT'!U3="",UPPER(VLOOKUP(B3,'ACCESS EXPORT'!$B:$P,15,FALSE)),IF(TODAY()-'ACCESS EXPORT'!U3&lt;=30,CONCATENATE(UPPER(VLOOKUP(B3,'ACCESS EXPORT'!$B:$P,15,FALSE)),""&amp;CHAR(10)&amp;"(NEW",TEXT('ACCESS EXPORT'!U3," MM/DD/YYY)")),IF(AND(TODAY()-'ACCESS EXPORT'!U3&gt;30,TODAY()&gt;0),UPPER(VLOOKUP(B3,'ACCESS EXPORT'!$B:$P,15,FALSE)))))),IF('ACCESS EXPORT'!Y3&lt;&gt;"",UPPER(CONCATENATE(UPPER(VLOOKUP(B3,'ACCESS EXPORT'!$B:$P,15,FALSE)),""&amp;CHAR(10)&amp;"(Transfer Out",TEXT('ACCESS EXPORT'!Y3," MM/DD/YYY)"))),IF('ACCESS EXPORT'!X3&lt;&gt;"",UPPER(CONCATENATE(UPPER(VLOOKUP(B3,'ACCESS EXPORT'!$B:$P,15,FALSE)),""&amp;CHAR(10)&amp;"(Transfer In",TEXT('ACCESS EXPORT'!X3," MM/DD/YYY)"))))))</f>
        <v>MILKMAN SOLOMON, RACHEL</v>
      </c>
      <c r="O3" s="4" t="str">
        <f>_xlfn.IFNA(VLOOKUP(B3,'ACCESS EXPORT'!$B:$Q,16,FALSE),"")</f>
        <v>MD</v>
      </c>
      <c r="P3" s="4" t="str">
        <f>_xlfn.IFNA(VLOOKUP(B3,'ACCESS EXPORT'!B:W,22,FALSE),"-")</f>
        <v>1902849458</v>
      </c>
      <c r="Q3" s="4" t="str">
        <f>_xlfn.IFNA(VLOOKUP(A3,'ACCESS EXPORT'!$A:$AG,33,0),"-")</f>
        <v>Maria Ortiz</v>
      </c>
      <c r="R3" s="4" t="str">
        <f>_xlfn.IFNA(VLOOKUP(A3,'ACCESS EXPORT'!$A:$AH,34,0),"-")</f>
        <v>Cheri Benedeti</v>
      </c>
      <c r="S3" s="4" t="str">
        <f>_xlfn.IFNA(VLOOKUP(A3,'ACCESS EXPORT'!$A:$AI,35,0),"-")</f>
        <v>Anna Bachtis</v>
      </c>
      <c r="T3" s="4" t="str">
        <f>_xlfn.IFNA(VLOOKUP(A3,'ACCESS EXPORT'!$A:$AJ,36,0),"-")</f>
        <v>Sorangia Jean-Francois</v>
      </c>
      <c r="U3" s="4" t="str">
        <f>_xlfn.IFNA(VLOOKUP(A3,'ACCESS EXPORT'!$A:$AK,37,0),"-")</f>
        <v>athena</v>
      </c>
      <c r="V3" s="4" t="str">
        <f>_xlfn.IFNA(VLOOKUP(A3,'ACCESS EXPORT'!$A:$AL,38,0),"-")</f>
        <v>FHMG_LAKE PC ASSOC TAVARES</v>
      </c>
      <c r="W3" s="4" t="str">
        <f>_xlfn.IFNA(VLOOKUP(A3,'ACCESS EXPORT'!$A:$AM,39,0),"-")</f>
        <v/>
      </c>
      <c r="X3" s="4" t="str">
        <f>_xlfn.IFNA(VLOOKUP(A3,'ACCESS EXPORT'!$A:$AN,40,0),"-")</f>
        <v>Libia Villaquiran / Jenny Green</v>
      </c>
      <c r="Y3" s="26" t="str">
        <f>_xlfn.IFNA(VLOOKUP(A3,'ACCESS EXPORT'!A:AO,41,0),"")</f>
        <v>Carlos Calderon</v>
      </c>
      <c r="Z3" s="26" t="str">
        <f>_xlfn.IFNA(VLOOKUP(A3,'ACCESS EXPORT'!A:AP,42,0),"")</f>
        <v>Janice Scales</v>
      </c>
      <c r="AA3" s="26" t="str">
        <f>_xlfn.IFNA(VLOOKUP(A3,'ACCESS EXPORT'!A:AQ,43,0),"")</f>
        <v>Heather Tootle</v>
      </c>
    </row>
    <row r="4" spans="1:27" ht="18.75" x14ac:dyDescent="0.25">
      <c r="A4" s="33">
        <v>216</v>
      </c>
      <c r="B4" s="10">
        <v>1480</v>
      </c>
      <c r="C4" s="7" t="str">
        <f ca="1">IFERROR(UPPER(IF(AND('ACCESS EXPORT'!AA4="",'ACCESS EXPORT'!Z4=""),VLOOKUP(A4,'ACCESS EXPORT'!$A:$AF,32,FALSE),(IF('ACCESS EXPORT'!AA4&lt;&gt;"",CONCATENATE(VLOOKUP(A4,'ACCESS EXPORT'!$A:$AF,32,FALSE)," (Closed",TEXT('ACCESS EXPORT'!AA4," MM/DD/YYY)")),IF(TODAY()&lt;(('ACCESS EXPORT'!Z4)+30),CONCATENATE(VLOOKUP(A4,'ACCESS EXPORT'!$A:$AF,32,FALSE)," (Opens",TEXT('ACCESS EXPORT'!Z4," MM/DD/YYY)")),VLOOKUP(A4,'ACCESS EXPORT'!$A:$AF,32,FALSE)))))),"-")</f>
        <v>ADVENTHEALTH MEDICAL GROUP FAMILY AND INTERNAL MEDICINE AT TAVARES</v>
      </c>
      <c r="D4" s="3" t="str">
        <f ca="1">IFERROR(UPPER(IF(AND('ACCESS EXPORT'!AA4="",'ACCESS EXPORT'!Z4=""),VLOOKUP(A4,'ACCESS EXPORT'!$A:$AF,28,FALSE),(IF('ACCESS EXPORT'!AA4&lt;&gt;"",CONCATENATE(VLOOKUP(A4,'ACCESS EXPORT'!$A:$AF,28,FALSE)," (Closed",TEXT('ACCESS EXPORT'!AA4," MM/DD/YYY)")),IF(TODAY()&lt;(('ACCESS EXPORT'!Z4)+30),CONCATENATE(VLOOKUP(A4,'ACCESS EXPORT'!$A:$AF,28,FALSE)," (Opens",TEXT('ACCESS EXPORT'!Z4," MM/DD/YYY)")),VLOOKUP(A4,'ACCESS EXPORT'!$A:$AF,28,FALSE)))))),"-")</f>
        <v>LAKE PRIMARY CARE - TAVARES</v>
      </c>
      <c r="E4" s="3" t="str">
        <f>VLOOKUP($A4,'ACCESS EXPORT'!$A:$AF,3,FALSE)</f>
        <v>2040</v>
      </c>
      <c r="F4" s="3" t="str">
        <f>UPPER(CONCATENATE(VLOOKUP(A4,'ACCESS EXPORT'!$A:$AF,4,FALSE)," ",VLOOKUP(A4,'ACCESS EXPORT'!$A:$AF,5,FALSE)," ",VLOOKUP(A4,'ACCESS EXPORT'!$A:$AF,6,FALSE)," ",VLOOKUP(A4,'ACCESS EXPORT'!$A:$AA,7,FALSE)," ",VLOOKUP(A4,'ACCESS EXPORT'!$A:$AA,8,FALSE)))</f>
        <v>1755 DAVID WALKER DR  TAVARES FL 32778</v>
      </c>
      <c r="G4" s="4" t="str">
        <f>UPPER(VLOOKUP($A4,'ACCESS EXPORT'!$A:$AF,9,FALSE))</f>
        <v>LAKE</v>
      </c>
      <c r="H4" s="4" t="str">
        <f>_xlfn.IFNA(VLOOKUP($B4,'ACCESS EXPORT'!$B:$J,9,FALSE),"")</f>
        <v>Waterman</v>
      </c>
      <c r="I4" s="3" t="str">
        <f>CONCATENATE("(P)",VLOOKUP($A4,'ACCESS EXPORT'!$A:$AF,11,FALSE)," (F)",VLOOKUP($A4,'ACCESS EXPORT'!$A:$AF,29,FALSE))</f>
        <v>(P)(352) 742-8830 (F)(352) 742-8826</v>
      </c>
      <c r="J4" s="4" t="str">
        <f>UPPER(VLOOKUP($A4,'ACCESS EXPORT'!$A:$AF,12,FALSE))</f>
        <v>FAMILY MEDICINE</v>
      </c>
      <c r="K4" s="4" t="str">
        <f>UPPER(VLOOKUP($A4,'ACCESS EXPORT'!$A:$AF,13,FALSE))</f>
        <v>DEBORAH HAYWOOD</v>
      </c>
      <c r="L4" s="3" t="str">
        <f>IF(AND(VLOOKUP(A4,'ACCESS EXPORT'!A:AE,1,0),'ACCESS EXPORT'!N4=""),UPPER(CONCATENATE('ACCESS EXPORT'!AE4)),IF(VLOOKUP(A4,'ACCESS EXPORT'!A:AE,1,0),UPPER(CONCATENATE('ACCESS EXPORT'!N4," "&amp;CHAR(10),'ACCESS EXPORT'!AE4))))</f>
        <v xml:space="preserve">DIANE OSTRANDER 
</v>
      </c>
      <c r="M4" s="4" t="str">
        <f>UPPER(VLOOKUP($A4,'ACCESS EXPORT'!$A:$O,15,FALSE))</f>
        <v>SONJA "JAYDE" CHATHAM (PM)</v>
      </c>
      <c r="N4" s="4" t="str">
        <f ca="1">IF(AND('ACCESS EXPORT'!X4="",'ACCESS EXPORT'!Y4=""),IF('ACCESS EXPORT'!V4&lt;&gt;"",(IF(TODAY()-'ACCESS EXPORT'!V4&gt;=-60,UPPER(CONCATENATE(VLOOKUP(B4,'ACCESS EXPORT'!$B:$P,15,FALSE),""&amp;CHAR(10)&amp;"(SEP",TEXT('ACCESS EXPORT'!V4," MM/DD/YYY)"))),IF(TODAY()-'ACCESS EXPORT'!V4&lt;0,UPPER(VLOOKUP(B4,'ACCESS EXPORT'!$B:$P,15,FALSE)),UPPER(VLOOKUP(B4,'ACCESS EXPORT'!$B:$P,15,FALSE))))),IF('ACCESS EXPORT'!U4="",UPPER(VLOOKUP(B4,'ACCESS EXPORT'!$B:$P,15,FALSE)),IF(TODAY()-'ACCESS EXPORT'!U4&lt;=30,CONCATENATE(UPPER(VLOOKUP(B4,'ACCESS EXPORT'!$B:$P,15,FALSE)),""&amp;CHAR(10)&amp;"(NEW",TEXT('ACCESS EXPORT'!U4," MM/DD/YYY)")),IF(AND(TODAY()-'ACCESS EXPORT'!U4&gt;30,TODAY()&gt;0),UPPER(VLOOKUP(B4,'ACCESS EXPORT'!$B:$P,15,FALSE)))))),IF('ACCESS EXPORT'!Y4&lt;&gt;"",UPPER(CONCATENATE(UPPER(VLOOKUP(B4,'ACCESS EXPORT'!$B:$P,15,FALSE)),""&amp;CHAR(10)&amp;"(Transfer Out",TEXT('ACCESS EXPORT'!Y4," MM/DD/YYY)"))),IF('ACCESS EXPORT'!X4&lt;&gt;"",UPPER(CONCATENATE(UPPER(VLOOKUP(B4,'ACCESS EXPORT'!$B:$P,15,FALSE)),""&amp;CHAR(10)&amp;"(Transfer In",TEXT('ACCESS EXPORT'!X4," MM/DD/YYY)"))))))</f>
        <v>VU, CHUONG H.</v>
      </c>
      <c r="O4" s="4" t="str">
        <f>_xlfn.IFNA(VLOOKUP(B4,'ACCESS EXPORT'!$B:$Q,16,FALSE),"")</f>
        <v>MD</v>
      </c>
      <c r="P4" s="4" t="str">
        <f>_xlfn.IFNA(VLOOKUP(B4,'ACCESS EXPORT'!B:W,22,FALSE),"-")</f>
        <v>1366484446</v>
      </c>
      <c r="Q4" s="4" t="str">
        <f>_xlfn.IFNA(VLOOKUP(A4,'ACCESS EXPORT'!$A:$AG,33,0),"-")</f>
        <v>Maria Ortiz</v>
      </c>
      <c r="R4" s="4" t="str">
        <f>_xlfn.IFNA(VLOOKUP(A4,'ACCESS EXPORT'!$A:$AH,34,0),"-")</f>
        <v>Cheri Benedeti</v>
      </c>
      <c r="S4" s="4" t="str">
        <f>_xlfn.IFNA(VLOOKUP(A4,'ACCESS EXPORT'!$A:$AI,35,0),"-")</f>
        <v>Anna Bachtis</v>
      </c>
      <c r="T4" s="4" t="str">
        <f>_xlfn.IFNA(VLOOKUP(A4,'ACCESS EXPORT'!$A:$AJ,36,0),"-")</f>
        <v>Sorangia Jean-Francois</v>
      </c>
      <c r="U4" s="4" t="str">
        <f>_xlfn.IFNA(VLOOKUP(A4,'ACCESS EXPORT'!$A:$AK,37,0),"-")</f>
        <v>athena</v>
      </c>
      <c r="V4" s="4" t="str">
        <f>_xlfn.IFNA(VLOOKUP(A4,'ACCESS EXPORT'!$A:$AL,38,0),"-")</f>
        <v>FHMG_LAKE PC ASSOC TAVARES</v>
      </c>
      <c r="W4" s="4" t="str">
        <f>_xlfn.IFNA(VLOOKUP(A4,'ACCESS EXPORT'!$A:$AM,39,0),"-")</f>
        <v/>
      </c>
      <c r="X4" s="4" t="str">
        <f>_xlfn.IFNA(VLOOKUP(A4,'ACCESS EXPORT'!$A:$AN,40,0),"-")</f>
        <v>Libia Villaquiran / Jenny Green</v>
      </c>
      <c r="Y4" s="26" t="str">
        <f>_xlfn.IFNA(VLOOKUP(A4,'ACCESS EXPORT'!A:AO,41,0),"")</f>
        <v>Carlos Calderon</v>
      </c>
      <c r="Z4" s="26" t="str">
        <f>_xlfn.IFNA(VLOOKUP(A4,'ACCESS EXPORT'!A:AP,42,0),"")</f>
        <v>Janice Scales</v>
      </c>
      <c r="AA4" s="26" t="str">
        <f>_xlfn.IFNA(VLOOKUP(A4,'ACCESS EXPORT'!A:AQ,43,0),"")</f>
        <v>Heather Tootle</v>
      </c>
    </row>
    <row r="5" spans="1:27" ht="18.75" x14ac:dyDescent="0.25">
      <c r="A5" s="33">
        <v>216</v>
      </c>
      <c r="B5" s="10">
        <v>1476</v>
      </c>
      <c r="C5" s="7" t="str">
        <f ca="1">IFERROR(UPPER(IF(AND('ACCESS EXPORT'!AA5="",'ACCESS EXPORT'!Z5=""),VLOOKUP(A5,'ACCESS EXPORT'!$A:$AF,32,FALSE),(IF('ACCESS EXPORT'!AA5&lt;&gt;"",CONCATENATE(VLOOKUP(A5,'ACCESS EXPORT'!$A:$AF,32,FALSE)," (Closed",TEXT('ACCESS EXPORT'!AA5," MM/DD/YYY)")),IF(TODAY()&lt;(('ACCESS EXPORT'!Z5)+30),CONCATENATE(VLOOKUP(A5,'ACCESS EXPORT'!$A:$AF,32,FALSE)," (Opens",TEXT('ACCESS EXPORT'!Z5," MM/DD/YYY)")),VLOOKUP(A5,'ACCESS EXPORT'!$A:$AF,32,FALSE)))))),"-")</f>
        <v>ADVENTHEALTH MEDICAL GROUP FAMILY AND INTERNAL MEDICINE AT TAVARES</v>
      </c>
      <c r="D5" s="3" t="str">
        <f ca="1">IFERROR(UPPER(IF(AND('ACCESS EXPORT'!AA5="",'ACCESS EXPORT'!Z5=""),VLOOKUP(A5,'ACCESS EXPORT'!$A:$AF,28,FALSE),(IF('ACCESS EXPORT'!AA5&lt;&gt;"",CONCATENATE(VLOOKUP(A5,'ACCESS EXPORT'!$A:$AF,28,FALSE)," (Closed",TEXT('ACCESS EXPORT'!AA5," MM/DD/YYY)")),IF(TODAY()&lt;(('ACCESS EXPORT'!Z5)+30),CONCATENATE(VLOOKUP(A5,'ACCESS EXPORT'!$A:$AF,28,FALSE)," (Opens",TEXT('ACCESS EXPORT'!Z5," MM/DD/YYY)")),VLOOKUP(A5,'ACCESS EXPORT'!$A:$AF,28,FALSE)))))),"-")</f>
        <v>LAKE PRIMARY CARE - TAVARES</v>
      </c>
      <c r="E5" s="3" t="str">
        <f>VLOOKUP($A5,'ACCESS EXPORT'!$A:$AF,3,FALSE)</f>
        <v>2040</v>
      </c>
      <c r="F5" s="3" t="str">
        <f>UPPER(CONCATENATE(VLOOKUP(A5,'ACCESS EXPORT'!$A:$AF,4,FALSE)," ",VLOOKUP(A5,'ACCESS EXPORT'!$A:$AF,5,FALSE)," ",VLOOKUP(A5,'ACCESS EXPORT'!$A:$AF,6,FALSE)," ",VLOOKUP(A5,'ACCESS EXPORT'!$A:$AA,7,FALSE)," ",VLOOKUP(A5,'ACCESS EXPORT'!$A:$AA,8,FALSE)))</f>
        <v>1755 DAVID WALKER DR  TAVARES FL 32778</v>
      </c>
      <c r="G5" s="4" t="str">
        <f>UPPER(VLOOKUP($A5,'ACCESS EXPORT'!$A:$AF,9,FALSE))</f>
        <v>LAKE</v>
      </c>
      <c r="H5" s="4" t="str">
        <f>_xlfn.IFNA(VLOOKUP($B5,'ACCESS EXPORT'!$B:$J,9,FALSE),"")</f>
        <v>Waterman</v>
      </c>
      <c r="I5" s="3" t="str">
        <f>CONCATENATE("(P)",VLOOKUP($A5,'ACCESS EXPORT'!$A:$AF,11,FALSE)," (F)",VLOOKUP($A5,'ACCESS EXPORT'!$A:$AF,29,FALSE))</f>
        <v>(P)(352) 742-8830 (F)(352) 742-8826</v>
      </c>
      <c r="J5" s="4" t="str">
        <f>UPPER(VLOOKUP($A5,'ACCESS EXPORT'!$A:$AF,12,FALSE))</f>
        <v>FAMILY MEDICINE</v>
      </c>
      <c r="K5" s="4" t="str">
        <f>UPPER(VLOOKUP($A5,'ACCESS EXPORT'!$A:$AF,13,FALSE))</f>
        <v>DEBORAH HAYWOOD</v>
      </c>
      <c r="L5" s="3" t="str">
        <f>IF(AND(VLOOKUP(A5,'ACCESS EXPORT'!A:AE,1,0),'ACCESS EXPORT'!N5=""),UPPER(CONCATENATE('ACCESS EXPORT'!AE5)),IF(VLOOKUP(A5,'ACCESS EXPORT'!A:AE,1,0),UPPER(CONCATENATE('ACCESS EXPORT'!N5," "&amp;CHAR(10),'ACCESS EXPORT'!AE5))))</f>
        <v xml:space="preserve">DIANE OSTRANDER 
</v>
      </c>
      <c r="M5" s="4" t="str">
        <f>UPPER(VLOOKUP($A5,'ACCESS EXPORT'!$A:$O,15,FALSE))</f>
        <v>SONJA "JAYDE" CHATHAM (PM)</v>
      </c>
      <c r="N5" s="4" t="str">
        <f ca="1">IF(AND('ACCESS EXPORT'!X5="",'ACCESS EXPORT'!Y5=""),IF('ACCESS EXPORT'!V5&lt;&gt;"",(IF(TODAY()-'ACCESS EXPORT'!V5&gt;=-60,UPPER(CONCATENATE(VLOOKUP(B5,'ACCESS EXPORT'!$B:$P,15,FALSE),""&amp;CHAR(10)&amp;"(SEP",TEXT('ACCESS EXPORT'!V5," MM/DD/YYY)"))),IF(TODAY()-'ACCESS EXPORT'!V5&lt;0,UPPER(VLOOKUP(B5,'ACCESS EXPORT'!$B:$P,15,FALSE)),UPPER(VLOOKUP(B5,'ACCESS EXPORT'!$B:$P,15,FALSE))))),IF('ACCESS EXPORT'!U5="",UPPER(VLOOKUP(B5,'ACCESS EXPORT'!$B:$P,15,FALSE)),IF(TODAY()-'ACCESS EXPORT'!U5&lt;=30,CONCATENATE(UPPER(VLOOKUP(B5,'ACCESS EXPORT'!$B:$P,15,FALSE)),""&amp;CHAR(10)&amp;"(NEW",TEXT('ACCESS EXPORT'!U5," MM/DD/YYY)")),IF(AND(TODAY()-'ACCESS EXPORT'!U5&gt;30,TODAY()&gt;0),UPPER(VLOOKUP(B5,'ACCESS EXPORT'!$B:$P,15,FALSE)))))),IF('ACCESS EXPORT'!Y5&lt;&gt;"",UPPER(CONCATENATE(UPPER(VLOOKUP(B5,'ACCESS EXPORT'!$B:$P,15,FALSE)),""&amp;CHAR(10)&amp;"(Transfer Out",TEXT('ACCESS EXPORT'!Y5," MM/DD/YYY)"))),IF('ACCESS EXPORT'!X5&lt;&gt;"",UPPER(CONCATENATE(UPPER(VLOOKUP(B5,'ACCESS EXPORT'!$B:$P,15,FALSE)),""&amp;CHAR(10)&amp;"(Transfer In",TEXT('ACCESS EXPORT'!X5," MM/DD/YYY)"))))))</f>
        <v>FLOYD, ALICE L.</v>
      </c>
      <c r="O5" s="4" t="str">
        <f>_xlfn.IFNA(VLOOKUP(B5,'ACCESS EXPORT'!$B:$Q,16,FALSE),"")</f>
        <v>APRN</v>
      </c>
      <c r="P5" s="4" t="str">
        <f>_xlfn.IFNA(VLOOKUP(B5,'ACCESS EXPORT'!B:W,22,FALSE),"-")</f>
        <v>1710929922</v>
      </c>
      <c r="Q5" s="4" t="str">
        <f>_xlfn.IFNA(VLOOKUP(A5,'ACCESS EXPORT'!$A:$AG,33,0),"-")</f>
        <v>Maria Ortiz</v>
      </c>
      <c r="R5" s="4" t="str">
        <f>_xlfn.IFNA(VLOOKUP(A5,'ACCESS EXPORT'!$A:$AH,34,0),"-")</f>
        <v>Cheri Benedeti</v>
      </c>
      <c r="S5" s="4" t="str">
        <f>_xlfn.IFNA(VLOOKUP(A5,'ACCESS EXPORT'!$A:$AI,35,0),"-")</f>
        <v>Anna Bachtis</v>
      </c>
      <c r="T5" s="4" t="str">
        <f>_xlfn.IFNA(VLOOKUP(A5,'ACCESS EXPORT'!$A:$AJ,36,0),"-")</f>
        <v>Sorangia Jean-Francois</v>
      </c>
      <c r="U5" s="4" t="str">
        <f>_xlfn.IFNA(VLOOKUP(A5,'ACCESS EXPORT'!$A:$AK,37,0),"-")</f>
        <v>athena</v>
      </c>
      <c r="V5" s="4" t="str">
        <f>_xlfn.IFNA(VLOOKUP(A5,'ACCESS EXPORT'!$A:$AL,38,0),"-")</f>
        <v>FHMG_LAKE PC ASSOC TAVARES</v>
      </c>
      <c r="W5" s="4" t="str">
        <f>_xlfn.IFNA(VLOOKUP(A5,'ACCESS EXPORT'!$A:$AM,39,0),"-")</f>
        <v/>
      </c>
      <c r="X5" s="4" t="str">
        <f>_xlfn.IFNA(VLOOKUP(A5,'ACCESS EXPORT'!$A:$AN,40,0),"-")</f>
        <v>Libia Villaquiran / Jenny Green</v>
      </c>
      <c r="Y5" s="26" t="str">
        <f>_xlfn.IFNA(VLOOKUP(A5,'ACCESS EXPORT'!A:AO,41,0),"")</f>
        <v>Carlos Calderon</v>
      </c>
      <c r="Z5" s="26" t="str">
        <f>_xlfn.IFNA(VLOOKUP(A5,'ACCESS EXPORT'!A:AP,42,0),"")</f>
        <v>Janice Scales</v>
      </c>
      <c r="AA5" s="26" t="str">
        <f>_xlfn.IFNA(VLOOKUP(A5,'ACCESS EXPORT'!A:AQ,43,0),"")</f>
        <v>Heather Tootle</v>
      </c>
    </row>
    <row r="6" spans="1:27" ht="18.75" x14ac:dyDescent="0.25">
      <c r="A6" s="33">
        <v>216</v>
      </c>
      <c r="B6" s="10">
        <v>1865</v>
      </c>
      <c r="C6" s="7" t="str">
        <f ca="1">IFERROR(UPPER(IF(AND('ACCESS EXPORT'!AA6="",'ACCESS EXPORT'!Z6=""),VLOOKUP(A6,'ACCESS EXPORT'!$A:$AF,32,FALSE),(IF('ACCESS EXPORT'!AA6&lt;&gt;"",CONCATENATE(VLOOKUP(A6,'ACCESS EXPORT'!$A:$AF,32,FALSE)," (Closed",TEXT('ACCESS EXPORT'!AA6," MM/DD/YYY)")),IF(TODAY()&lt;(('ACCESS EXPORT'!Z6)+30),CONCATENATE(VLOOKUP(A6,'ACCESS EXPORT'!$A:$AF,32,FALSE)," (Opens",TEXT('ACCESS EXPORT'!Z6," MM/DD/YYY)")),VLOOKUP(A6,'ACCESS EXPORT'!$A:$AF,32,FALSE)))))),"-")</f>
        <v>ADVENTHEALTH MEDICAL GROUP FAMILY AND INTERNAL MEDICINE AT TAVARES</v>
      </c>
      <c r="D6" s="3" t="str">
        <f ca="1">IFERROR(UPPER(IF(AND('ACCESS EXPORT'!AA6="",'ACCESS EXPORT'!Z6=""),VLOOKUP(A6,'ACCESS EXPORT'!$A:$AF,28,FALSE),(IF('ACCESS EXPORT'!AA6&lt;&gt;"",CONCATENATE(VLOOKUP(A6,'ACCESS EXPORT'!$A:$AF,28,FALSE)," (Closed",TEXT('ACCESS EXPORT'!AA6," MM/DD/YYY)")),IF(TODAY()&lt;(('ACCESS EXPORT'!Z6)+30),CONCATENATE(VLOOKUP(A6,'ACCESS EXPORT'!$A:$AF,28,FALSE)," (Opens",TEXT('ACCESS EXPORT'!Z6," MM/DD/YYY)")),VLOOKUP(A6,'ACCESS EXPORT'!$A:$AF,28,FALSE)))))),"-")</f>
        <v>LAKE PRIMARY CARE - TAVARES</v>
      </c>
      <c r="E6" s="3" t="str">
        <f>VLOOKUP($A6,'ACCESS EXPORT'!$A:$AF,3,FALSE)</f>
        <v>2040</v>
      </c>
      <c r="F6" s="3" t="str">
        <f>UPPER(CONCATENATE(VLOOKUP(A6,'ACCESS EXPORT'!$A:$AF,4,FALSE)," ",VLOOKUP(A6,'ACCESS EXPORT'!$A:$AF,5,FALSE)," ",VLOOKUP(A6,'ACCESS EXPORT'!$A:$AF,6,FALSE)," ",VLOOKUP(A6,'ACCESS EXPORT'!$A:$AA,7,FALSE)," ",VLOOKUP(A6,'ACCESS EXPORT'!$A:$AA,8,FALSE)))</f>
        <v>1755 DAVID WALKER DR  TAVARES FL 32778</v>
      </c>
      <c r="G6" s="4" t="str">
        <f>UPPER(VLOOKUP($A6,'ACCESS EXPORT'!$A:$AF,9,FALSE))</f>
        <v>LAKE</v>
      </c>
      <c r="H6" s="4" t="str">
        <f>_xlfn.IFNA(VLOOKUP($B6,'ACCESS EXPORT'!$B:$J,9,FALSE),"")</f>
        <v>Waterman</v>
      </c>
      <c r="I6" s="3" t="str">
        <f>CONCATENATE("(P)",VLOOKUP($A6,'ACCESS EXPORT'!$A:$AF,11,FALSE)," (F)",VLOOKUP($A6,'ACCESS EXPORT'!$A:$AF,29,FALSE))</f>
        <v>(P)(352) 742-8830 (F)(352) 742-8826</v>
      </c>
      <c r="J6" s="4" t="str">
        <f>UPPER(VLOOKUP($A6,'ACCESS EXPORT'!$A:$AF,12,FALSE))</f>
        <v>FAMILY MEDICINE</v>
      </c>
      <c r="K6" s="4" t="str">
        <f>UPPER(VLOOKUP($A6,'ACCESS EXPORT'!$A:$AF,13,FALSE))</f>
        <v>DEBORAH HAYWOOD</v>
      </c>
      <c r="L6" s="3" t="str">
        <f>IF(AND(VLOOKUP(A6,'ACCESS EXPORT'!A:AE,1,0),'ACCESS EXPORT'!N6=""),UPPER(CONCATENATE('ACCESS EXPORT'!AE6)),IF(VLOOKUP(A6,'ACCESS EXPORT'!A:AE,1,0),UPPER(CONCATENATE('ACCESS EXPORT'!N6," "&amp;CHAR(10),'ACCESS EXPORT'!AE6))))</f>
        <v xml:space="preserve">DIANE OSTRANDER 
</v>
      </c>
      <c r="M6" s="4" t="str">
        <f>UPPER(VLOOKUP($A6,'ACCESS EXPORT'!$A:$O,15,FALSE))</f>
        <v>SONJA "JAYDE" CHATHAM (PM)</v>
      </c>
      <c r="N6" s="4" t="str">
        <f ca="1">IF(AND('ACCESS EXPORT'!X6="",'ACCESS EXPORT'!Y6=""),IF('ACCESS EXPORT'!V6&lt;&gt;"",(IF(TODAY()-'ACCESS EXPORT'!V6&gt;=-60,UPPER(CONCATENATE(VLOOKUP(B6,'ACCESS EXPORT'!$B:$P,15,FALSE),""&amp;CHAR(10)&amp;"(SEP",TEXT('ACCESS EXPORT'!V6," MM/DD/YYY)"))),IF(TODAY()-'ACCESS EXPORT'!V6&lt;0,UPPER(VLOOKUP(B6,'ACCESS EXPORT'!$B:$P,15,FALSE)),UPPER(VLOOKUP(B6,'ACCESS EXPORT'!$B:$P,15,FALSE))))),IF('ACCESS EXPORT'!U6="",UPPER(VLOOKUP(B6,'ACCESS EXPORT'!$B:$P,15,FALSE)),IF(TODAY()-'ACCESS EXPORT'!U6&lt;=30,CONCATENATE(UPPER(VLOOKUP(B6,'ACCESS EXPORT'!$B:$P,15,FALSE)),""&amp;CHAR(10)&amp;"(NEW",TEXT('ACCESS EXPORT'!U6," MM/DD/YYY)")),IF(AND(TODAY()-'ACCESS EXPORT'!U6&gt;30,TODAY()&gt;0),UPPER(VLOOKUP(B6,'ACCESS EXPORT'!$B:$P,15,FALSE)))))),IF('ACCESS EXPORT'!Y6&lt;&gt;"",UPPER(CONCATENATE(UPPER(VLOOKUP(B6,'ACCESS EXPORT'!$B:$P,15,FALSE)),""&amp;CHAR(10)&amp;"(Transfer Out",TEXT('ACCESS EXPORT'!Y6," MM/DD/YYY)"))),IF('ACCESS EXPORT'!X6&lt;&gt;"",UPPER(CONCATENATE(UPPER(VLOOKUP(B6,'ACCESS EXPORT'!$B:$P,15,FALSE)),""&amp;CHAR(10)&amp;"(Transfer In",TEXT('ACCESS EXPORT'!X6," MM/DD/YYY)"))))))</f>
        <v>TORRES, LELA</v>
      </c>
      <c r="O6" s="4" t="str">
        <f>_xlfn.IFNA(VLOOKUP(B6,'ACCESS EXPORT'!$B:$Q,16,FALSE),"")</f>
        <v>MD</v>
      </c>
      <c r="P6" s="4" t="str">
        <f>_xlfn.IFNA(VLOOKUP(B6,'ACCESS EXPORT'!B:W,22,FALSE),"-")</f>
        <v>1033376918</v>
      </c>
      <c r="Q6" s="4" t="str">
        <f>_xlfn.IFNA(VLOOKUP(A6,'ACCESS EXPORT'!$A:$AG,33,0),"-")</f>
        <v>Maria Ortiz</v>
      </c>
      <c r="R6" s="4" t="str">
        <f>_xlfn.IFNA(VLOOKUP(A6,'ACCESS EXPORT'!$A:$AH,34,0),"-")</f>
        <v>Cheri Benedeti</v>
      </c>
      <c r="S6" s="4" t="str">
        <f>_xlfn.IFNA(VLOOKUP(A6,'ACCESS EXPORT'!$A:$AI,35,0),"-")</f>
        <v>Anna Bachtis</v>
      </c>
      <c r="T6" s="4" t="str">
        <f>_xlfn.IFNA(VLOOKUP(A6,'ACCESS EXPORT'!$A:$AJ,36,0),"-")</f>
        <v>Sorangia Jean-Francois</v>
      </c>
      <c r="U6" s="4" t="str">
        <f>_xlfn.IFNA(VLOOKUP(A6,'ACCESS EXPORT'!$A:$AK,37,0),"-")</f>
        <v>athena</v>
      </c>
      <c r="V6" s="4" t="str">
        <f>_xlfn.IFNA(VLOOKUP(A6,'ACCESS EXPORT'!$A:$AL,38,0),"-")</f>
        <v>FHMG_LAKE PC ASSOC TAVARES</v>
      </c>
      <c r="W6" s="4" t="str">
        <f>_xlfn.IFNA(VLOOKUP(A6,'ACCESS EXPORT'!$A:$AM,39,0),"-")</f>
        <v/>
      </c>
      <c r="X6" s="4" t="str">
        <f>_xlfn.IFNA(VLOOKUP(A6,'ACCESS EXPORT'!$A:$AN,40,0),"-")</f>
        <v>Libia Villaquiran / Jenny Green</v>
      </c>
      <c r="Y6" s="26" t="str">
        <f>_xlfn.IFNA(VLOOKUP(A6,'ACCESS EXPORT'!A:AO,41,0),"")</f>
        <v>Carlos Calderon</v>
      </c>
      <c r="Z6" s="26" t="str">
        <f>_xlfn.IFNA(VLOOKUP(A6,'ACCESS EXPORT'!A:AP,42,0),"")</f>
        <v>Janice Scales</v>
      </c>
      <c r="AA6" s="26" t="str">
        <f>_xlfn.IFNA(VLOOKUP(A6,'ACCESS EXPORT'!A:AQ,43,0),"")</f>
        <v>Heather Tootle</v>
      </c>
    </row>
    <row r="7" spans="1:27" ht="18.75" x14ac:dyDescent="0.25">
      <c r="A7" s="33">
        <v>238</v>
      </c>
      <c r="B7" s="10">
        <v>1526</v>
      </c>
      <c r="C7" s="7" t="str">
        <f ca="1">IFERROR(UPPER(IF(AND('ACCESS EXPORT'!AA7="",'ACCESS EXPORT'!Z7=""),VLOOKUP(A7,'ACCESS EXPORT'!$A:$AF,32,FALSE),(IF('ACCESS EXPORT'!AA7&lt;&gt;"",CONCATENATE(VLOOKUP(A7,'ACCESS EXPORT'!$A:$AF,32,FALSE)," (Closed",TEXT('ACCESS EXPORT'!AA7," MM/DD/YYY)")),IF(TODAY()&lt;(('ACCESS EXPORT'!Z7)+30),CONCATENATE(VLOOKUP(A7,'ACCESS EXPORT'!$A:$AF,32,FALSE)," (Opens",TEXT('ACCESS EXPORT'!Z7," MM/DD/YYY)")),VLOOKUP(A7,'ACCESS EXPORT'!$A:$AF,32,FALSE)))))),"-")</f>
        <v>ADVENTHEALTH MEDICAL GROUP FAMILY MEDICINE AT ALTAMONTE SPRINGS</v>
      </c>
      <c r="D7" s="3" t="str">
        <f ca="1">IFERROR(UPPER(IF(AND('ACCESS EXPORT'!AA7="",'ACCESS EXPORT'!Z7=""),VLOOKUP(A7,'ACCESS EXPORT'!$A:$AF,28,FALSE),(IF('ACCESS EXPORT'!AA7&lt;&gt;"",CONCATENATE(VLOOKUP(A7,'ACCESS EXPORT'!$A:$AF,28,FALSE)," (Closed",TEXT('ACCESS EXPORT'!AA7," MM/DD/YYY)")),IF(TODAY()&lt;(('ACCESS EXPORT'!Z7)+30),CONCATENATE(VLOOKUP(A7,'ACCESS EXPORT'!$A:$AF,28,FALSE)," (Opens",TEXT('ACCESS EXPORT'!Z7," MM/DD/YYY)")),VLOOKUP(A7,'ACCESS EXPORT'!$A:$AF,28,FALSE)))))),"-")</f>
        <v>NEWMAN FAMILY MEDICINE</v>
      </c>
      <c r="E7" s="3" t="str">
        <f>VLOOKUP($A7,'ACCESS EXPORT'!$A:$AF,3,FALSE)</f>
        <v>2370</v>
      </c>
      <c r="F7" s="3" t="str">
        <f>UPPER(CONCATENATE(VLOOKUP(A7,'ACCESS EXPORT'!$A:$AF,4,FALSE)," ",VLOOKUP(A7,'ACCESS EXPORT'!$A:$AF,5,FALSE)," ",VLOOKUP(A7,'ACCESS EXPORT'!$A:$AF,6,FALSE)," ",VLOOKUP(A7,'ACCESS EXPORT'!$A:$AA,7,FALSE)," ",VLOOKUP(A7,'ACCESS EXPORT'!$A:$AA,8,FALSE)))</f>
        <v>661 E ALTAMONTE DR SUITE 115 ALTAMONTE SPRINGS FL 32701</v>
      </c>
      <c r="G7" s="4" t="str">
        <f>UPPER(VLOOKUP($A7,'ACCESS EXPORT'!$A:$AF,9,FALSE))</f>
        <v>SEMINOLE</v>
      </c>
      <c r="H7" s="4" t="str">
        <f>_xlfn.IFNA(VLOOKUP($B7,'ACCESS EXPORT'!$B:$J,9,FALSE),"")</f>
        <v>NE</v>
      </c>
      <c r="I7" s="3" t="str">
        <f>CONCATENATE("(P)",VLOOKUP($A7,'ACCESS EXPORT'!$A:$AF,11,FALSE)," (F)",VLOOKUP($A7,'ACCESS EXPORT'!$A:$AF,29,FALSE))</f>
        <v>(P)(407) 831-4040 (F)(407)260-0281</v>
      </c>
      <c r="J7" s="4" t="str">
        <f>UPPER(VLOOKUP($A7,'ACCESS EXPORT'!$A:$AF,12,FALSE))</f>
        <v>FAMILY MEDICINE</v>
      </c>
      <c r="K7" s="4" t="str">
        <f>UPPER(VLOOKUP($A7,'ACCESS EXPORT'!$A:$AF,13,FALSE))</f>
        <v>DEBORAH HAYWOOD</v>
      </c>
      <c r="L7" s="3" t="str">
        <f>IF(AND(VLOOKUP(A7,'ACCESS EXPORT'!A:AE,1,0),'ACCESS EXPORT'!N7=""),UPPER(CONCATENATE('ACCESS EXPORT'!AE7)),IF(VLOOKUP(A7,'ACCESS EXPORT'!A:AE,1,0),UPPER(CONCATENATE('ACCESS EXPORT'!N7," "&amp;CHAR(10),'ACCESS EXPORT'!AE7))))</f>
        <v xml:space="preserve">DALIA TIRADO 
</v>
      </c>
      <c r="M7" s="4" t="str">
        <f>UPPER(VLOOKUP($A7,'ACCESS EXPORT'!$A:$O,15,FALSE))</f>
        <v>CHARLENE MILES (PM)</v>
      </c>
      <c r="N7" s="4" t="str">
        <f ca="1">IF(AND('ACCESS EXPORT'!X7="",'ACCESS EXPORT'!Y7=""),IF('ACCESS EXPORT'!V7&lt;&gt;"",(IF(TODAY()-'ACCESS EXPORT'!V7&gt;=-60,UPPER(CONCATENATE(VLOOKUP(B7,'ACCESS EXPORT'!$B:$P,15,FALSE),""&amp;CHAR(10)&amp;"(SEP",TEXT('ACCESS EXPORT'!V7," MM/DD/YYY)"))),IF(TODAY()-'ACCESS EXPORT'!V7&lt;0,UPPER(VLOOKUP(B7,'ACCESS EXPORT'!$B:$P,15,FALSE)),UPPER(VLOOKUP(B7,'ACCESS EXPORT'!$B:$P,15,FALSE))))),IF('ACCESS EXPORT'!U7="",UPPER(VLOOKUP(B7,'ACCESS EXPORT'!$B:$P,15,FALSE)),IF(TODAY()-'ACCESS EXPORT'!U7&lt;=30,CONCATENATE(UPPER(VLOOKUP(B7,'ACCESS EXPORT'!$B:$P,15,FALSE)),""&amp;CHAR(10)&amp;"(NEW",TEXT('ACCESS EXPORT'!U7," MM/DD/YYY)")),IF(AND(TODAY()-'ACCESS EXPORT'!U7&gt;30,TODAY()&gt;0),UPPER(VLOOKUP(B7,'ACCESS EXPORT'!$B:$P,15,FALSE)))))),IF('ACCESS EXPORT'!Y7&lt;&gt;"",UPPER(CONCATENATE(UPPER(VLOOKUP(B7,'ACCESS EXPORT'!$B:$P,15,FALSE)),""&amp;CHAR(10)&amp;"(Transfer Out",TEXT('ACCESS EXPORT'!Y7," MM/DD/YYY)"))),IF('ACCESS EXPORT'!X7&lt;&gt;"",UPPER(CONCATENATE(UPPER(VLOOKUP(B7,'ACCESS EXPORT'!$B:$P,15,FALSE)),""&amp;CHAR(10)&amp;"(Transfer In",TEXT('ACCESS EXPORT'!X7," MM/DD/YYY)"))))))</f>
        <v>SHAY, SAMUEL P.</v>
      </c>
      <c r="O7" s="4" t="str">
        <f>_xlfn.IFNA(VLOOKUP(B7,'ACCESS EXPORT'!$B:$Q,16,FALSE),"")</f>
        <v>MD</v>
      </c>
      <c r="P7" s="4" t="str">
        <f>_xlfn.IFNA(VLOOKUP(B7,'ACCESS EXPORT'!B:W,22,FALSE),"-")</f>
        <v>1659326692</v>
      </c>
      <c r="Q7" s="4" t="str">
        <f>_xlfn.IFNA(VLOOKUP(A7,'ACCESS EXPORT'!$A:$AG,33,0),"-")</f>
        <v>Quamirah Denson</v>
      </c>
      <c r="R7" s="4" t="str">
        <f>_xlfn.IFNA(VLOOKUP(A7,'ACCESS EXPORT'!$A:$AH,34,0),"-")</f>
        <v>Cheri Benedeti</v>
      </c>
      <c r="S7" s="4" t="str">
        <f>_xlfn.IFNA(VLOOKUP(A7,'ACCESS EXPORT'!$A:$AI,35,0),"-")</f>
        <v>Anna Bachtis</v>
      </c>
      <c r="T7" s="4" t="str">
        <f>_xlfn.IFNA(VLOOKUP(A7,'ACCESS EXPORT'!$A:$AJ,36,0),"-")</f>
        <v>Andrew Davis</v>
      </c>
      <c r="U7" s="4" t="str">
        <f>_xlfn.IFNA(VLOOKUP(A7,'ACCESS EXPORT'!$A:$AK,37,0),"-")</f>
        <v>athena</v>
      </c>
      <c r="V7" s="4" t="str">
        <f>_xlfn.IFNA(VLOOKUP(A7,'ACCESS EXPORT'!$A:$AL,38,0),"-")</f>
        <v>FHMG_NEWMAN FM</v>
      </c>
      <c r="W7" s="4" t="str">
        <f>_xlfn.IFNA(VLOOKUP(A7,'ACCESS EXPORT'!$A:$AM,39,0),"-")</f>
        <v/>
      </c>
      <c r="X7" s="4" t="str">
        <f>_xlfn.IFNA(VLOOKUP(A7,'ACCESS EXPORT'!$A:$AN,40,0),"-")</f>
        <v>Libia Villaquiran / Jenny Green</v>
      </c>
      <c r="Y7" s="26" t="str">
        <f>_xlfn.IFNA(VLOOKUP(A7,'ACCESS EXPORT'!A:AO,41,0),"")</f>
        <v>Karen Kundinger</v>
      </c>
      <c r="Z7" s="26" t="str">
        <f>_xlfn.IFNA(VLOOKUP(A7,'ACCESS EXPORT'!A:AP,42,0),"")</f>
        <v>Janice Scales</v>
      </c>
      <c r="AA7" s="26" t="str">
        <f>_xlfn.IFNA(VLOOKUP(A7,'ACCESS EXPORT'!A:AQ,43,0),"")</f>
        <v>Heather McComb</v>
      </c>
    </row>
    <row r="8" spans="1:27" ht="18.75" x14ac:dyDescent="0.25">
      <c r="A8" s="33">
        <v>238</v>
      </c>
      <c r="B8" s="10">
        <v>1527</v>
      </c>
      <c r="C8" s="7" t="str">
        <f ca="1">IFERROR(UPPER(IF(AND('ACCESS EXPORT'!AA8="",'ACCESS EXPORT'!Z8=""),VLOOKUP(A8,'ACCESS EXPORT'!$A:$AF,32,FALSE),(IF('ACCESS EXPORT'!AA8&lt;&gt;"",CONCATENATE(VLOOKUP(A8,'ACCESS EXPORT'!$A:$AF,32,FALSE)," (Closed",TEXT('ACCESS EXPORT'!AA8," MM/DD/YYY)")),IF(TODAY()&lt;(('ACCESS EXPORT'!Z8)+30),CONCATENATE(VLOOKUP(A8,'ACCESS EXPORT'!$A:$AF,32,FALSE)," (Opens",TEXT('ACCESS EXPORT'!Z8," MM/DD/YYY)")),VLOOKUP(A8,'ACCESS EXPORT'!$A:$AF,32,FALSE)))))),"-")</f>
        <v>ADVENTHEALTH MEDICAL GROUP FAMILY MEDICINE AT ALTAMONTE SPRINGS</v>
      </c>
      <c r="D8" s="3" t="str">
        <f ca="1">IFERROR(UPPER(IF(AND('ACCESS EXPORT'!AA8="",'ACCESS EXPORT'!Z8=""),VLOOKUP(A8,'ACCESS EXPORT'!$A:$AF,28,FALSE),(IF('ACCESS EXPORT'!AA8&lt;&gt;"",CONCATENATE(VLOOKUP(A8,'ACCESS EXPORT'!$A:$AF,28,FALSE)," (Closed",TEXT('ACCESS EXPORT'!AA8," MM/DD/YYY)")),IF(TODAY()&lt;(('ACCESS EXPORT'!Z8)+30),CONCATENATE(VLOOKUP(A8,'ACCESS EXPORT'!$A:$AF,28,FALSE)," (Opens",TEXT('ACCESS EXPORT'!Z8," MM/DD/YYY)")),VLOOKUP(A8,'ACCESS EXPORT'!$A:$AF,28,FALSE)))))),"-")</f>
        <v>NEWMAN FAMILY MEDICINE</v>
      </c>
      <c r="E8" s="3" t="str">
        <f>VLOOKUP($A8,'ACCESS EXPORT'!$A:$AF,3,FALSE)</f>
        <v>2370</v>
      </c>
      <c r="F8" s="3" t="str">
        <f>UPPER(CONCATENATE(VLOOKUP(A8,'ACCESS EXPORT'!$A:$AF,4,FALSE)," ",VLOOKUP(A8,'ACCESS EXPORT'!$A:$AF,5,FALSE)," ",VLOOKUP(A8,'ACCESS EXPORT'!$A:$AF,6,FALSE)," ",VLOOKUP(A8,'ACCESS EXPORT'!$A:$AA,7,FALSE)," ",VLOOKUP(A8,'ACCESS EXPORT'!$A:$AA,8,FALSE)))</f>
        <v>661 E ALTAMONTE DR SUITE 115 ALTAMONTE SPRINGS FL 32701</v>
      </c>
      <c r="G8" s="4" t="str">
        <f>UPPER(VLOOKUP($A8,'ACCESS EXPORT'!$A:$AF,9,FALSE))</f>
        <v>SEMINOLE</v>
      </c>
      <c r="H8" s="4" t="str">
        <f>_xlfn.IFNA(VLOOKUP($B8,'ACCESS EXPORT'!$B:$J,9,FALSE),"")</f>
        <v>NE</v>
      </c>
      <c r="I8" s="3" t="str">
        <f>CONCATENATE("(P)",VLOOKUP($A8,'ACCESS EXPORT'!$A:$AF,11,FALSE)," (F)",VLOOKUP($A8,'ACCESS EXPORT'!$A:$AF,29,FALSE))</f>
        <v>(P)(407) 831-4040 (F)(407)260-0281</v>
      </c>
      <c r="J8" s="4" t="str">
        <f>UPPER(VLOOKUP($A8,'ACCESS EXPORT'!$A:$AF,12,FALSE))</f>
        <v>FAMILY MEDICINE</v>
      </c>
      <c r="K8" s="4" t="str">
        <f>UPPER(VLOOKUP($A8,'ACCESS EXPORT'!$A:$AF,13,FALSE))</f>
        <v>DEBORAH HAYWOOD</v>
      </c>
      <c r="L8" s="3" t="str">
        <f>IF(AND(VLOOKUP(A8,'ACCESS EXPORT'!A:AE,1,0),'ACCESS EXPORT'!N8=""),UPPER(CONCATENATE('ACCESS EXPORT'!AE8)),IF(VLOOKUP(A8,'ACCESS EXPORT'!A:AE,1,0),UPPER(CONCATENATE('ACCESS EXPORT'!N8," "&amp;CHAR(10),'ACCESS EXPORT'!AE8))))</f>
        <v xml:space="preserve">DALIA TIRADO 
</v>
      </c>
      <c r="M8" s="4" t="str">
        <f>UPPER(VLOOKUP($A8,'ACCESS EXPORT'!$A:$O,15,FALSE))</f>
        <v>CHARLENE MILES (PM)</v>
      </c>
      <c r="N8" s="4" t="str">
        <f ca="1">IF(AND('ACCESS EXPORT'!X8="",'ACCESS EXPORT'!Y8=""),IF('ACCESS EXPORT'!V8&lt;&gt;"",(IF(TODAY()-'ACCESS EXPORT'!V8&gt;=-60,UPPER(CONCATENATE(VLOOKUP(B8,'ACCESS EXPORT'!$B:$P,15,FALSE),""&amp;CHAR(10)&amp;"(SEP",TEXT('ACCESS EXPORT'!V8," MM/DD/YYY)"))),IF(TODAY()-'ACCESS EXPORT'!V8&lt;0,UPPER(VLOOKUP(B8,'ACCESS EXPORT'!$B:$P,15,FALSE)),UPPER(VLOOKUP(B8,'ACCESS EXPORT'!$B:$P,15,FALSE))))),IF('ACCESS EXPORT'!U8="",UPPER(VLOOKUP(B8,'ACCESS EXPORT'!$B:$P,15,FALSE)),IF(TODAY()-'ACCESS EXPORT'!U8&lt;=30,CONCATENATE(UPPER(VLOOKUP(B8,'ACCESS EXPORT'!$B:$P,15,FALSE)),""&amp;CHAR(10)&amp;"(NEW",TEXT('ACCESS EXPORT'!U8," MM/DD/YYY)")),IF(AND(TODAY()-'ACCESS EXPORT'!U8&gt;30,TODAY()&gt;0),UPPER(VLOOKUP(B8,'ACCESS EXPORT'!$B:$P,15,FALSE)))))),IF('ACCESS EXPORT'!Y8&lt;&gt;"",UPPER(CONCATENATE(UPPER(VLOOKUP(B8,'ACCESS EXPORT'!$B:$P,15,FALSE)),""&amp;CHAR(10)&amp;"(Transfer Out",TEXT('ACCESS EXPORT'!Y8," MM/DD/YYY)"))),IF('ACCESS EXPORT'!X8&lt;&gt;"",UPPER(CONCATENATE(UPPER(VLOOKUP(B8,'ACCESS EXPORT'!$B:$P,15,FALSE)),""&amp;CHAR(10)&amp;"(Transfer In",TEXT('ACCESS EXPORT'!X8," MM/DD/YYY)"))))))</f>
        <v>SASSE, ELIZABETH B.</v>
      </c>
      <c r="O8" s="4" t="str">
        <f>_xlfn.IFNA(VLOOKUP(B8,'ACCESS EXPORT'!$B:$Q,16,FALSE),"")</f>
        <v>MD</v>
      </c>
      <c r="P8" s="4" t="str">
        <f>_xlfn.IFNA(VLOOKUP(B8,'ACCESS EXPORT'!B:W,22,FALSE),"-")</f>
        <v>1427310440</v>
      </c>
      <c r="Q8" s="4" t="str">
        <f>_xlfn.IFNA(VLOOKUP(A8,'ACCESS EXPORT'!$A:$AG,33,0),"-")</f>
        <v>Quamirah Denson</v>
      </c>
      <c r="R8" s="4" t="str">
        <f>_xlfn.IFNA(VLOOKUP(A8,'ACCESS EXPORT'!$A:$AH,34,0),"-")</f>
        <v>Cheri Benedeti</v>
      </c>
      <c r="S8" s="4" t="str">
        <f>_xlfn.IFNA(VLOOKUP(A8,'ACCESS EXPORT'!$A:$AI,35,0),"-")</f>
        <v>Anna Bachtis</v>
      </c>
      <c r="T8" s="4" t="str">
        <f>_xlfn.IFNA(VLOOKUP(A8,'ACCESS EXPORT'!$A:$AJ,36,0),"-")</f>
        <v>Andrew Davis</v>
      </c>
      <c r="U8" s="4" t="str">
        <f>_xlfn.IFNA(VLOOKUP(A8,'ACCESS EXPORT'!$A:$AK,37,0),"-")</f>
        <v>athena</v>
      </c>
      <c r="V8" s="4" t="str">
        <f>_xlfn.IFNA(VLOOKUP(A8,'ACCESS EXPORT'!$A:$AL,38,0),"-")</f>
        <v>FHMG_NEWMAN FM</v>
      </c>
      <c r="W8" s="4" t="str">
        <f>_xlfn.IFNA(VLOOKUP(A8,'ACCESS EXPORT'!$A:$AM,39,0),"-")</f>
        <v/>
      </c>
      <c r="X8" s="4" t="str">
        <f>_xlfn.IFNA(VLOOKUP(A8,'ACCESS EXPORT'!$A:$AN,40,0),"-")</f>
        <v>Libia Villaquiran / Jenny Green</v>
      </c>
      <c r="Y8" s="26" t="str">
        <f>_xlfn.IFNA(VLOOKUP(A8,'ACCESS EXPORT'!A:AO,41,0),"")</f>
        <v>Karen Kundinger</v>
      </c>
      <c r="Z8" s="26" t="str">
        <f>_xlfn.IFNA(VLOOKUP(A8,'ACCESS EXPORT'!A:AP,42,0),"")</f>
        <v>Janice Scales</v>
      </c>
      <c r="AA8" s="26" t="str">
        <f>_xlfn.IFNA(VLOOKUP(A8,'ACCESS EXPORT'!A:AQ,43,0),"")</f>
        <v>Heather McComb</v>
      </c>
    </row>
    <row r="9" spans="1:27" ht="18.75" x14ac:dyDescent="0.25">
      <c r="A9" s="33">
        <v>238</v>
      </c>
      <c r="B9" s="10">
        <v>1528</v>
      </c>
      <c r="C9" s="7" t="str">
        <f ca="1">IFERROR(UPPER(IF(AND('ACCESS EXPORT'!AA9="",'ACCESS EXPORT'!Z9=""),VLOOKUP(A9,'ACCESS EXPORT'!$A:$AF,32,FALSE),(IF('ACCESS EXPORT'!AA9&lt;&gt;"",CONCATENATE(VLOOKUP(A9,'ACCESS EXPORT'!$A:$AF,32,FALSE)," (Closed",TEXT('ACCESS EXPORT'!AA9," MM/DD/YYY)")),IF(TODAY()&lt;(('ACCESS EXPORT'!Z9)+30),CONCATENATE(VLOOKUP(A9,'ACCESS EXPORT'!$A:$AF,32,FALSE)," (Opens",TEXT('ACCESS EXPORT'!Z9," MM/DD/YYY)")),VLOOKUP(A9,'ACCESS EXPORT'!$A:$AF,32,FALSE)))))),"-")</f>
        <v>ADVENTHEALTH MEDICAL GROUP FAMILY MEDICINE AT ALTAMONTE SPRINGS</v>
      </c>
      <c r="D9" s="3" t="str">
        <f ca="1">IFERROR(UPPER(IF(AND('ACCESS EXPORT'!AA9="",'ACCESS EXPORT'!Z9=""),VLOOKUP(A9,'ACCESS EXPORT'!$A:$AF,28,FALSE),(IF('ACCESS EXPORT'!AA9&lt;&gt;"",CONCATENATE(VLOOKUP(A9,'ACCESS EXPORT'!$A:$AF,28,FALSE)," (Closed",TEXT('ACCESS EXPORT'!AA9," MM/DD/YYY)")),IF(TODAY()&lt;(('ACCESS EXPORT'!Z9)+30),CONCATENATE(VLOOKUP(A9,'ACCESS EXPORT'!$A:$AF,28,FALSE)," (Opens",TEXT('ACCESS EXPORT'!Z9," MM/DD/YYY)")),VLOOKUP(A9,'ACCESS EXPORT'!$A:$AF,28,FALSE)))))),"-")</f>
        <v>NEWMAN FAMILY MEDICINE</v>
      </c>
      <c r="E9" s="3" t="str">
        <f>VLOOKUP($A9,'ACCESS EXPORT'!$A:$AF,3,FALSE)</f>
        <v>2370</v>
      </c>
      <c r="F9" s="3" t="str">
        <f>UPPER(CONCATENATE(VLOOKUP(A9,'ACCESS EXPORT'!$A:$AF,4,FALSE)," ",VLOOKUP(A9,'ACCESS EXPORT'!$A:$AF,5,FALSE)," ",VLOOKUP(A9,'ACCESS EXPORT'!$A:$AF,6,FALSE)," ",VLOOKUP(A9,'ACCESS EXPORT'!$A:$AA,7,FALSE)," ",VLOOKUP(A9,'ACCESS EXPORT'!$A:$AA,8,FALSE)))</f>
        <v>661 E ALTAMONTE DR SUITE 115 ALTAMONTE SPRINGS FL 32701</v>
      </c>
      <c r="G9" s="4" t="str">
        <f>UPPER(VLOOKUP($A9,'ACCESS EXPORT'!$A:$AF,9,FALSE))</f>
        <v>SEMINOLE</v>
      </c>
      <c r="H9" s="4" t="str">
        <f>_xlfn.IFNA(VLOOKUP($B9,'ACCESS EXPORT'!$B:$J,9,FALSE),"")</f>
        <v>NE</v>
      </c>
      <c r="I9" s="3" t="str">
        <f>CONCATENATE("(P)",VLOOKUP($A9,'ACCESS EXPORT'!$A:$AF,11,FALSE)," (F)",VLOOKUP($A9,'ACCESS EXPORT'!$A:$AF,29,FALSE))</f>
        <v>(P)(407) 831-4040 (F)(407)260-0281</v>
      </c>
      <c r="J9" s="4" t="str">
        <f>UPPER(VLOOKUP($A9,'ACCESS EXPORT'!$A:$AF,12,FALSE))</f>
        <v>FAMILY MEDICINE</v>
      </c>
      <c r="K9" s="4" t="str">
        <f>UPPER(VLOOKUP($A9,'ACCESS EXPORT'!$A:$AF,13,FALSE))</f>
        <v>DEBORAH HAYWOOD</v>
      </c>
      <c r="L9" s="3" t="str">
        <f>IF(AND(VLOOKUP(A9,'ACCESS EXPORT'!A:AE,1,0),'ACCESS EXPORT'!N9=""),UPPER(CONCATENATE('ACCESS EXPORT'!AE9)),IF(VLOOKUP(A9,'ACCESS EXPORT'!A:AE,1,0),UPPER(CONCATENATE('ACCESS EXPORT'!N9," "&amp;CHAR(10),'ACCESS EXPORT'!AE9))))</f>
        <v xml:space="preserve">DALIA TIRADO 
</v>
      </c>
      <c r="M9" s="4" t="str">
        <f>UPPER(VLOOKUP($A9,'ACCESS EXPORT'!$A:$O,15,FALSE))</f>
        <v>CHARLENE MILES (PM)</v>
      </c>
      <c r="N9" s="4" t="str">
        <f ca="1">IF(AND('ACCESS EXPORT'!X9="",'ACCESS EXPORT'!Y9=""),IF('ACCESS EXPORT'!V9&lt;&gt;"",(IF(TODAY()-'ACCESS EXPORT'!V9&gt;=-60,UPPER(CONCATENATE(VLOOKUP(B9,'ACCESS EXPORT'!$B:$P,15,FALSE),""&amp;CHAR(10)&amp;"(SEP",TEXT('ACCESS EXPORT'!V9," MM/DD/YYY)"))),IF(TODAY()-'ACCESS EXPORT'!V9&lt;0,UPPER(VLOOKUP(B9,'ACCESS EXPORT'!$B:$P,15,FALSE)),UPPER(VLOOKUP(B9,'ACCESS EXPORT'!$B:$P,15,FALSE))))),IF('ACCESS EXPORT'!U9="",UPPER(VLOOKUP(B9,'ACCESS EXPORT'!$B:$P,15,FALSE)),IF(TODAY()-'ACCESS EXPORT'!U9&lt;=30,CONCATENATE(UPPER(VLOOKUP(B9,'ACCESS EXPORT'!$B:$P,15,FALSE)),""&amp;CHAR(10)&amp;"(NEW",TEXT('ACCESS EXPORT'!U9," MM/DD/YYY)")),IF(AND(TODAY()-'ACCESS EXPORT'!U9&gt;30,TODAY()&gt;0),UPPER(VLOOKUP(B9,'ACCESS EXPORT'!$B:$P,15,FALSE)))))),IF('ACCESS EXPORT'!Y9&lt;&gt;"",UPPER(CONCATENATE(UPPER(VLOOKUP(B9,'ACCESS EXPORT'!$B:$P,15,FALSE)),""&amp;CHAR(10)&amp;"(Transfer Out",TEXT('ACCESS EXPORT'!Y9," MM/DD/YYY)"))),IF('ACCESS EXPORT'!X9&lt;&gt;"",UPPER(CONCATENATE(UPPER(VLOOKUP(B9,'ACCESS EXPORT'!$B:$P,15,FALSE)),""&amp;CHAR(10)&amp;"(Transfer In",TEXT('ACCESS EXPORT'!X9," MM/DD/YYY)"))))))</f>
        <v>MERRIWEATHER, MARCUS JEROME</v>
      </c>
      <c r="O9" s="4" t="str">
        <f>_xlfn.IFNA(VLOOKUP(B9,'ACCESS EXPORT'!$B:$Q,16,FALSE),"")</f>
        <v>MD</v>
      </c>
      <c r="P9" s="4" t="str">
        <f>_xlfn.IFNA(VLOOKUP(B9,'ACCESS EXPORT'!B:W,22,FALSE),"-")</f>
        <v>1538343215</v>
      </c>
      <c r="Q9" s="4" t="str">
        <f>_xlfn.IFNA(VLOOKUP(A9,'ACCESS EXPORT'!$A:$AG,33,0),"-")</f>
        <v>Quamirah Denson</v>
      </c>
      <c r="R9" s="4" t="str">
        <f>_xlfn.IFNA(VLOOKUP(A9,'ACCESS EXPORT'!$A:$AH,34,0),"-")</f>
        <v>Cheri Benedeti</v>
      </c>
      <c r="S9" s="4" t="str">
        <f>_xlfn.IFNA(VLOOKUP(A9,'ACCESS EXPORT'!$A:$AI,35,0),"-")</f>
        <v>Anna Bachtis</v>
      </c>
      <c r="T9" s="4" t="str">
        <f>_xlfn.IFNA(VLOOKUP(A9,'ACCESS EXPORT'!$A:$AJ,36,0),"-")</f>
        <v>Andrew Davis</v>
      </c>
      <c r="U9" s="4" t="str">
        <f>_xlfn.IFNA(VLOOKUP(A9,'ACCESS EXPORT'!$A:$AK,37,0),"-")</f>
        <v>athena</v>
      </c>
      <c r="V9" s="4" t="str">
        <f>_xlfn.IFNA(VLOOKUP(A9,'ACCESS EXPORT'!$A:$AL,38,0),"-")</f>
        <v>FHMG_NEWMAN FM</v>
      </c>
      <c r="W9" s="4" t="str">
        <f>_xlfn.IFNA(VLOOKUP(A9,'ACCESS EXPORT'!$A:$AM,39,0),"-")</f>
        <v/>
      </c>
      <c r="X9" s="4" t="str">
        <f>_xlfn.IFNA(VLOOKUP(A9,'ACCESS EXPORT'!$A:$AN,40,0),"-")</f>
        <v>Libia Villaquiran / Jenny Green</v>
      </c>
      <c r="Y9" s="26" t="str">
        <f>_xlfn.IFNA(VLOOKUP(A9,'ACCESS EXPORT'!A:AO,41,0),"")</f>
        <v>Karen Kundinger</v>
      </c>
      <c r="Z9" s="26" t="str">
        <f>_xlfn.IFNA(VLOOKUP(A9,'ACCESS EXPORT'!A:AP,42,0),"")</f>
        <v>Janice Scales</v>
      </c>
      <c r="AA9" s="26" t="str">
        <f>_xlfn.IFNA(VLOOKUP(A9,'ACCESS EXPORT'!A:AQ,43,0),"")</f>
        <v>Heather McComb</v>
      </c>
    </row>
    <row r="10" spans="1:27" ht="18.75" x14ac:dyDescent="0.25">
      <c r="A10" s="33">
        <v>238</v>
      </c>
      <c r="B10" s="10">
        <v>1530</v>
      </c>
      <c r="C10" s="7" t="str">
        <f ca="1">IFERROR(UPPER(IF(AND('ACCESS EXPORT'!AA10="",'ACCESS EXPORT'!Z10=""),VLOOKUP(A10,'ACCESS EXPORT'!$A:$AF,32,FALSE),(IF('ACCESS EXPORT'!AA10&lt;&gt;"",CONCATENATE(VLOOKUP(A10,'ACCESS EXPORT'!$A:$AF,32,FALSE)," (Closed",TEXT('ACCESS EXPORT'!AA10," MM/DD/YYY)")),IF(TODAY()&lt;(('ACCESS EXPORT'!Z10)+30),CONCATENATE(VLOOKUP(A10,'ACCESS EXPORT'!$A:$AF,32,FALSE)," (Opens",TEXT('ACCESS EXPORT'!Z10," MM/DD/YYY)")),VLOOKUP(A10,'ACCESS EXPORT'!$A:$AF,32,FALSE)))))),"-")</f>
        <v>ADVENTHEALTH MEDICAL GROUP FAMILY MEDICINE AT ALTAMONTE SPRINGS</v>
      </c>
      <c r="D10" s="3" t="str">
        <f ca="1">IFERROR(UPPER(IF(AND('ACCESS EXPORT'!AA10="",'ACCESS EXPORT'!Z10=""),VLOOKUP(A10,'ACCESS EXPORT'!$A:$AF,28,FALSE),(IF('ACCESS EXPORT'!AA10&lt;&gt;"",CONCATENATE(VLOOKUP(A10,'ACCESS EXPORT'!$A:$AF,28,FALSE)," (Closed",TEXT('ACCESS EXPORT'!AA10," MM/DD/YYY)")),IF(TODAY()&lt;(('ACCESS EXPORT'!Z10)+30),CONCATENATE(VLOOKUP(A10,'ACCESS EXPORT'!$A:$AF,28,FALSE)," (Opens",TEXT('ACCESS EXPORT'!Z10," MM/DD/YYY)")),VLOOKUP(A10,'ACCESS EXPORT'!$A:$AF,28,FALSE)))))),"-")</f>
        <v>NEWMAN FAMILY MEDICINE</v>
      </c>
      <c r="E10" s="3" t="str">
        <f>VLOOKUP($A10,'ACCESS EXPORT'!$A:$AF,3,FALSE)</f>
        <v>2370</v>
      </c>
      <c r="F10" s="3" t="str">
        <f>UPPER(CONCATENATE(VLOOKUP(A10,'ACCESS EXPORT'!$A:$AF,4,FALSE)," ",VLOOKUP(A10,'ACCESS EXPORT'!$A:$AF,5,FALSE)," ",VLOOKUP(A10,'ACCESS EXPORT'!$A:$AF,6,FALSE)," ",VLOOKUP(A10,'ACCESS EXPORT'!$A:$AA,7,FALSE)," ",VLOOKUP(A10,'ACCESS EXPORT'!$A:$AA,8,FALSE)))</f>
        <v>661 E ALTAMONTE DR SUITE 115 ALTAMONTE SPRINGS FL 32701</v>
      </c>
      <c r="G10" s="4" t="str">
        <f>UPPER(VLOOKUP($A10,'ACCESS EXPORT'!$A:$AF,9,FALSE))</f>
        <v>SEMINOLE</v>
      </c>
      <c r="H10" s="4" t="str">
        <f>_xlfn.IFNA(VLOOKUP($B10,'ACCESS EXPORT'!$B:$J,9,FALSE),"")</f>
        <v>NE</v>
      </c>
      <c r="I10" s="3" t="str">
        <f>CONCATENATE("(P)",VLOOKUP($A10,'ACCESS EXPORT'!$A:$AF,11,FALSE)," (F)",VLOOKUP($A10,'ACCESS EXPORT'!$A:$AF,29,FALSE))</f>
        <v>(P)(407) 831-4040 (F)(407)260-0281</v>
      </c>
      <c r="J10" s="4" t="str">
        <f>UPPER(VLOOKUP($A10,'ACCESS EXPORT'!$A:$AF,12,FALSE))</f>
        <v>FAMILY MEDICINE</v>
      </c>
      <c r="K10" s="4" t="str">
        <f>UPPER(VLOOKUP($A10,'ACCESS EXPORT'!$A:$AF,13,FALSE))</f>
        <v>DEBORAH HAYWOOD</v>
      </c>
      <c r="L10" s="3" t="str">
        <f>IF(AND(VLOOKUP(A10,'ACCESS EXPORT'!A:AE,1,0),'ACCESS EXPORT'!N10=""),UPPER(CONCATENATE('ACCESS EXPORT'!AE10)),IF(VLOOKUP(A10,'ACCESS EXPORT'!A:AE,1,0),UPPER(CONCATENATE('ACCESS EXPORT'!N10," "&amp;CHAR(10),'ACCESS EXPORT'!AE10))))</f>
        <v xml:space="preserve">DALIA TIRADO 
</v>
      </c>
      <c r="M10" s="4" t="str">
        <f>UPPER(VLOOKUP($A10,'ACCESS EXPORT'!$A:$O,15,FALSE))</f>
        <v>CHARLENE MILES (PM)</v>
      </c>
      <c r="N10" s="4" t="str">
        <f ca="1">IF(AND('ACCESS EXPORT'!X10="",'ACCESS EXPORT'!Y10=""),IF('ACCESS EXPORT'!V10&lt;&gt;"",(IF(TODAY()-'ACCESS EXPORT'!V10&gt;=-60,UPPER(CONCATENATE(VLOOKUP(B10,'ACCESS EXPORT'!$B:$P,15,FALSE),""&amp;CHAR(10)&amp;"(SEP",TEXT('ACCESS EXPORT'!V10," MM/DD/YYY)"))),IF(TODAY()-'ACCESS EXPORT'!V10&lt;0,UPPER(VLOOKUP(B10,'ACCESS EXPORT'!$B:$P,15,FALSE)),UPPER(VLOOKUP(B10,'ACCESS EXPORT'!$B:$P,15,FALSE))))),IF('ACCESS EXPORT'!U10="",UPPER(VLOOKUP(B10,'ACCESS EXPORT'!$B:$P,15,FALSE)),IF(TODAY()-'ACCESS EXPORT'!U10&lt;=30,CONCATENATE(UPPER(VLOOKUP(B10,'ACCESS EXPORT'!$B:$P,15,FALSE)),""&amp;CHAR(10)&amp;"(NEW",TEXT('ACCESS EXPORT'!U10," MM/DD/YYY)")),IF(AND(TODAY()-'ACCESS EXPORT'!U10&gt;30,TODAY()&gt;0),UPPER(VLOOKUP(B10,'ACCESS EXPORT'!$B:$P,15,FALSE)))))),IF('ACCESS EXPORT'!Y10&lt;&gt;"",UPPER(CONCATENATE(UPPER(VLOOKUP(B10,'ACCESS EXPORT'!$B:$P,15,FALSE)),""&amp;CHAR(10)&amp;"(Transfer Out",TEXT('ACCESS EXPORT'!Y10," MM/DD/YYY)"))),IF('ACCESS EXPORT'!X10&lt;&gt;"",UPPER(CONCATENATE(UPPER(VLOOKUP(B10,'ACCESS EXPORT'!$B:$P,15,FALSE)),""&amp;CHAR(10)&amp;"(Transfer In",TEXT('ACCESS EXPORT'!X10," MM/DD/YYY)"))))))</f>
        <v>RODRIGUEZ, KENNIE</v>
      </c>
      <c r="O10" s="4" t="str">
        <f>_xlfn.IFNA(VLOOKUP(B10,'ACCESS EXPORT'!$B:$Q,16,FALSE),"")</f>
        <v>APRN</v>
      </c>
      <c r="P10" s="4" t="str">
        <f>_xlfn.IFNA(VLOOKUP(B10,'ACCESS EXPORT'!B:W,22,FALSE),"-")</f>
        <v>1275919789</v>
      </c>
      <c r="Q10" s="4" t="str">
        <f>_xlfn.IFNA(VLOOKUP(A10,'ACCESS EXPORT'!$A:$AG,33,0),"-")</f>
        <v>Quamirah Denson</v>
      </c>
      <c r="R10" s="4" t="str">
        <f>_xlfn.IFNA(VLOOKUP(A10,'ACCESS EXPORT'!$A:$AH,34,0),"-")</f>
        <v>Cheri Benedeti</v>
      </c>
      <c r="S10" s="4" t="str">
        <f>_xlfn.IFNA(VLOOKUP(A10,'ACCESS EXPORT'!$A:$AI,35,0),"-")</f>
        <v>Anna Bachtis</v>
      </c>
      <c r="T10" s="4" t="str">
        <f>_xlfn.IFNA(VLOOKUP(A10,'ACCESS EXPORT'!$A:$AJ,36,0),"-")</f>
        <v>Andrew Davis</v>
      </c>
      <c r="U10" s="4" t="str">
        <f>_xlfn.IFNA(VLOOKUP(A10,'ACCESS EXPORT'!$A:$AK,37,0),"-")</f>
        <v>athena</v>
      </c>
      <c r="V10" s="4" t="str">
        <f>_xlfn.IFNA(VLOOKUP(A10,'ACCESS EXPORT'!$A:$AL,38,0),"-")</f>
        <v>FHMG_NEWMAN FM</v>
      </c>
      <c r="W10" s="4" t="str">
        <f>_xlfn.IFNA(VLOOKUP(A10,'ACCESS EXPORT'!$A:$AM,39,0),"-")</f>
        <v/>
      </c>
      <c r="X10" s="4" t="str">
        <f>_xlfn.IFNA(VLOOKUP(A10,'ACCESS EXPORT'!$A:$AN,40,0),"-")</f>
        <v>Libia Villaquiran / Jenny Green</v>
      </c>
      <c r="Y10" s="26" t="str">
        <f>_xlfn.IFNA(VLOOKUP(A10,'ACCESS EXPORT'!A:AO,41,0),"")</f>
        <v>Karen Kundinger</v>
      </c>
      <c r="Z10" s="26" t="str">
        <f>_xlfn.IFNA(VLOOKUP(A10,'ACCESS EXPORT'!A:AP,42,0),"")</f>
        <v>Janice Scales</v>
      </c>
      <c r="AA10" s="26" t="str">
        <f>_xlfn.IFNA(VLOOKUP(A10,'ACCESS EXPORT'!A:AQ,43,0),"")</f>
        <v>Heather McComb</v>
      </c>
    </row>
    <row r="11" spans="1:27" ht="18.75" x14ac:dyDescent="0.25">
      <c r="A11" s="33">
        <v>238</v>
      </c>
      <c r="B11" s="10">
        <v>1810</v>
      </c>
      <c r="C11" s="7" t="str">
        <f ca="1">IFERROR(UPPER(IF(AND('ACCESS EXPORT'!AA11="",'ACCESS EXPORT'!Z11=""),VLOOKUP(A11,'ACCESS EXPORT'!$A:$AF,32,FALSE),(IF('ACCESS EXPORT'!AA11&lt;&gt;"",CONCATENATE(VLOOKUP(A11,'ACCESS EXPORT'!$A:$AF,32,FALSE)," (Closed",TEXT('ACCESS EXPORT'!AA11," MM/DD/YYY)")),IF(TODAY()&lt;(('ACCESS EXPORT'!Z11)+30),CONCATENATE(VLOOKUP(A11,'ACCESS EXPORT'!$A:$AF,32,FALSE)," (Opens",TEXT('ACCESS EXPORT'!Z11," MM/DD/YYY)")),VLOOKUP(A11,'ACCESS EXPORT'!$A:$AF,32,FALSE)))))),"-")</f>
        <v>ADVENTHEALTH MEDICAL GROUP FAMILY MEDICINE AT ALTAMONTE SPRINGS</v>
      </c>
      <c r="D11" s="3" t="str">
        <f ca="1">IFERROR(UPPER(IF(AND('ACCESS EXPORT'!AA11="",'ACCESS EXPORT'!Z11=""),VLOOKUP(A11,'ACCESS EXPORT'!$A:$AF,28,FALSE),(IF('ACCESS EXPORT'!AA11&lt;&gt;"",CONCATENATE(VLOOKUP(A11,'ACCESS EXPORT'!$A:$AF,28,FALSE)," (Closed",TEXT('ACCESS EXPORT'!AA11," MM/DD/YYY)")),IF(TODAY()&lt;(('ACCESS EXPORT'!Z11)+30),CONCATENATE(VLOOKUP(A11,'ACCESS EXPORT'!$A:$AF,28,FALSE)," (Opens",TEXT('ACCESS EXPORT'!Z11," MM/DD/YYY)")),VLOOKUP(A11,'ACCESS EXPORT'!$A:$AF,28,FALSE)))))),"-")</f>
        <v>NEWMAN FAMILY MEDICINE</v>
      </c>
      <c r="E11" s="3" t="str">
        <f>VLOOKUP($A11,'ACCESS EXPORT'!$A:$AF,3,FALSE)</f>
        <v>2370</v>
      </c>
      <c r="F11" s="3" t="str">
        <f>UPPER(CONCATENATE(VLOOKUP(A11,'ACCESS EXPORT'!$A:$AF,4,FALSE)," ",VLOOKUP(A11,'ACCESS EXPORT'!$A:$AF,5,FALSE)," ",VLOOKUP(A11,'ACCESS EXPORT'!$A:$AF,6,FALSE)," ",VLOOKUP(A11,'ACCESS EXPORT'!$A:$AA,7,FALSE)," ",VLOOKUP(A11,'ACCESS EXPORT'!$A:$AA,8,FALSE)))</f>
        <v>661 E ALTAMONTE DR SUITE 115 ALTAMONTE SPRINGS FL 32701</v>
      </c>
      <c r="G11" s="4" t="str">
        <f>UPPER(VLOOKUP($A11,'ACCESS EXPORT'!$A:$AF,9,FALSE))</f>
        <v>SEMINOLE</v>
      </c>
      <c r="H11" s="4" t="str">
        <f>_xlfn.IFNA(VLOOKUP($B11,'ACCESS EXPORT'!$B:$J,9,FALSE),"")</f>
        <v>NE</v>
      </c>
      <c r="I11" s="3" t="str">
        <f>CONCATENATE("(P)",VLOOKUP($A11,'ACCESS EXPORT'!$A:$AF,11,FALSE)," (F)",VLOOKUP($A11,'ACCESS EXPORT'!$A:$AF,29,FALSE))</f>
        <v>(P)(407) 831-4040 (F)(407)260-0281</v>
      </c>
      <c r="J11" s="4" t="str">
        <f>UPPER(VLOOKUP($A11,'ACCESS EXPORT'!$A:$AF,12,FALSE))</f>
        <v>FAMILY MEDICINE</v>
      </c>
      <c r="K11" s="4" t="str">
        <f>UPPER(VLOOKUP($A11,'ACCESS EXPORT'!$A:$AF,13,FALSE))</f>
        <v>DEBORAH HAYWOOD</v>
      </c>
      <c r="L11" s="3" t="str">
        <f>IF(AND(VLOOKUP(A11,'ACCESS EXPORT'!A:AE,1,0),'ACCESS EXPORT'!N11=""),UPPER(CONCATENATE('ACCESS EXPORT'!AE11)),IF(VLOOKUP(A11,'ACCESS EXPORT'!A:AE,1,0),UPPER(CONCATENATE('ACCESS EXPORT'!N11," "&amp;CHAR(10),'ACCESS EXPORT'!AE11))))</f>
        <v xml:space="preserve">DALIA TIRADO 
</v>
      </c>
      <c r="M11" s="4" t="str">
        <f>UPPER(VLOOKUP($A11,'ACCESS EXPORT'!$A:$O,15,FALSE))</f>
        <v>CHARLENE MILES (PM)</v>
      </c>
      <c r="N11" s="4" t="str">
        <f ca="1">IF(AND('ACCESS EXPORT'!X11="",'ACCESS EXPORT'!Y11=""),IF('ACCESS EXPORT'!V11&lt;&gt;"",(IF(TODAY()-'ACCESS EXPORT'!V11&gt;=-60,UPPER(CONCATENATE(VLOOKUP(B11,'ACCESS EXPORT'!$B:$P,15,FALSE),""&amp;CHAR(10)&amp;"(SEP",TEXT('ACCESS EXPORT'!V11," MM/DD/YYY)"))),IF(TODAY()-'ACCESS EXPORT'!V11&lt;0,UPPER(VLOOKUP(B11,'ACCESS EXPORT'!$B:$P,15,FALSE)),UPPER(VLOOKUP(B11,'ACCESS EXPORT'!$B:$P,15,FALSE))))),IF('ACCESS EXPORT'!U11="",UPPER(VLOOKUP(B11,'ACCESS EXPORT'!$B:$P,15,FALSE)),IF(TODAY()-'ACCESS EXPORT'!U11&lt;=30,CONCATENATE(UPPER(VLOOKUP(B11,'ACCESS EXPORT'!$B:$P,15,FALSE)),""&amp;CHAR(10)&amp;"(NEW",TEXT('ACCESS EXPORT'!U11," MM/DD/YYY)")),IF(AND(TODAY()-'ACCESS EXPORT'!U11&gt;30,TODAY()&gt;0),UPPER(VLOOKUP(B11,'ACCESS EXPORT'!$B:$P,15,FALSE)))))),IF('ACCESS EXPORT'!Y11&lt;&gt;"",UPPER(CONCATENATE(UPPER(VLOOKUP(B11,'ACCESS EXPORT'!$B:$P,15,FALSE)),""&amp;CHAR(10)&amp;"(Transfer Out",TEXT('ACCESS EXPORT'!Y11," MM/DD/YYY)"))),IF('ACCESS EXPORT'!X11&lt;&gt;"",UPPER(CONCATENATE(UPPER(VLOOKUP(B11,'ACCESS EXPORT'!$B:$P,15,FALSE)),""&amp;CHAR(10)&amp;"(Transfer In",TEXT('ACCESS EXPORT'!X11," MM/DD/YYY)"))))))</f>
        <v>ROQUE, SUNITA</v>
      </c>
      <c r="O11" s="4" t="str">
        <f>_xlfn.IFNA(VLOOKUP(B11,'ACCESS EXPORT'!$B:$Q,16,FALSE),"")</f>
        <v>APRN</v>
      </c>
      <c r="P11" s="4" t="str">
        <f>_xlfn.IFNA(VLOOKUP(B11,'ACCESS EXPORT'!B:W,22,FALSE),"-")</f>
        <v>1255884409</v>
      </c>
      <c r="Q11" s="4" t="str">
        <f>_xlfn.IFNA(VLOOKUP(A11,'ACCESS EXPORT'!$A:$AG,33,0),"-")</f>
        <v>Quamirah Denson</v>
      </c>
      <c r="R11" s="4" t="str">
        <f>_xlfn.IFNA(VLOOKUP(A11,'ACCESS EXPORT'!$A:$AH,34,0),"-")</f>
        <v>Cheri Benedeti</v>
      </c>
      <c r="S11" s="4" t="str">
        <f>_xlfn.IFNA(VLOOKUP(A11,'ACCESS EXPORT'!$A:$AI,35,0),"-")</f>
        <v>Anna Bachtis</v>
      </c>
      <c r="T11" s="4" t="str">
        <f>_xlfn.IFNA(VLOOKUP(A11,'ACCESS EXPORT'!$A:$AJ,36,0),"-")</f>
        <v>Andrew Davis</v>
      </c>
      <c r="U11" s="4" t="str">
        <f>_xlfn.IFNA(VLOOKUP(A11,'ACCESS EXPORT'!$A:$AK,37,0),"-")</f>
        <v>athena</v>
      </c>
      <c r="V11" s="4" t="str">
        <f>_xlfn.IFNA(VLOOKUP(A11,'ACCESS EXPORT'!$A:$AL,38,0),"-")</f>
        <v>FHMG_NEWMAN FM</v>
      </c>
      <c r="W11" s="4" t="str">
        <f>_xlfn.IFNA(VLOOKUP(A11,'ACCESS EXPORT'!$A:$AM,39,0),"-")</f>
        <v/>
      </c>
      <c r="X11" s="4" t="str">
        <f>_xlfn.IFNA(VLOOKUP(A11,'ACCESS EXPORT'!$A:$AN,40,0),"-")</f>
        <v>Libia Villaquiran / Jenny Green</v>
      </c>
      <c r="Y11" s="26" t="str">
        <f>_xlfn.IFNA(VLOOKUP(A11,'ACCESS EXPORT'!A:AO,41,0),"")</f>
        <v>Karen Kundinger</v>
      </c>
      <c r="Z11" s="26" t="str">
        <f>_xlfn.IFNA(VLOOKUP(A11,'ACCESS EXPORT'!A:AP,42,0),"")</f>
        <v>Janice Scales</v>
      </c>
      <c r="AA11" s="26" t="str">
        <f>_xlfn.IFNA(VLOOKUP(A11,'ACCESS EXPORT'!A:AQ,43,0),"")</f>
        <v>Heather McComb</v>
      </c>
    </row>
    <row r="12" spans="1:27" ht="18.75" x14ac:dyDescent="0.25">
      <c r="A12" s="33">
        <v>225</v>
      </c>
      <c r="B12" s="10">
        <v>1499</v>
      </c>
      <c r="C12" s="7" t="str">
        <f ca="1">IFERROR(UPPER(IF(AND('ACCESS EXPORT'!AA12="",'ACCESS EXPORT'!Z12=""),VLOOKUP(A12,'ACCESS EXPORT'!$A:$AF,32,FALSE),(IF('ACCESS EXPORT'!AA12&lt;&gt;"",CONCATENATE(VLOOKUP(A12,'ACCESS EXPORT'!$A:$AF,32,FALSE)," (Closed",TEXT('ACCESS EXPORT'!AA12," MM/DD/YYY)")),IF(TODAY()&lt;(('ACCESS EXPORT'!Z12)+30),CONCATENATE(VLOOKUP(A12,'ACCESS EXPORT'!$A:$AF,32,FALSE)," (Opens",TEXT('ACCESS EXPORT'!Z12," MM/DD/YYY)")),VLOOKUP(A12,'ACCESS EXPORT'!$A:$AF,32,FALSE)))))),"-")</f>
        <v>ADVENTHEALTH MEDICAL GROUP INTERNAL MEDICINE AT MAITLAND</v>
      </c>
      <c r="D12" s="3" t="str">
        <f ca="1">IFERROR(UPPER(IF(AND('ACCESS EXPORT'!AA12="",'ACCESS EXPORT'!Z12=""),VLOOKUP(A12,'ACCESS EXPORT'!$A:$AF,28,FALSE),(IF('ACCESS EXPORT'!AA12&lt;&gt;"",CONCATENATE(VLOOKUP(A12,'ACCESS EXPORT'!$A:$AF,28,FALSE)," (Closed",TEXT('ACCESS EXPORT'!AA12," MM/DD/YYY)")),IF(TODAY()&lt;(('ACCESS EXPORT'!Z12)+30),CONCATENATE(VLOOKUP(A12,'ACCESS EXPORT'!$A:$AF,28,FALSE)," (Opens",TEXT('ACCESS EXPORT'!Z12," MM/DD/YYY)")),VLOOKUP(A12,'ACCESS EXPORT'!$A:$AF,28,FALSE)))))),"-")</f>
        <v>MAITLAND INTERNAL MEDICINE</v>
      </c>
      <c r="E12" s="3" t="str">
        <f>VLOOKUP($A12,'ACCESS EXPORT'!$A:$AF,3,FALSE)</f>
        <v>2380</v>
      </c>
      <c r="F12" s="3" t="str">
        <f>UPPER(CONCATENATE(VLOOKUP(A12,'ACCESS EXPORT'!$A:$AF,4,FALSE)," ",VLOOKUP(A12,'ACCESS EXPORT'!$A:$AF,5,FALSE)," ",VLOOKUP(A12,'ACCESS EXPORT'!$A:$AF,6,FALSE)," ",VLOOKUP(A12,'ACCESS EXPORT'!$A:$AA,7,FALSE)," ",VLOOKUP(A12,'ACCESS EXPORT'!$A:$AA,8,FALSE)))</f>
        <v>670 N ORLANDO AVE SUITE 204 MAITLAND FL 32751</v>
      </c>
      <c r="G12" s="4" t="str">
        <f>UPPER(VLOOKUP($A12,'ACCESS EXPORT'!$A:$AF,9,FALSE))</f>
        <v>ORANGE</v>
      </c>
      <c r="H12" s="4" t="str">
        <f>_xlfn.IFNA(VLOOKUP($B12,'ACCESS EXPORT'!$B:$J,9,FALSE),"")</f>
        <v>NE</v>
      </c>
      <c r="I12" s="3" t="str">
        <f>CONCATENATE("(P)",VLOOKUP($A12,'ACCESS EXPORT'!$A:$AF,11,FALSE)," (F)",VLOOKUP($A12,'ACCESS EXPORT'!$A:$AF,29,FALSE))</f>
        <v>(P)(407) 644-7551 (F)(407) 644-7121</v>
      </c>
      <c r="J12" s="4" t="str">
        <f>UPPER(VLOOKUP($A12,'ACCESS EXPORT'!$A:$AF,12,FALSE))</f>
        <v>INTERNAL MEDICINE</v>
      </c>
      <c r="K12" s="4" t="str">
        <f>UPPER(VLOOKUP($A12,'ACCESS EXPORT'!$A:$AF,13,FALSE))</f>
        <v>DEBORAH HAYWOOD</v>
      </c>
      <c r="L12" s="3" t="str">
        <f>IF(AND(VLOOKUP(A12,'ACCESS EXPORT'!A:AE,1,0),'ACCESS EXPORT'!N12=""),UPPER(CONCATENATE('ACCESS EXPORT'!AE12)),IF(VLOOKUP(A12,'ACCESS EXPORT'!A:AE,1,0),UPPER(CONCATENATE('ACCESS EXPORT'!N12," "&amp;CHAR(10),'ACCESS EXPORT'!AE12))))</f>
        <v xml:space="preserve">BERNADETTE SILVERSTEIN 
</v>
      </c>
      <c r="M12" s="4" t="str">
        <f>UPPER(VLOOKUP($A12,'ACCESS EXPORT'!$A:$O,15,FALSE))</f>
        <v>MARIA RAMIREZ (PM)</v>
      </c>
      <c r="N12" s="4" t="str">
        <f ca="1">IF(AND('ACCESS EXPORT'!X12="",'ACCESS EXPORT'!Y12=""),IF('ACCESS EXPORT'!V12&lt;&gt;"",(IF(TODAY()-'ACCESS EXPORT'!V12&gt;=-60,UPPER(CONCATENATE(VLOOKUP(B12,'ACCESS EXPORT'!$B:$P,15,FALSE),""&amp;CHAR(10)&amp;"(SEP",TEXT('ACCESS EXPORT'!V12," MM/DD/YYY)"))),IF(TODAY()-'ACCESS EXPORT'!V12&lt;0,UPPER(VLOOKUP(B12,'ACCESS EXPORT'!$B:$P,15,FALSE)),UPPER(VLOOKUP(B12,'ACCESS EXPORT'!$B:$P,15,FALSE))))),IF('ACCESS EXPORT'!U12="",UPPER(VLOOKUP(B12,'ACCESS EXPORT'!$B:$P,15,FALSE)),IF(TODAY()-'ACCESS EXPORT'!U12&lt;=30,CONCATENATE(UPPER(VLOOKUP(B12,'ACCESS EXPORT'!$B:$P,15,FALSE)),""&amp;CHAR(10)&amp;"(NEW",TEXT('ACCESS EXPORT'!U12," MM/DD/YYY)")),IF(AND(TODAY()-'ACCESS EXPORT'!U12&gt;30,TODAY()&gt;0),UPPER(VLOOKUP(B12,'ACCESS EXPORT'!$B:$P,15,FALSE)))))),IF('ACCESS EXPORT'!Y12&lt;&gt;"",UPPER(CONCATENATE(UPPER(VLOOKUP(B12,'ACCESS EXPORT'!$B:$P,15,FALSE)),""&amp;CHAR(10)&amp;"(Transfer Out",TEXT('ACCESS EXPORT'!Y12," MM/DD/YYY)"))),IF('ACCESS EXPORT'!X12&lt;&gt;"",UPPER(CONCATENATE(UPPER(VLOOKUP(B12,'ACCESS EXPORT'!$B:$P,15,FALSE)),""&amp;CHAR(10)&amp;"(Transfer In",TEXT('ACCESS EXPORT'!X12," MM/DD/YYY)"))))))</f>
        <v>DOUGLAS, ANTHONY E.</v>
      </c>
      <c r="O12" s="4" t="str">
        <f>_xlfn.IFNA(VLOOKUP(B12,'ACCESS EXPORT'!$B:$Q,16,FALSE),"")</f>
        <v>MD</v>
      </c>
      <c r="P12" s="4" t="str">
        <f>_xlfn.IFNA(VLOOKUP(B12,'ACCESS EXPORT'!B:W,22,FALSE),"-")</f>
        <v>1639122831</v>
      </c>
      <c r="Q12" s="4" t="str">
        <f>_xlfn.IFNA(VLOOKUP(A12,'ACCESS EXPORT'!$A:$AG,33,0),"-")</f>
        <v>Quamirah Denson</v>
      </c>
      <c r="R12" s="4" t="str">
        <f>_xlfn.IFNA(VLOOKUP(A12,'ACCESS EXPORT'!$A:$AH,34,0),"-")</f>
        <v>Cheri Benedeti</v>
      </c>
      <c r="S12" s="4" t="str">
        <f>_xlfn.IFNA(VLOOKUP(A12,'ACCESS EXPORT'!$A:$AI,35,0),"-")</f>
        <v>Anna Bachtis</v>
      </c>
      <c r="T12" s="4" t="str">
        <f>_xlfn.IFNA(VLOOKUP(A12,'ACCESS EXPORT'!$A:$AJ,36,0),"-")</f>
        <v>Andrew Davis</v>
      </c>
      <c r="U12" s="4" t="str">
        <f>_xlfn.IFNA(VLOOKUP(A12,'ACCESS EXPORT'!$A:$AK,37,0),"-")</f>
        <v>athena</v>
      </c>
      <c r="V12" s="4" t="str">
        <f>_xlfn.IFNA(VLOOKUP(A12,'ACCESS EXPORT'!$A:$AL,38,0),"-")</f>
        <v>FHMG_MAITLAND IM</v>
      </c>
      <c r="W12" s="4" t="str">
        <f>_xlfn.IFNA(VLOOKUP(A12,'ACCESS EXPORT'!$A:$AM,39,0),"-")</f>
        <v/>
      </c>
      <c r="X12" s="4" t="str">
        <f>_xlfn.IFNA(VLOOKUP(A12,'ACCESS EXPORT'!$A:$AN,40,0),"-")</f>
        <v>Libia Villaquiran / Jenny Green</v>
      </c>
      <c r="Y12" s="26" t="str">
        <f>_xlfn.IFNA(VLOOKUP(A12,'ACCESS EXPORT'!A:AO,41,0),"")</f>
        <v>Karen Kundinger</v>
      </c>
      <c r="Z12" s="26" t="str">
        <f>_xlfn.IFNA(VLOOKUP(A12,'ACCESS EXPORT'!A:AP,42,0),"")</f>
        <v>Varuna Singh</v>
      </c>
      <c r="AA12" s="26" t="str">
        <f>_xlfn.IFNA(VLOOKUP(A12,'ACCESS EXPORT'!A:AQ,43,0),"")</f>
        <v>Heather McComb</v>
      </c>
    </row>
    <row r="13" spans="1:27" ht="18.75" x14ac:dyDescent="0.25">
      <c r="A13" s="33">
        <v>268</v>
      </c>
      <c r="B13" s="10">
        <v>1705</v>
      </c>
      <c r="C13" s="7" t="str">
        <f ca="1">IFERROR(UPPER(IF(AND('ACCESS EXPORT'!AA13="",'ACCESS EXPORT'!Z13=""),VLOOKUP(A13,'ACCESS EXPORT'!$A:$AF,32,FALSE),(IF('ACCESS EXPORT'!AA13&lt;&gt;"",CONCATENATE(VLOOKUP(A13,'ACCESS EXPORT'!$A:$AF,32,FALSE)," (Closed",TEXT('ACCESS EXPORT'!AA13," MM/DD/YYY)")),IF(TODAY()&lt;(('ACCESS EXPORT'!Z13)+30),CONCATENATE(VLOOKUP(A13,'ACCESS EXPORT'!$A:$AF,32,FALSE)," (Opens",TEXT('ACCESS EXPORT'!Z13," MM/DD/YYY)")),VLOOKUP(A13,'ACCESS EXPORT'!$A:$AF,32,FALSE)))))),"-")</f>
        <v>ADVENTHEALTH MEDICAL GROUP PEDIATRICS AT TAVARES BANNING BEACH</v>
      </c>
      <c r="D13" s="3" t="str">
        <f ca="1">IFERROR(UPPER(IF(AND('ACCESS EXPORT'!AA13="",'ACCESS EXPORT'!Z13=""),VLOOKUP(A13,'ACCESS EXPORT'!$A:$AF,28,FALSE),(IF('ACCESS EXPORT'!AA13&lt;&gt;"",CONCATENATE(VLOOKUP(A13,'ACCESS EXPORT'!$A:$AF,28,FALSE)," (Closed",TEXT('ACCESS EXPORT'!AA13," MM/DD/YYY)")),IF(TODAY()&lt;(('ACCESS EXPORT'!Z13)+30),CONCATENATE(VLOOKUP(A13,'ACCESS EXPORT'!$A:$AF,28,FALSE)," (Opens",TEXT('ACCESS EXPORT'!Z13," MM/DD/YYY)")),VLOOKUP(A13,'ACCESS EXPORT'!$A:$AF,28,FALSE)))))),"-")</f>
        <v>THOMAS PEDIATRICS</v>
      </c>
      <c r="E13" s="3" t="str">
        <f>VLOOKUP($A13,'ACCESS EXPORT'!$A:$AF,3,FALSE)</f>
        <v>2620</v>
      </c>
      <c r="F13" s="3" t="str">
        <f>UPPER(CONCATENATE(VLOOKUP(A13,'ACCESS EXPORT'!$A:$AF,4,FALSE)," ",VLOOKUP(A13,'ACCESS EXPORT'!$A:$AF,5,FALSE)," ",VLOOKUP(A13,'ACCESS EXPORT'!$A:$AF,6,FALSE)," ",VLOOKUP(A13,'ACCESS EXPORT'!$A:$AA,7,FALSE)," ",VLOOKUP(A13,'ACCESS EXPORT'!$A:$AA,8,FALSE)))</f>
        <v>1603 BANNING BEACH RD  TAVARES FL 32778</v>
      </c>
      <c r="G13" s="4" t="str">
        <f>UPPER(VLOOKUP($A13,'ACCESS EXPORT'!$A:$AF,9,FALSE))</f>
        <v>LAKE</v>
      </c>
      <c r="H13" s="4" t="str">
        <f>_xlfn.IFNA(VLOOKUP($B13,'ACCESS EXPORT'!$B:$J,9,FALSE),"")</f>
        <v>Waterman</v>
      </c>
      <c r="I13" s="3" t="str">
        <f>CONCATENATE("(P)",VLOOKUP($A13,'ACCESS EXPORT'!$A:$AF,11,FALSE)," (F)",VLOOKUP($A13,'ACCESS EXPORT'!$A:$AF,29,FALSE))</f>
        <v>(P)(352) 343-2167 (F)(352) 343-4699</v>
      </c>
      <c r="J13" s="4" t="str">
        <f>UPPER(VLOOKUP($A13,'ACCESS EXPORT'!$A:$AF,12,FALSE))</f>
        <v>PEDIATRICS</v>
      </c>
      <c r="K13" s="4" t="str">
        <f>UPPER(VLOOKUP($A13,'ACCESS EXPORT'!$A:$AF,13,FALSE))</f>
        <v>MARLENE HOLLAND</v>
      </c>
      <c r="L13" s="3" t="str">
        <f>IF(AND(VLOOKUP(A13,'ACCESS EXPORT'!A:AE,1,0),'ACCESS EXPORT'!N13=""),UPPER(CONCATENATE('ACCESS EXPORT'!AE13)),IF(VLOOKUP(A13,'ACCESS EXPORT'!A:AE,1,0),UPPER(CONCATENATE('ACCESS EXPORT'!N13," "&amp;CHAR(10),'ACCESS EXPORT'!AE13))))</f>
        <v xml:space="preserve">DAWN LEE 
</v>
      </c>
      <c r="M13" s="4" t="str">
        <f>UPPER(VLOOKUP($A13,'ACCESS EXPORT'!$A:$O,15,FALSE))</f>
        <v>JENNIFER ELKINS (OS)</v>
      </c>
      <c r="N13" s="4" t="str">
        <f ca="1">IF(AND('ACCESS EXPORT'!X13="",'ACCESS EXPORT'!Y13=""),IF('ACCESS EXPORT'!V13&lt;&gt;"",(IF(TODAY()-'ACCESS EXPORT'!V13&gt;=-60,UPPER(CONCATENATE(VLOOKUP(B13,'ACCESS EXPORT'!$B:$P,15,FALSE),""&amp;CHAR(10)&amp;"(SEP",TEXT('ACCESS EXPORT'!V13," MM/DD/YYY)"))),IF(TODAY()-'ACCESS EXPORT'!V13&lt;0,UPPER(VLOOKUP(B13,'ACCESS EXPORT'!$B:$P,15,FALSE)),UPPER(VLOOKUP(B13,'ACCESS EXPORT'!$B:$P,15,FALSE))))),IF('ACCESS EXPORT'!U13="",UPPER(VLOOKUP(B13,'ACCESS EXPORT'!$B:$P,15,FALSE)),IF(TODAY()-'ACCESS EXPORT'!U13&lt;=30,CONCATENATE(UPPER(VLOOKUP(B13,'ACCESS EXPORT'!$B:$P,15,FALSE)),""&amp;CHAR(10)&amp;"(NEW",TEXT('ACCESS EXPORT'!U13," MM/DD/YYY)")),IF(AND(TODAY()-'ACCESS EXPORT'!U13&gt;30,TODAY()&gt;0),UPPER(VLOOKUP(B13,'ACCESS EXPORT'!$B:$P,15,FALSE)))))),IF('ACCESS EXPORT'!Y13&lt;&gt;"",UPPER(CONCATENATE(UPPER(VLOOKUP(B13,'ACCESS EXPORT'!$B:$P,15,FALSE)),""&amp;CHAR(10)&amp;"(Transfer Out",TEXT('ACCESS EXPORT'!Y13," MM/DD/YYY)"))),IF('ACCESS EXPORT'!X13&lt;&gt;"",UPPER(CONCATENATE(UPPER(VLOOKUP(B13,'ACCESS EXPORT'!$B:$P,15,FALSE)),""&amp;CHAR(10)&amp;"(Transfer In",TEXT('ACCESS EXPORT'!X13," MM/DD/YYY)"))))))</f>
        <v>THOMAS, VALERIE</v>
      </c>
      <c r="O13" s="4" t="str">
        <f>_xlfn.IFNA(VLOOKUP(B13,'ACCESS EXPORT'!$B:$Q,16,FALSE),"")</f>
        <v>MD</v>
      </c>
      <c r="P13" s="4" t="str">
        <f>_xlfn.IFNA(VLOOKUP(B13,'ACCESS EXPORT'!B:W,22,FALSE),"-")</f>
        <v>1053353086</v>
      </c>
      <c r="Q13" s="4" t="str">
        <f>_xlfn.IFNA(VLOOKUP(A13,'ACCESS EXPORT'!$A:$AG,33,0),"-")</f>
        <v>Maria Ortiz</v>
      </c>
      <c r="R13" s="4" t="str">
        <f>_xlfn.IFNA(VLOOKUP(A13,'ACCESS EXPORT'!$A:$AH,34,0),"-")</f>
        <v>Amanda Dowd</v>
      </c>
      <c r="S13" s="4" t="str">
        <f>_xlfn.IFNA(VLOOKUP(A13,'ACCESS EXPORT'!$A:$AI,35,0),"-")</f>
        <v>Courtney Powell</v>
      </c>
      <c r="T13" s="4" t="str">
        <f>_xlfn.IFNA(VLOOKUP(A13,'ACCESS EXPORT'!$A:$AJ,36,0),"-")</f>
        <v>Sorangia Jean-Francois</v>
      </c>
      <c r="U13" s="4" t="str">
        <f>_xlfn.IFNA(VLOOKUP(A13,'ACCESS EXPORT'!$A:$AK,37,0),"-")</f>
        <v>athena</v>
      </c>
      <c r="V13" s="4" t="str">
        <f>_xlfn.IFNA(VLOOKUP(A13,'ACCESS EXPORT'!$A:$AL,38,0),"-")</f>
        <v>FHMG_THOMAS PED</v>
      </c>
      <c r="W13" s="4" t="str">
        <f>_xlfn.IFNA(VLOOKUP(A13,'ACCESS EXPORT'!$A:$AM,39,0),"-")</f>
        <v/>
      </c>
      <c r="X13" s="4" t="str">
        <f>_xlfn.IFNA(VLOOKUP(A13,'ACCESS EXPORT'!$A:$AN,40,0),"-")</f>
        <v>Libia Villaquiran / Jenny Green</v>
      </c>
      <c r="Y13" s="26" t="str">
        <f>_xlfn.IFNA(VLOOKUP(A13,'ACCESS EXPORT'!A:AO,41,0),"")</f>
        <v>Candace Pischetola</v>
      </c>
      <c r="Z13" s="26" t="str">
        <f>_xlfn.IFNA(VLOOKUP(A13,'ACCESS EXPORT'!A:AP,42,0),"")</f>
        <v>Maria Angel</v>
      </c>
      <c r="AA13" s="26" t="str">
        <f>_xlfn.IFNA(VLOOKUP(A13,'ACCESS EXPORT'!A:AQ,43,0),"")</f>
        <v>Heather Tootle</v>
      </c>
    </row>
    <row r="14" spans="1:27" ht="18.75" x14ac:dyDescent="0.25">
      <c r="A14" s="33">
        <v>206</v>
      </c>
      <c r="B14" s="10">
        <v>1447</v>
      </c>
      <c r="C14" s="7" t="str">
        <f ca="1">IFERROR(UPPER(IF(AND('ACCESS EXPORT'!AA14="",'ACCESS EXPORT'!Z14=""),VLOOKUP(A14,'ACCESS EXPORT'!$A:$AF,32,FALSE),(IF('ACCESS EXPORT'!AA14&lt;&gt;"",CONCATENATE(VLOOKUP(A14,'ACCESS EXPORT'!$A:$AF,32,FALSE)," (Closed",TEXT('ACCESS EXPORT'!AA14," MM/DD/YYY)")),IF(TODAY()&lt;(('ACCESS EXPORT'!Z14)+30),CONCATENATE(VLOOKUP(A14,'ACCESS EXPORT'!$A:$AF,32,FALSE)," (Opens",TEXT('ACCESS EXPORT'!Z14," MM/DD/YYY)")),VLOOKUP(A14,'ACCESS EXPORT'!$A:$AF,32,FALSE)))))),"-")</f>
        <v>ADVENTHEALTH MEDICAL GROUP INTERNAL MEDICINE AT WINTER PARK HOWELL BRANCH</v>
      </c>
      <c r="D14" s="3" t="str">
        <f ca="1">IFERROR(UPPER(IF(AND('ACCESS EXPORT'!AA14="",'ACCESS EXPORT'!Z14=""),VLOOKUP(A14,'ACCESS EXPORT'!$A:$AF,28,FALSE),(IF('ACCESS EXPORT'!AA14&lt;&gt;"",CONCATENATE(VLOOKUP(A14,'ACCESS EXPORT'!$A:$AF,28,FALSE)," (Closed",TEXT('ACCESS EXPORT'!AA14," MM/DD/YYY)")),IF(TODAY()&lt;(('ACCESS EXPORT'!Z14)+30),CONCATENATE(VLOOKUP(A14,'ACCESS EXPORT'!$A:$AF,28,FALSE)," (Opens",TEXT('ACCESS EXPORT'!Z14," MM/DD/YYY)")),VLOOKUP(A14,'ACCESS EXPORT'!$A:$AF,28,FALSE)))))),"-")</f>
        <v>INTERNAL MEDICINE PROFESSIONALS</v>
      </c>
      <c r="E14" s="3" t="str">
        <f>VLOOKUP($A14,'ACCESS EXPORT'!$A:$AF,3,FALSE)</f>
        <v>2640</v>
      </c>
      <c r="F14" s="3" t="str">
        <f>UPPER(CONCATENATE(VLOOKUP(A14,'ACCESS EXPORT'!$A:$AF,4,FALSE)," ",VLOOKUP(A14,'ACCESS EXPORT'!$A:$AF,5,FALSE)," ",VLOOKUP(A14,'ACCESS EXPORT'!$A:$AF,6,FALSE)," ",VLOOKUP(A14,'ACCESS EXPORT'!$A:$AA,7,FALSE)," ",VLOOKUP(A14,'ACCESS EXPORT'!$A:$AA,8,FALSE)))</f>
        <v>1940 HOWELL BRANCH RD  WINTER PARK FL 32792</v>
      </c>
      <c r="G14" s="4" t="str">
        <f>UPPER(VLOOKUP($A14,'ACCESS EXPORT'!$A:$AF,9,FALSE))</f>
        <v>ORANGE</v>
      </c>
      <c r="H14" s="4" t="str">
        <f>_xlfn.IFNA(VLOOKUP($B14,'ACCESS EXPORT'!$B:$J,9,FALSE),"")</f>
        <v>NE</v>
      </c>
      <c r="I14" s="3" t="str">
        <f>CONCATENATE("(P)",VLOOKUP($A14,'ACCESS EXPORT'!$A:$AF,11,FALSE)," (F)",VLOOKUP($A14,'ACCESS EXPORT'!$A:$AF,29,FALSE))</f>
        <v>(P)(407) 629-8802 (F)(407) 629-8803</v>
      </c>
      <c r="J14" s="4" t="str">
        <f>UPPER(VLOOKUP($A14,'ACCESS EXPORT'!$A:$AF,12,FALSE))</f>
        <v>INTERNAL MEDICINE</v>
      </c>
      <c r="K14" s="4" t="str">
        <f>UPPER(VLOOKUP($A14,'ACCESS EXPORT'!$A:$AF,13,FALSE))</f>
        <v>DEBORAH HAYWOOD</v>
      </c>
      <c r="L14" s="3" t="str">
        <f>IF(AND(VLOOKUP(A14,'ACCESS EXPORT'!A:AE,1,0),'ACCESS EXPORT'!N14=""),UPPER(CONCATENATE('ACCESS EXPORT'!AE14)),IF(VLOOKUP(A14,'ACCESS EXPORT'!A:AE,1,0),UPPER(CONCATENATE('ACCESS EXPORT'!N14," "&amp;CHAR(10),'ACCESS EXPORT'!AE14))))</f>
        <v xml:space="preserve">DALIA TIRADO 
</v>
      </c>
      <c r="M14" s="4" t="str">
        <f>UPPER(VLOOKUP($A14,'ACCESS EXPORT'!$A:$O,15,FALSE))</f>
        <v>MARIA RAMIREZ (PM)</v>
      </c>
      <c r="N14" s="4" t="str">
        <f ca="1">IF(AND('ACCESS EXPORT'!X14="",'ACCESS EXPORT'!Y14=""),IF('ACCESS EXPORT'!V14&lt;&gt;"",(IF(TODAY()-'ACCESS EXPORT'!V14&gt;=-60,UPPER(CONCATENATE(VLOOKUP(B14,'ACCESS EXPORT'!$B:$P,15,FALSE),""&amp;CHAR(10)&amp;"(SEP",TEXT('ACCESS EXPORT'!V14," MM/DD/YYY)"))),IF(TODAY()-'ACCESS EXPORT'!V14&lt;0,UPPER(VLOOKUP(B14,'ACCESS EXPORT'!$B:$P,15,FALSE)),UPPER(VLOOKUP(B14,'ACCESS EXPORT'!$B:$P,15,FALSE))))),IF('ACCESS EXPORT'!U14="",UPPER(VLOOKUP(B14,'ACCESS EXPORT'!$B:$P,15,FALSE)),IF(TODAY()-'ACCESS EXPORT'!U14&lt;=30,CONCATENATE(UPPER(VLOOKUP(B14,'ACCESS EXPORT'!$B:$P,15,FALSE)),""&amp;CHAR(10)&amp;"(NEW",TEXT('ACCESS EXPORT'!U14," MM/DD/YYY)")),IF(AND(TODAY()-'ACCESS EXPORT'!U14&gt;30,TODAY()&gt;0),UPPER(VLOOKUP(B14,'ACCESS EXPORT'!$B:$P,15,FALSE)))))),IF('ACCESS EXPORT'!Y14&lt;&gt;"",UPPER(CONCATENATE(UPPER(VLOOKUP(B14,'ACCESS EXPORT'!$B:$P,15,FALSE)),""&amp;CHAR(10)&amp;"(Transfer Out",TEXT('ACCESS EXPORT'!Y14," MM/DD/YYY)"))),IF('ACCESS EXPORT'!X14&lt;&gt;"",UPPER(CONCATENATE(UPPER(VLOOKUP(B14,'ACCESS EXPORT'!$B:$P,15,FALSE)),""&amp;CHAR(10)&amp;"(Transfer In",TEXT('ACCESS EXPORT'!X14," MM/DD/YYY)"))))))</f>
        <v>SETH, MONISHA A.</v>
      </c>
      <c r="O14" s="4" t="str">
        <f>_xlfn.IFNA(VLOOKUP(B14,'ACCESS EXPORT'!$B:$Q,16,FALSE),"")</f>
        <v>MD</v>
      </c>
      <c r="P14" s="4" t="str">
        <f>_xlfn.IFNA(VLOOKUP(B14,'ACCESS EXPORT'!B:W,22,FALSE),"-")</f>
        <v>1578516506</v>
      </c>
      <c r="Q14" s="4" t="str">
        <f>_xlfn.IFNA(VLOOKUP(A14,'ACCESS EXPORT'!$A:$AG,33,0),"-")</f>
        <v>Aldis Leonardo</v>
      </c>
      <c r="R14" s="4" t="str">
        <f>_xlfn.IFNA(VLOOKUP(A14,'ACCESS EXPORT'!$A:$AH,34,0),"-")</f>
        <v>Cheri Benedeti</v>
      </c>
      <c r="S14" s="4" t="str">
        <f>_xlfn.IFNA(VLOOKUP(A14,'ACCESS EXPORT'!$A:$AI,35,0),"-")</f>
        <v>Anna Bachtis</v>
      </c>
      <c r="T14" s="4" t="str">
        <f>_xlfn.IFNA(VLOOKUP(A14,'ACCESS EXPORT'!$A:$AJ,36,0),"-")</f>
        <v>Andrew Davis</v>
      </c>
      <c r="U14" s="4" t="str">
        <f>_xlfn.IFNA(VLOOKUP(A14,'ACCESS EXPORT'!$A:$AK,37,0),"-")</f>
        <v>athena</v>
      </c>
      <c r="V14" s="4" t="str">
        <f>_xlfn.IFNA(VLOOKUP(A14,'ACCESS EXPORT'!$A:$AL,38,0),"-")</f>
        <v>FHMG_IM PROFESSIONALS</v>
      </c>
      <c r="W14" s="4" t="str">
        <f>_xlfn.IFNA(VLOOKUP(A14,'ACCESS EXPORT'!$A:$AM,39,0),"-")</f>
        <v/>
      </c>
      <c r="X14" s="4" t="str">
        <f>_xlfn.IFNA(VLOOKUP(A14,'ACCESS EXPORT'!$A:$AN,40,0),"-")</f>
        <v>Libia Villaquiran / Jenny Green</v>
      </c>
      <c r="Y14" s="26" t="str">
        <f>_xlfn.IFNA(VLOOKUP(A14,'ACCESS EXPORT'!A:AO,41,0),"")</f>
        <v>Karen Kundinger</v>
      </c>
      <c r="Z14" s="26" t="str">
        <f>_xlfn.IFNA(VLOOKUP(A14,'ACCESS EXPORT'!A:AP,42,0),"")</f>
        <v>Varuna Singh</v>
      </c>
      <c r="AA14" s="26" t="str">
        <f>_xlfn.IFNA(VLOOKUP(A14,'ACCESS EXPORT'!A:AQ,43,0),"")</f>
        <v>Heather McComb</v>
      </c>
    </row>
    <row r="15" spans="1:27" ht="18.75" x14ac:dyDescent="0.25">
      <c r="A15" s="33">
        <v>102</v>
      </c>
      <c r="B15" s="10">
        <v>1121</v>
      </c>
      <c r="C15" s="7" t="str">
        <f ca="1">IFERROR(UPPER(IF(AND('ACCESS EXPORT'!AA15="",'ACCESS EXPORT'!Z15=""),VLOOKUP(A15,'ACCESS EXPORT'!$A:$AF,32,FALSE),(IF('ACCESS EXPORT'!AA15&lt;&gt;"",CONCATENATE(VLOOKUP(A15,'ACCESS EXPORT'!$A:$AF,32,FALSE)," (Closed",TEXT('ACCESS EXPORT'!AA15," MM/DD/YYY)")),IF(TODAY()&lt;(('ACCESS EXPORT'!Z15)+30),CONCATENATE(VLOOKUP(A15,'ACCESS EXPORT'!$A:$AF,32,FALSE)," (Opens",TEXT('ACCESS EXPORT'!Z15," MM/DD/YYY)")),VLOOKUP(A15,'ACCESS EXPORT'!$A:$AF,32,FALSE)))))),"-")</f>
        <v>ADVENTHEALTH MEDICAL GROUP GENERAL SURGERY AT 400 CELEBRATION PLACE</v>
      </c>
      <c r="D15" s="3" t="str">
        <f ca="1">IFERROR(UPPER(IF(AND('ACCESS EXPORT'!AA15="",'ACCESS EXPORT'!Z15=""),VLOOKUP(A15,'ACCESS EXPORT'!$A:$AF,28,FALSE),(IF('ACCESS EXPORT'!AA15&lt;&gt;"",CONCATENATE(VLOOKUP(A15,'ACCESS EXPORT'!$A:$AF,28,FALSE)," (Closed",TEXT('ACCESS EXPORT'!AA15," MM/DD/YYY)")),IF(TODAY()&lt;(('ACCESS EXPORT'!Z15)+30),CONCATENATE(VLOOKUP(A15,'ACCESS EXPORT'!$A:$AF,28,FALSE)," (Opens",TEXT('ACCESS EXPORT'!Z15," MM/DD/YYY)")),VLOOKUP(A15,'ACCESS EXPORT'!$A:$AF,28,FALSE)))))),"-")</f>
        <v>ADVANCED LAPAROSCOPIC SURGEONS</v>
      </c>
      <c r="E15" s="3" t="str">
        <f>VLOOKUP($A15,'ACCESS EXPORT'!$A:$AF,3,FALSE)</f>
        <v>2670</v>
      </c>
      <c r="F15" s="3" t="str">
        <f>UPPER(CONCATENATE(VLOOKUP(A15,'ACCESS EXPORT'!$A:$AF,4,FALSE)," ",VLOOKUP(A15,'ACCESS EXPORT'!$A:$AF,5,FALSE)," ",VLOOKUP(A15,'ACCESS EXPORT'!$A:$AF,6,FALSE)," ",VLOOKUP(A15,'ACCESS EXPORT'!$A:$AA,7,FALSE)," ",VLOOKUP(A15,'ACCESS EXPORT'!$A:$AA,8,FALSE)))</f>
        <v>400 CELEBRATION PL SUITE A140 CELEBRATION FL 34747</v>
      </c>
      <c r="G15" s="4" t="str">
        <f>UPPER(VLOOKUP($A15,'ACCESS EXPORT'!$A:$AF,9,FALSE))</f>
        <v>OSCEOLA</v>
      </c>
      <c r="H15" s="4" t="str">
        <f>_xlfn.IFNA(VLOOKUP($B15,'ACCESS EXPORT'!$B:$J,9,FALSE),"")</f>
        <v>SW</v>
      </c>
      <c r="I15" s="3" t="str">
        <f>CONCATENATE("(P)",VLOOKUP($A15,'ACCESS EXPORT'!$A:$AF,11,FALSE)," (F)",VLOOKUP($A15,'ACCESS EXPORT'!$A:$AF,29,FALSE))</f>
        <v>(P)(407) 303-4602 (F)(407) 303-4603</v>
      </c>
      <c r="J15" s="4" t="str">
        <f>UPPER(VLOOKUP($A15,'ACCESS EXPORT'!$A:$AF,12,FALSE))</f>
        <v>SURGERY</v>
      </c>
      <c r="K15" s="4" t="str">
        <f>UPPER(VLOOKUP($A15,'ACCESS EXPORT'!$A:$AF,13,FALSE))</f>
        <v>SCOTT HILL</v>
      </c>
      <c r="L15" s="3" t="str">
        <f>IF(AND(VLOOKUP(A15,'ACCESS EXPORT'!A:AE,1,0),'ACCESS EXPORT'!N15=""),UPPER(CONCATENATE('ACCESS EXPORT'!AE15)),IF(VLOOKUP(A15,'ACCESS EXPORT'!A:AE,1,0),UPPER(CONCATENATE('ACCESS EXPORT'!N15," "&amp;CHAR(10),'ACCESS EXPORT'!AE15))))</f>
        <v xml:space="preserve">CINDY MCMILLAN 
</v>
      </c>
      <c r="M15" s="4" t="str">
        <f>UPPER(VLOOKUP($A15,'ACCESS EXPORT'!$A:$O,15,FALSE))</f>
        <v>CERINDA HAMILTON (PM)</v>
      </c>
      <c r="N15" s="4" t="str">
        <f ca="1">IF(AND('ACCESS EXPORT'!X15="",'ACCESS EXPORT'!Y15=""),IF('ACCESS EXPORT'!V15&lt;&gt;"",(IF(TODAY()-'ACCESS EXPORT'!V15&gt;=-60,UPPER(CONCATENATE(VLOOKUP(B15,'ACCESS EXPORT'!$B:$P,15,FALSE),""&amp;CHAR(10)&amp;"(SEP",TEXT('ACCESS EXPORT'!V15," MM/DD/YYY)"))),IF(TODAY()-'ACCESS EXPORT'!V15&lt;0,UPPER(VLOOKUP(B15,'ACCESS EXPORT'!$B:$P,15,FALSE)),UPPER(VLOOKUP(B15,'ACCESS EXPORT'!$B:$P,15,FALSE))))),IF('ACCESS EXPORT'!U15="",UPPER(VLOOKUP(B15,'ACCESS EXPORT'!$B:$P,15,FALSE)),IF(TODAY()-'ACCESS EXPORT'!U15&lt;=30,CONCATENATE(UPPER(VLOOKUP(B15,'ACCESS EXPORT'!$B:$P,15,FALSE)),""&amp;CHAR(10)&amp;"(NEW",TEXT('ACCESS EXPORT'!U15," MM/DD/YYY)")),IF(AND(TODAY()-'ACCESS EXPORT'!U15&gt;30,TODAY()&gt;0),UPPER(VLOOKUP(B15,'ACCESS EXPORT'!$B:$P,15,FALSE)))))),IF('ACCESS EXPORT'!Y15&lt;&gt;"",UPPER(CONCATENATE(UPPER(VLOOKUP(B15,'ACCESS EXPORT'!$B:$P,15,FALSE)),""&amp;CHAR(10)&amp;"(Transfer Out",TEXT('ACCESS EXPORT'!Y15," MM/DD/YYY)"))),IF('ACCESS EXPORT'!X15&lt;&gt;"",UPPER(CONCATENATE(UPPER(VLOOKUP(B15,'ACCESS EXPORT'!$B:$P,15,FALSE)),""&amp;CHAR(10)&amp;"(Transfer In",TEXT('ACCESS EXPORT'!X15," MM/DD/YYY)"))))))</f>
        <v>REDAN, JAY ALAN</v>
      </c>
      <c r="O15" s="4" t="str">
        <f>_xlfn.IFNA(VLOOKUP(B15,'ACCESS EXPORT'!$B:$Q,16,FALSE),"")</f>
        <v>MD</v>
      </c>
      <c r="P15" s="4" t="str">
        <f>_xlfn.IFNA(VLOOKUP(B15,'ACCESS EXPORT'!B:W,22,FALSE),"-")</f>
        <v>1376562553</v>
      </c>
      <c r="Q15" s="4" t="str">
        <f>_xlfn.IFNA(VLOOKUP(A15,'ACCESS EXPORT'!$A:$AG,33,0),"-")</f>
        <v>Amanda Hernandez</v>
      </c>
      <c r="R15" s="4" t="str">
        <f>_xlfn.IFNA(VLOOKUP(A15,'ACCESS EXPORT'!$A:$AH,34,0),"-")</f>
        <v>Carol Shane</v>
      </c>
      <c r="S15" s="4" t="str">
        <f>_xlfn.IFNA(VLOOKUP(A15,'ACCESS EXPORT'!$A:$AI,35,0),"-")</f>
        <v>Kikzeny Cartagena</v>
      </c>
      <c r="T15" s="4" t="str">
        <f>_xlfn.IFNA(VLOOKUP(A15,'ACCESS EXPORT'!$A:$AJ,36,0),"-")</f>
        <v>TBD</v>
      </c>
      <c r="U15" s="4" t="str">
        <f>_xlfn.IFNA(VLOOKUP(A15,'ACCESS EXPORT'!$A:$AK,37,0),"-")</f>
        <v>athena</v>
      </c>
      <c r="V15" s="4" t="str">
        <f>_xlfn.IFNA(VLOOKUP(A15,'ACCESS EXPORT'!$A:$AL,38,0),"-")</f>
        <v>FHMG_ADV LAP SURG</v>
      </c>
      <c r="W15" s="4" t="str">
        <f>_xlfn.IFNA(VLOOKUP(A15,'ACCESS EXPORT'!$A:$AM,39,0),"-")</f>
        <v/>
      </c>
      <c r="X15" s="4" t="str">
        <f>_xlfn.IFNA(VLOOKUP(A15,'ACCESS EXPORT'!$A:$AN,40,0),"-")</f>
        <v>Karen Kelly</v>
      </c>
      <c r="Y15" s="26" t="str">
        <f>_xlfn.IFNA(VLOOKUP(A15,'ACCESS EXPORT'!A:AO,41,0),"")</f>
        <v>Andrea Desilva</v>
      </c>
      <c r="Z15" s="26" t="str">
        <f>_xlfn.IFNA(VLOOKUP(A15,'ACCESS EXPORT'!A:AP,42,0),"")</f>
        <v>Candace Goodman</v>
      </c>
      <c r="AA15" s="26" t="str">
        <f>_xlfn.IFNA(VLOOKUP(A15,'ACCESS EXPORT'!A:AQ,43,0),"")</f>
        <v>Tricia Greco</v>
      </c>
    </row>
    <row r="16" spans="1:27" ht="18.75" x14ac:dyDescent="0.25">
      <c r="A16" s="33">
        <v>102</v>
      </c>
      <c r="B16" s="10">
        <v>1123</v>
      </c>
      <c r="C16" s="7" t="str">
        <f ca="1">IFERROR(UPPER(IF(AND('ACCESS EXPORT'!AA16="",'ACCESS EXPORT'!Z16=""),VLOOKUP(A16,'ACCESS EXPORT'!$A:$AF,32,FALSE),(IF('ACCESS EXPORT'!AA16&lt;&gt;"",CONCATENATE(VLOOKUP(A16,'ACCESS EXPORT'!$A:$AF,32,FALSE)," (Closed",TEXT('ACCESS EXPORT'!AA16," MM/DD/YYY)")),IF(TODAY()&lt;(('ACCESS EXPORT'!Z16)+30),CONCATENATE(VLOOKUP(A16,'ACCESS EXPORT'!$A:$AF,32,FALSE)," (Opens",TEXT('ACCESS EXPORT'!Z16," MM/DD/YYY)")),VLOOKUP(A16,'ACCESS EXPORT'!$A:$AF,32,FALSE)))))),"-")</f>
        <v>ADVENTHEALTH MEDICAL GROUP GENERAL SURGERY AT 400 CELEBRATION PLACE</v>
      </c>
      <c r="D16" s="3" t="str">
        <f ca="1">IFERROR(UPPER(IF(AND('ACCESS EXPORT'!AA16="",'ACCESS EXPORT'!Z16=""),VLOOKUP(A16,'ACCESS EXPORT'!$A:$AF,28,FALSE),(IF('ACCESS EXPORT'!AA16&lt;&gt;"",CONCATENATE(VLOOKUP(A16,'ACCESS EXPORT'!$A:$AF,28,FALSE)," (Closed",TEXT('ACCESS EXPORT'!AA16," MM/DD/YYY)")),IF(TODAY()&lt;(('ACCESS EXPORT'!Z16)+30),CONCATENATE(VLOOKUP(A16,'ACCESS EXPORT'!$A:$AF,28,FALSE)," (Opens",TEXT('ACCESS EXPORT'!Z16," MM/DD/YYY)")),VLOOKUP(A16,'ACCESS EXPORT'!$A:$AF,28,FALSE)))))),"-")</f>
        <v>ADVANCED LAPAROSCOPIC SURGEONS</v>
      </c>
      <c r="E16" s="3" t="str">
        <f>VLOOKUP($A16,'ACCESS EXPORT'!$A:$AF,3,FALSE)</f>
        <v>2670</v>
      </c>
      <c r="F16" s="3" t="str">
        <f>UPPER(CONCATENATE(VLOOKUP(A16,'ACCESS EXPORT'!$A:$AF,4,FALSE)," ",VLOOKUP(A16,'ACCESS EXPORT'!$A:$AF,5,FALSE)," ",VLOOKUP(A16,'ACCESS EXPORT'!$A:$AF,6,FALSE)," ",VLOOKUP(A16,'ACCESS EXPORT'!$A:$AA,7,FALSE)," ",VLOOKUP(A16,'ACCESS EXPORT'!$A:$AA,8,FALSE)))</f>
        <v>400 CELEBRATION PL SUITE A140 CELEBRATION FL 34747</v>
      </c>
      <c r="G16" s="4" t="str">
        <f>UPPER(VLOOKUP($A16,'ACCESS EXPORT'!$A:$AF,9,FALSE))</f>
        <v>OSCEOLA</v>
      </c>
      <c r="H16" s="4" t="str">
        <f>_xlfn.IFNA(VLOOKUP($B16,'ACCESS EXPORT'!$B:$J,9,FALSE),"")</f>
        <v>SW</v>
      </c>
      <c r="I16" s="3" t="str">
        <f>CONCATENATE("(P)",VLOOKUP($A16,'ACCESS EXPORT'!$A:$AF,11,FALSE)," (F)",VLOOKUP($A16,'ACCESS EXPORT'!$A:$AF,29,FALSE))</f>
        <v>(P)(407) 303-4602 (F)(407) 303-4603</v>
      </c>
      <c r="J16" s="4" t="str">
        <f>UPPER(VLOOKUP($A16,'ACCESS EXPORT'!$A:$AF,12,FALSE))</f>
        <v>SURGERY</v>
      </c>
      <c r="K16" s="4" t="str">
        <f>UPPER(VLOOKUP($A16,'ACCESS EXPORT'!$A:$AF,13,FALSE))</f>
        <v>SCOTT HILL</v>
      </c>
      <c r="L16" s="3" t="str">
        <f>IF(AND(VLOOKUP(A16,'ACCESS EXPORT'!A:AE,1,0),'ACCESS EXPORT'!N16=""),UPPER(CONCATENATE('ACCESS EXPORT'!AE16)),IF(VLOOKUP(A16,'ACCESS EXPORT'!A:AE,1,0),UPPER(CONCATENATE('ACCESS EXPORT'!N16," "&amp;CHAR(10),'ACCESS EXPORT'!AE16))))</f>
        <v xml:space="preserve">CINDY MCMILLAN 
</v>
      </c>
      <c r="M16" s="4" t="str">
        <f>UPPER(VLOOKUP($A16,'ACCESS EXPORT'!$A:$O,15,FALSE))</f>
        <v>CERINDA HAMILTON (PM)</v>
      </c>
      <c r="N16" s="4" t="str">
        <f ca="1">IF(AND('ACCESS EXPORT'!X16="",'ACCESS EXPORT'!Y16=""),IF('ACCESS EXPORT'!V16&lt;&gt;"",(IF(TODAY()-'ACCESS EXPORT'!V16&gt;=-60,UPPER(CONCATENATE(VLOOKUP(B16,'ACCESS EXPORT'!$B:$P,15,FALSE),""&amp;CHAR(10)&amp;"(SEP",TEXT('ACCESS EXPORT'!V16," MM/DD/YYY)"))),IF(TODAY()-'ACCESS EXPORT'!V16&lt;0,UPPER(VLOOKUP(B16,'ACCESS EXPORT'!$B:$P,15,FALSE)),UPPER(VLOOKUP(B16,'ACCESS EXPORT'!$B:$P,15,FALSE))))),IF('ACCESS EXPORT'!U16="",UPPER(VLOOKUP(B16,'ACCESS EXPORT'!$B:$P,15,FALSE)),IF(TODAY()-'ACCESS EXPORT'!U16&lt;=30,CONCATENATE(UPPER(VLOOKUP(B16,'ACCESS EXPORT'!$B:$P,15,FALSE)),""&amp;CHAR(10)&amp;"(NEW",TEXT('ACCESS EXPORT'!U16," MM/DD/YYY)")),IF(AND(TODAY()-'ACCESS EXPORT'!U16&gt;30,TODAY()&gt;0),UPPER(VLOOKUP(B16,'ACCESS EXPORT'!$B:$P,15,FALSE)))))),IF('ACCESS EXPORT'!Y16&lt;&gt;"",UPPER(CONCATENATE(UPPER(VLOOKUP(B16,'ACCESS EXPORT'!$B:$P,15,FALSE)),""&amp;CHAR(10)&amp;"(Transfer Out",TEXT('ACCESS EXPORT'!Y16," MM/DD/YYY)"))),IF('ACCESS EXPORT'!X16&lt;&gt;"",UPPER(CONCATENATE(UPPER(VLOOKUP(B16,'ACCESS EXPORT'!$B:$P,15,FALSE)),""&amp;CHAR(10)&amp;"(Transfer In",TEXT('ACCESS EXPORT'!X16," MM/DD/YYY)"))))))</f>
        <v>GARDNER, ROBYN M.</v>
      </c>
      <c r="O16" s="4" t="str">
        <f>_xlfn.IFNA(VLOOKUP(B16,'ACCESS EXPORT'!$B:$Q,16,FALSE),"")</f>
        <v>PA-C</v>
      </c>
      <c r="P16" s="4" t="str">
        <f>_xlfn.IFNA(VLOOKUP(B16,'ACCESS EXPORT'!B:W,22,FALSE),"-")</f>
        <v>1265407217</v>
      </c>
      <c r="Q16" s="4" t="str">
        <f>_xlfn.IFNA(VLOOKUP(A16,'ACCESS EXPORT'!$A:$AG,33,0),"-")</f>
        <v>Amanda Hernandez</v>
      </c>
      <c r="R16" s="4" t="str">
        <f>_xlfn.IFNA(VLOOKUP(A16,'ACCESS EXPORT'!$A:$AH,34,0),"-")</f>
        <v>Carol Shane</v>
      </c>
      <c r="S16" s="4" t="str">
        <f>_xlfn.IFNA(VLOOKUP(A16,'ACCESS EXPORT'!$A:$AI,35,0),"-")</f>
        <v>Kikzeny Cartagena</v>
      </c>
      <c r="T16" s="4" t="str">
        <f>_xlfn.IFNA(VLOOKUP(A16,'ACCESS EXPORT'!$A:$AJ,36,0),"-")</f>
        <v>TBD</v>
      </c>
      <c r="U16" s="4" t="str">
        <f>_xlfn.IFNA(VLOOKUP(A16,'ACCESS EXPORT'!$A:$AK,37,0),"-")</f>
        <v>athena</v>
      </c>
      <c r="V16" s="4" t="str">
        <f>_xlfn.IFNA(VLOOKUP(A16,'ACCESS EXPORT'!$A:$AL,38,0),"-")</f>
        <v>FHMG_ADV LAP SURG</v>
      </c>
      <c r="W16" s="4" t="str">
        <f>_xlfn.IFNA(VLOOKUP(A16,'ACCESS EXPORT'!$A:$AM,39,0),"-")</f>
        <v/>
      </c>
      <c r="X16" s="4" t="str">
        <f>_xlfn.IFNA(VLOOKUP(A16,'ACCESS EXPORT'!$A:$AN,40,0),"-")</f>
        <v>Karen Kelly</v>
      </c>
      <c r="Y16" s="26" t="str">
        <f>_xlfn.IFNA(VLOOKUP(A16,'ACCESS EXPORT'!A:AO,41,0),"")</f>
        <v>Andrea Desilva</v>
      </c>
      <c r="Z16" s="26" t="str">
        <f>_xlfn.IFNA(VLOOKUP(A16,'ACCESS EXPORT'!A:AP,42,0),"")</f>
        <v>Candace Goodman</v>
      </c>
      <c r="AA16" s="26" t="str">
        <f>_xlfn.IFNA(VLOOKUP(A16,'ACCESS EXPORT'!A:AQ,43,0),"")</f>
        <v>Tricia Greco</v>
      </c>
    </row>
    <row r="17" spans="1:27" ht="18.75" x14ac:dyDescent="0.25">
      <c r="A17" s="33">
        <v>102</v>
      </c>
      <c r="B17" s="10">
        <v>1122</v>
      </c>
      <c r="C17" s="7" t="str">
        <f ca="1">IFERROR(UPPER(IF(AND('ACCESS EXPORT'!AA17="",'ACCESS EXPORT'!Z17=""),VLOOKUP(A17,'ACCESS EXPORT'!$A:$AF,32,FALSE),(IF('ACCESS EXPORT'!AA17&lt;&gt;"",CONCATENATE(VLOOKUP(A17,'ACCESS EXPORT'!$A:$AF,32,FALSE)," (Closed",TEXT('ACCESS EXPORT'!AA17," MM/DD/YYY)")),IF(TODAY()&lt;(('ACCESS EXPORT'!Z17)+30),CONCATENATE(VLOOKUP(A17,'ACCESS EXPORT'!$A:$AF,32,FALSE)," (Opens",TEXT('ACCESS EXPORT'!Z17," MM/DD/YYY)")),VLOOKUP(A17,'ACCESS EXPORT'!$A:$AF,32,FALSE)))))),"-")</f>
        <v>ADVENTHEALTH MEDICAL GROUP GENERAL SURGERY AT 400 CELEBRATION PLACE</v>
      </c>
      <c r="D17" s="3" t="str">
        <f ca="1">IFERROR(UPPER(IF(AND('ACCESS EXPORT'!AA17="",'ACCESS EXPORT'!Z17=""),VLOOKUP(A17,'ACCESS EXPORT'!$A:$AF,28,FALSE),(IF('ACCESS EXPORT'!AA17&lt;&gt;"",CONCATENATE(VLOOKUP(A17,'ACCESS EXPORT'!$A:$AF,28,FALSE)," (Closed",TEXT('ACCESS EXPORT'!AA17," MM/DD/YYY)")),IF(TODAY()&lt;(('ACCESS EXPORT'!Z17)+30),CONCATENATE(VLOOKUP(A17,'ACCESS EXPORT'!$A:$AF,28,FALSE)," (Opens",TEXT('ACCESS EXPORT'!Z17," MM/DD/YYY)")),VLOOKUP(A17,'ACCESS EXPORT'!$A:$AF,28,FALSE)))))),"-")</f>
        <v>ADVANCED LAPAROSCOPIC SURGEONS</v>
      </c>
      <c r="E17" s="3" t="str">
        <f>VLOOKUP($A17,'ACCESS EXPORT'!$A:$AF,3,FALSE)</f>
        <v>2670</v>
      </c>
      <c r="F17" s="3" t="str">
        <f>UPPER(CONCATENATE(VLOOKUP(A17,'ACCESS EXPORT'!$A:$AF,4,FALSE)," ",VLOOKUP(A17,'ACCESS EXPORT'!$A:$AF,5,FALSE)," ",VLOOKUP(A17,'ACCESS EXPORT'!$A:$AF,6,FALSE)," ",VLOOKUP(A17,'ACCESS EXPORT'!$A:$AA,7,FALSE)," ",VLOOKUP(A17,'ACCESS EXPORT'!$A:$AA,8,FALSE)))</f>
        <v>400 CELEBRATION PL SUITE A140 CELEBRATION FL 34747</v>
      </c>
      <c r="G17" s="4" t="str">
        <f>UPPER(VLOOKUP($A17,'ACCESS EXPORT'!$A:$AF,9,FALSE))</f>
        <v>OSCEOLA</v>
      </c>
      <c r="H17" s="4" t="str">
        <f>_xlfn.IFNA(VLOOKUP($B17,'ACCESS EXPORT'!$B:$J,9,FALSE),"")</f>
        <v>SW</v>
      </c>
      <c r="I17" s="3" t="str">
        <f>CONCATENATE("(P)",VLOOKUP($A17,'ACCESS EXPORT'!$A:$AF,11,FALSE)," (F)",VLOOKUP($A17,'ACCESS EXPORT'!$A:$AF,29,FALSE))</f>
        <v>(P)(407) 303-4602 (F)(407) 303-4603</v>
      </c>
      <c r="J17" s="4" t="str">
        <f>UPPER(VLOOKUP($A17,'ACCESS EXPORT'!$A:$AF,12,FALSE))</f>
        <v>SURGERY</v>
      </c>
      <c r="K17" s="4" t="str">
        <f>UPPER(VLOOKUP($A17,'ACCESS EXPORT'!$A:$AF,13,FALSE))</f>
        <v>SCOTT HILL</v>
      </c>
      <c r="L17" s="3" t="str">
        <f>IF(AND(VLOOKUP(A17,'ACCESS EXPORT'!A:AE,1,0),'ACCESS EXPORT'!N17=""),UPPER(CONCATENATE('ACCESS EXPORT'!AE17)),IF(VLOOKUP(A17,'ACCESS EXPORT'!A:AE,1,0),UPPER(CONCATENATE('ACCESS EXPORT'!N17," "&amp;CHAR(10),'ACCESS EXPORT'!AE17))))</f>
        <v xml:space="preserve">CINDY MCMILLAN 
</v>
      </c>
      <c r="M17" s="4" t="str">
        <f>UPPER(VLOOKUP($A17,'ACCESS EXPORT'!$A:$O,15,FALSE))</f>
        <v>CERINDA HAMILTON (PM)</v>
      </c>
      <c r="N17" s="4" t="str">
        <f ca="1">IF(AND('ACCESS EXPORT'!X17="",'ACCESS EXPORT'!Y17=""),IF('ACCESS EXPORT'!V17&lt;&gt;"",(IF(TODAY()-'ACCESS EXPORT'!V17&gt;=-60,UPPER(CONCATENATE(VLOOKUP(B17,'ACCESS EXPORT'!$B:$P,15,FALSE),""&amp;CHAR(10)&amp;"(SEP",TEXT('ACCESS EXPORT'!V17," MM/DD/YYY)"))),IF(TODAY()-'ACCESS EXPORT'!V17&lt;0,UPPER(VLOOKUP(B17,'ACCESS EXPORT'!$B:$P,15,FALSE)),UPPER(VLOOKUP(B17,'ACCESS EXPORT'!$B:$P,15,FALSE))))),IF('ACCESS EXPORT'!U17="",UPPER(VLOOKUP(B17,'ACCESS EXPORT'!$B:$P,15,FALSE)),IF(TODAY()-'ACCESS EXPORT'!U17&lt;=30,CONCATENATE(UPPER(VLOOKUP(B17,'ACCESS EXPORT'!$B:$P,15,FALSE)),""&amp;CHAR(10)&amp;"(NEW",TEXT('ACCESS EXPORT'!U17," MM/DD/YYY)")),IF(AND(TODAY()-'ACCESS EXPORT'!U17&gt;30,TODAY()&gt;0),UPPER(VLOOKUP(B17,'ACCESS EXPORT'!$B:$P,15,FALSE)))))),IF('ACCESS EXPORT'!Y17&lt;&gt;"",UPPER(CONCATENATE(UPPER(VLOOKUP(B17,'ACCESS EXPORT'!$B:$P,15,FALSE)),""&amp;CHAR(10)&amp;"(Transfer Out",TEXT('ACCESS EXPORT'!Y17," MM/DD/YYY)"))),IF('ACCESS EXPORT'!X17&lt;&gt;"",UPPER(CONCATENATE(UPPER(VLOOKUP(B17,'ACCESS EXPORT'!$B:$P,15,FALSE)),""&amp;CHAR(10)&amp;"(Transfer In",TEXT('ACCESS EXPORT'!X17," MM/DD/YYY)"))))))</f>
        <v>VILLAROSA, JILL SUZANNE</v>
      </c>
      <c r="O17" s="4" t="str">
        <f>_xlfn.IFNA(VLOOKUP(B17,'ACCESS EXPORT'!$B:$Q,16,FALSE),"")</f>
        <v>PA-C</v>
      </c>
      <c r="P17" s="4" t="str">
        <f>_xlfn.IFNA(VLOOKUP(B17,'ACCESS EXPORT'!B:W,22,FALSE),"-")</f>
        <v>1427236652</v>
      </c>
      <c r="Q17" s="4" t="str">
        <f>_xlfn.IFNA(VLOOKUP(A17,'ACCESS EXPORT'!$A:$AG,33,0),"-")</f>
        <v>Amanda Hernandez</v>
      </c>
      <c r="R17" s="4" t="str">
        <f>_xlfn.IFNA(VLOOKUP(A17,'ACCESS EXPORT'!$A:$AH,34,0),"-")</f>
        <v>Carol Shane</v>
      </c>
      <c r="S17" s="4" t="str">
        <f>_xlfn.IFNA(VLOOKUP(A17,'ACCESS EXPORT'!$A:$AI,35,0),"-")</f>
        <v>Kikzeny Cartagena</v>
      </c>
      <c r="T17" s="4" t="str">
        <f>_xlfn.IFNA(VLOOKUP(A17,'ACCESS EXPORT'!$A:$AJ,36,0),"-")</f>
        <v>TBD</v>
      </c>
      <c r="U17" s="4" t="str">
        <f>_xlfn.IFNA(VLOOKUP(A17,'ACCESS EXPORT'!$A:$AK,37,0),"-")</f>
        <v>athena</v>
      </c>
      <c r="V17" s="4" t="str">
        <f>_xlfn.IFNA(VLOOKUP(A17,'ACCESS EXPORT'!$A:$AL,38,0),"-")</f>
        <v>FHMG_ADV LAP SURG</v>
      </c>
      <c r="W17" s="4" t="str">
        <f>_xlfn.IFNA(VLOOKUP(A17,'ACCESS EXPORT'!$A:$AM,39,0),"-")</f>
        <v/>
      </c>
      <c r="X17" s="4" t="str">
        <f>_xlfn.IFNA(VLOOKUP(A17,'ACCESS EXPORT'!$A:$AN,40,0),"-")</f>
        <v>Karen Kelly</v>
      </c>
      <c r="Y17" s="26" t="str">
        <f>_xlfn.IFNA(VLOOKUP(A17,'ACCESS EXPORT'!A:AO,41,0),"")</f>
        <v>Andrea Desilva</v>
      </c>
      <c r="Z17" s="26" t="str">
        <f>_xlfn.IFNA(VLOOKUP(A17,'ACCESS EXPORT'!A:AP,42,0),"")</f>
        <v>Candace Goodman</v>
      </c>
      <c r="AA17" s="26" t="str">
        <f>_xlfn.IFNA(VLOOKUP(A17,'ACCESS EXPORT'!A:AQ,43,0),"")</f>
        <v>Tricia Greco</v>
      </c>
    </row>
    <row r="18" spans="1:27" ht="18.75" x14ac:dyDescent="0.25">
      <c r="A18" s="33">
        <v>218</v>
      </c>
      <c r="B18" s="10">
        <v>1484</v>
      </c>
      <c r="C18" s="7" t="str">
        <f ca="1">IFERROR(UPPER(IF(AND('ACCESS EXPORT'!AA18="",'ACCESS EXPORT'!Z18=""),VLOOKUP(A18,'ACCESS EXPORT'!$A:$AF,32,FALSE),(IF('ACCESS EXPORT'!AA18&lt;&gt;"",CONCATENATE(VLOOKUP(A18,'ACCESS EXPORT'!$A:$AF,32,FALSE)," (Closed",TEXT('ACCESS EXPORT'!AA18," MM/DD/YYY)")),IF(TODAY()&lt;(('ACCESS EXPORT'!Z18)+30),CONCATENATE(VLOOKUP(A18,'ACCESS EXPORT'!$A:$AF,32,FALSE)," (Opens",TEXT('ACCESS EXPORT'!Z18," MM/DD/YYY)")),VLOOKUP(A18,'ACCESS EXPORT'!$A:$AF,32,FALSE)))))),"-")</f>
        <v>ADVENTHEALTH MEDICAL GROUP FAMILY MEDICINE AT TAVARES</v>
      </c>
      <c r="D18" s="3" t="str">
        <f ca="1">IFERROR(UPPER(IF(AND('ACCESS EXPORT'!AA18="",'ACCESS EXPORT'!Z18=""),VLOOKUP(A18,'ACCESS EXPORT'!$A:$AF,28,FALSE),(IF('ACCESS EXPORT'!AA18&lt;&gt;"",CONCATENATE(VLOOKUP(A18,'ACCESS EXPORT'!$A:$AF,28,FALSE)," (Closed",TEXT('ACCESS EXPORT'!AA18," MM/DD/YYY)")),IF(TODAY()&lt;(('ACCESS EXPORT'!Z18)+30),CONCATENATE(VLOOKUP(A18,'ACCESS EXPORT'!$A:$AF,28,FALSE)," (Opens",TEXT('ACCESS EXPORT'!Z18," MM/DD/YYY)")),VLOOKUP(A18,'ACCESS EXPORT'!$A:$AF,28,FALSE)))))),"-")</f>
        <v>LAKE PRIMARY CARE - WAGNER</v>
      </c>
      <c r="E18" s="3" t="str">
        <f>VLOOKUP($A18,'ACCESS EXPORT'!$A:$AF,3,FALSE)</f>
        <v>2680</v>
      </c>
      <c r="F18" s="3" t="str">
        <f>UPPER(CONCATENATE(VLOOKUP(A18,'ACCESS EXPORT'!$A:$AF,4,FALSE)," ",VLOOKUP(A18,'ACCESS EXPORT'!$A:$AF,5,FALSE)," ",VLOOKUP(A18,'ACCESS EXPORT'!$A:$AF,6,FALSE)," ",VLOOKUP(A18,'ACCESS EXPORT'!$A:$AA,7,FALSE)," ",VLOOKUP(A18,'ACCESS EXPORT'!$A:$AA,8,FALSE)))</f>
        <v>1749 DAVID WALKER DR  TAVARES FL 32778</v>
      </c>
      <c r="G18" s="4" t="str">
        <f>UPPER(VLOOKUP($A18,'ACCESS EXPORT'!$A:$AF,9,FALSE))</f>
        <v>LAKE</v>
      </c>
      <c r="H18" s="4" t="str">
        <f>_xlfn.IFNA(VLOOKUP($B18,'ACCESS EXPORT'!$B:$J,9,FALSE),"")</f>
        <v>Waterman</v>
      </c>
      <c r="I18" s="3" t="str">
        <f>CONCATENATE("(P)",VLOOKUP($A18,'ACCESS EXPORT'!$A:$AF,11,FALSE)," (F)",VLOOKUP($A18,'ACCESS EXPORT'!$A:$AF,29,FALSE))</f>
        <v>(P)(352) 742-1760 (F)(352) 742-2604</v>
      </c>
      <c r="J18" s="4" t="str">
        <f>UPPER(VLOOKUP($A18,'ACCESS EXPORT'!$A:$AF,12,FALSE))</f>
        <v>FAMILY MEDICINE</v>
      </c>
      <c r="K18" s="4" t="str">
        <f>UPPER(VLOOKUP($A18,'ACCESS EXPORT'!$A:$AF,13,FALSE))</f>
        <v>DEBORAH HAYWOOD</v>
      </c>
      <c r="L18" s="3" t="str">
        <f>IF(AND(VLOOKUP(A18,'ACCESS EXPORT'!A:AE,1,0),'ACCESS EXPORT'!N18=""),UPPER(CONCATENATE('ACCESS EXPORT'!AE18)),IF(VLOOKUP(A18,'ACCESS EXPORT'!A:AE,1,0),UPPER(CONCATENATE('ACCESS EXPORT'!N18," "&amp;CHAR(10),'ACCESS EXPORT'!AE18))))</f>
        <v xml:space="preserve">DIANE OSTRANDER 
</v>
      </c>
      <c r="M18" s="4" t="str">
        <f>UPPER(VLOOKUP($A18,'ACCESS EXPORT'!$A:$O,15,FALSE))</f>
        <v>JESSICA ORTIZ (PM)</v>
      </c>
      <c r="N18" s="4" t="str">
        <f ca="1">IF(AND('ACCESS EXPORT'!X18="",'ACCESS EXPORT'!Y18=""),IF('ACCESS EXPORT'!V18&lt;&gt;"",(IF(TODAY()-'ACCESS EXPORT'!V18&gt;=-60,UPPER(CONCATENATE(VLOOKUP(B18,'ACCESS EXPORT'!$B:$P,15,FALSE),""&amp;CHAR(10)&amp;"(SEP",TEXT('ACCESS EXPORT'!V18," MM/DD/YYY)"))),IF(TODAY()-'ACCESS EXPORT'!V18&lt;0,UPPER(VLOOKUP(B18,'ACCESS EXPORT'!$B:$P,15,FALSE)),UPPER(VLOOKUP(B18,'ACCESS EXPORT'!$B:$P,15,FALSE))))),IF('ACCESS EXPORT'!U18="",UPPER(VLOOKUP(B18,'ACCESS EXPORT'!$B:$P,15,FALSE)),IF(TODAY()-'ACCESS EXPORT'!U18&lt;=30,CONCATENATE(UPPER(VLOOKUP(B18,'ACCESS EXPORT'!$B:$P,15,FALSE)),""&amp;CHAR(10)&amp;"(NEW",TEXT('ACCESS EXPORT'!U18," MM/DD/YYY)")),IF(AND(TODAY()-'ACCESS EXPORT'!U18&gt;30,TODAY()&gt;0),UPPER(VLOOKUP(B18,'ACCESS EXPORT'!$B:$P,15,FALSE)))))),IF('ACCESS EXPORT'!Y18&lt;&gt;"",UPPER(CONCATENATE(UPPER(VLOOKUP(B18,'ACCESS EXPORT'!$B:$P,15,FALSE)),""&amp;CHAR(10)&amp;"(Transfer Out",TEXT('ACCESS EXPORT'!Y18," MM/DD/YYY)"))),IF('ACCESS EXPORT'!X18&lt;&gt;"",UPPER(CONCATENATE(UPPER(VLOOKUP(B18,'ACCESS EXPORT'!$B:$P,15,FALSE)),""&amp;CHAR(10)&amp;"(Transfer In",TEXT('ACCESS EXPORT'!X18," MM/DD/YYY)"))))))</f>
        <v>WAGNER, KURT</v>
      </c>
      <c r="O18" s="4" t="str">
        <f>_xlfn.IFNA(VLOOKUP(B18,'ACCESS EXPORT'!$B:$Q,16,FALSE),"")</f>
        <v>MD</v>
      </c>
      <c r="P18" s="4" t="str">
        <f>_xlfn.IFNA(VLOOKUP(B18,'ACCESS EXPORT'!B:W,22,FALSE),"-")</f>
        <v>1548202427</v>
      </c>
      <c r="Q18" s="4" t="str">
        <f>_xlfn.IFNA(VLOOKUP(A18,'ACCESS EXPORT'!$A:$AG,33,0),"-")</f>
        <v>Maria Ortiz</v>
      </c>
      <c r="R18" s="4" t="str">
        <f>_xlfn.IFNA(VLOOKUP(A18,'ACCESS EXPORT'!$A:$AH,34,0),"-")</f>
        <v>Cheri Benedeti</v>
      </c>
      <c r="S18" s="4" t="str">
        <f>_xlfn.IFNA(VLOOKUP(A18,'ACCESS EXPORT'!$A:$AI,35,0),"-")</f>
        <v>Anna Bachtis</v>
      </c>
      <c r="T18" s="4" t="str">
        <f>_xlfn.IFNA(VLOOKUP(A18,'ACCESS EXPORT'!$A:$AJ,36,0),"-")</f>
        <v>Sorangia Jean-Francois</v>
      </c>
      <c r="U18" s="4" t="str">
        <f>_xlfn.IFNA(VLOOKUP(A18,'ACCESS EXPORT'!$A:$AK,37,0),"-")</f>
        <v>athena</v>
      </c>
      <c r="V18" s="4" t="str">
        <f>_xlfn.IFNA(VLOOKUP(A18,'ACCESS EXPORT'!$A:$AL,38,0),"-")</f>
        <v>FHMG_LAKE PC ASSOC WAGNER</v>
      </c>
      <c r="W18" s="4" t="str">
        <f>_xlfn.IFNA(VLOOKUP(A18,'ACCESS EXPORT'!$A:$AM,39,0),"-")</f>
        <v/>
      </c>
      <c r="X18" s="4" t="str">
        <f>_xlfn.IFNA(VLOOKUP(A18,'ACCESS EXPORT'!$A:$AN,40,0),"-")</f>
        <v>Libia Villaquiran / Jenny Green</v>
      </c>
      <c r="Y18" s="26" t="str">
        <f>_xlfn.IFNA(VLOOKUP(A18,'ACCESS EXPORT'!A:AO,41,0),"")</f>
        <v>Carlos Calderon</v>
      </c>
      <c r="Z18" s="26" t="str">
        <f>_xlfn.IFNA(VLOOKUP(A18,'ACCESS EXPORT'!A:AP,42,0),"")</f>
        <v>Janice Scales</v>
      </c>
      <c r="AA18" s="26" t="str">
        <f>_xlfn.IFNA(VLOOKUP(A18,'ACCESS EXPORT'!A:AQ,43,0),"")</f>
        <v>Heather Tootle</v>
      </c>
    </row>
    <row r="19" spans="1:27" ht="18.75" x14ac:dyDescent="0.25">
      <c r="A19" s="33">
        <v>218</v>
      </c>
      <c r="B19" s="10">
        <v>1485</v>
      </c>
      <c r="C19" s="7" t="str">
        <f ca="1">IFERROR(UPPER(IF(AND('ACCESS EXPORT'!AA19="",'ACCESS EXPORT'!Z19=""),VLOOKUP(A19,'ACCESS EXPORT'!$A:$AF,32,FALSE),(IF('ACCESS EXPORT'!AA19&lt;&gt;"",CONCATENATE(VLOOKUP(A19,'ACCESS EXPORT'!$A:$AF,32,FALSE)," (Closed",TEXT('ACCESS EXPORT'!AA19," MM/DD/YYY)")),IF(TODAY()&lt;(('ACCESS EXPORT'!Z19)+30),CONCATENATE(VLOOKUP(A19,'ACCESS EXPORT'!$A:$AF,32,FALSE)," (Opens",TEXT('ACCESS EXPORT'!Z19," MM/DD/YYY)")),VLOOKUP(A19,'ACCESS EXPORT'!$A:$AF,32,FALSE)))))),"-")</f>
        <v>ADVENTHEALTH MEDICAL GROUP FAMILY MEDICINE AT TAVARES</v>
      </c>
      <c r="D19" s="3" t="str">
        <f ca="1">IFERROR(UPPER(IF(AND('ACCESS EXPORT'!AA19="",'ACCESS EXPORT'!Z19=""),VLOOKUP(A19,'ACCESS EXPORT'!$A:$AF,28,FALSE),(IF('ACCESS EXPORT'!AA19&lt;&gt;"",CONCATENATE(VLOOKUP(A19,'ACCESS EXPORT'!$A:$AF,28,FALSE)," (Closed",TEXT('ACCESS EXPORT'!AA19," MM/DD/YYY)")),IF(TODAY()&lt;(('ACCESS EXPORT'!Z19)+30),CONCATENATE(VLOOKUP(A19,'ACCESS EXPORT'!$A:$AF,28,FALSE)," (Opens",TEXT('ACCESS EXPORT'!Z19," MM/DD/YYY)")),VLOOKUP(A19,'ACCESS EXPORT'!$A:$AF,28,FALSE)))))),"-")</f>
        <v>LAKE PRIMARY CARE - WAGNER</v>
      </c>
      <c r="E19" s="3" t="str">
        <f>VLOOKUP($A19,'ACCESS EXPORT'!$A:$AF,3,FALSE)</f>
        <v>2680</v>
      </c>
      <c r="F19" s="3" t="str">
        <f>UPPER(CONCATENATE(VLOOKUP(A19,'ACCESS EXPORT'!$A:$AF,4,FALSE)," ",VLOOKUP(A19,'ACCESS EXPORT'!$A:$AF,5,FALSE)," ",VLOOKUP(A19,'ACCESS EXPORT'!$A:$AF,6,FALSE)," ",VLOOKUP(A19,'ACCESS EXPORT'!$A:$AA,7,FALSE)," ",VLOOKUP(A19,'ACCESS EXPORT'!$A:$AA,8,FALSE)))</f>
        <v>1749 DAVID WALKER DR  TAVARES FL 32778</v>
      </c>
      <c r="G19" s="4" t="str">
        <f>UPPER(VLOOKUP($A19,'ACCESS EXPORT'!$A:$AF,9,FALSE))</f>
        <v>LAKE</v>
      </c>
      <c r="H19" s="4" t="str">
        <f>_xlfn.IFNA(VLOOKUP($B19,'ACCESS EXPORT'!$B:$J,9,FALSE),"")</f>
        <v>Waterman</v>
      </c>
      <c r="I19" s="3" t="str">
        <f>CONCATENATE("(P)",VLOOKUP($A19,'ACCESS EXPORT'!$A:$AF,11,FALSE)," (F)",VLOOKUP($A19,'ACCESS EXPORT'!$A:$AF,29,FALSE))</f>
        <v>(P)(352) 742-1760 (F)(352) 742-2604</v>
      </c>
      <c r="J19" s="4" t="str">
        <f>UPPER(VLOOKUP($A19,'ACCESS EXPORT'!$A:$AF,12,FALSE))</f>
        <v>FAMILY MEDICINE</v>
      </c>
      <c r="K19" s="4" t="str">
        <f>UPPER(VLOOKUP($A19,'ACCESS EXPORT'!$A:$AF,13,FALSE))</f>
        <v>DEBORAH HAYWOOD</v>
      </c>
      <c r="L19" s="3" t="str">
        <f>IF(AND(VLOOKUP(A19,'ACCESS EXPORT'!A:AE,1,0),'ACCESS EXPORT'!N19=""),UPPER(CONCATENATE('ACCESS EXPORT'!AE19)),IF(VLOOKUP(A19,'ACCESS EXPORT'!A:AE,1,0),UPPER(CONCATENATE('ACCESS EXPORT'!N19," "&amp;CHAR(10),'ACCESS EXPORT'!AE19))))</f>
        <v xml:space="preserve">DIANE OSTRANDER 
</v>
      </c>
      <c r="M19" s="4" t="str">
        <f>UPPER(VLOOKUP($A19,'ACCESS EXPORT'!$A:$O,15,FALSE))</f>
        <v>JESSICA ORTIZ (PM)</v>
      </c>
      <c r="N19" s="4" t="str">
        <f ca="1">IF(AND('ACCESS EXPORT'!X19="",'ACCESS EXPORT'!Y19=""),IF('ACCESS EXPORT'!V19&lt;&gt;"",(IF(TODAY()-'ACCESS EXPORT'!V19&gt;=-60,UPPER(CONCATENATE(VLOOKUP(B19,'ACCESS EXPORT'!$B:$P,15,FALSE),""&amp;CHAR(10)&amp;"(SEP",TEXT('ACCESS EXPORT'!V19," MM/DD/YYY)"))),IF(TODAY()-'ACCESS EXPORT'!V19&lt;0,UPPER(VLOOKUP(B19,'ACCESS EXPORT'!$B:$P,15,FALSE)),UPPER(VLOOKUP(B19,'ACCESS EXPORT'!$B:$P,15,FALSE))))),IF('ACCESS EXPORT'!U19="",UPPER(VLOOKUP(B19,'ACCESS EXPORT'!$B:$P,15,FALSE)),IF(TODAY()-'ACCESS EXPORT'!U19&lt;=30,CONCATENATE(UPPER(VLOOKUP(B19,'ACCESS EXPORT'!$B:$P,15,FALSE)),""&amp;CHAR(10)&amp;"(NEW",TEXT('ACCESS EXPORT'!U19," MM/DD/YYY)")),IF(AND(TODAY()-'ACCESS EXPORT'!U19&gt;30,TODAY()&gt;0),UPPER(VLOOKUP(B19,'ACCESS EXPORT'!$B:$P,15,FALSE)))))),IF('ACCESS EXPORT'!Y19&lt;&gt;"",UPPER(CONCATENATE(UPPER(VLOOKUP(B19,'ACCESS EXPORT'!$B:$P,15,FALSE)),""&amp;CHAR(10)&amp;"(Transfer Out",TEXT('ACCESS EXPORT'!Y19," MM/DD/YYY)"))),IF('ACCESS EXPORT'!X19&lt;&gt;"",UPPER(CONCATENATE(UPPER(VLOOKUP(B19,'ACCESS EXPORT'!$B:$P,15,FALSE)),""&amp;CHAR(10)&amp;"(Transfer In",TEXT('ACCESS EXPORT'!X19," MM/DD/YYY)"))))))</f>
        <v>CHASTAIN, VERONICA LISSETTE</v>
      </c>
      <c r="O19" s="4" t="str">
        <f>_xlfn.IFNA(VLOOKUP(B19,'ACCESS EXPORT'!$B:$Q,16,FALSE),"")</f>
        <v>MD</v>
      </c>
      <c r="P19" s="4" t="str">
        <f>_xlfn.IFNA(VLOOKUP(B19,'ACCESS EXPORT'!B:W,22,FALSE),"-")</f>
        <v>1730400060</v>
      </c>
      <c r="Q19" s="4" t="str">
        <f>_xlfn.IFNA(VLOOKUP(A19,'ACCESS EXPORT'!$A:$AG,33,0),"-")</f>
        <v>Maria Ortiz</v>
      </c>
      <c r="R19" s="4" t="str">
        <f>_xlfn.IFNA(VLOOKUP(A19,'ACCESS EXPORT'!$A:$AH,34,0),"-")</f>
        <v>Cheri Benedeti</v>
      </c>
      <c r="S19" s="4" t="str">
        <f>_xlfn.IFNA(VLOOKUP(A19,'ACCESS EXPORT'!$A:$AI,35,0),"-")</f>
        <v>Anna Bachtis</v>
      </c>
      <c r="T19" s="4" t="str">
        <f>_xlfn.IFNA(VLOOKUP(A19,'ACCESS EXPORT'!$A:$AJ,36,0),"-")</f>
        <v>Sorangia Jean-Francois</v>
      </c>
      <c r="U19" s="4" t="str">
        <f>_xlfn.IFNA(VLOOKUP(A19,'ACCESS EXPORT'!$A:$AK,37,0),"-")</f>
        <v>athena</v>
      </c>
      <c r="V19" s="4" t="str">
        <f>_xlfn.IFNA(VLOOKUP(A19,'ACCESS EXPORT'!$A:$AL,38,0),"-")</f>
        <v>FHMG_LAKE PC ASSOC WAGNER</v>
      </c>
      <c r="W19" s="4" t="str">
        <f>_xlfn.IFNA(VLOOKUP(A19,'ACCESS EXPORT'!$A:$AM,39,0),"-")</f>
        <v/>
      </c>
      <c r="X19" s="4" t="str">
        <f>_xlfn.IFNA(VLOOKUP(A19,'ACCESS EXPORT'!$A:$AN,40,0),"-")</f>
        <v>Libia Villaquiran / Jenny Green</v>
      </c>
      <c r="Y19" s="26" t="str">
        <f>_xlfn.IFNA(VLOOKUP(A19,'ACCESS EXPORT'!A:AO,41,0),"")</f>
        <v>Carlos Calderon</v>
      </c>
      <c r="Z19" s="26" t="str">
        <f>_xlfn.IFNA(VLOOKUP(A19,'ACCESS EXPORT'!A:AP,42,0),"")</f>
        <v>Janice Scales</v>
      </c>
      <c r="AA19" s="26" t="str">
        <f>_xlfn.IFNA(VLOOKUP(A19,'ACCESS EXPORT'!A:AQ,43,0),"")</f>
        <v>Heather Tootle</v>
      </c>
    </row>
    <row r="20" spans="1:27" ht="18.75" x14ac:dyDescent="0.25">
      <c r="A20" s="33">
        <v>256</v>
      </c>
      <c r="B20" s="10">
        <v>1564</v>
      </c>
      <c r="C20" s="7" t="str">
        <f ca="1">IFERROR(UPPER(IF(AND('ACCESS EXPORT'!AA20="",'ACCESS EXPORT'!Z20=""),VLOOKUP(A20,'ACCESS EXPORT'!$A:$AF,32,FALSE),(IF('ACCESS EXPORT'!AA20&lt;&gt;"",CONCATENATE(VLOOKUP(A20,'ACCESS EXPORT'!$A:$AF,32,FALSE)," (Closed",TEXT('ACCESS EXPORT'!AA20," MM/DD/YYY)")),IF(TODAY()&lt;(('ACCESS EXPORT'!Z20)+30),CONCATENATE(VLOOKUP(A20,'ACCESS EXPORT'!$A:$AF,32,FALSE)," (Opens",TEXT('ACCESS EXPORT'!Z20," MM/DD/YYY)")),VLOOKUP(A20,'ACCESS EXPORT'!$A:$AF,32,FALSE)))))),"-")</f>
        <v>ADVENTHEALTH MEDICAL GROUP PEDIATRIC NEWBORN HOSPITALISTS AT WINTER PARK</v>
      </c>
      <c r="D20" s="3" t="str">
        <f ca="1">IFERROR(UPPER(IF(AND('ACCESS EXPORT'!AA20="",'ACCESS EXPORT'!Z20=""),VLOOKUP(A20,'ACCESS EXPORT'!$A:$AF,28,FALSE),(IF('ACCESS EXPORT'!AA20&lt;&gt;"",CONCATENATE(VLOOKUP(A20,'ACCESS EXPORT'!$A:$AF,28,FALSE)," (Closed",TEXT('ACCESS EXPORT'!AA20," MM/DD/YYY)")),IF(TODAY()&lt;(('ACCESS EXPORT'!Z20)+30),CONCATENATE(VLOOKUP(A20,'ACCESS EXPORT'!$A:$AF,28,FALSE)," (Opens",TEXT('ACCESS EXPORT'!Z20," MM/DD/YYY)")),VLOOKUP(A20,'ACCESS EXPORT'!$A:$AF,28,FALSE)))))),"-")</f>
        <v>PEDIATRIC INPATIENT CARE AT WINTER PARK</v>
      </c>
      <c r="E20" s="3" t="str">
        <f>VLOOKUP($A20,'ACCESS EXPORT'!$A:$AF,3,FALSE)</f>
        <v>2840</v>
      </c>
      <c r="F20" s="3" t="str">
        <f>UPPER(CONCATENATE(VLOOKUP(A20,'ACCESS EXPORT'!$A:$AF,4,FALSE)," ",VLOOKUP(A20,'ACCESS EXPORT'!$A:$AF,5,FALSE)," ",VLOOKUP(A20,'ACCESS EXPORT'!$A:$AF,6,FALSE)," ",VLOOKUP(A20,'ACCESS EXPORT'!$A:$AA,7,FALSE)," ",VLOOKUP(A20,'ACCESS EXPORT'!$A:$AA,8,FALSE)))</f>
        <v>2501 N ORANGE AVE SUITE 446 ORLANDO FL 32804</v>
      </c>
      <c r="G20" s="4" t="str">
        <f>UPPER(VLOOKUP($A20,'ACCESS EXPORT'!$A:$AF,9,FALSE))</f>
        <v>ORANGE</v>
      </c>
      <c r="H20" s="4" t="str">
        <f>_xlfn.IFNA(VLOOKUP($B20,'ACCESS EXPORT'!$B:$J,9,FALSE),"")</f>
        <v>HB</v>
      </c>
      <c r="I20" s="3" t="str">
        <f>CONCATENATE("(P)",VLOOKUP($A20,'ACCESS EXPORT'!$A:$AF,11,FALSE)," (F)",VLOOKUP($A20,'ACCESS EXPORT'!$A:$AF,29,FALSE))</f>
        <v>(P)(407) 303-2528 (F)(407)303-2760</v>
      </c>
      <c r="J20" s="4" t="str">
        <f>UPPER(VLOOKUP($A20,'ACCESS EXPORT'!$A:$AF,12,FALSE))</f>
        <v>PEDIATRIC HOSPITALIST</v>
      </c>
      <c r="K20" s="4" t="str">
        <f>UPPER(VLOOKUP($A20,'ACCESS EXPORT'!$A:$AF,13,FALSE))</f>
        <v>WILLIAM WINDER</v>
      </c>
      <c r="L20" s="3" t="str">
        <f>IF(AND(VLOOKUP(A20,'ACCESS EXPORT'!A:AE,1,0),'ACCESS EXPORT'!N20=""),UPPER(CONCATENATE('ACCESS EXPORT'!AE20)),IF(VLOOKUP(A20,'ACCESS EXPORT'!A:AE,1,0),UPPER(CONCATENATE('ACCESS EXPORT'!N20," "&amp;CHAR(10),'ACCESS EXPORT'!AE20))))</f>
        <v>JAHAIRA BARBOT-JIMENEZ 
RODOLFO FERNANDEZ (PRAC. ADMIN)</v>
      </c>
      <c r="M20" s="4" t="str">
        <f>UPPER(VLOOKUP($A20,'ACCESS EXPORT'!$A:$O,15,FALSE))</f>
        <v/>
      </c>
      <c r="N20" s="4" t="str">
        <f ca="1">IF(AND('ACCESS EXPORT'!X20="",'ACCESS EXPORT'!Y20=""),IF('ACCESS EXPORT'!V20&lt;&gt;"",(IF(TODAY()-'ACCESS EXPORT'!V20&gt;=-60,UPPER(CONCATENATE(VLOOKUP(B20,'ACCESS EXPORT'!$B:$P,15,FALSE),""&amp;CHAR(10)&amp;"(SEP",TEXT('ACCESS EXPORT'!V20," MM/DD/YYY)"))),IF(TODAY()-'ACCESS EXPORT'!V20&lt;0,UPPER(VLOOKUP(B20,'ACCESS EXPORT'!$B:$P,15,FALSE)),UPPER(VLOOKUP(B20,'ACCESS EXPORT'!$B:$P,15,FALSE))))),IF('ACCESS EXPORT'!U20="",UPPER(VLOOKUP(B20,'ACCESS EXPORT'!$B:$P,15,FALSE)),IF(TODAY()-'ACCESS EXPORT'!U20&lt;=30,CONCATENATE(UPPER(VLOOKUP(B20,'ACCESS EXPORT'!$B:$P,15,FALSE)),""&amp;CHAR(10)&amp;"(NEW",TEXT('ACCESS EXPORT'!U20," MM/DD/YYY)")),IF(AND(TODAY()-'ACCESS EXPORT'!U20&gt;30,TODAY()&gt;0),UPPER(VLOOKUP(B20,'ACCESS EXPORT'!$B:$P,15,FALSE)))))),IF('ACCESS EXPORT'!Y20&lt;&gt;"",UPPER(CONCATENATE(UPPER(VLOOKUP(B20,'ACCESS EXPORT'!$B:$P,15,FALSE)),""&amp;CHAR(10)&amp;"(Transfer Out",TEXT('ACCESS EXPORT'!Y20," MM/DD/YYY)"))),IF('ACCESS EXPORT'!X20&lt;&gt;"",UPPER(CONCATENATE(UPPER(VLOOKUP(B20,'ACCESS EXPORT'!$B:$P,15,FALSE)),""&amp;CHAR(10)&amp;"(Transfer In",TEXT('ACCESS EXPORT'!X20," MM/DD/YYY)"))))))</f>
        <v>GUTIERREZ, VANESSA</v>
      </c>
      <c r="O20" s="4" t="str">
        <f>_xlfn.IFNA(VLOOKUP(B20,'ACCESS EXPORT'!$B:$Q,16,FALSE),"")</f>
        <v>MD</v>
      </c>
      <c r="P20" s="4" t="str">
        <f>_xlfn.IFNA(VLOOKUP(B20,'ACCESS EXPORT'!B:W,22,FALSE),"-")</f>
        <v>1033424783</v>
      </c>
      <c r="Q20" s="4" t="str">
        <f>_xlfn.IFNA(VLOOKUP(A20,'ACCESS EXPORT'!$A:$AG,33,0),"-")</f>
        <v>Julie Morris</v>
      </c>
      <c r="R20" s="4" t="str">
        <f>_xlfn.IFNA(VLOOKUP(A20,'ACCESS EXPORT'!$A:$AH,34,0),"-")</f>
        <v>Linda Hopkins</v>
      </c>
      <c r="S20" s="4" t="str">
        <f>_xlfn.IFNA(VLOOKUP(A20,'ACCESS EXPORT'!$A:$AI,35,0),"-")</f>
        <v>James Agee</v>
      </c>
      <c r="T20" s="4" t="str">
        <f>_xlfn.IFNA(VLOOKUP(A20,'ACCESS EXPORT'!$A:$AJ,36,0),"-")</f>
        <v>Wanda Cruz</v>
      </c>
      <c r="U20" s="4" t="str">
        <f>_xlfn.IFNA(VLOOKUP(A20,'ACCESS EXPORT'!$A:$AK,37,0),"-")</f>
        <v>Cerner</v>
      </c>
      <c r="V20" s="4" t="str">
        <f>_xlfn.IFNA(VLOOKUP(A20,'ACCESS EXPORT'!$A:$AL,38,0),"-")</f>
        <v>FHMG_PED IP CARE AT WP</v>
      </c>
      <c r="W20" s="4" t="str">
        <f>_xlfn.IFNA(VLOOKUP(A20,'ACCESS EXPORT'!$A:$AM,39,0),"-")</f>
        <v/>
      </c>
      <c r="X20" s="4" t="str">
        <f>_xlfn.IFNA(VLOOKUP(A20,'ACCESS EXPORT'!$A:$AN,40,0),"-")</f>
        <v>Libia Villaquiran / Jenny Green</v>
      </c>
      <c r="Y20" s="26" t="str">
        <f>_xlfn.IFNA(VLOOKUP(A20,'ACCESS EXPORT'!A:AO,41,0),"")</f>
        <v>Candace Pischetola</v>
      </c>
      <c r="Z20" s="26" t="str">
        <f>_xlfn.IFNA(VLOOKUP(A20,'ACCESS EXPORT'!A:AP,42,0),"")</f>
        <v/>
      </c>
      <c r="AA20" s="26" t="str">
        <f>_xlfn.IFNA(VLOOKUP(A20,'ACCESS EXPORT'!A:AQ,43,0),"")</f>
        <v>Claire Pagan</v>
      </c>
    </row>
    <row r="21" spans="1:27" ht="18.75" x14ac:dyDescent="0.25">
      <c r="A21" s="33">
        <v>256</v>
      </c>
      <c r="B21" s="10">
        <v>1552</v>
      </c>
      <c r="C21" s="7" t="str">
        <f ca="1">IFERROR(UPPER(IF(AND('ACCESS EXPORT'!AA21="",'ACCESS EXPORT'!Z21=""),VLOOKUP(A21,'ACCESS EXPORT'!$A:$AF,32,FALSE),(IF('ACCESS EXPORT'!AA21&lt;&gt;"",CONCATENATE(VLOOKUP(A21,'ACCESS EXPORT'!$A:$AF,32,FALSE)," (Closed",TEXT('ACCESS EXPORT'!AA21," MM/DD/YYY)")),IF(TODAY()&lt;(('ACCESS EXPORT'!Z21)+30),CONCATENATE(VLOOKUP(A21,'ACCESS EXPORT'!$A:$AF,32,FALSE)," (Opens",TEXT('ACCESS EXPORT'!Z21," MM/DD/YYY)")),VLOOKUP(A21,'ACCESS EXPORT'!$A:$AF,32,FALSE)))))),"-")</f>
        <v>ADVENTHEALTH MEDICAL GROUP PEDIATRIC NEWBORN HOSPITALISTS AT WINTER PARK</v>
      </c>
      <c r="D21" s="3" t="str">
        <f ca="1">IFERROR(UPPER(IF(AND('ACCESS EXPORT'!AA21="",'ACCESS EXPORT'!Z21=""),VLOOKUP(A21,'ACCESS EXPORT'!$A:$AF,28,FALSE),(IF('ACCESS EXPORT'!AA21&lt;&gt;"",CONCATENATE(VLOOKUP(A21,'ACCESS EXPORT'!$A:$AF,28,FALSE)," (Closed",TEXT('ACCESS EXPORT'!AA21," MM/DD/YYY)")),IF(TODAY()&lt;(('ACCESS EXPORT'!Z21)+30),CONCATENATE(VLOOKUP(A21,'ACCESS EXPORT'!$A:$AF,28,FALSE)," (Opens",TEXT('ACCESS EXPORT'!Z21," MM/DD/YYY)")),VLOOKUP(A21,'ACCESS EXPORT'!$A:$AF,28,FALSE)))))),"-")</f>
        <v>PEDIATRIC INPATIENT CARE AT WINTER PARK</v>
      </c>
      <c r="E21" s="3" t="str">
        <f>VLOOKUP($A21,'ACCESS EXPORT'!$A:$AF,3,FALSE)</f>
        <v>2840</v>
      </c>
      <c r="F21" s="3" t="str">
        <f>UPPER(CONCATENATE(VLOOKUP(A21,'ACCESS EXPORT'!$A:$AF,4,FALSE)," ",VLOOKUP(A21,'ACCESS EXPORT'!$A:$AF,5,FALSE)," ",VLOOKUP(A21,'ACCESS EXPORT'!$A:$AF,6,FALSE)," ",VLOOKUP(A21,'ACCESS EXPORT'!$A:$AA,7,FALSE)," ",VLOOKUP(A21,'ACCESS EXPORT'!$A:$AA,8,FALSE)))</f>
        <v>2501 N ORANGE AVE SUITE 446 ORLANDO FL 32804</v>
      </c>
      <c r="G21" s="4" t="str">
        <f>UPPER(VLOOKUP($A21,'ACCESS EXPORT'!$A:$AF,9,FALSE))</f>
        <v>ORANGE</v>
      </c>
      <c r="H21" s="4" t="str">
        <f>_xlfn.IFNA(VLOOKUP($B21,'ACCESS EXPORT'!$B:$J,9,FALSE),"")</f>
        <v>HB</v>
      </c>
      <c r="I21" s="3" t="str">
        <f>CONCATENATE("(P)",VLOOKUP($A21,'ACCESS EXPORT'!$A:$AF,11,FALSE)," (F)",VLOOKUP($A21,'ACCESS EXPORT'!$A:$AF,29,FALSE))</f>
        <v>(P)(407) 303-2528 (F)(407)303-2760</v>
      </c>
      <c r="J21" s="4" t="str">
        <f>UPPER(VLOOKUP($A21,'ACCESS EXPORT'!$A:$AF,12,FALSE))</f>
        <v>PEDIATRIC HOSPITALIST</v>
      </c>
      <c r="K21" s="4" t="str">
        <f>UPPER(VLOOKUP($A21,'ACCESS EXPORT'!$A:$AF,13,FALSE))</f>
        <v>WILLIAM WINDER</v>
      </c>
      <c r="L21" s="3" t="str">
        <f>IF(AND(VLOOKUP(A21,'ACCESS EXPORT'!A:AE,1,0),'ACCESS EXPORT'!N21=""),UPPER(CONCATENATE('ACCESS EXPORT'!AE21)),IF(VLOOKUP(A21,'ACCESS EXPORT'!A:AE,1,0),UPPER(CONCATENATE('ACCESS EXPORT'!N21," "&amp;CHAR(10),'ACCESS EXPORT'!AE21))))</f>
        <v>JAHAIRA BARBOT-JIMENEZ 
RODOLFO FERNANDEZ (PRAC. ADMIN)</v>
      </c>
      <c r="M21" s="4" t="str">
        <f>UPPER(VLOOKUP($A21,'ACCESS EXPORT'!$A:$O,15,FALSE))</f>
        <v/>
      </c>
      <c r="N21" s="4" t="str">
        <f ca="1">IF(AND('ACCESS EXPORT'!X21="",'ACCESS EXPORT'!Y21=""),IF('ACCESS EXPORT'!V21&lt;&gt;"",(IF(TODAY()-'ACCESS EXPORT'!V21&gt;=-60,UPPER(CONCATENATE(VLOOKUP(B21,'ACCESS EXPORT'!$B:$P,15,FALSE),""&amp;CHAR(10)&amp;"(SEP",TEXT('ACCESS EXPORT'!V21," MM/DD/YYY)"))),IF(TODAY()-'ACCESS EXPORT'!V21&lt;0,UPPER(VLOOKUP(B21,'ACCESS EXPORT'!$B:$P,15,FALSE)),UPPER(VLOOKUP(B21,'ACCESS EXPORT'!$B:$P,15,FALSE))))),IF('ACCESS EXPORT'!U21="",UPPER(VLOOKUP(B21,'ACCESS EXPORT'!$B:$P,15,FALSE)),IF(TODAY()-'ACCESS EXPORT'!U21&lt;=30,CONCATENATE(UPPER(VLOOKUP(B21,'ACCESS EXPORT'!$B:$P,15,FALSE)),""&amp;CHAR(10)&amp;"(NEW",TEXT('ACCESS EXPORT'!U21," MM/DD/YYY)")),IF(AND(TODAY()-'ACCESS EXPORT'!U21&gt;30,TODAY()&gt;0),UPPER(VLOOKUP(B21,'ACCESS EXPORT'!$B:$P,15,FALSE)))))),IF('ACCESS EXPORT'!Y21&lt;&gt;"",UPPER(CONCATENATE(UPPER(VLOOKUP(B21,'ACCESS EXPORT'!$B:$P,15,FALSE)),""&amp;CHAR(10)&amp;"(Transfer Out",TEXT('ACCESS EXPORT'!Y21," MM/DD/YYY)"))),IF('ACCESS EXPORT'!X21&lt;&gt;"",UPPER(CONCATENATE(UPPER(VLOOKUP(B21,'ACCESS EXPORT'!$B:$P,15,FALSE)),""&amp;CHAR(10)&amp;"(Transfer In",TEXT('ACCESS EXPORT'!X21," MM/DD/YYY)"))))))</f>
        <v>ZEIRA, SHELLY</v>
      </c>
      <c r="O21" s="4" t="str">
        <f>_xlfn.IFNA(VLOOKUP(B21,'ACCESS EXPORT'!$B:$Q,16,FALSE),"")</f>
        <v>MD</v>
      </c>
      <c r="P21" s="4" t="str">
        <f>_xlfn.IFNA(VLOOKUP(B21,'ACCESS EXPORT'!B:W,22,FALSE),"-")</f>
        <v>1437129319</v>
      </c>
      <c r="Q21" s="4" t="str">
        <f>_xlfn.IFNA(VLOOKUP(A21,'ACCESS EXPORT'!$A:$AG,33,0),"-")</f>
        <v>Julie Morris</v>
      </c>
      <c r="R21" s="4" t="str">
        <f>_xlfn.IFNA(VLOOKUP(A21,'ACCESS EXPORT'!$A:$AH,34,0),"-")</f>
        <v>Linda Hopkins</v>
      </c>
      <c r="S21" s="4" t="str">
        <f>_xlfn.IFNA(VLOOKUP(A21,'ACCESS EXPORT'!$A:$AI,35,0),"-")</f>
        <v>James Agee</v>
      </c>
      <c r="T21" s="4" t="str">
        <f>_xlfn.IFNA(VLOOKUP(A21,'ACCESS EXPORT'!$A:$AJ,36,0),"-")</f>
        <v>Wanda Cruz</v>
      </c>
      <c r="U21" s="4" t="str">
        <f>_xlfn.IFNA(VLOOKUP(A21,'ACCESS EXPORT'!$A:$AK,37,0),"-")</f>
        <v>Cerner</v>
      </c>
      <c r="V21" s="4" t="str">
        <f>_xlfn.IFNA(VLOOKUP(A21,'ACCESS EXPORT'!$A:$AL,38,0),"-")</f>
        <v>FHMG_PED IP CARE AT WP</v>
      </c>
      <c r="W21" s="4" t="str">
        <f>_xlfn.IFNA(VLOOKUP(A21,'ACCESS EXPORT'!$A:$AM,39,0),"-")</f>
        <v/>
      </c>
      <c r="X21" s="4" t="str">
        <f>_xlfn.IFNA(VLOOKUP(A21,'ACCESS EXPORT'!$A:$AN,40,0),"-")</f>
        <v>Libia Villaquiran / Jenny Green</v>
      </c>
      <c r="Y21" s="26" t="str">
        <f>_xlfn.IFNA(VLOOKUP(A21,'ACCESS EXPORT'!A:AO,41,0),"")</f>
        <v>Candace Pischetola</v>
      </c>
      <c r="Z21" s="26" t="str">
        <f>_xlfn.IFNA(VLOOKUP(A21,'ACCESS EXPORT'!A:AP,42,0),"")</f>
        <v/>
      </c>
      <c r="AA21" s="26" t="str">
        <f>_xlfn.IFNA(VLOOKUP(A21,'ACCESS EXPORT'!A:AQ,43,0),"")</f>
        <v>Claire Pagan</v>
      </c>
    </row>
    <row r="22" spans="1:27" ht="18.75" x14ac:dyDescent="0.25">
      <c r="A22" s="33">
        <v>256</v>
      </c>
      <c r="B22" s="10">
        <v>1562</v>
      </c>
      <c r="C22" s="7" t="str">
        <f ca="1">IFERROR(UPPER(IF(AND('ACCESS EXPORT'!AA22="",'ACCESS EXPORT'!Z22=""),VLOOKUP(A22,'ACCESS EXPORT'!$A:$AF,32,FALSE),(IF('ACCESS EXPORT'!AA22&lt;&gt;"",CONCATENATE(VLOOKUP(A22,'ACCESS EXPORT'!$A:$AF,32,FALSE)," (Closed",TEXT('ACCESS EXPORT'!AA22," MM/DD/YYY)")),IF(TODAY()&lt;(('ACCESS EXPORT'!Z22)+30),CONCATENATE(VLOOKUP(A22,'ACCESS EXPORT'!$A:$AF,32,FALSE)," (Opens",TEXT('ACCESS EXPORT'!Z22," MM/DD/YYY)")),VLOOKUP(A22,'ACCESS EXPORT'!$A:$AF,32,FALSE)))))),"-")</f>
        <v>ADVENTHEALTH MEDICAL GROUP PEDIATRIC NEWBORN HOSPITALISTS AT WINTER PARK</v>
      </c>
      <c r="D22" s="3" t="str">
        <f ca="1">IFERROR(UPPER(IF(AND('ACCESS EXPORT'!AA22="",'ACCESS EXPORT'!Z22=""),VLOOKUP(A22,'ACCESS EXPORT'!$A:$AF,28,FALSE),(IF('ACCESS EXPORT'!AA22&lt;&gt;"",CONCATENATE(VLOOKUP(A22,'ACCESS EXPORT'!$A:$AF,28,FALSE)," (Closed",TEXT('ACCESS EXPORT'!AA22," MM/DD/YYY)")),IF(TODAY()&lt;(('ACCESS EXPORT'!Z22)+30),CONCATENATE(VLOOKUP(A22,'ACCESS EXPORT'!$A:$AF,28,FALSE)," (Opens",TEXT('ACCESS EXPORT'!Z22," MM/DD/YYY)")),VLOOKUP(A22,'ACCESS EXPORT'!$A:$AF,28,FALSE)))))),"-")</f>
        <v>PEDIATRIC INPATIENT CARE AT WINTER PARK</v>
      </c>
      <c r="E22" s="3" t="str">
        <f>VLOOKUP($A22,'ACCESS EXPORT'!$A:$AF,3,FALSE)</f>
        <v>2840</v>
      </c>
      <c r="F22" s="3" t="str">
        <f>UPPER(CONCATENATE(VLOOKUP(A22,'ACCESS EXPORT'!$A:$AF,4,FALSE)," ",VLOOKUP(A22,'ACCESS EXPORT'!$A:$AF,5,FALSE)," ",VLOOKUP(A22,'ACCESS EXPORT'!$A:$AF,6,FALSE)," ",VLOOKUP(A22,'ACCESS EXPORT'!$A:$AA,7,FALSE)," ",VLOOKUP(A22,'ACCESS EXPORT'!$A:$AA,8,FALSE)))</f>
        <v>2501 N ORANGE AVE SUITE 446 ORLANDO FL 32804</v>
      </c>
      <c r="G22" s="4" t="str">
        <f>UPPER(VLOOKUP($A22,'ACCESS EXPORT'!$A:$AF,9,FALSE))</f>
        <v>ORANGE</v>
      </c>
      <c r="H22" s="4" t="str">
        <f>_xlfn.IFNA(VLOOKUP($B22,'ACCESS EXPORT'!$B:$J,9,FALSE),"")</f>
        <v>HB</v>
      </c>
      <c r="I22" s="3" t="str">
        <f>CONCATENATE("(P)",VLOOKUP($A22,'ACCESS EXPORT'!$A:$AF,11,FALSE)," (F)",VLOOKUP($A22,'ACCESS EXPORT'!$A:$AF,29,FALSE))</f>
        <v>(P)(407) 303-2528 (F)(407)303-2760</v>
      </c>
      <c r="J22" s="4" t="str">
        <f>UPPER(VLOOKUP($A22,'ACCESS EXPORT'!$A:$AF,12,FALSE))</f>
        <v>PEDIATRIC HOSPITALIST</v>
      </c>
      <c r="K22" s="4" t="str">
        <f>UPPER(VLOOKUP($A22,'ACCESS EXPORT'!$A:$AF,13,FALSE))</f>
        <v>WILLIAM WINDER</v>
      </c>
      <c r="L22" s="3" t="str">
        <f>IF(AND(VLOOKUP(A22,'ACCESS EXPORT'!A:AE,1,0),'ACCESS EXPORT'!N22=""),UPPER(CONCATENATE('ACCESS EXPORT'!AE22)),IF(VLOOKUP(A22,'ACCESS EXPORT'!A:AE,1,0),UPPER(CONCATENATE('ACCESS EXPORT'!N22," "&amp;CHAR(10),'ACCESS EXPORT'!AE22))))</f>
        <v>JAHAIRA BARBOT-JIMENEZ 
RODOLFO FERNANDEZ (PRAC. ADMIN)</v>
      </c>
      <c r="M22" s="4" t="str">
        <f>UPPER(VLOOKUP($A22,'ACCESS EXPORT'!$A:$O,15,FALSE))</f>
        <v/>
      </c>
      <c r="N22" s="4" t="str">
        <f ca="1">IF(AND('ACCESS EXPORT'!X22="",'ACCESS EXPORT'!Y22=""),IF('ACCESS EXPORT'!V22&lt;&gt;"",(IF(TODAY()-'ACCESS EXPORT'!V22&gt;=-60,UPPER(CONCATENATE(VLOOKUP(B22,'ACCESS EXPORT'!$B:$P,15,FALSE),""&amp;CHAR(10)&amp;"(SEP",TEXT('ACCESS EXPORT'!V22," MM/DD/YYY)"))),IF(TODAY()-'ACCESS EXPORT'!V22&lt;0,UPPER(VLOOKUP(B22,'ACCESS EXPORT'!$B:$P,15,FALSE)),UPPER(VLOOKUP(B22,'ACCESS EXPORT'!$B:$P,15,FALSE))))),IF('ACCESS EXPORT'!U22="",UPPER(VLOOKUP(B22,'ACCESS EXPORT'!$B:$P,15,FALSE)),IF(TODAY()-'ACCESS EXPORT'!U22&lt;=30,CONCATENATE(UPPER(VLOOKUP(B22,'ACCESS EXPORT'!$B:$P,15,FALSE)),""&amp;CHAR(10)&amp;"(NEW",TEXT('ACCESS EXPORT'!U22," MM/DD/YYY)")),IF(AND(TODAY()-'ACCESS EXPORT'!U22&gt;30,TODAY()&gt;0),UPPER(VLOOKUP(B22,'ACCESS EXPORT'!$B:$P,15,FALSE)))))),IF('ACCESS EXPORT'!Y22&lt;&gt;"",UPPER(CONCATENATE(UPPER(VLOOKUP(B22,'ACCESS EXPORT'!$B:$P,15,FALSE)),""&amp;CHAR(10)&amp;"(Transfer Out",TEXT('ACCESS EXPORT'!Y22," MM/DD/YYY)"))),IF('ACCESS EXPORT'!X22&lt;&gt;"",UPPER(CONCATENATE(UPPER(VLOOKUP(B22,'ACCESS EXPORT'!$B:$P,15,FALSE)),""&amp;CHAR(10)&amp;"(Transfer In",TEXT('ACCESS EXPORT'!X22," MM/DD/YYY)"))))))</f>
        <v>AMBROISE, YANSMITH</v>
      </c>
      <c r="O22" s="4" t="str">
        <f>_xlfn.IFNA(VLOOKUP(B22,'ACCESS EXPORT'!$B:$Q,16,FALSE),"")</f>
        <v>MD</v>
      </c>
      <c r="P22" s="4" t="str">
        <f>_xlfn.IFNA(VLOOKUP(B22,'ACCESS EXPORT'!B:W,22,FALSE),"-")</f>
        <v>1417993874</v>
      </c>
      <c r="Q22" s="4" t="str">
        <f>_xlfn.IFNA(VLOOKUP(A22,'ACCESS EXPORT'!$A:$AG,33,0),"-")</f>
        <v>Julie Morris</v>
      </c>
      <c r="R22" s="4" t="str">
        <f>_xlfn.IFNA(VLOOKUP(A22,'ACCESS EXPORT'!$A:$AH,34,0),"-")</f>
        <v>Linda Hopkins</v>
      </c>
      <c r="S22" s="4" t="str">
        <f>_xlfn.IFNA(VLOOKUP(A22,'ACCESS EXPORT'!$A:$AI,35,0),"-")</f>
        <v>James Agee</v>
      </c>
      <c r="T22" s="4" t="str">
        <f>_xlfn.IFNA(VLOOKUP(A22,'ACCESS EXPORT'!$A:$AJ,36,0),"-")</f>
        <v>Wanda Cruz</v>
      </c>
      <c r="U22" s="4" t="str">
        <f>_xlfn.IFNA(VLOOKUP(A22,'ACCESS EXPORT'!$A:$AK,37,0),"-")</f>
        <v>Cerner</v>
      </c>
      <c r="V22" s="4" t="str">
        <f>_xlfn.IFNA(VLOOKUP(A22,'ACCESS EXPORT'!$A:$AL,38,0),"-")</f>
        <v>FHMG_PED IP CARE AT WP</v>
      </c>
      <c r="W22" s="4" t="str">
        <f>_xlfn.IFNA(VLOOKUP(A22,'ACCESS EXPORT'!$A:$AM,39,0),"-")</f>
        <v/>
      </c>
      <c r="X22" s="4" t="str">
        <f>_xlfn.IFNA(VLOOKUP(A22,'ACCESS EXPORT'!$A:$AN,40,0),"-")</f>
        <v>Libia Villaquiran / Jenny Green</v>
      </c>
      <c r="Y22" s="26" t="str">
        <f>_xlfn.IFNA(VLOOKUP(A22,'ACCESS EXPORT'!A:AO,41,0),"")</f>
        <v>Candace Pischetola</v>
      </c>
      <c r="Z22" s="26" t="str">
        <f>_xlfn.IFNA(VLOOKUP(A22,'ACCESS EXPORT'!A:AP,42,0),"")</f>
        <v/>
      </c>
      <c r="AA22" s="26" t="str">
        <f>_xlfn.IFNA(VLOOKUP(A22,'ACCESS EXPORT'!A:AQ,43,0),"")</f>
        <v>Claire Pagan</v>
      </c>
    </row>
    <row r="23" spans="1:27" ht="18.75" x14ac:dyDescent="0.25">
      <c r="A23" s="33">
        <v>256</v>
      </c>
      <c r="B23" s="10">
        <v>1563</v>
      </c>
      <c r="C23" s="7" t="str">
        <f ca="1">IFERROR(UPPER(IF(AND('ACCESS EXPORT'!AA23="",'ACCESS EXPORT'!Z23=""),VLOOKUP(A23,'ACCESS EXPORT'!$A:$AF,32,FALSE),(IF('ACCESS EXPORT'!AA23&lt;&gt;"",CONCATENATE(VLOOKUP(A23,'ACCESS EXPORT'!$A:$AF,32,FALSE)," (Closed",TEXT('ACCESS EXPORT'!AA23," MM/DD/YYY)")),IF(TODAY()&lt;(('ACCESS EXPORT'!Z23)+30),CONCATENATE(VLOOKUP(A23,'ACCESS EXPORT'!$A:$AF,32,FALSE)," (Opens",TEXT('ACCESS EXPORT'!Z23," MM/DD/YYY)")),VLOOKUP(A23,'ACCESS EXPORT'!$A:$AF,32,FALSE)))))),"-")</f>
        <v>ADVENTHEALTH MEDICAL GROUP PEDIATRIC NEWBORN HOSPITALISTS AT WINTER PARK</v>
      </c>
      <c r="D23" s="3" t="str">
        <f ca="1">IFERROR(UPPER(IF(AND('ACCESS EXPORT'!AA23="",'ACCESS EXPORT'!Z23=""),VLOOKUP(A23,'ACCESS EXPORT'!$A:$AF,28,FALSE),(IF('ACCESS EXPORT'!AA23&lt;&gt;"",CONCATENATE(VLOOKUP(A23,'ACCESS EXPORT'!$A:$AF,28,FALSE)," (Closed",TEXT('ACCESS EXPORT'!AA23," MM/DD/YYY)")),IF(TODAY()&lt;(('ACCESS EXPORT'!Z23)+30),CONCATENATE(VLOOKUP(A23,'ACCESS EXPORT'!$A:$AF,28,FALSE)," (Opens",TEXT('ACCESS EXPORT'!Z23," MM/DD/YYY)")),VLOOKUP(A23,'ACCESS EXPORT'!$A:$AF,28,FALSE)))))),"-")</f>
        <v>PEDIATRIC INPATIENT CARE AT WINTER PARK</v>
      </c>
      <c r="E23" s="3" t="str">
        <f>VLOOKUP($A23,'ACCESS EXPORT'!$A:$AF,3,FALSE)</f>
        <v>2840</v>
      </c>
      <c r="F23" s="3" t="str">
        <f>UPPER(CONCATENATE(VLOOKUP(A23,'ACCESS EXPORT'!$A:$AF,4,FALSE)," ",VLOOKUP(A23,'ACCESS EXPORT'!$A:$AF,5,FALSE)," ",VLOOKUP(A23,'ACCESS EXPORT'!$A:$AF,6,FALSE)," ",VLOOKUP(A23,'ACCESS EXPORT'!$A:$AA,7,FALSE)," ",VLOOKUP(A23,'ACCESS EXPORT'!$A:$AA,8,FALSE)))</f>
        <v>2501 N ORANGE AVE SUITE 446 ORLANDO FL 32804</v>
      </c>
      <c r="G23" s="4" t="str">
        <f>UPPER(VLOOKUP($A23,'ACCESS EXPORT'!$A:$AF,9,FALSE))</f>
        <v>ORANGE</v>
      </c>
      <c r="H23" s="4" t="str">
        <f>_xlfn.IFNA(VLOOKUP($B23,'ACCESS EXPORT'!$B:$J,9,FALSE),"")</f>
        <v>HB</v>
      </c>
      <c r="I23" s="3" t="str">
        <f>CONCATENATE("(P)",VLOOKUP($A23,'ACCESS EXPORT'!$A:$AF,11,FALSE)," (F)",VLOOKUP($A23,'ACCESS EXPORT'!$A:$AF,29,FALSE))</f>
        <v>(P)(407) 303-2528 (F)(407)303-2760</v>
      </c>
      <c r="J23" s="4" t="str">
        <f>UPPER(VLOOKUP($A23,'ACCESS EXPORT'!$A:$AF,12,FALSE))</f>
        <v>PEDIATRIC HOSPITALIST</v>
      </c>
      <c r="K23" s="4" t="str">
        <f>UPPER(VLOOKUP($A23,'ACCESS EXPORT'!$A:$AF,13,FALSE))</f>
        <v>WILLIAM WINDER</v>
      </c>
      <c r="L23" s="3" t="str">
        <f>IF(AND(VLOOKUP(A23,'ACCESS EXPORT'!A:AE,1,0),'ACCESS EXPORT'!N23=""),UPPER(CONCATENATE('ACCESS EXPORT'!AE23)),IF(VLOOKUP(A23,'ACCESS EXPORT'!A:AE,1,0),UPPER(CONCATENATE('ACCESS EXPORT'!N23," "&amp;CHAR(10),'ACCESS EXPORT'!AE23))))</f>
        <v>JAHAIRA BARBOT-JIMENEZ 
RODOLFO FERNANDEZ (PRAC. ADMIN)</v>
      </c>
      <c r="M23" s="4" t="str">
        <f>UPPER(VLOOKUP($A23,'ACCESS EXPORT'!$A:$O,15,FALSE))</f>
        <v/>
      </c>
      <c r="N23" s="4" t="str">
        <f ca="1">IF(AND('ACCESS EXPORT'!X23="",'ACCESS EXPORT'!Y23=""),IF('ACCESS EXPORT'!V23&lt;&gt;"",(IF(TODAY()-'ACCESS EXPORT'!V23&gt;=-60,UPPER(CONCATENATE(VLOOKUP(B23,'ACCESS EXPORT'!$B:$P,15,FALSE),""&amp;CHAR(10)&amp;"(SEP",TEXT('ACCESS EXPORT'!V23," MM/DD/YYY)"))),IF(TODAY()-'ACCESS EXPORT'!V23&lt;0,UPPER(VLOOKUP(B23,'ACCESS EXPORT'!$B:$P,15,FALSE)),UPPER(VLOOKUP(B23,'ACCESS EXPORT'!$B:$P,15,FALSE))))),IF('ACCESS EXPORT'!U23="",UPPER(VLOOKUP(B23,'ACCESS EXPORT'!$B:$P,15,FALSE)),IF(TODAY()-'ACCESS EXPORT'!U23&lt;=30,CONCATENATE(UPPER(VLOOKUP(B23,'ACCESS EXPORT'!$B:$P,15,FALSE)),""&amp;CHAR(10)&amp;"(NEW",TEXT('ACCESS EXPORT'!U23," MM/DD/YYY)")),IF(AND(TODAY()-'ACCESS EXPORT'!U23&gt;30,TODAY()&gt;0),UPPER(VLOOKUP(B23,'ACCESS EXPORT'!$B:$P,15,FALSE)))))),IF('ACCESS EXPORT'!Y23&lt;&gt;"",UPPER(CONCATENATE(UPPER(VLOOKUP(B23,'ACCESS EXPORT'!$B:$P,15,FALSE)),""&amp;CHAR(10)&amp;"(Transfer Out",TEXT('ACCESS EXPORT'!Y23," MM/DD/YYY)"))),IF('ACCESS EXPORT'!X23&lt;&gt;"",UPPER(CONCATENATE(UPPER(VLOOKUP(B23,'ACCESS EXPORT'!$B:$P,15,FALSE)),""&amp;CHAR(10)&amp;"(Transfer In",TEXT('ACCESS EXPORT'!X23," MM/DD/YYY)"))))))</f>
        <v>CHAPMAN, TRACY</v>
      </c>
      <c r="O23" s="4" t="str">
        <f>_xlfn.IFNA(VLOOKUP(B23,'ACCESS EXPORT'!$B:$Q,16,FALSE),"")</f>
        <v>DO</v>
      </c>
      <c r="P23" s="4" t="str">
        <f>_xlfn.IFNA(VLOOKUP(B23,'ACCESS EXPORT'!B:W,22,FALSE),"-")</f>
        <v>1700174000</v>
      </c>
      <c r="Q23" s="4" t="str">
        <f>_xlfn.IFNA(VLOOKUP(A23,'ACCESS EXPORT'!$A:$AG,33,0),"-")</f>
        <v>Julie Morris</v>
      </c>
      <c r="R23" s="4" t="str">
        <f>_xlfn.IFNA(VLOOKUP(A23,'ACCESS EXPORT'!$A:$AH,34,0),"-")</f>
        <v>Linda Hopkins</v>
      </c>
      <c r="S23" s="4" t="str">
        <f>_xlfn.IFNA(VLOOKUP(A23,'ACCESS EXPORT'!$A:$AI,35,0),"-")</f>
        <v>James Agee</v>
      </c>
      <c r="T23" s="4" t="str">
        <f>_xlfn.IFNA(VLOOKUP(A23,'ACCESS EXPORT'!$A:$AJ,36,0),"-")</f>
        <v>Wanda Cruz</v>
      </c>
      <c r="U23" s="4" t="str">
        <f>_xlfn.IFNA(VLOOKUP(A23,'ACCESS EXPORT'!$A:$AK,37,0),"-")</f>
        <v>Cerner</v>
      </c>
      <c r="V23" s="4" t="str">
        <f>_xlfn.IFNA(VLOOKUP(A23,'ACCESS EXPORT'!$A:$AL,38,0),"-")</f>
        <v>FHMG_PED IP CARE AT WP</v>
      </c>
      <c r="W23" s="4" t="str">
        <f>_xlfn.IFNA(VLOOKUP(A23,'ACCESS EXPORT'!$A:$AM,39,0),"-")</f>
        <v/>
      </c>
      <c r="X23" s="4" t="str">
        <f>_xlfn.IFNA(VLOOKUP(A23,'ACCESS EXPORT'!$A:$AN,40,0),"-")</f>
        <v>Libia Villaquiran / Jenny Green</v>
      </c>
      <c r="Y23" s="26" t="str">
        <f>_xlfn.IFNA(VLOOKUP(A23,'ACCESS EXPORT'!A:AO,41,0),"")</f>
        <v>Candace Pischetola</v>
      </c>
      <c r="Z23" s="26" t="str">
        <f>_xlfn.IFNA(VLOOKUP(A23,'ACCESS EXPORT'!A:AP,42,0),"")</f>
        <v/>
      </c>
      <c r="AA23" s="26" t="str">
        <f>_xlfn.IFNA(VLOOKUP(A23,'ACCESS EXPORT'!A:AQ,43,0),"")</f>
        <v>Claire Pagan</v>
      </c>
    </row>
    <row r="24" spans="1:27" ht="18.75" x14ac:dyDescent="0.25">
      <c r="A24" s="33">
        <v>256</v>
      </c>
      <c r="B24" s="10">
        <v>1565</v>
      </c>
      <c r="C24" s="7" t="str">
        <f ca="1">IFERROR(UPPER(IF(AND('ACCESS EXPORT'!AA24="",'ACCESS EXPORT'!Z24=""),VLOOKUP(A24,'ACCESS EXPORT'!$A:$AF,32,FALSE),(IF('ACCESS EXPORT'!AA24&lt;&gt;"",CONCATENATE(VLOOKUP(A24,'ACCESS EXPORT'!$A:$AF,32,FALSE)," (Closed",TEXT('ACCESS EXPORT'!AA24," MM/DD/YYY)")),IF(TODAY()&lt;(('ACCESS EXPORT'!Z24)+30),CONCATENATE(VLOOKUP(A24,'ACCESS EXPORT'!$A:$AF,32,FALSE)," (Opens",TEXT('ACCESS EXPORT'!Z24," MM/DD/YYY)")),VLOOKUP(A24,'ACCESS EXPORT'!$A:$AF,32,FALSE)))))),"-")</f>
        <v>ADVENTHEALTH MEDICAL GROUP PEDIATRIC NEWBORN HOSPITALISTS AT WINTER PARK</v>
      </c>
      <c r="D24" s="3" t="str">
        <f ca="1">IFERROR(UPPER(IF(AND('ACCESS EXPORT'!AA24="",'ACCESS EXPORT'!Z24=""),VLOOKUP(A24,'ACCESS EXPORT'!$A:$AF,28,FALSE),(IF('ACCESS EXPORT'!AA24&lt;&gt;"",CONCATENATE(VLOOKUP(A24,'ACCESS EXPORT'!$A:$AF,28,FALSE)," (Closed",TEXT('ACCESS EXPORT'!AA24," MM/DD/YYY)")),IF(TODAY()&lt;(('ACCESS EXPORT'!Z24)+30),CONCATENATE(VLOOKUP(A24,'ACCESS EXPORT'!$A:$AF,28,FALSE)," (Opens",TEXT('ACCESS EXPORT'!Z24," MM/DD/YYY)")),VLOOKUP(A24,'ACCESS EXPORT'!$A:$AF,28,FALSE)))))),"-")</f>
        <v>PEDIATRIC INPATIENT CARE AT WINTER PARK</v>
      </c>
      <c r="E24" s="3" t="str">
        <f>VLOOKUP($A24,'ACCESS EXPORT'!$A:$AF,3,FALSE)</f>
        <v>2840</v>
      </c>
      <c r="F24" s="3" t="str">
        <f>UPPER(CONCATENATE(VLOOKUP(A24,'ACCESS EXPORT'!$A:$AF,4,FALSE)," ",VLOOKUP(A24,'ACCESS EXPORT'!$A:$AF,5,FALSE)," ",VLOOKUP(A24,'ACCESS EXPORT'!$A:$AF,6,FALSE)," ",VLOOKUP(A24,'ACCESS EXPORT'!$A:$AA,7,FALSE)," ",VLOOKUP(A24,'ACCESS EXPORT'!$A:$AA,8,FALSE)))</f>
        <v>2501 N ORANGE AVE SUITE 446 ORLANDO FL 32804</v>
      </c>
      <c r="G24" s="4" t="str">
        <f>UPPER(VLOOKUP($A24,'ACCESS EXPORT'!$A:$AF,9,FALSE))</f>
        <v>ORANGE</v>
      </c>
      <c r="H24" s="4" t="str">
        <f>_xlfn.IFNA(VLOOKUP($B24,'ACCESS EXPORT'!$B:$J,9,FALSE),"")</f>
        <v>HB</v>
      </c>
      <c r="I24" s="3" t="str">
        <f>CONCATENATE("(P)",VLOOKUP($A24,'ACCESS EXPORT'!$A:$AF,11,FALSE)," (F)",VLOOKUP($A24,'ACCESS EXPORT'!$A:$AF,29,FALSE))</f>
        <v>(P)(407) 303-2528 (F)(407)303-2760</v>
      </c>
      <c r="J24" s="4" t="str">
        <f>UPPER(VLOOKUP($A24,'ACCESS EXPORT'!$A:$AF,12,FALSE))</f>
        <v>PEDIATRIC HOSPITALIST</v>
      </c>
      <c r="K24" s="4" t="str">
        <f>UPPER(VLOOKUP($A24,'ACCESS EXPORT'!$A:$AF,13,FALSE))</f>
        <v>WILLIAM WINDER</v>
      </c>
      <c r="L24" s="3" t="str">
        <f>IF(AND(VLOOKUP(A24,'ACCESS EXPORT'!A:AE,1,0),'ACCESS EXPORT'!N24=""),UPPER(CONCATENATE('ACCESS EXPORT'!AE24)),IF(VLOOKUP(A24,'ACCESS EXPORT'!A:AE,1,0),UPPER(CONCATENATE('ACCESS EXPORT'!N24," "&amp;CHAR(10),'ACCESS EXPORT'!AE24))))</f>
        <v>JAHAIRA BARBOT-JIMENEZ 
RODOLFO FERNANDEZ (PRAC. ADMIN)</v>
      </c>
      <c r="M24" s="4" t="str">
        <f>UPPER(VLOOKUP($A24,'ACCESS EXPORT'!$A:$O,15,FALSE))</f>
        <v/>
      </c>
      <c r="N24" s="4" t="str">
        <f ca="1">IF(AND('ACCESS EXPORT'!X24="",'ACCESS EXPORT'!Y24=""),IF('ACCESS EXPORT'!V24&lt;&gt;"",(IF(TODAY()-'ACCESS EXPORT'!V24&gt;=-60,UPPER(CONCATENATE(VLOOKUP(B24,'ACCESS EXPORT'!$B:$P,15,FALSE),""&amp;CHAR(10)&amp;"(SEP",TEXT('ACCESS EXPORT'!V24," MM/DD/YYY)"))),IF(TODAY()-'ACCESS EXPORT'!V24&lt;0,UPPER(VLOOKUP(B24,'ACCESS EXPORT'!$B:$P,15,FALSE)),UPPER(VLOOKUP(B24,'ACCESS EXPORT'!$B:$P,15,FALSE))))),IF('ACCESS EXPORT'!U24="",UPPER(VLOOKUP(B24,'ACCESS EXPORT'!$B:$P,15,FALSE)),IF(TODAY()-'ACCESS EXPORT'!U24&lt;=30,CONCATENATE(UPPER(VLOOKUP(B24,'ACCESS EXPORT'!$B:$P,15,FALSE)),""&amp;CHAR(10)&amp;"(NEW",TEXT('ACCESS EXPORT'!U24," MM/DD/YYY)")),IF(AND(TODAY()-'ACCESS EXPORT'!U24&gt;30,TODAY()&gt;0),UPPER(VLOOKUP(B24,'ACCESS EXPORT'!$B:$P,15,FALSE)))))),IF('ACCESS EXPORT'!Y24&lt;&gt;"",UPPER(CONCATENATE(UPPER(VLOOKUP(B24,'ACCESS EXPORT'!$B:$P,15,FALSE)),""&amp;CHAR(10)&amp;"(Transfer Out",TEXT('ACCESS EXPORT'!Y24," MM/DD/YYY)"))),IF('ACCESS EXPORT'!X24&lt;&gt;"",UPPER(CONCATENATE(UPPER(VLOOKUP(B24,'ACCESS EXPORT'!$B:$P,15,FALSE)),""&amp;CHAR(10)&amp;"(Transfer In",TEXT('ACCESS EXPORT'!X24," MM/DD/YYY)"))))))</f>
        <v>UY, ARNEL A.</v>
      </c>
      <c r="O24" s="4" t="str">
        <f>_xlfn.IFNA(VLOOKUP(B24,'ACCESS EXPORT'!$B:$Q,16,FALSE),"")</f>
        <v>MD</v>
      </c>
      <c r="P24" s="4" t="str">
        <f>_xlfn.IFNA(VLOOKUP(B24,'ACCESS EXPORT'!B:W,22,FALSE),"-")</f>
        <v>1255535902</v>
      </c>
      <c r="Q24" s="4" t="str">
        <f>_xlfn.IFNA(VLOOKUP(A24,'ACCESS EXPORT'!$A:$AG,33,0),"-")</f>
        <v>Julie Morris</v>
      </c>
      <c r="R24" s="4" t="str">
        <f>_xlfn.IFNA(VLOOKUP(A24,'ACCESS EXPORT'!$A:$AH,34,0),"-")</f>
        <v>Linda Hopkins</v>
      </c>
      <c r="S24" s="4" t="str">
        <f>_xlfn.IFNA(VLOOKUP(A24,'ACCESS EXPORT'!$A:$AI,35,0),"-")</f>
        <v>James Agee</v>
      </c>
      <c r="T24" s="4" t="str">
        <f>_xlfn.IFNA(VLOOKUP(A24,'ACCESS EXPORT'!$A:$AJ,36,0),"-")</f>
        <v>Wanda Cruz</v>
      </c>
      <c r="U24" s="4" t="str">
        <f>_xlfn.IFNA(VLOOKUP(A24,'ACCESS EXPORT'!$A:$AK,37,0),"-")</f>
        <v>Cerner</v>
      </c>
      <c r="V24" s="4" t="str">
        <f>_xlfn.IFNA(VLOOKUP(A24,'ACCESS EXPORT'!$A:$AL,38,0),"-")</f>
        <v>FHMG_PED IP CARE AT WP</v>
      </c>
      <c r="W24" s="4" t="str">
        <f>_xlfn.IFNA(VLOOKUP(A24,'ACCESS EXPORT'!$A:$AM,39,0),"-")</f>
        <v/>
      </c>
      <c r="X24" s="4" t="str">
        <f>_xlfn.IFNA(VLOOKUP(A24,'ACCESS EXPORT'!$A:$AN,40,0),"-")</f>
        <v>Libia Villaquiran / Jenny Green</v>
      </c>
      <c r="Y24" s="26" t="str">
        <f>_xlfn.IFNA(VLOOKUP(A24,'ACCESS EXPORT'!A:AO,41,0),"")</f>
        <v>Candace Pischetola</v>
      </c>
      <c r="Z24" s="26" t="str">
        <f>_xlfn.IFNA(VLOOKUP(A24,'ACCESS EXPORT'!A:AP,42,0),"")</f>
        <v/>
      </c>
      <c r="AA24" s="26" t="str">
        <f>_xlfn.IFNA(VLOOKUP(A24,'ACCESS EXPORT'!A:AQ,43,0),"")</f>
        <v>Claire Pagan</v>
      </c>
    </row>
    <row r="25" spans="1:27" ht="18.75" x14ac:dyDescent="0.25">
      <c r="A25" s="33">
        <v>129</v>
      </c>
      <c r="B25" s="10">
        <v>1012</v>
      </c>
      <c r="C25" s="7" t="str">
        <f ca="1">IFERROR(UPPER(IF(AND('ACCESS EXPORT'!AA25="",'ACCESS EXPORT'!Z25=""),VLOOKUP(A25,'ACCESS EXPORT'!$A:$AF,32,FALSE),(IF('ACCESS EXPORT'!AA25&lt;&gt;"",CONCATENATE(VLOOKUP(A25,'ACCESS EXPORT'!$A:$AF,32,FALSE)," (Closed",TEXT('ACCESS EXPORT'!AA25," MM/DD/YYY)")),IF(TODAY()&lt;(('ACCESS EXPORT'!Z25)+30),CONCATENATE(VLOOKUP(A25,'ACCESS EXPORT'!$A:$AF,32,FALSE)," (Opens",TEXT('ACCESS EXPORT'!Z25," MM/DD/YYY)")),VLOOKUP(A25,'ACCESS EXPORT'!$A:$AF,32,FALSE)))))),"-")</f>
        <v>ADVENTHEALTH MEDICAL GROUP COLORECTAL SURGERY AT ALTAMONTE SPRINGS</v>
      </c>
      <c r="D25" s="3" t="str">
        <f ca="1">IFERROR(UPPER(IF(AND('ACCESS EXPORT'!AA25="",'ACCESS EXPORT'!Z25=""),VLOOKUP(A25,'ACCESS EXPORT'!$A:$AF,28,FALSE),(IF('ACCESS EXPORT'!AA25&lt;&gt;"",CONCATENATE(VLOOKUP(A25,'ACCESS EXPORT'!$A:$AF,28,FALSE)," (Closed",TEXT('ACCESS EXPORT'!AA25," MM/DD/YYY)")),IF(TODAY()&lt;(('ACCESS EXPORT'!Z25)+30),CONCATENATE(VLOOKUP(A25,'ACCESS EXPORT'!$A:$AF,28,FALSE)," (Opens",TEXT('ACCESS EXPORT'!Z25," MM/DD/YYY)")),VLOOKUP(A25,'ACCESS EXPORT'!$A:$AF,28,FALSE)))))),"-")</f>
        <v>CENTER FOR COLON &amp; RECTAL SURGERY - ALTAMONTE*</v>
      </c>
      <c r="E25" s="3" t="str">
        <f>VLOOKUP($A25,'ACCESS EXPORT'!$A:$AF,3,FALSE)</f>
        <v>2880</v>
      </c>
      <c r="F25" s="3" t="str">
        <f>UPPER(CONCATENATE(VLOOKUP(A25,'ACCESS EXPORT'!$A:$AF,4,FALSE)," ",VLOOKUP(A25,'ACCESS EXPORT'!$A:$AF,5,FALSE)," ",VLOOKUP(A25,'ACCESS EXPORT'!$A:$AF,6,FALSE)," ",VLOOKUP(A25,'ACCESS EXPORT'!$A:$AA,7,FALSE)," ",VLOOKUP(A25,'ACCESS EXPORT'!$A:$AA,8,FALSE)))</f>
        <v>661 E ALTAMONTE DR SUITE 220 ALTAMONTE SPRINGS FL 32701</v>
      </c>
      <c r="G25" s="4" t="str">
        <f>UPPER(VLOOKUP($A25,'ACCESS EXPORT'!$A:$AF,9,FALSE))</f>
        <v>SEMINOLE</v>
      </c>
      <c r="H25" s="4" t="str">
        <f>_xlfn.IFNA(VLOOKUP($B25,'ACCESS EXPORT'!$B:$J,9,FALSE),"")</f>
        <v>Central</v>
      </c>
      <c r="I25" s="3" t="str">
        <f>CONCATENATE("(P)",VLOOKUP($A25,'ACCESS EXPORT'!$A:$AF,11,FALSE)," (F)",VLOOKUP($A25,'ACCESS EXPORT'!$A:$AF,29,FALSE))</f>
        <v>(P)(407) 303-5191 (F)(407) 303-5193</v>
      </c>
      <c r="J25" s="4" t="str">
        <f>UPPER(VLOOKUP($A25,'ACCESS EXPORT'!$A:$AF,12,FALSE))</f>
        <v>SURGERY</v>
      </c>
      <c r="K25" s="4" t="str">
        <f>UPPER(VLOOKUP($A25,'ACCESS EXPORT'!$A:$AF,13,FALSE))</f>
        <v>SCOTT HILL</v>
      </c>
      <c r="L25" s="3" t="str">
        <f>IF(AND(VLOOKUP(A25,'ACCESS EXPORT'!A:AE,1,0),'ACCESS EXPORT'!N25=""),UPPER(CONCATENATE('ACCESS EXPORT'!AE25)),IF(VLOOKUP(A25,'ACCESS EXPORT'!A:AE,1,0),UPPER(CONCATENATE('ACCESS EXPORT'!N25," "&amp;CHAR(10),'ACCESS EXPORT'!AE25))))</f>
        <v xml:space="preserve">MICHELL ATHANASE 
</v>
      </c>
      <c r="M25" s="4" t="str">
        <f>UPPER(VLOOKUP($A25,'ACCESS EXPORT'!$A:$O,15,FALSE))</f>
        <v>TBD (PM)/ MELISSA BROWN (OS)</v>
      </c>
      <c r="N25" s="4" t="str">
        <f ca="1">IF(AND('ACCESS EXPORT'!X25="",'ACCESS EXPORT'!Y25=""),IF('ACCESS EXPORT'!V25&lt;&gt;"",(IF(TODAY()-'ACCESS EXPORT'!V25&gt;=-60,UPPER(CONCATENATE(VLOOKUP(B25,'ACCESS EXPORT'!$B:$P,15,FALSE),""&amp;CHAR(10)&amp;"(SEP",TEXT('ACCESS EXPORT'!V25," MM/DD/YYY)"))),IF(TODAY()-'ACCESS EXPORT'!V25&lt;0,UPPER(VLOOKUP(B25,'ACCESS EXPORT'!$B:$P,15,FALSE)),UPPER(VLOOKUP(B25,'ACCESS EXPORT'!$B:$P,15,FALSE))))),IF('ACCESS EXPORT'!U25="",UPPER(VLOOKUP(B25,'ACCESS EXPORT'!$B:$P,15,FALSE)),IF(TODAY()-'ACCESS EXPORT'!U25&lt;=30,CONCATENATE(UPPER(VLOOKUP(B25,'ACCESS EXPORT'!$B:$P,15,FALSE)),""&amp;CHAR(10)&amp;"(NEW",TEXT('ACCESS EXPORT'!U25," MM/DD/YYY)")),IF(AND(TODAY()-'ACCESS EXPORT'!U25&gt;30,TODAY()&gt;0),UPPER(VLOOKUP(B25,'ACCESS EXPORT'!$B:$P,15,FALSE)))))),IF('ACCESS EXPORT'!Y25&lt;&gt;"",UPPER(CONCATENATE(UPPER(VLOOKUP(B25,'ACCESS EXPORT'!$B:$P,15,FALSE)),""&amp;CHAR(10)&amp;"(Transfer Out",TEXT('ACCESS EXPORT'!Y25," MM/DD/YYY)"))),IF('ACCESS EXPORT'!X25&lt;&gt;"",UPPER(CONCATENATE(UPPER(VLOOKUP(B25,'ACCESS EXPORT'!$B:$P,15,FALSE)),""&amp;CHAR(10)&amp;"(Transfer In",TEXT('ACCESS EXPORT'!X25," MM/DD/YYY)"))))))</f>
        <v>MEACHAM, KIMBERLY</v>
      </c>
      <c r="O25" s="4" t="str">
        <f>_xlfn.IFNA(VLOOKUP(B25,'ACCESS EXPORT'!$B:$Q,16,FALSE),"")</f>
        <v>APRN</v>
      </c>
      <c r="P25" s="4" t="str">
        <f>_xlfn.IFNA(VLOOKUP(B25,'ACCESS EXPORT'!B:W,22,FALSE),"-")</f>
        <v>1093947335</v>
      </c>
      <c r="Q25" s="4" t="str">
        <f>_xlfn.IFNA(VLOOKUP(A25,'ACCESS EXPORT'!$A:$AG,33,0),"-")</f>
        <v>Quamirah Denson</v>
      </c>
      <c r="R25" s="4" t="str">
        <f>_xlfn.IFNA(VLOOKUP(A25,'ACCESS EXPORT'!$A:$AH,34,0),"-")</f>
        <v>Cheri Benedeti</v>
      </c>
      <c r="S25" s="4" t="str">
        <f>_xlfn.IFNA(VLOOKUP(A25,'ACCESS EXPORT'!$A:$AI,35,0),"-")</f>
        <v>Kikzeny Cartagena</v>
      </c>
      <c r="T25" s="4" t="str">
        <f>_xlfn.IFNA(VLOOKUP(A25,'ACCESS EXPORT'!$A:$AJ,36,0),"-")</f>
        <v>Everil Elliott</v>
      </c>
      <c r="U25" s="4" t="str">
        <f>_xlfn.IFNA(VLOOKUP(A25,'ACCESS EXPORT'!$A:$AK,37,0),"-")</f>
        <v>athena</v>
      </c>
      <c r="V25" s="4" t="str">
        <f>_xlfn.IFNA(VLOOKUP(A25,'ACCESS EXPORT'!$A:$AL,38,0),"-")</f>
        <v>FHMG_CTR COLON RECTAL_ALT</v>
      </c>
      <c r="W25" s="4" t="str">
        <f>_xlfn.IFNA(VLOOKUP(A25,'ACCESS EXPORT'!$A:$AM,39,0),"-")</f>
        <v/>
      </c>
      <c r="X25" s="4" t="str">
        <f>_xlfn.IFNA(VLOOKUP(A25,'ACCESS EXPORT'!$A:$AN,40,0),"-")</f>
        <v>John Del Rio / Shahla Cedeno</v>
      </c>
      <c r="Y25" s="26" t="str">
        <f>_xlfn.IFNA(VLOOKUP(A25,'ACCESS EXPORT'!A:AO,41,0),"")</f>
        <v>Andrea Desilva</v>
      </c>
      <c r="Z25" s="26" t="str">
        <f>_xlfn.IFNA(VLOOKUP(A25,'ACCESS EXPORT'!A:AP,42,0),"")</f>
        <v>Candace Goodman</v>
      </c>
      <c r="AA25" s="26" t="str">
        <f>_xlfn.IFNA(VLOOKUP(A25,'ACCESS EXPORT'!A:AQ,43,0),"")</f>
        <v>Tricia Greco</v>
      </c>
    </row>
    <row r="26" spans="1:27" ht="18.75" x14ac:dyDescent="0.25">
      <c r="A26" s="33">
        <v>129</v>
      </c>
      <c r="B26" s="10">
        <v>1041</v>
      </c>
      <c r="C26" s="7" t="str">
        <f ca="1">IFERROR(UPPER(IF(AND('ACCESS EXPORT'!AA26="",'ACCESS EXPORT'!Z26=""),VLOOKUP(A26,'ACCESS EXPORT'!$A:$AF,32,FALSE),(IF('ACCESS EXPORT'!AA26&lt;&gt;"",CONCATENATE(VLOOKUP(A26,'ACCESS EXPORT'!$A:$AF,32,FALSE)," (Closed",TEXT('ACCESS EXPORT'!AA26," MM/DD/YYY)")),IF(TODAY()&lt;(('ACCESS EXPORT'!Z26)+30),CONCATENATE(VLOOKUP(A26,'ACCESS EXPORT'!$A:$AF,32,FALSE)," (Opens",TEXT('ACCESS EXPORT'!Z26," MM/DD/YYY)")),VLOOKUP(A26,'ACCESS EXPORT'!$A:$AF,32,FALSE)))))),"-")</f>
        <v>ADVENTHEALTH MEDICAL GROUP COLORECTAL SURGERY AT ALTAMONTE SPRINGS</v>
      </c>
      <c r="D26" s="3" t="str">
        <f ca="1">IFERROR(UPPER(IF(AND('ACCESS EXPORT'!AA26="",'ACCESS EXPORT'!Z26=""),VLOOKUP(A26,'ACCESS EXPORT'!$A:$AF,28,FALSE),(IF('ACCESS EXPORT'!AA26&lt;&gt;"",CONCATENATE(VLOOKUP(A26,'ACCESS EXPORT'!$A:$AF,28,FALSE)," (Closed",TEXT('ACCESS EXPORT'!AA26," MM/DD/YYY)")),IF(TODAY()&lt;(('ACCESS EXPORT'!Z26)+30),CONCATENATE(VLOOKUP(A26,'ACCESS EXPORT'!$A:$AF,28,FALSE)," (Opens",TEXT('ACCESS EXPORT'!Z26," MM/DD/YYY)")),VLOOKUP(A26,'ACCESS EXPORT'!$A:$AF,28,FALSE)))))),"-")</f>
        <v>CENTER FOR COLON &amp; RECTAL SURGERY - ALTAMONTE*</v>
      </c>
      <c r="E26" s="3" t="str">
        <f>VLOOKUP($A26,'ACCESS EXPORT'!$A:$AF,3,FALSE)</f>
        <v>2880</v>
      </c>
      <c r="F26" s="3" t="str">
        <f>UPPER(CONCATENATE(VLOOKUP(A26,'ACCESS EXPORT'!$A:$AF,4,FALSE)," ",VLOOKUP(A26,'ACCESS EXPORT'!$A:$AF,5,FALSE)," ",VLOOKUP(A26,'ACCESS EXPORT'!$A:$AF,6,FALSE)," ",VLOOKUP(A26,'ACCESS EXPORT'!$A:$AA,7,FALSE)," ",VLOOKUP(A26,'ACCESS EXPORT'!$A:$AA,8,FALSE)))</f>
        <v>661 E ALTAMONTE DR SUITE 220 ALTAMONTE SPRINGS FL 32701</v>
      </c>
      <c r="G26" s="4" t="str">
        <f>UPPER(VLOOKUP($A26,'ACCESS EXPORT'!$A:$AF,9,FALSE))</f>
        <v>SEMINOLE</v>
      </c>
      <c r="H26" s="4" t="str">
        <f>_xlfn.IFNA(VLOOKUP($B26,'ACCESS EXPORT'!$B:$J,9,FALSE),"")</f>
        <v>Central</v>
      </c>
      <c r="I26" s="3" t="str">
        <f>CONCATENATE("(P)",VLOOKUP($A26,'ACCESS EXPORT'!$A:$AF,11,FALSE)," (F)",VLOOKUP($A26,'ACCESS EXPORT'!$A:$AF,29,FALSE))</f>
        <v>(P)(407) 303-5191 (F)(407) 303-5193</v>
      </c>
      <c r="J26" s="4" t="str">
        <f>UPPER(VLOOKUP($A26,'ACCESS EXPORT'!$A:$AF,12,FALSE))</f>
        <v>SURGERY</v>
      </c>
      <c r="K26" s="4" t="str">
        <f>UPPER(VLOOKUP($A26,'ACCESS EXPORT'!$A:$AF,13,FALSE))</f>
        <v>SCOTT HILL</v>
      </c>
      <c r="L26" s="3" t="str">
        <f>IF(AND(VLOOKUP(A26,'ACCESS EXPORT'!A:AE,1,0),'ACCESS EXPORT'!N26=""),UPPER(CONCATENATE('ACCESS EXPORT'!AE26)),IF(VLOOKUP(A26,'ACCESS EXPORT'!A:AE,1,0),UPPER(CONCATENATE('ACCESS EXPORT'!N26," "&amp;CHAR(10),'ACCESS EXPORT'!AE26))))</f>
        <v xml:space="preserve">MICHELL ATHANASE 
</v>
      </c>
      <c r="M26" s="4" t="str">
        <f>UPPER(VLOOKUP($A26,'ACCESS EXPORT'!$A:$O,15,FALSE))</f>
        <v>TBD (PM)/ MELISSA BROWN (OS)</v>
      </c>
      <c r="N26" s="4" t="str">
        <f ca="1">IF(AND('ACCESS EXPORT'!X26="",'ACCESS EXPORT'!Y26=""),IF('ACCESS EXPORT'!V26&lt;&gt;"",(IF(TODAY()-'ACCESS EXPORT'!V26&gt;=-60,UPPER(CONCATENATE(VLOOKUP(B26,'ACCESS EXPORT'!$B:$P,15,FALSE),""&amp;CHAR(10)&amp;"(SEP",TEXT('ACCESS EXPORT'!V26," MM/DD/YYY)"))),IF(TODAY()-'ACCESS EXPORT'!V26&lt;0,UPPER(VLOOKUP(B26,'ACCESS EXPORT'!$B:$P,15,FALSE)),UPPER(VLOOKUP(B26,'ACCESS EXPORT'!$B:$P,15,FALSE))))),IF('ACCESS EXPORT'!U26="",UPPER(VLOOKUP(B26,'ACCESS EXPORT'!$B:$P,15,FALSE)),IF(TODAY()-'ACCESS EXPORT'!U26&lt;=30,CONCATENATE(UPPER(VLOOKUP(B26,'ACCESS EXPORT'!$B:$P,15,FALSE)),""&amp;CHAR(10)&amp;"(NEW",TEXT('ACCESS EXPORT'!U26," MM/DD/YYY)")),IF(AND(TODAY()-'ACCESS EXPORT'!U26&gt;30,TODAY()&gt;0),UPPER(VLOOKUP(B26,'ACCESS EXPORT'!$B:$P,15,FALSE)))))),IF('ACCESS EXPORT'!Y26&lt;&gt;"",UPPER(CONCATENATE(UPPER(VLOOKUP(B26,'ACCESS EXPORT'!$B:$P,15,FALSE)),""&amp;CHAR(10)&amp;"(Transfer Out",TEXT('ACCESS EXPORT'!Y26," MM/DD/YYY)"))),IF('ACCESS EXPORT'!X26&lt;&gt;"",UPPER(CONCATENATE(UPPER(VLOOKUP(B26,'ACCESS EXPORT'!$B:$P,15,FALSE)),""&amp;CHAR(10)&amp;"(Transfer In",TEXT('ACCESS EXPORT'!X26," MM/DD/YYY)"))))))</f>
        <v>NASSIF, GEORGE J.</v>
      </c>
      <c r="O26" s="4" t="str">
        <f>_xlfn.IFNA(VLOOKUP(B26,'ACCESS EXPORT'!$B:$Q,16,FALSE),"")</f>
        <v>DO</v>
      </c>
      <c r="P26" s="4" t="str">
        <f>_xlfn.IFNA(VLOOKUP(B26,'ACCESS EXPORT'!B:W,22,FALSE),"-")</f>
        <v>1942590393</v>
      </c>
      <c r="Q26" s="4" t="str">
        <f>_xlfn.IFNA(VLOOKUP(A26,'ACCESS EXPORT'!$A:$AG,33,0),"-")</f>
        <v>Quamirah Denson</v>
      </c>
      <c r="R26" s="4" t="str">
        <f>_xlfn.IFNA(VLOOKUP(A26,'ACCESS EXPORT'!$A:$AH,34,0),"-")</f>
        <v>Cheri Benedeti</v>
      </c>
      <c r="S26" s="4" t="str">
        <f>_xlfn.IFNA(VLOOKUP(A26,'ACCESS EXPORT'!$A:$AI,35,0),"-")</f>
        <v>Kikzeny Cartagena</v>
      </c>
      <c r="T26" s="4" t="str">
        <f>_xlfn.IFNA(VLOOKUP(A26,'ACCESS EXPORT'!$A:$AJ,36,0),"-")</f>
        <v>Everil Elliott</v>
      </c>
      <c r="U26" s="4" t="str">
        <f>_xlfn.IFNA(VLOOKUP(A26,'ACCESS EXPORT'!$A:$AK,37,0),"-")</f>
        <v>athena</v>
      </c>
      <c r="V26" s="4" t="str">
        <f>_xlfn.IFNA(VLOOKUP(A26,'ACCESS EXPORT'!$A:$AL,38,0),"-")</f>
        <v>FHMG_CTR COLON RECTAL_ALT</v>
      </c>
      <c r="W26" s="4" t="str">
        <f>_xlfn.IFNA(VLOOKUP(A26,'ACCESS EXPORT'!$A:$AM,39,0),"-")</f>
        <v/>
      </c>
      <c r="X26" s="4" t="str">
        <f>_xlfn.IFNA(VLOOKUP(A26,'ACCESS EXPORT'!$A:$AN,40,0),"-")</f>
        <v>John Del Rio / Shahla Cedeno</v>
      </c>
      <c r="Y26" s="26" t="str">
        <f>_xlfn.IFNA(VLOOKUP(A26,'ACCESS EXPORT'!A:AO,41,0),"")</f>
        <v>Andrea Desilva</v>
      </c>
      <c r="Z26" s="26" t="str">
        <f>_xlfn.IFNA(VLOOKUP(A26,'ACCESS EXPORT'!A:AP,42,0),"")</f>
        <v>Candace Goodman</v>
      </c>
      <c r="AA26" s="26" t="str">
        <f>_xlfn.IFNA(VLOOKUP(A26,'ACCESS EXPORT'!A:AQ,43,0),"")</f>
        <v>Tricia Greco</v>
      </c>
    </row>
    <row r="27" spans="1:27" ht="18.75" x14ac:dyDescent="0.25">
      <c r="A27" s="33">
        <v>129</v>
      </c>
      <c r="B27" s="10">
        <v>1192</v>
      </c>
      <c r="C27" s="7" t="str">
        <f ca="1">IFERROR(UPPER(IF(AND('ACCESS EXPORT'!AA27="",'ACCESS EXPORT'!Z27=""),VLOOKUP(A27,'ACCESS EXPORT'!$A:$AF,32,FALSE),(IF('ACCESS EXPORT'!AA27&lt;&gt;"",CONCATENATE(VLOOKUP(A27,'ACCESS EXPORT'!$A:$AF,32,FALSE)," (Closed",TEXT('ACCESS EXPORT'!AA27," MM/DD/YYY)")),IF(TODAY()&lt;(('ACCESS EXPORT'!Z27)+30),CONCATENATE(VLOOKUP(A27,'ACCESS EXPORT'!$A:$AF,32,FALSE)," (Opens",TEXT('ACCESS EXPORT'!Z27," MM/DD/YYY)")),VLOOKUP(A27,'ACCESS EXPORT'!$A:$AF,32,FALSE)))))),"-")</f>
        <v>ADVENTHEALTH MEDICAL GROUP COLORECTAL SURGERY AT ALTAMONTE SPRINGS</v>
      </c>
      <c r="D27" s="3" t="str">
        <f ca="1">IFERROR(UPPER(IF(AND('ACCESS EXPORT'!AA27="",'ACCESS EXPORT'!Z27=""),VLOOKUP(A27,'ACCESS EXPORT'!$A:$AF,28,FALSE),(IF('ACCESS EXPORT'!AA27&lt;&gt;"",CONCATENATE(VLOOKUP(A27,'ACCESS EXPORT'!$A:$AF,28,FALSE)," (Closed",TEXT('ACCESS EXPORT'!AA27," MM/DD/YYY)")),IF(TODAY()&lt;(('ACCESS EXPORT'!Z27)+30),CONCATENATE(VLOOKUP(A27,'ACCESS EXPORT'!$A:$AF,28,FALSE)," (Opens",TEXT('ACCESS EXPORT'!Z27," MM/DD/YYY)")),VLOOKUP(A27,'ACCESS EXPORT'!$A:$AF,28,FALSE)))))),"-")</f>
        <v>CENTER FOR COLON &amp; RECTAL SURGERY - ALTAMONTE*</v>
      </c>
      <c r="E27" s="3" t="str">
        <f>VLOOKUP($A27,'ACCESS EXPORT'!$A:$AF,3,FALSE)</f>
        <v>2880</v>
      </c>
      <c r="F27" s="3" t="str">
        <f>UPPER(CONCATENATE(VLOOKUP(A27,'ACCESS EXPORT'!$A:$AF,4,FALSE)," ",VLOOKUP(A27,'ACCESS EXPORT'!$A:$AF,5,FALSE)," ",VLOOKUP(A27,'ACCESS EXPORT'!$A:$AF,6,FALSE)," ",VLOOKUP(A27,'ACCESS EXPORT'!$A:$AA,7,FALSE)," ",VLOOKUP(A27,'ACCESS EXPORT'!$A:$AA,8,FALSE)))</f>
        <v>661 E ALTAMONTE DR SUITE 220 ALTAMONTE SPRINGS FL 32701</v>
      </c>
      <c r="G27" s="4" t="str">
        <f>UPPER(VLOOKUP($A27,'ACCESS EXPORT'!$A:$AF,9,FALSE))</f>
        <v>SEMINOLE</v>
      </c>
      <c r="H27" s="4" t="str">
        <f>_xlfn.IFNA(VLOOKUP($B27,'ACCESS EXPORT'!$B:$J,9,FALSE),"")</f>
        <v>Central</v>
      </c>
      <c r="I27" s="3" t="str">
        <f>CONCATENATE("(P)",VLOOKUP($A27,'ACCESS EXPORT'!$A:$AF,11,FALSE)," (F)",VLOOKUP($A27,'ACCESS EXPORT'!$A:$AF,29,FALSE))</f>
        <v>(P)(407) 303-5191 (F)(407) 303-5193</v>
      </c>
      <c r="J27" s="4" t="str">
        <f>UPPER(VLOOKUP($A27,'ACCESS EXPORT'!$A:$AF,12,FALSE))</f>
        <v>SURGERY</v>
      </c>
      <c r="K27" s="4" t="str">
        <f>UPPER(VLOOKUP($A27,'ACCESS EXPORT'!$A:$AF,13,FALSE))</f>
        <v>SCOTT HILL</v>
      </c>
      <c r="L27" s="3" t="str">
        <f>IF(AND(VLOOKUP(A27,'ACCESS EXPORT'!A:AE,1,0),'ACCESS EXPORT'!N27=""),UPPER(CONCATENATE('ACCESS EXPORT'!AE27)),IF(VLOOKUP(A27,'ACCESS EXPORT'!A:AE,1,0),UPPER(CONCATENATE('ACCESS EXPORT'!N27," "&amp;CHAR(10),'ACCESS EXPORT'!AE27))))</f>
        <v xml:space="preserve">MICHELL ATHANASE 
</v>
      </c>
      <c r="M27" s="4" t="str">
        <f>UPPER(VLOOKUP($A27,'ACCESS EXPORT'!$A:$O,15,FALSE))</f>
        <v>TBD (PM)/ MELISSA BROWN (OS)</v>
      </c>
      <c r="N27" s="4" t="str">
        <f ca="1">IF(AND('ACCESS EXPORT'!X27="",'ACCESS EXPORT'!Y27=""),IF('ACCESS EXPORT'!V27&lt;&gt;"",(IF(TODAY()-'ACCESS EXPORT'!V27&gt;=-60,UPPER(CONCATENATE(VLOOKUP(B27,'ACCESS EXPORT'!$B:$P,15,FALSE),""&amp;CHAR(10)&amp;"(SEP",TEXT('ACCESS EXPORT'!V27," MM/DD/YYY)"))),IF(TODAY()-'ACCESS EXPORT'!V27&lt;0,UPPER(VLOOKUP(B27,'ACCESS EXPORT'!$B:$P,15,FALSE)),UPPER(VLOOKUP(B27,'ACCESS EXPORT'!$B:$P,15,FALSE))))),IF('ACCESS EXPORT'!U27="",UPPER(VLOOKUP(B27,'ACCESS EXPORT'!$B:$P,15,FALSE)),IF(TODAY()-'ACCESS EXPORT'!U27&lt;=30,CONCATENATE(UPPER(VLOOKUP(B27,'ACCESS EXPORT'!$B:$P,15,FALSE)),""&amp;CHAR(10)&amp;"(NEW",TEXT('ACCESS EXPORT'!U27," MM/DD/YYY)")),IF(AND(TODAY()-'ACCESS EXPORT'!U27&gt;30,TODAY()&gt;0),UPPER(VLOOKUP(B27,'ACCESS EXPORT'!$B:$P,15,FALSE)))))),IF('ACCESS EXPORT'!Y27&lt;&gt;"",UPPER(CONCATENATE(UPPER(VLOOKUP(B27,'ACCESS EXPORT'!$B:$P,15,FALSE)),""&amp;CHAR(10)&amp;"(Transfer Out",TEXT('ACCESS EXPORT'!Y27," MM/DD/YYY)"))),IF('ACCESS EXPORT'!X27&lt;&gt;"",UPPER(CONCATENATE(UPPER(VLOOKUP(B27,'ACCESS EXPORT'!$B:$P,15,FALSE)),""&amp;CHAR(10)&amp;"(Transfer In",TEXT('ACCESS EXPORT'!X27," MM/DD/YYY)"))))))</f>
        <v>ALBERT, MATTHEW ROSS</v>
      </c>
      <c r="O27" s="4" t="str">
        <f>_xlfn.IFNA(VLOOKUP(B27,'ACCESS EXPORT'!$B:$Q,16,FALSE),"")</f>
        <v>MD</v>
      </c>
      <c r="P27" s="4" t="str">
        <f>_xlfn.IFNA(VLOOKUP(B27,'ACCESS EXPORT'!B:W,22,FALSE),"-")</f>
        <v>1699729244</v>
      </c>
      <c r="Q27" s="4" t="str">
        <f>_xlfn.IFNA(VLOOKUP(A27,'ACCESS EXPORT'!$A:$AG,33,0),"-")</f>
        <v>Quamirah Denson</v>
      </c>
      <c r="R27" s="4" t="str">
        <f>_xlfn.IFNA(VLOOKUP(A27,'ACCESS EXPORT'!$A:$AH,34,0),"-")</f>
        <v>Cheri Benedeti</v>
      </c>
      <c r="S27" s="4" t="str">
        <f>_xlfn.IFNA(VLOOKUP(A27,'ACCESS EXPORT'!$A:$AI,35,0),"-")</f>
        <v>Kikzeny Cartagena</v>
      </c>
      <c r="T27" s="4" t="str">
        <f>_xlfn.IFNA(VLOOKUP(A27,'ACCESS EXPORT'!$A:$AJ,36,0),"-")</f>
        <v>Everil Elliott</v>
      </c>
      <c r="U27" s="4" t="str">
        <f>_xlfn.IFNA(VLOOKUP(A27,'ACCESS EXPORT'!$A:$AK,37,0),"-")</f>
        <v>athena</v>
      </c>
      <c r="V27" s="4" t="str">
        <f>_xlfn.IFNA(VLOOKUP(A27,'ACCESS EXPORT'!$A:$AL,38,0),"-")</f>
        <v>FHMG_CTR COLON RECTAL_ALT</v>
      </c>
      <c r="W27" s="4" t="str">
        <f>_xlfn.IFNA(VLOOKUP(A27,'ACCESS EXPORT'!$A:$AM,39,0),"-")</f>
        <v/>
      </c>
      <c r="X27" s="4" t="str">
        <f>_xlfn.IFNA(VLOOKUP(A27,'ACCESS EXPORT'!$A:$AN,40,0),"-")</f>
        <v>John Del Rio / Shahla Cedeno</v>
      </c>
      <c r="Y27" s="26" t="str">
        <f>_xlfn.IFNA(VLOOKUP(A27,'ACCESS EXPORT'!A:AO,41,0),"")</f>
        <v>Andrea Desilva</v>
      </c>
      <c r="Z27" s="26" t="str">
        <f>_xlfn.IFNA(VLOOKUP(A27,'ACCESS EXPORT'!A:AP,42,0),"")</f>
        <v>Candace Goodman</v>
      </c>
      <c r="AA27" s="26" t="str">
        <f>_xlfn.IFNA(VLOOKUP(A27,'ACCESS EXPORT'!A:AQ,43,0),"")</f>
        <v>Tricia Greco</v>
      </c>
    </row>
    <row r="28" spans="1:27" ht="18.75" x14ac:dyDescent="0.25">
      <c r="A28" s="33">
        <v>129</v>
      </c>
      <c r="B28" s="10">
        <v>1763</v>
      </c>
      <c r="C28" s="7" t="str">
        <f ca="1">IFERROR(UPPER(IF(AND('ACCESS EXPORT'!AA28="",'ACCESS EXPORT'!Z28=""),VLOOKUP(A28,'ACCESS EXPORT'!$A:$AF,32,FALSE),(IF('ACCESS EXPORT'!AA28&lt;&gt;"",CONCATENATE(VLOOKUP(A28,'ACCESS EXPORT'!$A:$AF,32,FALSE)," (Closed",TEXT('ACCESS EXPORT'!AA28," MM/DD/YYY)")),IF(TODAY()&lt;(('ACCESS EXPORT'!Z28)+30),CONCATENATE(VLOOKUP(A28,'ACCESS EXPORT'!$A:$AF,32,FALSE)," (Opens",TEXT('ACCESS EXPORT'!Z28," MM/DD/YYY)")),VLOOKUP(A28,'ACCESS EXPORT'!$A:$AF,32,FALSE)))))),"-")</f>
        <v>ADVENTHEALTH MEDICAL GROUP COLORECTAL SURGERY AT ALTAMONTE SPRINGS</v>
      </c>
      <c r="D28" s="3" t="str">
        <f ca="1">IFERROR(UPPER(IF(AND('ACCESS EXPORT'!AA28="",'ACCESS EXPORT'!Z28=""),VLOOKUP(A28,'ACCESS EXPORT'!$A:$AF,28,FALSE),(IF('ACCESS EXPORT'!AA28&lt;&gt;"",CONCATENATE(VLOOKUP(A28,'ACCESS EXPORT'!$A:$AF,28,FALSE)," (Closed",TEXT('ACCESS EXPORT'!AA28," MM/DD/YYY)")),IF(TODAY()&lt;(('ACCESS EXPORT'!Z28)+30),CONCATENATE(VLOOKUP(A28,'ACCESS EXPORT'!$A:$AF,28,FALSE)," (Opens",TEXT('ACCESS EXPORT'!Z28," MM/DD/YYY)")),VLOOKUP(A28,'ACCESS EXPORT'!$A:$AF,28,FALSE)))))),"-")</f>
        <v>CENTER FOR COLON &amp; RECTAL SURGERY - ALTAMONTE*</v>
      </c>
      <c r="E28" s="3" t="str">
        <f>VLOOKUP($A28,'ACCESS EXPORT'!$A:$AF,3,FALSE)</f>
        <v>2880</v>
      </c>
      <c r="F28" s="3" t="str">
        <f>UPPER(CONCATENATE(VLOOKUP(A28,'ACCESS EXPORT'!$A:$AF,4,FALSE)," ",VLOOKUP(A28,'ACCESS EXPORT'!$A:$AF,5,FALSE)," ",VLOOKUP(A28,'ACCESS EXPORT'!$A:$AF,6,FALSE)," ",VLOOKUP(A28,'ACCESS EXPORT'!$A:$AA,7,FALSE)," ",VLOOKUP(A28,'ACCESS EXPORT'!$A:$AA,8,FALSE)))</f>
        <v>661 E ALTAMONTE DR SUITE 220 ALTAMONTE SPRINGS FL 32701</v>
      </c>
      <c r="G28" s="4" t="str">
        <f>UPPER(VLOOKUP($A28,'ACCESS EXPORT'!$A:$AF,9,FALSE))</f>
        <v>SEMINOLE</v>
      </c>
      <c r="H28" s="4" t="str">
        <f>_xlfn.IFNA(VLOOKUP($B28,'ACCESS EXPORT'!$B:$J,9,FALSE),"")</f>
        <v>Central</v>
      </c>
      <c r="I28" s="3" t="str">
        <f>CONCATENATE("(P)",VLOOKUP($A28,'ACCESS EXPORT'!$A:$AF,11,FALSE)," (F)",VLOOKUP($A28,'ACCESS EXPORT'!$A:$AF,29,FALSE))</f>
        <v>(P)(407) 303-5191 (F)(407) 303-5193</v>
      </c>
      <c r="J28" s="4" t="str">
        <f>UPPER(VLOOKUP($A28,'ACCESS EXPORT'!$A:$AF,12,FALSE))</f>
        <v>SURGERY</v>
      </c>
      <c r="K28" s="4" t="str">
        <f>UPPER(VLOOKUP($A28,'ACCESS EXPORT'!$A:$AF,13,FALSE))</f>
        <v>SCOTT HILL</v>
      </c>
      <c r="L28" s="3" t="str">
        <f>IF(AND(VLOOKUP(A28,'ACCESS EXPORT'!A:AE,1,0),'ACCESS EXPORT'!N28=""),UPPER(CONCATENATE('ACCESS EXPORT'!AE28)),IF(VLOOKUP(A28,'ACCESS EXPORT'!A:AE,1,0),UPPER(CONCATENATE('ACCESS EXPORT'!N28," "&amp;CHAR(10),'ACCESS EXPORT'!AE28))))</f>
        <v xml:space="preserve">MICHELL ATHANASE 
</v>
      </c>
      <c r="M28" s="4" t="str">
        <f>UPPER(VLOOKUP($A28,'ACCESS EXPORT'!$A:$O,15,FALSE))</f>
        <v>TBD (PM)/ MELISSA BROWN (OS)</v>
      </c>
      <c r="N28" s="4" t="str">
        <f ca="1">IF(AND('ACCESS EXPORT'!X28="",'ACCESS EXPORT'!Y28=""),IF('ACCESS EXPORT'!V28&lt;&gt;"",(IF(TODAY()-'ACCESS EXPORT'!V28&gt;=-60,UPPER(CONCATENATE(VLOOKUP(B28,'ACCESS EXPORT'!$B:$P,15,FALSE),""&amp;CHAR(10)&amp;"(SEP",TEXT('ACCESS EXPORT'!V28," MM/DD/YYY)"))),IF(TODAY()-'ACCESS EXPORT'!V28&lt;0,UPPER(VLOOKUP(B28,'ACCESS EXPORT'!$B:$P,15,FALSE)),UPPER(VLOOKUP(B28,'ACCESS EXPORT'!$B:$P,15,FALSE))))),IF('ACCESS EXPORT'!U28="",UPPER(VLOOKUP(B28,'ACCESS EXPORT'!$B:$P,15,FALSE)),IF(TODAY()-'ACCESS EXPORT'!U28&lt;=30,CONCATENATE(UPPER(VLOOKUP(B28,'ACCESS EXPORT'!$B:$P,15,FALSE)),""&amp;CHAR(10)&amp;"(NEW",TEXT('ACCESS EXPORT'!U28," MM/DD/YYY)")),IF(AND(TODAY()-'ACCESS EXPORT'!U28&gt;30,TODAY()&gt;0),UPPER(VLOOKUP(B28,'ACCESS EXPORT'!$B:$P,15,FALSE)))))),IF('ACCESS EXPORT'!Y28&lt;&gt;"",UPPER(CONCATENATE(UPPER(VLOOKUP(B28,'ACCESS EXPORT'!$B:$P,15,FALSE)),""&amp;CHAR(10)&amp;"(Transfer Out",TEXT('ACCESS EXPORT'!Y28," MM/DD/YYY)"))),IF('ACCESS EXPORT'!X28&lt;&gt;"",UPPER(CONCATENATE(UPPER(VLOOKUP(B28,'ACCESS EXPORT'!$B:$P,15,FALSE)),""&amp;CHAR(10)&amp;"(Transfer In",TEXT('ACCESS EXPORT'!X28," MM/DD/YYY)"))))))</f>
        <v>GREEGORIOUS THOMAS, SMITHAMOL</v>
      </c>
      <c r="O28" s="4" t="str">
        <f>_xlfn.IFNA(VLOOKUP(B28,'ACCESS EXPORT'!$B:$Q,16,FALSE),"")</f>
        <v>APRN</v>
      </c>
      <c r="P28" s="4" t="str">
        <f>_xlfn.IFNA(VLOOKUP(B28,'ACCESS EXPORT'!B:W,22,FALSE),"-")</f>
        <v>1225487457</v>
      </c>
      <c r="Q28" s="4" t="str">
        <f>_xlfn.IFNA(VLOOKUP(A28,'ACCESS EXPORT'!$A:$AG,33,0),"-")</f>
        <v>Quamirah Denson</v>
      </c>
      <c r="R28" s="4" t="str">
        <f>_xlfn.IFNA(VLOOKUP(A28,'ACCESS EXPORT'!$A:$AH,34,0),"-")</f>
        <v>Cheri Benedeti</v>
      </c>
      <c r="S28" s="4" t="str">
        <f>_xlfn.IFNA(VLOOKUP(A28,'ACCESS EXPORT'!$A:$AI,35,0),"-")</f>
        <v>Kikzeny Cartagena</v>
      </c>
      <c r="T28" s="4" t="str">
        <f>_xlfn.IFNA(VLOOKUP(A28,'ACCESS EXPORT'!$A:$AJ,36,0),"-")</f>
        <v>Everil Elliott</v>
      </c>
      <c r="U28" s="4" t="str">
        <f>_xlfn.IFNA(VLOOKUP(A28,'ACCESS EXPORT'!$A:$AK,37,0),"-")</f>
        <v>athena</v>
      </c>
      <c r="V28" s="4" t="str">
        <f>_xlfn.IFNA(VLOOKUP(A28,'ACCESS EXPORT'!$A:$AL,38,0),"-")</f>
        <v>FHMG_CTR COLON RECTAL_ALT</v>
      </c>
      <c r="W28" s="4" t="str">
        <f>_xlfn.IFNA(VLOOKUP(A28,'ACCESS EXPORT'!$A:$AM,39,0),"-")</f>
        <v/>
      </c>
      <c r="X28" s="4" t="str">
        <f>_xlfn.IFNA(VLOOKUP(A28,'ACCESS EXPORT'!$A:$AN,40,0),"-")</f>
        <v>John Del Rio / Shahla Cedeno</v>
      </c>
      <c r="Y28" s="26" t="str">
        <f>_xlfn.IFNA(VLOOKUP(A28,'ACCESS EXPORT'!A:AO,41,0),"")</f>
        <v>Andrea Desilva</v>
      </c>
      <c r="Z28" s="26" t="str">
        <f>_xlfn.IFNA(VLOOKUP(A28,'ACCESS EXPORT'!A:AP,42,0),"")</f>
        <v>Candace Goodman</v>
      </c>
      <c r="AA28" s="26" t="str">
        <f>_xlfn.IFNA(VLOOKUP(A28,'ACCESS EXPORT'!A:AQ,43,0),"")</f>
        <v>Tricia Greco</v>
      </c>
    </row>
    <row r="29" spans="1:27" ht="18.75" x14ac:dyDescent="0.25">
      <c r="A29" s="33">
        <v>129</v>
      </c>
      <c r="B29" s="10">
        <v>1420</v>
      </c>
      <c r="C29" s="7" t="str">
        <f ca="1">IFERROR(UPPER(IF(AND('ACCESS EXPORT'!AA29="",'ACCESS EXPORT'!Z29=""),VLOOKUP(A29,'ACCESS EXPORT'!$A:$AF,32,FALSE),(IF('ACCESS EXPORT'!AA29&lt;&gt;"",CONCATENATE(VLOOKUP(A29,'ACCESS EXPORT'!$A:$AF,32,FALSE)," (Closed",TEXT('ACCESS EXPORT'!AA29," MM/DD/YYY)")),IF(TODAY()&lt;(('ACCESS EXPORT'!Z29)+30),CONCATENATE(VLOOKUP(A29,'ACCESS EXPORT'!$A:$AF,32,FALSE)," (Opens",TEXT('ACCESS EXPORT'!Z29," MM/DD/YYY)")),VLOOKUP(A29,'ACCESS EXPORT'!$A:$AF,32,FALSE)))))),"-")</f>
        <v>ADVENTHEALTH MEDICAL GROUP COLORECTAL SURGERY AT ALTAMONTE SPRINGS</v>
      </c>
      <c r="D29" s="3" t="str">
        <f ca="1">IFERROR(UPPER(IF(AND('ACCESS EXPORT'!AA29="",'ACCESS EXPORT'!Z29=""),VLOOKUP(A29,'ACCESS EXPORT'!$A:$AF,28,FALSE),(IF('ACCESS EXPORT'!AA29&lt;&gt;"",CONCATENATE(VLOOKUP(A29,'ACCESS EXPORT'!$A:$AF,28,FALSE)," (Closed",TEXT('ACCESS EXPORT'!AA29," MM/DD/YYY)")),IF(TODAY()&lt;(('ACCESS EXPORT'!Z29)+30),CONCATENATE(VLOOKUP(A29,'ACCESS EXPORT'!$A:$AF,28,FALSE)," (Opens",TEXT('ACCESS EXPORT'!Z29," MM/DD/YYY)")),VLOOKUP(A29,'ACCESS EXPORT'!$A:$AF,28,FALSE)))))),"-")</f>
        <v>CENTER FOR COLON &amp; RECTAL SURGERY - ALTAMONTE*</v>
      </c>
      <c r="E29" s="3" t="str">
        <f>VLOOKUP($A29,'ACCESS EXPORT'!$A:$AF,3,FALSE)</f>
        <v>2880</v>
      </c>
      <c r="F29" s="3" t="str">
        <f>UPPER(CONCATENATE(VLOOKUP(A29,'ACCESS EXPORT'!$A:$AF,4,FALSE)," ",VLOOKUP(A29,'ACCESS EXPORT'!$A:$AF,5,FALSE)," ",VLOOKUP(A29,'ACCESS EXPORT'!$A:$AF,6,FALSE)," ",VLOOKUP(A29,'ACCESS EXPORT'!$A:$AA,7,FALSE)," ",VLOOKUP(A29,'ACCESS EXPORT'!$A:$AA,8,FALSE)))</f>
        <v>661 E ALTAMONTE DR SUITE 220 ALTAMONTE SPRINGS FL 32701</v>
      </c>
      <c r="G29" s="4" t="str">
        <f>UPPER(VLOOKUP($A29,'ACCESS EXPORT'!$A:$AF,9,FALSE))</f>
        <v>SEMINOLE</v>
      </c>
      <c r="H29" s="4" t="str">
        <f>_xlfn.IFNA(VLOOKUP($B29,'ACCESS EXPORT'!$B:$J,9,FALSE),"")</f>
        <v>HB</v>
      </c>
      <c r="I29" s="3" t="str">
        <f>CONCATENATE("(P)",VLOOKUP($A29,'ACCESS EXPORT'!$A:$AF,11,FALSE)," (F)",VLOOKUP($A29,'ACCESS EXPORT'!$A:$AF,29,FALSE))</f>
        <v>(P)(407) 303-5191 (F)(407) 303-5193</v>
      </c>
      <c r="J29" s="4" t="str">
        <f>UPPER(VLOOKUP($A29,'ACCESS EXPORT'!$A:$AF,12,FALSE))</f>
        <v>SURGERY</v>
      </c>
      <c r="K29" s="4" t="str">
        <f>UPPER(VLOOKUP($A29,'ACCESS EXPORT'!$A:$AF,13,FALSE))</f>
        <v>SCOTT HILL</v>
      </c>
      <c r="L29" s="3" t="str">
        <f>IF(AND(VLOOKUP(A29,'ACCESS EXPORT'!A:AE,1,0),'ACCESS EXPORT'!N29=""),UPPER(CONCATENATE('ACCESS EXPORT'!AE29)),IF(VLOOKUP(A29,'ACCESS EXPORT'!A:AE,1,0),UPPER(CONCATENATE('ACCESS EXPORT'!N29," "&amp;CHAR(10),'ACCESS EXPORT'!AE29))))</f>
        <v xml:space="preserve">MICHELL ATHANASE 
</v>
      </c>
      <c r="M29" s="4" t="str">
        <f>UPPER(VLOOKUP($A29,'ACCESS EXPORT'!$A:$O,15,FALSE))</f>
        <v>TBD (PM)/ MELISSA BROWN (OS)</v>
      </c>
      <c r="N29" s="4" t="str">
        <f ca="1">IF(AND('ACCESS EXPORT'!X29="",'ACCESS EXPORT'!Y29=""),IF('ACCESS EXPORT'!V29&lt;&gt;"",(IF(TODAY()-'ACCESS EXPORT'!V29&gt;=-60,UPPER(CONCATENATE(VLOOKUP(B29,'ACCESS EXPORT'!$B:$P,15,FALSE),""&amp;CHAR(10)&amp;"(SEP",TEXT('ACCESS EXPORT'!V29," MM/DD/YYY)"))),IF(TODAY()-'ACCESS EXPORT'!V29&lt;0,UPPER(VLOOKUP(B29,'ACCESS EXPORT'!$B:$P,15,FALSE)),UPPER(VLOOKUP(B29,'ACCESS EXPORT'!$B:$P,15,FALSE))))),IF('ACCESS EXPORT'!U29="",UPPER(VLOOKUP(B29,'ACCESS EXPORT'!$B:$P,15,FALSE)),IF(TODAY()-'ACCESS EXPORT'!U29&lt;=30,CONCATENATE(UPPER(VLOOKUP(B29,'ACCESS EXPORT'!$B:$P,15,FALSE)),""&amp;CHAR(10)&amp;"(NEW",TEXT('ACCESS EXPORT'!U29," MM/DD/YYY)")),IF(AND(TODAY()-'ACCESS EXPORT'!U29&gt;30,TODAY()&gt;0),UPPER(VLOOKUP(B29,'ACCESS EXPORT'!$B:$P,15,FALSE)))))),IF('ACCESS EXPORT'!Y29&lt;&gt;"",UPPER(CONCATENATE(UPPER(VLOOKUP(B29,'ACCESS EXPORT'!$B:$P,15,FALSE)),""&amp;CHAR(10)&amp;"(Transfer Out",TEXT('ACCESS EXPORT'!Y29," MM/DD/YYY)"))),IF('ACCESS EXPORT'!X29&lt;&gt;"",UPPER(CONCATENATE(UPPER(VLOOKUP(B29,'ACCESS EXPORT'!$B:$P,15,FALSE)),""&amp;CHAR(10)&amp;"(Transfer In",TEXT('ACCESS EXPORT'!X29," MM/DD/YYY)"))))))</f>
        <v>MCLYMONT, SANDRIA</v>
      </c>
      <c r="O29" s="4" t="str">
        <f>_xlfn.IFNA(VLOOKUP(B29,'ACCESS EXPORT'!$B:$Q,16,FALSE),"")</f>
        <v>APRN</v>
      </c>
      <c r="P29" s="4" t="str">
        <f>_xlfn.IFNA(VLOOKUP(B29,'ACCESS EXPORT'!B:W,22,FALSE),"-")</f>
        <v>1578943049</v>
      </c>
      <c r="Q29" s="4" t="str">
        <f>_xlfn.IFNA(VLOOKUP(A29,'ACCESS EXPORT'!$A:$AG,33,0),"-")</f>
        <v>Quamirah Denson</v>
      </c>
      <c r="R29" s="4" t="str">
        <f>_xlfn.IFNA(VLOOKUP(A29,'ACCESS EXPORT'!$A:$AH,34,0),"-")</f>
        <v>Cheri Benedeti</v>
      </c>
      <c r="S29" s="4" t="str">
        <f>_xlfn.IFNA(VLOOKUP(A29,'ACCESS EXPORT'!$A:$AI,35,0),"-")</f>
        <v>Kikzeny Cartagena</v>
      </c>
      <c r="T29" s="4" t="str">
        <f>_xlfn.IFNA(VLOOKUP(A29,'ACCESS EXPORT'!$A:$AJ,36,0),"-")</f>
        <v>Everil Elliott</v>
      </c>
      <c r="U29" s="4" t="str">
        <f>_xlfn.IFNA(VLOOKUP(A29,'ACCESS EXPORT'!$A:$AK,37,0),"-")</f>
        <v>athena</v>
      </c>
      <c r="V29" s="4" t="str">
        <f>_xlfn.IFNA(VLOOKUP(A29,'ACCESS EXPORT'!$A:$AL,38,0),"-")</f>
        <v>FHMG_CTR COLON RECTAL_ALT</v>
      </c>
      <c r="W29" s="4" t="str">
        <f>_xlfn.IFNA(VLOOKUP(A29,'ACCESS EXPORT'!$A:$AM,39,0),"-")</f>
        <v/>
      </c>
      <c r="X29" s="4" t="str">
        <f>_xlfn.IFNA(VLOOKUP(A29,'ACCESS EXPORT'!$A:$AN,40,0),"-")</f>
        <v>John Del Rio / Shahla Cedeno</v>
      </c>
      <c r="Y29" s="26" t="str">
        <f>_xlfn.IFNA(VLOOKUP(A29,'ACCESS EXPORT'!A:AO,41,0),"")</f>
        <v>Andrea Desilva</v>
      </c>
      <c r="Z29" s="26" t="str">
        <f>_xlfn.IFNA(VLOOKUP(A29,'ACCESS EXPORT'!A:AP,42,0),"")</f>
        <v>Candace Goodman</v>
      </c>
      <c r="AA29" s="26" t="str">
        <f>_xlfn.IFNA(VLOOKUP(A29,'ACCESS EXPORT'!A:AQ,43,0),"")</f>
        <v>Tricia Greco</v>
      </c>
    </row>
    <row r="30" spans="1:27" ht="18.75" x14ac:dyDescent="0.25">
      <c r="A30" s="33">
        <v>129</v>
      </c>
      <c r="B30" s="10">
        <v>2271</v>
      </c>
      <c r="C30" s="7" t="str">
        <f ca="1">IFERROR(UPPER(IF(AND('ACCESS EXPORT'!AA30="",'ACCESS EXPORT'!Z30=""),VLOOKUP(A30,'ACCESS EXPORT'!$A:$AF,32,FALSE),(IF('ACCESS EXPORT'!AA30&lt;&gt;"",CONCATENATE(VLOOKUP(A30,'ACCESS EXPORT'!$A:$AF,32,FALSE)," (Closed",TEXT('ACCESS EXPORT'!AA30," MM/DD/YYY)")),IF(TODAY()&lt;(('ACCESS EXPORT'!Z30)+30),CONCATENATE(VLOOKUP(A30,'ACCESS EXPORT'!$A:$AF,32,FALSE)," (Opens",TEXT('ACCESS EXPORT'!Z30," MM/DD/YYY)")),VLOOKUP(A30,'ACCESS EXPORT'!$A:$AF,32,FALSE)))))),"-")</f>
        <v>ADVENTHEALTH MEDICAL GROUP COLORECTAL SURGERY AT ALTAMONTE SPRINGS</v>
      </c>
      <c r="D30" s="3" t="str">
        <f ca="1">IFERROR(UPPER(IF(AND('ACCESS EXPORT'!AA30="",'ACCESS EXPORT'!Z30=""),VLOOKUP(A30,'ACCESS EXPORT'!$A:$AF,28,FALSE),(IF('ACCESS EXPORT'!AA30&lt;&gt;"",CONCATENATE(VLOOKUP(A30,'ACCESS EXPORT'!$A:$AF,28,FALSE)," (Closed",TEXT('ACCESS EXPORT'!AA30," MM/DD/YYY)")),IF(TODAY()&lt;(('ACCESS EXPORT'!Z30)+30),CONCATENATE(VLOOKUP(A30,'ACCESS EXPORT'!$A:$AF,28,FALSE)," (Opens",TEXT('ACCESS EXPORT'!Z30," MM/DD/YYY)")),VLOOKUP(A30,'ACCESS EXPORT'!$A:$AF,28,FALSE)))))),"-")</f>
        <v>CENTER FOR COLON &amp; RECTAL SURGERY - ALTAMONTE*</v>
      </c>
      <c r="E30" s="3" t="str">
        <f>VLOOKUP($A30,'ACCESS EXPORT'!$A:$AF,3,FALSE)</f>
        <v>2880</v>
      </c>
      <c r="F30" s="3" t="str">
        <f>UPPER(CONCATENATE(VLOOKUP(A30,'ACCESS EXPORT'!$A:$AF,4,FALSE)," ",VLOOKUP(A30,'ACCESS EXPORT'!$A:$AF,5,FALSE)," ",VLOOKUP(A30,'ACCESS EXPORT'!$A:$AF,6,FALSE)," ",VLOOKUP(A30,'ACCESS EXPORT'!$A:$AA,7,FALSE)," ",VLOOKUP(A30,'ACCESS EXPORT'!$A:$AA,8,FALSE)))</f>
        <v>661 E ALTAMONTE DR SUITE 220 ALTAMONTE SPRINGS FL 32701</v>
      </c>
      <c r="G30" s="4" t="str">
        <f>UPPER(VLOOKUP($A30,'ACCESS EXPORT'!$A:$AF,9,FALSE))</f>
        <v>SEMINOLE</v>
      </c>
      <c r="H30" s="4" t="str">
        <f>_xlfn.IFNA(VLOOKUP($B30,'ACCESS EXPORT'!$B:$J,9,FALSE),"")</f>
        <v>Central</v>
      </c>
      <c r="I30" s="3" t="str">
        <f>CONCATENATE("(P)",VLOOKUP($A30,'ACCESS EXPORT'!$A:$AF,11,FALSE)," (F)",VLOOKUP($A30,'ACCESS EXPORT'!$A:$AF,29,FALSE))</f>
        <v>(P)(407) 303-5191 (F)(407) 303-5193</v>
      </c>
      <c r="J30" s="4" t="str">
        <f>UPPER(VLOOKUP($A30,'ACCESS EXPORT'!$A:$AF,12,FALSE))</f>
        <v>SURGERY</v>
      </c>
      <c r="K30" s="4" t="str">
        <f>UPPER(VLOOKUP($A30,'ACCESS EXPORT'!$A:$AF,13,FALSE))</f>
        <v>SCOTT HILL</v>
      </c>
      <c r="L30" s="3" t="str">
        <f>IF(AND(VLOOKUP(A30,'ACCESS EXPORT'!A:AE,1,0),'ACCESS EXPORT'!N30=""),UPPER(CONCATENATE('ACCESS EXPORT'!AE30)),IF(VLOOKUP(A30,'ACCESS EXPORT'!A:AE,1,0),UPPER(CONCATENATE('ACCESS EXPORT'!N30," "&amp;CHAR(10),'ACCESS EXPORT'!AE30))))</f>
        <v xml:space="preserve">MICHELL ATHANASE 
</v>
      </c>
      <c r="M30" s="4" t="str">
        <f>UPPER(VLOOKUP($A30,'ACCESS EXPORT'!$A:$O,15,FALSE))</f>
        <v>TBD (PM)/ MELISSA BROWN (OS)</v>
      </c>
      <c r="N30" s="4" t="str">
        <f ca="1">IF(AND('ACCESS EXPORT'!X30="",'ACCESS EXPORT'!Y30=""),IF('ACCESS EXPORT'!V30&lt;&gt;"",(IF(TODAY()-'ACCESS EXPORT'!V30&gt;=-60,UPPER(CONCATENATE(VLOOKUP(B30,'ACCESS EXPORT'!$B:$P,15,FALSE),""&amp;CHAR(10)&amp;"(SEP",TEXT('ACCESS EXPORT'!V30," MM/DD/YYY)"))),IF(TODAY()-'ACCESS EXPORT'!V30&lt;0,UPPER(VLOOKUP(B30,'ACCESS EXPORT'!$B:$P,15,FALSE)),UPPER(VLOOKUP(B30,'ACCESS EXPORT'!$B:$P,15,FALSE))))),IF('ACCESS EXPORT'!U30="",UPPER(VLOOKUP(B30,'ACCESS EXPORT'!$B:$P,15,FALSE)),IF(TODAY()-'ACCESS EXPORT'!U30&lt;=30,CONCATENATE(UPPER(VLOOKUP(B30,'ACCESS EXPORT'!$B:$P,15,FALSE)),""&amp;CHAR(10)&amp;"(NEW",TEXT('ACCESS EXPORT'!U30," MM/DD/YYY)")),IF(AND(TODAY()-'ACCESS EXPORT'!U30&gt;30,TODAY()&gt;0),UPPER(VLOOKUP(B30,'ACCESS EXPORT'!$B:$P,15,FALSE)))))),IF('ACCESS EXPORT'!Y30&lt;&gt;"",UPPER(CONCATENATE(UPPER(VLOOKUP(B30,'ACCESS EXPORT'!$B:$P,15,FALSE)),""&amp;CHAR(10)&amp;"(Transfer Out",TEXT('ACCESS EXPORT'!Y30," MM/DD/YYY)"))),IF('ACCESS EXPORT'!X30&lt;&gt;"",UPPER(CONCATENATE(UPPER(VLOOKUP(B30,'ACCESS EXPORT'!$B:$P,15,FALSE)),""&amp;CHAR(10)&amp;"(Transfer In",TEXT('ACCESS EXPORT'!X30," MM/DD/YYY)"))))))</f>
        <v>CALI, AMANDA
(NEW 07/07/2019)</v>
      </c>
      <c r="O30" s="4" t="str">
        <f>_xlfn.IFNA(VLOOKUP(B30,'ACCESS EXPORT'!$B:$Q,16,FALSE),"")</f>
        <v>PA</v>
      </c>
      <c r="P30" s="4" t="str">
        <f>_xlfn.IFNA(VLOOKUP(B30,'ACCESS EXPORT'!B:W,22,FALSE),"-")</f>
        <v>1790283208</v>
      </c>
      <c r="Q30" s="4" t="str">
        <f>_xlfn.IFNA(VLOOKUP(A30,'ACCESS EXPORT'!$A:$AG,33,0),"-")</f>
        <v>Quamirah Denson</v>
      </c>
      <c r="R30" s="4" t="str">
        <f>_xlfn.IFNA(VLOOKUP(A30,'ACCESS EXPORT'!$A:$AH,34,0),"-")</f>
        <v>Cheri Benedeti</v>
      </c>
      <c r="S30" s="4" t="str">
        <f>_xlfn.IFNA(VLOOKUP(A30,'ACCESS EXPORT'!$A:$AI,35,0),"-")</f>
        <v>Kikzeny Cartagena</v>
      </c>
      <c r="T30" s="4" t="str">
        <f>_xlfn.IFNA(VLOOKUP(A30,'ACCESS EXPORT'!$A:$AJ,36,0),"-")</f>
        <v>Everil Elliott</v>
      </c>
      <c r="U30" s="4" t="str">
        <f>_xlfn.IFNA(VLOOKUP(A30,'ACCESS EXPORT'!$A:$AK,37,0),"-")</f>
        <v>athena</v>
      </c>
      <c r="V30" s="4" t="str">
        <f>_xlfn.IFNA(VLOOKUP(A30,'ACCESS EXPORT'!$A:$AL,38,0),"-")</f>
        <v>FHMG_CTR COLON RECTAL_ALT</v>
      </c>
      <c r="W30" s="4" t="str">
        <f>_xlfn.IFNA(VLOOKUP(A30,'ACCESS EXPORT'!$A:$AM,39,0),"-")</f>
        <v/>
      </c>
      <c r="X30" s="4" t="str">
        <f>_xlfn.IFNA(VLOOKUP(A30,'ACCESS EXPORT'!$A:$AN,40,0),"-")</f>
        <v>John Del Rio / Shahla Cedeno</v>
      </c>
      <c r="Y30" s="26" t="str">
        <f>_xlfn.IFNA(VLOOKUP(A30,'ACCESS EXPORT'!A:AO,41,0),"")</f>
        <v>Andrea Desilva</v>
      </c>
      <c r="Z30" s="26" t="str">
        <f>_xlfn.IFNA(VLOOKUP(A30,'ACCESS EXPORT'!A:AP,42,0),"")</f>
        <v>Candace Goodman</v>
      </c>
      <c r="AA30" s="26" t="str">
        <f>_xlfn.IFNA(VLOOKUP(A30,'ACCESS EXPORT'!A:AQ,43,0),"")</f>
        <v>Tricia Greco</v>
      </c>
    </row>
    <row r="31" spans="1:27" ht="18.75" x14ac:dyDescent="0.25">
      <c r="A31" s="33">
        <v>129</v>
      </c>
      <c r="B31" s="10">
        <v>1901</v>
      </c>
      <c r="C31" s="7" t="str">
        <f ca="1">IFERROR(UPPER(IF(AND('ACCESS EXPORT'!AA31="",'ACCESS EXPORT'!Z31=""),VLOOKUP(A31,'ACCESS EXPORT'!$A:$AF,32,FALSE),(IF('ACCESS EXPORT'!AA31&lt;&gt;"",CONCATENATE(VLOOKUP(A31,'ACCESS EXPORT'!$A:$AF,32,FALSE)," (Closed",TEXT('ACCESS EXPORT'!AA31," MM/DD/YYY)")),IF(TODAY()&lt;(('ACCESS EXPORT'!Z31)+30),CONCATENATE(VLOOKUP(A31,'ACCESS EXPORT'!$A:$AF,32,FALSE)," (Opens",TEXT('ACCESS EXPORT'!Z31," MM/DD/YYY)")),VLOOKUP(A31,'ACCESS EXPORT'!$A:$AF,32,FALSE)))))),"-")</f>
        <v>ADVENTHEALTH MEDICAL GROUP COLORECTAL SURGERY AT ALTAMONTE SPRINGS</v>
      </c>
      <c r="D31" s="3" t="str">
        <f ca="1">IFERROR(UPPER(IF(AND('ACCESS EXPORT'!AA31="",'ACCESS EXPORT'!Z31=""),VLOOKUP(A31,'ACCESS EXPORT'!$A:$AF,28,FALSE),(IF('ACCESS EXPORT'!AA31&lt;&gt;"",CONCATENATE(VLOOKUP(A31,'ACCESS EXPORT'!$A:$AF,28,FALSE)," (Closed",TEXT('ACCESS EXPORT'!AA31," MM/DD/YYY)")),IF(TODAY()&lt;(('ACCESS EXPORT'!Z31)+30),CONCATENATE(VLOOKUP(A31,'ACCESS EXPORT'!$A:$AF,28,FALSE)," (Opens",TEXT('ACCESS EXPORT'!Z31," MM/DD/YYY)")),VLOOKUP(A31,'ACCESS EXPORT'!$A:$AF,28,FALSE)))))),"-")</f>
        <v>CENTER FOR COLON &amp; RECTAL SURGERY - ALTAMONTE*</v>
      </c>
      <c r="E31" s="3" t="str">
        <f>VLOOKUP($A31,'ACCESS EXPORT'!$A:$AF,3,FALSE)</f>
        <v>2880</v>
      </c>
      <c r="F31" s="3" t="str">
        <f>UPPER(CONCATENATE(VLOOKUP(A31,'ACCESS EXPORT'!$A:$AF,4,FALSE)," ",VLOOKUP(A31,'ACCESS EXPORT'!$A:$AF,5,FALSE)," ",VLOOKUP(A31,'ACCESS EXPORT'!$A:$AF,6,FALSE)," ",VLOOKUP(A31,'ACCESS EXPORT'!$A:$AA,7,FALSE)," ",VLOOKUP(A31,'ACCESS EXPORT'!$A:$AA,8,FALSE)))</f>
        <v>661 E ALTAMONTE DR SUITE 220 ALTAMONTE SPRINGS FL 32701</v>
      </c>
      <c r="G31" s="4" t="str">
        <f>UPPER(VLOOKUP($A31,'ACCESS EXPORT'!$A:$AF,9,FALSE))</f>
        <v>SEMINOLE</v>
      </c>
      <c r="H31" s="4" t="str">
        <f>_xlfn.IFNA(VLOOKUP($B31,'ACCESS EXPORT'!$B:$J,9,FALSE),"")</f>
        <v>NE</v>
      </c>
      <c r="I31" s="3" t="str">
        <f>CONCATENATE("(P)",VLOOKUP($A31,'ACCESS EXPORT'!$A:$AF,11,FALSE)," (F)",VLOOKUP($A31,'ACCESS EXPORT'!$A:$AF,29,FALSE))</f>
        <v>(P)(407) 303-5191 (F)(407) 303-5193</v>
      </c>
      <c r="J31" s="4" t="str">
        <f>UPPER(VLOOKUP($A31,'ACCESS EXPORT'!$A:$AF,12,FALSE))</f>
        <v>SURGERY</v>
      </c>
      <c r="K31" s="4" t="str">
        <f>UPPER(VLOOKUP($A31,'ACCESS EXPORT'!$A:$AF,13,FALSE))</f>
        <v>SCOTT HILL</v>
      </c>
      <c r="L31" s="3" t="str">
        <f>IF(AND(VLOOKUP(A31,'ACCESS EXPORT'!A:AE,1,0),'ACCESS EXPORT'!N31=""),UPPER(CONCATENATE('ACCESS EXPORT'!AE31)),IF(VLOOKUP(A31,'ACCESS EXPORT'!A:AE,1,0),UPPER(CONCATENATE('ACCESS EXPORT'!N31," "&amp;CHAR(10),'ACCESS EXPORT'!AE31))))</f>
        <v xml:space="preserve">MICHELL ATHANASE 
</v>
      </c>
      <c r="M31" s="4" t="str">
        <f>UPPER(VLOOKUP($A31,'ACCESS EXPORT'!$A:$O,15,FALSE))</f>
        <v>TBD (PM)/ MELISSA BROWN (OS)</v>
      </c>
      <c r="N31" s="4" t="str">
        <f ca="1">IF(AND('ACCESS EXPORT'!X31="",'ACCESS EXPORT'!Y31=""),IF('ACCESS EXPORT'!V31&lt;&gt;"",(IF(TODAY()-'ACCESS EXPORT'!V31&gt;=-60,UPPER(CONCATENATE(VLOOKUP(B31,'ACCESS EXPORT'!$B:$P,15,FALSE),""&amp;CHAR(10)&amp;"(SEP",TEXT('ACCESS EXPORT'!V31," MM/DD/YYY)"))),IF(TODAY()-'ACCESS EXPORT'!V31&lt;0,UPPER(VLOOKUP(B31,'ACCESS EXPORT'!$B:$P,15,FALSE)),UPPER(VLOOKUP(B31,'ACCESS EXPORT'!$B:$P,15,FALSE))))),IF('ACCESS EXPORT'!U31="",UPPER(VLOOKUP(B31,'ACCESS EXPORT'!$B:$P,15,FALSE)),IF(TODAY()-'ACCESS EXPORT'!U31&lt;=30,CONCATENATE(UPPER(VLOOKUP(B31,'ACCESS EXPORT'!$B:$P,15,FALSE)),""&amp;CHAR(10)&amp;"(NEW",TEXT('ACCESS EXPORT'!U31," MM/DD/YYY)")),IF(AND(TODAY()-'ACCESS EXPORT'!U31&gt;30,TODAY()&gt;0),UPPER(VLOOKUP(B31,'ACCESS EXPORT'!$B:$P,15,FALSE)))))),IF('ACCESS EXPORT'!Y31&lt;&gt;"",UPPER(CONCATENATE(UPPER(VLOOKUP(B31,'ACCESS EXPORT'!$B:$P,15,FALSE)),""&amp;CHAR(10)&amp;"(Transfer Out",TEXT('ACCESS EXPORT'!Y31," MM/DD/YYY)"))),IF('ACCESS EXPORT'!X31&lt;&gt;"",UPPER(CONCATENATE(UPPER(VLOOKUP(B31,'ACCESS EXPORT'!$B:$P,15,FALSE)),""&amp;CHAR(10)&amp;"(Transfer In",TEXT('ACCESS EXPORT'!X31," MM/DD/YYY)"))))))</f>
        <v>KELLY, JUSTIN</v>
      </c>
      <c r="O31" s="4" t="str">
        <f>_xlfn.IFNA(VLOOKUP(B31,'ACCESS EXPORT'!$B:$Q,16,FALSE),"")</f>
        <v>MD</v>
      </c>
      <c r="P31" s="4" t="str">
        <f>_xlfn.IFNA(VLOOKUP(B31,'ACCESS EXPORT'!B:W,22,FALSE),"-")</f>
        <v>1477906915</v>
      </c>
      <c r="Q31" s="4" t="str">
        <f>_xlfn.IFNA(VLOOKUP(A31,'ACCESS EXPORT'!$A:$AG,33,0),"-")</f>
        <v>Quamirah Denson</v>
      </c>
      <c r="R31" s="4" t="str">
        <f>_xlfn.IFNA(VLOOKUP(A31,'ACCESS EXPORT'!$A:$AH,34,0),"-")</f>
        <v>Cheri Benedeti</v>
      </c>
      <c r="S31" s="4" t="str">
        <f>_xlfn.IFNA(VLOOKUP(A31,'ACCESS EXPORT'!$A:$AI,35,0),"-")</f>
        <v>Kikzeny Cartagena</v>
      </c>
      <c r="T31" s="4" t="str">
        <f>_xlfn.IFNA(VLOOKUP(A31,'ACCESS EXPORT'!$A:$AJ,36,0),"-")</f>
        <v>Everil Elliott</v>
      </c>
      <c r="U31" s="4" t="str">
        <f>_xlfn.IFNA(VLOOKUP(A31,'ACCESS EXPORT'!$A:$AK,37,0),"-")</f>
        <v>athena</v>
      </c>
      <c r="V31" s="4" t="str">
        <f>_xlfn.IFNA(VLOOKUP(A31,'ACCESS EXPORT'!$A:$AL,38,0),"-")</f>
        <v>FHMG_CTR COLON RECTAL_ALT</v>
      </c>
      <c r="W31" s="4" t="str">
        <f>_xlfn.IFNA(VLOOKUP(A31,'ACCESS EXPORT'!$A:$AM,39,0),"-")</f>
        <v/>
      </c>
      <c r="X31" s="4" t="str">
        <f>_xlfn.IFNA(VLOOKUP(A31,'ACCESS EXPORT'!$A:$AN,40,0),"-")</f>
        <v>John Del Rio / Shahla Cedeno</v>
      </c>
      <c r="Y31" s="26" t="str">
        <f>_xlfn.IFNA(VLOOKUP(A31,'ACCESS EXPORT'!A:AO,41,0),"")</f>
        <v>Andrea Desilva</v>
      </c>
      <c r="Z31" s="26" t="str">
        <f>_xlfn.IFNA(VLOOKUP(A31,'ACCESS EXPORT'!A:AP,42,0),"")</f>
        <v>Candace Goodman</v>
      </c>
      <c r="AA31" s="26" t="str">
        <f>_xlfn.IFNA(VLOOKUP(A31,'ACCESS EXPORT'!A:AQ,43,0),"")</f>
        <v>Tricia Greco</v>
      </c>
    </row>
    <row r="32" spans="1:27" ht="18.75" x14ac:dyDescent="0.25">
      <c r="A32" s="33">
        <v>217</v>
      </c>
      <c r="B32" s="10">
        <v>1483</v>
      </c>
      <c r="C32" s="7" t="str">
        <f ca="1">IFERROR(UPPER(IF(AND('ACCESS EXPORT'!AA32="",'ACCESS EXPORT'!Z32=""),VLOOKUP(A32,'ACCESS EXPORT'!$A:$AF,32,FALSE),(IF('ACCESS EXPORT'!AA32&lt;&gt;"",CONCATENATE(VLOOKUP(A32,'ACCESS EXPORT'!$A:$AF,32,FALSE)," (Closed",TEXT('ACCESS EXPORT'!AA32," MM/DD/YYY)")),IF(TODAY()&lt;(('ACCESS EXPORT'!Z32)+30),CONCATENATE(VLOOKUP(A32,'ACCESS EXPORT'!$A:$AF,32,FALSE)," (Opens",TEXT('ACCESS EXPORT'!Z32," MM/DD/YYY)")),VLOOKUP(A32,'ACCESS EXPORT'!$A:$AF,32,FALSE)))))),"-")</f>
        <v>ADVENTHEALTH MEDICAL GROUP FAMILY MEDICINE AT EUSTIS STREET</v>
      </c>
      <c r="D32" s="3" t="str">
        <f ca="1">IFERROR(UPPER(IF(AND('ACCESS EXPORT'!AA32="",'ACCESS EXPORT'!Z32=""),VLOOKUP(A32,'ACCESS EXPORT'!$A:$AF,28,FALSE),(IF('ACCESS EXPORT'!AA32&lt;&gt;"",CONCATENATE(VLOOKUP(A32,'ACCESS EXPORT'!$A:$AF,28,FALSE)," (Closed",TEXT('ACCESS EXPORT'!AA32," MM/DD/YYY)")),IF(TODAY()&lt;(('ACCESS EXPORT'!Z32)+30),CONCATENATE(VLOOKUP(A32,'ACCESS EXPORT'!$A:$AF,28,FALSE)," (Opens",TEXT('ACCESS EXPORT'!Z32," MM/DD/YYY)")),VLOOKUP(A32,'ACCESS EXPORT'!$A:$AF,28,FALSE)))))),"-")</f>
        <v>LAKE PRIMARY CARE - TULLEY</v>
      </c>
      <c r="E32" s="3" t="str">
        <f>VLOOKUP($A32,'ACCESS EXPORT'!$A:$AF,3,FALSE)</f>
        <v>2940</v>
      </c>
      <c r="F32" s="3" t="str">
        <f>UPPER(CONCATENATE(VLOOKUP(A32,'ACCESS EXPORT'!$A:$AF,4,FALSE)," ",VLOOKUP(A32,'ACCESS EXPORT'!$A:$AF,5,FALSE)," ",VLOOKUP(A32,'ACCESS EXPORT'!$A:$AF,6,FALSE)," ",VLOOKUP(A32,'ACCESS EXPORT'!$A:$AA,7,FALSE)," ",VLOOKUP(A32,'ACCESS EXPORT'!$A:$AA,8,FALSE)))</f>
        <v>1101 S EUSTIS ST  EUSTIS FL 32726</v>
      </c>
      <c r="G32" s="4" t="str">
        <f>UPPER(VLOOKUP($A32,'ACCESS EXPORT'!$A:$AF,9,FALSE))</f>
        <v>LAKE</v>
      </c>
      <c r="H32" s="4" t="str">
        <f>_xlfn.IFNA(VLOOKUP($B32,'ACCESS EXPORT'!$B:$J,9,FALSE),"")</f>
        <v>Waterman</v>
      </c>
      <c r="I32" s="3" t="str">
        <f>CONCATENATE("(P)",VLOOKUP($A32,'ACCESS EXPORT'!$A:$AF,11,FALSE)," (F)",VLOOKUP($A32,'ACCESS EXPORT'!$A:$AF,29,FALSE))</f>
        <v>(P)(352) 589-4111 (F)(352) 589-4245</v>
      </c>
      <c r="J32" s="4" t="str">
        <f>UPPER(VLOOKUP($A32,'ACCESS EXPORT'!$A:$AF,12,FALSE))</f>
        <v>FAMILY MEDICINE</v>
      </c>
      <c r="K32" s="4" t="str">
        <f>UPPER(VLOOKUP($A32,'ACCESS EXPORT'!$A:$AF,13,FALSE))</f>
        <v>DEBORAH HAYWOOD</v>
      </c>
      <c r="L32" s="3" t="str">
        <f>IF(AND(VLOOKUP(A32,'ACCESS EXPORT'!A:AE,1,0),'ACCESS EXPORT'!N32=""),UPPER(CONCATENATE('ACCESS EXPORT'!AE32)),IF(VLOOKUP(A32,'ACCESS EXPORT'!A:AE,1,0),UPPER(CONCATENATE('ACCESS EXPORT'!N32," "&amp;CHAR(10),'ACCESS EXPORT'!AE32))))</f>
        <v xml:space="preserve">DIANE OSTRANDER 
</v>
      </c>
      <c r="M32" s="4" t="str">
        <f>UPPER(VLOOKUP($A32,'ACCESS EXPORT'!$A:$O,15,FALSE))</f>
        <v>SONJA "JAYDE" CHATHAM (PM)</v>
      </c>
      <c r="N32" s="4" t="str">
        <f ca="1">IF(AND('ACCESS EXPORT'!X32="",'ACCESS EXPORT'!Y32=""),IF('ACCESS EXPORT'!V32&lt;&gt;"",(IF(TODAY()-'ACCESS EXPORT'!V32&gt;=-60,UPPER(CONCATENATE(VLOOKUP(B32,'ACCESS EXPORT'!$B:$P,15,FALSE),""&amp;CHAR(10)&amp;"(SEP",TEXT('ACCESS EXPORT'!V32," MM/DD/YYY)"))),IF(TODAY()-'ACCESS EXPORT'!V32&lt;0,UPPER(VLOOKUP(B32,'ACCESS EXPORT'!$B:$P,15,FALSE)),UPPER(VLOOKUP(B32,'ACCESS EXPORT'!$B:$P,15,FALSE))))),IF('ACCESS EXPORT'!U32="",UPPER(VLOOKUP(B32,'ACCESS EXPORT'!$B:$P,15,FALSE)),IF(TODAY()-'ACCESS EXPORT'!U32&lt;=30,CONCATENATE(UPPER(VLOOKUP(B32,'ACCESS EXPORT'!$B:$P,15,FALSE)),""&amp;CHAR(10)&amp;"(NEW",TEXT('ACCESS EXPORT'!U32," MM/DD/YYY)")),IF(AND(TODAY()-'ACCESS EXPORT'!U32&gt;30,TODAY()&gt;0),UPPER(VLOOKUP(B32,'ACCESS EXPORT'!$B:$P,15,FALSE)))))),IF('ACCESS EXPORT'!Y32&lt;&gt;"",UPPER(CONCATENATE(UPPER(VLOOKUP(B32,'ACCESS EXPORT'!$B:$P,15,FALSE)),""&amp;CHAR(10)&amp;"(Transfer Out",TEXT('ACCESS EXPORT'!Y32," MM/DD/YYY)"))),IF('ACCESS EXPORT'!X32&lt;&gt;"",UPPER(CONCATENATE(UPPER(VLOOKUP(B32,'ACCESS EXPORT'!$B:$P,15,FALSE)),""&amp;CHAR(10)&amp;"(Transfer In",TEXT('ACCESS EXPORT'!X32," MM/DD/YYY)"))))))</f>
        <v>RODRIGUEZ, ANIELKA</v>
      </c>
      <c r="O32" s="4" t="str">
        <f>_xlfn.IFNA(VLOOKUP(B32,'ACCESS EXPORT'!$B:$Q,16,FALSE),"")</f>
        <v>MD</v>
      </c>
      <c r="P32" s="4" t="str">
        <f>_xlfn.IFNA(VLOOKUP(B32,'ACCESS EXPORT'!B:W,22,FALSE),"-")</f>
        <v>1487968764</v>
      </c>
      <c r="Q32" s="4" t="str">
        <f>_xlfn.IFNA(VLOOKUP(A32,'ACCESS EXPORT'!$A:$AG,33,0),"-")</f>
        <v>Maria Ortiz</v>
      </c>
      <c r="R32" s="4" t="str">
        <f>_xlfn.IFNA(VLOOKUP(A32,'ACCESS EXPORT'!$A:$AH,34,0),"-")</f>
        <v>Cheri Benedeti</v>
      </c>
      <c r="S32" s="4" t="str">
        <f>_xlfn.IFNA(VLOOKUP(A32,'ACCESS EXPORT'!$A:$AI,35,0),"-")</f>
        <v>Anna Bachtis</v>
      </c>
      <c r="T32" s="4" t="str">
        <f>_xlfn.IFNA(VLOOKUP(A32,'ACCESS EXPORT'!$A:$AJ,36,0),"-")</f>
        <v>Sorangia Jean-Francois</v>
      </c>
      <c r="U32" s="4" t="str">
        <f>_xlfn.IFNA(VLOOKUP(A32,'ACCESS EXPORT'!$A:$AK,37,0),"-")</f>
        <v>athena</v>
      </c>
      <c r="V32" s="4" t="str">
        <f>_xlfn.IFNA(VLOOKUP(A32,'ACCESS EXPORT'!$A:$AL,38,0),"-")</f>
        <v>FHMG_LAKE PC ASSOC TULLEY</v>
      </c>
      <c r="W32" s="4" t="str">
        <f>_xlfn.IFNA(VLOOKUP(A32,'ACCESS EXPORT'!$A:$AM,39,0),"-")</f>
        <v/>
      </c>
      <c r="X32" s="4" t="str">
        <f>_xlfn.IFNA(VLOOKUP(A32,'ACCESS EXPORT'!$A:$AN,40,0),"-")</f>
        <v>Libia Villaquiran / Jenny Green</v>
      </c>
      <c r="Y32" s="26" t="str">
        <f>_xlfn.IFNA(VLOOKUP(A32,'ACCESS EXPORT'!A:AO,41,0),"")</f>
        <v>Carlos Calderon</v>
      </c>
      <c r="Z32" s="26" t="str">
        <f>_xlfn.IFNA(VLOOKUP(A32,'ACCESS EXPORT'!A:AP,42,0),"")</f>
        <v>Janice Scales</v>
      </c>
      <c r="AA32" s="26" t="str">
        <f>_xlfn.IFNA(VLOOKUP(A32,'ACCESS EXPORT'!A:AQ,43,0),"")</f>
        <v>Heather Tootle</v>
      </c>
    </row>
    <row r="33" spans="1:27" ht="18.75" x14ac:dyDescent="0.25">
      <c r="A33" s="33">
        <v>217</v>
      </c>
      <c r="B33" s="10">
        <v>2255</v>
      </c>
      <c r="C33" s="7" t="str">
        <f ca="1">IFERROR(UPPER(IF(AND('ACCESS EXPORT'!AA33="",'ACCESS EXPORT'!Z33=""),VLOOKUP(A33,'ACCESS EXPORT'!$A:$AF,32,FALSE),(IF('ACCESS EXPORT'!AA33&lt;&gt;"",CONCATENATE(VLOOKUP(A33,'ACCESS EXPORT'!$A:$AF,32,FALSE)," (Closed",TEXT('ACCESS EXPORT'!AA33," MM/DD/YYY)")),IF(TODAY()&lt;(('ACCESS EXPORT'!Z33)+30),CONCATENATE(VLOOKUP(A33,'ACCESS EXPORT'!$A:$AF,32,FALSE)," (Opens",TEXT('ACCESS EXPORT'!Z33," MM/DD/YYY)")),VLOOKUP(A33,'ACCESS EXPORT'!$A:$AF,32,FALSE)))))),"-")</f>
        <v>ADVENTHEALTH MEDICAL GROUP FAMILY MEDICINE AT EUSTIS STREET</v>
      </c>
      <c r="D33" s="3" t="str">
        <f ca="1">IFERROR(UPPER(IF(AND('ACCESS EXPORT'!AA33="",'ACCESS EXPORT'!Z33=""),VLOOKUP(A33,'ACCESS EXPORT'!$A:$AF,28,FALSE),(IF('ACCESS EXPORT'!AA33&lt;&gt;"",CONCATENATE(VLOOKUP(A33,'ACCESS EXPORT'!$A:$AF,28,FALSE)," (Closed",TEXT('ACCESS EXPORT'!AA33," MM/DD/YYY)")),IF(TODAY()&lt;(('ACCESS EXPORT'!Z33)+30),CONCATENATE(VLOOKUP(A33,'ACCESS EXPORT'!$A:$AF,28,FALSE)," (Opens",TEXT('ACCESS EXPORT'!Z33," MM/DD/YYY)")),VLOOKUP(A33,'ACCESS EXPORT'!$A:$AF,28,FALSE)))))),"-")</f>
        <v>LAKE PRIMARY CARE - TULLEY</v>
      </c>
      <c r="E33" s="3" t="str">
        <f>VLOOKUP($A33,'ACCESS EXPORT'!$A:$AF,3,FALSE)</f>
        <v>2940</v>
      </c>
      <c r="F33" s="3" t="str">
        <f>UPPER(CONCATENATE(VLOOKUP(A33,'ACCESS EXPORT'!$A:$AF,4,FALSE)," ",VLOOKUP(A33,'ACCESS EXPORT'!$A:$AF,5,FALSE)," ",VLOOKUP(A33,'ACCESS EXPORT'!$A:$AF,6,FALSE)," ",VLOOKUP(A33,'ACCESS EXPORT'!$A:$AA,7,FALSE)," ",VLOOKUP(A33,'ACCESS EXPORT'!$A:$AA,8,FALSE)))</f>
        <v>1101 S EUSTIS ST  EUSTIS FL 32726</v>
      </c>
      <c r="G33" s="4" t="str">
        <f>UPPER(VLOOKUP($A33,'ACCESS EXPORT'!$A:$AF,9,FALSE))</f>
        <v>LAKE</v>
      </c>
      <c r="H33" s="4" t="str">
        <f>_xlfn.IFNA(VLOOKUP($B33,'ACCESS EXPORT'!$B:$J,9,FALSE),"")</f>
        <v>Waterman</v>
      </c>
      <c r="I33" s="3" t="str">
        <f>CONCATENATE("(P)",VLOOKUP($A33,'ACCESS EXPORT'!$A:$AF,11,FALSE)," (F)",VLOOKUP($A33,'ACCESS EXPORT'!$A:$AF,29,FALSE))</f>
        <v>(P)(352) 589-4111 (F)(352) 589-4245</v>
      </c>
      <c r="J33" s="4" t="str">
        <f>UPPER(VLOOKUP($A33,'ACCESS EXPORT'!$A:$AF,12,FALSE))</f>
        <v>FAMILY MEDICINE</v>
      </c>
      <c r="K33" s="4" t="str">
        <f>UPPER(VLOOKUP($A33,'ACCESS EXPORT'!$A:$AF,13,FALSE))</f>
        <v>DEBORAH HAYWOOD</v>
      </c>
      <c r="L33" s="3" t="str">
        <f>IF(AND(VLOOKUP(A33,'ACCESS EXPORT'!A:AE,1,0),'ACCESS EXPORT'!N33=""),UPPER(CONCATENATE('ACCESS EXPORT'!AE33)),IF(VLOOKUP(A33,'ACCESS EXPORT'!A:AE,1,0),UPPER(CONCATENATE('ACCESS EXPORT'!N33," "&amp;CHAR(10),'ACCESS EXPORT'!AE33))))</f>
        <v xml:space="preserve">DIANE OSTRANDER 
</v>
      </c>
      <c r="M33" s="4" t="str">
        <f>UPPER(VLOOKUP($A33,'ACCESS EXPORT'!$A:$O,15,FALSE))</f>
        <v>SONJA "JAYDE" CHATHAM (PM)</v>
      </c>
      <c r="N33" s="4" t="str">
        <f ca="1">IF(AND('ACCESS EXPORT'!X33="",'ACCESS EXPORT'!Y33=""),IF('ACCESS EXPORT'!V33&lt;&gt;"",(IF(TODAY()-'ACCESS EXPORT'!V33&gt;=-60,UPPER(CONCATENATE(VLOOKUP(B33,'ACCESS EXPORT'!$B:$P,15,FALSE),""&amp;CHAR(10)&amp;"(SEP",TEXT('ACCESS EXPORT'!V33," MM/DD/YYY)"))),IF(TODAY()-'ACCESS EXPORT'!V33&lt;0,UPPER(VLOOKUP(B33,'ACCESS EXPORT'!$B:$P,15,FALSE)),UPPER(VLOOKUP(B33,'ACCESS EXPORT'!$B:$P,15,FALSE))))),IF('ACCESS EXPORT'!U33="",UPPER(VLOOKUP(B33,'ACCESS EXPORT'!$B:$P,15,FALSE)),IF(TODAY()-'ACCESS EXPORT'!U33&lt;=30,CONCATENATE(UPPER(VLOOKUP(B33,'ACCESS EXPORT'!$B:$P,15,FALSE)),""&amp;CHAR(10)&amp;"(NEW",TEXT('ACCESS EXPORT'!U33," MM/DD/YYY)")),IF(AND(TODAY()-'ACCESS EXPORT'!U33&gt;30,TODAY()&gt;0),UPPER(VLOOKUP(B33,'ACCESS EXPORT'!$B:$P,15,FALSE)))))),IF('ACCESS EXPORT'!Y33&lt;&gt;"",UPPER(CONCATENATE(UPPER(VLOOKUP(B33,'ACCESS EXPORT'!$B:$P,15,FALSE)),""&amp;CHAR(10)&amp;"(Transfer Out",TEXT('ACCESS EXPORT'!Y33," MM/DD/YYY)"))),IF('ACCESS EXPORT'!X33&lt;&gt;"",UPPER(CONCATENATE(UPPER(VLOOKUP(B33,'ACCESS EXPORT'!$B:$P,15,FALSE)),""&amp;CHAR(10)&amp;"(Transfer In",TEXT('ACCESS EXPORT'!X33," MM/DD/YYY)"))))))</f>
        <v>LU, ESTRELLITA
(NEW 06/24/2019)</v>
      </c>
      <c r="O33" s="4" t="str">
        <f>_xlfn.IFNA(VLOOKUP(B33,'ACCESS EXPORT'!$B:$Q,16,FALSE),"")</f>
        <v>APRN</v>
      </c>
      <c r="P33" s="4" t="str">
        <f>_xlfn.IFNA(VLOOKUP(B33,'ACCESS EXPORT'!B:W,22,FALSE),"-")</f>
        <v>1760850168</v>
      </c>
      <c r="Q33" s="4" t="str">
        <f>_xlfn.IFNA(VLOOKUP(A33,'ACCESS EXPORT'!$A:$AG,33,0),"-")</f>
        <v>Maria Ortiz</v>
      </c>
      <c r="R33" s="4" t="str">
        <f>_xlfn.IFNA(VLOOKUP(A33,'ACCESS EXPORT'!$A:$AH,34,0),"-")</f>
        <v>Cheri Benedeti</v>
      </c>
      <c r="S33" s="4" t="str">
        <f>_xlfn.IFNA(VLOOKUP(A33,'ACCESS EXPORT'!$A:$AI,35,0),"-")</f>
        <v>Anna Bachtis</v>
      </c>
      <c r="T33" s="4" t="str">
        <f>_xlfn.IFNA(VLOOKUP(A33,'ACCESS EXPORT'!$A:$AJ,36,0),"-")</f>
        <v>Sorangia Jean-Francois</v>
      </c>
      <c r="U33" s="4" t="str">
        <f>_xlfn.IFNA(VLOOKUP(A33,'ACCESS EXPORT'!$A:$AK,37,0),"-")</f>
        <v>athena</v>
      </c>
      <c r="V33" s="4" t="str">
        <f>_xlfn.IFNA(VLOOKUP(A33,'ACCESS EXPORT'!$A:$AL,38,0),"-")</f>
        <v>FHMG_LAKE PC ASSOC TULLEY</v>
      </c>
      <c r="W33" s="4" t="str">
        <f>_xlfn.IFNA(VLOOKUP(A33,'ACCESS EXPORT'!$A:$AM,39,0),"-")</f>
        <v/>
      </c>
      <c r="X33" s="4" t="str">
        <f>_xlfn.IFNA(VLOOKUP(A33,'ACCESS EXPORT'!$A:$AN,40,0),"-")</f>
        <v>Libia Villaquiran / Jenny Green</v>
      </c>
      <c r="Y33" s="26" t="str">
        <f>_xlfn.IFNA(VLOOKUP(A33,'ACCESS EXPORT'!A:AO,41,0),"")</f>
        <v>Carlos Calderon</v>
      </c>
      <c r="Z33" s="26" t="str">
        <f>_xlfn.IFNA(VLOOKUP(A33,'ACCESS EXPORT'!A:AP,42,0),"")</f>
        <v>Janice Scales</v>
      </c>
      <c r="AA33" s="26" t="str">
        <f>_xlfn.IFNA(VLOOKUP(A33,'ACCESS EXPORT'!A:AQ,43,0),"")</f>
        <v>Heather Tootle</v>
      </c>
    </row>
    <row r="34" spans="1:27" ht="18.75" x14ac:dyDescent="0.25">
      <c r="A34" s="33">
        <v>349</v>
      </c>
      <c r="B34" s="10">
        <v>2052</v>
      </c>
      <c r="C34" s="7" t="str">
        <f ca="1">IFERROR(UPPER(IF(AND('ACCESS EXPORT'!AA34="",'ACCESS EXPORT'!Z34=""),VLOOKUP(A34,'ACCESS EXPORT'!$A:$AF,32,FALSE),(IF('ACCESS EXPORT'!AA34&lt;&gt;"",CONCATENATE(VLOOKUP(A34,'ACCESS EXPORT'!$A:$AF,32,FALSE)," (Closed",TEXT('ACCESS EXPORT'!AA34," MM/DD/YYY)")),IF(TODAY()&lt;(('ACCESS EXPORT'!Z34)+30),CONCATENATE(VLOOKUP(A34,'ACCESS EXPORT'!$A:$AF,32,FALSE)," (Opens",TEXT('ACCESS EXPORT'!Z34," MM/DD/YYY)")),VLOOKUP(A34,'ACCESS EXPORT'!$A:$AF,32,FALSE)))))),"-")</f>
        <v>ADVENTHEALTH MEDICAL GROUP CARE CLINIC AT ALTAMONTE SPRINGS</v>
      </c>
      <c r="D34" s="3" t="str">
        <f ca="1">IFERROR(UPPER(IF(AND('ACCESS EXPORT'!AA34="",'ACCESS EXPORT'!Z34=""),VLOOKUP(A34,'ACCESS EXPORT'!$A:$AF,28,FALSE),(IF('ACCESS EXPORT'!AA34&lt;&gt;"",CONCATENATE(VLOOKUP(A34,'ACCESS EXPORT'!$A:$AF,28,FALSE)," (Closed",TEXT('ACCESS EXPORT'!AA34," MM/DD/YYY)")),IF(TODAY()&lt;(('ACCESS EXPORT'!Z34)+30),CONCATENATE(VLOOKUP(A34,'ACCESS EXPORT'!$A:$AF,28,FALSE)," (Opens",TEXT('ACCESS EXPORT'!Z34," MM/DD/YYY)")),VLOOKUP(A34,'ACCESS EXPORT'!$A:$AF,28,FALSE)))))),"-")</f>
        <v>ALTAMONTE CARE CLINIC</v>
      </c>
      <c r="E34" s="3" t="str">
        <f>VLOOKUP($A34,'ACCESS EXPORT'!$A:$AF,3,FALSE)</f>
        <v>2946</v>
      </c>
      <c r="F34" s="3" t="str">
        <f>UPPER(CONCATENATE(VLOOKUP(A34,'ACCESS EXPORT'!$A:$AF,4,FALSE)," ",VLOOKUP(A34,'ACCESS EXPORT'!$A:$AF,5,FALSE)," ",VLOOKUP(A34,'ACCESS EXPORT'!$A:$AF,6,FALSE)," ",VLOOKUP(A34,'ACCESS EXPORT'!$A:$AA,7,FALSE)," ",VLOOKUP(A34,'ACCESS EXPORT'!$A:$AA,8,FALSE)))</f>
        <v>661 E ALTAMONTE DRIVE SUITE 324 ALTAMONTE SPRINGS FL 32701</v>
      </c>
      <c r="G34" s="4" t="str">
        <f>UPPER(VLOOKUP($A34,'ACCESS EXPORT'!$A:$AF,9,FALSE))</f>
        <v>ORANGE</v>
      </c>
      <c r="H34" s="4" t="str">
        <f>_xlfn.IFNA(VLOOKUP($B34,'ACCESS EXPORT'!$B:$J,9,FALSE),"")</f>
        <v>TCC</v>
      </c>
      <c r="I34" s="3" t="str">
        <f>CONCATENATE("(P)",VLOOKUP($A34,'ACCESS EXPORT'!$A:$AF,11,FALSE)," (F)",VLOOKUP($A34,'ACCESS EXPORT'!$A:$AF,29,FALSE))</f>
        <v>(P)(407) 303-3031 (F)(407) 303-3047</v>
      </c>
      <c r="J34" s="4" t="str">
        <f>UPPER(VLOOKUP($A34,'ACCESS EXPORT'!$A:$AF,12,FALSE))</f>
        <v>TRANSITION CLINIC</v>
      </c>
      <c r="K34" s="4" t="str">
        <f>UPPER(VLOOKUP($A34,'ACCESS EXPORT'!$A:$AF,13,FALSE))</f>
        <v>FERNANDO NASCIMENTO</v>
      </c>
      <c r="L34" s="3" t="str">
        <f>IF(AND(VLOOKUP(A34,'ACCESS EXPORT'!A:AE,1,0),'ACCESS EXPORT'!N34=""),UPPER(CONCATENATE('ACCESS EXPORT'!AE34)),IF(VLOOKUP(A34,'ACCESS EXPORT'!A:AE,1,0),UPPER(CONCATENATE('ACCESS EXPORT'!N34," "&amp;CHAR(10),'ACCESS EXPORT'!AE34))))</f>
        <v xml:space="preserve">EDWARD FLUKER 
</v>
      </c>
      <c r="M34" s="4" t="str">
        <f>UPPER(VLOOKUP($A34,'ACCESS EXPORT'!$A:$O,15,FALSE))</f>
        <v>LUCIA CRUZ</v>
      </c>
      <c r="N34" s="4" t="str">
        <f ca="1">IF(AND('ACCESS EXPORT'!X34="",'ACCESS EXPORT'!Y34=""),IF('ACCESS EXPORT'!V34&lt;&gt;"",(IF(TODAY()-'ACCESS EXPORT'!V34&gt;=-60,UPPER(CONCATENATE(VLOOKUP(B34,'ACCESS EXPORT'!$B:$P,15,FALSE),""&amp;CHAR(10)&amp;"(SEP",TEXT('ACCESS EXPORT'!V34," MM/DD/YYY)"))),IF(TODAY()-'ACCESS EXPORT'!V34&lt;0,UPPER(VLOOKUP(B34,'ACCESS EXPORT'!$B:$P,15,FALSE)),UPPER(VLOOKUP(B34,'ACCESS EXPORT'!$B:$P,15,FALSE))))),IF('ACCESS EXPORT'!U34="",UPPER(VLOOKUP(B34,'ACCESS EXPORT'!$B:$P,15,FALSE)),IF(TODAY()-'ACCESS EXPORT'!U34&lt;=30,CONCATENATE(UPPER(VLOOKUP(B34,'ACCESS EXPORT'!$B:$P,15,FALSE)),""&amp;CHAR(10)&amp;"(NEW",TEXT('ACCESS EXPORT'!U34," MM/DD/YYY)")),IF(AND(TODAY()-'ACCESS EXPORT'!U34&gt;30,TODAY()&gt;0),UPPER(VLOOKUP(B34,'ACCESS EXPORT'!$B:$P,15,FALSE)))))),IF('ACCESS EXPORT'!Y34&lt;&gt;"",UPPER(CONCATENATE(UPPER(VLOOKUP(B34,'ACCESS EXPORT'!$B:$P,15,FALSE)),""&amp;CHAR(10)&amp;"(Transfer Out",TEXT('ACCESS EXPORT'!Y34," MM/DD/YYY)"))),IF('ACCESS EXPORT'!X34&lt;&gt;"",UPPER(CONCATENATE(UPPER(VLOOKUP(B34,'ACCESS EXPORT'!$B:$P,15,FALSE)),""&amp;CHAR(10)&amp;"(Transfer In",TEXT('ACCESS EXPORT'!X34," MM/DD/YYY)"))))))</f>
        <v>ROSENDO, LEYBERTH</v>
      </c>
      <c r="O34" s="4" t="str">
        <f>_xlfn.IFNA(VLOOKUP(B34,'ACCESS EXPORT'!$B:$Q,16,FALSE),"")</f>
        <v>MD</v>
      </c>
      <c r="P34" s="4" t="str">
        <f>_xlfn.IFNA(VLOOKUP(B34,'ACCESS EXPORT'!B:W,22,FALSE),"-")</f>
        <v>1891783221</v>
      </c>
      <c r="Q34" s="4" t="str">
        <f>_xlfn.IFNA(VLOOKUP(A34,'ACCESS EXPORT'!$A:$AG,33,0),"-")</f>
        <v>Quamirah Denson</v>
      </c>
      <c r="R34" s="4" t="str">
        <f>_xlfn.IFNA(VLOOKUP(A34,'ACCESS EXPORT'!$A:$AH,34,0),"-")</f>
        <v>Hospital HR</v>
      </c>
      <c r="S34" s="4" t="str">
        <f>_xlfn.IFNA(VLOOKUP(A34,'ACCESS EXPORT'!$A:$AI,35,0),"-")</f>
        <v>James Agee</v>
      </c>
      <c r="T34" s="4" t="str">
        <f>_xlfn.IFNA(VLOOKUP(A34,'ACCESS EXPORT'!$A:$AJ,36,0),"-")</f>
        <v>TBD</v>
      </c>
      <c r="U34" s="4" t="str">
        <f>_xlfn.IFNA(VLOOKUP(A34,'ACCESS EXPORT'!$A:$AK,37,0),"-")</f>
        <v>athena</v>
      </c>
      <c r="V34" s="4" t="str">
        <f>_xlfn.IFNA(VLOOKUP(A34,'ACCESS EXPORT'!$A:$AL,38,0),"-")</f>
        <v>FHMG_CARE CLNC AT ALT</v>
      </c>
      <c r="W34" s="4" t="str">
        <f>_xlfn.IFNA(VLOOKUP(A34,'ACCESS EXPORT'!$A:$AM,39,0),"-")</f>
        <v/>
      </c>
      <c r="X34" s="4" t="str">
        <f>_xlfn.IFNA(VLOOKUP(A34,'ACCESS EXPORT'!$A:$AN,40,0),"-")</f>
        <v>Karen Kelly</v>
      </c>
      <c r="Y34" s="26" t="str">
        <f>_xlfn.IFNA(VLOOKUP(A34,'ACCESS EXPORT'!A:AO,41,0),"")</f>
        <v>Kristin Miller</v>
      </c>
      <c r="Z34" s="26" t="str">
        <f>_xlfn.IFNA(VLOOKUP(A34,'ACCESS EXPORT'!A:AP,42,0),"")</f>
        <v/>
      </c>
      <c r="AA34" s="26" t="str">
        <f>_xlfn.IFNA(VLOOKUP(A34,'ACCESS EXPORT'!A:AQ,43,0),"")</f>
        <v>-</v>
      </c>
    </row>
    <row r="35" spans="1:27" ht="18.75" x14ac:dyDescent="0.25">
      <c r="A35" s="33">
        <v>349</v>
      </c>
      <c r="B35" s="10">
        <v>2053</v>
      </c>
      <c r="C35" s="7" t="str">
        <f ca="1">IFERROR(UPPER(IF(AND('ACCESS EXPORT'!AA35="",'ACCESS EXPORT'!Z35=""),VLOOKUP(A35,'ACCESS EXPORT'!$A:$AF,32,FALSE),(IF('ACCESS EXPORT'!AA35&lt;&gt;"",CONCATENATE(VLOOKUP(A35,'ACCESS EXPORT'!$A:$AF,32,FALSE)," (Closed",TEXT('ACCESS EXPORT'!AA35," MM/DD/YYY)")),IF(TODAY()&lt;(('ACCESS EXPORT'!Z35)+30),CONCATENATE(VLOOKUP(A35,'ACCESS EXPORT'!$A:$AF,32,FALSE)," (Opens",TEXT('ACCESS EXPORT'!Z35," MM/DD/YYY)")),VLOOKUP(A35,'ACCESS EXPORT'!$A:$AF,32,FALSE)))))),"-")</f>
        <v>ADVENTHEALTH MEDICAL GROUP CARE CLINIC AT ALTAMONTE SPRINGS</v>
      </c>
      <c r="D35" s="3" t="str">
        <f ca="1">IFERROR(UPPER(IF(AND('ACCESS EXPORT'!AA35="",'ACCESS EXPORT'!Z35=""),VLOOKUP(A35,'ACCESS EXPORT'!$A:$AF,28,FALSE),(IF('ACCESS EXPORT'!AA35&lt;&gt;"",CONCATENATE(VLOOKUP(A35,'ACCESS EXPORT'!$A:$AF,28,FALSE)," (Closed",TEXT('ACCESS EXPORT'!AA35," MM/DD/YYY)")),IF(TODAY()&lt;(('ACCESS EXPORT'!Z35)+30),CONCATENATE(VLOOKUP(A35,'ACCESS EXPORT'!$A:$AF,28,FALSE)," (Opens",TEXT('ACCESS EXPORT'!Z35," MM/DD/YYY)")),VLOOKUP(A35,'ACCESS EXPORT'!$A:$AF,28,FALSE)))))),"-")</f>
        <v>ALTAMONTE CARE CLINIC</v>
      </c>
      <c r="E35" s="3" t="str">
        <f>VLOOKUP($A35,'ACCESS EXPORT'!$A:$AF,3,FALSE)</f>
        <v>2946</v>
      </c>
      <c r="F35" s="3" t="str">
        <f>UPPER(CONCATENATE(VLOOKUP(A35,'ACCESS EXPORT'!$A:$AF,4,FALSE)," ",VLOOKUP(A35,'ACCESS EXPORT'!$A:$AF,5,FALSE)," ",VLOOKUP(A35,'ACCESS EXPORT'!$A:$AF,6,FALSE)," ",VLOOKUP(A35,'ACCESS EXPORT'!$A:$AA,7,FALSE)," ",VLOOKUP(A35,'ACCESS EXPORT'!$A:$AA,8,FALSE)))</f>
        <v>661 E ALTAMONTE DRIVE SUITE 324 ALTAMONTE SPRINGS FL 32701</v>
      </c>
      <c r="G35" s="4" t="str">
        <f>UPPER(VLOOKUP($A35,'ACCESS EXPORT'!$A:$AF,9,FALSE))</f>
        <v>ORANGE</v>
      </c>
      <c r="H35" s="4" t="str">
        <f>_xlfn.IFNA(VLOOKUP($B35,'ACCESS EXPORT'!$B:$J,9,FALSE),"")</f>
        <v>TCC</v>
      </c>
      <c r="I35" s="3" t="str">
        <f>CONCATENATE("(P)",VLOOKUP($A35,'ACCESS EXPORT'!$A:$AF,11,FALSE)," (F)",VLOOKUP($A35,'ACCESS EXPORT'!$A:$AF,29,FALSE))</f>
        <v>(P)(407) 303-3031 (F)(407) 303-3047</v>
      </c>
      <c r="J35" s="4" t="str">
        <f>UPPER(VLOOKUP($A35,'ACCESS EXPORT'!$A:$AF,12,FALSE))</f>
        <v>TRANSITION CLINIC</v>
      </c>
      <c r="K35" s="4" t="str">
        <f>UPPER(VLOOKUP($A35,'ACCESS EXPORT'!$A:$AF,13,FALSE))</f>
        <v>FERNANDO NASCIMENTO</v>
      </c>
      <c r="L35" s="3" t="str">
        <f>IF(AND(VLOOKUP(A35,'ACCESS EXPORT'!A:AE,1,0),'ACCESS EXPORT'!N35=""),UPPER(CONCATENATE('ACCESS EXPORT'!AE35)),IF(VLOOKUP(A35,'ACCESS EXPORT'!A:AE,1,0),UPPER(CONCATENATE('ACCESS EXPORT'!N35," "&amp;CHAR(10),'ACCESS EXPORT'!AE35))))</f>
        <v xml:space="preserve">EDWARD FLUKER 
</v>
      </c>
      <c r="M35" s="4" t="str">
        <f>UPPER(VLOOKUP($A35,'ACCESS EXPORT'!$A:$O,15,FALSE))</f>
        <v>LUCIA CRUZ</v>
      </c>
      <c r="N35" s="4" t="str">
        <f ca="1">IF(AND('ACCESS EXPORT'!X35="",'ACCESS EXPORT'!Y35=""),IF('ACCESS EXPORT'!V35&lt;&gt;"",(IF(TODAY()-'ACCESS EXPORT'!V35&gt;=-60,UPPER(CONCATENATE(VLOOKUP(B35,'ACCESS EXPORT'!$B:$P,15,FALSE),""&amp;CHAR(10)&amp;"(SEP",TEXT('ACCESS EXPORT'!V35," MM/DD/YYY)"))),IF(TODAY()-'ACCESS EXPORT'!V35&lt;0,UPPER(VLOOKUP(B35,'ACCESS EXPORT'!$B:$P,15,FALSE)),UPPER(VLOOKUP(B35,'ACCESS EXPORT'!$B:$P,15,FALSE))))),IF('ACCESS EXPORT'!U35="",UPPER(VLOOKUP(B35,'ACCESS EXPORT'!$B:$P,15,FALSE)),IF(TODAY()-'ACCESS EXPORT'!U35&lt;=30,CONCATENATE(UPPER(VLOOKUP(B35,'ACCESS EXPORT'!$B:$P,15,FALSE)),""&amp;CHAR(10)&amp;"(NEW",TEXT('ACCESS EXPORT'!U35," MM/DD/YYY)")),IF(AND(TODAY()-'ACCESS EXPORT'!U35&gt;30,TODAY()&gt;0),UPPER(VLOOKUP(B35,'ACCESS EXPORT'!$B:$P,15,FALSE)))))),IF('ACCESS EXPORT'!Y35&lt;&gt;"",UPPER(CONCATENATE(UPPER(VLOOKUP(B35,'ACCESS EXPORT'!$B:$P,15,FALSE)),""&amp;CHAR(10)&amp;"(Transfer Out",TEXT('ACCESS EXPORT'!Y35," MM/DD/YYY)"))),IF('ACCESS EXPORT'!X35&lt;&gt;"",UPPER(CONCATENATE(UPPER(VLOOKUP(B35,'ACCESS EXPORT'!$B:$P,15,FALSE)),""&amp;CHAR(10)&amp;"(Transfer In",TEXT('ACCESS EXPORT'!X35," MM/DD/YYY)"))))))</f>
        <v>PIERRE, LYNE</v>
      </c>
      <c r="O35" s="4" t="str">
        <f>_xlfn.IFNA(VLOOKUP(B35,'ACCESS EXPORT'!$B:$Q,16,FALSE),"")</f>
        <v>APRN</v>
      </c>
      <c r="P35" s="4" t="str">
        <f>_xlfn.IFNA(VLOOKUP(B35,'ACCESS EXPORT'!B:W,22,FALSE),"-")</f>
        <v>1093055659</v>
      </c>
      <c r="Q35" s="4" t="str">
        <f>_xlfn.IFNA(VLOOKUP(A35,'ACCESS EXPORT'!$A:$AG,33,0),"-")</f>
        <v>Quamirah Denson</v>
      </c>
      <c r="R35" s="4" t="str">
        <f>_xlfn.IFNA(VLOOKUP(A35,'ACCESS EXPORT'!$A:$AH,34,0),"-")</f>
        <v>Hospital HR</v>
      </c>
      <c r="S35" s="4" t="str">
        <f>_xlfn.IFNA(VLOOKUP(A35,'ACCESS EXPORT'!$A:$AI,35,0),"-")</f>
        <v>James Agee</v>
      </c>
      <c r="T35" s="4" t="str">
        <f>_xlfn.IFNA(VLOOKUP(A35,'ACCESS EXPORT'!$A:$AJ,36,0),"-")</f>
        <v>TBD</v>
      </c>
      <c r="U35" s="4" t="str">
        <f>_xlfn.IFNA(VLOOKUP(A35,'ACCESS EXPORT'!$A:$AK,37,0),"-")</f>
        <v>athena</v>
      </c>
      <c r="V35" s="4" t="str">
        <f>_xlfn.IFNA(VLOOKUP(A35,'ACCESS EXPORT'!$A:$AL,38,0),"-")</f>
        <v>FHMG_CARE CLNC AT ALT</v>
      </c>
      <c r="W35" s="4" t="str">
        <f>_xlfn.IFNA(VLOOKUP(A35,'ACCESS EXPORT'!$A:$AM,39,0),"-")</f>
        <v/>
      </c>
      <c r="X35" s="4" t="str">
        <f>_xlfn.IFNA(VLOOKUP(A35,'ACCESS EXPORT'!$A:$AN,40,0),"-")</f>
        <v>Karen Kelly</v>
      </c>
      <c r="Y35" s="26" t="str">
        <f>_xlfn.IFNA(VLOOKUP(A35,'ACCESS EXPORT'!A:AO,41,0),"")</f>
        <v>Kristin Miller</v>
      </c>
      <c r="Z35" s="26" t="str">
        <f>_xlfn.IFNA(VLOOKUP(A35,'ACCESS EXPORT'!A:AP,42,0),"")</f>
        <v/>
      </c>
      <c r="AA35" s="26" t="str">
        <f>_xlfn.IFNA(VLOOKUP(A35,'ACCESS EXPORT'!A:AQ,43,0),"")</f>
        <v>-</v>
      </c>
    </row>
    <row r="36" spans="1:27" ht="18.75" x14ac:dyDescent="0.25">
      <c r="A36" s="33">
        <v>349</v>
      </c>
      <c r="B36" s="10">
        <v>2054</v>
      </c>
      <c r="C36" s="7" t="str">
        <f ca="1">IFERROR(UPPER(IF(AND('ACCESS EXPORT'!AA36="",'ACCESS EXPORT'!Z36=""),VLOOKUP(A36,'ACCESS EXPORT'!$A:$AF,32,FALSE),(IF('ACCESS EXPORT'!AA36&lt;&gt;"",CONCATENATE(VLOOKUP(A36,'ACCESS EXPORT'!$A:$AF,32,FALSE)," (Closed",TEXT('ACCESS EXPORT'!AA36," MM/DD/YYY)")),IF(TODAY()&lt;(('ACCESS EXPORT'!Z36)+30),CONCATENATE(VLOOKUP(A36,'ACCESS EXPORT'!$A:$AF,32,FALSE)," (Opens",TEXT('ACCESS EXPORT'!Z36," MM/DD/YYY)")),VLOOKUP(A36,'ACCESS EXPORT'!$A:$AF,32,FALSE)))))),"-")</f>
        <v>ADVENTHEALTH MEDICAL GROUP CARE CLINIC AT ALTAMONTE SPRINGS</v>
      </c>
      <c r="D36" s="3" t="str">
        <f ca="1">IFERROR(UPPER(IF(AND('ACCESS EXPORT'!AA36="",'ACCESS EXPORT'!Z36=""),VLOOKUP(A36,'ACCESS EXPORT'!$A:$AF,28,FALSE),(IF('ACCESS EXPORT'!AA36&lt;&gt;"",CONCATENATE(VLOOKUP(A36,'ACCESS EXPORT'!$A:$AF,28,FALSE)," (Closed",TEXT('ACCESS EXPORT'!AA36," MM/DD/YYY)")),IF(TODAY()&lt;(('ACCESS EXPORT'!Z36)+30),CONCATENATE(VLOOKUP(A36,'ACCESS EXPORT'!$A:$AF,28,FALSE)," (Opens",TEXT('ACCESS EXPORT'!Z36," MM/DD/YYY)")),VLOOKUP(A36,'ACCESS EXPORT'!$A:$AF,28,FALSE)))))),"-")</f>
        <v>ALTAMONTE CARE CLINIC</v>
      </c>
      <c r="E36" s="3" t="str">
        <f>VLOOKUP($A36,'ACCESS EXPORT'!$A:$AF,3,FALSE)</f>
        <v>2946</v>
      </c>
      <c r="F36" s="3" t="str">
        <f>UPPER(CONCATENATE(VLOOKUP(A36,'ACCESS EXPORT'!$A:$AF,4,FALSE)," ",VLOOKUP(A36,'ACCESS EXPORT'!$A:$AF,5,FALSE)," ",VLOOKUP(A36,'ACCESS EXPORT'!$A:$AF,6,FALSE)," ",VLOOKUP(A36,'ACCESS EXPORT'!$A:$AA,7,FALSE)," ",VLOOKUP(A36,'ACCESS EXPORT'!$A:$AA,8,FALSE)))</f>
        <v>661 E ALTAMONTE DRIVE SUITE 324 ALTAMONTE SPRINGS FL 32701</v>
      </c>
      <c r="G36" s="4" t="str">
        <f>UPPER(VLOOKUP($A36,'ACCESS EXPORT'!$A:$AF,9,FALSE))</f>
        <v>ORANGE</v>
      </c>
      <c r="H36" s="4" t="str">
        <f>_xlfn.IFNA(VLOOKUP($B36,'ACCESS EXPORT'!$B:$J,9,FALSE),"")</f>
        <v>TCC</v>
      </c>
      <c r="I36" s="3" t="str">
        <f>CONCATENATE("(P)",VLOOKUP($A36,'ACCESS EXPORT'!$A:$AF,11,FALSE)," (F)",VLOOKUP($A36,'ACCESS EXPORT'!$A:$AF,29,FALSE))</f>
        <v>(P)(407) 303-3031 (F)(407) 303-3047</v>
      </c>
      <c r="J36" s="4" t="str">
        <f>UPPER(VLOOKUP($A36,'ACCESS EXPORT'!$A:$AF,12,FALSE))</f>
        <v>TRANSITION CLINIC</v>
      </c>
      <c r="K36" s="4" t="str">
        <f>UPPER(VLOOKUP($A36,'ACCESS EXPORT'!$A:$AF,13,FALSE))</f>
        <v>FERNANDO NASCIMENTO</v>
      </c>
      <c r="L36" s="3" t="str">
        <f>IF(AND(VLOOKUP(A36,'ACCESS EXPORT'!A:AE,1,0),'ACCESS EXPORT'!N36=""),UPPER(CONCATENATE('ACCESS EXPORT'!AE36)),IF(VLOOKUP(A36,'ACCESS EXPORT'!A:AE,1,0),UPPER(CONCATENATE('ACCESS EXPORT'!N36," "&amp;CHAR(10),'ACCESS EXPORT'!AE36))))</f>
        <v xml:space="preserve">EDWARD FLUKER 
</v>
      </c>
      <c r="M36" s="4" t="str">
        <f>UPPER(VLOOKUP($A36,'ACCESS EXPORT'!$A:$O,15,FALSE))</f>
        <v>LUCIA CRUZ</v>
      </c>
      <c r="N36" s="4" t="str">
        <f ca="1">IF(AND('ACCESS EXPORT'!X36="",'ACCESS EXPORT'!Y36=""),IF('ACCESS EXPORT'!V36&lt;&gt;"",(IF(TODAY()-'ACCESS EXPORT'!V36&gt;=-60,UPPER(CONCATENATE(VLOOKUP(B36,'ACCESS EXPORT'!$B:$P,15,FALSE),""&amp;CHAR(10)&amp;"(SEP",TEXT('ACCESS EXPORT'!V36," MM/DD/YYY)"))),IF(TODAY()-'ACCESS EXPORT'!V36&lt;0,UPPER(VLOOKUP(B36,'ACCESS EXPORT'!$B:$P,15,FALSE)),UPPER(VLOOKUP(B36,'ACCESS EXPORT'!$B:$P,15,FALSE))))),IF('ACCESS EXPORT'!U36="",UPPER(VLOOKUP(B36,'ACCESS EXPORT'!$B:$P,15,FALSE)),IF(TODAY()-'ACCESS EXPORT'!U36&lt;=30,CONCATENATE(UPPER(VLOOKUP(B36,'ACCESS EXPORT'!$B:$P,15,FALSE)),""&amp;CHAR(10)&amp;"(NEW",TEXT('ACCESS EXPORT'!U36," MM/DD/YYY)")),IF(AND(TODAY()-'ACCESS EXPORT'!U36&gt;30,TODAY()&gt;0),UPPER(VLOOKUP(B36,'ACCESS EXPORT'!$B:$P,15,FALSE)))))),IF('ACCESS EXPORT'!Y36&lt;&gt;"",UPPER(CONCATENATE(UPPER(VLOOKUP(B36,'ACCESS EXPORT'!$B:$P,15,FALSE)),""&amp;CHAR(10)&amp;"(Transfer Out",TEXT('ACCESS EXPORT'!Y36," MM/DD/YYY)"))),IF('ACCESS EXPORT'!X36&lt;&gt;"",UPPER(CONCATENATE(UPPER(VLOOKUP(B36,'ACCESS EXPORT'!$B:$P,15,FALSE)),""&amp;CHAR(10)&amp;"(Transfer In",TEXT('ACCESS EXPORT'!X36," MM/DD/YYY)"))))))</f>
        <v>MOODY, LISSETTE</v>
      </c>
      <c r="O36" s="4" t="str">
        <f>_xlfn.IFNA(VLOOKUP(B36,'ACCESS EXPORT'!$B:$Q,16,FALSE),"")</f>
        <v>APRN</v>
      </c>
      <c r="P36" s="4" t="str">
        <f>_xlfn.IFNA(VLOOKUP(B36,'ACCESS EXPORT'!B:W,22,FALSE),"-")</f>
        <v>1922379866</v>
      </c>
      <c r="Q36" s="4" t="str">
        <f>_xlfn.IFNA(VLOOKUP(A36,'ACCESS EXPORT'!$A:$AG,33,0),"-")</f>
        <v>Quamirah Denson</v>
      </c>
      <c r="R36" s="4" t="str">
        <f>_xlfn.IFNA(VLOOKUP(A36,'ACCESS EXPORT'!$A:$AH,34,0),"-")</f>
        <v>Hospital HR</v>
      </c>
      <c r="S36" s="4" t="str">
        <f>_xlfn.IFNA(VLOOKUP(A36,'ACCESS EXPORT'!$A:$AI,35,0),"-")</f>
        <v>James Agee</v>
      </c>
      <c r="T36" s="4" t="str">
        <f>_xlfn.IFNA(VLOOKUP(A36,'ACCESS EXPORT'!$A:$AJ,36,0),"-")</f>
        <v>TBD</v>
      </c>
      <c r="U36" s="4" t="str">
        <f>_xlfn.IFNA(VLOOKUP(A36,'ACCESS EXPORT'!$A:$AK,37,0),"-")</f>
        <v>athena</v>
      </c>
      <c r="V36" s="4" t="str">
        <f>_xlfn.IFNA(VLOOKUP(A36,'ACCESS EXPORT'!$A:$AL,38,0),"-")</f>
        <v>FHMG_CARE CLNC AT ALT</v>
      </c>
      <c r="W36" s="4" t="str">
        <f>_xlfn.IFNA(VLOOKUP(A36,'ACCESS EXPORT'!$A:$AM,39,0),"-")</f>
        <v/>
      </c>
      <c r="X36" s="4" t="str">
        <f>_xlfn.IFNA(VLOOKUP(A36,'ACCESS EXPORT'!$A:$AN,40,0),"-")</f>
        <v>Karen Kelly</v>
      </c>
      <c r="Y36" s="26" t="str">
        <f>_xlfn.IFNA(VLOOKUP(A36,'ACCESS EXPORT'!A:AO,41,0),"")</f>
        <v>Kristin Miller</v>
      </c>
      <c r="Z36" s="26" t="str">
        <f>_xlfn.IFNA(VLOOKUP(A36,'ACCESS EXPORT'!A:AP,42,0),"")</f>
        <v/>
      </c>
      <c r="AA36" s="26" t="str">
        <f>_xlfn.IFNA(VLOOKUP(A36,'ACCESS EXPORT'!A:AQ,43,0),"")</f>
        <v>-</v>
      </c>
    </row>
    <row r="37" spans="1:27" ht="18.75" x14ac:dyDescent="0.25">
      <c r="A37" s="33">
        <v>350</v>
      </c>
      <c r="B37" s="10">
        <v>2053</v>
      </c>
      <c r="C37" s="7" t="str">
        <f ca="1">IFERROR(UPPER(IF(AND('ACCESS EXPORT'!AA37="",'ACCESS EXPORT'!Z37=""),VLOOKUP(A37,'ACCESS EXPORT'!$A:$AF,32,FALSE),(IF('ACCESS EXPORT'!AA37&lt;&gt;"",CONCATENATE(VLOOKUP(A37,'ACCESS EXPORT'!$A:$AF,32,FALSE)," (Closed",TEXT('ACCESS EXPORT'!AA37," MM/DD/YYY)")),IF(TODAY()&lt;(('ACCESS EXPORT'!Z37)+30),CONCATENATE(VLOOKUP(A37,'ACCESS EXPORT'!$A:$AF,32,FALSE)," (Opens",TEXT('ACCESS EXPORT'!Z37," MM/DD/YYY)")),VLOOKUP(A37,'ACCESS EXPORT'!$A:$AF,32,FALSE)))))),"-")</f>
        <v>ADVENTHEALTH MEDICAL GROUP CARE CLINIC AT KISSIMMEE</v>
      </c>
      <c r="D37" s="3" t="str">
        <f ca="1">IFERROR(UPPER(IF(AND('ACCESS EXPORT'!AA37="",'ACCESS EXPORT'!Z37=""),VLOOKUP(A37,'ACCESS EXPORT'!$A:$AF,28,FALSE),(IF('ACCESS EXPORT'!AA37&lt;&gt;"",CONCATENATE(VLOOKUP(A37,'ACCESS EXPORT'!$A:$AF,28,FALSE)," (Closed",TEXT('ACCESS EXPORT'!AA37," MM/DD/YYY)")),IF(TODAY()&lt;(('ACCESS EXPORT'!Z37)+30),CONCATENATE(VLOOKUP(A37,'ACCESS EXPORT'!$A:$AF,28,FALSE)," (Opens",TEXT('ACCESS EXPORT'!Z37," MM/DD/YYY)")),VLOOKUP(A37,'ACCESS EXPORT'!$A:$AF,28,FALSE)))))),"-")</f>
        <v>KISSIMMEE CARE CLINIC</v>
      </c>
      <c r="E37" s="3" t="str">
        <f>VLOOKUP($A37,'ACCESS EXPORT'!$A:$AF,3,FALSE)</f>
        <v>2974</v>
      </c>
      <c r="F37" s="3" t="str">
        <f>UPPER(CONCATENATE(VLOOKUP(A37,'ACCESS EXPORT'!$A:$AF,4,FALSE)," ",VLOOKUP(A37,'ACCESS EXPORT'!$A:$AF,5,FALSE)," ",VLOOKUP(A37,'ACCESS EXPORT'!$A:$AF,6,FALSE)," ",VLOOKUP(A37,'ACCESS EXPORT'!$A:$AA,7,FALSE)," ",VLOOKUP(A37,'ACCESS EXPORT'!$A:$AA,8,FALSE)))</f>
        <v>201 HILDA STREET SUITE 36 KISSIMMEE FL 34747</v>
      </c>
      <c r="G37" s="4" t="str">
        <f>UPPER(VLOOKUP($A37,'ACCESS EXPORT'!$A:$AF,9,FALSE))</f>
        <v>OSCEOLA</v>
      </c>
      <c r="H37" s="4" t="str">
        <f>_xlfn.IFNA(VLOOKUP($B37,'ACCESS EXPORT'!$B:$J,9,FALSE),"")</f>
        <v>TCC</v>
      </c>
      <c r="I37" s="3" t="str">
        <f>CONCATENATE("(P)",VLOOKUP($A37,'ACCESS EXPORT'!$A:$AF,11,FALSE)," (F)",VLOOKUP($A37,'ACCESS EXPORT'!$A:$AF,29,FALSE))</f>
        <v>(P)(407) 303-3031 (F)(407) 303-3047</v>
      </c>
      <c r="J37" s="4" t="str">
        <f>UPPER(VLOOKUP($A37,'ACCESS EXPORT'!$A:$AF,12,FALSE))</f>
        <v>TRANSITION CLINIC</v>
      </c>
      <c r="K37" s="4" t="str">
        <f>UPPER(VLOOKUP($A37,'ACCESS EXPORT'!$A:$AF,13,FALSE))</f>
        <v>FERNANDO NASCIMENTO</v>
      </c>
      <c r="L37" s="3" t="str">
        <f>IF(AND(VLOOKUP(A37,'ACCESS EXPORT'!A:AE,1,0),'ACCESS EXPORT'!N37=""),UPPER(CONCATENATE('ACCESS EXPORT'!AE37)),IF(VLOOKUP(A37,'ACCESS EXPORT'!A:AE,1,0),UPPER(CONCATENATE('ACCESS EXPORT'!N37," "&amp;CHAR(10),'ACCESS EXPORT'!AE37))))</f>
        <v xml:space="preserve">EDWARD FLUKER 
</v>
      </c>
      <c r="M37" s="4" t="str">
        <f>UPPER(VLOOKUP($A37,'ACCESS EXPORT'!$A:$O,15,FALSE))</f>
        <v>LUCIA CRUZ</v>
      </c>
      <c r="N37" s="4" t="str">
        <f ca="1">IF(AND('ACCESS EXPORT'!X37="",'ACCESS EXPORT'!Y37=""),IF('ACCESS EXPORT'!V37&lt;&gt;"",(IF(TODAY()-'ACCESS EXPORT'!V37&gt;=-60,UPPER(CONCATENATE(VLOOKUP(B37,'ACCESS EXPORT'!$B:$P,15,FALSE),""&amp;CHAR(10)&amp;"(SEP",TEXT('ACCESS EXPORT'!V37," MM/DD/YYY)"))),IF(TODAY()-'ACCESS EXPORT'!V37&lt;0,UPPER(VLOOKUP(B37,'ACCESS EXPORT'!$B:$P,15,FALSE)),UPPER(VLOOKUP(B37,'ACCESS EXPORT'!$B:$P,15,FALSE))))),IF('ACCESS EXPORT'!U37="",UPPER(VLOOKUP(B37,'ACCESS EXPORT'!$B:$P,15,FALSE)),IF(TODAY()-'ACCESS EXPORT'!U37&lt;=30,CONCATENATE(UPPER(VLOOKUP(B37,'ACCESS EXPORT'!$B:$P,15,FALSE)),""&amp;CHAR(10)&amp;"(NEW",TEXT('ACCESS EXPORT'!U37," MM/DD/YYY)")),IF(AND(TODAY()-'ACCESS EXPORT'!U37&gt;30,TODAY()&gt;0),UPPER(VLOOKUP(B37,'ACCESS EXPORT'!$B:$P,15,FALSE)))))),IF('ACCESS EXPORT'!Y37&lt;&gt;"",UPPER(CONCATENATE(UPPER(VLOOKUP(B37,'ACCESS EXPORT'!$B:$P,15,FALSE)),""&amp;CHAR(10)&amp;"(Transfer Out",TEXT('ACCESS EXPORT'!Y37," MM/DD/YYY)"))),IF('ACCESS EXPORT'!X37&lt;&gt;"",UPPER(CONCATENATE(UPPER(VLOOKUP(B37,'ACCESS EXPORT'!$B:$P,15,FALSE)),""&amp;CHAR(10)&amp;"(Transfer In",TEXT('ACCESS EXPORT'!X37," MM/DD/YYY)"))))))</f>
        <v>PIERRE, LYNE</v>
      </c>
      <c r="O37" s="4" t="str">
        <f>_xlfn.IFNA(VLOOKUP(B37,'ACCESS EXPORT'!$B:$Q,16,FALSE),"")</f>
        <v>APRN</v>
      </c>
      <c r="P37" s="4" t="str">
        <f>_xlfn.IFNA(VLOOKUP(B37,'ACCESS EXPORT'!B:W,22,FALSE),"-")</f>
        <v>1093055659</v>
      </c>
      <c r="Q37" s="4" t="str">
        <f>_xlfn.IFNA(VLOOKUP(A37,'ACCESS EXPORT'!$A:$AG,33,0),"-")</f>
        <v>Alejandra Torres</v>
      </c>
      <c r="R37" s="4" t="str">
        <f>_xlfn.IFNA(VLOOKUP(A37,'ACCESS EXPORT'!$A:$AH,34,0),"-")</f>
        <v>Hospital HR</v>
      </c>
      <c r="S37" s="4" t="str">
        <f>_xlfn.IFNA(VLOOKUP(A37,'ACCESS EXPORT'!$A:$AI,35,0),"-")</f>
        <v>James Agee</v>
      </c>
      <c r="T37" s="4" t="str">
        <f>_xlfn.IFNA(VLOOKUP(A37,'ACCESS EXPORT'!$A:$AJ,36,0),"-")</f>
        <v>TBD</v>
      </c>
      <c r="U37" s="4" t="str">
        <f>_xlfn.IFNA(VLOOKUP(A37,'ACCESS EXPORT'!$A:$AK,37,0),"-")</f>
        <v>athena</v>
      </c>
      <c r="V37" s="4" t="str">
        <f>_xlfn.IFNA(VLOOKUP(A37,'ACCESS EXPORT'!$A:$AL,38,0),"-")</f>
        <v>FHMG_CARE CLNC AT KIS</v>
      </c>
      <c r="W37" s="4" t="str">
        <f>_xlfn.IFNA(VLOOKUP(A37,'ACCESS EXPORT'!$A:$AM,39,0),"-")</f>
        <v/>
      </c>
      <c r="X37" s="4" t="str">
        <f>_xlfn.IFNA(VLOOKUP(A37,'ACCESS EXPORT'!$A:$AN,40,0),"-")</f>
        <v>Karen Kelly</v>
      </c>
      <c r="Y37" s="26" t="str">
        <f>_xlfn.IFNA(VLOOKUP(A37,'ACCESS EXPORT'!A:AO,41,0),"")</f>
        <v>Kristin Miller</v>
      </c>
      <c r="Z37" s="26" t="str">
        <f>_xlfn.IFNA(VLOOKUP(A37,'ACCESS EXPORT'!A:AP,42,0),"")</f>
        <v/>
      </c>
      <c r="AA37" s="26" t="str">
        <f>_xlfn.IFNA(VLOOKUP(A37,'ACCESS EXPORT'!A:AQ,43,0),"")</f>
        <v>-</v>
      </c>
    </row>
    <row r="38" spans="1:27" ht="18.75" x14ac:dyDescent="0.25">
      <c r="A38" s="33">
        <v>350</v>
      </c>
      <c r="B38" s="10">
        <v>2054</v>
      </c>
      <c r="C38" s="7" t="str">
        <f ca="1">IFERROR(UPPER(IF(AND('ACCESS EXPORT'!AA38="",'ACCESS EXPORT'!Z38=""),VLOOKUP(A38,'ACCESS EXPORT'!$A:$AF,32,FALSE),(IF('ACCESS EXPORT'!AA38&lt;&gt;"",CONCATENATE(VLOOKUP(A38,'ACCESS EXPORT'!$A:$AF,32,FALSE)," (Closed",TEXT('ACCESS EXPORT'!AA38," MM/DD/YYY)")),IF(TODAY()&lt;(('ACCESS EXPORT'!Z38)+30),CONCATENATE(VLOOKUP(A38,'ACCESS EXPORT'!$A:$AF,32,FALSE)," (Opens",TEXT('ACCESS EXPORT'!Z38," MM/DD/YYY)")),VLOOKUP(A38,'ACCESS EXPORT'!$A:$AF,32,FALSE)))))),"-")</f>
        <v>ADVENTHEALTH MEDICAL GROUP CARE CLINIC AT KISSIMMEE</v>
      </c>
      <c r="D38" s="3" t="str">
        <f ca="1">IFERROR(UPPER(IF(AND('ACCESS EXPORT'!AA38="",'ACCESS EXPORT'!Z38=""),VLOOKUP(A38,'ACCESS EXPORT'!$A:$AF,28,FALSE),(IF('ACCESS EXPORT'!AA38&lt;&gt;"",CONCATENATE(VLOOKUP(A38,'ACCESS EXPORT'!$A:$AF,28,FALSE)," (Closed",TEXT('ACCESS EXPORT'!AA38," MM/DD/YYY)")),IF(TODAY()&lt;(('ACCESS EXPORT'!Z38)+30),CONCATENATE(VLOOKUP(A38,'ACCESS EXPORT'!$A:$AF,28,FALSE)," (Opens",TEXT('ACCESS EXPORT'!Z38," MM/DD/YYY)")),VLOOKUP(A38,'ACCESS EXPORT'!$A:$AF,28,FALSE)))))),"-")</f>
        <v>KISSIMMEE CARE CLINIC</v>
      </c>
      <c r="E38" s="3" t="str">
        <f>VLOOKUP($A38,'ACCESS EXPORT'!$A:$AF,3,FALSE)</f>
        <v>2974</v>
      </c>
      <c r="F38" s="3" t="str">
        <f>UPPER(CONCATENATE(VLOOKUP(A38,'ACCESS EXPORT'!$A:$AF,4,FALSE)," ",VLOOKUP(A38,'ACCESS EXPORT'!$A:$AF,5,FALSE)," ",VLOOKUP(A38,'ACCESS EXPORT'!$A:$AF,6,FALSE)," ",VLOOKUP(A38,'ACCESS EXPORT'!$A:$AA,7,FALSE)," ",VLOOKUP(A38,'ACCESS EXPORT'!$A:$AA,8,FALSE)))</f>
        <v>201 HILDA STREET SUITE 36 KISSIMMEE FL 34747</v>
      </c>
      <c r="G38" s="4" t="str">
        <f>UPPER(VLOOKUP($A38,'ACCESS EXPORT'!$A:$AF,9,FALSE))</f>
        <v>OSCEOLA</v>
      </c>
      <c r="H38" s="4" t="str">
        <f>_xlfn.IFNA(VLOOKUP($B38,'ACCESS EXPORT'!$B:$J,9,FALSE),"")</f>
        <v>TCC</v>
      </c>
      <c r="I38" s="3" t="str">
        <f>CONCATENATE("(P)",VLOOKUP($A38,'ACCESS EXPORT'!$A:$AF,11,FALSE)," (F)",VLOOKUP($A38,'ACCESS EXPORT'!$A:$AF,29,FALSE))</f>
        <v>(P)(407) 303-3031 (F)(407) 303-3047</v>
      </c>
      <c r="J38" s="4" t="str">
        <f>UPPER(VLOOKUP($A38,'ACCESS EXPORT'!$A:$AF,12,FALSE))</f>
        <v>TRANSITION CLINIC</v>
      </c>
      <c r="K38" s="4" t="str">
        <f>UPPER(VLOOKUP($A38,'ACCESS EXPORT'!$A:$AF,13,FALSE))</f>
        <v>FERNANDO NASCIMENTO</v>
      </c>
      <c r="L38" s="3" t="str">
        <f>IF(AND(VLOOKUP(A38,'ACCESS EXPORT'!A:AE,1,0),'ACCESS EXPORT'!N38=""),UPPER(CONCATENATE('ACCESS EXPORT'!AE38)),IF(VLOOKUP(A38,'ACCESS EXPORT'!A:AE,1,0),UPPER(CONCATENATE('ACCESS EXPORT'!N38," "&amp;CHAR(10),'ACCESS EXPORT'!AE38))))</f>
        <v xml:space="preserve">EDWARD FLUKER 
</v>
      </c>
      <c r="M38" s="4" t="str">
        <f>UPPER(VLOOKUP($A38,'ACCESS EXPORT'!$A:$O,15,FALSE))</f>
        <v>LUCIA CRUZ</v>
      </c>
      <c r="N38" s="4" t="str">
        <f ca="1">IF(AND('ACCESS EXPORT'!X38="",'ACCESS EXPORT'!Y38=""),IF('ACCESS EXPORT'!V38&lt;&gt;"",(IF(TODAY()-'ACCESS EXPORT'!V38&gt;=-60,UPPER(CONCATENATE(VLOOKUP(B38,'ACCESS EXPORT'!$B:$P,15,FALSE),""&amp;CHAR(10)&amp;"(SEP",TEXT('ACCESS EXPORT'!V38," MM/DD/YYY)"))),IF(TODAY()-'ACCESS EXPORT'!V38&lt;0,UPPER(VLOOKUP(B38,'ACCESS EXPORT'!$B:$P,15,FALSE)),UPPER(VLOOKUP(B38,'ACCESS EXPORT'!$B:$P,15,FALSE))))),IF('ACCESS EXPORT'!U38="",UPPER(VLOOKUP(B38,'ACCESS EXPORT'!$B:$P,15,FALSE)),IF(TODAY()-'ACCESS EXPORT'!U38&lt;=30,CONCATENATE(UPPER(VLOOKUP(B38,'ACCESS EXPORT'!$B:$P,15,FALSE)),""&amp;CHAR(10)&amp;"(NEW",TEXT('ACCESS EXPORT'!U38," MM/DD/YYY)")),IF(AND(TODAY()-'ACCESS EXPORT'!U38&gt;30,TODAY()&gt;0),UPPER(VLOOKUP(B38,'ACCESS EXPORT'!$B:$P,15,FALSE)))))),IF('ACCESS EXPORT'!Y38&lt;&gt;"",UPPER(CONCATENATE(UPPER(VLOOKUP(B38,'ACCESS EXPORT'!$B:$P,15,FALSE)),""&amp;CHAR(10)&amp;"(Transfer Out",TEXT('ACCESS EXPORT'!Y38," MM/DD/YYY)"))),IF('ACCESS EXPORT'!X38&lt;&gt;"",UPPER(CONCATENATE(UPPER(VLOOKUP(B38,'ACCESS EXPORT'!$B:$P,15,FALSE)),""&amp;CHAR(10)&amp;"(Transfer In",TEXT('ACCESS EXPORT'!X38," MM/DD/YYY)"))))))</f>
        <v>MOODY, LISSETTE</v>
      </c>
      <c r="O38" s="4" t="str">
        <f>_xlfn.IFNA(VLOOKUP(B38,'ACCESS EXPORT'!$B:$Q,16,FALSE),"")</f>
        <v>APRN</v>
      </c>
      <c r="P38" s="4" t="str">
        <f>_xlfn.IFNA(VLOOKUP(B38,'ACCESS EXPORT'!B:W,22,FALSE),"-")</f>
        <v>1922379866</v>
      </c>
      <c r="Q38" s="4" t="str">
        <f>_xlfn.IFNA(VLOOKUP(A38,'ACCESS EXPORT'!$A:$AG,33,0),"-")</f>
        <v>Alejandra Torres</v>
      </c>
      <c r="R38" s="4" t="str">
        <f>_xlfn.IFNA(VLOOKUP(A38,'ACCESS EXPORT'!$A:$AH,34,0),"-")</f>
        <v>Hospital HR</v>
      </c>
      <c r="S38" s="4" t="str">
        <f>_xlfn.IFNA(VLOOKUP(A38,'ACCESS EXPORT'!$A:$AI,35,0),"-")</f>
        <v>James Agee</v>
      </c>
      <c r="T38" s="4" t="str">
        <f>_xlfn.IFNA(VLOOKUP(A38,'ACCESS EXPORT'!$A:$AJ,36,0),"-")</f>
        <v>TBD</v>
      </c>
      <c r="U38" s="4" t="str">
        <f>_xlfn.IFNA(VLOOKUP(A38,'ACCESS EXPORT'!$A:$AK,37,0),"-")</f>
        <v>athena</v>
      </c>
      <c r="V38" s="4" t="str">
        <f>_xlfn.IFNA(VLOOKUP(A38,'ACCESS EXPORT'!$A:$AL,38,0),"-")</f>
        <v>FHMG_CARE CLNC AT KIS</v>
      </c>
      <c r="W38" s="4" t="str">
        <f>_xlfn.IFNA(VLOOKUP(A38,'ACCESS EXPORT'!$A:$AM,39,0),"-")</f>
        <v/>
      </c>
      <c r="X38" s="4" t="str">
        <f>_xlfn.IFNA(VLOOKUP(A38,'ACCESS EXPORT'!$A:$AN,40,0),"-")</f>
        <v>Karen Kelly</v>
      </c>
      <c r="Y38" s="26" t="str">
        <f>_xlfn.IFNA(VLOOKUP(A38,'ACCESS EXPORT'!A:AO,41,0),"")</f>
        <v>Kristin Miller</v>
      </c>
      <c r="Z38" s="26" t="str">
        <f>_xlfn.IFNA(VLOOKUP(A38,'ACCESS EXPORT'!A:AP,42,0),"")</f>
        <v/>
      </c>
      <c r="AA38" s="26" t="str">
        <f>_xlfn.IFNA(VLOOKUP(A38,'ACCESS EXPORT'!A:AQ,43,0),"")</f>
        <v>-</v>
      </c>
    </row>
    <row r="39" spans="1:27" ht="18.75" x14ac:dyDescent="0.25">
      <c r="A39" s="33">
        <v>230</v>
      </c>
      <c r="B39" s="10">
        <v>2236</v>
      </c>
      <c r="C39" s="7" t="str">
        <f ca="1">IFERROR(UPPER(IF(AND('ACCESS EXPORT'!AA39="",'ACCESS EXPORT'!Z39=""),VLOOKUP(A39,'ACCESS EXPORT'!$A:$AF,32,FALSE),(IF('ACCESS EXPORT'!AA39&lt;&gt;"",CONCATENATE(VLOOKUP(A39,'ACCESS EXPORT'!$A:$AF,32,FALSE)," (Closed",TEXT('ACCESS EXPORT'!AA39," MM/DD/YYY)")),IF(TODAY()&lt;(('ACCESS EXPORT'!Z39)+30),CONCATENATE(VLOOKUP(A39,'ACCESS EXPORT'!$A:$AF,32,FALSE)," (Opens",TEXT('ACCESS EXPORT'!Z39," MM/DD/YYY)")),VLOOKUP(A39,'ACCESS EXPORT'!$A:$AF,32,FALSE)))))),"-")</f>
        <v>ADVENTHEALTH MEDICAL GROUP NEUROPSYCHOLOGY AT WINTER PARK</v>
      </c>
      <c r="D39" s="3" t="str">
        <f ca="1">IFERROR(UPPER(IF(AND('ACCESS EXPORT'!AA39="",'ACCESS EXPORT'!Z39=""),VLOOKUP(A39,'ACCESS EXPORT'!$A:$AF,28,FALSE),(IF('ACCESS EXPORT'!AA39&lt;&gt;"",CONCATENATE(VLOOKUP(A39,'ACCESS EXPORT'!$A:$AF,28,FALSE)," (Closed",TEXT('ACCESS EXPORT'!AA39," MM/DD/YYY)")),IF(TODAY()&lt;(('ACCESS EXPORT'!Z39)+30),CONCATENATE(VLOOKUP(A39,'ACCESS EXPORT'!$A:$AF,28,FALSE)," (Opens",TEXT('ACCESS EXPORT'!Z39," MM/DD/YYY)")),VLOOKUP(A39,'ACCESS EXPORT'!$A:$AF,28,FALSE)))))),"-")</f>
        <v>MEDICAL PSYCHOLOGY ASSOCIATES</v>
      </c>
      <c r="E39" s="3" t="str">
        <f>VLOOKUP($A39,'ACCESS EXPORT'!$A:$AF,3,FALSE)</f>
        <v>3040</v>
      </c>
      <c r="F39" s="3" t="str">
        <f>UPPER(CONCATENATE(VLOOKUP(A39,'ACCESS EXPORT'!$A:$AF,4,FALSE)," ",VLOOKUP(A39,'ACCESS EXPORT'!$A:$AF,5,FALSE)," ",VLOOKUP(A39,'ACCESS EXPORT'!$A:$AF,6,FALSE)," ",VLOOKUP(A39,'ACCESS EXPORT'!$A:$AA,7,FALSE)," ",VLOOKUP(A39,'ACCESS EXPORT'!$A:$AA,8,FALSE)))</f>
        <v>1573 W FAIRBANKS AVE SUITE 220 WINTER PARK FL 32789</v>
      </c>
      <c r="G39" s="4" t="str">
        <f>UPPER(VLOOKUP($A39,'ACCESS EXPORT'!$A:$AF,9,FALSE))</f>
        <v>ORANGE</v>
      </c>
      <c r="H39" s="4" t="str">
        <f>_xlfn.IFNA(VLOOKUP($B39,'ACCESS EXPORT'!$B:$J,9,FALSE),"")</f>
        <v>NE</v>
      </c>
      <c r="I39" s="3" t="str">
        <f>CONCATENATE("(P)",VLOOKUP($A39,'ACCESS EXPORT'!$A:$AF,11,FALSE)," (F)",VLOOKUP($A39,'ACCESS EXPORT'!$A:$AF,29,FALSE))</f>
        <v>(P)(407) 303-7991 (F)(407) 303-7803</v>
      </c>
      <c r="J39" s="4" t="str">
        <f>UPPER(VLOOKUP($A39,'ACCESS EXPORT'!$A:$AF,12,FALSE))</f>
        <v>NEURO/PSYCH</v>
      </c>
      <c r="K39" s="4" t="str">
        <f>UPPER(VLOOKUP($A39,'ACCESS EXPORT'!$A:$AF,13,FALSE))</f>
        <v>MARLENE HOLLAND</v>
      </c>
      <c r="L39" s="3" t="str">
        <f>IF(AND(VLOOKUP(A39,'ACCESS EXPORT'!A:AE,1,0),'ACCESS EXPORT'!N39=""),UPPER(CONCATENATE('ACCESS EXPORT'!AE39)),IF(VLOOKUP(A39,'ACCESS EXPORT'!A:AE,1,0),UPPER(CONCATENATE('ACCESS EXPORT'!N39," "&amp;CHAR(10),'ACCESS EXPORT'!AE39))))</f>
        <v>KIM ANDERSON (EXEC DIR) 
CARLOS HERNANDEZ (PRAC. ADMIN)</v>
      </c>
      <c r="M39" s="4" t="str">
        <f>UPPER(VLOOKUP($A39,'ACCESS EXPORT'!$A:$O,15,FALSE))</f>
        <v>ALAINA VELASQUEZ (PM)</v>
      </c>
      <c r="N39" s="4" t="str">
        <f ca="1">IF(AND('ACCESS EXPORT'!X39="",'ACCESS EXPORT'!Y39=""),IF('ACCESS EXPORT'!V39&lt;&gt;"",(IF(TODAY()-'ACCESS EXPORT'!V39&gt;=-60,UPPER(CONCATENATE(VLOOKUP(B39,'ACCESS EXPORT'!$B:$P,15,FALSE),""&amp;CHAR(10)&amp;"(SEP",TEXT('ACCESS EXPORT'!V39," MM/DD/YYY)"))),IF(TODAY()-'ACCESS EXPORT'!V39&lt;0,UPPER(VLOOKUP(B39,'ACCESS EXPORT'!$B:$P,15,FALSE)),UPPER(VLOOKUP(B39,'ACCESS EXPORT'!$B:$P,15,FALSE))))),IF('ACCESS EXPORT'!U39="",UPPER(VLOOKUP(B39,'ACCESS EXPORT'!$B:$P,15,FALSE)),IF(TODAY()-'ACCESS EXPORT'!U39&lt;=30,CONCATENATE(UPPER(VLOOKUP(B39,'ACCESS EXPORT'!$B:$P,15,FALSE)),""&amp;CHAR(10)&amp;"(NEW",TEXT('ACCESS EXPORT'!U39," MM/DD/YYY)")),IF(AND(TODAY()-'ACCESS EXPORT'!U39&gt;30,TODAY()&gt;0),UPPER(VLOOKUP(B39,'ACCESS EXPORT'!$B:$P,15,FALSE)))))),IF('ACCESS EXPORT'!Y39&lt;&gt;"",UPPER(CONCATENATE(UPPER(VLOOKUP(B39,'ACCESS EXPORT'!$B:$P,15,FALSE)),""&amp;CHAR(10)&amp;"(Transfer Out",TEXT('ACCESS EXPORT'!Y39," MM/DD/YYY)"))),IF('ACCESS EXPORT'!X39&lt;&gt;"",UPPER(CONCATENATE(UPPER(VLOOKUP(B39,'ACCESS EXPORT'!$B:$P,15,FALSE)),""&amp;CHAR(10)&amp;"(Transfer In",TEXT('ACCESS EXPORT'!X39," MM/DD/YYY)"))))))</f>
        <v>MARK, AMANDA</v>
      </c>
      <c r="O39" s="4" t="str">
        <f>_xlfn.IFNA(VLOOKUP(B39,'ACCESS EXPORT'!$B:$Q,16,FALSE),"")</f>
        <v>PsyD</v>
      </c>
      <c r="P39" s="4" t="str">
        <f>_xlfn.IFNA(VLOOKUP(B39,'ACCESS EXPORT'!B:W,22,FALSE),"-")</f>
        <v>1750765756</v>
      </c>
      <c r="Q39" s="4" t="str">
        <f>_xlfn.IFNA(VLOOKUP(A39,'ACCESS EXPORT'!$A:$AG,33,0),"-")</f>
        <v>Aldis Leonardo</v>
      </c>
      <c r="R39" s="4" t="str">
        <f>_xlfn.IFNA(VLOOKUP(A39,'ACCESS EXPORT'!$A:$AH,34,0),"-")</f>
        <v>Amanda Dowd</v>
      </c>
      <c r="S39" s="4" t="str">
        <f>_xlfn.IFNA(VLOOKUP(A39,'ACCESS EXPORT'!$A:$AI,35,0),"-")</f>
        <v>Courtney Powell</v>
      </c>
      <c r="T39" s="4" t="str">
        <f>_xlfn.IFNA(VLOOKUP(A39,'ACCESS EXPORT'!$A:$AJ,36,0),"-")</f>
        <v>Wanda Cruz</v>
      </c>
      <c r="U39" s="4" t="str">
        <f>_xlfn.IFNA(VLOOKUP(A39,'ACCESS EXPORT'!$A:$AK,37,0),"-")</f>
        <v>Cerner</v>
      </c>
      <c r="V39" s="4" t="str">
        <f>_xlfn.IFNA(VLOOKUP(A39,'ACCESS EXPORT'!$A:$AL,38,0),"-")</f>
        <v>FHMGBH_MED PSYCHOLOGY ASSOC</v>
      </c>
      <c r="W39" s="4" t="str">
        <f>_xlfn.IFNA(VLOOKUP(A39,'ACCESS EXPORT'!$A:$AM,39,0),"-")</f>
        <v/>
      </c>
      <c r="X39" s="4" t="str">
        <f>_xlfn.IFNA(VLOOKUP(A39,'ACCESS EXPORT'!$A:$AN,40,0),"-")</f>
        <v>Tiffany Palmer / John Hill</v>
      </c>
      <c r="Y39" s="26" t="str">
        <f>_xlfn.IFNA(VLOOKUP(A39,'ACCESS EXPORT'!A:AO,41,0),"")</f>
        <v>Candace Pischetola</v>
      </c>
      <c r="Z39" s="26" t="str">
        <f>_xlfn.IFNA(VLOOKUP(A39,'ACCESS EXPORT'!A:AP,42,0),"")</f>
        <v>Varuna Singh</v>
      </c>
      <c r="AA39" s="26" t="str">
        <f>_xlfn.IFNA(VLOOKUP(A39,'ACCESS EXPORT'!A:AQ,43,0),"")</f>
        <v>Jennifer Harper</v>
      </c>
    </row>
    <row r="40" spans="1:27" ht="18.75" x14ac:dyDescent="0.25">
      <c r="A40" s="33">
        <v>230</v>
      </c>
      <c r="B40" s="10">
        <v>1505</v>
      </c>
      <c r="C40" s="7" t="str">
        <f ca="1">IFERROR(UPPER(IF(AND('ACCESS EXPORT'!AA40="",'ACCESS EXPORT'!Z40=""),VLOOKUP(A40,'ACCESS EXPORT'!$A:$AF,32,FALSE),(IF('ACCESS EXPORT'!AA40&lt;&gt;"",CONCATENATE(VLOOKUP(A40,'ACCESS EXPORT'!$A:$AF,32,FALSE)," (Closed",TEXT('ACCESS EXPORT'!AA40," MM/DD/YYY)")),IF(TODAY()&lt;(('ACCESS EXPORT'!Z40)+30),CONCATENATE(VLOOKUP(A40,'ACCESS EXPORT'!$A:$AF,32,FALSE)," (Opens",TEXT('ACCESS EXPORT'!Z40," MM/DD/YYY)")),VLOOKUP(A40,'ACCESS EXPORT'!$A:$AF,32,FALSE)))))),"-")</f>
        <v>ADVENTHEALTH MEDICAL GROUP NEUROPSYCHOLOGY AT WINTER PARK</v>
      </c>
      <c r="D40" s="3" t="str">
        <f ca="1">IFERROR(UPPER(IF(AND('ACCESS EXPORT'!AA40="",'ACCESS EXPORT'!Z40=""),VLOOKUP(A40,'ACCESS EXPORT'!$A:$AF,28,FALSE),(IF('ACCESS EXPORT'!AA40&lt;&gt;"",CONCATENATE(VLOOKUP(A40,'ACCESS EXPORT'!$A:$AF,28,FALSE)," (Closed",TEXT('ACCESS EXPORT'!AA40," MM/DD/YYY)")),IF(TODAY()&lt;(('ACCESS EXPORT'!Z40)+30),CONCATENATE(VLOOKUP(A40,'ACCESS EXPORT'!$A:$AF,28,FALSE)," (Opens",TEXT('ACCESS EXPORT'!Z40," MM/DD/YYY)")),VLOOKUP(A40,'ACCESS EXPORT'!$A:$AF,28,FALSE)))))),"-")</f>
        <v>MEDICAL PSYCHOLOGY ASSOCIATES</v>
      </c>
      <c r="E40" s="3" t="str">
        <f>VLOOKUP($A40,'ACCESS EXPORT'!$A:$AF,3,FALSE)</f>
        <v>3040</v>
      </c>
      <c r="F40" s="3" t="str">
        <f>UPPER(CONCATENATE(VLOOKUP(A40,'ACCESS EXPORT'!$A:$AF,4,FALSE)," ",VLOOKUP(A40,'ACCESS EXPORT'!$A:$AF,5,FALSE)," ",VLOOKUP(A40,'ACCESS EXPORT'!$A:$AF,6,FALSE)," ",VLOOKUP(A40,'ACCESS EXPORT'!$A:$AA,7,FALSE)," ",VLOOKUP(A40,'ACCESS EXPORT'!$A:$AA,8,FALSE)))</f>
        <v>1573 W FAIRBANKS AVE SUITE 220 WINTER PARK FL 32789</v>
      </c>
      <c r="G40" s="4" t="str">
        <f>UPPER(VLOOKUP($A40,'ACCESS EXPORT'!$A:$AF,9,FALSE))</f>
        <v>ORANGE</v>
      </c>
      <c r="H40" s="4" t="str">
        <f>_xlfn.IFNA(VLOOKUP($B40,'ACCESS EXPORT'!$B:$J,9,FALSE),"")</f>
        <v>NE</v>
      </c>
      <c r="I40" s="3" t="str">
        <f>CONCATENATE("(P)",VLOOKUP($A40,'ACCESS EXPORT'!$A:$AF,11,FALSE)," (F)",VLOOKUP($A40,'ACCESS EXPORT'!$A:$AF,29,FALSE))</f>
        <v>(P)(407) 303-7991 (F)(407) 303-7803</v>
      </c>
      <c r="J40" s="4" t="str">
        <f>UPPER(VLOOKUP($A40,'ACCESS EXPORT'!$A:$AF,12,FALSE))</f>
        <v>NEURO/PSYCH</v>
      </c>
      <c r="K40" s="4" t="str">
        <f>UPPER(VLOOKUP($A40,'ACCESS EXPORT'!$A:$AF,13,FALSE))</f>
        <v>MARLENE HOLLAND</v>
      </c>
      <c r="L40" s="3" t="str">
        <f>IF(AND(VLOOKUP(A40,'ACCESS EXPORT'!A:AE,1,0),'ACCESS EXPORT'!N40=""),UPPER(CONCATENATE('ACCESS EXPORT'!AE40)),IF(VLOOKUP(A40,'ACCESS EXPORT'!A:AE,1,0),UPPER(CONCATENATE('ACCESS EXPORT'!N40," "&amp;CHAR(10),'ACCESS EXPORT'!AE40))))</f>
        <v>KIM ANDERSON (EXEC DIR) 
CARLOS HERNANDEZ (PRAC. ADMIN)</v>
      </c>
      <c r="M40" s="4" t="str">
        <f>UPPER(VLOOKUP($A40,'ACCESS EXPORT'!$A:$O,15,FALSE))</f>
        <v>ALAINA VELASQUEZ (PM)</v>
      </c>
      <c r="N40" s="4" t="str">
        <f ca="1">IF(AND('ACCESS EXPORT'!X40="",'ACCESS EXPORT'!Y40=""),IF('ACCESS EXPORT'!V40&lt;&gt;"",(IF(TODAY()-'ACCESS EXPORT'!V40&gt;=-60,UPPER(CONCATENATE(VLOOKUP(B40,'ACCESS EXPORT'!$B:$P,15,FALSE),""&amp;CHAR(10)&amp;"(SEP",TEXT('ACCESS EXPORT'!V40," MM/DD/YYY)"))),IF(TODAY()-'ACCESS EXPORT'!V40&lt;0,UPPER(VLOOKUP(B40,'ACCESS EXPORT'!$B:$P,15,FALSE)),UPPER(VLOOKUP(B40,'ACCESS EXPORT'!$B:$P,15,FALSE))))),IF('ACCESS EXPORT'!U40="",UPPER(VLOOKUP(B40,'ACCESS EXPORT'!$B:$P,15,FALSE)),IF(TODAY()-'ACCESS EXPORT'!U40&lt;=30,CONCATENATE(UPPER(VLOOKUP(B40,'ACCESS EXPORT'!$B:$P,15,FALSE)),""&amp;CHAR(10)&amp;"(NEW",TEXT('ACCESS EXPORT'!U40," MM/DD/YYY)")),IF(AND(TODAY()-'ACCESS EXPORT'!U40&gt;30,TODAY()&gt;0),UPPER(VLOOKUP(B40,'ACCESS EXPORT'!$B:$P,15,FALSE)))))),IF('ACCESS EXPORT'!Y40&lt;&gt;"",UPPER(CONCATENATE(UPPER(VLOOKUP(B40,'ACCESS EXPORT'!$B:$P,15,FALSE)),""&amp;CHAR(10)&amp;"(Transfer Out",TEXT('ACCESS EXPORT'!Y40," MM/DD/YYY)"))),IF('ACCESS EXPORT'!X40&lt;&gt;"",UPPER(CONCATENATE(UPPER(VLOOKUP(B40,'ACCESS EXPORT'!$B:$P,15,FALSE)),""&amp;CHAR(10)&amp;"(Transfer In",TEXT('ACCESS EXPORT'!X40," MM/DD/YYY)"))))))</f>
        <v>LAMMERS, CHARLES J.</v>
      </c>
      <c r="O40" s="4" t="str">
        <f>_xlfn.IFNA(VLOOKUP(B40,'ACCESS EXPORT'!$B:$Q,16,FALSE),"")</f>
        <v>PhD</v>
      </c>
      <c r="P40" s="4" t="str">
        <f>_xlfn.IFNA(VLOOKUP(B40,'ACCESS EXPORT'!B:W,22,FALSE),"-")</f>
        <v>1023043957</v>
      </c>
      <c r="Q40" s="4" t="str">
        <f>_xlfn.IFNA(VLOOKUP(A40,'ACCESS EXPORT'!$A:$AG,33,0),"-")</f>
        <v>Aldis Leonardo</v>
      </c>
      <c r="R40" s="4" t="str">
        <f>_xlfn.IFNA(VLOOKUP(A40,'ACCESS EXPORT'!$A:$AH,34,0),"-")</f>
        <v>Amanda Dowd</v>
      </c>
      <c r="S40" s="4" t="str">
        <f>_xlfn.IFNA(VLOOKUP(A40,'ACCESS EXPORT'!$A:$AI,35,0),"-")</f>
        <v>Courtney Powell</v>
      </c>
      <c r="T40" s="4" t="str">
        <f>_xlfn.IFNA(VLOOKUP(A40,'ACCESS EXPORT'!$A:$AJ,36,0),"-")</f>
        <v>Wanda Cruz</v>
      </c>
      <c r="U40" s="4" t="str">
        <f>_xlfn.IFNA(VLOOKUP(A40,'ACCESS EXPORT'!$A:$AK,37,0),"-")</f>
        <v>Cerner</v>
      </c>
      <c r="V40" s="4" t="str">
        <f>_xlfn.IFNA(VLOOKUP(A40,'ACCESS EXPORT'!$A:$AL,38,0),"-")</f>
        <v>FHMGBH_MED PSYCHOLOGY ASSOC</v>
      </c>
      <c r="W40" s="4" t="str">
        <f>_xlfn.IFNA(VLOOKUP(A40,'ACCESS EXPORT'!$A:$AM,39,0),"-")</f>
        <v/>
      </c>
      <c r="X40" s="4" t="str">
        <f>_xlfn.IFNA(VLOOKUP(A40,'ACCESS EXPORT'!$A:$AN,40,0),"-")</f>
        <v>Tiffany Palmer / John Hill</v>
      </c>
      <c r="Y40" s="26" t="str">
        <f>_xlfn.IFNA(VLOOKUP(A40,'ACCESS EXPORT'!A:AO,41,0),"")</f>
        <v>Candace Pischetola</v>
      </c>
      <c r="Z40" s="26" t="str">
        <f>_xlfn.IFNA(VLOOKUP(A40,'ACCESS EXPORT'!A:AP,42,0),"")</f>
        <v>Varuna Singh</v>
      </c>
      <c r="AA40" s="26" t="str">
        <f>_xlfn.IFNA(VLOOKUP(A40,'ACCESS EXPORT'!A:AQ,43,0),"")</f>
        <v>Jennifer Harper</v>
      </c>
    </row>
    <row r="41" spans="1:27" ht="18.75" x14ac:dyDescent="0.25">
      <c r="A41" s="33">
        <v>230</v>
      </c>
      <c r="B41" s="10">
        <v>2157</v>
      </c>
      <c r="C41" s="7" t="str">
        <f ca="1">IFERROR(UPPER(IF(AND('ACCESS EXPORT'!AA41="",'ACCESS EXPORT'!Z41=""),VLOOKUP(A41,'ACCESS EXPORT'!$A:$AF,32,FALSE),(IF('ACCESS EXPORT'!AA41&lt;&gt;"",CONCATENATE(VLOOKUP(A41,'ACCESS EXPORT'!$A:$AF,32,FALSE)," (Closed",TEXT('ACCESS EXPORT'!AA41," MM/DD/YYY)")),IF(TODAY()&lt;(('ACCESS EXPORT'!Z41)+30),CONCATENATE(VLOOKUP(A41,'ACCESS EXPORT'!$A:$AF,32,FALSE)," (Opens",TEXT('ACCESS EXPORT'!Z41," MM/DD/YYY)")),VLOOKUP(A41,'ACCESS EXPORT'!$A:$AF,32,FALSE)))))),"-")</f>
        <v>ADVENTHEALTH MEDICAL GROUP NEUROPSYCHOLOGY AT WINTER PARK</v>
      </c>
      <c r="D41" s="3" t="str">
        <f ca="1">IFERROR(UPPER(IF(AND('ACCESS EXPORT'!AA41="",'ACCESS EXPORT'!Z41=""),VLOOKUP(A41,'ACCESS EXPORT'!$A:$AF,28,FALSE),(IF('ACCESS EXPORT'!AA41&lt;&gt;"",CONCATENATE(VLOOKUP(A41,'ACCESS EXPORT'!$A:$AF,28,FALSE)," (Closed",TEXT('ACCESS EXPORT'!AA41," MM/DD/YYY)")),IF(TODAY()&lt;(('ACCESS EXPORT'!Z41)+30),CONCATENATE(VLOOKUP(A41,'ACCESS EXPORT'!$A:$AF,28,FALSE)," (Opens",TEXT('ACCESS EXPORT'!Z41," MM/DD/YYY)")),VLOOKUP(A41,'ACCESS EXPORT'!$A:$AF,28,FALSE)))))),"-")</f>
        <v>MEDICAL PSYCHOLOGY ASSOCIATES</v>
      </c>
      <c r="E41" s="3" t="str">
        <f>VLOOKUP($A41,'ACCESS EXPORT'!$A:$AF,3,FALSE)</f>
        <v>3040</v>
      </c>
      <c r="F41" s="3" t="str">
        <f>UPPER(CONCATENATE(VLOOKUP(A41,'ACCESS EXPORT'!$A:$AF,4,FALSE)," ",VLOOKUP(A41,'ACCESS EXPORT'!$A:$AF,5,FALSE)," ",VLOOKUP(A41,'ACCESS EXPORT'!$A:$AF,6,FALSE)," ",VLOOKUP(A41,'ACCESS EXPORT'!$A:$AA,7,FALSE)," ",VLOOKUP(A41,'ACCESS EXPORT'!$A:$AA,8,FALSE)))</f>
        <v>1573 W FAIRBANKS AVE SUITE 220 WINTER PARK FL 32789</v>
      </c>
      <c r="G41" s="4" t="str">
        <f>UPPER(VLOOKUP($A41,'ACCESS EXPORT'!$A:$AF,9,FALSE))</f>
        <v>ORANGE</v>
      </c>
      <c r="H41" s="4" t="str">
        <f>_xlfn.IFNA(VLOOKUP($B41,'ACCESS EXPORT'!$B:$J,9,FALSE),"")</f>
        <v>NE</v>
      </c>
      <c r="I41" s="3" t="str">
        <f>CONCATENATE("(P)",VLOOKUP($A41,'ACCESS EXPORT'!$A:$AF,11,FALSE)," (F)",VLOOKUP($A41,'ACCESS EXPORT'!$A:$AF,29,FALSE))</f>
        <v>(P)(407) 303-7991 (F)(407) 303-7803</v>
      </c>
      <c r="J41" s="4" t="str">
        <f>UPPER(VLOOKUP($A41,'ACCESS EXPORT'!$A:$AF,12,FALSE))</f>
        <v>NEURO/PSYCH</v>
      </c>
      <c r="K41" s="4" t="str">
        <f>UPPER(VLOOKUP($A41,'ACCESS EXPORT'!$A:$AF,13,FALSE))</f>
        <v>MARLENE HOLLAND</v>
      </c>
      <c r="L41" s="3" t="str">
        <f>IF(AND(VLOOKUP(A41,'ACCESS EXPORT'!A:AE,1,0),'ACCESS EXPORT'!N41=""),UPPER(CONCATENATE('ACCESS EXPORT'!AE41)),IF(VLOOKUP(A41,'ACCESS EXPORT'!A:AE,1,0),UPPER(CONCATENATE('ACCESS EXPORT'!N41," "&amp;CHAR(10),'ACCESS EXPORT'!AE41))))</f>
        <v>KIM ANDERSON (EXEC DIR) 
CARLOS HERNANDEZ (PRAC. ADMIN)</v>
      </c>
      <c r="M41" s="4" t="str">
        <f>UPPER(VLOOKUP($A41,'ACCESS EXPORT'!$A:$O,15,FALSE))</f>
        <v>ALAINA VELASQUEZ (PM)</v>
      </c>
      <c r="N41" s="4" t="str">
        <f ca="1">IF(AND('ACCESS EXPORT'!X41="",'ACCESS EXPORT'!Y41=""),IF('ACCESS EXPORT'!V41&lt;&gt;"",(IF(TODAY()-'ACCESS EXPORT'!V41&gt;=-60,UPPER(CONCATENATE(VLOOKUP(B41,'ACCESS EXPORT'!$B:$P,15,FALSE),""&amp;CHAR(10)&amp;"(SEP",TEXT('ACCESS EXPORT'!V41," MM/DD/YYY)"))),IF(TODAY()-'ACCESS EXPORT'!V41&lt;0,UPPER(VLOOKUP(B41,'ACCESS EXPORT'!$B:$P,15,FALSE)),UPPER(VLOOKUP(B41,'ACCESS EXPORT'!$B:$P,15,FALSE))))),IF('ACCESS EXPORT'!U41="",UPPER(VLOOKUP(B41,'ACCESS EXPORT'!$B:$P,15,FALSE)),IF(TODAY()-'ACCESS EXPORT'!U41&lt;=30,CONCATENATE(UPPER(VLOOKUP(B41,'ACCESS EXPORT'!$B:$P,15,FALSE)),""&amp;CHAR(10)&amp;"(NEW",TEXT('ACCESS EXPORT'!U41," MM/DD/YYY)")),IF(AND(TODAY()-'ACCESS EXPORT'!U41&gt;30,TODAY()&gt;0),UPPER(VLOOKUP(B41,'ACCESS EXPORT'!$B:$P,15,FALSE)))))),IF('ACCESS EXPORT'!Y41&lt;&gt;"",UPPER(CONCATENATE(UPPER(VLOOKUP(B41,'ACCESS EXPORT'!$B:$P,15,FALSE)),""&amp;CHAR(10)&amp;"(Transfer Out",TEXT('ACCESS EXPORT'!Y41," MM/DD/YYY)"))),IF('ACCESS EXPORT'!X41&lt;&gt;"",UPPER(CONCATENATE(UPPER(VLOOKUP(B41,'ACCESS EXPORT'!$B:$P,15,FALSE)),""&amp;CHAR(10)&amp;"(Transfer In",TEXT('ACCESS EXPORT'!X41," MM/DD/YYY)"))))))</f>
        <v>CARRASCO, ROMAN</v>
      </c>
      <c r="O41" s="4" t="str">
        <f>_xlfn.IFNA(VLOOKUP(B41,'ACCESS EXPORT'!$B:$Q,16,FALSE),"")</f>
        <v>PsyD</v>
      </c>
      <c r="P41" s="4" t="str">
        <f>_xlfn.IFNA(VLOOKUP(B41,'ACCESS EXPORT'!B:W,22,FALSE),"-")</f>
        <v>1083923718</v>
      </c>
      <c r="Q41" s="4" t="str">
        <f>_xlfn.IFNA(VLOOKUP(A41,'ACCESS EXPORT'!$A:$AG,33,0),"-")</f>
        <v>Aldis Leonardo</v>
      </c>
      <c r="R41" s="4" t="str">
        <f>_xlfn.IFNA(VLOOKUP(A41,'ACCESS EXPORT'!$A:$AH,34,0),"-")</f>
        <v>Amanda Dowd</v>
      </c>
      <c r="S41" s="4" t="str">
        <f>_xlfn.IFNA(VLOOKUP(A41,'ACCESS EXPORT'!$A:$AI,35,0),"-")</f>
        <v>Courtney Powell</v>
      </c>
      <c r="T41" s="4" t="str">
        <f>_xlfn.IFNA(VLOOKUP(A41,'ACCESS EXPORT'!$A:$AJ,36,0),"-")</f>
        <v>Wanda Cruz</v>
      </c>
      <c r="U41" s="4" t="str">
        <f>_xlfn.IFNA(VLOOKUP(A41,'ACCESS EXPORT'!$A:$AK,37,0),"-")</f>
        <v>Cerner</v>
      </c>
      <c r="V41" s="4" t="str">
        <f>_xlfn.IFNA(VLOOKUP(A41,'ACCESS EXPORT'!$A:$AL,38,0),"-")</f>
        <v>FHMGBH_MED PSYCHOLOGY ASSOC</v>
      </c>
      <c r="W41" s="4" t="str">
        <f>_xlfn.IFNA(VLOOKUP(A41,'ACCESS EXPORT'!$A:$AM,39,0),"-")</f>
        <v/>
      </c>
      <c r="X41" s="4" t="str">
        <f>_xlfn.IFNA(VLOOKUP(A41,'ACCESS EXPORT'!$A:$AN,40,0),"-")</f>
        <v>Tiffany Palmer / John Hill</v>
      </c>
      <c r="Y41" s="26" t="str">
        <f>_xlfn.IFNA(VLOOKUP(A41,'ACCESS EXPORT'!A:AO,41,0),"")</f>
        <v>Candace Pischetola</v>
      </c>
      <c r="Z41" s="26" t="str">
        <f>_xlfn.IFNA(VLOOKUP(A41,'ACCESS EXPORT'!A:AP,42,0),"")</f>
        <v>Varuna Singh</v>
      </c>
      <c r="AA41" s="26" t="str">
        <f>_xlfn.IFNA(VLOOKUP(A41,'ACCESS EXPORT'!A:AQ,43,0),"")</f>
        <v>Jennifer Harper</v>
      </c>
    </row>
    <row r="42" spans="1:27" ht="18.75" x14ac:dyDescent="0.25">
      <c r="A42" s="33">
        <v>230</v>
      </c>
      <c r="B42" s="10">
        <v>1507</v>
      </c>
      <c r="C42" s="7" t="str">
        <f ca="1">IFERROR(UPPER(IF(AND('ACCESS EXPORT'!AA42="",'ACCESS EXPORT'!Z42=""),VLOOKUP(A42,'ACCESS EXPORT'!$A:$AF,32,FALSE),(IF('ACCESS EXPORT'!AA42&lt;&gt;"",CONCATENATE(VLOOKUP(A42,'ACCESS EXPORT'!$A:$AF,32,FALSE)," (Closed",TEXT('ACCESS EXPORT'!AA42," MM/DD/YYY)")),IF(TODAY()&lt;(('ACCESS EXPORT'!Z42)+30),CONCATENATE(VLOOKUP(A42,'ACCESS EXPORT'!$A:$AF,32,FALSE)," (Opens",TEXT('ACCESS EXPORT'!Z42," MM/DD/YYY)")),VLOOKUP(A42,'ACCESS EXPORT'!$A:$AF,32,FALSE)))))),"-")</f>
        <v>ADVENTHEALTH MEDICAL GROUP NEUROPSYCHOLOGY AT WINTER PARK</v>
      </c>
      <c r="D42" s="3" t="str">
        <f ca="1">IFERROR(UPPER(IF(AND('ACCESS EXPORT'!AA42="",'ACCESS EXPORT'!Z42=""),VLOOKUP(A42,'ACCESS EXPORT'!$A:$AF,28,FALSE),(IF('ACCESS EXPORT'!AA42&lt;&gt;"",CONCATENATE(VLOOKUP(A42,'ACCESS EXPORT'!$A:$AF,28,FALSE)," (Closed",TEXT('ACCESS EXPORT'!AA42," MM/DD/YYY)")),IF(TODAY()&lt;(('ACCESS EXPORT'!Z42)+30),CONCATENATE(VLOOKUP(A42,'ACCESS EXPORT'!$A:$AF,28,FALSE)," (Opens",TEXT('ACCESS EXPORT'!Z42," MM/DD/YYY)")),VLOOKUP(A42,'ACCESS EXPORT'!$A:$AF,28,FALSE)))))),"-")</f>
        <v>MEDICAL PSYCHOLOGY ASSOCIATES</v>
      </c>
      <c r="E42" s="3" t="str">
        <f>VLOOKUP($A42,'ACCESS EXPORT'!$A:$AF,3,FALSE)</f>
        <v>3040</v>
      </c>
      <c r="F42" s="3" t="str">
        <f>UPPER(CONCATENATE(VLOOKUP(A42,'ACCESS EXPORT'!$A:$AF,4,FALSE)," ",VLOOKUP(A42,'ACCESS EXPORT'!$A:$AF,5,FALSE)," ",VLOOKUP(A42,'ACCESS EXPORT'!$A:$AF,6,FALSE)," ",VLOOKUP(A42,'ACCESS EXPORT'!$A:$AA,7,FALSE)," ",VLOOKUP(A42,'ACCESS EXPORT'!$A:$AA,8,FALSE)))</f>
        <v>1573 W FAIRBANKS AVE SUITE 220 WINTER PARK FL 32789</v>
      </c>
      <c r="G42" s="4" t="str">
        <f>UPPER(VLOOKUP($A42,'ACCESS EXPORT'!$A:$AF,9,FALSE))</f>
        <v>ORANGE</v>
      </c>
      <c r="H42" s="4" t="str">
        <f>_xlfn.IFNA(VLOOKUP($B42,'ACCESS EXPORT'!$B:$J,9,FALSE),"")</f>
        <v>NE</v>
      </c>
      <c r="I42" s="3" t="str">
        <f>CONCATENATE("(P)",VLOOKUP($A42,'ACCESS EXPORT'!$A:$AF,11,FALSE)," (F)",VLOOKUP($A42,'ACCESS EXPORT'!$A:$AF,29,FALSE))</f>
        <v>(P)(407) 303-7991 (F)(407) 303-7803</v>
      </c>
      <c r="J42" s="4" t="str">
        <f>UPPER(VLOOKUP($A42,'ACCESS EXPORT'!$A:$AF,12,FALSE))</f>
        <v>NEURO/PSYCH</v>
      </c>
      <c r="K42" s="4" t="str">
        <f>UPPER(VLOOKUP($A42,'ACCESS EXPORT'!$A:$AF,13,FALSE))</f>
        <v>MARLENE HOLLAND</v>
      </c>
      <c r="L42" s="3" t="str">
        <f>IF(AND(VLOOKUP(A42,'ACCESS EXPORT'!A:AE,1,0),'ACCESS EXPORT'!N42=""),UPPER(CONCATENATE('ACCESS EXPORT'!AE42)),IF(VLOOKUP(A42,'ACCESS EXPORT'!A:AE,1,0),UPPER(CONCATENATE('ACCESS EXPORT'!N42," "&amp;CHAR(10),'ACCESS EXPORT'!AE42))))</f>
        <v>KIM ANDERSON (EXEC DIR) 
CARLOS HERNANDEZ (PRAC. ADMIN)</v>
      </c>
      <c r="M42" s="4" t="str">
        <f>UPPER(VLOOKUP($A42,'ACCESS EXPORT'!$A:$O,15,FALSE))</f>
        <v>ALAINA VELASQUEZ (PM)</v>
      </c>
      <c r="N42" s="4" t="str">
        <f ca="1">IF(AND('ACCESS EXPORT'!X42="",'ACCESS EXPORT'!Y42=""),IF('ACCESS EXPORT'!V42&lt;&gt;"",(IF(TODAY()-'ACCESS EXPORT'!V42&gt;=-60,UPPER(CONCATENATE(VLOOKUP(B42,'ACCESS EXPORT'!$B:$P,15,FALSE),""&amp;CHAR(10)&amp;"(SEP",TEXT('ACCESS EXPORT'!V42," MM/DD/YYY)"))),IF(TODAY()-'ACCESS EXPORT'!V42&lt;0,UPPER(VLOOKUP(B42,'ACCESS EXPORT'!$B:$P,15,FALSE)),UPPER(VLOOKUP(B42,'ACCESS EXPORT'!$B:$P,15,FALSE))))),IF('ACCESS EXPORT'!U42="",UPPER(VLOOKUP(B42,'ACCESS EXPORT'!$B:$P,15,FALSE)),IF(TODAY()-'ACCESS EXPORT'!U42&lt;=30,CONCATENATE(UPPER(VLOOKUP(B42,'ACCESS EXPORT'!$B:$P,15,FALSE)),""&amp;CHAR(10)&amp;"(NEW",TEXT('ACCESS EXPORT'!U42," MM/DD/YYY)")),IF(AND(TODAY()-'ACCESS EXPORT'!U42&gt;30,TODAY()&gt;0),UPPER(VLOOKUP(B42,'ACCESS EXPORT'!$B:$P,15,FALSE)))))),IF('ACCESS EXPORT'!Y42&lt;&gt;"",UPPER(CONCATENATE(UPPER(VLOOKUP(B42,'ACCESS EXPORT'!$B:$P,15,FALSE)),""&amp;CHAR(10)&amp;"(Transfer Out",TEXT('ACCESS EXPORT'!Y42," MM/DD/YYY)"))),IF('ACCESS EXPORT'!X42&lt;&gt;"",UPPER(CONCATENATE(UPPER(VLOOKUP(B42,'ACCESS EXPORT'!$B:$P,15,FALSE)),""&amp;CHAR(10)&amp;"(Transfer In",TEXT('ACCESS EXPORT'!X42," MM/DD/YYY)"))))))</f>
        <v>JOHNSON-MARKVE, BENJAMIN L.</v>
      </c>
      <c r="O42" s="4" t="str">
        <f>_xlfn.IFNA(VLOOKUP(B42,'ACCESS EXPORT'!$B:$Q,16,FALSE),"")</f>
        <v>PSYD</v>
      </c>
      <c r="P42" s="4" t="str">
        <f>_xlfn.IFNA(VLOOKUP(B42,'ACCESS EXPORT'!B:W,22,FALSE),"-")</f>
        <v>1891024212</v>
      </c>
      <c r="Q42" s="4" t="str">
        <f>_xlfn.IFNA(VLOOKUP(A42,'ACCESS EXPORT'!$A:$AG,33,0),"-")</f>
        <v>Aldis Leonardo</v>
      </c>
      <c r="R42" s="4" t="str">
        <f>_xlfn.IFNA(VLOOKUP(A42,'ACCESS EXPORT'!$A:$AH,34,0),"-")</f>
        <v>Amanda Dowd</v>
      </c>
      <c r="S42" s="4" t="str">
        <f>_xlfn.IFNA(VLOOKUP(A42,'ACCESS EXPORT'!$A:$AI,35,0),"-")</f>
        <v>Courtney Powell</v>
      </c>
      <c r="T42" s="4" t="str">
        <f>_xlfn.IFNA(VLOOKUP(A42,'ACCESS EXPORT'!$A:$AJ,36,0),"-")</f>
        <v>Wanda Cruz</v>
      </c>
      <c r="U42" s="4" t="str">
        <f>_xlfn.IFNA(VLOOKUP(A42,'ACCESS EXPORT'!$A:$AK,37,0),"-")</f>
        <v>Cerner</v>
      </c>
      <c r="V42" s="4" t="str">
        <f>_xlfn.IFNA(VLOOKUP(A42,'ACCESS EXPORT'!$A:$AL,38,0),"-")</f>
        <v>FHMGBH_MED PSYCHOLOGY ASSOC</v>
      </c>
      <c r="W42" s="4" t="str">
        <f>_xlfn.IFNA(VLOOKUP(A42,'ACCESS EXPORT'!$A:$AM,39,0),"-")</f>
        <v/>
      </c>
      <c r="X42" s="4" t="str">
        <f>_xlfn.IFNA(VLOOKUP(A42,'ACCESS EXPORT'!$A:$AN,40,0),"-")</f>
        <v>Tiffany Palmer / John Hill</v>
      </c>
      <c r="Y42" s="26" t="str">
        <f>_xlfn.IFNA(VLOOKUP(A42,'ACCESS EXPORT'!A:AO,41,0),"")</f>
        <v>Candace Pischetola</v>
      </c>
      <c r="Z42" s="26" t="str">
        <f>_xlfn.IFNA(VLOOKUP(A42,'ACCESS EXPORT'!A:AP,42,0),"")</f>
        <v>Varuna Singh</v>
      </c>
      <c r="AA42" s="26" t="str">
        <f>_xlfn.IFNA(VLOOKUP(A42,'ACCESS EXPORT'!A:AQ,43,0),"")</f>
        <v>Jennifer Harper</v>
      </c>
    </row>
    <row r="43" spans="1:27" ht="18.75" x14ac:dyDescent="0.25">
      <c r="A43" s="33">
        <v>230</v>
      </c>
      <c r="B43" s="10">
        <v>1506</v>
      </c>
      <c r="C43" s="7" t="str">
        <f ca="1">IFERROR(UPPER(IF(AND('ACCESS EXPORT'!AA43="",'ACCESS EXPORT'!Z43=""),VLOOKUP(A43,'ACCESS EXPORT'!$A:$AF,32,FALSE),(IF('ACCESS EXPORT'!AA43&lt;&gt;"",CONCATENATE(VLOOKUP(A43,'ACCESS EXPORT'!$A:$AF,32,FALSE)," (Closed",TEXT('ACCESS EXPORT'!AA43," MM/DD/YYY)")),IF(TODAY()&lt;(('ACCESS EXPORT'!Z43)+30),CONCATENATE(VLOOKUP(A43,'ACCESS EXPORT'!$A:$AF,32,FALSE)," (Opens",TEXT('ACCESS EXPORT'!Z43," MM/DD/YYY)")),VLOOKUP(A43,'ACCESS EXPORT'!$A:$AF,32,FALSE)))))),"-")</f>
        <v>ADVENTHEALTH MEDICAL GROUP NEUROPSYCHOLOGY AT WINTER PARK</v>
      </c>
      <c r="D43" s="3" t="str">
        <f ca="1">IFERROR(UPPER(IF(AND('ACCESS EXPORT'!AA43="",'ACCESS EXPORT'!Z43=""),VLOOKUP(A43,'ACCESS EXPORT'!$A:$AF,28,FALSE),(IF('ACCESS EXPORT'!AA43&lt;&gt;"",CONCATENATE(VLOOKUP(A43,'ACCESS EXPORT'!$A:$AF,28,FALSE)," (Closed",TEXT('ACCESS EXPORT'!AA43," MM/DD/YYY)")),IF(TODAY()&lt;(('ACCESS EXPORT'!Z43)+30),CONCATENATE(VLOOKUP(A43,'ACCESS EXPORT'!$A:$AF,28,FALSE)," (Opens",TEXT('ACCESS EXPORT'!Z43," MM/DD/YYY)")),VLOOKUP(A43,'ACCESS EXPORT'!$A:$AF,28,FALSE)))))),"-")</f>
        <v>MEDICAL PSYCHOLOGY ASSOCIATES</v>
      </c>
      <c r="E43" s="3" t="str">
        <f>VLOOKUP($A43,'ACCESS EXPORT'!$A:$AF,3,FALSE)</f>
        <v>3040</v>
      </c>
      <c r="F43" s="3" t="str">
        <f>UPPER(CONCATENATE(VLOOKUP(A43,'ACCESS EXPORT'!$A:$AF,4,FALSE)," ",VLOOKUP(A43,'ACCESS EXPORT'!$A:$AF,5,FALSE)," ",VLOOKUP(A43,'ACCESS EXPORT'!$A:$AF,6,FALSE)," ",VLOOKUP(A43,'ACCESS EXPORT'!$A:$AA,7,FALSE)," ",VLOOKUP(A43,'ACCESS EXPORT'!$A:$AA,8,FALSE)))</f>
        <v>1573 W FAIRBANKS AVE SUITE 220 WINTER PARK FL 32789</v>
      </c>
      <c r="G43" s="4" t="str">
        <f>UPPER(VLOOKUP($A43,'ACCESS EXPORT'!$A:$AF,9,FALSE))</f>
        <v>ORANGE</v>
      </c>
      <c r="H43" s="4" t="str">
        <f>_xlfn.IFNA(VLOOKUP($B43,'ACCESS EXPORT'!$B:$J,9,FALSE),"")</f>
        <v>NE</v>
      </c>
      <c r="I43" s="3" t="str">
        <f>CONCATENATE("(P)",VLOOKUP($A43,'ACCESS EXPORT'!$A:$AF,11,FALSE)," (F)",VLOOKUP($A43,'ACCESS EXPORT'!$A:$AF,29,FALSE))</f>
        <v>(P)(407) 303-7991 (F)(407) 303-7803</v>
      </c>
      <c r="J43" s="4" t="str">
        <f>UPPER(VLOOKUP($A43,'ACCESS EXPORT'!$A:$AF,12,FALSE))</f>
        <v>NEURO/PSYCH</v>
      </c>
      <c r="K43" s="4" t="str">
        <f>UPPER(VLOOKUP($A43,'ACCESS EXPORT'!$A:$AF,13,FALSE))</f>
        <v>MARLENE HOLLAND</v>
      </c>
      <c r="L43" s="3" t="str">
        <f>IF(AND(VLOOKUP(A43,'ACCESS EXPORT'!A:AE,1,0),'ACCESS EXPORT'!N43=""),UPPER(CONCATENATE('ACCESS EXPORT'!AE43)),IF(VLOOKUP(A43,'ACCESS EXPORT'!A:AE,1,0),UPPER(CONCATENATE('ACCESS EXPORT'!N43," "&amp;CHAR(10),'ACCESS EXPORT'!AE43))))</f>
        <v>KIM ANDERSON (EXEC DIR) 
CARLOS HERNANDEZ (PRAC. ADMIN)</v>
      </c>
      <c r="M43" s="4" t="str">
        <f>UPPER(VLOOKUP($A43,'ACCESS EXPORT'!$A:$O,15,FALSE))</f>
        <v>ALAINA VELASQUEZ (PM)</v>
      </c>
      <c r="N43" s="4" t="str">
        <f ca="1">IF(AND('ACCESS EXPORT'!X43="",'ACCESS EXPORT'!Y43=""),IF('ACCESS EXPORT'!V43&lt;&gt;"",(IF(TODAY()-'ACCESS EXPORT'!V43&gt;=-60,UPPER(CONCATENATE(VLOOKUP(B43,'ACCESS EXPORT'!$B:$P,15,FALSE),""&amp;CHAR(10)&amp;"(SEP",TEXT('ACCESS EXPORT'!V43," MM/DD/YYY)"))),IF(TODAY()-'ACCESS EXPORT'!V43&lt;0,UPPER(VLOOKUP(B43,'ACCESS EXPORT'!$B:$P,15,FALSE)),UPPER(VLOOKUP(B43,'ACCESS EXPORT'!$B:$P,15,FALSE))))),IF('ACCESS EXPORT'!U43="",UPPER(VLOOKUP(B43,'ACCESS EXPORT'!$B:$P,15,FALSE)),IF(TODAY()-'ACCESS EXPORT'!U43&lt;=30,CONCATENATE(UPPER(VLOOKUP(B43,'ACCESS EXPORT'!$B:$P,15,FALSE)),""&amp;CHAR(10)&amp;"(NEW",TEXT('ACCESS EXPORT'!U43," MM/DD/YYY)")),IF(AND(TODAY()-'ACCESS EXPORT'!U43&gt;30,TODAY()&gt;0),UPPER(VLOOKUP(B43,'ACCESS EXPORT'!$B:$P,15,FALSE)))))),IF('ACCESS EXPORT'!Y43&lt;&gt;"",UPPER(CONCATENATE(UPPER(VLOOKUP(B43,'ACCESS EXPORT'!$B:$P,15,FALSE)),""&amp;CHAR(10)&amp;"(Transfer Out",TEXT('ACCESS EXPORT'!Y43," MM/DD/YYY)"))),IF('ACCESS EXPORT'!X43&lt;&gt;"",UPPER(CONCATENATE(UPPER(VLOOKUP(B43,'ACCESS EXPORT'!$B:$P,15,FALSE)),""&amp;CHAR(10)&amp;"(Transfer In",TEXT('ACCESS EXPORT'!X43," MM/DD/YYY)"))))))</f>
        <v>DOLSKE, MICHELLE C.
(SEP 04/04/2019)</v>
      </c>
      <c r="O43" s="4" t="str">
        <f>_xlfn.IFNA(VLOOKUP(B43,'ACCESS EXPORT'!$B:$Q,16,FALSE),"")</f>
        <v>PhD</v>
      </c>
      <c r="P43" s="4" t="str">
        <f>_xlfn.IFNA(VLOOKUP(B43,'ACCESS EXPORT'!B:W,22,FALSE),"-")</f>
        <v>1518997295</v>
      </c>
      <c r="Q43" s="4" t="str">
        <f>_xlfn.IFNA(VLOOKUP(A43,'ACCESS EXPORT'!$A:$AG,33,0),"-")</f>
        <v>Aldis Leonardo</v>
      </c>
      <c r="R43" s="4" t="str">
        <f>_xlfn.IFNA(VLOOKUP(A43,'ACCESS EXPORT'!$A:$AH,34,0),"-")</f>
        <v>Amanda Dowd</v>
      </c>
      <c r="S43" s="4" t="str">
        <f>_xlfn.IFNA(VLOOKUP(A43,'ACCESS EXPORT'!$A:$AI,35,0),"-")</f>
        <v>Courtney Powell</v>
      </c>
      <c r="T43" s="4" t="str">
        <f>_xlfn.IFNA(VLOOKUP(A43,'ACCESS EXPORT'!$A:$AJ,36,0),"-")</f>
        <v>Wanda Cruz</v>
      </c>
      <c r="U43" s="4" t="str">
        <f>_xlfn.IFNA(VLOOKUP(A43,'ACCESS EXPORT'!$A:$AK,37,0),"-")</f>
        <v>Cerner</v>
      </c>
      <c r="V43" s="4" t="str">
        <f>_xlfn.IFNA(VLOOKUP(A43,'ACCESS EXPORT'!$A:$AL,38,0),"-")</f>
        <v>FHMGBH_MED PSYCHOLOGY ASSOC</v>
      </c>
      <c r="W43" s="4" t="str">
        <f>_xlfn.IFNA(VLOOKUP(A43,'ACCESS EXPORT'!$A:$AM,39,0),"-")</f>
        <v/>
      </c>
      <c r="X43" s="4" t="str">
        <f>_xlfn.IFNA(VLOOKUP(A43,'ACCESS EXPORT'!$A:$AN,40,0),"-")</f>
        <v>Tiffany Palmer / John Hill</v>
      </c>
      <c r="Y43" s="26" t="str">
        <f>_xlfn.IFNA(VLOOKUP(A43,'ACCESS EXPORT'!A:AO,41,0),"")</f>
        <v>Candace Pischetola</v>
      </c>
      <c r="Z43" s="26" t="str">
        <f>_xlfn.IFNA(VLOOKUP(A43,'ACCESS EXPORT'!A:AP,42,0),"")</f>
        <v>Varuna Singh</v>
      </c>
      <c r="AA43" s="26" t="str">
        <f>_xlfn.IFNA(VLOOKUP(A43,'ACCESS EXPORT'!A:AQ,43,0),"")</f>
        <v>Jennifer Harper</v>
      </c>
    </row>
    <row r="44" spans="1:27" ht="18.75" x14ac:dyDescent="0.25">
      <c r="A44" s="33">
        <v>230</v>
      </c>
      <c r="B44" s="10">
        <v>1509</v>
      </c>
      <c r="C44" s="7" t="str">
        <f ca="1">IFERROR(UPPER(IF(AND('ACCESS EXPORT'!AA44="",'ACCESS EXPORT'!Z44=""),VLOOKUP(A44,'ACCESS EXPORT'!$A:$AF,32,FALSE),(IF('ACCESS EXPORT'!AA44&lt;&gt;"",CONCATENATE(VLOOKUP(A44,'ACCESS EXPORT'!$A:$AF,32,FALSE)," (Closed",TEXT('ACCESS EXPORT'!AA44," MM/DD/YYY)")),IF(TODAY()&lt;(('ACCESS EXPORT'!Z44)+30),CONCATENATE(VLOOKUP(A44,'ACCESS EXPORT'!$A:$AF,32,FALSE)," (Opens",TEXT('ACCESS EXPORT'!Z44," MM/DD/YYY)")),VLOOKUP(A44,'ACCESS EXPORT'!$A:$AF,32,FALSE)))))),"-")</f>
        <v>ADVENTHEALTH MEDICAL GROUP NEUROPSYCHOLOGY AT WINTER PARK</v>
      </c>
      <c r="D44" s="3" t="str">
        <f ca="1">IFERROR(UPPER(IF(AND('ACCESS EXPORT'!AA44="",'ACCESS EXPORT'!Z44=""),VLOOKUP(A44,'ACCESS EXPORT'!$A:$AF,28,FALSE),(IF('ACCESS EXPORT'!AA44&lt;&gt;"",CONCATENATE(VLOOKUP(A44,'ACCESS EXPORT'!$A:$AF,28,FALSE)," (Closed",TEXT('ACCESS EXPORT'!AA44," MM/DD/YYY)")),IF(TODAY()&lt;(('ACCESS EXPORT'!Z44)+30),CONCATENATE(VLOOKUP(A44,'ACCESS EXPORT'!$A:$AF,28,FALSE)," (Opens",TEXT('ACCESS EXPORT'!Z44," MM/DD/YYY)")),VLOOKUP(A44,'ACCESS EXPORT'!$A:$AF,28,FALSE)))))),"-")</f>
        <v>MEDICAL PSYCHOLOGY ASSOCIATES</v>
      </c>
      <c r="E44" s="3" t="str">
        <f>VLOOKUP($A44,'ACCESS EXPORT'!$A:$AF,3,FALSE)</f>
        <v>3040</v>
      </c>
      <c r="F44" s="3" t="str">
        <f>UPPER(CONCATENATE(VLOOKUP(A44,'ACCESS EXPORT'!$A:$AF,4,FALSE)," ",VLOOKUP(A44,'ACCESS EXPORT'!$A:$AF,5,FALSE)," ",VLOOKUP(A44,'ACCESS EXPORT'!$A:$AF,6,FALSE)," ",VLOOKUP(A44,'ACCESS EXPORT'!$A:$AA,7,FALSE)," ",VLOOKUP(A44,'ACCESS EXPORT'!$A:$AA,8,FALSE)))</f>
        <v>1573 W FAIRBANKS AVE SUITE 220 WINTER PARK FL 32789</v>
      </c>
      <c r="G44" s="4" t="str">
        <f>UPPER(VLOOKUP($A44,'ACCESS EXPORT'!$A:$AF,9,FALSE))</f>
        <v>ORANGE</v>
      </c>
      <c r="H44" s="4" t="str">
        <f>_xlfn.IFNA(VLOOKUP($B44,'ACCESS EXPORT'!$B:$J,9,FALSE),"")</f>
        <v>NE</v>
      </c>
      <c r="I44" s="3" t="str">
        <f>CONCATENATE("(P)",VLOOKUP($A44,'ACCESS EXPORT'!$A:$AF,11,FALSE)," (F)",VLOOKUP($A44,'ACCESS EXPORT'!$A:$AF,29,FALSE))</f>
        <v>(P)(407) 303-7991 (F)(407) 303-7803</v>
      </c>
      <c r="J44" s="4" t="str">
        <f>UPPER(VLOOKUP($A44,'ACCESS EXPORT'!$A:$AF,12,FALSE))</f>
        <v>NEURO/PSYCH</v>
      </c>
      <c r="K44" s="4" t="str">
        <f>UPPER(VLOOKUP($A44,'ACCESS EXPORT'!$A:$AF,13,FALSE))</f>
        <v>MARLENE HOLLAND</v>
      </c>
      <c r="L44" s="3" t="str">
        <f>IF(AND(VLOOKUP(A44,'ACCESS EXPORT'!A:AE,1,0),'ACCESS EXPORT'!N44=""),UPPER(CONCATENATE('ACCESS EXPORT'!AE44)),IF(VLOOKUP(A44,'ACCESS EXPORT'!A:AE,1,0),UPPER(CONCATENATE('ACCESS EXPORT'!N44," "&amp;CHAR(10),'ACCESS EXPORT'!AE44))))</f>
        <v>KIM ANDERSON (EXEC DIR) 
CARLOS HERNANDEZ (PRAC. ADMIN)</v>
      </c>
      <c r="M44" s="4" t="str">
        <f>UPPER(VLOOKUP($A44,'ACCESS EXPORT'!$A:$O,15,FALSE))</f>
        <v>ALAINA VELASQUEZ (PM)</v>
      </c>
      <c r="N44" s="4" t="str">
        <f ca="1">IF(AND('ACCESS EXPORT'!X44="",'ACCESS EXPORT'!Y44=""),IF('ACCESS EXPORT'!V44&lt;&gt;"",(IF(TODAY()-'ACCESS EXPORT'!V44&gt;=-60,UPPER(CONCATENATE(VLOOKUP(B44,'ACCESS EXPORT'!$B:$P,15,FALSE),""&amp;CHAR(10)&amp;"(SEP",TEXT('ACCESS EXPORT'!V44," MM/DD/YYY)"))),IF(TODAY()-'ACCESS EXPORT'!V44&lt;0,UPPER(VLOOKUP(B44,'ACCESS EXPORT'!$B:$P,15,FALSE)),UPPER(VLOOKUP(B44,'ACCESS EXPORT'!$B:$P,15,FALSE))))),IF('ACCESS EXPORT'!U44="",UPPER(VLOOKUP(B44,'ACCESS EXPORT'!$B:$P,15,FALSE)),IF(TODAY()-'ACCESS EXPORT'!U44&lt;=30,CONCATENATE(UPPER(VLOOKUP(B44,'ACCESS EXPORT'!$B:$P,15,FALSE)),""&amp;CHAR(10)&amp;"(NEW",TEXT('ACCESS EXPORT'!U44," MM/DD/YYY)")),IF(AND(TODAY()-'ACCESS EXPORT'!U44&gt;30,TODAY()&gt;0),UPPER(VLOOKUP(B44,'ACCESS EXPORT'!$B:$P,15,FALSE)))))),IF('ACCESS EXPORT'!Y44&lt;&gt;"",UPPER(CONCATENATE(UPPER(VLOOKUP(B44,'ACCESS EXPORT'!$B:$P,15,FALSE)),""&amp;CHAR(10)&amp;"(Transfer Out",TEXT('ACCESS EXPORT'!Y44," MM/DD/YYY)"))),IF('ACCESS EXPORT'!X44&lt;&gt;"",UPPER(CONCATENATE(UPPER(VLOOKUP(B44,'ACCESS EXPORT'!$B:$P,15,FALSE)),""&amp;CHAR(10)&amp;"(Transfer In",TEXT('ACCESS EXPORT'!X44," MM/DD/YYY)"))))))</f>
        <v>NADLER, JODI D.</v>
      </c>
      <c r="O44" s="4" t="str">
        <f>_xlfn.IFNA(VLOOKUP(B44,'ACCESS EXPORT'!$B:$Q,16,FALSE),"")</f>
        <v>PhD</v>
      </c>
      <c r="P44" s="4" t="str">
        <f>_xlfn.IFNA(VLOOKUP(B44,'ACCESS EXPORT'!B:W,22,FALSE),"-")</f>
        <v>1033146907</v>
      </c>
      <c r="Q44" s="4" t="str">
        <f>_xlfn.IFNA(VLOOKUP(A44,'ACCESS EXPORT'!$A:$AG,33,0),"-")</f>
        <v>Aldis Leonardo</v>
      </c>
      <c r="R44" s="4" t="str">
        <f>_xlfn.IFNA(VLOOKUP(A44,'ACCESS EXPORT'!$A:$AH,34,0),"-")</f>
        <v>Amanda Dowd</v>
      </c>
      <c r="S44" s="4" t="str">
        <f>_xlfn.IFNA(VLOOKUP(A44,'ACCESS EXPORT'!$A:$AI,35,0),"-")</f>
        <v>Courtney Powell</v>
      </c>
      <c r="T44" s="4" t="str">
        <f>_xlfn.IFNA(VLOOKUP(A44,'ACCESS EXPORT'!$A:$AJ,36,0),"-")</f>
        <v>Wanda Cruz</v>
      </c>
      <c r="U44" s="4" t="str">
        <f>_xlfn.IFNA(VLOOKUP(A44,'ACCESS EXPORT'!$A:$AK,37,0),"-")</f>
        <v>Cerner</v>
      </c>
      <c r="V44" s="4" t="str">
        <f>_xlfn.IFNA(VLOOKUP(A44,'ACCESS EXPORT'!$A:$AL,38,0),"-")</f>
        <v>FHMGBH_MED PSYCHOLOGY ASSOC</v>
      </c>
      <c r="W44" s="4" t="str">
        <f>_xlfn.IFNA(VLOOKUP(A44,'ACCESS EXPORT'!$A:$AM,39,0),"-")</f>
        <v/>
      </c>
      <c r="X44" s="4" t="str">
        <f>_xlfn.IFNA(VLOOKUP(A44,'ACCESS EXPORT'!$A:$AN,40,0),"-")</f>
        <v>Tiffany Palmer / John Hill</v>
      </c>
      <c r="Y44" s="26" t="str">
        <f>_xlfn.IFNA(VLOOKUP(A44,'ACCESS EXPORT'!A:AO,41,0),"")</f>
        <v>Candace Pischetola</v>
      </c>
      <c r="Z44" s="26" t="str">
        <f>_xlfn.IFNA(VLOOKUP(A44,'ACCESS EXPORT'!A:AP,42,0),"")</f>
        <v>Varuna Singh</v>
      </c>
      <c r="AA44" s="26" t="str">
        <f>_xlfn.IFNA(VLOOKUP(A44,'ACCESS EXPORT'!A:AQ,43,0),"")</f>
        <v>Jennifer Harper</v>
      </c>
    </row>
    <row r="45" spans="1:27" ht="18.75" x14ac:dyDescent="0.25">
      <c r="A45" s="33">
        <v>230</v>
      </c>
      <c r="B45" s="10">
        <v>2270</v>
      </c>
      <c r="C45" s="7" t="str">
        <f ca="1">IFERROR(UPPER(IF(AND('ACCESS EXPORT'!AA45="",'ACCESS EXPORT'!Z45=""),VLOOKUP(A45,'ACCESS EXPORT'!$A:$AF,32,FALSE),(IF('ACCESS EXPORT'!AA45&lt;&gt;"",CONCATENATE(VLOOKUP(A45,'ACCESS EXPORT'!$A:$AF,32,FALSE)," (Closed",TEXT('ACCESS EXPORT'!AA45," MM/DD/YYY)")),IF(TODAY()&lt;(('ACCESS EXPORT'!Z45)+30),CONCATENATE(VLOOKUP(A45,'ACCESS EXPORT'!$A:$AF,32,FALSE)," (Opens",TEXT('ACCESS EXPORT'!Z45," MM/DD/YYY)")),VLOOKUP(A45,'ACCESS EXPORT'!$A:$AF,32,FALSE)))))),"-")</f>
        <v>ADVENTHEALTH MEDICAL GROUP NEUROPSYCHOLOGY AT WINTER PARK</v>
      </c>
      <c r="D45" s="3" t="str">
        <f ca="1">IFERROR(UPPER(IF(AND('ACCESS EXPORT'!AA45="",'ACCESS EXPORT'!Z45=""),VLOOKUP(A45,'ACCESS EXPORT'!$A:$AF,28,FALSE),(IF('ACCESS EXPORT'!AA45&lt;&gt;"",CONCATENATE(VLOOKUP(A45,'ACCESS EXPORT'!$A:$AF,28,FALSE)," (Closed",TEXT('ACCESS EXPORT'!AA45," MM/DD/YYY)")),IF(TODAY()&lt;(('ACCESS EXPORT'!Z45)+30),CONCATENATE(VLOOKUP(A45,'ACCESS EXPORT'!$A:$AF,28,FALSE)," (Opens",TEXT('ACCESS EXPORT'!Z45," MM/DD/YYY)")),VLOOKUP(A45,'ACCESS EXPORT'!$A:$AF,28,FALSE)))))),"-")</f>
        <v>MEDICAL PSYCHOLOGY ASSOCIATES</v>
      </c>
      <c r="E45" s="3" t="str">
        <f>VLOOKUP($A45,'ACCESS EXPORT'!$A:$AF,3,FALSE)</f>
        <v>3040</v>
      </c>
      <c r="F45" s="3" t="str">
        <f>UPPER(CONCATENATE(VLOOKUP(A45,'ACCESS EXPORT'!$A:$AF,4,FALSE)," ",VLOOKUP(A45,'ACCESS EXPORT'!$A:$AF,5,FALSE)," ",VLOOKUP(A45,'ACCESS EXPORT'!$A:$AF,6,FALSE)," ",VLOOKUP(A45,'ACCESS EXPORT'!$A:$AA,7,FALSE)," ",VLOOKUP(A45,'ACCESS EXPORT'!$A:$AA,8,FALSE)))</f>
        <v>1573 W FAIRBANKS AVE SUITE 220 WINTER PARK FL 32789</v>
      </c>
      <c r="G45" s="4" t="str">
        <f>UPPER(VLOOKUP($A45,'ACCESS EXPORT'!$A:$AF,9,FALSE))</f>
        <v>ORANGE</v>
      </c>
      <c r="H45" s="4" t="str">
        <f>_xlfn.IFNA(VLOOKUP($B45,'ACCESS EXPORT'!$B:$J,9,FALSE),"")</f>
        <v>NE</v>
      </c>
      <c r="I45" s="3" t="str">
        <f>CONCATENATE("(P)",VLOOKUP($A45,'ACCESS EXPORT'!$A:$AF,11,FALSE)," (F)",VLOOKUP($A45,'ACCESS EXPORT'!$A:$AF,29,FALSE))</f>
        <v>(P)(407) 303-7991 (F)(407) 303-7803</v>
      </c>
      <c r="J45" s="4" t="str">
        <f>UPPER(VLOOKUP($A45,'ACCESS EXPORT'!$A:$AF,12,FALSE))</f>
        <v>NEURO/PSYCH</v>
      </c>
      <c r="K45" s="4" t="str">
        <f>UPPER(VLOOKUP($A45,'ACCESS EXPORT'!$A:$AF,13,FALSE))</f>
        <v>MARLENE HOLLAND</v>
      </c>
      <c r="L45" s="3" t="str">
        <f>IF(AND(VLOOKUP(A45,'ACCESS EXPORT'!A:AE,1,0),'ACCESS EXPORT'!N45=""),UPPER(CONCATENATE('ACCESS EXPORT'!AE45)),IF(VLOOKUP(A45,'ACCESS EXPORT'!A:AE,1,0),UPPER(CONCATENATE('ACCESS EXPORT'!N45," "&amp;CHAR(10),'ACCESS EXPORT'!AE45))))</f>
        <v>KIM ANDERSON (EXEC DIR) 
CARLOS HERNANDEZ (PRAC. ADMIN)</v>
      </c>
      <c r="M45" s="4" t="str">
        <f>UPPER(VLOOKUP($A45,'ACCESS EXPORT'!$A:$O,15,FALSE))</f>
        <v>ALAINA VELASQUEZ (PM)</v>
      </c>
      <c r="N45" s="4" t="str">
        <f ca="1">IF(AND('ACCESS EXPORT'!X45="",'ACCESS EXPORT'!Y45=""),IF('ACCESS EXPORT'!V45&lt;&gt;"",(IF(TODAY()-'ACCESS EXPORT'!V45&gt;=-60,UPPER(CONCATENATE(VLOOKUP(B45,'ACCESS EXPORT'!$B:$P,15,FALSE),""&amp;CHAR(10)&amp;"(SEP",TEXT('ACCESS EXPORT'!V45," MM/DD/YYY)"))),IF(TODAY()-'ACCESS EXPORT'!V45&lt;0,UPPER(VLOOKUP(B45,'ACCESS EXPORT'!$B:$P,15,FALSE)),UPPER(VLOOKUP(B45,'ACCESS EXPORT'!$B:$P,15,FALSE))))),IF('ACCESS EXPORT'!U45="",UPPER(VLOOKUP(B45,'ACCESS EXPORT'!$B:$P,15,FALSE)),IF(TODAY()-'ACCESS EXPORT'!U45&lt;=30,CONCATENATE(UPPER(VLOOKUP(B45,'ACCESS EXPORT'!$B:$P,15,FALSE)),""&amp;CHAR(10)&amp;"(NEW",TEXT('ACCESS EXPORT'!U45," MM/DD/YYY)")),IF(AND(TODAY()-'ACCESS EXPORT'!U45&gt;30,TODAY()&gt;0),UPPER(VLOOKUP(B45,'ACCESS EXPORT'!$B:$P,15,FALSE)))))),IF('ACCESS EXPORT'!Y45&lt;&gt;"",UPPER(CONCATENATE(UPPER(VLOOKUP(B45,'ACCESS EXPORT'!$B:$P,15,FALSE)),""&amp;CHAR(10)&amp;"(Transfer Out",TEXT('ACCESS EXPORT'!Y45," MM/DD/YYY)"))),IF('ACCESS EXPORT'!X45&lt;&gt;"",UPPER(CONCATENATE(UPPER(VLOOKUP(B45,'ACCESS EXPORT'!$B:$P,15,FALSE)),""&amp;CHAR(10)&amp;"(Transfer In",TEXT('ACCESS EXPORT'!X45," MM/DD/YYY)"))))))</f>
        <v>THORNTON, VERONICA
(NEW 07/22/2019)</v>
      </c>
      <c r="O45" s="4" t="str">
        <f>_xlfn.IFNA(VLOOKUP(B45,'ACCESS EXPORT'!$B:$Q,16,FALSE),"")</f>
        <v>PhD</v>
      </c>
      <c r="P45" s="4" t="str">
        <f>_xlfn.IFNA(VLOOKUP(B45,'ACCESS EXPORT'!B:W,22,FALSE),"-")</f>
        <v/>
      </c>
      <c r="Q45" s="4" t="str">
        <f>_xlfn.IFNA(VLOOKUP(A45,'ACCESS EXPORT'!$A:$AG,33,0),"-")</f>
        <v>Aldis Leonardo</v>
      </c>
      <c r="R45" s="4" t="str">
        <f>_xlfn.IFNA(VLOOKUP(A45,'ACCESS EXPORT'!$A:$AH,34,0),"-")</f>
        <v>Amanda Dowd</v>
      </c>
      <c r="S45" s="4" t="str">
        <f>_xlfn.IFNA(VLOOKUP(A45,'ACCESS EXPORT'!$A:$AI,35,0),"-")</f>
        <v>Courtney Powell</v>
      </c>
      <c r="T45" s="4" t="str">
        <f>_xlfn.IFNA(VLOOKUP(A45,'ACCESS EXPORT'!$A:$AJ,36,0),"-")</f>
        <v>Wanda Cruz</v>
      </c>
      <c r="U45" s="4" t="str">
        <f>_xlfn.IFNA(VLOOKUP(A45,'ACCESS EXPORT'!$A:$AK,37,0),"-")</f>
        <v>Cerner</v>
      </c>
      <c r="V45" s="4" t="str">
        <f>_xlfn.IFNA(VLOOKUP(A45,'ACCESS EXPORT'!$A:$AL,38,0),"-")</f>
        <v>FHMGBH_MED PSYCHOLOGY ASSOC</v>
      </c>
      <c r="W45" s="4" t="str">
        <f>_xlfn.IFNA(VLOOKUP(A45,'ACCESS EXPORT'!$A:$AM,39,0),"-")</f>
        <v/>
      </c>
      <c r="X45" s="4" t="str">
        <f>_xlfn.IFNA(VLOOKUP(A45,'ACCESS EXPORT'!$A:$AN,40,0),"-")</f>
        <v>Tiffany Palmer / John Hill</v>
      </c>
      <c r="Y45" s="26" t="str">
        <f>_xlfn.IFNA(VLOOKUP(A45,'ACCESS EXPORT'!A:AO,41,0),"")</f>
        <v>Candace Pischetola</v>
      </c>
      <c r="Z45" s="26" t="str">
        <f>_xlfn.IFNA(VLOOKUP(A45,'ACCESS EXPORT'!A:AP,42,0),"")</f>
        <v>Varuna Singh</v>
      </c>
      <c r="AA45" s="26" t="str">
        <f>_xlfn.IFNA(VLOOKUP(A45,'ACCESS EXPORT'!A:AQ,43,0),"")</f>
        <v>Jennifer Harper</v>
      </c>
    </row>
    <row r="46" spans="1:27" ht="18.75" x14ac:dyDescent="0.25">
      <c r="A46" s="33">
        <v>223</v>
      </c>
      <c r="B46" s="10">
        <v>1495</v>
      </c>
      <c r="C46" s="7" t="str">
        <f ca="1">IFERROR(UPPER(IF(AND('ACCESS EXPORT'!AA46="",'ACCESS EXPORT'!Z46=""),VLOOKUP(A46,'ACCESS EXPORT'!$A:$AF,32,FALSE),(IF('ACCESS EXPORT'!AA46&lt;&gt;"",CONCATENATE(VLOOKUP(A46,'ACCESS EXPORT'!$A:$AF,32,FALSE)," (Closed",TEXT('ACCESS EXPORT'!AA46," MM/DD/YYY)")),IF(TODAY()&lt;(('ACCESS EXPORT'!Z46)+30),CONCATENATE(VLOOKUP(A46,'ACCESS EXPORT'!$A:$AF,32,FALSE)," (Opens",TEXT('ACCESS EXPORT'!Z46," MM/DD/YYY)")),VLOOKUP(A46,'ACCESS EXPORT'!$A:$AF,32,FALSE)))))),"-")</f>
        <v>ADVENTHEALTH MEDICAL GROUP FAMILY MEDICINE AT LONGWOOD</v>
      </c>
      <c r="D46" s="3" t="str">
        <f ca="1">IFERROR(UPPER(IF(AND('ACCESS EXPORT'!AA46="",'ACCESS EXPORT'!Z46=""),VLOOKUP(A46,'ACCESS EXPORT'!$A:$AF,28,FALSE),(IF('ACCESS EXPORT'!AA46&lt;&gt;"",CONCATENATE(VLOOKUP(A46,'ACCESS EXPORT'!$A:$AF,28,FALSE)," (Closed",TEXT('ACCESS EXPORT'!AA46," MM/DD/YYY)")),IF(TODAY()&lt;(('ACCESS EXPORT'!Z46)+30),CONCATENATE(VLOOKUP(A46,'ACCESS EXPORT'!$A:$AF,28,FALSE)," (Opens",TEXT('ACCESS EXPORT'!Z46," MM/DD/YYY)")),VLOOKUP(A46,'ACCESS EXPORT'!$A:$AF,28,FALSE)))))),"-")</f>
        <v>LONGWOOD FAMILY HEALTH</v>
      </c>
      <c r="E46" s="3" t="str">
        <f>VLOOKUP($A46,'ACCESS EXPORT'!$A:$AF,3,FALSE)</f>
        <v>3070</v>
      </c>
      <c r="F46" s="3" t="str">
        <f>UPPER(CONCATENATE(VLOOKUP(A46,'ACCESS EXPORT'!$A:$AF,4,FALSE)," ",VLOOKUP(A46,'ACCESS EXPORT'!$A:$AF,5,FALSE)," ",VLOOKUP(A46,'ACCESS EXPORT'!$A:$AF,6,FALSE)," ",VLOOKUP(A46,'ACCESS EXPORT'!$A:$AA,7,FALSE)," ",VLOOKUP(A46,'ACCESS EXPORT'!$A:$AA,8,FALSE)))</f>
        <v>125 W PINEVIEW ST SUITE 1001 ALTAMONTE SPRINGS FL 32714</v>
      </c>
      <c r="G46" s="4" t="str">
        <f>UPPER(VLOOKUP($A46,'ACCESS EXPORT'!$A:$AF,9,FALSE))</f>
        <v>SEMINOLE</v>
      </c>
      <c r="H46" s="4" t="str">
        <f>_xlfn.IFNA(VLOOKUP($B46,'ACCESS EXPORT'!$B:$J,9,FALSE),"")</f>
        <v>NE</v>
      </c>
      <c r="I46" s="3" t="str">
        <f>CONCATENATE("(P)",VLOOKUP($A46,'ACCESS EXPORT'!$A:$AF,11,FALSE)," (F)",VLOOKUP($A46,'ACCESS EXPORT'!$A:$AF,29,FALSE))</f>
        <v>(P)(407)862-3400 (F)(407)862-6277</v>
      </c>
      <c r="J46" s="4" t="str">
        <f>UPPER(VLOOKUP($A46,'ACCESS EXPORT'!$A:$AF,12,FALSE))</f>
        <v>FAMILY MEDICINE</v>
      </c>
      <c r="K46" s="4" t="str">
        <f>UPPER(VLOOKUP($A46,'ACCESS EXPORT'!$A:$AF,13,FALSE))</f>
        <v>DEBORAH HAYWOOD</v>
      </c>
      <c r="L46" s="3" t="str">
        <f>IF(AND(VLOOKUP(A46,'ACCESS EXPORT'!A:AE,1,0),'ACCESS EXPORT'!N46=""),UPPER(CONCATENATE('ACCESS EXPORT'!AE46)),IF(VLOOKUP(A46,'ACCESS EXPORT'!A:AE,1,0),UPPER(CONCATENATE('ACCESS EXPORT'!N46," "&amp;CHAR(10),'ACCESS EXPORT'!AE46))))</f>
        <v xml:space="preserve">BERNADETTE SILVERSTEIN 
</v>
      </c>
      <c r="M46" s="4" t="str">
        <f>UPPER(VLOOKUP($A46,'ACCESS EXPORT'!$A:$O,15,FALSE))</f>
        <v>DEBORAH MORALES (PM)</v>
      </c>
      <c r="N46" s="4" t="str">
        <f ca="1">IF(AND('ACCESS EXPORT'!X46="",'ACCESS EXPORT'!Y46=""),IF('ACCESS EXPORT'!V46&lt;&gt;"",(IF(TODAY()-'ACCESS EXPORT'!V46&gt;=-60,UPPER(CONCATENATE(VLOOKUP(B46,'ACCESS EXPORT'!$B:$P,15,FALSE),""&amp;CHAR(10)&amp;"(SEP",TEXT('ACCESS EXPORT'!V46," MM/DD/YYY)"))),IF(TODAY()-'ACCESS EXPORT'!V46&lt;0,UPPER(VLOOKUP(B46,'ACCESS EXPORT'!$B:$P,15,FALSE)),UPPER(VLOOKUP(B46,'ACCESS EXPORT'!$B:$P,15,FALSE))))),IF('ACCESS EXPORT'!U46="",UPPER(VLOOKUP(B46,'ACCESS EXPORT'!$B:$P,15,FALSE)),IF(TODAY()-'ACCESS EXPORT'!U46&lt;=30,CONCATENATE(UPPER(VLOOKUP(B46,'ACCESS EXPORT'!$B:$P,15,FALSE)),""&amp;CHAR(10)&amp;"(NEW",TEXT('ACCESS EXPORT'!U46," MM/DD/YYY)")),IF(AND(TODAY()-'ACCESS EXPORT'!U46&gt;30,TODAY()&gt;0),UPPER(VLOOKUP(B46,'ACCESS EXPORT'!$B:$P,15,FALSE)))))),IF('ACCESS EXPORT'!Y46&lt;&gt;"",UPPER(CONCATENATE(UPPER(VLOOKUP(B46,'ACCESS EXPORT'!$B:$P,15,FALSE)),""&amp;CHAR(10)&amp;"(Transfer Out",TEXT('ACCESS EXPORT'!Y46," MM/DD/YYY)"))),IF('ACCESS EXPORT'!X46&lt;&gt;"",UPPER(CONCATENATE(UPPER(VLOOKUP(B46,'ACCESS EXPORT'!$B:$P,15,FALSE)),""&amp;CHAR(10)&amp;"(Transfer In",TEXT('ACCESS EXPORT'!X46," MM/DD/YYY)"))))))</f>
        <v>QURESHI, KASHIF</v>
      </c>
      <c r="O46" s="4" t="str">
        <f>_xlfn.IFNA(VLOOKUP(B46,'ACCESS EXPORT'!$B:$Q,16,FALSE),"")</f>
        <v>MD</v>
      </c>
      <c r="P46" s="4" t="str">
        <f>_xlfn.IFNA(VLOOKUP(B46,'ACCESS EXPORT'!B:W,22,FALSE),"-")</f>
        <v>1215290382</v>
      </c>
      <c r="Q46" s="4" t="str">
        <f>_xlfn.IFNA(VLOOKUP(A46,'ACCESS EXPORT'!$A:$AG,33,0),"-")</f>
        <v>Ronald Paulin</v>
      </c>
      <c r="R46" s="4" t="str">
        <f>_xlfn.IFNA(VLOOKUP(A46,'ACCESS EXPORT'!$A:$AH,34,0),"-")</f>
        <v>Cheri Benedeti</v>
      </c>
      <c r="S46" s="4" t="str">
        <f>_xlfn.IFNA(VLOOKUP(A46,'ACCESS EXPORT'!$A:$AI,35,0),"-")</f>
        <v>Anna Bachtis</v>
      </c>
      <c r="T46" s="4" t="str">
        <f>_xlfn.IFNA(VLOOKUP(A46,'ACCESS EXPORT'!$A:$AJ,36,0),"-")</f>
        <v>Andrew Davis</v>
      </c>
      <c r="U46" s="4" t="str">
        <f>_xlfn.IFNA(VLOOKUP(A46,'ACCESS EXPORT'!$A:$AK,37,0),"-")</f>
        <v>athena</v>
      </c>
      <c r="V46" s="4" t="str">
        <f>_xlfn.IFNA(VLOOKUP(A46,'ACCESS EXPORT'!$A:$AL,38,0),"-")</f>
        <v>FHMG_LONGWOOD FH</v>
      </c>
      <c r="W46" s="4" t="str">
        <f>_xlfn.IFNA(VLOOKUP(A46,'ACCESS EXPORT'!$A:$AM,39,0),"-")</f>
        <v/>
      </c>
      <c r="X46" s="4" t="str">
        <f>_xlfn.IFNA(VLOOKUP(A46,'ACCESS EXPORT'!$A:$AN,40,0),"-")</f>
        <v>Libia Villaquiran / Jenny Green</v>
      </c>
      <c r="Y46" s="26" t="str">
        <f>_xlfn.IFNA(VLOOKUP(A46,'ACCESS EXPORT'!A:AO,41,0),"")</f>
        <v>Karen Kundinger</v>
      </c>
      <c r="Z46" s="26" t="str">
        <f>_xlfn.IFNA(VLOOKUP(A46,'ACCESS EXPORT'!A:AP,42,0),"")</f>
        <v>Janice Scales</v>
      </c>
      <c r="AA46" s="26" t="str">
        <f>_xlfn.IFNA(VLOOKUP(A46,'ACCESS EXPORT'!A:AQ,43,0),"")</f>
        <v>Heather McComb</v>
      </c>
    </row>
    <row r="47" spans="1:27" ht="18.75" x14ac:dyDescent="0.25">
      <c r="A47" s="33">
        <v>223</v>
      </c>
      <c r="B47" s="10">
        <v>1494</v>
      </c>
      <c r="C47" s="7" t="str">
        <f ca="1">IFERROR(UPPER(IF(AND('ACCESS EXPORT'!AA47="",'ACCESS EXPORT'!Z47=""),VLOOKUP(A47,'ACCESS EXPORT'!$A:$AF,32,FALSE),(IF('ACCESS EXPORT'!AA47&lt;&gt;"",CONCATENATE(VLOOKUP(A47,'ACCESS EXPORT'!$A:$AF,32,FALSE)," (Closed",TEXT('ACCESS EXPORT'!AA47," MM/DD/YYY)")),IF(TODAY()&lt;(('ACCESS EXPORT'!Z47)+30),CONCATENATE(VLOOKUP(A47,'ACCESS EXPORT'!$A:$AF,32,FALSE)," (Opens",TEXT('ACCESS EXPORT'!Z47," MM/DD/YYY)")),VLOOKUP(A47,'ACCESS EXPORT'!$A:$AF,32,FALSE)))))),"-")</f>
        <v>ADVENTHEALTH MEDICAL GROUP FAMILY MEDICINE AT LONGWOOD</v>
      </c>
      <c r="D47" s="3" t="str">
        <f ca="1">IFERROR(UPPER(IF(AND('ACCESS EXPORT'!AA47="",'ACCESS EXPORT'!Z47=""),VLOOKUP(A47,'ACCESS EXPORT'!$A:$AF,28,FALSE),(IF('ACCESS EXPORT'!AA47&lt;&gt;"",CONCATENATE(VLOOKUP(A47,'ACCESS EXPORT'!$A:$AF,28,FALSE)," (Closed",TEXT('ACCESS EXPORT'!AA47," MM/DD/YYY)")),IF(TODAY()&lt;(('ACCESS EXPORT'!Z47)+30),CONCATENATE(VLOOKUP(A47,'ACCESS EXPORT'!$A:$AF,28,FALSE)," (Opens",TEXT('ACCESS EXPORT'!Z47," MM/DD/YYY)")),VLOOKUP(A47,'ACCESS EXPORT'!$A:$AF,28,FALSE)))))),"-")</f>
        <v>LONGWOOD FAMILY HEALTH</v>
      </c>
      <c r="E47" s="3" t="str">
        <f>VLOOKUP($A47,'ACCESS EXPORT'!$A:$AF,3,FALSE)</f>
        <v>3070</v>
      </c>
      <c r="F47" s="3" t="str">
        <f>UPPER(CONCATENATE(VLOOKUP(A47,'ACCESS EXPORT'!$A:$AF,4,FALSE)," ",VLOOKUP(A47,'ACCESS EXPORT'!$A:$AF,5,FALSE)," ",VLOOKUP(A47,'ACCESS EXPORT'!$A:$AF,6,FALSE)," ",VLOOKUP(A47,'ACCESS EXPORT'!$A:$AA,7,FALSE)," ",VLOOKUP(A47,'ACCESS EXPORT'!$A:$AA,8,FALSE)))</f>
        <v>125 W PINEVIEW ST SUITE 1001 ALTAMONTE SPRINGS FL 32714</v>
      </c>
      <c r="G47" s="4" t="str">
        <f>UPPER(VLOOKUP($A47,'ACCESS EXPORT'!$A:$AF,9,FALSE))</f>
        <v>SEMINOLE</v>
      </c>
      <c r="H47" s="4" t="str">
        <f>_xlfn.IFNA(VLOOKUP($B47,'ACCESS EXPORT'!$B:$J,9,FALSE),"")</f>
        <v>NE</v>
      </c>
      <c r="I47" s="3" t="str">
        <f>CONCATENATE("(P)",VLOOKUP($A47,'ACCESS EXPORT'!$A:$AF,11,FALSE)," (F)",VLOOKUP($A47,'ACCESS EXPORT'!$A:$AF,29,FALSE))</f>
        <v>(P)(407)862-3400 (F)(407)862-6277</v>
      </c>
      <c r="J47" s="4" t="str">
        <f>UPPER(VLOOKUP($A47,'ACCESS EXPORT'!$A:$AF,12,FALSE))</f>
        <v>FAMILY MEDICINE</v>
      </c>
      <c r="K47" s="4" t="str">
        <f>UPPER(VLOOKUP($A47,'ACCESS EXPORT'!$A:$AF,13,FALSE))</f>
        <v>DEBORAH HAYWOOD</v>
      </c>
      <c r="L47" s="3" t="str">
        <f>IF(AND(VLOOKUP(A47,'ACCESS EXPORT'!A:AE,1,0),'ACCESS EXPORT'!N47=""),UPPER(CONCATENATE('ACCESS EXPORT'!AE47)),IF(VLOOKUP(A47,'ACCESS EXPORT'!A:AE,1,0),UPPER(CONCATENATE('ACCESS EXPORT'!N47," "&amp;CHAR(10),'ACCESS EXPORT'!AE47))))</f>
        <v xml:space="preserve">BERNADETTE SILVERSTEIN 
</v>
      </c>
      <c r="M47" s="4" t="str">
        <f>UPPER(VLOOKUP($A47,'ACCESS EXPORT'!$A:$O,15,FALSE))</f>
        <v>DEBORAH MORALES (PM)</v>
      </c>
      <c r="N47" s="4" t="str">
        <f ca="1">IF(AND('ACCESS EXPORT'!X47="",'ACCESS EXPORT'!Y47=""),IF('ACCESS EXPORT'!V47&lt;&gt;"",(IF(TODAY()-'ACCESS EXPORT'!V47&gt;=-60,UPPER(CONCATENATE(VLOOKUP(B47,'ACCESS EXPORT'!$B:$P,15,FALSE),""&amp;CHAR(10)&amp;"(SEP",TEXT('ACCESS EXPORT'!V47," MM/DD/YYY)"))),IF(TODAY()-'ACCESS EXPORT'!V47&lt;0,UPPER(VLOOKUP(B47,'ACCESS EXPORT'!$B:$P,15,FALSE)),UPPER(VLOOKUP(B47,'ACCESS EXPORT'!$B:$P,15,FALSE))))),IF('ACCESS EXPORT'!U47="",UPPER(VLOOKUP(B47,'ACCESS EXPORT'!$B:$P,15,FALSE)),IF(TODAY()-'ACCESS EXPORT'!U47&lt;=30,CONCATENATE(UPPER(VLOOKUP(B47,'ACCESS EXPORT'!$B:$P,15,FALSE)),""&amp;CHAR(10)&amp;"(NEW",TEXT('ACCESS EXPORT'!U47," MM/DD/YYY)")),IF(AND(TODAY()-'ACCESS EXPORT'!U47&gt;30,TODAY()&gt;0),UPPER(VLOOKUP(B47,'ACCESS EXPORT'!$B:$P,15,FALSE)))))),IF('ACCESS EXPORT'!Y47&lt;&gt;"",UPPER(CONCATENATE(UPPER(VLOOKUP(B47,'ACCESS EXPORT'!$B:$P,15,FALSE)),""&amp;CHAR(10)&amp;"(Transfer Out",TEXT('ACCESS EXPORT'!Y47," MM/DD/YYY)"))),IF('ACCESS EXPORT'!X47&lt;&gt;"",UPPER(CONCATENATE(UPPER(VLOOKUP(B47,'ACCESS EXPORT'!$B:$P,15,FALSE)),""&amp;CHAR(10)&amp;"(Transfer In",TEXT('ACCESS EXPORT'!X47," MM/DD/YYY)"))))))</f>
        <v>OH, CHERYL I.</v>
      </c>
      <c r="O47" s="4" t="str">
        <f>_xlfn.IFNA(VLOOKUP(B47,'ACCESS EXPORT'!$B:$Q,16,FALSE),"")</f>
        <v>MD</v>
      </c>
      <c r="P47" s="4" t="str">
        <f>_xlfn.IFNA(VLOOKUP(B47,'ACCESS EXPORT'!B:W,22,FALSE),"-")</f>
        <v>1912920620</v>
      </c>
      <c r="Q47" s="4" t="str">
        <f>_xlfn.IFNA(VLOOKUP(A47,'ACCESS EXPORT'!$A:$AG,33,0),"-")</f>
        <v>Ronald Paulin</v>
      </c>
      <c r="R47" s="4" t="str">
        <f>_xlfn.IFNA(VLOOKUP(A47,'ACCESS EXPORT'!$A:$AH,34,0),"-")</f>
        <v>Cheri Benedeti</v>
      </c>
      <c r="S47" s="4" t="str">
        <f>_xlfn.IFNA(VLOOKUP(A47,'ACCESS EXPORT'!$A:$AI,35,0),"-")</f>
        <v>Anna Bachtis</v>
      </c>
      <c r="T47" s="4" t="str">
        <f>_xlfn.IFNA(VLOOKUP(A47,'ACCESS EXPORT'!$A:$AJ,36,0),"-")</f>
        <v>Andrew Davis</v>
      </c>
      <c r="U47" s="4" t="str">
        <f>_xlfn.IFNA(VLOOKUP(A47,'ACCESS EXPORT'!$A:$AK,37,0),"-")</f>
        <v>athena</v>
      </c>
      <c r="V47" s="4" t="str">
        <f>_xlfn.IFNA(VLOOKUP(A47,'ACCESS EXPORT'!$A:$AL,38,0),"-")</f>
        <v>FHMG_LONGWOOD FH</v>
      </c>
      <c r="W47" s="4" t="str">
        <f>_xlfn.IFNA(VLOOKUP(A47,'ACCESS EXPORT'!$A:$AM,39,0),"-")</f>
        <v/>
      </c>
      <c r="X47" s="4" t="str">
        <f>_xlfn.IFNA(VLOOKUP(A47,'ACCESS EXPORT'!$A:$AN,40,0),"-")</f>
        <v>Libia Villaquiran / Jenny Green</v>
      </c>
      <c r="Y47" s="26" t="str">
        <f>_xlfn.IFNA(VLOOKUP(A47,'ACCESS EXPORT'!A:AO,41,0),"")</f>
        <v>Karen Kundinger</v>
      </c>
      <c r="Z47" s="26" t="str">
        <f>_xlfn.IFNA(VLOOKUP(A47,'ACCESS EXPORT'!A:AP,42,0),"")</f>
        <v>Janice Scales</v>
      </c>
      <c r="AA47" s="26" t="str">
        <f>_xlfn.IFNA(VLOOKUP(A47,'ACCESS EXPORT'!A:AQ,43,0),"")</f>
        <v>Heather McComb</v>
      </c>
    </row>
    <row r="48" spans="1:27" ht="18.75" x14ac:dyDescent="0.25">
      <c r="A48" s="33">
        <v>244</v>
      </c>
      <c r="B48" s="10">
        <v>1543</v>
      </c>
      <c r="C48" s="7" t="str">
        <f ca="1">IFERROR(UPPER(IF(AND('ACCESS EXPORT'!AA48="",'ACCESS EXPORT'!Z48=""),VLOOKUP(A48,'ACCESS EXPORT'!$A:$AF,32,FALSE),(IF('ACCESS EXPORT'!AA48&lt;&gt;"",CONCATENATE(VLOOKUP(A48,'ACCESS EXPORT'!$A:$AF,32,FALSE)," (Closed",TEXT('ACCESS EXPORT'!AA48," MM/DD/YYY)")),IF(TODAY()&lt;(('ACCESS EXPORT'!Z48)+30),CONCATENATE(VLOOKUP(A48,'ACCESS EXPORT'!$A:$AF,32,FALSE)," (Opens",TEXT('ACCESS EXPORT'!Z48," MM/DD/YYY)")),VLOOKUP(A48,'ACCESS EXPORT'!$A:$AF,32,FALSE)))))),"-")</f>
        <v>ADVENTHEALTH MEDICAL GROUP FAMILY MEDICINE AT PALM SPRINGS</v>
      </c>
      <c r="D48" s="3" t="str">
        <f ca="1">IFERROR(UPPER(IF(AND('ACCESS EXPORT'!AA48="",'ACCESS EXPORT'!Z48=""),VLOOKUP(A48,'ACCESS EXPORT'!$A:$AF,28,FALSE),(IF('ACCESS EXPORT'!AA48&lt;&gt;"",CONCATENATE(VLOOKUP(A48,'ACCESS EXPORT'!$A:$AF,28,FALSE)," (Closed",TEXT('ACCESS EXPORT'!AA48," MM/DD/YYY)")),IF(TODAY()&lt;(('ACCESS EXPORT'!Z48)+30),CONCATENATE(VLOOKUP(A48,'ACCESS EXPORT'!$A:$AF,28,FALSE)," (Opens",TEXT('ACCESS EXPORT'!Z48," MM/DD/YYY)")),VLOOKUP(A48,'ACCESS EXPORT'!$A:$AF,28,FALSE)))))),"-")</f>
        <v>PALM SPRINGS FAMILY CARE</v>
      </c>
      <c r="E48" s="3" t="str">
        <f>VLOOKUP($A48,'ACCESS EXPORT'!$A:$AF,3,FALSE)</f>
        <v>3310</v>
      </c>
      <c r="F48" s="3" t="str">
        <f>UPPER(CONCATENATE(VLOOKUP(A48,'ACCESS EXPORT'!$A:$AF,4,FALSE)," ",VLOOKUP(A48,'ACCESS EXPORT'!$A:$AF,5,FALSE)," ",VLOOKUP(A48,'ACCESS EXPORT'!$A:$AF,6,FALSE)," ",VLOOKUP(A48,'ACCESS EXPORT'!$A:$AA,7,FALSE)," ",VLOOKUP(A48,'ACCESS EXPORT'!$A:$AA,8,FALSE)))</f>
        <v>631 PALM SPRINGS DR SUITE 101 ALTAMONTE SPRINGS FL 32701</v>
      </c>
      <c r="G48" s="4" t="str">
        <f>UPPER(VLOOKUP($A48,'ACCESS EXPORT'!$A:$AF,9,FALSE))</f>
        <v>SEMINOLE</v>
      </c>
      <c r="H48" s="4" t="str">
        <f>_xlfn.IFNA(VLOOKUP($B48,'ACCESS EXPORT'!$B:$J,9,FALSE),"")</f>
        <v>NE</v>
      </c>
      <c r="I48" s="3" t="str">
        <f>CONCATENATE("(P)",VLOOKUP($A48,'ACCESS EXPORT'!$A:$AF,11,FALSE)," (F)",VLOOKUP($A48,'ACCESS EXPORT'!$A:$AF,29,FALSE))</f>
        <v>(P)(407) 331-1121 (F)(407) 331-1156</v>
      </c>
      <c r="J48" s="4" t="str">
        <f>UPPER(VLOOKUP($A48,'ACCESS EXPORT'!$A:$AF,12,FALSE))</f>
        <v>FAMILY MEDICINE</v>
      </c>
      <c r="K48" s="4" t="str">
        <f>UPPER(VLOOKUP($A48,'ACCESS EXPORT'!$A:$AF,13,FALSE))</f>
        <v>DEBORAH HAYWOOD</v>
      </c>
      <c r="L48" s="3" t="str">
        <f>IF(AND(VLOOKUP(A48,'ACCESS EXPORT'!A:AE,1,0),'ACCESS EXPORT'!N48=""),UPPER(CONCATENATE('ACCESS EXPORT'!AE48)),IF(VLOOKUP(A48,'ACCESS EXPORT'!A:AE,1,0),UPPER(CONCATENATE('ACCESS EXPORT'!N48," "&amp;CHAR(10),'ACCESS EXPORT'!AE48))))</f>
        <v xml:space="preserve">BERNADETTE SILVERSTEIN 
</v>
      </c>
      <c r="M48" s="4" t="str">
        <f>UPPER(VLOOKUP($A48,'ACCESS EXPORT'!$A:$O,15,FALSE))</f>
        <v>SUSAN WITT (PM)</v>
      </c>
      <c r="N48" s="4" t="str">
        <f ca="1">IF(AND('ACCESS EXPORT'!X48="",'ACCESS EXPORT'!Y48=""),IF('ACCESS EXPORT'!V48&lt;&gt;"",(IF(TODAY()-'ACCESS EXPORT'!V48&gt;=-60,UPPER(CONCATENATE(VLOOKUP(B48,'ACCESS EXPORT'!$B:$P,15,FALSE),""&amp;CHAR(10)&amp;"(SEP",TEXT('ACCESS EXPORT'!V48," MM/DD/YYY)"))),IF(TODAY()-'ACCESS EXPORT'!V48&lt;0,UPPER(VLOOKUP(B48,'ACCESS EXPORT'!$B:$P,15,FALSE)),UPPER(VLOOKUP(B48,'ACCESS EXPORT'!$B:$P,15,FALSE))))),IF('ACCESS EXPORT'!U48="",UPPER(VLOOKUP(B48,'ACCESS EXPORT'!$B:$P,15,FALSE)),IF(TODAY()-'ACCESS EXPORT'!U48&lt;=30,CONCATENATE(UPPER(VLOOKUP(B48,'ACCESS EXPORT'!$B:$P,15,FALSE)),""&amp;CHAR(10)&amp;"(NEW",TEXT('ACCESS EXPORT'!U48," MM/DD/YYY)")),IF(AND(TODAY()-'ACCESS EXPORT'!U48&gt;30,TODAY()&gt;0),UPPER(VLOOKUP(B48,'ACCESS EXPORT'!$B:$P,15,FALSE)))))),IF('ACCESS EXPORT'!Y48&lt;&gt;"",UPPER(CONCATENATE(UPPER(VLOOKUP(B48,'ACCESS EXPORT'!$B:$P,15,FALSE)),""&amp;CHAR(10)&amp;"(Transfer Out",TEXT('ACCESS EXPORT'!Y48," MM/DD/YYY)"))),IF('ACCESS EXPORT'!X48&lt;&gt;"",UPPER(CONCATENATE(UPPER(VLOOKUP(B48,'ACCESS EXPORT'!$B:$P,15,FALSE)),""&amp;CHAR(10)&amp;"(Transfer In",TEXT('ACCESS EXPORT'!X48," MM/DD/YYY)"))))))</f>
        <v>WOLFF, ALICIA A.</v>
      </c>
      <c r="O48" s="4" t="str">
        <f>_xlfn.IFNA(VLOOKUP(B48,'ACCESS EXPORT'!$B:$Q,16,FALSE),"")</f>
        <v>APRN</v>
      </c>
      <c r="P48" s="4" t="str">
        <f>_xlfn.IFNA(VLOOKUP(B48,'ACCESS EXPORT'!B:W,22,FALSE),"-")</f>
        <v>1760436919</v>
      </c>
      <c r="Q48" s="4" t="str">
        <f>_xlfn.IFNA(VLOOKUP(A48,'ACCESS EXPORT'!$A:$AG,33,0),"-")</f>
        <v>Quamirah Denson</v>
      </c>
      <c r="R48" s="4" t="str">
        <f>_xlfn.IFNA(VLOOKUP(A48,'ACCESS EXPORT'!$A:$AH,34,0),"-")</f>
        <v>Cheri Benedeti</v>
      </c>
      <c r="S48" s="4" t="str">
        <f>_xlfn.IFNA(VLOOKUP(A48,'ACCESS EXPORT'!$A:$AI,35,0),"-")</f>
        <v>Anna Bachtis</v>
      </c>
      <c r="T48" s="4" t="str">
        <f>_xlfn.IFNA(VLOOKUP(A48,'ACCESS EXPORT'!$A:$AJ,36,0),"-")</f>
        <v>Andrew Davis</v>
      </c>
      <c r="U48" s="4" t="str">
        <f>_xlfn.IFNA(VLOOKUP(A48,'ACCESS EXPORT'!$A:$AK,37,0),"-")</f>
        <v>athena</v>
      </c>
      <c r="V48" s="4" t="str">
        <f>_xlfn.IFNA(VLOOKUP(A48,'ACCESS EXPORT'!$A:$AL,38,0),"-")</f>
        <v>FHMG_PALM SPRINGS FC</v>
      </c>
      <c r="W48" s="4" t="str">
        <f>_xlfn.IFNA(VLOOKUP(A48,'ACCESS EXPORT'!$A:$AM,39,0),"-")</f>
        <v/>
      </c>
      <c r="X48" s="4" t="str">
        <f>_xlfn.IFNA(VLOOKUP(A48,'ACCESS EXPORT'!$A:$AN,40,0),"-")</f>
        <v>Libia Villaquiran / Jenny Green</v>
      </c>
      <c r="Y48" s="26" t="str">
        <f>_xlfn.IFNA(VLOOKUP(A48,'ACCESS EXPORT'!A:AO,41,0),"")</f>
        <v>Karen Kundinger</v>
      </c>
      <c r="Z48" s="26" t="str">
        <f>_xlfn.IFNA(VLOOKUP(A48,'ACCESS EXPORT'!A:AP,42,0),"")</f>
        <v>Janice Scales</v>
      </c>
      <c r="AA48" s="26" t="str">
        <f>_xlfn.IFNA(VLOOKUP(A48,'ACCESS EXPORT'!A:AQ,43,0),"")</f>
        <v>Heather McComb</v>
      </c>
    </row>
    <row r="49" spans="1:27" ht="18.75" x14ac:dyDescent="0.25">
      <c r="A49" s="33">
        <v>244</v>
      </c>
      <c r="B49" s="10">
        <v>1542</v>
      </c>
      <c r="C49" s="7" t="str">
        <f ca="1">IFERROR(UPPER(IF(AND('ACCESS EXPORT'!AA49="",'ACCESS EXPORT'!Z49=""),VLOOKUP(A49,'ACCESS EXPORT'!$A:$AF,32,FALSE),(IF('ACCESS EXPORT'!AA49&lt;&gt;"",CONCATENATE(VLOOKUP(A49,'ACCESS EXPORT'!$A:$AF,32,FALSE)," (Closed",TEXT('ACCESS EXPORT'!AA49," MM/DD/YYY)")),IF(TODAY()&lt;(('ACCESS EXPORT'!Z49)+30),CONCATENATE(VLOOKUP(A49,'ACCESS EXPORT'!$A:$AF,32,FALSE)," (Opens",TEXT('ACCESS EXPORT'!Z49," MM/DD/YYY)")),VLOOKUP(A49,'ACCESS EXPORT'!$A:$AF,32,FALSE)))))),"-")</f>
        <v>ADVENTHEALTH MEDICAL GROUP FAMILY MEDICINE AT PALM SPRINGS</v>
      </c>
      <c r="D49" s="3" t="str">
        <f ca="1">IFERROR(UPPER(IF(AND('ACCESS EXPORT'!AA49="",'ACCESS EXPORT'!Z49=""),VLOOKUP(A49,'ACCESS EXPORT'!$A:$AF,28,FALSE),(IF('ACCESS EXPORT'!AA49&lt;&gt;"",CONCATENATE(VLOOKUP(A49,'ACCESS EXPORT'!$A:$AF,28,FALSE)," (Closed",TEXT('ACCESS EXPORT'!AA49," MM/DD/YYY)")),IF(TODAY()&lt;(('ACCESS EXPORT'!Z49)+30),CONCATENATE(VLOOKUP(A49,'ACCESS EXPORT'!$A:$AF,28,FALSE)," (Opens",TEXT('ACCESS EXPORT'!Z49," MM/DD/YYY)")),VLOOKUP(A49,'ACCESS EXPORT'!$A:$AF,28,FALSE)))))),"-")</f>
        <v>PALM SPRINGS FAMILY CARE</v>
      </c>
      <c r="E49" s="3" t="str">
        <f>VLOOKUP($A49,'ACCESS EXPORT'!$A:$AF,3,FALSE)</f>
        <v>3310</v>
      </c>
      <c r="F49" s="3" t="str">
        <f>UPPER(CONCATENATE(VLOOKUP(A49,'ACCESS EXPORT'!$A:$AF,4,FALSE)," ",VLOOKUP(A49,'ACCESS EXPORT'!$A:$AF,5,FALSE)," ",VLOOKUP(A49,'ACCESS EXPORT'!$A:$AF,6,FALSE)," ",VLOOKUP(A49,'ACCESS EXPORT'!$A:$AA,7,FALSE)," ",VLOOKUP(A49,'ACCESS EXPORT'!$A:$AA,8,FALSE)))</f>
        <v>631 PALM SPRINGS DR SUITE 101 ALTAMONTE SPRINGS FL 32701</v>
      </c>
      <c r="G49" s="4" t="str">
        <f>UPPER(VLOOKUP($A49,'ACCESS EXPORT'!$A:$AF,9,FALSE))</f>
        <v>SEMINOLE</v>
      </c>
      <c r="H49" s="4" t="str">
        <f>_xlfn.IFNA(VLOOKUP($B49,'ACCESS EXPORT'!$B:$J,9,FALSE),"")</f>
        <v>NE</v>
      </c>
      <c r="I49" s="3" t="str">
        <f>CONCATENATE("(P)",VLOOKUP($A49,'ACCESS EXPORT'!$A:$AF,11,FALSE)," (F)",VLOOKUP($A49,'ACCESS EXPORT'!$A:$AF,29,FALSE))</f>
        <v>(P)(407) 331-1121 (F)(407) 331-1156</v>
      </c>
      <c r="J49" s="4" t="str">
        <f>UPPER(VLOOKUP($A49,'ACCESS EXPORT'!$A:$AF,12,FALSE))</f>
        <v>FAMILY MEDICINE</v>
      </c>
      <c r="K49" s="4" t="str">
        <f>UPPER(VLOOKUP($A49,'ACCESS EXPORT'!$A:$AF,13,FALSE))</f>
        <v>DEBORAH HAYWOOD</v>
      </c>
      <c r="L49" s="3" t="str">
        <f>IF(AND(VLOOKUP(A49,'ACCESS EXPORT'!A:AE,1,0),'ACCESS EXPORT'!N49=""),UPPER(CONCATENATE('ACCESS EXPORT'!AE49)),IF(VLOOKUP(A49,'ACCESS EXPORT'!A:AE,1,0),UPPER(CONCATENATE('ACCESS EXPORT'!N49," "&amp;CHAR(10),'ACCESS EXPORT'!AE49))))</f>
        <v xml:space="preserve">BERNADETTE SILVERSTEIN 
</v>
      </c>
      <c r="M49" s="4" t="str">
        <f>UPPER(VLOOKUP($A49,'ACCESS EXPORT'!$A:$O,15,FALSE))</f>
        <v>SUSAN WITT (PM)</v>
      </c>
      <c r="N49" s="4" t="str">
        <f ca="1">IF(AND('ACCESS EXPORT'!X49="",'ACCESS EXPORT'!Y49=""),IF('ACCESS EXPORT'!V49&lt;&gt;"",(IF(TODAY()-'ACCESS EXPORT'!V49&gt;=-60,UPPER(CONCATENATE(VLOOKUP(B49,'ACCESS EXPORT'!$B:$P,15,FALSE),""&amp;CHAR(10)&amp;"(SEP",TEXT('ACCESS EXPORT'!V49," MM/DD/YYY)"))),IF(TODAY()-'ACCESS EXPORT'!V49&lt;0,UPPER(VLOOKUP(B49,'ACCESS EXPORT'!$B:$P,15,FALSE)),UPPER(VLOOKUP(B49,'ACCESS EXPORT'!$B:$P,15,FALSE))))),IF('ACCESS EXPORT'!U49="",UPPER(VLOOKUP(B49,'ACCESS EXPORT'!$B:$P,15,FALSE)),IF(TODAY()-'ACCESS EXPORT'!U49&lt;=30,CONCATENATE(UPPER(VLOOKUP(B49,'ACCESS EXPORT'!$B:$P,15,FALSE)),""&amp;CHAR(10)&amp;"(NEW",TEXT('ACCESS EXPORT'!U49," MM/DD/YYY)")),IF(AND(TODAY()-'ACCESS EXPORT'!U49&gt;30,TODAY()&gt;0),UPPER(VLOOKUP(B49,'ACCESS EXPORT'!$B:$P,15,FALSE)))))),IF('ACCESS EXPORT'!Y49&lt;&gt;"",UPPER(CONCATENATE(UPPER(VLOOKUP(B49,'ACCESS EXPORT'!$B:$P,15,FALSE)),""&amp;CHAR(10)&amp;"(Transfer Out",TEXT('ACCESS EXPORT'!Y49," MM/DD/YYY)"))),IF('ACCESS EXPORT'!X49&lt;&gt;"",UPPER(CONCATENATE(UPPER(VLOOKUP(B49,'ACCESS EXPORT'!$B:$P,15,FALSE)),""&amp;CHAR(10)&amp;"(Transfer In",TEXT('ACCESS EXPORT'!X49," MM/DD/YYY)"))))))</f>
        <v>WIERMAN, MERCEDES D.</v>
      </c>
      <c r="O49" s="4" t="str">
        <f>_xlfn.IFNA(VLOOKUP(B49,'ACCESS EXPORT'!$B:$Q,16,FALSE),"")</f>
        <v>APRN</v>
      </c>
      <c r="P49" s="4" t="str">
        <f>_xlfn.IFNA(VLOOKUP(B49,'ACCESS EXPORT'!B:W,22,FALSE),"-")</f>
        <v>1003188236</v>
      </c>
      <c r="Q49" s="4" t="str">
        <f>_xlfn.IFNA(VLOOKUP(A49,'ACCESS EXPORT'!$A:$AG,33,0),"-")</f>
        <v>Quamirah Denson</v>
      </c>
      <c r="R49" s="4" t="str">
        <f>_xlfn.IFNA(VLOOKUP(A49,'ACCESS EXPORT'!$A:$AH,34,0),"-")</f>
        <v>Cheri Benedeti</v>
      </c>
      <c r="S49" s="4" t="str">
        <f>_xlfn.IFNA(VLOOKUP(A49,'ACCESS EXPORT'!$A:$AI,35,0),"-")</f>
        <v>Anna Bachtis</v>
      </c>
      <c r="T49" s="4" t="str">
        <f>_xlfn.IFNA(VLOOKUP(A49,'ACCESS EXPORT'!$A:$AJ,36,0),"-")</f>
        <v>Andrew Davis</v>
      </c>
      <c r="U49" s="4" t="str">
        <f>_xlfn.IFNA(VLOOKUP(A49,'ACCESS EXPORT'!$A:$AK,37,0),"-")</f>
        <v>athena</v>
      </c>
      <c r="V49" s="4" t="str">
        <f>_xlfn.IFNA(VLOOKUP(A49,'ACCESS EXPORT'!$A:$AL,38,0),"-")</f>
        <v>FHMG_PALM SPRINGS FC</v>
      </c>
      <c r="W49" s="4" t="str">
        <f>_xlfn.IFNA(VLOOKUP(A49,'ACCESS EXPORT'!$A:$AM,39,0),"-")</f>
        <v/>
      </c>
      <c r="X49" s="4" t="str">
        <f>_xlfn.IFNA(VLOOKUP(A49,'ACCESS EXPORT'!$A:$AN,40,0),"-")</f>
        <v>Libia Villaquiran / Jenny Green</v>
      </c>
      <c r="Y49" s="26" t="str">
        <f>_xlfn.IFNA(VLOOKUP(A49,'ACCESS EXPORT'!A:AO,41,0),"")</f>
        <v>Karen Kundinger</v>
      </c>
      <c r="Z49" s="26" t="str">
        <f>_xlfn.IFNA(VLOOKUP(A49,'ACCESS EXPORT'!A:AP,42,0),"")</f>
        <v>Janice Scales</v>
      </c>
      <c r="AA49" s="26" t="str">
        <f>_xlfn.IFNA(VLOOKUP(A49,'ACCESS EXPORT'!A:AQ,43,0),"")</f>
        <v>Heather McComb</v>
      </c>
    </row>
    <row r="50" spans="1:27" ht="18.75" x14ac:dyDescent="0.25">
      <c r="A50" s="33">
        <v>244</v>
      </c>
      <c r="B50" s="10">
        <v>1541</v>
      </c>
      <c r="C50" s="7" t="str">
        <f ca="1">IFERROR(UPPER(IF(AND('ACCESS EXPORT'!AA50="",'ACCESS EXPORT'!Z50=""),VLOOKUP(A50,'ACCESS EXPORT'!$A:$AF,32,FALSE),(IF('ACCESS EXPORT'!AA50&lt;&gt;"",CONCATENATE(VLOOKUP(A50,'ACCESS EXPORT'!$A:$AF,32,FALSE)," (Closed",TEXT('ACCESS EXPORT'!AA50," MM/DD/YYY)")),IF(TODAY()&lt;(('ACCESS EXPORT'!Z50)+30),CONCATENATE(VLOOKUP(A50,'ACCESS EXPORT'!$A:$AF,32,FALSE)," (Opens",TEXT('ACCESS EXPORT'!Z50," MM/DD/YYY)")),VLOOKUP(A50,'ACCESS EXPORT'!$A:$AF,32,FALSE)))))),"-")</f>
        <v>ADVENTHEALTH MEDICAL GROUP FAMILY MEDICINE AT PALM SPRINGS</v>
      </c>
      <c r="D50" s="3" t="str">
        <f ca="1">IFERROR(UPPER(IF(AND('ACCESS EXPORT'!AA50="",'ACCESS EXPORT'!Z50=""),VLOOKUP(A50,'ACCESS EXPORT'!$A:$AF,28,FALSE),(IF('ACCESS EXPORT'!AA50&lt;&gt;"",CONCATENATE(VLOOKUP(A50,'ACCESS EXPORT'!$A:$AF,28,FALSE)," (Closed",TEXT('ACCESS EXPORT'!AA50," MM/DD/YYY)")),IF(TODAY()&lt;(('ACCESS EXPORT'!Z50)+30),CONCATENATE(VLOOKUP(A50,'ACCESS EXPORT'!$A:$AF,28,FALSE)," (Opens",TEXT('ACCESS EXPORT'!Z50," MM/DD/YYY)")),VLOOKUP(A50,'ACCESS EXPORT'!$A:$AF,28,FALSE)))))),"-")</f>
        <v>PALM SPRINGS FAMILY CARE</v>
      </c>
      <c r="E50" s="3" t="str">
        <f>VLOOKUP($A50,'ACCESS EXPORT'!$A:$AF,3,FALSE)</f>
        <v>3310</v>
      </c>
      <c r="F50" s="3" t="str">
        <f>UPPER(CONCATENATE(VLOOKUP(A50,'ACCESS EXPORT'!$A:$AF,4,FALSE)," ",VLOOKUP(A50,'ACCESS EXPORT'!$A:$AF,5,FALSE)," ",VLOOKUP(A50,'ACCESS EXPORT'!$A:$AF,6,FALSE)," ",VLOOKUP(A50,'ACCESS EXPORT'!$A:$AA,7,FALSE)," ",VLOOKUP(A50,'ACCESS EXPORT'!$A:$AA,8,FALSE)))</f>
        <v>631 PALM SPRINGS DR SUITE 101 ALTAMONTE SPRINGS FL 32701</v>
      </c>
      <c r="G50" s="4" t="str">
        <f>UPPER(VLOOKUP($A50,'ACCESS EXPORT'!$A:$AF,9,FALSE))</f>
        <v>SEMINOLE</v>
      </c>
      <c r="H50" s="4" t="str">
        <f>_xlfn.IFNA(VLOOKUP($B50,'ACCESS EXPORT'!$B:$J,9,FALSE),"")</f>
        <v>NE</v>
      </c>
      <c r="I50" s="3" t="str">
        <f>CONCATENATE("(P)",VLOOKUP($A50,'ACCESS EXPORT'!$A:$AF,11,FALSE)," (F)",VLOOKUP($A50,'ACCESS EXPORT'!$A:$AF,29,FALSE))</f>
        <v>(P)(407) 331-1121 (F)(407) 331-1156</v>
      </c>
      <c r="J50" s="4" t="str">
        <f>UPPER(VLOOKUP($A50,'ACCESS EXPORT'!$A:$AF,12,FALSE))</f>
        <v>FAMILY MEDICINE</v>
      </c>
      <c r="K50" s="4" t="str">
        <f>UPPER(VLOOKUP($A50,'ACCESS EXPORT'!$A:$AF,13,FALSE))</f>
        <v>DEBORAH HAYWOOD</v>
      </c>
      <c r="L50" s="3" t="str">
        <f>IF(AND(VLOOKUP(A50,'ACCESS EXPORT'!A:AE,1,0),'ACCESS EXPORT'!N50=""),UPPER(CONCATENATE('ACCESS EXPORT'!AE50)),IF(VLOOKUP(A50,'ACCESS EXPORT'!A:AE,1,0),UPPER(CONCATENATE('ACCESS EXPORT'!N50," "&amp;CHAR(10),'ACCESS EXPORT'!AE50))))</f>
        <v xml:space="preserve">BERNADETTE SILVERSTEIN 
</v>
      </c>
      <c r="M50" s="4" t="str">
        <f>UPPER(VLOOKUP($A50,'ACCESS EXPORT'!$A:$O,15,FALSE))</f>
        <v>SUSAN WITT (PM)</v>
      </c>
      <c r="N50" s="4" t="str">
        <f ca="1">IF(AND('ACCESS EXPORT'!X50="",'ACCESS EXPORT'!Y50=""),IF('ACCESS EXPORT'!V50&lt;&gt;"",(IF(TODAY()-'ACCESS EXPORT'!V50&gt;=-60,UPPER(CONCATENATE(VLOOKUP(B50,'ACCESS EXPORT'!$B:$P,15,FALSE),""&amp;CHAR(10)&amp;"(SEP",TEXT('ACCESS EXPORT'!V50," MM/DD/YYY)"))),IF(TODAY()-'ACCESS EXPORT'!V50&lt;0,UPPER(VLOOKUP(B50,'ACCESS EXPORT'!$B:$P,15,FALSE)),UPPER(VLOOKUP(B50,'ACCESS EXPORT'!$B:$P,15,FALSE))))),IF('ACCESS EXPORT'!U50="",UPPER(VLOOKUP(B50,'ACCESS EXPORT'!$B:$P,15,FALSE)),IF(TODAY()-'ACCESS EXPORT'!U50&lt;=30,CONCATENATE(UPPER(VLOOKUP(B50,'ACCESS EXPORT'!$B:$P,15,FALSE)),""&amp;CHAR(10)&amp;"(NEW",TEXT('ACCESS EXPORT'!U50," MM/DD/YYY)")),IF(AND(TODAY()-'ACCESS EXPORT'!U50&gt;30,TODAY()&gt;0),UPPER(VLOOKUP(B50,'ACCESS EXPORT'!$B:$P,15,FALSE)))))),IF('ACCESS EXPORT'!Y50&lt;&gt;"",UPPER(CONCATENATE(UPPER(VLOOKUP(B50,'ACCESS EXPORT'!$B:$P,15,FALSE)),""&amp;CHAR(10)&amp;"(Transfer Out",TEXT('ACCESS EXPORT'!Y50," MM/DD/YYY)"))),IF('ACCESS EXPORT'!X50&lt;&gt;"",UPPER(CONCATENATE(UPPER(VLOOKUP(B50,'ACCESS EXPORT'!$B:$P,15,FALSE)),""&amp;CHAR(10)&amp;"(Transfer In",TEXT('ACCESS EXPORT'!X50," MM/DD/YYY)"))))))</f>
        <v>BADMAN, JAMES W.</v>
      </c>
      <c r="O50" s="4" t="str">
        <f>_xlfn.IFNA(VLOOKUP(B50,'ACCESS EXPORT'!$B:$Q,16,FALSE),"")</f>
        <v>MD</v>
      </c>
      <c r="P50" s="4" t="str">
        <f>_xlfn.IFNA(VLOOKUP(B50,'ACCESS EXPORT'!B:W,22,FALSE),"-")</f>
        <v>1265470405</v>
      </c>
      <c r="Q50" s="4" t="str">
        <f>_xlfn.IFNA(VLOOKUP(A50,'ACCESS EXPORT'!$A:$AG,33,0),"-")</f>
        <v>Quamirah Denson</v>
      </c>
      <c r="R50" s="4" t="str">
        <f>_xlfn.IFNA(VLOOKUP(A50,'ACCESS EXPORT'!$A:$AH,34,0),"-")</f>
        <v>Cheri Benedeti</v>
      </c>
      <c r="S50" s="4" t="str">
        <f>_xlfn.IFNA(VLOOKUP(A50,'ACCESS EXPORT'!$A:$AI,35,0),"-")</f>
        <v>Anna Bachtis</v>
      </c>
      <c r="T50" s="4" t="str">
        <f>_xlfn.IFNA(VLOOKUP(A50,'ACCESS EXPORT'!$A:$AJ,36,0),"-")</f>
        <v>Andrew Davis</v>
      </c>
      <c r="U50" s="4" t="str">
        <f>_xlfn.IFNA(VLOOKUP(A50,'ACCESS EXPORT'!$A:$AK,37,0),"-")</f>
        <v>athena</v>
      </c>
      <c r="V50" s="4" t="str">
        <f>_xlfn.IFNA(VLOOKUP(A50,'ACCESS EXPORT'!$A:$AL,38,0),"-")</f>
        <v>FHMG_PALM SPRINGS FC</v>
      </c>
      <c r="W50" s="4" t="str">
        <f>_xlfn.IFNA(VLOOKUP(A50,'ACCESS EXPORT'!$A:$AM,39,0),"-")</f>
        <v/>
      </c>
      <c r="X50" s="4" t="str">
        <f>_xlfn.IFNA(VLOOKUP(A50,'ACCESS EXPORT'!$A:$AN,40,0),"-")</f>
        <v>Libia Villaquiran / Jenny Green</v>
      </c>
      <c r="Y50" s="26" t="str">
        <f>_xlfn.IFNA(VLOOKUP(A50,'ACCESS EXPORT'!A:AO,41,0),"")</f>
        <v>Karen Kundinger</v>
      </c>
      <c r="Z50" s="26" t="str">
        <f>_xlfn.IFNA(VLOOKUP(A50,'ACCESS EXPORT'!A:AP,42,0),"")</f>
        <v>Janice Scales</v>
      </c>
      <c r="AA50" s="26" t="str">
        <f>_xlfn.IFNA(VLOOKUP(A50,'ACCESS EXPORT'!A:AQ,43,0),"")</f>
        <v>Heather McComb</v>
      </c>
    </row>
    <row r="51" spans="1:27" ht="18.75" x14ac:dyDescent="0.25">
      <c r="A51" s="33">
        <v>127</v>
      </c>
      <c r="B51" s="10">
        <v>1188</v>
      </c>
      <c r="C51" s="7" t="str">
        <f ca="1">IFERROR(UPPER(IF(AND('ACCESS EXPORT'!AA51="",'ACCESS EXPORT'!Z51=""),VLOOKUP(A51,'ACCESS EXPORT'!$A:$AF,32,FALSE),(IF('ACCESS EXPORT'!AA51&lt;&gt;"",CONCATENATE(VLOOKUP(A51,'ACCESS EXPORT'!$A:$AF,32,FALSE)," (Closed",TEXT('ACCESS EXPORT'!AA51," MM/DD/YYY)")),IF(TODAY()&lt;(('ACCESS EXPORT'!Z51)+30),CONCATENATE(VLOOKUP(A51,'ACCESS EXPORT'!$A:$AF,32,FALSE)," (Opens",TEXT('ACCESS EXPORT'!Z51," MM/DD/YYY)")),VLOOKUP(A51,'ACCESS EXPORT'!$A:$AF,32,FALSE)))))),"-")</f>
        <v>ADVENTHEALTH MEDICAL GROUP DEVELOPMENTAL PEDIATRICS AT ORLANDO</v>
      </c>
      <c r="D51" s="3" t="str">
        <f ca="1">IFERROR(UPPER(IF(AND('ACCESS EXPORT'!AA51="",'ACCESS EXPORT'!Z51=""),VLOOKUP(A51,'ACCESS EXPORT'!$A:$AF,28,FALSE),(IF('ACCESS EXPORT'!AA51&lt;&gt;"",CONCATENATE(VLOOKUP(A51,'ACCESS EXPORT'!$A:$AF,28,FALSE)," (Closed",TEXT('ACCESS EXPORT'!AA51," MM/DD/YYY)")),IF(TODAY()&lt;(('ACCESS EXPORT'!Z51)+30),CONCATENATE(VLOOKUP(A51,'ACCESS EXPORT'!$A:$AF,28,FALSE)," (Opens",TEXT('ACCESS EXPORT'!Z51," MM/DD/YYY)")),VLOOKUP(A51,'ACCESS EXPORT'!$A:$AF,28,FALSE)))))),"-")</f>
        <v>CENTER FOR CHILD DEVELOPMENT</v>
      </c>
      <c r="E51" s="3" t="str">
        <f>VLOOKUP($A51,'ACCESS EXPORT'!$A:$AF,3,FALSE)</f>
        <v>3390</v>
      </c>
      <c r="F51" s="3" t="str">
        <f>UPPER(CONCATENATE(VLOOKUP(A51,'ACCESS EXPORT'!$A:$AF,4,FALSE)," ",VLOOKUP(A51,'ACCESS EXPORT'!$A:$AF,5,FALSE)," ",VLOOKUP(A51,'ACCESS EXPORT'!$A:$AF,6,FALSE)," ",VLOOKUP(A51,'ACCESS EXPORT'!$A:$AA,7,FALSE)," ",VLOOKUP(A51,'ACCESS EXPORT'!$A:$AA,8,FALSE)))</f>
        <v>615 E PRINCETON ST SUITE 300 ORLANDO FL 32803</v>
      </c>
      <c r="G51" s="4" t="str">
        <f>UPPER(VLOOKUP($A51,'ACCESS EXPORT'!$A:$AF,9,FALSE))</f>
        <v>ORANGE</v>
      </c>
      <c r="H51" s="4" t="str">
        <f>_xlfn.IFNA(VLOOKUP($B51,'ACCESS EXPORT'!$B:$J,9,FALSE),"")</f>
        <v>Childrens</v>
      </c>
      <c r="I51" s="3" t="str">
        <f>CONCATENATE("(P)",VLOOKUP($A51,'ACCESS EXPORT'!$A:$AF,11,FALSE)," (F)",VLOOKUP($A51,'ACCESS EXPORT'!$A:$AF,29,FALSE))</f>
        <v>(P)(407) 898-6005 (F)(407) 898-7722</v>
      </c>
      <c r="J51" s="4" t="str">
        <f>UPPER(VLOOKUP($A51,'ACCESS EXPORT'!$A:$AF,12,FALSE))</f>
        <v>PEDIATRIC SPECIALTY</v>
      </c>
      <c r="K51" s="4" t="str">
        <f>UPPER(VLOOKUP($A51,'ACCESS EXPORT'!$A:$AF,13,FALSE))</f>
        <v>MARLENE HOLLAND</v>
      </c>
      <c r="L51" s="3" t="str">
        <f>IF(AND(VLOOKUP(A51,'ACCESS EXPORT'!A:AE,1,0),'ACCESS EXPORT'!N51=""),UPPER(CONCATENATE('ACCESS EXPORT'!AE51)),IF(VLOOKUP(A51,'ACCESS EXPORT'!A:AE,1,0),UPPER(CONCATENATE('ACCESS EXPORT'!N51," "&amp;CHAR(10),'ACCESS EXPORT'!AE51))))</f>
        <v xml:space="preserve">JENNY MOODY 
</v>
      </c>
      <c r="M51" s="4" t="str">
        <f>UPPER(VLOOKUP($A51,'ACCESS EXPORT'!$A:$O,15,FALSE))</f>
        <v>JOSEPHINE MARCH (PM)</v>
      </c>
      <c r="N51" s="4" t="str">
        <f ca="1">IF(AND('ACCESS EXPORT'!X51="",'ACCESS EXPORT'!Y51=""),IF('ACCESS EXPORT'!V51&lt;&gt;"",(IF(TODAY()-'ACCESS EXPORT'!V51&gt;=-60,UPPER(CONCATENATE(VLOOKUP(B51,'ACCESS EXPORT'!$B:$P,15,FALSE),""&amp;CHAR(10)&amp;"(SEP",TEXT('ACCESS EXPORT'!V51," MM/DD/YYY)"))),IF(TODAY()-'ACCESS EXPORT'!V51&lt;0,UPPER(VLOOKUP(B51,'ACCESS EXPORT'!$B:$P,15,FALSE)),UPPER(VLOOKUP(B51,'ACCESS EXPORT'!$B:$P,15,FALSE))))),IF('ACCESS EXPORT'!U51="",UPPER(VLOOKUP(B51,'ACCESS EXPORT'!$B:$P,15,FALSE)),IF(TODAY()-'ACCESS EXPORT'!U51&lt;=30,CONCATENATE(UPPER(VLOOKUP(B51,'ACCESS EXPORT'!$B:$P,15,FALSE)),""&amp;CHAR(10)&amp;"(NEW",TEXT('ACCESS EXPORT'!U51," MM/DD/YYY)")),IF(AND(TODAY()-'ACCESS EXPORT'!U51&gt;30,TODAY()&gt;0),UPPER(VLOOKUP(B51,'ACCESS EXPORT'!$B:$P,15,FALSE)))))),IF('ACCESS EXPORT'!Y51&lt;&gt;"",UPPER(CONCATENATE(UPPER(VLOOKUP(B51,'ACCESS EXPORT'!$B:$P,15,FALSE)),""&amp;CHAR(10)&amp;"(Transfer Out",TEXT('ACCESS EXPORT'!Y51," MM/DD/YYY)"))),IF('ACCESS EXPORT'!X51&lt;&gt;"",UPPER(CONCATENATE(UPPER(VLOOKUP(B51,'ACCESS EXPORT'!$B:$P,15,FALSE)),""&amp;CHAR(10)&amp;"(Transfer In",TEXT('ACCESS EXPORT'!X51," MM/DD/YYY)"))))))</f>
        <v>FORREST, EMILY K.</v>
      </c>
      <c r="O51" s="4" t="str">
        <f>_xlfn.IFNA(VLOOKUP(B51,'ACCESS EXPORT'!$B:$Q,16,FALSE),"")</f>
        <v>MD</v>
      </c>
      <c r="P51" s="4" t="str">
        <f>_xlfn.IFNA(VLOOKUP(B51,'ACCESS EXPORT'!B:W,22,FALSE),"-")</f>
        <v>1508060765</v>
      </c>
      <c r="Q51" s="4" t="str">
        <f>_xlfn.IFNA(VLOOKUP(A51,'ACCESS EXPORT'!$A:$AG,33,0),"-")</f>
        <v>Pat Lanier</v>
      </c>
      <c r="R51" s="4" t="str">
        <f>_xlfn.IFNA(VLOOKUP(A51,'ACCESS EXPORT'!$A:$AH,34,0),"-")</f>
        <v>Amanda Dowd</v>
      </c>
      <c r="S51" s="4" t="str">
        <f>_xlfn.IFNA(VLOOKUP(A51,'ACCESS EXPORT'!$A:$AI,35,0),"-")</f>
        <v>Courtney Powell</v>
      </c>
      <c r="T51" s="4" t="str">
        <f>_xlfn.IFNA(VLOOKUP(A51,'ACCESS EXPORT'!$A:$AJ,36,0),"-")</f>
        <v>Ishmael Molyneaux</v>
      </c>
      <c r="U51" s="4" t="str">
        <f>_xlfn.IFNA(VLOOKUP(A51,'ACCESS EXPORT'!$A:$AK,37,0),"-")</f>
        <v>Cerner</v>
      </c>
      <c r="V51" s="4" t="str">
        <f>_xlfn.IFNA(VLOOKUP(A51,'ACCESS EXPORT'!$A:$AL,38,0),"-")</f>
        <v>FHMG_CTR CHILD DEVELOPMENT</v>
      </c>
      <c r="W51" s="4" t="str">
        <f>_xlfn.IFNA(VLOOKUP(A51,'ACCESS EXPORT'!$A:$AM,39,0),"-")</f>
        <v/>
      </c>
      <c r="X51" s="4" t="str">
        <f>_xlfn.IFNA(VLOOKUP(A51,'ACCESS EXPORT'!$A:$AN,40,0),"-")</f>
        <v>Tiffany Palmer / John Hill</v>
      </c>
      <c r="Y51" s="26" t="str">
        <f>_xlfn.IFNA(VLOOKUP(A51,'ACCESS EXPORT'!A:AO,41,0),"")</f>
        <v>Candace Pischetola</v>
      </c>
      <c r="Z51" s="26" t="str">
        <f>_xlfn.IFNA(VLOOKUP(A51,'ACCESS EXPORT'!A:AP,42,0),"")</f>
        <v>Maria Angel</v>
      </c>
      <c r="AA51" s="26" t="str">
        <f>_xlfn.IFNA(VLOOKUP(A51,'ACCESS EXPORT'!A:AQ,43,0),"")</f>
        <v>Claire Pagan</v>
      </c>
    </row>
    <row r="52" spans="1:27" ht="18.75" x14ac:dyDescent="0.25">
      <c r="A52" s="33">
        <v>127</v>
      </c>
      <c r="B52" s="10">
        <v>1189</v>
      </c>
      <c r="C52" s="7" t="str">
        <f ca="1">IFERROR(UPPER(IF(AND('ACCESS EXPORT'!AA52="",'ACCESS EXPORT'!Z52=""),VLOOKUP(A52,'ACCESS EXPORT'!$A:$AF,32,FALSE),(IF('ACCESS EXPORT'!AA52&lt;&gt;"",CONCATENATE(VLOOKUP(A52,'ACCESS EXPORT'!$A:$AF,32,FALSE)," (Closed",TEXT('ACCESS EXPORT'!AA52," MM/DD/YYY)")),IF(TODAY()&lt;(('ACCESS EXPORT'!Z52)+30),CONCATENATE(VLOOKUP(A52,'ACCESS EXPORT'!$A:$AF,32,FALSE)," (Opens",TEXT('ACCESS EXPORT'!Z52," MM/DD/YYY)")),VLOOKUP(A52,'ACCESS EXPORT'!$A:$AF,32,FALSE)))))),"-")</f>
        <v>ADVENTHEALTH MEDICAL GROUP DEVELOPMENTAL PEDIATRICS AT ORLANDO</v>
      </c>
      <c r="D52" s="3" t="str">
        <f ca="1">IFERROR(UPPER(IF(AND('ACCESS EXPORT'!AA52="",'ACCESS EXPORT'!Z52=""),VLOOKUP(A52,'ACCESS EXPORT'!$A:$AF,28,FALSE),(IF('ACCESS EXPORT'!AA52&lt;&gt;"",CONCATENATE(VLOOKUP(A52,'ACCESS EXPORT'!$A:$AF,28,FALSE)," (Closed",TEXT('ACCESS EXPORT'!AA52," MM/DD/YYY)")),IF(TODAY()&lt;(('ACCESS EXPORT'!Z52)+30),CONCATENATE(VLOOKUP(A52,'ACCESS EXPORT'!$A:$AF,28,FALSE)," (Opens",TEXT('ACCESS EXPORT'!Z52," MM/DD/YYY)")),VLOOKUP(A52,'ACCESS EXPORT'!$A:$AF,28,FALSE)))))),"-")</f>
        <v>CENTER FOR CHILD DEVELOPMENT</v>
      </c>
      <c r="E52" s="3" t="str">
        <f>VLOOKUP($A52,'ACCESS EXPORT'!$A:$AF,3,FALSE)</f>
        <v>3390</v>
      </c>
      <c r="F52" s="3" t="str">
        <f>UPPER(CONCATENATE(VLOOKUP(A52,'ACCESS EXPORT'!$A:$AF,4,FALSE)," ",VLOOKUP(A52,'ACCESS EXPORT'!$A:$AF,5,FALSE)," ",VLOOKUP(A52,'ACCESS EXPORT'!$A:$AF,6,FALSE)," ",VLOOKUP(A52,'ACCESS EXPORT'!$A:$AA,7,FALSE)," ",VLOOKUP(A52,'ACCESS EXPORT'!$A:$AA,8,FALSE)))</f>
        <v>615 E PRINCETON ST SUITE 300 ORLANDO FL 32803</v>
      </c>
      <c r="G52" s="4" t="str">
        <f>UPPER(VLOOKUP($A52,'ACCESS EXPORT'!$A:$AF,9,FALSE))</f>
        <v>ORANGE</v>
      </c>
      <c r="H52" s="4" t="str">
        <f>_xlfn.IFNA(VLOOKUP($B52,'ACCESS EXPORT'!$B:$J,9,FALSE),"")</f>
        <v>Childrens</v>
      </c>
      <c r="I52" s="3" t="str">
        <f>CONCATENATE("(P)",VLOOKUP($A52,'ACCESS EXPORT'!$A:$AF,11,FALSE)," (F)",VLOOKUP($A52,'ACCESS EXPORT'!$A:$AF,29,FALSE))</f>
        <v>(P)(407) 898-6005 (F)(407) 898-7722</v>
      </c>
      <c r="J52" s="4" t="str">
        <f>UPPER(VLOOKUP($A52,'ACCESS EXPORT'!$A:$AF,12,FALSE))</f>
        <v>PEDIATRIC SPECIALTY</v>
      </c>
      <c r="K52" s="4" t="str">
        <f>UPPER(VLOOKUP($A52,'ACCESS EXPORT'!$A:$AF,13,FALSE))</f>
        <v>MARLENE HOLLAND</v>
      </c>
      <c r="L52" s="3" t="str">
        <f>IF(AND(VLOOKUP(A52,'ACCESS EXPORT'!A:AE,1,0),'ACCESS EXPORT'!N52=""),UPPER(CONCATENATE('ACCESS EXPORT'!AE52)),IF(VLOOKUP(A52,'ACCESS EXPORT'!A:AE,1,0),UPPER(CONCATENATE('ACCESS EXPORT'!N52," "&amp;CHAR(10),'ACCESS EXPORT'!AE52))))</f>
        <v xml:space="preserve">JENNY MOODY 
</v>
      </c>
      <c r="M52" s="4" t="str">
        <f>UPPER(VLOOKUP($A52,'ACCESS EXPORT'!$A:$O,15,FALSE))</f>
        <v>JOSEPHINE MARCH (PM)</v>
      </c>
      <c r="N52" s="4" t="str">
        <f ca="1">IF(AND('ACCESS EXPORT'!X52="",'ACCESS EXPORT'!Y52=""),IF('ACCESS EXPORT'!V52&lt;&gt;"",(IF(TODAY()-'ACCESS EXPORT'!V52&gt;=-60,UPPER(CONCATENATE(VLOOKUP(B52,'ACCESS EXPORT'!$B:$P,15,FALSE),""&amp;CHAR(10)&amp;"(SEP",TEXT('ACCESS EXPORT'!V52," MM/DD/YYY)"))),IF(TODAY()-'ACCESS EXPORT'!V52&lt;0,UPPER(VLOOKUP(B52,'ACCESS EXPORT'!$B:$P,15,FALSE)),UPPER(VLOOKUP(B52,'ACCESS EXPORT'!$B:$P,15,FALSE))))),IF('ACCESS EXPORT'!U52="",UPPER(VLOOKUP(B52,'ACCESS EXPORT'!$B:$P,15,FALSE)),IF(TODAY()-'ACCESS EXPORT'!U52&lt;=30,CONCATENATE(UPPER(VLOOKUP(B52,'ACCESS EXPORT'!$B:$P,15,FALSE)),""&amp;CHAR(10)&amp;"(NEW",TEXT('ACCESS EXPORT'!U52," MM/DD/YYY)")),IF(AND(TODAY()-'ACCESS EXPORT'!U52&gt;30,TODAY()&gt;0),UPPER(VLOOKUP(B52,'ACCESS EXPORT'!$B:$P,15,FALSE)))))),IF('ACCESS EXPORT'!Y52&lt;&gt;"",UPPER(CONCATENATE(UPPER(VLOOKUP(B52,'ACCESS EXPORT'!$B:$P,15,FALSE)),""&amp;CHAR(10)&amp;"(Transfer Out",TEXT('ACCESS EXPORT'!Y52," MM/DD/YYY)"))),IF('ACCESS EXPORT'!X52&lt;&gt;"",UPPER(CONCATENATE(UPPER(VLOOKUP(B52,'ACCESS EXPORT'!$B:$P,15,FALSE)),""&amp;CHAR(10)&amp;"(Transfer In",TEXT('ACCESS EXPORT'!X52," MM/DD/YYY)"))))))</f>
        <v>JOHNSON, JEAN S.</v>
      </c>
      <c r="O52" s="4" t="str">
        <f>_xlfn.IFNA(VLOOKUP(B52,'ACCESS EXPORT'!$B:$Q,16,FALSE),"")</f>
        <v>APRN</v>
      </c>
      <c r="P52" s="4" t="str">
        <f>_xlfn.IFNA(VLOOKUP(B52,'ACCESS EXPORT'!B:W,22,FALSE),"-")</f>
        <v>1992934889</v>
      </c>
      <c r="Q52" s="4" t="str">
        <f>_xlfn.IFNA(VLOOKUP(A52,'ACCESS EXPORT'!$A:$AG,33,0),"-")</f>
        <v>Pat Lanier</v>
      </c>
      <c r="R52" s="4" t="str">
        <f>_xlfn.IFNA(VLOOKUP(A52,'ACCESS EXPORT'!$A:$AH,34,0),"-")</f>
        <v>Amanda Dowd</v>
      </c>
      <c r="S52" s="4" t="str">
        <f>_xlfn.IFNA(VLOOKUP(A52,'ACCESS EXPORT'!$A:$AI,35,0),"-")</f>
        <v>Courtney Powell</v>
      </c>
      <c r="T52" s="4" t="str">
        <f>_xlfn.IFNA(VLOOKUP(A52,'ACCESS EXPORT'!$A:$AJ,36,0),"-")</f>
        <v>Ishmael Molyneaux</v>
      </c>
      <c r="U52" s="4" t="str">
        <f>_xlfn.IFNA(VLOOKUP(A52,'ACCESS EXPORT'!$A:$AK,37,0),"-")</f>
        <v>Cerner</v>
      </c>
      <c r="V52" s="4" t="str">
        <f>_xlfn.IFNA(VLOOKUP(A52,'ACCESS EXPORT'!$A:$AL,38,0),"-")</f>
        <v>FHMG_CTR CHILD DEVELOPMENT</v>
      </c>
      <c r="W52" s="4" t="str">
        <f>_xlfn.IFNA(VLOOKUP(A52,'ACCESS EXPORT'!$A:$AM,39,0),"-")</f>
        <v/>
      </c>
      <c r="X52" s="4" t="str">
        <f>_xlfn.IFNA(VLOOKUP(A52,'ACCESS EXPORT'!$A:$AN,40,0),"-")</f>
        <v>Tiffany Palmer / John Hill</v>
      </c>
      <c r="Y52" s="26" t="str">
        <f>_xlfn.IFNA(VLOOKUP(A52,'ACCESS EXPORT'!A:AO,41,0),"")</f>
        <v>Candace Pischetola</v>
      </c>
      <c r="Z52" s="26" t="str">
        <f>_xlfn.IFNA(VLOOKUP(A52,'ACCESS EXPORT'!A:AP,42,0),"")</f>
        <v>Maria Angel</v>
      </c>
      <c r="AA52" s="26" t="str">
        <f>_xlfn.IFNA(VLOOKUP(A52,'ACCESS EXPORT'!A:AQ,43,0),"")</f>
        <v>Claire Pagan</v>
      </c>
    </row>
    <row r="53" spans="1:27" ht="18.75" x14ac:dyDescent="0.25">
      <c r="A53" s="33">
        <v>127</v>
      </c>
      <c r="B53" s="10">
        <v>2140</v>
      </c>
      <c r="C53" s="7" t="str">
        <f ca="1">IFERROR(UPPER(IF(AND('ACCESS EXPORT'!AA53="",'ACCESS EXPORT'!Z53=""),VLOOKUP(A53,'ACCESS EXPORT'!$A:$AF,32,FALSE),(IF('ACCESS EXPORT'!AA53&lt;&gt;"",CONCATENATE(VLOOKUP(A53,'ACCESS EXPORT'!$A:$AF,32,FALSE)," (Closed",TEXT('ACCESS EXPORT'!AA53," MM/DD/YYY)")),IF(TODAY()&lt;(('ACCESS EXPORT'!Z53)+30),CONCATENATE(VLOOKUP(A53,'ACCESS EXPORT'!$A:$AF,32,FALSE)," (Opens",TEXT('ACCESS EXPORT'!Z53," MM/DD/YYY)")),VLOOKUP(A53,'ACCESS EXPORT'!$A:$AF,32,FALSE)))))),"-")</f>
        <v>ADVENTHEALTH MEDICAL GROUP DEVELOPMENTAL PEDIATRICS AT ORLANDO</v>
      </c>
      <c r="D53" s="3" t="str">
        <f ca="1">IFERROR(UPPER(IF(AND('ACCESS EXPORT'!AA53="",'ACCESS EXPORT'!Z53=""),VLOOKUP(A53,'ACCESS EXPORT'!$A:$AF,28,FALSE),(IF('ACCESS EXPORT'!AA53&lt;&gt;"",CONCATENATE(VLOOKUP(A53,'ACCESS EXPORT'!$A:$AF,28,FALSE)," (Closed",TEXT('ACCESS EXPORT'!AA53," MM/DD/YYY)")),IF(TODAY()&lt;(('ACCESS EXPORT'!Z53)+30),CONCATENATE(VLOOKUP(A53,'ACCESS EXPORT'!$A:$AF,28,FALSE)," (Opens",TEXT('ACCESS EXPORT'!Z53," MM/DD/YYY)")),VLOOKUP(A53,'ACCESS EXPORT'!$A:$AF,28,FALSE)))))),"-")</f>
        <v>CENTER FOR CHILD DEVELOPMENT</v>
      </c>
      <c r="E53" s="3" t="str">
        <f>VLOOKUP($A53,'ACCESS EXPORT'!$A:$AF,3,FALSE)</f>
        <v>3390</v>
      </c>
      <c r="F53" s="3" t="str">
        <f>UPPER(CONCATENATE(VLOOKUP(A53,'ACCESS EXPORT'!$A:$AF,4,FALSE)," ",VLOOKUP(A53,'ACCESS EXPORT'!$A:$AF,5,FALSE)," ",VLOOKUP(A53,'ACCESS EXPORT'!$A:$AF,6,FALSE)," ",VLOOKUP(A53,'ACCESS EXPORT'!$A:$AA,7,FALSE)," ",VLOOKUP(A53,'ACCESS EXPORT'!$A:$AA,8,FALSE)))</f>
        <v>615 E PRINCETON ST SUITE 300 ORLANDO FL 32803</v>
      </c>
      <c r="G53" s="4" t="str">
        <f>UPPER(VLOOKUP($A53,'ACCESS EXPORT'!$A:$AF,9,FALSE))</f>
        <v>ORANGE</v>
      </c>
      <c r="H53" s="4" t="str">
        <f>_xlfn.IFNA(VLOOKUP($B53,'ACCESS EXPORT'!$B:$J,9,FALSE),"")</f>
        <v>Childrens</v>
      </c>
      <c r="I53" s="3" t="str">
        <f>CONCATENATE("(P)",VLOOKUP($A53,'ACCESS EXPORT'!$A:$AF,11,FALSE)," (F)",VLOOKUP($A53,'ACCESS EXPORT'!$A:$AF,29,FALSE))</f>
        <v>(P)(407) 898-6005 (F)(407) 898-7722</v>
      </c>
      <c r="J53" s="4" t="str">
        <f>UPPER(VLOOKUP($A53,'ACCESS EXPORT'!$A:$AF,12,FALSE))</f>
        <v>PEDIATRIC SPECIALTY</v>
      </c>
      <c r="K53" s="4" t="str">
        <f>UPPER(VLOOKUP($A53,'ACCESS EXPORT'!$A:$AF,13,FALSE))</f>
        <v>MARLENE HOLLAND</v>
      </c>
      <c r="L53" s="3" t="str">
        <f>IF(AND(VLOOKUP(A53,'ACCESS EXPORT'!A:AE,1,0),'ACCESS EXPORT'!N53=""),UPPER(CONCATENATE('ACCESS EXPORT'!AE53)),IF(VLOOKUP(A53,'ACCESS EXPORT'!A:AE,1,0),UPPER(CONCATENATE('ACCESS EXPORT'!N53," "&amp;CHAR(10),'ACCESS EXPORT'!AE53))))</f>
        <v xml:space="preserve">JENNY MOODY 
</v>
      </c>
      <c r="M53" s="4" t="str">
        <f>UPPER(VLOOKUP($A53,'ACCESS EXPORT'!$A:$O,15,FALSE))</f>
        <v>JOSEPHINE MARCH (PM)</v>
      </c>
      <c r="N53" s="4" t="str">
        <f ca="1">IF(AND('ACCESS EXPORT'!X53="",'ACCESS EXPORT'!Y53=""),IF('ACCESS EXPORT'!V53&lt;&gt;"",(IF(TODAY()-'ACCESS EXPORT'!V53&gt;=-60,UPPER(CONCATENATE(VLOOKUP(B53,'ACCESS EXPORT'!$B:$P,15,FALSE),""&amp;CHAR(10)&amp;"(SEP",TEXT('ACCESS EXPORT'!V53," MM/DD/YYY)"))),IF(TODAY()-'ACCESS EXPORT'!V53&lt;0,UPPER(VLOOKUP(B53,'ACCESS EXPORT'!$B:$P,15,FALSE)),UPPER(VLOOKUP(B53,'ACCESS EXPORT'!$B:$P,15,FALSE))))),IF('ACCESS EXPORT'!U53="",UPPER(VLOOKUP(B53,'ACCESS EXPORT'!$B:$P,15,FALSE)),IF(TODAY()-'ACCESS EXPORT'!U53&lt;=30,CONCATENATE(UPPER(VLOOKUP(B53,'ACCESS EXPORT'!$B:$P,15,FALSE)),""&amp;CHAR(10)&amp;"(NEW",TEXT('ACCESS EXPORT'!U53," MM/DD/YYY)")),IF(AND(TODAY()-'ACCESS EXPORT'!U53&gt;30,TODAY()&gt;0),UPPER(VLOOKUP(B53,'ACCESS EXPORT'!$B:$P,15,FALSE)))))),IF('ACCESS EXPORT'!Y53&lt;&gt;"",UPPER(CONCATENATE(UPPER(VLOOKUP(B53,'ACCESS EXPORT'!$B:$P,15,FALSE)),""&amp;CHAR(10)&amp;"(Transfer Out",TEXT('ACCESS EXPORT'!Y53," MM/DD/YYY)"))),IF('ACCESS EXPORT'!X53&lt;&gt;"",UPPER(CONCATENATE(UPPER(VLOOKUP(B53,'ACCESS EXPORT'!$B:$P,15,FALSE)),""&amp;CHAR(10)&amp;"(Transfer In",TEXT('ACCESS EXPORT'!X53," MM/DD/YYY)"))))))</f>
        <v>TURNER, ALICIA</v>
      </c>
      <c r="O53" s="4" t="str">
        <f>_xlfn.IFNA(VLOOKUP(B53,'ACCESS EXPORT'!$B:$Q,16,FALSE),"")</f>
        <v>APRN</v>
      </c>
      <c r="P53" s="4" t="str">
        <f>_xlfn.IFNA(VLOOKUP(B53,'ACCESS EXPORT'!B:W,22,FALSE),"-")</f>
        <v>1285110692</v>
      </c>
      <c r="Q53" s="4" t="str">
        <f>_xlfn.IFNA(VLOOKUP(A53,'ACCESS EXPORT'!$A:$AG,33,0),"-")</f>
        <v>Pat Lanier</v>
      </c>
      <c r="R53" s="4" t="str">
        <f>_xlfn.IFNA(VLOOKUP(A53,'ACCESS EXPORT'!$A:$AH,34,0),"-")</f>
        <v>Amanda Dowd</v>
      </c>
      <c r="S53" s="4" t="str">
        <f>_xlfn.IFNA(VLOOKUP(A53,'ACCESS EXPORT'!$A:$AI,35,0),"-")</f>
        <v>Courtney Powell</v>
      </c>
      <c r="T53" s="4" t="str">
        <f>_xlfn.IFNA(VLOOKUP(A53,'ACCESS EXPORT'!$A:$AJ,36,0),"-")</f>
        <v>Ishmael Molyneaux</v>
      </c>
      <c r="U53" s="4" t="str">
        <f>_xlfn.IFNA(VLOOKUP(A53,'ACCESS EXPORT'!$A:$AK,37,0),"-")</f>
        <v>Cerner</v>
      </c>
      <c r="V53" s="4" t="str">
        <f>_xlfn.IFNA(VLOOKUP(A53,'ACCESS EXPORT'!$A:$AL,38,0),"-")</f>
        <v>FHMG_CTR CHILD DEVELOPMENT</v>
      </c>
      <c r="W53" s="4" t="str">
        <f>_xlfn.IFNA(VLOOKUP(A53,'ACCESS EXPORT'!$A:$AM,39,0),"-")</f>
        <v/>
      </c>
      <c r="X53" s="4" t="str">
        <f>_xlfn.IFNA(VLOOKUP(A53,'ACCESS EXPORT'!$A:$AN,40,0),"-")</f>
        <v>Tiffany Palmer / John Hill</v>
      </c>
      <c r="Y53" s="26" t="str">
        <f>_xlfn.IFNA(VLOOKUP(A53,'ACCESS EXPORT'!A:AO,41,0),"")</f>
        <v>Candace Pischetola</v>
      </c>
      <c r="Z53" s="26" t="str">
        <f>_xlfn.IFNA(VLOOKUP(A53,'ACCESS EXPORT'!A:AP,42,0),"")</f>
        <v>Maria Angel</v>
      </c>
      <c r="AA53" s="26" t="str">
        <f>_xlfn.IFNA(VLOOKUP(A53,'ACCESS EXPORT'!A:AQ,43,0),"")</f>
        <v>Claire Pagan</v>
      </c>
    </row>
    <row r="54" spans="1:27" ht="18.75" x14ac:dyDescent="0.25">
      <c r="A54" s="33">
        <v>155</v>
      </c>
      <c r="B54" s="10">
        <v>1289</v>
      </c>
      <c r="C54" s="7" t="str">
        <f ca="1">IFERROR(UPPER(IF(AND('ACCESS EXPORT'!AA54="",'ACCESS EXPORT'!Z54=""),VLOOKUP(A54,'ACCESS EXPORT'!$A:$AF,32,FALSE),(IF('ACCESS EXPORT'!AA54&lt;&gt;"",CONCATENATE(VLOOKUP(A54,'ACCESS EXPORT'!$A:$AF,32,FALSE)," (Closed",TEXT('ACCESS EXPORT'!AA54," MM/DD/YYY)")),IF(TODAY()&lt;(('ACCESS EXPORT'!Z54)+30),CONCATENATE(VLOOKUP(A54,'ACCESS EXPORT'!$A:$AF,32,FALSE)," (Opens",TEXT('ACCESS EXPORT'!Z54," MM/DD/YYY)")),VLOOKUP(A54,'ACCESS EXPORT'!$A:$AF,32,FALSE)))))),"-")</f>
        <v>ADVENTHEALTH MEDICAL GROUP PEDIATRIC ONCOLOGY AND HEMATOLOGY AT ORLANDO</v>
      </c>
      <c r="D54" s="3" t="str">
        <f ca="1">IFERROR(UPPER(IF(AND('ACCESS EXPORT'!AA54="",'ACCESS EXPORT'!Z54=""),VLOOKUP(A54,'ACCESS EXPORT'!$A:$AF,28,FALSE),(IF('ACCESS EXPORT'!AA54&lt;&gt;"",CONCATENATE(VLOOKUP(A54,'ACCESS EXPORT'!$A:$AF,28,FALSE)," (Closed",TEXT('ACCESS EXPORT'!AA54," MM/DD/YYY)")),IF(TODAY()&lt;(('ACCESS EXPORT'!Z54)+30),CONCATENATE(VLOOKUP(A54,'ACCESS EXPORT'!$A:$AF,28,FALSE)," (Opens",TEXT('ACCESS EXPORT'!Z54," MM/DD/YYY)")),VLOOKUP(A54,'ACCESS EXPORT'!$A:$AF,28,FALSE)))))),"-")</f>
        <v>CHILDREN'S CENTER FOR CANCER &amp; BLOOD DISEASES</v>
      </c>
      <c r="E54" s="3" t="str">
        <f>VLOOKUP($A54,'ACCESS EXPORT'!$A:$AF,3,FALSE)</f>
        <v>3520</v>
      </c>
      <c r="F54" s="3" t="str">
        <f>UPPER(CONCATENATE(VLOOKUP(A54,'ACCESS EXPORT'!$A:$AF,4,FALSE)," ",VLOOKUP(A54,'ACCESS EXPORT'!$A:$AF,5,FALSE)," ",VLOOKUP(A54,'ACCESS EXPORT'!$A:$AF,6,FALSE)," ",VLOOKUP(A54,'ACCESS EXPORT'!$A:$AA,7,FALSE)," ",VLOOKUP(A54,'ACCESS EXPORT'!$A:$AA,8,FALSE)))</f>
        <v>2501 N ORANGE AVE SUITE 589 ORLANDO FL 32804</v>
      </c>
      <c r="G54" s="4" t="str">
        <f>UPPER(VLOOKUP($A54,'ACCESS EXPORT'!$A:$AF,9,FALSE))</f>
        <v>ORANGE</v>
      </c>
      <c r="H54" s="4" t="str">
        <f>_xlfn.IFNA(VLOOKUP($B54,'ACCESS EXPORT'!$B:$J,9,FALSE),"")</f>
        <v>Childrens</v>
      </c>
      <c r="I54" s="3" t="str">
        <f>CONCATENATE("(P)",VLOOKUP($A54,'ACCESS EXPORT'!$A:$AF,11,FALSE)," (F)",VLOOKUP($A54,'ACCESS EXPORT'!$A:$AF,29,FALSE))</f>
        <v>(P)(407) 303-2080 (F)(407) 303-2085</v>
      </c>
      <c r="J54" s="4" t="str">
        <f>UPPER(VLOOKUP($A54,'ACCESS EXPORT'!$A:$AF,12,FALSE))</f>
        <v>PEDIATRIC SPECIALTY</v>
      </c>
      <c r="K54" s="4" t="str">
        <f>UPPER(VLOOKUP($A54,'ACCESS EXPORT'!$A:$AF,13,FALSE))</f>
        <v>MARLENE HOLLAND</v>
      </c>
      <c r="L54" s="3" t="str">
        <f>IF(AND(VLOOKUP(A54,'ACCESS EXPORT'!A:AE,1,0),'ACCESS EXPORT'!N54=""),UPPER(CONCATENATE('ACCESS EXPORT'!AE54)),IF(VLOOKUP(A54,'ACCESS EXPORT'!A:AE,1,0),UPPER(CONCATENATE('ACCESS EXPORT'!N54," "&amp;CHAR(10),'ACCESS EXPORT'!AE54))))</f>
        <v xml:space="preserve">JENNY MOODY 
</v>
      </c>
      <c r="M54" s="4" t="str">
        <f>UPPER(VLOOKUP($A54,'ACCESS EXPORT'!$A:$O,15,FALSE))</f>
        <v>JESSICA OWENS (PM)</v>
      </c>
      <c r="N54" s="4" t="str">
        <f ca="1">IF(AND('ACCESS EXPORT'!X54="",'ACCESS EXPORT'!Y54=""),IF('ACCESS EXPORT'!V54&lt;&gt;"",(IF(TODAY()-'ACCESS EXPORT'!V54&gt;=-60,UPPER(CONCATENATE(VLOOKUP(B54,'ACCESS EXPORT'!$B:$P,15,FALSE),""&amp;CHAR(10)&amp;"(SEP",TEXT('ACCESS EXPORT'!V54," MM/DD/YYY)"))),IF(TODAY()-'ACCESS EXPORT'!V54&lt;0,UPPER(VLOOKUP(B54,'ACCESS EXPORT'!$B:$P,15,FALSE)),UPPER(VLOOKUP(B54,'ACCESS EXPORT'!$B:$P,15,FALSE))))),IF('ACCESS EXPORT'!U54="",UPPER(VLOOKUP(B54,'ACCESS EXPORT'!$B:$P,15,FALSE)),IF(TODAY()-'ACCESS EXPORT'!U54&lt;=30,CONCATENATE(UPPER(VLOOKUP(B54,'ACCESS EXPORT'!$B:$P,15,FALSE)),""&amp;CHAR(10)&amp;"(NEW",TEXT('ACCESS EXPORT'!U54," MM/DD/YYY)")),IF(AND(TODAY()-'ACCESS EXPORT'!U54&gt;30,TODAY()&gt;0),UPPER(VLOOKUP(B54,'ACCESS EXPORT'!$B:$P,15,FALSE)))))),IF('ACCESS EXPORT'!Y54&lt;&gt;"",UPPER(CONCATENATE(UPPER(VLOOKUP(B54,'ACCESS EXPORT'!$B:$P,15,FALSE)),""&amp;CHAR(10)&amp;"(Transfer Out",TEXT('ACCESS EXPORT'!Y54," MM/DD/YYY)"))),IF('ACCESS EXPORT'!X54&lt;&gt;"",UPPER(CONCATENATE(UPPER(VLOOKUP(B54,'ACCESS EXPORT'!$B:$P,15,FALSE)),""&amp;CHAR(10)&amp;"(Transfer In",TEXT('ACCESS EXPORT'!X54," MM/DD/YYY)"))))))</f>
        <v>BORRERO RAMOS, DENNIS A.</v>
      </c>
      <c r="O54" s="4" t="str">
        <f>_xlfn.IFNA(VLOOKUP(B54,'ACCESS EXPORT'!$B:$Q,16,FALSE),"")</f>
        <v>MD</v>
      </c>
      <c r="P54" s="4" t="str">
        <f>_xlfn.IFNA(VLOOKUP(B54,'ACCESS EXPORT'!B:W,22,FALSE),"-")</f>
        <v>1841493053</v>
      </c>
      <c r="Q54" s="4" t="str">
        <f>_xlfn.IFNA(VLOOKUP(A54,'ACCESS EXPORT'!$A:$AG,33,0),"-")</f>
        <v>Bevine Whyte</v>
      </c>
      <c r="R54" s="4" t="str">
        <f>_xlfn.IFNA(VLOOKUP(A54,'ACCESS EXPORT'!$A:$AH,34,0),"-")</f>
        <v>Amanda Dowd</v>
      </c>
      <c r="S54" s="4" t="str">
        <f>_xlfn.IFNA(VLOOKUP(A54,'ACCESS EXPORT'!$A:$AI,35,0),"-")</f>
        <v>Courtney Powell</v>
      </c>
      <c r="T54" s="4" t="str">
        <f>_xlfn.IFNA(VLOOKUP(A54,'ACCESS EXPORT'!$A:$AJ,36,0),"-")</f>
        <v>Ishmael Molyneaux</v>
      </c>
      <c r="U54" s="4" t="str">
        <f>_xlfn.IFNA(VLOOKUP(A54,'ACCESS EXPORT'!$A:$AK,37,0),"-")</f>
        <v>Cerner</v>
      </c>
      <c r="V54" s="4" t="str">
        <f>_xlfn.IFNA(VLOOKUP(A54,'ACCESS EXPORT'!$A:$AL,38,0),"-")</f>
        <v>FHMG_CHLD CTR CANCER BLOOD</v>
      </c>
      <c r="W54" s="4" t="str">
        <f>_xlfn.IFNA(VLOOKUP(A54,'ACCESS EXPORT'!$A:$AM,39,0),"-")</f>
        <v/>
      </c>
      <c r="X54" s="4" t="str">
        <f>_xlfn.IFNA(VLOOKUP(A54,'ACCESS EXPORT'!$A:$AN,40,0),"-")</f>
        <v>David Mercer</v>
      </c>
      <c r="Y54" s="26" t="str">
        <f>_xlfn.IFNA(VLOOKUP(A54,'ACCESS EXPORT'!A:AO,41,0),"")</f>
        <v>Kristin Miller</v>
      </c>
      <c r="Z54" s="26" t="str">
        <f>_xlfn.IFNA(VLOOKUP(A54,'ACCESS EXPORT'!A:AP,42,0),"")</f>
        <v>Maria Angel</v>
      </c>
      <c r="AA54" s="26" t="str">
        <f>_xlfn.IFNA(VLOOKUP(A54,'ACCESS EXPORT'!A:AQ,43,0),"")</f>
        <v>Claire Pagan</v>
      </c>
    </row>
    <row r="55" spans="1:27" ht="18.75" x14ac:dyDescent="0.25">
      <c r="A55" s="33">
        <v>155</v>
      </c>
      <c r="B55" s="10">
        <v>1290</v>
      </c>
      <c r="C55" s="7" t="str">
        <f ca="1">IFERROR(UPPER(IF(AND('ACCESS EXPORT'!AA55="",'ACCESS EXPORT'!Z55=""),VLOOKUP(A55,'ACCESS EXPORT'!$A:$AF,32,FALSE),(IF('ACCESS EXPORT'!AA55&lt;&gt;"",CONCATENATE(VLOOKUP(A55,'ACCESS EXPORT'!$A:$AF,32,FALSE)," (Closed",TEXT('ACCESS EXPORT'!AA55," MM/DD/YYY)")),IF(TODAY()&lt;(('ACCESS EXPORT'!Z55)+30),CONCATENATE(VLOOKUP(A55,'ACCESS EXPORT'!$A:$AF,32,FALSE)," (Opens",TEXT('ACCESS EXPORT'!Z55," MM/DD/YYY)")),VLOOKUP(A55,'ACCESS EXPORT'!$A:$AF,32,FALSE)))))),"-")</f>
        <v>ADVENTHEALTH MEDICAL GROUP PEDIATRIC ONCOLOGY AND HEMATOLOGY AT ORLANDO</v>
      </c>
      <c r="D55" s="3" t="str">
        <f ca="1">IFERROR(UPPER(IF(AND('ACCESS EXPORT'!AA55="",'ACCESS EXPORT'!Z55=""),VLOOKUP(A55,'ACCESS EXPORT'!$A:$AF,28,FALSE),(IF('ACCESS EXPORT'!AA55&lt;&gt;"",CONCATENATE(VLOOKUP(A55,'ACCESS EXPORT'!$A:$AF,28,FALSE)," (Closed",TEXT('ACCESS EXPORT'!AA55," MM/DD/YYY)")),IF(TODAY()&lt;(('ACCESS EXPORT'!Z55)+30),CONCATENATE(VLOOKUP(A55,'ACCESS EXPORT'!$A:$AF,28,FALSE)," (Opens",TEXT('ACCESS EXPORT'!Z55," MM/DD/YYY)")),VLOOKUP(A55,'ACCESS EXPORT'!$A:$AF,28,FALSE)))))),"-")</f>
        <v>CHILDREN'S CENTER FOR CANCER &amp; BLOOD DISEASES</v>
      </c>
      <c r="E55" s="3" t="str">
        <f>VLOOKUP($A55,'ACCESS EXPORT'!$A:$AF,3,FALSE)</f>
        <v>3520</v>
      </c>
      <c r="F55" s="3" t="str">
        <f>UPPER(CONCATENATE(VLOOKUP(A55,'ACCESS EXPORT'!$A:$AF,4,FALSE)," ",VLOOKUP(A55,'ACCESS EXPORT'!$A:$AF,5,FALSE)," ",VLOOKUP(A55,'ACCESS EXPORT'!$A:$AF,6,FALSE)," ",VLOOKUP(A55,'ACCESS EXPORT'!$A:$AA,7,FALSE)," ",VLOOKUP(A55,'ACCESS EXPORT'!$A:$AA,8,FALSE)))</f>
        <v>2501 N ORANGE AVE SUITE 589 ORLANDO FL 32804</v>
      </c>
      <c r="G55" s="4" t="str">
        <f>UPPER(VLOOKUP($A55,'ACCESS EXPORT'!$A:$AF,9,FALSE))</f>
        <v>ORANGE</v>
      </c>
      <c r="H55" s="4" t="str">
        <f>_xlfn.IFNA(VLOOKUP($B55,'ACCESS EXPORT'!$B:$J,9,FALSE),"")</f>
        <v>Childrens</v>
      </c>
      <c r="I55" s="3" t="str">
        <f>CONCATENATE("(P)",VLOOKUP($A55,'ACCESS EXPORT'!$A:$AF,11,FALSE)," (F)",VLOOKUP($A55,'ACCESS EXPORT'!$A:$AF,29,FALSE))</f>
        <v>(P)(407) 303-2080 (F)(407) 303-2085</v>
      </c>
      <c r="J55" s="4" t="str">
        <f>UPPER(VLOOKUP($A55,'ACCESS EXPORT'!$A:$AF,12,FALSE))</f>
        <v>PEDIATRIC SPECIALTY</v>
      </c>
      <c r="K55" s="4" t="str">
        <f>UPPER(VLOOKUP($A55,'ACCESS EXPORT'!$A:$AF,13,FALSE))</f>
        <v>MARLENE HOLLAND</v>
      </c>
      <c r="L55" s="3" t="str">
        <f>IF(AND(VLOOKUP(A55,'ACCESS EXPORT'!A:AE,1,0),'ACCESS EXPORT'!N55=""),UPPER(CONCATENATE('ACCESS EXPORT'!AE55)),IF(VLOOKUP(A55,'ACCESS EXPORT'!A:AE,1,0),UPPER(CONCATENATE('ACCESS EXPORT'!N55," "&amp;CHAR(10),'ACCESS EXPORT'!AE55))))</f>
        <v xml:space="preserve">JENNY MOODY 
</v>
      </c>
      <c r="M55" s="4" t="str">
        <f>UPPER(VLOOKUP($A55,'ACCESS EXPORT'!$A:$O,15,FALSE))</f>
        <v>JESSICA OWENS (PM)</v>
      </c>
      <c r="N55" s="4" t="str">
        <f ca="1">IF(AND('ACCESS EXPORT'!X55="",'ACCESS EXPORT'!Y55=""),IF('ACCESS EXPORT'!V55&lt;&gt;"",(IF(TODAY()-'ACCESS EXPORT'!V55&gt;=-60,UPPER(CONCATENATE(VLOOKUP(B55,'ACCESS EXPORT'!$B:$P,15,FALSE),""&amp;CHAR(10)&amp;"(SEP",TEXT('ACCESS EXPORT'!V55," MM/DD/YYY)"))),IF(TODAY()-'ACCESS EXPORT'!V55&lt;0,UPPER(VLOOKUP(B55,'ACCESS EXPORT'!$B:$P,15,FALSE)),UPPER(VLOOKUP(B55,'ACCESS EXPORT'!$B:$P,15,FALSE))))),IF('ACCESS EXPORT'!U55="",UPPER(VLOOKUP(B55,'ACCESS EXPORT'!$B:$P,15,FALSE)),IF(TODAY()-'ACCESS EXPORT'!U55&lt;=30,CONCATENATE(UPPER(VLOOKUP(B55,'ACCESS EXPORT'!$B:$P,15,FALSE)),""&amp;CHAR(10)&amp;"(NEW",TEXT('ACCESS EXPORT'!U55," MM/DD/YYY)")),IF(AND(TODAY()-'ACCESS EXPORT'!U55&gt;30,TODAY()&gt;0),UPPER(VLOOKUP(B55,'ACCESS EXPORT'!$B:$P,15,FALSE)))))),IF('ACCESS EXPORT'!Y55&lt;&gt;"",UPPER(CONCATENATE(UPPER(VLOOKUP(B55,'ACCESS EXPORT'!$B:$P,15,FALSE)),""&amp;CHAR(10)&amp;"(Transfer Out",TEXT('ACCESS EXPORT'!Y55," MM/DD/YYY)"))),IF('ACCESS EXPORT'!X55&lt;&gt;"",UPPER(CONCATENATE(UPPER(VLOOKUP(B55,'ACCESS EXPORT'!$B:$P,15,FALSE)),""&amp;CHAR(10)&amp;"(Transfer In",TEXT('ACCESS EXPORT'!X55," MM/DD/YYY)"))))))</f>
        <v>DE LA OSA, ADA</v>
      </c>
      <c r="O55" s="4" t="str">
        <f>_xlfn.IFNA(VLOOKUP(B55,'ACCESS EXPORT'!$B:$Q,16,FALSE),"")</f>
        <v>APRN</v>
      </c>
      <c r="P55" s="4" t="str">
        <f>_xlfn.IFNA(VLOOKUP(B55,'ACCESS EXPORT'!B:W,22,FALSE),"-")</f>
        <v>1912176678</v>
      </c>
      <c r="Q55" s="4" t="str">
        <f>_xlfn.IFNA(VLOOKUP(A55,'ACCESS EXPORT'!$A:$AG,33,0),"-")</f>
        <v>Bevine Whyte</v>
      </c>
      <c r="R55" s="4" t="str">
        <f>_xlfn.IFNA(VLOOKUP(A55,'ACCESS EXPORT'!$A:$AH,34,0),"-")</f>
        <v>Amanda Dowd</v>
      </c>
      <c r="S55" s="4" t="str">
        <f>_xlfn.IFNA(VLOOKUP(A55,'ACCESS EXPORT'!$A:$AI,35,0),"-")</f>
        <v>Courtney Powell</v>
      </c>
      <c r="T55" s="4" t="str">
        <f>_xlfn.IFNA(VLOOKUP(A55,'ACCESS EXPORT'!$A:$AJ,36,0),"-")</f>
        <v>Ishmael Molyneaux</v>
      </c>
      <c r="U55" s="4" t="str">
        <f>_xlfn.IFNA(VLOOKUP(A55,'ACCESS EXPORT'!$A:$AK,37,0),"-")</f>
        <v>Cerner</v>
      </c>
      <c r="V55" s="4" t="str">
        <f>_xlfn.IFNA(VLOOKUP(A55,'ACCESS EXPORT'!$A:$AL,38,0),"-")</f>
        <v>FHMG_CHLD CTR CANCER BLOOD</v>
      </c>
      <c r="W55" s="4" t="str">
        <f>_xlfn.IFNA(VLOOKUP(A55,'ACCESS EXPORT'!$A:$AM,39,0),"-")</f>
        <v/>
      </c>
      <c r="X55" s="4" t="str">
        <f>_xlfn.IFNA(VLOOKUP(A55,'ACCESS EXPORT'!$A:$AN,40,0),"-")</f>
        <v>David Mercer</v>
      </c>
      <c r="Y55" s="26" t="str">
        <f>_xlfn.IFNA(VLOOKUP(A55,'ACCESS EXPORT'!A:AO,41,0),"")</f>
        <v>Kristin Miller</v>
      </c>
      <c r="Z55" s="26" t="str">
        <f>_xlfn.IFNA(VLOOKUP(A55,'ACCESS EXPORT'!A:AP,42,0),"")</f>
        <v>Maria Angel</v>
      </c>
      <c r="AA55" s="26" t="str">
        <f>_xlfn.IFNA(VLOOKUP(A55,'ACCESS EXPORT'!A:AQ,43,0),"")</f>
        <v>Claire Pagan</v>
      </c>
    </row>
    <row r="56" spans="1:27" ht="18.75" x14ac:dyDescent="0.25">
      <c r="A56" s="33">
        <v>155</v>
      </c>
      <c r="B56" s="10">
        <v>1291</v>
      </c>
      <c r="C56" s="7" t="str">
        <f ca="1">IFERROR(UPPER(IF(AND('ACCESS EXPORT'!AA56="",'ACCESS EXPORT'!Z56=""),VLOOKUP(A56,'ACCESS EXPORT'!$A:$AF,32,FALSE),(IF('ACCESS EXPORT'!AA56&lt;&gt;"",CONCATENATE(VLOOKUP(A56,'ACCESS EXPORT'!$A:$AF,32,FALSE)," (Closed",TEXT('ACCESS EXPORT'!AA56," MM/DD/YYY)")),IF(TODAY()&lt;(('ACCESS EXPORT'!Z56)+30),CONCATENATE(VLOOKUP(A56,'ACCESS EXPORT'!$A:$AF,32,FALSE)," (Opens",TEXT('ACCESS EXPORT'!Z56," MM/DD/YYY)")),VLOOKUP(A56,'ACCESS EXPORT'!$A:$AF,32,FALSE)))))),"-")</f>
        <v>ADVENTHEALTH MEDICAL GROUP PEDIATRIC ONCOLOGY AND HEMATOLOGY AT ORLANDO</v>
      </c>
      <c r="D56" s="3" t="str">
        <f ca="1">IFERROR(UPPER(IF(AND('ACCESS EXPORT'!AA56="",'ACCESS EXPORT'!Z56=""),VLOOKUP(A56,'ACCESS EXPORT'!$A:$AF,28,FALSE),(IF('ACCESS EXPORT'!AA56&lt;&gt;"",CONCATENATE(VLOOKUP(A56,'ACCESS EXPORT'!$A:$AF,28,FALSE)," (Closed",TEXT('ACCESS EXPORT'!AA56," MM/DD/YYY)")),IF(TODAY()&lt;(('ACCESS EXPORT'!Z56)+30),CONCATENATE(VLOOKUP(A56,'ACCESS EXPORT'!$A:$AF,28,FALSE)," (Opens",TEXT('ACCESS EXPORT'!Z56," MM/DD/YYY)")),VLOOKUP(A56,'ACCESS EXPORT'!$A:$AF,28,FALSE)))))),"-")</f>
        <v>CHILDREN'S CENTER FOR CANCER &amp; BLOOD DISEASES</v>
      </c>
      <c r="E56" s="3" t="str">
        <f>VLOOKUP($A56,'ACCESS EXPORT'!$A:$AF,3,FALSE)</f>
        <v>3520</v>
      </c>
      <c r="F56" s="3" t="str">
        <f>UPPER(CONCATENATE(VLOOKUP(A56,'ACCESS EXPORT'!$A:$AF,4,FALSE)," ",VLOOKUP(A56,'ACCESS EXPORT'!$A:$AF,5,FALSE)," ",VLOOKUP(A56,'ACCESS EXPORT'!$A:$AF,6,FALSE)," ",VLOOKUP(A56,'ACCESS EXPORT'!$A:$AA,7,FALSE)," ",VLOOKUP(A56,'ACCESS EXPORT'!$A:$AA,8,FALSE)))</f>
        <v>2501 N ORANGE AVE SUITE 589 ORLANDO FL 32804</v>
      </c>
      <c r="G56" s="4" t="str">
        <f>UPPER(VLOOKUP($A56,'ACCESS EXPORT'!$A:$AF,9,FALSE))</f>
        <v>ORANGE</v>
      </c>
      <c r="H56" s="4" t="str">
        <f>_xlfn.IFNA(VLOOKUP($B56,'ACCESS EXPORT'!$B:$J,9,FALSE),"")</f>
        <v>Childrens</v>
      </c>
      <c r="I56" s="3" t="str">
        <f>CONCATENATE("(P)",VLOOKUP($A56,'ACCESS EXPORT'!$A:$AF,11,FALSE)," (F)",VLOOKUP($A56,'ACCESS EXPORT'!$A:$AF,29,FALSE))</f>
        <v>(P)(407) 303-2080 (F)(407) 303-2085</v>
      </c>
      <c r="J56" s="4" t="str">
        <f>UPPER(VLOOKUP($A56,'ACCESS EXPORT'!$A:$AF,12,FALSE))</f>
        <v>PEDIATRIC SPECIALTY</v>
      </c>
      <c r="K56" s="4" t="str">
        <f>UPPER(VLOOKUP($A56,'ACCESS EXPORT'!$A:$AF,13,FALSE))</f>
        <v>MARLENE HOLLAND</v>
      </c>
      <c r="L56" s="3" t="str">
        <f>IF(AND(VLOOKUP(A56,'ACCESS EXPORT'!A:AE,1,0),'ACCESS EXPORT'!N56=""),UPPER(CONCATENATE('ACCESS EXPORT'!AE56)),IF(VLOOKUP(A56,'ACCESS EXPORT'!A:AE,1,0),UPPER(CONCATENATE('ACCESS EXPORT'!N56," "&amp;CHAR(10),'ACCESS EXPORT'!AE56))))</f>
        <v xml:space="preserve">JENNY MOODY 
</v>
      </c>
      <c r="M56" s="4" t="str">
        <f>UPPER(VLOOKUP($A56,'ACCESS EXPORT'!$A:$O,15,FALSE))</f>
        <v>JESSICA OWENS (PM)</v>
      </c>
      <c r="N56" s="4" t="str">
        <f ca="1">IF(AND('ACCESS EXPORT'!X56="",'ACCESS EXPORT'!Y56=""),IF('ACCESS EXPORT'!V56&lt;&gt;"",(IF(TODAY()-'ACCESS EXPORT'!V56&gt;=-60,UPPER(CONCATENATE(VLOOKUP(B56,'ACCESS EXPORT'!$B:$P,15,FALSE),""&amp;CHAR(10)&amp;"(SEP",TEXT('ACCESS EXPORT'!V56," MM/DD/YYY)"))),IF(TODAY()-'ACCESS EXPORT'!V56&lt;0,UPPER(VLOOKUP(B56,'ACCESS EXPORT'!$B:$P,15,FALSE)),UPPER(VLOOKUP(B56,'ACCESS EXPORT'!$B:$P,15,FALSE))))),IF('ACCESS EXPORT'!U56="",UPPER(VLOOKUP(B56,'ACCESS EXPORT'!$B:$P,15,FALSE)),IF(TODAY()-'ACCESS EXPORT'!U56&lt;=30,CONCATENATE(UPPER(VLOOKUP(B56,'ACCESS EXPORT'!$B:$P,15,FALSE)),""&amp;CHAR(10)&amp;"(NEW",TEXT('ACCESS EXPORT'!U56," MM/DD/YYY)")),IF(AND(TODAY()-'ACCESS EXPORT'!U56&gt;30,TODAY()&gt;0),UPPER(VLOOKUP(B56,'ACCESS EXPORT'!$B:$P,15,FALSE)))))),IF('ACCESS EXPORT'!Y56&lt;&gt;"",UPPER(CONCATENATE(UPPER(VLOOKUP(B56,'ACCESS EXPORT'!$B:$P,15,FALSE)),""&amp;CHAR(10)&amp;"(Transfer Out",TEXT('ACCESS EXPORT'!Y56," MM/DD/YYY)"))),IF('ACCESS EXPORT'!X56&lt;&gt;"",UPPER(CONCATENATE(UPPER(VLOOKUP(B56,'ACCESS EXPORT'!$B:$P,15,FALSE)),""&amp;CHAR(10)&amp;"(Transfer In",TEXT('ACCESS EXPORT'!X56," MM/DD/YYY)"))))))</f>
        <v>DOYLE, CHANDRA</v>
      </c>
      <c r="O56" s="4" t="str">
        <f>_xlfn.IFNA(VLOOKUP(B56,'ACCESS EXPORT'!$B:$Q,16,FALSE),"")</f>
        <v>APRN</v>
      </c>
      <c r="P56" s="4" t="str">
        <f>_xlfn.IFNA(VLOOKUP(B56,'ACCESS EXPORT'!B:W,22,FALSE),"-")</f>
        <v>1457760894</v>
      </c>
      <c r="Q56" s="4" t="str">
        <f>_xlfn.IFNA(VLOOKUP(A56,'ACCESS EXPORT'!$A:$AG,33,0),"-")</f>
        <v>Bevine Whyte</v>
      </c>
      <c r="R56" s="4" t="str">
        <f>_xlfn.IFNA(VLOOKUP(A56,'ACCESS EXPORT'!$A:$AH,34,0),"-")</f>
        <v>Amanda Dowd</v>
      </c>
      <c r="S56" s="4" t="str">
        <f>_xlfn.IFNA(VLOOKUP(A56,'ACCESS EXPORT'!$A:$AI,35,0),"-")</f>
        <v>Courtney Powell</v>
      </c>
      <c r="T56" s="4" t="str">
        <f>_xlfn.IFNA(VLOOKUP(A56,'ACCESS EXPORT'!$A:$AJ,36,0),"-")</f>
        <v>Ishmael Molyneaux</v>
      </c>
      <c r="U56" s="4" t="str">
        <f>_xlfn.IFNA(VLOOKUP(A56,'ACCESS EXPORT'!$A:$AK,37,0),"-")</f>
        <v>Cerner</v>
      </c>
      <c r="V56" s="4" t="str">
        <f>_xlfn.IFNA(VLOOKUP(A56,'ACCESS EXPORT'!$A:$AL,38,0),"-")</f>
        <v>FHMG_CHLD CTR CANCER BLOOD</v>
      </c>
      <c r="W56" s="4" t="str">
        <f>_xlfn.IFNA(VLOOKUP(A56,'ACCESS EXPORT'!$A:$AM,39,0),"-")</f>
        <v/>
      </c>
      <c r="X56" s="4" t="str">
        <f>_xlfn.IFNA(VLOOKUP(A56,'ACCESS EXPORT'!$A:$AN,40,0),"-")</f>
        <v>David Mercer</v>
      </c>
      <c r="Y56" s="26" t="str">
        <f>_xlfn.IFNA(VLOOKUP(A56,'ACCESS EXPORT'!A:AO,41,0),"")</f>
        <v>Kristin Miller</v>
      </c>
      <c r="Z56" s="26" t="str">
        <f>_xlfn.IFNA(VLOOKUP(A56,'ACCESS EXPORT'!A:AP,42,0),"")</f>
        <v>Maria Angel</v>
      </c>
      <c r="AA56" s="26" t="str">
        <f>_xlfn.IFNA(VLOOKUP(A56,'ACCESS EXPORT'!A:AQ,43,0),"")</f>
        <v>Claire Pagan</v>
      </c>
    </row>
    <row r="57" spans="1:27" ht="18.75" x14ac:dyDescent="0.25">
      <c r="A57" s="33">
        <v>155</v>
      </c>
      <c r="B57" s="10">
        <v>1287</v>
      </c>
      <c r="C57" s="7" t="str">
        <f ca="1">IFERROR(UPPER(IF(AND('ACCESS EXPORT'!AA57="",'ACCESS EXPORT'!Z57=""),VLOOKUP(A57,'ACCESS EXPORT'!$A:$AF,32,FALSE),(IF('ACCESS EXPORT'!AA57&lt;&gt;"",CONCATENATE(VLOOKUP(A57,'ACCESS EXPORT'!$A:$AF,32,FALSE)," (Closed",TEXT('ACCESS EXPORT'!AA57," MM/DD/YYY)")),IF(TODAY()&lt;(('ACCESS EXPORT'!Z57)+30),CONCATENATE(VLOOKUP(A57,'ACCESS EXPORT'!$A:$AF,32,FALSE)," (Opens",TEXT('ACCESS EXPORT'!Z57," MM/DD/YYY)")),VLOOKUP(A57,'ACCESS EXPORT'!$A:$AF,32,FALSE)))))),"-")</f>
        <v>ADVENTHEALTH MEDICAL GROUP PEDIATRIC ONCOLOGY AND HEMATOLOGY AT ORLANDO</v>
      </c>
      <c r="D57" s="3" t="str">
        <f ca="1">IFERROR(UPPER(IF(AND('ACCESS EXPORT'!AA57="",'ACCESS EXPORT'!Z57=""),VLOOKUP(A57,'ACCESS EXPORT'!$A:$AF,28,FALSE),(IF('ACCESS EXPORT'!AA57&lt;&gt;"",CONCATENATE(VLOOKUP(A57,'ACCESS EXPORT'!$A:$AF,28,FALSE)," (Closed",TEXT('ACCESS EXPORT'!AA57," MM/DD/YYY)")),IF(TODAY()&lt;(('ACCESS EXPORT'!Z57)+30),CONCATENATE(VLOOKUP(A57,'ACCESS EXPORT'!$A:$AF,28,FALSE)," (Opens",TEXT('ACCESS EXPORT'!Z57," MM/DD/YYY)")),VLOOKUP(A57,'ACCESS EXPORT'!$A:$AF,28,FALSE)))))),"-")</f>
        <v>CHILDREN'S CENTER FOR CANCER &amp; BLOOD DISEASES</v>
      </c>
      <c r="E57" s="3" t="str">
        <f>VLOOKUP($A57,'ACCESS EXPORT'!$A:$AF,3,FALSE)</f>
        <v>3520</v>
      </c>
      <c r="F57" s="3" t="str">
        <f>UPPER(CONCATENATE(VLOOKUP(A57,'ACCESS EXPORT'!$A:$AF,4,FALSE)," ",VLOOKUP(A57,'ACCESS EXPORT'!$A:$AF,5,FALSE)," ",VLOOKUP(A57,'ACCESS EXPORT'!$A:$AF,6,FALSE)," ",VLOOKUP(A57,'ACCESS EXPORT'!$A:$AA,7,FALSE)," ",VLOOKUP(A57,'ACCESS EXPORT'!$A:$AA,8,FALSE)))</f>
        <v>2501 N ORANGE AVE SUITE 589 ORLANDO FL 32804</v>
      </c>
      <c r="G57" s="4" t="str">
        <f>UPPER(VLOOKUP($A57,'ACCESS EXPORT'!$A:$AF,9,FALSE))</f>
        <v>ORANGE</v>
      </c>
      <c r="H57" s="4" t="str">
        <f>_xlfn.IFNA(VLOOKUP($B57,'ACCESS EXPORT'!$B:$J,9,FALSE),"")</f>
        <v>Childrens</v>
      </c>
      <c r="I57" s="3" t="str">
        <f>CONCATENATE("(P)",VLOOKUP($A57,'ACCESS EXPORT'!$A:$AF,11,FALSE)," (F)",VLOOKUP($A57,'ACCESS EXPORT'!$A:$AF,29,FALSE))</f>
        <v>(P)(407) 303-2080 (F)(407) 303-2085</v>
      </c>
      <c r="J57" s="4" t="str">
        <f>UPPER(VLOOKUP($A57,'ACCESS EXPORT'!$A:$AF,12,FALSE))</f>
        <v>PEDIATRIC SPECIALTY</v>
      </c>
      <c r="K57" s="4" t="str">
        <f>UPPER(VLOOKUP($A57,'ACCESS EXPORT'!$A:$AF,13,FALSE))</f>
        <v>MARLENE HOLLAND</v>
      </c>
      <c r="L57" s="3" t="str">
        <f>IF(AND(VLOOKUP(A57,'ACCESS EXPORT'!A:AE,1,0),'ACCESS EXPORT'!N57=""),UPPER(CONCATENATE('ACCESS EXPORT'!AE57)),IF(VLOOKUP(A57,'ACCESS EXPORT'!A:AE,1,0),UPPER(CONCATENATE('ACCESS EXPORT'!N57," "&amp;CHAR(10),'ACCESS EXPORT'!AE57))))</f>
        <v xml:space="preserve">JENNY MOODY 
</v>
      </c>
      <c r="M57" s="4" t="str">
        <f>UPPER(VLOOKUP($A57,'ACCESS EXPORT'!$A:$O,15,FALSE))</f>
        <v>JESSICA OWENS (PM)</v>
      </c>
      <c r="N57" s="4" t="str">
        <f ca="1">IF(AND('ACCESS EXPORT'!X57="",'ACCESS EXPORT'!Y57=""),IF('ACCESS EXPORT'!V57&lt;&gt;"",(IF(TODAY()-'ACCESS EXPORT'!V57&gt;=-60,UPPER(CONCATENATE(VLOOKUP(B57,'ACCESS EXPORT'!$B:$P,15,FALSE),""&amp;CHAR(10)&amp;"(SEP",TEXT('ACCESS EXPORT'!V57," MM/DD/YYY)"))),IF(TODAY()-'ACCESS EXPORT'!V57&lt;0,UPPER(VLOOKUP(B57,'ACCESS EXPORT'!$B:$P,15,FALSE)),UPPER(VLOOKUP(B57,'ACCESS EXPORT'!$B:$P,15,FALSE))))),IF('ACCESS EXPORT'!U57="",UPPER(VLOOKUP(B57,'ACCESS EXPORT'!$B:$P,15,FALSE)),IF(TODAY()-'ACCESS EXPORT'!U57&lt;=30,CONCATENATE(UPPER(VLOOKUP(B57,'ACCESS EXPORT'!$B:$P,15,FALSE)),""&amp;CHAR(10)&amp;"(NEW",TEXT('ACCESS EXPORT'!U57," MM/DD/YYY)")),IF(AND(TODAY()-'ACCESS EXPORT'!U57&gt;30,TODAY()&gt;0),UPPER(VLOOKUP(B57,'ACCESS EXPORT'!$B:$P,15,FALSE)))))),IF('ACCESS EXPORT'!Y57&lt;&gt;"",UPPER(CONCATENATE(UPPER(VLOOKUP(B57,'ACCESS EXPORT'!$B:$P,15,FALSE)),""&amp;CHAR(10)&amp;"(Transfer Out",TEXT('ACCESS EXPORT'!Y57," MM/DD/YYY)"))),IF('ACCESS EXPORT'!X57&lt;&gt;"",UPPER(CONCATENATE(UPPER(VLOOKUP(B57,'ACCESS EXPORT'!$B:$P,15,FALSE)),""&amp;CHAR(10)&amp;"(Transfer In",TEXT('ACCESS EXPORT'!X57," MM/DD/YYY)"))))))</f>
        <v>ALLEWELT, HEATHER</v>
      </c>
      <c r="O57" s="4" t="str">
        <f>_xlfn.IFNA(VLOOKUP(B57,'ACCESS EXPORT'!$B:$Q,16,FALSE),"")</f>
        <v>MD</v>
      </c>
      <c r="P57" s="4" t="str">
        <f>_xlfn.IFNA(VLOOKUP(B57,'ACCESS EXPORT'!B:W,22,FALSE),"-")</f>
        <v>1609019207</v>
      </c>
      <c r="Q57" s="4" t="str">
        <f>_xlfn.IFNA(VLOOKUP(A57,'ACCESS EXPORT'!$A:$AG,33,0),"-")</f>
        <v>Bevine Whyte</v>
      </c>
      <c r="R57" s="4" t="str">
        <f>_xlfn.IFNA(VLOOKUP(A57,'ACCESS EXPORT'!$A:$AH,34,0),"-")</f>
        <v>Amanda Dowd</v>
      </c>
      <c r="S57" s="4" t="str">
        <f>_xlfn.IFNA(VLOOKUP(A57,'ACCESS EXPORT'!$A:$AI,35,0),"-")</f>
        <v>Courtney Powell</v>
      </c>
      <c r="T57" s="4" t="str">
        <f>_xlfn.IFNA(VLOOKUP(A57,'ACCESS EXPORT'!$A:$AJ,36,0),"-")</f>
        <v>Ishmael Molyneaux</v>
      </c>
      <c r="U57" s="4" t="str">
        <f>_xlfn.IFNA(VLOOKUP(A57,'ACCESS EXPORT'!$A:$AK,37,0),"-")</f>
        <v>Cerner</v>
      </c>
      <c r="V57" s="4" t="str">
        <f>_xlfn.IFNA(VLOOKUP(A57,'ACCESS EXPORT'!$A:$AL,38,0),"-")</f>
        <v>FHMG_CHLD CTR CANCER BLOOD</v>
      </c>
      <c r="W57" s="4" t="str">
        <f>_xlfn.IFNA(VLOOKUP(A57,'ACCESS EXPORT'!$A:$AM,39,0),"-")</f>
        <v/>
      </c>
      <c r="X57" s="4" t="str">
        <f>_xlfn.IFNA(VLOOKUP(A57,'ACCESS EXPORT'!$A:$AN,40,0),"-")</f>
        <v>David Mercer</v>
      </c>
      <c r="Y57" s="26" t="str">
        <f>_xlfn.IFNA(VLOOKUP(A57,'ACCESS EXPORT'!A:AO,41,0),"")</f>
        <v>Kristin Miller</v>
      </c>
      <c r="Z57" s="26" t="str">
        <f>_xlfn.IFNA(VLOOKUP(A57,'ACCESS EXPORT'!A:AP,42,0),"")</f>
        <v>Maria Angel</v>
      </c>
      <c r="AA57" s="26" t="str">
        <f>_xlfn.IFNA(VLOOKUP(A57,'ACCESS EXPORT'!A:AQ,43,0),"")</f>
        <v>Claire Pagan</v>
      </c>
    </row>
    <row r="58" spans="1:27" ht="18.75" x14ac:dyDescent="0.25">
      <c r="A58" s="33">
        <v>155</v>
      </c>
      <c r="B58" s="10">
        <v>1292</v>
      </c>
      <c r="C58" s="7" t="str">
        <f ca="1">IFERROR(UPPER(IF(AND('ACCESS EXPORT'!AA58="",'ACCESS EXPORT'!Z58=""),VLOOKUP(A58,'ACCESS EXPORT'!$A:$AF,32,FALSE),(IF('ACCESS EXPORT'!AA58&lt;&gt;"",CONCATENATE(VLOOKUP(A58,'ACCESS EXPORT'!$A:$AF,32,FALSE)," (Closed",TEXT('ACCESS EXPORT'!AA58," MM/DD/YYY)")),IF(TODAY()&lt;(('ACCESS EXPORT'!Z58)+30),CONCATENATE(VLOOKUP(A58,'ACCESS EXPORT'!$A:$AF,32,FALSE)," (Opens",TEXT('ACCESS EXPORT'!Z58," MM/DD/YYY)")),VLOOKUP(A58,'ACCESS EXPORT'!$A:$AF,32,FALSE)))))),"-")</f>
        <v>ADVENTHEALTH MEDICAL GROUP PEDIATRIC ONCOLOGY AND HEMATOLOGY AT ORLANDO</v>
      </c>
      <c r="D58" s="3" t="str">
        <f ca="1">IFERROR(UPPER(IF(AND('ACCESS EXPORT'!AA58="",'ACCESS EXPORT'!Z58=""),VLOOKUP(A58,'ACCESS EXPORT'!$A:$AF,28,FALSE),(IF('ACCESS EXPORT'!AA58&lt;&gt;"",CONCATENATE(VLOOKUP(A58,'ACCESS EXPORT'!$A:$AF,28,FALSE)," (Closed",TEXT('ACCESS EXPORT'!AA58," MM/DD/YYY)")),IF(TODAY()&lt;(('ACCESS EXPORT'!Z58)+30),CONCATENATE(VLOOKUP(A58,'ACCESS EXPORT'!$A:$AF,28,FALSE)," (Opens",TEXT('ACCESS EXPORT'!Z58," MM/DD/YYY)")),VLOOKUP(A58,'ACCESS EXPORT'!$A:$AF,28,FALSE)))))),"-")</f>
        <v>CHILDREN'S CENTER FOR CANCER &amp; BLOOD DISEASES</v>
      </c>
      <c r="E58" s="3" t="str">
        <f>VLOOKUP($A58,'ACCESS EXPORT'!$A:$AF,3,FALSE)</f>
        <v>3520</v>
      </c>
      <c r="F58" s="3" t="str">
        <f>UPPER(CONCATENATE(VLOOKUP(A58,'ACCESS EXPORT'!$A:$AF,4,FALSE)," ",VLOOKUP(A58,'ACCESS EXPORT'!$A:$AF,5,FALSE)," ",VLOOKUP(A58,'ACCESS EXPORT'!$A:$AF,6,FALSE)," ",VLOOKUP(A58,'ACCESS EXPORT'!$A:$AA,7,FALSE)," ",VLOOKUP(A58,'ACCESS EXPORT'!$A:$AA,8,FALSE)))</f>
        <v>2501 N ORANGE AVE SUITE 589 ORLANDO FL 32804</v>
      </c>
      <c r="G58" s="4" t="str">
        <f>UPPER(VLOOKUP($A58,'ACCESS EXPORT'!$A:$AF,9,FALSE))</f>
        <v>ORANGE</v>
      </c>
      <c r="H58" s="4" t="str">
        <f>_xlfn.IFNA(VLOOKUP($B58,'ACCESS EXPORT'!$B:$J,9,FALSE),"")</f>
        <v>Childrens</v>
      </c>
      <c r="I58" s="3" t="str">
        <f>CONCATENATE("(P)",VLOOKUP($A58,'ACCESS EXPORT'!$A:$AF,11,FALSE)," (F)",VLOOKUP($A58,'ACCESS EXPORT'!$A:$AF,29,FALSE))</f>
        <v>(P)(407) 303-2080 (F)(407) 303-2085</v>
      </c>
      <c r="J58" s="4" t="str">
        <f>UPPER(VLOOKUP($A58,'ACCESS EXPORT'!$A:$AF,12,FALSE))</f>
        <v>PEDIATRIC SPECIALTY</v>
      </c>
      <c r="K58" s="4" t="str">
        <f>UPPER(VLOOKUP($A58,'ACCESS EXPORT'!$A:$AF,13,FALSE))</f>
        <v>MARLENE HOLLAND</v>
      </c>
      <c r="L58" s="3" t="str">
        <f>IF(AND(VLOOKUP(A58,'ACCESS EXPORT'!A:AE,1,0),'ACCESS EXPORT'!N58=""),UPPER(CONCATENATE('ACCESS EXPORT'!AE58)),IF(VLOOKUP(A58,'ACCESS EXPORT'!A:AE,1,0),UPPER(CONCATENATE('ACCESS EXPORT'!N58," "&amp;CHAR(10),'ACCESS EXPORT'!AE58))))</f>
        <v xml:space="preserve">JENNY MOODY 
</v>
      </c>
      <c r="M58" s="4" t="str">
        <f>UPPER(VLOOKUP($A58,'ACCESS EXPORT'!$A:$O,15,FALSE))</f>
        <v>JESSICA OWENS (PM)</v>
      </c>
      <c r="N58" s="4" t="str">
        <f ca="1">IF(AND('ACCESS EXPORT'!X58="",'ACCESS EXPORT'!Y58=""),IF('ACCESS EXPORT'!V58&lt;&gt;"",(IF(TODAY()-'ACCESS EXPORT'!V58&gt;=-60,UPPER(CONCATENATE(VLOOKUP(B58,'ACCESS EXPORT'!$B:$P,15,FALSE),""&amp;CHAR(10)&amp;"(SEP",TEXT('ACCESS EXPORT'!V58," MM/DD/YYY)"))),IF(TODAY()-'ACCESS EXPORT'!V58&lt;0,UPPER(VLOOKUP(B58,'ACCESS EXPORT'!$B:$P,15,FALSE)),UPPER(VLOOKUP(B58,'ACCESS EXPORT'!$B:$P,15,FALSE))))),IF('ACCESS EXPORT'!U58="",UPPER(VLOOKUP(B58,'ACCESS EXPORT'!$B:$P,15,FALSE)),IF(TODAY()-'ACCESS EXPORT'!U58&lt;=30,CONCATENATE(UPPER(VLOOKUP(B58,'ACCESS EXPORT'!$B:$P,15,FALSE)),""&amp;CHAR(10)&amp;"(NEW",TEXT('ACCESS EXPORT'!U58," MM/DD/YYY)")),IF(AND(TODAY()-'ACCESS EXPORT'!U58&gt;30,TODAY()&gt;0),UPPER(VLOOKUP(B58,'ACCESS EXPORT'!$B:$P,15,FALSE)))))),IF('ACCESS EXPORT'!Y58&lt;&gt;"",UPPER(CONCATENATE(UPPER(VLOOKUP(B58,'ACCESS EXPORT'!$B:$P,15,FALSE)),""&amp;CHAR(10)&amp;"(Transfer Out",TEXT('ACCESS EXPORT'!Y58," MM/DD/YYY)"))),IF('ACCESS EXPORT'!X58&lt;&gt;"",UPPER(CONCATENATE(UPPER(VLOOKUP(B58,'ACCESS EXPORT'!$B:$P,15,FALSE)),""&amp;CHAR(10)&amp;"(Transfer In",TEXT('ACCESS EXPORT'!X58," MM/DD/YYY)"))))))</f>
        <v>RAMIREZ, KOURTNIE</v>
      </c>
      <c r="O58" s="4" t="str">
        <f>_xlfn.IFNA(VLOOKUP(B58,'ACCESS EXPORT'!$B:$Q,16,FALSE),"")</f>
        <v>APRN</v>
      </c>
      <c r="P58" s="4" t="str">
        <f>_xlfn.IFNA(VLOOKUP(B58,'ACCESS EXPORT'!B:W,22,FALSE),"-")</f>
        <v>1184988362</v>
      </c>
      <c r="Q58" s="4" t="str">
        <f>_xlfn.IFNA(VLOOKUP(A58,'ACCESS EXPORT'!$A:$AG,33,0),"-")</f>
        <v>Bevine Whyte</v>
      </c>
      <c r="R58" s="4" t="str">
        <f>_xlfn.IFNA(VLOOKUP(A58,'ACCESS EXPORT'!$A:$AH,34,0),"-")</f>
        <v>Amanda Dowd</v>
      </c>
      <c r="S58" s="4" t="str">
        <f>_xlfn.IFNA(VLOOKUP(A58,'ACCESS EXPORT'!$A:$AI,35,0),"-")</f>
        <v>Courtney Powell</v>
      </c>
      <c r="T58" s="4" t="str">
        <f>_xlfn.IFNA(VLOOKUP(A58,'ACCESS EXPORT'!$A:$AJ,36,0),"-")</f>
        <v>Ishmael Molyneaux</v>
      </c>
      <c r="U58" s="4" t="str">
        <f>_xlfn.IFNA(VLOOKUP(A58,'ACCESS EXPORT'!$A:$AK,37,0),"-")</f>
        <v>Cerner</v>
      </c>
      <c r="V58" s="4" t="str">
        <f>_xlfn.IFNA(VLOOKUP(A58,'ACCESS EXPORT'!$A:$AL,38,0),"-")</f>
        <v>FHMG_CHLD CTR CANCER BLOOD</v>
      </c>
      <c r="W58" s="4" t="str">
        <f>_xlfn.IFNA(VLOOKUP(A58,'ACCESS EXPORT'!$A:$AM,39,0),"-")</f>
        <v/>
      </c>
      <c r="X58" s="4" t="str">
        <f>_xlfn.IFNA(VLOOKUP(A58,'ACCESS EXPORT'!$A:$AN,40,0),"-")</f>
        <v>David Mercer</v>
      </c>
      <c r="Y58" s="26" t="str">
        <f>_xlfn.IFNA(VLOOKUP(A58,'ACCESS EXPORT'!A:AO,41,0),"")</f>
        <v>Kristin Miller</v>
      </c>
      <c r="Z58" s="26" t="str">
        <f>_xlfn.IFNA(VLOOKUP(A58,'ACCESS EXPORT'!A:AP,42,0),"")</f>
        <v>Maria Angel</v>
      </c>
      <c r="AA58" s="26" t="str">
        <f>_xlfn.IFNA(VLOOKUP(A58,'ACCESS EXPORT'!A:AQ,43,0),"")</f>
        <v>Claire Pagan</v>
      </c>
    </row>
    <row r="59" spans="1:27" ht="18.75" x14ac:dyDescent="0.25">
      <c r="A59" s="33">
        <v>155</v>
      </c>
      <c r="B59" s="10">
        <v>1288</v>
      </c>
      <c r="C59" s="7" t="str">
        <f ca="1">IFERROR(UPPER(IF(AND('ACCESS EXPORT'!AA59="",'ACCESS EXPORT'!Z59=""),VLOOKUP(A59,'ACCESS EXPORT'!$A:$AF,32,FALSE),(IF('ACCESS EXPORT'!AA59&lt;&gt;"",CONCATENATE(VLOOKUP(A59,'ACCESS EXPORT'!$A:$AF,32,FALSE)," (Closed",TEXT('ACCESS EXPORT'!AA59," MM/DD/YYY)")),IF(TODAY()&lt;(('ACCESS EXPORT'!Z59)+30),CONCATENATE(VLOOKUP(A59,'ACCESS EXPORT'!$A:$AF,32,FALSE)," (Opens",TEXT('ACCESS EXPORT'!Z59," MM/DD/YYY)")),VLOOKUP(A59,'ACCESS EXPORT'!$A:$AF,32,FALSE)))))),"-")</f>
        <v>ADVENTHEALTH MEDICAL GROUP PEDIATRIC ONCOLOGY AND HEMATOLOGY AT ORLANDO</v>
      </c>
      <c r="D59" s="3" t="str">
        <f ca="1">IFERROR(UPPER(IF(AND('ACCESS EXPORT'!AA59="",'ACCESS EXPORT'!Z59=""),VLOOKUP(A59,'ACCESS EXPORT'!$A:$AF,28,FALSE),(IF('ACCESS EXPORT'!AA59&lt;&gt;"",CONCATENATE(VLOOKUP(A59,'ACCESS EXPORT'!$A:$AF,28,FALSE)," (Closed",TEXT('ACCESS EXPORT'!AA59," MM/DD/YYY)")),IF(TODAY()&lt;(('ACCESS EXPORT'!Z59)+30),CONCATENATE(VLOOKUP(A59,'ACCESS EXPORT'!$A:$AF,28,FALSE)," (Opens",TEXT('ACCESS EXPORT'!Z59," MM/DD/YYY)")),VLOOKUP(A59,'ACCESS EXPORT'!$A:$AF,28,FALSE)))))),"-")</f>
        <v>CHILDREN'S CENTER FOR CANCER &amp; BLOOD DISEASES</v>
      </c>
      <c r="E59" s="3" t="str">
        <f>VLOOKUP($A59,'ACCESS EXPORT'!$A:$AF,3,FALSE)</f>
        <v>3520</v>
      </c>
      <c r="F59" s="3" t="str">
        <f>UPPER(CONCATENATE(VLOOKUP(A59,'ACCESS EXPORT'!$A:$AF,4,FALSE)," ",VLOOKUP(A59,'ACCESS EXPORT'!$A:$AF,5,FALSE)," ",VLOOKUP(A59,'ACCESS EXPORT'!$A:$AF,6,FALSE)," ",VLOOKUP(A59,'ACCESS EXPORT'!$A:$AA,7,FALSE)," ",VLOOKUP(A59,'ACCESS EXPORT'!$A:$AA,8,FALSE)))</f>
        <v>2501 N ORANGE AVE SUITE 589 ORLANDO FL 32804</v>
      </c>
      <c r="G59" s="4" t="str">
        <f>UPPER(VLOOKUP($A59,'ACCESS EXPORT'!$A:$AF,9,FALSE))</f>
        <v>ORANGE</v>
      </c>
      <c r="H59" s="4" t="str">
        <f>_xlfn.IFNA(VLOOKUP($B59,'ACCESS EXPORT'!$B:$J,9,FALSE),"")</f>
        <v>Childrens</v>
      </c>
      <c r="I59" s="3" t="str">
        <f>CONCATENATE("(P)",VLOOKUP($A59,'ACCESS EXPORT'!$A:$AF,11,FALSE)," (F)",VLOOKUP($A59,'ACCESS EXPORT'!$A:$AF,29,FALSE))</f>
        <v>(P)(407) 303-2080 (F)(407) 303-2085</v>
      </c>
      <c r="J59" s="4" t="str">
        <f>UPPER(VLOOKUP($A59,'ACCESS EXPORT'!$A:$AF,12,FALSE))</f>
        <v>PEDIATRIC SPECIALTY</v>
      </c>
      <c r="K59" s="4" t="str">
        <f>UPPER(VLOOKUP($A59,'ACCESS EXPORT'!$A:$AF,13,FALSE))</f>
        <v>MARLENE HOLLAND</v>
      </c>
      <c r="L59" s="3" t="str">
        <f>IF(AND(VLOOKUP(A59,'ACCESS EXPORT'!A:AE,1,0),'ACCESS EXPORT'!N59=""),UPPER(CONCATENATE('ACCESS EXPORT'!AE59)),IF(VLOOKUP(A59,'ACCESS EXPORT'!A:AE,1,0),UPPER(CONCATENATE('ACCESS EXPORT'!N59," "&amp;CHAR(10),'ACCESS EXPORT'!AE59))))</f>
        <v xml:space="preserve">JENNY MOODY 
</v>
      </c>
      <c r="M59" s="4" t="str">
        <f>UPPER(VLOOKUP($A59,'ACCESS EXPORT'!$A:$O,15,FALSE))</f>
        <v>JESSICA OWENS (PM)</v>
      </c>
      <c r="N59" s="4" t="str">
        <f ca="1">IF(AND('ACCESS EXPORT'!X59="",'ACCESS EXPORT'!Y59=""),IF('ACCESS EXPORT'!V59&lt;&gt;"",(IF(TODAY()-'ACCESS EXPORT'!V59&gt;=-60,UPPER(CONCATENATE(VLOOKUP(B59,'ACCESS EXPORT'!$B:$P,15,FALSE),""&amp;CHAR(10)&amp;"(SEP",TEXT('ACCESS EXPORT'!V59," MM/DD/YYY)"))),IF(TODAY()-'ACCESS EXPORT'!V59&lt;0,UPPER(VLOOKUP(B59,'ACCESS EXPORT'!$B:$P,15,FALSE)),UPPER(VLOOKUP(B59,'ACCESS EXPORT'!$B:$P,15,FALSE))))),IF('ACCESS EXPORT'!U59="",UPPER(VLOOKUP(B59,'ACCESS EXPORT'!$B:$P,15,FALSE)),IF(TODAY()-'ACCESS EXPORT'!U59&lt;=30,CONCATENATE(UPPER(VLOOKUP(B59,'ACCESS EXPORT'!$B:$P,15,FALSE)),""&amp;CHAR(10)&amp;"(NEW",TEXT('ACCESS EXPORT'!U59," MM/DD/YYY)")),IF(AND(TODAY()-'ACCESS EXPORT'!U59&gt;30,TODAY()&gt;0),UPPER(VLOOKUP(B59,'ACCESS EXPORT'!$B:$P,15,FALSE)))))),IF('ACCESS EXPORT'!Y59&lt;&gt;"",UPPER(CONCATENATE(UPPER(VLOOKUP(B59,'ACCESS EXPORT'!$B:$P,15,FALSE)),""&amp;CHAR(10)&amp;"(Transfer Out",TEXT('ACCESS EXPORT'!Y59," MM/DD/YYY)"))),IF('ACCESS EXPORT'!X59&lt;&gt;"",UPPER(CONCATENATE(UPPER(VLOOKUP(B59,'ACCESS EXPORT'!$B:$P,15,FALSE)),""&amp;CHAR(10)&amp;"(Transfer In",TEXT('ACCESS EXPORT'!X59," MM/DD/YYY)"))))))</f>
        <v>HAJJAR, FOUAD M.</v>
      </c>
      <c r="O59" s="4" t="str">
        <f>_xlfn.IFNA(VLOOKUP(B59,'ACCESS EXPORT'!$B:$Q,16,FALSE),"")</f>
        <v>MD</v>
      </c>
      <c r="P59" s="4" t="str">
        <f>_xlfn.IFNA(VLOOKUP(B59,'ACCESS EXPORT'!B:W,22,FALSE),"-")</f>
        <v>1336190974</v>
      </c>
      <c r="Q59" s="4" t="str">
        <f>_xlfn.IFNA(VLOOKUP(A59,'ACCESS EXPORT'!$A:$AG,33,0),"-")</f>
        <v>Bevine Whyte</v>
      </c>
      <c r="R59" s="4" t="str">
        <f>_xlfn.IFNA(VLOOKUP(A59,'ACCESS EXPORT'!$A:$AH,34,0),"-")</f>
        <v>Amanda Dowd</v>
      </c>
      <c r="S59" s="4" t="str">
        <f>_xlfn.IFNA(VLOOKUP(A59,'ACCESS EXPORT'!$A:$AI,35,0),"-")</f>
        <v>Courtney Powell</v>
      </c>
      <c r="T59" s="4" t="str">
        <f>_xlfn.IFNA(VLOOKUP(A59,'ACCESS EXPORT'!$A:$AJ,36,0),"-")</f>
        <v>Ishmael Molyneaux</v>
      </c>
      <c r="U59" s="4" t="str">
        <f>_xlfn.IFNA(VLOOKUP(A59,'ACCESS EXPORT'!$A:$AK,37,0),"-")</f>
        <v>Cerner</v>
      </c>
      <c r="V59" s="4" t="str">
        <f>_xlfn.IFNA(VLOOKUP(A59,'ACCESS EXPORT'!$A:$AL,38,0),"-")</f>
        <v>FHMG_CHLD CTR CANCER BLOOD</v>
      </c>
      <c r="W59" s="4" t="str">
        <f>_xlfn.IFNA(VLOOKUP(A59,'ACCESS EXPORT'!$A:$AM,39,0),"-")</f>
        <v/>
      </c>
      <c r="X59" s="4" t="str">
        <f>_xlfn.IFNA(VLOOKUP(A59,'ACCESS EXPORT'!$A:$AN,40,0),"-")</f>
        <v>David Mercer</v>
      </c>
      <c r="Y59" s="26" t="str">
        <f>_xlfn.IFNA(VLOOKUP(A59,'ACCESS EXPORT'!A:AO,41,0),"")</f>
        <v>Kristin Miller</v>
      </c>
      <c r="Z59" s="26" t="str">
        <f>_xlfn.IFNA(VLOOKUP(A59,'ACCESS EXPORT'!A:AP,42,0),"")</f>
        <v>Maria Angel</v>
      </c>
      <c r="AA59" s="26" t="str">
        <f>_xlfn.IFNA(VLOOKUP(A59,'ACCESS EXPORT'!A:AQ,43,0),"")</f>
        <v>Claire Pagan</v>
      </c>
    </row>
    <row r="60" spans="1:27" ht="18.75" x14ac:dyDescent="0.25">
      <c r="A60" s="33">
        <v>155</v>
      </c>
      <c r="B60" s="10">
        <v>1555</v>
      </c>
      <c r="C60" s="7" t="str">
        <f ca="1">IFERROR(UPPER(IF(AND('ACCESS EXPORT'!AA60="",'ACCESS EXPORT'!Z60=""),VLOOKUP(A60,'ACCESS EXPORT'!$A:$AF,32,FALSE),(IF('ACCESS EXPORT'!AA60&lt;&gt;"",CONCATENATE(VLOOKUP(A60,'ACCESS EXPORT'!$A:$AF,32,FALSE)," (Closed",TEXT('ACCESS EXPORT'!AA60," MM/DD/YYY)")),IF(TODAY()&lt;(('ACCESS EXPORT'!Z60)+30),CONCATENATE(VLOOKUP(A60,'ACCESS EXPORT'!$A:$AF,32,FALSE)," (Opens",TEXT('ACCESS EXPORT'!Z60," MM/DD/YYY)")),VLOOKUP(A60,'ACCESS EXPORT'!$A:$AF,32,FALSE)))))),"-")</f>
        <v>ADVENTHEALTH MEDICAL GROUP PEDIATRIC ONCOLOGY AND HEMATOLOGY AT ORLANDO</v>
      </c>
      <c r="D60" s="3" t="str">
        <f ca="1">IFERROR(UPPER(IF(AND('ACCESS EXPORT'!AA60="",'ACCESS EXPORT'!Z60=""),VLOOKUP(A60,'ACCESS EXPORT'!$A:$AF,28,FALSE),(IF('ACCESS EXPORT'!AA60&lt;&gt;"",CONCATENATE(VLOOKUP(A60,'ACCESS EXPORT'!$A:$AF,28,FALSE)," (Closed",TEXT('ACCESS EXPORT'!AA60," MM/DD/YYY)")),IF(TODAY()&lt;(('ACCESS EXPORT'!Z60)+30),CONCATENATE(VLOOKUP(A60,'ACCESS EXPORT'!$A:$AF,28,FALSE)," (Opens",TEXT('ACCESS EXPORT'!Z60," MM/DD/YYY)")),VLOOKUP(A60,'ACCESS EXPORT'!$A:$AF,28,FALSE)))))),"-")</f>
        <v>CHILDREN'S CENTER FOR CANCER &amp; BLOOD DISEASES</v>
      </c>
      <c r="E60" s="3" t="str">
        <f>VLOOKUP($A60,'ACCESS EXPORT'!$A:$AF,3,FALSE)</f>
        <v>3520</v>
      </c>
      <c r="F60" s="3" t="str">
        <f>UPPER(CONCATENATE(VLOOKUP(A60,'ACCESS EXPORT'!$A:$AF,4,FALSE)," ",VLOOKUP(A60,'ACCESS EXPORT'!$A:$AF,5,FALSE)," ",VLOOKUP(A60,'ACCESS EXPORT'!$A:$AF,6,FALSE)," ",VLOOKUP(A60,'ACCESS EXPORT'!$A:$AA,7,FALSE)," ",VLOOKUP(A60,'ACCESS EXPORT'!$A:$AA,8,FALSE)))</f>
        <v>2501 N ORANGE AVE SUITE 589 ORLANDO FL 32804</v>
      </c>
      <c r="G60" s="4" t="str">
        <f>UPPER(VLOOKUP($A60,'ACCESS EXPORT'!$A:$AF,9,FALSE))</f>
        <v>ORANGE</v>
      </c>
      <c r="H60" s="4" t="str">
        <f>_xlfn.IFNA(VLOOKUP($B60,'ACCESS EXPORT'!$B:$J,9,FALSE),"")</f>
        <v>HB</v>
      </c>
      <c r="I60" s="3" t="str">
        <f>CONCATENATE("(P)",VLOOKUP($A60,'ACCESS EXPORT'!$A:$AF,11,FALSE)," (F)",VLOOKUP($A60,'ACCESS EXPORT'!$A:$AF,29,FALSE))</f>
        <v>(P)(407) 303-2080 (F)(407) 303-2085</v>
      </c>
      <c r="J60" s="4" t="str">
        <f>UPPER(VLOOKUP($A60,'ACCESS EXPORT'!$A:$AF,12,FALSE))</f>
        <v>PEDIATRIC SPECIALTY</v>
      </c>
      <c r="K60" s="4" t="str">
        <f>UPPER(VLOOKUP($A60,'ACCESS EXPORT'!$A:$AF,13,FALSE))</f>
        <v>MARLENE HOLLAND</v>
      </c>
      <c r="L60" s="3" t="str">
        <f>IF(AND(VLOOKUP(A60,'ACCESS EXPORT'!A:AE,1,0),'ACCESS EXPORT'!N60=""),UPPER(CONCATENATE('ACCESS EXPORT'!AE60)),IF(VLOOKUP(A60,'ACCESS EXPORT'!A:AE,1,0),UPPER(CONCATENATE('ACCESS EXPORT'!N60," "&amp;CHAR(10),'ACCESS EXPORT'!AE60))))</f>
        <v xml:space="preserve">JENNY MOODY 
</v>
      </c>
      <c r="M60" s="4" t="str">
        <f>UPPER(VLOOKUP($A60,'ACCESS EXPORT'!$A:$O,15,FALSE))</f>
        <v>JESSICA OWENS (PM)</v>
      </c>
      <c r="N60" s="4" t="str">
        <f ca="1">IF(AND('ACCESS EXPORT'!X60="",'ACCESS EXPORT'!Y60=""),IF('ACCESS EXPORT'!V60&lt;&gt;"",(IF(TODAY()-'ACCESS EXPORT'!V60&gt;=-60,UPPER(CONCATENATE(VLOOKUP(B60,'ACCESS EXPORT'!$B:$P,15,FALSE),""&amp;CHAR(10)&amp;"(SEP",TEXT('ACCESS EXPORT'!V60," MM/DD/YYY)"))),IF(TODAY()-'ACCESS EXPORT'!V60&lt;0,UPPER(VLOOKUP(B60,'ACCESS EXPORT'!$B:$P,15,FALSE)),UPPER(VLOOKUP(B60,'ACCESS EXPORT'!$B:$P,15,FALSE))))),IF('ACCESS EXPORT'!U60="",UPPER(VLOOKUP(B60,'ACCESS EXPORT'!$B:$P,15,FALSE)),IF(TODAY()-'ACCESS EXPORT'!U60&lt;=30,CONCATENATE(UPPER(VLOOKUP(B60,'ACCESS EXPORT'!$B:$P,15,FALSE)),""&amp;CHAR(10)&amp;"(NEW",TEXT('ACCESS EXPORT'!U60," MM/DD/YYY)")),IF(AND(TODAY()-'ACCESS EXPORT'!U60&gt;30,TODAY()&gt;0),UPPER(VLOOKUP(B60,'ACCESS EXPORT'!$B:$P,15,FALSE)))))),IF('ACCESS EXPORT'!Y60&lt;&gt;"",UPPER(CONCATENATE(UPPER(VLOOKUP(B60,'ACCESS EXPORT'!$B:$P,15,FALSE)),""&amp;CHAR(10)&amp;"(Transfer Out",TEXT('ACCESS EXPORT'!Y60," MM/DD/YYY)"))),IF('ACCESS EXPORT'!X60&lt;&gt;"",UPPER(CONCATENATE(UPPER(VLOOKUP(B60,'ACCESS EXPORT'!$B:$P,15,FALSE)),""&amp;CHAR(10)&amp;"(Transfer In",TEXT('ACCESS EXPORT'!X60," MM/DD/YYY)"))))))</f>
        <v>DOWNEY WILKINS, MEGAN</v>
      </c>
      <c r="O60" s="4" t="str">
        <f>_xlfn.IFNA(VLOOKUP(B60,'ACCESS EXPORT'!$B:$Q,16,FALSE),"")</f>
        <v>APRN</v>
      </c>
      <c r="P60" s="4" t="str">
        <f>_xlfn.IFNA(VLOOKUP(B60,'ACCESS EXPORT'!B:W,22,FALSE),"-")</f>
        <v>1649632514</v>
      </c>
      <c r="Q60" s="4" t="str">
        <f>_xlfn.IFNA(VLOOKUP(A60,'ACCESS EXPORT'!$A:$AG,33,0),"-")</f>
        <v>Bevine Whyte</v>
      </c>
      <c r="R60" s="4" t="str">
        <f>_xlfn.IFNA(VLOOKUP(A60,'ACCESS EXPORT'!$A:$AH,34,0),"-")</f>
        <v>Amanda Dowd</v>
      </c>
      <c r="S60" s="4" t="str">
        <f>_xlfn.IFNA(VLOOKUP(A60,'ACCESS EXPORT'!$A:$AI,35,0),"-")</f>
        <v>Courtney Powell</v>
      </c>
      <c r="T60" s="4" t="str">
        <f>_xlfn.IFNA(VLOOKUP(A60,'ACCESS EXPORT'!$A:$AJ,36,0),"-")</f>
        <v>Ishmael Molyneaux</v>
      </c>
      <c r="U60" s="4" t="str">
        <f>_xlfn.IFNA(VLOOKUP(A60,'ACCESS EXPORT'!$A:$AK,37,0),"-")</f>
        <v>Cerner</v>
      </c>
      <c r="V60" s="4" t="str">
        <f>_xlfn.IFNA(VLOOKUP(A60,'ACCESS EXPORT'!$A:$AL,38,0),"-")</f>
        <v>FHMG_CHLD CTR CANCER BLOOD</v>
      </c>
      <c r="W60" s="4" t="str">
        <f>_xlfn.IFNA(VLOOKUP(A60,'ACCESS EXPORT'!$A:$AM,39,0),"-")</f>
        <v/>
      </c>
      <c r="X60" s="4" t="str">
        <f>_xlfn.IFNA(VLOOKUP(A60,'ACCESS EXPORT'!$A:$AN,40,0),"-")</f>
        <v>David Mercer</v>
      </c>
      <c r="Y60" s="26" t="str">
        <f>_xlfn.IFNA(VLOOKUP(A60,'ACCESS EXPORT'!A:AO,41,0),"")</f>
        <v>Kristin Miller</v>
      </c>
      <c r="Z60" s="26" t="str">
        <f>_xlfn.IFNA(VLOOKUP(A60,'ACCESS EXPORT'!A:AP,42,0),"")</f>
        <v>Maria Angel</v>
      </c>
      <c r="AA60" s="26" t="str">
        <f>_xlfn.IFNA(VLOOKUP(A60,'ACCESS EXPORT'!A:AQ,43,0),"")</f>
        <v>Claire Pagan</v>
      </c>
    </row>
    <row r="61" spans="1:27" ht="18.75" x14ac:dyDescent="0.25">
      <c r="A61" s="33">
        <v>390</v>
      </c>
      <c r="B61" s="10">
        <v>1811</v>
      </c>
      <c r="C61" s="7" t="str">
        <f ca="1">IFERROR(UPPER(IF(AND('ACCESS EXPORT'!AA61="",'ACCESS EXPORT'!Z61=""),VLOOKUP(A61,'ACCESS EXPORT'!$A:$AF,32,FALSE),(IF('ACCESS EXPORT'!AA61&lt;&gt;"",CONCATENATE(VLOOKUP(A61,'ACCESS EXPORT'!$A:$AF,32,FALSE)," (Closed",TEXT('ACCESS EXPORT'!AA61," MM/DD/YYY)")),IF(TODAY()&lt;(('ACCESS EXPORT'!Z61)+30),CONCATENATE(VLOOKUP(A61,'ACCESS EXPORT'!$A:$AF,32,FALSE)," (Opens",TEXT('ACCESS EXPORT'!Z61," MM/DD/YYY)")),VLOOKUP(A61,'ACCESS EXPORT'!$A:$AF,32,FALSE)))))),"-")</f>
        <v>ADVENTHEALTH MEDICAL GROUP GYN ONCOLOGY AT ORLANDO (OPENS 06/26/2019)</v>
      </c>
      <c r="D61" s="3" t="str">
        <f ca="1">IFERROR(UPPER(IF(AND('ACCESS EXPORT'!AA61="",'ACCESS EXPORT'!Z61=""),VLOOKUP(A61,'ACCESS EXPORT'!$A:$AF,28,FALSE),(IF('ACCESS EXPORT'!AA61&lt;&gt;"",CONCATENATE(VLOOKUP(A61,'ACCESS EXPORT'!$A:$AF,28,FALSE)," (Closed",TEXT('ACCESS EXPORT'!AA61," MM/DD/YYY)")),IF(TODAY()&lt;(('ACCESS EXPORT'!Z61)+30),CONCATENATE(VLOOKUP(A61,'ACCESS EXPORT'!$A:$AF,28,FALSE)," (Opens",TEXT('ACCESS EXPORT'!Z61," MM/DD/YYY)")),VLOOKUP(A61,'ACCESS EXPORT'!$A:$AF,28,FALSE)))))),"-")</f>
        <v xml:space="preserve"> (OPENS 06/26/2019)</v>
      </c>
      <c r="E61" s="3" t="str">
        <f>VLOOKUP($A61,'ACCESS EXPORT'!$A:$AF,3,FALSE)</f>
        <v>3540</v>
      </c>
      <c r="F61" s="3" t="str">
        <f>UPPER(CONCATENATE(VLOOKUP(A61,'ACCESS EXPORT'!$A:$AF,4,FALSE)," ",VLOOKUP(A61,'ACCESS EXPORT'!$A:$AF,5,FALSE)," ",VLOOKUP(A61,'ACCESS EXPORT'!$A:$AF,6,FALSE)," ",VLOOKUP(A61,'ACCESS EXPORT'!$A:$AA,7,FALSE)," ",VLOOKUP(A61,'ACCESS EXPORT'!$A:$AA,8,FALSE)))</f>
        <v>2501 N ORANGE AVE SUITE 201 ORLANDO FL 32804</v>
      </c>
      <c r="G61" s="4" t="str">
        <f>UPPER(VLOOKUP($A61,'ACCESS EXPORT'!$A:$AF,9,FALSE))</f>
        <v>ORANGE</v>
      </c>
      <c r="H61" s="4" t="str">
        <f>_xlfn.IFNA(VLOOKUP($B61,'ACCESS EXPORT'!$B:$J,9,FALSE),"")</f>
        <v>Central</v>
      </c>
      <c r="I61" s="3" t="str">
        <f>CONCATENATE("(P)",VLOOKUP($A61,'ACCESS EXPORT'!$A:$AF,11,FALSE)," (F)",VLOOKUP($A61,'ACCESS EXPORT'!$A:$AF,29,FALSE))</f>
        <v>(P)(407) 303-2422 (F)(407) 303-2435</v>
      </c>
      <c r="J61" s="4" t="str">
        <f>UPPER(VLOOKUP($A61,'ACCESS EXPORT'!$A:$AF,12,FALSE))</f>
        <v>ONCOLOGY</v>
      </c>
      <c r="K61" s="4" t="str">
        <f>UPPER(VLOOKUP($A61,'ACCESS EXPORT'!$A:$AF,13,FALSE))</f>
        <v>VICKI CHILCOTT</v>
      </c>
      <c r="L61" s="3" t="str">
        <f>IF(AND(VLOOKUP(A61,'ACCESS EXPORT'!A:AE,1,0),'ACCESS EXPORT'!N61=""),UPPER(CONCATENATE('ACCESS EXPORT'!AE61)),IF(VLOOKUP(A61,'ACCESS EXPORT'!A:AE,1,0),UPPER(CONCATENATE('ACCESS EXPORT'!N61," "&amp;CHAR(10),'ACCESS EXPORT'!AE61))))</f>
        <v xml:space="preserve">CYNDI BERGS 
</v>
      </c>
      <c r="M61" s="4" t="str">
        <f>UPPER(VLOOKUP($A61,'ACCESS EXPORT'!$A:$O,15,FALSE))</f>
        <v>TBD</v>
      </c>
      <c r="N61" s="4" t="str">
        <f ca="1">IF(AND('ACCESS EXPORT'!X61="",'ACCESS EXPORT'!Y61=""),IF('ACCESS EXPORT'!V61&lt;&gt;"",(IF(TODAY()-'ACCESS EXPORT'!V61&gt;=-60,UPPER(CONCATENATE(VLOOKUP(B61,'ACCESS EXPORT'!$B:$P,15,FALSE),""&amp;CHAR(10)&amp;"(SEP",TEXT('ACCESS EXPORT'!V61," MM/DD/YYY)"))),IF(TODAY()-'ACCESS EXPORT'!V61&lt;0,UPPER(VLOOKUP(B61,'ACCESS EXPORT'!$B:$P,15,FALSE)),UPPER(VLOOKUP(B61,'ACCESS EXPORT'!$B:$P,15,FALSE))))),IF('ACCESS EXPORT'!U61="",UPPER(VLOOKUP(B61,'ACCESS EXPORT'!$B:$P,15,FALSE)),IF(TODAY()-'ACCESS EXPORT'!U61&lt;=30,CONCATENATE(UPPER(VLOOKUP(B61,'ACCESS EXPORT'!$B:$P,15,FALSE)),""&amp;CHAR(10)&amp;"(NEW",TEXT('ACCESS EXPORT'!U61," MM/DD/YYY)")),IF(AND(TODAY()-'ACCESS EXPORT'!U61&gt;30,TODAY()&gt;0),UPPER(VLOOKUP(B61,'ACCESS EXPORT'!$B:$P,15,FALSE)))))),IF('ACCESS EXPORT'!Y61&lt;&gt;"",UPPER(CONCATENATE(UPPER(VLOOKUP(B61,'ACCESS EXPORT'!$B:$P,15,FALSE)),""&amp;CHAR(10)&amp;"(Transfer Out",TEXT('ACCESS EXPORT'!Y61," MM/DD/YYY)"))),IF('ACCESS EXPORT'!X61&lt;&gt;"",UPPER(CONCATENATE(UPPER(VLOOKUP(B61,'ACCESS EXPORT'!$B:$P,15,FALSE)),""&amp;CHAR(10)&amp;"(Transfer In",TEXT('ACCESS EXPORT'!X61," MM/DD/YYY)"))))))</f>
        <v>MCKENZIE, NATHALIE</v>
      </c>
      <c r="O61" s="4" t="str">
        <f>_xlfn.IFNA(VLOOKUP(B61,'ACCESS EXPORT'!$B:$Q,16,FALSE),"")</f>
        <v>MD</v>
      </c>
      <c r="P61" s="4" t="str">
        <f>_xlfn.IFNA(VLOOKUP(B61,'ACCESS EXPORT'!B:W,22,FALSE),"-")</f>
        <v>1598966061</v>
      </c>
      <c r="Q61" s="4" t="str">
        <f>_xlfn.IFNA(VLOOKUP(A61,'ACCESS EXPORT'!$A:$AG,33,0),"-")</f>
        <v>Gretchen Scoleri</v>
      </c>
      <c r="R61" s="4" t="str">
        <f>_xlfn.IFNA(VLOOKUP(A61,'ACCESS EXPORT'!$A:$AH,34,0),"-")</f>
        <v>Carol Shane</v>
      </c>
      <c r="S61" s="4" t="str">
        <f>_xlfn.IFNA(VLOOKUP(A61,'ACCESS EXPORT'!$A:$AI,35,0),"-")</f>
        <v/>
      </c>
      <c r="T61" s="4" t="str">
        <f>_xlfn.IFNA(VLOOKUP(A61,'ACCESS EXPORT'!$A:$AJ,36,0),"-")</f>
        <v/>
      </c>
      <c r="U61" s="4" t="str">
        <f>_xlfn.IFNA(VLOOKUP(A61,'ACCESS EXPORT'!$A:$AK,37,0),"-")</f>
        <v/>
      </c>
      <c r="V61" s="4" t="str">
        <f>_xlfn.IFNA(VLOOKUP(A61,'ACCESS EXPORT'!$A:$AL,38,0),"-")</f>
        <v/>
      </c>
      <c r="W61" s="4" t="str">
        <f>_xlfn.IFNA(VLOOKUP(A61,'ACCESS EXPORT'!$A:$AM,39,0),"-")</f>
        <v/>
      </c>
      <c r="X61" s="4" t="str">
        <f>_xlfn.IFNA(VLOOKUP(A61,'ACCESS EXPORT'!$A:$AN,40,0),"-")</f>
        <v>Keelyn Fleming</v>
      </c>
      <c r="Y61" s="26" t="str">
        <f>_xlfn.IFNA(VLOOKUP(A61,'ACCESS EXPORT'!A:AO,41,0),"")</f>
        <v>Alaina Zarzuela</v>
      </c>
      <c r="Z61" s="26" t="str">
        <f>_xlfn.IFNA(VLOOKUP(A61,'ACCESS EXPORT'!A:AP,42,0),"")</f>
        <v>Quisha Moorer</v>
      </c>
      <c r="AA61" s="26" t="str">
        <f>_xlfn.IFNA(VLOOKUP(A61,'ACCESS EXPORT'!A:AQ,43,0),"")</f>
        <v>Joe Townsend</v>
      </c>
    </row>
    <row r="62" spans="1:27" ht="18.75" x14ac:dyDescent="0.25">
      <c r="A62" s="33">
        <v>190</v>
      </c>
      <c r="B62" s="10">
        <v>1395</v>
      </c>
      <c r="C62" s="7" t="str">
        <f ca="1">IFERROR(UPPER(IF(AND('ACCESS EXPORT'!AA62="",'ACCESS EXPORT'!Z62=""),VLOOKUP(A62,'ACCESS EXPORT'!$A:$AF,32,FALSE),(IF('ACCESS EXPORT'!AA62&lt;&gt;"",CONCATENATE(VLOOKUP(A62,'ACCESS EXPORT'!$A:$AF,32,FALSE)," (Closed",TEXT('ACCESS EXPORT'!AA62," MM/DD/YYY)")),IF(TODAY()&lt;(('ACCESS EXPORT'!Z62)+30),CONCATENATE(VLOOKUP(A62,'ACCESS EXPORT'!$A:$AF,32,FALSE)," (Opens",TEXT('ACCESS EXPORT'!Z62," MM/DD/YYY)")),VLOOKUP(A62,'ACCESS EXPORT'!$A:$AF,32,FALSE)))))),"-")</f>
        <v>ADVENTHEALTH MEDICAL GROUP GYN ONCOLOGY AT ORLANDO</v>
      </c>
      <c r="D62" s="3" t="str">
        <f ca="1">IFERROR(UPPER(IF(AND('ACCESS EXPORT'!AA62="",'ACCESS EXPORT'!Z62=""),VLOOKUP(A62,'ACCESS EXPORT'!$A:$AF,28,FALSE),(IF('ACCESS EXPORT'!AA62&lt;&gt;"",CONCATENATE(VLOOKUP(A62,'ACCESS EXPORT'!$A:$AF,28,FALSE)," (Closed",TEXT('ACCESS EXPORT'!AA62," MM/DD/YYY)")),IF(TODAY()&lt;(('ACCESS EXPORT'!Z62)+30),CONCATENATE(VLOOKUP(A62,'ACCESS EXPORT'!$A:$AF,28,FALSE)," (Opens",TEXT('ACCESS EXPORT'!Z62," MM/DD/YYY)")),VLOOKUP(A62,'ACCESS EXPORT'!$A:$AF,28,FALSE)))))),"-")</f>
        <v>FLORIDA HOSPITAL GYNECOLOGIC ONCOLOGY</v>
      </c>
      <c r="E62" s="3" t="str">
        <f>VLOOKUP($A62,'ACCESS EXPORT'!$A:$AF,3,FALSE)</f>
        <v>3540</v>
      </c>
      <c r="F62" s="3" t="str">
        <f>UPPER(CONCATENATE(VLOOKUP(A62,'ACCESS EXPORT'!$A:$AF,4,FALSE)," ",VLOOKUP(A62,'ACCESS EXPORT'!$A:$AF,5,FALSE)," ",VLOOKUP(A62,'ACCESS EXPORT'!$A:$AF,6,FALSE)," ",VLOOKUP(A62,'ACCESS EXPORT'!$A:$AA,7,FALSE)," ",VLOOKUP(A62,'ACCESS EXPORT'!$A:$AA,8,FALSE)))</f>
        <v>2501 N ORANGE AVE SUITE 786 ORLANDO FL 32804</v>
      </c>
      <c r="G62" s="4" t="str">
        <f>UPPER(VLOOKUP($A62,'ACCESS EXPORT'!$A:$AF,9,FALSE))</f>
        <v>ORANGE</v>
      </c>
      <c r="H62" s="4" t="str">
        <f>_xlfn.IFNA(VLOOKUP($B62,'ACCESS EXPORT'!$B:$J,9,FALSE),"")</f>
        <v>Central</v>
      </c>
      <c r="I62" s="3" t="str">
        <f>CONCATENATE("(P)",VLOOKUP($A62,'ACCESS EXPORT'!$A:$AF,11,FALSE)," (F)",VLOOKUP($A62,'ACCESS EXPORT'!$A:$AF,29,FALSE))</f>
        <v>(P)(407)303-2422 (F)(407)303-2435</v>
      </c>
      <c r="J62" s="4" t="str">
        <f>UPPER(VLOOKUP($A62,'ACCESS EXPORT'!$A:$AF,12,FALSE))</f>
        <v>ONCOLOGY</v>
      </c>
      <c r="K62" s="4" t="str">
        <f>UPPER(VLOOKUP($A62,'ACCESS EXPORT'!$A:$AF,13,FALSE))</f>
        <v>VICKI CHILCOTT</v>
      </c>
      <c r="L62" s="3" t="str">
        <f>IF(AND(VLOOKUP(A62,'ACCESS EXPORT'!A:AE,1,0),'ACCESS EXPORT'!N62=""),UPPER(CONCATENATE('ACCESS EXPORT'!AE62)),IF(VLOOKUP(A62,'ACCESS EXPORT'!A:AE,1,0),UPPER(CONCATENATE('ACCESS EXPORT'!N62," "&amp;CHAR(10),'ACCESS EXPORT'!AE62))))</f>
        <v xml:space="preserve">CYNDI BERGS 
</v>
      </c>
      <c r="M62" s="4" t="str">
        <f>UPPER(VLOOKUP($A62,'ACCESS EXPORT'!$A:$O,15,FALSE))</f>
        <v>TBD</v>
      </c>
      <c r="N62" s="4" t="str">
        <f ca="1">IF(AND('ACCESS EXPORT'!X62="",'ACCESS EXPORT'!Y62=""),IF('ACCESS EXPORT'!V62&lt;&gt;"",(IF(TODAY()-'ACCESS EXPORT'!V62&gt;=-60,UPPER(CONCATENATE(VLOOKUP(B62,'ACCESS EXPORT'!$B:$P,15,FALSE),""&amp;CHAR(10)&amp;"(SEP",TEXT('ACCESS EXPORT'!V62," MM/DD/YYY)"))),IF(TODAY()-'ACCESS EXPORT'!V62&lt;0,UPPER(VLOOKUP(B62,'ACCESS EXPORT'!$B:$P,15,FALSE)),UPPER(VLOOKUP(B62,'ACCESS EXPORT'!$B:$P,15,FALSE))))),IF('ACCESS EXPORT'!U62="",UPPER(VLOOKUP(B62,'ACCESS EXPORT'!$B:$P,15,FALSE)),IF(TODAY()-'ACCESS EXPORT'!U62&lt;=30,CONCATENATE(UPPER(VLOOKUP(B62,'ACCESS EXPORT'!$B:$P,15,FALSE)),""&amp;CHAR(10)&amp;"(NEW",TEXT('ACCESS EXPORT'!U62," MM/DD/YYY)")),IF(AND(TODAY()-'ACCESS EXPORT'!U62&gt;30,TODAY()&gt;0),UPPER(VLOOKUP(B62,'ACCESS EXPORT'!$B:$P,15,FALSE)))))),IF('ACCESS EXPORT'!Y62&lt;&gt;"",UPPER(CONCATENATE(UPPER(VLOOKUP(B62,'ACCESS EXPORT'!$B:$P,15,FALSE)),""&amp;CHAR(10)&amp;"(Transfer Out",TEXT('ACCESS EXPORT'!Y62," MM/DD/YYY)"))),IF('ACCESS EXPORT'!X62&lt;&gt;"",UPPER(CONCATENATE(UPPER(VLOOKUP(B62,'ACCESS EXPORT'!$B:$P,15,FALSE)),""&amp;CHAR(10)&amp;"(Transfer In",TEXT('ACCESS EXPORT'!X62," MM/DD/YYY)"))))))</f>
        <v>AHMAD, SARFRAZ</v>
      </c>
      <c r="O62" s="4" t="str">
        <f>_xlfn.IFNA(VLOOKUP(B62,'ACCESS EXPORT'!$B:$Q,16,FALSE),"")</f>
        <v>PHDS</v>
      </c>
      <c r="P62" s="4" t="str">
        <f>_xlfn.IFNA(VLOOKUP(B62,'ACCESS EXPORT'!B:W,22,FALSE),"-")</f>
        <v>N/A</v>
      </c>
      <c r="Q62" s="4" t="str">
        <f>_xlfn.IFNA(VLOOKUP(A62,'ACCESS EXPORT'!$A:$AG,33,0),"-")</f>
        <v>Gretchen Scoleri</v>
      </c>
      <c r="R62" s="4" t="str">
        <f>_xlfn.IFNA(VLOOKUP(A62,'ACCESS EXPORT'!$A:$AH,34,0),"-")</f>
        <v>Carol Shane</v>
      </c>
      <c r="S62" s="4" t="str">
        <f>_xlfn.IFNA(VLOOKUP(A62,'ACCESS EXPORT'!$A:$AI,35,0),"-")</f>
        <v>Courtney Powell</v>
      </c>
      <c r="T62" s="4" t="str">
        <f>_xlfn.IFNA(VLOOKUP(A62,'ACCESS EXPORT'!$A:$AJ,36,0),"-")</f>
        <v>TBD</v>
      </c>
      <c r="U62" s="4" t="str">
        <f>_xlfn.IFNA(VLOOKUP(A62,'ACCESS EXPORT'!$A:$AK,37,0),"-")</f>
        <v>Cerner</v>
      </c>
      <c r="V62" s="4" t="str">
        <f>_xlfn.IFNA(VLOOKUP(A62,'ACCESS EXPORT'!$A:$AL,38,0),"-")</f>
        <v>FHMG_FH GYN ONC</v>
      </c>
      <c r="W62" s="4" t="str">
        <f>_xlfn.IFNA(VLOOKUP(A62,'ACCESS EXPORT'!$A:$AM,39,0),"-")</f>
        <v/>
      </c>
      <c r="X62" s="4" t="str">
        <f>_xlfn.IFNA(VLOOKUP(A62,'ACCESS EXPORT'!$A:$AN,40,0),"-")</f>
        <v>Keelyn Fleming</v>
      </c>
      <c r="Y62" s="26" t="str">
        <f>_xlfn.IFNA(VLOOKUP(A62,'ACCESS EXPORT'!A:AO,41,0),"")</f>
        <v>Alaina Zarzuela</v>
      </c>
      <c r="Z62" s="26" t="str">
        <f>_xlfn.IFNA(VLOOKUP(A62,'ACCESS EXPORT'!A:AP,42,0),"")</f>
        <v>Quisha Moorer</v>
      </c>
      <c r="AA62" s="26" t="str">
        <f>_xlfn.IFNA(VLOOKUP(A62,'ACCESS EXPORT'!A:AQ,43,0),"")</f>
        <v>Joe Townsend</v>
      </c>
    </row>
    <row r="63" spans="1:27" ht="18.75" x14ac:dyDescent="0.25">
      <c r="A63" s="33">
        <v>190</v>
      </c>
      <c r="B63" s="10">
        <v>1396</v>
      </c>
      <c r="C63" s="7" t="str">
        <f ca="1">IFERROR(UPPER(IF(AND('ACCESS EXPORT'!AA63="",'ACCESS EXPORT'!Z63=""),VLOOKUP(A63,'ACCESS EXPORT'!$A:$AF,32,FALSE),(IF('ACCESS EXPORT'!AA63&lt;&gt;"",CONCATENATE(VLOOKUP(A63,'ACCESS EXPORT'!$A:$AF,32,FALSE)," (Closed",TEXT('ACCESS EXPORT'!AA63," MM/DD/YYY)")),IF(TODAY()&lt;(('ACCESS EXPORT'!Z63)+30),CONCATENATE(VLOOKUP(A63,'ACCESS EXPORT'!$A:$AF,32,FALSE)," (Opens",TEXT('ACCESS EXPORT'!Z63," MM/DD/YYY)")),VLOOKUP(A63,'ACCESS EXPORT'!$A:$AF,32,FALSE)))))),"-")</f>
        <v>ADVENTHEALTH MEDICAL GROUP GYN ONCOLOGY AT ORLANDO</v>
      </c>
      <c r="D63" s="3" t="str">
        <f ca="1">IFERROR(UPPER(IF(AND('ACCESS EXPORT'!AA63="",'ACCESS EXPORT'!Z63=""),VLOOKUP(A63,'ACCESS EXPORT'!$A:$AF,28,FALSE),(IF('ACCESS EXPORT'!AA63&lt;&gt;"",CONCATENATE(VLOOKUP(A63,'ACCESS EXPORT'!$A:$AF,28,FALSE)," (Closed",TEXT('ACCESS EXPORT'!AA63," MM/DD/YYY)")),IF(TODAY()&lt;(('ACCESS EXPORT'!Z63)+30),CONCATENATE(VLOOKUP(A63,'ACCESS EXPORT'!$A:$AF,28,FALSE)," (Opens",TEXT('ACCESS EXPORT'!Z63," MM/DD/YYY)")),VLOOKUP(A63,'ACCESS EXPORT'!$A:$AF,28,FALSE)))))),"-")</f>
        <v>FLORIDA HOSPITAL GYNECOLOGIC ONCOLOGY</v>
      </c>
      <c r="E63" s="3" t="str">
        <f>VLOOKUP($A63,'ACCESS EXPORT'!$A:$AF,3,FALSE)</f>
        <v>3540</v>
      </c>
      <c r="F63" s="3" t="str">
        <f>UPPER(CONCATENATE(VLOOKUP(A63,'ACCESS EXPORT'!$A:$AF,4,FALSE)," ",VLOOKUP(A63,'ACCESS EXPORT'!$A:$AF,5,FALSE)," ",VLOOKUP(A63,'ACCESS EXPORT'!$A:$AF,6,FALSE)," ",VLOOKUP(A63,'ACCESS EXPORT'!$A:$AA,7,FALSE)," ",VLOOKUP(A63,'ACCESS EXPORT'!$A:$AA,8,FALSE)))</f>
        <v>2501 N ORANGE AVE SUITE 786 ORLANDO FL 32804</v>
      </c>
      <c r="G63" s="4" t="str">
        <f>UPPER(VLOOKUP($A63,'ACCESS EXPORT'!$A:$AF,9,FALSE))</f>
        <v>ORANGE</v>
      </c>
      <c r="H63" s="4" t="str">
        <f>_xlfn.IFNA(VLOOKUP($B63,'ACCESS EXPORT'!$B:$J,9,FALSE),"")</f>
        <v>Central</v>
      </c>
      <c r="I63" s="3" t="str">
        <f>CONCATENATE("(P)",VLOOKUP($A63,'ACCESS EXPORT'!$A:$AF,11,FALSE)," (F)",VLOOKUP($A63,'ACCESS EXPORT'!$A:$AF,29,FALSE))</f>
        <v>(P)(407)303-2422 (F)(407)303-2435</v>
      </c>
      <c r="J63" s="4" t="str">
        <f>UPPER(VLOOKUP($A63,'ACCESS EXPORT'!$A:$AF,12,FALSE))</f>
        <v>ONCOLOGY</v>
      </c>
      <c r="K63" s="4" t="str">
        <f>UPPER(VLOOKUP($A63,'ACCESS EXPORT'!$A:$AF,13,FALSE))</f>
        <v>VICKI CHILCOTT</v>
      </c>
      <c r="L63" s="3" t="str">
        <f>IF(AND(VLOOKUP(A63,'ACCESS EXPORT'!A:AE,1,0),'ACCESS EXPORT'!N63=""),UPPER(CONCATENATE('ACCESS EXPORT'!AE63)),IF(VLOOKUP(A63,'ACCESS EXPORT'!A:AE,1,0),UPPER(CONCATENATE('ACCESS EXPORT'!N63," "&amp;CHAR(10),'ACCESS EXPORT'!AE63))))</f>
        <v xml:space="preserve">CYNDI BERGS 
</v>
      </c>
      <c r="M63" s="4" t="str">
        <f>UPPER(VLOOKUP($A63,'ACCESS EXPORT'!$A:$O,15,FALSE))</f>
        <v>TBD</v>
      </c>
      <c r="N63" s="4" t="str">
        <f ca="1">IF(AND('ACCESS EXPORT'!X63="",'ACCESS EXPORT'!Y63=""),IF('ACCESS EXPORT'!V63&lt;&gt;"",(IF(TODAY()-'ACCESS EXPORT'!V63&gt;=-60,UPPER(CONCATENATE(VLOOKUP(B63,'ACCESS EXPORT'!$B:$P,15,FALSE),""&amp;CHAR(10)&amp;"(SEP",TEXT('ACCESS EXPORT'!V63," MM/DD/YYY)"))),IF(TODAY()-'ACCESS EXPORT'!V63&lt;0,UPPER(VLOOKUP(B63,'ACCESS EXPORT'!$B:$P,15,FALSE)),UPPER(VLOOKUP(B63,'ACCESS EXPORT'!$B:$P,15,FALSE))))),IF('ACCESS EXPORT'!U63="",UPPER(VLOOKUP(B63,'ACCESS EXPORT'!$B:$P,15,FALSE)),IF(TODAY()-'ACCESS EXPORT'!U63&lt;=30,CONCATENATE(UPPER(VLOOKUP(B63,'ACCESS EXPORT'!$B:$P,15,FALSE)),""&amp;CHAR(10)&amp;"(NEW",TEXT('ACCESS EXPORT'!U63," MM/DD/YYY)")),IF(AND(TODAY()-'ACCESS EXPORT'!U63&gt;30,TODAY()&gt;0),UPPER(VLOOKUP(B63,'ACCESS EXPORT'!$B:$P,15,FALSE)))))),IF('ACCESS EXPORT'!Y63&lt;&gt;"",UPPER(CONCATENATE(UPPER(VLOOKUP(B63,'ACCESS EXPORT'!$B:$P,15,FALSE)),""&amp;CHAR(10)&amp;"(Transfer Out",TEXT('ACCESS EXPORT'!Y63," MM/DD/YYY)"))),IF('ACCESS EXPORT'!X63&lt;&gt;"",UPPER(CONCATENATE(UPPER(VLOOKUP(B63,'ACCESS EXPORT'!$B:$P,15,FALSE)),""&amp;CHAR(10)&amp;"(Transfer In",TEXT('ACCESS EXPORT'!X63," MM/DD/YYY)"))))))</f>
        <v>HOLLOWAY, ROBERT W.</v>
      </c>
      <c r="O63" s="4" t="str">
        <f>_xlfn.IFNA(VLOOKUP(B63,'ACCESS EXPORT'!$B:$Q,16,FALSE),"")</f>
        <v>MD</v>
      </c>
      <c r="P63" s="4" t="str">
        <f>_xlfn.IFNA(VLOOKUP(B63,'ACCESS EXPORT'!B:W,22,FALSE),"-")</f>
        <v>1538109137</v>
      </c>
      <c r="Q63" s="4" t="str">
        <f>_xlfn.IFNA(VLOOKUP(A63,'ACCESS EXPORT'!$A:$AG,33,0),"-")</f>
        <v>Gretchen Scoleri</v>
      </c>
      <c r="R63" s="4" t="str">
        <f>_xlfn.IFNA(VLOOKUP(A63,'ACCESS EXPORT'!$A:$AH,34,0),"-")</f>
        <v>Carol Shane</v>
      </c>
      <c r="S63" s="4" t="str">
        <f>_xlfn.IFNA(VLOOKUP(A63,'ACCESS EXPORT'!$A:$AI,35,0),"-")</f>
        <v>Courtney Powell</v>
      </c>
      <c r="T63" s="4" t="str">
        <f>_xlfn.IFNA(VLOOKUP(A63,'ACCESS EXPORT'!$A:$AJ,36,0),"-")</f>
        <v>TBD</v>
      </c>
      <c r="U63" s="4" t="str">
        <f>_xlfn.IFNA(VLOOKUP(A63,'ACCESS EXPORT'!$A:$AK,37,0),"-")</f>
        <v>Cerner</v>
      </c>
      <c r="V63" s="4" t="str">
        <f>_xlfn.IFNA(VLOOKUP(A63,'ACCESS EXPORT'!$A:$AL,38,0),"-")</f>
        <v>FHMG_FH GYN ONC</v>
      </c>
      <c r="W63" s="4" t="str">
        <f>_xlfn.IFNA(VLOOKUP(A63,'ACCESS EXPORT'!$A:$AM,39,0),"-")</f>
        <v/>
      </c>
      <c r="X63" s="4" t="str">
        <f>_xlfn.IFNA(VLOOKUP(A63,'ACCESS EXPORT'!$A:$AN,40,0),"-")</f>
        <v>Keelyn Fleming</v>
      </c>
      <c r="Y63" s="26" t="str">
        <f>_xlfn.IFNA(VLOOKUP(A63,'ACCESS EXPORT'!A:AO,41,0),"")</f>
        <v>Alaina Zarzuela</v>
      </c>
      <c r="Z63" s="26" t="str">
        <f>_xlfn.IFNA(VLOOKUP(A63,'ACCESS EXPORT'!A:AP,42,0),"")</f>
        <v>Quisha Moorer</v>
      </c>
      <c r="AA63" s="26" t="str">
        <f>_xlfn.IFNA(VLOOKUP(A63,'ACCESS EXPORT'!A:AQ,43,0),"")</f>
        <v>Joe Townsend</v>
      </c>
    </row>
    <row r="64" spans="1:27" ht="18.75" x14ac:dyDescent="0.25">
      <c r="A64" s="33">
        <v>190</v>
      </c>
      <c r="B64" s="10">
        <v>1398</v>
      </c>
      <c r="C64" s="7" t="str">
        <f ca="1">IFERROR(UPPER(IF(AND('ACCESS EXPORT'!AA64="",'ACCESS EXPORT'!Z64=""),VLOOKUP(A64,'ACCESS EXPORT'!$A:$AF,32,FALSE),(IF('ACCESS EXPORT'!AA64&lt;&gt;"",CONCATENATE(VLOOKUP(A64,'ACCESS EXPORT'!$A:$AF,32,FALSE)," (Closed",TEXT('ACCESS EXPORT'!AA64," MM/DD/YYY)")),IF(TODAY()&lt;(('ACCESS EXPORT'!Z64)+30),CONCATENATE(VLOOKUP(A64,'ACCESS EXPORT'!$A:$AF,32,FALSE)," (Opens",TEXT('ACCESS EXPORT'!Z64," MM/DD/YYY)")),VLOOKUP(A64,'ACCESS EXPORT'!$A:$AF,32,FALSE)))))),"-")</f>
        <v>ADVENTHEALTH MEDICAL GROUP GYN ONCOLOGY AT ORLANDO</v>
      </c>
      <c r="D64" s="3" t="str">
        <f ca="1">IFERROR(UPPER(IF(AND('ACCESS EXPORT'!AA64="",'ACCESS EXPORT'!Z64=""),VLOOKUP(A64,'ACCESS EXPORT'!$A:$AF,28,FALSE),(IF('ACCESS EXPORT'!AA64&lt;&gt;"",CONCATENATE(VLOOKUP(A64,'ACCESS EXPORT'!$A:$AF,28,FALSE)," (Closed",TEXT('ACCESS EXPORT'!AA64," MM/DD/YYY)")),IF(TODAY()&lt;(('ACCESS EXPORT'!Z64)+30),CONCATENATE(VLOOKUP(A64,'ACCESS EXPORT'!$A:$AF,28,FALSE)," (Opens",TEXT('ACCESS EXPORT'!Z64," MM/DD/YYY)")),VLOOKUP(A64,'ACCESS EXPORT'!$A:$AF,28,FALSE)))))),"-")</f>
        <v>FLORIDA HOSPITAL GYNECOLOGIC ONCOLOGY</v>
      </c>
      <c r="E64" s="3" t="str">
        <f>VLOOKUP($A64,'ACCESS EXPORT'!$A:$AF,3,FALSE)</f>
        <v>3540</v>
      </c>
      <c r="F64" s="3" t="str">
        <f>UPPER(CONCATENATE(VLOOKUP(A64,'ACCESS EXPORT'!$A:$AF,4,FALSE)," ",VLOOKUP(A64,'ACCESS EXPORT'!$A:$AF,5,FALSE)," ",VLOOKUP(A64,'ACCESS EXPORT'!$A:$AF,6,FALSE)," ",VLOOKUP(A64,'ACCESS EXPORT'!$A:$AA,7,FALSE)," ",VLOOKUP(A64,'ACCESS EXPORT'!$A:$AA,8,FALSE)))</f>
        <v>2501 N ORANGE AVE SUITE 786 ORLANDO FL 32804</v>
      </c>
      <c r="G64" s="4" t="str">
        <f>UPPER(VLOOKUP($A64,'ACCESS EXPORT'!$A:$AF,9,FALSE))</f>
        <v>ORANGE</v>
      </c>
      <c r="H64" s="4" t="str">
        <f>_xlfn.IFNA(VLOOKUP($B64,'ACCESS EXPORT'!$B:$J,9,FALSE),"")</f>
        <v>Central</v>
      </c>
      <c r="I64" s="3" t="str">
        <f>CONCATENATE("(P)",VLOOKUP($A64,'ACCESS EXPORT'!$A:$AF,11,FALSE)," (F)",VLOOKUP($A64,'ACCESS EXPORT'!$A:$AF,29,FALSE))</f>
        <v>(P)(407)303-2422 (F)(407)303-2435</v>
      </c>
      <c r="J64" s="4" t="str">
        <f>UPPER(VLOOKUP($A64,'ACCESS EXPORT'!$A:$AF,12,FALSE))</f>
        <v>ONCOLOGY</v>
      </c>
      <c r="K64" s="4" t="str">
        <f>UPPER(VLOOKUP($A64,'ACCESS EXPORT'!$A:$AF,13,FALSE))</f>
        <v>VICKI CHILCOTT</v>
      </c>
      <c r="L64" s="3" t="str">
        <f>IF(AND(VLOOKUP(A64,'ACCESS EXPORT'!A:AE,1,0),'ACCESS EXPORT'!N64=""),UPPER(CONCATENATE('ACCESS EXPORT'!AE64)),IF(VLOOKUP(A64,'ACCESS EXPORT'!A:AE,1,0),UPPER(CONCATENATE('ACCESS EXPORT'!N64," "&amp;CHAR(10),'ACCESS EXPORT'!AE64))))</f>
        <v xml:space="preserve">CYNDI BERGS 
</v>
      </c>
      <c r="M64" s="4" t="str">
        <f>UPPER(VLOOKUP($A64,'ACCESS EXPORT'!$A:$O,15,FALSE))</f>
        <v>TBD</v>
      </c>
      <c r="N64" s="4" t="str">
        <f ca="1">IF(AND('ACCESS EXPORT'!X64="",'ACCESS EXPORT'!Y64=""),IF('ACCESS EXPORT'!V64&lt;&gt;"",(IF(TODAY()-'ACCESS EXPORT'!V64&gt;=-60,UPPER(CONCATENATE(VLOOKUP(B64,'ACCESS EXPORT'!$B:$P,15,FALSE),""&amp;CHAR(10)&amp;"(SEP",TEXT('ACCESS EXPORT'!V64," MM/DD/YYY)"))),IF(TODAY()-'ACCESS EXPORT'!V64&lt;0,UPPER(VLOOKUP(B64,'ACCESS EXPORT'!$B:$P,15,FALSE)),UPPER(VLOOKUP(B64,'ACCESS EXPORT'!$B:$P,15,FALSE))))),IF('ACCESS EXPORT'!U64="",UPPER(VLOOKUP(B64,'ACCESS EXPORT'!$B:$P,15,FALSE)),IF(TODAY()-'ACCESS EXPORT'!U64&lt;=30,CONCATENATE(UPPER(VLOOKUP(B64,'ACCESS EXPORT'!$B:$P,15,FALSE)),""&amp;CHAR(10)&amp;"(NEW",TEXT('ACCESS EXPORT'!U64," MM/DD/YYY)")),IF(AND(TODAY()-'ACCESS EXPORT'!U64&gt;30,TODAY()&gt;0),UPPER(VLOOKUP(B64,'ACCESS EXPORT'!$B:$P,15,FALSE)))))),IF('ACCESS EXPORT'!Y64&lt;&gt;"",UPPER(CONCATENATE(UPPER(VLOOKUP(B64,'ACCESS EXPORT'!$B:$P,15,FALSE)),""&amp;CHAR(10)&amp;"(Transfer Out",TEXT('ACCESS EXPORT'!Y64," MM/DD/YYY)"))),IF('ACCESS EXPORT'!X64&lt;&gt;"",UPPER(CONCATENATE(UPPER(VLOOKUP(B64,'ACCESS EXPORT'!$B:$P,15,FALSE)),""&amp;CHAR(10)&amp;"(Transfer In",TEXT('ACCESS EXPORT'!X64," MM/DD/YYY)"))))))</f>
        <v>KENDRICK, JAMES E.</v>
      </c>
      <c r="O64" s="4" t="str">
        <f>_xlfn.IFNA(VLOOKUP(B64,'ACCESS EXPORT'!$B:$Q,16,FALSE),"")</f>
        <v>MD</v>
      </c>
      <c r="P64" s="4" t="str">
        <f>_xlfn.IFNA(VLOOKUP(B64,'ACCESS EXPORT'!B:W,22,FALSE),"-")</f>
        <v>1164450508</v>
      </c>
      <c r="Q64" s="4" t="str">
        <f>_xlfn.IFNA(VLOOKUP(A64,'ACCESS EXPORT'!$A:$AG,33,0),"-")</f>
        <v>Gretchen Scoleri</v>
      </c>
      <c r="R64" s="4" t="str">
        <f>_xlfn.IFNA(VLOOKUP(A64,'ACCESS EXPORT'!$A:$AH,34,0),"-")</f>
        <v>Carol Shane</v>
      </c>
      <c r="S64" s="4" t="str">
        <f>_xlfn.IFNA(VLOOKUP(A64,'ACCESS EXPORT'!$A:$AI,35,0),"-")</f>
        <v>Courtney Powell</v>
      </c>
      <c r="T64" s="4" t="str">
        <f>_xlfn.IFNA(VLOOKUP(A64,'ACCESS EXPORT'!$A:$AJ,36,0),"-")</f>
        <v>TBD</v>
      </c>
      <c r="U64" s="4" t="str">
        <f>_xlfn.IFNA(VLOOKUP(A64,'ACCESS EXPORT'!$A:$AK,37,0),"-")</f>
        <v>Cerner</v>
      </c>
      <c r="V64" s="4" t="str">
        <f>_xlfn.IFNA(VLOOKUP(A64,'ACCESS EXPORT'!$A:$AL,38,0),"-")</f>
        <v>FHMG_FH GYN ONC</v>
      </c>
      <c r="W64" s="4" t="str">
        <f>_xlfn.IFNA(VLOOKUP(A64,'ACCESS EXPORT'!$A:$AM,39,0),"-")</f>
        <v/>
      </c>
      <c r="X64" s="4" t="str">
        <f>_xlfn.IFNA(VLOOKUP(A64,'ACCESS EXPORT'!$A:$AN,40,0),"-")</f>
        <v>Keelyn Fleming</v>
      </c>
      <c r="Y64" s="26" t="str">
        <f>_xlfn.IFNA(VLOOKUP(A64,'ACCESS EXPORT'!A:AO,41,0),"")</f>
        <v>Alaina Zarzuela</v>
      </c>
      <c r="Z64" s="26" t="str">
        <f>_xlfn.IFNA(VLOOKUP(A64,'ACCESS EXPORT'!A:AP,42,0),"")</f>
        <v>Quisha Moorer</v>
      </c>
      <c r="AA64" s="26" t="str">
        <f>_xlfn.IFNA(VLOOKUP(A64,'ACCESS EXPORT'!A:AQ,43,0),"")</f>
        <v>Joe Townsend</v>
      </c>
    </row>
    <row r="65" spans="1:27" ht="18.75" x14ac:dyDescent="0.25">
      <c r="A65" s="33">
        <v>190</v>
      </c>
      <c r="B65" s="10">
        <v>1399</v>
      </c>
      <c r="C65" s="7" t="str">
        <f ca="1">IFERROR(UPPER(IF(AND('ACCESS EXPORT'!AA65="",'ACCESS EXPORT'!Z65=""),VLOOKUP(A65,'ACCESS EXPORT'!$A:$AF,32,FALSE),(IF('ACCESS EXPORT'!AA65&lt;&gt;"",CONCATENATE(VLOOKUP(A65,'ACCESS EXPORT'!$A:$AF,32,FALSE)," (Closed",TEXT('ACCESS EXPORT'!AA65," MM/DD/YYY)")),IF(TODAY()&lt;(('ACCESS EXPORT'!Z65)+30),CONCATENATE(VLOOKUP(A65,'ACCESS EXPORT'!$A:$AF,32,FALSE)," (Opens",TEXT('ACCESS EXPORT'!Z65," MM/DD/YYY)")),VLOOKUP(A65,'ACCESS EXPORT'!$A:$AF,32,FALSE)))))),"-")</f>
        <v>ADVENTHEALTH MEDICAL GROUP GYN ONCOLOGY AT ORLANDO</v>
      </c>
      <c r="D65" s="3" t="str">
        <f ca="1">IFERROR(UPPER(IF(AND('ACCESS EXPORT'!AA65="",'ACCESS EXPORT'!Z65=""),VLOOKUP(A65,'ACCESS EXPORT'!$A:$AF,28,FALSE),(IF('ACCESS EXPORT'!AA65&lt;&gt;"",CONCATENATE(VLOOKUP(A65,'ACCESS EXPORT'!$A:$AF,28,FALSE)," (Closed",TEXT('ACCESS EXPORT'!AA65," MM/DD/YYY)")),IF(TODAY()&lt;(('ACCESS EXPORT'!Z65)+30),CONCATENATE(VLOOKUP(A65,'ACCESS EXPORT'!$A:$AF,28,FALSE)," (Opens",TEXT('ACCESS EXPORT'!Z65," MM/DD/YYY)")),VLOOKUP(A65,'ACCESS EXPORT'!$A:$AF,28,FALSE)))))),"-")</f>
        <v>FLORIDA HOSPITAL GYNECOLOGIC ONCOLOGY</v>
      </c>
      <c r="E65" s="3" t="str">
        <f>VLOOKUP($A65,'ACCESS EXPORT'!$A:$AF,3,FALSE)</f>
        <v>3540</v>
      </c>
      <c r="F65" s="3" t="str">
        <f>UPPER(CONCATENATE(VLOOKUP(A65,'ACCESS EXPORT'!$A:$AF,4,FALSE)," ",VLOOKUP(A65,'ACCESS EXPORT'!$A:$AF,5,FALSE)," ",VLOOKUP(A65,'ACCESS EXPORT'!$A:$AF,6,FALSE)," ",VLOOKUP(A65,'ACCESS EXPORT'!$A:$AA,7,FALSE)," ",VLOOKUP(A65,'ACCESS EXPORT'!$A:$AA,8,FALSE)))</f>
        <v>2501 N ORANGE AVE SUITE 786 ORLANDO FL 32804</v>
      </c>
      <c r="G65" s="4" t="str">
        <f>UPPER(VLOOKUP($A65,'ACCESS EXPORT'!$A:$AF,9,FALSE))</f>
        <v>ORANGE</v>
      </c>
      <c r="H65" s="4" t="str">
        <f>_xlfn.IFNA(VLOOKUP($B65,'ACCESS EXPORT'!$B:$J,9,FALSE),"")</f>
        <v>Central</v>
      </c>
      <c r="I65" s="3" t="str">
        <f>CONCATENATE("(P)",VLOOKUP($A65,'ACCESS EXPORT'!$A:$AF,11,FALSE)," (F)",VLOOKUP($A65,'ACCESS EXPORT'!$A:$AF,29,FALSE))</f>
        <v>(P)(407)303-2422 (F)(407)303-2435</v>
      </c>
      <c r="J65" s="4" t="str">
        <f>UPPER(VLOOKUP($A65,'ACCESS EXPORT'!$A:$AF,12,FALSE))</f>
        <v>ONCOLOGY</v>
      </c>
      <c r="K65" s="4" t="str">
        <f>UPPER(VLOOKUP($A65,'ACCESS EXPORT'!$A:$AF,13,FALSE))</f>
        <v>VICKI CHILCOTT</v>
      </c>
      <c r="L65" s="3" t="str">
        <f>IF(AND(VLOOKUP(A65,'ACCESS EXPORT'!A:AE,1,0),'ACCESS EXPORT'!N65=""),UPPER(CONCATENATE('ACCESS EXPORT'!AE65)),IF(VLOOKUP(A65,'ACCESS EXPORT'!A:AE,1,0),UPPER(CONCATENATE('ACCESS EXPORT'!N65," "&amp;CHAR(10),'ACCESS EXPORT'!AE65))))</f>
        <v xml:space="preserve">CYNDI BERGS 
</v>
      </c>
      <c r="M65" s="4" t="str">
        <f>UPPER(VLOOKUP($A65,'ACCESS EXPORT'!$A:$O,15,FALSE))</f>
        <v>TBD</v>
      </c>
      <c r="N65" s="4" t="str">
        <f ca="1">IF(AND('ACCESS EXPORT'!X65="",'ACCESS EXPORT'!Y65=""),IF('ACCESS EXPORT'!V65&lt;&gt;"",(IF(TODAY()-'ACCESS EXPORT'!V65&gt;=-60,UPPER(CONCATENATE(VLOOKUP(B65,'ACCESS EXPORT'!$B:$P,15,FALSE),""&amp;CHAR(10)&amp;"(SEP",TEXT('ACCESS EXPORT'!V65," MM/DD/YYY)"))),IF(TODAY()-'ACCESS EXPORT'!V65&lt;0,UPPER(VLOOKUP(B65,'ACCESS EXPORT'!$B:$P,15,FALSE)),UPPER(VLOOKUP(B65,'ACCESS EXPORT'!$B:$P,15,FALSE))))),IF('ACCESS EXPORT'!U65="",UPPER(VLOOKUP(B65,'ACCESS EXPORT'!$B:$P,15,FALSE)),IF(TODAY()-'ACCESS EXPORT'!U65&lt;=30,CONCATENATE(UPPER(VLOOKUP(B65,'ACCESS EXPORT'!$B:$P,15,FALSE)),""&amp;CHAR(10)&amp;"(NEW",TEXT('ACCESS EXPORT'!U65," MM/DD/YYY)")),IF(AND(TODAY()-'ACCESS EXPORT'!U65&gt;30,TODAY()&gt;0),UPPER(VLOOKUP(B65,'ACCESS EXPORT'!$B:$P,15,FALSE)))))),IF('ACCESS EXPORT'!Y65&lt;&gt;"",UPPER(CONCATENATE(UPPER(VLOOKUP(B65,'ACCESS EXPORT'!$B:$P,15,FALSE)),""&amp;CHAR(10)&amp;"(Transfer Out",TEXT('ACCESS EXPORT'!Y65," MM/DD/YYY)"))),IF('ACCESS EXPORT'!X65&lt;&gt;"",UPPER(CONCATENATE(UPPER(VLOOKUP(B65,'ACCESS EXPORT'!$B:$P,15,FALSE)),""&amp;CHAR(10)&amp;"(Transfer In",TEXT('ACCESS EXPORT'!X65," MM/DD/YYY)"))))))</f>
        <v>ISLER, SHERRY</v>
      </c>
      <c r="O65" s="4" t="str">
        <f>_xlfn.IFNA(VLOOKUP(B65,'ACCESS EXPORT'!$B:$Q,16,FALSE),"")</f>
        <v>APRN</v>
      </c>
      <c r="P65" s="4" t="str">
        <f>_xlfn.IFNA(VLOOKUP(B65,'ACCESS EXPORT'!B:W,22,FALSE),"-")</f>
        <v>1467799221</v>
      </c>
      <c r="Q65" s="4" t="str">
        <f>_xlfn.IFNA(VLOOKUP(A65,'ACCESS EXPORT'!$A:$AG,33,0),"-")</f>
        <v>Gretchen Scoleri</v>
      </c>
      <c r="R65" s="4" t="str">
        <f>_xlfn.IFNA(VLOOKUP(A65,'ACCESS EXPORT'!$A:$AH,34,0),"-")</f>
        <v>Carol Shane</v>
      </c>
      <c r="S65" s="4" t="str">
        <f>_xlfn.IFNA(VLOOKUP(A65,'ACCESS EXPORT'!$A:$AI,35,0),"-")</f>
        <v>Courtney Powell</v>
      </c>
      <c r="T65" s="4" t="str">
        <f>_xlfn.IFNA(VLOOKUP(A65,'ACCESS EXPORT'!$A:$AJ,36,0),"-")</f>
        <v>TBD</v>
      </c>
      <c r="U65" s="4" t="str">
        <f>_xlfn.IFNA(VLOOKUP(A65,'ACCESS EXPORT'!$A:$AK,37,0),"-")</f>
        <v>Cerner</v>
      </c>
      <c r="V65" s="4" t="str">
        <f>_xlfn.IFNA(VLOOKUP(A65,'ACCESS EXPORT'!$A:$AL,38,0),"-")</f>
        <v>FHMG_FH GYN ONC</v>
      </c>
      <c r="W65" s="4" t="str">
        <f>_xlfn.IFNA(VLOOKUP(A65,'ACCESS EXPORT'!$A:$AM,39,0),"-")</f>
        <v/>
      </c>
      <c r="X65" s="4" t="str">
        <f>_xlfn.IFNA(VLOOKUP(A65,'ACCESS EXPORT'!$A:$AN,40,0),"-")</f>
        <v>Keelyn Fleming</v>
      </c>
      <c r="Y65" s="26" t="str">
        <f>_xlfn.IFNA(VLOOKUP(A65,'ACCESS EXPORT'!A:AO,41,0),"")</f>
        <v>Alaina Zarzuela</v>
      </c>
      <c r="Z65" s="26" t="str">
        <f>_xlfn.IFNA(VLOOKUP(A65,'ACCESS EXPORT'!A:AP,42,0),"")</f>
        <v>Quisha Moorer</v>
      </c>
      <c r="AA65" s="26" t="str">
        <f>_xlfn.IFNA(VLOOKUP(A65,'ACCESS EXPORT'!A:AQ,43,0),"")</f>
        <v>Joe Townsend</v>
      </c>
    </row>
    <row r="66" spans="1:27" ht="18.75" x14ac:dyDescent="0.25">
      <c r="A66" s="33">
        <v>190</v>
      </c>
      <c r="B66" s="10">
        <v>1772</v>
      </c>
      <c r="C66" s="7" t="str">
        <f ca="1">IFERROR(UPPER(IF(AND('ACCESS EXPORT'!AA66="",'ACCESS EXPORT'!Z66=""),VLOOKUP(A66,'ACCESS EXPORT'!$A:$AF,32,FALSE),(IF('ACCESS EXPORT'!AA66&lt;&gt;"",CONCATENATE(VLOOKUP(A66,'ACCESS EXPORT'!$A:$AF,32,FALSE)," (Closed",TEXT('ACCESS EXPORT'!AA66," MM/DD/YYY)")),IF(TODAY()&lt;(('ACCESS EXPORT'!Z66)+30),CONCATENATE(VLOOKUP(A66,'ACCESS EXPORT'!$A:$AF,32,FALSE)," (Opens",TEXT('ACCESS EXPORT'!Z66," MM/DD/YYY)")),VLOOKUP(A66,'ACCESS EXPORT'!$A:$AF,32,FALSE)))))),"-")</f>
        <v>ADVENTHEALTH MEDICAL GROUP GYN ONCOLOGY AT ORLANDO</v>
      </c>
      <c r="D66" s="3" t="str">
        <f ca="1">IFERROR(UPPER(IF(AND('ACCESS EXPORT'!AA66="",'ACCESS EXPORT'!Z66=""),VLOOKUP(A66,'ACCESS EXPORT'!$A:$AF,28,FALSE),(IF('ACCESS EXPORT'!AA66&lt;&gt;"",CONCATENATE(VLOOKUP(A66,'ACCESS EXPORT'!$A:$AF,28,FALSE)," (Closed",TEXT('ACCESS EXPORT'!AA66," MM/DD/YYY)")),IF(TODAY()&lt;(('ACCESS EXPORT'!Z66)+30),CONCATENATE(VLOOKUP(A66,'ACCESS EXPORT'!$A:$AF,28,FALSE)," (Opens",TEXT('ACCESS EXPORT'!Z66," MM/DD/YYY)")),VLOOKUP(A66,'ACCESS EXPORT'!$A:$AF,28,FALSE)))))),"-")</f>
        <v>FLORIDA HOSPITAL GYNECOLOGIC ONCOLOGY</v>
      </c>
      <c r="E66" s="3" t="str">
        <f>VLOOKUP($A66,'ACCESS EXPORT'!$A:$AF,3,FALSE)</f>
        <v>3540</v>
      </c>
      <c r="F66" s="3" t="str">
        <f>UPPER(CONCATENATE(VLOOKUP(A66,'ACCESS EXPORT'!$A:$AF,4,FALSE)," ",VLOOKUP(A66,'ACCESS EXPORT'!$A:$AF,5,FALSE)," ",VLOOKUP(A66,'ACCESS EXPORT'!$A:$AF,6,FALSE)," ",VLOOKUP(A66,'ACCESS EXPORT'!$A:$AA,7,FALSE)," ",VLOOKUP(A66,'ACCESS EXPORT'!$A:$AA,8,FALSE)))</f>
        <v>2501 N ORANGE AVE SUITE 786 ORLANDO FL 32804</v>
      </c>
      <c r="G66" s="4" t="str">
        <f>UPPER(VLOOKUP($A66,'ACCESS EXPORT'!$A:$AF,9,FALSE))</f>
        <v>ORANGE</v>
      </c>
      <c r="H66" s="4" t="str">
        <f>_xlfn.IFNA(VLOOKUP($B66,'ACCESS EXPORT'!$B:$J,9,FALSE),"")</f>
        <v>Central</v>
      </c>
      <c r="I66" s="3" t="str">
        <f>CONCATENATE("(P)",VLOOKUP($A66,'ACCESS EXPORT'!$A:$AF,11,FALSE)," (F)",VLOOKUP($A66,'ACCESS EXPORT'!$A:$AF,29,FALSE))</f>
        <v>(P)(407)303-2422 (F)(407)303-2435</v>
      </c>
      <c r="J66" s="4" t="str">
        <f>UPPER(VLOOKUP($A66,'ACCESS EXPORT'!$A:$AF,12,FALSE))</f>
        <v>ONCOLOGY</v>
      </c>
      <c r="K66" s="4" t="str">
        <f>UPPER(VLOOKUP($A66,'ACCESS EXPORT'!$A:$AF,13,FALSE))</f>
        <v>VICKI CHILCOTT</v>
      </c>
      <c r="L66" s="3" t="str">
        <f>IF(AND(VLOOKUP(A66,'ACCESS EXPORT'!A:AE,1,0),'ACCESS EXPORT'!N66=""),UPPER(CONCATENATE('ACCESS EXPORT'!AE66)),IF(VLOOKUP(A66,'ACCESS EXPORT'!A:AE,1,0),UPPER(CONCATENATE('ACCESS EXPORT'!N66," "&amp;CHAR(10),'ACCESS EXPORT'!AE66))))</f>
        <v xml:space="preserve">CYNDI BERGS 
</v>
      </c>
      <c r="M66" s="4" t="str">
        <f>UPPER(VLOOKUP($A66,'ACCESS EXPORT'!$A:$O,15,FALSE))</f>
        <v>TBD</v>
      </c>
      <c r="N66" s="4" t="str">
        <f ca="1">IF(AND('ACCESS EXPORT'!X66="",'ACCESS EXPORT'!Y66=""),IF('ACCESS EXPORT'!V66&lt;&gt;"",(IF(TODAY()-'ACCESS EXPORT'!V66&gt;=-60,UPPER(CONCATENATE(VLOOKUP(B66,'ACCESS EXPORT'!$B:$P,15,FALSE),""&amp;CHAR(10)&amp;"(SEP",TEXT('ACCESS EXPORT'!V66," MM/DD/YYY)"))),IF(TODAY()-'ACCESS EXPORT'!V66&lt;0,UPPER(VLOOKUP(B66,'ACCESS EXPORT'!$B:$P,15,FALSE)),UPPER(VLOOKUP(B66,'ACCESS EXPORT'!$B:$P,15,FALSE))))),IF('ACCESS EXPORT'!U66="",UPPER(VLOOKUP(B66,'ACCESS EXPORT'!$B:$P,15,FALSE)),IF(TODAY()-'ACCESS EXPORT'!U66&lt;=30,CONCATENATE(UPPER(VLOOKUP(B66,'ACCESS EXPORT'!$B:$P,15,FALSE)),""&amp;CHAR(10)&amp;"(NEW",TEXT('ACCESS EXPORT'!U66," MM/DD/YYY)")),IF(AND(TODAY()-'ACCESS EXPORT'!U66&gt;30,TODAY()&gt;0),UPPER(VLOOKUP(B66,'ACCESS EXPORT'!$B:$P,15,FALSE)))))),IF('ACCESS EXPORT'!Y66&lt;&gt;"",UPPER(CONCATENATE(UPPER(VLOOKUP(B66,'ACCESS EXPORT'!$B:$P,15,FALSE)),""&amp;CHAR(10)&amp;"(Transfer Out",TEXT('ACCESS EXPORT'!Y66," MM/DD/YYY)"))),IF('ACCESS EXPORT'!X66&lt;&gt;"",UPPER(CONCATENATE(UPPER(VLOOKUP(B66,'ACCESS EXPORT'!$B:$P,15,FALSE)),""&amp;CHAR(10)&amp;"(Transfer In",TEXT('ACCESS EXPORT'!X66," MM/DD/YYY)"))))))</f>
        <v>HOBERG, CRYSTAL</v>
      </c>
      <c r="O66" s="4" t="str">
        <f>_xlfn.IFNA(VLOOKUP(B66,'ACCESS EXPORT'!$B:$Q,16,FALSE),"")</f>
        <v>APRN</v>
      </c>
      <c r="P66" s="4" t="str">
        <f>_xlfn.IFNA(VLOOKUP(B66,'ACCESS EXPORT'!B:W,22,FALSE),"-")</f>
        <v>1225428543</v>
      </c>
      <c r="Q66" s="4" t="str">
        <f>_xlfn.IFNA(VLOOKUP(A66,'ACCESS EXPORT'!$A:$AG,33,0),"-")</f>
        <v>Gretchen Scoleri</v>
      </c>
      <c r="R66" s="4" t="str">
        <f>_xlfn.IFNA(VLOOKUP(A66,'ACCESS EXPORT'!$A:$AH,34,0),"-")</f>
        <v>Carol Shane</v>
      </c>
      <c r="S66" s="4" t="str">
        <f>_xlfn.IFNA(VLOOKUP(A66,'ACCESS EXPORT'!$A:$AI,35,0),"-")</f>
        <v>Courtney Powell</v>
      </c>
      <c r="T66" s="4" t="str">
        <f>_xlfn.IFNA(VLOOKUP(A66,'ACCESS EXPORT'!$A:$AJ,36,0),"-")</f>
        <v>TBD</v>
      </c>
      <c r="U66" s="4" t="str">
        <f>_xlfn.IFNA(VLOOKUP(A66,'ACCESS EXPORT'!$A:$AK,37,0),"-")</f>
        <v>Cerner</v>
      </c>
      <c r="V66" s="4" t="str">
        <f>_xlfn.IFNA(VLOOKUP(A66,'ACCESS EXPORT'!$A:$AL,38,0),"-")</f>
        <v>FHMG_FH GYN ONC</v>
      </c>
      <c r="W66" s="4" t="str">
        <f>_xlfn.IFNA(VLOOKUP(A66,'ACCESS EXPORT'!$A:$AM,39,0),"-")</f>
        <v/>
      </c>
      <c r="X66" s="4" t="str">
        <f>_xlfn.IFNA(VLOOKUP(A66,'ACCESS EXPORT'!$A:$AN,40,0),"-")</f>
        <v>Keelyn Fleming</v>
      </c>
      <c r="Y66" s="26" t="str">
        <f>_xlfn.IFNA(VLOOKUP(A66,'ACCESS EXPORT'!A:AO,41,0),"")</f>
        <v>Alaina Zarzuela</v>
      </c>
      <c r="Z66" s="26" t="str">
        <f>_xlfn.IFNA(VLOOKUP(A66,'ACCESS EXPORT'!A:AP,42,0),"")</f>
        <v>Quisha Moorer</v>
      </c>
      <c r="AA66" s="26" t="str">
        <f>_xlfn.IFNA(VLOOKUP(A66,'ACCESS EXPORT'!A:AQ,43,0),"")</f>
        <v>Joe Townsend</v>
      </c>
    </row>
    <row r="67" spans="1:27" ht="18.75" x14ac:dyDescent="0.25">
      <c r="A67" s="33">
        <v>190</v>
      </c>
      <c r="B67" s="10">
        <v>1811</v>
      </c>
      <c r="C67" s="7" t="str">
        <f ca="1">IFERROR(UPPER(IF(AND('ACCESS EXPORT'!AA67="",'ACCESS EXPORT'!Z67=""),VLOOKUP(A67,'ACCESS EXPORT'!$A:$AF,32,FALSE),(IF('ACCESS EXPORT'!AA67&lt;&gt;"",CONCATENATE(VLOOKUP(A67,'ACCESS EXPORT'!$A:$AF,32,FALSE)," (Closed",TEXT('ACCESS EXPORT'!AA67," MM/DD/YYY)")),IF(TODAY()&lt;(('ACCESS EXPORT'!Z67)+30),CONCATENATE(VLOOKUP(A67,'ACCESS EXPORT'!$A:$AF,32,FALSE)," (Opens",TEXT('ACCESS EXPORT'!Z67," MM/DD/YYY)")),VLOOKUP(A67,'ACCESS EXPORT'!$A:$AF,32,FALSE)))))),"-")</f>
        <v>ADVENTHEALTH MEDICAL GROUP GYN ONCOLOGY AT ORLANDO</v>
      </c>
      <c r="D67" s="3" t="str">
        <f ca="1">IFERROR(UPPER(IF(AND('ACCESS EXPORT'!AA67="",'ACCESS EXPORT'!Z67=""),VLOOKUP(A67,'ACCESS EXPORT'!$A:$AF,28,FALSE),(IF('ACCESS EXPORT'!AA67&lt;&gt;"",CONCATENATE(VLOOKUP(A67,'ACCESS EXPORT'!$A:$AF,28,FALSE)," (Closed",TEXT('ACCESS EXPORT'!AA67," MM/DD/YYY)")),IF(TODAY()&lt;(('ACCESS EXPORT'!Z67)+30),CONCATENATE(VLOOKUP(A67,'ACCESS EXPORT'!$A:$AF,28,FALSE)," (Opens",TEXT('ACCESS EXPORT'!Z67," MM/DD/YYY)")),VLOOKUP(A67,'ACCESS EXPORT'!$A:$AF,28,FALSE)))))),"-")</f>
        <v>FLORIDA HOSPITAL GYNECOLOGIC ONCOLOGY</v>
      </c>
      <c r="E67" s="3" t="str">
        <f>VLOOKUP($A67,'ACCESS EXPORT'!$A:$AF,3,FALSE)</f>
        <v>3540</v>
      </c>
      <c r="F67" s="3" t="str">
        <f>UPPER(CONCATENATE(VLOOKUP(A67,'ACCESS EXPORT'!$A:$AF,4,FALSE)," ",VLOOKUP(A67,'ACCESS EXPORT'!$A:$AF,5,FALSE)," ",VLOOKUP(A67,'ACCESS EXPORT'!$A:$AF,6,FALSE)," ",VLOOKUP(A67,'ACCESS EXPORT'!$A:$AA,7,FALSE)," ",VLOOKUP(A67,'ACCESS EXPORT'!$A:$AA,8,FALSE)))</f>
        <v>2501 N ORANGE AVE SUITE 786 ORLANDO FL 32804</v>
      </c>
      <c r="G67" s="4" t="str">
        <f>UPPER(VLOOKUP($A67,'ACCESS EXPORT'!$A:$AF,9,FALSE))</f>
        <v>ORANGE</v>
      </c>
      <c r="H67" s="4" t="str">
        <f>_xlfn.IFNA(VLOOKUP($B67,'ACCESS EXPORT'!$B:$J,9,FALSE),"")</f>
        <v>Central</v>
      </c>
      <c r="I67" s="3" t="str">
        <f>CONCATENATE("(P)",VLOOKUP($A67,'ACCESS EXPORT'!$A:$AF,11,FALSE)," (F)",VLOOKUP($A67,'ACCESS EXPORT'!$A:$AF,29,FALSE))</f>
        <v>(P)(407)303-2422 (F)(407)303-2435</v>
      </c>
      <c r="J67" s="4" t="str">
        <f>UPPER(VLOOKUP($A67,'ACCESS EXPORT'!$A:$AF,12,FALSE))</f>
        <v>ONCOLOGY</v>
      </c>
      <c r="K67" s="4" t="str">
        <f>UPPER(VLOOKUP($A67,'ACCESS EXPORT'!$A:$AF,13,FALSE))</f>
        <v>VICKI CHILCOTT</v>
      </c>
      <c r="L67" s="3" t="str">
        <f>IF(AND(VLOOKUP(A67,'ACCESS EXPORT'!A:AE,1,0),'ACCESS EXPORT'!N67=""),UPPER(CONCATENATE('ACCESS EXPORT'!AE67)),IF(VLOOKUP(A67,'ACCESS EXPORT'!A:AE,1,0),UPPER(CONCATENATE('ACCESS EXPORT'!N67," "&amp;CHAR(10),'ACCESS EXPORT'!AE67))))</f>
        <v xml:space="preserve">CYNDI BERGS 
</v>
      </c>
      <c r="M67" s="4" t="str">
        <f>UPPER(VLOOKUP($A67,'ACCESS EXPORT'!$A:$O,15,FALSE))</f>
        <v>TBD</v>
      </c>
      <c r="N67" s="4" t="str">
        <f ca="1">IF(AND('ACCESS EXPORT'!X67="",'ACCESS EXPORT'!Y67=""),IF('ACCESS EXPORT'!V67&lt;&gt;"",(IF(TODAY()-'ACCESS EXPORT'!V67&gt;=-60,UPPER(CONCATENATE(VLOOKUP(B67,'ACCESS EXPORT'!$B:$P,15,FALSE),""&amp;CHAR(10)&amp;"(SEP",TEXT('ACCESS EXPORT'!V67," MM/DD/YYY)"))),IF(TODAY()-'ACCESS EXPORT'!V67&lt;0,UPPER(VLOOKUP(B67,'ACCESS EXPORT'!$B:$P,15,FALSE)),UPPER(VLOOKUP(B67,'ACCESS EXPORT'!$B:$P,15,FALSE))))),IF('ACCESS EXPORT'!U67="",UPPER(VLOOKUP(B67,'ACCESS EXPORT'!$B:$P,15,FALSE)),IF(TODAY()-'ACCESS EXPORT'!U67&lt;=30,CONCATENATE(UPPER(VLOOKUP(B67,'ACCESS EXPORT'!$B:$P,15,FALSE)),""&amp;CHAR(10)&amp;"(NEW",TEXT('ACCESS EXPORT'!U67," MM/DD/YYY)")),IF(AND(TODAY()-'ACCESS EXPORT'!U67&gt;30,TODAY()&gt;0),UPPER(VLOOKUP(B67,'ACCESS EXPORT'!$B:$P,15,FALSE)))))),IF('ACCESS EXPORT'!Y67&lt;&gt;"",UPPER(CONCATENATE(UPPER(VLOOKUP(B67,'ACCESS EXPORT'!$B:$P,15,FALSE)),""&amp;CHAR(10)&amp;"(Transfer Out",TEXT('ACCESS EXPORT'!Y67," MM/DD/YYY)"))),IF('ACCESS EXPORT'!X67&lt;&gt;"",UPPER(CONCATENATE(UPPER(VLOOKUP(B67,'ACCESS EXPORT'!$B:$P,15,FALSE)),""&amp;CHAR(10)&amp;"(Transfer In",TEXT('ACCESS EXPORT'!X67," MM/DD/YYY)"))))))</f>
        <v>MCKENZIE, NATHALIE</v>
      </c>
      <c r="O67" s="4" t="str">
        <f>_xlfn.IFNA(VLOOKUP(B67,'ACCESS EXPORT'!$B:$Q,16,FALSE),"")</f>
        <v>MD</v>
      </c>
      <c r="P67" s="4" t="str">
        <f>_xlfn.IFNA(VLOOKUP(B67,'ACCESS EXPORT'!B:W,22,FALSE),"-")</f>
        <v>1598966061</v>
      </c>
      <c r="Q67" s="4" t="str">
        <f>_xlfn.IFNA(VLOOKUP(A67,'ACCESS EXPORT'!$A:$AG,33,0),"-")</f>
        <v>Gretchen Scoleri</v>
      </c>
      <c r="R67" s="4" t="str">
        <f>_xlfn.IFNA(VLOOKUP(A67,'ACCESS EXPORT'!$A:$AH,34,0),"-")</f>
        <v>Carol Shane</v>
      </c>
      <c r="S67" s="4" t="str">
        <f>_xlfn.IFNA(VLOOKUP(A67,'ACCESS EXPORT'!$A:$AI,35,0),"-")</f>
        <v>Courtney Powell</v>
      </c>
      <c r="T67" s="4" t="str">
        <f>_xlfn.IFNA(VLOOKUP(A67,'ACCESS EXPORT'!$A:$AJ,36,0),"-")</f>
        <v>TBD</v>
      </c>
      <c r="U67" s="4" t="str">
        <f>_xlfn.IFNA(VLOOKUP(A67,'ACCESS EXPORT'!$A:$AK,37,0),"-")</f>
        <v>Cerner</v>
      </c>
      <c r="V67" s="4" t="str">
        <f>_xlfn.IFNA(VLOOKUP(A67,'ACCESS EXPORT'!$A:$AL,38,0),"-")</f>
        <v>FHMG_FH GYN ONC</v>
      </c>
      <c r="W67" s="4" t="str">
        <f>_xlfn.IFNA(VLOOKUP(A67,'ACCESS EXPORT'!$A:$AM,39,0),"-")</f>
        <v/>
      </c>
      <c r="X67" s="4" t="str">
        <f>_xlfn.IFNA(VLOOKUP(A67,'ACCESS EXPORT'!$A:$AN,40,0),"-")</f>
        <v>Keelyn Fleming</v>
      </c>
      <c r="Y67" s="26" t="str">
        <f>_xlfn.IFNA(VLOOKUP(A67,'ACCESS EXPORT'!A:AO,41,0),"")</f>
        <v>Alaina Zarzuela</v>
      </c>
      <c r="Z67" s="26" t="str">
        <f>_xlfn.IFNA(VLOOKUP(A67,'ACCESS EXPORT'!A:AP,42,0),"")</f>
        <v>Quisha Moorer</v>
      </c>
      <c r="AA67" s="26" t="str">
        <f>_xlfn.IFNA(VLOOKUP(A67,'ACCESS EXPORT'!A:AQ,43,0),"")</f>
        <v>Joe Townsend</v>
      </c>
    </row>
    <row r="68" spans="1:27" ht="18.75" x14ac:dyDescent="0.25">
      <c r="A68" s="33">
        <v>190</v>
      </c>
      <c r="B68" s="10">
        <v>1400</v>
      </c>
      <c r="C68" s="7" t="str">
        <f ca="1">IFERROR(UPPER(IF(AND('ACCESS EXPORT'!AA68="",'ACCESS EXPORT'!Z68=""),VLOOKUP(A68,'ACCESS EXPORT'!$A:$AF,32,FALSE),(IF('ACCESS EXPORT'!AA68&lt;&gt;"",CONCATENATE(VLOOKUP(A68,'ACCESS EXPORT'!$A:$AF,32,FALSE)," (Closed",TEXT('ACCESS EXPORT'!AA68," MM/DD/YYY)")),IF(TODAY()&lt;(('ACCESS EXPORT'!Z68)+30),CONCATENATE(VLOOKUP(A68,'ACCESS EXPORT'!$A:$AF,32,FALSE)," (Opens",TEXT('ACCESS EXPORT'!Z68," MM/DD/YYY)")),VLOOKUP(A68,'ACCESS EXPORT'!$A:$AF,32,FALSE)))))),"-")</f>
        <v>ADVENTHEALTH MEDICAL GROUP GYN ONCOLOGY AT ORLANDO</v>
      </c>
      <c r="D68" s="3" t="str">
        <f ca="1">IFERROR(UPPER(IF(AND('ACCESS EXPORT'!AA68="",'ACCESS EXPORT'!Z68=""),VLOOKUP(A68,'ACCESS EXPORT'!$A:$AF,28,FALSE),(IF('ACCESS EXPORT'!AA68&lt;&gt;"",CONCATENATE(VLOOKUP(A68,'ACCESS EXPORT'!$A:$AF,28,FALSE)," (Closed",TEXT('ACCESS EXPORT'!AA68," MM/DD/YYY)")),IF(TODAY()&lt;(('ACCESS EXPORT'!Z68)+30),CONCATENATE(VLOOKUP(A68,'ACCESS EXPORT'!$A:$AF,28,FALSE)," (Opens",TEXT('ACCESS EXPORT'!Z68," MM/DD/YYY)")),VLOOKUP(A68,'ACCESS EXPORT'!$A:$AF,28,FALSE)))))),"-")</f>
        <v>FLORIDA HOSPITAL GYNECOLOGIC ONCOLOGY</v>
      </c>
      <c r="E68" s="3" t="str">
        <f>VLOOKUP($A68,'ACCESS EXPORT'!$A:$AF,3,FALSE)</f>
        <v>3540</v>
      </c>
      <c r="F68" s="3" t="str">
        <f>UPPER(CONCATENATE(VLOOKUP(A68,'ACCESS EXPORT'!$A:$AF,4,FALSE)," ",VLOOKUP(A68,'ACCESS EXPORT'!$A:$AF,5,FALSE)," ",VLOOKUP(A68,'ACCESS EXPORT'!$A:$AF,6,FALSE)," ",VLOOKUP(A68,'ACCESS EXPORT'!$A:$AA,7,FALSE)," ",VLOOKUP(A68,'ACCESS EXPORT'!$A:$AA,8,FALSE)))</f>
        <v>2501 N ORANGE AVE SUITE 786 ORLANDO FL 32804</v>
      </c>
      <c r="G68" s="4" t="str">
        <f>UPPER(VLOOKUP($A68,'ACCESS EXPORT'!$A:$AF,9,FALSE))</f>
        <v>ORANGE</v>
      </c>
      <c r="H68" s="4" t="str">
        <f>_xlfn.IFNA(VLOOKUP($B68,'ACCESS EXPORT'!$B:$J,9,FALSE),"")</f>
        <v>Central</v>
      </c>
      <c r="I68" s="3" t="str">
        <f>CONCATENATE("(P)",VLOOKUP($A68,'ACCESS EXPORT'!$A:$AF,11,FALSE)," (F)",VLOOKUP($A68,'ACCESS EXPORT'!$A:$AF,29,FALSE))</f>
        <v>(P)(407)303-2422 (F)(407)303-2435</v>
      </c>
      <c r="J68" s="4" t="str">
        <f>UPPER(VLOOKUP($A68,'ACCESS EXPORT'!$A:$AF,12,FALSE))</f>
        <v>ONCOLOGY</v>
      </c>
      <c r="K68" s="4" t="str">
        <f>UPPER(VLOOKUP($A68,'ACCESS EXPORT'!$A:$AF,13,FALSE))</f>
        <v>VICKI CHILCOTT</v>
      </c>
      <c r="L68" s="3" t="str">
        <f>IF(AND(VLOOKUP(A68,'ACCESS EXPORT'!A:AE,1,0),'ACCESS EXPORT'!N68=""),UPPER(CONCATENATE('ACCESS EXPORT'!AE68)),IF(VLOOKUP(A68,'ACCESS EXPORT'!A:AE,1,0),UPPER(CONCATENATE('ACCESS EXPORT'!N68," "&amp;CHAR(10),'ACCESS EXPORT'!AE68))))</f>
        <v xml:space="preserve">CYNDI BERGS 
</v>
      </c>
      <c r="M68" s="4" t="str">
        <f>UPPER(VLOOKUP($A68,'ACCESS EXPORT'!$A:$O,15,FALSE))</f>
        <v>TBD</v>
      </c>
      <c r="N68" s="4" t="str">
        <f ca="1">IF(AND('ACCESS EXPORT'!X68="",'ACCESS EXPORT'!Y68=""),IF('ACCESS EXPORT'!V68&lt;&gt;"",(IF(TODAY()-'ACCESS EXPORT'!V68&gt;=-60,UPPER(CONCATENATE(VLOOKUP(B68,'ACCESS EXPORT'!$B:$P,15,FALSE),""&amp;CHAR(10)&amp;"(SEP",TEXT('ACCESS EXPORT'!V68," MM/DD/YYY)"))),IF(TODAY()-'ACCESS EXPORT'!V68&lt;0,UPPER(VLOOKUP(B68,'ACCESS EXPORT'!$B:$P,15,FALSE)),UPPER(VLOOKUP(B68,'ACCESS EXPORT'!$B:$P,15,FALSE))))),IF('ACCESS EXPORT'!U68="",UPPER(VLOOKUP(B68,'ACCESS EXPORT'!$B:$P,15,FALSE)),IF(TODAY()-'ACCESS EXPORT'!U68&lt;=30,CONCATENATE(UPPER(VLOOKUP(B68,'ACCESS EXPORT'!$B:$P,15,FALSE)),""&amp;CHAR(10)&amp;"(NEW",TEXT('ACCESS EXPORT'!U68," MM/DD/YYY)")),IF(AND(TODAY()-'ACCESS EXPORT'!U68&gt;30,TODAY()&gt;0),UPPER(VLOOKUP(B68,'ACCESS EXPORT'!$B:$P,15,FALSE)))))),IF('ACCESS EXPORT'!Y68&lt;&gt;"",UPPER(CONCATENATE(UPPER(VLOOKUP(B68,'ACCESS EXPORT'!$B:$P,15,FALSE)),""&amp;CHAR(10)&amp;"(Transfer Out",TEXT('ACCESS EXPORT'!Y68," MM/DD/YYY)"))),IF('ACCESS EXPORT'!X68&lt;&gt;"",UPPER(CONCATENATE(UPPER(VLOOKUP(B68,'ACCESS EXPORT'!$B:$P,15,FALSE)),""&amp;CHAR(10)&amp;"(Transfer In",TEXT('ACCESS EXPORT'!X68," MM/DD/YYY)"))))))</f>
        <v>PENLAND, MARIA L.</v>
      </c>
      <c r="O68" s="4" t="str">
        <f>_xlfn.IFNA(VLOOKUP(B68,'ACCESS EXPORT'!$B:$Q,16,FALSE),"")</f>
        <v>PA-C</v>
      </c>
      <c r="P68" s="4" t="str">
        <f>_xlfn.IFNA(VLOOKUP(B68,'ACCESS EXPORT'!B:W,22,FALSE),"-")</f>
        <v>1780986307</v>
      </c>
      <c r="Q68" s="4" t="str">
        <f>_xlfn.IFNA(VLOOKUP(A68,'ACCESS EXPORT'!$A:$AG,33,0),"-")</f>
        <v>Gretchen Scoleri</v>
      </c>
      <c r="R68" s="4" t="str">
        <f>_xlfn.IFNA(VLOOKUP(A68,'ACCESS EXPORT'!$A:$AH,34,0),"-")</f>
        <v>Carol Shane</v>
      </c>
      <c r="S68" s="4" t="str">
        <f>_xlfn.IFNA(VLOOKUP(A68,'ACCESS EXPORT'!$A:$AI,35,0),"-")</f>
        <v>Courtney Powell</v>
      </c>
      <c r="T68" s="4" t="str">
        <f>_xlfn.IFNA(VLOOKUP(A68,'ACCESS EXPORT'!$A:$AJ,36,0),"-")</f>
        <v>TBD</v>
      </c>
      <c r="U68" s="4" t="str">
        <f>_xlfn.IFNA(VLOOKUP(A68,'ACCESS EXPORT'!$A:$AK,37,0),"-")</f>
        <v>Cerner</v>
      </c>
      <c r="V68" s="4" t="str">
        <f>_xlfn.IFNA(VLOOKUP(A68,'ACCESS EXPORT'!$A:$AL,38,0),"-")</f>
        <v>FHMG_FH GYN ONC</v>
      </c>
      <c r="W68" s="4" t="str">
        <f>_xlfn.IFNA(VLOOKUP(A68,'ACCESS EXPORT'!$A:$AM,39,0),"-")</f>
        <v/>
      </c>
      <c r="X68" s="4" t="str">
        <f>_xlfn.IFNA(VLOOKUP(A68,'ACCESS EXPORT'!$A:$AN,40,0),"-")</f>
        <v>Keelyn Fleming</v>
      </c>
      <c r="Y68" s="26" t="str">
        <f>_xlfn.IFNA(VLOOKUP(A68,'ACCESS EXPORT'!A:AO,41,0),"")</f>
        <v>Alaina Zarzuela</v>
      </c>
      <c r="Z68" s="26" t="str">
        <f>_xlfn.IFNA(VLOOKUP(A68,'ACCESS EXPORT'!A:AP,42,0),"")</f>
        <v>Quisha Moorer</v>
      </c>
      <c r="AA68" s="26" t="str">
        <f>_xlfn.IFNA(VLOOKUP(A68,'ACCESS EXPORT'!A:AQ,43,0),"")</f>
        <v>Joe Townsend</v>
      </c>
    </row>
    <row r="69" spans="1:27" ht="18.75" x14ac:dyDescent="0.25">
      <c r="A69" s="33">
        <v>178</v>
      </c>
      <c r="B69" s="10">
        <v>1993</v>
      </c>
      <c r="C69" s="7" t="str">
        <f ca="1">IFERROR(UPPER(IF(AND('ACCESS EXPORT'!AA69="",'ACCESS EXPORT'!Z69=""),VLOOKUP(A69,'ACCESS EXPORT'!$A:$AF,32,FALSE),(IF('ACCESS EXPORT'!AA69&lt;&gt;"",CONCATENATE(VLOOKUP(A69,'ACCESS EXPORT'!$A:$AF,32,FALSE)," (Closed",TEXT('ACCESS EXPORT'!AA69," MM/DD/YYY)")),IF(TODAY()&lt;(('ACCESS EXPORT'!Z69)+30),CONCATENATE(VLOOKUP(A69,'ACCESS EXPORT'!$A:$AF,32,FALSE)," (Opens",TEXT('ACCESS EXPORT'!Z69," MM/DD/YYY)")),VLOOKUP(A69,'ACCESS EXPORT'!$A:$AF,32,FALSE)))))),"-")</f>
        <v>ADVENTHEALTH MEDICAL GROUP DIABETES AND ENDOCRINOLOGY AT ORLANDO</v>
      </c>
      <c r="D69" s="3" t="str">
        <f ca="1">IFERROR(UPPER(IF(AND('ACCESS EXPORT'!AA69="",'ACCESS EXPORT'!Z69=""),VLOOKUP(A69,'ACCESS EXPORT'!$A:$AF,28,FALSE),(IF('ACCESS EXPORT'!AA69&lt;&gt;"",CONCATENATE(VLOOKUP(A69,'ACCESS EXPORT'!$A:$AF,28,FALSE)," (Closed",TEXT('ACCESS EXPORT'!AA69," MM/DD/YYY)")),IF(TODAY()&lt;(('ACCESS EXPORT'!Z69)+30),CONCATENATE(VLOOKUP(A69,'ACCESS EXPORT'!$A:$AF,28,FALSE)," (Opens",TEXT('ACCESS EXPORT'!Z69," MM/DD/YYY)")),VLOOKUP(A69,'ACCESS EXPORT'!$A:$AF,28,FALSE)))))),"-")</f>
        <v>FLORIDA DIABETES &amp; ENDOCRINE CENTER - ORLANDO</v>
      </c>
      <c r="E69" s="3" t="str">
        <f>VLOOKUP($A69,'ACCESS EXPORT'!$A:$AF,3,FALSE)</f>
        <v>3560</v>
      </c>
      <c r="F69" s="3" t="str">
        <f>UPPER(CONCATENATE(VLOOKUP(A69,'ACCESS EXPORT'!$A:$AF,4,FALSE)," ",VLOOKUP(A69,'ACCESS EXPORT'!$A:$AF,5,FALSE)," ",VLOOKUP(A69,'ACCESS EXPORT'!$A:$AF,6,FALSE)," ",VLOOKUP(A69,'ACCESS EXPORT'!$A:$AA,7,FALSE)," ",VLOOKUP(A69,'ACCESS EXPORT'!$A:$AA,8,FALSE)))</f>
        <v>2415 N ORANGE AVE SUITE 502 ORLANDO FL 32804</v>
      </c>
      <c r="G69" s="4" t="str">
        <f>UPPER(VLOOKUP($A69,'ACCESS EXPORT'!$A:$AF,9,FALSE))</f>
        <v>ORANGE</v>
      </c>
      <c r="H69" s="4" t="str">
        <f>_xlfn.IFNA(VLOOKUP($B69,'ACCESS EXPORT'!$B:$J,9,FALSE),"")</f>
        <v>Central</v>
      </c>
      <c r="I69" s="3" t="str">
        <f>CONCATENATE("(P)",VLOOKUP($A69,'ACCESS EXPORT'!$A:$AF,11,FALSE)," (F)",VLOOKUP($A69,'ACCESS EXPORT'!$A:$AF,29,FALSE))</f>
        <v>(P)(407) 303-2801 (F)(407) 303-2805</v>
      </c>
      <c r="J69" s="4" t="str">
        <f>UPPER(VLOOKUP($A69,'ACCESS EXPORT'!$A:$AF,12,FALSE))</f>
        <v>ENDOCRINOLOGY</v>
      </c>
      <c r="K69" s="4" t="str">
        <f>UPPER(VLOOKUP($A69,'ACCESS EXPORT'!$A:$AF,13,FALSE))</f>
        <v>VICKI CHILCOTT</v>
      </c>
      <c r="L69" s="3" t="str">
        <f>IF(AND(VLOOKUP(A69,'ACCESS EXPORT'!A:AE,1,0),'ACCESS EXPORT'!N69=""),UPPER(CONCATENATE('ACCESS EXPORT'!AE69)),IF(VLOOKUP(A69,'ACCESS EXPORT'!A:AE,1,0),UPPER(CONCATENATE('ACCESS EXPORT'!N69," "&amp;CHAR(10),'ACCESS EXPORT'!AE69))))</f>
        <v>PAULA MORRISSEY 
CATHERINE BELANGER (PRAC. ADMIN)</v>
      </c>
      <c r="M69" s="4" t="str">
        <f>UPPER(VLOOKUP($A69,'ACCESS EXPORT'!$A:$O,15,FALSE))</f>
        <v/>
      </c>
      <c r="N69" s="4" t="str">
        <f ca="1">IF(AND('ACCESS EXPORT'!X69="",'ACCESS EXPORT'!Y69=""),IF('ACCESS EXPORT'!V69&lt;&gt;"",(IF(TODAY()-'ACCESS EXPORT'!V69&gt;=-60,UPPER(CONCATENATE(VLOOKUP(B69,'ACCESS EXPORT'!$B:$P,15,FALSE),""&amp;CHAR(10)&amp;"(SEP",TEXT('ACCESS EXPORT'!V69," MM/DD/YYY)"))),IF(TODAY()-'ACCESS EXPORT'!V69&lt;0,UPPER(VLOOKUP(B69,'ACCESS EXPORT'!$B:$P,15,FALSE)),UPPER(VLOOKUP(B69,'ACCESS EXPORT'!$B:$P,15,FALSE))))),IF('ACCESS EXPORT'!U69="",UPPER(VLOOKUP(B69,'ACCESS EXPORT'!$B:$P,15,FALSE)),IF(TODAY()-'ACCESS EXPORT'!U69&lt;=30,CONCATENATE(UPPER(VLOOKUP(B69,'ACCESS EXPORT'!$B:$P,15,FALSE)),""&amp;CHAR(10)&amp;"(NEW",TEXT('ACCESS EXPORT'!U69," MM/DD/YYY)")),IF(AND(TODAY()-'ACCESS EXPORT'!U69&gt;30,TODAY()&gt;0),UPPER(VLOOKUP(B69,'ACCESS EXPORT'!$B:$P,15,FALSE)))))),IF('ACCESS EXPORT'!Y69&lt;&gt;"",UPPER(CONCATENATE(UPPER(VLOOKUP(B69,'ACCESS EXPORT'!$B:$P,15,FALSE)),""&amp;CHAR(10)&amp;"(Transfer Out",TEXT('ACCESS EXPORT'!Y69," MM/DD/YYY)"))),IF('ACCESS EXPORT'!X69&lt;&gt;"",UPPER(CONCATENATE(UPPER(VLOOKUP(B69,'ACCESS EXPORT'!$B:$P,15,FALSE)),""&amp;CHAR(10)&amp;"(Transfer In",TEXT('ACCESS EXPORT'!X69," MM/DD/YYY)"))))))</f>
        <v>THIRY, JACQUELINE</v>
      </c>
      <c r="O69" s="4" t="str">
        <f>_xlfn.IFNA(VLOOKUP(B69,'ACCESS EXPORT'!$B:$Q,16,FALSE),"")</f>
        <v>PA</v>
      </c>
      <c r="P69" s="4" t="str">
        <f>_xlfn.IFNA(VLOOKUP(B69,'ACCESS EXPORT'!B:W,22,FALSE),"-")</f>
        <v>1144736679</v>
      </c>
      <c r="Q69" s="4" t="str">
        <f>_xlfn.IFNA(VLOOKUP(A69,'ACCESS EXPORT'!$A:$AG,33,0),"-")</f>
        <v>Gretchen Scoleri</v>
      </c>
      <c r="R69" s="4" t="str">
        <f>_xlfn.IFNA(VLOOKUP(A69,'ACCESS EXPORT'!$A:$AH,34,0),"-")</f>
        <v>Carol Shane</v>
      </c>
      <c r="S69" s="4" t="str">
        <f>_xlfn.IFNA(VLOOKUP(A69,'ACCESS EXPORT'!$A:$AI,35,0),"-")</f>
        <v>Anna Bachtis</v>
      </c>
      <c r="T69" s="4" t="str">
        <f>_xlfn.IFNA(VLOOKUP(A69,'ACCESS EXPORT'!$A:$AJ,36,0),"-")</f>
        <v>TBD</v>
      </c>
      <c r="U69" s="4" t="str">
        <f>_xlfn.IFNA(VLOOKUP(A69,'ACCESS EXPORT'!$A:$AK,37,0),"-")</f>
        <v>athena</v>
      </c>
      <c r="V69" s="4" t="str">
        <f>_xlfn.IFNA(VLOOKUP(A69,'ACCESS EXPORT'!$A:$AL,38,0),"-")</f>
        <v>FHMG_FL DIA AND ENDO_ORL</v>
      </c>
      <c r="W69" s="4" t="str">
        <f>_xlfn.IFNA(VLOOKUP(A69,'ACCESS EXPORT'!$A:$AM,39,0),"-")</f>
        <v/>
      </c>
      <c r="X69" s="4" t="str">
        <f>_xlfn.IFNA(VLOOKUP(A69,'ACCESS EXPORT'!$A:$AN,40,0),"-")</f>
        <v>Libia Villaquiran / Jenny Green</v>
      </c>
      <c r="Y69" s="26" t="str">
        <f>_xlfn.IFNA(VLOOKUP(A69,'ACCESS EXPORT'!A:AO,41,0),"")</f>
        <v>Jose Anderson</v>
      </c>
      <c r="Z69" s="26" t="str">
        <f>_xlfn.IFNA(VLOOKUP(A69,'ACCESS EXPORT'!A:AP,42,0),"")</f>
        <v>Janice Scales</v>
      </c>
      <c r="AA69" s="26" t="str">
        <f>_xlfn.IFNA(VLOOKUP(A69,'ACCESS EXPORT'!A:AQ,43,0),"")</f>
        <v>Claire Pagan</v>
      </c>
    </row>
    <row r="70" spans="1:27" ht="18.75" x14ac:dyDescent="0.25">
      <c r="A70" s="33">
        <v>178</v>
      </c>
      <c r="B70" s="10">
        <v>2135</v>
      </c>
      <c r="C70" s="7" t="str">
        <f ca="1">IFERROR(UPPER(IF(AND('ACCESS EXPORT'!AA70="",'ACCESS EXPORT'!Z70=""),VLOOKUP(A70,'ACCESS EXPORT'!$A:$AF,32,FALSE),(IF('ACCESS EXPORT'!AA70&lt;&gt;"",CONCATENATE(VLOOKUP(A70,'ACCESS EXPORT'!$A:$AF,32,FALSE)," (Closed",TEXT('ACCESS EXPORT'!AA70," MM/DD/YYY)")),IF(TODAY()&lt;(('ACCESS EXPORT'!Z70)+30),CONCATENATE(VLOOKUP(A70,'ACCESS EXPORT'!$A:$AF,32,FALSE)," (Opens",TEXT('ACCESS EXPORT'!Z70," MM/DD/YYY)")),VLOOKUP(A70,'ACCESS EXPORT'!$A:$AF,32,FALSE)))))),"-")</f>
        <v>ADVENTHEALTH MEDICAL GROUP DIABETES AND ENDOCRINOLOGY AT ORLANDO</v>
      </c>
      <c r="D70" s="3" t="str">
        <f ca="1">IFERROR(UPPER(IF(AND('ACCESS EXPORT'!AA70="",'ACCESS EXPORT'!Z70=""),VLOOKUP(A70,'ACCESS EXPORT'!$A:$AF,28,FALSE),(IF('ACCESS EXPORT'!AA70&lt;&gt;"",CONCATENATE(VLOOKUP(A70,'ACCESS EXPORT'!$A:$AF,28,FALSE)," (Closed",TEXT('ACCESS EXPORT'!AA70," MM/DD/YYY)")),IF(TODAY()&lt;(('ACCESS EXPORT'!Z70)+30),CONCATENATE(VLOOKUP(A70,'ACCESS EXPORT'!$A:$AF,28,FALSE)," (Opens",TEXT('ACCESS EXPORT'!Z70," MM/DD/YYY)")),VLOOKUP(A70,'ACCESS EXPORT'!$A:$AF,28,FALSE)))))),"-")</f>
        <v>FLORIDA DIABETES &amp; ENDOCRINE CENTER - ORLANDO</v>
      </c>
      <c r="E70" s="3" t="str">
        <f>VLOOKUP($A70,'ACCESS EXPORT'!$A:$AF,3,FALSE)</f>
        <v>3560</v>
      </c>
      <c r="F70" s="3" t="str">
        <f>UPPER(CONCATENATE(VLOOKUP(A70,'ACCESS EXPORT'!$A:$AF,4,FALSE)," ",VLOOKUP(A70,'ACCESS EXPORT'!$A:$AF,5,FALSE)," ",VLOOKUP(A70,'ACCESS EXPORT'!$A:$AF,6,FALSE)," ",VLOOKUP(A70,'ACCESS EXPORT'!$A:$AA,7,FALSE)," ",VLOOKUP(A70,'ACCESS EXPORT'!$A:$AA,8,FALSE)))</f>
        <v>2415 N ORANGE AVE SUITE 502 ORLANDO FL 32804</v>
      </c>
      <c r="G70" s="4" t="str">
        <f>UPPER(VLOOKUP($A70,'ACCESS EXPORT'!$A:$AF,9,FALSE))</f>
        <v>ORANGE</v>
      </c>
      <c r="H70" s="4" t="str">
        <f>_xlfn.IFNA(VLOOKUP($B70,'ACCESS EXPORT'!$B:$J,9,FALSE),"")</f>
        <v>Central</v>
      </c>
      <c r="I70" s="3" t="str">
        <f>CONCATENATE("(P)",VLOOKUP($A70,'ACCESS EXPORT'!$A:$AF,11,FALSE)," (F)",VLOOKUP($A70,'ACCESS EXPORT'!$A:$AF,29,FALSE))</f>
        <v>(P)(407) 303-2801 (F)(407) 303-2805</v>
      </c>
      <c r="J70" s="4" t="str">
        <f>UPPER(VLOOKUP($A70,'ACCESS EXPORT'!$A:$AF,12,FALSE))</f>
        <v>ENDOCRINOLOGY</v>
      </c>
      <c r="K70" s="4" t="str">
        <f>UPPER(VLOOKUP($A70,'ACCESS EXPORT'!$A:$AF,13,FALSE))</f>
        <v>VICKI CHILCOTT</v>
      </c>
      <c r="L70" s="3" t="str">
        <f>IF(AND(VLOOKUP(A70,'ACCESS EXPORT'!A:AE,1,0),'ACCESS EXPORT'!N70=""),UPPER(CONCATENATE('ACCESS EXPORT'!AE70)),IF(VLOOKUP(A70,'ACCESS EXPORT'!A:AE,1,0),UPPER(CONCATENATE('ACCESS EXPORT'!N70," "&amp;CHAR(10),'ACCESS EXPORT'!AE70))))</f>
        <v>PAULA MORRISSEY 
CATHERINE BELANGER (PRAC. ADMIN)</v>
      </c>
      <c r="M70" s="4" t="str">
        <f>UPPER(VLOOKUP($A70,'ACCESS EXPORT'!$A:$O,15,FALSE))</f>
        <v/>
      </c>
      <c r="N70" s="4" t="str">
        <f ca="1">IF(AND('ACCESS EXPORT'!X70="",'ACCESS EXPORT'!Y70=""),IF('ACCESS EXPORT'!V70&lt;&gt;"",(IF(TODAY()-'ACCESS EXPORT'!V70&gt;=-60,UPPER(CONCATENATE(VLOOKUP(B70,'ACCESS EXPORT'!$B:$P,15,FALSE),""&amp;CHAR(10)&amp;"(SEP",TEXT('ACCESS EXPORT'!V70," MM/DD/YYY)"))),IF(TODAY()-'ACCESS EXPORT'!V70&lt;0,UPPER(VLOOKUP(B70,'ACCESS EXPORT'!$B:$P,15,FALSE)),UPPER(VLOOKUP(B70,'ACCESS EXPORT'!$B:$P,15,FALSE))))),IF('ACCESS EXPORT'!U70="",UPPER(VLOOKUP(B70,'ACCESS EXPORT'!$B:$P,15,FALSE)),IF(TODAY()-'ACCESS EXPORT'!U70&lt;=30,CONCATENATE(UPPER(VLOOKUP(B70,'ACCESS EXPORT'!$B:$P,15,FALSE)),""&amp;CHAR(10)&amp;"(NEW",TEXT('ACCESS EXPORT'!U70," MM/DD/YYY)")),IF(AND(TODAY()-'ACCESS EXPORT'!U70&gt;30,TODAY()&gt;0),UPPER(VLOOKUP(B70,'ACCESS EXPORT'!$B:$P,15,FALSE)))))),IF('ACCESS EXPORT'!Y70&lt;&gt;"",UPPER(CONCATENATE(UPPER(VLOOKUP(B70,'ACCESS EXPORT'!$B:$P,15,FALSE)),""&amp;CHAR(10)&amp;"(Transfer Out",TEXT('ACCESS EXPORT'!Y70," MM/DD/YYY)"))),IF('ACCESS EXPORT'!X70&lt;&gt;"",UPPER(CONCATENATE(UPPER(VLOOKUP(B70,'ACCESS EXPORT'!$B:$P,15,FALSE)),""&amp;CHAR(10)&amp;"(Transfer In",TEXT('ACCESS EXPORT'!X70," MM/DD/YYY)"))))))</f>
        <v>WHALEY, MATTHEW</v>
      </c>
      <c r="O70" s="4" t="str">
        <f>_xlfn.IFNA(VLOOKUP(B70,'ACCESS EXPORT'!$B:$Q,16,FALSE),"")</f>
        <v>PA</v>
      </c>
      <c r="P70" s="4" t="str">
        <f>_xlfn.IFNA(VLOOKUP(B70,'ACCESS EXPORT'!B:W,22,FALSE),"-")</f>
        <v>1538636931</v>
      </c>
      <c r="Q70" s="4" t="str">
        <f>_xlfn.IFNA(VLOOKUP(A70,'ACCESS EXPORT'!$A:$AG,33,0),"-")</f>
        <v>Gretchen Scoleri</v>
      </c>
      <c r="R70" s="4" t="str">
        <f>_xlfn.IFNA(VLOOKUP(A70,'ACCESS EXPORT'!$A:$AH,34,0),"-")</f>
        <v>Carol Shane</v>
      </c>
      <c r="S70" s="4" t="str">
        <f>_xlfn.IFNA(VLOOKUP(A70,'ACCESS EXPORT'!$A:$AI,35,0),"-")</f>
        <v>Anna Bachtis</v>
      </c>
      <c r="T70" s="4" t="str">
        <f>_xlfn.IFNA(VLOOKUP(A70,'ACCESS EXPORT'!$A:$AJ,36,0),"-")</f>
        <v>TBD</v>
      </c>
      <c r="U70" s="4" t="str">
        <f>_xlfn.IFNA(VLOOKUP(A70,'ACCESS EXPORT'!$A:$AK,37,0),"-")</f>
        <v>athena</v>
      </c>
      <c r="V70" s="4" t="str">
        <f>_xlfn.IFNA(VLOOKUP(A70,'ACCESS EXPORT'!$A:$AL,38,0),"-")</f>
        <v>FHMG_FL DIA AND ENDO_ORL</v>
      </c>
      <c r="W70" s="4" t="str">
        <f>_xlfn.IFNA(VLOOKUP(A70,'ACCESS EXPORT'!$A:$AM,39,0),"-")</f>
        <v/>
      </c>
      <c r="X70" s="4" t="str">
        <f>_xlfn.IFNA(VLOOKUP(A70,'ACCESS EXPORT'!$A:$AN,40,0),"-")</f>
        <v>Libia Villaquiran / Jenny Green</v>
      </c>
      <c r="Y70" s="26" t="str">
        <f>_xlfn.IFNA(VLOOKUP(A70,'ACCESS EXPORT'!A:AO,41,0),"")</f>
        <v>Jose Anderson</v>
      </c>
      <c r="Z70" s="26" t="str">
        <f>_xlfn.IFNA(VLOOKUP(A70,'ACCESS EXPORT'!A:AP,42,0),"")</f>
        <v>Janice Scales</v>
      </c>
      <c r="AA70" s="26" t="str">
        <f>_xlfn.IFNA(VLOOKUP(A70,'ACCESS EXPORT'!A:AQ,43,0),"")</f>
        <v>Claire Pagan</v>
      </c>
    </row>
    <row r="71" spans="1:27" ht="18.75" x14ac:dyDescent="0.25">
      <c r="A71" s="33">
        <v>178</v>
      </c>
      <c r="B71" s="10">
        <v>2124</v>
      </c>
      <c r="C71" s="7" t="str">
        <f ca="1">IFERROR(UPPER(IF(AND('ACCESS EXPORT'!AA71="",'ACCESS EXPORT'!Z71=""),VLOOKUP(A71,'ACCESS EXPORT'!$A:$AF,32,FALSE),(IF('ACCESS EXPORT'!AA71&lt;&gt;"",CONCATENATE(VLOOKUP(A71,'ACCESS EXPORT'!$A:$AF,32,FALSE)," (Closed",TEXT('ACCESS EXPORT'!AA71," MM/DD/YYY)")),IF(TODAY()&lt;(('ACCESS EXPORT'!Z71)+30),CONCATENATE(VLOOKUP(A71,'ACCESS EXPORT'!$A:$AF,32,FALSE)," (Opens",TEXT('ACCESS EXPORT'!Z71," MM/DD/YYY)")),VLOOKUP(A71,'ACCESS EXPORT'!$A:$AF,32,FALSE)))))),"-")</f>
        <v>ADVENTHEALTH MEDICAL GROUP DIABETES AND ENDOCRINOLOGY AT ORLANDO</v>
      </c>
      <c r="D71" s="3" t="str">
        <f ca="1">IFERROR(UPPER(IF(AND('ACCESS EXPORT'!AA71="",'ACCESS EXPORT'!Z71=""),VLOOKUP(A71,'ACCESS EXPORT'!$A:$AF,28,FALSE),(IF('ACCESS EXPORT'!AA71&lt;&gt;"",CONCATENATE(VLOOKUP(A71,'ACCESS EXPORT'!$A:$AF,28,FALSE)," (Closed",TEXT('ACCESS EXPORT'!AA71," MM/DD/YYY)")),IF(TODAY()&lt;(('ACCESS EXPORT'!Z71)+30),CONCATENATE(VLOOKUP(A71,'ACCESS EXPORT'!$A:$AF,28,FALSE)," (Opens",TEXT('ACCESS EXPORT'!Z71," MM/DD/YYY)")),VLOOKUP(A71,'ACCESS EXPORT'!$A:$AF,28,FALSE)))))),"-")</f>
        <v>FLORIDA DIABETES &amp; ENDOCRINE CENTER - ORLANDO</v>
      </c>
      <c r="E71" s="3" t="str">
        <f>VLOOKUP($A71,'ACCESS EXPORT'!$A:$AF,3,FALSE)</f>
        <v>3560</v>
      </c>
      <c r="F71" s="3" t="str">
        <f>UPPER(CONCATENATE(VLOOKUP(A71,'ACCESS EXPORT'!$A:$AF,4,FALSE)," ",VLOOKUP(A71,'ACCESS EXPORT'!$A:$AF,5,FALSE)," ",VLOOKUP(A71,'ACCESS EXPORT'!$A:$AF,6,FALSE)," ",VLOOKUP(A71,'ACCESS EXPORT'!$A:$AA,7,FALSE)," ",VLOOKUP(A71,'ACCESS EXPORT'!$A:$AA,8,FALSE)))</f>
        <v>2415 N ORANGE AVE SUITE 502 ORLANDO FL 32804</v>
      </c>
      <c r="G71" s="4" t="str">
        <f>UPPER(VLOOKUP($A71,'ACCESS EXPORT'!$A:$AF,9,FALSE))</f>
        <v>ORANGE</v>
      </c>
      <c r="H71" s="4" t="str">
        <f>_xlfn.IFNA(VLOOKUP($B71,'ACCESS EXPORT'!$B:$J,9,FALSE),"")</f>
        <v>Central</v>
      </c>
      <c r="I71" s="3" t="str">
        <f>CONCATENATE("(P)",VLOOKUP($A71,'ACCESS EXPORT'!$A:$AF,11,FALSE)," (F)",VLOOKUP($A71,'ACCESS EXPORT'!$A:$AF,29,FALSE))</f>
        <v>(P)(407) 303-2801 (F)(407) 303-2805</v>
      </c>
      <c r="J71" s="4" t="str">
        <f>UPPER(VLOOKUP($A71,'ACCESS EXPORT'!$A:$AF,12,FALSE))</f>
        <v>ENDOCRINOLOGY</v>
      </c>
      <c r="K71" s="4" t="str">
        <f>UPPER(VLOOKUP($A71,'ACCESS EXPORT'!$A:$AF,13,FALSE))</f>
        <v>VICKI CHILCOTT</v>
      </c>
      <c r="L71" s="3" t="str">
        <f>IF(AND(VLOOKUP(A71,'ACCESS EXPORT'!A:AE,1,0),'ACCESS EXPORT'!N71=""),UPPER(CONCATENATE('ACCESS EXPORT'!AE71)),IF(VLOOKUP(A71,'ACCESS EXPORT'!A:AE,1,0),UPPER(CONCATENATE('ACCESS EXPORT'!N71," "&amp;CHAR(10),'ACCESS EXPORT'!AE71))))</f>
        <v>PAULA MORRISSEY 
CATHERINE BELANGER (PRAC. ADMIN)</v>
      </c>
      <c r="M71" s="4" t="str">
        <f>UPPER(VLOOKUP($A71,'ACCESS EXPORT'!$A:$O,15,FALSE))</f>
        <v/>
      </c>
      <c r="N71" s="4" t="str">
        <f ca="1">IF(AND('ACCESS EXPORT'!X71="",'ACCESS EXPORT'!Y71=""),IF('ACCESS EXPORT'!V71&lt;&gt;"",(IF(TODAY()-'ACCESS EXPORT'!V71&gt;=-60,UPPER(CONCATENATE(VLOOKUP(B71,'ACCESS EXPORT'!$B:$P,15,FALSE),""&amp;CHAR(10)&amp;"(SEP",TEXT('ACCESS EXPORT'!V71," MM/DD/YYY)"))),IF(TODAY()-'ACCESS EXPORT'!V71&lt;0,UPPER(VLOOKUP(B71,'ACCESS EXPORT'!$B:$P,15,FALSE)),UPPER(VLOOKUP(B71,'ACCESS EXPORT'!$B:$P,15,FALSE))))),IF('ACCESS EXPORT'!U71="",UPPER(VLOOKUP(B71,'ACCESS EXPORT'!$B:$P,15,FALSE)),IF(TODAY()-'ACCESS EXPORT'!U71&lt;=30,CONCATENATE(UPPER(VLOOKUP(B71,'ACCESS EXPORT'!$B:$P,15,FALSE)),""&amp;CHAR(10)&amp;"(NEW",TEXT('ACCESS EXPORT'!U71," MM/DD/YYY)")),IF(AND(TODAY()-'ACCESS EXPORT'!U71&gt;30,TODAY()&gt;0),UPPER(VLOOKUP(B71,'ACCESS EXPORT'!$B:$P,15,FALSE)))))),IF('ACCESS EXPORT'!Y71&lt;&gt;"",UPPER(CONCATENATE(UPPER(VLOOKUP(B71,'ACCESS EXPORT'!$B:$P,15,FALSE)),""&amp;CHAR(10)&amp;"(Transfer Out",TEXT('ACCESS EXPORT'!Y71," MM/DD/YYY)"))),IF('ACCESS EXPORT'!X71&lt;&gt;"",UPPER(CONCATENATE(UPPER(VLOOKUP(B71,'ACCESS EXPORT'!$B:$P,15,FALSE)),""&amp;CHAR(10)&amp;"(Transfer In",TEXT('ACCESS EXPORT'!X71," MM/DD/YYY)"))))))</f>
        <v>FEBRES, JEANINE</v>
      </c>
      <c r="O71" s="4" t="str">
        <f>_xlfn.IFNA(VLOOKUP(B71,'ACCESS EXPORT'!$B:$Q,16,FALSE),"")</f>
        <v>APRN</v>
      </c>
      <c r="P71" s="4" t="str">
        <f>_xlfn.IFNA(VLOOKUP(B71,'ACCESS EXPORT'!B:W,22,FALSE),"-")</f>
        <v>1912208760</v>
      </c>
      <c r="Q71" s="4" t="str">
        <f>_xlfn.IFNA(VLOOKUP(A71,'ACCESS EXPORT'!$A:$AG,33,0),"-")</f>
        <v>Gretchen Scoleri</v>
      </c>
      <c r="R71" s="4" t="str">
        <f>_xlfn.IFNA(VLOOKUP(A71,'ACCESS EXPORT'!$A:$AH,34,0),"-")</f>
        <v>Carol Shane</v>
      </c>
      <c r="S71" s="4" t="str">
        <f>_xlfn.IFNA(VLOOKUP(A71,'ACCESS EXPORT'!$A:$AI,35,0),"-")</f>
        <v>Anna Bachtis</v>
      </c>
      <c r="T71" s="4" t="str">
        <f>_xlfn.IFNA(VLOOKUP(A71,'ACCESS EXPORT'!$A:$AJ,36,0),"-")</f>
        <v>TBD</v>
      </c>
      <c r="U71" s="4" t="str">
        <f>_xlfn.IFNA(VLOOKUP(A71,'ACCESS EXPORT'!$A:$AK,37,0),"-")</f>
        <v>athena</v>
      </c>
      <c r="V71" s="4" t="str">
        <f>_xlfn.IFNA(VLOOKUP(A71,'ACCESS EXPORT'!$A:$AL,38,0),"-")</f>
        <v>FHMG_FL DIA AND ENDO_ORL</v>
      </c>
      <c r="W71" s="4" t="str">
        <f>_xlfn.IFNA(VLOOKUP(A71,'ACCESS EXPORT'!$A:$AM,39,0),"-")</f>
        <v/>
      </c>
      <c r="X71" s="4" t="str">
        <f>_xlfn.IFNA(VLOOKUP(A71,'ACCESS EXPORT'!$A:$AN,40,0),"-")</f>
        <v>Libia Villaquiran / Jenny Green</v>
      </c>
      <c r="Y71" s="26" t="str">
        <f>_xlfn.IFNA(VLOOKUP(A71,'ACCESS EXPORT'!A:AO,41,0),"")</f>
        <v>Jose Anderson</v>
      </c>
      <c r="Z71" s="26" t="str">
        <f>_xlfn.IFNA(VLOOKUP(A71,'ACCESS EXPORT'!A:AP,42,0),"")</f>
        <v>Janice Scales</v>
      </c>
      <c r="AA71" s="26" t="str">
        <f>_xlfn.IFNA(VLOOKUP(A71,'ACCESS EXPORT'!A:AQ,43,0),"")</f>
        <v>Claire Pagan</v>
      </c>
    </row>
    <row r="72" spans="1:27" ht="18.75" x14ac:dyDescent="0.25">
      <c r="A72" s="33">
        <v>179</v>
      </c>
      <c r="B72" s="10">
        <v>1364</v>
      </c>
      <c r="C72" s="7" t="str">
        <f ca="1">IFERROR(UPPER(IF(AND('ACCESS EXPORT'!AA72="",'ACCESS EXPORT'!Z72=""),VLOOKUP(A72,'ACCESS EXPORT'!$A:$AF,32,FALSE),(IF('ACCESS EXPORT'!AA72&lt;&gt;"",CONCATENATE(VLOOKUP(A72,'ACCESS EXPORT'!$A:$AF,32,FALSE)," (Closed",TEXT('ACCESS EXPORT'!AA72," MM/DD/YYY)")),IF(TODAY()&lt;(('ACCESS EXPORT'!Z72)+30),CONCATENATE(VLOOKUP(A72,'ACCESS EXPORT'!$A:$AF,32,FALSE)," (Opens",TEXT('ACCESS EXPORT'!Z72," MM/DD/YYY)")),VLOOKUP(A72,'ACCESS EXPORT'!$A:$AF,32,FALSE)))))),"-")</f>
        <v>ADVENTHEALTH MEDICAL GROUP DIABETES AND ENDOCRINOLOGY AT LAKE MARY</v>
      </c>
      <c r="D72" s="3" t="str">
        <f ca="1">IFERROR(UPPER(IF(AND('ACCESS EXPORT'!AA72="",'ACCESS EXPORT'!Z72=""),VLOOKUP(A72,'ACCESS EXPORT'!$A:$AF,28,FALSE),(IF('ACCESS EXPORT'!AA72&lt;&gt;"",CONCATENATE(VLOOKUP(A72,'ACCESS EXPORT'!$A:$AF,28,FALSE)," (Closed",TEXT('ACCESS EXPORT'!AA72," MM/DD/YYY)")),IF(TODAY()&lt;(('ACCESS EXPORT'!Z72)+30),CONCATENATE(VLOOKUP(A72,'ACCESS EXPORT'!$A:$AF,28,FALSE)," (Opens",TEXT('ACCESS EXPORT'!Z72," MM/DD/YYY)")),VLOOKUP(A72,'ACCESS EXPORT'!$A:$AF,28,FALSE)))))),"-")</f>
        <v>FLORIDA DIABETES &amp; ENDOCRINE CENTER - LAKE MARY*</v>
      </c>
      <c r="E72" s="3" t="str">
        <f>VLOOKUP($A72,'ACCESS EXPORT'!$A:$AF,3,FALSE)</f>
        <v>3560</v>
      </c>
      <c r="F72" s="3" t="str">
        <f>UPPER(CONCATENATE(VLOOKUP(A72,'ACCESS EXPORT'!$A:$AF,4,FALSE)," ",VLOOKUP(A72,'ACCESS EXPORT'!$A:$AF,5,FALSE)," ",VLOOKUP(A72,'ACCESS EXPORT'!$A:$AF,6,FALSE)," ",VLOOKUP(A72,'ACCESS EXPORT'!$A:$AA,7,FALSE)," ",VLOOKUP(A72,'ACCESS EXPORT'!$A:$AA,8,FALSE)))</f>
        <v>755 RINEHARD RD SUITE 100 LAKE MARY FL 32746</v>
      </c>
      <c r="G72" s="4" t="str">
        <f>UPPER(VLOOKUP($A72,'ACCESS EXPORT'!$A:$AF,9,FALSE))</f>
        <v>SEMINOLE</v>
      </c>
      <c r="H72" s="4" t="str">
        <f>_xlfn.IFNA(VLOOKUP($B72,'ACCESS EXPORT'!$B:$J,9,FALSE),"")</f>
        <v>Central</v>
      </c>
      <c r="I72" s="3" t="str">
        <f>CONCATENATE("(P)",VLOOKUP($A72,'ACCESS EXPORT'!$A:$AF,11,FALSE)," (F)",VLOOKUP($A72,'ACCESS EXPORT'!$A:$AF,29,FALSE))</f>
        <v>(P)(407) 320-9960 (F)(407) 320-9970</v>
      </c>
      <c r="J72" s="4" t="str">
        <f>UPPER(VLOOKUP($A72,'ACCESS EXPORT'!$A:$AF,12,FALSE))</f>
        <v>ENDOCRINOLOGY</v>
      </c>
      <c r="K72" s="4" t="str">
        <f>UPPER(VLOOKUP($A72,'ACCESS EXPORT'!$A:$AF,13,FALSE))</f>
        <v>VICKI CHILCOTT</v>
      </c>
      <c r="L72" s="3" t="str">
        <f>IF(AND(VLOOKUP(A72,'ACCESS EXPORT'!A:AE,1,0),'ACCESS EXPORT'!N72=""),UPPER(CONCATENATE('ACCESS EXPORT'!AE72)),IF(VLOOKUP(A72,'ACCESS EXPORT'!A:AE,1,0),UPPER(CONCATENATE('ACCESS EXPORT'!N72," "&amp;CHAR(10),'ACCESS EXPORT'!AE72))))</f>
        <v>PAULA MORRISSEY 
CATHERINE BELANGER (PRAC. ADMIN)</v>
      </c>
      <c r="M72" s="4" t="str">
        <f>UPPER(VLOOKUP($A72,'ACCESS EXPORT'!$A:$O,15,FALSE))</f>
        <v/>
      </c>
      <c r="N72" s="4" t="str">
        <f ca="1">IF(AND('ACCESS EXPORT'!X72="",'ACCESS EXPORT'!Y72=""),IF('ACCESS EXPORT'!V72&lt;&gt;"",(IF(TODAY()-'ACCESS EXPORT'!V72&gt;=-60,UPPER(CONCATENATE(VLOOKUP(B72,'ACCESS EXPORT'!$B:$P,15,FALSE),""&amp;CHAR(10)&amp;"(SEP",TEXT('ACCESS EXPORT'!V72," MM/DD/YYY)"))),IF(TODAY()-'ACCESS EXPORT'!V72&lt;0,UPPER(VLOOKUP(B72,'ACCESS EXPORT'!$B:$P,15,FALSE)),UPPER(VLOOKUP(B72,'ACCESS EXPORT'!$B:$P,15,FALSE))))),IF('ACCESS EXPORT'!U72="",UPPER(VLOOKUP(B72,'ACCESS EXPORT'!$B:$P,15,FALSE)),IF(TODAY()-'ACCESS EXPORT'!U72&lt;=30,CONCATENATE(UPPER(VLOOKUP(B72,'ACCESS EXPORT'!$B:$P,15,FALSE)),""&amp;CHAR(10)&amp;"(NEW",TEXT('ACCESS EXPORT'!U72," MM/DD/YYY)")),IF(AND(TODAY()-'ACCESS EXPORT'!U72&gt;30,TODAY()&gt;0),UPPER(VLOOKUP(B72,'ACCESS EXPORT'!$B:$P,15,FALSE)))))),IF('ACCESS EXPORT'!Y72&lt;&gt;"",UPPER(CONCATENATE(UPPER(VLOOKUP(B72,'ACCESS EXPORT'!$B:$P,15,FALSE)),""&amp;CHAR(10)&amp;"(Transfer Out",TEXT('ACCESS EXPORT'!Y72," MM/DD/YYY)"))),IF('ACCESS EXPORT'!X72&lt;&gt;"",UPPER(CONCATENATE(UPPER(VLOOKUP(B72,'ACCESS EXPORT'!$B:$P,15,FALSE)),""&amp;CHAR(10)&amp;"(Transfer In",TEXT('ACCESS EXPORT'!X72," MM/DD/YYY)"))))))</f>
        <v>BAKHTIANI, PARKASH</v>
      </c>
      <c r="O72" s="4" t="str">
        <f>_xlfn.IFNA(VLOOKUP(B72,'ACCESS EXPORT'!$B:$Q,16,FALSE),"")</f>
        <v>MD</v>
      </c>
      <c r="P72" s="4" t="str">
        <f>_xlfn.IFNA(VLOOKUP(B72,'ACCESS EXPORT'!B:W,22,FALSE),"-")</f>
        <v>1821259649</v>
      </c>
      <c r="Q72" s="4" t="str">
        <f>_xlfn.IFNA(VLOOKUP(A72,'ACCESS EXPORT'!$A:$AG,33,0),"-")</f>
        <v>Ronald Paulin</v>
      </c>
      <c r="R72" s="4" t="str">
        <f>_xlfn.IFNA(VLOOKUP(A72,'ACCESS EXPORT'!$A:$AH,34,0),"-")</f>
        <v>Carol Shane</v>
      </c>
      <c r="S72" s="4" t="str">
        <f>_xlfn.IFNA(VLOOKUP(A72,'ACCESS EXPORT'!$A:$AI,35,0),"-")</f>
        <v>Anna Bachtis</v>
      </c>
      <c r="T72" s="4" t="str">
        <f>_xlfn.IFNA(VLOOKUP(A72,'ACCESS EXPORT'!$A:$AJ,36,0),"-")</f>
        <v>TBD</v>
      </c>
      <c r="U72" s="4" t="str">
        <f>_xlfn.IFNA(VLOOKUP(A72,'ACCESS EXPORT'!$A:$AK,37,0),"-")</f>
        <v>athena</v>
      </c>
      <c r="V72" s="4" t="str">
        <f>_xlfn.IFNA(VLOOKUP(A72,'ACCESS EXPORT'!$A:$AL,38,0),"-")</f>
        <v>FHMG_FL DIA AND ENDO_LKM</v>
      </c>
      <c r="W72" s="4" t="str">
        <f>_xlfn.IFNA(VLOOKUP(A72,'ACCESS EXPORT'!$A:$AM,39,0),"-")</f>
        <v/>
      </c>
      <c r="X72" s="4" t="str">
        <f>_xlfn.IFNA(VLOOKUP(A72,'ACCESS EXPORT'!$A:$AN,40,0),"-")</f>
        <v>Libia Villaquiran / Jenny Green</v>
      </c>
      <c r="Y72" s="26" t="str">
        <f>_xlfn.IFNA(VLOOKUP(A72,'ACCESS EXPORT'!A:AO,41,0),"")</f>
        <v>Jose Anderson</v>
      </c>
      <c r="Z72" s="26" t="str">
        <f>_xlfn.IFNA(VLOOKUP(A72,'ACCESS EXPORT'!A:AP,42,0),"")</f>
        <v>Janice Scales</v>
      </c>
      <c r="AA72" s="26" t="str">
        <f>_xlfn.IFNA(VLOOKUP(A72,'ACCESS EXPORT'!A:AQ,43,0),"")</f>
        <v>Claire Pagan</v>
      </c>
    </row>
    <row r="73" spans="1:27" ht="18.75" x14ac:dyDescent="0.25">
      <c r="A73" s="33">
        <v>178</v>
      </c>
      <c r="B73" s="10">
        <v>1364</v>
      </c>
      <c r="C73" s="7" t="str">
        <f ca="1">IFERROR(UPPER(IF(AND('ACCESS EXPORT'!AA73="",'ACCESS EXPORT'!Z73=""),VLOOKUP(A73,'ACCESS EXPORT'!$A:$AF,32,FALSE),(IF('ACCESS EXPORT'!AA73&lt;&gt;"",CONCATENATE(VLOOKUP(A73,'ACCESS EXPORT'!$A:$AF,32,FALSE)," (Closed",TEXT('ACCESS EXPORT'!AA73," MM/DD/YYY)")),IF(TODAY()&lt;(('ACCESS EXPORT'!Z73)+30),CONCATENATE(VLOOKUP(A73,'ACCESS EXPORT'!$A:$AF,32,FALSE)," (Opens",TEXT('ACCESS EXPORT'!Z73," MM/DD/YYY)")),VLOOKUP(A73,'ACCESS EXPORT'!$A:$AF,32,FALSE)))))),"-")</f>
        <v>ADVENTHEALTH MEDICAL GROUP DIABETES AND ENDOCRINOLOGY AT ORLANDO</v>
      </c>
      <c r="D73" s="3" t="str">
        <f ca="1">IFERROR(UPPER(IF(AND('ACCESS EXPORT'!AA73="",'ACCESS EXPORT'!Z73=""),VLOOKUP(A73,'ACCESS EXPORT'!$A:$AF,28,FALSE),(IF('ACCESS EXPORT'!AA73&lt;&gt;"",CONCATENATE(VLOOKUP(A73,'ACCESS EXPORT'!$A:$AF,28,FALSE)," (Closed",TEXT('ACCESS EXPORT'!AA73," MM/DD/YYY)")),IF(TODAY()&lt;(('ACCESS EXPORT'!Z73)+30),CONCATENATE(VLOOKUP(A73,'ACCESS EXPORT'!$A:$AF,28,FALSE)," (Opens",TEXT('ACCESS EXPORT'!Z73," MM/DD/YYY)")),VLOOKUP(A73,'ACCESS EXPORT'!$A:$AF,28,FALSE)))))),"-")</f>
        <v>FLORIDA DIABETES &amp; ENDOCRINE CENTER - ORLANDO</v>
      </c>
      <c r="E73" s="3" t="str">
        <f>VLOOKUP($A73,'ACCESS EXPORT'!$A:$AF,3,FALSE)</f>
        <v>3560</v>
      </c>
      <c r="F73" s="3" t="str">
        <f>UPPER(CONCATENATE(VLOOKUP(A73,'ACCESS EXPORT'!$A:$AF,4,FALSE)," ",VLOOKUP(A73,'ACCESS EXPORT'!$A:$AF,5,FALSE)," ",VLOOKUP(A73,'ACCESS EXPORT'!$A:$AF,6,FALSE)," ",VLOOKUP(A73,'ACCESS EXPORT'!$A:$AA,7,FALSE)," ",VLOOKUP(A73,'ACCESS EXPORT'!$A:$AA,8,FALSE)))</f>
        <v>2415 N ORANGE AVE SUITE 502 ORLANDO FL 32804</v>
      </c>
      <c r="G73" s="4" t="str">
        <f>UPPER(VLOOKUP($A73,'ACCESS EXPORT'!$A:$AF,9,FALSE))</f>
        <v>ORANGE</v>
      </c>
      <c r="H73" s="4" t="str">
        <f>_xlfn.IFNA(VLOOKUP($B73,'ACCESS EXPORT'!$B:$J,9,FALSE),"")</f>
        <v>Central</v>
      </c>
      <c r="I73" s="3" t="str">
        <f>CONCATENATE("(P)",VLOOKUP($A73,'ACCESS EXPORT'!$A:$AF,11,FALSE)," (F)",VLOOKUP($A73,'ACCESS EXPORT'!$A:$AF,29,FALSE))</f>
        <v>(P)(407) 303-2801 (F)(407) 303-2805</v>
      </c>
      <c r="J73" s="4" t="str">
        <f>UPPER(VLOOKUP($A73,'ACCESS EXPORT'!$A:$AF,12,FALSE))</f>
        <v>ENDOCRINOLOGY</v>
      </c>
      <c r="K73" s="4" t="str">
        <f>UPPER(VLOOKUP($A73,'ACCESS EXPORT'!$A:$AF,13,FALSE))</f>
        <v>VICKI CHILCOTT</v>
      </c>
      <c r="L73" s="3" t="str">
        <f>IF(AND(VLOOKUP(A73,'ACCESS EXPORT'!A:AE,1,0),'ACCESS EXPORT'!N73=""),UPPER(CONCATENATE('ACCESS EXPORT'!AE73)),IF(VLOOKUP(A73,'ACCESS EXPORT'!A:AE,1,0),UPPER(CONCATENATE('ACCESS EXPORT'!N73," "&amp;CHAR(10),'ACCESS EXPORT'!AE73))))</f>
        <v>PAULA MORRISSEY 
CATHERINE BELANGER (PRAC. ADMIN)</v>
      </c>
      <c r="M73" s="4" t="str">
        <f>UPPER(VLOOKUP($A73,'ACCESS EXPORT'!$A:$O,15,FALSE))</f>
        <v/>
      </c>
      <c r="N73" s="4" t="str">
        <f ca="1">IF(AND('ACCESS EXPORT'!X73="",'ACCESS EXPORT'!Y73=""),IF('ACCESS EXPORT'!V73&lt;&gt;"",(IF(TODAY()-'ACCESS EXPORT'!V73&gt;=-60,UPPER(CONCATENATE(VLOOKUP(B73,'ACCESS EXPORT'!$B:$P,15,FALSE),""&amp;CHAR(10)&amp;"(SEP",TEXT('ACCESS EXPORT'!V73," MM/DD/YYY)"))),IF(TODAY()-'ACCESS EXPORT'!V73&lt;0,UPPER(VLOOKUP(B73,'ACCESS EXPORT'!$B:$P,15,FALSE)),UPPER(VLOOKUP(B73,'ACCESS EXPORT'!$B:$P,15,FALSE))))),IF('ACCESS EXPORT'!U73="",UPPER(VLOOKUP(B73,'ACCESS EXPORT'!$B:$P,15,FALSE)),IF(TODAY()-'ACCESS EXPORT'!U73&lt;=30,CONCATENATE(UPPER(VLOOKUP(B73,'ACCESS EXPORT'!$B:$P,15,FALSE)),""&amp;CHAR(10)&amp;"(NEW",TEXT('ACCESS EXPORT'!U73," MM/DD/YYY)")),IF(AND(TODAY()-'ACCESS EXPORT'!U73&gt;30,TODAY()&gt;0),UPPER(VLOOKUP(B73,'ACCESS EXPORT'!$B:$P,15,FALSE)))))),IF('ACCESS EXPORT'!Y73&lt;&gt;"",UPPER(CONCATENATE(UPPER(VLOOKUP(B73,'ACCESS EXPORT'!$B:$P,15,FALSE)),""&amp;CHAR(10)&amp;"(Transfer Out",TEXT('ACCESS EXPORT'!Y73," MM/DD/YYY)"))),IF('ACCESS EXPORT'!X73&lt;&gt;"",UPPER(CONCATENATE(UPPER(VLOOKUP(B73,'ACCESS EXPORT'!$B:$P,15,FALSE)),""&amp;CHAR(10)&amp;"(Transfer In",TEXT('ACCESS EXPORT'!X73," MM/DD/YYY)"))))))</f>
        <v>BAKHTIANI, PARKASH</v>
      </c>
      <c r="O73" s="4" t="str">
        <f>_xlfn.IFNA(VLOOKUP(B73,'ACCESS EXPORT'!$B:$Q,16,FALSE),"")</f>
        <v>MD</v>
      </c>
      <c r="P73" s="4" t="str">
        <f>_xlfn.IFNA(VLOOKUP(B73,'ACCESS EXPORT'!B:W,22,FALSE),"-")</f>
        <v>1821259649</v>
      </c>
      <c r="Q73" s="4" t="str">
        <f>_xlfn.IFNA(VLOOKUP(A73,'ACCESS EXPORT'!$A:$AG,33,0),"-")</f>
        <v>Gretchen Scoleri</v>
      </c>
      <c r="R73" s="4" t="str">
        <f>_xlfn.IFNA(VLOOKUP(A73,'ACCESS EXPORT'!$A:$AH,34,0),"-")</f>
        <v>Carol Shane</v>
      </c>
      <c r="S73" s="4" t="str">
        <f>_xlfn.IFNA(VLOOKUP(A73,'ACCESS EXPORT'!$A:$AI,35,0),"-")</f>
        <v>Anna Bachtis</v>
      </c>
      <c r="T73" s="4" t="str">
        <f>_xlfn.IFNA(VLOOKUP(A73,'ACCESS EXPORT'!$A:$AJ,36,0),"-")</f>
        <v>TBD</v>
      </c>
      <c r="U73" s="4" t="str">
        <f>_xlfn.IFNA(VLOOKUP(A73,'ACCESS EXPORT'!$A:$AK,37,0),"-")</f>
        <v>athena</v>
      </c>
      <c r="V73" s="4" t="str">
        <f>_xlfn.IFNA(VLOOKUP(A73,'ACCESS EXPORT'!$A:$AL,38,0),"-")</f>
        <v>FHMG_FL DIA AND ENDO_ORL</v>
      </c>
      <c r="W73" s="4" t="str">
        <f>_xlfn.IFNA(VLOOKUP(A73,'ACCESS EXPORT'!$A:$AM,39,0),"-")</f>
        <v/>
      </c>
      <c r="X73" s="4" t="str">
        <f>_xlfn.IFNA(VLOOKUP(A73,'ACCESS EXPORT'!$A:$AN,40,0),"-")</f>
        <v>Libia Villaquiran / Jenny Green</v>
      </c>
      <c r="Y73" s="26" t="str">
        <f>_xlfn.IFNA(VLOOKUP(A73,'ACCESS EXPORT'!A:AO,41,0),"")</f>
        <v>Jose Anderson</v>
      </c>
      <c r="Z73" s="26" t="str">
        <f>_xlfn.IFNA(VLOOKUP(A73,'ACCESS EXPORT'!A:AP,42,0),"")</f>
        <v>Janice Scales</v>
      </c>
      <c r="AA73" s="26" t="str">
        <f>_xlfn.IFNA(VLOOKUP(A73,'ACCESS EXPORT'!A:AQ,43,0),"")</f>
        <v>Claire Pagan</v>
      </c>
    </row>
    <row r="74" spans="1:27" ht="18.75" x14ac:dyDescent="0.25">
      <c r="A74" s="33">
        <v>178</v>
      </c>
      <c r="B74" s="10">
        <v>1021</v>
      </c>
      <c r="C74" s="7" t="str">
        <f ca="1">IFERROR(UPPER(IF(AND('ACCESS EXPORT'!AA74="",'ACCESS EXPORT'!Z74=""),VLOOKUP(A74,'ACCESS EXPORT'!$A:$AF,32,FALSE),(IF('ACCESS EXPORT'!AA74&lt;&gt;"",CONCATENATE(VLOOKUP(A74,'ACCESS EXPORT'!$A:$AF,32,FALSE)," (Closed",TEXT('ACCESS EXPORT'!AA74," MM/DD/YYY)")),IF(TODAY()&lt;(('ACCESS EXPORT'!Z74)+30),CONCATENATE(VLOOKUP(A74,'ACCESS EXPORT'!$A:$AF,32,FALSE)," (Opens",TEXT('ACCESS EXPORT'!Z74," MM/DD/YYY)")),VLOOKUP(A74,'ACCESS EXPORT'!$A:$AF,32,FALSE)))))),"-")</f>
        <v>ADVENTHEALTH MEDICAL GROUP DIABETES AND ENDOCRINOLOGY AT ORLANDO</v>
      </c>
      <c r="D74" s="3" t="str">
        <f ca="1">IFERROR(UPPER(IF(AND('ACCESS EXPORT'!AA74="",'ACCESS EXPORT'!Z74=""),VLOOKUP(A74,'ACCESS EXPORT'!$A:$AF,28,FALSE),(IF('ACCESS EXPORT'!AA74&lt;&gt;"",CONCATENATE(VLOOKUP(A74,'ACCESS EXPORT'!$A:$AF,28,FALSE)," (Closed",TEXT('ACCESS EXPORT'!AA74," MM/DD/YYY)")),IF(TODAY()&lt;(('ACCESS EXPORT'!Z74)+30),CONCATENATE(VLOOKUP(A74,'ACCESS EXPORT'!$A:$AF,28,FALSE)," (Opens",TEXT('ACCESS EXPORT'!Z74," MM/DD/YYY)")),VLOOKUP(A74,'ACCESS EXPORT'!$A:$AF,28,FALSE)))))),"-")</f>
        <v>FLORIDA DIABETES &amp; ENDOCRINE CENTER - ORLANDO</v>
      </c>
      <c r="E74" s="3" t="str">
        <f>VLOOKUP($A74,'ACCESS EXPORT'!$A:$AF,3,FALSE)</f>
        <v>3560</v>
      </c>
      <c r="F74" s="3" t="str">
        <f>UPPER(CONCATENATE(VLOOKUP(A74,'ACCESS EXPORT'!$A:$AF,4,FALSE)," ",VLOOKUP(A74,'ACCESS EXPORT'!$A:$AF,5,FALSE)," ",VLOOKUP(A74,'ACCESS EXPORT'!$A:$AF,6,FALSE)," ",VLOOKUP(A74,'ACCESS EXPORT'!$A:$AA,7,FALSE)," ",VLOOKUP(A74,'ACCESS EXPORT'!$A:$AA,8,FALSE)))</f>
        <v>2415 N ORANGE AVE SUITE 502 ORLANDO FL 32804</v>
      </c>
      <c r="G74" s="4" t="str">
        <f>UPPER(VLOOKUP($A74,'ACCESS EXPORT'!$A:$AF,9,FALSE))</f>
        <v>ORANGE</v>
      </c>
      <c r="H74" s="4" t="str">
        <f>_xlfn.IFNA(VLOOKUP($B74,'ACCESS EXPORT'!$B:$J,9,FALSE),"")</f>
        <v>Central</v>
      </c>
      <c r="I74" s="3" t="str">
        <f>CONCATENATE("(P)",VLOOKUP($A74,'ACCESS EXPORT'!$A:$AF,11,FALSE)," (F)",VLOOKUP($A74,'ACCESS EXPORT'!$A:$AF,29,FALSE))</f>
        <v>(P)(407) 303-2801 (F)(407) 303-2805</v>
      </c>
      <c r="J74" s="4" t="str">
        <f>UPPER(VLOOKUP($A74,'ACCESS EXPORT'!$A:$AF,12,FALSE))</f>
        <v>ENDOCRINOLOGY</v>
      </c>
      <c r="K74" s="4" t="str">
        <f>UPPER(VLOOKUP($A74,'ACCESS EXPORT'!$A:$AF,13,FALSE))</f>
        <v>VICKI CHILCOTT</v>
      </c>
      <c r="L74" s="3" t="str">
        <f>IF(AND(VLOOKUP(A74,'ACCESS EXPORT'!A:AE,1,0),'ACCESS EXPORT'!N74=""),UPPER(CONCATENATE('ACCESS EXPORT'!AE74)),IF(VLOOKUP(A74,'ACCESS EXPORT'!A:AE,1,0),UPPER(CONCATENATE('ACCESS EXPORT'!N74," "&amp;CHAR(10),'ACCESS EXPORT'!AE74))))</f>
        <v>PAULA MORRISSEY 
CATHERINE BELANGER (PRAC. ADMIN)</v>
      </c>
      <c r="M74" s="4" t="str">
        <f>UPPER(VLOOKUP($A74,'ACCESS EXPORT'!$A:$O,15,FALSE))</f>
        <v/>
      </c>
      <c r="N74" s="4" t="str">
        <f ca="1">IF(AND('ACCESS EXPORT'!X74="",'ACCESS EXPORT'!Y74=""),IF('ACCESS EXPORT'!V74&lt;&gt;"",(IF(TODAY()-'ACCESS EXPORT'!V74&gt;=-60,UPPER(CONCATENATE(VLOOKUP(B74,'ACCESS EXPORT'!$B:$P,15,FALSE),""&amp;CHAR(10)&amp;"(SEP",TEXT('ACCESS EXPORT'!V74," MM/DD/YYY)"))),IF(TODAY()-'ACCESS EXPORT'!V74&lt;0,UPPER(VLOOKUP(B74,'ACCESS EXPORT'!$B:$P,15,FALSE)),UPPER(VLOOKUP(B74,'ACCESS EXPORT'!$B:$P,15,FALSE))))),IF('ACCESS EXPORT'!U74="",UPPER(VLOOKUP(B74,'ACCESS EXPORT'!$B:$P,15,FALSE)),IF(TODAY()-'ACCESS EXPORT'!U74&lt;=30,CONCATENATE(UPPER(VLOOKUP(B74,'ACCESS EXPORT'!$B:$P,15,FALSE)),""&amp;CHAR(10)&amp;"(NEW",TEXT('ACCESS EXPORT'!U74," MM/DD/YYY)")),IF(AND(TODAY()-'ACCESS EXPORT'!U74&gt;30,TODAY()&gt;0),UPPER(VLOOKUP(B74,'ACCESS EXPORT'!$B:$P,15,FALSE)))))),IF('ACCESS EXPORT'!Y74&lt;&gt;"",UPPER(CONCATENATE(UPPER(VLOOKUP(B74,'ACCESS EXPORT'!$B:$P,15,FALSE)),""&amp;CHAR(10)&amp;"(Transfer Out",TEXT('ACCESS EXPORT'!Y74," MM/DD/YYY)"))),IF('ACCESS EXPORT'!X74&lt;&gt;"",UPPER(CONCATENATE(UPPER(VLOOKUP(B74,'ACCESS EXPORT'!$B:$P,15,FALSE)),""&amp;CHAR(10)&amp;"(Transfer In",TEXT('ACCESS EXPORT'!X74," MM/DD/YYY)"))))))</f>
        <v>TANTON, DAMON DANNY</v>
      </c>
      <c r="O74" s="4" t="str">
        <f>_xlfn.IFNA(VLOOKUP(B74,'ACCESS EXPORT'!$B:$Q,16,FALSE),"")</f>
        <v>MD</v>
      </c>
      <c r="P74" s="4" t="str">
        <f>_xlfn.IFNA(VLOOKUP(B74,'ACCESS EXPORT'!B:W,22,FALSE),"-")</f>
        <v>1952429615</v>
      </c>
      <c r="Q74" s="4" t="str">
        <f>_xlfn.IFNA(VLOOKUP(A74,'ACCESS EXPORT'!$A:$AG,33,0),"-")</f>
        <v>Gretchen Scoleri</v>
      </c>
      <c r="R74" s="4" t="str">
        <f>_xlfn.IFNA(VLOOKUP(A74,'ACCESS EXPORT'!$A:$AH,34,0),"-")</f>
        <v>Carol Shane</v>
      </c>
      <c r="S74" s="4" t="str">
        <f>_xlfn.IFNA(VLOOKUP(A74,'ACCESS EXPORT'!$A:$AI,35,0),"-")</f>
        <v>Anna Bachtis</v>
      </c>
      <c r="T74" s="4" t="str">
        <f>_xlfn.IFNA(VLOOKUP(A74,'ACCESS EXPORT'!$A:$AJ,36,0),"-")</f>
        <v>TBD</v>
      </c>
      <c r="U74" s="4" t="str">
        <f>_xlfn.IFNA(VLOOKUP(A74,'ACCESS EXPORT'!$A:$AK,37,0),"-")</f>
        <v>athena</v>
      </c>
      <c r="V74" s="4" t="str">
        <f>_xlfn.IFNA(VLOOKUP(A74,'ACCESS EXPORT'!$A:$AL,38,0),"-")</f>
        <v>FHMG_FL DIA AND ENDO_ORL</v>
      </c>
      <c r="W74" s="4" t="str">
        <f>_xlfn.IFNA(VLOOKUP(A74,'ACCESS EXPORT'!$A:$AM,39,0),"-")</f>
        <v/>
      </c>
      <c r="X74" s="4" t="str">
        <f>_xlfn.IFNA(VLOOKUP(A74,'ACCESS EXPORT'!$A:$AN,40,0),"-")</f>
        <v>Libia Villaquiran / Jenny Green</v>
      </c>
      <c r="Y74" s="26" t="str">
        <f>_xlfn.IFNA(VLOOKUP(A74,'ACCESS EXPORT'!A:AO,41,0),"")</f>
        <v>Jose Anderson</v>
      </c>
      <c r="Z74" s="26" t="str">
        <f>_xlfn.IFNA(VLOOKUP(A74,'ACCESS EXPORT'!A:AP,42,0),"")</f>
        <v>Janice Scales</v>
      </c>
      <c r="AA74" s="26" t="str">
        <f>_xlfn.IFNA(VLOOKUP(A74,'ACCESS EXPORT'!A:AQ,43,0),"")</f>
        <v>Claire Pagan</v>
      </c>
    </row>
    <row r="75" spans="1:27" ht="18.75" x14ac:dyDescent="0.25">
      <c r="A75" s="33">
        <v>178</v>
      </c>
      <c r="B75" s="10">
        <v>1362</v>
      </c>
      <c r="C75" s="7" t="str">
        <f ca="1">IFERROR(UPPER(IF(AND('ACCESS EXPORT'!AA75="",'ACCESS EXPORT'!Z75=""),VLOOKUP(A75,'ACCESS EXPORT'!$A:$AF,32,FALSE),(IF('ACCESS EXPORT'!AA75&lt;&gt;"",CONCATENATE(VLOOKUP(A75,'ACCESS EXPORT'!$A:$AF,32,FALSE)," (Closed",TEXT('ACCESS EXPORT'!AA75," MM/DD/YYY)")),IF(TODAY()&lt;(('ACCESS EXPORT'!Z75)+30),CONCATENATE(VLOOKUP(A75,'ACCESS EXPORT'!$A:$AF,32,FALSE)," (Opens",TEXT('ACCESS EXPORT'!Z75," MM/DD/YYY)")),VLOOKUP(A75,'ACCESS EXPORT'!$A:$AF,32,FALSE)))))),"-")</f>
        <v>ADVENTHEALTH MEDICAL GROUP DIABETES AND ENDOCRINOLOGY AT ORLANDO</v>
      </c>
      <c r="D75" s="3" t="str">
        <f ca="1">IFERROR(UPPER(IF(AND('ACCESS EXPORT'!AA75="",'ACCESS EXPORT'!Z75=""),VLOOKUP(A75,'ACCESS EXPORT'!$A:$AF,28,FALSE),(IF('ACCESS EXPORT'!AA75&lt;&gt;"",CONCATENATE(VLOOKUP(A75,'ACCESS EXPORT'!$A:$AF,28,FALSE)," (Closed",TEXT('ACCESS EXPORT'!AA75," MM/DD/YYY)")),IF(TODAY()&lt;(('ACCESS EXPORT'!Z75)+30),CONCATENATE(VLOOKUP(A75,'ACCESS EXPORT'!$A:$AF,28,FALSE)," (Opens",TEXT('ACCESS EXPORT'!Z75," MM/DD/YYY)")),VLOOKUP(A75,'ACCESS EXPORT'!$A:$AF,28,FALSE)))))),"-")</f>
        <v>FLORIDA DIABETES &amp; ENDOCRINE CENTER - ORLANDO</v>
      </c>
      <c r="E75" s="3" t="str">
        <f>VLOOKUP($A75,'ACCESS EXPORT'!$A:$AF,3,FALSE)</f>
        <v>3560</v>
      </c>
      <c r="F75" s="3" t="str">
        <f>UPPER(CONCATENATE(VLOOKUP(A75,'ACCESS EXPORT'!$A:$AF,4,FALSE)," ",VLOOKUP(A75,'ACCESS EXPORT'!$A:$AF,5,FALSE)," ",VLOOKUP(A75,'ACCESS EXPORT'!$A:$AF,6,FALSE)," ",VLOOKUP(A75,'ACCESS EXPORT'!$A:$AA,7,FALSE)," ",VLOOKUP(A75,'ACCESS EXPORT'!$A:$AA,8,FALSE)))</f>
        <v>2415 N ORANGE AVE SUITE 502 ORLANDO FL 32804</v>
      </c>
      <c r="G75" s="4" t="str">
        <f>UPPER(VLOOKUP($A75,'ACCESS EXPORT'!$A:$AF,9,FALSE))</f>
        <v>ORANGE</v>
      </c>
      <c r="H75" s="4" t="str">
        <f>_xlfn.IFNA(VLOOKUP($B75,'ACCESS EXPORT'!$B:$J,9,FALSE),"")</f>
        <v>Central</v>
      </c>
      <c r="I75" s="3" t="str">
        <f>CONCATENATE("(P)",VLOOKUP($A75,'ACCESS EXPORT'!$A:$AF,11,FALSE)," (F)",VLOOKUP($A75,'ACCESS EXPORT'!$A:$AF,29,FALSE))</f>
        <v>(P)(407) 303-2801 (F)(407) 303-2805</v>
      </c>
      <c r="J75" s="4" t="str">
        <f>UPPER(VLOOKUP($A75,'ACCESS EXPORT'!$A:$AF,12,FALSE))</f>
        <v>ENDOCRINOLOGY</v>
      </c>
      <c r="K75" s="4" t="str">
        <f>UPPER(VLOOKUP($A75,'ACCESS EXPORT'!$A:$AF,13,FALSE))</f>
        <v>VICKI CHILCOTT</v>
      </c>
      <c r="L75" s="3" t="str">
        <f>IF(AND(VLOOKUP(A75,'ACCESS EXPORT'!A:AE,1,0),'ACCESS EXPORT'!N75=""),UPPER(CONCATENATE('ACCESS EXPORT'!AE75)),IF(VLOOKUP(A75,'ACCESS EXPORT'!A:AE,1,0),UPPER(CONCATENATE('ACCESS EXPORT'!N75," "&amp;CHAR(10),'ACCESS EXPORT'!AE75))))</f>
        <v>PAULA MORRISSEY 
CATHERINE BELANGER (PRAC. ADMIN)</v>
      </c>
      <c r="M75" s="4" t="str">
        <f>UPPER(VLOOKUP($A75,'ACCESS EXPORT'!$A:$O,15,FALSE))</f>
        <v/>
      </c>
      <c r="N75" s="4" t="str">
        <f ca="1">IF(AND('ACCESS EXPORT'!X75="",'ACCESS EXPORT'!Y75=""),IF('ACCESS EXPORT'!V75&lt;&gt;"",(IF(TODAY()-'ACCESS EXPORT'!V75&gt;=-60,UPPER(CONCATENATE(VLOOKUP(B75,'ACCESS EXPORT'!$B:$P,15,FALSE),""&amp;CHAR(10)&amp;"(SEP",TEXT('ACCESS EXPORT'!V75," MM/DD/YYY)"))),IF(TODAY()-'ACCESS EXPORT'!V75&lt;0,UPPER(VLOOKUP(B75,'ACCESS EXPORT'!$B:$P,15,FALSE)),UPPER(VLOOKUP(B75,'ACCESS EXPORT'!$B:$P,15,FALSE))))),IF('ACCESS EXPORT'!U75="",UPPER(VLOOKUP(B75,'ACCESS EXPORT'!$B:$P,15,FALSE)),IF(TODAY()-'ACCESS EXPORT'!U75&lt;=30,CONCATENATE(UPPER(VLOOKUP(B75,'ACCESS EXPORT'!$B:$P,15,FALSE)),""&amp;CHAR(10)&amp;"(NEW",TEXT('ACCESS EXPORT'!U75," MM/DD/YYY)")),IF(AND(TODAY()-'ACCESS EXPORT'!U75&gt;30,TODAY()&gt;0),UPPER(VLOOKUP(B75,'ACCESS EXPORT'!$B:$P,15,FALSE)))))),IF('ACCESS EXPORT'!Y75&lt;&gt;"",UPPER(CONCATENATE(UPPER(VLOOKUP(B75,'ACCESS EXPORT'!$B:$P,15,FALSE)),""&amp;CHAR(10)&amp;"(Transfer Out",TEXT('ACCESS EXPORT'!Y75," MM/DD/YYY)"))),IF('ACCESS EXPORT'!X75&lt;&gt;"",UPPER(CONCATENATE(UPPER(VLOOKUP(B75,'ACCESS EXPORT'!$B:$P,15,FALSE)),""&amp;CHAR(10)&amp;"(Transfer In",TEXT('ACCESS EXPORT'!X75," MM/DD/YYY)"))))))</f>
        <v>MARTIN, ANDREW S.</v>
      </c>
      <c r="O75" s="4" t="str">
        <f>_xlfn.IFNA(VLOOKUP(B75,'ACCESS EXPORT'!$B:$Q,16,FALSE),"")</f>
        <v>MD</v>
      </c>
      <c r="P75" s="4" t="str">
        <f>_xlfn.IFNA(VLOOKUP(B75,'ACCESS EXPORT'!B:W,22,FALSE),"-")</f>
        <v>1497799886</v>
      </c>
      <c r="Q75" s="4" t="str">
        <f>_xlfn.IFNA(VLOOKUP(A75,'ACCESS EXPORT'!$A:$AG,33,0),"-")</f>
        <v>Gretchen Scoleri</v>
      </c>
      <c r="R75" s="4" t="str">
        <f>_xlfn.IFNA(VLOOKUP(A75,'ACCESS EXPORT'!$A:$AH,34,0),"-")</f>
        <v>Carol Shane</v>
      </c>
      <c r="S75" s="4" t="str">
        <f>_xlfn.IFNA(VLOOKUP(A75,'ACCESS EXPORT'!$A:$AI,35,0),"-")</f>
        <v>Anna Bachtis</v>
      </c>
      <c r="T75" s="4" t="str">
        <f>_xlfn.IFNA(VLOOKUP(A75,'ACCESS EXPORT'!$A:$AJ,36,0),"-")</f>
        <v>TBD</v>
      </c>
      <c r="U75" s="4" t="str">
        <f>_xlfn.IFNA(VLOOKUP(A75,'ACCESS EXPORT'!$A:$AK,37,0),"-")</f>
        <v>athena</v>
      </c>
      <c r="V75" s="4" t="str">
        <f>_xlfn.IFNA(VLOOKUP(A75,'ACCESS EXPORT'!$A:$AL,38,0),"-")</f>
        <v>FHMG_FL DIA AND ENDO_ORL</v>
      </c>
      <c r="W75" s="4" t="str">
        <f>_xlfn.IFNA(VLOOKUP(A75,'ACCESS EXPORT'!$A:$AM,39,0),"-")</f>
        <v/>
      </c>
      <c r="X75" s="4" t="str">
        <f>_xlfn.IFNA(VLOOKUP(A75,'ACCESS EXPORT'!$A:$AN,40,0),"-")</f>
        <v>Libia Villaquiran / Jenny Green</v>
      </c>
      <c r="Y75" s="26" t="str">
        <f>_xlfn.IFNA(VLOOKUP(A75,'ACCESS EXPORT'!A:AO,41,0),"")</f>
        <v>Jose Anderson</v>
      </c>
      <c r="Z75" s="26" t="str">
        <f>_xlfn.IFNA(VLOOKUP(A75,'ACCESS EXPORT'!A:AP,42,0),"")</f>
        <v>Janice Scales</v>
      </c>
      <c r="AA75" s="26" t="str">
        <f>_xlfn.IFNA(VLOOKUP(A75,'ACCESS EXPORT'!A:AQ,43,0),"")</f>
        <v>Claire Pagan</v>
      </c>
    </row>
    <row r="76" spans="1:27" ht="18.75" x14ac:dyDescent="0.25">
      <c r="A76" s="33">
        <v>178</v>
      </c>
      <c r="B76" s="10">
        <v>1363</v>
      </c>
      <c r="C76" s="7" t="str">
        <f ca="1">IFERROR(UPPER(IF(AND('ACCESS EXPORT'!AA76="",'ACCESS EXPORT'!Z76=""),VLOOKUP(A76,'ACCESS EXPORT'!$A:$AF,32,FALSE),(IF('ACCESS EXPORT'!AA76&lt;&gt;"",CONCATENATE(VLOOKUP(A76,'ACCESS EXPORT'!$A:$AF,32,FALSE)," (Closed",TEXT('ACCESS EXPORT'!AA76," MM/DD/YYY)")),IF(TODAY()&lt;(('ACCESS EXPORT'!Z76)+30),CONCATENATE(VLOOKUP(A76,'ACCESS EXPORT'!$A:$AF,32,FALSE)," (Opens",TEXT('ACCESS EXPORT'!Z76," MM/DD/YYY)")),VLOOKUP(A76,'ACCESS EXPORT'!$A:$AF,32,FALSE)))))),"-")</f>
        <v>ADVENTHEALTH MEDICAL GROUP DIABETES AND ENDOCRINOLOGY AT ORLANDO</v>
      </c>
      <c r="D76" s="3" t="str">
        <f ca="1">IFERROR(UPPER(IF(AND('ACCESS EXPORT'!AA76="",'ACCESS EXPORT'!Z76=""),VLOOKUP(A76,'ACCESS EXPORT'!$A:$AF,28,FALSE),(IF('ACCESS EXPORT'!AA76&lt;&gt;"",CONCATENATE(VLOOKUP(A76,'ACCESS EXPORT'!$A:$AF,28,FALSE)," (Closed",TEXT('ACCESS EXPORT'!AA76," MM/DD/YYY)")),IF(TODAY()&lt;(('ACCESS EXPORT'!Z76)+30),CONCATENATE(VLOOKUP(A76,'ACCESS EXPORT'!$A:$AF,28,FALSE)," (Opens",TEXT('ACCESS EXPORT'!Z76," MM/DD/YYY)")),VLOOKUP(A76,'ACCESS EXPORT'!$A:$AF,28,FALSE)))))),"-")</f>
        <v>FLORIDA DIABETES &amp; ENDOCRINE CENTER - ORLANDO</v>
      </c>
      <c r="E76" s="3" t="str">
        <f>VLOOKUP($A76,'ACCESS EXPORT'!$A:$AF,3,FALSE)</f>
        <v>3560</v>
      </c>
      <c r="F76" s="3" t="str">
        <f>UPPER(CONCATENATE(VLOOKUP(A76,'ACCESS EXPORT'!$A:$AF,4,FALSE)," ",VLOOKUP(A76,'ACCESS EXPORT'!$A:$AF,5,FALSE)," ",VLOOKUP(A76,'ACCESS EXPORT'!$A:$AF,6,FALSE)," ",VLOOKUP(A76,'ACCESS EXPORT'!$A:$AA,7,FALSE)," ",VLOOKUP(A76,'ACCESS EXPORT'!$A:$AA,8,FALSE)))</f>
        <v>2415 N ORANGE AVE SUITE 502 ORLANDO FL 32804</v>
      </c>
      <c r="G76" s="4" t="str">
        <f>UPPER(VLOOKUP($A76,'ACCESS EXPORT'!$A:$AF,9,FALSE))</f>
        <v>ORANGE</v>
      </c>
      <c r="H76" s="4" t="str">
        <f>_xlfn.IFNA(VLOOKUP($B76,'ACCESS EXPORT'!$B:$J,9,FALSE),"")</f>
        <v>Central</v>
      </c>
      <c r="I76" s="3" t="str">
        <f>CONCATENATE("(P)",VLOOKUP($A76,'ACCESS EXPORT'!$A:$AF,11,FALSE)," (F)",VLOOKUP($A76,'ACCESS EXPORT'!$A:$AF,29,FALSE))</f>
        <v>(P)(407) 303-2801 (F)(407) 303-2805</v>
      </c>
      <c r="J76" s="4" t="str">
        <f>UPPER(VLOOKUP($A76,'ACCESS EXPORT'!$A:$AF,12,FALSE))</f>
        <v>ENDOCRINOLOGY</v>
      </c>
      <c r="K76" s="4" t="str">
        <f>UPPER(VLOOKUP($A76,'ACCESS EXPORT'!$A:$AF,13,FALSE))</f>
        <v>VICKI CHILCOTT</v>
      </c>
      <c r="L76" s="3" t="str">
        <f>IF(AND(VLOOKUP(A76,'ACCESS EXPORT'!A:AE,1,0),'ACCESS EXPORT'!N76=""),UPPER(CONCATENATE('ACCESS EXPORT'!AE76)),IF(VLOOKUP(A76,'ACCESS EXPORT'!A:AE,1,0),UPPER(CONCATENATE('ACCESS EXPORT'!N76," "&amp;CHAR(10),'ACCESS EXPORT'!AE76))))</f>
        <v>PAULA MORRISSEY 
CATHERINE BELANGER (PRAC. ADMIN)</v>
      </c>
      <c r="M76" s="4" t="str">
        <f>UPPER(VLOOKUP($A76,'ACCESS EXPORT'!$A:$O,15,FALSE))</f>
        <v/>
      </c>
      <c r="N76" s="4" t="str">
        <f ca="1">IF(AND('ACCESS EXPORT'!X76="",'ACCESS EXPORT'!Y76=""),IF('ACCESS EXPORT'!V76&lt;&gt;"",(IF(TODAY()-'ACCESS EXPORT'!V76&gt;=-60,UPPER(CONCATENATE(VLOOKUP(B76,'ACCESS EXPORT'!$B:$P,15,FALSE),""&amp;CHAR(10)&amp;"(SEP",TEXT('ACCESS EXPORT'!V76," MM/DD/YYY)"))),IF(TODAY()-'ACCESS EXPORT'!V76&lt;0,UPPER(VLOOKUP(B76,'ACCESS EXPORT'!$B:$P,15,FALSE)),UPPER(VLOOKUP(B76,'ACCESS EXPORT'!$B:$P,15,FALSE))))),IF('ACCESS EXPORT'!U76="",UPPER(VLOOKUP(B76,'ACCESS EXPORT'!$B:$P,15,FALSE)),IF(TODAY()-'ACCESS EXPORT'!U76&lt;=30,CONCATENATE(UPPER(VLOOKUP(B76,'ACCESS EXPORT'!$B:$P,15,FALSE)),""&amp;CHAR(10)&amp;"(NEW",TEXT('ACCESS EXPORT'!U76," MM/DD/YYY)")),IF(AND(TODAY()-'ACCESS EXPORT'!U76&gt;30,TODAY()&gt;0),UPPER(VLOOKUP(B76,'ACCESS EXPORT'!$B:$P,15,FALSE)))))),IF('ACCESS EXPORT'!Y76&lt;&gt;"",UPPER(CONCATENATE(UPPER(VLOOKUP(B76,'ACCESS EXPORT'!$B:$P,15,FALSE)),""&amp;CHAR(10)&amp;"(Transfer Out",TEXT('ACCESS EXPORT'!Y76," MM/DD/YYY)"))),IF('ACCESS EXPORT'!X76&lt;&gt;"",UPPER(CONCATENATE(UPPER(VLOOKUP(B76,'ACCESS EXPORT'!$B:$P,15,FALSE)),""&amp;CHAR(10)&amp;"(Transfer In",TEXT('ACCESS EXPORT'!X76," MM/DD/YYY)"))))))</f>
        <v>CHARLES, CARMINA</v>
      </c>
      <c r="O76" s="4" t="str">
        <f>_xlfn.IFNA(VLOOKUP(B76,'ACCESS EXPORT'!$B:$Q,16,FALSE),"")</f>
        <v>MD</v>
      </c>
      <c r="P76" s="4" t="str">
        <f>_xlfn.IFNA(VLOOKUP(B76,'ACCESS EXPORT'!B:W,22,FALSE),"-")</f>
        <v>1437300142</v>
      </c>
      <c r="Q76" s="4" t="str">
        <f>_xlfn.IFNA(VLOOKUP(A76,'ACCESS EXPORT'!$A:$AG,33,0),"-")</f>
        <v>Gretchen Scoleri</v>
      </c>
      <c r="R76" s="4" t="str">
        <f>_xlfn.IFNA(VLOOKUP(A76,'ACCESS EXPORT'!$A:$AH,34,0),"-")</f>
        <v>Carol Shane</v>
      </c>
      <c r="S76" s="4" t="str">
        <f>_xlfn.IFNA(VLOOKUP(A76,'ACCESS EXPORT'!$A:$AI,35,0),"-")</f>
        <v>Anna Bachtis</v>
      </c>
      <c r="T76" s="4" t="str">
        <f>_xlfn.IFNA(VLOOKUP(A76,'ACCESS EXPORT'!$A:$AJ,36,0),"-")</f>
        <v>TBD</v>
      </c>
      <c r="U76" s="4" t="str">
        <f>_xlfn.IFNA(VLOOKUP(A76,'ACCESS EXPORT'!$A:$AK,37,0),"-")</f>
        <v>athena</v>
      </c>
      <c r="V76" s="4" t="str">
        <f>_xlfn.IFNA(VLOOKUP(A76,'ACCESS EXPORT'!$A:$AL,38,0),"-")</f>
        <v>FHMG_FL DIA AND ENDO_ORL</v>
      </c>
      <c r="W76" s="4" t="str">
        <f>_xlfn.IFNA(VLOOKUP(A76,'ACCESS EXPORT'!$A:$AM,39,0),"-")</f>
        <v/>
      </c>
      <c r="X76" s="4" t="str">
        <f>_xlfn.IFNA(VLOOKUP(A76,'ACCESS EXPORT'!$A:$AN,40,0),"-")</f>
        <v>Libia Villaquiran / Jenny Green</v>
      </c>
      <c r="Y76" s="26" t="str">
        <f>_xlfn.IFNA(VLOOKUP(A76,'ACCESS EXPORT'!A:AO,41,0),"")</f>
        <v>Jose Anderson</v>
      </c>
      <c r="Z76" s="26" t="str">
        <f>_xlfn.IFNA(VLOOKUP(A76,'ACCESS EXPORT'!A:AP,42,0),"")</f>
        <v>Janice Scales</v>
      </c>
      <c r="AA76" s="26" t="str">
        <f>_xlfn.IFNA(VLOOKUP(A76,'ACCESS EXPORT'!A:AQ,43,0),"")</f>
        <v>Claire Pagan</v>
      </c>
    </row>
    <row r="77" spans="1:27" ht="18.75" x14ac:dyDescent="0.25">
      <c r="A77" s="33">
        <v>240</v>
      </c>
      <c r="B77" s="10">
        <v>1535</v>
      </c>
      <c r="C77" s="7" t="str">
        <f ca="1">IFERROR(UPPER(IF(AND('ACCESS EXPORT'!AA77="",'ACCESS EXPORT'!Z77=""),VLOOKUP(A77,'ACCESS EXPORT'!$A:$AF,32,FALSE),(IF('ACCESS EXPORT'!AA77&lt;&gt;"",CONCATENATE(VLOOKUP(A77,'ACCESS EXPORT'!$A:$AF,32,FALSE)," (Closed",TEXT('ACCESS EXPORT'!AA77," MM/DD/YYY)")),IF(TODAY()&lt;(('ACCESS EXPORT'!Z77)+30),CONCATENATE(VLOOKUP(A77,'ACCESS EXPORT'!$A:$AF,32,FALSE)," (Opens",TEXT('ACCESS EXPORT'!Z77," MM/DD/YYY)")),VLOOKUP(A77,'ACCESS EXPORT'!$A:$AF,32,FALSE)))))),"-")</f>
        <v>ADVENTHEALTH MEDICAL GROUP FAMILY MEDICINE AT ORLANDO</v>
      </c>
      <c r="D77" s="3" t="str">
        <f ca="1">IFERROR(UPPER(IF(AND('ACCESS EXPORT'!AA77="",'ACCESS EXPORT'!Z77=""),VLOOKUP(A77,'ACCESS EXPORT'!$A:$AF,28,FALSE),(IF('ACCESS EXPORT'!AA77&lt;&gt;"",CONCATENATE(VLOOKUP(A77,'ACCESS EXPORT'!$A:$AF,28,FALSE)," (Closed",TEXT('ACCESS EXPORT'!AA77," MM/DD/YYY)")),IF(TODAY()&lt;(('ACCESS EXPORT'!Z77)+30),CONCATENATE(VLOOKUP(A77,'ACCESS EXPORT'!$A:$AF,28,FALSE)," (Opens",TEXT('ACCESS EXPORT'!Z77," MM/DD/YYY)")),VLOOKUP(A77,'ACCESS EXPORT'!$A:$AF,28,FALSE)))))),"-")</f>
        <v>ORLANDO FAMILY MEDICINE</v>
      </c>
      <c r="E77" s="3" t="str">
        <f>VLOOKUP($A77,'ACCESS EXPORT'!$A:$AF,3,FALSE)</f>
        <v>3580</v>
      </c>
      <c r="F77" s="3" t="str">
        <f>UPPER(CONCATENATE(VLOOKUP(A77,'ACCESS EXPORT'!$A:$AF,4,FALSE)," ",VLOOKUP(A77,'ACCESS EXPORT'!$A:$AF,5,FALSE)," ",VLOOKUP(A77,'ACCESS EXPORT'!$A:$AF,6,FALSE)," ",VLOOKUP(A77,'ACCESS EXPORT'!$A:$AA,7,FALSE)," ",VLOOKUP(A77,'ACCESS EXPORT'!$A:$AA,8,FALSE)))</f>
        <v>1723 LUCERNE TER  ORLANDO FL 32806</v>
      </c>
      <c r="G77" s="4" t="str">
        <f>UPPER(VLOOKUP($A77,'ACCESS EXPORT'!$A:$AF,9,FALSE))</f>
        <v>ORANGE</v>
      </c>
      <c r="H77" s="4" t="str">
        <f>_xlfn.IFNA(VLOOKUP($B77,'ACCESS EXPORT'!$B:$J,9,FALSE),"")</f>
        <v>Central</v>
      </c>
      <c r="I77" s="3" t="str">
        <f>CONCATENATE("(P)",VLOOKUP($A77,'ACCESS EXPORT'!$A:$AF,11,FALSE)," (F)",VLOOKUP($A77,'ACCESS EXPORT'!$A:$AF,29,FALSE))</f>
        <v>(P)(407) 843-1180 (F)(407) 841-6160</v>
      </c>
      <c r="J77" s="4" t="str">
        <f>UPPER(VLOOKUP($A77,'ACCESS EXPORT'!$A:$AF,12,FALSE))</f>
        <v>FAMILY MEDICINE</v>
      </c>
      <c r="K77" s="4" t="str">
        <f>UPPER(VLOOKUP($A77,'ACCESS EXPORT'!$A:$AF,13,FALSE))</f>
        <v>DEBORAH HAYWOOD</v>
      </c>
      <c r="L77" s="3" t="str">
        <f>IF(AND(VLOOKUP(A77,'ACCESS EXPORT'!A:AE,1,0),'ACCESS EXPORT'!N77=""),UPPER(CONCATENATE('ACCESS EXPORT'!AE77)),IF(VLOOKUP(A77,'ACCESS EXPORT'!A:AE,1,0),UPPER(CONCATENATE('ACCESS EXPORT'!N77," "&amp;CHAR(10),'ACCESS EXPORT'!AE77))))</f>
        <v xml:space="preserve">BERNADETTE SILVERSTEIN 
</v>
      </c>
      <c r="M77" s="4" t="str">
        <f>UPPER(VLOOKUP($A77,'ACCESS EXPORT'!$A:$O,15,FALSE))</f>
        <v>SUSAN VAUGHN (PM)</v>
      </c>
      <c r="N77" s="4" t="str">
        <f ca="1">IF(AND('ACCESS EXPORT'!X77="",'ACCESS EXPORT'!Y77=""),IF('ACCESS EXPORT'!V77&lt;&gt;"",(IF(TODAY()-'ACCESS EXPORT'!V77&gt;=-60,UPPER(CONCATENATE(VLOOKUP(B77,'ACCESS EXPORT'!$B:$P,15,FALSE),""&amp;CHAR(10)&amp;"(SEP",TEXT('ACCESS EXPORT'!V77," MM/DD/YYY)"))),IF(TODAY()-'ACCESS EXPORT'!V77&lt;0,UPPER(VLOOKUP(B77,'ACCESS EXPORT'!$B:$P,15,FALSE)),UPPER(VLOOKUP(B77,'ACCESS EXPORT'!$B:$P,15,FALSE))))),IF('ACCESS EXPORT'!U77="",UPPER(VLOOKUP(B77,'ACCESS EXPORT'!$B:$P,15,FALSE)),IF(TODAY()-'ACCESS EXPORT'!U77&lt;=30,CONCATENATE(UPPER(VLOOKUP(B77,'ACCESS EXPORT'!$B:$P,15,FALSE)),""&amp;CHAR(10)&amp;"(NEW",TEXT('ACCESS EXPORT'!U77," MM/DD/YYY)")),IF(AND(TODAY()-'ACCESS EXPORT'!U77&gt;30,TODAY()&gt;0),UPPER(VLOOKUP(B77,'ACCESS EXPORT'!$B:$P,15,FALSE)))))),IF('ACCESS EXPORT'!Y77&lt;&gt;"",UPPER(CONCATENATE(UPPER(VLOOKUP(B77,'ACCESS EXPORT'!$B:$P,15,FALSE)),""&amp;CHAR(10)&amp;"(Transfer Out",TEXT('ACCESS EXPORT'!Y77," MM/DD/YYY)"))),IF('ACCESS EXPORT'!X77&lt;&gt;"",UPPER(CONCATENATE(UPPER(VLOOKUP(B77,'ACCESS EXPORT'!$B:$P,15,FALSE)),""&amp;CHAR(10)&amp;"(Transfer In",TEXT('ACCESS EXPORT'!X77," MM/DD/YYY)"))))))</f>
        <v>MENEZES, JUSTIN N.</v>
      </c>
      <c r="O77" s="4" t="str">
        <f>_xlfn.IFNA(VLOOKUP(B77,'ACCESS EXPORT'!$B:$Q,16,FALSE),"")</f>
        <v>MD</v>
      </c>
      <c r="P77" s="4" t="str">
        <f>_xlfn.IFNA(VLOOKUP(B77,'ACCESS EXPORT'!B:W,22,FALSE),"-")</f>
        <v>1194013169</v>
      </c>
      <c r="Q77" s="4" t="str">
        <f>_xlfn.IFNA(VLOOKUP(A77,'ACCESS EXPORT'!$A:$AG,33,0),"-")</f>
        <v>Julie Morris</v>
      </c>
      <c r="R77" s="4" t="str">
        <f>_xlfn.IFNA(VLOOKUP(A77,'ACCESS EXPORT'!$A:$AH,34,0),"-")</f>
        <v>Cheri Benedeti</v>
      </c>
      <c r="S77" s="4" t="str">
        <f>_xlfn.IFNA(VLOOKUP(A77,'ACCESS EXPORT'!$A:$AI,35,0),"-")</f>
        <v>Anna Bachtis</v>
      </c>
      <c r="T77" s="4" t="str">
        <f>_xlfn.IFNA(VLOOKUP(A77,'ACCESS EXPORT'!$A:$AJ,36,0),"-")</f>
        <v>Andrew Davis</v>
      </c>
      <c r="U77" s="4" t="str">
        <f>_xlfn.IFNA(VLOOKUP(A77,'ACCESS EXPORT'!$A:$AK,37,0),"-")</f>
        <v>athena</v>
      </c>
      <c r="V77" s="4" t="str">
        <f>_xlfn.IFNA(VLOOKUP(A77,'ACCESS EXPORT'!$A:$AL,38,0),"-")</f>
        <v>FHMG_ORLANDO FM</v>
      </c>
      <c r="W77" s="4" t="str">
        <f>_xlfn.IFNA(VLOOKUP(A77,'ACCESS EXPORT'!$A:$AM,39,0),"-")</f>
        <v/>
      </c>
      <c r="X77" s="4" t="str">
        <f>_xlfn.IFNA(VLOOKUP(A77,'ACCESS EXPORT'!$A:$AN,40,0),"-")</f>
        <v>Libia Villaquiran / Jenny Green</v>
      </c>
      <c r="Y77" s="26" t="str">
        <f>_xlfn.IFNA(VLOOKUP(A77,'ACCESS EXPORT'!A:AO,41,0),"")</f>
        <v>Karen Kundinger</v>
      </c>
      <c r="Z77" s="26" t="str">
        <f>_xlfn.IFNA(VLOOKUP(A77,'ACCESS EXPORT'!A:AP,42,0),"")</f>
        <v>Janice Scales</v>
      </c>
      <c r="AA77" s="26" t="str">
        <f>_xlfn.IFNA(VLOOKUP(A77,'ACCESS EXPORT'!A:AQ,43,0),"")</f>
        <v>Heather McComb</v>
      </c>
    </row>
    <row r="78" spans="1:27" ht="18.75" x14ac:dyDescent="0.25">
      <c r="A78" s="33">
        <v>240</v>
      </c>
      <c r="B78" s="10">
        <v>1531</v>
      </c>
      <c r="C78" s="7" t="str">
        <f ca="1">IFERROR(UPPER(IF(AND('ACCESS EXPORT'!AA78="",'ACCESS EXPORT'!Z78=""),VLOOKUP(A78,'ACCESS EXPORT'!$A:$AF,32,FALSE),(IF('ACCESS EXPORT'!AA78&lt;&gt;"",CONCATENATE(VLOOKUP(A78,'ACCESS EXPORT'!$A:$AF,32,FALSE)," (Closed",TEXT('ACCESS EXPORT'!AA78," MM/DD/YYY)")),IF(TODAY()&lt;(('ACCESS EXPORT'!Z78)+30),CONCATENATE(VLOOKUP(A78,'ACCESS EXPORT'!$A:$AF,32,FALSE)," (Opens",TEXT('ACCESS EXPORT'!Z78," MM/DD/YYY)")),VLOOKUP(A78,'ACCESS EXPORT'!$A:$AF,32,FALSE)))))),"-")</f>
        <v>ADVENTHEALTH MEDICAL GROUP FAMILY MEDICINE AT ORLANDO</v>
      </c>
      <c r="D78" s="3" t="str">
        <f ca="1">IFERROR(UPPER(IF(AND('ACCESS EXPORT'!AA78="",'ACCESS EXPORT'!Z78=""),VLOOKUP(A78,'ACCESS EXPORT'!$A:$AF,28,FALSE),(IF('ACCESS EXPORT'!AA78&lt;&gt;"",CONCATENATE(VLOOKUP(A78,'ACCESS EXPORT'!$A:$AF,28,FALSE)," (Closed",TEXT('ACCESS EXPORT'!AA78," MM/DD/YYY)")),IF(TODAY()&lt;(('ACCESS EXPORT'!Z78)+30),CONCATENATE(VLOOKUP(A78,'ACCESS EXPORT'!$A:$AF,28,FALSE)," (Opens",TEXT('ACCESS EXPORT'!Z78," MM/DD/YYY)")),VLOOKUP(A78,'ACCESS EXPORT'!$A:$AF,28,FALSE)))))),"-")</f>
        <v>ORLANDO FAMILY MEDICINE</v>
      </c>
      <c r="E78" s="3" t="str">
        <f>VLOOKUP($A78,'ACCESS EXPORT'!$A:$AF,3,FALSE)</f>
        <v>3580</v>
      </c>
      <c r="F78" s="3" t="str">
        <f>UPPER(CONCATENATE(VLOOKUP(A78,'ACCESS EXPORT'!$A:$AF,4,FALSE)," ",VLOOKUP(A78,'ACCESS EXPORT'!$A:$AF,5,FALSE)," ",VLOOKUP(A78,'ACCESS EXPORT'!$A:$AF,6,FALSE)," ",VLOOKUP(A78,'ACCESS EXPORT'!$A:$AA,7,FALSE)," ",VLOOKUP(A78,'ACCESS EXPORT'!$A:$AA,8,FALSE)))</f>
        <v>1723 LUCERNE TER  ORLANDO FL 32806</v>
      </c>
      <c r="G78" s="4" t="str">
        <f>UPPER(VLOOKUP($A78,'ACCESS EXPORT'!$A:$AF,9,FALSE))</f>
        <v>ORANGE</v>
      </c>
      <c r="H78" s="4" t="str">
        <f>_xlfn.IFNA(VLOOKUP($B78,'ACCESS EXPORT'!$B:$J,9,FALSE),"")</f>
        <v>Central</v>
      </c>
      <c r="I78" s="3" t="str">
        <f>CONCATENATE("(P)",VLOOKUP($A78,'ACCESS EXPORT'!$A:$AF,11,FALSE)," (F)",VLOOKUP($A78,'ACCESS EXPORT'!$A:$AF,29,FALSE))</f>
        <v>(P)(407) 843-1180 (F)(407) 841-6160</v>
      </c>
      <c r="J78" s="4" t="str">
        <f>UPPER(VLOOKUP($A78,'ACCESS EXPORT'!$A:$AF,12,FALSE))</f>
        <v>FAMILY MEDICINE</v>
      </c>
      <c r="K78" s="4" t="str">
        <f>UPPER(VLOOKUP($A78,'ACCESS EXPORT'!$A:$AF,13,FALSE))</f>
        <v>DEBORAH HAYWOOD</v>
      </c>
      <c r="L78" s="3" t="str">
        <f>IF(AND(VLOOKUP(A78,'ACCESS EXPORT'!A:AE,1,0),'ACCESS EXPORT'!N78=""),UPPER(CONCATENATE('ACCESS EXPORT'!AE78)),IF(VLOOKUP(A78,'ACCESS EXPORT'!A:AE,1,0),UPPER(CONCATENATE('ACCESS EXPORT'!N78," "&amp;CHAR(10),'ACCESS EXPORT'!AE78))))</f>
        <v xml:space="preserve">BERNADETTE SILVERSTEIN 
</v>
      </c>
      <c r="M78" s="4" t="str">
        <f>UPPER(VLOOKUP($A78,'ACCESS EXPORT'!$A:$O,15,FALSE))</f>
        <v>SUSAN VAUGHN (PM)</v>
      </c>
      <c r="N78" s="4" t="str">
        <f ca="1">IF(AND('ACCESS EXPORT'!X78="",'ACCESS EXPORT'!Y78=""),IF('ACCESS EXPORT'!V78&lt;&gt;"",(IF(TODAY()-'ACCESS EXPORT'!V78&gt;=-60,UPPER(CONCATENATE(VLOOKUP(B78,'ACCESS EXPORT'!$B:$P,15,FALSE),""&amp;CHAR(10)&amp;"(SEP",TEXT('ACCESS EXPORT'!V78," MM/DD/YYY)"))),IF(TODAY()-'ACCESS EXPORT'!V78&lt;0,UPPER(VLOOKUP(B78,'ACCESS EXPORT'!$B:$P,15,FALSE)),UPPER(VLOOKUP(B78,'ACCESS EXPORT'!$B:$P,15,FALSE))))),IF('ACCESS EXPORT'!U78="",UPPER(VLOOKUP(B78,'ACCESS EXPORT'!$B:$P,15,FALSE)),IF(TODAY()-'ACCESS EXPORT'!U78&lt;=30,CONCATENATE(UPPER(VLOOKUP(B78,'ACCESS EXPORT'!$B:$P,15,FALSE)),""&amp;CHAR(10)&amp;"(NEW",TEXT('ACCESS EXPORT'!U78," MM/DD/YYY)")),IF(AND(TODAY()-'ACCESS EXPORT'!U78&gt;30,TODAY()&gt;0),UPPER(VLOOKUP(B78,'ACCESS EXPORT'!$B:$P,15,FALSE)))))),IF('ACCESS EXPORT'!Y78&lt;&gt;"",UPPER(CONCATENATE(UPPER(VLOOKUP(B78,'ACCESS EXPORT'!$B:$P,15,FALSE)),""&amp;CHAR(10)&amp;"(Transfer Out",TEXT('ACCESS EXPORT'!Y78," MM/DD/YYY)"))),IF('ACCESS EXPORT'!X78&lt;&gt;"",UPPER(CONCATENATE(UPPER(VLOOKUP(B78,'ACCESS EXPORT'!$B:$P,15,FALSE)),""&amp;CHAR(10)&amp;"(Transfer In",TEXT('ACCESS EXPORT'!X78," MM/DD/YYY)"))))))</f>
        <v>RITLAND, YASEMIN S.</v>
      </c>
      <c r="O78" s="4" t="str">
        <f>_xlfn.IFNA(VLOOKUP(B78,'ACCESS EXPORT'!$B:$Q,16,FALSE),"")</f>
        <v>PA-C</v>
      </c>
      <c r="P78" s="4" t="str">
        <f>_xlfn.IFNA(VLOOKUP(B78,'ACCESS EXPORT'!B:W,22,FALSE),"-")</f>
        <v>1164479317</v>
      </c>
      <c r="Q78" s="4" t="str">
        <f>_xlfn.IFNA(VLOOKUP(A78,'ACCESS EXPORT'!$A:$AG,33,0),"-")</f>
        <v>Julie Morris</v>
      </c>
      <c r="R78" s="4" t="str">
        <f>_xlfn.IFNA(VLOOKUP(A78,'ACCESS EXPORT'!$A:$AH,34,0),"-")</f>
        <v>Cheri Benedeti</v>
      </c>
      <c r="S78" s="4" t="str">
        <f>_xlfn.IFNA(VLOOKUP(A78,'ACCESS EXPORT'!$A:$AI,35,0),"-")</f>
        <v>Anna Bachtis</v>
      </c>
      <c r="T78" s="4" t="str">
        <f>_xlfn.IFNA(VLOOKUP(A78,'ACCESS EXPORT'!$A:$AJ,36,0),"-")</f>
        <v>Andrew Davis</v>
      </c>
      <c r="U78" s="4" t="str">
        <f>_xlfn.IFNA(VLOOKUP(A78,'ACCESS EXPORT'!$A:$AK,37,0),"-")</f>
        <v>athena</v>
      </c>
      <c r="V78" s="4" t="str">
        <f>_xlfn.IFNA(VLOOKUP(A78,'ACCESS EXPORT'!$A:$AL,38,0),"-")</f>
        <v>FHMG_ORLANDO FM</v>
      </c>
      <c r="W78" s="4" t="str">
        <f>_xlfn.IFNA(VLOOKUP(A78,'ACCESS EXPORT'!$A:$AM,39,0),"-")</f>
        <v/>
      </c>
      <c r="X78" s="4" t="str">
        <f>_xlfn.IFNA(VLOOKUP(A78,'ACCESS EXPORT'!$A:$AN,40,0),"-")</f>
        <v>Libia Villaquiran / Jenny Green</v>
      </c>
      <c r="Y78" s="26" t="str">
        <f>_xlfn.IFNA(VLOOKUP(A78,'ACCESS EXPORT'!A:AO,41,0),"")</f>
        <v>Karen Kundinger</v>
      </c>
      <c r="Z78" s="26" t="str">
        <f>_xlfn.IFNA(VLOOKUP(A78,'ACCESS EXPORT'!A:AP,42,0),"")</f>
        <v>Janice Scales</v>
      </c>
      <c r="AA78" s="26" t="str">
        <f>_xlfn.IFNA(VLOOKUP(A78,'ACCESS EXPORT'!A:AQ,43,0),"")</f>
        <v>Heather McComb</v>
      </c>
    </row>
    <row r="79" spans="1:27" ht="18.75" x14ac:dyDescent="0.25">
      <c r="A79" s="33">
        <v>240</v>
      </c>
      <c r="B79" s="10">
        <v>1532</v>
      </c>
      <c r="C79" s="7" t="str">
        <f ca="1">IFERROR(UPPER(IF(AND('ACCESS EXPORT'!AA79="",'ACCESS EXPORT'!Z79=""),VLOOKUP(A79,'ACCESS EXPORT'!$A:$AF,32,FALSE),(IF('ACCESS EXPORT'!AA79&lt;&gt;"",CONCATENATE(VLOOKUP(A79,'ACCESS EXPORT'!$A:$AF,32,FALSE)," (Closed",TEXT('ACCESS EXPORT'!AA79," MM/DD/YYY)")),IF(TODAY()&lt;(('ACCESS EXPORT'!Z79)+30),CONCATENATE(VLOOKUP(A79,'ACCESS EXPORT'!$A:$AF,32,FALSE)," (Opens",TEXT('ACCESS EXPORT'!Z79," MM/DD/YYY)")),VLOOKUP(A79,'ACCESS EXPORT'!$A:$AF,32,FALSE)))))),"-")</f>
        <v>ADVENTHEALTH MEDICAL GROUP FAMILY MEDICINE AT ORLANDO</v>
      </c>
      <c r="D79" s="3" t="str">
        <f ca="1">IFERROR(UPPER(IF(AND('ACCESS EXPORT'!AA79="",'ACCESS EXPORT'!Z79=""),VLOOKUP(A79,'ACCESS EXPORT'!$A:$AF,28,FALSE),(IF('ACCESS EXPORT'!AA79&lt;&gt;"",CONCATENATE(VLOOKUP(A79,'ACCESS EXPORT'!$A:$AF,28,FALSE)," (Closed",TEXT('ACCESS EXPORT'!AA79," MM/DD/YYY)")),IF(TODAY()&lt;(('ACCESS EXPORT'!Z79)+30),CONCATENATE(VLOOKUP(A79,'ACCESS EXPORT'!$A:$AF,28,FALSE)," (Opens",TEXT('ACCESS EXPORT'!Z79," MM/DD/YYY)")),VLOOKUP(A79,'ACCESS EXPORT'!$A:$AF,28,FALSE)))))),"-")</f>
        <v>ORLANDO FAMILY MEDICINE</v>
      </c>
      <c r="E79" s="3" t="str">
        <f>VLOOKUP($A79,'ACCESS EXPORT'!$A:$AF,3,FALSE)</f>
        <v>3580</v>
      </c>
      <c r="F79" s="3" t="str">
        <f>UPPER(CONCATENATE(VLOOKUP(A79,'ACCESS EXPORT'!$A:$AF,4,FALSE)," ",VLOOKUP(A79,'ACCESS EXPORT'!$A:$AF,5,FALSE)," ",VLOOKUP(A79,'ACCESS EXPORT'!$A:$AF,6,FALSE)," ",VLOOKUP(A79,'ACCESS EXPORT'!$A:$AA,7,FALSE)," ",VLOOKUP(A79,'ACCESS EXPORT'!$A:$AA,8,FALSE)))</f>
        <v>1723 LUCERNE TER  ORLANDO FL 32806</v>
      </c>
      <c r="G79" s="4" t="str">
        <f>UPPER(VLOOKUP($A79,'ACCESS EXPORT'!$A:$AF,9,FALSE))</f>
        <v>ORANGE</v>
      </c>
      <c r="H79" s="4" t="str">
        <f>_xlfn.IFNA(VLOOKUP($B79,'ACCESS EXPORT'!$B:$J,9,FALSE),"")</f>
        <v>Central</v>
      </c>
      <c r="I79" s="3" t="str">
        <f>CONCATENATE("(P)",VLOOKUP($A79,'ACCESS EXPORT'!$A:$AF,11,FALSE)," (F)",VLOOKUP($A79,'ACCESS EXPORT'!$A:$AF,29,FALSE))</f>
        <v>(P)(407) 843-1180 (F)(407) 841-6160</v>
      </c>
      <c r="J79" s="4" t="str">
        <f>UPPER(VLOOKUP($A79,'ACCESS EXPORT'!$A:$AF,12,FALSE))</f>
        <v>FAMILY MEDICINE</v>
      </c>
      <c r="K79" s="4" t="str">
        <f>UPPER(VLOOKUP($A79,'ACCESS EXPORT'!$A:$AF,13,FALSE))</f>
        <v>DEBORAH HAYWOOD</v>
      </c>
      <c r="L79" s="3" t="str">
        <f>IF(AND(VLOOKUP(A79,'ACCESS EXPORT'!A:AE,1,0),'ACCESS EXPORT'!N79=""),UPPER(CONCATENATE('ACCESS EXPORT'!AE79)),IF(VLOOKUP(A79,'ACCESS EXPORT'!A:AE,1,0),UPPER(CONCATENATE('ACCESS EXPORT'!N79," "&amp;CHAR(10),'ACCESS EXPORT'!AE79))))</f>
        <v xml:space="preserve">BERNADETTE SILVERSTEIN 
</v>
      </c>
      <c r="M79" s="4" t="str">
        <f>UPPER(VLOOKUP($A79,'ACCESS EXPORT'!$A:$O,15,FALSE))</f>
        <v>SUSAN VAUGHN (PM)</v>
      </c>
      <c r="N79" s="4" t="str">
        <f ca="1">IF(AND('ACCESS EXPORT'!X79="",'ACCESS EXPORT'!Y79=""),IF('ACCESS EXPORT'!V79&lt;&gt;"",(IF(TODAY()-'ACCESS EXPORT'!V79&gt;=-60,UPPER(CONCATENATE(VLOOKUP(B79,'ACCESS EXPORT'!$B:$P,15,FALSE),""&amp;CHAR(10)&amp;"(SEP",TEXT('ACCESS EXPORT'!V79," MM/DD/YYY)"))),IF(TODAY()-'ACCESS EXPORT'!V79&lt;0,UPPER(VLOOKUP(B79,'ACCESS EXPORT'!$B:$P,15,FALSE)),UPPER(VLOOKUP(B79,'ACCESS EXPORT'!$B:$P,15,FALSE))))),IF('ACCESS EXPORT'!U79="",UPPER(VLOOKUP(B79,'ACCESS EXPORT'!$B:$P,15,FALSE)),IF(TODAY()-'ACCESS EXPORT'!U79&lt;=30,CONCATENATE(UPPER(VLOOKUP(B79,'ACCESS EXPORT'!$B:$P,15,FALSE)),""&amp;CHAR(10)&amp;"(NEW",TEXT('ACCESS EXPORT'!U79," MM/DD/YYY)")),IF(AND(TODAY()-'ACCESS EXPORT'!U79&gt;30,TODAY()&gt;0),UPPER(VLOOKUP(B79,'ACCESS EXPORT'!$B:$P,15,FALSE)))))),IF('ACCESS EXPORT'!Y79&lt;&gt;"",UPPER(CONCATENATE(UPPER(VLOOKUP(B79,'ACCESS EXPORT'!$B:$P,15,FALSE)),""&amp;CHAR(10)&amp;"(Transfer Out",TEXT('ACCESS EXPORT'!Y79," MM/DD/YYY)"))),IF('ACCESS EXPORT'!X79&lt;&gt;"",UPPER(CONCATENATE(UPPER(VLOOKUP(B79,'ACCESS EXPORT'!$B:$P,15,FALSE)),""&amp;CHAR(10)&amp;"(Transfer In",TEXT('ACCESS EXPORT'!X79," MM/DD/YYY)"))))))</f>
        <v>RIVERA, VICTOR A.</v>
      </c>
      <c r="O79" s="4" t="str">
        <f>_xlfn.IFNA(VLOOKUP(B79,'ACCESS EXPORT'!$B:$Q,16,FALSE),"")</f>
        <v>MD</v>
      </c>
      <c r="P79" s="4" t="str">
        <f>_xlfn.IFNA(VLOOKUP(B79,'ACCESS EXPORT'!B:W,22,FALSE),"-")</f>
        <v>1316994395</v>
      </c>
      <c r="Q79" s="4" t="str">
        <f>_xlfn.IFNA(VLOOKUP(A79,'ACCESS EXPORT'!$A:$AG,33,0),"-")</f>
        <v>Julie Morris</v>
      </c>
      <c r="R79" s="4" t="str">
        <f>_xlfn.IFNA(VLOOKUP(A79,'ACCESS EXPORT'!$A:$AH,34,0),"-")</f>
        <v>Cheri Benedeti</v>
      </c>
      <c r="S79" s="4" t="str">
        <f>_xlfn.IFNA(VLOOKUP(A79,'ACCESS EXPORT'!$A:$AI,35,0),"-")</f>
        <v>Anna Bachtis</v>
      </c>
      <c r="T79" s="4" t="str">
        <f>_xlfn.IFNA(VLOOKUP(A79,'ACCESS EXPORT'!$A:$AJ,36,0),"-")</f>
        <v>Andrew Davis</v>
      </c>
      <c r="U79" s="4" t="str">
        <f>_xlfn.IFNA(VLOOKUP(A79,'ACCESS EXPORT'!$A:$AK,37,0),"-")</f>
        <v>athena</v>
      </c>
      <c r="V79" s="4" t="str">
        <f>_xlfn.IFNA(VLOOKUP(A79,'ACCESS EXPORT'!$A:$AL,38,0),"-")</f>
        <v>FHMG_ORLANDO FM</v>
      </c>
      <c r="W79" s="4" t="str">
        <f>_xlfn.IFNA(VLOOKUP(A79,'ACCESS EXPORT'!$A:$AM,39,0),"-")</f>
        <v/>
      </c>
      <c r="X79" s="4" t="str">
        <f>_xlfn.IFNA(VLOOKUP(A79,'ACCESS EXPORT'!$A:$AN,40,0),"-")</f>
        <v>Libia Villaquiran / Jenny Green</v>
      </c>
      <c r="Y79" s="26" t="str">
        <f>_xlfn.IFNA(VLOOKUP(A79,'ACCESS EXPORT'!A:AO,41,0),"")</f>
        <v>Karen Kundinger</v>
      </c>
      <c r="Z79" s="26" t="str">
        <f>_xlfn.IFNA(VLOOKUP(A79,'ACCESS EXPORT'!A:AP,42,0),"")</f>
        <v>Janice Scales</v>
      </c>
      <c r="AA79" s="26" t="str">
        <f>_xlfn.IFNA(VLOOKUP(A79,'ACCESS EXPORT'!A:AQ,43,0),"")</f>
        <v>Heather McComb</v>
      </c>
    </row>
    <row r="80" spans="1:27" ht="18.75" x14ac:dyDescent="0.25">
      <c r="A80" s="33">
        <v>240</v>
      </c>
      <c r="B80" s="10">
        <v>1533</v>
      </c>
      <c r="C80" s="7" t="str">
        <f ca="1">IFERROR(UPPER(IF(AND('ACCESS EXPORT'!AA80="",'ACCESS EXPORT'!Z80=""),VLOOKUP(A80,'ACCESS EXPORT'!$A:$AF,32,FALSE),(IF('ACCESS EXPORT'!AA80&lt;&gt;"",CONCATENATE(VLOOKUP(A80,'ACCESS EXPORT'!$A:$AF,32,FALSE)," (Closed",TEXT('ACCESS EXPORT'!AA80," MM/DD/YYY)")),IF(TODAY()&lt;(('ACCESS EXPORT'!Z80)+30),CONCATENATE(VLOOKUP(A80,'ACCESS EXPORT'!$A:$AF,32,FALSE)," (Opens",TEXT('ACCESS EXPORT'!Z80," MM/DD/YYY)")),VLOOKUP(A80,'ACCESS EXPORT'!$A:$AF,32,FALSE)))))),"-")</f>
        <v>ADVENTHEALTH MEDICAL GROUP FAMILY MEDICINE AT ORLANDO</v>
      </c>
      <c r="D80" s="3" t="str">
        <f ca="1">IFERROR(UPPER(IF(AND('ACCESS EXPORT'!AA80="",'ACCESS EXPORT'!Z80=""),VLOOKUP(A80,'ACCESS EXPORT'!$A:$AF,28,FALSE),(IF('ACCESS EXPORT'!AA80&lt;&gt;"",CONCATENATE(VLOOKUP(A80,'ACCESS EXPORT'!$A:$AF,28,FALSE)," (Closed",TEXT('ACCESS EXPORT'!AA80," MM/DD/YYY)")),IF(TODAY()&lt;(('ACCESS EXPORT'!Z80)+30),CONCATENATE(VLOOKUP(A80,'ACCESS EXPORT'!$A:$AF,28,FALSE)," (Opens",TEXT('ACCESS EXPORT'!Z80," MM/DD/YYY)")),VLOOKUP(A80,'ACCESS EXPORT'!$A:$AF,28,FALSE)))))),"-")</f>
        <v>ORLANDO FAMILY MEDICINE</v>
      </c>
      <c r="E80" s="3" t="str">
        <f>VLOOKUP($A80,'ACCESS EXPORT'!$A:$AF,3,FALSE)</f>
        <v>3580</v>
      </c>
      <c r="F80" s="3" t="str">
        <f>UPPER(CONCATENATE(VLOOKUP(A80,'ACCESS EXPORT'!$A:$AF,4,FALSE)," ",VLOOKUP(A80,'ACCESS EXPORT'!$A:$AF,5,FALSE)," ",VLOOKUP(A80,'ACCESS EXPORT'!$A:$AF,6,FALSE)," ",VLOOKUP(A80,'ACCESS EXPORT'!$A:$AA,7,FALSE)," ",VLOOKUP(A80,'ACCESS EXPORT'!$A:$AA,8,FALSE)))</f>
        <v>1723 LUCERNE TER  ORLANDO FL 32806</v>
      </c>
      <c r="G80" s="4" t="str">
        <f>UPPER(VLOOKUP($A80,'ACCESS EXPORT'!$A:$AF,9,FALSE))</f>
        <v>ORANGE</v>
      </c>
      <c r="H80" s="4" t="str">
        <f>_xlfn.IFNA(VLOOKUP($B80,'ACCESS EXPORT'!$B:$J,9,FALSE),"")</f>
        <v>Central</v>
      </c>
      <c r="I80" s="3" t="str">
        <f>CONCATENATE("(P)",VLOOKUP($A80,'ACCESS EXPORT'!$A:$AF,11,FALSE)," (F)",VLOOKUP($A80,'ACCESS EXPORT'!$A:$AF,29,FALSE))</f>
        <v>(P)(407) 843-1180 (F)(407) 841-6160</v>
      </c>
      <c r="J80" s="4" t="str">
        <f>UPPER(VLOOKUP($A80,'ACCESS EXPORT'!$A:$AF,12,FALSE))</f>
        <v>FAMILY MEDICINE</v>
      </c>
      <c r="K80" s="4" t="str">
        <f>UPPER(VLOOKUP($A80,'ACCESS EXPORT'!$A:$AF,13,FALSE))</f>
        <v>DEBORAH HAYWOOD</v>
      </c>
      <c r="L80" s="3" t="str">
        <f>IF(AND(VLOOKUP(A80,'ACCESS EXPORT'!A:AE,1,0),'ACCESS EXPORT'!N80=""),UPPER(CONCATENATE('ACCESS EXPORT'!AE80)),IF(VLOOKUP(A80,'ACCESS EXPORT'!A:AE,1,0),UPPER(CONCATENATE('ACCESS EXPORT'!N80," "&amp;CHAR(10),'ACCESS EXPORT'!AE80))))</f>
        <v xml:space="preserve">BERNADETTE SILVERSTEIN 
</v>
      </c>
      <c r="M80" s="4" t="str">
        <f>UPPER(VLOOKUP($A80,'ACCESS EXPORT'!$A:$O,15,FALSE))</f>
        <v>SUSAN VAUGHN (PM)</v>
      </c>
      <c r="N80" s="4" t="str">
        <f ca="1">IF(AND('ACCESS EXPORT'!X80="",'ACCESS EXPORT'!Y80=""),IF('ACCESS EXPORT'!V80&lt;&gt;"",(IF(TODAY()-'ACCESS EXPORT'!V80&gt;=-60,UPPER(CONCATENATE(VLOOKUP(B80,'ACCESS EXPORT'!$B:$P,15,FALSE),""&amp;CHAR(10)&amp;"(SEP",TEXT('ACCESS EXPORT'!V80," MM/DD/YYY)"))),IF(TODAY()-'ACCESS EXPORT'!V80&lt;0,UPPER(VLOOKUP(B80,'ACCESS EXPORT'!$B:$P,15,FALSE)),UPPER(VLOOKUP(B80,'ACCESS EXPORT'!$B:$P,15,FALSE))))),IF('ACCESS EXPORT'!U80="",UPPER(VLOOKUP(B80,'ACCESS EXPORT'!$B:$P,15,FALSE)),IF(TODAY()-'ACCESS EXPORT'!U80&lt;=30,CONCATENATE(UPPER(VLOOKUP(B80,'ACCESS EXPORT'!$B:$P,15,FALSE)),""&amp;CHAR(10)&amp;"(NEW",TEXT('ACCESS EXPORT'!U80," MM/DD/YYY)")),IF(AND(TODAY()-'ACCESS EXPORT'!U80&gt;30,TODAY()&gt;0),UPPER(VLOOKUP(B80,'ACCESS EXPORT'!$B:$P,15,FALSE)))))),IF('ACCESS EXPORT'!Y80&lt;&gt;"",UPPER(CONCATENATE(UPPER(VLOOKUP(B80,'ACCESS EXPORT'!$B:$P,15,FALSE)),""&amp;CHAR(10)&amp;"(Transfer Out",TEXT('ACCESS EXPORT'!Y80," MM/DD/YYY)"))),IF('ACCESS EXPORT'!X80&lt;&gt;"",UPPER(CONCATENATE(UPPER(VLOOKUP(B80,'ACCESS EXPORT'!$B:$P,15,FALSE)),""&amp;CHAR(10)&amp;"(Transfer In",TEXT('ACCESS EXPORT'!X80," MM/DD/YYY)"))))))</f>
        <v>YOUNG, GARY W.</v>
      </c>
      <c r="O80" s="4" t="str">
        <f>_xlfn.IFNA(VLOOKUP(B80,'ACCESS EXPORT'!$B:$Q,16,FALSE),"")</f>
        <v>MD</v>
      </c>
      <c r="P80" s="4" t="str">
        <f>_xlfn.IFNA(VLOOKUP(B80,'ACCESS EXPORT'!B:W,22,FALSE),"-")</f>
        <v>1902843907</v>
      </c>
      <c r="Q80" s="4" t="str">
        <f>_xlfn.IFNA(VLOOKUP(A80,'ACCESS EXPORT'!$A:$AG,33,0),"-")</f>
        <v>Julie Morris</v>
      </c>
      <c r="R80" s="4" t="str">
        <f>_xlfn.IFNA(VLOOKUP(A80,'ACCESS EXPORT'!$A:$AH,34,0),"-")</f>
        <v>Cheri Benedeti</v>
      </c>
      <c r="S80" s="4" t="str">
        <f>_xlfn.IFNA(VLOOKUP(A80,'ACCESS EXPORT'!$A:$AI,35,0),"-")</f>
        <v>Anna Bachtis</v>
      </c>
      <c r="T80" s="4" t="str">
        <f>_xlfn.IFNA(VLOOKUP(A80,'ACCESS EXPORT'!$A:$AJ,36,0),"-")</f>
        <v>Andrew Davis</v>
      </c>
      <c r="U80" s="4" t="str">
        <f>_xlfn.IFNA(VLOOKUP(A80,'ACCESS EXPORT'!$A:$AK,37,0),"-")</f>
        <v>athena</v>
      </c>
      <c r="V80" s="4" t="str">
        <f>_xlfn.IFNA(VLOOKUP(A80,'ACCESS EXPORT'!$A:$AL,38,0),"-")</f>
        <v>FHMG_ORLANDO FM</v>
      </c>
      <c r="W80" s="4" t="str">
        <f>_xlfn.IFNA(VLOOKUP(A80,'ACCESS EXPORT'!$A:$AM,39,0),"-")</f>
        <v/>
      </c>
      <c r="X80" s="4" t="str">
        <f>_xlfn.IFNA(VLOOKUP(A80,'ACCESS EXPORT'!$A:$AN,40,0),"-")</f>
        <v>Libia Villaquiran / Jenny Green</v>
      </c>
      <c r="Y80" s="26" t="str">
        <f>_xlfn.IFNA(VLOOKUP(A80,'ACCESS EXPORT'!A:AO,41,0),"")</f>
        <v>Karen Kundinger</v>
      </c>
      <c r="Z80" s="26" t="str">
        <f>_xlfn.IFNA(VLOOKUP(A80,'ACCESS EXPORT'!A:AP,42,0),"")</f>
        <v>Janice Scales</v>
      </c>
      <c r="AA80" s="26" t="str">
        <f>_xlfn.IFNA(VLOOKUP(A80,'ACCESS EXPORT'!A:AQ,43,0),"")</f>
        <v>Heather McComb</v>
      </c>
    </row>
    <row r="81" spans="1:27" ht="18.75" x14ac:dyDescent="0.25">
      <c r="A81" s="33">
        <v>240</v>
      </c>
      <c r="B81" s="10">
        <v>1534</v>
      </c>
      <c r="C81" s="7" t="str">
        <f ca="1">IFERROR(UPPER(IF(AND('ACCESS EXPORT'!AA81="",'ACCESS EXPORT'!Z81=""),VLOOKUP(A81,'ACCESS EXPORT'!$A:$AF,32,FALSE),(IF('ACCESS EXPORT'!AA81&lt;&gt;"",CONCATENATE(VLOOKUP(A81,'ACCESS EXPORT'!$A:$AF,32,FALSE)," (Closed",TEXT('ACCESS EXPORT'!AA81," MM/DD/YYY)")),IF(TODAY()&lt;(('ACCESS EXPORT'!Z81)+30),CONCATENATE(VLOOKUP(A81,'ACCESS EXPORT'!$A:$AF,32,FALSE)," (Opens",TEXT('ACCESS EXPORT'!Z81," MM/DD/YYY)")),VLOOKUP(A81,'ACCESS EXPORT'!$A:$AF,32,FALSE)))))),"-")</f>
        <v>ADVENTHEALTH MEDICAL GROUP FAMILY MEDICINE AT ORLANDO</v>
      </c>
      <c r="D81" s="3" t="str">
        <f ca="1">IFERROR(UPPER(IF(AND('ACCESS EXPORT'!AA81="",'ACCESS EXPORT'!Z81=""),VLOOKUP(A81,'ACCESS EXPORT'!$A:$AF,28,FALSE),(IF('ACCESS EXPORT'!AA81&lt;&gt;"",CONCATENATE(VLOOKUP(A81,'ACCESS EXPORT'!$A:$AF,28,FALSE)," (Closed",TEXT('ACCESS EXPORT'!AA81," MM/DD/YYY)")),IF(TODAY()&lt;(('ACCESS EXPORT'!Z81)+30),CONCATENATE(VLOOKUP(A81,'ACCESS EXPORT'!$A:$AF,28,FALSE)," (Opens",TEXT('ACCESS EXPORT'!Z81," MM/DD/YYY)")),VLOOKUP(A81,'ACCESS EXPORT'!$A:$AF,28,FALSE)))))),"-")</f>
        <v>ORLANDO FAMILY MEDICINE</v>
      </c>
      <c r="E81" s="3" t="str">
        <f>VLOOKUP($A81,'ACCESS EXPORT'!$A:$AF,3,FALSE)</f>
        <v>3580</v>
      </c>
      <c r="F81" s="3" t="str">
        <f>UPPER(CONCATENATE(VLOOKUP(A81,'ACCESS EXPORT'!$A:$AF,4,FALSE)," ",VLOOKUP(A81,'ACCESS EXPORT'!$A:$AF,5,FALSE)," ",VLOOKUP(A81,'ACCESS EXPORT'!$A:$AF,6,FALSE)," ",VLOOKUP(A81,'ACCESS EXPORT'!$A:$AA,7,FALSE)," ",VLOOKUP(A81,'ACCESS EXPORT'!$A:$AA,8,FALSE)))</f>
        <v>1723 LUCERNE TER  ORLANDO FL 32806</v>
      </c>
      <c r="G81" s="4" t="str">
        <f>UPPER(VLOOKUP($A81,'ACCESS EXPORT'!$A:$AF,9,FALSE))</f>
        <v>ORANGE</v>
      </c>
      <c r="H81" s="4" t="str">
        <f>_xlfn.IFNA(VLOOKUP($B81,'ACCESS EXPORT'!$B:$J,9,FALSE),"")</f>
        <v>Central</v>
      </c>
      <c r="I81" s="3" t="str">
        <f>CONCATENATE("(P)",VLOOKUP($A81,'ACCESS EXPORT'!$A:$AF,11,FALSE)," (F)",VLOOKUP($A81,'ACCESS EXPORT'!$A:$AF,29,FALSE))</f>
        <v>(P)(407) 843-1180 (F)(407) 841-6160</v>
      </c>
      <c r="J81" s="4" t="str">
        <f>UPPER(VLOOKUP($A81,'ACCESS EXPORT'!$A:$AF,12,FALSE))</f>
        <v>FAMILY MEDICINE</v>
      </c>
      <c r="K81" s="4" t="str">
        <f>UPPER(VLOOKUP($A81,'ACCESS EXPORT'!$A:$AF,13,FALSE))</f>
        <v>DEBORAH HAYWOOD</v>
      </c>
      <c r="L81" s="3" t="str">
        <f>IF(AND(VLOOKUP(A81,'ACCESS EXPORT'!A:AE,1,0),'ACCESS EXPORT'!N81=""),UPPER(CONCATENATE('ACCESS EXPORT'!AE81)),IF(VLOOKUP(A81,'ACCESS EXPORT'!A:AE,1,0),UPPER(CONCATENATE('ACCESS EXPORT'!N81," "&amp;CHAR(10),'ACCESS EXPORT'!AE81))))</f>
        <v xml:space="preserve">BERNADETTE SILVERSTEIN 
</v>
      </c>
      <c r="M81" s="4" t="str">
        <f>UPPER(VLOOKUP($A81,'ACCESS EXPORT'!$A:$O,15,FALSE))</f>
        <v>SUSAN VAUGHN (PM)</v>
      </c>
      <c r="N81" s="4" t="str">
        <f ca="1">IF(AND('ACCESS EXPORT'!X81="",'ACCESS EXPORT'!Y81=""),IF('ACCESS EXPORT'!V81&lt;&gt;"",(IF(TODAY()-'ACCESS EXPORT'!V81&gt;=-60,UPPER(CONCATENATE(VLOOKUP(B81,'ACCESS EXPORT'!$B:$P,15,FALSE),""&amp;CHAR(10)&amp;"(SEP",TEXT('ACCESS EXPORT'!V81," MM/DD/YYY)"))),IF(TODAY()-'ACCESS EXPORT'!V81&lt;0,UPPER(VLOOKUP(B81,'ACCESS EXPORT'!$B:$P,15,FALSE)),UPPER(VLOOKUP(B81,'ACCESS EXPORT'!$B:$P,15,FALSE))))),IF('ACCESS EXPORT'!U81="",UPPER(VLOOKUP(B81,'ACCESS EXPORT'!$B:$P,15,FALSE)),IF(TODAY()-'ACCESS EXPORT'!U81&lt;=30,CONCATENATE(UPPER(VLOOKUP(B81,'ACCESS EXPORT'!$B:$P,15,FALSE)),""&amp;CHAR(10)&amp;"(NEW",TEXT('ACCESS EXPORT'!U81," MM/DD/YYY)")),IF(AND(TODAY()-'ACCESS EXPORT'!U81&gt;30,TODAY()&gt;0),UPPER(VLOOKUP(B81,'ACCESS EXPORT'!$B:$P,15,FALSE)))))),IF('ACCESS EXPORT'!Y81&lt;&gt;"",UPPER(CONCATENATE(UPPER(VLOOKUP(B81,'ACCESS EXPORT'!$B:$P,15,FALSE)),""&amp;CHAR(10)&amp;"(Transfer Out",TEXT('ACCESS EXPORT'!Y81," MM/DD/YYY)"))),IF('ACCESS EXPORT'!X81&lt;&gt;"",UPPER(CONCATENATE(UPPER(VLOOKUP(B81,'ACCESS EXPORT'!$B:$P,15,FALSE)),""&amp;CHAR(10)&amp;"(Transfer In",TEXT('ACCESS EXPORT'!X81," MM/DD/YYY)"))))))</f>
        <v>GREAVES, DEBORAH I.</v>
      </c>
      <c r="O81" s="4" t="str">
        <f>_xlfn.IFNA(VLOOKUP(B81,'ACCESS EXPORT'!$B:$Q,16,FALSE),"")</f>
        <v>MD</v>
      </c>
      <c r="P81" s="4" t="str">
        <f>_xlfn.IFNA(VLOOKUP(B81,'ACCESS EXPORT'!B:W,22,FALSE),"-")</f>
        <v>1174560163</v>
      </c>
      <c r="Q81" s="4" t="str">
        <f>_xlfn.IFNA(VLOOKUP(A81,'ACCESS EXPORT'!$A:$AG,33,0),"-")</f>
        <v>Julie Morris</v>
      </c>
      <c r="R81" s="4" t="str">
        <f>_xlfn.IFNA(VLOOKUP(A81,'ACCESS EXPORT'!$A:$AH,34,0),"-")</f>
        <v>Cheri Benedeti</v>
      </c>
      <c r="S81" s="4" t="str">
        <f>_xlfn.IFNA(VLOOKUP(A81,'ACCESS EXPORT'!$A:$AI,35,0),"-")</f>
        <v>Anna Bachtis</v>
      </c>
      <c r="T81" s="4" t="str">
        <f>_xlfn.IFNA(VLOOKUP(A81,'ACCESS EXPORT'!$A:$AJ,36,0),"-")</f>
        <v>Andrew Davis</v>
      </c>
      <c r="U81" s="4" t="str">
        <f>_xlfn.IFNA(VLOOKUP(A81,'ACCESS EXPORT'!$A:$AK,37,0),"-")</f>
        <v>athena</v>
      </c>
      <c r="V81" s="4" t="str">
        <f>_xlfn.IFNA(VLOOKUP(A81,'ACCESS EXPORT'!$A:$AL,38,0),"-")</f>
        <v>FHMG_ORLANDO FM</v>
      </c>
      <c r="W81" s="4" t="str">
        <f>_xlfn.IFNA(VLOOKUP(A81,'ACCESS EXPORT'!$A:$AM,39,0),"-")</f>
        <v/>
      </c>
      <c r="X81" s="4" t="str">
        <f>_xlfn.IFNA(VLOOKUP(A81,'ACCESS EXPORT'!$A:$AN,40,0),"-")</f>
        <v>Libia Villaquiran / Jenny Green</v>
      </c>
      <c r="Y81" s="26" t="str">
        <f>_xlfn.IFNA(VLOOKUP(A81,'ACCESS EXPORT'!A:AO,41,0),"")</f>
        <v>Karen Kundinger</v>
      </c>
      <c r="Z81" s="26" t="str">
        <f>_xlfn.IFNA(VLOOKUP(A81,'ACCESS EXPORT'!A:AP,42,0),"")</f>
        <v>Janice Scales</v>
      </c>
      <c r="AA81" s="26" t="str">
        <f>_xlfn.IFNA(VLOOKUP(A81,'ACCESS EXPORT'!A:AQ,43,0),"")</f>
        <v>Heather McComb</v>
      </c>
    </row>
    <row r="82" spans="1:27" ht="18.75" x14ac:dyDescent="0.25">
      <c r="A82" s="33">
        <v>240</v>
      </c>
      <c r="B82" s="10">
        <v>1536</v>
      </c>
      <c r="C82" s="7" t="str">
        <f ca="1">IFERROR(UPPER(IF(AND('ACCESS EXPORT'!AA82="",'ACCESS EXPORT'!Z82=""),VLOOKUP(A82,'ACCESS EXPORT'!$A:$AF,32,FALSE),(IF('ACCESS EXPORT'!AA82&lt;&gt;"",CONCATENATE(VLOOKUP(A82,'ACCESS EXPORT'!$A:$AF,32,FALSE)," (Closed",TEXT('ACCESS EXPORT'!AA82," MM/DD/YYY)")),IF(TODAY()&lt;(('ACCESS EXPORT'!Z82)+30),CONCATENATE(VLOOKUP(A82,'ACCESS EXPORT'!$A:$AF,32,FALSE)," (Opens",TEXT('ACCESS EXPORT'!Z82," MM/DD/YYY)")),VLOOKUP(A82,'ACCESS EXPORT'!$A:$AF,32,FALSE)))))),"-")</f>
        <v>ADVENTHEALTH MEDICAL GROUP FAMILY MEDICINE AT ORLANDO</v>
      </c>
      <c r="D82" s="3" t="str">
        <f ca="1">IFERROR(UPPER(IF(AND('ACCESS EXPORT'!AA82="",'ACCESS EXPORT'!Z82=""),VLOOKUP(A82,'ACCESS EXPORT'!$A:$AF,28,FALSE),(IF('ACCESS EXPORT'!AA82&lt;&gt;"",CONCATENATE(VLOOKUP(A82,'ACCESS EXPORT'!$A:$AF,28,FALSE)," (Closed",TEXT('ACCESS EXPORT'!AA82," MM/DD/YYY)")),IF(TODAY()&lt;(('ACCESS EXPORT'!Z82)+30),CONCATENATE(VLOOKUP(A82,'ACCESS EXPORT'!$A:$AF,28,FALSE)," (Opens",TEXT('ACCESS EXPORT'!Z82," MM/DD/YYY)")),VLOOKUP(A82,'ACCESS EXPORT'!$A:$AF,28,FALSE)))))),"-")</f>
        <v>ORLANDO FAMILY MEDICINE</v>
      </c>
      <c r="E82" s="3" t="str">
        <f>VLOOKUP($A82,'ACCESS EXPORT'!$A:$AF,3,FALSE)</f>
        <v>3580</v>
      </c>
      <c r="F82" s="3" t="str">
        <f>UPPER(CONCATENATE(VLOOKUP(A82,'ACCESS EXPORT'!$A:$AF,4,FALSE)," ",VLOOKUP(A82,'ACCESS EXPORT'!$A:$AF,5,FALSE)," ",VLOOKUP(A82,'ACCESS EXPORT'!$A:$AF,6,FALSE)," ",VLOOKUP(A82,'ACCESS EXPORT'!$A:$AA,7,FALSE)," ",VLOOKUP(A82,'ACCESS EXPORT'!$A:$AA,8,FALSE)))</f>
        <v>1723 LUCERNE TER  ORLANDO FL 32806</v>
      </c>
      <c r="G82" s="4" t="str">
        <f>UPPER(VLOOKUP($A82,'ACCESS EXPORT'!$A:$AF,9,FALSE))</f>
        <v>ORANGE</v>
      </c>
      <c r="H82" s="4" t="str">
        <f>_xlfn.IFNA(VLOOKUP($B82,'ACCESS EXPORT'!$B:$J,9,FALSE),"")</f>
        <v>Central</v>
      </c>
      <c r="I82" s="3" t="str">
        <f>CONCATENATE("(P)",VLOOKUP($A82,'ACCESS EXPORT'!$A:$AF,11,FALSE)," (F)",VLOOKUP($A82,'ACCESS EXPORT'!$A:$AF,29,FALSE))</f>
        <v>(P)(407) 843-1180 (F)(407) 841-6160</v>
      </c>
      <c r="J82" s="4" t="str">
        <f>UPPER(VLOOKUP($A82,'ACCESS EXPORT'!$A:$AF,12,FALSE))</f>
        <v>FAMILY MEDICINE</v>
      </c>
      <c r="K82" s="4" t="str">
        <f>UPPER(VLOOKUP($A82,'ACCESS EXPORT'!$A:$AF,13,FALSE))</f>
        <v>DEBORAH HAYWOOD</v>
      </c>
      <c r="L82" s="3" t="str">
        <f>IF(AND(VLOOKUP(A82,'ACCESS EXPORT'!A:AE,1,0),'ACCESS EXPORT'!N82=""),UPPER(CONCATENATE('ACCESS EXPORT'!AE82)),IF(VLOOKUP(A82,'ACCESS EXPORT'!A:AE,1,0),UPPER(CONCATENATE('ACCESS EXPORT'!N82," "&amp;CHAR(10),'ACCESS EXPORT'!AE82))))</f>
        <v xml:space="preserve">BERNADETTE SILVERSTEIN 
</v>
      </c>
      <c r="M82" s="4" t="str">
        <f>UPPER(VLOOKUP($A82,'ACCESS EXPORT'!$A:$O,15,FALSE))</f>
        <v>SUSAN VAUGHN (PM)</v>
      </c>
      <c r="N82" s="4" t="str">
        <f ca="1">IF(AND('ACCESS EXPORT'!X82="",'ACCESS EXPORT'!Y82=""),IF('ACCESS EXPORT'!V82&lt;&gt;"",(IF(TODAY()-'ACCESS EXPORT'!V82&gt;=-60,UPPER(CONCATENATE(VLOOKUP(B82,'ACCESS EXPORT'!$B:$P,15,FALSE),""&amp;CHAR(10)&amp;"(SEP",TEXT('ACCESS EXPORT'!V82," MM/DD/YYY)"))),IF(TODAY()-'ACCESS EXPORT'!V82&lt;0,UPPER(VLOOKUP(B82,'ACCESS EXPORT'!$B:$P,15,FALSE)),UPPER(VLOOKUP(B82,'ACCESS EXPORT'!$B:$P,15,FALSE))))),IF('ACCESS EXPORT'!U82="",UPPER(VLOOKUP(B82,'ACCESS EXPORT'!$B:$P,15,FALSE)),IF(TODAY()-'ACCESS EXPORT'!U82&lt;=30,CONCATENATE(UPPER(VLOOKUP(B82,'ACCESS EXPORT'!$B:$P,15,FALSE)),""&amp;CHAR(10)&amp;"(NEW",TEXT('ACCESS EXPORT'!U82," MM/DD/YYY)")),IF(AND(TODAY()-'ACCESS EXPORT'!U82&gt;30,TODAY()&gt;0),UPPER(VLOOKUP(B82,'ACCESS EXPORT'!$B:$P,15,FALSE)))))),IF('ACCESS EXPORT'!Y82&lt;&gt;"",UPPER(CONCATENATE(UPPER(VLOOKUP(B82,'ACCESS EXPORT'!$B:$P,15,FALSE)),""&amp;CHAR(10)&amp;"(Transfer Out",TEXT('ACCESS EXPORT'!Y82," MM/DD/YYY)"))),IF('ACCESS EXPORT'!X82&lt;&gt;"",UPPER(CONCATENATE(UPPER(VLOOKUP(B82,'ACCESS EXPORT'!$B:$P,15,FALSE)),""&amp;CHAR(10)&amp;"(Transfer In",TEXT('ACCESS EXPORT'!X82," MM/DD/YYY)"))))))</f>
        <v>KWOK, GIGI</v>
      </c>
      <c r="O82" s="4" t="str">
        <f>_xlfn.IFNA(VLOOKUP(B82,'ACCESS EXPORT'!$B:$Q,16,FALSE),"")</f>
        <v>MD</v>
      </c>
      <c r="P82" s="4" t="str">
        <f>_xlfn.IFNA(VLOOKUP(B82,'ACCESS EXPORT'!B:W,22,FALSE),"-")</f>
        <v>1821358433</v>
      </c>
      <c r="Q82" s="4" t="str">
        <f>_xlfn.IFNA(VLOOKUP(A82,'ACCESS EXPORT'!$A:$AG,33,0),"-")</f>
        <v>Julie Morris</v>
      </c>
      <c r="R82" s="4" t="str">
        <f>_xlfn.IFNA(VLOOKUP(A82,'ACCESS EXPORT'!$A:$AH,34,0),"-")</f>
        <v>Cheri Benedeti</v>
      </c>
      <c r="S82" s="4" t="str">
        <f>_xlfn.IFNA(VLOOKUP(A82,'ACCESS EXPORT'!$A:$AI,35,0),"-")</f>
        <v>Anna Bachtis</v>
      </c>
      <c r="T82" s="4" t="str">
        <f>_xlfn.IFNA(VLOOKUP(A82,'ACCESS EXPORT'!$A:$AJ,36,0),"-")</f>
        <v>Andrew Davis</v>
      </c>
      <c r="U82" s="4" t="str">
        <f>_xlfn.IFNA(VLOOKUP(A82,'ACCESS EXPORT'!$A:$AK,37,0),"-")</f>
        <v>athena</v>
      </c>
      <c r="V82" s="4" t="str">
        <f>_xlfn.IFNA(VLOOKUP(A82,'ACCESS EXPORT'!$A:$AL,38,0),"-")</f>
        <v>FHMG_ORLANDO FM</v>
      </c>
      <c r="W82" s="4" t="str">
        <f>_xlfn.IFNA(VLOOKUP(A82,'ACCESS EXPORT'!$A:$AM,39,0),"-")</f>
        <v/>
      </c>
      <c r="X82" s="4" t="str">
        <f>_xlfn.IFNA(VLOOKUP(A82,'ACCESS EXPORT'!$A:$AN,40,0),"-")</f>
        <v>Libia Villaquiran / Jenny Green</v>
      </c>
      <c r="Y82" s="26" t="str">
        <f>_xlfn.IFNA(VLOOKUP(A82,'ACCESS EXPORT'!A:AO,41,0),"")</f>
        <v>Karen Kundinger</v>
      </c>
      <c r="Z82" s="26" t="str">
        <f>_xlfn.IFNA(VLOOKUP(A82,'ACCESS EXPORT'!A:AP,42,0),"")</f>
        <v>Janice Scales</v>
      </c>
      <c r="AA82" s="26" t="str">
        <f>_xlfn.IFNA(VLOOKUP(A82,'ACCESS EXPORT'!A:AQ,43,0),"")</f>
        <v>Heather McComb</v>
      </c>
    </row>
    <row r="83" spans="1:27" ht="18.75" x14ac:dyDescent="0.25">
      <c r="A83" s="33">
        <v>137</v>
      </c>
      <c r="B83" s="10">
        <v>1237</v>
      </c>
      <c r="C83" s="7" t="str">
        <f ca="1">IFERROR(UPPER(IF(AND('ACCESS EXPORT'!AA83="",'ACCESS EXPORT'!Z83=""),VLOOKUP(A83,'ACCESS EXPORT'!$A:$AF,32,FALSE),(IF('ACCESS EXPORT'!AA83&lt;&gt;"",CONCATENATE(VLOOKUP(A83,'ACCESS EXPORT'!$A:$AF,32,FALSE)," (Closed",TEXT('ACCESS EXPORT'!AA83," MM/DD/YYY)")),IF(TODAY()&lt;(('ACCESS EXPORT'!Z83)+30),CONCATENATE(VLOOKUP(A83,'ACCESS EXPORT'!$A:$AF,32,FALSE)," (Opens",TEXT('ACCESS EXPORT'!Z83," MM/DD/YYY)")),VLOOKUP(A83,'ACCESS EXPORT'!$A:$AF,32,FALSE)))))),"-")</f>
        <v>ADVENTHEALTH MEDICAL GROUP NEONATOLOGY AT CENTRAL FLORIDA</v>
      </c>
      <c r="D83" s="3" t="str">
        <f ca="1">IFERROR(UPPER(IF(AND('ACCESS EXPORT'!AA83="",'ACCESS EXPORT'!Z83=""),VLOOKUP(A83,'ACCESS EXPORT'!$A:$AF,28,FALSE),(IF('ACCESS EXPORT'!AA83&lt;&gt;"",CONCATENATE(VLOOKUP(A83,'ACCESS EXPORT'!$A:$AF,28,FALSE)," (Closed",TEXT('ACCESS EXPORT'!AA83," MM/DD/YYY)")),IF(TODAY()&lt;(('ACCESS EXPORT'!Z83)+30),CONCATENATE(VLOOKUP(A83,'ACCESS EXPORT'!$A:$AF,28,FALSE)," (Opens",TEXT('ACCESS EXPORT'!Z83," MM/DD/YYY)")),VLOOKUP(A83,'ACCESS EXPORT'!$A:$AF,28,FALSE)))))),"-")</f>
        <v>CENTER FOR NEONATAL CARE</v>
      </c>
      <c r="E83" s="3" t="str">
        <f>VLOOKUP($A83,'ACCESS EXPORT'!$A:$AF,3,FALSE)</f>
        <v>3590</v>
      </c>
      <c r="F83" s="3" t="str">
        <f>UPPER(CONCATENATE(VLOOKUP(A83,'ACCESS EXPORT'!$A:$AF,4,FALSE)," ",VLOOKUP(A83,'ACCESS EXPORT'!$A:$AF,5,FALSE)," ",VLOOKUP(A83,'ACCESS EXPORT'!$A:$AF,6,FALSE)," ",VLOOKUP(A83,'ACCESS EXPORT'!$A:$AA,7,FALSE)," ",VLOOKUP(A83,'ACCESS EXPORT'!$A:$AA,8,FALSE)))</f>
        <v>2501 N ORANGE AVE SUITE 446 ORLANDO FL 32804</v>
      </c>
      <c r="G83" s="4" t="str">
        <f>UPPER(VLOOKUP($A83,'ACCESS EXPORT'!$A:$AF,9,FALSE))</f>
        <v>ORANGE</v>
      </c>
      <c r="H83" s="4" t="str">
        <f>_xlfn.IFNA(VLOOKUP($B83,'ACCESS EXPORT'!$B:$J,9,FALSE),"")</f>
        <v>Childrens</v>
      </c>
      <c r="I83" s="3" t="str">
        <f>CONCATENATE("(P)",VLOOKUP($A83,'ACCESS EXPORT'!$A:$AF,11,FALSE)," (F)",VLOOKUP($A83,'ACCESS EXPORT'!$A:$AF,29,FALSE))</f>
        <v>(P)(407) 303-2528 (F)(407) 303-2760</v>
      </c>
      <c r="J83" s="4" t="str">
        <f>UPPER(VLOOKUP($A83,'ACCESS EXPORT'!$A:$AF,12,FALSE))</f>
        <v>NEONATOLOGY</v>
      </c>
      <c r="K83" s="4" t="str">
        <f>UPPER(VLOOKUP($A83,'ACCESS EXPORT'!$A:$AF,13,FALSE))</f>
        <v>WILLIAM WINDER</v>
      </c>
      <c r="L83" s="3" t="str">
        <f>IF(AND(VLOOKUP(A83,'ACCESS EXPORT'!A:AE,1,0),'ACCESS EXPORT'!N83=""),UPPER(CONCATENATE('ACCESS EXPORT'!AE83)),IF(VLOOKUP(A83,'ACCESS EXPORT'!A:AE,1,0),UPPER(CONCATENATE('ACCESS EXPORT'!N83," "&amp;CHAR(10),'ACCESS EXPORT'!AE83))))</f>
        <v>JAHAIRA BARBOT-JIMENEZ 
RODOLFO FERNANDEZ (PRAC. ADMIN)</v>
      </c>
      <c r="M83" s="4" t="str">
        <f>UPPER(VLOOKUP($A83,'ACCESS EXPORT'!$A:$O,15,FALSE))</f>
        <v/>
      </c>
      <c r="N83" s="4" t="str">
        <f ca="1">IF(AND('ACCESS EXPORT'!X83="",'ACCESS EXPORT'!Y83=""),IF('ACCESS EXPORT'!V83&lt;&gt;"",(IF(TODAY()-'ACCESS EXPORT'!V83&gt;=-60,UPPER(CONCATENATE(VLOOKUP(B83,'ACCESS EXPORT'!$B:$P,15,FALSE),""&amp;CHAR(10)&amp;"(SEP",TEXT('ACCESS EXPORT'!V83," MM/DD/YYY)"))),IF(TODAY()-'ACCESS EXPORT'!V83&lt;0,UPPER(VLOOKUP(B83,'ACCESS EXPORT'!$B:$P,15,FALSE)),UPPER(VLOOKUP(B83,'ACCESS EXPORT'!$B:$P,15,FALSE))))),IF('ACCESS EXPORT'!U83="",UPPER(VLOOKUP(B83,'ACCESS EXPORT'!$B:$P,15,FALSE)),IF(TODAY()-'ACCESS EXPORT'!U83&lt;=30,CONCATENATE(UPPER(VLOOKUP(B83,'ACCESS EXPORT'!$B:$P,15,FALSE)),""&amp;CHAR(10)&amp;"(NEW",TEXT('ACCESS EXPORT'!U83," MM/DD/YYY)")),IF(AND(TODAY()-'ACCESS EXPORT'!U83&gt;30,TODAY()&gt;0),UPPER(VLOOKUP(B83,'ACCESS EXPORT'!$B:$P,15,FALSE)))))),IF('ACCESS EXPORT'!Y83&lt;&gt;"",UPPER(CONCATENATE(UPPER(VLOOKUP(B83,'ACCESS EXPORT'!$B:$P,15,FALSE)),""&amp;CHAR(10)&amp;"(Transfer Out",TEXT('ACCESS EXPORT'!Y83," MM/DD/YYY)"))),IF('ACCESS EXPORT'!X83&lt;&gt;"",UPPER(CONCATENATE(UPPER(VLOOKUP(B83,'ACCESS EXPORT'!$B:$P,15,FALSE)),""&amp;CHAR(10)&amp;"(Transfer In",TEXT('ACCESS EXPORT'!X83," MM/DD/YYY)"))))))</f>
        <v>NUGENT, DIANNE MARIE</v>
      </c>
      <c r="O83" s="4" t="str">
        <f>_xlfn.IFNA(VLOOKUP(B83,'ACCESS EXPORT'!$B:$Q,16,FALSE),"")</f>
        <v>APRN</v>
      </c>
      <c r="P83" s="4" t="str">
        <f>_xlfn.IFNA(VLOOKUP(B83,'ACCESS EXPORT'!B:W,22,FALSE),"-")</f>
        <v>1902049703</v>
      </c>
      <c r="Q83" s="4" t="str">
        <f>_xlfn.IFNA(VLOOKUP(A83,'ACCESS EXPORT'!$A:$AG,33,0),"-")</f>
        <v>Bevine Whyte</v>
      </c>
      <c r="R83" s="4" t="str">
        <f>_xlfn.IFNA(VLOOKUP(A83,'ACCESS EXPORT'!$A:$AH,34,0),"-")</f>
        <v>Linda Hopkins</v>
      </c>
      <c r="S83" s="4" t="str">
        <f>_xlfn.IFNA(VLOOKUP(A83,'ACCESS EXPORT'!$A:$AI,35,0),"-")</f>
        <v>James Agee</v>
      </c>
      <c r="T83" s="4" t="str">
        <f>_xlfn.IFNA(VLOOKUP(A83,'ACCESS EXPORT'!$A:$AJ,36,0),"-")</f>
        <v>Wanda Cruz</v>
      </c>
      <c r="U83" s="4" t="str">
        <f>_xlfn.IFNA(VLOOKUP(A83,'ACCESS EXPORT'!$A:$AK,37,0),"-")</f>
        <v>Cerner</v>
      </c>
      <c r="V83" s="4" t="str">
        <f>_xlfn.IFNA(VLOOKUP(A83,'ACCESS EXPORT'!$A:$AL,38,0),"-")</f>
        <v>FHMG_CTR NEONATAL CARE</v>
      </c>
      <c r="W83" s="4" t="str">
        <f>_xlfn.IFNA(VLOOKUP(A83,'ACCESS EXPORT'!$A:$AM,39,0),"-")</f>
        <v/>
      </c>
      <c r="X83" s="4" t="str">
        <f>_xlfn.IFNA(VLOOKUP(A83,'ACCESS EXPORT'!$A:$AN,40,0),"-")</f>
        <v>Libia Villaquiran / Jenny Green</v>
      </c>
      <c r="Y83" s="26" t="str">
        <f>_xlfn.IFNA(VLOOKUP(A83,'ACCESS EXPORT'!A:AO,41,0),"")</f>
        <v>Candace Pischetola</v>
      </c>
      <c r="Z83" s="26" t="str">
        <f>_xlfn.IFNA(VLOOKUP(A83,'ACCESS EXPORT'!A:AP,42,0),"")</f>
        <v/>
      </c>
      <c r="AA83" s="26" t="str">
        <f>_xlfn.IFNA(VLOOKUP(A83,'ACCESS EXPORT'!A:AQ,43,0),"")</f>
        <v>Claire Pagan</v>
      </c>
    </row>
    <row r="84" spans="1:27" ht="18.75" x14ac:dyDescent="0.25">
      <c r="A84" s="33">
        <v>137</v>
      </c>
      <c r="B84" s="10">
        <v>1236</v>
      </c>
      <c r="C84" s="7" t="str">
        <f ca="1">IFERROR(UPPER(IF(AND('ACCESS EXPORT'!AA84="",'ACCESS EXPORT'!Z84=""),VLOOKUP(A84,'ACCESS EXPORT'!$A:$AF,32,FALSE),(IF('ACCESS EXPORT'!AA84&lt;&gt;"",CONCATENATE(VLOOKUP(A84,'ACCESS EXPORT'!$A:$AF,32,FALSE)," (Closed",TEXT('ACCESS EXPORT'!AA84," MM/DD/YYY)")),IF(TODAY()&lt;(('ACCESS EXPORT'!Z84)+30),CONCATENATE(VLOOKUP(A84,'ACCESS EXPORT'!$A:$AF,32,FALSE)," (Opens",TEXT('ACCESS EXPORT'!Z84," MM/DD/YYY)")),VLOOKUP(A84,'ACCESS EXPORT'!$A:$AF,32,FALSE)))))),"-")</f>
        <v>ADVENTHEALTH MEDICAL GROUP NEONATOLOGY AT CENTRAL FLORIDA</v>
      </c>
      <c r="D84" s="3" t="str">
        <f ca="1">IFERROR(UPPER(IF(AND('ACCESS EXPORT'!AA84="",'ACCESS EXPORT'!Z84=""),VLOOKUP(A84,'ACCESS EXPORT'!$A:$AF,28,FALSE),(IF('ACCESS EXPORT'!AA84&lt;&gt;"",CONCATENATE(VLOOKUP(A84,'ACCESS EXPORT'!$A:$AF,28,FALSE)," (Closed",TEXT('ACCESS EXPORT'!AA84," MM/DD/YYY)")),IF(TODAY()&lt;(('ACCESS EXPORT'!Z84)+30),CONCATENATE(VLOOKUP(A84,'ACCESS EXPORT'!$A:$AF,28,FALSE)," (Opens",TEXT('ACCESS EXPORT'!Z84," MM/DD/YYY)")),VLOOKUP(A84,'ACCESS EXPORT'!$A:$AF,28,FALSE)))))),"-")</f>
        <v>CENTER FOR NEONATAL CARE</v>
      </c>
      <c r="E84" s="3" t="str">
        <f>VLOOKUP($A84,'ACCESS EXPORT'!$A:$AF,3,FALSE)</f>
        <v>3590</v>
      </c>
      <c r="F84" s="3" t="str">
        <f>UPPER(CONCATENATE(VLOOKUP(A84,'ACCESS EXPORT'!$A:$AF,4,FALSE)," ",VLOOKUP(A84,'ACCESS EXPORT'!$A:$AF,5,FALSE)," ",VLOOKUP(A84,'ACCESS EXPORT'!$A:$AF,6,FALSE)," ",VLOOKUP(A84,'ACCESS EXPORT'!$A:$AA,7,FALSE)," ",VLOOKUP(A84,'ACCESS EXPORT'!$A:$AA,8,FALSE)))</f>
        <v>2501 N ORANGE AVE SUITE 446 ORLANDO FL 32804</v>
      </c>
      <c r="G84" s="4" t="str">
        <f>UPPER(VLOOKUP($A84,'ACCESS EXPORT'!$A:$AF,9,FALSE))</f>
        <v>ORANGE</v>
      </c>
      <c r="H84" s="4" t="str">
        <f>_xlfn.IFNA(VLOOKUP($B84,'ACCESS EXPORT'!$B:$J,9,FALSE),"")</f>
        <v>Childrens</v>
      </c>
      <c r="I84" s="3" t="str">
        <f>CONCATENATE("(P)",VLOOKUP($A84,'ACCESS EXPORT'!$A:$AF,11,FALSE)," (F)",VLOOKUP($A84,'ACCESS EXPORT'!$A:$AF,29,FALSE))</f>
        <v>(P)(407) 303-2528 (F)(407) 303-2760</v>
      </c>
      <c r="J84" s="4" t="str">
        <f>UPPER(VLOOKUP($A84,'ACCESS EXPORT'!$A:$AF,12,FALSE))</f>
        <v>NEONATOLOGY</v>
      </c>
      <c r="K84" s="4" t="str">
        <f>UPPER(VLOOKUP($A84,'ACCESS EXPORT'!$A:$AF,13,FALSE))</f>
        <v>WILLIAM WINDER</v>
      </c>
      <c r="L84" s="3" t="str">
        <f>IF(AND(VLOOKUP(A84,'ACCESS EXPORT'!A:AE,1,0),'ACCESS EXPORT'!N84=""),UPPER(CONCATENATE('ACCESS EXPORT'!AE84)),IF(VLOOKUP(A84,'ACCESS EXPORT'!A:AE,1,0),UPPER(CONCATENATE('ACCESS EXPORT'!N84," "&amp;CHAR(10),'ACCESS EXPORT'!AE84))))</f>
        <v>JAHAIRA BARBOT-JIMENEZ 
RODOLFO FERNANDEZ (PRAC. ADMIN)</v>
      </c>
      <c r="M84" s="4" t="str">
        <f>UPPER(VLOOKUP($A84,'ACCESS EXPORT'!$A:$O,15,FALSE))</f>
        <v/>
      </c>
      <c r="N84" s="4" t="str">
        <f ca="1">IF(AND('ACCESS EXPORT'!X84="",'ACCESS EXPORT'!Y84=""),IF('ACCESS EXPORT'!V84&lt;&gt;"",(IF(TODAY()-'ACCESS EXPORT'!V84&gt;=-60,UPPER(CONCATENATE(VLOOKUP(B84,'ACCESS EXPORT'!$B:$P,15,FALSE),""&amp;CHAR(10)&amp;"(SEP",TEXT('ACCESS EXPORT'!V84," MM/DD/YYY)"))),IF(TODAY()-'ACCESS EXPORT'!V84&lt;0,UPPER(VLOOKUP(B84,'ACCESS EXPORT'!$B:$P,15,FALSE)),UPPER(VLOOKUP(B84,'ACCESS EXPORT'!$B:$P,15,FALSE))))),IF('ACCESS EXPORT'!U84="",UPPER(VLOOKUP(B84,'ACCESS EXPORT'!$B:$P,15,FALSE)),IF(TODAY()-'ACCESS EXPORT'!U84&lt;=30,CONCATENATE(UPPER(VLOOKUP(B84,'ACCESS EXPORT'!$B:$P,15,FALSE)),""&amp;CHAR(10)&amp;"(NEW",TEXT('ACCESS EXPORT'!U84," MM/DD/YYY)")),IF(AND(TODAY()-'ACCESS EXPORT'!U84&gt;30,TODAY()&gt;0),UPPER(VLOOKUP(B84,'ACCESS EXPORT'!$B:$P,15,FALSE)))))),IF('ACCESS EXPORT'!Y84&lt;&gt;"",UPPER(CONCATENATE(UPPER(VLOOKUP(B84,'ACCESS EXPORT'!$B:$P,15,FALSE)),""&amp;CHAR(10)&amp;"(Transfer Out",TEXT('ACCESS EXPORT'!Y84," MM/DD/YYY)"))),IF('ACCESS EXPORT'!X84&lt;&gt;"",UPPER(CONCATENATE(UPPER(VLOOKUP(B84,'ACCESS EXPORT'!$B:$P,15,FALSE)),""&amp;CHAR(10)&amp;"(Transfer In",TEXT('ACCESS EXPORT'!X84," MM/DD/YYY)"))))))</f>
        <v>MIRZA, HUSSNAIN SHAUKAT</v>
      </c>
      <c r="O84" s="4" t="str">
        <f>_xlfn.IFNA(VLOOKUP(B84,'ACCESS EXPORT'!$B:$Q,16,FALSE),"")</f>
        <v>MD</v>
      </c>
      <c r="P84" s="4" t="str">
        <f>_xlfn.IFNA(VLOOKUP(B84,'ACCESS EXPORT'!B:W,22,FALSE),"-")</f>
        <v>1073819975</v>
      </c>
      <c r="Q84" s="4" t="str">
        <f>_xlfn.IFNA(VLOOKUP(A84,'ACCESS EXPORT'!$A:$AG,33,0),"-")</f>
        <v>Bevine Whyte</v>
      </c>
      <c r="R84" s="4" t="str">
        <f>_xlfn.IFNA(VLOOKUP(A84,'ACCESS EXPORT'!$A:$AH,34,0),"-")</f>
        <v>Linda Hopkins</v>
      </c>
      <c r="S84" s="4" t="str">
        <f>_xlfn.IFNA(VLOOKUP(A84,'ACCESS EXPORT'!$A:$AI,35,0),"-")</f>
        <v>James Agee</v>
      </c>
      <c r="T84" s="4" t="str">
        <f>_xlfn.IFNA(VLOOKUP(A84,'ACCESS EXPORT'!$A:$AJ,36,0),"-")</f>
        <v>Wanda Cruz</v>
      </c>
      <c r="U84" s="4" t="str">
        <f>_xlfn.IFNA(VLOOKUP(A84,'ACCESS EXPORT'!$A:$AK,37,0),"-")</f>
        <v>Cerner</v>
      </c>
      <c r="V84" s="4" t="str">
        <f>_xlfn.IFNA(VLOOKUP(A84,'ACCESS EXPORT'!$A:$AL,38,0),"-")</f>
        <v>FHMG_CTR NEONATAL CARE</v>
      </c>
      <c r="W84" s="4" t="str">
        <f>_xlfn.IFNA(VLOOKUP(A84,'ACCESS EXPORT'!$A:$AM,39,0),"-")</f>
        <v/>
      </c>
      <c r="X84" s="4" t="str">
        <f>_xlfn.IFNA(VLOOKUP(A84,'ACCESS EXPORT'!$A:$AN,40,0),"-")</f>
        <v>Libia Villaquiran / Jenny Green</v>
      </c>
      <c r="Y84" s="26" t="str">
        <f>_xlfn.IFNA(VLOOKUP(A84,'ACCESS EXPORT'!A:AO,41,0),"")</f>
        <v>Candace Pischetola</v>
      </c>
      <c r="Z84" s="26" t="str">
        <f>_xlfn.IFNA(VLOOKUP(A84,'ACCESS EXPORT'!A:AP,42,0),"")</f>
        <v/>
      </c>
      <c r="AA84" s="26" t="str">
        <f>_xlfn.IFNA(VLOOKUP(A84,'ACCESS EXPORT'!A:AQ,43,0),"")</f>
        <v>Claire Pagan</v>
      </c>
    </row>
    <row r="85" spans="1:27" ht="18.75" x14ac:dyDescent="0.25">
      <c r="A85" s="33">
        <v>137</v>
      </c>
      <c r="B85" s="10">
        <v>1235</v>
      </c>
      <c r="C85" s="7" t="str">
        <f ca="1">IFERROR(UPPER(IF(AND('ACCESS EXPORT'!AA85="",'ACCESS EXPORT'!Z85=""),VLOOKUP(A85,'ACCESS EXPORT'!$A:$AF,32,FALSE),(IF('ACCESS EXPORT'!AA85&lt;&gt;"",CONCATENATE(VLOOKUP(A85,'ACCESS EXPORT'!$A:$AF,32,FALSE)," (Closed",TEXT('ACCESS EXPORT'!AA85," MM/DD/YYY)")),IF(TODAY()&lt;(('ACCESS EXPORT'!Z85)+30),CONCATENATE(VLOOKUP(A85,'ACCESS EXPORT'!$A:$AF,32,FALSE)," (Opens",TEXT('ACCESS EXPORT'!Z85," MM/DD/YYY)")),VLOOKUP(A85,'ACCESS EXPORT'!$A:$AF,32,FALSE)))))),"-")</f>
        <v>ADVENTHEALTH MEDICAL GROUP NEONATOLOGY AT CENTRAL FLORIDA</v>
      </c>
      <c r="D85" s="3" t="str">
        <f ca="1">IFERROR(UPPER(IF(AND('ACCESS EXPORT'!AA85="",'ACCESS EXPORT'!Z85=""),VLOOKUP(A85,'ACCESS EXPORT'!$A:$AF,28,FALSE),(IF('ACCESS EXPORT'!AA85&lt;&gt;"",CONCATENATE(VLOOKUP(A85,'ACCESS EXPORT'!$A:$AF,28,FALSE)," (Closed",TEXT('ACCESS EXPORT'!AA85," MM/DD/YYY)")),IF(TODAY()&lt;(('ACCESS EXPORT'!Z85)+30),CONCATENATE(VLOOKUP(A85,'ACCESS EXPORT'!$A:$AF,28,FALSE)," (Opens",TEXT('ACCESS EXPORT'!Z85," MM/DD/YYY)")),VLOOKUP(A85,'ACCESS EXPORT'!$A:$AF,28,FALSE)))))),"-")</f>
        <v>CENTER FOR NEONATAL CARE</v>
      </c>
      <c r="E85" s="3" t="str">
        <f>VLOOKUP($A85,'ACCESS EXPORT'!$A:$AF,3,FALSE)</f>
        <v>3590</v>
      </c>
      <c r="F85" s="3" t="str">
        <f>UPPER(CONCATENATE(VLOOKUP(A85,'ACCESS EXPORT'!$A:$AF,4,FALSE)," ",VLOOKUP(A85,'ACCESS EXPORT'!$A:$AF,5,FALSE)," ",VLOOKUP(A85,'ACCESS EXPORT'!$A:$AF,6,FALSE)," ",VLOOKUP(A85,'ACCESS EXPORT'!$A:$AA,7,FALSE)," ",VLOOKUP(A85,'ACCESS EXPORT'!$A:$AA,8,FALSE)))</f>
        <v>2501 N ORANGE AVE SUITE 446 ORLANDO FL 32804</v>
      </c>
      <c r="G85" s="4" t="str">
        <f>UPPER(VLOOKUP($A85,'ACCESS EXPORT'!$A:$AF,9,FALSE))</f>
        <v>ORANGE</v>
      </c>
      <c r="H85" s="4" t="str">
        <f>_xlfn.IFNA(VLOOKUP($B85,'ACCESS EXPORT'!$B:$J,9,FALSE),"")</f>
        <v>Childrens</v>
      </c>
      <c r="I85" s="3" t="str">
        <f>CONCATENATE("(P)",VLOOKUP($A85,'ACCESS EXPORT'!$A:$AF,11,FALSE)," (F)",VLOOKUP($A85,'ACCESS EXPORT'!$A:$AF,29,FALSE))</f>
        <v>(P)(407) 303-2528 (F)(407) 303-2760</v>
      </c>
      <c r="J85" s="4" t="str">
        <f>UPPER(VLOOKUP($A85,'ACCESS EXPORT'!$A:$AF,12,FALSE))</f>
        <v>NEONATOLOGY</v>
      </c>
      <c r="K85" s="4" t="str">
        <f>UPPER(VLOOKUP($A85,'ACCESS EXPORT'!$A:$AF,13,FALSE))</f>
        <v>WILLIAM WINDER</v>
      </c>
      <c r="L85" s="3" t="str">
        <f>IF(AND(VLOOKUP(A85,'ACCESS EXPORT'!A:AE,1,0),'ACCESS EXPORT'!N85=""),UPPER(CONCATENATE('ACCESS EXPORT'!AE85)),IF(VLOOKUP(A85,'ACCESS EXPORT'!A:AE,1,0),UPPER(CONCATENATE('ACCESS EXPORT'!N85," "&amp;CHAR(10),'ACCESS EXPORT'!AE85))))</f>
        <v>JAHAIRA BARBOT-JIMENEZ 
RODOLFO FERNANDEZ (PRAC. ADMIN)</v>
      </c>
      <c r="M85" s="4" t="str">
        <f>UPPER(VLOOKUP($A85,'ACCESS EXPORT'!$A:$O,15,FALSE))</f>
        <v/>
      </c>
      <c r="N85" s="4" t="str">
        <f ca="1">IF(AND('ACCESS EXPORT'!X85="",'ACCESS EXPORT'!Y85=""),IF('ACCESS EXPORT'!V85&lt;&gt;"",(IF(TODAY()-'ACCESS EXPORT'!V85&gt;=-60,UPPER(CONCATENATE(VLOOKUP(B85,'ACCESS EXPORT'!$B:$P,15,FALSE),""&amp;CHAR(10)&amp;"(SEP",TEXT('ACCESS EXPORT'!V85," MM/DD/YYY)"))),IF(TODAY()-'ACCESS EXPORT'!V85&lt;0,UPPER(VLOOKUP(B85,'ACCESS EXPORT'!$B:$P,15,FALSE)),UPPER(VLOOKUP(B85,'ACCESS EXPORT'!$B:$P,15,FALSE))))),IF('ACCESS EXPORT'!U85="",UPPER(VLOOKUP(B85,'ACCESS EXPORT'!$B:$P,15,FALSE)),IF(TODAY()-'ACCESS EXPORT'!U85&lt;=30,CONCATENATE(UPPER(VLOOKUP(B85,'ACCESS EXPORT'!$B:$P,15,FALSE)),""&amp;CHAR(10)&amp;"(NEW",TEXT('ACCESS EXPORT'!U85," MM/DD/YYY)")),IF(AND(TODAY()-'ACCESS EXPORT'!U85&gt;30,TODAY()&gt;0),UPPER(VLOOKUP(B85,'ACCESS EXPORT'!$B:$P,15,FALSE)))))),IF('ACCESS EXPORT'!Y85&lt;&gt;"",UPPER(CONCATENATE(UPPER(VLOOKUP(B85,'ACCESS EXPORT'!$B:$P,15,FALSE)),""&amp;CHAR(10)&amp;"(Transfer Out",TEXT('ACCESS EXPORT'!Y85," MM/DD/YYY)"))),IF('ACCESS EXPORT'!X85&lt;&gt;"",UPPER(CONCATENATE(UPPER(VLOOKUP(B85,'ACCESS EXPORT'!$B:$P,15,FALSE)),""&amp;CHAR(10)&amp;"(Transfer In",TEXT('ACCESS EXPORT'!X85," MM/DD/YYY)"))))))</f>
        <v>MAYOR, REINA SARAH</v>
      </c>
      <c r="O85" s="4" t="str">
        <f>_xlfn.IFNA(VLOOKUP(B85,'ACCESS EXPORT'!$B:$Q,16,FALSE),"")</f>
        <v>MD</v>
      </c>
      <c r="P85" s="4" t="str">
        <f>_xlfn.IFNA(VLOOKUP(B85,'ACCESS EXPORT'!B:W,22,FALSE),"-")</f>
        <v>1619205846</v>
      </c>
      <c r="Q85" s="4" t="str">
        <f>_xlfn.IFNA(VLOOKUP(A85,'ACCESS EXPORT'!$A:$AG,33,0),"-")</f>
        <v>Bevine Whyte</v>
      </c>
      <c r="R85" s="4" t="str">
        <f>_xlfn.IFNA(VLOOKUP(A85,'ACCESS EXPORT'!$A:$AH,34,0),"-")</f>
        <v>Linda Hopkins</v>
      </c>
      <c r="S85" s="4" t="str">
        <f>_xlfn.IFNA(VLOOKUP(A85,'ACCESS EXPORT'!$A:$AI,35,0),"-")</f>
        <v>James Agee</v>
      </c>
      <c r="T85" s="4" t="str">
        <f>_xlfn.IFNA(VLOOKUP(A85,'ACCESS EXPORT'!$A:$AJ,36,0),"-")</f>
        <v>Wanda Cruz</v>
      </c>
      <c r="U85" s="4" t="str">
        <f>_xlfn.IFNA(VLOOKUP(A85,'ACCESS EXPORT'!$A:$AK,37,0),"-")</f>
        <v>Cerner</v>
      </c>
      <c r="V85" s="4" t="str">
        <f>_xlfn.IFNA(VLOOKUP(A85,'ACCESS EXPORT'!$A:$AL,38,0),"-")</f>
        <v>FHMG_CTR NEONATAL CARE</v>
      </c>
      <c r="W85" s="4" t="str">
        <f>_xlfn.IFNA(VLOOKUP(A85,'ACCESS EXPORT'!$A:$AM,39,0),"-")</f>
        <v/>
      </c>
      <c r="X85" s="4" t="str">
        <f>_xlfn.IFNA(VLOOKUP(A85,'ACCESS EXPORT'!$A:$AN,40,0),"-")</f>
        <v>Libia Villaquiran / Jenny Green</v>
      </c>
      <c r="Y85" s="26" t="str">
        <f>_xlfn.IFNA(VLOOKUP(A85,'ACCESS EXPORT'!A:AO,41,0),"")</f>
        <v>Candace Pischetola</v>
      </c>
      <c r="Z85" s="26" t="str">
        <f>_xlfn.IFNA(VLOOKUP(A85,'ACCESS EXPORT'!A:AP,42,0),"")</f>
        <v/>
      </c>
      <c r="AA85" s="26" t="str">
        <f>_xlfn.IFNA(VLOOKUP(A85,'ACCESS EXPORT'!A:AQ,43,0),"")</f>
        <v>Claire Pagan</v>
      </c>
    </row>
    <row r="86" spans="1:27" ht="18.75" x14ac:dyDescent="0.25">
      <c r="A86" s="33">
        <v>137</v>
      </c>
      <c r="B86" s="10">
        <v>1233</v>
      </c>
      <c r="C86" s="7" t="str">
        <f ca="1">IFERROR(UPPER(IF(AND('ACCESS EXPORT'!AA86="",'ACCESS EXPORT'!Z86=""),VLOOKUP(A86,'ACCESS EXPORT'!$A:$AF,32,FALSE),(IF('ACCESS EXPORT'!AA86&lt;&gt;"",CONCATENATE(VLOOKUP(A86,'ACCESS EXPORT'!$A:$AF,32,FALSE)," (Closed",TEXT('ACCESS EXPORT'!AA86," MM/DD/YYY)")),IF(TODAY()&lt;(('ACCESS EXPORT'!Z86)+30),CONCATENATE(VLOOKUP(A86,'ACCESS EXPORT'!$A:$AF,32,FALSE)," (Opens",TEXT('ACCESS EXPORT'!Z86," MM/DD/YYY)")),VLOOKUP(A86,'ACCESS EXPORT'!$A:$AF,32,FALSE)))))),"-")</f>
        <v>ADVENTHEALTH MEDICAL GROUP NEONATOLOGY AT CENTRAL FLORIDA</v>
      </c>
      <c r="D86" s="3" t="str">
        <f ca="1">IFERROR(UPPER(IF(AND('ACCESS EXPORT'!AA86="",'ACCESS EXPORT'!Z86=""),VLOOKUP(A86,'ACCESS EXPORT'!$A:$AF,28,FALSE),(IF('ACCESS EXPORT'!AA86&lt;&gt;"",CONCATENATE(VLOOKUP(A86,'ACCESS EXPORT'!$A:$AF,28,FALSE)," (Closed",TEXT('ACCESS EXPORT'!AA86," MM/DD/YYY)")),IF(TODAY()&lt;(('ACCESS EXPORT'!Z86)+30),CONCATENATE(VLOOKUP(A86,'ACCESS EXPORT'!$A:$AF,28,FALSE)," (Opens",TEXT('ACCESS EXPORT'!Z86," MM/DD/YYY)")),VLOOKUP(A86,'ACCESS EXPORT'!$A:$AF,28,FALSE)))))),"-")</f>
        <v>CENTER FOR NEONATAL CARE</v>
      </c>
      <c r="E86" s="3" t="str">
        <f>VLOOKUP($A86,'ACCESS EXPORT'!$A:$AF,3,FALSE)</f>
        <v>3590</v>
      </c>
      <c r="F86" s="3" t="str">
        <f>UPPER(CONCATENATE(VLOOKUP(A86,'ACCESS EXPORT'!$A:$AF,4,FALSE)," ",VLOOKUP(A86,'ACCESS EXPORT'!$A:$AF,5,FALSE)," ",VLOOKUP(A86,'ACCESS EXPORT'!$A:$AF,6,FALSE)," ",VLOOKUP(A86,'ACCESS EXPORT'!$A:$AA,7,FALSE)," ",VLOOKUP(A86,'ACCESS EXPORT'!$A:$AA,8,FALSE)))</f>
        <v>2501 N ORANGE AVE SUITE 446 ORLANDO FL 32804</v>
      </c>
      <c r="G86" s="4" t="str">
        <f>UPPER(VLOOKUP($A86,'ACCESS EXPORT'!$A:$AF,9,FALSE))</f>
        <v>ORANGE</v>
      </c>
      <c r="H86" s="4" t="str">
        <f>_xlfn.IFNA(VLOOKUP($B86,'ACCESS EXPORT'!$B:$J,9,FALSE),"")</f>
        <v>Childrens</v>
      </c>
      <c r="I86" s="3" t="str">
        <f>CONCATENATE("(P)",VLOOKUP($A86,'ACCESS EXPORT'!$A:$AF,11,FALSE)," (F)",VLOOKUP($A86,'ACCESS EXPORT'!$A:$AF,29,FALSE))</f>
        <v>(P)(407) 303-2528 (F)(407) 303-2760</v>
      </c>
      <c r="J86" s="4" t="str">
        <f>UPPER(VLOOKUP($A86,'ACCESS EXPORT'!$A:$AF,12,FALSE))</f>
        <v>NEONATOLOGY</v>
      </c>
      <c r="K86" s="4" t="str">
        <f>UPPER(VLOOKUP($A86,'ACCESS EXPORT'!$A:$AF,13,FALSE))</f>
        <v>WILLIAM WINDER</v>
      </c>
      <c r="L86" s="3" t="str">
        <f>IF(AND(VLOOKUP(A86,'ACCESS EXPORT'!A:AE,1,0),'ACCESS EXPORT'!N86=""),UPPER(CONCATENATE('ACCESS EXPORT'!AE86)),IF(VLOOKUP(A86,'ACCESS EXPORT'!A:AE,1,0),UPPER(CONCATENATE('ACCESS EXPORT'!N86," "&amp;CHAR(10),'ACCESS EXPORT'!AE86))))</f>
        <v>JAHAIRA BARBOT-JIMENEZ 
RODOLFO FERNANDEZ (PRAC. ADMIN)</v>
      </c>
      <c r="M86" s="4" t="str">
        <f>UPPER(VLOOKUP($A86,'ACCESS EXPORT'!$A:$O,15,FALSE))</f>
        <v/>
      </c>
      <c r="N86" s="4" t="str">
        <f ca="1">IF(AND('ACCESS EXPORT'!X86="",'ACCESS EXPORT'!Y86=""),IF('ACCESS EXPORT'!V86&lt;&gt;"",(IF(TODAY()-'ACCESS EXPORT'!V86&gt;=-60,UPPER(CONCATENATE(VLOOKUP(B86,'ACCESS EXPORT'!$B:$P,15,FALSE),""&amp;CHAR(10)&amp;"(SEP",TEXT('ACCESS EXPORT'!V86," MM/DD/YYY)"))),IF(TODAY()-'ACCESS EXPORT'!V86&lt;0,UPPER(VLOOKUP(B86,'ACCESS EXPORT'!$B:$P,15,FALSE)),UPPER(VLOOKUP(B86,'ACCESS EXPORT'!$B:$P,15,FALSE))))),IF('ACCESS EXPORT'!U86="",UPPER(VLOOKUP(B86,'ACCESS EXPORT'!$B:$P,15,FALSE)),IF(TODAY()-'ACCESS EXPORT'!U86&lt;=30,CONCATENATE(UPPER(VLOOKUP(B86,'ACCESS EXPORT'!$B:$P,15,FALSE)),""&amp;CHAR(10)&amp;"(NEW",TEXT('ACCESS EXPORT'!U86," MM/DD/YYY)")),IF(AND(TODAY()-'ACCESS EXPORT'!U86&gt;30,TODAY()&gt;0),UPPER(VLOOKUP(B86,'ACCESS EXPORT'!$B:$P,15,FALSE)))))),IF('ACCESS EXPORT'!Y86&lt;&gt;"",UPPER(CONCATENATE(UPPER(VLOOKUP(B86,'ACCESS EXPORT'!$B:$P,15,FALSE)),""&amp;CHAR(10)&amp;"(Transfer Out",TEXT('ACCESS EXPORT'!Y86," MM/DD/YYY)"))),IF('ACCESS EXPORT'!X86&lt;&gt;"",UPPER(CONCATENATE(UPPER(VLOOKUP(B86,'ACCESS EXPORT'!$B:$P,15,FALSE)),""&amp;CHAR(10)&amp;"(Transfer In",TEXT('ACCESS EXPORT'!X86," MM/DD/YYY)"))))))</f>
        <v>LUCIANO, ANGEL</v>
      </c>
      <c r="O86" s="4" t="str">
        <f>_xlfn.IFNA(VLOOKUP(B86,'ACCESS EXPORT'!$B:$Q,16,FALSE),"")</f>
        <v>MD</v>
      </c>
      <c r="P86" s="4" t="str">
        <f>_xlfn.IFNA(VLOOKUP(B86,'ACCESS EXPORT'!B:W,22,FALSE),"-")</f>
        <v>1184714727</v>
      </c>
      <c r="Q86" s="4" t="str">
        <f>_xlfn.IFNA(VLOOKUP(A86,'ACCESS EXPORT'!$A:$AG,33,0),"-")</f>
        <v>Bevine Whyte</v>
      </c>
      <c r="R86" s="4" t="str">
        <f>_xlfn.IFNA(VLOOKUP(A86,'ACCESS EXPORT'!$A:$AH,34,0),"-")</f>
        <v>Linda Hopkins</v>
      </c>
      <c r="S86" s="4" t="str">
        <f>_xlfn.IFNA(VLOOKUP(A86,'ACCESS EXPORT'!$A:$AI,35,0),"-")</f>
        <v>James Agee</v>
      </c>
      <c r="T86" s="4" t="str">
        <f>_xlfn.IFNA(VLOOKUP(A86,'ACCESS EXPORT'!$A:$AJ,36,0),"-")</f>
        <v>Wanda Cruz</v>
      </c>
      <c r="U86" s="4" t="str">
        <f>_xlfn.IFNA(VLOOKUP(A86,'ACCESS EXPORT'!$A:$AK,37,0),"-")</f>
        <v>Cerner</v>
      </c>
      <c r="V86" s="4" t="str">
        <f>_xlfn.IFNA(VLOOKUP(A86,'ACCESS EXPORT'!$A:$AL,38,0),"-")</f>
        <v>FHMG_CTR NEONATAL CARE</v>
      </c>
      <c r="W86" s="4" t="str">
        <f>_xlfn.IFNA(VLOOKUP(A86,'ACCESS EXPORT'!$A:$AM,39,0),"-")</f>
        <v/>
      </c>
      <c r="X86" s="4" t="str">
        <f>_xlfn.IFNA(VLOOKUP(A86,'ACCESS EXPORT'!$A:$AN,40,0),"-")</f>
        <v>Libia Villaquiran / Jenny Green</v>
      </c>
      <c r="Y86" s="26" t="str">
        <f>_xlfn.IFNA(VLOOKUP(A86,'ACCESS EXPORT'!A:AO,41,0),"")</f>
        <v>Candace Pischetola</v>
      </c>
      <c r="Z86" s="26" t="str">
        <f>_xlfn.IFNA(VLOOKUP(A86,'ACCESS EXPORT'!A:AP,42,0),"")</f>
        <v/>
      </c>
      <c r="AA86" s="26" t="str">
        <f>_xlfn.IFNA(VLOOKUP(A86,'ACCESS EXPORT'!A:AQ,43,0),"")</f>
        <v>Claire Pagan</v>
      </c>
    </row>
    <row r="87" spans="1:27" ht="18.75" x14ac:dyDescent="0.25">
      <c r="A87" s="33">
        <v>137</v>
      </c>
      <c r="B87" s="10">
        <v>1232</v>
      </c>
      <c r="C87" s="7" t="str">
        <f ca="1">IFERROR(UPPER(IF(AND('ACCESS EXPORT'!AA87="",'ACCESS EXPORT'!Z87=""),VLOOKUP(A87,'ACCESS EXPORT'!$A:$AF,32,FALSE),(IF('ACCESS EXPORT'!AA87&lt;&gt;"",CONCATENATE(VLOOKUP(A87,'ACCESS EXPORT'!$A:$AF,32,FALSE)," (Closed",TEXT('ACCESS EXPORT'!AA87," MM/DD/YYY)")),IF(TODAY()&lt;(('ACCESS EXPORT'!Z87)+30),CONCATENATE(VLOOKUP(A87,'ACCESS EXPORT'!$A:$AF,32,FALSE)," (Opens",TEXT('ACCESS EXPORT'!Z87," MM/DD/YYY)")),VLOOKUP(A87,'ACCESS EXPORT'!$A:$AF,32,FALSE)))))),"-")</f>
        <v>ADVENTHEALTH MEDICAL GROUP NEONATOLOGY AT CENTRAL FLORIDA</v>
      </c>
      <c r="D87" s="3" t="str">
        <f ca="1">IFERROR(UPPER(IF(AND('ACCESS EXPORT'!AA87="",'ACCESS EXPORT'!Z87=""),VLOOKUP(A87,'ACCESS EXPORT'!$A:$AF,28,FALSE),(IF('ACCESS EXPORT'!AA87&lt;&gt;"",CONCATENATE(VLOOKUP(A87,'ACCESS EXPORT'!$A:$AF,28,FALSE)," (Closed",TEXT('ACCESS EXPORT'!AA87," MM/DD/YYY)")),IF(TODAY()&lt;(('ACCESS EXPORT'!Z87)+30),CONCATENATE(VLOOKUP(A87,'ACCESS EXPORT'!$A:$AF,28,FALSE)," (Opens",TEXT('ACCESS EXPORT'!Z87," MM/DD/YYY)")),VLOOKUP(A87,'ACCESS EXPORT'!$A:$AF,28,FALSE)))))),"-")</f>
        <v>CENTER FOR NEONATAL CARE</v>
      </c>
      <c r="E87" s="3" t="str">
        <f>VLOOKUP($A87,'ACCESS EXPORT'!$A:$AF,3,FALSE)</f>
        <v>3590</v>
      </c>
      <c r="F87" s="3" t="str">
        <f>UPPER(CONCATENATE(VLOOKUP(A87,'ACCESS EXPORT'!$A:$AF,4,FALSE)," ",VLOOKUP(A87,'ACCESS EXPORT'!$A:$AF,5,FALSE)," ",VLOOKUP(A87,'ACCESS EXPORT'!$A:$AF,6,FALSE)," ",VLOOKUP(A87,'ACCESS EXPORT'!$A:$AA,7,FALSE)," ",VLOOKUP(A87,'ACCESS EXPORT'!$A:$AA,8,FALSE)))</f>
        <v>2501 N ORANGE AVE SUITE 446 ORLANDO FL 32804</v>
      </c>
      <c r="G87" s="4" t="str">
        <f>UPPER(VLOOKUP($A87,'ACCESS EXPORT'!$A:$AF,9,FALSE))</f>
        <v>ORANGE</v>
      </c>
      <c r="H87" s="4" t="str">
        <f>_xlfn.IFNA(VLOOKUP($B87,'ACCESS EXPORT'!$B:$J,9,FALSE),"")</f>
        <v>Childrens</v>
      </c>
      <c r="I87" s="3" t="str">
        <f>CONCATENATE("(P)",VLOOKUP($A87,'ACCESS EXPORT'!$A:$AF,11,FALSE)," (F)",VLOOKUP($A87,'ACCESS EXPORT'!$A:$AF,29,FALSE))</f>
        <v>(P)(407) 303-2528 (F)(407) 303-2760</v>
      </c>
      <c r="J87" s="4" t="str">
        <f>UPPER(VLOOKUP($A87,'ACCESS EXPORT'!$A:$AF,12,FALSE))</f>
        <v>NEONATOLOGY</v>
      </c>
      <c r="K87" s="4" t="str">
        <f>UPPER(VLOOKUP($A87,'ACCESS EXPORT'!$A:$AF,13,FALSE))</f>
        <v>WILLIAM WINDER</v>
      </c>
      <c r="L87" s="3" t="str">
        <f>IF(AND(VLOOKUP(A87,'ACCESS EXPORT'!A:AE,1,0),'ACCESS EXPORT'!N87=""),UPPER(CONCATENATE('ACCESS EXPORT'!AE87)),IF(VLOOKUP(A87,'ACCESS EXPORT'!A:AE,1,0),UPPER(CONCATENATE('ACCESS EXPORT'!N87," "&amp;CHAR(10),'ACCESS EXPORT'!AE87))))</f>
        <v>JAHAIRA BARBOT-JIMENEZ 
RODOLFO FERNANDEZ (PRAC. ADMIN)</v>
      </c>
      <c r="M87" s="4" t="str">
        <f>UPPER(VLOOKUP($A87,'ACCESS EXPORT'!$A:$O,15,FALSE))</f>
        <v/>
      </c>
      <c r="N87" s="4" t="str">
        <f ca="1">IF(AND('ACCESS EXPORT'!X87="",'ACCESS EXPORT'!Y87=""),IF('ACCESS EXPORT'!V87&lt;&gt;"",(IF(TODAY()-'ACCESS EXPORT'!V87&gt;=-60,UPPER(CONCATENATE(VLOOKUP(B87,'ACCESS EXPORT'!$B:$P,15,FALSE),""&amp;CHAR(10)&amp;"(SEP",TEXT('ACCESS EXPORT'!V87," MM/DD/YYY)"))),IF(TODAY()-'ACCESS EXPORT'!V87&lt;0,UPPER(VLOOKUP(B87,'ACCESS EXPORT'!$B:$P,15,FALSE)),UPPER(VLOOKUP(B87,'ACCESS EXPORT'!$B:$P,15,FALSE))))),IF('ACCESS EXPORT'!U87="",UPPER(VLOOKUP(B87,'ACCESS EXPORT'!$B:$P,15,FALSE)),IF(TODAY()-'ACCESS EXPORT'!U87&lt;=30,CONCATENATE(UPPER(VLOOKUP(B87,'ACCESS EXPORT'!$B:$P,15,FALSE)),""&amp;CHAR(10)&amp;"(NEW",TEXT('ACCESS EXPORT'!U87," MM/DD/YYY)")),IF(AND(TODAY()-'ACCESS EXPORT'!U87&gt;30,TODAY()&gt;0),UPPER(VLOOKUP(B87,'ACCESS EXPORT'!$B:$P,15,FALSE)))))),IF('ACCESS EXPORT'!Y87&lt;&gt;"",UPPER(CONCATENATE(UPPER(VLOOKUP(B87,'ACCESS EXPORT'!$B:$P,15,FALSE)),""&amp;CHAR(10)&amp;"(Transfer Out",TEXT('ACCESS EXPORT'!Y87," MM/DD/YYY)"))),IF('ACCESS EXPORT'!X87&lt;&gt;"",UPPER(CONCATENATE(UPPER(VLOOKUP(B87,'ACCESS EXPORT'!$B:$P,15,FALSE)),""&amp;CHAR(10)&amp;"(Transfer In",TEXT('ACCESS EXPORT'!X87," MM/DD/YYY)"))))))</f>
        <v>LAWRENCE, JAMES</v>
      </c>
      <c r="O87" s="4" t="str">
        <f>_xlfn.IFNA(VLOOKUP(B87,'ACCESS EXPORT'!$B:$Q,16,FALSE),"")</f>
        <v>APRN</v>
      </c>
      <c r="P87" s="4" t="str">
        <f>_xlfn.IFNA(VLOOKUP(B87,'ACCESS EXPORT'!B:W,22,FALSE),"-")</f>
        <v>1265804876</v>
      </c>
      <c r="Q87" s="4" t="str">
        <f>_xlfn.IFNA(VLOOKUP(A87,'ACCESS EXPORT'!$A:$AG,33,0),"-")</f>
        <v>Bevine Whyte</v>
      </c>
      <c r="R87" s="4" t="str">
        <f>_xlfn.IFNA(VLOOKUP(A87,'ACCESS EXPORT'!$A:$AH,34,0),"-")</f>
        <v>Linda Hopkins</v>
      </c>
      <c r="S87" s="4" t="str">
        <f>_xlfn.IFNA(VLOOKUP(A87,'ACCESS EXPORT'!$A:$AI,35,0),"-")</f>
        <v>James Agee</v>
      </c>
      <c r="T87" s="4" t="str">
        <f>_xlfn.IFNA(VLOOKUP(A87,'ACCESS EXPORT'!$A:$AJ,36,0),"-")</f>
        <v>Wanda Cruz</v>
      </c>
      <c r="U87" s="4" t="str">
        <f>_xlfn.IFNA(VLOOKUP(A87,'ACCESS EXPORT'!$A:$AK,37,0),"-")</f>
        <v>Cerner</v>
      </c>
      <c r="V87" s="4" t="str">
        <f>_xlfn.IFNA(VLOOKUP(A87,'ACCESS EXPORT'!$A:$AL,38,0),"-")</f>
        <v>FHMG_CTR NEONATAL CARE</v>
      </c>
      <c r="W87" s="4" t="str">
        <f>_xlfn.IFNA(VLOOKUP(A87,'ACCESS EXPORT'!$A:$AM,39,0),"-")</f>
        <v/>
      </c>
      <c r="X87" s="4" t="str">
        <f>_xlfn.IFNA(VLOOKUP(A87,'ACCESS EXPORT'!$A:$AN,40,0),"-")</f>
        <v>Libia Villaquiran / Jenny Green</v>
      </c>
      <c r="Y87" s="26" t="str">
        <f>_xlfn.IFNA(VLOOKUP(A87,'ACCESS EXPORT'!A:AO,41,0),"")</f>
        <v>Candace Pischetola</v>
      </c>
      <c r="Z87" s="26" t="str">
        <f>_xlfn.IFNA(VLOOKUP(A87,'ACCESS EXPORT'!A:AP,42,0),"")</f>
        <v/>
      </c>
      <c r="AA87" s="26" t="str">
        <f>_xlfn.IFNA(VLOOKUP(A87,'ACCESS EXPORT'!A:AQ,43,0),"")</f>
        <v>Claire Pagan</v>
      </c>
    </row>
    <row r="88" spans="1:27" ht="18.75" x14ac:dyDescent="0.25">
      <c r="A88" s="33">
        <v>137</v>
      </c>
      <c r="B88" s="10">
        <v>1230</v>
      </c>
      <c r="C88" s="7" t="str">
        <f ca="1">IFERROR(UPPER(IF(AND('ACCESS EXPORT'!AA88="",'ACCESS EXPORT'!Z88=""),VLOOKUP(A88,'ACCESS EXPORT'!$A:$AF,32,FALSE),(IF('ACCESS EXPORT'!AA88&lt;&gt;"",CONCATENATE(VLOOKUP(A88,'ACCESS EXPORT'!$A:$AF,32,FALSE)," (Closed",TEXT('ACCESS EXPORT'!AA88," MM/DD/YYY)")),IF(TODAY()&lt;(('ACCESS EXPORT'!Z88)+30),CONCATENATE(VLOOKUP(A88,'ACCESS EXPORT'!$A:$AF,32,FALSE)," (Opens",TEXT('ACCESS EXPORT'!Z88," MM/DD/YYY)")),VLOOKUP(A88,'ACCESS EXPORT'!$A:$AF,32,FALSE)))))),"-")</f>
        <v>ADVENTHEALTH MEDICAL GROUP NEONATOLOGY AT CENTRAL FLORIDA</v>
      </c>
      <c r="D88" s="3" t="str">
        <f ca="1">IFERROR(UPPER(IF(AND('ACCESS EXPORT'!AA88="",'ACCESS EXPORT'!Z88=""),VLOOKUP(A88,'ACCESS EXPORT'!$A:$AF,28,FALSE),(IF('ACCESS EXPORT'!AA88&lt;&gt;"",CONCATENATE(VLOOKUP(A88,'ACCESS EXPORT'!$A:$AF,28,FALSE)," (Closed",TEXT('ACCESS EXPORT'!AA88," MM/DD/YYY)")),IF(TODAY()&lt;(('ACCESS EXPORT'!Z88)+30),CONCATENATE(VLOOKUP(A88,'ACCESS EXPORT'!$A:$AF,28,FALSE)," (Opens",TEXT('ACCESS EXPORT'!Z88," MM/DD/YYY)")),VLOOKUP(A88,'ACCESS EXPORT'!$A:$AF,28,FALSE)))))),"-")</f>
        <v>CENTER FOR NEONATAL CARE</v>
      </c>
      <c r="E88" s="3" t="str">
        <f>VLOOKUP($A88,'ACCESS EXPORT'!$A:$AF,3,FALSE)</f>
        <v>3590</v>
      </c>
      <c r="F88" s="3" t="str">
        <f>UPPER(CONCATENATE(VLOOKUP(A88,'ACCESS EXPORT'!$A:$AF,4,FALSE)," ",VLOOKUP(A88,'ACCESS EXPORT'!$A:$AF,5,FALSE)," ",VLOOKUP(A88,'ACCESS EXPORT'!$A:$AF,6,FALSE)," ",VLOOKUP(A88,'ACCESS EXPORT'!$A:$AA,7,FALSE)," ",VLOOKUP(A88,'ACCESS EXPORT'!$A:$AA,8,FALSE)))</f>
        <v>2501 N ORANGE AVE SUITE 446 ORLANDO FL 32804</v>
      </c>
      <c r="G88" s="4" t="str">
        <f>UPPER(VLOOKUP($A88,'ACCESS EXPORT'!$A:$AF,9,FALSE))</f>
        <v>ORANGE</v>
      </c>
      <c r="H88" s="4" t="str">
        <f>_xlfn.IFNA(VLOOKUP($B88,'ACCESS EXPORT'!$B:$J,9,FALSE),"")</f>
        <v>Childrens</v>
      </c>
      <c r="I88" s="3" t="str">
        <f>CONCATENATE("(P)",VLOOKUP($A88,'ACCESS EXPORT'!$A:$AF,11,FALSE)," (F)",VLOOKUP($A88,'ACCESS EXPORT'!$A:$AF,29,FALSE))</f>
        <v>(P)(407) 303-2528 (F)(407) 303-2760</v>
      </c>
      <c r="J88" s="4" t="str">
        <f>UPPER(VLOOKUP($A88,'ACCESS EXPORT'!$A:$AF,12,FALSE))</f>
        <v>NEONATOLOGY</v>
      </c>
      <c r="K88" s="4" t="str">
        <f>UPPER(VLOOKUP($A88,'ACCESS EXPORT'!$A:$AF,13,FALSE))</f>
        <v>WILLIAM WINDER</v>
      </c>
      <c r="L88" s="3" t="str">
        <f>IF(AND(VLOOKUP(A88,'ACCESS EXPORT'!A:AE,1,0),'ACCESS EXPORT'!N88=""),UPPER(CONCATENATE('ACCESS EXPORT'!AE88)),IF(VLOOKUP(A88,'ACCESS EXPORT'!A:AE,1,0),UPPER(CONCATENATE('ACCESS EXPORT'!N88," "&amp;CHAR(10),'ACCESS EXPORT'!AE88))))</f>
        <v>JAHAIRA BARBOT-JIMENEZ 
RODOLFO FERNANDEZ (PRAC. ADMIN)</v>
      </c>
      <c r="M88" s="4" t="str">
        <f>UPPER(VLOOKUP($A88,'ACCESS EXPORT'!$A:$O,15,FALSE))</f>
        <v/>
      </c>
      <c r="N88" s="4" t="str">
        <f ca="1">IF(AND('ACCESS EXPORT'!X88="",'ACCESS EXPORT'!Y88=""),IF('ACCESS EXPORT'!V88&lt;&gt;"",(IF(TODAY()-'ACCESS EXPORT'!V88&gt;=-60,UPPER(CONCATENATE(VLOOKUP(B88,'ACCESS EXPORT'!$B:$P,15,FALSE),""&amp;CHAR(10)&amp;"(SEP",TEXT('ACCESS EXPORT'!V88," MM/DD/YYY)"))),IF(TODAY()-'ACCESS EXPORT'!V88&lt;0,UPPER(VLOOKUP(B88,'ACCESS EXPORT'!$B:$P,15,FALSE)),UPPER(VLOOKUP(B88,'ACCESS EXPORT'!$B:$P,15,FALSE))))),IF('ACCESS EXPORT'!U88="",UPPER(VLOOKUP(B88,'ACCESS EXPORT'!$B:$P,15,FALSE)),IF(TODAY()-'ACCESS EXPORT'!U88&lt;=30,CONCATENATE(UPPER(VLOOKUP(B88,'ACCESS EXPORT'!$B:$P,15,FALSE)),""&amp;CHAR(10)&amp;"(NEW",TEXT('ACCESS EXPORT'!U88," MM/DD/YYY)")),IF(AND(TODAY()-'ACCESS EXPORT'!U88&gt;30,TODAY()&gt;0),UPPER(VLOOKUP(B88,'ACCESS EXPORT'!$B:$P,15,FALSE)))))),IF('ACCESS EXPORT'!Y88&lt;&gt;"",UPPER(CONCATENATE(UPPER(VLOOKUP(B88,'ACCESS EXPORT'!$B:$P,15,FALSE)),""&amp;CHAR(10)&amp;"(Transfer Out",TEXT('ACCESS EXPORT'!Y88," MM/DD/YYY)"))),IF('ACCESS EXPORT'!X88&lt;&gt;"",UPPER(CONCATENATE(UPPER(VLOOKUP(B88,'ACCESS EXPORT'!$B:$P,15,FALSE)),""&amp;CHAR(10)&amp;"(Transfer In",TEXT('ACCESS EXPORT'!X88," MM/DD/YYY)"))))))</f>
        <v>KING, CHERYL</v>
      </c>
      <c r="O88" s="4" t="str">
        <f>_xlfn.IFNA(VLOOKUP(B88,'ACCESS EXPORT'!$B:$Q,16,FALSE),"")</f>
        <v>APRN</v>
      </c>
      <c r="P88" s="4" t="str">
        <f>_xlfn.IFNA(VLOOKUP(B88,'ACCESS EXPORT'!B:W,22,FALSE),"-")</f>
        <v>1972853315</v>
      </c>
      <c r="Q88" s="4" t="str">
        <f>_xlfn.IFNA(VLOOKUP(A88,'ACCESS EXPORT'!$A:$AG,33,0),"-")</f>
        <v>Bevine Whyte</v>
      </c>
      <c r="R88" s="4" t="str">
        <f>_xlfn.IFNA(VLOOKUP(A88,'ACCESS EXPORT'!$A:$AH,34,0),"-")</f>
        <v>Linda Hopkins</v>
      </c>
      <c r="S88" s="4" t="str">
        <f>_xlfn.IFNA(VLOOKUP(A88,'ACCESS EXPORT'!$A:$AI,35,0),"-")</f>
        <v>James Agee</v>
      </c>
      <c r="T88" s="4" t="str">
        <f>_xlfn.IFNA(VLOOKUP(A88,'ACCESS EXPORT'!$A:$AJ,36,0),"-")</f>
        <v>Wanda Cruz</v>
      </c>
      <c r="U88" s="4" t="str">
        <f>_xlfn.IFNA(VLOOKUP(A88,'ACCESS EXPORT'!$A:$AK,37,0),"-")</f>
        <v>Cerner</v>
      </c>
      <c r="V88" s="4" t="str">
        <f>_xlfn.IFNA(VLOOKUP(A88,'ACCESS EXPORT'!$A:$AL,38,0),"-")</f>
        <v>FHMG_CTR NEONATAL CARE</v>
      </c>
      <c r="W88" s="4" t="str">
        <f>_xlfn.IFNA(VLOOKUP(A88,'ACCESS EXPORT'!$A:$AM,39,0),"-")</f>
        <v/>
      </c>
      <c r="X88" s="4" t="str">
        <f>_xlfn.IFNA(VLOOKUP(A88,'ACCESS EXPORT'!$A:$AN,40,0),"-")</f>
        <v>Libia Villaquiran / Jenny Green</v>
      </c>
      <c r="Y88" s="26" t="str">
        <f>_xlfn.IFNA(VLOOKUP(A88,'ACCESS EXPORT'!A:AO,41,0),"")</f>
        <v>Candace Pischetola</v>
      </c>
      <c r="Z88" s="26" t="str">
        <f>_xlfn.IFNA(VLOOKUP(A88,'ACCESS EXPORT'!A:AP,42,0),"")</f>
        <v/>
      </c>
      <c r="AA88" s="26" t="str">
        <f>_xlfn.IFNA(VLOOKUP(A88,'ACCESS EXPORT'!A:AQ,43,0),"")</f>
        <v>Claire Pagan</v>
      </c>
    </row>
    <row r="89" spans="1:27" ht="18.75" x14ac:dyDescent="0.25">
      <c r="A89" s="33">
        <v>137</v>
      </c>
      <c r="B89" s="10">
        <v>1238</v>
      </c>
      <c r="C89" s="7" t="str">
        <f ca="1">IFERROR(UPPER(IF(AND('ACCESS EXPORT'!AA89="",'ACCESS EXPORT'!Z89=""),VLOOKUP(A89,'ACCESS EXPORT'!$A:$AF,32,FALSE),(IF('ACCESS EXPORT'!AA89&lt;&gt;"",CONCATENATE(VLOOKUP(A89,'ACCESS EXPORT'!$A:$AF,32,FALSE)," (Closed",TEXT('ACCESS EXPORT'!AA89," MM/DD/YYY)")),IF(TODAY()&lt;(('ACCESS EXPORT'!Z89)+30),CONCATENATE(VLOOKUP(A89,'ACCESS EXPORT'!$A:$AF,32,FALSE)," (Opens",TEXT('ACCESS EXPORT'!Z89," MM/DD/YYY)")),VLOOKUP(A89,'ACCESS EXPORT'!$A:$AF,32,FALSE)))))),"-")</f>
        <v>ADVENTHEALTH MEDICAL GROUP NEONATOLOGY AT CENTRAL FLORIDA</v>
      </c>
      <c r="D89" s="3" t="str">
        <f ca="1">IFERROR(UPPER(IF(AND('ACCESS EXPORT'!AA89="",'ACCESS EXPORT'!Z89=""),VLOOKUP(A89,'ACCESS EXPORT'!$A:$AF,28,FALSE),(IF('ACCESS EXPORT'!AA89&lt;&gt;"",CONCATENATE(VLOOKUP(A89,'ACCESS EXPORT'!$A:$AF,28,FALSE)," (Closed",TEXT('ACCESS EXPORT'!AA89," MM/DD/YYY)")),IF(TODAY()&lt;(('ACCESS EXPORT'!Z89)+30),CONCATENATE(VLOOKUP(A89,'ACCESS EXPORT'!$A:$AF,28,FALSE)," (Opens",TEXT('ACCESS EXPORT'!Z89," MM/DD/YYY)")),VLOOKUP(A89,'ACCESS EXPORT'!$A:$AF,28,FALSE)))))),"-")</f>
        <v>CENTER FOR NEONATAL CARE</v>
      </c>
      <c r="E89" s="3" t="str">
        <f>VLOOKUP($A89,'ACCESS EXPORT'!$A:$AF,3,FALSE)</f>
        <v>3590</v>
      </c>
      <c r="F89" s="3" t="str">
        <f>UPPER(CONCATENATE(VLOOKUP(A89,'ACCESS EXPORT'!$A:$AF,4,FALSE)," ",VLOOKUP(A89,'ACCESS EXPORT'!$A:$AF,5,FALSE)," ",VLOOKUP(A89,'ACCESS EXPORT'!$A:$AF,6,FALSE)," ",VLOOKUP(A89,'ACCESS EXPORT'!$A:$AA,7,FALSE)," ",VLOOKUP(A89,'ACCESS EXPORT'!$A:$AA,8,FALSE)))</f>
        <v>2501 N ORANGE AVE SUITE 446 ORLANDO FL 32804</v>
      </c>
      <c r="G89" s="4" t="str">
        <f>UPPER(VLOOKUP($A89,'ACCESS EXPORT'!$A:$AF,9,FALSE))</f>
        <v>ORANGE</v>
      </c>
      <c r="H89" s="4" t="str">
        <f>_xlfn.IFNA(VLOOKUP($B89,'ACCESS EXPORT'!$B:$J,9,FALSE),"")</f>
        <v>Childrens</v>
      </c>
      <c r="I89" s="3" t="str">
        <f>CONCATENATE("(P)",VLOOKUP($A89,'ACCESS EXPORT'!$A:$AF,11,FALSE)," (F)",VLOOKUP($A89,'ACCESS EXPORT'!$A:$AF,29,FALSE))</f>
        <v>(P)(407) 303-2528 (F)(407) 303-2760</v>
      </c>
      <c r="J89" s="4" t="str">
        <f>UPPER(VLOOKUP($A89,'ACCESS EXPORT'!$A:$AF,12,FALSE))</f>
        <v>NEONATOLOGY</v>
      </c>
      <c r="K89" s="4" t="str">
        <f>UPPER(VLOOKUP($A89,'ACCESS EXPORT'!$A:$AF,13,FALSE))</f>
        <v>WILLIAM WINDER</v>
      </c>
      <c r="L89" s="3" t="str">
        <f>IF(AND(VLOOKUP(A89,'ACCESS EXPORT'!A:AE,1,0),'ACCESS EXPORT'!N89=""),UPPER(CONCATENATE('ACCESS EXPORT'!AE89)),IF(VLOOKUP(A89,'ACCESS EXPORT'!A:AE,1,0),UPPER(CONCATENATE('ACCESS EXPORT'!N89," "&amp;CHAR(10),'ACCESS EXPORT'!AE89))))</f>
        <v>JAHAIRA BARBOT-JIMENEZ 
RODOLFO FERNANDEZ (PRAC. ADMIN)</v>
      </c>
      <c r="M89" s="4" t="str">
        <f>UPPER(VLOOKUP($A89,'ACCESS EXPORT'!$A:$O,15,FALSE))</f>
        <v/>
      </c>
      <c r="N89" s="4" t="str">
        <f ca="1">IF(AND('ACCESS EXPORT'!X89="",'ACCESS EXPORT'!Y89=""),IF('ACCESS EXPORT'!V89&lt;&gt;"",(IF(TODAY()-'ACCESS EXPORT'!V89&gt;=-60,UPPER(CONCATENATE(VLOOKUP(B89,'ACCESS EXPORT'!$B:$P,15,FALSE),""&amp;CHAR(10)&amp;"(SEP",TEXT('ACCESS EXPORT'!V89," MM/DD/YYY)"))),IF(TODAY()-'ACCESS EXPORT'!V89&lt;0,UPPER(VLOOKUP(B89,'ACCESS EXPORT'!$B:$P,15,FALSE)),UPPER(VLOOKUP(B89,'ACCESS EXPORT'!$B:$P,15,FALSE))))),IF('ACCESS EXPORT'!U89="",UPPER(VLOOKUP(B89,'ACCESS EXPORT'!$B:$P,15,FALSE)),IF(TODAY()-'ACCESS EXPORT'!U89&lt;=30,CONCATENATE(UPPER(VLOOKUP(B89,'ACCESS EXPORT'!$B:$P,15,FALSE)),""&amp;CHAR(10)&amp;"(NEW",TEXT('ACCESS EXPORT'!U89," MM/DD/YYY)")),IF(AND(TODAY()-'ACCESS EXPORT'!U89&gt;30,TODAY()&gt;0),UPPER(VLOOKUP(B89,'ACCESS EXPORT'!$B:$P,15,FALSE)))))),IF('ACCESS EXPORT'!Y89&lt;&gt;"",UPPER(CONCATENATE(UPPER(VLOOKUP(B89,'ACCESS EXPORT'!$B:$P,15,FALSE)),""&amp;CHAR(10)&amp;"(Transfer Out",TEXT('ACCESS EXPORT'!Y89," MM/DD/YYY)"))),IF('ACCESS EXPORT'!X89&lt;&gt;"",UPPER(CONCATENATE(UPPER(VLOOKUP(B89,'ACCESS EXPORT'!$B:$P,15,FALSE)),""&amp;CHAR(10)&amp;"(Transfer In",TEXT('ACCESS EXPORT'!X89," MM/DD/YYY)"))))))</f>
        <v>OSSINSKY, LESLIE J.</v>
      </c>
      <c r="O89" s="4" t="str">
        <f>_xlfn.IFNA(VLOOKUP(B89,'ACCESS EXPORT'!$B:$Q,16,FALSE),"")</f>
        <v>APRN</v>
      </c>
      <c r="P89" s="4" t="str">
        <f>_xlfn.IFNA(VLOOKUP(B89,'ACCESS EXPORT'!B:W,22,FALSE),"-")</f>
        <v>1225117955</v>
      </c>
      <c r="Q89" s="4" t="str">
        <f>_xlfn.IFNA(VLOOKUP(A89,'ACCESS EXPORT'!$A:$AG,33,0),"-")</f>
        <v>Bevine Whyte</v>
      </c>
      <c r="R89" s="4" t="str">
        <f>_xlfn.IFNA(VLOOKUP(A89,'ACCESS EXPORT'!$A:$AH,34,0),"-")</f>
        <v>Linda Hopkins</v>
      </c>
      <c r="S89" s="4" t="str">
        <f>_xlfn.IFNA(VLOOKUP(A89,'ACCESS EXPORT'!$A:$AI,35,0),"-")</f>
        <v>James Agee</v>
      </c>
      <c r="T89" s="4" t="str">
        <f>_xlfn.IFNA(VLOOKUP(A89,'ACCESS EXPORT'!$A:$AJ,36,0),"-")</f>
        <v>Wanda Cruz</v>
      </c>
      <c r="U89" s="4" t="str">
        <f>_xlfn.IFNA(VLOOKUP(A89,'ACCESS EXPORT'!$A:$AK,37,0),"-")</f>
        <v>Cerner</v>
      </c>
      <c r="V89" s="4" t="str">
        <f>_xlfn.IFNA(VLOOKUP(A89,'ACCESS EXPORT'!$A:$AL,38,0),"-")</f>
        <v>FHMG_CTR NEONATAL CARE</v>
      </c>
      <c r="W89" s="4" t="str">
        <f>_xlfn.IFNA(VLOOKUP(A89,'ACCESS EXPORT'!$A:$AM,39,0),"-")</f>
        <v/>
      </c>
      <c r="X89" s="4" t="str">
        <f>_xlfn.IFNA(VLOOKUP(A89,'ACCESS EXPORT'!$A:$AN,40,0),"-")</f>
        <v>Libia Villaquiran / Jenny Green</v>
      </c>
      <c r="Y89" s="26" t="str">
        <f>_xlfn.IFNA(VLOOKUP(A89,'ACCESS EXPORT'!A:AO,41,0),"")</f>
        <v>Candace Pischetola</v>
      </c>
      <c r="Z89" s="26" t="str">
        <f>_xlfn.IFNA(VLOOKUP(A89,'ACCESS EXPORT'!A:AP,42,0),"")</f>
        <v/>
      </c>
      <c r="AA89" s="26" t="str">
        <f>_xlfn.IFNA(VLOOKUP(A89,'ACCESS EXPORT'!A:AQ,43,0),"")</f>
        <v>Claire Pagan</v>
      </c>
    </row>
    <row r="90" spans="1:27" ht="18.75" x14ac:dyDescent="0.25">
      <c r="A90" s="33">
        <v>137</v>
      </c>
      <c r="B90" s="10">
        <v>1222</v>
      </c>
      <c r="C90" s="7" t="str">
        <f ca="1">IFERROR(UPPER(IF(AND('ACCESS EXPORT'!AA90="",'ACCESS EXPORT'!Z90=""),VLOOKUP(A90,'ACCESS EXPORT'!$A:$AF,32,FALSE),(IF('ACCESS EXPORT'!AA90&lt;&gt;"",CONCATENATE(VLOOKUP(A90,'ACCESS EXPORT'!$A:$AF,32,FALSE)," (Closed",TEXT('ACCESS EXPORT'!AA90," MM/DD/YYY)")),IF(TODAY()&lt;(('ACCESS EXPORT'!Z90)+30),CONCATENATE(VLOOKUP(A90,'ACCESS EXPORT'!$A:$AF,32,FALSE)," (Opens",TEXT('ACCESS EXPORT'!Z90," MM/DD/YYY)")),VLOOKUP(A90,'ACCESS EXPORT'!$A:$AF,32,FALSE)))))),"-")</f>
        <v>ADVENTHEALTH MEDICAL GROUP NEONATOLOGY AT CENTRAL FLORIDA</v>
      </c>
      <c r="D90" s="3" t="str">
        <f ca="1">IFERROR(UPPER(IF(AND('ACCESS EXPORT'!AA90="",'ACCESS EXPORT'!Z90=""),VLOOKUP(A90,'ACCESS EXPORT'!$A:$AF,28,FALSE),(IF('ACCESS EXPORT'!AA90&lt;&gt;"",CONCATENATE(VLOOKUP(A90,'ACCESS EXPORT'!$A:$AF,28,FALSE)," (Closed",TEXT('ACCESS EXPORT'!AA90," MM/DD/YYY)")),IF(TODAY()&lt;(('ACCESS EXPORT'!Z90)+30),CONCATENATE(VLOOKUP(A90,'ACCESS EXPORT'!$A:$AF,28,FALSE)," (Opens",TEXT('ACCESS EXPORT'!Z90," MM/DD/YYY)")),VLOOKUP(A90,'ACCESS EXPORT'!$A:$AF,28,FALSE)))))),"-")</f>
        <v>CENTER FOR NEONATAL CARE</v>
      </c>
      <c r="E90" s="3" t="str">
        <f>VLOOKUP($A90,'ACCESS EXPORT'!$A:$AF,3,FALSE)</f>
        <v>3590</v>
      </c>
      <c r="F90" s="3" t="str">
        <f>UPPER(CONCATENATE(VLOOKUP(A90,'ACCESS EXPORT'!$A:$AF,4,FALSE)," ",VLOOKUP(A90,'ACCESS EXPORT'!$A:$AF,5,FALSE)," ",VLOOKUP(A90,'ACCESS EXPORT'!$A:$AF,6,FALSE)," ",VLOOKUP(A90,'ACCESS EXPORT'!$A:$AA,7,FALSE)," ",VLOOKUP(A90,'ACCESS EXPORT'!$A:$AA,8,FALSE)))</f>
        <v>2501 N ORANGE AVE SUITE 446 ORLANDO FL 32804</v>
      </c>
      <c r="G90" s="4" t="str">
        <f>UPPER(VLOOKUP($A90,'ACCESS EXPORT'!$A:$AF,9,FALSE))</f>
        <v>ORANGE</v>
      </c>
      <c r="H90" s="4" t="str">
        <f>_xlfn.IFNA(VLOOKUP($B90,'ACCESS EXPORT'!$B:$J,9,FALSE),"")</f>
        <v>Childrens</v>
      </c>
      <c r="I90" s="3" t="str">
        <f>CONCATENATE("(P)",VLOOKUP($A90,'ACCESS EXPORT'!$A:$AF,11,FALSE)," (F)",VLOOKUP($A90,'ACCESS EXPORT'!$A:$AF,29,FALSE))</f>
        <v>(P)(407) 303-2528 (F)(407) 303-2760</v>
      </c>
      <c r="J90" s="4" t="str">
        <f>UPPER(VLOOKUP($A90,'ACCESS EXPORT'!$A:$AF,12,FALSE))</f>
        <v>NEONATOLOGY</v>
      </c>
      <c r="K90" s="4" t="str">
        <f>UPPER(VLOOKUP($A90,'ACCESS EXPORT'!$A:$AF,13,FALSE))</f>
        <v>WILLIAM WINDER</v>
      </c>
      <c r="L90" s="3" t="str">
        <f>IF(AND(VLOOKUP(A90,'ACCESS EXPORT'!A:AE,1,0),'ACCESS EXPORT'!N90=""),UPPER(CONCATENATE('ACCESS EXPORT'!AE90)),IF(VLOOKUP(A90,'ACCESS EXPORT'!A:AE,1,0),UPPER(CONCATENATE('ACCESS EXPORT'!N90," "&amp;CHAR(10),'ACCESS EXPORT'!AE90))))</f>
        <v>JAHAIRA BARBOT-JIMENEZ 
RODOLFO FERNANDEZ (PRAC. ADMIN)</v>
      </c>
      <c r="M90" s="4" t="str">
        <f>UPPER(VLOOKUP($A90,'ACCESS EXPORT'!$A:$O,15,FALSE))</f>
        <v/>
      </c>
      <c r="N90" s="4" t="str">
        <f ca="1">IF(AND('ACCESS EXPORT'!X90="",'ACCESS EXPORT'!Y90=""),IF('ACCESS EXPORT'!V90&lt;&gt;"",(IF(TODAY()-'ACCESS EXPORT'!V90&gt;=-60,UPPER(CONCATENATE(VLOOKUP(B90,'ACCESS EXPORT'!$B:$P,15,FALSE),""&amp;CHAR(10)&amp;"(SEP",TEXT('ACCESS EXPORT'!V90," MM/DD/YYY)"))),IF(TODAY()-'ACCESS EXPORT'!V90&lt;0,UPPER(VLOOKUP(B90,'ACCESS EXPORT'!$B:$P,15,FALSE)),UPPER(VLOOKUP(B90,'ACCESS EXPORT'!$B:$P,15,FALSE))))),IF('ACCESS EXPORT'!U90="",UPPER(VLOOKUP(B90,'ACCESS EXPORT'!$B:$P,15,FALSE)),IF(TODAY()-'ACCESS EXPORT'!U90&lt;=30,CONCATENATE(UPPER(VLOOKUP(B90,'ACCESS EXPORT'!$B:$P,15,FALSE)),""&amp;CHAR(10)&amp;"(NEW",TEXT('ACCESS EXPORT'!U90," MM/DD/YYY)")),IF(AND(TODAY()-'ACCESS EXPORT'!U90&gt;30,TODAY()&gt;0),UPPER(VLOOKUP(B90,'ACCESS EXPORT'!$B:$P,15,FALSE)))))),IF('ACCESS EXPORT'!Y90&lt;&gt;"",UPPER(CONCATENATE(UPPER(VLOOKUP(B90,'ACCESS EXPORT'!$B:$P,15,FALSE)),""&amp;CHAR(10)&amp;"(Transfer Out",TEXT('ACCESS EXPORT'!Y90," MM/DD/YYY)"))),IF('ACCESS EXPORT'!X90&lt;&gt;"",UPPER(CONCATENATE(UPPER(VLOOKUP(B90,'ACCESS EXPORT'!$B:$P,15,FALSE)),""&amp;CHAR(10)&amp;"(Transfer In",TEXT('ACCESS EXPORT'!X90," MM/DD/YYY)"))))))</f>
        <v>HARRIS, JANICE E.</v>
      </c>
      <c r="O90" s="4" t="str">
        <f>_xlfn.IFNA(VLOOKUP(B90,'ACCESS EXPORT'!$B:$Q,16,FALSE),"")</f>
        <v>APRN</v>
      </c>
      <c r="P90" s="4" t="str">
        <f>_xlfn.IFNA(VLOOKUP(B90,'ACCESS EXPORT'!B:W,22,FALSE),"-")</f>
        <v>1043399736</v>
      </c>
      <c r="Q90" s="4" t="str">
        <f>_xlfn.IFNA(VLOOKUP(A90,'ACCESS EXPORT'!$A:$AG,33,0),"-")</f>
        <v>Bevine Whyte</v>
      </c>
      <c r="R90" s="4" t="str">
        <f>_xlfn.IFNA(VLOOKUP(A90,'ACCESS EXPORT'!$A:$AH,34,0),"-")</f>
        <v>Linda Hopkins</v>
      </c>
      <c r="S90" s="4" t="str">
        <f>_xlfn.IFNA(VLOOKUP(A90,'ACCESS EXPORT'!$A:$AI,35,0),"-")</f>
        <v>James Agee</v>
      </c>
      <c r="T90" s="4" t="str">
        <f>_xlfn.IFNA(VLOOKUP(A90,'ACCESS EXPORT'!$A:$AJ,36,0),"-")</f>
        <v>Wanda Cruz</v>
      </c>
      <c r="U90" s="4" t="str">
        <f>_xlfn.IFNA(VLOOKUP(A90,'ACCESS EXPORT'!$A:$AK,37,0),"-")</f>
        <v>Cerner</v>
      </c>
      <c r="V90" s="4" t="str">
        <f>_xlfn.IFNA(VLOOKUP(A90,'ACCESS EXPORT'!$A:$AL,38,0),"-")</f>
        <v>FHMG_CTR NEONATAL CARE</v>
      </c>
      <c r="W90" s="4" t="str">
        <f>_xlfn.IFNA(VLOOKUP(A90,'ACCESS EXPORT'!$A:$AM,39,0),"-")</f>
        <v/>
      </c>
      <c r="X90" s="4" t="str">
        <f>_xlfn.IFNA(VLOOKUP(A90,'ACCESS EXPORT'!$A:$AN,40,0),"-")</f>
        <v>Libia Villaquiran / Jenny Green</v>
      </c>
      <c r="Y90" s="26" t="str">
        <f>_xlfn.IFNA(VLOOKUP(A90,'ACCESS EXPORT'!A:AO,41,0),"")</f>
        <v>Candace Pischetola</v>
      </c>
      <c r="Z90" s="26" t="str">
        <f>_xlfn.IFNA(VLOOKUP(A90,'ACCESS EXPORT'!A:AP,42,0),"")</f>
        <v/>
      </c>
      <c r="AA90" s="26" t="str">
        <f>_xlfn.IFNA(VLOOKUP(A90,'ACCESS EXPORT'!A:AQ,43,0),"")</f>
        <v>Claire Pagan</v>
      </c>
    </row>
    <row r="91" spans="1:27" ht="18.75" x14ac:dyDescent="0.25">
      <c r="A91" s="33">
        <v>137</v>
      </c>
      <c r="B91" s="10">
        <v>1228</v>
      </c>
      <c r="C91" s="7" t="str">
        <f ca="1">IFERROR(UPPER(IF(AND('ACCESS EXPORT'!AA91="",'ACCESS EXPORT'!Z91=""),VLOOKUP(A91,'ACCESS EXPORT'!$A:$AF,32,FALSE),(IF('ACCESS EXPORT'!AA91&lt;&gt;"",CONCATENATE(VLOOKUP(A91,'ACCESS EXPORT'!$A:$AF,32,FALSE)," (Closed",TEXT('ACCESS EXPORT'!AA91," MM/DD/YYY)")),IF(TODAY()&lt;(('ACCESS EXPORT'!Z91)+30),CONCATENATE(VLOOKUP(A91,'ACCESS EXPORT'!$A:$AF,32,FALSE)," (Opens",TEXT('ACCESS EXPORT'!Z91," MM/DD/YYY)")),VLOOKUP(A91,'ACCESS EXPORT'!$A:$AF,32,FALSE)))))),"-")</f>
        <v>ADVENTHEALTH MEDICAL GROUP NEONATOLOGY AT CENTRAL FLORIDA</v>
      </c>
      <c r="D91" s="3" t="str">
        <f ca="1">IFERROR(UPPER(IF(AND('ACCESS EXPORT'!AA91="",'ACCESS EXPORT'!Z91=""),VLOOKUP(A91,'ACCESS EXPORT'!$A:$AF,28,FALSE),(IF('ACCESS EXPORT'!AA91&lt;&gt;"",CONCATENATE(VLOOKUP(A91,'ACCESS EXPORT'!$A:$AF,28,FALSE)," (Closed",TEXT('ACCESS EXPORT'!AA91," MM/DD/YYY)")),IF(TODAY()&lt;(('ACCESS EXPORT'!Z91)+30),CONCATENATE(VLOOKUP(A91,'ACCESS EXPORT'!$A:$AF,28,FALSE)," (Opens",TEXT('ACCESS EXPORT'!Z91," MM/DD/YYY)")),VLOOKUP(A91,'ACCESS EXPORT'!$A:$AF,28,FALSE)))))),"-")</f>
        <v>CENTER FOR NEONATAL CARE</v>
      </c>
      <c r="E91" s="3" t="str">
        <f>VLOOKUP($A91,'ACCESS EXPORT'!$A:$AF,3,FALSE)</f>
        <v>3590</v>
      </c>
      <c r="F91" s="3" t="str">
        <f>UPPER(CONCATENATE(VLOOKUP(A91,'ACCESS EXPORT'!$A:$AF,4,FALSE)," ",VLOOKUP(A91,'ACCESS EXPORT'!$A:$AF,5,FALSE)," ",VLOOKUP(A91,'ACCESS EXPORT'!$A:$AF,6,FALSE)," ",VLOOKUP(A91,'ACCESS EXPORT'!$A:$AA,7,FALSE)," ",VLOOKUP(A91,'ACCESS EXPORT'!$A:$AA,8,FALSE)))</f>
        <v>2501 N ORANGE AVE SUITE 446 ORLANDO FL 32804</v>
      </c>
      <c r="G91" s="4" t="str">
        <f>UPPER(VLOOKUP($A91,'ACCESS EXPORT'!$A:$AF,9,FALSE))</f>
        <v>ORANGE</v>
      </c>
      <c r="H91" s="4" t="str">
        <f>_xlfn.IFNA(VLOOKUP($B91,'ACCESS EXPORT'!$B:$J,9,FALSE),"")</f>
        <v>Childrens</v>
      </c>
      <c r="I91" s="3" t="str">
        <f>CONCATENATE("(P)",VLOOKUP($A91,'ACCESS EXPORT'!$A:$AF,11,FALSE)," (F)",VLOOKUP($A91,'ACCESS EXPORT'!$A:$AF,29,FALSE))</f>
        <v>(P)(407) 303-2528 (F)(407) 303-2760</v>
      </c>
      <c r="J91" s="4" t="str">
        <f>UPPER(VLOOKUP($A91,'ACCESS EXPORT'!$A:$AF,12,FALSE))</f>
        <v>NEONATOLOGY</v>
      </c>
      <c r="K91" s="4" t="str">
        <f>UPPER(VLOOKUP($A91,'ACCESS EXPORT'!$A:$AF,13,FALSE))</f>
        <v>WILLIAM WINDER</v>
      </c>
      <c r="L91" s="3" t="str">
        <f>IF(AND(VLOOKUP(A91,'ACCESS EXPORT'!A:AE,1,0),'ACCESS EXPORT'!N91=""),UPPER(CONCATENATE('ACCESS EXPORT'!AE91)),IF(VLOOKUP(A91,'ACCESS EXPORT'!A:AE,1,0),UPPER(CONCATENATE('ACCESS EXPORT'!N91," "&amp;CHAR(10),'ACCESS EXPORT'!AE91))))</f>
        <v>JAHAIRA BARBOT-JIMENEZ 
RODOLFO FERNANDEZ (PRAC. ADMIN)</v>
      </c>
      <c r="M91" s="4" t="str">
        <f>UPPER(VLOOKUP($A91,'ACCESS EXPORT'!$A:$O,15,FALSE))</f>
        <v/>
      </c>
      <c r="N91" s="4" t="str">
        <f ca="1">IF(AND('ACCESS EXPORT'!X91="",'ACCESS EXPORT'!Y91=""),IF('ACCESS EXPORT'!V91&lt;&gt;"",(IF(TODAY()-'ACCESS EXPORT'!V91&gt;=-60,UPPER(CONCATENATE(VLOOKUP(B91,'ACCESS EXPORT'!$B:$P,15,FALSE),""&amp;CHAR(10)&amp;"(SEP",TEXT('ACCESS EXPORT'!V91," MM/DD/YYY)"))),IF(TODAY()-'ACCESS EXPORT'!V91&lt;0,UPPER(VLOOKUP(B91,'ACCESS EXPORT'!$B:$P,15,FALSE)),UPPER(VLOOKUP(B91,'ACCESS EXPORT'!$B:$P,15,FALSE))))),IF('ACCESS EXPORT'!U91="",UPPER(VLOOKUP(B91,'ACCESS EXPORT'!$B:$P,15,FALSE)),IF(TODAY()-'ACCESS EXPORT'!U91&lt;=30,CONCATENATE(UPPER(VLOOKUP(B91,'ACCESS EXPORT'!$B:$P,15,FALSE)),""&amp;CHAR(10)&amp;"(NEW",TEXT('ACCESS EXPORT'!U91," MM/DD/YYY)")),IF(AND(TODAY()-'ACCESS EXPORT'!U91&gt;30,TODAY()&gt;0),UPPER(VLOOKUP(B91,'ACCESS EXPORT'!$B:$P,15,FALSE)))))),IF('ACCESS EXPORT'!Y91&lt;&gt;"",UPPER(CONCATENATE(UPPER(VLOOKUP(B91,'ACCESS EXPORT'!$B:$P,15,FALSE)),""&amp;CHAR(10)&amp;"(Transfer Out",TEXT('ACCESS EXPORT'!Y91," MM/DD/YYY)"))),IF('ACCESS EXPORT'!X91&lt;&gt;"",UPPER(CONCATENATE(UPPER(VLOOKUP(B91,'ACCESS EXPORT'!$B:$P,15,FALSE)),""&amp;CHAR(10)&amp;"(Transfer In",TEXT('ACCESS EXPORT'!X91," MM/DD/YYY)"))))))</f>
        <v>KAMDAR, TANVI</v>
      </c>
      <c r="O91" s="4" t="str">
        <f>_xlfn.IFNA(VLOOKUP(B91,'ACCESS EXPORT'!$B:$Q,16,FALSE),"")</f>
        <v>MD</v>
      </c>
      <c r="P91" s="4" t="str">
        <f>_xlfn.IFNA(VLOOKUP(B91,'ACCESS EXPORT'!B:W,22,FALSE),"-")</f>
        <v>1164556312</v>
      </c>
      <c r="Q91" s="4" t="str">
        <f>_xlfn.IFNA(VLOOKUP(A91,'ACCESS EXPORT'!$A:$AG,33,0),"-")</f>
        <v>Bevine Whyte</v>
      </c>
      <c r="R91" s="4" t="str">
        <f>_xlfn.IFNA(VLOOKUP(A91,'ACCESS EXPORT'!$A:$AH,34,0),"-")</f>
        <v>Linda Hopkins</v>
      </c>
      <c r="S91" s="4" t="str">
        <f>_xlfn.IFNA(VLOOKUP(A91,'ACCESS EXPORT'!$A:$AI,35,0),"-")</f>
        <v>James Agee</v>
      </c>
      <c r="T91" s="4" t="str">
        <f>_xlfn.IFNA(VLOOKUP(A91,'ACCESS EXPORT'!$A:$AJ,36,0),"-")</f>
        <v>Wanda Cruz</v>
      </c>
      <c r="U91" s="4" t="str">
        <f>_xlfn.IFNA(VLOOKUP(A91,'ACCESS EXPORT'!$A:$AK,37,0),"-")</f>
        <v>Cerner</v>
      </c>
      <c r="V91" s="4" t="str">
        <f>_xlfn.IFNA(VLOOKUP(A91,'ACCESS EXPORT'!$A:$AL,38,0),"-")</f>
        <v>FHMG_CTR NEONATAL CARE</v>
      </c>
      <c r="W91" s="4" t="str">
        <f>_xlfn.IFNA(VLOOKUP(A91,'ACCESS EXPORT'!$A:$AM,39,0),"-")</f>
        <v/>
      </c>
      <c r="X91" s="4" t="str">
        <f>_xlfn.IFNA(VLOOKUP(A91,'ACCESS EXPORT'!$A:$AN,40,0),"-")</f>
        <v>Libia Villaquiran / Jenny Green</v>
      </c>
      <c r="Y91" s="26" t="str">
        <f>_xlfn.IFNA(VLOOKUP(A91,'ACCESS EXPORT'!A:AO,41,0),"")</f>
        <v>Candace Pischetola</v>
      </c>
      <c r="Z91" s="26" t="str">
        <f>_xlfn.IFNA(VLOOKUP(A91,'ACCESS EXPORT'!A:AP,42,0),"")</f>
        <v/>
      </c>
      <c r="AA91" s="26" t="str">
        <f>_xlfn.IFNA(VLOOKUP(A91,'ACCESS EXPORT'!A:AQ,43,0),"")</f>
        <v>Claire Pagan</v>
      </c>
    </row>
    <row r="92" spans="1:27" ht="18.75" x14ac:dyDescent="0.25">
      <c r="A92" s="33">
        <v>137</v>
      </c>
      <c r="B92" s="10">
        <v>1975</v>
      </c>
      <c r="C92" s="7" t="str">
        <f ca="1">IFERROR(UPPER(IF(AND('ACCESS EXPORT'!AA92="",'ACCESS EXPORT'!Z92=""),VLOOKUP(A92,'ACCESS EXPORT'!$A:$AF,32,FALSE),(IF('ACCESS EXPORT'!AA92&lt;&gt;"",CONCATENATE(VLOOKUP(A92,'ACCESS EXPORT'!$A:$AF,32,FALSE)," (Closed",TEXT('ACCESS EXPORT'!AA92," MM/DD/YYY)")),IF(TODAY()&lt;(('ACCESS EXPORT'!Z92)+30),CONCATENATE(VLOOKUP(A92,'ACCESS EXPORT'!$A:$AF,32,FALSE)," (Opens",TEXT('ACCESS EXPORT'!Z92," MM/DD/YYY)")),VLOOKUP(A92,'ACCESS EXPORT'!$A:$AF,32,FALSE)))))),"-")</f>
        <v>ADVENTHEALTH MEDICAL GROUP NEONATOLOGY AT CENTRAL FLORIDA</v>
      </c>
      <c r="D92" s="3" t="str">
        <f ca="1">IFERROR(UPPER(IF(AND('ACCESS EXPORT'!AA92="",'ACCESS EXPORT'!Z92=""),VLOOKUP(A92,'ACCESS EXPORT'!$A:$AF,28,FALSE),(IF('ACCESS EXPORT'!AA92&lt;&gt;"",CONCATENATE(VLOOKUP(A92,'ACCESS EXPORT'!$A:$AF,28,FALSE)," (Closed",TEXT('ACCESS EXPORT'!AA92," MM/DD/YYY)")),IF(TODAY()&lt;(('ACCESS EXPORT'!Z92)+30),CONCATENATE(VLOOKUP(A92,'ACCESS EXPORT'!$A:$AF,28,FALSE)," (Opens",TEXT('ACCESS EXPORT'!Z92," MM/DD/YYY)")),VLOOKUP(A92,'ACCESS EXPORT'!$A:$AF,28,FALSE)))))),"-")</f>
        <v>CENTER FOR NEONATAL CARE</v>
      </c>
      <c r="E92" s="3" t="str">
        <f>VLOOKUP($A92,'ACCESS EXPORT'!$A:$AF,3,FALSE)</f>
        <v>3590</v>
      </c>
      <c r="F92" s="3" t="str">
        <f>UPPER(CONCATENATE(VLOOKUP(A92,'ACCESS EXPORT'!$A:$AF,4,FALSE)," ",VLOOKUP(A92,'ACCESS EXPORT'!$A:$AF,5,FALSE)," ",VLOOKUP(A92,'ACCESS EXPORT'!$A:$AF,6,FALSE)," ",VLOOKUP(A92,'ACCESS EXPORT'!$A:$AA,7,FALSE)," ",VLOOKUP(A92,'ACCESS EXPORT'!$A:$AA,8,FALSE)))</f>
        <v>2501 N ORANGE AVE SUITE 446 ORLANDO FL 32804</v>
      </c>
      <c r="G92" s="4" t="str">
        <f>UPPER(VLOOKUP($A92,'ACCESS EXPORT'!$A:$AF,9,FALSE))</f>
        <v>ORANGE</v>
      </c>
      <c r="H92" s="4" t="str">
        <f>_xlfn.IFNA(VLOOKUP($B92,'ACCESS EXPORT'!$B:$J,9,FALSE),"")</f>
        <v>HB</v>
      </c>
      <c r="I92" s="3" t="str">
        <f>CONCATENATE("(P)",VLOOKUP($A92,'ACCESS EXPORT'!$A:$AF,11,FALSE)," (F)",VLOOKUP($A92,'ACCESS EXPORT'!$A:$AF,29,FALSE))</f>
        <v>(P)(407) 303-2528 (F)(407) 303-2760</v>
      </c>
      <c r="J92" s="4" t="str">
        <f>UPPER(VLOOKUP($A92,'ACCESS EXPORT'!$A:$AF,12,FALSE))</f>
        <v>NEONATOLOGY</v>
      </c>
      <c r="K92" s="4" t="str">
        <f>UPPER(VLOOKUP($A92,'ACCESS EXPORT'!$A:$AF,13,FALSE))</f>
        <v>WILLIAM WINDER</v>
      </c>
      <c r="L92" s="3" t="str">
        <f>IF(AND(VLOOKUP(A92,'ACCESS EXPORT'!A:AE,1,0),'ACCESS EXPORT'!N92=""),UPPER(CONCATENATE('ACCESS EXPORT'!AE92)),IF(VLOOKUP(A92,'ACCESS EXPORT'!A:AE,1,0),UPPER(CONCATENATE('ACCESS EXPORT'!N92," "&amp;CHAR(10),'ACCESS EXPORT'!AE92))))</f>
        <v>JAHAIRA BARBOT-JIMENEZ 
RODOLFO FERNANDEZ (PRAC. ADMIN)</v>
      </c>
      <c r="M92" s="4" t="str">
        <f>UPPER(VLOOKUP($A92,'ACCESS EXPORT'!$A:$O,15,FALSE))</f>
        <v/>
      </c>
      <c r="N92" s="4" t="str">
        <f ca="1">IF(AND('ACCESS EXPORT'!X92="",'ACCESS EXPORT'!Y92=""),IF('ACCESS EXPORT'!V92&lt;&gt;"",(IF(TODAY()-'ACCESS EXPORT'!V92&gt;=-60,UPPER(CONCATENATE(VLOOKUP(B92,'ACCESS EXPORT'!$B:$P,15,FALSE),""&amp;CHAR(10)&amp;"(SEP",TEXT('ACCESS EXPORT'!V92," MM/DD/YYY)"))),IF(TODAY()-'ACCESS EXPORT'!V92&lt;0,UPPER(VLOOKUP(B92,'ACCESS EXPORT'!$B:$P,15,FALSE)),UPPER(VLOOKUP(B92,'ACCESS EXPORT'!$B:$P,15,FALSE))))),IF('ACCESS EXPORT'!U92="",UPPER(VLOOKUP(B92,'ACCESS EXPORT'!$B:$P,15,FALSE)),IF(TODAY()-'ACCESS EXPORT'!U92&lt;=30,CONCATENATE(UPPER(VLOOKUP(B92,'ACCESS EXPORT'!$B:$P,15,FALSE)),""&amp;CHAR(10)&amp;"(NEW",TEXT('ACCESS EXPORT'!U92," MM/DD/YYY)")),IF(AND(TODAY()-'ACCESS EXPORT'!U92&gt;30,TODAY()&gt;0),UPPER(VLOOKUP(B92,'ACCESS EXPORT'!$B:$P,15,FALSE)))))),IF('ACCESS EXPORT'!Y92&lt;&gt;"",UPPER(CONCATENATE(UPPER(VLOOKUP(B92,'ACCESS EXPORT'!$B:$P,15,FALSE)),""&amp;CHAR(10)&amp;"(Transfer Out",TEXT('ACCESS EXPORT'!Y92," MM/DD/YYY)"))),IF('ACCESS EXPORT'!X92&lt;&gt;"",UPPER(CONCATENATE(UPPER(VLOOKUP(B92,'ACCESS EXPORT'!$B:$P,15,FALSE)),""&amp;CHAR(10)&amp;"(Transfer In",TEXT('ACCESS EXPORT'!X92," MM/DD/YYY)"))))))</f>
        <v>DAVIS, CHRISTINE</v>
      </c>
      <c r="O92" s="4" t="str">
        <f>_xlfn.IFNA(VLOOKUP(B92,'ACCESS EXPORT'!$B:$Q,16,FALSE),"")</f>
        <v>MD</v>
      </c>
      <c r="P92" s="4" t="str">
        <f>_xlfn.IFNA(VLOOKUP(B92,'ACCESS EXPORT'!B:W,22,FALSE),"-")</f>
        <v>1407070543</v>
      </c>
      <c r="Q92" s="4" t="str">
        <f>_xlfn.IFNA(VLOOKUP(A92,'ACCESS EXPORT'!$A:$AG,33,0),"-")</f>
        <v>Bevine Whyte</v>
      </c>
      <c r="R92" s="4" t="str">
        <f>_xlfn.IFNA(VLOOKUP(A92,'ACCESS EXPORT'!$A:$AH,34,0),"-")</f>
        <v>Linda Hopkins</v>
      </c>
      <c r="S92" s="4" t="str">
        <f>_xlfn.IFNA(VLOOKUP(A92,'ACCESS EXPORT'!$A:$AI,35,0),"-")</f>
        <v>James Agee</v>
      </c>
      <c r="T92" s="4" t="str">
        <f>_xlfn.IFNA(VLOOKUP(A92,'ACCESS EXPORT'!$A:$AJ,36,0),"-")</f>
        <v>Wanda Cruz</v>
      </c>
      <c r="U92" s="4" t="str">
        <f>_xlfn.IFNA(VLOOKUP(A92,'ACCESS EXPORT'!$A:$AK,37,0),"-")</f>
        <v>Cerner</v>
      </c>
      <c r="V92" s="4" t="str">
        <f>_xlfn.IFNA(VLOOKUP(A92,'ACCESS EXPORT'!$A:$AL,38,0),"-")</f>
        <v>FHMG_CTR NEONATAL CARE</v>
      </c>
      <c r="W92" s="4" t="str">
        <f>_xlfn.IFNA(VLOOKUP(A92,'ACCESS EXPORT'!$A:$AM,39,0),"-")</f>
        <v/>
      </c>
      <c r="X92" s="4" t="str">
        <f>_xlfn.IFNA(VLOOKUP(A92,'ACCESS EXPORT'!$A:$AN,40,0),"-")</f>
        <v>Libia Villaquiran / Jenny Green</v>
      </c>
      <c r="Y92" s="26" t="str">
        <f>_xlfn.IFNA(VLOOKUP(A92,'ACCESS EXPORT'!A:AO,41,0),"")</f>
        <v>Candace Pischetola</v>
      </c>
      <c r="Z92" s="26" t="str">
        <f>_xlfn.IFNA(VLOOKUP(A92,'ACCESS EXPORT'!A:AP,42,0),"")</f>
        <v/>
      </c>
      <c r="AA92" s="26" t="str">
        <f>_xlfn.IFNA(VLOOKUP(A92,'ACCESS EXPORT'!A:AQ,43,0),"")</f>
        <v>Claire Pagan</v>
      </c>
    </row>
    <row r="93" spans="1:27" ht="18.75" x14ac:dyDescent="0.25">
      <c r="A93" s="33">
        <v>137</v>
      </c>
      <c r="B93" s="10">
        <v>2017</v>
      </c>
      <c r="C93" s="7" t="str">
        <f ca="1">IFERROR(UPPER(IF(AND('ACCESS EXPORT'!AA93="",'ACCESS EXPORT'!Z93=""),VLOOKUP(A93,'ACCESS EXPORT'!$A:$AF,32,FALSE),(IF('ACCESS EXPORT'!AA93&lt;&gt;"",CONCATENATE(VLOOKUP(A93,'ACCESS EXPORT'!$A:$AF,32,FALSE)," (Closed",TEXT('ACCESS EXPORT'!AA93," MM/DD/YYY)")),IF(TODAY()&lt;(('ACCESS EXPORT'!Z93)+30),CONCATENATE(VLOOKUP(A93,'ACCESS EXPORT'!$A:$AF,32,FALSE)," (Opens",TEXT('ACCESS EXPORT'!Z93," MM/DD/YYY)")),VLOOKUP(A93,'ACCESS EXPORT'!$A:$AF,32,FALSE)))))),"-")</f>
        <v>ADVENTHEALTH MEDICAL GROUP NEONATOLOGY AT CENTRAL FLORIDA</v>
      </c>
      <c r="D93" s="3" t="str">
        <f ca="1">IFERROR(UPPER(IF(AND('ACCESS EXPORT'!AA93="",'ACCESS EXPORT'!Z93=""),VLOOKUP(A93,'ACCESS EXPORT'!$A:$AF,28,FALSE),(IF('ACCESS EXPORT'!AA93&lt;&gt;"",CONCATENATE(VLOOKUP(A93,'ACCESS EXPORT'!$A:$AF,28,FALSE)," (Closed",TEXT('ACCESS EXPORT'!AA93," MM/DD/YYY)")),IF(TODAY()&lt;(('ACCESS EXPORT'!Z93)+30),CONCATENATE(VLOOKUP(A93,'ACCESS EXPORT'!$A:$AF,28,FALSE)," (Opens",TEXT('ACCESS EXPORT'!Z93," MM/DD/YYY)")),VLOOKUP(A93,'ACCESS EXPORT'!$A:$AF,28,FALSE)))))),"-")</f>
        <v>CENTER FOR NEONATAL CARE</v>
      </c>
      <c r="E93" s="3" t="str">
        <f>VLOOKUP($A93,'ACCESS EXPORT'!$A:$AF,3,FALSE)</f>
        <v>3590</v>
      </c>
      <c r="F93" s="3" t="str">
        <f>UPPER(CONCATENATE(VLOOKUP(A93,'ACCESS EXPORT'!$A:$AF,4,FALSE)," ",VLOOKUP(A93,'ACCESS EXPORT'!$A:$AF,5,FALSE)," ",VLOOKUP(A93,'ACCESS EXPORT'!$A:$AF,6,FALSE)," ",VLOOKUP(A93,'ACCESS EXPORT'!$A:$AA,7,FALSE)," ",VLOOKUP(A93,'ACCESS EXPORT'!$A:$AA,8,FALSE)))</f>
        <v>2501 N ORANGE AVE SUITE 446 ORLANDO FL 32804</v>
      </c>
      <c r="G93" s="4" t="str">
        <f>UPPER(VLOOKUP($A93,'ACCESS EXPORT'!$A:$AF,9,FALSE))</f>
        <v>ORANGE</v>
      </c>
      <c r="H93" s="4" t="str">
        <f>_xlfn.IFNA(VLOOKUP($B93,'ACCESS EXPORT'!$B:$J,9,FALSE),"")</f>
        <v>HB</v>
      </c>
      <c r="I93" s="3" t="str">
        <f>CONCATENATE("(P)",VLOOKUP($A93,'ACCESS EXPORT'!$A:$AF,11,FALSE)," (F)",VLOOKUP($A93,'ACCESS EXPORT'!$A:$AF,29,FALSE))</f>
        <v>(P)(407) 303-2528 (F)(407) 303-2760</v>
      </c>
      <c r="J93" s="4" t="str">
        <f>UPPER(VLOOKUP($A93,'ACCESS EXPORT'!$A:$AF,12,FALSE))</f>
        <v>NEONATOLOGY</v>
      </c>
      <c r="K93" s="4" t="str">
        <f>UPPER(VLOOKUP($A93,'ACCESS EXPORT'!$A:$AF,13,FALSE))</f>
        <v>WILLIAM WINDER</v>
      </c>
      <c r="L93" s="3" t="str">
        <f>IF(AND(VLOOKUP(A93,'ACCESS EXPORT'!A:AE,1,0),'ACCESS EXPORT'!N93=""),UPPER(CONCATENATE('ACCESS EXPORT'!AE93)),IF(VLOOKUP(A93,'ACCESS EXPORT'!A:AE,1,0),UPPER(CONCATENATE('ACCESS EXPORT'!N93," "&amp;CHAR(10),'ACCESS EXPORT'!AE93))))</f>
        <v>JAHAIRA BARBOT-JIMENEZ 
RODOLFO FERNANDEZ (PRAC. ADMIN)</v>
      </c>
      <c r="M93" s="4" t="str">
        <f>UPPER(VLOOKUP($A93,'ACCESS EXPORT'!$A:$O,15,FALSE))</f>
        <v/>
      </c>
      <c r="N93" s="4" t="str">
        <f ca="1">IF(AND('ACCESS EXPORT'!X93="",'ACCESS EXPORT'!Y93=""),IF('ACCESS EXPORT'!V93&lt;&gt;"",(IF(TODAY()-'ACCESS EXPORT'!V93&gt;=-60,UPPER(CONCATENATE(VLOOKUP(B93,'ACCESS EXPORT'!$B:$P,15,FALSE),""&amp;CHAR(10)&amp;"(SEP",TEXT('ACCESS EXPORT'!V93," MM/DD/YYY)"))),IF(TODAY()-'ACCESS EXPORT'!V93&lt;0,UPPER(VLOOKUP(B93,'ACCESS EXPORT'!$B:$P,15,FALSE)),UPPER(VLOOKUP(B93,'ACCESS EXPORT'!$B:$P,15,FALSE))))),IF('ACCESS EXPORT'!U93="",UPPER(VLOOKUP(B93,'ACCESS EXPORT'!$B:$P,15,FALSE)),IF(TODAY()-'ACCESS EXPORT'!U93&lt;=30,CONCATENATE(UPPER(VLOOKUP(B93,'ACCESS EXPORT'!$B:$P,15,FALSE)),""&amp;CHAR(10)&amp;"(NEW",TEXT('ACCESS EXPORT'!U93," MM/DD/YYY)")),IF(AND(TODAY()-'ACCESS EXPORT'!U93&gt;30,TODAY()&gt;0),UPPER(VLOOKUP(B93,'ACCESS EXPORT'!$B:$P,15,FALSE)))))),IF('ACCESS EXPORT'!Y93&lt;&gt;"",UPPER(CONCATENATE(UPPER(VLOOKUP(B93,'ACCESS EXPORT'!$B:$P,15,FALSE)),""&amp;CHAR(10)&amp;"(Transfer Out",TEXT('ACCESS EXPORT'!Y93," MM/DD/YYY)"))),IF('ACCESS EXPORT'!X93&lt;&gt;"",UPPER(CONCATENATE(UPPER(VLOOKUP(B93,'ACCESS EXPORT'!$B:$P,15,FALSE)),""&amp;CHAR(10)&amp;"(Transfer In",TEXT('ACCESS EXPORT'!X93," MM/DD/YYY)"))))))</f>
        <v>WILLIAMS, SADIE</v>
      </c>
      <c r="O93" s="4" t="str">
        <f>_xlfn.IFNA(VLOOKUP(B93,'ACCESS EXPORT'!$B:$Q,16,FALSE),"")</f>
        <v>MD</v>
      </c>
      <c r="P93" s="4" t="str">
        <f>_xlfn.IFNA(VLOOKUP(B93,'ACCESS EXPORT'!B:W,22,FALSE),"-")</f>
        <v>1588925028</v>
      </c>
      <c r="Q93" s="4" t="str">
        <f>_xlfn.IFNA(VLOOKUP(A93,'ACCESS EXPORT'!$A:$AG,33,0),"-")</f>
        <v>Bevine Whyte</v>
      </c>
      <c r="R93" s="4" t="str">
        <f>_xlfn.IFNA(VLOOKUP(A93,'ACCESS EXPORT'!$A:$AH,34,0),"-")</f>
        <v>Linda Hopkins</v>
      </c>
      <c r="S93" s="4" t="str">
        <f>_xlfn.IFNA(VLOOKUP(A93,'ACCESS EXPORT'!$A:$AI,35,0),"-")</f>
        <v>James Agee</v>
      </c>
      <c r="T93" s="4" t="str">
        <f>_xlfn.IFNA(VLOOKUP(A93,'ACCESS EXPORT'!$A:$AJ,36,0),"-")</f>
        <v>Wanda Cruz</v>
      </c>
      <c r="U93" s="4" t="str">
        <f>_xlfn.IFNA(VLOOKUP(A93,'ACCESS EXPORT'!$A:$AK,37,0),"-")</f>
        <v>Cerner</v>
      </c>
      <c r="V93" s="4" t="str">
        <f>_xlfn.IFNA(VLOOKUP(A93,'ACCESS EXPORT'!$A:$AL,38,0),"-")</f>
        <v>FHMG_CTR NEONATAL CARE</v>
      </c>
      <c r="W93" s="4" t="str">
        <f>_xlfn.IFNA(VLOOKUP(A93,'ACCESS EXPORT'!$A:$AM,39,0),"-")</f>
        <v/>
      </c>
      <c r="X93" s="4" t="str">
        <f>_xlfn.IFNA(VLOOKUP(A93,'ACCESS EXPORT'!$A:$AN,40,0),"-")</f>
        <v>Libia Villaquiran / Jenny Green</v>
      </c>
      <c r="Y93" s="26" t="str">
        <f>_xlfn.IFNA(VLOOKUP(A93,'ACCESS EXPORT'!A:AO,41,0),"")</f>
        <v>Candace Pischetola</v>
      </c>
      <c r="Z93" s="26" t="str">
        <f>_xlfn.IFNA(VLOOKUP(A93,'ACCESS EXPORT'!A:AP,42,0),"")</f>
        <v/>
      </c>
      <c r="AA93" s="26" t="str">
        <f>_xlfn.IFNA(VLOOKUP(A93,'ACCESS EXPORT'!A:AQ,43,0),"")</f>
        <v>Claire Pagan</v>
      </c>
    </row>
    <row r="94" spans="1:27" ht="18.75" x14ac:dyDescent="0.25">
      <c r="A94" s="33">
        <v>137</v>
      </c>
      <c r="B94" s="10">
        <v>1219</v>
      </c>
      <c r="C94" s="7" t="str">
        <f ca="1">IFERROR(UPPER(IF(AND('ACCESS EXPORT'!AA94="",'ACCESS EXPORT'!Z94=""),VLOOKUP(A94,'ACCESS EXPORT'!$A:$AF,32,FALSE),(IF('ACCESS EXPORT'!AA94&lt;&gt;"",CONCATENATE(VLOOKUP(A94,'ACCESS EXPORT'!$A:$AF,32,FALSE)," (Closed",TEXT('ACCESS EXPORT'!AA94," MM/DD/YYY)")),IF(TODAY()&lt;(('ACCESS EXPORT'!Z94)+30),CONCATENATE(VLOOKUP(A94,'ACCESS EXPORT'!$A:$AF,32,FALSE)," (Opens",TEXT('ACCESS EXPORT'!Z94," MM/DD/YYY)")),VLOOKUP(A94,'ACCESS EXPORT'!$A:$AF,32,FALSE)))))),"-")</f>
        <v>ADVENTHEALTH MEDICAL GROUP NEONATOLOGY AT CENTRAL FLORIDA</v>
      </c>
      <c r="D94" s="3" t="str">
        <f ca="1">IFERROR(UPPER(IF(AND('ACCESS EXPORT'!AA94="",'ACCESS EXPORT'!Z94=""),VLOOKUP(A94,'ACCESS EXPORT'!$A:$AF,28,FALSE),(IF('ACCESS EXPORT'!AA94&lt;&gt;"",CONCATENATE(VLOOKUP(A94,'ACCESS EXPORT'!$A:$AF,28,FALSE)," (Closed",TEXT('ACCESS EXPORT'!AA94," MM/DD/YYY)")),IF(TODAY()&lt;(('ACCESS EXPORT'!Z94)+30),CONCATENATE(VLOOKUP(A94,'ACCESS EXPORT'!$A:$AF,28,FALSE)," (Opens",TEXT('ACCESS EXPORT'!Z94," MM/DD/YYY)")),VLOOKUP(A94,'ACCESS EXPORT'!$A:$AF,28,FALSE)))))),"-")</f>
        <v>CENTER FOR NEONATAL CARE</v>
      </c>
      <c r="E94" s="3" t="str">
        <f>VLOOKUP($A94,'ACCESS EXPORT'!$A:$AF,3,FALSE)</f>
        <v>3590</v>
      </c>
      <c r="F94" s="3" t="str">
        <f>UPPER(CONCATENATE(VLOOKUP(A94,'ACCESS EXPORT'!$A:$AF,4,FALSE)," ",VLOOKUP(A94,'ACCESS EXPORT'!$A:$AF,5,FALSE)," ",VLOOKUP(A94,'ACCESS EXPORT'!$A:$AF,6,FALSE)," ",VLOOKUP(A94,'ACCESS EXPORT'!$A:$AA,7,FALSE)," ",VLOOKUP(A94,'ACCESS EXPORT'!$A:$AA,8,FALSE)))</f>
        <v>2501 N ORANGE AVE SUITE 446 ORLANDO FL 32804</v>
      </c>
      <c r="G94" s="4" t="str">
        <f>UPPER(VLOOKUP($A94,'ACCESS EXPORT'!$A:$AF,9,FALSE))</f>
        <v>ORANGE</v>
      </c>
      <c r="H94" s="4" t="str">
        <f>_xlfn.IFNA(VLOOKUP($B94,'ACCESS EXPORT'!$B:$J,9,FALSE),"")</f>
        <v>HB</v>
      </c>
      <c r="I94" s="3" t="str">
        <f>CONCATENATE("(P)",VLOOKUP($A94,'ACCESS EXPORT'!$A:$AF,11,FALSE)," (F)",VLOOKUP($A94,'ACCESS EXPORT'!$A:$AF,29,FALSE))</f>
        <v>(P)(407) 303-2528 (F)(407) 303-2760</v>
      </c>
      <c r="J94" s="4" t="str">
        <f>UPPER(VLOOKUP($A94,'ACCESS EXPORT'!$A:$AF,12,FALSE))</f>
        <v>NEONATOLOGY</v>
      </c>
      <c r="K94" s="4" t="str">
        <f>UPPER(VLOOKUP($A94,'ACCESS EXPORT'!$A:$AF,13,FALSE))</f>
        <v>WILLIAM WINDER</v>
      </c>
      <c r="L94" s="3" t="str">
        <f>IF(AND(VLOOKUP(A94,'ACCESS EXPORT'!A:AE,1,0),'ACCESS EXPORT'!N94=""),UPPER(CONCATENATE('ACCESS EXPORT'!AE94)),IF(VLOOKUP(A94,'ACCESS EXPORT'!A:AE,1,0),UPPER(CONCATENATE('ACCESS EXPORT'!N94," "&amp;CHAR(10),'ACCESS EXPORT'!AE94))))</f>
        <v>JAHAIRA BARBOT-JIMENEZ 
RODOLFO FERNANDEZ (PRAC. ADMIN)</v>
      </c>
      <c r="M94" s="4" t="str">
        <f>UPPER(VLOOKUP($A94,'ACCESS EXPORT'!$A:$O,15,FALSE))</f>
        <v/>
      </c>
      <c r="N94" s="4" t="str">
        <f ca="1">IF(AND('ACCESS EXPORT'!X94="",'ACCESS EXPORT'!Y94=""),IF('ACCESS EXPORT'!V94&lt;&gt;"",(IF(TODAY()-'ACCESS EXPORT'!V94&gt;=-60,UPPER(CONCATENATE(VLOOKUP(B94,'ACCESS EXPORT'!$B:$P,15,FALSE),""&amp;CHAR(10)&amp;"(SEP",TEXT('ACCESS EXPORT'!V94," MM/DD/YYY)"))),IF(TODAY()-'ACCESS EXPORT'!V94&lt;0,UPPER(VLOOKUP(B94,'ACCESS EXPORT'!$B:$P,15,FALSE)),UPPER(VLOOKUP(B94,'ACCESS EXPORT'!$B:$P,15,FALSE))))),IF('ACCESS EXPORT'!U94="",UPPER(VLOOKUP(B94,'ACCESS EXPORT'!$B:$P,15,FALSE)),IF(TODAY()-'ACCESS EXPORT'!U94&lt;=30,CONCATENATE(UPPER(VLOOKUP(B94,'ACCESS EXPORT'!$B:$P,15,FALSE)),""&amp;CHAR(10)&amp;"(NEW",TEXT('ACCESS EXPORT'!U94," MM/DD/YYY)")),IF(AND(TODAY()-'ACCESS EXPORT'!U94&gt;30,TODAY()&gt;0),UPPER(VLOOKUP(B94,'ACCESS EXPORT'!$B:$P,15,FALSE)))))),IF('ACCESS EXPORT'!Y94&lt;&gt;"",UPPER(CONCATENATE(UPPER(VLOOKUP(B94,'ACCESS EXPORT'!$B:$P,15,FALSE)),""&amp;CHAR(10)&amp;"(Transfer Out",TEXT('ACCESS EXPORT'!Y94," MM/DD/YYY)"))),IF('ACCESS EXPORT'!X94&lt;&gt;"",UPPER(CONCATENATE(UPPER(VLOOKUP(B94,'ACCESS EXPORT'!$B:$P,15,FALSE)),""&amp;CHAR(10)&amp;"(Transfer In",TEXT('ACCESS EXPORT'!X94," MM/DD/YYY)"))))))</f>
        <v>ISBEL, ANGELA L.</v>
      </c>
      <c r="O94" s="4" t="str">
        <f>_xlfn.IFNA(VLOOKUP(B94,'ACCESS EXPORT'!$B:$Q,16,FALSE),"")</f>
        <v>DO</v>
      </c>
      <c r="P94" s="4" t="str">
        <f>_xlfn.IFNA(VLOOKUP(B94,'ACCESS EXPORT'!B:W,22,FALSE),"-")</f>
        <v>1205022902</v>
      </c>
      <c r="Q94" s="4" t="str">
        <f>_xlfn.IFNA(VLOOKUP(A94,'ACCESS EXPORT'!$A:$AG,33,0),"-")</f>
        <v>Bevine Whyte</v>
      </c>
      <c r="R94" s="4" t="str">
        <f>_xlfn.IFNA(VLOOKUP(A94,'ACCESS EXPORT'!$A:$AH,34,0),"-")</f>
        <v>Linda Hopkins</v>
      </c>
      <c r="S94" s="4" t="str">
        <f>_xlfn.IFNA(VLOOKUP(A94,'ACCESS EXPORT'!$A:$AI,35,0),"-")</f>
        <v>James Agee</v>
      </c>
      <c r="T94" s="4" t="str">
        <f>_xlfn.IFNA(VLOOKUP(A94,'ACCESS EXPORT'!$A:$AJ,36,0),"-")</f>
        <v>Wanda Cruz</v>
      </c>
      <c r="U94" s="4" t="str">
        <f>_xlfn.IFNA(VLOOKUP(A94,'ACCESS EXPORT'!$A:$AK,37,0),"-")</f>
        <v>Cerner</v>
      </c>
      <c r="V94" s="4" t="str">
        <f>_xlfn.IFNA(VLOOKUP(A94,'ACCESS EXPORT'!$A:$AL,38,0),"-")</f>
        <v>FHMG_CTR NEONATAL CARE</v>
      </c>
      <c r="W94" s="4" t="str">
        <f>_xlfn.IFNA(VLOOKUP(A94,'ACCESS EXPORT'!$A:$AM,39,0),"-")</f>
        <v/>
      </c>
      <c r="X94" s="4" t="str">
        <f>_xlfn.IFNA(VLOOKUP(A94,'ACCESS EXPORT'!$A:$AN,40,0),"-")</f>
        <v>Libia Villaquiran / Jenny Green</v>
      </c>
      <c r="Y94" s="26" t="str">
        <f>_xlfn.IFNA(VLOOKUP(A94,'ACCESS EXPORT'!A:AO,41,0),"")</f>
        <v>Candace Pischetola</v>
      </c>
      <c r="Z94" s="26" t="str">
        <f>_xlfn.IFNA(VLOOKUP(A94,'ACCESS EXPORT'!A:AP,42,0),"")</f>
        <v/>
      </c>
      <c r="AA94" s="26" t="str">
        <f>_xlfn.IFNA(VLOOKUP(A94,'ACCESS EXPORT'!A:AQ,43,0),"")</f>
        <v>Claire Pagan</v>
      </c>
    </row>
    <row r="95" spans="1:27" ht="18.75" x14ac:dyDescent="0.25">
      <c r="A95" s="33">
        <v>137</v>
      </c>
      <c r="B95" s="10">
        <v>1227</v>
      </c>
      <c r="C95" s="7" t="str">
        <f ca="1">IFERROR(UPPER(IF(AND('ACCESS EXPORT'!AA95="",'ACCESS EXPORT'!Z95=""),VLOOKUP(A95,'ACCESS EXPORT'!$A:$AF,32,FALSE),(IF('ACCESS EXPORT'!AA95&lt;&gt;"",CONCATENATE(VLOOKUP(A95,'ACCESS EXPORT'!$A:$AF,32,FALSE)," (Closed",TEXT('ACCESS EXPORT'!AA95," MM/DD/YYY)")),IF(TODAY()&lt;(('ACCESS EXPORT'!Z95)+30),CONCATENATE(VLOOKUP(A95,'ACCESS EXPORT'!$A:$AF,32,FALSE)," (Opens",TEXT('ACCESS EXPORT'!Z95," MM/DD/YYY)")),VLOOKUP(A95,'ACCESS EXPORT'!$A:$AF,32,FALSE)))))),"-")</f>
        <v>ADVENTHEALTH MEDICAL GROUP NEONATOLOGY AT CENTRAL FLORIDA</v>
      </c>
      <c r="D95" s="3" t="str">
        <f ca="1">IFERROR(UPPER(IF(AND('ACCESS EXPORT'!AA95="",'ACCESS EXPORT'!Z95=""),VLOOKUP(A95,'ACCESS EXPORT'!$A:$AF,28,FALSE),(IF('ACCESS EXPORT'!AA95&lt;&gt;"",CONCATENATE(VLOOKUP(A95,'ACCESS EXPORT'!$A:$AF,28,FALSE)," (Closed",TEXT('ACCESS EXPORT'!AA95," MM/DD/YYY)")),IF(TODAY()&lt;(('ACCESS EXPORT'!Z95)+30),CONCATENATE(VLOOKUP(A95,'ACCESS EXPORT'!$A:$AF,28,FALSE)," (Opens",TEXT('ACCESS EXPORT'!Z95," MM/DD/YYY)")),VLOOKUP(A95,'ACCESS EXPORT'!$A:$AF,28,FALSE)))))),"-")</f>
        <v>CENTER FOR NEONATAL CARE</v>
      </c>
      <c r="E95" s="3" t="str">
        <f>VLOOKUP($A95,'ACCESS EXPORT'!$A:$AF,3,FALSE)</f>
        <v>3590</v>
      </c>
      <c r="F95" s="3" t="str">
        <f>UPPER(CONCATENATE(VLOOKUP(A95,'ACCESS EXPORT'!$A:$AF,4,FALSE)," ",VLOOKUP(A95,'ACCESS EXPORT'!$A:$AF,5,FALSE)," ",VLOOKUP(A95,'ACCESS EXPORT'!$A:$AF,6,FALSE)," ",VLOOKUP(A95,'ACCESS EXPORT'!$A:$AA,7,FALSE)," ",VLOOKUP(A95,'ACCESS EXPORT'!$A:$AA,8,FALSE)))</f>
        <v>2501 N ORANGE AVE SUITE 446 ORLANDO FL 32804</v>
      </c>
      <c r="G95" s="4" t="str">
        <f>UPPER(VLOOKUP($A95,'ACCESS EXPORT'!$A:$AF,9,FALSE))</f>
        <v>ORANGE</v>
      </c>
      <c r="H95" s="4" t="str">
        <f>_xlfn.IFNA(VLOOKUP($B95,'ACCESS EXPORT'!$B:$J,9,FALSE),"")</f>
        <v>Childrens</v>
      </c>
      <c r="I95" s="3" t="str">
        <f>CONCATENATE("(P)",VLOOKUP($A95,'ACCESS EXPORT'!$A:$AF,11,FALSE)," (F)",VLOOKUP($A95,'ACCESS EXPORT'!$A:$AF,29,FALSE))</f>
        <v>(P)(407) 303-2528 (F)(407) 303-2760</v>
      </c>
      <c r="J95" s="4" t="str">
        <f>UPPER(VLOOKUP($A95,'ACCESS EXPORT'!$A:$AF,12,FALSE))</f>
        <v>NEONATOLOGY</v>
      </c>
      <c r="K95" s="4" t="str">
        <f>UPPER(VLOOKUP($A95,'ACCESS EXPORT'!$A:$AF,13,FALSE))</f>
        <v>WILLIAM WINDER</v>
      </c>
      <c r="L95" s="3" t="str">
        <f>IF(AND(VLOOKUP(A95,'ACCESS EXPORT'!A:AE,1,0),'ACCESS EXPORT'!N95=""),UPPER(CONCATENATE('ACCESS EXPORT'!AE95)),IF(VLOOKUP(A95,'ACCESS EXPORT'!A:AE,1,0),UPPER(CONCATENATE('ACCESS EXPORT'!N95," "&amp;CHAR(10),'ACCESS EXPORT'!AE95))))</f>
        <v>JAHAIRA BARBOT-JIMENEZ 
RODOLFO FERNANDEZ (PRAC. ADMIN)</v>
      </c>
      <c r="M95" s="4" t="str">
        <f>UPPER(VLOOKUP($A95,'ACCESS EXPORT'!$A:$O,15,FALSE))</f>
        <v/>
      </c>
      <c r="N95" s="4" t="str">
        <f ca="1">IF(AND('ACCESS EXPORT'!X95="",'ACCESS EXPORT'!Y95=""),IF('ACCESS EXPORT'!V95&lt;&gt;"",(IF(TODAY()-'ACCESS EXPORT'!V95&gt;=-60,UPPER(CONCATENATE(VLOOKUP(B95,'ACCESS EXPORT'!$B:$P,15,FALSE),""&amp;CHAR(10)&amp;"(SEP",TEXT('ACCESS EXPORT'!V95," MM/DD/YYY)"))),IF(TODAY()-'ACCESS EXPORT'!V95&lt;0,UPPER(VLOOKUP(B95,'ACCESS EXPORT'!$B:$P,15,FALSE)),UPPER(VLOOKUP(B95,'ACCESS EXPORT'!$B:$P,15,FALSE))))),IF('ACCESS EXPORT'!U95="",UPPER(VLOOKUP(B95,'ACCESS EXPORT'!$B:$P,15,FALSE)),IF(TODAY()-'ACCESS EXPORT'!U95&lt;=30,CONCATENATE(UPPER(VLOOKUP(B95,'ACCESS EXPORT'!$B:$P,15,FALSE)),""&amp;CHAR(10)&amp;"(NEW",TEXT('ACCESS EXPORT'!U95," MM/DD/YYY)")),IF(AND(TODAY()-'ACCESS EXPORT'!U95&gt;30,TODAY()&gt;0),UPPER(VLOOKUP(B95,'ACCESS EXPORT'!$B:$P,15,FALSE)))))),IF('ACCESS EXPORT'!Y95&lt;&gt;"",UPPER(CONCATENATE(UPPER(VLOOKUP(B95,'ACCESS EXPORT'!$B:$P,15,FALSE)),""&amp;CHAR(10)&amp;"(Transfer Out",TEXT('ACCESS EXPORT'!Y95," MM/DD/YYY)"))),IF('ACCESS EXPORT'!X95&lt;&gt;"",UPPER(CONCATENATE(UPPER(VLOOKUP(B95,'ACCESS EXPORT'!$B:$P,15,FALSE)),""&amp;CHAR(10)&amp;"(Transfer In",TEXT('ACCESS EXPORT'!X95," MM/DD/YYY)"))))))</f>
        <v>HUBBARD, LAURA M.</v>
      </c>
      <c r="O95" s="4" t="str">
        <f>_xlfn.IFNA(VLOOKUP(B95,'ACCESS EXPORT'!$B:$Q,16,FALSE),"")</f>
        <v>APRN</v>
      </c>
      <c r="P95" s="4" t="str">
        <f>_xlfn.IFNA(VLOOKUP(B95,'ACCESS EXPORT'!B:W,22,FALSE),"-")</f>
        <v>1346520632</v>
      </c>
      <c r="Q95" s="4" t="str">
        <f>_xlfn.IFNA(VLOOKUP(A95,'ACCESS EXPORT'!$A:$AG,33,0),"-")</f>
        <v>Bevine Whyte</v>
      </c>
      <c r="R95" s="4" t="str">
        <f>_xlfn.IFNA(VLOOKUP(A95,'ACCESS EXPORT'!$A:$AH,34,0),"-")</f>
        <v>Linda Hopkins</v>
      </c>
      <c r="S95" s="4" t="str">
        <f>_xlfn.IFNA(VLOOKUP(A95,'ACCESS EXPORT'!$A:$AI,35,0),"-")</f>
        <v>James Agee</v>
      </c>
      <c r="T95" s="4" t="str">
        <f>_xlfn.IFNA(VLOOKUP(A95,'ACCESS EXPORT'!$A:$AJ,36,0),"-")</f>
        <v>Wanda Cruz</v>
      </c>
      <c r="U95" s="4" t="str">
        <f>_xlfn.IFNA(VLOOKUP(A95,'ACCESS EXPORT'!$A:$AK,37,0),"-")</f>
        <v>Cerner</v>
      </c>
      <c r="V95" s="4" t="str">
        <f>_xlfn.IFNA(VLOOKUP(A95,'ACCESS EXPORT'!$A:$AL,38,0),"-")</f>
        <v>FHMG_CTR NEONATAL CARE</v>
      </c>
      <c r="W95" s="4" t="str">
        <f>_xlfn.IFNA(VLOOKUP(A95,'ACCESS EXPORT'!$A:$AM,39,0),"-")</f>
        <v/>
      </c>
      <c r="X95" s="4" t="str">
        <f>_xlfn.IFNA(VLOOKUP(A95,'ACCESS EXPORT'!$A:$AN,40,0),"-")</f>
        <v>Libia Villaquiran / Jenny Green</v>
      </c>
      <c r="Y95" s="26" t="str">
        <f>_xlfn.IFNA(VLOOKUP(A95,'ACCESS EXPORT'!A:AO,41,0),"")</f>
        <v>Candace Pischetola</v>
      </c>
      <c r="Z95" s="26" t="str">
        <f>_xlfn.IFNA(VLOOKUP(A95,'ACCESS EXPORT'!A:AP,42,0),"")</f>
        <v/>
      </c>
      <c r="AA95" s="26" t="str">
        <f>_xlfn.IFNA(VLOOKUP(A95,'ACCESS EXPORT'!A:AQ,43,0),"")</f>
        <v>Claire Pagan</v>
      </c>
    </row>
    <row r="96" spans="1:27" ht="18.75" x14ac:dyDescent="0.25">
      <c r="A96" s="33">
        <v>137</v>
      </c>
      <c r="B96" s="10">
        <v>1220</v>
      </c>
      <c r="C96" s="7" t="str">
        <f ca="1">IFERROR(UPPER(IF(AND('ACCESS EXPORT'!AA96="",'ACCESS EXPORT'!Z96=""),VLOOKUP(A96,'ACCESS EXPORT'!$A:$AF,32,FALSE),(IF('ACCESS EXPORT'!AA96&lt;&gt;"",CONCATENATE(VLOOKUP(A96,'ACCESS EXPORT'!$A:$AF,32,FALSE)," (Closed",TEXT('ACCESS EXPORT'!AA96," MM/DD/YYY)")),IF(TODAY()&lt;(('ACCESS EXPORT'!Z96)+30),CONCATENATE(VLOOKUP(A96,'ACCESS EXPORT'!$A:$AF,32,FALSE)," (Opens",TEXT('ACCESS EXPORT'!Z96," MM/DD/YYY)")),VLOOKUP(A96,'ACCESS EXPORT'!$A:$AF,32,FALSE)))))),"-")</f>
        <v>ADVENTHEALTH MEDICAL GROUP NEONATOLOGY AT CENTRAL FLORIDA</v>
      </c>
      <c r="D96" s="3" t="str">
        <f ca="1">IFERROR(UPPER(IF(AND('ACCESS EXPORT'!AA96="",'ACCESS EXPORT'!Z96=""),VLOOKUP(A96,'ACCESS EXPORT'!$A:$AF,28,FALSE),(IF('ACCESS EXPORT'!AA96&lt;&gt;"",CONCATENATE(VLOOKUP(A96,'ACCESS EXPORT'!$A:$AF,28,FALSE)," (Closed",TEXT('ACCESS EXPORT'!AA96," MM/DD/YYY)")),IF(TODAY()&lt;(('ACCESS EXPORT'!Z96)+30),CONCATENATE(VLOOKUP(A96,'ACCESS EXPORT'!$A:$AF,28,FALSE)," (Opens",TEXT('ACCESS EXPORT'!Z96," MM/DD/YYY)")),VLOOKUP(A96,'ACCESS EXPORT'!$A:$AF,28,FALSE)))))),"-")</f>
        <v>CENTER FOR NEONATAL CARE</v>
      </c>
      <c r="E96" s="3" t="str">
        <f>VLOOKUP($A96,'ACCESS EXPORT'!$A:$AF,3,FALSE)</f>
        <v>3590</v>
      </c>
      <c r="F96" s="3" t="str">
        <f>UPPER(CONCATENATE(VLOOKUP(A96,'ACCESS EXPORT'!$A:$AF,4,FALSE)," ",VLOOKUP(A96,'ACCESS EXPORT'!$A:$AF,5,FALSE)," ",VLOOKUP(A96,'ACCESS EXPORT'!$A:$AF,6,FALSE)," ",VLOOKUP(A96,'ACCESS EXPORT'!$A:$AA,7,FALSE)," ",VLOOKUP(A96,'ACCESS EXPORT'!$A:$AA,8,FALSE)))</f>
        <v>2501 N ORANGE AVE SUITE 446 ORLANDO FL 32804</v>
      </c>
      <c r="G96" s="4" t="str">
        <f>UPPER(VLOOKUP($A96,'ACCESS EXPORT'!$A:$AF,9,FALSE))</f>
        <v>ORANGE</v>
      </c>
      <c r="H96" s="4" t="str">
        <f>_xlfn.IFNA(VLOOKUP($B96,'ACCESS EXPORT'!$B:$J,9,FALSE),"")</f>
        <v>Childrens</v>
      </c>
      <c r="I96" s="3" t="str">
        <f>CONCATENATE("(P)",VLOOKUP($A96,'ACCESS EXPORT'!$A:$AF,11,FALSE)," (F)",VLOOKUP($A96,'ACCESS EXPORT'!$A:$AF,29,FALSE))</f>
        <v>(P)(407) 303-2528 (F)(407) 303-2760</v>
      </c>
      <c r="J96" s="4" t="str">
        <f>UPPER(VLOOKUP($A96,'ACCESS EXPORT'!$A:$AF,12,FALSE))</f>
        <v>NEONATOLOGY</v>
      </c>
      <c r="K96" s="4" t="str">
        <f>UPPER(VLOOKUP($A96,'ACCESS EXPORT'!$A:$AF,13,FALSE))</f>
        <v>WILLIAM WINDER</v>
      </c>
      <c r="L96" s="3" t="str">
        <f>IF(AND(VLOOKUP(A96,'ACCESS EXPORT'!A:AE,1,0),'ACCESS EXPORT'!N96=""),UPPER(CONCATENATE('ACCESS EXPORT'!AE96)),IF(VLOOKUP(A96,'ACCESS EXPORT'!A:AE,1,0),UPPER(CONCATENATE('ACCESS EXPORT'!N96," "&amp;CHAR(10),'ACCESS EXPORT'!AE96))))</f>
        <v>JAHAIRA BARBOT-JIMENEZ 
RODOLFO FERNANDEZ (PRAC. ADMIN)</v>
      </c>
      <c r="M96" s="4" t="str">
        <f>UPPER(VLOOKUP($A96,'ACCESS EXPORT'!$A:$O,15,FALSE))</f>
        <v/>
      </c>
      <c r="N96" s="4" t="str">
        <f ca="1">IF(AND('ACCESS EXPORT'!X96="",'ACCESS EXPORT'!Y96=""),IF('ACCESS EXPORT'!V96&lt;&gt;"",(IF(TODAY()-'ACCESS EXPORT'!V96&gt;=-60,UPPER(CONCATENATE(VLOOKUP(B96,'ACCESS EXPORT'!$B:$P,15,FALSE),""&amp;CHAR(10)&amp;"(SEP",TEXT('ACCESS EXPORT'!V96," MM/DD/YYY)"))),IF(TODAY()-'ACCESS EXPORT'!V96&lt;0,UPPER(VLOOKUP(B96,'ACCESS EXPORT'!$B:$P,15,FALSE)),UPPER(VLOOKUP(B96,'ACCESS EXPORT'!$B:$P,15,FALSE))))),IF('ACCESS EXPORT'!U96="",UPPER(VLOOKUP(B96,'ACCESS EXPORT'!$B:$P,15,FALSE)),IF(TODAY()-'ACCESS EXPORT'!U96&lt;=30,CONCATENATE(UPPER(VLOOKUP(B96,'ACCESS EXPORT'!$B:$P,15,FALSE)),""&amp;CHAR(10)&amp;"(NEW",TEXT('ACCESS EXPORT'!U96," MM/DD/YYY)")),IF(AND(TODAY()-'ACCESS EXPORT'!U96&gt;30,TODAY()&gt;0),UPPER(VLOOKUP(B96,'ACCESS EXPORT'!$B:$P,15,FALSE)))))),IF('ACCESS EXPORT'!Y96&lt;&gt;"",UPPER(CONCATENATE(UPPER(VLOOKUP(B96,'ACCESS EXPORT'!$B:$P,15,FALSE)),""&amp;CHAR(10)&amp;"(Transfer Out",TEXT('ACCESS EXPORT'!Y96," MM/DD/YYY)"))),IF('ACCESS EXPORT'!X96&lt;&gt;"",UPPER(CONCATENATE(UPPER(VLOOKUP(B96,'ACCESS EXPORT'!$B:$P,15,FALSE)),""&amp;CHAR(10)&amp;"(Transfer In",TEXT('ACCESS EXPORT'!X96," MM/DD/YYY)"))))))</f>
        <v>PINEDA, LESLIE C.</v>
      </c>
      <c r="O96" s="4" t="str">
        <f>_xlfn.IFNA(VLOOKUP(B96,'ACCESS EXPORT'!$B:$Q,16,FALSE),"")</f>
        <v>MD</v>
      </c>
      <c r="P96" s="4" t="str">
        <f>_xlfn.IFNA(VLOOKUP(B96,'ACCESS EXPORT'!B:W,22,FALSE),"-")</f>
        <v>1841516358</v>
      </c>
      <c r="Q96" s="4" t="str">
        <f>_xlfn.IFNA(VLOOKUP(A96,'ACCESS EXPORT'!$A:$AG,33,0),"-")</f>
        <v>Bevine Whyte</v>
      </c>
      <c r="R96" s="4" t="str">
        <f>_xlfn.IFNA(VLOOKUP(A96,'ACCESS EXPORT'!$A:$AH,34,0),"-")</f>
        <v>Linda Hopkins</v>
      </c>
      <c r="S96" s="4" t="str">
        <f>_xlfn.IFNA(VLOOKUP(A96,'ACCESS EXPORT'!$A:$AI,35,0),"-")</f>
        <v>James Agee</v>
      </c>
      <c r="T96" s="4" t="str">
        <f>_xlfn.IFNA(VLOOKUP(A96,'ACCESS EXPORT'!$A:$AJ,36,0),"-")</f>
        <v>Wanda Cruz</v>
      </c>
      <c r="U96" s="4" t="str">
        <f>_xlfn.IFNA(VLOOKUP(A96,'ACCESS EXPORT'!$A:$AK,37,0),"-")</f>
        <v>Cerner</v>
      </c>
      <c r="V96" s="4" t="str">
        <f>_xlfn.IFNA(VLOOKUP(A96,'ACCESS EXPORT'!$A:$AL,38,0),"-")</f>
        <v>FHMG_CTR NEONATAL CARE</v>
      </c>
      <c r="W96" s="4" t="str">
        <f>_xlfn.IFNA(VLOOKUP(A96,'ACCESS EXPORT'!$A:$AM,39,0),"-")</f>
        <v/>
      </c>
      <c r="X96" s="4" t="str">
        <f>_xlfn.IFNA(VLOOKUP(A96,'ACCESS EXPORT'!$A:$AN,40,0),"-")</f>
        <v>Libia Villaquiran / Jenny Green</v>
      </c>
      <c r="Y96" s="26" t="str">
        <f>_xlfn.IFNA(VLOOKUP(A96,'ACCESS EXPORT'!A:AO,41,0),"")</f>
        <v>Candace Pischetola</v>
      </c>
      <c r="Z96" s="26" t="str">
        <f>_xlfn.IFNA(VLOOKUP(A96,'ACCESS EXPORT'!A:AP,42,0),"")</f>
        <v/>
      </c>
      <c r="AA96" s="26" t="str">
        <f>_xlfn.IFNA(VLOOKUP(A96,'ACCESS EXPORT'!A:AQ,43,0),"")</f>
        <v>Claire Pagan</v>
      </c>
    </row>
    <row r="97" spans="1:27" ht="18.75" x14ac:dyDescent="0.25">
      <c r="A97" s="33">
        <v>137</v>
      </c>
      <c r="B97" s="10">
        <v>1221</v>
      </c>
      <c r="C97" s="7" t="str">
        <f ca="1">IFERROR(UPPER(IF(AND('ACCESS EXPORT'!AA97="",'ACCESS EXPORT'!Z97=""),VLOOKUP(A97,'ACCESS EXPORT'!$A:$AF,32,FALSE),(IF('ACCESS EXPORT'!AA97&lt;&gt;"",CONCATENATE(VLOOKUP(A97,'ACCESS EXPORT'!$A:$AF,32,FALSE)," (Closed",TEXT('ACCESS EXPORT'!AA97," MM/DD/YYY)")),IF(TODAY()&lt;(('ACCESS EXPORT'!Z97)+30),CONCATENATE(VLOOKUP(A97,'ACCESS EXPORT'!$A:$AF,32,FALSE)," (Opens",TEXT('ACCESS EXPORT'!Z97," MM/DD/YYY)")),VLOOKUP(A97,'ACCESS EXPORT'!$A:$AF,32,FALSE)))))),"-")</f>
        <v>ADVENTHEALTH MEDICAL GROUP NEONATOLOGY AT CENTRAL FLORIDA</v>
      </c>
      <c r="D97" s="3" t="str">
        <f ca="1">IFERROR(UPPER(IF(AND('ACCESS EXPORT'!AA97="",'ACCESS EXPORT'!Z97=""),VLOOKUP(A97,'ACCESS EXPORT'!$A:$AF,28,FALSE),(IF('ACCESS EXPORT'!AA97&lt;&gt;"",CONCATENATE(VLOOKUP(A97,'ACCESS EXPORT'!$A:$AF,28,FALSE)," (Closed",TEXT('ACCESS EXPORT'!AA97," MM/DD/YYY)")),IF(TODAY()&lt;(('ACCESS EXPORT'!Z97)+30),CONCATENATE(VLOOKUP(A97,'ACCESS EXPORT'!$A:$AF,28,FALSE)," (Opens",TEXT('ACCESS EXPORT'!Z97," MM/DD/YYY)")),VLOOKUP(A97,'ACCESS EXPORT'!$A:$AF,28,FALSE)))))),"-")</f>
        <v>CENTER FOR NEONATAL CARE</v>
      </c>
      <c r="E97" s="3" t="str">
        <f>VLOOKUP($A97,'ACCESS EXPORT'!$A:$AF,3,FALSE)</f>
        <v>3590</v>
      </c>
      <c r="F97" s="3" t="str">
        <f>UPPER(CONCATENATE(VLOOKUP(A97,'ACCESS EXPORT'!$A:$AF,4,FALSE)," ",VLOOKUP(A97,'ACCESS EXPORT'!$A:$AF,5,FALSE)," ",VLOOKUP(A97,'ACCESS EXPORT'!$A:$AF,6,FALSE)," ",VLOOKUP(A97,'ACCESS EXPORT'!$A:$AA,7,FALSE)," ",VLOOKUP(A97,'ACCESS EXPORT'!$A:$AA,8,FALSE)))</f>
        <v>2501 N ORANGE AVE SUITE 446 ORLANDO FL 32804</v>
      </c>
      <c r="G97" s="4" t="str">
        <f>UPPER(VLOOKUP($A97,'ACCESS EXPORT'!$A:$AF,9,FALSE))</f>
        <v>ORANGE</v>
      </c>
      <c r="H97" s="4" t="str">
        <f>_xlfn.IFNA(VLOOKUP($B97,'ACCESS EXPORT'!$B:$J,9,FALSE),"")</f>
        <v>Childrens</v>
      </c>
      <c r="I97" s="3" t="str">
        <f>CONCATENATE("(P)",VLOOKUP($A97,'ACCESS EXPORT'!$A:$AF,11,FALSE)," (F)",VLOOKUP($A97,'ACCESS EXPORT'!$A:$AF,29,FALSE))</f>
        <v>(P)(407) 303-2528 (F)(407) 303-2760</v>
      </c>
      <c r="J97" s="4" t="str">
        <f>UPPER(VLOOKUP($A97,'ACCESS EXPORT'!$A:$AF,12,FALSE))</f>
        <v>NEONATOLOGY</v>
      </c>
      <c r="K97" s="4" t="str">
        <f>UPPER(VLOOKUP($A97,'ACCESS EXPORT'!$A:$AF,13,FALSE))</f>
        <v>WILLIAM WINDER</v>
      </c>
      <c r="L97" s="3" t="str">
        <f>IF(AND(VLOOKUP(A97,'ACCESS EXPORT'!A:AE,1,0),'ACCESS EXPORT'!N97=""),UPPER(CONCATENATE('ACCESS EXPORT'!AE97)),IF(VLOOKUP(A97,'ACCESS EXPORT'!A:AE,1,0),UPPER(CONCATENATE('ACCESS EXPORT'!N97," "&amp;CHAR(10),'ACCESS EXPORT'!AE97))))</f>
        <v>JAHAIRA BARBOT-JIMENEZ 
RODOLFO FERNANDEZ (PRAC. ADMIN)</v>
      </c>
      <c r="M97" s="4" t="str">
        <f>UPPER(VLOOKUP($A97,'ACCESS EXPORT'!$A:$O,15,FALSE))</f>
        <v/>
      </c>
      <c r="N97" s="4" t="str">
        <f ca="1">IF(AND('ACCESS EXPORT'!X97="",'ACCESS EXPORT'!Y97=""),IF('ACCESS EXPORT'!V97&lt;&gt;"",(IF(TODAY()-'ACCESS EXPORT'!V97&gt;=-60,UPPER(CONCATENATE(VLOOKUP(B97,'ACCESS EXPORT'!$B:$P,15,FALSE),""&amp;CHAR(10)&amp;"(SEP",TEXT('ACCESS EXPORT'!V97," MM/DD/YYY)"))),IF(TODAY()-'ACCESS EXPORT'!V97&lt;0,UPPER(VLOOKUP(B97,'ACCESS EXPORT'!$B:$P,15,FALSE)),UPPER(VLOOKUP(B97,'ACCESS EXPORT'!$B:$P,15,FALSE))))),IF('ACCESS EXPORT'!U97="",UPPER(VLOOKUP(B97,'ACCESS EXPORT'!$B:$P,15,FALSE)),IF(TODAY()-'ACCESS EXPORT'!U97&lt;=30,CONCATENATE(UPPER(VLOOKUP(B97,'ACCESS EXPORT'!$B:$P,15,FALSE)),""&amp;CHAR(10)&amp;"(NEW",TEXT('ACCESS EXPORT'!U97," MM/DD/YYY)")),IF(AND(TODAY()-'ACCESS EXPORT'!U97&gt;30,TODAY()&gt;0),UPPER(VLOOKUP(B97,'ACCESS EXPORT'!$B:$P,15,FALSE)))))),IF('ACCESS EXPORT'!Y97&lt;&gt;"",UPPER(CONCATENATE(UPPER(VLOOKUP(B97,'ACCESS EXPORT'!$B:$P,15,FALSE)),""&amp;CHAR(10)&amp;"(Transfer Out",TEXT('ACCESS EXPORT'!Y97," MM/DD/YYY)"))),IF('ACCESS EXPORT'!X97&lt;&gt;"",UPPER(CONCATENATE(UPPER(VLOOKUP(B97,'ACCESS EXPORT'!$B:$P,15,FALSE)),""&amp;CHAR(10)&amp;"(Transfer In",TEXT('ACCESS EXPORT'!X97," MM/DD/YYY)"))))))</f>
        <v>DISMUKES, ASHLEY ATCHISON</v>
      </c>
      <c r="O97" s="4" t="str">
        <f>_xlfn.IFNA(VLOOKUP(B97,'ACCESS EXPORT'!$B:$Q,16,FALSE),"")</f>
        <v>APRN</v>
      </c>
      <c r="P97" s="4" t="str">
        <f>_xlfn.IFNA(VLOOKUP(B97,'ACCESS EXPORT'!B:W,22,FALSE),"-")</f>
        <v>1275910739</v>
      </c>
      <c r="Q97" s="4" t="str">
        <f>_xlfn.IFNA(VLOOKUP(A97,'ACCESS EXPORT'!$A:$AG,33,0),"-")</f>
        <v>Bevine Whyte</v>
      </c>
      <c r="R97" s="4" t="str">
        <f>_xlfn.IFNA(VLOOKUP(A97,'ACCESS EXPORT'!$A:$AH,34,0),"-")</f>
        <v>Linda Hopkins</v>
      </c>
      <c r="S97" s="4" t="str">
        <f>_xlfn.IFNA(VLOOKUP(A97,'ACCESS EXPORT'!$A:$AI,35,0),"-")</f>
        <v>James Agee</v>
      </c>
      <c r="T97" s="4" t="str">
        <f>_xlfn.IFNA(VLOOKUP(A97,'ACCESS EXPORT'!$A:$AJ,36,0),"-")</f>
        <v>Wanda Cruz</v>
      </c>
      <c r="U97" s="4" t="str">
        <f>_xlfn.IFNA(VLOOKUP(A97,'ACCESS EXPORT'!$A:$AK,37,0),"-")</f>
        <v>Cerner</v>
      </c>
      <c r="V97" s="4" t="str">
        <f>_xlfn.IFNA(VLOOKUP(A97,'ACCESS EXPORT'!$A:$AL,38,0),"-")</f>
        <v>FHMG_CTR NEONATAL CARE</v>
      </c>
      <c r="W97" s="4" t="str">
        <f>_xlfn.IFNA(VLOOKUP(A97,'ACCESS EXPORT'!$A:$AM,39,0),"-")</f>
        <v/>
      </c>
      <c r="X97" s="4" t="str">
        <f>_xlfn.IFNA(VLOOKUP(A97,'ACCESS EXPORT'!$A:$AN,40,0),"-")</f>
        <v>Libia Villaquiran / Jenny Green</v>
      </c>
      <c r="Y97" s="26" t="str">
        <f>_xlfn.IFNA(VLOOKUP(A97,'ACCESS EXPORT'!A:AO,41,0),"")</f>
        <v>Candace Pischetola</v>
      </c>
      <c r="Z97" s="26" t="str">
        <f>_xlfn.IFNA(VLOOKUP(A97,'ACCESS EXPORT'!A:AP,42,0),"")</f>
        <v/>
      </c>
      <c r="AA97" s="26" t="str">
        <f>_xlfn.IFNA(VLOOKUP(A97,'ACCESS EXPORT'!A:AQ,43,0),"")</f>
        <v>Claire Pagan</v>
      </c>
    </row>
    <row r="98" spans="1:27" ht="18.75" x14ac:dyDescent="0.25">
      <c r="A98" s="33">
        <v>137</v>
      </c>
      <c r="B98" s="10">
        <v>1225</v>
      </c>
      <c r="C98" s="7" t="str">
        <f ca="1">IFERROR(UPPER(IF(AND('ACCESS EXPORT'!AA98="",'ACCESS EXPORT'!Z98=""),VLOOKUP(A98,'ACCESS EXPORT'!$A:$AF,32,FALSE),(IF('ACCESS EXPORT'!AA98&lt;&gt;"",CONCATENATE(VLOOKUP(A98,'ACCESS EXPORT'!$A:$AF,32,FALSE)," (Closed",TEXT('ACCESS EXPORT'!AA98," MM/DD/YYY)")),IF(TODAY()&lt;(('ACCESS EXPORT'!Z98)+30),CONCATENATE(VLOOKUP(A98,'ACCESS EXPORT'!$A:$AF,32,FALSE)," (Opens",TEXT('ACCESS EXPORT'!Z98," MM/DD/YYY)")),VLOOKUP(A98,'ACCESS EXPORT'!$A:$AF,32,FALSE)))))),"-")</f>
        <v>ADVENTHEALTH MEDICAL GROUP NEONATOLOGY AT CENTRAL FLORIDA</v>
      </c>
      <c r="D98" s="3" t="str">
        <f ca="1">IFERROR(UPPER(IF(AND('ACCESS EXPORT'!AA98="",'ACCESS EXPORT'!Z98=""),VLOOKUP(A98,'ACCESS EXPORT'!$A:$AF,28,FALSE),(IF('ACCESS EXPORT'!AA98&lt;&gt;"",CONCATENATE(VLOOKUP(A98,'ACCESS EXPORT'!$A:$AF,28,FALSE)," (Closed",TEXT('ACCESS EXPORT'!AA98," MM/DD/YYY)")),IF(TODAY()&lt;(('ACCESS EXPORT'!Z98)+30),CONCATENATE(VLOOKUP(A98,'ACCESS EXPORT'!$A:$AF,28,FALSE)," (Opens",TEXT('ACCESS EXPORT'!Z98," MM/DD/YYY)")),VLOOKUP(A98,'ACCESS EXPORT'!$A:$AF,28,FALSE)))))),"-")</f>
        <v>CENTER FOR NEONATAL CARE</v>
      </c>
      <c r="E98" s="3" t="str">
        <f>VLOOKUP($A98,'ACCESS EXPORT'!$A:$AF,3,FALSE)</f>
        <v>3590</v>
      </c>
      <c r="F98" s="3" t="str">
        <f>UPPER(CONCATENATE(VLOOKUP(A98,'ACCESS EXPORT'!$A:$AF,4,FALSE)," ",VLOOKUP(A98,'ACCESS EXPORT'!$A:$AF,5,FALSE)," ",VLOOKUP(A98,'ACCESS EXPORT'!$A:$AF,6,FALSE)," ",VLOOKUP(A98,'ACCESS EXPORT'!$A:$AA,7,FALSE)," ",VLOOKUP(A98,'ACCESS EXPORT'!$A:$AA,8,FALSE)))</f>
        <v>2501 N ORANGE AVE SUITE 446 ORLANDO FL 32804</v>
      </c>
      <c r="G98" s="4" t="str">
        <f>UPPER(VLOOKUP($A98,'ACCESS EXPORT'!$A:$AF,9,FALSE))</f>
        <v>ORANGE</v>
      </c>
      <c r="H98" s="4" t="str">
        <f>_xlfn.IFNA(VLOOKUP($B98,'ACCESS EXPORT'!$B:$J,9,FALSE),"")</f>
        <v>Childrens</v>
      </c>
      <c r="I98" s="3" t="str">
        <f>CONCATENATE("(P)",VLOOKUP($A98,'ACCESS EXPORT'!$A:$AF,11,FALSE)," (F)",VLOOKUP($A98,'ACCESS EXPORT'!$A:$AF,29,FALSE))</f>
        <v>(P)(407) 303-2528 (F)(407) 303-2760</v>
      </c>
      <c r="J98" s="4" t="str">
        <f>UPPER(VLOOKUP($A98,'ACCESS EXPORT'!$A:$AF,12,FALSE))</f>
        <v>NEONATOLOGY</v>
      </c>
      <c r="K98" s="4" t="str">
        <f>UPPER(VLOOKUP($A98,'ACCESS EXPORT'!$A:$AF,13,FALSE))</f>
        <v>WILLIAM WINDER</v>
      </c>
      <c r="L98" s="3" t="str">
        <f>IF(AND(VLOOKUP(A98,'ACCESS EXPORT'!A:AE,1,0),'ACCESS EXPORT'!N98=""),UPPER(CONCATENATE('ACCESS EXPORT'!AE98)),IF(VLOOKUP(A98,'ACCESS EXPORT'!A:AE,1,0),UPPER(CONCATENATE('ACCESS EXPORT'!N98," "&amp;CHAR(10),'ACCESS EXPORT'!AE98))))</f>
        <v>JAHAIRA BARBOT-JIMENEZ 
RODOLFO FERNANDEZ (PRAC. ADMIN)</v>
      </c>
      <c r="M98" s="4" t="str">
        <f>UPPER(VLOOKUP($A98,'ACCESS EXPORT'!$A:$O,15,FALSE))</f>
        <v/>
      </c>
      <c r="N98" s="4" t="str">
        <f ca="1">IF(AND('ACCESS EXPORT'!X98="",'ACCESS EXPORT'!Y98=""),IF('ACCESS EXPORT'!V98&lt;&gt;"",(IF(TODAY()-'ACCESS EXPORT'!V98&gt;=-60,UPPER(CONCATENATE(VLOOKUP(B98,'ACCESS EXPORT'!$B:$P,15,FALSE),""&amp;CHAR(10)&amp;"(SEP",TEXT('ACCESS EXPORT'!V98," MM/DD/YYY)"))),IF(TODAY()-'ACCESS EXPORT'!V98&lt;0,UPPER(VLOOKUP(B98,'ACCESS EXPORT'!$B:$P,15,FALSE)),UPPER(VLOOKUP(B98,'ACCESS EXPORT'!$B:$P,15,FALSE))))),IF('ACCESS EXPORT'!U98="",UPPER(VLOOKUP(B98,'ACCESS EXPORT'!$B:$P,15,FALSE)),IF(TODAY()-'ACCESS EXPORT'!U98&lt;=30,CONCATENATE(UPPER(VLOOKUP(B98,'ACCESS EXPORT'!$B:$P,15,FALSE)),""&amp;CHAR(10)&amp;"(NEW",TEXT('ACCESS EXPORT'!U98," MM/DD/YYY)")),IF(AND(TODAY()-'ACCESS EXPORT'!U98&gt;30,TODAY()&gt;0),UPPER(VLOOKUP(B98,'ACCESS EXPORT'!$B:$P,15,FALSE)))))),IF('ACCESS EXPORT'!Y98&lt;&gt;"",UPPER(CONCATENATE(UPPER(VLOOKUP(B98,'ACCESS EXPORT'!$B:$P,15,FALSE)),""&amp;CHAR(10)&amp;"(Transfer Out",TEXT('ACCESS EXPORT'!Y98," MM/DD/YYY)"))),IF('ACCESS EXPORT'!X98&lt;&gt;"",UPPER(CONCATENATE(UPPER(VLOOKUP(B98,'ACCESS EXPORT'!$B:$P,15,FALSE)),""&amp;CHAR(10)&amp;"(Transfer In",TEXT('ACCESS EXPORT'!X98," MM/DD/YYY)"))))))</f>
        <v>HILL, DENISE LANDERS</v>
      </c>
      <c r="O98" s="4" t="str">
        <f>_xlfn.IFNA(VLOOKUP(B98,'ACCESS EXPORT'!$B:$Q,16,FALSE),"")</f>
        <v>APRN</v>
      </c>
      <c r="P98" s="4" t="str">
        <f>_xlfn.IFNA(VLOOKUP(B98,'ACCESS EXPORT'!B:W,22,FALSE),"-")</f>
        <v>1770942088</v>
      </c>
      <c r="Q98" s="4" t="str">
        <f>_xlfn.IFNA(VLOOKUP(A98,'ACCESS EXPORT'!$A:$AG,33,0),"-")</f>
        <v>Bevine Whyte</v>
      </c>
      <c r="R98" s="4" t="str">
        <f>_xlfn.IFNA(VLOOKUP(A98,'ACCESS EXPORT'!$A:$AH,34,0),"-")</f>
        <v>Linda Hopkins</v>
      </c>
      <c r="S98" s="4" t="str">
        <f>_xlfn.IFNA(VLOOKUP(A98,'ACCESS EXPORT'!$A:$AI,35,0),"-")</f>
        <v>James Agee</v>
      </c>
      <c r="T98" s="4" t="str">
        <f>_xlfn.IFNA(VLOOKUP(A98,'ACCESS EXPORT'!$A:$AJ,36,0),"-")</f>
        <v>Wanda Cruz</v>
      </c>
      <c r="U98" s="4" t="str">
        <f>_xlfn.IFNA(VLOOKUP(A98,'ACCESS EXPORT'!$A:$AK,37,0),"-")</f>
        <v>Cerner</v>
      </c>
      <c r="V98" s="4" t="str">
        <f>_xlfn.IFNA(VLOOKUP(A98,'ACCESS EXPORT'!$A:$AL,38,0),"-")</f>
        <v>FHMG_CTR NEONATAL CARE</v>
      </c>
      <c r="W98" s="4" t="str">
        <f>_xlfn.IFNA(VLOOKUP(A98,'ACCESS EXPORT'!$A:$AM,39,0),"-")</f>
        <v/>
      </c>
      <c r="X98" s="4" t="str">
        <f>_xlfn.IFNA(VLOOKUP(A98,'ACCESS EXPORT'!$A:$AN,40,0),"-")</f>
        <v>Libia Villaquiran / Jenny Green</v>
      </c>
      <c r="Y98" s="26" t="str">
        <f>_xlfn.IFNA(VLOOKUP(A98,'ACCESS EXPORT'!A:AO,41,0),"")</f>
        <v>Candace Pischetola</v>
      </c>
      <c r="Z98" s="26" t="str">
        <f>_xlfn.IFNA(VLOOKUP(A98,'ACCESS EXPORT'!A:AP,42,0),"")</f>
        <v/>
      </c>
      <c r="AA98" s="26" t="str">
        <f>_xlfn.IFNA(VLOOKUP(A98,'ACCESS EXPORT'!A:AQ,43,0),"")</f>
        <v>Claire Pagan</v>
      </c>
    </row>
    <row r="99" spans="1:27" ht="18.75" x14ac:dyDescent="0.25">
      <c r="A99" s="33">
        <v>137</v>
      </c>
      <c r="B99" s="10">
        <v>2219</v>
      </c>
      <c r="C99" s="7" t="str">
        <f ca="1">IFERROR(UPPER(IF(AND('ACCESS EXPORT'!AA99="",'ACCESS EXPORT'!Z99=""),VLOOKUP(A99,'ACCESS EXPORT'!$A:$AF,32,FALSE),(IF('ACCESS EXPORT'!AA99&lt;&gt;"",CONCATENATE(VLOOKUP(A99,'ACCESS EXPORT'!$A:$AF,32,FALSE)," (Closed",TEXT('ACCESS EXPORT'!AA99," MM/DD/YYY)")),IF(TODAY()&lt;(('ACCESS EXPORT'!Z99)+30),CONCATENATE(VLOOKUP(A99,'ACCESS EXPORT'!$A:$AF,32,FALSE)," (Opens",TEXT('ACCESS EXPORT'!Z99," MM/DD/YYY)")),VLOOKUP(A99,'ACCESS EXPORT'!$A:$AF,32,FALSE)))))),"-")</f>
        <v>ADVENTHEALTH MEDICAL GROUP NEONATOLOGY AT CENTRAL FLORIDA</v>
      </c>
      <c r="D99" s="3" t="str">
        <f ca="1">IFERROR(UPPER(IF(AND('ACCESS EXPORT'!AA99="",'ACCESS EXPORT'!Z99=""),VLOOKUP(A99,'ACCESS EXPORT'!$A:$AF,28,FALSE),(IF('ACCESS EXPORT'!AA99&lt;&gt;"",CONCATENATE(VLOOKUP(A99,'ACCESS EXPORT'!$A:$AF,28,FALSE)," (Closed",TEXT('ACCESS EXPORT'!AA99," MM/DD/YYY)")),IF(TODAY()&lt;(('ACCESS EXPORT'!Z99)+30),CONCATENATE(VLOOKUP(A99,'ACCESS EXPORT'!$A:$AF,28,FALSE)," (Opens",TEXT('ACCESS EXPORT'!Z99," MM/DD/YYY)")),VLOOKUP(A99,'ACCESS EXPORT'!$A:$AF,28,FALSE)))))),"-")</f>
        <v>CENTER FOR NEONATAL CARE</v>
      </c>
      <c r="E99" s="3" t="str">
        <f>VLOOKUP($A99,'ACCESS EXPORT'!$A:$AF,3,FALSE)</f>
        <v>3590</v>
      </c>
      <c r="F99" s="3" t="str">
        <f>UPPER(CONCATENATE(VLOOKUP(A99,'ACCESS EXPORT'!$A:$AF,4,FALSE)," ",VLOOKUP(A99,'ACCESS EXPORT'!$A:$AF,5,FALSE)," ",VLOOKUP(A99,'ACCESS EXPORT'!$A:$AF,6,FALSE)," ",VLOOKUP(A99,'ACCESS EXPORT'!$A:$AA,7,FALSE)," ",VLOOKUP(A99,'ACCESS EXPORT'!$A:$AA,8,FALSE)))</f>
        <v>2501 N ORANGE AVE SUITE 446 ORLANDO FL 32804</v>
      </c>
      <c r="G99" s="4" t="str">
        <f>UPPER(VLOOKUP($A99,'ACCESS EXPORT'!$A:$AF,9,FALSE))</f>
        <v>ORANGE</v>
      </c>
      <c r="H99" s="4" t="str">
        <f>_xlfn.IFNA(VLOOKUP($B99,'ACCESS EXPORT'!$B:$J,9,FALSE),"")</f>
        <v>HB</v>
      </c>
      <c r="I99" s="3" t="str">
        <f>CONCATENATE("(P)",VLOOKUP($A99,'ACCESS EXPORT'!$A:$AF,11,FALSE)," (F)",VLOOKUP($A99,'ACCESS EXPORT'!$A:$AF,29,FALSE))</f>
        <v>(P)(407) 303-2528 (F)(407) 303-2760</v>
      </c>
      <c r="J99" s="4" t="str">
        <f>UPPER(VLOOKUP($A99,'ACCESS EXPORT'!$A:$AF,12,FALSE))</f>
        <v>NEONATOLOGY</v>
      </c>
      <c r="K99" s="4" t="str">
        <f>UPPER(VLOOKUP($A99,'ACCESS EXPORT'!$A:$AF,13,FALSE))</f>
        <v>WILLIAM WINDER</v>
      </c>
      <c r="L99" s="3" t="str">
        <f>IF(AND(VLOOKUP(A99,'ACCESS EXPORT'!A:AE,1,0),'ACCESS EXPORT'!N99=""),UPPER(CONCATENATE('ACCESS EXPORT'!AE99)),IF(VLOOKUP(A99,'ACCESS EXPORT'!A:AE,1,0),UPPER(CONCATENATE('ACCESS EXPORT'!N99," "&amp;CHAR(10),'ACCESS EXPORT'!AE99))))</f>
        <v>JAHAIRA BARBOT-JIMENEZ 
RODOLFO FERNANDEZ (PRAC. ADMIN)</v>
      </c>
      <c r="M99" s="4" t="str">
        <f>UPPER(VLOOKUP($A99,'ACCESS EXPORT'!$A:$O,15,FALSE))</f>
        <v/>
      </c>
      <c r="N99" s="4" t="str">
        <f ca="1">IF(AND('ACCESS EXPORT'!X99="",'ACCESS EXPORT'!Y99=""),IF('ACCESS EXPORT'!V99&lt;&gt;"",(IF(TODAY()-'ACCESS EXPORT'!V99&gt;=-60,UPPER(CONCATENATE(VLOOKUP(B99,'ACCESS EXPORT'!$B:$P,15,FALSE),""&amp;CHAR(10)&amp;"(SEP",TEXT('ACCESS EXPORT'!V99," MM/DD/YYY)"))),IF(TODAY()-'ACCESS EXPORT'!V99&lt;0,UPPER(VLOOKUP(B99,'ACCESS EXPORT'!$B:$P,15,FALSE)),UPPER(VLOOKUP(B99,'ACCESS EXPORT'!$B:$P,15,FALSE))))),IF('ACCESS EXPORT'!U99="",UPPER(VLOOKUP(B99,'ACCESS EXPORT'!$B:$P,15,FALSE)),IF(TODAY()-'ACCESS EXPORT'!U99&lt;=30,CONCATENATE(UPPER(VLOOKUP(B99,'ACCESS EXPORT'!$B:$P,15,FALSE)),""&amp;CHAR(10)&amp;"(NEW",TEXT('ACCESS EXPORT'!U99," MM/DD/YYY)")),IF(AND(TODAY()-'ACCESS EXPORT'!U99&gt;30,TODAY()&gt;0),UPPER(VLOOKUP(B99,'ACCESS EXPORT'!$B:$P,15,FALSE)))))),IF('ACCESS EXPORT'!Y99&lt;&gt;"",UPPER(CONCATENATE(UPPER(VLOOKUP(B99,'ACCESS EXPORT'!$B:$P,15,FALSE)),""&amp;CHAR(10)&amp;"(Transfer Out",TEXT('ACCESS EXPORT'!Y99," MM/DD/YYY)"))),IF('ACCESS EXPORT'!X99&lt;&gt;"",UPPER(CONCATENATE(UPPER(VLOOKUP(B99,'ACCESS EXPORT'!$B:$P,15,FALSE)),""&amp;CHAR(10)&amp;"(Transfer In",TEXT('ACCESS EXPORT'!X99," MM/DD/YYY)"))))))</f>
        <v>LEFKOWITZ, WILLIAM</v>
      </c>
      <c r="O99" s="4" t="str">
        <f>_xlfn.IFNA(VLOOKUP(B99,'ACCESS EXPORT'!$B:$Q,16,FALSE),"")</f>
        <v>MD</v>
      </c>
      <c r="P99" s="4" t="str">
        <f>_xlfn.IFNA(VLOOKUP(B99,'ACCESS EXPORT'!B:W,22,FALSE),"-")</f>
        <v>1083692495</v>
      </c>
      <c r="Q99" s="4" t="str">
        <f>_xlfn.IFNA(VLOOKUP(A99,'ACCESS EXPORT'!$A:$AG,33,0),"-")</f>
        <v>Bevine Whyte</v>
      </c>
      <c r="R99" s="4" t="str">
        <f>_xlfn.IFNA(VLOOKUP(A99,'ACCESS EXPORT'!$A:$AH,34,0),"-")</f>
        <v>Linda Hopkins</v>
      </c>
      <c r="S99" s="4" t="str">
        <f>_xlfn.IFNA(VLOOKUP(A99,'ACCESS EXPORT'!$A:$AI,35,0),"-")</f>
        <v>James Agee</v>
      </c>
      <c r="T99" s="4" t="str">
        <f>_xlfn.IFNA(VLOOKUP(A99,'ACCESS EXPORT'!$A:$AJ,36,0),"-")</f>
        <v>Wanda Cruz</v>
      </c>
      <c r="U99" s="4" t="str">
        <f>_xlfn.IFNA(VLOOKUP(A99,'ACCESS EXPORT'!$A:$AK,37,0),"-")</f>
        <v>Cerner</v>
      </c>
      <c r="V99" s="4" t="str">
        <f>_xlfn.IFNA(VLOOKUP(A99,'ACCESS EXPORT'!$A:$AL,38,0),"-")</f>
        <v>FHMG_CTR NEONATAL CARE</v>
      </c>
      <c r="W99" s="4" t="str">
        <f>_xlfn.IFNA(VLOOKUP(A99,'ACCESS EXPORT'!$A:$AM,39,0),"-")</f>
        <v/>
      </c>
      <c r="X99" s="4" t="str">
        <f>_xlfn.IFNA(VLOOKUP(A99,'ACCESS EXPORT'!$A:$AN,40,0),"-")</f>
        <v>Libia Villaquiran / Jenny Green</v>
      </c>
      <c r="Y99" s="26" t="str">
        <f>_xlfn.IFNA(VLOOKUP(A99,'ACCESS EXPORT'!A:AO,41,0),"")</f>
        <v>Candace Pischetola</v>
      </c>
      <c r="Z99" s="26" t="str">
        <f>_xlfn.IFNA(VLOOKUP(A99,'ACCESS EXPORT'!A:AP,42,0),"")</f>
        <v/>
      </c>
      <c r="AA99" s="26" t="str">
        <f>_xlfn.IFNA(VLOOKUP(A99,'ACCESS EXPORT'!A:AQ,43,0),"")</f>
        <v>Claire Pagan</v>
      </c>
    </row>
    <row r="100" spans="1:27" ht="18.75" x14ac:dyDescent="0.25">
      <c r="A100" s="33">
        <v>137</v>
      </c>
      <c r="B100" s="10">
        <v>1244</v>
      </c>
      <c r="C100" s="7" t="str">
        <f ca="1">IFERROR(UPPER(IF(AND('ACCESS EXPORT'!AA100="",'ACCESS EXPORT'!Z100=""),VLOOKUP(A100,'ACCESS EXPORT'!$A:$AF,32,FALSE),(IF('ACCESS EXPORT'!AA100&lt;&gt;"",CONCATENATE(VLOOKUP(A100,'ACCESS EXPORT'!$A:$AF,32,FALSE)," (Closed",TEXT('ACCESS EXPORT'!AA100," MM/DD/YYY)")),IF(TODAY()&lt;(('ACCESS EXPORT'!Z100)+30),CONCATENATE(VLOOKUP(A100,'ACCESS EXPORT'!$A:$AF,32,FALSE)," (Opens",TEXT('ACCESS EXPORT'!Z100," MM/DD/YYY)")),VLOOKUP(A100,'ACCESS EXPORT'!$A:$AF,32,FALSE)))))),"-")</f>
        <v>ADVENTHEALTH MEDICAL GROUP NEONATOLOGY AT CENTRAL FLORIDA</v>
      </c>
      <c r="D100" s="3" t="str">
        <f ca="1">IFERROR(UPPER(IF(AND('ACCESS EXPORT'!AA100="",'ACCESS EXPORT'!Z100=""),VLOOKUP(A100,'ACCESS EXPORT'!$A:$AF,28,FALSE),(IF('ACCESS EXPORT'!AA100&lt;&gt;"",CONCATENATE(VLOOKUP(A100,'ACCESS EXPORT'!$A:$AF,28,FALSE)," (Closed",TEXT('ACCESS EXPORT'!AA100," MM/DD/YYY)")),IF(TODAY()&lt;(('ACCESS EXPORT'!Z100)+30),CONCATENATE(VLOOKUP(A100,'ACCESS EXPORT'!$A:$AF,28,FALSE)," (Opens",TEXT('ACCESS EXPORT'!Z100," MM/DD/YYY)")),VLOOKUP(A100,'ACCESS EXPORT'!$A:$AF,28,FALSE)))))),"-")</f>
        <v>CENTER FOR NEONATAL CARE</v>
      </c>
      <c r="E100" s="3" t="str">
        <f>VLOOKUP($A100,'ACCESS EXPORT'!$A:$AF,3,FALSE)</f>
        <v>3590</v>
      </c>
      <c r="F100" s="3" t="str">
        <f>UPPER(CONCATENATE(VLOOKUP(A100,'ACCESS EXPORT'!$A:$AF,4,FALSE)," ",VLOOKUP(A100,'ACCESS EXPORT'!$A:$AF,5,FALSE)," ",VLOOKUP(A100,'ACCESS EXPORT'!$A:$AF,6,FALSE)," ",VLOOKUP(A100,'ACCESS EXPORT'!$A:$AA,7,FALSE)," ",VLOOKUP(A100,'ACCESS EXPORT'!$A:$AA,8,FALSE)))</f>
        <v>2501 N ORANGE AVE SUITE 446 ORLANDO FL 32804</v>
      </c>
      <c r="G100" s="4" t="str">
        <f>UPPER(VLOOKUP($A100,'ACCESS EXPORT'!$A:$AF,9,FALSE))</f>
        <v>ORANGE</v>
      </c>
      <c r="H100" s="4" t="str">
        <f>_xlfn.IFNA(VLOOKUP($B100,'ACCESS EXPORT'!$B:$J,9,FALSE),"")</f>
        <v>Childrens</v>
      </c>
      <c r="I100" s="3" t="str">
        <f>CONCATENATE("(P)",VLOOKUP($A100,'ACCESS EXPORT'!$A:$AF,11,FALSE)," (F)",VLOOKUP($A100,'ACCESS EXPORT'!$A:$AF,29,FALSE))</f>
        <v>(P)(407) 303-2528 (F)(407) 303-2760</v>
      </c>
      <c r="J100" s="4" t="str">
        <f>UPPER(VLOOKUP($A100,'ACCESS EXPORT'!$A:$AF,12,FALSE))</f>
        <v>NEONATOLOGY</v>
      </c>
      <c r="K100" s="4" t="str">
        <f>UPPER(VLOOKUP($A100,'ACCESS EXPORT'!$A:$AF,13,FALSE))</f>
        <v>WILLIAM WINDER</v>
      </c>
      <c r="L100" s="3" t="str">
        <f>IF(AND(VLOOKUP(A100,'ACCESS EXPORT'!A:AE,1,0),'ACCESS EXPORT'!N100=""),UPPER(CONCATENATE('ACCESS EXPORT'!AE100)),IF(VLOOKUP(A100,'ACCESS EXPORT'!A:AE,1,0),UPPER(CONCATENATE('ACCESS EXPORT'!N100," "&amp;CHAR(10),'ACCESS EXPORT'!AE100))))</f>
        <v>JAHAIRA BARBOT-JIMENEZ 
RODOLFO FERNANDEZ (PRAC. ADMIN)</v>
      </c>
      <c r="M100" s="4" t="str">
        <f>UPPER(VLOOKUP($A100,'ACCESS EXPORT'!$A:$O,15,FALSE))</f>
        <v/>
      </c>
      <c r="N100" s="4" t="str">
        <f ca="1">IF(AND('ACCESS EXPORT'!X100="",'ACCESS EXPORT'!Y100=""),IF('ACCESS EXPORT'!V100&lt;&gt;"",(IF(TODAY()-'ACCESS EXPORT'!V100&gt;=-60,UPPER(CONCATENATE(VLOOKUP(B100,'ACCESS EXPORT'!$B:$P,15,FALSE),""&amp;CHAR(10)&amp;"(SEP",TEXT('ACCESS EXPORT'!V100," MM/DD/YYY)"))),IF(TODAY()-'ACCESS EXPORT'!V100&lt;0,UPPER(VLOOKUP(B100,'ACCESS EXPORT'!$B:$P,15,FALSE)),UPPER(VLOOKUP(B100,'ACCESS EXPORT'!$B:$P,15,FALSE))))),IF('ACCESS EXPORT'!U100="",UPPER(VLOOKUP(B100,'ACCESS EXPORT'!$B:$P,15,FALSE)),IF(TODAY()-'ACCESS EXPORT'!U100&lt;=30,CONCATENATE(UPPER(VLOOKUP(B100,'ACCESS EXPORT'!$B:$P,15,FALSE)),""&amp;CHAR(10)&amp;"(NEW",TEXT('ACCESS EXPORT'!U100," MM/DD/YYY)")),IF(AND(TODAY()-'ACCESS EXPORT'!U100&gt;30,TODAY()&gt;0),UPPER(VLOOKUP(B100,'ACCESS EXPORT'!$B:$P,15,FALSE)))))),IF('ACCESS EXPORT'!Y100&lt;&gt;"",UPPER(CONCATENATE(UPPER(VLOOKUP(B100,'ACCESS EXPORT'!$B:$P,15,FALSE)),""&amp;CHAR(10)&amp;"(Transfer Out",TEXT('ACCESS EXPORT'!Y100," MM/DD/YYY)"))),IF('ACCESS EXPORT'!X100&lt;&gt;"",UPPER(CONCATENATE(UPPER(VLOOKUP(B100,'ACCESS EXPORT'!$B:$P,15,FALSE)),""&amp;CHAR(10)&amp;"(Transfer In",TEXT('ACCESS EXPORT'!X100," MM/DD/YYY)"))))))</f>
        <v>SHORE, MICHELLE RENEE</v>
      </c>
      <c r="O100" s="4" t="str">
        <f>_xlfn.IFNA(VLOOKUP(B100,'ACCESS EXPORT'!$B:$Q,16,FALSE),"")</f>
        <v>APRN</v>
      </c>
      <c r="P100" s="4" t="str">
        <f>_xlfn.IFNA(VLOOKUP(B100,'ACCESS EXPORT'!B:W,22,FALSE),"-")</f>
        <v>1659515096</v>
      </c>
      <c r="Q100" s="4" t="str">
        <f>_xlfn.IFNA(VLOOKUP(A100,'ACCESS EXPORT'!$A:$AG,33,0),"-")</f>
        <v>Bevine Whyte</v>
      </c>
      <c r="R100" s="4" t="str">
        <f>_xlfn.IFNA(VLOOKUP(A100,'ACCESS EXPORT'!$A:$AH,34,0),"-")</f>
        <v>Linda Hopkins</v>
      </c>
      <c r="S100" s="4" t="str">
        <f>_xlfn.IFNA(VLOOKUP(A100,'ACCESS EXPORT'!$A:$AI,35,0),"-")</f>
        <v>James Agee</v>
      </c>
      <c r="T100" s="4" t="str">
        <f>_xlfn.IFNA(VLOOKUP(A100,'ACCESS EXPORT'!$A:$AJ,36,0),"-")</f>
        <v>Wanda Cruz</v>
      </c>
      <c r="U100" s="4" t="str">
        <f>_xlfn.IFNA(VLOOKUP(A100,'ACCESS EXPORT'!$A:$AK,37,0),"-")</f>
        <v>Cerner</v>
      </c>
      <c r="V100" s="4" t="str">
        <f>_xlfn.IFNA(VLOOKUP(A100,'ACCESS EXPORT'!$A:$AL,38,0),"-")</f>
        <v>FHMG_CTR NEONATAL CARE</v>
      </c>
      <c r="W100" s="4" t="str">
        <f>_xlfn.IFNA(VLOOKUP(A100,'ACCESS EXPORT'!$A:$AM,39,0),"-")</f>
        <v/>
      </c>
      <c r="X100" s="4" t="str">
        <f>_xlfn.IFNA(VLOOKUP(A100,'ACCESS EXPORT'!$A:$AN,40,0),"-")</f>
        <v>Libia Villaquiran / Jenny Green</v>
      </c>
      <c r="Y100" s="26" t="str">
        <f>_xlfn.IFNA(VLOOKUP(A100,'ACCESS EXPORT'!A:AO,41,0),"")</f>
        <v>Candace Pischetola</v>
      </c>
      <c r="Z100" s="26" t="str">
        <f>_xlfn.IFNA(VLOOKUP(A100,'ACCESS EXPORT'!A:AP,42,0),"")</f>
        <v/>
      </c>
      <c r="AA100" s="26" t="str">
        <f>_xlfn.IFNA(VLOOKUP(A100,'ACCESS EXPORT'!A:AQ,43,0),"")</f>
        <v>Claire Pagan</v>
      </c>
    </row>
    <row r="101" spans="1:27" ht="18.75" x14ac:dyDescent="0.25">
      <c r="A101" s="33">
        <v>137</v>
      </c>
      <c r="B101" s="10">
        <v>1243</v>
      </c>
      <c r="C101" s="7" t="str">
        <f ca="1">IFERROR(UPPER(IF(AND('ACCESS EXPORT'!AA101="",'ACCESS EXPORT'!Z101=""),VLOOKUP(A101,'ACCESS EXPORT'!$A:$AF,32,FALSE),(IF('ACCESS EXPORT'!AA101&lt;&gt;"",CONCATENATE(VLOOKUP(A101,'ACCESS EXPORT'!$A:$AF,32,FALSE)," (Closed",TEXT('ACCESS EXPORT'!AA101," MM/DD/YYY)")),IF(TODAY()&lt;(('ACCESS EXPORT'!Z101)+30),CONCATENATE(VLOOKUP(A101,'ACCESS EXPORT'!$A:$AF,32,FALSE)," (Opens",TEXT('ACCESS EXPORT'!Z101," MM/DD/YYY)")),VLOOKUP(A101,'ACCESS EXPORT'!$A:$AF,32,FALSE)))))),"-")</f>
        <v>ADVENTHEALTH MEDICAL GROUP NEONATOLOGY AT CENTRAL FLORIDA</v>
      </c>
      <c r="D101" s="3" t="str">
        <f ca="1">IFERROR(UPPER(IF(AND('ACCESS EXPORT'!AA101="",'ACCESS EXPORT'!Z101=""),VLOOKUP(A101,'ACCESS EXPORT'!$A:$AF,28,FALSE),(IF('ACCESS EXPORT'!AA101&lt;&gt;"",CONCATENATE(VLOOKUP(A101,'ACCESS EXPORT'!$A:$AF,28,FALSE)," (Closed",TEXT('ACCESS EXPORT'!AA101," MM/DD/YYY)")),IF(TODAY()&lt;(('ACCESS EXPORT'!Z101)+30),CONCATENATE(VLOOKUP(A101,'ACCESS EXPORT'!$A:$AF,28,FALSE)," (Opens",TEXT('ACCESS EXPORT'!Z101," MM/DD/YYY)")),VLOOKUP(A101,'ACCESS EXPORT'!$A:$AF,28,FALSE)))))),"-")</f>
        <v>CENTER FOR NEONATAL CARE</v>
      </c>
      <c r="E101" s="3" t="str">
        <f>VLOOKUP($A101,'ACCESS EXPORT'!$A:$AF,3,FALSE)</f>
        <v>3590</v>
      </c>
      <c r="F101" s="3" t="str">
        <f>UPPER(CONCATENATE(VLOOKUP(A101,'ACCESS EXPORT'!$A:$AF,4,FALSE)," ",VLOOKUP(A101,'ACCESS EXPORT'!$A:$AF,5,FALSE)," ",VLOOKUP(A101,'ACCESS EXPORT'!$A:$AF,6,FALSE)," ",VLOOKUP(A101,'ACCESS EXPORT'!$A:$AA,7,FALSE)," ",VLOOKUP(A101,'ACCESS EXPORT'!$A:$AA,8,FALSE)))</f>
        <v>2501 N ORANGE AVE SUITE 446 ORLANDO FL 32804</v>
      </c>
      <c r="G101" s="4" t="str">
        <f>UPPER(VLOOKUP($A101,'ACCESS EXPORT'!$A:$AF,9,FALSE))</f>
        <v>ORANGE</v>
      </c>
      <c r="H101" s="4" t="str">
        <f>_xlfn.IFNA(VLOOKUP($B101,'ACCESS EXPORT'!$B:$J,9,FALSE),"")</f>
        <v>Childrens</v>
      </c>
      <c r="I101" s="3" t="str">
        <f>CONCATENATE("(P)",VLOOKUP($A101,'ACCESS EXPORT'!$A:$AF,11,FALSE)," (F)",VLOOKUP($A101,'ACCESS EXPORT'!$A:$AF,29,FALSE))</f>
        <v>(P)(407) 303-2528 (F)(407) 303-2760</v>
      </c>
      <c r="J101" s="4" t="str">
        <f>UPPER(VLOOKUP($A101,'ACCESS EXPORT'!$A:$AF,12,FALSE))</f>
        <v>NEONATOLOGY</v>
      </c>
      <c r="K101" s="4" t="str">
        <f>UPPER(VLOOKUP($A101,'ACCESS EXPORT'!$A:$AF,13,FALSE))</f>
        <v>WILLIAM WINDER</v>
      </c>
      <c r="L101" s="3" t="str">
        <f>IF(AND(VLOOKUP(A101,'ACCESS EXPORT'!A:AE,1,0),'ACCESS EXPORT'!N101=""),UPPER(CONCATENATE('ACCESS EXPORT'!AE101)),IF(VLOOKUP(A101,'ACCESS EXPORT'!A:AE,1,0),UPPER(CONCATENATE('ACCESS EXPORT'!N101," "&amp;CHAR(10),'ACCESS EXPORT'!AE101))))</f>
        <v>JAHAIRA BARBOT-JIMENEZ 
RODOLFO FERNANDEZ (PRAC. ADMIN)</v>
      </c>
      <c r="M101" s="4" t="str">
        <f>UPPER(VLOOKUP($A101,'ACCESS EXPORT'!$A:$O,15,FALSE))</f>
        <v/>
      </c>
      <c r="N101" s="4" t="str">
        <f ca="1">IF(AND('ACCESS EXPORT'!X101="",'ACCESS EXPORT'!Y101=""),IF('ACCESS EXPORT'!V101&lt;&gt;"",(IF(TODAY()-'ACCESS EXPORT'!V101&gt;=-60,UPPER(CONCATENATE(VLOOKUP(B101,'ACCESS EXPORT'!$B:$P,15,FALSE),""&amp;CHAR(10)&amp;"(SEP",TEXT('ACCESS EXPORT'!V101," MM/DD/YYY)"))),IF(TODAY()-'ACCESS EXPORT'!V101&lt;0,UPPER(VLOOKUP(B101,'ACCESS EXPORT'!$B:$P,15,FALSE)),UPPER(VLOOKUP(B101,'ACCESS EXPORT'!$B:$P,15,FALSE))))),IF('ACCESS EXPORT'!U101="",UPPER(VLOOKUP(B101,'ACCESS EXPORT'!$B:$P,15,FALSE)),IF(TODAY()-'ACCESS EXPORT'!U101&lt;=30,CONCATENATE(UPPER(VLOOKUP(B101,'ACCESS EXPORT'!$B:$P,15,FALSE)),""&amp;CHAR(10)&amp;"(NEW",TEXT('ACCESS EXPORT'!U101," MM/DD/YYY)")),IF(AND(TODAY()-'ACCESS EXPORT'!U101&gt;30,TODAY()&gt;0),UPPER(VLOOKUP(B101,'ACCESS EXPORT'!$B:$P,15,FALSE)))))),IF('ACCESS EXPORT'!Y101&lt;&gt;"",UPPER(CONCATENATE(UPPER(VLOOKUP(B101,'ACCESS EXPORT'!$B:$P,15,FALSE)),""&amp;CHAR(10)&amp;"(Transfer Out",TEXT('ACCESS EXPORT'!Y101," MM/DD/YYY)"))),IF('ACCESS EXPORT'!X101&lt;&gt;"",UPPER(CONCATENATE(UPPER(VLOOKUP(B101,'ACCESS EXPORT'!$B:$P,15,FALSE)),""&amp;CHAR(10)&amp;"(Transfer In",TEXT('ACCESS EXPORT'!X101," MM/DD/YYY)"))))))</f>
        <v>RUIZ NIEVES, RENE</v>
      </c>
      <c r="O101" s="4" t="str">
        <f>_xlfn.IFNA(VLOOKUP(B101,'ACCESS EXPORT'!$B:$Q,16,FALSE),"")</f>
        <v>MD</v>
      </c>
      <c r="P101" s="4" t="str">
        <f>_xlfn.IFNA(VLOOKUP(B101,'ACCESS EXPORT'!B:W,22,FALSE),"-")</f>
        <v>1447446984</v>
      </c>
      <c r="Q101" s="4" t="str">
        <f>_xlfn.IFNA(VLOOKUP(A101,'ACCESS EXPORT'!$A:$AG,33,0),"-")</f>
        <v>Bevine Whyte</v>
      </c>
      <c r="R101" s="4" t="str">
        <f>_xlfn.IFNA(VLOOKUP(A101,'ACCESS EXPORT'!$A:$AH,34,0),"-")</f>
        <v>Linda Hopkins</v>
      </c>
      <c r="S101" s="4" t="str">
        <f>_xlfn.IFNA(VLOOKUP(A101,'ACCESS EXPORT'!$A:$AI,35,0),"-")</f>
        <v>James Agee</v>
      </c>
      <c r="T101" s="4" t="str">
        <f>_xlfn.IFNA(VLOOKUP(A101,'ACCESS EXPORT'!$A:$AJ,36,0),"-")</f>
        <v>Wanda Cruz</v>
      </c>
      <c r="U101" s="4" t="str">
        <f>_xlfn.IFNA(VLOOKUP(A101,'ACCESS EXPORT'!$A:$AK,37,0),"-")</f>
        <v>Cerner</v>
      </c>
      <c r="V101" s="4" t="str">
        <f>_xlfn.IFNA(VLOOKUP(A101,'ACCESS EXPORT'!$A:$AL,38,0),"-")</f>
        <v>FHMG_CTR NEONATAL CARE</v>
      </c>
      <c r="W101" s="4" t="str">
        <f>_xlfn.IFNA(VLOOKUP(A101,'ACCESS EXPORT'!$A:$AM,39,0),"-")</f>
        <v/>
      </c>
      <c r="X101" s="4" t="str">
        <f>_xlfn.IFNA(VLOOKUP(A101,'ACCESS EXPORT'!$A:$AN,40,0),"-")</f>
        <v>Libia Villaquiran / Jenny Green</v>
      </c>
      <c r="Y101" s="26" t="str">
        <f>_xlfn.IFNA(VLOOKUP(A101,'ACCESS EXPORT'!A:AO,41,0),"")</f>
        <v>Candace Pischetola</v>
      </c>
      <c r="Z101" s="26" t="str">
        <f>_xlfn.IFNA(VLOOKUP(A101,'ACCESS EXPORT'!A:AP,42,0),"")</f>
        <v/>
      </c>
      <c r="AA101" s="26" t="str">
        <f>_xlfn.IFNA(VLOOKUP(A101,'ACCESS EXPORT'!A:AQ,43,0),"")</f>
        <v>Claire Pagan</v>
      </c>
    </row>
    <row r="102" spans="1:27" ht="18.75" x14ac:dyDescent="0.25">
      <c r="A102" s="33">
        <v>137</v>
      </c>
      <c r="B102" s="10">
        <v>1877</v>
      </c>
      <c r="C102" s="7" t="str">
        <f ca="1">IFERROR(UPPER(IF(AND('ACCESS EXPORT'!AA102="",'ACCESS EXPORT'!Z102=""),VLOOKUP(A102,'ACCESS EXPORT'!$A:$AF,32,FALSE),(IF('ACCESS EXPORT'!AA102&lt;&gt;"",CONCATENATE(VLOOKUP(A102,'ACCESS EXPORT'!$A:$AF,32,FALSE)," (Closed",TEXT('ACCESS EXPORT'!AA102," MM/DD/YYY)")),IF(TODAY()&lt;(('ACCESS EXPORT'!Z102)+30),CONCATENATE(VLOOKUP(A102,'ACCESS EXPORT'!$A:$AF,32,FALSE)," (Opens",TEXT('ACCESS EXPORT'!Z102," MM/DD/YYY)")),VLOOKUP(A102,'ACCESS EXPORT'!$A:$AF,32,FALSE)))))),"-")</f>
        <v>ADVENTHEALTH MEDICAL GROUP NEONATOLOGY AT CENTRAL FLORIDA</v>
      </c>
      <c r="D102" s="3" t="str">
        <f ca="1">IFERROR(UPPER(IF(AND('ACCESS EXPORT'!AA102="",'ACCESS EXPORT'!Z102=""),VLOOKUP(A102,'ACCESS EXPORT'!$A:$AF,28,FALSE),(IF('ACCESS EXPORT'!AA102&lt;&gt;"",CONCATENATE(VLOOKUP(A102,'ACCESS EXPORT'!$A:$AF,28,FALSE)," (Closed",TEXT('ACCESS EXPORT'!AA102," MM/DD/YYY)")),IF(TODAY()&lt;(('ACCESS EXPORT'!Z102)+30),CONCATENATE(VLOOKUP(A102,'ACCESS EXPORT'!$A:$AF,28,FALSE)," (Opens",TEXT('ACCESS EXPORT'!Z102," MM/DD/YYY)")),VLOOKUP(A102,'ACCESS EXPORT'!$A:$AF,28,FALSE)))))),"-")</f>
        <v>CENTER FOR NEONATAL CARE</v>
      </c>
      <c r="E102" s="3" t="str">
        <f>VLOOKUP($A102,'ACCESS EXPORT'!$A:$AF,3,FALSE)</f>
        <v>3590</v>
      </c>
      <c r="F102" s="3" t="str">
        <f>UPPER(CONCATENATE(VLOOKUP(A102,'ACCESS EXPORT'!$A:$AF,4,FALSE)," ",VLOOKUP(A102,'ACCESS EXPORT'!$A:$AF,5,FALSE)," ",VLOOKUP(A102,'ACCESS EXPORT'!$A:$AF,6,FALSE)," ",VLOOKUP(A102,'ACCESS EXPORT'!$A:$AA,7,FALSE)," ",VLOOKUP(A102,'ACCESS EXPORT'!$A:$AA,8,FALSE)))</f>
        <v>2501 N ORANGE AVE SUITE 446 ORLANDO FL 32804</v>
      </c>
      <c r="G102" s="4" t="str">
        <f>UPPER(VLOOKUP($A102,'ACCESS EXPORT'!$A:$AF,9,FALSE))</f>
        <v>ORANGE</v>
      </c>
      <c r="H102" s="4" t="str">
        <f>_xlfn.IFNA(VLOOKUP($B102,'ACCESS EXPORT'!$B:$J,9,FALSE),"")</f>
        <v>HB</v>
      </c>
      <c r="I102" s="3" t="str">
        <f>CONCATENATE("(P)",VLOOKUP($A102,'ACCESS EXPORT'!$A:$AF,11,FALSE)," (F)",VLOOKUP($A102,'ACCESS EXPORT'!$A:$AF,29,FALSE))</f>
        <v>(P)(407) 303-2528 (F)(407) 303-2760</v>
      </c>
      <c r="J102" s="4" t="str">
        <f>UPPER(VLOOKUP($A102,'ACCESS EXPORT'!$A:$AF,12,FALSE))</f>
        <v>NEONATOLOGY</v>
      </c>
      <c r="K102" s="4" t="str">
        <f>UPPER(VLOOKUP($A102,'ACCESS EXPORT'!$A:$AF,13,FALSE))</f>
        <v>WILLIAM WINDER</v>
      </c>
      <c r="L102" s="3" t="str">
        <f>IF(AND(VLOOKUP(A102,'ACCESS EXPORT'!A:AE,1,0),'ACCESS EXPORT'!N102=""),UPPER(CONCATENATE('ACCESS EXPORT'!AE102)),IF(VLOOKUP(A102,'ACCESS EXPORT'!A:AE,1,0),UPPER(CONCATENATE('ACCESS EXPORT'!N102," "&amp;CHAR(10),'ACCESS EXPORT'!AE102))))</f>
        <v>JAHAIRA BARBOT-JIMENEZ 
RODOLFO FERNANDEZ (PRAC. ADMIN)</v>
      </c>
      <c r="M102" s="4" t="str">
        <f>UPPER(VLOOKUP($A102,'ACCESS EXPORT'!$A:$O,15,FALSE))</f>
        <v/>
      </c>
      <c r="N102" s="4" t="str">
        <f ca="1">IF(AND('ACCESS EXPORT'!X102="",'ACCESS EXPORT'!Y102=""),IF('ACCESS EXPORT'!V102&lt;&gt;"",(IF(TODAY()-'ACCESS EXPORT'!V102&gt;=-60,UPPER(CONCATENATE(VLOOKUP(B102,'ACCESS EXPORT'!$B:$P,15,FALSE),""&amp;CHAR(10)&amp;"(SEP",TEXT('ACCESS EXPORT'!V102," MM/DD/YYY)"))),IF(TODAY()-'ACCESS EXPORT'!V102&lt;0,UPPER(VLOOKUP(B102,'ACCESS EXPORT'!$B:$P,15,FALSE)),UPPER(VLOOKUP(B102,'ACCESS EXPORT'!$B:$P,15,FALSE))))),IF('ACCESS EXPORT'!U102="",UPPER(VLOOKUP(B102,'ACCESS EXPORT'!$B:$P,15,FALSE)),IF(TODAY()-'ACCESS EXPORT'!U102&lt;=30,CONCATENATE(UPPER(VLOOKUP(B102,'ACCESS EXPORT'!$B:$P,15,FALSE)),""&amp;CHAR(10)&amp;"(NEW",TEXT('ACCESS EXPORT'!U102," MM/DD/YYY)")),IF(AND(TODAY()-'ACCESS EXPORT'!U102&gt;30,TODAY()&gt;0),UPPER(VLOOKUP(B102,'ACCESS EXPORT'!$B:$P,15,FALSE)))))),IF('ACCESS EXPORT'!Y102&lt;&gt;"",UPPER(CONCATENATE(UPPER(VLOOKUP(B102,'ACCESS EXPORT'!$B:$P,15,FALSE)),""&amp;CHAR(10)&amp;"(Transfer Out",TEXT('ACCESS EXPORT'!Y102," MM/DD/YYY)"))),IF('ACCESS EXPORT'!X102&lt;&gt;"",UPPER(CONCATENATE(UPPER(VLOOKUP(B102,'ACCESS EXPORT'!$B:$P,15,FALSE)),""&amp;CHAR(10)&amp;"(Transfer In",TEXT('ACCESS EXPORT'!X102," MM/DD/YYY)"))))))</f>
        <v>POWELL, CYNTHIA</v>
      </c>
      <c r="O102" s="4" t="str">
        <f>_xlfn.IFNA(VLOOKUP(B102,'ACCESS EXPORT'!$B:$Q,16,FALSE),"")</f>
        <v>MD</v>
      </c>
      <c r="P102" s="4" t="str">
        <f>_xlfn.IFNA(VLOOKUP(B102,'ACCESS EXPORT'!B:W,22,FALSE),"-")</f>
        <v>1316900418</v>
      </c>
      <c r="Q102" s="4" t="str">
        <f>_xlfn.IFNA(VLOOKUP(A102,'ACCESS EXPORT'!$A:$AG,33,0),"-")</f>
        <v>Bevine Whyte</v>
      </c>
      <c r="R102" s="4" t="str">
        <f>_xlfn.IFNA(VLOOKUP(A102,'ACCESS EXPORT'!$A:$AH,34,0),"-")</f>
        <v>Linda Hopkins</v>
      </c>
      <c r="S102" s="4" t="str">
        <f>_xlfn.IFNA(VLOOKUP(A102,'ACCESS EXPORT'!$A:$AI,35,0),"-")</f>
        <v>James Agee</v>
      </c>
      <c r="T102" s="4" t="str">
        <f>_xlfn.IFNA(VLOOKUP(A102,'ACCESS EXPORT'!$A:$AJ,36,0),"-")</f>
        <v>Wanda Cruz</v>
      </c>
      <c r="U102" s="4" t="str">
        <f>_xlfn.IFNA(VLOOKUP(A102,'ACCESS EXPORT'!$A:$AK,37,0),"-")</f>
        <v>Cerner</v>
      </c>
      <c r="V102" s="4" t="str">
        <f>_xlfn.IFNA(VLOOKUP(A102,'ACCESS EXPORT'!$A:$AL,38,0),"-")</f>
        <v>FHMG_CTR NEONATAL CARE</v>
      </c>
      <c r="W102" s="4" t="str">
        <f>_xlfn.IFNA(VLOOKUP(A102,'ACCESS EXPORT'!$A:$AM,39,0),"-")</f>
        <v/>
      </c>
      <c r="X102" s="4" t="str">
        <f>_xlfn.IFNA(VLOOKUP(A102,'ACCESS EXPORT'!$A:$AN,40,0),"-")</f>
        <v>Libia Villaquiran / Jenny Green</v>
      </c>
      <c r="Y102" s="26" t="str">
        <f>_xlfn.IFNA(VLOOKUP(A102,'ACCESS EXPORT'!A:AO,41,0),"")</f>
        <v>Candace Pischetola</v>
      </c>
      <c r="Z102" s="26" t="str">
        <f>_xlfn.IFNA(VLOOKUP(A102,'ACCESS EXPORT'!A:AP,42,0),"")</f>
        <v/>
      </c>
      <c r="AA102" s="26" t="str">
        <f>_xlfn.IFNA(VLOOKUP(A102,'ACCESS EXPORT'!A:AQ,43,0),"")</f>
        <v>Claire Pagan</v>
      </c>
    </row>
    <row r="103" spans="1:27" ht="18.75" x14ac:dyDescent="0.25">
      <c r="A103" s="33">
        <v>137</v>
      </c>
      <c r="B103" s="10">
        <v>1954</v>
      </c>
      <c r="C103" s="7" t="str">
        <f ca="1">IFERROR(UPPER(IF(AND('ACCESS EXPORT'!AA103="",'ACCESS EXPORT'!Z103=""),VLOOKUP(A103,'ACCESS EXPORT'!$A:$AF,32,FALSE),(IF('ACCESS EXPORT'!AA103&lt;&gt;"",CONCATENATE(VLOOKUP(A103,'ACCESS EXPORT'!$A:$AF,32,FALSE)," (Closed",TEXT('ACCESS EXPORT'!AA103," MM/DD/YYY)")),IF(TODAY()&lt;(('ACCESS EXPORT'!Z103)+30),CONCATENATE(VLOOKUP(A103,'ACCESS EXPORT'!$A:$AF,32,FALSE)," (Opens",TEXT('ACCESS EXPORT'!Z103," MM/DD/YYY)")),VLOOKUP(A103,'ACCESS EXPORT'!$A:$AF,32,FALSE)))))),"-")</f>
        <v>ADVENTHEALTH MEDICAL GROUP NEONATOLOGY AT CENTRAL FLORIDA</v>
      </c>
      <c r="D103" s="3" t="str">
        <f ca="1">IFERROR(UPPER(IF(AND('ACCESS EXPORT'!AA103="",'ACCESS EXPORT'!Z103=""),VLOOKUP(A103,'ACCESS EXPORT'!$A:$AF,28,FALSE),(IF('ACCESS EXPORT'!AA103&lt;&gt;"",CONCATENATE(VLOOKUP(A103,'ACCESS EXPORT'!$A:$AF,28,FALSE)," (Closed",TEXT('ACCESS EXPORT'!AA103," MM/DD/YYY)")),IF(TODAY()&lt;(('ACCESS EXPORT'!Z103)+30),CONCATENATE(VLOOKUP(A103,'ACCESS EXPORT'!$A:$AF,28,FALSE)," (Opens",TEXT('ACCESS EXPORT'!Z103," MM/DD/YYY)")),VLOOKUP(A103,'ACCESS EXPORT'!$A:$AF,28,FALSE)))))),"-")</f>
        <v>CENTER FOR NEONATAL CARE</v>
      </c>
      <c r="E103" s="3" t="str">
        <f>VLOOKUP($A103,'ACCESS EXPORT'!$A:$AF,3,FALSE)</f>
        <v>3590</v>
      </c>
      <c r="F103" s="3" t="str">
        <f>UPPER(CONCATENATE(VLOOKUP(A103,'ACCESS EXPORT'!$A:$AF,4,FALSE)," ",VLOOKUP(A103,'ACCESS EXPORT'!$A:$AF,5,FALSE)," ",VLOOKUP(A103,'ACCESS EXPORT'!$A:$AF,6,FALSE)," ",VLOOKUP(A103,'ACCESS EXPORT'!$A:$AA,7,FALSE)," ",VLOOKUP(A103,'ACCESS EXPORT'!$A:$AA,8,FALSE)))</f>
        <v>2501 N ORANGE AVE SUITE 446 ORLANDO FL 32804</v>
      </c>
      <c r="G103" s="4" t="str">
        <f>UPPER(VLOOKUP($A103,'ACCESS EXPORT'!$A:$AF,9,FALSE))</f>
        <v>ORANGE</v>
      </c>
      <c r="H103" s="4" t="str">
        <f>_xlfn.IFNA(VLOOKUP($B103,'ACCESS EXPORT'!$B:$J,9,FALSE),"")</f>
        <v>HB</v>
      </c>
      <c r="I103" s="3" t="str">
        <f>CONCATENATE("(P)",VLOOKUP($A103,'ACCESS EXPORT'!$A:$AF,11,FALSE)," (F)",VLOOKUP($A103,'ACCESS EXPORT'!$A:$AF,29,FALSE))</f>
        <v>(P)(407) 303-2528 (F)(407) 303-2760</v>
      </c>
      <c r="J103" s="4" t="str">
        <f>UPPER(VLOOKUP($A103,'ACCESS EXPORT'!$A:$AF,12,FALSE))</f>
        <v>NEONATOLOGY</v>
      </c>
      <c r="K103" s="4" t="str">
        <f>UPPER(VLOOKUP($A103,'ACCESS EXPORT'!$A:$AF,13,FALSE))</f>
        <v>WILLIAM WINDER</v>
      </c>
      <c r="L103" s="3" t="str">
        <f>IF(AND(VLOOKUP(A103,'ACCESS EXPORT'!A:AE,1,0),'ACCESS EXPORT'!N103=""),UPPER(CONCATENATE('ACCESS EXPORT'!AE103)),IF(VLOOKUP(A103,'ACCESS EXPORT'!A:AE,1,0),UPPER(CONCATENATE('ACCESS EXPORT'!N103," "&amp;CHAR(10),'ACCESS EXPORT'!AE103))))</f>
        <v>JAHAIRA BARBOT-JIMENEZ 
RODOLFO FERNANDEZ (PRAC. ADMIN)</v>
      </c>
      <c r="M103" s="4" t="str">
        <f>UPPER(VLOOKUP($A103,'ACCESS EXPORT'!$A:$O,15,FALSE))</f>
        <v/>
      </c>
      <c r="N103" s="4" t="str">
        <f ca="1">IF(AND('ACCESS EXPORT'!X103="",'ACCESS EXPORT'!Y103=""),IF('ACCESS EXPORT'!V103&lt;&gt;"",(IF(TODAY()-'ACCESS EXPORT'!V103&gt;=-60,UPPER(CONCATENATE(VLOOKUP(B103,'ACCESS EXPORT'!$B:$P,15,FALSE),""&amp;CHAR(10)&amp;"(SEP",TEXT('ACCESS EXPORT'!V103," MM/DD/YYY)"))),IF(TODAY()-'ACCESS EXPORT'!V103&lt;0,UPPER(VLOOKUP(B103,'ACCESS EXPORT'!$B:$P,15,FALSE)),UPPER(VLOOKUP(B103,'ACCESS EXPORT'!$B:$P,15,FALSE))))),IF('ACCESS EXPORT'!U103="",UPPER(VLOOKUP(B103,'ACCESS EXPORT'!$B:$P,15,FALSE)),IF(TODAY()-'ACCESS EXPORT'!U103&lt;=30,CONCATENATE(UPPER(VLOOKUP(B103,'ACCESS EXPORT'!$B:$P,15,FALSE)),""&amp;CHAR(10)&amp;"(NEW",TEXT('ACCESS EXPORT'!U103," MM/DD/YYY)")),IF(AND(TODAY()-'ACCESS EXPORT'!U103&gt;30,TODAY()&gt;0),UPPER(VLOOKUP(B103,'ACCESS EXPORT'!$B:$P,15,FALSE)))))),IF('ACCESS EXPORT'!Y103&lt;&gt;"",UPPER(CONCATENATE(UPPER(VLOOKUP(B103,'ACCESS EXPORT'!$B:$P,15,FALSE)),""&amp;CHAR(10)&amp;"(Transfer Out",TEXT('ACCESS EXPORT'!Y103," MM/DD/YYY)"))),IF('ACCESS EXPORT'!X103&lt;&gt;"",UPPER(CONCATENATE(UPPER(VLOOKUP(B103,'ACCESS EXPORT'!$B:$P,15,FALSE)),""&amp;CHAR(10)&amp;"(Transfer In",TEXT('ACCESS EXPORT'!X103," MM/DD/YYY)"))))))</f>
        <v>DAVIS, STEPHANIE</v>
      </c>
      <c r="O103" s="4" t="str">
        <f>_xlfn.IFNA(VLOOKUP(B103,'ACCESS EXPORT'!$B:$Q,16,FALSE),"")</f>
        <v>APRN</v>
      </c>
      <c r="P103" s="4" t="str">
        <f>_xlfn.IFNA(VLOOKUP(B103,'ACCESS EXPORT'!B:W,22,FALSE),"-")</f>
        <v>1942725858</v>
      </c>
      <c r="Q103" s="4" t="str">
        <f>_xlfn.IFNA(VLOOKUP(A103,'ACCESS EXPORT'!$A:$AG,33,0),"-")</f>
        <v>Bevine Whyte</v>
      </c>
      <c r="R103" s="4" t="str">
        <f>_xlfn.IFNA(VLOOKUP(A103,'ACCESS EXPORT'!$A:$AH,34,0),"-")</f>
        <v>Linda Hopkins</v>
      </c>
      <c r="S103" s="4" t="str">
        <f>_xlfn.IFNA(VLOOKUP(A103,'ACCESS EXPORT'!$A:$AI,35,0),"-")</f>
        <v>James Agee</v>
      </c>
      <c r="T103" s="4" t="str">
        <f>_xlfn.IFNA(VLOOKUP(A103,'ACCESS EXPORT'!$A:$AJ,36,0),"-")</f>
        <v>Wanda Cruz</v>
      </c>
      <c r="U103" s="4" t="str">
        <f>_xlfn.IFNA(VLOOKUP(A103,'ACCESS EXPORT'!$A:$AK,37,0),"-")</f>
        <v>Cerner</v>
      </c>
      <c r="V103" s="4" t="str">
        <f>_xlfn.IFNA(VLOOKUP(A103,'ACCESS EXPORT'!$A:$AL,38,0),"-")</f>
        <v>FHMG_CTR NEONATAL CARE</v>
      </c>
      <c r="W103" s="4" t="str">
        <f>_xlfn.IFNA(VLOOKUP(A103,'ACCESS EXPORT'!$A:$AM,39,0),"-")</f>
        <v/>
      </c>
      <c r="X103" s="4" t="str">
        <f>_xlfn.IFNA(VLOOKUP(A103,'ACCESS EXPORT'!$A:$AN,40,0),"-")</f>
        <v>Libia Villaquiran / Jenny Green</v>
      </c>
      <c r="Y103" s="26" t="str">
        <f>_xlfn.IFNA(VLOOKUP(A103,'ACCESS EXPORT'!A:AO,41,0),"")</f>
        <v>Candace Pischetola</v>
      </c>
      <c r="Z103" s="26" t="str">
        <f>_xlfn.IFNA(VLOOKUP(A103,'ACCESS EXPORT'!A:AP,42,0),"")</f>
        <v/>
      </c>
      <c r="AA103" s="26" t="str">
        <f>_xlfn.IFNA(VLOOKUP(A103,'ACCESS EXPORT'!A:AQ,43,0),"")</f>
        <v>Claire Pagan</v>
      </c>
    </row>
    <row r="104" spans="1:27" ht="18.75" x14ac:dyDescent="0.25">
      <c r="A104" s="33">
        <v>137</v>
      </c>
      <c r="B104" s="10">
        <v>1970</v>
      </c>
      <c r="C104" s="7" t="str">
        <f ca="1">IFERROR(UPPER(IF(AND('ACCESS EXPORT'!AA104="",'ACCESS EXPORT'!Z104=""),VLOOKUP(A104,'ACCESS EXPORT'!$A:$AF,32,FALSE),(IF('ACCESS EXPORT'!AA104&lt;&gt;"",CONCATENATE(VLOOKUP(A104,'ACCESS EXPORT'!$A:$AF,32,FALSE)," (Closed",TEXT('ACCESS EXPORT'!AA104," MM/DD/YYY)")),IF(TODAY()&lt;(('ACCESS EXPORT'!Z104)+30),CONCATENATE(VLOOKUP(A104,'ACCESS EXPORT'!$A:$AF,32,FALSE)," (Opens",TEXT('ACCESS EXPORT'!Z104," MM/DD/YYY)")),VLOOKUP(A104,'ACCESS EXPORT'!$A:$AF,32,FALSE)))))),"-")</f>
        <v>ADVENTHEALTH MEDICAL GROUP NEONATOLOGY AT CENTRAL FLORIDA</v>
      </c>
      <c r="D104" s="3" t="str">
        <f ca="1">IFERROR(UPPER(IF(AND('ACCESS EXPORT'!AA104="",'ACCESS EXPORT'!Z104=""),VLOOKUP(A104,'ACCESS EXPORT'!$A:$AF,28,FALSE),(IF('ACCESS EXPORT'!AA104&lt;&gt;"",CONCATENATE(VLOOKUP(A104,'ACCESS EXPORT'!$A:$AF,28,FALSE)," (Closed",TEXT('ACCESS EXPORT'!AA104," MM/DD/YYY)")),IF(TODAY()&lt;(('ACCESS EXPORT'!Z104)+30),CONCATENATE(VLOOKUP(A104,'ACCESS EXPORT'!$A:$AF,28,FALSE)," (Opens",TEXT('ACCESS EXPORT'!Z104," MM/DD/YYY)")),VLOOKUP(A104,'ACCESS EXPORT'!$A:$AF,28,FALSE)))))),"-")</f>
        <v>CENTER FOR NEONATAL CARE</v>
      </c>
      <c r="E104" s="3" t="str">
        <f>VLOOKUP($A104,'ACCESS EXPORT'!$A:$AF,3,FALSE)</f>
        <v>3590</v>
      </c>
      <c r="F104" s="3" t="str">
        <f>UPPER(CONCATENATE(VLOOKUP(A104,'ACCESS EXPORT'!$A:$AF,4,FALSE)," ",VLOOKUP(A104,'ACCESS EXPORT'!$A:$AF,5,FALSE)," ",VLOOKUP(A104,'ACCESS EXPORT'!$A:$AF,6,FALSE)," ",VLOOKUP(A104,'ACCESS EXPORT'!$A:$AA,7,FALSE)," ",VLOOKUP(A104,'ACCESS EXPORT'!$A:$AA,8,FALSE)))</f>
        <v>2501 N ORANGE AVE SUITE 446 ORLANDO FL 32804</v>
      </c>
      <c r="G104" s="4" t="str">
        <f>UPPER(VLOOKUP($A104,'ACCESS EXPORT'!$A:$AF,9,FALSE))</f>
        <v>ORANGE</v>
      </c>
      <c r="H104" s="4" t="str">
        <f>_xlfn.IFNA(VLOOKUP($B104,'ACCESS EXPORT'!$B:$J,9,FALSE),"")</f>
        <v>HB</v>
      </c>
      <c r="I104" s="3" t="str">
        <f>CONCATENATE("(P)",VLOOKUP($A104,'ACCESS EXPORT'!$A:$AF,11,FALSE)," (F)",VLOOKUP($A104,'ACCESS EXPORT'!$A:$AF,29,FALSE))</f>
        <v>(P)(407) 303-2528 (F)(407) 303-2760</v>
      </c>
      <c r="J104" s="4" t="str">
        <f>UPPER(VLOOKUP($A104,'ACCESS EXPORT'!$A:$AF,12,FALSE))</f>
        <v>NEONATOLOGY</v>
      </c>
      <c r="K104" s="4" t="str">
        <f>UPPER(VLOOKUP($A104,'ACCESS EXPORT'!$A:$AF,13,FALSE))</f>
        <v>WILLIAM WINDER</v>
      </c>
      <c r="L104" s="3" t="str">
        <f>IF(AND(VLOOKUP(A104,'ACCESS EXPORT'!A:AE,1,0),'ACCESS EXPORT'!N104=""),UPPER(CONCATENATE('ACCESS EXPORT'!AE104)),IF(VLOOKUP(A104,'ACCESS EXPORT'!A:AE,1,0),UPPER(CONCATENATE('ACCESS EXPORT'!N104," "&amp;CHAR(10),'ACCESS EXPORT'!AE104))))</f>
        <v>JAHAIRA BARBOT-JIMENEZ 
RODOLFO FERNANDEZ (PRAC. ADMIN)</v>
      </c>
      <c r="M104" s="4" t="str">
        <f>UPPER(VLOOKUP($A104,'ACCESS EXPORT'!$A:$O,15,FALSE))</f>
        <v/>
      </c>
      <c r="N104" s="4" t="str">
        <f ca="1">IF(AND('ACCESS EXPORT'!X104="",'ACCESS EXPORT'!Y104=""),IF('ACCESS EXPORT'!V104&lt;&gt;"",(IF(TODAY()-'ACCESS EXPORT'!V104&gt;=-60,UPPER(CONCATENATE(VLOOKUP(B104,'ACCESS EXPORT'!$B:$P,15,FALSE),""&amp;CHAR(10)&amp;"(SEP",TEXT('ACCESS EXPORT'!V104," MM/DD/YYY)"))),IF(TODAY()-'ACCESS EXPORT'!V104&lt;0,UPPER(VLOOKUP(B104,'ACCESS EXPORT'!$B:$P,15,FALSE)),UPPER(VLOOKUP(B104,'ACCESS EXPORT'!$B:$P,15,FALSE))))),IF('ACCESS EXPORT'!U104="",UPPER(VLOOKUP(B104,'ACCESS EXPORT'!$B:$P,15,FALSE)),IF(TODAY()-'ACCESS EXPORT'!U104&lt;=30,CONCATENATE(UPPER(VLOOKUP(B104,'ACCESS EXPORT'!$B:$P,15,FALSE)),""&amp;CHAR(10)&amp;"(NEW",TEXT('ACCESS EXPORT'!U104," MM/DD/YYY)")),IF(AND(TODAY()-'ACCESS EXPORT'!U104&gt;30,TODAY()&gt;0),UPPER(VLOOKUP(B104,'ACCESS EXPORT'!$B:$P,15,FALSE)))))),IF('ACCESS EXPORT'!Y104&lt;&gt;"",UPPER(CONCATENATE(UPPER(VLOOKUP(B104,'ACCESS EXPORT'!$B:$P,15,FALSE)),""&amp;CHAR(10)&amp;"(Transfer Out",TEXT('ACCESS EXPORT'!Y104," MM/DD/YYY)"))),IF('ACCESS EXPORT'!X104&lt;&gt;"",UPPER(CONCATENATE(UPPER(VLOOKUP(B104,'ACCESS EXPORT'!$B:$P,15,FALSE)),""&amp;CHAR(10)&amp;"(Transfer In",TEXT('ACCESS EXPORT'!X104," MM/DD/YYY)"))))))</f>
        <v>SMITH, RUSSELL</v>
      </c>
      <c r="O104" s="4" t="str">
        <f>_xlfn.IFNA(VLOOKUP(B104,'ACCESS EXPORT'!$B:$Q,16,FALSE),"")</f>
        <v>PA-C</v>
      </c>
      <c r="P104" s="4" t="str">
        <f>_xlfn.IFNA(VLOOKUP(B104,'ACCESS EXPORT'!B:W,22,FALSE),"-")</f>
        <v>1023557402</v>
      </c>
      <c r="Q104" s="4" t="str">
        <f>_xlfn.IFNA(VLOOKUP(A104,'ACCESS EXPORT'!$A:$AG,33,0),"-")</f>
        <v>Bevine Whyte</v>
      </c>
      <c r="R104" s="4" t="str">
        <f>_xlfn.IFNA(VLOOKUP(A104,'ACCESS EXPORT'!$A:$AH,34,0),"-")</f>
        <v>Linda Hopkins</v>
      </c>
      <c r="S104" s="4" t="str">
        <f>_xlfn.IFNA(VLOOKUP(A104,'ACCESS EXPORT'!$A:$AI,35,0),"-")</f>
        <v>James Agee</v>
      </c>
      <c r="T104" s="4" t="str">
        <f>_xlfn.IFNA(VLOOKUP(A104,'ACCESS EXPORT'!$A:$AJ,36,0),"-")</f>
        <v>Wanda Cruz</v>
      </c>
      <c r="U104" s="4" t="str">
        <f>_xlfn.IFNA(VLOOKUP(A104,'ACCESS EXPORT'!$A:$AK,37,0),"-")</f>
        <v>Cerner</v>
      </c>
      <c r="V104" s="4" t="str">
        <f>_xlfn.IFNA(VLOOKUP(A104,'ACCESS EXPORT'!$A:$AL,38,0),"-")</f>
        <v>FHMG_CTR NEONATAL CARE</v>
      </c>
      <c r="W104" s="4" t="str">
        <f>_xlfn.IFNA(VLOOKUP(A104,'ACCESS EXPORT'!$A:$AM,39,0),"-")</f>
        <v/>
      </c>
      <c r="X104" s="4" t="str">
        <f>_xlfn.IFNA(VLOOKUP(A104,'ACCESS EXPORT'!$A:$AN,40,0),"-")</f>
        <v>Libia Villaquiran / Jenny Green</v>
      </c>
      <c r="Y104" s="26" t="str">
        <f>_xlfn.IFNA(VLOOKUP(A104,'ACCESS EXPORT'!A:AO,41,0),"")</f>
        <v>Candace Pischetola</v>
      </c>
      <c r="Z104" s="26" t="str">
        <f>_xlfn.IFNA(VLOOKUP(A104,'ACCESS EXPORT'!A:AP,42,0),"")</f>
        <v/>
      </c>
      <c r="AA104" s="26" t="str">
        <f>_xlfn.IFNA(VLOOKUP(A104,'ACCESS EXPORT'!A:AQ,43,0),"")</f>
        <v>Claire Pagan</v>
      </c>
    </row>
    <row r="105" spans="1:27" ht="18.75" x14ac:dyDescent="0.25">
      <c r="A105" s="33">
        <v>137</v>
      </c>
      <c r="B105" s="10">
        <v>2156</v>
      </c>
      <c r="C105" s="7" t="str">
        <f ca="1">IFERROR(UPPER(IF(AND('ACCESS EXPORT'!AA105="",'ACCESS EXPORT'!Z105=""),VLOOKUP(A105,'ACCESS EXPORT'!$A:$AF,32,FALSE),(IF('ACCESS EXPORT'!AA105&lt;&gt;"",CONCATENATE(VLOOKUP(A105,'ACCESS EXPORT'!$A:$AF,32,FALSE)," (Closed",TEXT('ACCESS EXPORT'!AA105," MM/DD/YYY)")),IF(TODAY()&lt;(('ACCESS EXPORT'!Z105)+30),CONCATENATE(VLOOKUP(A105,'ACCESS EXPORT'!$A:$AF,32,FALSE)," (Opens",TEXT('ACCESS EXPORT'!Z105," MM/DD/YYY)")),VLOOKUP(A105,'ACCESS EXPORT'!$A:$AF,32,FALSE)))))),"-")</f>
        <v>ADVENTHEALTH MEDICAL GROUP NEONATOLOGY AT CENTRAL FLORIDA</v>
      </c>
      <c r="D105" s="3" t="str">
        <f ca="1">IFERROR(UPPER(IF(AND('ACCESS EXPORT'!AA105="",'ACCESS EXPORT'!Z105=""),VLOOKUP(A105,'ACCESS EXPORT'!$A:$AF,28,FALSE),(IF('ACCESS EXPORT'!AA105&lt;&gt;"",CONCATENATE(VLOOKUP(A105,'ACCESS EXPORT'!$A:$AF,28,FALSE)," (Closed",TEXT('ACCESS EXPORT'!AA105," MM/DD/YYY)")),IF(TODAY()&lt;(('ACCESS EXPORT'!Z105)+30),CONCATENATE(VLOOKUP(A105,'ACCESS EXPORT'!$A:$AF,28,FALSE)," (Opens",TEXT('ACCESS EXPORT'!Z105," MM/DD/YYY)")),VLOOKUP(A105,'ACCESS EXPORT'!$A:$AF,28,FALSE)))))),"-")</f>
        <v>CENTER FOR NEONATAL CARE</v>
      </c>
      <c r="E105" s="3" t="str">
        <f>VLOOKUP($A105,'ACCESS EXPORT'!$A:$AF,3,FALSE)</f>
        <v>3590</v>
      </c>
      <c r="F105" s="3" t="str">
        <f>UPPER(CONCATENATE(VLOOKUP(A105,'ACCESS EXPORT'!$A:$AF,4,FALSE)," ",VLOOKUP(A105,'ACCESS EXPORT'!$A:$AF,5,FALSE)," ",VLOOKUP(A105,'ACCESS EXPORT'!$A:$AF,6,FALSE)," ",VLOOKUP(A105,'ACCESS EXPORT'!$A:$AA,7,FALSE)," ",VLOOKUP(A105,'ACCESS EXPORT'!$A:$AA,8,FALSE)))</f>
        <v>2501 N ORANGE AVE SUITE 446 ORLANDO FL 32804</v>
      </c>
      <c r="G105" s="4" t="str">
        <f>UPPER(VLOOKUP($A105,'ACCESS EXPORT'!$A:$AF,9,FALSE))</f>
        <v>ORANGE</v>
      </c>
      <c r="H105" s="4" t="str">
        <f>_xlfn.IFNA(VLOOKUP($B105,'ACCESS EXPORT'!$B:$J,9,FALSE),"")</f>
        <v>HB</v>
      </c>
      <c r="I105" s="3" t="str">
        <f>CONCATENATE("(P)",VLOOKUP($A105,'ACCESS EXPORT'!$A:$AF,11,FALSE)," (F)",VLOOKUP($A105,'ACCESS EXPORT'!$A:$AF,29,FALSE))</f>
        <v>(P)(407) 303-2528 (F)(407) 303-2760</v>
      </c>
      <c r="J105" s="4" t="str">
        <f>UPPER(VLOOKUP($A105,'ACCESS EXPORT'!$A:$AF,12,FALSE))</f>
        <v>NEONATOLOGY</v>
      </c>
      <c r="K105" s="4" t="str">
        <f>UPPER(VLOOKUP($A105,'ACCESS EXPORT'!$A:$AF,13,FALSE))</f>
        <v>WILLIAM WINDER</v>
      </c>
      <c r="L105" s="3" t="str">
        <f>IF(AND(VLOOKUP(A105,'ACCESS EXPORT'!A:AE,1,0),'ACCESS EXPORT'!N105=""),UPPER(CONCATENATE('ACCESS EXPORT'!AE105)),IF(VLOOKUP(A105,'ACCESS EXPORT'!A:AE,1,0),UPPER(CONCATENATE('ACCESS EXPORT'!N105," "&amp;CHAR(10),'ACCESS EXPORT'!AE105))))</f>
        <v>JAHAIRA BARBOT-JIMENEZ 
RODOLFO FERNANDEZ (PRAC. ADMIN)</v>
      </c>
      <c r="M105" s="4" t="str">
        <f>UPPER(VLOOKUP($A105,'ACCESS EXPORT'!$A:$O,15,FALSE))</f>
        <v/>
      </c>
      <c r="N105" s="4" t="str">
        <f ca="1">IF(AND('ACCESS EXPORT'!X105="",'ACCESS EXPORT'!Y105=""),IF('ACCESS EXPORT'!V105&lt;&gt;"",(IF(TODAY()-'ACCESS EXPORT'!V105&gt;=-60,UPPER(CONCATENATE(VLOOKUP(B105,'ACCESS EXPORT'!$B:$P,15,FALSE),""&amp;CHAR(10)&amp;"(SEP",TEXT('ACCESS EXPORT'!V105," MM/DD/YYY)"))),IF(TODAY()-'ACCESS EXPORT'!V105&lt;0,UPPER(VLOOKUP(B105,'ACCESS EXPORT'!$B:$P,15,FALSE)),UPPER(VLOOKUP(B105,'ACCESS EXPORT'!$B:$P,15,FALSE))))),IF('ACCESS EXPORT'!U105="",UPPER(VLOOKUP(B105,'ACCESS EXPORT'!$B:$P,15,FALSE)),IF(TODAY()-'ACCESS EXPORT'!U105&lt;=30,CONCATENATE(UPPER(VLOOKUP(B105,'ACCESS EXPORT'!$B:$P,15,FALSE)),""&amp;CHAR(10)&amp;"(NEW",TEXT('ACCESS EXPORT'!U105," MM/DD/YYY)")),IF(AND(TODAY()-'ACCESS EXPORT'!U105&gt;30,TODAY()&gt;0),UPPER(VLOOKUP(B105,'ACCESS EXPORT'!$B:$P,15,FALSE)))))),IF('ACCESS EXPORT'!Y105&lt;&gt;"",UPPER(CONCATENATE(UPPER(VLOOKUP(B105,'ACCESS EXPORT'!$B:$P,15,FALSE)),""&amp;CHAR(10)&amp;"(Transfer Out",TEXT('ACCESS EXPORT'!Y105," MM/DD/YYY)"))),IF('ACCESS EXPORT'!X105&lt;&gt;"",UPPER(CONCATENATE(UPPER(VLOOKUP(B105,'ACCESS EXPORT'!$B:$P,15,FALSE)),""&amp;CHAR(10)&amp;"(Transfer In",TEXT('ACCESS EXPORT'!X105," MM/DD/YYY)"))))))</f>
        <v>LAWSON, SHEENA</v>
      </c>
      <c r="O105" s="4" t="str">
        <f>_xlfn.IFNA(VLOOKUP(B105,'ACCESS EXPORT'!$B:$Q,16,FALSE),"")</f>
        <v>APRN</v>
      </c>
      <c r="P105" s="4" t="str">
        <f>_xlfn.IFNA(VLOOKUP(B105,'ACCESS EXPORT'!B:W,22,FALSE),"-")</f>
        <v>1699043208</v>
      </c>
      <c r="Q105" s="4" t="str">
        <f>_xlfn.IFNA(VLOOKUP(A105,'ACCESS EXPORT'!$A:$AG,33,0),"-")</f>
        <v>Bevine Whyte</v>
      </c>
      <c r="R105" s="4" t="str">
        <f>_xlfn.IFNA(VLOOKUP(A105,'ACCESS EXPORT'!$A:$AH,34,0),"-")</f>
        <v>Linda Hopkins</v>
      </c>
      <c r="S105" s="4" t="str">
        <f>_xlfn.IFNA(VLOOKUP(A105,'ACCESS EXPORT'!$A:$AI,35,0),"-")</f>
        <v>James Agee</v>
      </c>
      <c r="T105" s="4" t="str">
        <f>_xlfn.IFNA(VLOOKUP(A105,'ACCESS EXPORT'!$A:$AJ,36,0),"-")</f>
        <v>Wanda Cruz</v>
      </c>
      <c r="U105" s="4" t="str">
        <f>_xlfn.IFNA(VLOOKUP(A105,'ACCESS EXPORT'!$A:$AK,37,0),"-")</f>
        <v>Cerner</v>
      </c>
      <c r="V105" s="4" t="str">
        <f>_xlfn.IFNA(VLOOKUP(A105,'ACCESS EXPORT'!$A:$AL,38,0),"-")</f>
        <v>FHMG_CTR NEONATAL CARE</v>
      </c>
      <c r="W105" s="4" t="str">
        <f>_xlfn.IFNA(VLOOKUP(A105,'ACCESS EXPORT'!$A:$AM,39,0),"-")</f>
        <v/>
      </c>
      <c r="X105" s="4" t="str">
        <f>_xlfn.IFNA(VLOOKUP(A105,'ACCESS EXPORT'!$A:$AN,40,0),"-")</f>
        <v>Libia Villaquiran / Jenny Green</v>
      </c>
      <c r="Y105" s="26" t="str">
        <f>_xlfn.IFNA(VLOOKUP(A105,'ACCESS EXPORT'!A:AO,41,0),"")</f>
        <v>Candace Pischetola</v>
      </c>
      <c r="Z105" s="26" t="str">
        <f>_xlfn.IFNA(VLOOKUP(A105,'ACCESS EXPORT'!A:AP,42,0),"")</f>
        <v/>
      </c>
      <c r="AA105" s="26" t="str">
        <f>_xlfn.IFNA(VLOOKUP(A105,'ACCESS EXPORT'!A:AQ,43,0),"")</f>
        <v>Claire Pagan</v>
      </c>
    </row>
    <row r="106" spans="1:27" ht="18.75" x14ac:dyDescent="0.25">
      <c r="A106" s="33">
        <v>137</v>
      </c>
      <c r="B106" s="10">
        <v>1816</v>
      </c>
      <c r="C106" s="7" t="str">
        <f ca="1">IFERROR(UPPER(IF(AND('ACCESS EXPORT'!AA106="",'ACCESS EXPORT'!Z106=""),VLOOKUP(A106,'ACCESS EXPORT'!$A:$AF,32,FALSE),(IF('ACCESS EXPORT'!AA106&lt;&gt;"",CONCATENATE(VLOOKUP(A106,'ACCESS EXPORT'!$A:$AF,32,FALSE)," (Closed",TEXT('ACCESS EXPORT'!AA106," MM/DD/YYY)")),IF(TODAY()&lt;(('ACCESS EXPORT'!Z106)+30),CONCATENATE(VLOOKUP(A106,'ACCESS EXPORT'!$A:$AF,32,FALSE)," (Opens",TEXT('ACCESS EXPORT'!Z106," MM/DD/YYY)")),VLOOKUP(A106,'ACCESS EXPORT'!$A:$AF,32,FALSE)))))),"-")</f>
        <v>ADVENTHEALTH MEDICAL GROUP NEONATOLOGY AT CENTRAL FLORIDA</v>
      </c>
      <c r="D106" s="3" t="str">
        <f ca="1">IFERROR(UPPER(IF(AND('ACCESS EXPORT'!AA106="",'ACCESS EXPORT'!Z106=""),VLOOKUP(A106,'ACCESS EXPORT'!$A:$AF,28,FALSE),(IF('ACCESS EXPORT'!AA106&lt;&gt;"",CONCATENATE(VLOOKUP(A106,'ACCESS EXPORT'!$A:$AF,28,FALSE)," (Closed",TEXT('ACCESS EXPORT'!AA106," MM/DD/YYY)")),IF(TODAY()&lt;(('ACCESS EXPORT'!Z106)+30),CONCATENATE(VLOOKUP(A106,'ACCESS EXPORT'!$A:$AF,28,FALSE)," (Opens",TEXT('ACCESS EXPORT'!Z106," MM/DD/YYY)")),VLOOKUP(A106,'ACCESS EXPORT'!$A:$AF,28,FALSE)))))),"-")</f>
        <v>CENTER FOR NEONATAL CARE</v>
      </c>
      <c r="E106" s="3" t="str">
        <f>VLOOKUP($A106,'ACCESS EXPORT'!$A:$AF,3,FALSE)</f>
        <v>3590</v>
      </c>
      <c r="F106" s="3" t="str">
        <f>UPPER(CONCATENATE(VLOOKUP(A106,'ACCESS EXPORT'!$A:$AF,4,FALSE)," ",VLOOKUP(A106,'ACCESS EXPORT'!$A:$AF,5,FALSE)," ",VLOOKUP(A106,'ACCESS EXPORT'!$A:$AF,6,FALSE)," ",VLOOKUP(A106,'ACCESS EXPORT'!$A:$AA,7,FALSE)," ",VLOOKUP(A106,'ACCESS EXPORT'!$A:$AA,8,FALSE)))</f>
        <v>2501 N ORANGE AVE SUITE 446 ORLANDO FL 32804</v>
      </c>
      <c r="G106" s="4" t="str">
        <f>UPPER(VLOOKUP($A106,'ACCESS EXPORT'!$A:$AF,9,FALSE))</f>
        <v>ORANGE</v>
      </c>
      <c r="H106" s="4" t="str">
        <f>_xlfn.IFNA(VLOOKUP($B106,'ACCESS EXPORT'!$B:$J,9,FALSE),"")</f>
        <v>HB</v>
      </c>
      <c r="I106" s="3" t="str">
        <f>CONCATENATE("(P)",VLOOKUP($A106,'ACCESS EXPORT'!$A:$AF,11,FALSE)," (F)",VLOOKUP($A106,'ACCESS EXPORT'!$A:$AF,29,FALSE))</f>
        <v>(P)(407) 303-2528 (F)(407) 303-2760</v>
      </c>
      <c r="J106" s="4" t="str">
        <f>UPPER(VLOOKUP($A106,'ACCESS EXPORT'!$A:$AF,12,FALSE))</f>
        <v>NEONATOLOGY</v>
      </c>
      <c r="K106" s="4" t="str">
        <f>UPPER(VLOOKUP($A106,'ACCESS EXPORT'!$A:$AF,13,FALSE))</f>
        <v>WILLIAM WINDER</v>
      </c>
      <c r="L106" s="3" t="str">
        <f>IF(AND(VLOOKUP(A106,'ACCESS EXPORT'!A:AE,1,0),'ACCESS EXPORT'!N106=""),UPPER(CONCATENATE('ACCESS EXPORT'!AE106)),IF(VLOOKUP(A106,'ACCESS EXPORT'!A:AE,1,0),UPPER(CONCATENATE('ACCESS EXPORT'!N106," "&amp;CHAR(10),'ACCESS EXPORT'!AE106))))</f>
        <v>JAHAIRA BARBOT-JIMENEZ 
RODOLFO FERNANDEZ (PRAC. ADMIN)</v>
      </c>
      <c r="M106" s="4" t="str">
        <f>UPPER(VLOOKUP($A106,'ACCESS EXPORT'!$A:$O,15,FALSE))</f>
        <v/>
      </c>
      <c r="N106" s="4" t="str">
        <f ca="1">IF(AND('ACCESS EXPORT'!X106="",'ACCESS EXPORT'!Y106=""),IF('ACCESS EXPORT'!V106&lt;&gt;"",(IF(TODAY()-'ACCESS EXPORT'!V106&gt;=-60,UPPER(CONCATENATE(VLOOKUP(B106,'ACCESS EXPORT'!$B:$P,15,FALSE),""&amp;CHAR(10)&amp;"(SEP",TEXT('ACCESS EXPORT'!V106," MM/DD/YYY)"))),IF(TODAY()-'ACCESS EXPORT'!V106&lt;0,UPPER(VLOOKUP(B106,'ACCESS EXPORT'!$B:$P,15,FALSE)),UPPER(VLOOKUP(B106,'ACCESS EXPORT'!$B:$P,15,FALSE))))),IF('ACCESS EXPORT'!U106="",UPPER(VLOOKUP(B106,'ACCESS EXPORT'!$B:$P,15,FALSE)),IF(TODAY()-'ACCESS EXPORT'!U106&lt;=30,CONCATENATE(UPPER(VLOOKUP(B106,'ACCESS EXPORT'!$B:$P,15,FALSE)),""&amp;CHAR(10)&amp;"(NEW",TEXT('ACCESS EXPORT'!U106," MM/DD/YYY)")),IF(AND(TODAY()-'ACCESS EXPORT'!U106&gt;30,TODAY()&gt;0),UPPER(VLOOKUP(B106,'ACCESS EXPORT'!$B:$P,15,FALSE)))))),IF('ACCESS EXPORT'!Y106&lt;&gt;"",UPPER(CONCATENATE(UPPER(VLOOKUP(B106,'ACCESS EXPORT'!$B:$P,15,FALSE)),""&amp;CHAR(10)&amp;"(Transfer Out",TEXT('ACCESS EXPORT'!Y106," MM/DD/YYY)"))),IF('ACCESS EXPORT'!X106&lt;&gt;"",UPPER(CONCATENATE(UPPER(VLOOKUP(B106,'ACCESS EXPORT'!$B:$P,15,FALSE)),""&amp;CHAR(10)&amp;"(Transfer In",TEXT('ACCESS EXPORT'!X106," MM/DD/YYY)"))))))</f>
        <v>TYREE, MELISSA</v>
      </c>
      <c r="O106" s="4" t="str">
        <f>_xlfn.IFNA(VLOOKUP(B106,'ACCESS EXPORT'!$B:$Q,16,FALSE),"")</f>
        <v>MD</v>
      </c>
      <c r="P106" s="4" t="str">
        <f>_xlfn.IFNA(VLOOKUP(B106,'ACCESS EXPORT'!B:W,22,FALSE),"-")</f>
        <v>1801829940</v>
      </c>
      <c r="Q106" s="4" t="str">
        <f>_xlfn.IFNA(VLOOKUP(A106,'ACCESS EXPORT'!$A:$AG,33,0),"-")</f>
        <v>Bevine Whyte</v>
      </c>
      <c r="R106" s="4" t="str">
        <f>_xlfn.IFNA(VLOOKUP(A106,'ACCESS EXPORT'!$A:$AH,34,0),"-")</f>
        <v>Linda Hopkins</v>
      </c>
      <c r="S106" s="4" t="str">
        <f>_xlfn.IFNA(VLOOKUP(A106,'ACCESS EXPORT'!$A:$AI,35,0),"-")</f>
        <v>James Agee</v>
      </c>
      <c r="T106" s="4" t="str">
        <f>_xlfn.IFNA(VLOOKUP(A106,'ACCESS EXPORT'!$A:$AJ,36,0),"-")</f>
        <v>Wanda Cruz</v>
      </c>
      <c r="U106" s="4" t="str">
        <f>_xlfn.IFNA(VLOOKUP(A106,'ACCESS EXPORT'!$A:$AK,37,0),"-")</f>
        <v>Cerner</v>
      </c>
      <c r="V106" s="4" t="str">
        <f>_xlfn.IFNA(VLOOKUP(A106,'ACCESS EXPORT'!$A:$AL,38,0),"-")</f>
        <v>FHMG_CTR NEONATAL CARE</v>
      </c>
      <c r="W106" s="4" t="str">
        <f>_xlfn.IFNA(VLOOKUP(A106,'ACCESS EXPORT'!$A:$AM,39,0),"-")</f>
        <v/>
      </c>
      <c r="X106" s="4" t="str">
        <f>_xlfn.IFNA(VLOOKUP(A106,'ACCESS EXPORT'!$A:$AN,40,0),"-")</f>
        <v>Libia Villaquiran / Jenny Green</v>
      </c>
      <c r="Y106" s="26" t="str">
        <f>_xlfn.IFNA(VLOOKUP(A106,'ACCESS EXPORT'!A:AO,41,0),"")</f>
        <v>Candace Pischetola</v>
      </c>
      <c r="Z106" s="26" t="str">
        <f>_xlfn.IFNA(VLOOKUP(A106,'ACCESS EXPORT'!A:AP,42,0),"")</f>
        <v/>
      </c>
      <c r="AA106" s="26" t="str">
        <f>_xlfn.IFNA(VLOOKUP(A106,'ACCESS EXPORT'!A:AQ,43,0),"")</f>
        <v>Claire Pagan</v>
      </c>
    </row>
    <row r="107" spans="1:27" ht="18.75" x14ac:dyDescent="0.25">
      <c r="A107" s="33">
        <v>137</v>
      </c>
      <c r="B107" s="10">
        <v>1815</v>
      </c>
      <c r="C107" s="7" t="str">
        <f ca="1">IFERROR(UPPER(IF(AND('ACCESS EXPORT'!AA107="",'ACCESS EXPORT'!Z107=""),VLOOKUP(A107,'ACCESS EXPORT'!$A:$AF,32,FALSE),(IF('ACCESS EXPORT'!AA107&lt;&gt;"",CONCATENATE(VLOOKUP(A107,'ACCESS EXPORT'!$A:$AF,32,FALSE)," (Closed",TEXT('ACCESS EXPORT'!AA107," MM/DD/YYY)")),IF(TODAY()&lt;(('ACCESS EXPORT'!Z107)+30),CONCATENATE(VLOOKUP(A107,'ACCESS EXPORT'!$A:$AF,32,FALSE)," (Opens",TEXT('ACCESS EXPORT'!Z107," MM/DD/YYY)")),VLOOKUP(A107,'ACCESS EXPORT'!$A:$AF,32,FALSE)))))),"-")</f>
        <v>ADVENTHEALTH MEDICAL GROUP NEONATOLOGY AT CENTRAL FLORIDA</v>
      </c>
      <c r="D107" s="3" t="str">
        <f ca="1">IFERROR(UPPER(IF(AND('ACCESS EXPORT'!AA107="",'ACCESS EXPORT'!Z107=""),VLOOKUP(A107,'ACCESS EXPORT'!$A:$AF,28,FALSE),(IF('ACCESS EXPORT'!AA107&lt;&gt;"",CONCATENATE(VLOOKUP(A107,'ACCESS EXPORT'!$A:$AF,28,FALSE)," (Closed",TEXT('ACCESS EXPORT'!AA107," MM/DD/YYY)")),IF(TODAY()&lt;(('ACCESS EXPORT'!Z107)+30),CONCATENATE(VLOOKUP(A107,'ACCESS EXPORT'!$A:$AF,28,FALSE)," (Opens",TEXT('ACCESS EXPORT'!Z107," MM/DD/YYY)")),VLOOKUP(A107,'ACCESS EXPORT'!$A:$AF,28,FALSE)))))),"-")</f>
        <v>CENTER FOR NEONATAL CARE</v>
      </c>
      <c r="E107" s="3" t="str">
        <f>VLOOKUP($A107,'ACCESS EXPORT'!$A:$AF,3,FALSE)</f>
        <v>3590</v>
      </c>
      <c r="F107" s="3" t="str">
        <f>UPPER(CONCATENATE(VLOOKUP(A107,'ACCESS EXPORT'!$A:$AF,4,FALSE)," ",VLOOKUP(A107,'ACCESS EXPORT'!$A:$AF,5,FALSE)," ",VLOOKUP(A107,'ACCESS EXPORT'!$A:$AF,6,FALSE)," ",VLOOKUP(A107,'ACCESS EXPORT'!$A:$AA,7,FALSE)," ",VLOOKUP(A107,'ACCESS EXPORT'!$A:$AA,8,FALSE)))</f>
        <v>2501 N ORANGE AVE SUITE 446 ORLANDO FL 32804</v>
      </c>
      <c r="G107" s="4" t="str">
        <f>UPPER(VLOOKUP($A107,'ACCESS EXPORT'!$A:$AF,9,FALSE))</f>
        <v>ORANGE</v>
      </c>
      <c r="H107" s="4" t="str">
        <f>_xlfn.IFNA(VLOOKUP($B107,'ACCESS EXPORT'!$B:$J,9,FALSE),"")</f>
        <v>HB</v>
      </c>
      <c r="I107" s="3" t="str">
        <f>CONCATENATE("(P)",VLOOKUP($A107,'ACCESS EXPORT'!$A:$AF,11,FALSE)," (F)",VLOOKUP($A107,'ACCESS EXPORT'!$A:$AF,29,FALSE))</f>
        <v>(P)(407) 303-2528 (F)(407) 303-2760</v>
      </c>
      <c r="J107" s="4" t="str">
        <f>UPPER(VLOOKUP($A107,'ACCESS EXPORT'!$A:$AF,12,FALSE))</f>
        <v>NEONATOLOGY</v>
      </c>
      <c r="K107" s="4" t="str">
        <f>UPPER(VLOOKUP($A107,'ACCESS EXPORT'!$A:$AF,13,FALSE))</f>
        <v>WILLIAM WINDER</v>
      </c>
      <c r="L107" s="3" t="str">
        <f>IF(AND(VLOOKUP(A107,'ACCESS EXPORT'!A:AE,1,0),'ACCESS EXPORT'!N107=""),UPPER(CONCATENATE('ACCESS EXPORT'!AE107)),IF(VLOOKUP(A107,'ACCESS EXPORT'!A:AE,1,0),UPPER(CONCATENATE('ACCESS EXPORT'!N107," "&amp;CHAR(10),'ACCESS EXPORT'!AE107))))</f>
        <v>JAHAIRA BARBOT-JIMENEZ 
RODOLFO FERNANDEZ (PRAC. ADMIN)</v>
      </c>
      <c r="M107" s="4" t="str">
        <f>UPPER(VLOOKUP($A107,'ACCESS EXPORT'!$A:$O,15,FALSE))</f>
        <v/>
      </c>
      <c r="N107" s="4" t="str">
        <f ca="1">IF(AND('ACCESS EXPORT'!X107="",'ACCESS EXPORT'!Y107=""),IF('ACCESS EXPORT'!V107&lt;&gt;"",(IF(TODAY()-'ACCESS EXPORT'!V107&gt;=-60,UPPER(CONCATENATE(VLOOKUP(B107,'ACCESS EXPORT'!$B:$P,15,FALSE),""&amp;CHAR(10)&amp;"(SEP",TEXT('ACCESS EXPORT'!V107," MM/DD/YYY)"))),IF(TODAY()-'ACCESS EXPORT'!V107&lt;0,UPPER(VLOOKUP(B107,'ACCESS EXPORT'!$B:$P,15,FALSE)),UPPER(VLOOKUP(B107,'ACCESS EXPORT'!$B:$P,15,FALSE))))),IF('ACCESS EXPORT'!U107="",UPPER(VLOOKUP(B107,'ACCESS EXPORT'!$B:$P,15,FALSE)),IF(TODAY()-'ACCESS EXPORT'!U107&lt;=30,CONCATENATE(UPPER(VLOOKUP(B107,'ACCESS EXPORT'!$B:$P,15,FALSE)),""&amp;CHAR(10)&amp;"(NEW",TEXT('ACCESS EXPORT'!U107," MM/DD/YYY)")),IF(AND(TODAY()-'ACCESS EXPORT'!U107&gt;30,TODAY()&gt;0),UPPER(VLOOKUP(B107,'ACCESS EXPORT'!$B:$P,15,FALSE)))))),IF('ACCESS EXPORT'!Y107&lt;&gt;"",UPPER(CONCATENATE(UPPER(VLOOKUP(B107,'ACCESS EXPORT'!$B:$P,15,FALSE)),""&amp;CHAR(10)&amp;"(Transfer Out",TEXT('ACCESS EXPORT'!Y107," MM/DD/YYY)"))),IF('ACCESS EXPORT'!X107&lt;&gt;"",UPPER(CONCATENATE(UPPER(VLOOKUP(B107,'ACCESS EXPORT'!$B:$P,15,FALSE)),""&amp;CHAR(10)&amp;"(Transfer In",TEXT('ACCESS EXPORT'!X107," MM/DD/YYY)"))))))</f>
        <v>TYREE, KREANGKAI</v>
      </c>
      <c r="O107" s="4" t="str">
        <f>_xlfn.IFNA(VLOOKUP(B107,'ACCESS EXPORT'!$B:$Q,16,FALSE),"")</f>
        <v>MD</v>
      </c>
      <c r="P107" s="4" t="str">
        <f>_xlfn.IFNA(VLOOKUP(B107,'ACCESS EXPORT'!B:W,22,FALSE),"-")</f>
        <v>1073584231</v>
      </c>
      <c r="Q107" s="4" t="str">
        <f>_xlfn.IFNA(VLOOKUP(A107,'ACCESS EXPORT'!$A:$AG,33,0),"-")</f>
        <v>Bevine Whyte</v>
      </c>
      <c r="R107" s="4" t="str">
        <f>_xlfn.IFNA(VLOOKUP(A107,'ACCESS EXPORT'!$A:$AH,34,0),"-")</f>
        <v>Linda Hopkins</v>
      </c>
      <c r="S107" s="4" t="str">
        <f>_xlfn.IFNA(VLOOKUP(A107,'ACCESS EXPORT'!$A:$AI,35,0),"-")</f>
        <v>James Agee</v>
      </c>
      <c r="T107" s="4" t="str">
        <f>_xlfn.IFNA(VLOOKUP(A107,'ACCESS EXPORT'!$A:$AJ,36,0),"-")</f>
        <v>Wanda Cruz</v>
      </c>
      <c r="U107" s="4" t="str">
        <f>_xlfn.IFNA(VLOOKUP(A107,'ACCESS EXPORT'!$A:$AK,37,0),"-")</f>
        <v>Cerner</v>
      </c>
      <c r="V107" s="4" t="str">
        <f>_xlfn.IFNA(VLOOKUP(A107,'ACCESS EXPORT'!$A:$AL,38,0),"-")</f>
        <v>FHMG_CTR NEONATAL CARE</v>
      </c>
      <c r="W107" s="4" t="str">
        <f>_xlfn.IFNA(VLOOKUP(A107,'ACCESS EXPORT'!$A:$AM,39,0),"-")</f>
        <v/>
      </c>
      <c r="X107" s="4" t="str">
        <f>_xlfn.IFNA(VLOOKUP(A107,'ACCESS EXPORT'!$A:$AN,40,0),"-")</f>
        <v>Libia Villaquiran / Jenny Green</v>
      </c>
      <c r="Y107" s="26" t="str">
        <f>_xlfn.IFNA(VLOOKUP(A107,'ACCESS EXPORT'!A:AO,41,0),"")</f>
        <v>Candace Pischetola</v>
      </c>
      <c r="Z107" s="26" t="str">
        <f>_xlfn.IFNA(VLOOKUP(A107,'ACCESS EXPORT'!A:AP,42,0),"")</f>
        <v/>
      </c>
      <c r="AA107" s="26" t="str">
        <f>_xlfn.IFNA(VLOOKUP(A107,'ACCESS EXPORT'!A:AQ,43,0),"")</f>
        <v>Claire Pagan</v>
      </c>
    </row>
    <row r="108" spans="1:27" ht="18.75" x14ac:dyDescent="0.25">
      <c r="A108" s="33">
        <v>137</v>
      </c>
      <c r="B108" s="10">
        <v>1241</v>
      </c>
      <c r="C108" s="7" t="str">
        <f ca="1">IFERROR(UPPER(IF(AND('ACCESS EXPORT'!AA108="",'ACCESS EXPORT'!Z108=""),VLOOKUP(A108,'ACCESS EXPORT'!$A:$AF,32,FALSE),(IF('ACCESS EXPORT'!AA108&lt;&gt;"",CONCATENATE(VLOOKUP(A108,'ACCESS EXPORT'!$A:$AF,32,FALSE)," (Closed",TEXT('ACCESS EXPORT'!AA108," MM/DD/YYY)")),IF(TODAY()&lt;(('ACCESS EXPORT'!Z108)+30),CONCATENATE(VLOOKUP(A108,'ACCESS EXPORT'!$A:$AF,32,FALSE)," (Opens",TEXT('ACCESS EXPORT'!Z108," MM/DD/YYY)")),VLOOKUP(A108,'ACCESS EXPORT'!$A:$AF,32,FALSE)))))),"-")</f>
        <v>ADVENTHEALTH MEDICAL GROUP NEONATOLOGY AT CENTRAL FLORIDA</v>
      </c>
      <c r="D108" s="3" t="str">
        <f ca="1">IFERROR(UPPER(IF(AND('ACCESS EXPORT'!AA108="",'ACCESS EXPORT'!Z108=""),VLOOKUP(A108,'ACCESS EXPORT'!$A:$AF,28,FALSE),(IF('ACCESS EXPORT'!AA108&lt;&gt;"",CONCATENATE(VLOOKUP(A108,'ACCESS EXPORT'!$A:$AF,28,FALSE)," (Closed",TEXT('ACCESS EXPORT'!AA108," MM/DD/YYY)")),IF(TODAY()&lt;(('ACCESS EXPORT'!Z108)+30),CONCATENATE(VLOOKUP(A108,'ACCESS EXPORT'!$A:$AF,28,FALSE)," (Opens",TEXT('ACCESS EXPORT'!Z108," MM/DD/YYY)")),VLOOKUP(A108,'ACCESS EXPORT'!$A:$AF,28,FALSE)))))),"-")</f>
        <v>CENTER FOR NEONATAL CARE</v>
      </c>
      <c r="E108" s="3" t="str">
        <f>VLOOKUP($A108,'ACCESS EXPORT'!$A:$AF,3,FALSE)</f>
        <v>3590</v>
      </c>
      <c r="F108" s="3" t="str">
        <f>UPPER(CONCATENATE(VLOOKUP(A108,'ACCESS EXPORT'!$A:$AF,4,FALSE)," ",VLOOKUP(A108,'ACCESS EXPORT'!$A:$AF,5,FALSE)," ",VLOOKUP(A108,'ACCESS EXPORT'!$A:$AF,6,FALSE)," ",VLOOKUP(A108,'ACCESS EXPORT'!$A:$AA,7,FALSE)," ",VLOOKUP(A108,'ACCESS EXPORT'!$A:$AA,8,FALSE)))</f>
        <v>2501 N ORANGE AVE SUITE 446 ORLANDO FL 32804</v>
      </c>
      <c r="G108" s="4" t="str">
        <f>UPPER(VLOOKUP($A108,'ACCESS EXPORT'!$A:$AF,9,FALSE))</f>
        <v>ORANGE</v>
      </c>
      <c r="H108" s="4" t="str">
        <f>_xlfn.IFNA(VLOOKUP($B108,'ACCESS EXPORT'!$B:$J,9,FALSE),"")</f>
        <v>Childrens</v>
      </c>
      <c r="I108" s="3" t="str">
        <f>CONCATENATE("(P)",VLOOKUP($A108,'ACCESS EXPORT'!$A:$AF,11,FALSE)," (F)",VLOOKUP($A108,'ACCESS EXPORT'!$A:$AF,29,FALSE))</f>
        <v>(P)(407) 303-2528 (F)(407) 303-2760</v>
      </c>
      <c r="J108" s="4" t="str">
        <f>UPPER(VLOOKUP($A108,'ACCESS EXPORT'!$A:$AF,12,FALSE))</f>
        <v>NEONATOLOGY</v>
      </c>
      <c r="K108" s="4" t="str">
        <f>UPPER(VLOOKUP($A108,'ACCESS EXPORT'!$A:$AF,13,FALSE))</f>
        <v>WILLIAM WINDER</v>
      </c>
      <c r="L108" s="3" t="str">
        <f>IF(AND(VLOOKUP(A108,'ACCESS EXPORT'!A:AE,1,0),'ACCESS EXPORT'!N108=""),UPPER(CONCATENATE('ACCESS EXPORT'!AE108)),IF(VLOOKUP(A108,'ACCESS EXPORT'!A:AE,1,0),UPPER(CONCATENATE('ACCESS EXPORT'!N108," "&amp;CHAR(10),'ACCESS EXPORT'!AE108))))</f>
        <v>JAHAIRA BARBOT-JIMENEZ 
RODOLFO FERNANDEZ (PRAC. ADMIN)</v>
      </c>
      <c r="M108" s="4" t="str">
        <f>UPPER(VLOOKUP($A108,'ACCESS EXPORT'!$A:$O,15,FALSE))</f>
        <v/>
      </c>
      <c r="N108" s="4" t="str">
        <f ca="1">IF(AND('ACCESS EXPORT'!X108="",'ACCESS EXPORT'!Y108=""),IF('ACCESS EXPORT'!V108&lt;&gt;"",(IF(TODAY()-'ACCESS EXPORT'!V108&gt;=-60,UPPER(CONCATENATE(VLOOKUP(B108,'ACCESS EXPORT'!$B:$P,15,FALSE),""&amp;CHAR(10)&amp;"(SEP",TEXT('ACCESS EXPORT'!V108," MM/DD/YYY)"))),IF(TODAY()-'ACCESS EXPORT'!V108&lt;0,UPPER(VLOOKUP(B108,'ACCESS EXPORT'!$B:$P,15,FALSE)),UPPER(VLOOKUP(B108,'ACCESS EXPORT'!$B:$P,15,FALSE))))),IF('ACCESS EXPORT'!U108="",UPPER(VLOOKUP(B108,'ACCESS EXPORT'!$B:$P,15,FALSE)),IF(TODAY()-'ACCESS EXPORT'!U108&lt;=30,CONCATENATE(UPPER(VLOOKUP(B108,'ACCESS EXPORT'!$B:$P,15,FALSE)),""&amp;CHAR(10)&amp;"(NEW",TEXT('ACCESS EXPORT'!U108," MM/DD/YYY)")),IF(AND(TODAY()-'ACCESS EXPORT'!U108&gt;30,TODAY()&gt;0),UPPER(VLOOKUP(B108,'ACCESS EXPORT'!$B:$P,15,FALSE)))))),IF('ACCESS EXPORT'!Y108&lt;&gt;"",UPPER(CONCATENATE(UPPER(VLOOKUP(B108,'ACCESS EXPORT'!$B:$P,15,FALSE)),""&amp;CHAR(10)&amp;"(Transfer Out",TEXT('ACCESS EXPORT'!Y108," MM/DD/YYY)"))),IF('ACCESS EXPORT'!X108&lt;&gt;"",UPPER(CONCATENATE(UPPER(VLOOKUP(B108,'ACCESS EXPORT'!$B:$P,15,FALSE)),""&amp;CHAR(10)&amp;"(Transfer In",TEXT('ACCESS EXPORT'!X108," MM/DD/YYY)"))))))</f>
        <v>PULICKAL, ANOOP SEBASTIAN</v>
      </c>
      <c r="O108" s="4" t="str">
        <f>_xlfn.IFNA(VLOOKUP(B108,'ACCESS EXPORT'!$B:$Q,16,FALSE),"")</f>
        <v>MD</v>
      </c>
      <c r="P108" s="4" t="str">
        <f>_xlfn.IFNA(VLOOKUP(B108,'ACCESS EXPORT'!B:W,22,FALSE),"-")</f>
        <v>1487955894</v>
      </c>
      <c r="Q108" s="4" t="str">
        <f>_xlfn.IFNA(VLOOKUP(A108,'ACCESS EXPORT'!$A:$AG,33,0),"-")</f>
        <v>Bevine Whyte</v>
      </c>
      <c r="R108" s="4" t="str">
        <f>_xlfn.IFNA(VLOOKUP(A108,'ACCESS EXPORT'!$A:$AH,34,0),"-")</f>
        <v>Linda Hopkins</v>
      </c>
      <c r="S108" s="4" t="str">
        <f>_xlfn.IFNA(VLOOKUP(A108,'ACCESS EXPORT'!$A:$AI,35,0),"-")</f>
        <v>James Agee</v>
      </c>
      <c r="T108" s="4" t="str">
        <f>_xlfn.IFNA(VLOOKUP(A108,'ACCESS EXPORT'!$A:$AJ,36,0),"-")</f>
        <v>Wanda Cruz</v>
      </c>
      <c r="U108" s="4" t="str">
        <f>_xlfn.IFNA(VLOOKUP(A108,'ACCESS EXPORT'!$A:$AK,37,0),"-")</f>
        <v>Cerner</v>
      </c>
      <c r="V108" s="4" t="str">
        <f>_xlfn.IFNA(VLOOKUP(A108,'ACCESS EXPORT'!$A:$AL,38,0),"-")</f>
        <v>FHMG_CTR NEONATAL CARE</v>
      </c>
      <c r="W108" s="4" t="str">
        <f>_xlfn.IFNA(VLOOKUP(A108,'ACCESS EXPORT'!$A:$AM,39,0),"-")</f>
        <v/>
      </c>
      <c r="X108" s="4" t="str">
        <f>_xlfn.IFNA(VLOOKUP(A108,'ACCESS EXPORT'!$A:$AN,40,0),"-")</f>
        <v>Libia Villaquiran / Jenny Green</v>
      </c>
      <c r="Y108" s="26" t="str">
        <f>_xlfn.IFNA(VLOOKUP(A108,'ACCESS EXPORT'!A:AO,41,0),"")</f>
        <v>Candace Pischetola</v>
      </c>
      <c r="Z108" s="26" t="str">
        <f>_xlfn.IFNA(VLOOKUP(A108,'ACCESS EXPORT'!A:AP,42,0),"")</f>
        <v/>
      </c>
      <c r="AA108" s="26" t="str">
        <f>_xlfn.IFNA(VLOOKUP(A108,'ACCESS EXPORT'!A:AQ,43,0),"")</f>
        <v>Claire Pagan</v>
      </c>
    </row>
    <row r="109" spans="1:27" ht="18.75" x14ac:dyDescent="0.25">
      <c r="A109" s="33">
        <v>137</v>
      </c>
      <c r="B109" s="10">
        <v>1242</v>
      </c>
      <c r="C109" s="7" t="str">
        <f ca="1">IFERROR(UPPER(IF(AND('ACCESS EXPORT'!AA109="",'ACCESS EXPORT'!Z109=""),VLOOKUP(A109,'ACCESS EXPORT'!$A:$AF,32,FALSE),(IF('ACCESS EXPORT'!AA109&lt;&gt;"",CONCATENATE(VLOOKUP(A109,'ACCESS EXPORT'!$A:$AF,32,FALSE)," (Closed",TEXT('ACCESS EXPORT'!AA109," MM/DD/YYY)")),IF(TODAY()&lt;(('ACCESS EXPORT'!Z109)+30),CONCATENATE(VLOOKUP(A109,'ACCESS EXPORT'!$A:$AF,32,FALSE)," (Opens",TEXT('ACCESS EXPORT'!Z109," MM/DD/YYY)")),VLOOKUP(A109,'ACCESS EXPORT'!$A:$AF,32,FALSE)))))),"-")</f>
        <v>ADVENTHEALTH MEDICAL GROUP NEONATOLOGY AT CENTRAL FLORIDA</v>
      </c>
      <c r="D109" s="3" t="str">
        <f ca="1">IFERROR(UPPER(IF(AND('ACCESS EXPORT'!AA109="",'ACCESS EXPORT'!Z109=""),VLOOKUP(A109,'ACCESS EXPORT'!$A:$AF,28,FALSE),(IF('ACCESS EXPORT'!AA109&lt;&gt;"",CONCATENATE(VLOOKUP(A109,'ACCESS EXPORT'!$A:$AF,28,FALSE)," (Closed",TEXT('ACCESS EXPORT'!AA109," MM/DD/YYY)")),IF(TODAY()&lt;(('ACCESS EXPORT'!Z109)+30),CONCATENATE(VLOOKUP(A109,'ACCESS EXPORT'!$A:$AF,28,FALSE)," (Opens",TEXT('ACCESS EXPORT'!Z109," MM/DD/YYY)")),VLOOKUP(A109,'ACCESS EXPORT'!$A:$AF,28,FALSE)))))),"-")</f>
        <v>CENTER FOR NEONATAL CARE</v>
      </c>
      <c r="E109" s="3" t="str">
        <f>VLOOKUP($A109,'ACCESS EXPORT'!$A:$AF,3,FALSE)</f>
        <v>3590</v>
      </c>
      <c r="F109" s="3" t="str">
        <f>UPPER(CONCATENATE(VLOOKUP(A109,'ACCESS EXPORT'!$A:$AF,4,FALSE)," ",VLOOKUP(A109,'ACCESS EXPORT'!$A:$AF,5,FALSE)," ",VLOOKUP(A109,'ACCESS EXPORT'!$A:$AF,6,FALSE)," ",VLOOKUP(A109,'ACCESS EXPORT'!$A:$AA,7,FALSE)," ",VLOOKUP(A109,'ACCESS EXPORT'!$A:$AA,8,FALSE)))</f>
        <v>2501 N ORANGE AVE SUITE 446 ORLANDO FL 32804</v>
      </c>
      <c r="G109" s="4" t="str">
        <f>UPPER(VLOOKUP($A109,'ACCESS EXPORT'!$A:$AF,9,FALSE))</f>
        <v>ORANGE</v>
      </c>
      <c r="H109" s="4" t="str">
        <f>_xlfn.IFNA(VLOOKUP($B109,'ACCESS EXPORT'!$B:$J,9,FALSE),"")</f>
        <v>Childrens</v>
      </c>
      <c r="I109" s="3" t="str">
        <f>CONCATENATE("(P)",VLOOKUP($A109,'ACCESS EXPORT'!$A:$AF,11,FALSE)," (F)",VLOOKUP($A109,'ACCESS EXPORT'!$A:$AF,29,FALSE))</f>
        <v>(P)(407) 303-2528 (F)(407) 303-2760</v>
      </c>
      <c r="J109" s="4" t="str">
        <f>UPPER(VLOOKUP($A109,'ACCESS EXPORT'!$A:$AF,12,FALSE))</f>
        <v>NEONATOLOGY</v>
      </c>
      <c r="K109" s="4" t="str">
        <f>UPPER(VLOOKUP($A109,'ACCESS EXPORT'!$A:$AF,13,FALSE))</f>
        <v>WILLIAM WINDER</v>
      </c>
      <c r="L109" s="3" t="str">
        <f>IF(AND(VLOOKUP(A109,'ACCESS EXPORT'!A:AE,1,0),'ACCESS EXPORT'!N109=""),UPPER(CONCATENATE('ACCESS EXPORT'!AE109)),IF(VLOOKUP(A109,'ACCESS EXPORT'!A:AE,1,0),UPPER(CONCATENATE('ACCESS EXPORT'!N109," "&amp;CHAR(10),'ACCESS EXPORT'!AE109))))</f>
        <v>JAHAIRA BARBOT-JIMENEZ 
RODOLFO FERNANDEZ (PRAC. ADMIN)</v>
      </c>
      <c r="M109" s="4" t="str">
        <f>UPPER(VLOOKUP($A109,'ACCESS EXPORT'!$A:$O,15,FALSE))</f>
        <v/>
      </c>
      <c r="N109" s="4" t="str">
        <f ca="1">IF(AND('ACCESS EXPORT'!X109="",'ACCESS EXPORT'!Y109=""),IF('ACCESS EXPORT'!V109&lt;&gt;"",(IF(TODAY()-'ACCESS EXPORT'!V109&gt;=-60,UPPER(CONCATENATE(VLOOKUP(B109,'ACCESS EXPORT'!$B:$P,15,FALSE),""&amp;CHAR(10)&amp;"(SEP",TEXT('ACCESS EXPORT'!V109," MM/DD/YYY)"))),IF(TODAY()-'ACCESS EXPORT'!V109&lt;0,UPPER(VLOOKUP(B109,'ACCESS EXPORT'!$B:$P,15,FALSE)),UPPER(VLOOKUP(B109,'ACCESS EXPORT'!$B:$P,15,FALSE))))),IF('ACCESS EXPORT'!U109="",UPPER(VLOOKUP(B109,'ACCESS EXPORT'!$B:$P,15,FALSE)),IF(TODAY()-'ACCESS EXPORT'!U109&lt;=30,CONCATENATE(UPPER(VLOOKUP(B109,'ACCESS EXPORT'!$B:$P,15,FALSE)),""&amp;CHAR(10)&amp;"(NEW",TEXT('ACCESS EXPORT'!U109," MM/DD/YYY)")),IF(AND(TODAY()-'ACCESS EXPORT'!U109&gt;30,TODAY()&gt;0),UPPER(VLOOKUP(B109,'ACCESS EXPORT'!$B:$P,15,FALSE)))))),IF('ACCESS EXPORT'!Y109&lt;&gt;"",UPPER(CONCATENATE(UPPER(VLOOKUP(B109,'ACCESS EXPORT'!$B:$P,15,FALSE)),""&amp;CHAR(10)&amp;"(Transfer Out",TEXT('ACCESS EXPORT'!Y109," MM/DD/YYY)"))),IF('ACCESS EXPORT'!X109&lt;&gt;"",UPPER(CONCATENATE(UPPER(VLOOKUP(B109,'ACCESS EXPORT'!$B:$P,15,FALSE)),""&amp;CHAR(10)&amp;"(Transfer In",TEXT('ACCESS EXPORT'!X109," MM/DD/YYY)"))))))</f>
        <v>RAWLINGS, DAVID JAMES</v>
      </c>
      <c r="O109" s="4" t="str">
        <f>_xlfn.IFNA(VLOOKUP(B109,'ACCESS EXPORT'!$B:$Q,16,FALSE),"")</f>
        <v>MD</v>
      </c>
      <c r="P109" s="4" t="str">
        <f>_xlfn.IFNA(VLOOKUP(B109,'ACCESS EXPORT'!B:W,22,FALSE),"-")</f>
        <v>1457395865</v>
      </c>
      <c r="Q109" s="4" t="str">
        <f>_xlfn.IFNA(VLOOKUP(A109,'ACCESS EXPORT'!$A:$AG,33,0),"-")</f>
        <v>Bevine Whyte</v>
      </c>
      <c r="R109" s="4" t="str">
        <f>_xlfn.IFNA(VLOOKUP(A109,'ACCESS EXPORT'!$A:$AH,34,0),"-")</f>
        <v>Linda Hopkins</v>
      </c>
      <c r="S109" s="4" t="str">
        <f>_xlfn.IFNA(VLOOKUP(A109,'ACCESS EXPORT'!$A:$AI,35,0),"-")</f>
        <v>James Agee</v>
      </c>
      <c r="T109" s="4" t="str">
        <f>_xlfn.IFNA(VLOOKUP(A109,'ACCESS EXPORT'!$A:$AJ,36,0),"-")</f>
        <v>Wanda Cruz</v>
      </c>
      <c r="U109" s="4" t="str">
        <f>_xlfn.IFNA(VLOOKUP(A109,'ACCESS EXPORT'!$A:$AK,37,0),"-")</f>
        <v>Cerner</v>
      </c>
      <c r="V109" s="4" t="str">
        <f>_xlfn.IFNA(VLOOKUP(A109,'ACCESS EXPORT'!$A:$AL,38,0),"-")</f>
        <v>FHMG_CTR NEONATAL CARE</v>
      </c>
      <c r="W109" s="4" t="str">
        <f>_xlfn.IFNA(VLOOKUP(A109,'ACCESS EXPORT'!$A:$AM,39,0),"-")</f>
        <v/>
      </c>
      <c r="X109" s="4" t="str">
        <f>_xlfn.IFNA(VLOOKUP(A109,'ACCESS EXPORT'!$A:$AN,40,0),"-")</f>
        <v>Libia Villaquiran / Jenny Green</v>
      </c>
      <c r="Y109" s="26" t="str">
        <f>_xlfn.IFNA(VLOOKUP(A109,'ACCESS EXPORT'!A:AO,41,0),"")</f>
        <v>Candace Pischetola</v>
      </c>
      <c r="Z109" s="26" t="str">
        <f>_xlfn.IFNA(VLOOKUP(A109,'ACCESS EXPORT'!A:AP,42,0),"")</f>
        <v/>
      </c>
      <c r="AA109" s="26" t="str">
        <f>_xlfn.IFNA(VLOOKUP(A109,'ACCESS EXPORT'!A:AQ,43,0),"")</f>
        <v>Claire Pagan</v>
      </c>
    </row>
    <row r="110" spans="1:27" ht="18.75" x14ac:dyDescent="0.25">
      <c r="A110" s="33">
        <v>137</v>
      </c>
      <c r="B110" s="10">
        <v>1246</v>
      </c>
      <c r="C110" s="7" t="str">
        <f ca="1">IFERROR(UPPER(IF(AND('ACCESS EXPORT'!AA110="",'ACCESS EXPORT'!Z110=""),VLOOKUP(A110,'ACCESS EXPORT'!$A:$AF,32,FALSE),(IF('ACCESS EXPORT'!AA110&lt;&gt;"",CONCATENATE(VLOOKUP(A110,'ACCESS EXPORT'!$A:$AF,32,FALSE)," (Closed",TEXT('ACCESS EXPORT'!AA110," MM/DD/YYY)")),IF(TODAY()&lt;(('ACCESS EXPORT'!Z110)+30),CONCATENATE(VLOOKUP(A110,'ACCESS EXPORT'!$A:$AF,32,FALSE)," (Opens",TEXT('ACCESS EXPORT'!Z110," MM/DD/YYY)")),VLOOKUP(A110,'ACCESS EXPORT'!$A:$AF,32,FALSE)))))),"-")</f>
        <v>ADVENTHEALTH MEDICAL GROUP NEONATOLOGY AT CENTRAL FLORIDA</v>
      </c>
      <c r="D110" s="3" t="str">
        <f ca="1">IFERROR(UPPER(IF(AND('ACCESS EXPORT'!AA110="",'ACCESS EXPORT'!Z110=""),VLOOKUP(A110,'ACCESS EXPORT'!$A:$AF,28,FALSE),(IF('ACCESS EXPORT'!AA110&lt;&gt;"",CONCATENATE(VLOOKUP(A110,'ACCESS EXPORT'!$A:$AF,28,FALSE)," (Closed",TEXT('ACCESS EXPORT'!AA110," MM/DD/YYY)")),IF(TODAY()&lt;(('ACCESS EXPORT'!Z110)+30),CONCATENATE(VLOOKUP(A110,'ACCESS EXPORT'!$A:$AF,28,FALSE)," (Opens",TEXT('ACCESS EXPORT'!Z110," MM/DD/YYY)")),VLOOKUP(A110,'ACCESS EXPORT'!$A:$AF,28,FALSE)))))),"-")</f>
        <v>CENTER FOR NEONATAL CARE</v>
      </c>
      <c r="E110" s="3" t="str">
        <f>VLOOKUP($A110,'ACCESS EXPORT'!$A:$AF,3,FALSE)</f>
        <v>3590</v>
      </c>
      <c r="F110" s="3" t="str">
        <f>UPPER(CONCATENATE(VLOOKUP(A110,'ACCESS EXPORT'!$A:$AF,4,FALSE)," ",VLOOKUP(A110,'ACCESS EXPORT'!$A:$AF,5,FALSE)," ",VLOOKUP(A110,'ACCESS EXPORT'!$A:$AF,6,FALSE)," ",VLOOKUP(A110,'ACCESS EXPORT'!$A:$AA,7,FALSE)," ",VLOOKUP(A110,'ACCESS EXPORT'!$A:$AA,8,FALSE)))</f>
        <v>2501 N ORANGE AVE SUITE 446 ORLANDO FL 32804</v>
      </c>
      <c r="G110" s="4" t="str">
        <f>UPPER(VLOOKUP($A110,'ACCESS EXPORT'!$A:$AF,9,FALSE))</f>
        <v>ORANGE</v>
      </c>
      <c r="H110" s="4" t="str">
        <f>_xlfn.IFNA(VLOOKUP($B110,'ACCESS EXPORT'!$B:$J,9,FALSE),"")</f>
        <v>Childrens</v>
      </c>
      <c r="I110" s="3" t="str">
        <f>CONCATENATE("(P)",VLOOKUP($A110,'ACCESS EXPORT'!$A:$AF,11,FALSE)," (F)",VLOOKUP($A110,'ACCESS EXPORT'!$A:$AF,29,FALSE))</f>
        <v>(P)(407) 303-2528 (F)(407) 303-2760</v>
      </c>
      <c r="J110" s="4" t="str">
        <f>UPPER(VLOOKUP($A110,'ACCESS EXPORT'!$A:$AF,12,FALSE))</f>
        <v>NEONATOLOGY</v>
      </c>
      <c r="K110" s="4" t="str">
        <f>UPPER(VLOOKUP($A110,'ACCESS EXPORT'!$A:$AF,13,FALSE))</f>
        <v>WILLIAM WINDER</v>
      </c>
      <c r="L110" s="3" t="str">
        <f>IF(AND(VLOOKUP(A110,'ACCESS EXPORT'!A:AE,1,0),'ACCESS EXPORT'!N110=""),UPPER(CONCATENATE('ACCESS EXPORT'!AE110)),IF(VLOOKUP(A110,'ACCESS EXPORT'!A:AE,1,0),UPPER(CONCATENATE('ACCESS EXPORT'!N110," "&amp;CHAR(10),'ACCESS EXPORT'!AE110))))</f>
        <v>JAHAIRA BARBOT-JIMENEZ 
RODOLFO FERNANDEZ (PRAC. ADMIN)</v>
      </c>
      <c r="M110" s="4" t="str">
        <f>UPPER(VLOOKUP($A110,'ACCESS EXPORT'!$A:$O,15,FALSE))</f>
        <v/>
      </c>
      <c r="N110" s="4" t="str">
        <f ca="1">IF(AND('ACCESS EXPORT'!X110="",'ACCESS EXPORT'!Y110=""),IF('ACCESS EXPORT'!V110&lt;&gt;"",(IF(TODAY()-'ACCESS EXPORT'!V110&gt;=-60,UPPER(CONCATENATE(VLOOKUP(B110,'ACCESS EXPORT'!$B:$P,15,FALSE),""&amp;CHAR(10)&amp;"(SEP",TEXT('ACCESS EXPORT'!V110," MM/DD/YYY)"))),IF(TODAY()-'ACCESS EXPORT'!V110&lt;0,UPPER(VLOOKUP(B110,'ACCESS EXPORT'!$B:$P,15,FALSE)),UPPER(VLOOKUP(B110,'ACCESS EXPORT'!$B:$P,15,FALSE))))),IF('ACCESS EXPORT'!U110="",UPPER(VLOOKUP(B110,'ACCESS EXPORT'!$B:$P,15,FALSE)),IF(TODAY()-'ACCESS EXPORT'!U110&lt;=30,CONCATENATE(UPPER(VLOOKUP(B110,'ACCESS EXPORT'!$B:$P,15,FALSE)),""&amp;CHAR(10)&amp;"(NEW",TEXT('ACCESS EXPORT'!U110," MM/DD/YYY)")),IF(AND(TODAY()-'ACCESS EXPORT'!U110&gt;30,TODAY()&gt;0),UPPER(VLOOKUP(B110,'ACCESS EXPORT'!$B:$P,15,FALSE)))))),IF('ACCESS EXPORT'!Y110&lt;&gt;"",UPPER(CONCATENATE(UPPER(VLOOKUP(B110,'ACCESS EXPORT'!$B:$P,15,FALSE)),""&amp;CHAR(10)&amp;"(Transfer Out",TEXT('ACCESS EXPORT'!Y110," MM/DD/YYY)"))),IF('ACCESS EXPORT'!X110&lt;&gt;"",UPPER(CONCATENATE(UPPER(VLOOKUP(B110,'ACCESS EXPORT'!$B:$P,15,FALSE)),""&amp;CHAR(10)&amp;"(Transfer In",TEXT('ACCESS EXPORT'!X110," MM/DD/YYY)"))))))</f>
        <v>VALLE, KATHERINE</v>
      </c>
      <c r="O110" s="4" t="str">
        <f>_xlfn.IFNA(VLOOKUP(B110,'ACCESS EXPORT'!$B:$Q,16,FALSE),"")</f>
        <v>APRN</v>
      </c>
      <c r="P110" s="4" t="str">
        <f>_xlfn.IFNA(VLOOKUP(B110,'ACCESS EXPORT'!B:W,22,FALSE),"-")</f>
        <v>1427454982</v>
      </c>
      <c r="Q110" s="4" t="str">
        <f>_xlfn.IFNA(VLOOKUP(A110,'ACCESS EXPORT'!$A:$AG,33,0),"-")</f>
        <v>Bevine Whyte</v>
      </c>
      <c r="R110" s="4" t="str">
        <f>_xlfn.IFNA(VLOOKUP(A110,'ACCESS EXPORT'!$A:$AH,34,0),"-")</f>
        <v>Linda Hopkins</v>
      </c>
      <c r="S110" s="4" t="str">
        <f>_xlfn.IFNA(VLOOKUP(A110,'ACCESS EXPORT'!$A:$AI,35,0),"-")</f>
        <v>James Agee</v>
      </c>
      <c r="T110" s="4" t="str">
        <f>_xlfn.IFNA(VLOOKUP(A110,'ACCESS EXPORT'!$A:$AJ,36,0),"-")</f>
        <v>Wanda Cruz</v>
      </c>
      <c r="U110" s="4" t="str">
        <f>_xlfn.IFNA(VLOOKUP(A110,'ACCESS EXPORT'!$A:$AK,37,0),"-")</f>
        <v>Cerner</v>
      </c>
      <c r="V110" s="4" t="str">
        <f>_xlfn.IFNA(VLOOKUP(A110,'ACCESS EXPORT'!$A:$AL,38,0),"-")</f>
        <v>FHMG_CTR NEONATAL CARE</v>
      </c>
      <c r="W110" s="4" t="str">
        <f>_xlfn.IFNA(VLOOKUP(A110,'ACCESS EXPORT'!$A:$AM,39,0),"-")</f>
        <v/>
      </c>
      <c r="X110" s="4" t="str">
        <f>_xlfn.IFNA(VLOOKUP(A110,'ACCESS EXPORT'!$A:$AN,40,0),"-")</f>
        <v>Libia Villaquiran / Jenny Green</v>
      </c>
      <c r="Y110" s="26" t="str">
        <f>_xlfn.IFNA(VLOOKUP(A110,'ACCESS EXPORT'!A:AO,41,0),"")</f>
        <v>Candace Pischetola</v>
      </c>
      <c r="Z110" s="26" t="str">
        <f>_xlfn.IFNA(VLOOKUP(A110,'ACCESS EXPORT'!A:AP,42,0),"")</f>
        <v/>
      </c>
      <c r="AA110" s="26" t="str">
        <f>_xlfn.IFNA(VLOOKUP(A110,'ACCESS EXPORT'!A:AQ,43,0),"")</f>
        <v>Claire Pagan</v>
      </c>
    </row>
    <row r="111" spans="1:27" ht="18.75" x14ac:dyDescent="0.25">
      <c r="A111" s="33">
        <v>137</v>
      </c>
      <c r="B111" s="10">
        <v>1251</v>
      </c>
      <c r="C111" s="7" t="str">
        <f ca="1">IFERROR(UPPER(IF(AND('ACCESS EXPORT'!AA111="",'ACCESS EXPORT'!Z111=""),VLOOKUP(A111,'ACCESS EXPORT'!$A:$AF,32,FALSE),(IF('ACCESS EXPORT'!AA111&lt;&gt;"",CONCATENATE(VLOOKUP(A111,'ACCESS EXPORT'!$A:$AF,32,FALSE)," (Closed",TEXT('ACCESS EXPORT'!AA111," MM/DD/YYY)")),IF(TODAY()&lt;(('ACCESS EXPORT'!Z111)+30),CONCATENATE(VLOOKUP(A111,'ACCESS EXPORT'!$A:$AF,32,FALSE)," (Opens",TEXT('ACCESS EXPORT'!Z111," MM/DD/YYY)")),VLOOKUP(A111,'ACCESS EXPORT'!$A:$AF,32,FALSE)))))),"-")</f>
        <v>ADVENTHEALTH MEDICAL GROUP NEONATOLOGY AT CENTRAL FLORIDA</v>
      </c>
      <c r="D111" s="3" t="str">
        <f ca="1">IFERROR(UPPER(IF(AND('ACCESS EXPORT'!AA111="",'ACCESS EXPORT'!Z111=""),VLOOKUP(A111,'ACCESS EXPORT'!$A:$AF,28,FALSE),(IF('ACCESS EXPORT'!AA111&lt;&gt;"",CONCATENATE(VLOOKUP(A111,'ACCESS EXPORT'!$A:$AF,28,FALSE)," (Closed",TEXT('ACCESS EXPORT'!AA111," MM/DD/YYY)")),IF(TODAY()&lt;(('ACCESS EXPORT'!Z111)+30),CONCATENATE(VLOOKUP(A111,'ACCESS EXPORT'!$A:$AF,28,FALSE)," (Opens",TEXT('ACCESS EXPORT'!Z111," MM/DD/YYY)")),VLOOKUP(A111,'ACCESS EXPORT'!$A:$AF,28,FALSE)))))),"-")</f>
        <v>CENTER FOR NEONATAL CARE</v>
      </c>
      <c r="E111" s="3" t="str">
        <f>VLOOKUP($A111,'ACCESS EXPORT'!$A:$AF,3,FALSE)</f>
        <v>3590</v>
      </c>
      <c r="F111" s="3" t="str">
        <f>UPPER(CONCATENATE(VLOOKUP(A111,'ACCESS EXPORT'!$A:$AF,4,FALSE)," ",VLOOKUP(A111,'ACCESS EXPORT'!$A:$AF,5,FALSE)," ",VLOOKUP(A111,'ACCESS EXPORT'!$A:$AF,6,FALSE)," ",VLOOKUP(A111,'ACCESS EXPORT'!$A:$AA,7,FALSE)," ",VLOOKUP(A111,'ACCESS EXPORT'!$A:$AA,8,FALSE)))</f>
        <v>2501 N ORANGE AVE SUITE 446 ORLANDO FL 32804</v>
      </c>
      <c r="G111" s="4" t="str">
        <f>UPPER(VLOOKUP($A111,'ACCESS EXPORT'!$A:$AF,9,FALSE))</f>
        <v>ORANGE</v>
      </c>
      <c r="H111" s="4" t="str">
        <f>_xlfn.IFNA(VLOOKUP($B111,'ACCESS EXPORT'!$B:$J,9,FALSE),"")</f>
        <v>Childrens</v>
      </c>
      <c r="I111" s="3" t="str">
        <f>CONCATENATE("(P)",VLOOKUP($A111,'ACCESS EXPORT'!$A:$AF,11,FALSE)," (F)",VLOOKUP($A111,'ACCESS EXPORT'!$A:$AF,29,FALSE))</f>
        <v>(P)(407) 303-2528 (F)(407) 303-2760</v>
      </c>
      <c r="J111" s="4" t="str">
        <f>UPPER(VLOOKUP($A111,'ACCESS EXPORT'!$A:$AF,12,FALSE))</f>
        <v>NEONATOLOGY</v>
      </c>
      <c r="K111" s="4" t="str">
        <f>UPPER(VLOOKUP($A111,'ACCESS EXPORT'!$A:$AF,13,FALSE))</f>
        <v>WILLIAM WINDER</v>
      </c>
      <c r="L111" s="3" t="str">
        <f>IF(AND(VLOOKUP(A111,'ACCESS EXPORT'!A:AE,1,0),'ACCESS EXPORT'!N111=""),UPPER(CONCATENATE('ACCESS EXPORT'!AE111)),IF(VLOOKUP(A111,'ACCESS EXPORT'!A:AE,1,0),UPPER(CONCATENATE('ACCESS EXPORT'!N111," "&amp;CHAR(10),'ACCESS EXPORT'!AE111))))</f>
        <v>JAHAIRA BARBOT-JIMENEZ 
RODOLFO FERNANDEZ (PRAC. ADMIN)</v>
      </c>
      <c r="M111" s="4" t="str">
        <f>UPPER(VLOOKUP($A111,'ACCESS EXPORT'!$A:$O,15,FALSE))</f>
        <v/>
      </c>
      <c r="N111" s="4" t="str">
        <f ca="1">IF(AND('ACCESS EXPORT'!X111="",'ACCESS EXPORT'!Y111=""),IF('ACCESS EXPORT'!V111&lt;&gt;"",(IF(TODAY()-'ACCESS EXPORT'!V111&gt;=-60,UPPER(CONCATENATE(VLOOKUP(B111,'ACCESS EXPORT'!$B:$P,15,FALSE),""&amp;CHAR(10)&amp;"(SEP",TEXT('ACCESS EXPORT'!V111," MM/DD/YYY)"))),IF(TODAY()-'ACCESS EXPORT'!V111&lt;0,UPPER(VLOOKUP(B111,'ACCESS EXPORT'!$B:$P,15,FALSE)),UPPER(VLOOKUP(B111,'ACCESS EXPORT'!$B:$P,15,FALSE))))),IF('ACCESS EXPORT'!U111="",UPPER(VLOOKUP(B111,'ACCESS EXPORT'!$B:$P,15,FALSE)),IF(TODAY()-'ACCESS EXPORT'!U111&lt;=30,CONCATENATE(UPPER(VLOOKUP(B111,'ACCESS EXPORT'!$B:$P,15,FALSE)),""&amp;CHAR(10)&amp;"(NEW",TEXT('ACCESS EXPORT'!U111," MM/DD/YYY)")),IF(AND(TODAY()-'ACCESS EXPORT'!U111&gt;30,TODAY()&gt;0),UPPER(VLOOKUP(B111,'ACCESS EXPORT'!$B:$P,15,FALSE)))))),IF('ACCESS EXPORT'!Y111&lt;&gt;"",UPPER(CONCATENATE(UPPER(VLOOKUP(B111,'ACCESS EXPORT'!$B:$P,15,FALSE)),""&amp;CHAR(10)&amp;"(Transfer Out",TEXT('ACCESS EXPORT'!Y111," MM/DD/YYY)"))),IF('ACCESS EXPORT'!X111&lt;&gt;"",UPPER(CONCATENATE(UPPER(VLOOKUP(B111,'ACCESS EXPORT'!$B:$P,15,FALSE)),""&amp;CHAR(10)&amp;"(Transfer In",TEXT('ACCESS EXPORT'!X111," MM/DD/YYY)"))))))</f>
        <v>COLOMBERO, SHERYL</v>
      </c>
      <c r="O111" s="4" t="str">
        <f>_xlfn.IFNA(VLOOKUP(B111,'ACCESS EXPORT'!$B:$Q,16,FALSE),"")</f>
        <v>APRN</v>
      </c>
      <c r="P111" s="4" t="str">
        <f>_xlfn.IFNA(VLOOKUP(B111,'ACCESS EXPORT'!B:W,22,FALSE),"-")</f>
        <v>1720238942</v>
      </c>
      <c r="Q111" s="4" t="str">
        <f>_xlfn.IFNA(VLOOKUP(A111,'ACCESS EXPORT'!$A:$AG,33,0),"-")</f>
        <v>Bevine Whyte</v>
      </c>
      <c r="R111" s="4" t="str">
        <f>_xlfn.IFNA(VLOOKUP(A111,'ACCESS EXPORT'!$A:$AH,34,0),"-")</f>
        <v>Linda Hopkins</v>
      </c>
      <c r="S111" s="4" t="str">
        <f>_xlfn.IFNA(VLOOKUP(A111,'ACCESS EXPORT'!$A:$AI,35,0),"-")</f>
        <v>James Agee</v>
      </c>
      <c r="T111" s="4" t="str">
        <f>_xlfn.IFNA(VLOOKUP(A111,'ACCESS EXPORT'!$A:$AJ,36,0),"-")</f>
        <v>Wanda Cruz</v>
      </c>
      <c r="U111" s="4" t="str">
        <f>_xlfn.IFNA(VLOOKUP(A111,'ACCESS EXPORT'!$A:$AK,37,0),"-")</f>
        <v>Cerner</v>
      </c>
      <c r="V111" s="4" t="str">
        <f>_xlfn.IFNA(VLOOKUP(A111,'ACCESS EXPORT'!$A:$AL,38,0),"-")</f>
        <v>FHMG_CTR NEONATAL CARE</v>
      </c>
      <c r="W111" s="4" t="str">
        <f>_xlfn.IFNA(VLOOKUP(A111,'ACCESS EXPORT'!$A:$AM,39,0),"-")</f>
        <v/>
      </c>
      <c r="X111" s="4" t="str">
        <f>_xlfn.IFNA(VLOOKUP(A111,'ACCESS EXPORT'!$A:$AN,40,0),"-")</f>
        <v>Libia Villaquiran / Jenny Green</v>
      </c>
      <c r="Y111" s="26" t="str">
        <f>_xlfn.IFNA(VLOOKUP(A111,'ACCESS EXPORT'!A:AO,41,0),"")</f>
        <v>Candace Pischetola</v>
      </c>
      <c r="Z111" s="26" t="str">
        <f>_xlfn.IFNA(VLOOKUP(A111,'ACCESS EXPORT'!A:AP,42,0),"")</f>
        <v/>
      </c>
      <c r="AA111" s="26" t="str">
        <f>_xlfn.IFNA(VLOOKUP(A111,'ACCESS EXPORT'!A:AQ,43,0),"")</f>
        <v>Claire Pagan</v>
      </c>
    </row>
    <row r="112" spans="1:27" ht="18.75" x14ac:dyDescent="0.25">
      <c r="A112" s="33">
        <v>137</v>
      </c>
      <c r="B112" s="10">
        <v>1250</v>
      </c>
      <c r="C112" s="7" t="str">
        <f ca="1">IFERROR(UPPER(IF(AND('ACCESS EXPORT'!AA112="",'ACCESS EXPORT'!Z112=""),VLOOKUP(A112,'ACCESS EXPORT'!$A:$AF,32,FALSE),(IF('ACCESS EXPORT'!AA112&lt;&gt;"",CONCATENATE(VLOOKUP(A112,'ACCESS EXPORT'!$A:$AF,32,FALSE)," (Closed",TEXT('ACCESS EXPORT'!AA112," MM/DD/YYY)")),IF(TODAY()&lt;(('ACCESS EXPORT'!Z112)+30),CONCATENATE(VLOOKUP(A112,'ACCESS EXPORT'!$A:$AF,32,FALSE)," (Opens",TEXT('ACCESS EXPORT'!Z112," MM/DD/YYY)")),VLOOKUP(A112,'ACCESS EXPORT'!$A:$AF,32,FALSE)))))),"-")</f>
        <v>ADVENTHEALTH MEDICAL GROUP NEONATOLOGY AT CENTRAL FLORIDA</v>
      </c>
      <c r="D112" s="3" t="str">
        <f ca="1">IFERROR(UPPER(IF(AND('ACCESS EXPORT'!AA112="",'ACCESS EXPORT'!Z112=""),VLOOKUP(A112,'ACCESS EXPORT'!$A:$AF,28,FALSE),(IF('ACCESS EXPORT'!AA112&lt;&gt;"",CONCATENATE(VLOOKUP(A112,'ACCESS EXPORT'!$A:$AF,28,FALSE)," (Closed",TEXT('ACCESS EXPORT'!AA112," MM/DD/YYY)")),IF(TODAY()&lt;(('ACCESS EXPORT'!Z112)+30),CONCATENATE(VLOOKUP(A112,'ACCESS EXPORT'!$A:$AF,28,FALSE)," (Opens",TEXT('ACCESS EXPORT'!Z112," MM/DD/YYY)")),VLOOKUP(A112,'ACCESS EXPORT'!$A:$AF,28,FALSE)))))),"-")</f>
        <v>CENTER FOR NEONATAL CARE</v>
      </c>
      <c r="E112" s="3" t="str">
        <f>VLOOKUP($A112,'ACCESS EXPORT'!$A:$AF,3,FALSE)</f>
        <v>3590</v>
      </c>
      <c r="F112" s="3" t="str">
        <f>UPPER(CONCATENATE(VLOOKUP(A112,'ACCESS EXPORT'!$A:$AF,4,FALSE)," ",VLOOKUP(A112,'ACCESS EXPORT'!$A:$AF,5,FALSE)," ",VLOOKUP(A112,'ACCESS EXPORT'!$A:$AF,6,FALSE)," ",VLOOKUP(A112,'ACCESS EXPORT'!$A:$AA,7,FALSE)," ",VLOOKUP(A112,'ACCESS EXPORT'!$A:$AA,8,FALSE)))</f>
        <v>2501 N ORANGE AVE SUITE 446 ORLANDO FL 32804</v>
      </c>
      <c r="G112" s="4" t="str">
        <f>UPPER(VLOOKUP($A112,'ACCESS EXPORT'!$A:$AF,9,FALSE))</f>
        <v>ORANGE</v>
      </c>
      <c r="H112" s="4" t="str">
        <f>_xlfn.IFNA(VLOOKUP($B112,'ACCESS EXPORT'!$B:$J,9,FALSE),"")</f>
        <v>Childrens</v>
      </c>
      <c r="I112" s="3" t="str">
        <f>CONCATENATE("(P)",VLOOKUP($A112,'ACCESS EXPORT'!$A:$AF,11,FALSE)," (F)",VLOOKUP($A112,'ACCESS EXPORT'!$A:$AF,29,FALSE))</f>
        <v>(P)(407) 303-2528 (F)(407) 303-2760</v>
      </c>
      <c r="J112" s="4" t="str">
        <f>UPPER(VLOOKUP($A112,'ACCESS EXPORT'!$A:$AF,12,FALSE))</f>
        <v>NEONATOLOGY</v>
      </c>
      <c r="K112" s="4" t="str">
        <f>UPPER(VLOOKUP($A112,'ACCESS EXPORT'!$A:$AF,13,FALSE))</f>
        <v>WILLIAM WINDER</v>
      </c>
      <c r="L112" s="3" t="str">
        <f>IF(AND(VLOOKUP(A112,'ACCESS EXPORT'!A:AE,1,0),'ACCESS EXPORT'!N112=""),UPPER(CONCATENATE('ACCESS EXPORT'!AE112)),IF(VLOOKUP(A112,'ACCESS EXPORT'!A:AE,1,0),UPPER(CONCATENATE('ACCESS EXPORT'!N112," "&amp;CHAR(10),'ACCESS EXPORT'!AE112))))</f>
        <v>JAHAIRA BARBOT-JIMENEZ 
RODOLFO FERNANDEZ (PRAC. ADMIN)</v>
      </c>
      <c r="M112" s="4" t="str">
        <f>UPPER(VLOOKUP($A112,'ACCESS EXPORT'!$A:$O,15,FALSE))</f>
        <v/>
      </c>
      <c r="N112" s="4" t="str">
        <f ca="1">IF(AND('ACCESS EXPORT'!X112="",'ACCESS EXPORT'!Y112=""),IF('ACCESS EXPORT'!V112&lt;&gt;"",(IF(TODAY()-'ACCESS EXPORT'!V112&gt;=-60,UPPER(CONCATENATE(VLOOKUP(B112,'ACCESS EXPORT'!$B:$P,15,FALSE),""&amp;CHAR(10)&amp;"(SEP",TEXT('ACCESS EXPORT'!V112," MM/DD/YYY)"))),IF(TODAY()-'ACCESS EXPORT'!V112&lt;0,UPPER(VLOOKUP(B112,'ACCESS EXPORT'!$B:$P,15,FALSE)),UPPER(VLOOKUP(B112,'ACCESS EXPORT'!$B:$P,15,FALSE))))),IF('ACCESS EXPORT'!U112="",UPPER(VLOOKUP(B112,'ACCESS EXPORT'!$B:$P,15,FALSE)),IF(TODAY()-'ACCESS EXPORT'!U112&lt;=30,CONCATENATE(UPPER(VLOOKUP(B112,'ACCESS EXPORT'!$B:$P,15,FALSE)),""&amp;CHAR(10)&amp;"(NEW",TEXT('ACCESS EXPORT'!U112," MM/DD/YYY)")),IF(AND(TODAY()-'ACCESS EXPORT'!U112&gt;30,TODAY()&gt;0),UPPER(VLOOKUP(B112,'ACCESS EXPORT'!$B:$P,15,FALSE)))))),IF('ACCESS EXPORT'!Y112&lt;&gt;"",UPPER(CONCATENATE(UPPER(VLOOKUP(B112,'ACCESS EXPORT'!$B:$P,15,FALSE)),""&amp;CHAR(10)&amp;"(Transfer Out",TEXT('ACCESS EXPORT'!Y112," MM/DD/YYY)"))),IF('ACCESS EXPORT'!X112&lt;&gt;"",UPPER(CONCATENATE(UPPER(VLOOKUP(B112,'ACCESS EXPORT'!$B:$P,15,FALSE)),""&amp;CHAR(10)&amp;"(Transfer In",TEXT('ACCESS EXPORT'!X112," MM/DD/YYY)"))))))</f>
        <v>CHANDLER, AMY N.</v>
      </c>
      <c r="O112" s="4" t="str">
        <f>_xlfn.IFNA(VLOOKUP(B112,'ACCESS EXPORT'!$B:$Q,16,FALSE),"")</f>
        <v>APRN</v>
      </c>
      <c r="P112" s="4" t="str">
        <f>_xlfn.IFNA(VLOOKUP(B112,'ACCESS EXPORT'!B:W,22,FALSE),"-")</f>
        <v>1346569662</v>
      </c>
      <c r="Q112" s="4" t="str">
        <f>_xlfn.IFNA(VLOOKUP(A112,'ACCESS EXPORT'!$A:$AG,33,0),"-")</f>
        <v>Bevine Whyte</v>
      </c>
      <c r="R112" s="4" t="str">
        <f>_xlfn.IFNA(VLOOKUP(A112,'ACCESS EXPORT'!$A:$AH,34,0),"-")</f>
        <v>Linda Hopkins</v>
      </c>
      <c r="S112" s="4" t="str">
        <f>_xlfn.IFNA(VLOOKUP(A112,'ACCESS EXPORT'!$A:$AI,35,0),"-")</f>
        <v>James Agee</v>
      </c>
      <c r="T112" s="4" t="str">
        <f>_xlfn.IFNA(VLOOKUP(A112,'ACCESS EXPORT'!$A:$AJ,36,0),"-")</f>
        <v>Wanda Cruz</v>
      </c>
      <c r="U112" s="4" t="str">
        <f>_xlfn.IFNA(VLOOKUP(A112,'ACCESS EXPORT'!$A:$AK,37,0),"-")</f>
        <v>Cerner</v>
      </c>
      <c r="V112" s="4" t="str">
        <f>_xlfn.IFNA(VLOOKUP(A112,'ACCESS EXPORT'!$A:$AL,38,0),"-")</f>
        <v>FHMG_CTR NEONATAL CARE</v>
      </c>
      <c r="W112" s="4" t="str">
        <f>_xlfn.IFNA(VLOOKUP(A112,'ACCESS EXPORT'!$A:$AM,39,0),"-")</f>
        <v/>
      </c>
      <c r="X112" s="4" t="str">
        <f>_xlfn.IFNA(VLOOKUP(A112,'ACCESS EXPORT'!$A:$AN,40,0),"-")</f>
        <v>Libia Villaquiran / Jenny Green</v>
      </c>
      <c r="Y112" s="26" t="str">
        <f>_xlfn.IFNA(VLOOKUP(A112,'ACCESS EXPORT'!A:AO,41,0),"")</f>
        <v>Candace Pischetola</v>
      </c>
      <c r="Z112" s="26" t="str">
        <f>_xlfn.IFNA(VLOOKUP(A112,'ACCESS EXPORT'!A:AP,42,0),"")</f>
        <v/>
      </c>
      <c r="AA112" s="26" t="str">
        <f>_xlfn.IFNA(VLOOKUP(A112,'ACCESS EXPORT'!A:AQ,43,0),"")</f>
        <v>Claire Pagan</v>
      </c>
    </row>
    <row r="113" spans="1:27" ht="18.75" x14ac:dyDescent="0.25">
      <c r="A113" s="33">
        <v>137</v>
      </c>
      <c r="B113" s="10">
        <v>1239</v>
      </c>
      <c r="C113" s="7" t="str">
        <f ca="1">IFERROR(UPPER(IF(AND('ACCESS EXPORT'!AA113="",'ACCESS EXPORT'!Z113=""),VLOOKUP(A113,'ACCESS EXPORT'!$A:$AF,32,FALSE),(IF('ACCESS EXPORT'!AA113&lt;&gt;"",CONCATENATE(VLOOKUP(A113,'ACCESS EXPORT'!$A:$AF,32,FALSE)," (Closed",TEXT('ACCESS EXPORT'!AA113," MM/DD/YYY)")),IF(TODAY()&lt;(('ACCESS EXPORT'!Z113)+30),CONCATENATE(VLOOKUP(A113,'ACCESS EXPORT'!$A:$AF,32,FALSE)," (Opens",TEXT('ACCESS EXPORT'!Z113," MM/DD/YYY)")),VLOOKUP(A113,'ACCESS EXPORT'!$A:$AF,32,FALSE)))))),"-")</f>
        <v>ADVENTHEALTH MEDICAL GROUP NEONATOLOGY AT CENTRAL FLORIDA</v>
      </c>
      <c r="D113" s="3" t="str">
        <f ca="1">IFERROR(UPPER(IF(AND('ACCESS EXPORT'!AA113="",'ACCESS EXPORT'!Z113=""),VLOOKUP(A113,'ACCESS EXPORT'!$A:$AF,28,FALSE),(IF('ACCESS EXPORT'!AA113&lt;&gt;"",CONCATENATE(VLOOKUP(A113,'ACCESS EXPORT'!$A:$AF,28,FALSE)," (Closed",TEXT('ACCESS EXPORT'!AA113," MM/DD/YYY)")),IF(TODAY()&lt;(('ACCESS EXPORT'!Z113)+30),CONCATENATE(VLOOKUP(A113,'ACCESS EXPORT'!$A:$AF,28,FALSE)," (Opens",TEXT('ACCESS EXPORT'!Z113," MM/DD/YYY)")),VLOOKUP(A113,'ACCESS EXPORT'!$A:$AF,28,FALSE)))))),"-")</f>
        <v>CENTER FOR NEONATAL CARE</v>
      </c>
      <c r="E113" s="3" t="str">
        <f>VLOOKUP($A113,'ACCESS EXPORT'!$A:$AF,3,FALSE)</f>
        <v>3590</v>
      </c>
      <c r="F113" s="3" t="str">
        <f>UPPER(CONCATENATE(VLOOKUP(A113,'ACCESS EXPORT'!$A:$AF,4,FALSE)," ",VLOOKUP(A113,'ACCESS EXPORT'!$A:$AF,5,FALSE)," ",VLOOKUP(A113,'ACCESS EXPORT'!$A:$AF,6,FALSE)," ",VLOOKUP(A113,'ACCESS EXPORT'!$A:$AA,7,FALSE)," ",VLOOKUP(A113,'ACCESS EXPORT'!$A:$AA,8,FALSE)))</f>
        <v>2501 N ORANGE AVE SUITE 446 ORLANDO FL 32804</v>
      </c>
      <c r="G113" s="4" t="str">
        <f>UPPER(VLOOKUP($A113,'ACCESS EXPORT'!$A:$AF,9,FALSE))</f>
        <v>ORANGE</v>
      </c>
      <c r="H113" s="4" t="str">
        <f>_xlfn.IFNA(VLOOKUP($B113,'ACCESS EXPORT'!$B:$J,9,FALSE),"")</f>
        <v>Childrens</v>
      </c>
      <c r="I113" s="3" t="str">
        <f>CONCATENATE("(P)",VLOOKUP($A113,'ACCESS EXPORT'!$A:$AF,11,FALSE)," (F)",VLOOKUP($A113,'ACCESS EXPORT'!$A:$AF,29,FALSE))</f>
        <v>(P)(407) 303-2528 (F)(407) 303-2760</v>
      </c>
      <c r="J113" s="4" t="str">
        <f>UPPER(VLOOKUP($A113,'ACCESS EXPORT'!$A:$AF,12,FALSE))</f>
        <v>NEONATOLOGY</v>
      </c>
      <c r="K113" s="4" t="str">
        <f>UPPER(VLOOKUP($A113,'ACCESS EXPORT'!$A:$AF,13,FALSE))</f>
        <v>WILLIAM WINDER</v>
      </c>
      <c r="L113" s="3" t="str">
        <f>IF(AND(VLOOKUP(A113,'ACCESS EXPORT'!A:AE,1,0),'ACCESS EXPORT'!N113=""),UPPER(CONCATENATE('ACCESS EXPORT'!AE113)),IF(VLOOKUP(A113,'ACCESS EXPORT'!A:AE,1,0),UPPER(CONCATENATE('ACCESS EXPORT'!N113," "&amp;CHAR(10),'ACCESS EXPORT'!AE113))))</f>
        <v>JAHAIRA BARBOT-JIMENEZ 
RODOLFO FERNANDEZ (PRAC. ADMIN)</v>
      </c>
      <c r="M113" s="4" t="str">
        <f>UPPER(VLOOKUP($A113,'ACCESS EXPORT'!$A:$O,15,FALSE))</f>
        <v/>
      </c>
      <c r="N113" s="4" t="str">
        <f ca="1">IF(AND('ACCESS EXPORT'!X113="",'ACCESS EXPORT'!Y113=""),IF('ACCESS EXPORT'!V113&lt;&gt;"",(IF(TODAY()-'ACCESS EXPORT'!V113&gt;=-60,UPPER(CONCATENATE(VLOOKUP(B113,'ACCESS EXPORT'!$B:$P,15,FALSE),""&amp;CHAR(10)&amp;"(SEP",TEXT('ACCESS EXPORT'!V113," MM/DD/YYY)"))),IF(TODAY()-'ACCESS EXPORT'!V113&lt;0,UPPER(VLOOKUP(B113,'ACCESS EXPORT'!$B:$P,15,FALSE)),UPPER(VLOOKUP(B113,'ACCESS EXPORT'!$B:$P,15,FALSE))))),IF('ACCESS EXPORT'!U113="",UPPER(VLOOKUP(B113,'ACCESS EXPORT'!$B:$P,15,FALSE)),IF(TODAY()-'ACCESS EXPORT'!U113&lt;=30,CONCATENATE(UPPER(VLOOKUP(B113,'ACCESS EXPORT'!$B:$P,15,FALSE)),""&amp;CHAR(10)&amp;"(NEW",TEXT('ACCESS EXPORT'!U113," MM/DD/YYY)")),IF(AND(TODAY()-'ACCESS EXPORT'!U113&gt;30,TODAY()&gt;0),UPPER(VLOOKUP(B113,'ACCESS EXPORT'!$B:$P,15,FALSE)))))),IF('ACCESS EXPORT'!Y113&lt;&gt;"",UPPER(CONCATENATE(UPPER(VLOOKUP(B113,'ACCESS EXPORT'!$B:$P,15,FALSE)),""&amp;CHAR(10)&amp;"(Transfer Out",TEXT('ACCESS EXPORT'!Y113," MM/DD/YYY)"))),IF('ACCESS EXPORT'!X113&lt;&gt;"",UPPER(CONCATENATE(UPPER(VLOOKUP(B113,'ACCESS EXPORT'!$B:$P,15,FALSE)),""&amp;CHAR(10)&amp;"(Transfer In",TEXT('ACCESS EXPORT'!X113," MM/DD/YYY)"))))))</f>
        <v>PERFATER, REBECCA B.</v>
      </c>
      <c r="O113" s="4" t="str">
        <f>_xlfn.IFNA(VLOOKUP(B113,'ACCESS EXPORT'!$B:$Q,16,FALSE),"")</f>
        <v>APRN</v>
      </c>
      <c r="P113" s="4" t="str">
        <f>_xlfn.IFNA(VLOOKUP(B113,'ACCESS EXPORT'!B:W,22,FALSE),"-")</f>
        <v>1578704201</v>
      </c>
      <c r="Q113" s="4" t="str">
        <f>_xlfn.IFNA(VLOOKUP(A113,'ACCESS EXPORT'!$A:$AG,33,0),"-")</f>
        <v>Bevine Whyte</v>
      </c>
      <c r="R113" s="4" t="str">
        <f>_xlfn.IFNA(VLOOKUP(A113,'ACCESS EXPORT'!$A:$AH,34,0),"-")</f>
        <v>Linda Hopkins</v>
      </c>
      <c r="S113" s="4" t="str">
        <f>_xlfn.IFNA(VLOOKUP(A113,'ACCESS EXPORT'!$A:$AI,35,0),"-")</f>
        <v>James Agee</v>
      </c>
      <c r="T113" s="4" t="str">
        <f>_xlfn.IFNA(VLOOKUP(A113,'ACCESS EXPORT'!$A:$AJ,36,0),"-")</f>
        <v>Wanda Cruz</v>
      </c>
      <c r="U113" s="4" t="str">
        <f>_xlfn.IFNA(VLOOKUP(A113,'ACCESS EXPORT'!$A:$AK,37,0),"-")</f>
        <v>Cerner</v>
      </c>
      <c r="V113" s="4" t="str">
        <f>_xlfn.IFNA(VLOOKUP(A113,'ACCESS EXPORT'!$A:$AL,38,0),"-")</f>
        <v>FHMG_CTR NEONATAL CARE</v>
      </c>
      <c r="W113" s="4" t="str">
        <f>_xlfn.IFNA(VLOOKUP(A113,'ACCESS EXPORT'!$A:$AM,39,0),"-")</f>
        <v/>
      </c>
      <c r="X113" s="4" t="str">
        <f>_xlfn.IFNA(VLOOKUP(A113,'ACCESS EXPORT'!$A:$AN,40,0),"-")</f>
        <v>Libia Villaquiran / Jenny Green</v>
      </c>
      <c r="Y113" s="26" t="str">
        <f>_xlfn.IFNA(VLOOKUP(A113,'ACCESS EXPORT'!A:AO,41,0),"")</f>
        <v>Candace Pischetola</v>
      </c>
      <c r="Z113" s="26" t="str">
        <f>_xlfn.IFNA(VLOOKUP(A113,'ACCESS EXPORT'!A:AP,42,0),"")</f>
        <v/>
      </c>
      <c r="AA113" s="26" t="str">
        <f>_xlfn.IFNA(VLOOKUP(A113,'ACCESS EXPORT'!A:AQ,43,0),"")</f>
        <v>Claire Pagan</v>
      </c>
    </row>
    <row r="114" spans="1:27" ht="18.75" x14ac:dyDescent="0.25">
      <c r="A114" s="33">
        <v>137</v>
      </c>
      <c r="B114" s="10">
        <v>1249</v>
      </c>
      <c r="C114" s="7" t="str">
        <f ca="1">IFERROR(UPPER(IF(AND('ACCESS EXPORT'!AA114="",'ACCESS EXPORT'!Z114=""),VLOOKUP(A114,'ACCESS EXPORT'!$A:$AF,32,FALSE),(IF('ACCESS EXPORT'!AA114&lt;&gt;"",CONCATENATE(VLOOKUP(A114,'ACCESS EXPORT'!$A:$AF,32,FALSE)," (Closed",TEXT('ACCESS EXPORT'!AA114," MM/DD/YYY)")),IF(TODAY()&lt;(('ACCESS EXPORT'!Z114)+30),CONCATENATE(VLOOKUP(A114,'ACCESS EXPORT'!$A:$AF,32,FALSE)," (Opens",TEXT('ACCESS EXPORT'!Z114," MM/DD/YYY)")),VLOOKUP(A114,'ACCESS EXPORT'!$A:$AF,32,FALSE)))))),"-")</f>
        <v>ADVENTHEALTH MEDICAL GROUP NEONATOLOGY AT CENTRAL FLORIDA</v>
      </c>
      <c r="D114" s="3" t="str">
        <f ca="1">IFERROR(UPPER(IF(AND('ACCESS EXPORT'!AA114="",'ACCESS EXPORT'!Z114=""),VLOOKUP(A114,'ACCESS EXPORT'!$A:$AF,28,FALSE),(IF('ACCESS EXPORT'!AA114&lt;&gt;"",CONCATENATE(VLOOKUP(A114,'ACCESS EXPORT'!$A:$AF,28,FALSE)," (Closed",TEXT('ACCESS EXPORT'!AA114," MM/DD/YYY)")),IF(TODAY()&lt;(('ACCESS EXPORT'!Z114)+30),CONCATENATE(VLOOKUP(A114,'ACCESS EXPORT'!$A:$AF,28,FALSE)," (Opens",TEXT('ACCESS EXPORT'!Z114," MM/DD/YYY)")),VLOOKUP(A114,'ACCESS EXPORT'!$A:$AF,28,FALSE)))))),"-")</f>
        <v>CENTER FOR NEONATAL CARE</v>
      </c>
      <c r="E114" s="3" t="str">
        <f>VLOOKUP($A114,'ACCESS EXPORT'!$A:$AF,3,FALSE)</f>
        <v>3590</v>
      </c>
      <c r="F114" s="3" t="str">
        <f>UPPER(CONCATENATE(VLOOKUP(A114,'ACCESS EXPORT'!$A:$AF,4,FALSE)," ",VLOOKUP(A114,'ACCESS EXPORT'!$A:$AF,5,FALSE)," ",VLOOKUP(A114,'ACCESS EXPORT'!$A:$AF,6,FALSE)," ",VLOOKUP(A114,'ACCESS EXPORT'!$A:$AA,7,FALSE)," ",VLOOKUP(A114,'ACCESS EXPORT'!$A:$AA,8,FALSE)))</f>
        <v>2501 N ORANGE AVE SUITE 446 ORLANDO FL 32804</v>
      </c>
      <c r="G114" s="4" t="str">
        <f>UPPER(VLOOKUP($A114,'ACCESS EXPORT'!$A:$AF,9,FALSE))</f>
        <v>ORANGE</v>
      </c>
      <c r="H114" s="4" t="str">
        <f>_xlfn.IFNA(VLOOKUP($B114,'ACCESS EXPORT'!$B:$J,9,FALSE),"")</f>
        <v>Childrens</v>
      </c>
      <c r="I114" s="3" t="str">
        <f>CONCATENATE("(P)",VLOOKUP($A114,'ACCESS EXPORT'!$A:$AF,11,FALSE)," (F)",VLOOKUP($A114,'ACCESS EXPORT'!$A:$AF,29,FALSE))</f>
        <v>(P)(407) 303-2528 (F)(407) 303-2760</v>
      </c>
      <c r="J114" s="4" t="str">
        <f>UPPER(VLOOKUP($A114,'ACCESS EXPORT'!$A:$AF,12,FALSE))</f>
        <v>NEONATOLOGY</v>
      </c>
      <c r="K114" s="4" t="str">
        <f>UPPER(VLOOKUP($A114,'ACCESS EXPORT'!$A:$AF,13,FALSE))</f>
        <v>WILLIAM WINDER</v>
      </c>
      <c r="L114" s="3" t="str">
        <f>IF(AND(VLOOKUP(A114,'ACCESS EXPORT'!A:AE,1,0),'ACCESS EXPORT'!N114=""),UPPER(CONCATENATE('ACCESS EXPORT'!AE114)),IF(VLOOKUP(A114,'ACCESS EXPORT'!A:AE,1,0),UPPER(CONCATENATE('ACCESS EXPORT'!N114," "&amp;CHAR(10),'ACCESS EXPORT'!AE114))))</f>
        <v>JAHAIRA BARBOT-JIMENEZ 
RODOLFO FERNANDEZ (PRAC. ADMIN)</v>
      </c>
      <c r="M114" s="4" t="str">
        <f>UPPER(VLOOKUP($A114,'ACCESS EXPORT'!$A:$O,15,FALSE))</f>
        <v/>
      </c>
      <c r="N114" s="4" t="str">
        <f ca="1">IF(AND('ACCESS EXPORT'!X114="",'ACCESS EXPORT'!Y114=""),IF('ACCESS EXPORT'!V114&lt;&gt;"",(IF(TODAY()-'ACCESS EXPORT'!V114&gt;=-60,UPPER(CONCATENATE(VLOOKUP(B114,'ACCESS EXPORT'!$B:$P,15,FALSE),""&amp;CHAR(10)&amp;"(SEP",TEXT('ACCESS EXPORT'!V114," MM/DD/YYY)"))),IF(TODAY()-'ACCESS EXPORT'!V114&lt;0,UPPER(VLOOKUP(B114,'ACCESS EXPORT'!$B:$P,15,FALSE)),UPPER(VLOOKUP(B114,'ACCESS EXPORT'!$B:$P,15,FALSE))))),IF('ACCESS EXPORT'!U114="",UPPER(VLOOKUP(B114,'ACCESS EXPORT'!$B:$P,15,FALSE)),IF(TODAY()-'ACCESS EXPORT'!U114&lt;=30,CONCATENATE(UPPER(VLOOKUP(B114,'ACCESS EXPORT'!$B:$P,15,FALSE)),""&amp;CHAR(10)&amp;"(NEW",TEXT('ACCESS EXPORT'!U114," MM/DD/YYY)")),IF(AND(TODAY()-'ACCESS EXPORT'!U114&gt;30,TODAY()&gt;0),UPPER(VLOOKUP(B114,'ACCESS EXPORT'!$B:$P,15,FALSE)))))),IF('ACCESS EXPORT'!Y114&lt;&gt;"",UPPER(CONCATENATE(UPPER(VLOOKUP(B114,'ACCESS EXPORT'!$B:$P,15,FALSE)),""&amp;CHAR(10)&amp;"(Transfer Out",TEXT('ACCESS EXPORT'!Y114," MM/DD/YYY)"))),IF('ACCESS EXPORT'!X114&lt;&gt;"",UPPER(CONCATENATE(UPPER(VLOOKUP(B114,'ACCESS EXPORT'!$B:$P,15,FALSE)),""&amp;CHAR(10)&amp;"(Transfer In",TEXT('ACCESS EXPORT'!X114," MM/DD/YYY)"))))))</f>
        <v>BERNSTEIN, HILTON M.</v>
      </c>
      <c r="O114" s="4" t="str">
        <f>_xlfn.IFNA(VLOOKUP(B114,'ACCESS EXPORT'!$B:$Q,16,FALSE),"")</f>
        <v>MD</v>
      </c>
      <c r="P114" s="4" t="str">
        <f>_xlfn.IFNA(VLOOKUP(B114,'ACCESS EXPORT'!B:W,22,FALSE),"-")</f>
        <v>1568493310</v>
      </c>
      <c r="Q114" s="4" t="str">
        <f>_xlfn.IFNA(VLOOKUP(A114,'ACCESS EXPORT'!$A:$AG,33,0),"-")</f>
        <v>Bevine Whyte</v>
      </c>
      <c r="R114" s="4" t="str">
        <f>_xlfn.IFNA(VLOOKUP(A114,'ACCESS EXPORT'!$A:$AH,34,0),"-")</f>
        <v>Linda Hopkins</v>
      </c>
      <c r="S114" s="4" t="str">
        <f>_xlfn.IFNA(VLOOKUP(A114,'ACCESS EXPORT'!$A:$AI,35,0),"-")</f>
        <v>James Agee</v>
      </c>
      <c r="T114" s="4" t="str">
        <f>_xlfn.IFNA(VLOOKUP(A114,'ACCESS EXPORT'!$A:$AJ,36,0),"-")</f>
        <v>Wanda Cruz</v>
      </c>
      <c r="U114" s="4" t="str">
        <f>_xlfn.IFNA(VLOOKUP(A114,'ACCESS EXPORT'!$A:$AK,37,0),"-")</f>
        <v>Cerner</v>
      </c>
      <c r="V114" s="4" t="str">
        <f>_xlfn.IFNA(VLOOKUP(A114,'ACCESS EXPORT'!$A:$AL,38,0),"-")</f>
        <v>FHMG_CTR NEONATAL CARE</v>
      </c>
      <c r="W114" s="4" t="str">
        <f>_xlfn.IFNA(VLOOKUP(A114,'ACCESS EXPORT'!$A:$AM,39,0),"-")</f>
        <v/>
      </c>
      <c r="X114" s="4" t="str">
        <f>_xlfn.IFNA(VLOOKUP(A114,'ACCESS EXPORT'!$A:$AN,40,0),"-")</f>
        <v>Libia Villaquiran / Jenny Green</v>
      </c>
      <c r="Y114" s="26" t="str">
        <f>_xlfn.IFNA(VLOOKUP(A114,'ACCESS EXPORT'!A:AO,41,0),"")</f>
        <v>Candace Pischetola</v>
      </c>
      <c r="Z114" s="26" t="str">
        <f>_xlfn.IFNA(VLOOKUP(A114,'ACCESS EXPORT'!A:AP,42,0),"")</f>
        <v/>
      </c>
      <c r="AA114" s="26" t="str">
        <f>_xlfn.IFNA(VLOOKUP(A114,'ACCESS EXPORT'!A:AQ,43,0),"")</f>
        <v>Claire Pagan</v>
      </c>
    </row>
    <row r="115" spans="1:27" ht="18.75" x14ac:dyDescent="0.25">
      <c r="A115" s="33">
        <v>137</v>
      </c>
      <c r="B115" s="10">
        <v>1248</v>
      </c>
      <c r="C115" s="7" t="str">
        <f ca="1">IFERROR(UPPER(IF(AND('ACCESS EXPORT'!AA115="",'ACCESS EXPORT'!Z115=""),VLOOKUP(A115,'ACCESS EXPORT'!$A:$AF,32,FALSE),(IF('ACCESS EXPORT'!AA115&lt;&gt;"",CONCATENATE(VLOOKUP(A115,'ACCESS EXPORT'!$A:$AF,32,FALSE)," (Closed",TEXT('ACCESS EXPORT'!AA115," MM/DD/YYY)")),IF(TODAY()&lt;(('ACCESS EXPORT'!Z115)+30),CONCATENATE(VLOOKUP(A115,'ACCESS EXPORT'!$A:$AF,32,FALSE)," (Opens",TEXT('ACCESS EXPORT'!Z115," MM/DD/YYY)")),VLOOKUP(A115,'ACCESS EXPORT'!$A:$AF,32,FALSE)))))),"-")</f>
        <v>ADVENTHEALTH MEDICAL GROUP NEONATOLOGY AT CENTRAL FLORIDA</v>
      </c>
      <c r="D115" s="3" t="str">
        <f ca="1">IFERROR(UPPER(IF(AND('ACCESS EXPORT'!AA115="",'ACCESS EXPORT'!Z115=""),VLOOKUP(A115,'ACCESS EXPORT'!$A:$AF,28,FALSE),(IF('ACCESS EXPORT'!AA115&lt;&gt;"",CONCATENATE(VLOOKUP(A115,'ACCESS EXPORT'!$A:$AF,28,FALSE)," (Closed",TEXT('ACCESS EXPORT'!AA115," MM/DD/YYY)")),IF(TODAY()&lt;(('ACCESS EXPORT'!Z115)+30),CONCATENATE(VLOOKUP(A115,'ACCESS EXPORT'!$A:$AF,28,FALSE)," (Opens",TEXT('ACCESS EXPORT'!Z115," MM/DD/YYY)")),VLOOKUP(A115,'ACCESS EXPORT'!$A:$AF,28,FALSE)))))),"-")</f>
        <v>CENTER FOR NEONATAL CARE</v>
      </c>
      <c r="E115" s="3" t="str">
        <f>VLOOKUP($A115,'ACCESS EXPORT'!$A:$AF,3,FALSE)</f>
        <v>3590</v>
      </c>
      <c r="F115" s="3" t="str">
        <f>UPPER(CONCATENATE(VLOOKUP(A115,'ACCESS EXPORT'!$A:$AF,4,FALSE)," ",VLOOKUP(A115,'ACCESS EXPORT'!$A:$AF,5,FALSE)," ",VLOOKUP(A115,'ACCESS EXPORT'!$A:$AF,6,FALSE)," ",VLOOKUP(A115,'ACCESS EXPORT'!$A:$AA,7,FALSE)," ",VLOOKUP(A115,'ACCESS EXPORT'!$A:$AA,8,FALSE)))</f>
        <v>2501 N ORANGE AVE SUITE 446 ORLANDO FL 32804</v>
      </c>
      <c r="G115" s="4" t="str">
        <f>UPPER(VLOOKUP($A115,'ACCESS EXPORT'!$A:$AF,9,FALSE))</f>
        <v>ORANGE</v>
      </c>
      <c r="H115" s="4" t="str">
        <f>_xlfn.IFNA(VLOOKUP($B115,'ACCESS EXPORT'!$B:$J,9,FALSE),"")</f>
        <v>Childrens</v>
      </c>
      <c r="I115" s="3" t="str">
        <f>CONCATENATE("(P)",VLOOKUP($A115,'ACCESS EXPORT'!$A:$AF,11,FALSE)," (F)",VLOOKUP($A115,'ACCESS EXPORT'!$A:$AF,29,FALSE))</f>
        <v>(P)(407) 303-2528 (F)(407) 303-2760</v>
      </c>
      <c r="J115" s="4" t="str">
        <f>UPPER(VLOOKUP($A115,'ACCESS EXPORT'!$A:$AF,12,FALSE))</f>
        <v>NEONATOLOGY</v>
      </c>
      <c r="K115" s="4" t="str">
        <f>UPPER(VLOOKUP($A115,'ACCESS EXPORT'!$A:$AF,13,FALSE))</f>
        <v>WILLIAM WINDER</v>
      </c>
      <c r="L115" s="3" t="str">
        <f>IF(AND(VLOOKUP(A115,'ACCESS EXPORT'!A:AE,1,0),'ACCESS EXPORT'!N115=""),UPPER(CONCATENATE('ACCESS EXPORT'!AE115)),IF(VLOOKUP(A115,'ACCESS EXPORT'!A:AE,1,0),UPPER(CONCATENATE('ACCESS EXPORT'!N115," "&amp;CHAR(10),'ACCESS EXPORT'!AE115))))</f>
        <v>JAHAIRA BARBOT-JIMENEZ 
RODOLFO FERNANDEZ (PRAC. ADMIN)</v>
      </c>
      <c r="M115" s="4" t="str">
        <f>UPPER(VLOOKUP($A115,'ACCESS EXPORT'!$A:$O,15,FALSE))</f>
        <v/>
      </c>
      <c r="N115" s="4" t="str">
        <f ca="1">IF(AND('ACCESS EXPORT'!X115="",'ACCESS EXPORT'!Y115=""),IF('ACCESS EXPORT'!V115&lt;&gt;"",(IF(TODAY()-'ACCESS EXPORT'!V115&gt;=-60,UPPER(CONCATENATE(VLOOKUP(B115,'ACCESS EXPORT'!$B:$P,15,FALSE),""&amp;CHAR(10)&amp;"(SEP",TEXT('ACCESS EXPORT'!V115," MM/DD/YYY)"))),IF(TODAY()-'ACCESS EXPORT'!V115&lt;0,UPPER(VLOOKUP(B115,'ACCESS EXPORT'!$B:$P,15,FALSE)),UPPER(VLOOKUP(B115,'ACCESS EXPORT'!$B:$P,15,FALSE))))),IF('ACCESS EXPORT'!U115="",UPPER(VLOOKUP(B115,'ACCESS EXPORT'!$B:$P,15,FALSE)),IF(TODAY()-'ACCESS EXPORT'!U115&lt;=30,CONCATENATE(UPPER(VLOOKUP(B115,'ACCESS EXPORT'!$B:$P,15,FALSE)),""&amp;CHAR(10)&amp;"(NEW",TEXT('ACCESS EXPORT'!U115," MM/DD/YYY)")),IF(AND(TODAY()-'ACCESS EXPORT'!U115&gt;30,TODAY()&gt;0),UPPER(VLOOKUP(B115,'ACCESS EXPORT'!$B:$P,15,FALSE)))))),IF('ACCESS EXPORT'!Y115&lt;&gt;"",UPPER(CONCATENATE(UPPER(VLOOKUP(B115,'ACCESS EXPORT'!$B:$P,15,FALSE)),""&amp;CHAR(10)&amp;"(Transfer Out",TEXT('ACCESS EXPORT'!Y115," MM/DD/YYY)"))),IF('ACCESS EXPORT'!X115&lt;&gt;"",UPPER(CONCATENATE(UPPER(VLOOKUP(B115,'ACCESS EXPORT'!$B:$P,15,FALSE)),""&amp;CHAR(10)&amp;"(Transfer In",TEXT('ACCESS EXPORT'!X115," MM/DD/YYY)"))))))</f>
        <v>BARTELSON, RUTH B.</v>
      </c>
      <c r="O115" s="4" t="str">
        <f>_xlfn.IFNA(VLOOKUP(B115,'ACCESS EXPORT'!$B:$Q,16,FALSE),"")</f>
        <v>APRN</v>
      </c>
      <c r="P115" s="4" t="str">
        <f>_xlfn.IFNA(VLOOKUP(B115,'ACCESS EXPORT'!B:W,22,FALSE),"-")</f>
        <v>1770662454</v>
      </c>
      <c r="Q115" s="4" t="str">
        <f>_xlfn.IFNA(VLOOKUP(A115,'ACCESS EXPORT'!$A:$AG,33,0),"-")</f>
        <v>Bevine Whyte</v>
      </c>
      <c r="R115" s="4" t="str">
        <f>_xlfn.IFNA(VLOOKUP(A115,'ACCESS EXPORT'!$A:$AH,34,0),"-")</f>
        <v>Linda Hopkins</v>
      </c>
      <c r="S115" s="4" t="str">
        <f>_xlfn.IFNA(VLOOKUP(A115,'ACCESS EXPORT'!$A:$AI,35,0),"-")</f>
        <v>James Agee</v>
      </c>
      <c r="T115" s="4" t="str">
        <f>_xlfn.IFNA(VLOOKUP(A115,'ACCESS EXPORT'!$A:$AJ,36,0),"-")</f>
        <v>Wanda Cruz</v>
      </c>
      <c r="U115" s="4" t="str">
        <f>_xlfn.IFNA(VLOOKUP(A115,'ACCESS EXPORT'!$A:$AK,37,0),"-")</f>
        <v>Cerner</v>
      </c>
      <c r="V115" s="4" t="str">
        <f>_xlfn.IFNA(VLOOKUP(A115,'ACCESS EXPORT'!$A:$AL,38,0),"-")</f>
        <v>FHMG_CTR NEONATAL CARE</v>
      </c>
      <c r="W115" s="4" t="str">
        <f>_xlfn.IFNA(VLOOKUP(A115,'ACCESS EXPORT'!$A:$AM,39,0),"-")</f>
        <v/>
      </c>
      <c r="X115" s="4" t="str">
        <f>_xlfn.IFNA(VLOOKUP(A115,'ACCESS EXPORT'!$A:$AN,40,0),"-")</f>
        <v>Libia Villaquiran / Jenny Green</v>
      </c>
      <c r="Y115" s="26" t="str">
        <f>_xlfn.IFNA(VLOOKUP(A115,'ACCESS EXPORT'!A:AO,41,0),"")</f>
        <v>Candace Pischetola</v>
      </c>
      <c r="Z115" s="26" t="str">
        <f>_xlfn.IFNA(VLOOKUP(A115,'ACCESS EXPORT'!A:AP,42,0),"")</f>
        <v/>
      </c>
      <c r="AA115" s="26" t="str">
        <f>_xlfn.IFNA(VLOOKUP(A115,'ACCESS EXPORT'!A:AQ,43,0),"")</f>
        <v>Claire Pagan</v>
      </c>
    </row>
    <row r="116" spans="1:27" ht="18.75" x14ac:dyDescent="0.25">
      <c r="A116" s="33">
        <v>324</v>
      </c>
      <c r="B116" s="10">
        <v>1935</v>
      </c>
      <c r="C116" s="7" t="str">
        <f ca="1">IFERROR(UPPER(IF(AND('ACCESS EXPORT'!AA116="",'ACCESS EXPORT'!Z116=""),VLOOKUP(A116,'ACCESS EXPORT'!$A:$AF,32,FALSE),(IF('ACCESS EXPORT'!AA116&lt;&gt;"",CONCATENATE(VLOOKUP(A116,'ACCESS EXPORT'!$A:$AF,32,FALSE)," (Closed",TEXT('ACCESS EXPORT'!AA116," MM/DD/YYY)")),IF(TODAY()&lt;(('ACCESS EXPORT'!Z116)+30),CONCATENATE(VLOOKUP(A116,'ACCESS EXPORT'!$A:$AF,32,FALSE)," (Opens",TEXT('ACCESS EXPORT'!Z116," MM/DD/YYY)")),VLOOKUP(A116,'ACCESS EXPORT'!$A:$AF,32,FALSE)))))),"-")</f>
        <v>ADVENTHEALTH MEDICAL GROUP NEONATOLOGY AT CENTRAL FLORIDA</v>
      </c>
      <c r="D116" s="3" t="str">
        <f ca="1">IFERROR(UPPER(IF(AND('ACCESS EXPORT'!AA116="",'ACCESS EXPORT'!Z116=""),VLOOKUP(A116,'ACCESS EXPORT'!$A:$AF,28,FALSE),(IF('ACCESS EXPORT'!AA116&lt;&gt;"",CONCATENATE(VLOOKUP(A116,'ACCESS EXPORT'!$A:$AF,28,FALSE)," (Closed",TEXT('ACCESS EXPORT'!AA116," MM/DD/YYY)")),IF(TODAY()&lt;(('ACCESS EXPORT'!Z116)+30),CONCATENATE(VLOOKUP(A116,'ACCESS EXPORT'!$A:$AF,28,FALSE)," (Opens",TEXT('ACCESS EXPORT'!Z116," MM/DD/YYY)")),VLOOKUP(A116,'ACCESS EXPORT'!$A:$AF,28,FALSE)))))),"-")</f>
        <v>CENTER FOR NEONATAL CARE - MEMORIAL*</v>
      </c>
      <c r="E116" s="3" t="str">
        <f>VLOOKUP($A116,'ACCESS EXPORT'!$A:$AF,3,FALSE)</f>
        <v>3590</v>
      </c>
      <c r="F116" s="3" t="str">
        <f>UPPER(CONCATENATE(VLOOKUP(A116,'ACCESS EXPORT'!$A:$AF,4,FALSE)," ",VLOOKUP(A116,'ACCESS EXPORT'!$A:$AF,5,FALSE)," ",VLOOKUP(A116,'ACCESS EXPORT'!$A:$AF,6,FALSE)," ",VLOOKUP(A116,'ACCESS EXPORT'!$A:$AA,7,FALSE)," ",VLOOKUP(A116,'ACCESS EXPORT'!$A:$AA,8,FALSE)))</f>
        <v>2501 N ORANGE AVE SUITE 446 ORLANDO FL 32804</v>
      </c>
      <c r="G116" s="4" t="str">
        <f>UPPER(VLOOKUP($A116,'ACCESS EXPORT'!$A:$AF,9,FALSE))</f>
        <v>ORANGE</v>
      </c>
      <c r="H116" s="4" t="str">
        <f>_xlfn.IFNA(VLOOKUP($B116,'ACCESS EXPORT'!$B:$J,9,FALSE),"")</f>
        <v>HB</v>
      </c>
      <c r="I116" s="3" t="str">
        <f>CONCATENATE("(P)",VLOOKUP($A116,'ACCESS EXPORT'!$A:$AF,11,FALSE)," (F)",VLOOKUP($A116,'ACCESS EXPORT'!$A:$AF,29,FALSE))</f>
        <v>(P)(407) 303-2528 (F)(407) 303-2760</v>
      </c>
      <c r="J116" s="4" t="str">
        <f>UPPER(VLOOKUP($A116,'ACCESS EXPORT'!$A:$AF,12,FALSE))</f>
        <v>NEONATOLOGY</v>
      </c>
      <c r="K116" s="4" t="str">
        <f>UPPER(VLOOKUP($A116,'ACCESS EXPORT'!$A:$AF,13,FALSE))</f>
        <v>WILLIAM WINDER</v>
      </c>
      <c r="L116" s="3" t="str">
        <f>IF(AND(VLOOKUP(A116,'ACCESS EXPORT'!A:AE,1,0),'ACCESS EXPORT'!N116=""),UPPER(CONCATENATE('ACCESS EXPORT'!AE116)),IF(VLOOKUP(A116,'ACCESS EXPORT'!A:AE,1,0),UPPER(CONCATENATE('ACCESS EXPORT'!N116," "&amp;CHAR(10),'ACCESS EXPORT'!AE116))))</f>
        <v>JAHAIRA BARBOT-JIMENEZ 
RODOLFO FERNANDEZ (PRAC. ADMIN)</v>
      </c>
      <c r="M116" s="4" t="str">
        <f>UPPER(VLOOKUP($A116,'ACCESS EXPORT'!$A:$O,15,FALSE))</f>
        <v/>
      </c>
      <c r="N116" s="4" t="str">
        <f ca="1">IF(AND('ACCESS EXPORT'!X116="",'ACCESS EXPORT'!Y116=""),IF('ACCESS EXPORT'!V116&lt;&gt;"",(IF(TODAY()-'ACCESS EXPORT'!V116&gt;=-60,UPPER(CONCATENATE(VLOOKUP(B116,'ACCESS EXPORT'!$B:$P,15,FALSE),""&amp;CHAR(10)&amp;"(SEP",TEXT('ACCESS EXPORT'!V116," MM/DD/YYY)"))),IF(TODAY()-'ACCESS EXPORT'!V116&lt;0,UPPER(VLOOKUP(B116,'ACCESS EXPORT'!$B:$P,15,FALSE)),UPPER(VLOOKUP(B116,'ACCESS EXPORT'!$B:$P,15,FALSE))))),IF('ACCESS EXPORT'!U116="",UPPER(VLOOKUP(B116,'ACCESS EXPORT'!$B:$P,15,FALSE)),IF(TODAY()-'ACCESS EXPORT'!U116&lt;=30,CONCATENATE(UPPER(VLOOKUP(B116,'ACCESS EXPORT'!$B:$P,15,FALSE)),""&amp;CHAR(10)&amp;"(NEW",TEXT('ACCESS EXPORT'!U116," MM/DD/YYY)")),IF(AND(TODAY()-'ACCESS EXPORT'!U116&gt;30,TODAY()&gt;0),UPPER(VLOOKUP(B116,'ACCESS EXPORT'!$B:$P,15,FALSE)))))),IF('ACCESS EXPORT'!Y116&lt;&gt;"",UPPER(CONCATENATE(UPPER(VLOOKUP(B116,'ACCESS EXPORT'!$B:$P,15,FALSE)),""&amp;CHAR(10)&amp;"(Transfer Out",TEXT('ACCESS EXPORT'!Y116," MM/DD/YYY)"))),IF('ACCESS EXPORT'!X116&lt;&gt;"",UPPER(CONCATENATE(UPPER(VLOOKUP(B116,'ACCESS EXPORT'!$B:$P,15,FALSE)),""&amp;CHAR(10)&amp;"(Transfer In",TEXT('ACCESS EXPORT'!X116," MM/DD/YYY)"))))))</f>
        <v>SANTIN, RENE</v>
      </c>
      <c r="O116" s="4" t="str">
        <f>_xlfn.IFNA(VLOOKUP(B116,'ACCESS EXPORT'!$B:$Q,16,FALSE),"")</f>
        <v>MD</v>
      </c>
      <c r="P116" s="4" t="str">
        <f>_xlfn.IFNA(VLOOKUP(B116,'ACCESS EXPORT'!B:W,22,FALSE),"-")</f>
        <v>1871568733</v>
      </c>
      <c r="Q116" s="4" t="str">
        <f>_xlfn.IFNA(VLOOKUP(A116,'ACCESS EXPORT'!$A:$AG,33,0),"-")</f>
        <v>Bevine Whyte</v>
      </c>
      <c r="R116" s="4" t="str">
        <f>_xlfn.IFNA(VLOOKUP(A116,'ACCESS EXPORT'!$A:$AH,34,0),"-")</f>
        <v>Linda Hopkins</v>
      </c>
      <c r="S116" s="4" t="str">
        <f>_xlfn.IFNA(VLOOKUP(A116,'ACCESS EXPORT'!$A:$AI,35,0),"-")</f>
        <v>James Agee</v>
      </c>
      <c r="T116" s="4" t="str">
        <f>_xlfn.IFNA(VLOOKUP(A116,'ACCESS EXPORT'!$A:$AJ,36,0),"-")</f>
        <v>Wanda Cruz</v>
      </c>
      <c r="U116" s="4" t="str">
        <f>_xlfn.IFNA(VLOOKUP(A116,'ACCESS EXPORT'!$A:$AK,37,0),"-")</f>
        <v>Cerner</v>
      </c>
      <c r="V116" s="4" t="str">
        <f>_xlfn.IFNA(VLOOKUP(A116,'ACCESS EXPORT'!$A:$AL,38,0),"-")</f>
        <v>FHMG_CTR NEONATAL CARE</v>
      </c>
      <c r="W116" s="4" t="str">
        <f>_xlfn.IFNA(VLOOKUP(A116,'ACCESS EXPORT'!$A:$AM,39,0),"-")</f>
        <v/>
      </c>
      <c r="X116" s="4" t="str">
        <f>_xlfn.IFNA(VLOOKUP(A116,'ACCESS EXPORT'!$A:$AN,40,0),"-")</f>
        <v>Libia Villaquiran / Jenny Green</v>
      </c>
      <c r="Y116" s="26" t="str">
        <f>_xlfn.IFNA(VLOOKUP(A116,'ACCESS EXPORT'!A:AO,41,0),"")</f>
        <v>Candace Pischetola</v>
      </c>
      <c r="Z116" s="26" t="str">
        <f>_xlfn.IFNA(VLOOKUP(A116,'ACCESS EXPORT'!A:AP,42,0),"")</f>
        <v/>
      </c>
      <c r="AA116" s="26" t="str">
        <f>_xlfn.IFNA(VLOOKUP(A116,'ACCESS EXPORT'!A:AQ,43,0),"")</f>
        <v>Claire Pagan</v>
      </c>
    </row>
    <row r="117" spans="1:27" ht="18.75" x14ac:dyDescent="0.25">
      <c r="A117" s="33">
        <v>137</v>
      </c>
      <c r="B117" s="10">
        <v>1994</v>
      </c>
      <c r="C117" s="7" t="str">
        <f ca="1">IFERROR(UPPER(IF(AND('ACCESS EXPORT'!AA117="",'ACCESS EXPORT'!Z117=""),VLOOKUP(A117,'ACCESS EXPORT'!$A:$AF,32,FALSE),(IF('ACCESS EXPORT'!AA117&lt;&gt;"",CONCATENATE(VLOOKUP(A117,'ACCESS EXPORT'!$A:$AF,32,FALSE)," (Closed",TEXT('ACCESS EXPORT'!AA117," MM/DD/YYY)")),IF(TODAY()&lt;(('ACCESS EXPORT'!Z117)+30),CONCATENATE(VLOOKUP(A117,'ACCESS EXPORT'!$A:$AF,32,FALSE)," (Opens",TEXT('ACCESS EXPORT'!Z117," MM/DD/YYY)")),VLOOKUP(A117,'ACCESS EXPORT'!$A:$AF,32,FALSE)))))),"-")</f>
        <v>ADVENTHEALTH MEDICAL GROUP NEONATOLOGY AT CENTRAL FLORIDA</v>
      </c>
      <c r="D117" s="3" t="str">
        <f ca="1">IFERROR(UPPER(IF(AND('ACCESS EXPORT'!AA117="",'ACCESS EXPORT'!Z117=""),VLOOKUP(A117,'ACCESS EXPORT'!$A:$AF,28,FALSE),(IF('ACCESS EXPORT'!AA117&lt;&gt;"",CONCATENATE(VLOOKUP(A117,'ACCESS EXPORT'!$A:$AF,28,FALSE)," (Closed",TEXT('ACCESS EXPORT'!AA117," MM/DD/YYY)")),IF(TODAY()&lt;(('ACCESS EXPORT'!Z117)+30),CONCATENATE(VLOOKUP(A117,'ACCESS EXPORT'!$A:$AF,28,FALSE)," (Opens",TEXT('ACCESS EXPORT'!Z117," MM/DD/YYY)")),VLOOKUP(A117,'ACCESS EXPORT'!$A:$AF,28,FALSE)))))),"-")</f>
        <v>CENTER FOR NEONATAL CARE</v>
      </c>
      <c r="E117" s="3" t="str">
        <f>VLOOKUP($A117,'ACCESS EXPORT'!$A:$AF,3,FALSE)</f>
        <v>3590</v>
      </c>
      <c r="F117" s="3" t="str">
        <f>UPPER(CONCATENATE(VLOOKUP(A117,'ACCESS EXPORT'!$A:$AF,4,FALSE)," ",VLOOKUP(A117,'ACCESS EXPORT'!$A:$AF,5,FALSE)," ",VLOOKUP(A117,'ACCESS EXPORT'!$A:$AF,6,FALSE)," ",VLOOKUP(A117,'ACCESS EXPORT'!$A:$AA,7,FALSE)," ",VLOOKUP(A117,'ACCESS EXPORT'!$A:$AA,8,FALSE)))</f>
        <v>2501 N ORANGE AVE SUITE 446 ORLANDO FL 32804</v>
      </c>
      <c r="G117" s="4" t="str">
        <f>UPPER(VLOOKUP($A117,'ACCESS EXPORT'!$A:$AF,9,FALSE))</f>
        <v>ORANGE</v>
      </c>
      <c r="H117" s="4" t="str">
        <f>_xlfn.IFNA(VLOOKUP($B117,'ACCESS EXPORT'!$B:$J,9,FALSE),"")</f>
        <v>HB</v>
      </c>
      <c r="I117" s="3" t="str">
        <f>CONCATENATE("(P)",VLOOKUP($A117,'ACCESS EXPORT'!$A:$AF,11,FALSE)," (F)",VLOOKUP($A117,'ACCESS EXPORT'!$A:$AF,29,FALSE))</f>
        <v>(P)(407) 303-2528 (F)(407) 303-2760</v>
      </c>
      <c r="J117" s="4" t="str">
        <f>UPPER(VLOOKUP($A117,'ACCESS EXPORT'!$A:$AF,12,FALSE))</f>
        <v>NEONATOLOGY</v>
      </c>
      <c r="K117" s="4" t="str">
        <f>UPPER(VLOOKUP($A117,'ACCESS EXPORT'!$A:$AF,13,FALSE))</f>
        <v>WILLIAM WINDER</v>
      </c>
      <c r="L117" s="3" t="str">
        <f>IF(AND(VLOOKUP(A117,'ACCESS EXPORT'!A:AE,1,0),'ACCESS EXPORT'!N117=""),UPPER(CONCATENATE('ACCESS EXPORT'!AE117)),IF(VLOOKUP(A117,'ACCESS EXPORT'!A:AE,1,0),UPPER(CONCATENATE('ACCESS EXPORT'!N117," "&amp;CHAR(10),'ACCESS EXPORT'!AE117))))</f>
        <v>JAHAIRA BARBOT-JIMENEZ 
RODOLFO FERNANDEZ (PRAC. ADMIN)</v>
      </c>
      <c r="M117" s="4" t="str">
        <f>UPPER(VLOOKUP($A117,'ACCESS EXPORT'!$A:$O,15,FALSE))</f>
        <v/>
      </c>
      <c r="N117" s="4" t="str">
        <f ca="1">IF(AND('ACCESS EXPORT'!X117="",'ACCESS EXPORT'!Y117=""),IF('ACCESS EXPORT'!V117&lt;&gt;"",(IF(TODAY()-'ACCESS EXPORT'!V117&gt;=-60,UPPER(CONCATENATE(VLOOKUP(B117,'ACCESS EXPORT'!$B:$P,15,FALSE),""&amp;CHAR(10)&amp;"(SEP",TEXT('ACCESS EXPORT'!V117," MM/DD/YYY)"))),IF(TODAY()-'ACCESS EXPORT'!V117&lt;0,UPPER(VLOOKUP(B117,'ACCESS EXPORT'!$B:$P,15,FALSE)),UPPER(VLOOKUP(B117,'ACCESS EXPORT'!$B:$P,15,FALSE))))),IF('ACCESS EXPORT'!U117="",UPPER(VLOOKUP(B117,'ACCESS EXPORT'!$B:$P,15,FALSE)),IF(TODAY()-'ACCESS EXPORT'!U117&lt;=30,CONCATENATE(UPPER(VLOOKUP(B117,'ACCESS EXPORT'!$B:$P,15,FALSE)),""&amp;CHAR(10)&amp;"(NEW",TEXT('ACCESS EXPORT'!U117," MM/DD/YYY)")),IF(AND(TODAY()-'ACCESS EXPORT'!U117&gt;30,TODAY()&gt;0),UPPER(VLOOKUP(B117,'ACCESS EXPORT'!$B:$P,15,FALSE)))))),IF('ACCESS EXPORT'!Y117&lt;&gt;"",UPPER(CONCATENATE(UPPER(VLOOKUP(B117,'ACCESS EXPORT'!$B:$P,15,FALSE)),""&amp;CHAR(10)&amp;"(Transfer Out",TEXT('ACCESS EXPORT'!Y117," MM/DD/YYY)"))),IF('ACCESS EXPORT'!X117&lt;&gt;"",UPPER(CONCATENATE(UPPER(VLOOKUP(B117,'ACCESS EXPORT'!$B:$P,15,FALSE)),""&amp;CHAR(10)&amp;"(Transfer In",TEXT('ACCESS EXPORT'!X117," MM/DD/YYY)"))))))</f>
        <v>CUNDAY, LYNETTE</v>
      </c>
      <c r="O117" s="4" t="str">
        <f>_xlfn.IFNA(VLOOKUP(B117,'ACCESS EXPORT'!$B:$Q,16,FALSE),"")</f>
        <v>APRN</v>
      </c>
      <c r="P117" s="4" t="str">
        <f>_xlfn.IFNA(VLOOKUP(B117,'ACCESS EXPORT'!B:W,22,FALSE),"-")</f>
        <v>1689164345</v>
      </c>
      <c r="Q117" s="4" t="str">
        <f>_xlfn.IFNA(VLOOKUP(A117,'ACCESS EXPORT'!$A:$AG,33,0),"-")</f>
        <v>Bevine Whyte</v>
      </c>
      <c r="R117" s="4" t="str">
        <f>_xlfn.IFNA(VLOOKUP(A117,'ACCESS EXPORT'!$A:$AH,34,0),"-")</f>
        <v>Linda Hopkins</v>
      </c>
      <c r="S117" s="4" t="str">
        <f>_xlfn.IFNA(VLOOKUP(A117,'ACCESS EXPORT'!$A:$AI,35,0),"-")</f>
        <v>James Agee</v>
      </c>
      <c r="T117" s="4" t="str">
        <f>_xlfn.IFNA(VLOOKUP(A117,'ACCESS EXPORT'!$A:$AJ,36,0),"-")</f>
        <v>Wanda Cruz</v>
      </c>
      <c r="U117" s="4" t="str">
        <f>_xlfn.IFNA(VLOOKUP(A117,'ACCESS EXPORT'!$A:$AK,37,0),"-")</f>
        <v>Cerner</v>
      </c>
      <c r="V117" s="4" t="str">
        <f>_xlfn.IFNA(VLOOKUP(A117,'ACCESS EXPORT'!$A:$AL,38,0),"-")</f>
        <v>FHMG_CTR NEONATAL CARE</v>
      </c>
      <c r="W117" s="4" t="str">
        <f>_xlfn.IFNA(VLOOKUP(A117,'ACCESS EXPORT'!$A:$AM,39,0),"-")</f>
        <v/>
      </c>
      <c r="X117" s="4" t="str">
        <f>_xlfn.IFNA(VLOOKUP(A117,'ACCESS EXPORT'!$A:$AN,40,0),"-")</f>
        <v>Libia Villaquiran / Jenny Green</v>
      </c>
      <c r="Y117" s="26" t="str">
        <f>_xlfn.IFNA(VLOOKUP(A117,'ACCESS EXPORT'!A:AO,41,0),"")</f>
        <v>Candace Pischetola</v>
      </c>
      <c r="Z117" s="26" t="str">
        <f>_xlfn.IFNA(VLOOKUP(A117,'ACCESS EXPORT'!A:AP,42,0),"")</f>
        <v/>
      </c>
      <c r="AA117" s="26" t="str">
        <f>_xlfn.IFNA(VLOOKUP(A117,'ACCESS EXPORT'!A:AQ,43,0),"")</f>
        <v>Claire Pagan</v>
      </c>
    </row>
    <row r="118" spans="1:27" ht="18.75" x14ac:dyDescent="0.25">
      <c r="A118" s="33">
        <v>137</v>
      </c>
      <c r="B118" s="10">
        <v>1247</v>
      </c>
      <c r="C118" s="7" t="str">
        <f ca="1">IFERROR(UPPER(IF(AND('ACCESS EXPORT'!AA118="",'ACCESS EXPORT'!Z118=""),VLOOKUP(A118,'ACCESS EXPORT'!$A:$AF,32,FALSE),(IF('ACCESS EXPORT'!AA118&lt;&gt;"",CONCATENATE(VLOOKUP(A118,'ACCESS EXPORT'!$A:$AF,32,FALSE)," (Closed",TEXT('ACCESS EXPORT'!AA118," MM/DD/YYY)")),IF(TODAY()&lt;(('ACCESS EXPORT'!Z118)+30),CONCATENATE(VLOOKUP(A118,'ACCESS EXPORT'!$A:$AF,32,FALSE)," (Opens",TEXT('ACCESS EXPORT'!Z118," MM/DD/YYY)")),VLOOKUP(A118,'ACCESS EXPORT'!$A:$AF,32,FALSE)))))),"-")</f>
        <v>ADVENTHEALTH MEDICAL GROUP NEONATOLOGY AT CENTRAL FLORIDA</v>
      </c>
      <c r="D118" s="3" t="str">
        <f ca="1">IFERROR(UPPER(IF(AND('ACCESS EXPORT'!AA118="",'ACCESS EXPORT'!Z118=""),VLOOKUP(A118,'ACCESS EXPORT'!$A:$AF,28,FALSE),(IF('ACCESS EXPORT'!AA118&lt;&gt;"",CONCATENATE(VLOOKUP(A118,'ACCESS EXPORT'!$A:$AF,28,FALSE)," (Closed",TEXT('ACCESS EXPORT'!AA118," MM/DD/YYY)")),IF(TODAY()&lt;(('ACCESS EXPORT'!Z118)+30),CONCATENATE(VLOOKUP(A118,'ACCESS EXPORT'!$A:$AF,28,FALSE)," (Opens",TEXT('ACCESS EXPORT'!Z118," MM/DD/YYY)")),VLOOKUP(A118,'ACCESS EXPORT'!$A:$AF,28,FALSE)))))),"-")</f>
        <v>CENTER FOR NEONATAL CARE</v>
      </c>
      <c r="E118" s="3" t="str">
        <f>VLOOKUP($A118,'ACCESS EXPORT'!$A:$AF,3,FALSE)</f>
        <v>3590</v>
      </c>
      <c r="F118" s="3" t="str">
        <f>UPPER(CONCATENATE(VLOOKUP(A118,'ACCESS EXPORT'!$A:$AF,4,FALSE)," ",VLOOKUP(A118,'ACCESS EXPORT'!$A:$AF,5,FALSE)," ",VLOOKUP(A118,'ACCESS EXPORT'!$A:$AF,6,FALSE)," ",VLOOKUP(A118,'ACCESS EXPORT'!$A:$AA,7,FALSE)," ",VLOOKUP(A118,'ACCESS EXPORT'!$A:$AA,8,FALSE)))</f>
        <v>2501 N ORANGE AVE SUITE 446 ORLANDO FL 32804</v>
      </c>
      <c r="G118" s="4" t="str">
        <f>UPPER(VLOOKUP($A118,'ACCESS EXPORT'!$A:$AF,9,FALSE))</f>
        <v>ORANGE</v>
      </c>
      <c r="H118" s="4" t="str">
        <f>_xlfn.IFNA(VLOOKUP($B118,'ACCESS EXPORT'!$B:$J,9,FALSE),"")</f>
        <v>Childrens</v>
      </c>
      <c r="I118" s="3" t="str">
        <f>CONCATENATE("(P)",VLOOKUP($A118,'ACCESS EXPORT'!$A:$AF,11,FALSE)," (F)",VLOOKUP($A118,'ACCESS EXPORT'!$A:$AF,29,FALSE))</f>
        <v>(P)(407) 303-2528 (F)(407) 303-2760</v>
      </c>
      <c r="J118" s="4" t="str">
        <f>UPPER(VLOOKUP($A118,'ACCESS EXPORT'!$A:$AF,12,FALSE))</f>
        <v>NEONATOLOGY</v>
      </c>
      <c r="K118" s="4" t="str">
        <f>UPPER(VLOOKUP($A118,'ACCESS EXPORT'!$A:$AF,13,FALSE))</f>
        <v>WILLIAM WINDER</v>
      </c>
      <c r="L118" s="3" t="str">
        <f>IF(AND(VLOOKUP(A118,'ACCESS EXPORT'!A:AE,1,0),'ACCESS EXPORT'!N118=""),UPPER(CONCATENATE('ACCESS EXPORT'!AE118)),IF(VLOOKUP(A118,'ACCESS EXPORT'!A:AE,1,0),UPPER(CONCATENATE('ACCESS EXPORT'!N118," "&amp;CHAR(10),'ACCESS EXPORT'!AE118))))</f>
        <v>JAHAIRA BARBOT-JIMENEZ 
RODOLFO FERNANDEZ (PRAC. ADMIN)</v>
      </c>
      <c r="M118" s="4" t="str">
        <f>UPPER(VLOOKUP($A118,'ACCESS EXPORT'!$A:$O,15,FALSE))</f>
        <v/>
      </c>
      <c r="N118" s="4" t="str">
        <f ca="1">IF(AND('ACCESS EXPORT'!X118="",'ACCESS EXPORT'!Y118=""),IF('ACCESS EXPORT'!V118&lt;&gt;"",(IF(TODAY()-'ACCESS EXPORT'!V118&gt;=-60,UPPER(CONCATENATE(VLOOKUP(B118,'ACCESS EXPORT'!$B:$P,15,FALSE),""&amp;CHAR(10)&amp;"(SEP",TEXT('ACCESS EXPORT'!V118," MM/DD/YYY)"))),IF(TODAY()-'ACCESS EXPORT'!V118&lt;0,UPPER(VLOOKUP(B118,'ACCESS EXPORT'!$B:$P,15,FALSE)),UPPER(VLOOKUP(B118,'ACCESS EXPORT'!$B:$P,15,FALSE))))),IF('ACCESS EXPORT'!U118="",UPPER(VLOOKUP(B118,'ACCESS EXPORT'!$B:$P,15,FALSE)),IF(TODAY()-'ACCESS EXPORT'!U118&lt;=30,CONCATENATE(UPPER(VLOOKUP(B118,'ACCESS EXPORT'!$B:$P,15,FALSE)),""&amp;CHAR(10)&amp;"(NEW",TEXT('ACCESS EXPORT'!U118," MM/DD/YYY)")),IF(AND(TODAY()-'ACCESS EXPORT'!U118&gt;30,TODAY()&gt;0),UPPER(VLOOKUP(B118,'ACCESS EXPORT'!$B:$P,15,FALSE)))))),IF('ACCESS EXPORT'!Y118&lt;&gt;"",UPPER(CONCATENATE(UPPER(VLOOKUP(B118,'ACCESS EXPORT'!$B:$P,15,FALSE)),""&amp;CHAR(10)&amp;"(Transfer Out",TEXT('ACCESS EXPORT'!Y118," MM/DD/YYY)"))),IF('ACCESS EXPORT'!X118&lt;&gt;"",UPPER(CONCATENATE(UPPER(VLOOKUP(B118,'ACCESS EXPORT'!$B:$P,15,FALSE)),""&amp;CHAR(10)&amp;"(Transfer In",TEXT('ACCESS EXPORT'!X118," MM/DD/YYY)"))))))</f>
        <v>WADHAWAN, RAJAN</v>
      </c>
      <c r="O118" s="4" t="str">
        <f>_xlfn.IFNA(VLOOKUP(B118,'ACCESS EXPORT'!$B:$Q,16,FALSE),"")</f>
        <v>MD</v>
      </c>
      <c r="P118" s="4" t="str">
        <f>_xlfn.IFNA(VLOOKUP(B118,'ACCESS EXPORT'!B:W,22,FALSE),"-")</f>
        <v>1699722785</v>
      </c>
      <c r="Q118" s="4" t="str">
        <f>_xlfn.IFNA(VLOOKUP(A118,'ACCESS EXPORT'!$A:$AG,33,0),"-")</f>
        <v>Bevine Whyte</v>
      </c>
      <c r="R118" s="4" t="str">
        <f>_xlfn.IFNA(VLOOKUP(A118,'ACCESS EXPORT'!$A:$AH,34,0),"-")</f>
        <v>Linda Hopkins</v>
      </c>
      <c r="S118" s="4" t="str">
        <f>_xlfn.IFNA(VLOOKUP(A118,'ACCESS EXPORT'!$A:$AI,35,0),"-")</f>
        <v>James Agee</v>
      </c>
      <c r="T118" s="4" t="str">
        <f>_xlfn.IFNA(VLOOKUP(A118,'ACCESS EXPORT'!$A:$AJ,36,0),"-")</f>
        <v>Wanda Cruz</v>
      </c>
      <c r="U118" s="4" t="str">
        <f>_xlfn.IFNA(VLOOKUP(A118,'ACCESS EXPORT'!$A:$AK,37,0),"-")</f>
        <v>Cerner</v>
      </c>
      <c r="V118" s="4" t="str">
        <f>_xlfn.IFNA(VLOOKUP(A118,'ACCESS EXPORT'!$A:$AL,38,0),"-")</f>
        <v>FHMG_CTR NEONATAL CARE</v>
      </c>
      <c r="W118" s="4" t="str">
        <f>_xlfn.IFNA(VLOOKUP(A118,'ACCESS EXPORT'!$A:$AM,39,0),"-")</f>
        <v/>
      </c>
      <c r="X118" s="4" t="str">
        <f>_xlfn.IFNA(VLOOKUP(A118,'ACCESS EXPORT'!$A:$AN,40,0),"-")</f>
        <v>Libia Villaquiran / Jenny Green</v>
      </c>
      <c r="Y118" s="26" t="str">
        <f>_xlfn.IFNA(VLOOKUP(A118,'ACCESS EXPORT'!A:AO,41,0),"")</f>
        <v>Candace Pischetola</v>
      </c>
      <c r="Z118" s="26" t="str">
        <f>_xlfn.IFNA(VLOOKUP(A118,'ACCESS EXPORT'!A:AP,42,0),"")</f>
        <v/>
      </c>
      <c r="AA118" s="26" t="str">
        <f>_xlfn.IFNA(VLOOKUP(A118,'ACCESS EXPORT'!A:AQ,43,0),"")</f>
        <v>Claire Pagan</v>
      </c>
    </row>
    <row r="119" spans="1:27" ht="18.75" x14ac:dyDescent="0.25">
      <c r="A119" s="33">
        <v>137</v>
      </c>
      <c r="B119" s="10">
        <v>2242</v>
      </c>
      <c r="C119" s="7" t="str">
        <f ca="1">IFERROR(UPPER(IF(AND('ACCESS EXPORT'!AA119="",'ACCESS EXPORT'!Z119=""),VLOOKUP(A119,'ACCESS EXPORT'!$A:$AF,32,FALSE),(IF('ACCESS EXPORT'!AA119&lt;&gt;"",CONCATENATE(VLOOKUP(A119,'ACCESS EXPORT'!$A:$AF,32,FALSE)," (Closed",TEXT('ACCESS EXPORT'!AA119," MM/DD/YYY)")),IF(TODAY()&lt;(('ACCESS EXPORT'!Z119)+30),CONCATENATE(VLOOKUP(A119,'ACCESS EXPORT'!$A:$AF,32,FALSE)," (Opens",TEXT('ACCESS EXPORT'!Z119," MM/DD/YYY)")),VLOOKUP(A119,'ACCESS EXPORT'!$A:$AF,32,FALSE)))))),"-")</f>
        <v>ADVENTHEALTH MEDICAL GROUP NEONATOLOGY AT CENTRAL FLORIDA</v>
      </c>
      <c r="D119" s="3" t="str">
        <f ca="1">IFERROR(UPPER(IF(AND('ACCESS EXPORT'!AA119="",'ACCESS EXPORT'!Z119=""),VLOOKUP(A119,'ACCESS EXPORT'!$A:$AF,28,FALSE),(IF('ACCESS EXPORT'!AA119&lt;&gt;"",CONCATENATE(VLOOKUP(A119,'ACCESS EXPORT'!$A:$AF,28,FALSE)," (Closed",TEXT('ACCESS EXPORT'!AA119," MM/DD/YYY)")),IF(TODAY()&lt;(('ACCESS EXPORT'!Z119)+30),CONCATENATE(VLOOKUP(A119,'ACCESS EXPORT'!$A:$AF,28,FALSE)," (Opens",TEXT('ACCESS EXPORT'!Z119," MM/DD/YYY)")),VLOOKUP(A119,'ACCESS EXPORT'!$A:$AF,28,FALSE)))))),"-")</f>
        <v>CENTER FOR NEONATAL CARE</v>
      </c>
      <c r="E119" s="3" t="str">
        <f>VLOOKUP($A119,'ACCESS EXPORT'!$A:$AF,3,FALSE)</f>
        <v>3590</v>
      </c>
      <c r="F119" s="3" t="str">
        <f>UPPER(CONCATENATE(VLOOKUP(A119,'ACCESS EXPORT'!$A:$AF,4,FALSE)," ",VLOOKUP(A119,'ACCESS EXPORT'!$A:$AF,5,FALSE)," ",VLOOKUP(A119,'ACCESS EXPORT'!$A:$AF,6,FALSE)," ",VLOOKUP(A119,'ACCESS EXPORT'!$A:$AA,7,FALSE)," ",VLOOKUP(A119,'ACCESS EXPORT'!$A:$AA,8,FALSE)))</f>
        <v>2501 N ORANGE AVE SUITE 446 ORLANDO FL 32804</v>
      </c>
      <c r="G119" s="4" t="str">
        <f>UPPER(VLOOKUP($A119,'ACCESS EXPORT'!$A:$AF,9,FALSE))</f>
        <v>ORANGE</v>
      </c>
      <c r="H119" s="4" t="str">
        <f>_xlfn.IFNA(VLOOKUP($B119,'ACCESS EXPORT'!$B:$J,9,FALSE),"")</f>
        <v>HB</v>
      </c>
      <c r="I119" s="3" t="str">
        <f>CONCATENATE("(P)",VLOOKUP($A119,'ACCESS EXPORT'!$A:$AF,11,FALSE)," (F)",VLOOKUP($A119,'ACCESS EXPORT'!$A:$AF,29,FALSE))</f>
        <v>(P)(407) 303-2528 (F)(407) 303-2760</v>
      </c>
      <c r="J119" s="4" t="str">
        <f>UPPER(VLOOKUP($A119,'ACCESS EXPORT'!$A:$AF,12,FALSE))</f>
        <v>NEONATOLOGY</v>
      </c>
      <c r="K119" s="4" t="str">
        <f>UPPER(VLOOKUP($A119,'ACCESS EXPORT'!$A:$AF,13,FALSE))</f>
        <v>WILLIAM WINDER</v>
      </c>
      <c r="L119" s="3" t="str">
        <f>IF(AND(VLOOKUP(A119,'ACCESS EXPORT'!A:AE,1,0),'ACCESS EXPORT'!N119=""),UPPER(CONCATENATE('ACCESS EXPORT'!AE119)),IF(VLOOKUP(A119,'ACCESS EXPORT'!A:AE,1,0),UPPER(CONCATENATE('ACCESS EXPORT'!N119," "&amp;CHAR(10),'ACCESS EXPORT'!AE119))))</f>
        <v>JAHAIRA BARBOT-JIMENEZ 
RODOLFO FERNANDEZ (PRAC. ADMIN)</v>
      </c>
      <c r="M119" s="4" t="str">
        <f>UPPER(VLOOKUP($A119,'ACCESS EXPORT'!$A:$O,15,FALSE))</f>
        <v/>
      </c>
      <c r="N119" s="4" t="str">
        <f ca="1">IF(AND('ACCESS EXPORT'!X119="",'ACCESS EXPORT'!Y119=""),IF('ACCESS EXPORT'!V119&lt;&gt;"",(IF(TODAY()-'ACCESS EXPORT'!V119&gt;=-60,UPPER(CONCATENATE(VLOOKUP(B119,'ACCESS EXPORT'!$B:$P,15,FALSE),""&amp;CHAR(10)&amp;"(SEP",TEXT('ACCESS EXPORT'!V119," MM/DD/YYY)"))),IF(TODAY()-'ACCESS EXPORT'!V119&lt;0,UPPER(VLOOKUP(B119,'ACCESS EXPORT'!$B:$P,15,FALSE)),UPPER(VLOOKUP(B119,'ACCESS EXPORT'!$B:$P,15,FALSE))))),IF('ACCESS EXPORT'!U119="",UPPER(VLOOKUP(B119,'ACCESS EXPORT'!$B:$P,15,FALSE)),IF(TODAY()-'ACCESS EXPORT'!U119&lt;=30,CONCATENATE(UPPER(VLOOKUP(B119,'ACCESS EXPORT'!$B:$P,15,FALSE)),""&amp;CHAR(10)&amp;"(NEW",TEXT('ACCESS EXPORT'!U119," MM/DD/YYY)")),IF(AND(TODAY()-'ACCESS EXPORT'!U119&gt;30,TODAY()&gt;0),UPPER(VLOOKUP(B119,'ACCESS EXPORT'!$B:$P,15,FALSE)))))),IF('ACCESS EXPORT'!Y119&lt;&gt;"",UPPER(CONCATENATE(UPPER(VLOOKUP(B119,'ACCESS EXPORT'!$B:$P,15,FALSE)),""&amp;CHAR(10)&amp;"(Transfer Out",TEXT('ACCESS EXPORT'!Y119," MM/DD/YYY)"))),IF('ACCESS EXPORT'!X119&lt;&gt;"",UPPER(CONCATENATE(UPPER(VLOOKUP(B119,'ACCESS EXPORT'!$B:$P,15,FALSE)),""&amp;CHAR(10)&amp;"(Transfer In",TEXT('ACCESS EXPORT'!X119," MM/DD/YYY)"))))))</f>
        <v>PARTAIN, JAMIE</v>
      </c>
      <c r="O119" s="4" t="str">
        <f>_xlfn.IFNA(VLOOKUP(B119,'ACCESS EXPORT'!$B:$Q,16,FALSE),"")</f>
        <v>APRN</v>
      </c>
      <c r="P119" s="4" t="str">
        <f>_xlfn.IFNA(VLOOKUP(B119,'ACCESS EXPORT'!B:W,22,FALSE),"-")</f>
        <v>1700342474</v>
      </c>
      <c r="Q119" s="4" t="str">
        <f>_xlfn.IFNA(VLOOKUP(A119,'ACCESS EXPORT'!$A:$AG,33,0),"-")</f>
        <v>Bevine Whyte</v>
      </c>
      <c r="R119" s="4" t="str">
        <f>_xlfn.IFNA(VLOOKUP(A119,'ACCESS EXPORT'!$A:$AH,34,0),"-")</f>
        <v>Linda Hopkins</v>
      </c>
      <c r="S119" s="4" t="str">
        <f>_xlfn.IFNA(VLOOKUP(A119,'ACCESS EXPORT'!$A:$AI,35,0),"-")</f>
        <v>James Agee</v>
      </c>
      <c r="T119" s="4" t="str">
        <f>_xlfn.IFNA(VLOOKUP(A119,'ACCESS EXPORT'!$A:$AJ,36,0),"-")</f>
        <v>Wanda Cruz</v>
      </c>
      <c r="U119" s="4" t="str">
        <f>_xlfn.IFNA(VLOOKUP(A119,'ACCESS EXPORT'!$A:$AK,37,0),"-")</f>
        <v>Cerner</v>
      </c>
      <c r="V119" s="4" t="str">
        <f>_xlfn.IFNA(VLOOKUP(A119,'ACCESS EXPORT'!$A:$AL,38,0),"-")</f>
        <v>FHMG_CTR NEONATAL CARE</v>
      </c>
      <c r="W119" s="4" t="str">
        <f>_xlfn.IFNA(VLOOKUP(A119,'ACCESS EXPORT'!$A:$AM,39,0),"-")</f>
        <v/>
      </c>
      <c r="X119" s="4" t="str">
        <f>_xlfn.IFNA(VLOOKUP(A119,'ACCESS EXPORT'!$A:$AN,40,0),"-")</f>
        <v>Libia Villaquiran / Jenny Green</v>
      </c>
      <c r="Y119" s="26" t="str">
        <f>_xlfn.IFNA(VLOOKUP(A119,'ACCESS EXPORT'!A:AO,41,0),"")</f>
        <v>Candace Pischetola</v>
      </c>
      <c r="Z119" s="26" t="str">
        <f>_xlfn.IFNA(VLOOKUP(A119,'ACCESS EXPORT'!A:AP,42,0),"")</f>
        <v/>
      </c>
      <c r="AA119" s="26" t="str">
        <f>_xlfn.IFNA(VLOOKUP(A119,'ACCESS EXPORT'!A:AQ,43,0),"")</f>
        <v>Claire Pagan</v>
      </c>
    </row>
    <row r="120" spans="1:27" ht="18.75" x14ac:dyDescent="0.25">
      <c r="A120" s="33">
        <v>137</v>
      </c>
      <c r="B120" s="10">
        <v>2019</v>
      </c>
      <c r="C120" s="7" t="str">
        <f ca="1">IFERROR(UPPER(IF(AND('ACCESS EXPORT'!AA120="",'ACCESS EXPORT'!Z120=""),VLOOKUP(A120,'ACCESS EXPORT'!$A:$AF,32,FALSE),(IF('ACCESS EXPORT'!AA120&lt;&gt;"",CONCATENATE(VLOOKUP(A120,'ACCESS EXPORT'!$A:$AF,32,FALSE)," (Closed",TEXT('ACCESS EXPORT'!AA120," MM/DD/YYY)")),IF(TODAY()&lt;(('ACCESS EXPORT'!Z120)+30),CONCATENATE(VLOOKUP(A120,'ACCESS EXPORT'!$A:$AF,32,FALSE)," (Opens",TEXT('ACCESS EXPORT'!Z120," MM/DD/YYY)")),VLOOKUP(A120,'ACCESS EXPORT'!$A:$AF,32,FALSE)))))),"-")</f>
        <v>ADVENTHEALTH MEDICAL GROUP NEONATOLOGY AT CENTRAL FLORIDA</v>
      </c>
      <c r="D120" s="3" t="str">
        <f ca="1">IFERROR(UPPER(IF(AND('ACCESS EXPORT'!AA120="",'ACCESS EXPORT'!Z120=""),VLOOKUP(A120,'ACCESS EXPORT'!$A:$AF,28,FALSE),(IF('ACCESS EXPORT'!AA120&lt;&gt;"",CONCATENATE(VLOOKUP(A120,'ACCESS EXPORT'!$A:$AF,28,FALSE)," (Closed",TEXT('ACCESS EXPORT'!AA120," MM/DD/YYY)")),IF(TODAY()&lt;(('ACCESS EXPORT'!Z120)+30),CONCATENATE(VLOOKUP(A120,'ACCESS EXPORT'!$A:$AF,28,FALSE)," (Opens",TEXT('ACCESS EXPORT'!Z120," MM/DD/YYY)")),VLOOKUP(A120,'ACCESS EXPORT'!$A:$AF,28,FALSE)))))),"-")</f>
        <v>CENTER FOR NEONATAL CARE</v>
      </c>
      <c r="E120" s="3" t="str">
        <f>VLOOKUP($A120,'ACCESS EXPORT'!$A:$AF,3,FALSE)</f>
        <v>3590</v>
      </c>
      <c r="F120" s="3" t="str">
        <f>UPPER(CONCATENATE(VLOOKUP(A120,'ACCESS EXPORT'!$A:$AF,4,FALSE)," ",VLOOKUP(A120,'ACCESS EXPORT'!$A:$AF,5,FALSE)," ",VLOOKUP(A120,'ACCESS EXPORT'!$A:$AF,6,FALSE)," ",VLOOKUP(A120,'ACCESS EXPORT'!$A:$AA,7,FALSE)," ",VLOOKUP(A120,'ACCESS EXPORT'!$A:$AA,8,FALSE)))</f>
        <v>2501 N ORANGE AVE SUITE 446 ORLANDO FL 32804</v>
      </c>
      <c r="G120" s="4" t="str">
        <f>UPPER(VLOOKUP($A120,'ACCESS EXPORT'!$A:$AF,9,FALSE))</f>
        <v>ORANGE</v>
      </c>
      <c r="H120" s="4" t="str">
        <f>_xlfn.IFNA(VLOOKUP($B120,'ACCESS EXPORT'!$B:$J,9,FALSE),"")</f>
        <v>HB</v>
      </c>
      <c r="I120" s="3" t="str">
        <f>CONCATENATE("(P)",VLOOKUP($A120,'ACCESS EXPORT'!$A:$AF,11,FALSE)," (F)",VLOOKUP($A120,'ACCESS EXPORT'!$A:$AF,29,FALSE))</f>
        <v>(P)(407) 303-2528 (F)(407) 303-2760</v>
      </c>
      <c r="J120" s="4" t="str">
        <f>UPPER(VLOOKUP($A120,'ACCESS EXPORT'!$A:$AF,12,FALSE))</f>
        <v>NEONATOLOGY</v>
      </c>
      <c r="K120" s="4" t="str">
        <f>UPPER(VLOOKUP($A120,'ACCESS EXPORT'!$A:$AF,13,FALSE))</f>
        <v>WILLIAM WINDER</v>
      </c>
      <c r="L120" s="3" t="str">
        <f>IF(AND(VLOOKUP(A120,'ACCESS EXPORT'!A:AE,1,0),'ACCESS EXPORT'!N120=""),UPPER(CONCATENATE('ACCESS EXPORT'!AE120)),IF(VLOOKUP(A120,'ACCESS EXPORT'!A:AE,1,0),UPPER(CONCATENATE('ACCESS EXPORT'!N120," "&amp;CHAR(10),'ACCESS EXPORT'!AE120))))</f>
        <v>JAHAIRA BARBOT-JIMENEZ 
RODOLFO FERNANDEZ (PRAC. ADMIN)</v>
      </c>
      <c r="M120" s="4" t="str">
        <f>UPPER(VLOOKUP($A120,'ACCESS EXPORT'!$A:$O,15,FALSE))</f>
        <v/>
      </c>
      <c r="N120" s="4" t="str">
        <f ca="1">IF(AND('ACCESS EXPORT'!X120="",'ACCESS EXPORT'!Y120=""),IF('ACCESS EXPORT'!V120&lt;&gt;"",(IF(TODAY()-'ACCESS EXPORT'!V120&gt;=-60,UPPER(CONCATENATE(VLOOKUP(B120,'ACCESS EXPORT'!$B:$P,15,FALSE),""&amp;CHAR(10)&amp;"(SEP",TEXT('ACCESS EXPORT'!V120," MM/DD/YYY)"))),IF(TODAY()-'ACCESS EXPORT'!V120&lt;0,UPPER(VLOOKUP(B120,'ACCESS EXPORT'!$B:$P,15,FALSE)),UPPER(VLOOKUP(B120,'ACCESS EXPORT'!$B:$P,15,FALSE))))),IF('ACCESS EXPORT'!U120="",UPPER(VLOOKUP(B120,'ACCESS EXPORT'!$B:$P,15,FALSE)),IF(TODAY()-'ACCESS EXPORT'!U120&lt;=30,CONCATENATE(UPPER(VLOOKUP(B120,'ACCESS EXPORT'!$B:$P,15,FALSE)),""&amp;CHAR(10)&amp;"(NEW",TEXT('ACCESS EXPORT'!U120," MM/DD/YYY)")),IF(AND(TODAY()-'ACCESS EXPORT'!U120&gt;30,TODAY()&gt;0),UPPER(VLOOKUP(B120,'ACCESS EXPORT'!$B:$P,15,FALSE)))))),IF('ACCESS EXPORT'!Y120&lt;&gt;"",UPPER(CONCATENATE(UPPER(VLOOKUP(B120,'ACCESS EXPORT'!$B:$P,15,FALSE)),""&amp;CHAR(10)&amp;"(Transfer Out",TEXT('ACCESS EXPORT'!Y120," MM/DD/YYY)"))),IF('ACCESS EXPORT'!X120&lt;&gt;"",UPPER(CONCATENATE(UPPER(VLOOKUP(B120,'ACCESS EXPORT'!$B:$P,15,FALSE)),""&amp;CHAR(10)&amp;"(Transfer In",TEXT('ACCESS EXPORT'!X120," MM/DD/YYY)"))))))</f>
        <v>WINNERS, OSCAR</v>
      </c>
      <c r="O120" s="4" t="str">
        <f>_xlfn.IFNA(VLOOKUP(B120,'ACCESS EXPORT'!$B:$Q,16,FALSE),"")</f>
        <v>MD</v>
      </c>
      <c r="P120" s="4" t="str">
        <f>_xlfn.IFNA(VLOOKUP(B120,'ACCESS EXPORT'!B:W,22,FALSE),"-")</f>
        <v>1629104385</v>
      </c>
      <c r="Q120" s="4" t="str">
        <f>_xlfn.IFNA(VLOOKUP(A120,'ACCESS EXPORT'!$A:$AG,33,0),"-")</f>
        <v>Bevine Whyte</v>
      </c>
      <c r="R120" s="4" t="str">
        <f>_xlfn.IFNA(VLOOKUP(A120,'ACCESS EXPORT'!$A:$AH,34,0),"-")</f>
        <v>Linda Hopkins</v>
      </c>
      <c r="S120" s="4" t="str">
        <f>_xlfn.IFNA(VLOOKUP(A120,'ACCESS EXPORT'!$A:$AI,35,0),"-")</f>
        <v>James Agee</v>
      </c>
      <c r="T120" s="4" t="str">
        <f>_xlfn.IFNA(VLOOKUP(A120,'ACCESS EXPORT'!$A:$AJ,36,0),"-")</f>
        <v>Wanda Cruz</v>
      </c>
      <c r="U120" s="4" t="str">
        <f>_xlfn.IFNA(VLOOKUP(A120,'ACCESS EXPORT'!$A:$AK,37,0),"-")</f>
        <v>Cerner</v>
      </c>
      <c r="V120" s="4" t="str">
        <f>_xlfn.IFNA(VLOOKUP(A120,'ACCESS EXPORT'!$A:$AL,38,0),"-")</f>
        <v>FHMG_CTR NEONATAL CARE</v>
      </c>
      <c r="W120" s="4" t="str">
        <f>_xlfn.IFNA(VLOOKUP(A120,'ACCESS EXPORT'!$A:$AM,39,0),"-")</f>
        <v/>
      </c>
      <c r="X120" s="4" t="str">
        <f>_xlfn.IFNA(VLOOKUP(A120,'ACCESS EXPORT'!$A:$AN,40,0),"-")</f>
        <v>Libia Villaquiran / Jenny Green</v>
      </c>
      <c r="Y120" s="26" t="str">
        <f>_xlfn.IFNA(VLOOKUP(A120,'ACCESS EXPORT'!A:AO,41,0),"")</f>
        <v>Candace Pischetola</v>
      </c>
      <c r="Z120" s="26" t="str">
        <f>_xlfn.IFNA(VLOOKUP(A120,'ACCESS EXPORT'!A:AP,42,0),"")</f>
        <v/>
      </c>
      <c r="AA120" s="26" t="str">
        <f>_xlfn.IFNA(VLOOKUP(A120,'ACCESS EXPORT'!A:AQ,43,0),"")</f>
        <v>Claire Pagan</v>
      </c>
    </row>
    <row r="121" spans="1:27" ht="18.75" x14ac:dyDescent="0.25">
      <c r="A121" s="33">
        <v>137</v>
      </c>
      <c r="B121" s="10">
        <v>1986</v>
      </c>
      <c r="C121" s="7" t="str">
        <f ca="1">IFERROR(UPPER(IF(AND('ACCESS EXPORT'!AA121="",'ACCESS EXPORT'!Z121=""),VLOOKUP(A121,'ACCESS EXPORT'!$A:$AF,32,FALSE),(IF('ACCESS EXPORT'!AA121&lt;&gt;"",CONCATENATE(VLOOKUP(A121,'ACCESS EXPORT'!$A:$AF,32,FALSE)," (Closed",TEXT('ACCESS EXPORT'!AA121," MM/DD/YYY)")),IF(TODAY()&lt;(('ACCESS EXPORT'!Z121)+30),CONCATENATE(VLOOKUP(A121,'ACCESS EXPORT'!$A:$AF,32,FALSE)," (Opens",TEXT('ACCESS EXPORT'!Z121," MM/DD/YYY)")),VLOOKUP(A121,'ACCESS EXPORT'!$A:$AF,32,FALSE)))))),"-")</f>
        <v>ADVENTHEALTH MEDICAL GROUP NEONATOLOGY AT CENTRAL FLORIDA</v>
      </c>
      <c r="D121" s="3" t="str">
        <f ca="1">IFERROR(UPPER(IF(AND('ACCESS EXPORT'!AA121="",'ACCESS EXPORT'!Z121=""),VLOOKUP(A121,'ACCESS EXPORT'!$A:$AF,28,FALSE),(IF('ACCESS EXPORT'!AA121&lt;&gt;"",CONCATENATE(VLOOKUP(A121,'ACCESS EXPORT'!$A:$AF,28,FALSE)," (Closed",TEXT('ACCESS EXPORT'!AA121," MM/DD/YYY)")),IF(TODAY()&lt;(('ACCESS EXPORT'!Z121)+30),CONCATENATE(VLOOKUP(A121,'ACCESS EXPORT'!$A:$AF,28,FALSE)," (Opens",TEXT('ACCESS EXPORT'!Z121," MM/DD/YYY)")),VLOOKUP(A121,'ACCESS EXPORT'!$A:$AF,28,FALSE)))))),"-")</f>
        <v>CENTER FOR NEONATAL CARE</v>
      </c>
      <c r="E121" s="3" t="str">
        <f>VLOOKUP($A121,'ACCESS EXPORT'!$A:$AF,3,FALSE)</f>
        <v>3590</v>
      </c>
      <c r="F121" s="3" t="str">
        <f>UPPER(CONCATENATE(VLOOKUP(A121,'ACCESS EXPORT'!$A:$AF,4,FALSE)," ",VLOOKUP(A121,'ACCESS EXPORT'!$A:$AF,5,FALSE)," ",VLOOKUP(A121,'ACCESS EXPORT'!$A:$AF,6,FALSE)," ",VLOOKUP(A121,'ACCESS EXPORT'!$A:$AA,7,FALSE)," ",VLOOKUP(A121,'ACCESS EXPORT'!$A:$AA,8,FALSE)))</f>
        <v>2501 N ORANGE AVE SUITE 446 ORLANDO FL 32804</v>
      </c>
      <c r="G121" s="4" t="str">
        <f>UPPER(VLOOKUP($A121,'ACCESS EXPORT'!$A:$AF,9,FALSE))</f>
        <v>ORANGE</v>
      </c>
      <c r="H121" s="4" t="str">
        <f>_xlfn.IFNA(VLOOKUP($B121,'ACCESS EXPORT'!$B:$J,9,FALSE),"")</f>
        <v>HB</v>
      </c>
      <c r="I121" s="3" t="str">
        <f>CONCATENATE("(P)",VLOOKUP($A121,'ACCESS EXPORT'!$A:$AF,11,FALSE)," (F)",VLOOKUP($A121,'ACCESS EXPORT'!$A:$AF,29,FALSE))</f>
        <v>(P)(407) 303-2528 (F)(407) 303-2760</v>
      </c>
      <c r="J121" s="4" t="str">
        <f>UPPER(VLOOKUP($A121,'ACCESS EXPORT'!$A:$AF,12,FALSE))</f>
        <v>NEONATOLOGY</v>
      </c>
      <c r="K121" s="4" t="str">
        <f>UPPER(VLOOKUP($A121,'ACCESS EXPORT'!$A:$AF,13,FALSE))</f>
        <v>WILLIAM WINDER</v>
      </c>
      <c r="L121" s="3" t="str">
        <f>IF(AND(VLOOKUP(A121,'ACCESS EXPORT'!A:AE,1,0),'ACCESS EXPORT'!N121=""),UPPER(CONCATENATE('ACCESS EXPORT'!AE121)),IF(VLOOKUP(A121,'ACCESS EXPORT'!A:AE,1,0),UPPER(CONCATENATE('ACCESS EXPORT'!N121," "&amp;CHAR(10),'ACCESS EXPORT'!AE121))))</f>
        <v>JAHAIRA BARBOT-JIMENEZ 
RODOLFO FERNANDEZ (PRAC. ADMIN)</v>
      </c>
      <c r="M121" s="4" t="str">
        <f>UPPER(VLOOKUP($A121,'ACCESS EXPORT'!$A:$O,15,FALSE))</f>
        <v/>
      </c>
      <c r="N121" s="4" t="str">
        <f ca="1">IF(AND('ACCESS EXPORT'!X121="",'ACCESS EXPORT'!Y121=""),IF('ACCESS EXPORT'!V121&lt;&gt;"",(IF(TODAY()-'ACCESS EXPORT'!V121&gt;=-60,UPPER(CONCATENATE(VLOOKUP(B121,'ACCESS EXPORT'!$B:$P,15,FALSE),""&amp;CHAR(10)&amp;"(SEP",TEXT('ACCESS EXPORT'!V121," MM/DD/YYY)"))),IF(TODAY()-'ACCESS EXPORT'!V121&lt;0,UPPER(VLOOKUP(B121,'ACCESS EXPORT'!$B:$P,15,FALSE)),UPPER(VLOOKUP(B121,'ACCESS EXPORT'!$B:$P,15,FALSE))))),IF('ACCESS EXPORT'!U121="",UPPER(VLOOKUP(B121,'ACCESS EXPORT'!$B:$P,15,FALSE)),IF(TODAY()-'ACCESS EXPORT'!U121&lt;=30,CONCATENATE(UPPER(VLOOKUP(B121,'ACCESS EXPORT'!$B:$P,15,FALSE)),""&amp;CHAR(10)&amp;"(NEW",TEXT('ACCESS EXPORT'!U121," MM/DD/YYY)")),IF(AND(TODAY()-'ACCESS EXPORT'!U121&gt;30,TODAY()&gt;0),UPPER(VLOOKUP(B121,'ACCESS EXPORT'!$B:$P,15,FALSE)))))),IF('ACCESS EXPORT'!Y121&lt;&gt;"",UPPER(CONCATENATE(UPPER(VLOOKUP(B121,'ACCESS EXPORT'!$B:$P,15,FALSE)),""&amp;CHAR(10)&amp;"(Transfer Out",TEXT('ACCESS EXPORT'!Y121," MM/DD/YYY)"))),IF('ACCESS EXPORT'!X121&lt;&gt;"",UPPER(CONCATENATE(UPPER(VLOOKUP(B121,'ACCESS EXPORT'!$B:$P,15,FALSE)),""&amp;CHAR(10)&amp;"(Transfer In",TEXT('ACCESS EXPORT'!X121," MM/DD/YYY)"))))))</f>
        <v>HORN, NIA</v>
      </c>
      <c r="O121" s="4" t="str">
        <f>_xlfn.IFNA(VLOOKUP(B121,'ACCESS EXPORT'!$B:$Q,16,FALSE),"")</f>
        <v>APRN</v>
      </c>
      <c r="P121" s="4" t="str">
        <f>_xlfn.IFNA(VLOOKUP(B121,'ACCESS EXPORT'!B:W,22,FALSE),"-")</f>
        <v>1922503176</v>
      </c>
      <c r="Q121" s="4" t="str">
        <f>_xlfn.IFNA(VLOOKUP(A121,'ACCESS EXPORT'!$A:$AG,33,0),"-")</f>
        <v>Bevine Whyte</v>
      </c>
      <c r="R121" s="4" t="str">
        <f>_xlfn.IFNA(VLOOKUP(A121,'ACCESS EXPORT'!$A:$AH,34,0),"-")</f>
        <v>Linda Hopkins</v>
      </c>
      <c r="S121" s="4" t="str">
        <f>_xlfn.IFNA(VLOOKUP(A121,'ACCESS EXPORT'!$A:$AI,35,0),"-")</f>
        <v>James Agee</v>
      </c>
      <c r="T121" s="4" t="str">
        <f>_xlfn.IFNA(VLOOKUP(A121,'ACCESS EXPORT'!$A:$AJ,36,0),"-")</f>
        <v>Wanda Cruz</v>
      </c>
      <c r="U121" s="4" t="str">
        <f>_xlfn.IFNA(VLOOKUP(A121,'ACCESS EXPORT'!$A:$AK,37,0),"-")</f>
        <v>Cerner</v>
      </c>
      <c r="V121" s="4" t="str">
        <f>_xlfn.IFNA(VLOOKUP(A121,'ACCESS EXPORT'!$A:$AL,38,0),"-")</f>
        <v>FHMG_CTR NEONATAL CARE</v>
      </c>
      <c r="W121" s="4" t="str">
        <f>_xlfn.IFNA(VLOOKUP(A121,'ACCESS EXPORT'!$A:$AM,39,0),"-")</f>
        <v/>
      </c>
      <c r="X121" s="4" t="str">
        <f>_xlfn.IFNA(VLOOKUP(A121,'ACCESS EXPORT'!$A:$AN,40,0),"-")</f>
        <v>Libia Villaquiran / Jenny Green</v>
      </c>
      <c r="Y121" s="26" t="str">
        <f>_xlfn.IFNA(VLOOKUP(A121,'ACCESS EXPORT'!A:AO,41,0),"")</f>
        <v>Candace Pischetola</v>
      </c>
      <c r="Z121" s="26" t="str">
        <f>_xlfn.IFNA(VLOOKUP(A121,'ACCESS EXPORT'!A:AP,42,0),"")</f>
        <v/>
      </c>
      <c r="AA121" s="26" t="str">
        <f>_xlfn.IFNA(VLOOKUP(A121,'ACCESS EXPORT'!A:AQ,43,0),"")</f>
        <v>Claire Pagan</v>
      </c>
    </row>
    <row r="122" spans="1:27" ht="18.75" x14ac:dyDescent="0.25">
      <c r="A122" s="33">
        <v>137</v>
      </c>
      <c r="B122" s="10">
        <v>2125</v>
      </c>
      <c r="C122" s="7" t="str">
        <f ca="1">IFERROR(UPPER(IF(AND('ACCESS EXPORT'!AA122="",'ACCESS EXPORT'!Z122=""),VLOOKUP(A122,'ACCESS EXPORT'!$A:$AF,32,FALSE),(IF('ACCESS EXPORT'!AA122&lt;&gt;"",CONCATENATE(VLOOKUP(A122,'ACCESS EXPORT'!$A:$AF,32,FALSE)," (Closed",TEXT('ACCESS EXPORT'!AA122," MM/DD/YYY)")),IF(TODAY()&lt;(('ACCESS EXPORT'!Z122)+30),CONCATENATE(VLOOKUP(A122,'ACCESS EXPORT'!$A:$AF,32,FALSE)," (Opens",TEXT('ACCESS EXPORT'!Z122," MM/DD/YYY)")),VLOOKUP(A122,'ACCESS EXPORT'!$A:$AF,32,FALSE)))))),"-")</f>
        <v>ADVENTHEALTH MEDICAL GROUP NEONATOLOGY AT CENTRAL FLORIDA</v>
      </c>
      <c r="D122" s="3" t="str">
        <f ca="1">IFERROR(UPPER(IF(AND('ACCESS EXPORT'!AA122="",'ACCESS EXPORT'!Z122=""),VLOOKUP(A122,'ACCESS EXPORT'!$A:$AF,28,FALSE),(IF('ACCESS EXPORT'!AA122&lt;&gt;"",CONCATENATE(VLOOKUP(A122,'ACCESS EXPORT'!$A:$AF,28,FALSE)," (Closed",TEXT('ACCESS EXPORT'!AA122," MM/DD/YYY)")),IF(TODAY()&lt;(('ACCESS EXPORT'!Z122)+30),CONCATENATE(VLOOKUP(A122,'ACCESS EXPORT'!$A:$AF,28,FALSE)," (Opens",TEXT('ACCESS EXPORT'!Z122," MM/DD/YYY)")),VLOOKUP(A122,'ACCESS EXPORT'!$A:$AF,28,FALSE)))))),"-")</f>
        <v>CENTER FOR NEONATAL CARE</v>
      </c>
      <c r="E122" s="3" t="str">
        <f>VLOOKUP($A122,'ACCESS EXPORT'!$A:$AF,3,FALSE)</f>
        <v>3590</v>
      </c>
      <c r="F122" s="3" t="str">
        <f>UPPER(CONCATENATE(VLOOKUP(A122,'ACCESS EXPORT'!$A:$AF,4,FALSE)," ",VLOOKUP(A122,'ACCESS EXPORT'!$A:$AF,5,FALSE)," ",VLOOKUP(A122,'ACCESS EXPORT'!$A:$AF,6,FALSE)," ",VLOOKUP(A122,'ACCESS EXPORT'!$A:$AA,7,FALSE)," ",VLOOKUP(A122,'ACCESS EXPORT'!$A:$AA,8,FALSE)))</f>
        <v>2501 N ORANGE AVE SUITE 446 ORLANDO FL 32804</v>
      </c>
      <c r="G122" s="4" t="str">
        <f>UPPER(VLOOKUP($A122,'ACCESS EXPORT'!$A:$AF,9,FALSE))</f>
        <v>ORANGE</v>
      </c>
      <c r="H122" s="4" t="str">
        <f>_xlfn.IFNA(VLOOKUP($B122,'ACCESS EXPORT'!$B:$J,9,FALSE),"")</f>
        <v>HB</v>
      </c>
      <c r="I122" s="3" t="str">
        <f>CONCATENATE("(P)",VLOOKUP($A122,'ACCESS EXPORT'!$A:$AF,11,FALSE)," (F)",VLOOKUP($A122,'ACCESS EXPORT'!$A:$AF,29,FALSE))</f>
        <v>(P)(407) 303-2528 (F)(407) 303-2760</v>
      </c>
      <c r="J122" s="4" t="str">
        <f>UPPER(VLOOKUP($A122,'ACCESS EXPORT'!$A:$AF,12,FALSE))</f>
        <v>NEONATOLOGY</v>
      </c>
      <c r="K122" s="4" t="str">
        <f>UPPER(VLOOKUP($A122,'ACCESS EXPORT'!$A:$AF,13,FALSE))</f>
        <v>WILLIAM WINDER</v>
      </c>
      <c r="L122" s="3" t="str">
        <f>IF(AND(VLOOKUP(A122,'ACCESS EXPORT'!A:AE,1,0),'ACCESS EXPORT'!N122=""),UPPER(CONCATENATE('ACCESS EXPORT'!AE122)),IF(VLOOKUP(A122,'ACCESS EXPORT'!A:AE,1,0),UPPER(CONCATENATE('ACCESS EXPORT'!N122," "&amp;CHAR(10),'ACCESS EXPORT'!AE122))))</f>
        <v>JAHAIRA BARBOT-JIMENEZ 
RODOLFO FERNANDEZ (PRAC. ADMIN)</v>
      </c>
      <c r="M122" s="4" t="str">
        <f>UPPER(VLOOKUP($A122,'ACCESS EXPORT'!$A:$O,15,FALSE))</f>
        <v/>
      </c>
      <c r="N122" s="4" t="str">
        <f ca="1">IF(AND('ACCESS EXPORT'!X122="",'ACCESS EXPORT'!Y122=""),IF('ACCESS EXPORT'!V122&lt;&gt;"",(IF(TODAY()-'ACCESS EXPORT'!V122&gt;=-60,UPPER(CONCATENATE(VLOOKUP(B122,'ACCESS EXPORT'!$B:$P,15,FALSE),""&amp;CHAR(10)&amp;"(SEP",TEXT('ACCESS EXPORT'!V122," MM/DD/YYY)"))),IF(TODAY()-'ACCESS EXPORT'!V122&lt;0,UPPER(VLOOKUP(B122,'ACCESS EXPORT'!$B:$P,15,FALSE)),UPPER(VLOOKUP(B122,'ACCESS EXPORT'!$B:$P,15,FALSE))))),IF('ACCESS EXPORT'!U122="",UPPER(VLOOKUP(B122,'ACCESS EXPORT'!$B:$P,15,FALSE)),IF(TODAY()-'ACCESS EXPORT'!U122&lt;=30,CONCATENATE(UPPER(VLOOKUP(B122,'ACCESS EXPORT'!$B:$P,15,FALSE)),""&amp;CHAR(10)&amp;"(NEW",TEXT('ACCESS EXPORT'!U122," MM/DD/YYY)")),IF(AND(TODAY()-'ACCESS EXPORT'!U122&gt;30,TODAY()&gt;0),UPPER(VLOOKUP(B122,'ACCESS EXPORT'!$B:$P,15,FALSE)))))),IF('ACCESS EXPORT'!Y122&lt;&gt;"",UPPER(CONCATENATE(UPPER(VLOOKUP(B122,'ACCESS EXPORT'!$B:$P,15,FALSE)),""&amp;CHAR(10)&amp;"(Transfer Out",TEXT('ACCESS EXPORT'!Y122," MM/DD/YYY)"))),IF('ACCESS EXPORT'!X122&lt;&gt;"",UPPER(CONCATENATE(UPPER(VLOOKUP(B122,'ACCESS EXPORT'!$B:$P,15,FALSE)),""&amp;CHAR(10)&amp;"(Transfer In",TEXT('ACCESS EXPORT'!X122," MM/DD/YYY)"))))))</f>
        <v>GALLAHER, COURTNEY</v>
      </c>
      <c r="O122" s="4" t="str">
        <f>_xlfn.IFNA(VLOOKUP(B122,'ACCESS EXPORT'!$B:$Q,16,FALSE),"")</f>
        <v>APRN</v>
      </c>
      <c r="P122" s="4" t="str">
        <f>_xlfn.IFNA(VLOOKUP(B122,'ACCESS EXPORT'!B:W,22,FALSE),"-")</f>
        <v>1679052484</v>
      </c>
      <c r="Q122" s="4" t="str">
        <f>_xlfn.IFNA(VLOOKUP(A122,'ACCESS EXPORT'!$A:$AG,33,0),"-")</f>
        <v>Bevine Whyte</v>
      </c>
      <c r="R122" s="4" t="str">
        <f>_xlfn.IFNA(VLOOKUP(A122,'ACCESS EXPORT'!$A:$AH,34,0),"-")</f>
        <v>Linda Hopkins</v>
      </c>
      <c r="S122" s="4" t="str">
        <f>_xlfn.IFNA(VLOOKUP(A122,'ACCESS EXPORT'!$A:$AI,35,0),"-")</f>
        <v>James Agee</v>
      </c>
      <c r="T122" s="4" t="str">
        <f>_xlfn.IFNA(VLOOKUP(A122,'ACCESS EXPORT'!$A:$AJ,36,0),"-")</f>
        <v>Wanda Cruz</v>
      </c>
      <c r="U122" s="4" t="str">
        <f>_xlfn.IFNA(VLOOKUP(A122,'ACCESS EXPORT'!$A:$AK,37,0),"-")</f>
        <v>Cerner</v>
      </c>
      <c r="V122" s="4" t="str">
        <f>_xlfn.IFNA(VLOOKUP(A122,'ACCESS EXPORT'!$A:$AL,38,0),"-")</f>
        <v>FHMG_CTR NEONATAL CARE</v>
      </c>
      <c r="W122" s="4" t="str">
        <f>_xlfn.IFNA(VLOOKUP(A122,'ACCESS EXPORT'!$A:$AM,39,0),"-")</f>
        <v/>
      </c>
      <c r="X122" s="4" t="str">
        <f>_xlfn.IFNA(VLOOKUP(A122,'ACCESS EXPORT'!$A:$AN,40,0),"-")</f>
        <v>Libia Villaquiran / Jenny Green</v>
      </c>
      <c r="Y122" s="26" t="str">
        <f>_xlfn.IFNA(VLOOKUP(A122,'ACCESS EXPORT'!A:AO,41,0),"")</f>
        <v>Candace Pischetola</v>
      </c>
      <c r="Z122" s="26" t="str">
        <f>_xlfn.IFNA(VLOOKUP(A122,'ACCESS EXPORT'!A:AP,42,0),"")</f>
        <v/>
      </c>
      <c r="AA122" s="26" t="str">
        <f>_xlfn.IFNA(VLOOKUP(A122,'ACCESS EXPORT'!A:AQ,43,0),"")</f>
        <v>Claire Pagan</v>
      </c>
    </row>
    <row r="123" spans="1:27" ht="18.75" x14ac:dyDescent="0.25">
      <c r="A123" s="33">
        <v>137</v>
      </c>
      <c r="B123" s="10">
        <v>1951</v>
      </c>
      <c r="C123" s="7" t="str">
        <f ca="1">IFERROR(UPPER(IF(AND('ACCESS EXPORT'!AA123="",'ACCESS EXPORT'!Z123=""),VLOOKUP(A123,'ACCESS EXPORT'!$A:$AF,32,FALSE),(IF('ACCESS EXPORT'!AA123&lt;&gt;"",CONCATENATE(VLOOKUP(A123,'ACCESS EXPORT'!$A:$AF,32,FALSE)," (Closed",TEXT('ACCESS EXPORT'!AA123," MM/DD/YYY)")),IF(TODAY()&lt;(('ACCESS EXPORT'!Z123)+30),CONCATENATE(VLOOKUP(A123,'ACCESS EXPORT'!$A:$AF,32,FALSE)," (Opens",TEXT('ACCESS EXPORT'!Z123," MM/DD/YYY)")),VLOOKUP(A123,'ACCESS EXPORT'!$A:$AF,32,FALSE)))))),"-")</f>
        <v>ADVENTHEALTH MEDICAL GROUP NEONATOLOGY AT CENTRAL FLORIDA</v>
      </c>
      <c r="D123" s="3" t="str">
        <f ca="1">IFERROR(UPPER(IF(AND('ACCESS EXPORT'!AA123="",'ACCESS EXPORT'!Z123=""),VLOOKUP(A123,'ACCESS EXPORT'!$A:$AF,28,FALSE),(IF('ACCESS EXPORT'!AA123&lt;&gt;"",CONCATENATE(VLOOKUP(A123,'ACCESS EXPORT'!$A:$AF,28,FALSE)," (Closed",TEXT('ACCESS EXPORT'!AA123," MM/DD/YYY)")),IF(TODAY()&lt;(('ACCESS EXPORT'!Z123)+30),CONCATENATE(VLOOKUP(A123,'ACCESS EXPORT'!$A:$AF,28,FALSE)," (Opens",TEXT('ACCESS EXPORT'!Z123," MM/DD/YYY)")),VLOOKUP(A123,'ACCESS EXPORT'!$A:$AF,28,FALSE)))))),"-")</f>
        <v>CENTER FOR NEONATAL CARE</v>
      </c>
      <c r="E123" s="3" t="str">
        <f>VLOOKUP($A123,'ACCESS EXPORT'!$A:$AF,3,FALSE)</f>
        <v>3590</v>
      </c>
      <c r="F123" s="3" t="str">
        <f>UPPER(CONCATENATE(VLOOKUP(A123,'ACCESS EXPORT'!$A:$AF,4,FALSE)," ",VLOOKUP(A123,'ACCESS EXPORT'!$A:$AF,5,FALSE)," ",VLOOKUP(A123,'ACCESS EXPORT'!$A:$AF,6,FALSE)," ",VLOOKUP(A123,'ACCESS EXPORT'!$A:$AA,7,FALSE)," ",VLOOKUP(A123,'ACCESS EXPORT'!$A:$AA,8,FALSE)))</f>
        <v>2501 N ORANGE AVE SUITE 446 ORLANDO FL 32804</v>
      </c>
      <c r="G123" s="4" t="str">
        <f>UPPER(VLOOKUP($A123,'ACCESS EXPORT'!$A:$AF,9,FALSE))</f>
        <v>ORANGE</v>
      </c>
      <c r="H123" s="4" t="str">
        <f>_xlfn.IFNA(VLOOKUP($B123,'ACCESS EXPORT'!$B:$J,9,FALSE),"")</f>
        <v>HB</v>
      </c>
      <c r="I123" s="3" t="str">
        <f>CONCATENATE("(P)",VLOOKUP($A123,'ACCESS EXPORT'!$A:$AF,11,FALSE)," (F)",VLOOKUP($A123,'ACCESS EXPORT'!$A:$AF,29,FALSE))</f>
        <v>(P)(407) 303-2528 (F)(407) 303-2760</v>
      </c>
      <c r="J123" s="4" t="str">
        <f>UPPER(VLOOKUP($A123,'ACCESS EXPORT'!$A:$AF,12,FALSE))</f>
        <v>NEONATOLOGY</v>
      </c>
      <c r="K123" s="4" t="str">
        <f>UPPER(VLOOKUP($A123,'ACCESS EXPORT'!$A:$AF,13,FALSE))</f>
        <v>WILLIAM WINDER</v>
      </c>
      <c r="L123" s="3" t="str">
        <f>IF(AND(VLOOKUP(A123,'ACCESS EXPORT'!A:AE,1,0),'ACCESS EXPORT'!N123=""),UPPER(CONCATENATE('ACCESS EXPORT'!AE123)),IF(VLOOKUP(A123,'ACCESS EXPORT'!A:AE,1,0),UPPER(CONCATENATE('ACCESS EXPORT'!N123," "&amp;CHAR(10),'ACCESS EXPORT'!AE123))))</f>
        <v>JAHAIRA BARBOT-JIMENEZ 
RODOLFO FERNANDEZ (PRAC. ADMIN)</v>
      </c>
      <c r="M123" s="4" t="str">
        <f>UPPER(VLOOKUP($A123,'ACCESS EXPORT'!$A:$O,15,FALSE))</f>
        <v/>
      </c>
      <c r="N123" s="4" t="str">
        <f ca="1">IF(AND('ACCESS EXPORT'!X123="",'ACCESS EXPORT'!Y123=""),IF('ACCESS EXPORT'!V123&lt;&gt;"",(IF(TODAY()-'ACCESS EXPORT'!V123&gt;=-60,UPPER(CONCATENATE(VLOOKUP(B123,'ACCESS EXPORT'!$B:$P,15,FALSE),""&amp;CHAR(10)&amp;"(SEP",TEXT('ACCESS EXPORT'!V123," MM/DD/YYY)"))),IF(TODAY()-'ACCESS EXPORT'!V123&lt;0,UPPER(VLOOKUP(B123,'ACCESS EXPORT'!$B:$P,15,FALSE)),UPPER(VLOOKUP(B123,'ACCESS EXPORT'!$B:$P,15,FALSE))))),IF('ACCESS EXPORT'!U123="",UPPER(VLOOKUP(B123,'ACCESS EXPORT'!$B:$P,15,FALSE)),IF(TODAY()-'ACCESS EXPORT'!U123&lt;=30,CONCATENATE(UPPER(VLOOKUP(B123,'ACCESS EXPORT'!$B:$P,15,FALSE)),""&amp;CHAR(10)&amp;"(NEW",TEXT('ACCESS EXPORT'!U123," MM/DD/YYY)")),IF(AND(TODAY()-'ACCESS EXPORT'!U123&gt;30,TODAY()&gt;0),UPPER(VLOOKUP(B123,'ACCESS EXPORT'!$B:$P,15,FALSE)))))),IF('ACCESS EXPORT'!Y123&lt;&gt;"",UPPER(CONCATENATE(UPPER(VLOOKUP(B123,'ACCESS EXPORT'!$B:$P,15,FALSE)),""&amp;CHAR(10)&amp;"(Transfer Out",TEXT('ACCESS EXPORT'!Y123," MM/DD/YYY)"))),IF('ACCESS EXPORT'!X123&lt;&gt;"",UPPER(CONCATENATE(UPPER(VLOOKUP(B123,'ACCESS EXPORT'!$B:$P,15,FALSE)),""&amp;CHAR(10)&amp;"(Transfer In",TEXT('ACCESS EXPORT'!X123," MM/DD/YYY)"))))))</f>
        <v>GUPTA, SALIL</v>
      </c>
      <c r="O123" s="4" t="str">
        <f>_xlfn.IFNA(VLOOKUP(B123,'ACCESS EXPORT'!$B:$Q,16,FALSE),"")</f>
        <v>MD</v>
      </c>
      <c r="P123" s="4" t="str">
        <f>_xlfn.IFNA(VLOOKUP(B123,'ACCESS EXPORT'!B:W,22,FALSE),"-")</f>
        <v>1578637609</v>
      </c>
      <c r="Q123" s="4" t="str">
        <f>_xlfn.IFNA(VLOOKUP(A123,'ACCESS EXPORT'!$A:$AG,33,0),"-")</f>
        <v>Bevine Whyte</v>
      </c>
      <c r="R123" s="4" t="str">
        <f>_xlfn.IFNA(VLOOKUP(A123,'ACCESS EXPORT'!$A:$AH,34,0),"-")</f>
        <v>Linda Hopkins</v>
      </c>
      <c r="S123" s="4" t="str">
        <f>_xlfn.IFNA(VLOOKUP(A123,'ACCESS EXPORT'!$A:$AI,35,0),"-")</f>
        <v>James Agee</v>
      </c>
      <c r="T123" s="4" t="str">
        <f>_xlfn.IFNA(VLOOKUP(A123,'ACCESS EXPORT'!$A:$AJ,36,0),"-")</f>
        <v>Wanda Cruz</v>
      </c>
      <c r="U123" s="4" t="str">
        <f>_xlfn.IFNA(VLOOKUP(A123,'ACCESS EXPORT'!$A:$AK,37,0),"-")</f>
        <v>Cerner</v>
      </c>
      <c r="V123" s="4" t="str">
        <f>_xlfn.IFNA(VLOOKUP(A123,'ACCESS EXPORT'!$A:$AL,38,0),"-")</f>
        <v>FHMG_CTR NEONATAL CARE</v>
      </c>
      <c r="W123" s="4" t="str">
        <f>_xlfn.IFNA(VLOOKUP(A123,'ACCESS EXPORT'!$A:$AM,39,0),"-")</f>
        <v/>
      </c>
      <c r="X123" s="4" t="str">
        <f>_xlfn.IFNA(VLOOKUP(A123,'ACCESS EXPORT'!$A:$AN,40,0),"-")</f>
        <v>Libia Villaquiran / Jenny Green</v>
      </c>
      <c r="Y123" s="26" t="str">
        <f>_xlfn.IFNA(VLOOKUP(A123,'ACCESS EXPORT'!A:AO,41,0),"")</f>
        <v>Candace Pischetola</v>
      </c>
      <c r="Z123" s="26" t="str">
        <f>_xlfn.IFNA(VLOOKUP(A123,'ACCESS EXPORT'!A:AP,42,0),"")</f>
        <v/>
      </c>
      <c r="AA123" s="26" t="str">
        <f>_xlfn.IFNA(VLOOKUP(A123,'ACCESS EXPORT'!A:AQ,43,0),"")</f>
        <v>Claire Pagan</v>
      </c>
    </row>
    <row r="124" spans="1:27" ht="18.75" x14ac:dyDescent="0.25">
      <c r="A124" s="33">
        <v>137</v>
      </c>
      <c r="B124" s="10">
        <v>1801</v>
      </c>
      <c r="C124" s="7" t="str">
        <f ca="1">IFERROR(UPPER(IF(AND('ACCESS EXPORT'!AA124="",'ACCESS EXPORT'!Z124=""),VLOOKUP(A124,'ACCESS EXPORT'!$A:$AF,32,FALSE),(IF('ACCESS EXPORT'!AA124&lt;&gt;"",CONCATENATE(VLOOKUP(A124,'ACCESS EXPORT'!$A:$AF,32,FALSE)," (Closed",TEXT('ACCESS EXPORT'!AA124," MM/DD/YYY)")),IF(TODAY()&lt;(('ACCESS EXPORT'!Z124)+30),CONCATENATE(VLOOKUP(A124,'ACCESS EXPORT'!$A:$AF,32,FALSE)," (Opens",TEXT('ACCESS EXPORT'!Z124," MM/DD/YYY)")),VLOOKUP(A124,'ACCESS EXPORT'!$A:$AF,32,FALSE)))))),"-")</f>
        <v>ADVENTHEALTH MEDICAL GROUP NEONATOLOGY AT CENTRAL FLORIDA</v>
      </c>
      <c r="D124" s="3" t="str">
        <f ca="1">IFERROR(UPPER(IF(AND('ACCESS EXPORT'!AA124="",'ACCESS EXPORT'!Z124=""),VLOOKUP(A124,'ACCESS EXPORT'!$A:$AF,28,FALSE),(IF('ACCESS EXPORT'!AA124&lt;&gt;"",CONCATENATE(VLOOKUP(A124,'ACCESS EXPORT'!$A:$AF,28,FALSE)," (Closed",TEXT('ACCESS EXPORT'!AA124," MM/DD/YYY)")),IF(TODAY()&lt;(('ACCESS EXPORT'!Z124)+30),CONCATENATE(VLOOKUP(A124,'ACCESS EXPORT'!$A:$AF,28,FALSE)," (Opens",TEXT('ACCESS EXPORT'!Z124," MM/DD/YYY)")),VLOOKUP(A124,'ACCESS EXPORT'!$A:$AF,28,FALSE)))))),"-")</f>
        <v>CENTER FOR NEONATAL CARE</v>
      </c>
      <c r="E124" s="3" t="str">
        <f>VLOOKUP($A124,'ACCESS EXPORT'!$A:$AF,3,FALSE)</f>
        <v>3590</v>
      </c>
      <c r="F124" s="3" t="str">
        <f>UPPER(CONCATENATE(VLOOKUP(A124,'ACCESS EXPORT'!$A:$AF,4,FALSE)," ",VLOOKUP(A124,'ACCESS EXPORT'!$A:$AF,5,FALSE)," ",VLOOKUP(A124,'ACCESS EXPORT'!$A:$AF,6,FALSE)," ",VLOOKUP(A124,'ACCESS EXPORT'!$A:$AA,7,FALSE)," ",VLOOKUP(A124,'ACCESS EXPORT'!$A:$AA,8,FALSE)))</f>
        <v>2501 N ORANGE AVE SUITE 446 ORLANDO FL 32804</v>
      </c>
      <c r="G124" s="4" t="str">
        <f>UPPER(VLOOKUP($A124,'ACCESS EXPORT'!$A:$AF,9,FALSE))</f>
        <v>ORANGE</v>
      </c>
      <c r="H124" s="4" t="str">
        <f>_xlfn.IFNA(VLOOKUP($B124,'ACCESS EXPORT'!$B:$J,9,FALSE),"")</f>
        <v>Childrens</v>
      </c>
      <c r="I124" s="3" t="str">
        <f>CONCATENATE("(P)",VLOOKUP($A124,'ACCESS EXPORT'!$A:$AF,11,FALSE)," (F)",VLOOKUP($A124,'ACCESS EXPORT'!$A:$AF,29,FALSE))</f>
        <v>(P)(407) 303-2528 (F)(407) 303-2760</v>
      </c>
      <c r="J124" s="4" t="str">
        <f>UPPER(VLOOKUP($A124,'ACCESS EXPORT'!$A:$AF,12,FALSE))</f>
        <v>NEONATOLOGY</v>
      </c>
      <c r="K124" s="4" t="str">
        <f>UPPER(VLOOKUP($A124,'ACCESS EXPORT'!$A:$AF,13,FALSE))</f>
        <v>WILLIAM WINDER</v>
      </c>
      <c r="L124" s="3" t="str">
        <f>IF(AND(VLOOKUP(A124,'ACCESS EXPORT'!A:AE,1,0),'ACCESS EXPORT'!N124=""),UPPER(CONCATENATE('ACCESS EXPORT'!AE124)),IF(VLOOKUP(A124,'ACCESS EXPORT'!A:AE,1,0),UPPER(CONCATENATE('ACCESS EXPORT'!N124," "&amp;CHAR(10),'ACCESS EXPORT'!AE124))))</f>
        <v>JAHAIRA BARBOT-JIMENEZ 
RODOLFO FERNANDEZ (PRAC. ADMIN)</v>
      </c>
      <c r="M124" s="4" t="str">
        <f>UPPER(VLOOKUP($A124,'ACCESS EXPORT'!$A:$O,15,FALSE))</f>
        <v/>
      </c>
      <c r="N124" s="4" t="str">
        <f ca="1">IF(AND('ACCESS EXPORT'!X124="",'ACCESS EXPORT'!Y124=""),IF('ACCESS EXPORT'!V124&lt;&gt;"",(IF(TODAY()-'ACCESS EXPORT'!V124&gt;=-60,UPPER(CONCATENATE(VLOOKUP(B124,'ACCESS EXPORT'!$B:$P,15,FALSE),""&amp;CHAR(10)&amp;"(SEP",TEXT('ACCESS EXPORT'!V124," MM/DD/YYY)"))),IF(TODAY()-'ACCESS EXPORT'!V124&lt;0,UPPER(VLOOKUP(B124,'ACCESS EXPORT'!$B:$P,15,FALSE)),UPPER(VLOOKUP(B124,'ACCESS EXPORT'!$B:$P,15,FALSE))))),IF('ACCESS EXPORT'!U124="",UPPER(VLOOKUP(B124,'ACCESS EXPORT'!$B:$P,15,FALSE)),IF(TODAY()-'ACCESS EXPORT'!U124&lt;=30,CONCATENATE(UPPER(VLOOKUP(B124,'ACCESS EXPORT'!$B:$P,15,FALSE)),""&amp;CHAR(10)&amp;"(NEW",TEXT('ACCESS EXPORT'!U124," MM/DD/YYY)")),IF(AND(TODAY()-'ACCESS EXPORT'!U124&gt;30,TODAY()&gt;0),UPPER(VLOOKUP(B124,'ACCESS EXPORT'!$B:$P,15,FALSE)))))),IF('ACCESS EXPORT'!Y124&lt;&gt;"",UPPER(CONCATENATE(UPPER(VLOOKUP(B124,'ACCESS EXPORT'!$B:$P,15,FALSE)),""&amp;CHAR(10)&amp;"(Transfer Out",TEXT('ACCESS EXPORT'!Y124," MM/DD/YYY)"))),IF('ACCESS EXPORT'!X124&lt;&gt;"",UPPER(CONCATENATE(UPPER(VLOOKUP(B124,'ACCESS EXPORT'!$B:$P,15,FALSE)),""&amp;CHAR(10)&amp;"(Transfer In",TEXT('ACCESS EXPORT'!X124," MM/DD/YYY)"))))))</f>
        <v>HENDRICKSON, MONICA</v>
      </c>
      <c r="O124" s="4" t="str">
        <f>_xlfn.IFNA(VLOOKUP(B124,'ACCESS EXPORT'!$B:$Q,16,FALSE),"")</f>
        <v>APRN</v>
      </c>
      <c r="P124" s="4" t="str">
        <f>_xlfn.IFNA(VLOOKUP(B124,'ACCESS EXPORT'!B:W,22,FALSE),"-")</f>
        <v>1467998310</v>
      </c>
      <c r="Q124" s="4" t="str">
        <f>_xlfn.IFNA(VLOOKUP(A124,'ACCESS EXPORT'!$A:$AG,33,0),"-")</f>
        <v>Bevine Whyte</v>
      </c>
      <c r="R124" s="4" t="str">
        <f>_xlfn.IFNA(VLOOKUP(A124,'ACCESS EXPORT'!$A:$AH,34,0),"-")</f>
        <v>Linda Hopkins</v>
      </c>
      <c r="S124" s="4" t="str">
        <f>_xlfn.IFNA(VLOOKUP(A124,'ACCESS EXPORT'!$A:$AI,35,0),"-")</f>
        <v>James Agee</v>
      </c>
      <c r="T124" s="4" t="str">
        <f>_xlfn.IFNA(VLOOKUP(A124,'ACCESS EXPORT'!$A:$AJ,36,0),"-")</f>
        <v>Wanda Cruz</v>
      </c>
      <c r="U124" s="4" t="str">
        <f>_xlfn.IFNA(VLOOKUP(A124,'ACCESS EXPORT'!$A:$AK,37,0),"-")</f>
        <v>Cerner</v>
      </c>
      <c r="V124" s="4" t="str">
        <f>_xlfn.IFNA(VLOOKUP(A124,'ACCESS EXPORT'!$A:$AL,38,0),"-")</f>
        <v>FHMG_CTR NEONATAL CARE</v>
      </c>
      <c r="W124" s="4" t="str">
        <f>_xlfn.IFNA(VLOOKUP(A124,'ACCESS EXPORT'!$A:$AM,39,0),"-")</f>
        <v/>
      </c>
      <c r="X124" s="4" t="str">
        <f>_xlfn.IFNA(VLOOKUP(A124,'ACCESS EXPORT'!$A:$AN,40,0),"-")</f>
        <v>Libia Villaquiran / Jenny Green</v>
      </c>
      <c r="Y124" s="26" t="str">
        <f>_xlfn.IFNA(VLOOKUP(A124,'ACCESS EXPORT'!A:AO,41,0),"")</f>
        <v>Candace Pischetola</v>
      </c>
      <c r="Z124" s="26" t="str">
        <f>_xlfn.IFNA(VLOOKUP(A124,'ACCESS EXPORT'!A:AP,42,0),"")</f>
        <v/>
      </c>
      <c r="AA124" s="26" t="str">
        <f>_xlfn.IFNA(VLOOKUP(A124,'ACCESS EXPORT'!A:AQ,43,0),"")</f>
        <v>Claire Pagan</v>
      </c>
    </row>
    <row r="125" spans="1:27" ht="18.75" x14ac:dyDescent="0.25">
      <c r="A125" s="33">
        <v>137</v>
      </c>
      <c r="B125" s="10">
        <v>2144</v>
      </c>
      <c r="C125" s="7" t="str">
        <f ca="1">IFERROR(UPPER(IF(AND('ACCESS EXPORT'!AA125="",'ACCESS EXPORT'!Z125=""),VLOOKUP(A125,'ACCESS EXPORT'!$A:$AF,32,FALSE),(IF('ACCESS EXPORT'!AA125&lt;&gt;"",CONCATENATE(VLOOKUP(A125,'ACCESS EXPORT'!$A:$AF,32,FALSE)," (Closed",TEXT('ACCESS EXPORT'!AA125," MM/DD/YYY)")),IF(TODAY()&lt;(('ACCESS EXPORT'!Z125)+30),CONCATENATE(VLOOKUP(A125,'ACCESS EXPORT'!$A:$AF,32,FALSE)," (Opens",TEXT('ACCESS EXPORT'!Z125," MM/DD/YYY)")),VLOOKUP(A125,'ACCESS EXPORT'!$A:$AF,32,FALSE)))))),"-")</f>
        <v>ADVENTHEALTH MEDICAL GROUP NEONATOLOGY AT CENTRAL FLORIDA</v>
      </c>
      <c r="D125" s="3" t="str">
        <f ca="1">IFERROR(UPPER(IF(AND('ACCESS EXPORT'!AA125="",'ACCESS EXPORT'!Z125=""),VLOOKUP(A125,'ACCESS EXPORT'!$A:$AF,28,FALSE),(IF('ACCESS EXPORT'!AA125&lt;&gt;"",CONCATENATE(VLOOKUP(A125,'ACCESS EXPORT'!$A:$AF,28,FALSE)," (Closed",TEXT('ACCESS EXPORT'!AA125," MM/DD/YYY)")),IF(TODAY()&lt;(('ACCESS EXPORT'!Z125)+30),CONCATENATE(VLOOKUP(A125,'ACCESS EXPORT'!$A:$AF,28,FALSE)," (Opens",TEXT('ACCESS EXPORT'!Z125," MM/DD/YYY)")),VLOOKUP(A125,'ACCESS EXPORT'!$A:$AF,28,FALSE)))))),"-")</f>
        <v>CENTER FOR NEONATAL CARE</v>
      </c>
      <c r="E125" s="3" t="str">
        <f>VLOOKUP($A125,'ACCESS EXPORT'!$A:$AF,3,FALSE)</f>
        <v>3590</v>
      </c>
      <c r="F125" s="3" t="str">
        <f>UPPER(CONCATENATE(VLOOKUP(A125,'ACCESS EXPORT'!$A:$AF,4,FALSE)," ",VLOOKUP(A125,'ACCESS EXPORT'!$A:$AF,5,FALSE)," ",VLOOKUP(A125,'ACCESS EXPORT'!$A:$AF,6,FALSE)," ",VLOOKUP(A125,'ACCESS EXPORT'!$A:$AA,7,FALSE)," ",VLOOKUP(A125,'ACCESS EXPORT'!$A:$AA,8,FALSE)))</f>
        <v>2501 N ORANGE AVE SUITE 446 ORLANDO FL 32804</v>
      </c>
      <c r="G125" s="4" t="str">
        <f>UPPER(VLOOKUP($A125,'ACCESS EXPORT'!$A:$AF,9,FALSE))</f>
        <v>ORANGE</v>
      </c>
      <c r="H125" s="4" t="str">
        <f>_xlfn.IFNA(VLOOKUP($B125,'ACCESS EXPORT'!$B:$J,9,FALSE),"")</f>
        <v>HB</v>
      </c>
      <c r="I125" s="3" t="str">
        <f>CONCATENATE("(P)",VLOOKUP($A125,'ACCESS EXPORT'!$A:$AF,11,FALSE)," (F)",VLOOKUP($A125,'ACCESS EXPORT'!$A:$AF,29,FALSE))</f>
        <v>(P)(407) 303-2528 (F)(407) 303-2760</v>
      </c>
      <c r="J125" s="4" t="str">
        <f>UPPER(VLOOKUP($A125,'ACCESS EXPORT'!$A:$AF,12,FALSE))</f>
        <v>NEONATOLOGY</v>
      </c>
      <c r="K125" s="4" t="str">
        <f>UPPER(VLOOKUP($A125,'ACCESS EXPORT'!$A:$AF,13,FALSE))</f>
        <v>WILLIAM WINDER</v>
      </c>
      <c r="L125" s="3" t="str">
        <f>IF(AND(VLOOKUP(A125,'ACCESS EXPORT'!A:AE,1,0),'ACCESS EXPORT'!N125=""),UPPER(CONCATENATE('ACCESS EXPORT'!AE125)),IF(VLOOKUP(A125,'ACCESS EXPORT'!A:AE,1,0),UPPER(CONCATENATE('ACCESS EXPORT'!N125," "&amp;CHAR(10),'ACCESS EXPORT'!AE125))))</f>
        <v>JAHAIRA BARBOT-JIMENEZ 
RODOLFO FERNANDEZ (PRAC. ADMIN)</v>
      </c>
      <c r="M125" s="4" t="str">
        <f>UPPER(VLOOKUP($A125,'ACCESS EXPORT'!$A:$O,15,FALSE))</f>
        <v/>
      </c>
      <c r="N125" s="4" t="str">
        <f ca="1">IF(AND('ACCESS EXPORT'!X125="",'ACCESS EXPORT'!Y125=""),IF('ACCESS EXPORT'!V125&lt;&gt;"",(IF(TODAY()-'ACCESS EXPORT'!V125&gt;=-60,UPPER(CONCATENATE(VLOOKUP(B125,'ACCESS EXPORT'!$B:$P,15,FALSE),""&amp;CHAR(10)&amp;"(SEP",TEXT('ACCESS EXPORT'!V125," MM/DD/YYY)"))),IF(TODAY()-'ACCESS EXPORT'!V125&lt;0,UPPER(VLOOKUP(B125,'ACCESS EXPORT'!$B:$P,15,FALSE)),UPPER(VLOOKUP(B125,'ACCESS EXPORT'!$B:$P,15,FALSE))))),IF('ACCESS EXPORT'!U125="",UPPER(VLOOKUP(B125,'ACCESS EXPORT'!$B:$P,15,FALSE)),IF(TODAY()-'ACCESS EXPORT'!U125&lt;=30,CONCATENATE(UPPER(VLOOKUP(B125,'ACCESS EXPORT'!$B:$P,15,FALSE)),""&amp;CHAR(10)&amp;"(NEW",TEXT('ACCESS EXPORT'!U125," MM/DD/YYY)")),IF(AND(TODAY()-'ACCESS EXPORT'!U125&gt;30,TODAY()&gt;0),UPPER(VLOOKUP(B125,'ACCESS EXPORT'!$B:$P,15,FALSE)))))),IF('ACCESS EXPORT'!Y125&lt;&gt;"",UPPER(CONCATENATE(UPPER(VLOOKUP(B125,'ACCESS EXPORT'!$B:$P,15,FALSE)),""&amp;CHAR(10)&amp;"(Transfer Out",TEXT('ACCESS EXPORT'!Y125," MM/DD/YYY)"))),IF('ACCESS EXPORT'!X125&lt;&gt;"",UPPER(CONCATENATE(UPPER(VLOOKUP(B125,'ACCESS EXPORT'!$B:$P,15,FALSE)),""&amp;CHAR(10)&amp;"(Transfer In",TEXT('ACCESS EXPORT'!X125," MM/DD/YYY)"))))))</f>
        <v>WINNERS MENDIZABAL, OSCAR</v>
      </c>
      <c r="O125" s="4" t="str">
        <f>_xlfn.IFNA(VLOOKUP(B125,'ACCESS EXPORT'!$B:$Q,16,FALSE),"")</f>
        <v>MD</v>
      </c>
      <c r="P125" s="4" t="str">
        <f>_xlfn.IFNA(VLOOKUP(B125,'ACCESS EXPORT'!B:W,22,FALSE),"-")</f>
        <v>1629104385</v>
      </c>
      <c r="Q125" s="4" t="str">
        <f>_xlfn.IFNA(VLOOKUP(A125,'ACCESS EXPORT'!$A:$AG,33,0),"-")</f>
        <v>Bevine Whyte</v>
      </c>
      <c r="R125" s="4" t="str">
        <f>_xlfn.IFNA(VLOOKUP(A125,'ACCESS EXPORT'!$A:$AH,34,0),"-")</f>
        <v>Linda Hopkins</v>
      </c>
      <c r="S125" s="4" t="str">
        <f>_xlfn.IFNA(VLOOKUP(A125,'ACCESS EXPORT'!$A:$AI,35,0),"-")</f>
        <v>James Agee</v>
      </c>
      <c r="T125" s="4" t="str">
        <f>_xlfn.IFNA(VLOOKUP(A125,'ACCESS EXPORT'!$A:$AJ,36,0),"-")</f>
        <v>Wanda Cruz</v>
      </c>
      <c r="U125" s="4" t="str">
        <f>_xlfn.IFNA(VLOOKUP(A125,'ACCESS EXPORT'!$A:$AK,37,0),"-")</f>
        <v>Cerner</v>
      </c>
      <c r="V125" s="4" t="str">
        <f>_xlfn.IFNA(VLOOKUP(A125,'ACCESS EXPORT'!$A:$AL,38,0),"-")</f>
        <v>FHMG_CTR NEONATAL CARE</v>
      </c>
      <c r="W125" s="4" t="str">
        <f>_xlfn.IFNA(VLOOKUP(A125,'ACCESS EXPORT'!$A:$AM,39,0),"-")</f>
        <v/>
      </c>
      <c r="X125" s="4" t="str">
        <f>_xlfn.IFNA(VLOOKUP(A125,'ACCESS EXPORT'!$A:$AN,40,0),"-")</f>
        <v>Libia Villaquiran / Jenny Green</v>
      </c>
      <c r="Y125" s="26" t="str">
        <f>_xlfn.IFNA(VLOOKUP(A125,'ACCESS EXPORT'!A:AO,41,0),"")</f>
        <v>Candace Pischetola</v>
      </c>
      <c r="Z125" s="26" t="str">
        <f>_xlfn.IFNA(VLOOKUP(A125,'ACCESS EXPORT'!A:AP,42,0),"")</f>
        <v/>
      </c>
      <c r="AA125" s="26" t="str">
        <f>_xlfn.IFNA(VLOOKUP(A125,'ACCESS EXPORT'!A:AQ,43,0),"")</f>
        <v>Claire Pagan</v>
      </c>
    </row>
    <row r="126" spans="1:27" ht="18.75" x14ac:dyDescent="0.25">
      <c r="A126" s="33">
        <v>137</v>
      </c>
      <c r="B126" s="10">
        <v>2267</v>
      </c>
      <c r="C126" s="7" t="str">
        <f ca="1">IFERROR(UPPER(IF(AND('ACCESS EXPORT'!AA126="",'ACCESS EXPORT'!Z126=""),VLOOKUP(A126,'ACCESS EXPORT'!$A:$AF,32,FALSE),(IF('ACCESS EXPORT'!AA126&lt;&gt;"",CONCATENATE(VLOOKUP(A126,'ACCESS EXPORT'!$A:$AF,32,FALSE)," (Closed",TEXT('ACCESS EXPORT'!AA126," MM/DD/YYY)")),IF(TODAY()&lt;(('ACCESS EXPORT'!Z126)+30),CONCATENATE(VLOOKUP(A126,'ACCESS EXPORT'!$A:$AF,32,FALSE)," (Opens",TEXT('ACCESS EXPORT'!Z126," MM/DD/YYY)")),VLOOKUP(A126,'ACCESS EXPORT'!$A:$AF,32,FALSE)))))),"-")</f>
        <v>ADVENTHEALTH MEDICAL GROUP NEONATOLOGY AT CENTRAL FLORIDA</v>
      </c>
      <c r="D126" s="3" t="str">
        <f ca="1">IFERROR(UPPER(IF(AND('ACCESS EXPORT'!AA126="",'ACCESS EXPORT'!Z126=""),VLOOKUP(A126,'ACCESS EXPORT'!$A:$AF,28,FALSE),(IF('ACCESS EXPORT'!AA126&lt;&gt;"",CONCATENATE(VLOOKUP(A126,'ACCESS EXPORT'!$A:$AF,28,FALSE)," (Closed",TEXT('ACCESS EXPORT'!AA126," MM/DD/YYY)")),IF(TODAY()&lt;(('ACCESS EXPORT'!Z126)+30),CONCATENATE(VLOOKUP(A126,'ACCESS EXPORT'!$A:$AF,28,FALSE)," (Opens",TEXT('ACCESS EXPORT'!Z126," MM/DD/YYY)")),VLOOKUP(A126,'ACCESS EXPORT'!$A:$AF,28,FALSE)))))),"-")</f>
        <v>CENTER FOR NEONATAL CARE</v>
      </c>
      <c r="E126" s="3" t="str">
        <f>VLOOKUP($A126,'ACCESS EXPORT'!$A:$AF,3,FALSE)</f>
        <v>3590</v>
      </c>
      <c r="F126" s="3" t="str">
        <f>UPPER(CONCATENATE(VLOOKUP(A126,'ACCESS EXPORT'!$A:$AF,4,FALSE)," ",VLOOKUP(A126,'ACCESS EXPORT'!$A:$AF,5,FALSE)," ",VLOOKUP(A126,'ACCESS EXPORT'!$A:$AF,6,FALSE)," ",VLOOKUP(A126,'ACCESS EXPORT'!$A:$AA,7,FALSE)," ",VLOOKUP(A126,'ACCESS EXPORT'!$A:$AA,8,FALSE)))</f>
        <v>2501 N ORANGE AVE SUITE 446 ORLANDO FL 32804</v>
      </c>
      <c r="G126" s="4" t="str">
        <f>UPPER(VLOOKUP($A126,'ACCESS EXPORT'!$A:$AF,9,FALSE))</f>
        <v>ORANGE</v>
      </c>
      <c r="H126" s="4" t="str">
        <f>_xlfn.IFNA(VLOOKUP($B126,'ACCESS EXPORT'!$B:$J,9,FALSE),"")</f>
        <v>HB</v>
      </c>
      <c r="I126" s="3" t="str">
        <f>CONCATENATE("(P)",VLOOKUP($A126,'ACCESS EXPORT'!$A:$AF,11,FALSE)," (F)",VLOOKUP($A126,'ACCESS EXPORT'!$A:$AF,29,FALSE))</f>
        <v>(P)(407) 303-2528 (F)(407) 303-2760</v>
      </c>
      <c r="J126" s="4" t="str">
        <f>UPPER(VLOOKUP($A126,'ACCESS EXPORT'!$A:$AF,12,FALSE))</f>
        <v>NEONATOLOGY</v>
      </c>
      <c r="K126" s="4" t="str">
        <f>UPPER(VLOOKUP($A126,'ACCESS EXPORT'!$A:$AF,13,FALSE))</f>
        <v>WILLIAM WINDER</v>
      </c>
      <c r="L126" s="3" t="str">
        <f>IF(AND(VLOOKUP(A126,'ACCESS EXPORT'!A:AE,1,0),'ACCESS EXPORT'!N126=""),UPPER(CONCATENATE('ACCESS EXPORT'!AE126)),IF(VLOOKUP(A126,'ACCESS EXPORT'!A:AE,1,0),UPPER(CONCATENATE('ACCESS EXPORT'!N126," "&amp;CHAR(10),'ACCESS EXPORT'!AE126))))</f>
        <v>JAHAIRA BARBOT-JIMENEZ 
RODOLFO FERNANDEZ (PRAC. ADMIN)</v>
      </c>
      <c r="M126" s="4" t="str">
        <f>UPPER(VLOOKUP($A126,'ACCESS EXPORT'!$A:$O,15,FALSE))</f>
        <v/>
      </c>
      <c r="N126" s="4" t="str">
        <f ca="1">IF(AND('ACCESS EXPORT'!X126="",'ACCESS EXPORT'!Y126=""),IF('ACCESS EXPORT'!V126&lt;&gt;"",(IF(TODAY()-'ACCESS EXPORT'!V126&gt;=-60,UPPER(CONCATENATE(VLOOKUP(B126,'ACCESS EXPORT'!$B:$P,15,FALSE),""&amp;CHAR(10)&amp;"(SEP",TEXT('ACCESS EXPORT'!V126," MM/DD/YYY)"))),IF(TODAY()-'ACCESS EXPORT'!V126&lt;0,UPPER(VLOOKUP(B126,'ACCESS EXPORT'!$B:$P,15,FALSE)),UPPER(VLOOKUP(B126,'ACCESS EXPORT'!$B:$P,15,FALSE))))),IF('ACCESS EXPORT'!U126="",UPPER(VLOOKUP(B126,'ACCESS EXPORT'!$B:$P,15,FALSE)),IF(TODAY()-'ACCESS EXPORT'!U126&lt;=30,CONCATENATE(UPPER(VLOOKUP(B126,'ACCESS EXPORT'!$B:$P,15,FALSE)),""&amp;CHAR(10)&amp;"(NEW",TEXT('ACCESS EXPORT'!U126," MM/DD/YYY)")),IF(AND(TODAY()-'ACCESS EXPORT'!U126&gt;30,TODAY()&gt;0),UPPER(VLOOKUP(B126,'ACCESS EXPORT'!$B:$P,15,FALSE)))))),IF('ACCESS EXPORT'!Y126&lt;&gt;"",UPPER(CONCATENATE(UPPER(VLOOKUP(B126,'ACCESS EXPORT'!$B:$P,15,FALSE)),""&amp;CHAR(10)&amp;"(Transfer Out",TEXT('ACCESS EXPORT'!Y126," MM/DD/YYY)"))),IF('ACCESS EXPORT'!X126&lt;&gt;"",UPPER(CONCATENATE(UPPER(VLOOKUP(B126,'ACCESS EXPORT'!$B:$P,15,FALSE)),""&amp;CHAR(10)&amp;"(Transfer In",TEXT('ACCESS EXPORT'!X126," MM/DD/YYY)"))))))</f>
        <v>LEIBOVICI, AVITAL
(NEW 06/08/2019)</v>
      </c>
      <c r="O126" s="4" t="str">
        <f>_xlfn.IFNA(VLOOKUP(B126,'ACCESS EXPORT'!$B:$Q,16,FALSE),"")</f>
        <v>MD</v>
      </c>
      <c r="P126" s="4" t="str">
        <f>_xlfn.IFNA(VLOOKUP(B126,'ACCESS EXPORT'!B:W,22,FALSE),"-")</f>
        <v>1386721181</v>
      </c>
      <c r="Q126" s="4" t="str">
        <f>_xlfn.IFNA(VLOOKUP(A126,'ACCESS EXPORT'!$A:$AG,33,0),"-")</f>
        <v>Bevine Whyte</v>
      </c>
      <c r="R126" s="4" t="str">
        <f>_xlfn.IFNA(VLOOKUP(A126,'ACCESS EXPORT'!$A:$AH,34,0),"-")</f>
        <v>Linda Hopkins</v>
      </c>
      <c r="S126" s="4" t="str">
        <f>_xlfn.IFNA(VLOOKUP(A126,'ACCESS EXPORT'!$A:$AI,35,0),"-")</f>
        <v>James Agee</v>
      </c>
      <c r="T126" s="4" t="str">
        <f>_xlfn.IFNA(VLOOKUP(A126,'ACCESS EXPORT'!$A:$AJ,36,0),"-")</f>
        <v>Wanda Cruz</v>
      </c>
      <c r="U126" s="4" t="str">
        <f>_xlfn.IFNA(VLOOKUP(A126,'ACCESS EXPORT'!$A:$AK,37,0),"-")</f>
        <v>Cerner</v>
      </c>
      <c r="V126" s="4" t="str">
        <f>_xlfn.IFNA(VLOOKUP(A126,'ACCESS EXPORT'!$A:$AL,38,0),"-")</f>
        <v>FHMG_CTR NEONATAL CARE</v>
      </c>
      <c r="W126" s="4" t="str">
        <f>_xlfn.IFNA(VLOOKUP(A126,'ACCESS EXPORT'!$A:$AM,39,0),"-")</f>
        <v/>
      </c>
      <c r="X126" s="4" t="str">
        <f>_xlfn.IFNA(VLOOKUP(A126,'ACCESS EXPORT'!$A:$AN,40,0),"-")</f>
        <v>Libia Villaquiran / Jenny Green</v>
      </c>
      <c r="Y126" s="26" t="str">
        <f>_xlfn.IFNA(VLOOKUP(A126,'ACCESS EXPORT'!A:AO,41,0),"")</f>
        <v>Candace Pischetola</v>
      </c>
      <c r="Z126" s="26" t="str">
        <f>_xlfn.IFNA(VLOOKUP(A126,'ACCESS EXPORT'!A:AP,42,0),"")</f>
        <v/>
      </c>
      <c r="AA126" s="26" t="str">
        <f>_xlfn.IFNA(VLOOKUP(A126,'ACCESS EXPORT'!A:AQ,43,0),"")</f>
        <v>Claire Pagan</v>
      </c>
    </row>
    <row r="127" spans="1:27" ht="18.75" x14ac:dyDescent="0.25">
      <c r="A127" s="33">
        <v>137</v>
      </c>
      <c r="B127" s="10">
        <v>2268</v>
      </c>
      <c r="C127" s="7" t="str">
        <f ca="1">IFERROR(UPPER(IF(AND('ACCESS EXPORT'!AA127="",'ACCESS EXPORT'!Z127=""),VLOOKUP(A127,'ACCESS EXPORT'!$A:$AF,32,FALSE),(IF('ACCESS EXPORT'!AA127&lt;&gt;"",CONCATENATE(VLOOKUP(A127,'ACCESS EXPORT'!$A:$AF,32,FALSE)," (Closed",TEXT('ACCESS EXPORT'!AA127," MM/DD/YYY)")),IF(TODAY()&lt;(('ACCESS EXPORT'!Z127)+30),CONCATENATE(VLOOKUP(A127,'ACCESS EXPORT'!$A:$AF,32,FALSE)," (Opens",TEXT('ACCESS EXPORT'!Z127," MM/DD/YYY)")),VLOOKUP(A127,'ACCESS EXPORT'!$A:$AF,32,FALSE)))))),"-")</f>
        <v>ADVENTHEALTH MEDICAL GROUP NEONATOLOGY AT CENTRAL FLORIDA</v>
      </c>
      <c r="D127" s="3" t="str">
        <f ca="1">IFERROR(UPPER(IF(AND('ACCESS EXPORT'!AA127="",'ACCESS EXPORT'!Z127=""),VLOOKUP(A127,'ACCESS EXPORT'!$A:$AF,28,FALSE),(IF('ACCESS EXPORT'!AA127&lt;&gt;"",CONCATENATE(VLOOKUP(A127,'ACCESS EXPORT'!$A:$AF,28,FALSE)," (Closed",TEXT('ACCESS EXPORT'!AA127," MM/DD/YYY)")),IF(TODAY()&lt;(('ACCESS EXPORT'!Z127)+30),CONCATENATE(VLOOKUP(A127,'ACCESS EXPORT'!$A:$AF,28,FALSE)," (Opens",TEXT('ACCESS EXPORT'!Z127," MM/DD/YYY)")),VLOOKUP(A127,'ACCESS EXPORT'!$A:$AF,28,FALSE)))))),"-")</f>
        <v>CENTER FOR NEONATAL CARE</v>
      </c>
      <c r="E127" s="3" t="str">
        <f>VLOOKUP($A127,'ACCESS EXPORT'!$A:$AF,3,FALSE)</f>
        <v>3590</v>
      </c>
      <c r="F127" s="3" t="str">
        <f>UPPER(CONCATENATE(VLOOKUP(A127,'ACCESS EXPORT'!$A:$AF,4,FALSE)," ",VLOOKUP(A127,'ACCESS EXPORT'!$A:$AF,5,FALSE)," ",VLOOKUP(A127,'ACCESS EXPORT'!$A:$AF,6,FALSE)," ",VLOOKUP(A127,'ACCESS EXPORT'!$A:$AA,7,FALSE)," ",VLOOKUP(A127,'ACCESS EXPORT'!$A:$AA,8,FALSE)))</f>
        <v>2501 N ORANGE AVE SUITE 446 ORLANDO FL 32804</v>
      </c>
      <c r="G127" s="4" t="str">
        <f>UPPER(VLOOKUP($A127,'ACCESS EXPORT'!$A:$AF,9,FALSE))</f>
        <v>ORANGE</v>
      </c>
      <c r="H127" s="4" t="str">
        <f>_xlfn.IFNA(VLOOKUP($B127,'ACCESS EXPORT'!$B:$J,9,FALSE),"")</f>
        <v>HB</v>
      </c>
      <c r="I127" s="3" t="str">
        <f>CONCATENATE("(P)",VLOOKUP($A127,'ACCESS EXPORT'!$A:$AF,11,FALSE)," (F)",VLOOKUP($A127,'ACCESS EXPORT'!$A:$AF,29,FALSE))</f>
        <v>(P)(407) 303-2528 (F)(407) 303-2760</v>
      </c>
      <c r="J127" s="4" t="str">
        <f>UPPER(VLOOKUP($A127,'ACCESS EXPORT'!$A:$AF,12,FALSE))</f>
        <v>NEONATOLOGY</v>
      </c>
      <c r="K127" s="4" t="str">
        <f>UPPER(VLOOKUP($A127,'ACCESS EXPORT'!$A:$AF,13,FALSE))</f>
        <v>WILLIAM WINDER</v>
      </c>
      <c r="L127" s="3" t="str">
        <f>IF(AND(VLOOKUP(A127,'ACCESS EXPORT'!A:AE,1,0),'ACCESS EXPORT'!N127=""),UPPER(CONCATENATE('ACCESS EXPORT'!AE127)),IF(VLOOKUP(A127,'ACCESS EXPORT'!A:AE,1,0),UPPER(CONCATENATE('ACCESS EXPORT'!N127," "&amp;CHAR(10),'ACCESS EXPORT'!AE127))))</f>
        <v>JAHAIRA BARBOT-JIMENEZ 
RODOLFO FERNANDEZ (PRAC. ADMIN)</v>
      </c>
      <c r="M127" s="4" t="str">
        <f>UPPER(VLOOKUP($A127,'ACCESS EXPORT'!$A:$O,15,FALSE))</f>
        <v/>
      </c>
      <c r="N127" s="4" t="str">
        <f ca="1">IF(AND('ACCESS EXPORT'!X127="",'ACCESS EXPORT'!Y127=""),IF('ACCESS EXPORT'!V127&lt;&gt;"",(IF(TODAY()-'ACCESS EXPORT'!V127&gt;=-60,UPPER(CONCATENATE(VLOOKUP(B127,'ACCESS EXPORT'!$B:$P,15,FALSE),""&amp;CHAR(10)&amp;"(SEP",TEXT('ACCESS EXPORT'!V127," MM/DD/YYY)"))),IF(TODAY()-'ACCESS EXPORT'!V127&lt;0,UPPER(VLOOKUP(B127,'ACCESS EXPORT'!$B:$P,15,FALSE)),UPPER(VLOOKUP(B127,'ACCESS EXPORT'!$B:$P,15,FALSE))))),IF('ACCESS EXPORT'!U127="",UPPER(VLOOKUP(B127,'ACCESS EXPORT'!$B:$P,15,FALSE)),IF(TODAY()-'ACCESS EXPORT'!U127&lt;=30,CONCATENATE(UPPER(VLOOKUP(B127,'ACCESS EXPORT'!$B:$P,15,FALSE)),""&amp;CHAR(10)&amp;"(NEW",TEXT('ACCESS EXPORT'!U127," MM/DD/YYY)")),IF(AND(TODAY()-'ACCESS EXPORT'!U127&gt;30,TODAY()&gt;0),UPPER(VLOOKUP(B127,'ACCESS EXPORT'!$B:$P,15,FALSE)))))),IF('ACCESS EXPORT'!Y127&lt;&gt;"",UPPER(CONCATENATE(UPPER(VLOOKUP(B127,'ACCESS EXPORT'!$B:$P,15,FALSE)),""&amp;CHAR(10)&amp;"(Transfer Out",TEXT('ACCESS EXPORT'!Y127," MM/DD/YYY)"))),IF('ACCESS EXPORT'!X127&lt;&gt;"",UPPER(CONCATENATE(UPPER(VLOOKUP(B127,'ACCESS EXPORT'!$B:$P,15,FALSE)),""&amp;CHAR(10)&amp;"(Transfer In",TEXT('ACCESS EXPORT'!X127," MM/DD/YYY)"))))))</f>
        <v>TAYLOR, KATHY
(NEW 06/08/2019)</v>
      </c>
      <c r="O127" s="4" t="str">
        <f>_xlfn.IFNA(VLOOKUP(B127,'ACCESS EXPORT'!$B:$Q,16,FALSE),"")</f>
        <v>APRN</v>
      </c>
      <c r="P127" s="4" t="str">
        <f>_xlfn.IFNA(VLOOKUP(B127,'ACCESS EXPORT'!B:W,22,FALSE),"-")</f>
        <v>1659303097</v>
      </c>
      <c r="Q127" s="4" t="str">
        <f>_xlfn.IFNA(VLOOKUP(A127,'ACCESS EXPORT'!$A:$AG,33,0),"-")</f>
        <v>Bevine Whyte</v>
      </c>
      <c r="R127" s="4" t="str">
        <f>_xlfn.IFNA(VLOOKUP(A127,'ACCESS EXPORT'!$A:$AH,34,0),"-")</f>
        <v>Linda Hopkins</v>
      </c>
      <c r="S127" s="4" t="str">
        <f>_xlfn.IFNA(VLOOKUP(A127,'ACCESS EXPORT'!$A:$AI,35,0),"-")</f>
        <v>James Agee</v>
      </c>
      <c r="T127" s="4" t="str">
        <f>_xlfn.IFNA(VLOOKUP(A127,'ACCESS EXPORT'!$A:$AJ,36,0),"-")</f>
        <v>Wanda Cruz</v>
      </c>
      <c r="U127" s="4" t="str">
        <f>_xlfn.IFNA(VLOOKUP(A127,'ACCESS EXPORT'!$A:$AK,37,0),"-")</f>
        <v>Cerner</v>
      </c>
      <c r="V127" s="4" t="str">
        <f>_xlfn.IFNA(VLOOKUP(A127,'ACCESS EXPORT'!$A:$AL,38,0),"-")</f>
        <v>FHMG_CTR NEONATAL CARE</v>
      </c>
      <c r="W127" s="4" t="str">
        <f>_xlfn.IFNA(VLOOKUP(A127,'ACCESS EXPORT'!$A:$AM,39,0),"-")</f>
        <v/>
      </c>
      <c r="X127" s="4" t="str">
        <f>_xlfn.IFNA(VLOOKUP(A127,'ACCESS EXPORT'!$A:$AN,40,0),"-")</f>
        <v>Libia Villaquiran / Jenny Green</v>
      </c>
      <c r="Y127" s="26" t="str">
        <f>_xlfn.IFNA(VLOOKUP(A127,'ACCESS EXPORT'!A:AO,41,0),"")</f>
        <v>Candace Pischetola</v>
      </c>
      <c r="Z127" s="26" t="str">
        <f>_xlfn.IFNA(VLOOKUP(A127,'ACCESS EXPORT'!A:AP,42,0),"")</f>
        <v/>
      </c>
      <c r="AA127" s="26" t="str">
        <f>_xlfn.IFNA(VLOOKUP(A127,'ACCESS EXPORT'!A:AQ,43,0),"")</f>
        <v>Claire Pagan</v>
      </c>
    </row>
    <row r="128" spans="1:27" ht="18.75" x14ac:dyDescent="0.25">
      <c r="A128" s="33">
        <v>137</v>
      </c>
      <c r="B128" s="10">
        <v>1833</v>
      </c>
      <c r="C128" s="7" t="str">
        <f ca="1">IFERROR(UPPER(IF(AND('ACCESS EXPORT'!AA128="",'ACCESS EXPORT'!Z128=""),VLOOKUP(A128,'ACCESS EXPORT'!$A:$AF,32,FALSE),(IF('ACCESS EXPORT'!AA128&lt;&gt;"",CONCATENATE(VLOOKUP(A128,'ACCESS EXPORT'!$A:$AF,32,FALSE)," (Closed",TEXT('ACCESS EXPORT'!AA128," MM/DD/YYY)")),IF(TODAY()&lt;(('ACCESS EXPORT'!Z128)+30),CONCATENATE(VLOOKUP(A128,'ACCESS EXPORT'!$A:$AF,32,FALSE)," (Opens",TEXT('ACCESS EXPORT'!Z128," MM/DD/YYY)")),VLOOKUP(A128,'ACCESS EXPORT'!$A:$AF,32,FALSE)))))),"-")</f>
        <v>ADVENTHEALTH MEDICAL GROUP NEONATOLOGY AT CENTRAL FLORIDA</v>
      </c>
      <c r="D128" s="3" t="str">
        <f ca="1">IFERROR(UPPER(IF(AND('ACCESS EXPORT'!AA128="",'ACCESS EXPORT'!Z128=""),VLOOKUP(A128,'ACCESS EXPORT'!$A:$AF,28,FALSE),(IF('ACCESS EXPORT'!AA128&lt;&gt;"",CONCATENATE(VLOOKUP(A128,'ACCESS EXPORT'!$A:$AF,28,FALSE)," (Closed",TEXT('ACCESS EXPORT'!AA128," MM/DD/YYY)")),IF(TODAY()&lt;(('ACCESS EXPORT'!Z128)+30),CONCATENATE(VLOOKUP(A128,'ACCESS EXPORT'!$A:$AF,28,FALSE)," (Opens",TEXT('ACCESS EXPORT'!Z128," MM/DD/YYY)")),VLOOKUP(A128,'ACCESS EXPORT'!$A:$AF,28,FALSE)))))),"-")</f>
        <v>CENTER FOR NEONATAL CARE</v>
      </c>
      <c r="E128" s="3" t="str">
        <f>VLOOKUP($A128,'ACCESS EXPORT'!$A:$AF,3,FALSE)</f>
        <v>3590</v>
      </c>
      <c r="F128" s="3" t="str">
        <f>UPPER(CONCATENATE(VLOOKUP(A128,'ACCESS EXPORT'!$A:$AF,4,FALSE)," ",VLOOKUP(A128,'ACCESS EXPORT'!$A:$AF,5,FALSE)," ",VLOOKUP(A128,'ACCESS EXPORT'!$A:$AF,6,FALSE)," ",VLOOKUP(A128,'ACCESS EXPORT'!$A:$AA,7,FALSE)," ",VLOOKUP(A128,'ACCESS EXPORT'!$A:$AA,8,FALSE)))</f>
        <v>2501 N ORANGE AVE SUITE 446 ORLANDO FL 32804</v>
      </c>
      <c r="G128" s="4" t="str">
        <f>UPPER(VLOOKUP($A128,'ACCESS EXPORT'!$A:$AF,9,FALSE))</f>
        <v>ORANGE</v>
      </c>
      <c r="H128" s="4" t="str">
        <f>_xlfn.IFNA(VLOOKUP($B128,'ACCESS EXPORT'!$B:$J,9,FALSE),"")</f>
        <v>HB</v>
      </c>
      <c r="I128" s="3" t="str">
        <f>CONCATENATE("(P)",VLOOKUP($A128,'ACCESS EXPORT'!$A:$AF,11,FALSE)," (F)",VLOOKUP($A128,'ACCESS EXPORT'!$A:$AF,29,FALSE))</f>
        <v>(P)(407) 303-2528 (F)(407) 303-2760</v>
      </c>
      <c r="J128" s="4" t="str">
        <f>UPPER(VLOOKUP($A128,'ACCESS EXPORT'!$A:$AF,12,FALSE))</f>
        <v>NEONATOLOGY</v>
      </c>
      <c r="K128" s="4" t="str">
        <f>UPPER(VLOOKUP($A128,'ACCESS EXPORT'!$A:$AF,13,FALSE))</f>
        <v>WILLIAM WINDER</v>
      </c>
      <c r="L128" s="3" t="str">
        <f>IF(AND(VLOOKUP(A128,'ACCESS EXPORT'!A:AE,1,0),'ACCESS EXPORT'!N128=""),UPPER(CONCATENATE('ACCESS EXPORT'!AE128)),IF(VLOOKUP(A128,'ACCESS EXPORT'!A:AE,1,0),UPPER(CONCATENATE('ACCESS EXPORT'!N128," "&amp;CHAR(10),'ACCESS EXPORT'!AE128))))</f>
        <v>JAHAIRA BARBOT-JIMENEZ 
RODOLFO FERNANDEZ (PRAC. ADMIN)</v>
      </c>
      <c r="M128" s="4" t="str">
        <f>UPPER(VLOOKUP($A128,'ACCESS EXPORT'!$A:$O,15,FALSE))</f>
        <v/>
      </c>
      <c r="N128" s="4" t="str">
        <f ca="1">IF(AND('ACCESS EXPORT'!X128="",'ACCESS EXPORT'!Y128=""),IF('ACCESS EXPORT'!V128&lt;&gt;"",(IF(TODAY()-'ACCESS EXPORT'!V128&gt;=-60,UPPER(CONCATENATE(VLOOKUP(B128,'ACCESS EXPORT'!$B:$P,15,FALSE),""&amp;CHAR(10)&amp;"(SEP",TEXT('ACCESS EXPORT'!V128," MM/DD/YYY)"))),IF(TODAY()-'ACCESS EXPORT'!V128&lt;0,UPPER(VLOOKUP(B128,'ACCESS EXPORT'!$B:$P,15,FALSE)),UPPER(VLOOKUP(B128,'ACCESS EXPORT'!$B:$P,15,FALSE))))),IF('ACCESS EXPORT'!U128="",UPPER(VLOOKUP(B128,'ACCESS EXPORT'!$B:$P,15,FALSE)),IF(TODAY()-'ACCESS EXPORT'!U128&lt;=30,CONCATENATE(UPPER(VLOOKUP(B128,'ACCESS EXPORT'!$B:$P,15,FALSE)),""&amp;CHAR(10)&amp;"(NEW",TEXT('ACCESS EXPORT'!U128," MM/DD/YYY)")),IF(AND(TODAY()-'ACCESS EXPORT'!U128&gt;30,TODAY()&gt;0),UPPER(VLOOKUP(B128,'ACCESS EXPORT'!$B:$P,15,FALSE)))))),IF('ACCESS EXPORT'!Y128&lt;&gt;"",UPPER(CONCATENATE(UPPER(VLOOKUP(B128,'ACCESS EXPORT'!$B:$P,15,FALSE)),""&amp;CHAR(10)&amp;"(Transfer Out",TEXT('ACCESS EXPORT'!Y128," MM/DD/YYY)"))),IF('ACCESS EXPORT'!X128&lt;&gt;"",UPPER(CONCATENATE(UPPER(VLOOKUP(B128,'ACCESS EXPORT'!$B:$P,15,FALSE)),""&amp;CHAR(10)&amp;"(Transfer In",TEXT('ACCESS EXPORT'!X128," MM/DD/YYY)"))))))</f>
        <v>DEREDDY, NARENDRA</v>
      </c>
      <c r="O128" s="4" t="str">
        <f>_xlfn.IFNA(VLOOKUP(B128,'ACCESS EXPORT'!$B:$Q,16,FALSE),"")</f>
        <v>MD</v>
      </c>
      <c r="P128" s="4" t="str">
        <f>_xlfn.IFNA(VLOOKUP(B128,'ACCESS EXPORT'!B:W,22,FALSE),"-")</f>
        <v>1528314093</v>
      </c>
      <c r="Q128" s="4" t="str">
        <f>_xlfn.IFNA(VLOOKUP(A128,'ACCESS EXPORT'!$A:$AG,33,0),"-")</f>
        <v>Bevine Whyte</v>
      </c>
      <c r="R128" s="4" t="str">
        <f>_xlfn.IFNA(VLOOKUP(A128,'ACCESS EXPORT'!$A:$AH,34,0),"-")</f>
        <v>Linda Hopkins</v>
      </c>
      <c r="S128" s="4" t="str">
        <f>_xlfn.IFNA(VLOOKUP(A128,'ACCESS EXPORT'!$A:$AI,35,0),"-")</f>
        <v>James Agee</v>
      </c>
      <c r="T128" s="4" t="str">
        <f>_xlfn.IFNA(VLOOKUP(A128,'ACCESS EXPORT'!$A:$AJ,36,0),"-")</f>
        <v>Wanda Cruz</v>
      </c>
      <c r="U128" s="4" t="str">
        <f>_xlfn.IFNA(VLOOKUP(A128,'ACCESS EXPORT'!$A:$AK,37,0),"-")</f>
        <v>Cerner</v>
      </c>
      <c r="V128" s="4" t="str">
        <f>_xlfn.IFNA(VLOOKUP(A128,'ACCESS EXPORT'!$A:$AL,38,0),"-")</f>
        <v>FHMG_CTR NEONATAL CARE</v>
      </c>
      <c r="W128" s="4" t="str">
        <f>_xlfn.IFNA(VLOOKUP(A128,'ACCESS EXPORT'!$A:$AM,39,0),"-")</f>
        <v/>
      </c>
      <c r="X128" s="4" t="str">
        <f>_xlfn.IFNA(VLOOKUP(A128,'ACCESS EXPORT'!$A:$AN,40,0),"-")</f>
        <v>Libia Villaquiran / Jenny Green</v>
      </c>
      <c r="Y128" s="26" t="str">
        <f>_xlfn.IFNA(VLOOKUP(A128,'ACCESS EXPORT'!A:AO,41,0),"")</f>
        <v>Candace Pischetola</v>
      </c>
      <c r="Z128" s="26" t="str">
        <f>_xlfn.IFNA(VLOOKUP(A128,'ACCESS EXPORT'!A:AP,42,0),"")</f>
        <v/>
      </c>
      <c r="AA128" s="26" t="str">
        <f>_xlfn.IFNA(VLOOKUP(A128,'ACCESS EXPORT'!A:AQ,43,0),"")</f>
        <v>Claire Pagan</v>
      </c>
    </row>
    <row r="129" spans="1:27" ht="18.75" x14ac:dyDescent="0.25">
      <c r="A129" s="33">
        <v>320</v>
      </c>
      <c r="B129" s="10">
        <v>1815</v>
      </c>
      <c r="C129" s="7" t="str">
        <f ca="1">IFERROR(UPPER(IF(AND('ACCESS EXPORT'!AA129="",'ACCESS EXPORT'!Z129=""),VLOOKUP(A129,'ACCESS EXPORT'!$A:$AF,32,FALSE),(IF('ACCESS EXPORT'!AA129&lt;&gt;"",CONCATENATE(VLOOKUP(A129,'ACCESS EXPORT'!$A:$AF,32,FALSE)," (Closed",TEXT('ACCESS EXPORT'!AA129," MM/DD/YYY)")),IF(TODAY()&lt;(('ACCESS EXPORT'!Z129)+30),CONCATENATE(VLOOKUP(A129,'ACCESS EXPORT'!$A:$AF,32,FALSE)," (Opens",TEXT('ACCESS EXPORT'!Z129," MM/DD/YYY)")),VLOOKUP(A129,'ACCESS EXPORT'!$A:$AF,32,FALSE)))))),"-")</f>
        <v>ADVENTHEALTH MEDICAL GROUP NEONATOLOGY AT CENTRAL FLORIDA</v>
      </c>
      <c r="D129" s="3" t="str">
        <f ca="1">IFERROR(UPPER(IF(AND('ACCESS EXPORT'!AA129="",'ACCESS EXPORT'!Z129=""),VLOOKUP(A129,'ACCESS EXPORT'!$A:$AF,28,FALSE),(IF('ACCESS EXPORT'!AA129&lt;&gt;"",CONCATENATE(VLOOKUP(A129,'ACCESS EXPORT'!$A:$AF,28,FALSE)," (Closed",TEXT('ACCESS EXPORT'!AA129," MM/DD/YYY)")),IF(TODAY()&lt;(('ACCESS EXPORT'!Z129)+30),CONCATENATE(VLOOKUP(A129,'ACCESS EXPORT'!$A:$AF,28,FALSE)," (Opens",TEXT('ACCESS EXPORT'!Z129," MM/DD/YYY)")),VLOOKUP(A129,'ACCESS EXPORT'!$A:$AF,28,FALSE)))))),"-")</f>
        <v>CENTER FOR NEONATAL CARE - ALTAMONTE SPRINGS*</v>
      </c>
      <c r="E129" s="3" t="str">
        <f>VLOOKUP($A129,'ACCESS EXPORT'!$A:$AF,3,FALSE)</f>
        <v>3595</v>
      </c>
      <c r="F129" s="3" t="str">
        <f>UPPER(CONCATENATE(VLOOKUP(A129,'ACCESS EXPORT'!$A:$AF,4,FALSE)," ",VLOOKUP(A129,'ACCESS EXPORT'!$A:$AF,5,FALSE)," ",VLOOKUP(A129,'ACCESS EXPORT'!$A:$AF,6,FALSE)," ",VLOOKUP(A129,'ACCESS EXPORT'!$A:$AA,7,FALSE)," ",VLOOKUP(A129,'ACCESS EXPORT'!$A:$AA,8,FALSE)))</f>
        <v>2501 N ORANGE AVE SUITE 446 ORLANDO FL 32804</v>
      </c>
      <c r="G129" s="4" t="str">
        <f>UPPER(VLOOKUP($A129,'ACCESS EXPORT'!$A:$AF,9,FALSE))</f>
        <v>ORANGE</v>
      </c>
      <c r="H129" s="4" t="str">
        <f>_xlfn.IFNA(VLOOKUP($B129,'ACCESS EXPORT'!$B:$J,9,FALSE),"")</f>
        <v>HB</v>
      </c>
      <c r="I129" s="3" t="str">
        <f>CONCATENATE("(P)",VLOOKUP($A129,'ACCESS EXPORT'!$A:$AF,11,FALSE)," (F)",VLOOKUP($A129,'ACCESS EXPORT'!$A:$AF,29,FALSE))</f>
        <v>(P)(407) 303-2528 (F)(407) 303-2760</v>
      </c>
      <c r="J129" s="4" t="str">
        <f>UPPER(VLOOKUP($A129,'ACCESS EXPORT'!$A:$AF,12,FALSE))</f>
        <v>NEONATOLOGY</v>
      </c>
      <c r="K129" s="4" t="str">
        <f>UPPER(VLOOKUP($A129,'ACCESS EXPORT'!$A:$AF,13,FALSE))</f>
        <v>WILLIAM WINDER</v>
      </c>
      <c r="L129" s="3" t="str">
        <f>IF(AND(VLOOKUP(A129,'ACCESS EXPORT'!A:AE,1,0),'ACCESS EXPORT'!N129=""),UPPER(CONCATENATE('ACCESS EXPORT'!AE129)),IF(VLOOKUP(A129,'ACCESS EXPORT'!A:AE,1,0),UPPER(CONCATENATE('ACCESS EXPORT'!N129," "&amp;CHAR(10),'ACCESS EXPORT'!AE129))))</f>
        <v>JAHAIRA BARBOT-JIMENEZ 
RODOLFO FERNANDEZ (PRAC. ADMIN)</v>
      </c>
      <c r="M129" s="4" t="str">
        <f>UPPER(VLOOKUP($A129,'ACCESS EXPORT'!$A:$O,15,FALSE))</f>
        <v/>
      </c>
      <c r="N129" s="4" t="str">
        <f ca="1">IF(AND('ACCESS EXPORT'!X129="",'ACCESS EXPORT'!Y129=""),IF('ACCESS EXPORT'!V129&lt;&gt;"",(IF(TODAY()-'ACCESS EXPORT'!V129&gt;=-60,UPPER(CONCATENATE(VLOOKUP(B129,'ACCESS EXPORT'!$B:$P,15,FALSE),""&amp;CHAR(10)&amp;"(SEP",TEXT('ACCESS EXPORT'!V129," MM/DD/YYY)"))),IF(TODAY()-'ACCESS EXPORT'!V129&lt;0,UPPER(VLOOKUP(B129,'ACCESS EXPORT'!$B:$P,15,FALSE)),UPPER(VLOOKUP(B129,'ACCESS EXPORT'!$B:$P,15,FALSE))))),IF('ACCESS EXPORT'!U129="",UPPER(VLOOKUP(B129,'ACCESS EXPORT'!$B:$P,15,FALSE)),IF(TODAY()-'ACCESS EXPORT'!U129&lt;=30,CONCATENATE(UPPER(VLOOKUP(B129,'ACCESS EXPORT'!$B:$P,15,FALSE)),""&amp;CHAR(10)&amp;"(NEW",TEXT('ACCESS EXPORT'!U129," MM/DD/YYY)")),IF(AND(TODAY()-'ACCESS EXPORT'!U129&gt;30,TODAY()&gt;0),UPPER(VLOOKUP(B129,'ACCESS EXPORT'!$B:$P,15,FALSE)))))),IF('ACCESS EXPORT'!Y129&lt;&gt;"",UPPER(CONCATENATE(UPPER(VLOOKUP(B129,'ACCESS EXPORT'!$B:$P,15,FALSE)),""&amp;CHAR(10)&amp;"(Transfer Out",TEXT('ACCESS EXPORT'!Y129," MM/DD/YYY)"))),IF('ACCESS EXPORT'!X129&lt;&gt;"",UPPER(CONCATENATE(UPPER(VLOOKUP(B129,'ACCESS EXPORT'!$B:$P,15,FALSE)),""&amp;CHAR(10)&amp;"(Transfer In",TEXT('ACCESS EXPORT'!X129," MM/DD/YYY)"))))))</f>
        <v>TYREE, KREANGKAI</v>
      </c>
      <c r="O129" s="4" t="str">
        <f>_xlfn.IFNA(VLOOKUP(B129,'ACCESS EXPORT'!$B:$Q,16,FALSE),"")</f>
        <v>MD</v>
      </c>
      <c r="P129" s="4" t="str">
        <f>_xlfn.IFNA(VLOOKUP(B129,'ACCESS EXPORT'!B:W,22,FALSE),"-")</f>
        <v>1073584231</v>
      </c>
      <c r="Q129" s="4" t="str">
        <f>_xlfn.IFNA(VLOOKUP(A129,'ACCESS EXPORT'!$A:$AG,33,0),"-")</f>
        <v>Bevine Whyte</v>
      </c>
      <c r="R129" s="4" t="str">
        <f>_xlfn.IFNA(VLOOKUP(A129,'ACCESS EXPORT'!$A:$AH,34,0),"-")</f>
        <v>Linda Hopkins</v>
      </c>
      <c r="S129" s="4" t="str">
        <f>_xlfn.IFNA(VLOOKUP(A129,'ACCESS EXPORT'!$A:$AI,35,0),"-")</f>
        <v>James Agee</v>
      </c>
      <c r="T129" s="4" t="str">
        <f>_xlfn.IFNA(VLOOKUP(A129,'ACCESS EXPORT'!$A:$AJ,36,0),"-")</f>
        <v>Wanda Cruz</v>
      </c>
      <c r="U129" s="4" t="str">
        <f>_xlfn.IFNA(VLOOKUP(A129,'ACCESS EXPORT'!$A:$AK,37,0),"-")</f>
        <v>Cerner</v>
      </c>
      <c r="V129" s="4" t="str">
        <f>_xlfn.IFNA(VLOOKUP(A129,'ACCESS EXPORT'!$A:$AL,38,0),"-")</f>
        <v>FHMG_CTR NEONATAL CARE</v>
      </c>
      <c r="W129" s="4" t="str">
        <f>_xlfn.IFNA(VLOOKUP(A129,'ACCESS EXPORT'!$A:$AM,39,0),"-")</f>
        <v/>
      </c>
      <c r="X129" s="4" t="str">
        <f>_xlfn.IFNA(VLOOKUP(A129,'ACCESS EXPORT'!$A:$AN,40,0),"-")</f>
        <v>Libia Villaquiran / Jenny Green</v>
      </c>
      <c r="Y129" s="26" t="str">
        <f>_xlfn.IFNA(VLOOKUP(A129,'ACCESS EXPORT'!A:AO,41,0),"")</f>
        <v>Candace Pischetola</v>
      </c>
      <c r="Z129" s="26" t="str">
        <f>_xlfn.IFNA(VLOOKUP(A129,'ACCESS EXPORT'!A:AP,42,0),"")</f>
        <v/>
      </c>
      <c r="AA129" s="26" t="str">
        <f>_xlfn.IFNA(VLOOKUP(A129,'ACCESS EXPORT'!A:AQ,43,0),"")</f>
        <v>Claire Pagan</v>
      </c>
    </row>
    <row r="130" spans="1:27" ht="18.75" x14ac:dyDescent="0.25">
      <c r="A130" s="33">
        <v>320</v>
      </c>
      <c r="B130" s="10">
        <v>1242</v>
      </c>
      <c r="C130" s="7" t="str">
        <f ca="1">IFERROR(UPPER(IF(AND('ACCESS EXPORT'!AA130="",'ACCESS EXPORT'!Z130=""),VLOOKUP(A130,'ACCESS EXPORT'!$A:$AF,32,FALSE),(IF('ACCESS EXPORT'!AA130&lt;&gt;"",CONCATENATE(VLOOKUP(A130,'ACCESS EXPORT'!$A:$AF,32,FALSE)," (Closed",TEXT('ACCESS EXPORT'!AA130," MM/DD/YYY)")),IF(TODAY()&lt;(('ACCESS EXPORT'!Z130)+30),CONCATENATE(VLOOKUP(A130,'ACCESS EXPORT'!$A:$AF,32,FALSE)," (Opens",TEXT('ACCESS EXPORT'!Z130," MM/DD/YYY)")),VLOOKUP(A130,'ACCESS EXPORT'!$A:$AF,32,FALSE)))))),"-")</f>
        <v>ADVENTHEALTH MEDICAL GROUP NEONATOLOGY AT CENTRAL FLORIDA</v>
      </c>
      <c r="D130" s="3" t="str">
        <f ca="1">IFERROR(UPPER(IF(AND('ACCESS EXPORT'!AA130="",'ACCESS EXPORT'!Z130=""),VLOOKUP(A130,'ACCESS EXPORT'!$A:$AF,28,FALSE),(IF('ACCESS EXPORT'!AA130&lt;&gt;"",CONCATENATE(VLOOKUP(A130,'ACCESS EXPORT'!$A:$AF,28,FALSE)," (Closed",TEXT('ACCESS EXPORT'!AA130," MM/DD/YYY)")),IF(TODAY()&lt;(('ACCESS EXPORT'!Z130)+30),CONCATENATE(VLOOKUP(A130,'ACCESS EXPORT'!$A:$AF,28,FALSE)," (Opens",TEXT('ACCESS EXPORT'!Z130," MM/DD/YYY)")),VLOOKUP(A130,'ACCESS EXPORT'!$A:$AF,28,FALSE)))))),"-")</f>
        <v>CENTER FOR NEONATAL CARE - ALTAMONTE SPRINGS*</v>
      </c>
      <c r="E130" s="3" t="str">
        <f>VLOOKUP($A130,'ACCESS EXPORT'!$A:$AF,3,FALSE)</f>
        <v>3595</v>
      </c>
      <c r="F130" s="3" t="str">
        <f>UPPER(CONCATENATE(VLOOKUP(A130,'ACCESS EXPORT'!$A:$AF,4,FALSE)," ",VLOOKUP(A130,'ACCESS EXPORT'!$A:$AF,5,FALSE)," ",VLOOKUP(A130,'ACCESS EXPORT'!$A:$AF,6,FALSE)," ",VLOOKUP(A130,'ACCESS EXPORT'!$A:$AA,7,FALSE)," ",VLOOKUP(A130,'ACCESS EXPORT'!$A:$AA,8,FALSE)))</f>
        <v>2501 N ORANGE AVE SUITE 446 ORLANDO FL 32804</v>
      </c>
      <c r="G130" s="4" t="str">
        <f>UPPER(VLOOKUP($A130,'ACCESS EXPORT'!$A:$AF,9,FALSE))</f>
        <v>ORANGE</v>
      </c>
      <c r="H130" s="4" t="str">
        <f>_xlfn.IFNA(VLOOKUP($B130,'ACCESS EXPORT'!$B:$J,9,FALSE),"")</f>
        <v>Childrens</v>
      </c>
      <c r="I130" s="3" t="str">
        <f>CONCATENATE("(P)",VLOOKUP($A130,'ACCESS EXPORT'!$A:$AF,11,FALSE)," (F)",VLOOKUP($A130,'ACCESS EXPORT'!$A:$AF,29,FALSE))</f>
        <v>(P)(407) 303-2528 (F)(407) 303-2760</v>
      </c>
      <c r="J130" s="4" t="str">
        <f>UPPER(VLOOKUP($A130,'ACCESS EXPORT'!$A:$AF,12,FALSE))</f>
        <v>NEONATOLOGY</v>
      </c>
      <c r="K130" s="4" t="str">
        <f>UPPER(VLOOKUP($A130,'ACCESS EXPORT'!$A:$AF,13,FALSE))</f>
        <v>WILLIAM WINDER</v>
      </c>
      <c r="L130" s="3" t="str">
        <f>IF(AND(VLOOKUP(A130,'ACCESS EXPORT'!A:AE,1,0),'ACCESS EXPORT'!N130=""),UPPER(CONCATENATE('ACCESS EXPORT'!AE130)),IF(VLOOKUP(A130,'ACCESS EXPORT'!A:AE,1,0),UPPER(CONCATENATE('ACCESS EXPORT'!N130," "&amp;CHAR(10),'ACCESS EXPORT'!AE130))))</f>
        <v>JAHAIRA BARBOT-JIMENEZ 
RODOLFO FERNANDEZ (PRAC. ADMIN)</v>
      </c>
      <c r="M130" s="4" t="str">
        <f>UPPER(VLOOKUP($A130,'ACCESS EXPORT'!$A:$O,15,FALSE))</f>
        <v/>
      </c>
      <c r="N130" s="4" t="str">
        <f ca="1">IF(AND('ACCESS EXPORT'!X130="",'ACCESS EXPORT'!Y130=""),IF('ACCESS EXPORT'!V130&lt;&gt;"",(IF(TODAY()-'ACCESS EXPORT'!V130&gt;=-60,UPPER(CONCATENATE(VLOOKUP(B130,'ACCESS EXPORT'!$B:$P,15,FALSE),""&amp;CHAR(10)&amp;"(SEP",TEXT('ACCESS EXPORT'!V130," MM/DD/YYY)"))),IF(TODAY()-'ACCESS EXPORT'!V130&lt;0,UPPER(VLOOKUP(B130,'ACCESS EXPORT'!$B:$P,15,FALSE)),UPPER(VLOOKUP(B130,'ACCESS EXPORT'!$B:$P,15,FALSE))))),IF('ACCESS EXPORT'!U130="",UPPER(VLOOKUP(B130,'ACCESS EXPORT'!$B:$P,15,FALSE)),IF(TODAY()-'ACCESS EXPORT'!U130&lt;=30,CONCATENATE(UPPER(VLOOKUP(B130,'ACCESS EXPORT'!$B:$P,15,FALSE)),""&amp;CHAR(10)&amp;"(NEW",TEXT('ACCESS EXPORT'!U130," MM/DD/YYY)")),IF(AND(TODAY()-'ACCESS EXPORT'!U130&gt;30,TODAY()&gt;0),UPPER(VLOOKUP(B130,'ACCESS EXPORT'!$B:$P,15,FALSE)))))),IF('ACCESS EXPORT'!Y130&lt;&gt;"",UPPER(CONCATENATE(UPPER(VLOOKUP(B130,'ACCESS EXPORT'!$B:$P,15,FALSE)),""&amp;CHAR(10)&amp;"(Transfer Out",TEXT('ACCESS EXPORT'!Y130," MM/DD/YYY)"))),IF('ACCESS EXPORT'!X130&lt;&gt;"",UPPER(CONCATENATE(UPPER(VLOOKUP(B130,'ACCESS EXPORT'!$B:$P,15,FALSE)),""&amp;CHAR(10)&amp;"(Transfer In",TEXT('ACCESS EXPORT'!X130," MM/DD/YYY)"))))))</f>
        <v>RAWLINGS, DAVID JAMES</v>
      </c>
      <c r="O130" s="4" t="str">
        <f>_xlfn.IFNA(VLOOKUP(B130,'ACCESS EXPORT'!$B:$Q,16,FALSE),"")</f>
        <v>MD</v>
      </c>
      <c r="P130" s="4" t="str">
        <f>_xlfn.IFNA(VLOOKUP(B130,'ACCESS EXPORT'!B:W,22,FALSE),"-")</f>
        <v>1457395865</v>
      </c>
      <c r="Q130" s="4" t="str">
        <f>_xlfn.IFNA(VLOOKUP(A130,'ACCESS EXPORT'!$A:$AG,33,0),"-")</f>
        <v>Bevine Whyte</v>
      </c>
      <c r="R130" s="4" t="str">
        <f>_xlfn.IFNA(VLOOKUP(A130,'ACCESS EXPORT'!$A:$AH,34,0),"-")</f>
        <v>Linda Hopkins</v>
      </c>
      <c r="S130" s="4" t="str">
        <f>_xlfn.IFNA(VLOOKUP(A130,'ACCESS EXPORT'!$A:$AI,35,0),"-")</f>
        <v>James Agee</v>
      </c>
      <c r="T130" s="4" t="str">
        <f>_xlfn.IFNA(VLOOKUP(A130,'ACCESS EXPORT'!$A:$AJ,36,0),"-")</f>
        <v>Wanda Cruz</v>
      </c>
      <c r="U130" s="4" t="str">
        <f>_xlfn.IFNA(VLOOKUP(A130,'ACCESS EXPORT'!$A:$AK,37,0),"-")</f>
        <v>Cerner</v>
      </c>
      <c r="V130" s="4" t="str">
        <f>_xlfn.IFNA(VLOOKUP(A130,'ACCESS EXPORT'!$A:$AL,38,0),"-")</f>
        <v>FHMG_CTR NEONATAL CARE</v>
      </c>
      <c r="W130" s="4" t="str">
        <f>_xlfn.IFNA(VLOOKUP(A130,'ACCESS EXPORT'!$A:$AM,39,0),"-")</f>
        <v/>
      </c>
      <c r="X130" s="4" t="str">
        <f>_xlfn.IFNA(VLOOKUP(A130,'ACCESS EXPORT'!$A:$AN,40,0),"-")</f>
        <v>Libia Villaquiran / Jenny Green</v>
      </c>
      <c r="Y130" s="26" t="str">
        <f>_xlfn.IFNA(VLOOKUP(A130,'ACCESS EXPORT'!A:AO,41,0),"")</f>
        <v>Candace Pischetola</v>
      </c>
      <c r="Z130" s="26" t="str">
        <f>_xlfn.IFNA(VLOOKUP(A130,'ACCESS EXPORT'!A:AP,42,0),"")</f>
        <v/>
      </c>
      <c r="AA130" s="26" t="str">
        <f>_xlfn.IFNA(VLOOKUP(A130,'ACCESS EXPORT'!A:AQ,43,0),"")</f>
        <v>Claire Pagan</v>
      </c>
    </row>
    <row r="131" spans="1:27" ht="18.75" x14ac:dyDescent="0.25">
      <c r="A131" s="33">
        <v>298</v>
      </c>
      <c r="B131" s="10">
        <v>1769</v>
      </c>
      <c r="C131" s="7" t="str">
        <f ca="1">IFERROR(UPPER(IF(AND('ACCESS EXPORT'!AA131="",'ACCESS EXPORT'!Z131=""),VLOOKUP(A131,'ACCESS EXPORT'!$A:$AF,32,FALSE),(IF('ACCESS EXPORT'!AA131&lt;&gt;"",CONCATENATE(VLOOKUP(A131,'ACCESS EXPORT'!$A:$AF,32,FALSE)," (Closed",TEXT('ACCESS EXPORT'!AA131," MM/DD/YYY)")),IF(TODAY()&lt;(('ACCESS EXPORT'!Z131)+30),CONCATENATE(VLOOKUP(A131,'ACCESS EXPORT'!$A:$AF,32,FALSE)," (Opens",TEXT('ACCESS EXPORT'!Z131," MM/DD/YYY)")),VLOOKUP(A131,'ACCESS EXPORT'!$A:$AF,32,FALSE)))))),"-")</f>
        <v>ADVENTHEALTH MEDICAL GROUP NEONATOLOGY AT CENTRAL FLORIDA</v>
      </c>
      <c r="D131" s="3" t="str">
        <f ca="1">IFERROR(UPPER(IF(AND('ACCESS EXPORT'!AA131="",'ACCESS EXPORT'!Z131=""),VLOOKUP(A131,'ACCESS EXPORT'!$A:$AF,28,FALSE),(IF('ACCESS EXPORT'!AA131&lt;&gt;"",CONCATENATE(VLOOKUP(A131,'ACCESS EXPORT'!$A:$AF,28,FALSE)," (Closed",TEXT('ACCESS EXPORT'!AA131," MM/DD/YYY)")),IF(TODAY()&lt;(('ACCESS EXPORT'!Z131)+30),CONCATENATE(VLOOKUP(A131,'ACCESS EXPORT'!$A:$AF,28,FALSE)," (Opens",TEXT('ACCESS EXPORT'!Z131," MM/DD/YYY)")),VLOOKUP(A131,'ACCESS EXPORT'!$A:$AF,28,FALSE)))))),"-")</f>
        <v>CENTER FOR NEONATAL CARE - CAPE CANAVERAL</v>
      </c>
      <c r="E131" s="3" t="str">
        <f>VLOOKUP($A131,'ACCESS EXPORT'!$A:$AF,3,FALSE)</f>
        <v>3596</v>
      </c>
      <c r="F131" s="3" t="str">
        <f>UPPER(CONCATENATE(VLOOKUP(A131,'ACCESS EXPORT'!$A:$AF,4,FALSE)," ",VLOOKUP(A131,'ACCESS EXPORT'!$A:$AF,5,FALSE)," ",VLOOKUP(A131,'ACCESS EXPORT'!$A:$AF,6,FALSE)," ",VLOOKUP(A131,'ACCESS EXPORT'!$A:$AA,7,FALSE)," ",VLOOKUP(A131,'ACCESS EXPORT'!$A:$AA,8,FALSE)))</f>
        <v>2501 N ORANGE AVE SUITE 446 ORLANDO FL 32804</v>
      </c>
      <c r="G131" s="4" t="str">
        <f>UPPER(VLOOKUP($A131,'ACCESS EXPORT'!$A:$AF,9,FALSE))</f>
        <v>ORANGE</v>
      </c>
      <c r="H131" s="4" t="str">
        <f>_xlfn.IFNA(VLOOKUP($B131,'ACCESS EXPORT'!$B:$J,9,FALSE),"")</f>
        <v>HB</v>
      </c>
      <c r="I131" s="3" t="str">
        <f>CONCATENATE("(P)",VLOOKUP($A131,'ACCESS EXPORT'!$A:$AF,11,FALSE)," (F)",VLOOKUP($A131,'ACCESS EXPORT'!$A:$AF,29,FALSE))</f>
        <v>(P)(407) 303-2528 (F)(407) 303-2760</v>
      </c>
      <c r="J131" s="4" t="str">
        <f>UPPER(VLOOKUP($A131,'ACCESS EXPORT'!$A:$AF,12,FALSE))</f>
        <v>NEONATOLOGY</v>
      </c>
      <c r="K131" s="4" t="str">
        <f>UPPER(VLOOKUP($A131,'ACCESS EXPORT'!$A:$AF,13,FALSE))</f>
        <v>WILLIAM WINDER</v>
      </c>
      <c r="L131" s="3" t="str">
        <f>IF(AND(VLOOKUP(A131,'ACCESS EXPORT'!A:AE,1,0),'ACCESS EXPORT'!N131=""),UPPER(CONCATENATE('ACCESS EXPORT'!AE131)),IF(VLOOKUP(A131,'ACCESS EXPORT'!A:AE,1,0),UPPER(CONCATENATE('ACCESS EXPORT'!N131," "&amp;CHAR(10),'ACCESS EXPORT'!AE131))))</f>
        <v>JAHAIRA BARBOT-JIMENEZ 
RODOLFO FERNANDEZ (PRAC. ADMIN)</v>
      </c>
      <c r="M131" s="4" t="str">
        <f>UPPER(VLOOKUP($A131,'ACCESS EXPORT'!$A:$O,15,FALSE))</f>
        <v/>
      </c>
      <c r="N131" s="4" t="str">
        <f ca="1">IF(AND('ACCESS EXPORT'!X131="",'ACCESS EXPORT'!Y131=""),IF('ACCESS EXPORT'!V131&lt;&gt;"",(IF(TODAY()-'ACCESS EXPORT'!V131&gt;=-60,UPPER(CONCATENATE(VLOOKUP(B131,'ACCESS EXPORT'!$B:$P,15,FALSE),""&amp;CHAR(10)&amp;"(SEP",TEXT('ACCESS EXPORT'!V131," MM/DD/YYY)"))),IF(TODAY()-'ACCESS EXPORT'!V131&lt;0,UPPER(VLOOKUP(B131,'ACCESS EXPORT'!$B:$P,15,FALSE)),UPPER(VLOOKUP(B131,'ACCESS EXPORT'!$B:$P,15,FALSE))))),IF('ACCESS EXPORT'!U131="",UPPER(VLOOKUP(B131,'ACCESS EXPORT'!$B:$P,15,FALSE)),IF(TODAY()-'ACCESS EXPORT'!U131&lt;=30,CONCATENATE(UPPER(VLOOKUP(B131,'ACCESS EXPORT'!$B:$P,15,FALSE)),""&amp;CHAR(10)&amp;"(NEW",TEXT('ACCESS EXPORT'!U131," MM/DD/YYY)")),IF(AND(TODAY()-'ACCESS EXPORT'!U131&gt;30,TODAY()&gt;0),UPPER(VLOOKUP(B131,'ACCESS EXPORT'!$B:$P,15,FALSE)))))),IF('ACCESS EXPORT'!Y131&lt;&gt;"",UPPER(CONCATENATE(UPPER(VLOOKUP(B131,'ACCESS EXPORT'!$B:$P,15,FALSE)),""&amp;CHAR(10)&amp;"(Transfer Out",TEXT('ACCESS EXPORT'!Y131," MM/DD/YYY)"))),IF('ACCESS EXPORT'!X131&lt;&gt;"",UPPER(CONCATENATE(UPPER(VLOOKUP(B131,'ACCESS EXPORT'!$B:$P,15,FALSE)),""&amp;CHAR(10)&amp;"(Transfer In",TEXT('ACCESS EXPORT'!X131," MM/DD/YYY)"))))))</f>
        <v>DIAZ-BLANCO, JAVIER</v>
      </c>
      <c r="O131" s="4" t="str">
        <f>_xlfn.IFNA(VLOOKUP(B131,'ACCESS EXPORT'!$B:$Q,16,FALSE),"")</f>
        <v>MD</v>
      </c>
      <c r="P131" s="4" t="str">
        <f>_xlfn.IFNA(VLOOKUP(B131,'ACCESS EXPORT'!B:W,22,FALSE),"-")</f>
        <v>1093741670</v>
      </c>
      <c r="Q131" s="4" t="str">
        <f>_xlfn.IFNA(VLOOKUP(A131,'ACCESS EXPORT'!$A:$AG,33,0),"-")</f>
        <v>Bevine Whyte</v>
      </c>
      <c r="R131" s="4" t="str">
        <f>_xlfn.IFNA(VLOOKUP(A131,'ACCESS EXPORT'!$A:$AH,34,0),"-")</f>
        <v>Linda Hopkins</v>
      </c>
      <c r="S131" s="4" t="str">
        <f>_xlfn.IFNA(VLOOKUP(A131,'ACCESS EXPORT'!$A:$AI,35,0),"-")</f>
        <v>James Agee</v>
      </c>
      <c r="T131" s="4" t="str">
        <f>_xlfn.IFNA(VLOOKUP(A131,'ACCESS EXPORT'!$A:$AJ,36,0),"-")</f>
        <v>Wanda Cruz</v>
      </c>
      <c r="U131" s="4" t="str">
        <f>_xlfn.IFNA(VLOOKUP(A131,'ACCESS EXPORT'!$A:$AK,37,0),"-")</f>
        <v>Cerner</v>
      </c>
      <c r="V131" s="4" t="str">
        <f>_xlfn.IFNA(VLOOKUP(A131,'ACCESS EXPORT'!$A:$AL,38,0),"-")</f>
        <v>FHMG_CTR NEONATAL CARE</v>
      </c>
      <c r="W131" s="4" t="str">
        <f>_xlfn.IFNA(VLOOKUP(A131,'ACCESS EXPORT'!$A:$AM,39,0),"-")</f>
        <v/>
      </c>
      <c r="X131" s="4" t="str">
        <f>_xlfn.IFNA(VLOOKUP(A131,'ACCESS EXPORT'!$A:$AN,40,0),"-")</f>
        <v>Libia Villaquiran / Jenny Green</v>
      </c>
      <c r="Y131" s="26" t="str">
        <f>_xlfn.IFNA(VLOOKUP(A131,'ACCESS EXPORT'!A:AO,41,0),"")</f>
        <v>Candace Pischetola</v>
      </c>
      <c r="Z131" s="26" t="str">
        <f>_xlfn.IFNA(VLOOKUP(A131,'ACCESS EXPORT'!A:AP,42,0),"")</f>
        <v/>
      </c>
      <c r="AA131" s="26" t="str">
        <f>_xlfn.IFNA(VLOOKUP(A131,'ACCESS EXPORT'!A:AQ,43,0),"")</f>
        <v>Claire Pagan</v>
      </c>
    </row>
    <row r="132" spans="1:27" ht="18.75" x14ac:dyDescent="0.25">
      <c r="A132" s="33">
        <v>291</v>
      </c>
      <c r="B132" s="10">
        <v>1219</v>
      </c>
      <c r="C132" s="7" t="str">
        <f ca="1">IFERROR(UPPER(IF(AND('ACCESS EXPORT'!AA132="",'ACCESS EXPORT'!Z132=""),VLOOKUP(A132,'ACCESS EXPORT'!$A:$AF,32,FALSE),(IF('ACCESS EXPORT'!AA132&lt;&gt;"",CONCATENATE(VLOOKUP(A132,'ACCESS EXPORT'!$A:$AF,32,FALSE)," (Closed",TEXT('ACCESS EXPORT'!AA132," MM/DD/YYY)")),IF(TODAY()&lt;(('ACCESS EXPORT'!Z132)+30),CONCATENATE(VLOOKUP(A132,'ACCESS EXPORT'!$A:$AF,32,FALSE)," (Opens",TEXT('ACCESS EXPORT'!Z132," MM/DD/YYY)")),VLOOKUP(A132,'ACCESS EXPORT'!$A:$AF,32,FALSE)))))),"-")</f>
        <v>ADVENTHEALTH MEDICAL GROUP NEONATOLOGY AT CENTRAL FLORIDA</v>
      </c>
      <c r="D132" s="3" t="str">
        <f ca="1">IFERROR(UPPER(IF(AND('ACCESS EXPORT'!AA132="",'ACCESS EXPORT'!Z132=""),VLOOKUP(A132,'ACCESS EXPORT'!$A:$AF,28,FALSE),(IF('ACCESS EXPORT'!AA132&lt;&gt;"",CONCATENATE(VLOOKUP(A132,'ACCESS EXPORT'!$A:$AF,28,FALSE)," (Closed",TEXT('ACCESS EXPORT'!AA132," MM/DD/YYY)")),IF(TODAY()&lt;(('ACCESS EXPORT'!Z132)+30),CONCATENATE(VLOOKUP(A132,'ACCESS EXPORT'!$A:$AF,28,FALSE)," (Opens",TEXT('ACCESS EXPORT'!Z132," MM/DD/YYY)")),VLOOKUP(A132,'ACCESS EXPORT'!$A:$AF,28,FALSE)))))),"-")</f>
        <v>CENTER FOR NEONATAL CARE - CELEBRATION*</v>
      </c>
      <c r="E132" s="3" t="str">
        <f>VLOOKUP($A132,'ACCESS EXPORT'!$A:$AF,3,FALSE)</f>
        <v>3597</v>
      </c>
      <c r="F132" s="3" t="str">
        <f>UPPER(CONCATENATE(VLOOKUP(A132,'ACCESS EXPORT'!$A:$AF,4,FALSE)," ",VLOOKUP(A132,'ACCESS EXPORT'!$A:$AF,5,FALSE)," ",VLOOKUP(A132,'ACCESS EXPORT'!$A:$AF,6,FALSE)," ",VLOOKUP(A132,'ACCESS EXPORT'!$A:$AA,7,FALSE)," ",VLOOKUP(A132,'ACCESS EXPORT'!$A:$AA,8,FALSE)))</f>
        <v>2501 N ORANGE AVE SUITE 446 ORLANDO FL 32804</v>
      </c>
      <c r="G132" s="4" t="str">
        <f>UPPER(VLOOKUP($A132,'ACCESS EXPORT'!$A:$AF,9,FALSE))</f>
        <v>ORANGE</v>
      </c>
      <c r="H132" s="4" t="str">
        <f>_xlfn.IFNA(VLOOKUP($B132,'ACCESS EXPORT'!$B:$J,9,FALSE),"")</f>
        <v>HB</v>
      </c>
      <c r="I132" s="3" t="str">
        <f>CONCATENATE("(P)",VLOOKUP($A132,'ACCESS EXPORT'!$A:$AF,11,FALSE)," (F)",VLOOKUP($A132,'ACCESS EXPORT'!$A:$AF,29,FALSE))</f>
        <v>(P)(407) 303-2528 (F)(407) 303-2760</v>
      </c>
      <c r="J132" s="4" t="str">
        <f>UPPER(VLOOKUP($A132,'ACCESS EXPORT'!$A:$AF,12,FALSE))</f>
        <v>NEONATOLOGY</v>
      </c>
      <c r="K132" s="4" t="str">
        <f>UPPER(VLOOKUP($A132,'ACCESS EXPORT'!$A:$AF,13,FALSE))</f>
        <v>WILLIAM WINDER</v>
      </c>
      <c r="L132" s="3" t="str">
        <f>IF(AND(VLOOKUP(A132,'ACCESS EXPORT'!A:AE,1,0),'ACCESS EXPORT'!N132=""),UPPER(CONCATENATE('ACCESS EXPORT'!AE132)),IF(VLOOKUP(A132,'ACCESS EXPORT'!A:AE,1,0),UPPER(CONCATENATE('ACCESS EXPORT'!N132," "&amp;CHAR(10),'ACCESS EXPORT'!AE132))))</f>
        <v>JAHAIRA BARBOT-JIMENEZ 
RODOLFO FERNANDEZ (PRAC. ADMIN)</v>
      </c>
      <c r="M132" s="4" t="str">
        <f>UPPER(VLOOKUP($A132,'ACCESS EXPORT'!$A:$O,15,FALSE))</f>
        <v/>
      </c>
      <c r="N132" s="4" t="str">
        <f ca="1">IF(AND('ACCESS EXPORT'!X132="",'ACCESS EXPORT'!Y132=""),IF('ACCESS EXPORT'!V132&lt;&gt;"",(IF(TODAY()-'ACCESS EXPORT'!V132&gt;=-60,UPPER(CONCATENATE(VLOOKUP(B132,'ACCESS EXPORT'!$B:$P,15,FALSE),""&amp;CHAR(10)&amp;"(SEP",TEXT('ACCESS EXPORT'!V132," MM/DD/YYY)"))),IF(TODAY()-'ACCESS EXPORT'!V132&lt;0,UPPER(VLOOKUP(B132,'ACCESS EXPORT'!$B:$P,15,FALSE)),UPPER(VLOOKUP(B132,'ACCESS EXPORT'!$B:$P,15,FALSE))))),IF('ACCESS EXPORT'!U132="",UPPER(VLOOKUP(B132,'ACCESS EXPORT'!$B:$P,15,FALSE)),IF(TODAY()-'ACCESS EXPORT'!U132&lt;=30,CONCATENATE(UPPER(VLOOKUP(B132,'ACCESS EXPORT'!$B:$P,15,FALSE)),""&amp;CHAR(10)&amp;"(NEW",TEXT('ACCESS EXPORT'!U132," MM/DD/YYY)")),IF(AND(TODAY()-'ACCESS EXPORT'!U132&gt;30,TODAY()&gt;0),UPPER(VLOOKUP(B132,'ACCESS EXPORT'!$B:$P,15,FALSE)))))),IF('ACCESS EXPORT'!Y132&lt;&gt;"",UPPER(CONCATENATE(UPPER(VLOOKUP(B132,'ACCESS EXPORT'!$B:$P,15,FALSE)),""&amp;CHAR(10)&amp;"(Transfer Out",TEXT('ACCESS EXPORT'!Y132," MM/DD/YYY)"))),IF('ACCESS EXPORT'!X132&lt;&gt;"",UPPER(CONCATENATE(UPPER(VLOOKUP(B132,'ACCESS EXPORT'!$B:$P,15,FALSE)),""&amp;CHAR(10)&amp;"(Transfer In",TEXT('ACCESS EXPORT'!X132," MM/DD/YYY)"))))))</f>
        <v>ISBEL, ANGELA L.</v>
      </c>
      <c r="O132" s="4" t="str">
        <f>_xlfn.IFNA(VLOOKUP(B132,'ACCESS EXPORT'!$B:$Q,16,FALSE),"")</f>
        <v>DO</v>
      </c>
      <c r="P132" s="4" t="str">
        <f>_xlfn.IFNA(VLOOKUP(B132,'ACCESS EXPORT'!B:W,22,FALSE),"-")</f>
        <v>1205022902</v>
      </c>
      <c r="Q132" s="4" t="str">
        <f>_xlfn.IFNA(VLOOKUP(A132,'ACCESS EXPORT'!$A:$AG,33,0),"-")</f>
        <v>Bevine Whyte</v>
      </c>
      <c r="R132" s="4" t="str">
        <f>_xlfn.IFNA(VLOOKUP(A132,'ACCESS EXPORT'!$A:$AH,34,0),"-")</f>
        <v>Linda Hopkins</v>
      </c>
      <c r="S132" s="4" t="str">
        <f>_xlfn.IFNA(VLOOKUP(A132,'ACCESS EXPORT'!$A:$AI,35,0),"-")</f>
        <v>James Agee</v>
      </c>
      <c r="T132" s="4" t="str">
        <f>_xlfn.IFNA(VLOOKUP(A132,'ACCESS EXPORT'!$A:$AJ,36,0),"-")</f>
        <v>Wanda Cruz</v>
      </c>
      <c r="U132" s="4" t="str">
        <f>_xlfn.IFNA(VLOOKUP(A132,'ACCESS EXPORT'!$A:$AK,37,0),"-")</f>
        <v>Cerner</v>
      </c>
      <c r="V132" s="4" t="str">
        <f>_xlfn.IFNA(VLOOKUP(A132,'ACCESS EXPORT'!$A:$AL,38,0),"-")</f>
        <v>FHMG_CTR NEONATAL CARE</v>
      </c>
      <c r="W132" s="4" t="str">
        <f>_xlfn.IFNA(VLOOKUP(A132,'ACCESS EXPORT'!$A:$AM,39,0),"-")</f>
        <v/>
      </c>
      <c r="X132" s="4" t="str">
        <f>_xlfn.IFNA(VLOOKUP(A132,'ACCESS EXPORT'!$A:$AN,40,0),"-")</f>
        <v>Libia Villaquiran / Jenny Green</v>
      </c>
      <c r="Y132" s="26" t="str">
        <f>_xlfn.IFNA(VLOOKUP(A132,'ACCESS EXPORT'!A:AO,41,0),"")</f>
        <v>Candace Pischetola</v>
      </c>
      <c r="Z132" s="26" t="str">
        <f>_xlfn.IFNA(VLOOKUP(A132,'ACCESS EXPORT'!A:AP,42,0),"")</f>
        <v/>
      </c>
      <c r="AA132" s="26" t="str">
        <f>_xlfn.IFNA(VLOOKUP(A132,'ACCESS EXPORT'!A:AQ,43,0),"")</f>
        <v>Claire Pagan</v>
      </c>
    </row>
    <row r="133" spans="1:27" ht="18.75" x14ac:dyDescent="0.25">
      <c r="A133" s="33">
        <v>291</v>
      </c>
      <c r="B133" s="10">
        <v>1951</v>
      </c>
      <c r="C133" s="7" t="str">
        <f ca="1">IFERROR(UPPER(IF(AND('ACCESS EXPORT'!AA133="",'ACCESS EXPORT'!Z133=""),VLOOKUP(A133,'ACCESS EXPORT'!$A:$AF,32,FALSE),(IF('ACCESS EXPORT'!AA133&lt;&gt;"",CONCATENATE(VLOOKUP(A133,'ACCESS EXPORT'!$A:$AF,32,FALSE)," (Closed",TEXT('ACCESS EXPORT'!AA133," MM/DD/YYY)")),IF(TODAY()&lt;(('ACCESS EXPORT'!Z133)+30),CONCATENATE(VLOOKUP(A133,'ACCESS EXPORT'!$A:$AF,32,FALSE)," (Opens",TEXT('ACCESS EXPORT'!Z133," MM/DD/YYY)")),VLOOKUP(A133,'ACCESS EXPORT'!$A:$AF,32,FALSE)))))),"-")</f>
        <v>ADVENTHEALTH MEDICAL GROUP NEONATOLOGY AT CENTRAL FLORIDA</v>
      </c>
      <c r="D133" s="3" t="str">
        <f ca="1">IFERROR(UPPER(IF(AND('ACCESS EXPORT'!AA133="",'ACCESS EXPORT'!Z133=""),VLOOKUP(A133,'ACCESS EXPORT'!$A:$AF,28,FALSE),(IF('ACCESS EXPORT'!AA133&lt;&gt;"",CONCATENATE(VLOOKUP(A133,'ACCESS EXPORT'!$A:$AF,28,FALSE)," (Closed",TEXT('ACCESS EXPORT'!AA133," MM/DD/YYY)")),IF(TODAY()&lt;(('ACCESS EXPORT'!Z133)+30),CONCATENATE(VLOOKUP(A133,'ACCESS EXPORT'!$A:$AF,28,FALSE)," (Opens",TEXT('ACCESS EXPORT'!Z133," MM/DD/YYY)")),VLOOKUP(A133,'ACCESS EXPORT'!$A:$AF,28,FALSE)))))),"-")</f>
        <v>CENTER FOR NEONATAL CARE - CELEBRATION*</v>
      </c>
      <c r="E133" s="3" t="str">
        <f>VLOOKUP($A133,'ACCESS EXPORT'!$A:$AF,3,FALSE)</f>
        <v>3597</v>
      </c>
      <c r="F133" s="3" t="str">
        <f>UPPER(CONCATENATE(VLOOKUP(A133,'ACCESS EXPORT'!$A:$AF,4,FALSE)," ",VLOOKUP(A133,'ACCESS EXPORT'!$A:$AF,5,FALSE)," ",VLOOKUP(A133,'ACCESS EXPORT'!$A:$AF,6,FALSE)," ",VLOOKUP(A133,'ACCESS EXPORT'!$A:$AA,7,FALSE)," ",VLOOKUP(A133,'ACCESS EXPORT'!$A:$AA,8,FALSE)))</f>
        <v>2501 N ORANGE AVE SUITE 446 ORLANDO FL 32804</v>
      </c>
      <c r="G133" s="4" t="str">
        <f>UPPER(VLOOKUP($A133,'ACCESS EXPORT'!$A:$AF,9,FALSE))</f>
        <v>ORANGE</v>
      </c>
      <c r="H133" s="4" t="str">
        <f>_xlfn.IFNA(VLOOKUP($B133,'ACCESS EXPORT'!$B:$J,9,FALSE),"")</f>
        <v>HB</v>
      </c>
      <c r="I133" s="3" t="str">
        <f>CONCATENATE("(P)",VLOOKUP($A133,'ACCESS EXPORT'!$A:$AF,11,FALSE)," (F)",VLOOKUP($A133,'ACCESS EXPORT'!$A:$AF,29,FALSE))</f>
        <v>(P)(407) 303-2528 (F)(407) 303-2760</v>
      </c>
      <c r="J133" s="4" t="str">
        <f>UPPER(VLOOKUP($A133,'ACCESS EXPORT'!$A:$AF,12,FALSE))</f>
        <v>NEONATOLOGY</v>
      </c>
      <c r="K133" s="4" t="str">
        <f>UPPER(VLOOKUP($A133,'ACCESS EXPORT'!$A:$AF,13,FALSE))</f>
        <v>WILLIAM WINDER</v>
      </c>
      <c r="L133" s="3" t="str">
        <f>IF(AND(VLOOKUP(A133,'ACCESS EXPORT'!A:AE,1,0),'ACCESS EXPORT'!N133=""),UPPER(CONCATENATE('ACCESS EXPORT'!AE133)),IF(VLOOKUP(A133,'ACCESS EXPORT'!A:AE,1,0),UPPER(CONCATENATE('ACCESS EXPORT'!N133," "&amp;CHAR(10),'ACCESS EXPORT'!AE133))))</f>
        <v>JAHAIRA BARBOT-JIMENEZ 
RODOLFO FERNANDEZ (PRAC. ADMIN)</v>
      </c>
      <c r="M133" s="4" t="str">
        <f>UPPER(VLOOKUP($A133,'ACCESS EXPORT'!$A:$O,15,FALSE))</f>
        <v/>
      </c>
      <c r="N133" s="4" t="str">
        <f ca="1">IF(AND('ACCESS EXPORT'!X133="",'ACCESS EXPORT'!Y133=""),IF('ACCESS EXPORT'!V133&lt;&gt;"",(IF(TODAY()-'ACCESS EXPORT'!V133&gt;=-60,UPPER(CONCATENATE(VLOOKUP(B133,'ACCESS EXPORT'!$B:$P,15,FALSE),""&amp;CHAR(10)&amp;"(SEP",TEXT('ACCESS EXPORT'!V133," MM/DD/YYY)"))),IF(TODAY()-'ACCESS EXPORT'!V133&lt;0,UPPER(VLOOKUP(B133,'ACCESS EXPORT'!$B:$P,15,FALSE)),UPPER(VLOOKUP(B133,'ACCESS EXPORT'!$B:$P,15,FALSE))))),IF('ACCESS EXPORT'!U133="",UPPER(VLOOKUP(B133,'ACCESS EXPORT'!$B:$P,15,FALSE)),IF(TODAY()-'ACCESS EXPORT'!U133&lt;=30,CONCATENATE(UPPER(VLOOKUP(B133,'ACCESS EXPORT'!$B:$P,15,FALSE)),""&amp;CHAR(10)&amp;"(NEW",TEXT('ACCESS EXPORT'!U133," MM/DD/YYY)")),IF(AND(TODAY()-'ACCESS EXPORT'!U133&gt;30,TODAY()&gt;0),UPPER(VLOOKUP(B133,'ACCESS EXPORT'!$B:$P,15,FALSE)))))),IF('ACCESS EXPORT'!Y133&lt;&gt;"",UPPER(CONCATENATE(UPPER(VLOOKUP(B133,'ACCESS EXPORT'!$B:$P,15,FALSE)),""&amp;CHAR(10)&amp;"(Transfer Out",TEXT('ACCESS EXPORT'!Y133," MM/DD/YYY)"))),IF('ACCESS EXPORT'!X133&lt;&gt;"",UPPER(CONCATENATE(UPPER(VLOOKUP(B133,'ACCESS EXPORT'!$B:$P,15,FALSE)),""&amp;CHAR(10)&amp;"(Transfer In",TEXT('ACCESS EXPORT'!X133," MM/DD/YYY)"))))))</f>
        <v>GUPTA, SALIL</v>
      </c>
      <c r="O133" s="4" t="str">
        <f>_xlfn.IFNA(VLOOKUP(B133,'ACCESS EXPORT'!$B:$Q,16,FALSE),"")</f>
        <v>MD</v>
      </c>
      <c r="P133" s="4" t="str">
        <f>_xlfn.IFNA(VLOOKUP(B133,'ACCESS EXPORT'!B:W,22,FALSE),"-")</f>
        <v>1578637609</v>
      </c>
      <c r="Q133" s="4" t="str">
        <f>_xlfn.IFNA(VLOOKUP(A133,'ACCESS EXPORT'!$A:$AG,33,0),"-")</f>
        <v>Bevine Whyte</v>
      </c>
      <c r="R133" s="4" t="str">
        <f>_xlfn.IFNA(VLOOKUP(A133,'ACCESS EXPORT'!$A:$AH,34,0),"-")</f>
        <v>Linda Hopkins</v>
      </c>
      <c r="S133" s="4" t="str">
        <f>_xlfn.IFNA(VLOOKUP(A133,'ACCESS EXPORT'!$A:$AI,35,0),"-")</f>
        <v>James Agee</v>
      </c>
      <c r="T133" s="4" t="str">
        <f>_xlfn.IFNA(VLOOKUP(A133,'ACCESS EXPORT'!$A:$AJ,36,0),"-")</f>
        <v>Wanda Cruz</v>
      </c>
      <c r="U133" s="4" t="str">
        <f>_xlfn.IFNA(VLOOKUP(A133,'ACCESS EXPORT'!$A:$AK,37,0),"-")</f>
        <v>Cerner</v>
      </c>
      <c r="V133" s="4" t="str">
        <f>_xlfn.IFNA(VLOOKUP(A133,'ACCESS EXPORT'!$A:$AL,38,0),"-")</f>
        <v>FHMG_CTR NEONATAL CARE</v>
      </c>
      <c r="W133" s="4" t="str">
        <f>_xlfn.IFNA(VLOOKUP(A133,'ACCESS EXPORT'!$A:$AM,39,0),"-")</f>
        <v/>
      </c>
      <c r="X133" s="4" t="str">
        <f>_xlfn.IFNA(VLOOKUP(A133,'ACCESS EXPORT'!$A:$AN,40,0),"-")</f>
        <v>Libia Villaquiran / Jenny Green</v>
      </c>
      <c r="Y133" s="26" t="str">
        <f>_xlfn.IFNA(VLOOKUP(A133,'ACCESS EXPORT'!A:AO,41,0),"")</f>
        <v>Candace Pischetola</v>
      </c>
      <c r="Z133" s="26" t="str">
        <f>_xlfn.IFNA(VLOOKUP(A133,'ACCESS EXPORT'!A:AP,42,0),"")</f>
        <v/>
      </c>
      <c r="AA133" s="26" t="str">
        <f>_xlfn.IFNA(VLOOKUP(A133,'ACCESS EXPORT'!A:AQ,43,0),"")</f>
        <v>Claire Pagan</v>
      </c>
    </row>
    <row r="134" spans="1:27" ht="18.75" x14ac:dyDescent="0.25">
      <c r="A134" s="33">
        <v>212</v>
      </c>
      <c r="B134" s="10">
        <v>1831</v>
      </c>
      <c r="C134" s="7" t="str">
        <f ca="1">IFERROR(UPPER(IF(AND('ACCESS EXPORT'!AA134="",'ACCESS EXPORT'!Z134=""),VLOOKUP(A134,'ACCESS EXPORT'!$A:$AF,32,FALSE),(IF('ACCESS EXPORT'!AA134&lt;&gt;"",CONCATENATE(VLOOKUP(A134,'ACCESS EXPORT'!$A:$AF,32,FALSE)," (Closed",TEXT('ACCESS EXPORT'!AA134," MM/DD/YYY)")),IF(TODAY()&lt;(('ACCESS EXPORT'!Z134)+30),CONCATENATE(VLOOKUP(A134,'ACCESS EXPORT'!$A:$AF,32,FALSE)," (Opens",TEXT('ACCESS EXPORT'!Z134," MM/DD/YYY)")),VLOOKUP(A134,'ACCESS EXPORT'!$A:$AF,32,FALSE)))))),"-")</f>
        <v>ADVENTHEALTH MEDICAL GROUP FAMILY MEDICINE AT LAKE NONA</v>
      </c>
      <c r="D134" s="3" t="str">
        <f ca="1">IFERROR(UPPER(IF(AND('ACCESS EXPORT'!AA134="",'ACCESS EXPORT'!Z134=""),VLOOKUP(A134,'ACCESS EXPORT'!$A:$AF,28,FALSE),(IF('ACCESS EXPORT'!AA134&lt;&gt;"",CONCATENATE(VLOOKUP(A134,'ACCESS EXPORT'!$A:$AF,28,FALSE)," (Closed",TEXT('ACCESS EXPORT'!AA134," MM/DD/YYY)")),IF(TODAY()&lt;(('ACCESS EXPORT'!Z134)+30),CONCATENATE(VLOOKUP(A134,'ACCESS EXPORT'!$A:$AF,28,FALSE)," (Opens",TEXT('ACCESS EXPORT'!Z134," MM/DD/YYY)")),VLOOKUP(A134,'ACCESS EXPORT'!$A:$AF,28,FALSE)))))),"-")</f>
        <v>LAKE NONA</v>
      </c>
      <c r="E134" s="3" t="str">
        <f>VLOOKUP($A134,'ACCESS EXPORT'!$A:$AF,3,FALSE)</f>
        <v>3679</v>
      </c>
      <c r="F134" s="3" t="str">
        <f>UPPER(CONCATENATE(VLOOKUP(A134,'ACCESS EXPORT'!$A:$AF,4,FALSE)," ",VLOOKUP(A134,'ACCESS EXPORT'!$A:$AF,5,FALSE)," ",VLOOKUP(A134,'ACCESS EXPORT'!$A:$AF,6,FALSE)," ",VLOOKUP(A134,'ACCESS EXPORT'!$A:$AA,7,FALSE)," ",VLOOKUP(A134,'ACCESS EXPORT'!$A:$AA,8,FALSE)))</f>
        <v>9975 TAVISTOCK LAKES BLVD SUITE 220 ORLANDO FL 32827</v>
      </c>
      <c r="G134" s="4" t="str">
        <f>UPPER(VLOOKUP($A134,'ACCESS EXPORT'!$A:$AF,9,FALSE))</f>
        <v>ORANGE</v>
      </c>
      <c r="H134" s="4" t="str">
        <f>_xlfn.IFNA(VLOOKUP($B134,'ACCESS EXPORT'!$B:$J,9,FALSE),"")</f>
        <v>NE</v>
      </c>
      <c r="I134" s="3" t="str">
        <f>CONCATENATE("(P)",VLOOKUP($A134,'ACCESS EXPORT'!$A:$AF,11,FALSE)," (F)",VLOOKUP($A134,'ACCESS EXPORT'!$A:$AF,29,FALSE))</f>
        <v>(P)(407)930-7801 (F)(407)930-7806</v>
      </c>
      <c r="J134" s="4" t="str">
        <f>UPPER(VLOOKUP($A134,'ACCESS EXPORT'!$A:$AF,12,FALSE))</f>
        <v>MULTI-SPECIALTY</v>
      </c>
      <c r="K134" s="4" t="str">
        <f>UPPER(VLOOKUP($A134,'ACCESS EXPORT'!$A:$AF,13,FALSE))</f>
        <v>DEBORAH HAYWOOD</v>
      </c>
      <c r="L134" s="3" t="str">
        <f>IF(AND(VLOOKUP(A134,'ACCESS EXPORT'!A:AE,1,0),'ACCESS EXPORT'!N134=""),UPPER(CONCATENATE('ACCESS EXPORT'!AE134)),IF(VLOOKUP(A134,'ACCESS EXPORT'!A:AE,1,0),UPPER(CONCATENATE('ACCESS EXPORT'!N134," "&amp;CHAR(10),'ACCESS EXPORT'!AE134))))</f>
        <v xml:space="preserve">CRYSTAL BINKS 
</v>
      </c>
      <c r="M134" s="4" t="str">
        <f>UPPER(VLOOKUP($A134,'ACCESS EXPORT'!$A:$O,15,FALSE))</f>
        <v>ANGELA WILLIAMS (PM)</v>
      </c>
      <c r="N134" s="4" t="str">
        <f ca="1">IF(AND('ACCESS EXPORT'!X134="",'ACCESS EXPORT'!Y134=""),IF('ACCESS EXPORT'!V134&lt;&gt;"",(IF(TODAY()-'ACCESS EXPORT'!V134&gt;=-60,UPPER(CONCATENATE(VLOOKUP(B134,'ACCESS EXPORT'!$B:$P,15,FALSE),""&amp;CHAR(10)&amp;"(SEP",TEXT('ACCESS EXPORT'!V134," MM/DD/YYY)"))),IF(TODAY()-'ACCESS EXPORT'!V134&lt;0,UPPER(VLOOKUP(B134,'ACCESS EXPORT'!$B:$P,15,FALSE)),UPPER(VLOOKUP(B134,'ACCESS EXPORT'!$B:$P,15,FALSE))))),IF('ACCESS EXPORT'!U134="",UPPER(VLOOKUP(B134,'ACCESS EXPORT'!$B:$P,15,FALSE)),IF(TODAY()-'ACCESS EXPORT'!U134&lt;=30,CONCATENATE(UPPER(VLOOKUP(B134,'ACCESS EXPORT'!$B:$P,15,FALSE)),""&amp;CHAR(10)&amp;"(NEW",TEXT('ACCESS EXPORT'!U134," MM/DD/YYY)")),IF(AND(TODAY()-'ACCESS EXPORT'!U134&gt;30,TODAY()&gt;0),UPPER(VLOOKUP(B134,'ACCESS EXPORT'!$B:$P,15,FALSE)))))),IF('ACCESS EXPORT'!Y134&lt;&gt;"",UPPER(CONCATENATE(UPPER(VLOOKUP(B134,'ACCESS EXPORT'!$B:$P,15,FALSE)),""&amp;CHAR(10)&amp;"(Transfer Out",TEXT('ACCESS EXPORT'!Y134," MM/DD/YYY)"))),IF('ACCESS EXPORT'!X134&lt;&gt;"",UPPER(CONCATENATE(UPPER(VLOOKUP(B134,'ACCESS EXPORT'!$B:$P,15,FALSE)),""&amp;CHAR(10)&amp;"(Transfer In",TEXT('ACCESS EXPORT'!X134," MM/DD/YYY)"))))))</f>
        <v>BRODNIAK, HYRUM</v>
      </c>
      <c r="O134" s="4" t="str">
        <f>_xlfn.IFNA(VLOOKUP(B134,'ACCESS EXPORT'!$B:$Q,16,FALSE),"")</f>
        <v>DO</v>
      </c>
      <c r="P134" s="4" t="str">
        <f>_xlfn.IFNA(VLOOKUP(B134,'ACCESS EXPORT'!B:W,22,FALSE),"-")</f>
        <v>1619319563</v>
      </c>
      <c r="Q134" s="4" t="str">
        <f>_xlfn.IFNA(VLOOKUP(A134,'ACCESS EXPORT'!$A:$AG,33,0),"-")</f>
        <v>Alejandra Torres</v>
      </c>
      <c r="R134" s="4" t="str">
        <f>_xlfn.IFNA(VLOOKUP(A134,'ACCESS EXPORT'!$A:$AH,34,0),"-")</f>
        <v>Carol Shane</v>
      </c>
      <c r="S134" s="4" t="str">
        <f>_xlfn.IFNA(VLOOKUP(A134,'ACCESS EXPORT'!$A:$AI,35,0),"-")</f>
        <v>Anna Bachtis</v>
      </c>
      <c r="T134" s="4" t="str">
        <f>_xlfn.IFNA(VLOOKUP(A134,'ACCESS EXPORT'!$A:$AJ,36,0),"-")</f>
        <v>Andrew Davis</v>
      </c>
      <c r="U134" s="4" t="str">
        <f>_xlfn.IFNA(VLOOKUP(A134,'ACCESS EXPORT'!$A:$AK,37,0),"-")</f>
        <v>athena</v>
      </c>
      <c r="V134" s="4" t="str">
        <f>_xlfn.IFNA(VLOOKUP(A134,'ACCESS EXPORT'!$A:$AL,38,0),"-")</f>
        <v>FHMG_LAKE NONA PRIM CARE</v>
      </c>
      <c r="W134" s="4" t="str">
        <f>_xlfn.IFNA(VLOOKUP(A134,'ACCESS EXPORT'!$A:$AM,39,0),"-")</f>
        <v/>
      </c>
      <c r="X134" s="4" t="str">
        <f>_xlfn.IFNA(VLOOKUP(A134,'ACCESS EXPORT'!$A:$AN,40,0),"-")</f>
        <v>Libia Villaquiran / Jenny Green</v>
      </c>
      <c r="Y134" s="26" t="str">
        <f>_xlfn.IFNA(VLOOKUP(A134,'ACCESS EXPORT'!A:AO,41,0),"")</f>
        <v>Carlos Calderon</v>
      </c>
      <c r="Z134" s="26" t="str">
        <f>_xlfn.IFNA(VLOOKUP(A134,'ACCESS EXPORT'!A:AP,42,0),"")</f>
        <v>Janice Scales</v>
      </c>
      <c r="AA134" s="26" t="str">
        <f>_xlfn.IFNA(VLOOKUP(A134,'ACCESS EXPORT'!A:AQ,43,0),"")</f>
        <v>Heather McComb</v>
      </c>
    </row>
    <row r="135" spans="1:27" ht="18.75" x14ac:dyDescent="0.25">
      <c r="A135" s="33">
        <v>212</v>
      </c>
      <c r="B135" s="10">
        <v>1473</v>
      </c>
      <c r="C135" s="7" t="str">
        <f ca="1">IFERROR(UPPER(IF(AND('ACCESS EXPORT'!AA135="",'ACCESS EXPORT'!Z135=""),VLOOKUP(A135,'ACCESS EXPORT'!$A:$AF,32,FALSE),(IF('ACCESS EXPORT'!AA135&lt;&gt;"",CONCATENATE(VLOOKUP(A135,'ACCESS EXPORT'!$A:$AF,32,FALSE)," (Closed",TEXT('ACCESS EXPORT'!AA135," MM/DD/YYY)")),IF(TODAY()&lt;(('ACCESS EXPORT'!Z135)+30),CONCATENATE(VLOOKUP(A135,'ACCESS EXPORT'!$A:$AF,32,FALSE)," (Opens",TEXT('ACCESS EXPORT'!Z135," MM/DD/YYY)")),VLOOKUP(A135,'ACCESS EXPORT'!$A:$AF,32,FALSE)))))),"-")</f>
        <v>ADVENTHEALTH MEDICAL GROUP FAMILY MEDICINE AT LAKE NONA</v>
      </c>
      <c r="D135" s="3" t="str">
        <f ca="1">IFERROR(UPPER(IF(AND('ACCESS EXPORT'!AA135="",'ACCESS EXPORT'!Z135=""),VLOOKUP(A135,'ACCESS EXPORT'!$A:$AF,28,FALSE),(IF('ACCESS EXPORT'!AA135&lt;&gt;"",CONCATENATE(VLOOKUP(A135,'ACCESS EXPORT'!$A:$AF,28,FALSE)," (Closed",TEXT('ACCESS EXPORT'!AA135," MM/DD/YYY)")),IF(TODAY()&lt;(('ACCESS EXPORT'!Z135)+30),CONCATENATE(VLOOKUP(A135,'ACCESS EXPORT'!$A:$AF,28,FALSE)," (Opens",TEXT('ACCESS EXPORT'!Z135," MM/DD/YYY)")),VLOOKUP(A135,'ACCESS EXPORT'!$A:$AF,28,FALSE)))))),"-")</f>
        <v>LAKE NONA</v>
      </c>
      <c r="E135" s="3" t="str">
        <f>VLOOKUP($A135,'ACCESS EXPORT'!$A:$AF,3,FALSE)</f>
        <v>3679</v>
      </c>
      <c r="F135" s="3" t="str">
        <f>UPPER(CONCATENATE(VLOOKUP(A135,'ACCESS EXPORT'!$A:$AF,4,FALSE)," ",VLOOKUP(A135,'ACCESS EXPORT'!$A:$AF,5,FALSE)," ",VLOOKUP(A135,'ACCESS EXPORT'!$A:$AF,6,FALSE)," ",VLOOKUP(A135,'ACCESS EXPORT'!$A:$AA,7,FALSE)," ",VLOOKUP(A135,'ACCESS EXPORT'!$A:$AA,8,FALSE)))</f>
        <v>9975 TAVISTOCK LAKES BLVD SUITE 220 ORLANDO FL 32827</v>
      </c>
      <c r="G135" s="4" t="str">
        <f>UPPER(VLOOKUP($A135,'ACCESS EXPORT'!$A:$AF,9,FALSE))</f>
        <v>ORANGE</v>
      </c>
      <c r="H135" s="4" t="str">
        <f>_xlfn.IFNA(VLOOKUP($B135,'ACCESS EXPORT'!$B:$J,9,FALSE),"")</f>
        <v>NE</v>
      </c>
      <c r="I135" s="3" t="str">
        <f>CONCATENATE("(P)",VLOOKUP($A135,'ACCESS EXPORT'!$A:$AF,11,FALSE)," (F)",VLOOKUP($A135,'ACCESS EXPORT'!$A:$AF,29,FALSE))</f>
        <v>(P)(407)930-7801 (F)(407)930-7806</v>
      </c>
      <c r="J135" s="4" t="str">
        <f>UPPER(VLOOKUP($A135,'ACCESS EXPORT'!$A:$AF,12,FALSE))</f>
        <v>MULTI-SPECIALTY</v>
      </c>
      <c r="K135" s="4" t="str">
        <f>UPPER(VLOOKUP($A135,'ACCESS EXPORT'!$A:$AF,13,FALSE))</f>
        <v>DEBORAH HAYWOOD</v>
      </c>
      <c r="L135" s="3" t="str">
        <f>IF(AND(VLOOKUP(A135,'ACCESS EXPORT'!A:AE,1,0),'ACCESS EXPORT'!N135=""),UPPER(CONCATENATE('ACCESS EXPORT'!AE135)),IF(VLOOKUP(A135,'ACCESS EXPORT'!A:AE,1,0),UPPER(CONCATENATE('ACCESS EXPORT'!N135," "&amp;CHAR(10),'ACCESS EXPORT'!AE135))))</f>
        <v xml:space="preserve">CRYSTAL BINKS 
</v>
      </c>
      <c r="M135" s="4" t="str">
        <f>UPPER(VLOOKUP($A135,'ACCESS EXPORT'!$A:$O,15,FALSE))</f>
        <v>ANGELA WILLIAMS (PM)</v>
      </c>
      <c r="N135" s="4" t="str">
        <f ca="1">IF(AND('ACCESS EXPORT'!X135="",'ACCESS EXPORT'!Y135=""),IF('ACCESS EXPORT'!V135&lt;&gt;"",(IF(TODAY()-'ACCESS EXPORT'!V135&gt;=-60,UPPER(CONCATENATE(VLOOKUP(B135,'ACCESS EXPORT'!$B:$P,15,FALSE),""&amp;CHAR(10)&amp;"(SEP",TEXT('ACCESS EXPORT'!V135," MM/DD/YYY)"))),IF(TODAY()-'ACCESS EXPORT'!V135&lt;0,UPPER(VLOOKUP(B135,'ACCESS EXPORT'!$B:$P,15,FALSE)),UPPER(VLOOKUP(B135,'ACCESS EXPORT'!$B:$P,15,FALSE))))),IF('ACCESS EXPORT'!U135="",UPPER(VLOOKUP(B135,'ACCESS EXPORT'!$B:$P,15,FALSE)),IF(TODAY()-'ACCESS EXPORT'!U135&lt;=30,CONCATENATE(UPPER(VLOOKUP(B135,'ACCESS EXPORT'!$B:$P,15,FALSE)),""&amp;CHAR(10)&amp;"(NEW",TEXT('ACCESS EXPORT'!U135," MM/DD/YYY)")),IF(AND(TODAY()-'ACCESS EXPORT'!U135&gt;30,TODAY()&gt;0),UPPER(VLOOKUP(B135,'ACCESS EXPORT'!$B:$P,15,FALSE)))))),IF('ACCESS EXPORT'!Y135&lt;&gt;"",UPPER(CONCATENATE(UPPER(VLOOKUP(B135,'ACCESS EXPORT'!$B:$P,15,FALSE)),""&amp;CHAR(10)&amp;"(Transfer Out",TEXT('ACCESS EXPORT'!Y135," MM/DD/YYY)"))),IF('ACCESS EXPORT'!X135&lt;&gt;"",UPPER(CONCATENATE(UPPER(VLOOKUP(B135,'ACCESS EXPORT'!$B:$P,15,FALSE)),""&amp;CHAR(10)&amp;"(Transfer In",TEXT('ACCESS EXPORT'!X135," MM/DD/YYY)"))))))</f>
        <v>NYSTROM, JACQUELYN</v>
      </c>
      <c r="O135" s="4" t="str">
        <f>_xlfn.IFNA(VLOOKUP(B135,'ACCESS EXPORT'!$B:$Q,16,FALSE),"")</f>
        <v>MD</v>
      </c>
      <c r="P135" s="4" t="str">
        <f>_xlfn.IFNA(VLOOKUP(B135,'ACCESS EXPORT'!B:W,22,FALSE),"-")</f>
        <v>1083818553</v>
      </c>
      <c r="Q135" s="4" t="str">
        <f>_xlfn.IFNA(VLOOKUP(A135,'ACCESS EXPORT'!$A:$AG,33,0),"-")</f>
        <v>Alejandra Torres</v>
      </c>
      <c r="R135" s="4" t="str">
        <f>_xlfn.IFNA(VLOOKUP(A135,'ACCESS EXPORT'!$A:$AH,34,0),"-")</f>
        <v>Carol Shane</v>
      </c>
      <c r="S135" s="4" t="str">
        <f>_xlfn.IFNA(VLOOKUP(A135,'ACCESS EXPORT'!$A:$AI,35,0),"-")</f>
        <v>Anna Bachtis</v>
      </c>
      <c r="T135" s="4" t="str">
        <f>_xlfn.IFNA(VLOOKUP(A135,'ACCESS EXPORT'!$A:$AJ,36,0),"-")</f>
        <v>Andrew Davis</v>
      </c>
      <c r="U135" s="4" t="str">
        <f>_xlfn.IFNA(VLOOKUP(A135,'ACCESS EXPORT'!$A:$AK,37,0),"-")</f>
        <v>athena</v>
      </c>
      <c r="V135" s="4" t="str">
        <f>_xlfn.IFNA(VLOOKUP(A135,'ACCESS EXPORT'!$A:$AL,38,0),"-")</f>
        <v>FHMG_LAKE NONA PRIM CARE</v>
      </c>
      <c r="W135" s="4" t="str">
        <f>_xlfn.IFNA(VLOOKUP(A135,'ACCESS EXPORT'!$A:$AM,39,0),"-")</f>
        <v/>
      </c>
      <c r="X135" s="4" t="str">
        <f>_xlfn.IFNA(VLOOKUP(A135,'ACCESS EXPORT'!$A:$AN,40,0),"-")</f>
        <v>Libia Villaquiran / Jenny Green</v>
      </c>
      <c r="Y135" s="26" t="str">
        <f>_xlfn.IFNA(VLOOKUP(A135,'ACCESS EXPORT'!A:AO,41,0),"")</f>
        <v>Carlos Calderon</v>
      </c>
      <c r="Z135" s="26" t="str">
        <f>_xlfn.IFNA(VLOOKUP(A135,'ACCESS EXPORT'!A:AP,42,0),"")</f>
        <v>Janice Scales</v>
      </c>
      <c r="AA135" s="26" t="str">
        <f>_xlfn.IFNA(VLOOKUP(A135,'ACCESS EXPORT'!A:AQ,43,0),"")</f>
        <v>Heather McComb</v>
      </c>
    </row>
    <row r="136" spans="1:27" ht="18.75" x14ac:dyDescent="0.25">
      <c r="A136" s="33">
        <v>212</v>
      </c>
      <c r="B136" s="10">
        <v>1474</v>
      </c>
      <c r="C136" s="7" t="str">
        <f ca="1">IFERROR(UPPER(IF(AND('ACCESS EXPORT'!AA136="",'ACCESS EXPORT'!Z136=""),VLOOKUP(A136,'ACCESS EXPORT'!$A:$AF,32,FALSE),(IF('ACCESS EXPORT'!AA136&lt;&gt;"",CONCATENATE(VLOOKUP(A136,'ACCESS EXPORT'!$A:$AF,32,FALSE)," (Closed",TEXT('ACCESS EXPORT'!AA136," MM/DD/YYY)")),IF(TODAY()&lt;(('ACCESS EXPORT'!Z136)+30),CONCATENATE(VLOOKUP(A136,'ACCESS EXPORT'!$A:$AF,32,FALSE)," (Opens",TEXT('ACCESS EXPORT'!Z136," MM/DD/YYY)")),VLOOKUP(A136,'ACCESS EXPORT'!$A:$AF,32,FALSE)))))),"-")</f>
        <v>ADVENTHEALTH MEDICAL GROUP FAMILY MEDICINE AT LAKE NONA</v>
      </c>
      <c r="D136" s="3" t="str">
        <f ca="1">IFERROR(UPPER(IF(AND('ACCESS EXPORT'!AA136="",'ACCESS EXPORT'!Z136=""),VLOOKUP(A136,'ACCESS EXPORT'!$A:$AF,28,FALSE),(IF('ACCESS EXPORT'!AA136&lt;&gt;"",CONCATENATE(VLOOKUP(A136,'ACCESS EXPORT'!$A:$AF,28,FALSE)," (Closed",TEXT('ACCESS EXPORT'!AA136," MM/DD/YYY)")),IF(TODAY()&lt;(('ACCESS EXPORT'!Z136)+30),CONCATENATE(VLOOKUP(A136,'ACCESS EXPORT'!$A:$AF,28,FALSE)," (Opens",TEXT('ACCESS EXPORT'!Z136," MM/DD/YYY)")),VLOOKUP(A136,'ACCESS EXPORT'!$A:$AF,28,FALSE)))))),"-")</f>
        <v>LAKE NONA</v>
      </c>
      <c r="E136" s="3" t="str">
        <f>VLOOKUP($A136,'ACCESS EXPORT'!$A:$AF,3,FALSE)</f>
        <v>3679</v>
      </c>
      <c r="F136" s="3" t="str">
        <f>UPPER(CONCATENATE(VLOOKUP(A136,'ACCESS EXPORT'!$A:$AF,4,FALSE)," ",VLOOKUP(A136,'ACCESS EXPORT'!$A:$AF,5,FALSE)," ",VLOOKUP(A136,'ACCESS EXPORT'!$A:$AF,6,FALSE)," ",VLOOKUP(A136,'ACCESS EXPORT'!$A:$AA,7,FALSE)," ",VLOOKUP(A136,'ACCESS EXPORT'!$A:$AA,8,FALSE)))</f>
        <v>9975 TAVISTOCK LAKES BLVD SUITE 220 ORLANDO FL 32827</v>
      </c>
      <c r="G136" s="4" t="str">
        <f>UPPER(VLOOKUP($A136,'ACCESS EXPORT'!$A:$AF,9,FALSE))</f>
        <v>ORANGE</v>
      </c>
      <c r="H136" s="4" t="str">
        <f>_xlfn.IFNA(VLOOKUP($B136,'ACCESS EXPORT'!$B:$J,9,FALSE),"")</f>
        <v>NE</v>
      </c>
      <c r="I136" s="3" t="str">
        <f>CONCATENATE("(P)",VLOOKUP($A136,'ACCESS EXPORT'!$A:$AF,11,FALSE)," (F)",VLOOKUP($A136,'ACCESS EXPORT'!$A:$AF,29,FALSE))</f>
        <v>(P)(407)930-7801 (F)(407)930-7806</v>
      </c>
      <c r="J136" s="4" t="str">
        <f>UPPER(VLOOKUP($A136,'ACCESS EXPORT'!$A:$AF,12,FALSE))</f>
        <v>MULTI-SPECIALTY</v>
      </c>
      <c r="K136" s="4" t="str">
        <f>UPPER(VLOOKUP($A136,'ACCESS EXPORT'!$A:$AF,13,FALSE))</f>
        <v>DEBORAH HAYWOOD</v>
      </c>
      <c r="L136" s="3" t="str">
        <f>IF(AND(VLOOKUP(A136,'ACCESS EXPORT'!A:AE,1,0),'ACCESS EXPORT'!N136=""),UPPER(CONCATENATE('ACCESS EXPORT'!AE136)),IF(VLOOKUP(A136,'ACCESS EXPORT'!A:AE,1,0),UPPER(CONCATENATE('ACCESS EXPORT'!N136," "&amp;CHAR(10),'ACCESS EXPORT'!AE136))))</f>
        <v xml:space="preserve">CRYSTAL BINKS 
</v>
      </c>
      <c r="M136" s="4" t="str">
        <f>UPPER(VLOOKUP($A136,'ACCESS EXPORT'!$A:$O,15,FALSE))</f>
        <v>ANGELA WILLIAMS (PM)</v>
      </c>
      <c r="N136" s="4" t="str">
        <f ca="1">IF(AND('ACCESS EXPORT'!X136="",'ACCESS EXPORT'!Y136=""),IF('ACCESS EXPORT'!V136&lt;&gt;"",(IF(TODAY()-'ACCESS EXPORT'!V136&gt;=-60,UPPER(CONCATENATE(VLOOKUP(B136,'ACCESS EXPORT'!$B:$P,15,FALSE),""&amp;CHAR(10)&amp;"(SEP",TEXT('ACCESS EXPORT'!V136," MM/DD/YYY)"))),IF(TODAY()-'ACCESS EXPORT'!V136&lt;0,UPPER(VLOOKUP(B136,'ACCESS EXPORT'!$B:$P,15,FALSE)),UPPER(VLOOKUP(B136,'ACCESS EXPORT'!$B:$P,15,FALSE))))),IF('ACCESS EXPORT'!U136="",UPPER(VLOOKUP(B136,'ACCESS EXPORT'!$B:$P,15,FALSE)),IF(TODAY()-'ACCESS EXPORT'!U136&lt;=30,CONCATENATE(UPPER(VLOOKUP(B136,'ACCESS EXPORT'!$B:$P,15,FALSE)),""&amp;CHAR(10)&amp;"(NEW",TEXT('ACCESS EXPORT'!U136," MM/DD/YYY)")),IF(AND(TODAY()-'ACCESS EXPORT'!U136&gt;30,TODAY()&gt;0),UPPER(VLOOKUP(B136,'ACCESS EXPORT'!$B:$P,15,FALSE)))))),IF('ACCESS EXPORT'!Y136&lt;&gt;"",UPPER(CONCATENATE(UPPER(VLOOKUP(B136,'ACCESS EXPORT'!$B:$P,15,FALSE)),""&amp;CHAR(10)&amp;"(Transfer Out",TEXT('ACCESS EXPORT'!Y136," MM/DD/YYY)"))),IF('ACCESS EXPORT'!X136&lt;&gt;"",UPPER(CONCATENATE(UPPER(VLOOKUP(B136,'ACCESS EXPORT'!$B:$P,15,FALSE)),""&amp;CHAR(10)&amp;"(Transfer In",TEXT('ACCESS EXPORT'!X136," MM/DD/YYY)"))))))</f>
        <v>DE AZA, AKILAH NADIRAH</v>
      </c>
      <c r="O136" s="4" t="str">
        <f>_xlfn.IFNA(VLOOKUP(B136,'ACCESS EXPORT'!$B:$Q,16,FALSE),"")</f>
        <v>MD</v>
      </c>
      <c r="P136" s="4" t="str">
        <f>_xlfn.IFNA(VLOOKUP(B136,'ACCESS EXPORT'!B:W,22,FALSE),"-")</f>
        <v>1952545857</v>
      </c>
      <c r="Q136" s="4" t="str">
        <f>_xlfn.IFNA(VLOOKUP(A136,'ACCESS EXPORT'!$A:$AG,33,0),"-")</f>
        <v>Alejandra Torres</v>
      </c>
      <c r="R136" s="4" t="str">
        <f>_xlfn.IFNA(VLOOKUP(A136,'ACCESS EXPORT'!$A:$AH,34,0),"-")</f>
        <v>Carol Shane</v>
      </c>
      <c r="S136" s="4" t="str">
        <f>_xlfn.IFNA(VLOOKUP(A136,'ACCESS EXPORT'!$A:$AI,35,0),"-")</f>
        <v>Anna Bachtis</v>
      </c>
      <c r="T136" s="4" t="str">
        <f>_xlfn.IFNA(VLOOKUP(A136,'ACCESS EXPORT'!$A:$AJ,36,0),"-")</f>
        <v>Andrew Davis</v>
      </c>
      <c r="U136" s="4" t="str">
        <f>_xlfn.IFNA(VLOOKUP(A136,'ACCESS EXPORT'!$A:$AK,37,0),"-")</f>
        <v>athena</v>
      </c>
      <c r="V136" s="4" t="str">
        <f>_xlfn.IFNA(VLOOKUP(A136,'ACCESS EXPORT'!$A:$AL,38,0),"-")</f>
        <v>FHMG_LAKE NONA PRIM CARE</v>
      </c>
      <c r="W136" s="4" t="str">
        <f>_xlfn.IFNA(VLOOKUP(A136,'ACCESS EXPORT'!$A:$AM,39,0),"-")</f>
        <v/>
      </c>
      <c r="X136" s="4" t="str">
        <f>_xlfn.IFNA(VLOOKUP(A136,'ACCESS EXPORT'!$A:$AN,40,0),"-")</f>
        <v>Libia Villaquiran / Jenny Green</v>
      </c>
      <c r="Y136" s="26" t="str">
        <f>_xlfn.IFNA(VLOOKUP(A136,'ACCESS EXPORT'!A:AO,41,0),"")</f>
        <v>Carlos Calderon</v>
      </c>
      <c r="Z136" s="26" t="str">
        <f>_xlfn.IFNA(VLOOKUP(A136,'ACCESS EXPORT'!A:AP,42,0),"")</f>
        <v>Janice Scales</v>
      </c>
      <c r="AA136" s="26" t="str">
        <f>_xlfn.IFNA(VLOOKUP(A136,'ACCESS EXPORT'!A:AQ,43,0),"")</f>
        <v>Heather McComb</v>
      </c>
    </row>
    <row r="137" spans="1:27" ht="18.75" x14ac:dyDescent="0.25">
      <c r="A137" s="33">
        <v>212</v>
      </c>
      <c r="B137" s="10">
        <v>1472</v>
      </c>
      <c r="C137" s="7" t="str">
        <f ca="1">IFERROR(UPPER(IF(AND('ACCESS EXPORT'!AA137="",'ACCESS EXPORT'!Z137=""),VLOOKUP(A137,'ACCESS EXPORT'!$A:$AF,32,FALSE),(IF('ACCESS EXPORT'!AA137&lt;&gt;"",CONCATENATE(VLOOKUP(A137,'ACCESS EXPORT'!$A:$AF,32,FALSE)," (Closed",TEXT('ACCESS EXPORT'!AA137," MM/DD/YYY)")),IF(TODAY()&lt;(('ACCESS EXPORT'!Z137)+30),CONCATENATE(VLOOKUP(A137,'ACCESS EXPORT'!$A:$AF,32,FALSE)," (Opens",TEXT('ACCESS EXPORT'!Z137," MM/DD/YYY)")),VLOOKUP(A137,'ACCESS EXPORT'!$A:$AF,32,FALSE)))))),"-")</f>
        <v>ADVENTHEALTH MEDICAL GROUP FAMILY MEDICINE AT LAKE NONA</v>
      </c>
      <c r="D137" s="3" t="str">
        <f ca="1">IFERROR(UPPER(IF(AND('ACCESS EXPORT'!AA137="",'ACCESS EXPORT'!Z137=""),VLOOKUP(A137,'ACCESS EXPORT'!$A:$AF,28,FALSE),(IF('ACCESS EXPORT'!AA137&lt;&gt;"",CONCATENATE(VLOOKUP(A137,'ACCESS EXPORT'!$A:$AF,28,FALSE)," (Closed",TEXT('ACCESS EXPORT'!AA137," MM/DD/YYY)")),IF(TODAY()&lt;(('ACCESS EXPORT'!Z137)+30),CONCATENATE(VLOOKUP(A137,'ACCESS EXPORT'!$A:$AF,28,FALSE)," (Opens",TEXT('ACCESS EXPORT'!Z137," MM/DD/YYY)")),VLOOKUP(A137,'ACCESS EXPORT'!$A:$AF,28,FALSE)))))),"-")</f>
        <v>LAKE NONA</v>
      </c>
      <c r="E137" s="3" t="str">
        <f>VLOOKUP($A137,'ACCESS EXPORT'!$A:$AF,3,FALSE)</f>
        <v>3679</v>
      </c>
      <c r="F137" s="3" t="str">
        <f>UPPER(CONCATENATE(VLOOKUP(A137,'ACCESS EXPORT'!$A:$AF,4,FALSE)," ",VLOOKUP(A137,'ACCESS EXPORT'!$A:$AF,5,FALSE)," ",VLOOKUP(A137,'ACCESS EXPORT'!$A:$AF,6,FALSE)," ",VLOOKUP(A137,'ACCESS EXPORT'!$A:$AA,7,FALSE)," ",VLOOKUP(A137,'ACCESS EXPORT'!$A:$AA,8,FALSE)))</f>
        <v>9975 TAVISTOCK LAKES BLVD SUITE 220 ORLANDO FL 32827</v>
      </c>
      <c r="G137" s="4" t="str">
        <f>UPPER(VLOOKUP($A137,'ACCESS EXPORT'!$A:$AF,9,FALSE))</f>
        <v>ORANGE</v>
      </c>
      <c r="H137" s="4" t="str">
        <f>_xlfn.IFNA(VLOOKUP($B137,'ACCESS EXPORT'!$B:$J,9,FALSE),"")</f>
        <v>NE</v>
      </c>
      <c r="I137" s="3" t="str">
        <f>CONCATENATE("(P)",VLOOKUP($A137,'ACCESS EXPORT'!$A:$AF,11,FALSE)," (F)",VLOOKUP($A137,'ACCESS EXPORT'!$A:$AF,29,FALSE))</f>
        <v>(P)(407)930-7801 (F)(407)930-7806</v>
      </c>
      <c r="J137" s="4" t="str">
        <f>UPPER(VLOOKUP($A137,'ACCESS EXPORT'!$A:$AF,12,FALSE))</f>
        <v>MULTI-SPECIALTY</v>
      </c>
      <c r="K137" s="4" t="str">
        <f>UPPER(VLOOKUP($A137,'ACCESS EXPORT'!$A:$AF,13,FALSE))</f>
        <v>DEBORAH HAYWOOD</v>
      </c>
      <c r="L137" s="3" t="str">
        <f>IF(AND(VLOOKUP(A137,'ACCESS EXPORT'!A:AE,1,0),'ACCESS EXPORT'!N137=""),UPPER(CONCATENATE('ACCESS EXPORT'!AE137)),IF(VLOOKUP(A137,'ACCESS EXPORT'!A:AE,1,0),UPPER(CONCATENATE('ACCESS EXPORT'!N137," "&amp;CHAR(10),'ACCESS EXPORT'!AE137))))</f>
        <v xml:space="preserve">CRYSTAL BINKS 
</v>
      </c>
      <c r="M137" s="4" t="str">
        <f>UPPER(VLOOKUP($A137,'ACCESS EXPORT'!$A:$O,15,FALSE))</f>
        <v>ANGELA WILLIAMS (PM)</v>
      </c>
      <c r="N137" s="4" t="str">
        <f ca="1">IF(AND('ACCESS EXPORT'!X137="",'ACCESS EXPORT'!Y137=""),IF('ACCESS EXPORT'!V137&lt;&gt;"",(IF(TODAY()-'ACCESS EXPORT'!V137&gt;=-60,UPPER(CONCATENATE(VLOOKUP(B137,'ACCESS EXPORT'!$B:$P,15,FALSE),""&amp;CHAR(10)&amp;"(SEP",TEXT('ACCESS EXPORT'!V137," MM/DD/YYY)"))),IF(TODAY()-'ACCESS EXPORT'!V137&lt;0,UPPER(VLOOKUP(B137,'ACCESS EXPORT'!$B:$P,15,FALSE)),UPPER(VLOOKUP(B137,'ACCESS EXPORT'!$B:$P,15,FALSE))))),IF('ACCESS EXPORT'!U137="",UPPER(VLOOKUP(B137,'ACCESS EXPORT'!$B:$P,15,FALSE)),IF(TODAY()-'ACCESS EXPORT'!U137&lt;=30,CONCATENATE(UPPER(VLOOKUP(B137,'ACCESS EXPORT'!$B:$P,15,FALSE)),""&amp;CHAR(10)&amp;"(NEW",TEXT('ACCESS EXPORT'!U137," MM/DD/YYY)")),IF(AND(TODAY()-'ACCESS EXPORT'!U137&gt;30,TODAY()&gt;0),UPPER(VLOOKUP(B137,'ACCESS EXPORT'!$B:$P,15,FALSE)))))),IF('ACCESS EXPORT'!Y137&lt;&gt;"",UPPER(CONCATENATE(UPPER(VLOOKUP(B137,'ACCESS EXPORT'!$B:$P,15,FALSE)),""&amp;CHAR(10)&amp;"(Transfer Out",TEXT('ACCESS EXPORT'!Y137," MM/DD/YYY)"))),IF('ACCESS EXPORT'!X137&lt;&gt;"",UPPER(CONCATENATE(UPPER(VLOOKUP(B137,'ACCESS EXPORT'!$B:$P,15,FALSE)),""&amp;CHAR(10)&amp;"(Transfer In",TEXT('ACCESS EXPORT'!X137," MM/DD/YYY)"))))))</f>
        <v>DESAI, AMIT D.</v>
      </c>
      <c r="O137" s="4" t="str">
        <f>_xlfn.IFNA(VLOOKUP(B137,'ACCESS EXPORT'!$B:$Q,16,FALSE),"")</f>
        <v>MD</v>
      </c>
      <c r="P137" s="4" t="str">
        <f>_xlfn.IFNA(VLOOKUP(B137,'ACCESS EXPORT'!B:W,22,FALSE),"-")</f>
        <v>1447545850</v>
      </c>
      <c r="Q137" s="4" t="str">
        <f>_xlfn.IFNA(VLOOKUP(A137,'ACCESS EXPORT'!$A:$AG,33,0),"-")</f>
        <v>Alejandra Torres</v>
      </c>
      <c r="R137" s="4" t="str">
        <f>_xlfn.IFNA(VLOOKUP(A137,'ACCESS EXPORT'!$A:$AH,34,0),"-")</f>
        <v>Carol Shane</v>
      </c>
      <c r="S137" s="4" t="str">
        <f>_xlfn.IFNA(VLOOKUP(A137,'ACCESS EXPORT'!$A:$AI,35,0),"-")</f>
        <v>Anna Bachtis</v>
      </c>
      <c r="T137" s="4" t="str">
        <f>_xlfn.IFNA(VLOOKUP(A137,'ACCESS EXPORT'!$A:$AJ,36,0),"-")</f>
        <v>Andrew Davis</v>
      </c>
      <c r="U137" s="4" t="str">
        <f>_xlfn.IFNA(VLOOKUP(A137,'ACCESS EXPORT'!$A:$AK,37,0),"-")</f>
        <v>athena</v>
      </c>
      <c r="V137" s="4" t="str">
        <f>_xlfn.IFNA(VLOOKUP(A137,'ACCESS EXPORT'!$A:$AL,38,0),"-")</f>
        <v>FHMG_LAKE NONA PRIM CARE</v>
      </c>
      <c r="W137" s="4" t="str">
        <f>_xlfn.IFNA(VLOOKUP(A137,'ACCESS EXPORT'!$A:$AM,39,0),"-")</f>
        <v/>
      </c>
      <c r="X137" s="4" t="str">
        <f>_xlfn.IFNA(VLOOKUP(A137,'ACCESS EXPORT'!$A:$AN,40,0),"-")</f>
        <v>Libia Villaquiran / Jenny Green</v>
      </c>
      <c r="Y137" s="26" t="str">
        <f>_xlfn.IFNA(VLOOKUP(A137,'ACCESS EXPORT'!A:AO,41,0),"")</f>
        <v>Carlos Calderon</v>
      </c>
      <c r="Z137" s="26" t="str">
        <f>_xlfn.IFNA(VLOOKUP(A137,'ACCESS EXPORT'!A:AP,42,0),"")</f>
        <v>Janice Scales</v>
      </c>
      <c r="AA137" s="26" t="str">
        <f>_xlfn.IFNA(VLOOKUP(A137,'ACCESS EXPORT'!A:AQ,43,0),"")</f>
        <v>Heather McComb</v>
      </c>
    </row>
    <row r="138" spans="1:27" ht="18.75" x14ac:dyDescent="0.25">
      <c r="A138" s="33">
        <v>212</v>
      </c>
      <c r="B138" s="10">
        <v>2295</v>
      </c>
      <c r="C138" s="7" t="str">
        <f ca="1">IFERROR(UPPER(IF(AND('ACCESS EXPORT'!AA138="",'ACCESS EXPORT'!Z138=""),VLOOKUP(A138,'ACCESS EXPORT'!$A:$AF,32,FALSE),(IF('ACCESS EXPORT'!AA138&lt;&gt;"",CONCATENATE(VLOOKUP(A138,'ACCESS EXPORT'!$A:$AF,32,FALSE)," (Closed",TEXT('ACCESS EXPORT'!AA138," MM/DD/YYY)")),IF(TODAY()&lt;(('ACCESS EXPORT'!Z138)+30),CONCATENATE(VLOOKUP(A138,'ACCESS EXPORT'!$A:$AF,32,FALSE)," (Opens",TEXT('ACCESS EXPORT'!Z138," MM/DD/YYY)")),VLOOKUP(A138,'ACCESS EXPORT'!$A:$AF,32,FALSE)))))),"-")</f>
        <v>ADVENTHEALTH MEDICAL GROUP FAMILY MEDICINE AT LAKE NONA</v>
      </c>
      <c r="D138" s="3" t="str">
        <f ca="1">IFERROR(UPPER(IF(AND('ACCESS EXPORT'!AA138="",'ACCESS EXPORT'!Z138=""),VLOOKUP(A138,'ACCESS EXPORT'!$A:$AF,28,FALSE),(IF('ACCESS EXPORT'!AA138&lt;&gt;"",CONCATENATE(VLOOKUP(A138,'ACCESS EXPORT'!$A:$AF,28,FALSE)," (Closed",TEXT('ACCESS EXPORT'!AA138," MM/DD/YYY)")),IF(TODAY()&lt;(('ACCESS EXPORT'!Z138)+30),CONCATENATE(VLOOKUP(A138,'ACCESS EXPORT'!$A:$AF,28,FALSE)," (Opens",TEXT('ACCESS EXPORT'!Z138," MM/DD/YYY)")),VLOOKUP(A138,'ACCESS EXPORT'!$A:$AF,28,FALSE)))))),"-")</f>
        <v>LAKE NONA</v>
      </c>
      <c r="E138" s="3" t="str">
        <f>VLOOKUP($A138,'ACCESS EXPORT'!$A:$AF,3,FALSE)</f>
        <v>3679</v>
      </c>
      <c r="F138" s="3" t="str">
        <f>UPPER(CONCATENATE(VLOOKUP(A138,'ACCESS EXPORT'!$A:$AF,4,FALSE)," ",VLOOKUP(A138,'ACCESS EXPORT'!$A:$AF,5,FALSE)," ",VLOOKUP(A138,'ACCESS EXPORT'!$A:$AF,6,FALSE)," ",VLOOKUP(A138,'ACCESS EXPORT'!$A:$AA,7,FALSE)," ",VLOOKUP(A138,'ACCESS EXPORT'!$A:$AA,8,FALSE)))</f>
        <v>9975 TAVISTOCK LAKES BLVD SUITE 220 ORLANDO FL 32827</v>
      </c>
      <c r="G138" s="4" t="str">
        <f>UPPER(VLOOKUP($A138,'ACCESS EXPORT'!$A:$AF,9,FALSE))</f>
        <v>ORANGE</v>
      </c>
      <c r="H138" s="4" t="str">
        <f>_xlfn.IFNA(VLOOKUP($B138,'ACCESS EXPORT'!$B:$J,9,FALSE),"")</f>
        <v>NE</v>
      </c>
      <c r="I138" s="3" t="str">
        <f>CONCATENATE("(P)",VLOOKUP($A138,'ACCESS EXPORT'!$A:$AF,11,FALSE)," (F)",VLOOKUP($A138,'ACCESS EXPORT'!$A:$AF,29,FALSE))</f>
        <v>(P)(407)930-7801 (F)(407)930-7806</v>
      </c>
      <c r="J138" s="4" t="str">
        <f>UPPER(VLOOKUP($A138,'ACCESS EXPORT'!$A:$AF,12,FALSE))</f>
        <v>MULTI-SPECIALTY</v>
      </c>
      <c r="K138" s="4" t="str">
        <f>UPPER(VLOOKUP($A138,'ACCESS EXPORT'!$A:$AF,13,FALSE))</f>
        <v>DEBORAH HAYWOOD</v>
      </c>
      <c r="L138" s="3" t="str">
        <f>IF(AND(VLOOKUP(A138,'ACCESS EXPORT'!A:AE,1,0),'ACCESS EXPORT'!N138=""),UPPER(CONCATENATE('ACCESS EXPORT'!AE138)),IF(VLOOKUP(A138,'ACCESS EXPORT'!A:AE,1,0),UPPER(CONCATENATE('ACCESS EXPORT'!N138," "&amp;CHAR(10),'ACCESS EXPORT'!AE138))))</f>
        <v xml:space="preserve">CRYSTAL BINKS 
</v>
      </c>
      <c r="M138" s="4" t="str">
        <f>UPPER(VLOOKUP($A138,'ACCESS EXPORT'!$A:$O,15,FALSE))</f>
        <v>ANGELA WILLIAMS (PM)</v>
      </c>
      <c r="N138" s="4" t="str">
        <f ca="1">IF(AND('ACCESS EXPORT'!X138="",'ACCESS EXPORT'!Y138=""),IF('ACCESS EXPORT'!V138&lt;&gt;"",(IF(TODAY()-'ACCESS EXPORT'!V138&gt;=-60,UPPER(CONCATENATE(VLOOKUP(B138,'ACCESS EXPORT'!$B:$P,15,FALSE),""&amp;CHAR(10)&amp;"(SEP",TEXT('ACCESS EXPORT'!V138," MM/DD/YYY)"))),IF(TODAY()-'ACCESS EXPORT'!V138&lt;0,UPPER(VLOOKUP(B138,'ACCESS EXPORT'!$B:$P,15,FALSE)),UPPER(VLOOKUP(B138,'ACCESS EXPORT'!$B:$P,15,FALSE))))),IF('ACCESS EXPORT'!U138="",UPPER(VLOOKUP(B138,'ACCESS EXPORT'!$B:$P,15,FALSE)),IF(TODAY()-'ACCESS EXPORT'!U138&lt;=30,CONCATENATE(UPPER(VLOOKUP(B138,'ACCESS EXPORT'!$B:$P,15,FALSE)),""&amp;CHAR(10)&amp;"(NEW",TEXT('ACCESS EXPORT'!U138," MM/DD/YYY)")),IF(AND(TODAY()-'ACCESS EXPORT'!U138&gt;30,TODAY()&gt;0),UPPER(VLOOKUP(B138,'ACCESS EXPORT'!$B:$P,15,FALSE)))))),IF('ACCESS EXPORT'!Y138&lt;&gt;"",UPPER(CONCATENATE(UPPER(VLOOKUP(B138,'ACCESS EXPORT'!$B:$P,15,FALSE)),""&amp;CHAR(10)&amp;"(Transfer Out",TEXT('ACCESS EXPORT'!Y138," MM/DD/YYY)"))),IF('ACCESS EXPORT'!X138&lt;&gt;"",UPPER(CONCATENATE(UPPER(VLOOKUP(B138,'ACCESS EXPORT'!$B:$P,15,FALSE)),""&amp;CHAR(10)&amp;"(Transfer In",TEXT('ACCESS EXPORT'!X138," MM/DD/YYY)"))))))</f>
        <v>MELENDEZ, JENEAUREY
(NEW 07/08/2019)</v>
      </c>
      <c r="O138" s="4" t="str">
        <f>_xlfn.IFNA(VLOOKUP(B138,'ACCESS EXPORT'!$B:$Q,16,FALSE),"")</f>
        <v>APRN</v>
      </c>
      <c r="P138" s="4" t="str">
        <f>_xlfn.IFNA(VLOOKUP(B138,'ACCESS EXPORT'!B:W,22,FALSE),"-")</f>
        <v>1881022895</v>
      </c>
      <c r="Q138" s="4" t="str">
        <f>_xlfn.IFNA(VLOOKUP(A138,'ACCESS EXPORT'!$A:$AG,33,0),"-")</f>
        <v>Alejandra Torres</v>
      </c>
      <c r="R138" s="4" t="str">
        <f>_xlfn.IFNA(VLOOKUP(A138,'ACCESS EXPORT'!$A:$AH,34,0),"-")</f>
        <v>Carol Shane</v>
      </c>
      <c r="S138" s="4" t="str">
        <f>_xlfn.IFNA(VLOOKUP(A138,'ACCESS EXPORT'!$A:$AI,35,0),"-")</f>
        <v>Anna Bachtis</v>
      </c>
      <c r="T138" s="4" t="str">
        <f>_xlfn.IFNA(VLOOKUP(A138,'ACCESS EXPORT'!$A:$AJ,36,0),"-")</f>
        <v>Andrew Davis</v>
      </c>
      <c r="U138" s="4" t="str">
        <f>_xlfn.IFNA(VLOOKUP(A138,'ACCESS EXPORT'!$A:$AK,37,0),"-")</f>
        <v>athena</v>
      </c>
      <c r="V138" s="4" t="str">
        <f>_xlfn.IFNA(VLOOKUP(A138,'ACCESS EXPORT'!$A:$AL,38,0),"-")</f>
        <v>FHMG_LAKE NONA PRIM CARE</v>
      </c>
      <c r="W138" s="4" t="str">
        <f>_xlfn.IFNA(VLOOKUP(A138,'ACCESS EXPORT'!$A:$AM,39,0),"-")</f>
        <v/>
      </c>
      <c r="X138" s="4" t="str">
        <f>_xlfn.IFNA(VLOOKUP(A138,'ACCESS EXPORT'!$A:$AN,40,0),"-")</f>
        <v>Libia Villaquiran / Jenny Green</v>
      </c>
      <c r="Y138" s="26" t="str">
        <f>_xlfn.IFNA(VLOOKUP(A138,'ACCESS EXPORT'!A:AO,41,0),"")</f>
        <v>Carlos Calderon</v>
      </c>
      <c r="Z138" s="26" t="str">
        <f>_xlfn.IFNA(VLOOKUP(A138,'ACCESS EXPORT'!A:AP,42,0),"")</f>
        <v>Janice Scales</v>
      </c>
      <c r="AA138" s="26" t="str">
        <f>_xlfn.IFNA(VLOOKUP(A138,'ACCESS EXPORT'!A:AQ,43,0),"")</f>
        <v>Heather McComb</v>
      </c>
    </row>
    <row r="139" spans="1:27" ht="18.75" x14ac:dyDescent="0.25">
      <c r="A139" s="33">
        <v>212</v>
      </c>
      <c r="B139" s="10">
        <v>1849</v>
      </c>
      <c r="C139" s="7" t="str">
        <f ca="1">IFERROR(UPPER(IF(AND('ACCESS EXPORT'!AA139="",'ACCESS EXPORT'!Z139=""),VLOOKUP(A139,'ACCESS EXPORT'!$A:$AF,32,FALSE),(IF('ACCESS EXPORT'!AA139&lt;&gt;"",CONCATENATE(VLOOKUP(A139,'ACCESS EXPORT'!$A:$AF,32,FALSE)," (Closed",TEXT('ACCESS EXPORT'!AA139," MM/DD/YYY)")),IF(TODAY()&lt;(('ACCESS EXPORT'!Z139)+30),CONCATENATE(VLOOKUP(A139,'ACCESS EXPORT'!$A:$AF,32,FALSE)," (Opens",TEXT('ACCESS EXPORT'!Z139," MM/DD/YYY)")),VLOOKUP(A139,'ACCESS EXPORT'!$A:$AF,32,FALSE)))))),"-")</f>
        <v>ADVENTHEALTH MEDICAL GROUP FAMILY MEDICINE AT LAKE NONA</v>
      </c>
      <c r="D139" s="3" t="str">
        <f ca="1">IFERROR(UPPER(IF(AND('ACCESS EXPORT'!AA139="",'ACCESS EXPORT'!Z139=""),VLOOKUP(A139,'ACCESS EXPORT'!$A:$AF,28,FALSE),(IF('ACCESS EXPORT'!AA139&lt;&gt;"",CONCATENATE(VLOOKUP(A139,'ACCESS EXPORT'!$A:$AF,28,FALSE)," (Closed",TEXT('ACCESS EXPORT'!AA139," MM/DD/YYY)")),IF(TODAY()&lt;(('ACCESS EXPORT'!Z139)+30),CONCATENATE(VLOOKUP(A139,'ACCESS EXPORT'!$A:$AF,28,FALSE)," (Opens",TEXT('ACCESS EXPORT'!Z139," MM/DD/YYY)")),VLOOKUP(A139,'ACCESS EXPORT'!$A:$AF,28,FALSE)))))),"-")</f>
        <v>LAKE NONA</v>
      </c>
      <c r="E139" s="3" t="str">
        <f>VLOOKUP($A139,'ACCESS EXPORT'!$A:$AF,3,FALSE)</f>
        <v>3679</v>
      </c>
      <c r="F139" s="3" t="str">
        <f>UPPER(CONCATENATE(VLOOKUP(A139,'ACCESS EXPORT'!$A:$AF,4,FALSE)," ",VLOOKUP(A139,'ACCESS EXPORT'!$A:$AF,5,FALSE)," ",VLOOKUP(A139,'ACCESS EXPORT'!$A:$AF,6,FALSE)," ",VLOOKUP(A139,'ACCESS EXPORT'!$A:$AA,7,FALSE)," ",VLOOKUP(A139,'ACCESS EXPORT'!$A:$AA,8,FALSE)))</f>
        <v>9975 TAVISTOCK LAKES BLVD SUITE 220 ORLANDO FL 32827</v>
      </c>
      <c r="G139" s="4" t="str">
        <f>UPPER(VLOOKUP($A139,'ACCESS EXPORT'!$A:$AF,9,FALSE))</f>
        <v>ORANGE</v>
      </c>
      <c r="H139" s="4" t="str">
        <f>_xlfn.IFNA(VLOOKUP($B139,'ACCESS EXPORT'!$B:$J,9,FALSE),"")</f>
        <v>NE</v>
      </c>
      <c r="I139" s="3" t="str">
        <f>CONCATENATE("(P)",VLOOKUP($A139,'ACCESS EXPORT'!$A:$AF,11,FALSE)," (F)",VLOOKUP($A139,'ACCESS EXPORT'!$A:$AF,29,FALSE))</f>
        <v>(P)(407)930-7801 (F)(407)930-7806</v>
      </c>
      <c r="J139" s="4" t="str">
        <f>UPPER(VLOOKUP($A139,'ACCESS EXPORT'!$A:$AF,12,FALSE))</f>
        <v>MULTI-SPECIALTY</v>
      </c>
      <c r="K139" s="4" t="str">
        <f>UPPER(VLOOKUP($A139,'ACCESS EXPORT'!$A:$AF,13,FALSE))</f>
        <v>DEBORAH HAYWOOD</v>
      </c>
      <c r="L139" s="3" t="str">
        <f>IF(AND(VLOOKUP(A139,'ACCESS EXPORT'!A:AE,1,0),'ACCESS EXPORT'!N139=""),UPPER(CONCATENATE('ACCESS EXPORT'!AE139)),IF(VLOOKUP(A139,'ACCESS EXPORT'!A:AE,1,0),UPPER(CONCATENATE('ACCESS EXPORT'!N139," "&amp;CHAR(10),'ACCESS EXPORT'!AE139))))</f>
        <v xml:space="preserve">CRYSTAL BINKS 
</v>
      </c>
      <c r="M139" s="4" t="str">
        <f>UPPER(VLOOKUP($A139,'ACCESS EXPORT'!$A:$O,15,FALSE))</f>
        <v>ANGELA WILLIAMS (PM)</v>
      </c>
      <c r="N139" s="4" t="str">
        <f ca="1">IF(AND('ACCESS EXPORT'!X139="",'ACCESS EXPORT'!Y139=""),IF('ACCESS EXPORT'!V139&lt;&gt;"",(IF(TODAY()-'ACCESS EXPORT'!V139&gt;=-60,UPPER(CONCATENATE(VLOOKUP(B139,'ACCESS EXPORT'!$B:$P,15,FALSE),""&amp;CHAR(10)&amp;"(SEP",TEXT('ACCESS EXPORT'!V139," MM/DD/YYY)"))),IF(TODAY()-'ACCESS EXPORT'!V139&lt;0,UPPER(VLOOKUP(B139,'ACCESS EXPORT'!$B:$P,15,FALSE)),UPPER(VLOOKUP(B139,'ACCESS EXPORT'!$B:$P,15,FALSE))))),IF('ACCESS EXPORT'!U139="",UPPER(VLOOKUP(B139,'ACCESS EXPORT'!$B:$P,15,FALSE)),IF(TODAY()-'ACCESS EXPORT'!U139&lt;=30,CONCATENATE(UPPER(VLOOKUP(B139,'ACCESS EXPORT'!$B:$P,15,FALSE)),""&amp;CHAR(10)&amp;"(NEW",TEXT('ACCESS EXPORT'!U139," MM/DD/YYY)")),IF(AND(TODAY()-'ACCESS EXPORT'!U139&gt;30,TODAY()&gt;0),UPPER(VLOOKUP(B139,'ACCESS EXPORT'!$B:$P,15,FALSE)))))),IF('ACCESS EXPORT'!Y139&lt;&gt;"",UPPER(CONCATENATE(UPPER(VLOOKUP(B139,'ACCESS EXPORT'!$B:$P,15,FALSE)),""&amp;CHAR(10)&amp;"(Transfer Out",TEXT('ACCESS EXPORT'!Y139," MM/DD/YYY)"))),IF('ACCESS EXPORT'!X139&lt;&gt;"",UPPER(CONCATENATE(UPPER(VLOOKUP(B139,'ACCESS EXPORT'!$B:$P,15,FALSE)),""&amp;CHAR(10)&amp;"(Transfer In",TEXT('ACCESS EXPORT'!X139," MM/DD/YYY)"))))))</f>
        <v>ROJAS ROLDAN, LEDY</v>
      </c>
      <c r="O139" s="4" t="str">
        <f>_xlfn.IFNA(VLOOKUP(B139,'ACCESS EXPORT'!$B:$Q,16,FALSE),"")</f>
        <v>MD</v>
      </c>
      <c r="P139" s="4" t="str">
        <f>_xlfn.IFNA(VLOOKUP(B139,'ACCESS EXPORT'!B:W,22,FALSE),"-")</f>
        <v>1184722936</v>
      </c>
      <c r="Q139" s="4" t="str">
        <f>_xlfn.IFNA(VLOOKUP(A139,'ACCESS EXPORT'!$A:$AG,33,0),"-")</f>
        <v>Alejandra Torres</v>
      </c>
      <c r="R139" s="4" t="str">
        <f>_xlfn.IFNA(VLOOKUP(A139,'ACCESS EXPORT'!$A:$AH,34,0),"-")</f>
        <v>Carol Shane</v>
      </c>
      <c r="S139" s="4" t="str">
        <f>_xlfn.IFNA(VLOOKUP(A139,'ACCESS EXPORT'!$A:$AI,35,0),"-")</f>
        <v>Anna Bachtis</v>
      </c>
      <c r="T139" s="4" t="str">
        <f>_xlfn.IFNA(VLOOKUP(A139,'ACCESS EXPORT'!$A:$AJ,36,0),"-")</f>
        <v>Andrew Davis</v>
      </c>
      <c r="U139" s="4" t="str">
        <f>_xlfn.IFNA(VLOOKUP(A139,'ACCESS EXPORT'!$A:$AK,37,0),"-")</f>
        <v>athena</v>
      </c>
      <c r="V139" s="4" t="str">
        <f>_xlfn.IFNA(VLOOKUP(A139,'ACCESS EXPORT'!$A:$AL,38,0),"-")</f>
        <v>FHMG_LAKE NONA PRIM CARE</v>
      </c>
      <c r="W139" s="4" t="str">
        <f>_xlfn.IFNA(VLOOKUP(A139,'ACCESS EXPORT'!$A:$AM,39,0),"-")</f>
        <v/>
      </c>
      <c r="X139" s="4" t="str">
        <f>_xlfn.IFNA(VLOOKUP(A139,'ACCESS EXPORT'!$A:$AN,40,0),"-")</f>
        <v>Libia Villaquiran / Jenny Green</v>
      </c>
      <c r="Y139" s="26" t="str">
        <f>_xlfn.IFNA(VLOOKUP(A139,'ACCESS EXPORT'!A:AO,41,0),"")</f>
        <v>Carlos Calderon</v>
      </c>
      <c r="Z139" s="26" t="str">
        <f>_xlfn.IFNA(VLOOKUP(A139,'ACCESS EXPORT'!A:AP,42,0),"")</f>
        <v>Janice Scales</v>
      </c>
      <c r="AA139" s="26" t="str">
        <f>_xlfn.IFNA(VLOOKUP(A139,'ACCESS EXPORT'!A:AQ,43,0),"")</f>
        <v>Heather McComb</v>
      </c>
    </row>
    <row r="140" spans="1:27" ht="18.75" x14ac:dyDescent="0.25">
      <c r="A140" s="33">
        <v>366</v>
      </c>
      <c r="B140" s="10">
        <v>2098</v>
      </c>
      <c r="C140" s="7" t="str">
        <f ca="1">IFERROR(UPPER(IF(AND('ACCESS EXPORT'!AA140="",'ACCESS EXPORT'!Z140=""),VLOOKUP(A140,'ACCESS EXPORT'!$A:$AF,32,FALSE),(IF('ACCESS EXPORT'!AA140&lt;&gt;"",CONCATENATE(VLOOKUP(A140,'ACCESS EXPORT'!$A:$AF,32,FALSE)," (Closed",TEXT('ACCESS EXPORT'!AA140," MM/DD/YYY)")),IF(TODAY()&lt;(('ACCESS EXPORT'!Z140)+30),CONCATENATE(VLOOKUP(A140,'ACCESS EXPORT'!$A:$AF,32,FALSE)," (Opens",TEXT('ACCESS EXPORT'!Z140," MM/DD/YYY)")),VLOOKUP(A140,'ACCESS EXPORT'!$A:$AF,32,FALSE)))))),"-")</f>
        <v>ADVENTHEALTH MEDICAL GROUP COMMUNITY MEDICINE CLINIC AT  ORLANDO</v>
      </c>
      <c r="D140" s="3" t="str">
        <f ca="1">IFERROR(UPPER(IF(AND('ACCESS EXPORT'!AA140="",'ACCESS EXPORT'!Z140=""),VLOOKUP(A140,'ACCESS EXPORT'!$A:$AF,28,FALSE),(IF('ACCESS EXPORT'!AA140&lt;&gt;"",CONCATENATE(VLOOKUP(A140,'ACCESS EXPORT'!$A:$AF,28,FALSE)," (Closed",TEXT('ACCESS EXPORT'!AA140," MM/DD/YYY)")),IF(TODAY()&lt;(('ACCESS EXPORT'!Z140)+30),CONCATENATE(VLOOKUP(A140,'ACCESS EXPORT'!$A:$AF,28,FALSE)," (Opens",TEXT('ACCESS EXPORT'!Z140," MM/DD/YYY)")),VLOOKUP(A140,'ACCESS EXPORT'!$A:$AF,28,FALSE)))))),"-")</f>
        <v>COMMUNITY MEDICINE CLINIC</v>
      </c>
      <c r="E140" s="3" t="str">
        <f>VLOOKUP($A140,'ACCESS EXPORT'!$A:$AF,3,FALSE)</f>
        <v>3682</v>
      </c>
      <c r="F140" s="3" t="str">
        <f>UPPER(CONCATENATE(VLOOKUP(A140,'ACCESS EXPORT'!$A:$AF,4,FALSE)," ",VLOOKUP(A140,'ACCESS EXPORT'!$A:$AF,5,FALSE)," ",VLOOKUP(A140,'ACCESS EXPORT'!$A:$AF,6,FALSE)," ",VLOOKUP(A140,'ACCESS EXPORT'!$A:$AA,7,FALSE)," ",VLOOKUP(A140,'ACCESS EXPORT'!$A:$AA,8,FALSE)))</f>
        <v>2501 N ORANGE AVE SUITE 411 ORLANDO FL 32804</v>
      </c>
      <c r="G140" s="4" t="str">
        <f>UPPER(VLOOKUP($A140,'ACCESS EXPORT'!$A:$AF,9,FALSE))</f>
        <v>ORANGE</v>
      </c>
      <c r="H140" s="4" t="str">
        <f>_xlfn.IFNA(VLOOKUP($B140,'ACCESS EXPORT'!$B:$J,9,FALSE),"")</f>
        <v>GME</v>
      </c>
      <c r="I140" s="3" t="str">
        <f>CONCATENATE("(P)",VLOOKUP($A140,'ACCESS EXPORT'!$A:$AF,11,FALSE)," (F)",VLOOKUP($A140,'ACCESS EXPORT'!$A:$AF,29,FALSE))</f>
        <v>(P)(407) 303-7298 (F)(407) 303-2886</v>
      </c>
      <c r="J140" s="4" t="str">
        <f>UPPER(VLOOKUP($A140,'ACCESS EXPORT'!$A:$AF,12,FALSE))</f>
        <v>PRIMARY CARE</v>
      </c>
      <c r="K140" s="4" t="str">
        <f>UPPER(VLOOKUP($A140,'ACCESS EXPORT'!$A:$AF,13,FALSE))</f>
        <v>DEBORAH HAYWOOD</v>
      </c>
      <c r="L140" s="3" t="str">
        <f>IF(AND(VLOOKUP(A140,'ACCESS EXPORT'!A:AE,1,0),'ACCESS EXPORT'!N140=""),UPPER(CONCATENATE('ACCESS EXPORT'!AE140)),IF(VLOOKUP(A140,'ACCESS EXPORT'!A:AE,1,0),UPPER(CONCATENATE('ACCESS EXPORT'!N140," "&amp;CHAR(10),'ACCESS EXPORT'!AE140))))</f>
        <v>KATHRYN WILSON 
JAMES HARBOTTLE (AD)</v>
      </c>
      <c r="M140" s="4" t="str">
        <f>UPPER(VLOOKUP($A140,'ACCESS EXPORT'!$A:$O,15,FALSE))</f>
        <v>TRACEE SIMPSON (PM)</v>
      </c>
      <c r="N140" s="4" t="str">
        <f ca="1">IF(AND('ACCESS EXPORT'!X140="",'ACCESS EXPORT'!Y140=""),IF('ACCESS EXPORT'!V140&lt;&gt;"",(IF(TODAY()-'ACCESS EXPORT'!V140&gt;=-60,UPPER(CONCATENATE(VLOOKUP(B140,'ACCESS EXPORT'!$B:$P,15,FALSE),""&amp;CHAR(10)&amp;"(SEP",TEXT('ACCESS EXPORT'!V140," MM/DD/YYY)"))),IF(TODAY()-'ACCESS EXPORT'!V140&lt;0,UPPER(VLOOKUP(B140,'ACCESS EXPORT'!$B:$P,15,FALSE)),UPPER(VLOOKUP(B140,'ACCESS EXPORT'!$B:$P,15,FALSE))))),IF('ACCESS EXPORT'!U140="",UPPER(VLOOKUP(B140,'ACCESS EXPORT'!$B:$P,15,FALSE)),IF(TODAY()-'ACCESS EXPORT'!U140&lt;=30,CONCATENATE(UPPER(VLOOKUP(B140,'ACCESS EXPORT'!$B:$P,15,FALSE)),""&amp;CHAR(10)&amp;"(NEW",TEXT('ACCESS EXPORT'!U140," MM/DD/YYY)")),IF(AND(TODAY()-'ACCESS EXPORT'!U140&gt;30,TODAY()&gt;0),UPPER(VLOOKUP(B140,'ACCESS EXPORT'!$B:$P,15,FALSE)))))),IF('ACCESS EXPORT'!Y140&lt;&gt;"",UPPER(CONCATENATE(UPPER(VLOOKUP(B140,'ACCESS EXPORT'!$B:$P,15,FALSE)),""&amp;CHAR(10)&amp;"(Transfer Out",TEXT('ACCESS EXPORT'!Y140," MM/DD/YYY)"))),IF('ACCESS EXPORT'!X140&lt;&gt;"",UPPER(CONCATENATE(UPPER(VLOOKUP(B140,'ACCESS EXPORT'!$B:$P,15,FALSE)),""&amp;CHAR(10)&amp;"(Transfer In",TEXT('ACCESS EXPORT'!X140," MM/DD/YYY)"))))))</f>
        <v>BENTINGANAN CORTES, ZEENA</v>
      </c>
      <c r="O140" s="4" t="str">
        <f>_xlfn.IFNA(VLOOKUP(B140,'ACCESS EXPORT'!$B:$Q,16,FALSE),"")</f>
        <v>MD</v>
      </c>
      <c r="P140" s="4" t="str">
        <f>_xlfn.IFNA(VLOOKUP(B140,'ACCESS EXPORT'!B:W,22,FALSE),"-")</f>
        <v>1336579606</v>
      </c>
      <c r="Q140" s="4" t="str">
        <f>_xlfn.IFNA(VLOOKUP(A140,'ACCESS EXPORT'!$A:$AG,33,0),"-")</f>
        <v>Bevine Whyte</v>
      </c>
      <c r="R140" s="4" t="str">
        <f>_xlfn.IFNA(VLOOKUP(A140,'ACCESS EXPORT'!$A:$AH,34,0),"-")</f>
        <v>GME Hospital HR</v>
      </c>
      <c r="S140" s="4" t="str">
        <f>_xlfn.IFNA(VLOOKUP(A140,'ACCESS EXPORT'!$A:$AI,35,0),"-")</f>
        <v>Anna Bachtis</v>
      </c>
      <c r="T140" s="4" t="str">
        <f>_xlfn.IFNA(VLOOKUP(A140,'ACCESS EXPORT'!$A:$AJ,36,0),"-")</f>
        <v>Rebecca Richardson</v>
      </c>
      <c r="U140" s="4" t="str">
        <f>_xlfn.IFNA(VLOOKUP(A140,'ACCESS EXPORT'!$A:$AK,37,0),"-")</f>
        <v>athena</v>
      </c>
      <c r="V140" s="4" t="str">
        <f>_xlfn.IFNA(VLOOKUP(A140,'ACCESS EXPORT'!$A:$AL,38,0),"-")</f>
        <v>FHMG_COMM MED CLINIC</v>
      </c>
      <c r="W140" s="4" t="str">
        <f>_xlfn.IFNA(VLOOKUP(A140,'ACCESS EXPORT'!$A:$AM,39,0),"-")</f>
        <v/>
      </c>
      <c r="X140" s="4" t="str">
        <f>_xlfn.IFNA(VLOOKUP(A140,'ACCESS EXPORT'!$A:$AN,40,0),"-")</f>
        <v>Karen Kelly</v>
      </c>
      <c r="Y140" s="26" t="str">
        <f>_xlfn.IFNA(VLOOKUP(A140,'ACCESS EXPORT'!A:AO,41,0),"")</f>
        <v>Karen Kundinger</v>
      </c>
      <c r="Z140" s="26" t="str">
        <f>_xlfn.IFNA(VLOOKUP(A140,'ACCESS EXPORT'!A:AP,42,0),"")</f>
        <v/>
      </c>
      <c r="AA140" s="26" t="str">
        <f>_xlfn.IFNA(VLOOKUP(A140,'ACCESS EXPORT'!A:AQ,43,0),"")</f>
        <v>Heather McComb</v>
      </c>
    </row>
    <row r="141" spans="1:27" ht="18.75" x14ac:dyDescent="0.25">
      <c r="A141" s="33">
        <v>253</v>
      </c>
      <c r="B141" s="10">
        <v>1549</v>
      </c>
      <c r="C141" s="7" t="str">
        <f ca="1">IFERROR(UPPER(IF(AND('ACCESS EXPORT'!AA141="",'ACCESS EXPORT'!Z141=""),VLOOKUP(A141,'ACCESS EXPORT'!$A:$AF,32,FALSE),(IF('ACCESS EXPORT'!AA141&lt;&gt;"",CONCATENATE(VLOOKUP(A141,'ACCESS EXPORT'!$A:$AF,32,FALSE)," (Closed",TEXT('ACCESS EXPORT'!AA141," MM/DD/YYY)")),IF(TODAY()&lt;(('ACCESS EXPORT'!Z141)+30),CONCATENATE(VLOOKUP(A141,'ACCESS EXPORT'!$A:$AF,32,FALSE)," (Opens",TEXT('ACCESS EXPORT'!Z141," MM/DD/YYY)")),VLOOKUP(A141,'ACCESS EXPORT'!$A:$AF,32,FALSE)))))),"-")</f>
        <v>ADVENTHEALTH MEDICAL GROUP PEDIATRICS AT ALTAMONTE SPRINGS</v>
      </c>
      <c r="D141" s="3" t="str">
        <f ca="1">IFERROR(UPPER(IF(AND('ACCESS EXPORT'!AA141="",'ACCESS EXPORT'!Z141=""),VLOOKUP(A141,'ACCESS EXPORT'!$A:$AF,28,FALSE),(IF('ACCESS EXPORT'!AA141&lt;&gt;"",CONCATENATE(VLOOKUP(A141,'ACCESS EXPORT'!$A:$AF,28,FALSE)," (Closed",TEXT('ACCESS EXPORT'!AA141," MM/DD/YYY)")),IF(TODAY()&lt;(('ACCESS EXPORT'!Z141)+30),CONCATENATE(VLOOKUP(A141,'ACCESS EXPORT'!$A:$AF,28,FALSE)," (Opens",TEXT('ACCESS EXPORT'!Z141," MM/DD/YYY)")),VLOOKUP(A141,'ACCESS EXPORT'!$A:$AF,28,FALSE)))))),"-")</f>
        <v>PEDIATRIC CARE OF ALTAMONTE</v>
      </c>
      <c r="E141" s="3" t="str">
        <f>VLOOKUP($A141,'ACCESS EXPORT'!$A:$AF,3,FALSE)</f>
        <v>4040</v>
      </c>
      <c r="F141" s="3" t="str">
        <f>UPPER(CONCATENATE(VLOOKUP(A141,'ACCESS EXPORT'!$A:$AF,4,FALSE)," ",VLOOKUP(A141,'ACCESS EXPORT'!$A:$AF,5,FALSE)," ",VLOOKUP(A141,'ACCESS EXPORT'!$A:$AF,6,FALSE)," ",VLOOKUP(A141,'ACCESS EXPORT'!$A:$AA,7,FALSE)," ",VLOOKUP(A141,'ACCESS EXPORT'!$A:$AA,8,FALSE)))</f>
        <v>661 E ALTAMONTE DR SUITE 217 ALTAMONTE SPRINGS FL 32701</v>
      </c>
      <c r="G141" s="4" t="str">
        <f>UPPER(VLOOKUP($A141,'ACCESS EXPORT'!$A:$AF,9,FALSE))</f>
        <v>SEMINOLE</v>
      </c>
      <c r="H141" s="4" t="str">
        <f>_xlfn.IFNA(VLOOKUP($B141,'ACCESS EXPORT'!$B:$J,9,FALSE),"")</f>
        <v>Childrens</v>
      </c>
      <c r="I141" s="3" t="str">
        <f>CONCATENATE("(P)",VLOOKUP($A141,'ACCESS EXPORT'!$A:$AF,11,FALSE)," (F)",VLOOKUP($A141,'ACCESS EXPORT'!$A:$AF,29,FALSE))</f>
        <v>(P)(407) 339-3030 (F)(407)339-3003</v>
      </c>
      <c r="J141" s="4" t="str">
        <f>UPPER(VLOOKUP($A141,'ACCESS EXPORT'!$A:$AF,12,FALSE))</f>
        <v>PEDIATRICS</v>
      </c>
      <c r="K141" s="4" t="str">
        <f>UPPER(VLOOKUP($A141,'ACCESS EXPORT'!$A:$AF,13,FALSE))</f>
        <v>MARLENE HOLLAND</v>
      </c>
      <c r="L141" s="3" t="str">
        <f>IF(AND(VLOOKUP(A141,'ACCESS EXPORT'!A:AE,1,0),'ACCESS EXPORT'!N141=""),UPPER(CONCATENATE('ACCESS EXPORT'!AE141)),IF(VLOOKUP(A141,'ACCESS EXPORT'!A:AE,1,0),UPPER(CONCATENATE('ACCESS EXPORT'!N141," "&amp;CHAR(10),'ACCESS EXPORT'!AE141))))</f>
        <v xml:space="preserve">DAWN LEE 
</v>
      </c>
      <c r="M141" s="4" t="str">
        <f>UPPER(VLOOKUP($A141,'ACCESS EXPORT'!$A:$O,15,FALSE))</f>
        <v>HALEY CRUZ (PM)</v>
      </c>
      <c r="N141" s="4" t="str">
        <f ca="1">IF(AND('ACCESS EXPORT'!X141="",'ACCESS EXPORT'!Y141=""),IF('ACCESS EXPORT'!V141&lt;&gt;"",(IF(TODAY()-'ACCESS EXPORT'!V141&gt;=-60,UPPER(CONCATENATE(VLOOKUP(B141,'ACCESS EXPORT'!$B:$P,15,FALSE),""&amp;CHAR(10)&amp;"(SEP",TEXT('ACCESS EXPORT'!V141," MM/DD/YYY)"))),IF(TODAY()-'ACCESS EXPORT'!V141&lt;0,UPPER(VLOOKUP(B141,'ACCESS EXPORT'!$B:$P,15,FALSE)),UPPER(VLOOKUP(B141,'ACCESS EXPORT'!$B:$P,15,FALSE))))),IF('ACCESS EXPORT'!U141="",UPPER(VLOOKUP(B141,'ACCESS EXPORT'!$B:$P,15,FALSE)),IF(TODAY()-'ACCESS EXPORT'!U141&lt;=30,CONCATENATE(UPPER(VLOOKUP(B141,'ACCESS EXPORT'!$B:$P,15,FALSE)),""&amp;CHAR(10)&amp;"(NEW",TEXT('ACCESS EXPORT'!U141," MM/DD/YYY)")),IF(AND(TODAY()-'ACCESS EXPORT'!U141&gt;30,TODAY()&gt;0),UPPER(VLOOKUP(B141,'ACCESS EXPORT'!$B:$P,15,FALSE)))))),IF('ACCESS EXPORT'!Y141&lt;&gt;"",UPPER(CONCATENATE(UPPER(VLOOKUP(B141,'ACCESS EXPORT'!$B:$P,15,FALSE)),""&amp;CHAR(10)&amp;"(Transfer Out",TEXT('ACCESS EXPORT'!Y141," MM/DD/YYY)"))),IF('ACCESS EXPORT'!X141&lt;&gt;"",UPPER(CONCATENATE(UPPER(VLOOKUP(B141,'ACCESS EXPORT'!$B:$P,15,FALSE)),""&amp;CHAR(10)&amp;"(Transfer In",TEXT('ACCESS EXPORT'!X141," MM/DD/YYY)"))))))</f>
        <v>WESTERGAARD, DOMONIC LANE</v>
      </c>
      <c r="O141" s="4" t="str">
        <f>_xlfn.IFNA(VLOOKUP(B141,'ACCESS EXPORT'!$B:$Q,16,FALSE),"")</f>
        <v>APRN</v>
      </c>
      <c r="P141" s="4" t="str">
        <f>_xlfn.IFNA(VLOOKUP(B141,'ACCESS EXPORT'!B:W,22,FALSE),"-")</f>
        <v>1952334104</v>
      </c>
      <c r="Q141" s="4" t="str">
        <f>_xlfn.IFNA(VLOOKUP(A141,'ACCESS EXPORT'!$A:$AG,33,0),"-")</f>
        <v>Quamirah Denson</v>
      </c>
      <c r="R141" s="4" t="str">
        <f>_xlfn.IFNA(VLOOKUP(A141,'ACCESS EXPORT'!$A:$AH,34,0),"-")</f>
        <v>Amanda Dowd</v>
      </c>
      <c r="S141" s="4" t="str">
        <f>_xlfn.IFNA(VLOOKUP(A141,'ACCESS EXPORT'!$A:$AI,35,0),"-")</f>
        <v>Courtney Powell</v>
      </c>
      <c r="T141" s="4" t="str">
        <f>_xlfn.IFNA(VLOOKUP(A141,'ACCESS EXPORT'!$A:$AJ,36,0),"-")</f>
        <v>Ishmael Molyneaux</v>
      </c>
      <c r="U141" s="4" t="str">
        <f>_xlfn.IFNA(VLOOKUP(A141,'ACCESS EXPORT'!$A:$AK,37,0),"-")</f>
        <v>athena</v>
      </c>
      <c r="V141" s="4" t="str">
        <f>_xlfn.IFNA(VLOOKUP(A141,'ACCESS EXPORT'!$A:$AL,38,0),"-")</f>
        <v>FHMG_PED CARE OF ALTAMONTE</v>
      </c>
      <c r="W141" s="4" t="str">
        <f>_xlfn.IFNA(VLOOKUP(A141,'ACCESS EXPORT'!$A:$AM,39,0),"-")</f>
        <v/>
      </c>
      <c r="X141" s="4" t="str">
        <f>_xlfn.IFNA(VLOOKUP(A141,'ACCESS EXPORT'!$A:$AN,40,0),"-")</f>
        <v>Libia Villaquiran / Jenny Green</v>
      </c>
      <c r="Y141" s="26" t="str">
        <f>_xlfn.IFNA(VLOOKUP(A141,'ACCESS EXPORT'!A:AO,41,0),"")</f>
        <v>Candace Pischetola</v>
      </c>
      <c r="Z141" s="26" t="str">
        <f>_xlfn.IFNA(VLOOKUP(A141,'ACCESS EXPORT'!A:AP,42,0),"")</f>
        <v>Maria Angel</v>
      </c>
      <c r="AA141" s="26" t="str">
        <f>_xlfn.IFNA(VLOOKUP(A141,'ACCESS EXPORT'!A:AQ,43,0),"")</f>
        <v>Heather McComb</v>
      </c>
    </row>
    <row r="142" spans="1:27" ht="18.75" x14ac:dyDescent="0.25">
      <c r="A142" s="33">
        <v>210</v>
      </c>
      <c r="B142" s="10">
        <v>1470</v>
      </c>
      <c r="C142" s="7" t="str">
        <f ca="1">IFERROR(UPPER(IF(AND('ACCESS EXPORT'!AA142="",'ACCESS EXPORT'!Z142=""),VLOOKUP(A142,'ACCESS EXPORT'!$A:$AF,32,FALSE),(IF('ACCESS EXPORT'!AA142&lt;&gt;"",CONCATENATE(VLOOKUP(A142,'ACCESS EXPORT'!$A:$AF,32,FALSE)," (Closed",TEXT('ACCESS EXPORT'!AA142," MM/DD/YYY)")),IF(TODAY()&lt;(('ACCESS EXPORT'!Z142)+30),CONCATENATE(VLOOKUP(A142,'ACCESS EXPORT'!$A:$AF,32,FALSE)," (Opens",TEXT('ACCESS EXPORT'!Z142," MM/DD/YYY)")),VLOOKUP(A142,'ACCESS EXPORT'!$A:$AF,32,FALSE)))))),"-")</f>
        <v>ADVENTHEALTH MEDICAL GROUP FAMILY MEDICINE AT LAKE MARY</v>
      </c>
      <c r="D142" s="3" t="str">
        <f ca="1">IFERROR(UPPER(IF(AND('ACCESS EXPORT'!AA142="",'ACCESS EXPORT'!Z142=""),VLOOKUP(A142,'ACCESS EXPORT'!$A:$AF,28,FALSE),(IF('ACCESS EXPORT'!AA142&lt;&gt;"",CONCATENATE(VLOOKUP(A142,'ACCESS EXPORT'!$A:$AF,28,FALSE)," (Closed",TEXT('ACCESS EXPORT'!AA142," MM/DD/YYY)")),IF(TODAY()&lt;(('ACCESS EXPORT'!Z142)+30),CONCATENATE(VLOOKUP(A142,'ACCESS EXPORT'!$A:$AF,28,FALSE)," (Opens",TEXT('ACCESS EXPORT'!Z142," MM/DD/YYY)")),VLOOKUP(A142,'ACCESS EXPORT'!$A:$AF,28,FALSE)))))),"-")</f>
        <v>LAKE MARY FAMILY PRACTICE</v>
      </c>
      <c r="E142" s="3" t="str">
        <f>VLOOKUP($A142,'ACCESS EXPORT'!$A:$AF,3,FALSE)</f>
        <v>4050</v>
      </c>
      <c r="F142" s="3" t="str">
        <f>UPPER(CONCATENATE(VLOOKUP(A142,'ACCESS EXPORT'!$A:$AF,4,FALSE)," ",VLOOKUP(A142,'ACCESS EXPORT'!$A:$AF,5,FALSE)," ",VLOOKUP(A142,'ACCESS EXPORT'!$A:$AF,6,FALSE)," ",VLOOKUP(A142,'ACCESS EXPORT'!$A:$AA,7,FALSE)," ",VLOOKUP(A142,'ACCESS EXPORT'!$A:$AA,8,FALSE)))</f>
        <v>755 RINEHART RD SUITE 100 LAKE MARY FL 32746</v>
      </c>
      <c r="G142" s="4" t="str">
        <f>UPPER(VLOOKUP($A142,'ACCESS EXPORT'!$A:$AF,9,FALSE))</f>
        <v>SEMINOLE</v>
      </c>
      <c r="H142" s="4" t="str">
        <f>_xlfn.IFNA(VLOOKUP($B142,'ACCESS EXPORT'!$B:$J,9,FALSE),"")</f>
        <v>NE</v>
      </c>
      <c r="I142" s="3" t="str">
        <f>CONCATENATE("(P)",VLOOKUP($A142,'ACCESS EXPORT'!$A:$AF,11,FALSE)," (F)",VLOOKUP($A142,'ACCESS EXPORT'!$A:$AF,29,FALSE))</f>
        <v>(P)(407)320-8100 (F)(407)320-8110</v>
      </c>
      <c r="J142" s="4" t="str">
        <f>UPPER(VLOOKUP($A142,'ACCESS EXPORT'!$A:$AF,12,FALSE))</f>
        <v>FAMILY MEDICINE</v>
      </c>
      <c r="K142" s="4" t="str">
        <f>UPPER(VLOOKUP($A142,'ACCESS EXPORT'!$A:$AF,13,FALSE))</f>
        <v>DEBORAH HAYWOOD</v>
      </c>
      <c r="L142" s="3" t="str">
        <f>IF(AND(VLOOKUP(A142,'ACCESS EXPORT'!A:AE,1,0),'ACCESS EXPORT'!N142=""),UPPER(CONCATENATE('ACCESS EXPORT'!AE142)),IF(VLOOKUP(A142,'ACCESS EXPORT'!A:AE,1,0),UPPER(CONCATENATE('ACCESS EXPORT'!N142," "&amp;CHAR(10),'ACCESS EXPORT'!AE142))))</f>
        <v>DALIA TIRADO 
VIRGINIA IANNUCCI (PRAC. ADMIN)</v>
      </c>
      <c r="M142" s="4" t="str">
        <f>UPPER(VLOOKUP($A142,'ACCESS EXPORT'!$A:$O,15,FALSE))</f>
        <v/>
      </c>
      <c r="N142" s="4" t="str">
        <f ca="1">IF(AND('ACCESS EXPORT'!X142="",'ACCESS EXPORT'!Y142=""),IF('ACCESS EXPORT'!V142&lt;&gt;"",(IF(TODAY()-'ACCESS EXPORT'!V142&gt;=-60,UPPER(CONCATENATE(VLOOKUP(B142,'ACCESS EXPORT'!$B:$P,15,FALSE),""&amp;CHAR(10)&amp;"(SEP",TEXT('ACCESS EXPORT'!V142," MM/DD/YYY)"))),IF(TODAY()-'ACCESS EXPORT'!V142&lt;0,UPPER(VLOOKUP(B142,'ACCESS EXPORT'!$B:$P,15,FALSE)),UPPER(VLOOKUP(B142,'ACCESS EXPORT'!$B:$P,15,FALSE))))),IF('ACCESS EXPORT'!U142="",UPPER(VLOOKUP(B142,'ACCESS EXPORT'!$B:$P,15,FALSE)),IF(TODAY()-'ACCESS EXPORT'!U142&lt;=30,CONCATENATE(UPPER(VLOOKUP(B142,'ACCESS EXPORT'!$B:$P,15,FALSE)),""&amp;CHAR(10)&amp;"(NEW",TEXT('ACCESS EXPORT'!U142," MM/DD/YYY)")),IF(AND(TODAY()-'ACCESS EXPORT'!U142&gt;30,TODAY()&gt;0),UPPER(VLOOKUP(B142,'ACCESS EXPORT'!$B:$P,15,FALSE)))))),IF('ACCESS EXPORT'!Y142&lt;&gt;"",UPPER(CONCATENATE(UPPER(VLOOKUP(B142,'ACCESS EXPORT'!$B:$P,15,FALSE)),""&amp;CHAR(10)&amp;"(Transfer Out",TEXT('ACCESS EXPORT'!Y142," MM/DD/YYY)"))),IF('ACCESS EXPORT'!X142&lt;&gt;"",UPPER(CONCATENATE(UPPER(VLOOKUP(B142,'ACCESS EXPORT'!$B:$P,15,FALSE)),""&amp;CHAR(10)&amp;"(Transfer In",TEXT('ACCESS EXPORT'!X142," MM/DD/YYY)"))))))</f>
        <v>MASSARO, LANA</v>
      </c>
      <c r="O142" s="4" t="str">
        <f>_xlfn.IFNA(VLOOKUP(B142,'ACCESS EXPORT'!$B:$Q,16,FALSE),"")</f>
        <v>MD</v>
      </c>
      <c r="P142" s="4" t="str">
        <f>_xlfn.IFNA(VLOOKUP(B142,'ACCESS EXPORT'!B:W,22,FALSE),"-")</f>
        <v>1548374663</v>
      </c>
      <c r="Q142" s="4" t="str">
        <f>_xlfn.IFNA(VLOOKUP(A142,'ACCESS EXPORT'!$A:$AG,33,0),"-")</f>
        <v>Ronald Paulin</v>
      </c>
      <c r="R142" s="4" t="str">
        <f>_xlfn.IFNA(VLOOKUP(A142,'ACCESS EXPORT'!$A:$AH,34,0),"-")</f>
        <v>Cheri Benedeti</v>
      </c>
      <c r="S142" s="4" t="str">
        <f>_xlfn.IFNA(VLOOKUP(A142,'ACCESS EXPORT'!$A:$AI,35,0),"-")</f>
        <v>Anna Bachtis</v>
      </c>
      <c r="T142" s="4" t="str">
        <f>_xlfn.IFNA(VLOOKUP(A142,'ACCESS EXPORT'!$A:$AJ,36,0),"-")</f>
        <v>Andrew Davis</v>
      </c>
      <c r="U142" s="4" t="str">
        <f>_xlfn.IFNA(VLOOKUP(A142,'ACCESS EXPORT'!$A:$AK,37,0),"-")</f>
        <v>athena</v>
      </c>
      <c r="V142" s="4" t="str">
        <f>_xlfn.IFNA(VLOOKUP(A142,'ACCESS EXPORT'!$A:$AL,38,0),"-")</f>
        <v>FHMG_LAKE MARY FM</v>
      </c>
      <c r="W142" s="4" t="str">
        <f>_xlfn.IFNA(VLOOKUP(A142,'ACCESS EXPORT'!$A:$AM,39,0),"-")</f>
        <v/>
      </c>
      <c r="X142" s="4" t="str">
        <f>_xlfn.IFNA(VLOOKUP(A142,'ACCESS EXPORT'!$A:$AN,40,0),"-")</f>
        <v>Libia Villaquiran / Jenny Green</v>
      </c>
      <c r="Y142" s="26" t="str">
        <f>_xlfn.IFNA(VLOOKUP(A142,'ACCESS EXPORT'!A:AO,41,0),"")</f>
        <v>Melissa Miller</v>
      </c>
      <c r="Z142" s="26" t="str">
        <f>_xlfn.IFNA(VLOOKUP(A142,'ACCESS EXPORT'!A:AP,42,0),"")</f>
        <v>Janice Scales</v>
      </c>
      <c r="AA142" s="26" t="str">
        <f>_xlfn.IFNA(VLOOKUP(A142,'ACCESS EXPORT'!A:AQ,43,0),"")</f>
        <v>Heather McComb</v>
      </c>
    </row>
    <row r="143" spans="1:27" ht="18.75" x14ac:dyDescent="0.25">
      <c r="A143" s="33">
        <v>210</v>
      </c>
      <c r="B143" s="10">
        <v>1466</v>
      </c>
      <c r="C143" s="7" t="str">
        <f ca="1">IFERROR(UPPER(IF(AND('ACCESS EXPORT'!AA143="",'ACCESS EXPORT'!Z143=""),VLOOKUP(A143,'ACCESS EXPORT'!$A:$AF,32,FALSE),(IF('ACCESS EXPORT'!AA143&lt;&gt;"",CONCATENATE(VLOOKUP(A143,'ACCESS EXPORT'!$A:$AF,32,FALSE)," (Closed",TEXT('ACCESS EXPORT'!AA143," MM/DD/YYY)")),IF(TODAY()&lt;(('ACCESS EXPORT'!Z143)+30),CONCATENATE(VLOOKUP(A143,'ACCESS EXPORT'!$A:$AF,32,FALSE)," (Opens",TEXT('ACCESS EXPORT'!Z143," MM/DD/YYY)")),VLOOKUP(A143,'ACCESS EXPORT'!$A:$AF,32,FALSE)))))),"-")</f>
        <v>ADVENTHEALTH MEDICAL GROUP FAMILY MEDICINE AT LAKE MARY</v>
      </c>
      <c r="D143" s="3" t="str">
        <f ca="1">IFERROR(UPPER(IF(AND('ACCESS EXPORT'!AA143="",'ACCESS EXPORT'!Z143=""),VLOOKUP(A143,'ACCESS EXPORT'!$A:$AF,28,FALSE),(IF('ACCESS EXPORT'!AA143&lt;&gt;"",CONCATENATE(VLOOKUP(A143,'ACCESS EXPORT'!$A:$AF,28,FALSE)," (Closed",TEXT('ACCESS EXPORT'!AA143," MM/DD/YYY)")),IF(TODAY()&lt;(('ACCESS EXPORT'!Z143)+30),CONCATENATE(VLOOKUP(A143,'ACCESS EXPORT'!$A:$AF,28,FALSE)," (Opens",TEXT('ACCESS EXPORT'!Z143," MM/DD/YYY)")),VLOOKUP(A143,'ACCESS EXPORT'!$A:$AF,28,FALSE)))))),"-")</f>
        <v>LAKE MARY FAMILY PRACTICE</v>
      </c>
      <c r="E143" s="3" t="str">
        <f>VLOOKUP($A143,'ACCESS EXPORT'!$A:$AF,3,FALSE)</f>
        <v>4050</v>
      </c>
      <c r="F143" s="3" t="str">
        <f>UPPER(CONCATENATE(VLOOKUP(A143,'ACCESS EXPORT'!$A:$AF,4,FALSE)," ",VLOOKUP(A143,'ACCESS EXPORT'!$A:$AF,5,FALSE)," ",VLOOKUP(A143,'ACCESS EXPORT'!$A:$AF,6,FALSE)," ",VLOOKUP(A143,'ACCESS EXPORT'!$A:$AA,7,FALSE)," ",VLOOKUP(A143,'ACCESS EXPORT'!$A:$AA,8,FALSE)))</f>
        <v>755 RINEHART RD SUITE 100 LAKE MARY FL 32746</v>
      </c>
      <c r="G143" s="4" t="str">
        <f>UPPER(VLOOKUP($A143,'ACCESS EXPORT'!$A:$AF,9,FALSE))</f>
        <v>SEMINOLE</v>
      </c>
      <c r="H143" s="4" t="str">
        <f>_xlfn.IFNA(VLOOKUP($B143,'ACCESS EXPORT'!$B:$J,9,FALSE),"")</f>
        <v>NE</v>
      </c>
      <c r="I143" s="3" t="str">
        <f>CONCATENATE("(P)",VLOOKUP($A143,'ACCESS EXPORT'!$A:$AF,11,FALSE)," (F)",VLOOKUP($A143,'ACCESS EXPORT'!$A:$AF,29,FALSE))</f>
        <v>(P)(407)320-8100 (F)(407)320-8110</v>
      </c>
      <c r="J143" s="4" t="str">
        <f>UPPER(VLOOKUP($A143,'ACCESS EXPORT'!$A:$AF,12,FALSE))</f>
        <v>FAMILY MEDICINE</v>
      </c>
      <c r="K143" s="4" t="str">
        <f>UPPER(VLOOKUP($A143,'ACCESS EXPORT'!$A:$AF,13,FALSE))</f>
        <v>DEBORAH HAYWOOD</v>
      </c>
      <c r="L143" s="3" t="str">
        <f>IF(AND(VLOOKUP(A143,'ACCESS EXPORT'!A:AE,1,0),'ACCESS EXPORT'!N143=""),UPPER(CONCATENATE('ACCESS EXPORT'!AE143)),IF(VLOOKUP(A143,'ACCESS EXPORT'!A:AE,1,0),UPPER(CONCATENATE('ACCESS EXPORT'!N143," "&amp;CHAR(10),'ACCESS EXPORT'!AE143))))</f>
        <v>DALIA TIRADO 
VIRGINIA IANNUCCI (PRAC. ADMIN)</v>
      </c>
      <c r="M143" s="4" t="str">
        <f>UPPER(VLOOKUP($A143,'ACCESS EXPORT'!$A:$O,15,FALSE))</f>
        <v/>
      </c>
      <c r="N143" s="4" t="str">
        <f ca="1">IF(AND('ACCESS EXPORT'!X143="",'ACCESS EXPORT'!Y143=""),IF('ACCESS EXPORT'!V143&lt;&gt;"",(IF(TODAY()-'ACCESS EXPORT'!V143&gt;=-60,UPPER(CONCATENATE(VLOOKUP(B143,'ACCESS EXPORT'!$B:$P,15,FALSE),""&amp;CHAR(10)&amp;"(SEP",TEXT('ACCESS EXPORT'!V143," MM/DD/YYY)"))),IF(TODAY()-'ACCESS EXPORT'!V143&lt;0,UPPER(VLOOKUP(B143,'ACCESS EXPORT'!$B:$P,15,FALSE)),UPPER(VLOOKUP(B143,'ACCESS EXPORT'!$B:$P,15,FALSE))))),IF('ACCESS EXPORT'!U143="",UPPER(VLOOKUP(B143,'ACCESS EXPORT'!$B:$P,15,FALSE)),IF(TODAY()-'ACCESS EXPORT'!U143&lt;=30,CONCATENATE(UPPER(VLOOKUP(B143,'ACCESS EXPORT'!$B:$P,15,FALSE)),""&amp;CHAR(10)&amp;"(NEW",TEXT('ACCESS EXPORT'!U143," MM/DD/YYY)")),IF(AND(TODAY()-'ACCESS EXPORT'!U143&gt;30,TODAY()&gt;0),UPPER(VLOOKUP(B143,'ACCESS EXPORT'!$B:$P,15,FALSE)))))),IF('ACCESS EXPORT'!Y143&lt;&gt;"",UPPER(CONCATENATE(UPPER(VLOOKUP(B143,'ACCESS EXPORT'!$B:$P,15,FALSE)),""&amp;CHAR(10)&amp;"(Transfer Out",TEXT('ACCESS EXPORT'!Y143," MM/DD/YYY)"))),IF('ACCESS EXPORT'!X143&lt;&gt;"",UPPER(CONCATENATE(UPPER(VLOOKUP(B143,'ACCESS EXPORT'!$B:$P,15,FALSE)),""&amp;CHAR(10)&amp;"(Transfer In",TEXT('ACCESS EXPORT'!X143," MM/DD/YYY)"))))))</f>
        <v>RODGERS, ROBERT M.</v>
      </c>
      <c r="O143" s="4" t="str">
        <f>_xlfn.IFNA(VLOOKUP(B143,'ACCESS EXPORT'!$B:$Q,16,FALSE),"")</f>
        <v>MD</v>
      </c>
      <c r="P143" s="4" t="str">
        <f>_xlfn.IFNA(VLOOKUP(B143,'ACCESS EXPORT'!B:W,22,FALSE),"-")</f>
        <v>1972547354</v>
      </c>
      <c r="Q143" s="4" t="str">
        <f>_xlfn.IFNA(VLOOKUP(A143,'ACCESS EXPORT'!$A:$AG,33,0),"-")</f>
        <v>Ronald Paulin</v>
      </c>
      <c r="R143" s="4" t="str">
        <f>_xlfn.IFNA(VLOOKUP(A143,'ACCESS EXPORT'!$A:$AH,34,0),"-")</f>
        <v>Cheri Benedeti</v>
      </c>
      <c r="S143" s="4" t="str">
        <f>_xlfn.IFNA(VLOOKUP(A143,'ACCESS EXPORT'!$A:$AI,35,0),"-")</f>
        <v>Anna Bachtis</v>
      </c>
      <c r="T143" s="4" t="str">
        <f>_xlfn.IFNA(VLOOKUP(A143,'ACCESS EXPORT'!$A:$AJ,36,0),"-")</f>
        <v>Andrew Davis</v>
      </c>
      <c r="U143" s="4" t="str">
        <f>_xlfn.IFNA(VLOOKUP(A143,'ACCESS EXPORT'!$A:$AK,37,0),"-")</f>
        <v>athena</v>
      </c>
      <c r="V143" s="4" t="str">
        <f>_xlfn.IFNA(VLOOKUP(A143,'ACCESS EXPORT'!$A:$AL,38,0),"-")</f>
        <v>FHMG_LAKE MARY FM</v>
      </c>
      <c r="W143" s="4" t="str">
        <f>_xlfn.IFNA(VLOOKUP(A143,'ACCESS EXPORT'!$A:$AM,39,0),"-")</f>
        <v/>
      </c>
      <c r="X143" s="4" t="str">
        <f>_xlfn.IFNA(VLOOKUP(A143,'ACCESS EXPORT'!$A:$AN,40,0),"-")</f>
        <v>Libia Villaquiran / Jenny Green</v>
      </c>
      <c r="Y143" s="26" t="str">
        <f>_xlfn.IFNA(VLOOKUP(A143,'ACCESS EXPORT'!A:AO,41,0),"")</f>
        <v>Melissa Miller</v>
      </c>
      <c r="Z143" s="26" t="str">
        <f>_xlfn.IFNA(VLOOKUP(A143,'ACCESS EXPORT'!A:AP,42,0),"")</f>
        <v>Janice Scales</v>
      </c>
      <c r="AA143" s="26" t="str">
        <f>_xlfn.IFNA(VLOOKUP(A143,'ACCESS EXPORT'!A:AQ,43,0),"")</f>
        <v>Heather McComb</v>
      </c>
    </row>
    <row r="144" spans="1:27" ht="18.75" x14ac:dyDescent="0.25">
      <c r="A144" s="33">
        <v>210</v>
      </c>
      <c r="B144" s="10">
        <v>1467</v>
      </c>
      <c r="C144" s="7" t="str">
        <f ca="1">IFERROR(UPPER(IF(AND('ACCESS EXPORT'!AA144="",'ACCESS EXPORT'!Z144=""),VLOOKUP(A144,'ACCESS EXPORT'!$A:$AF,32,FALSE),(IF('ACCESS EXPORT'!AA144&lt;&gt;"",CONCATENATE(VLOOKUP(A144,'ACCESS EXPORT'!$A:$AF,32,FALSE)," (Closed",TEXT('ACCESS EXPORT'!AA144," MM/DD/YYY)")),IF(TODAY()&lt;(('ACCESS EXPORT'!Z144)+30),CONCATENATE(VLOOKUP(A144,'ACCESS EXPORT'!$A:$AF,32,FALSE)," (Opens",TEXT('ACCESS EXPORT'!Z144," MM/DD/YYY)")),VLOOKUP(A144,'ACCESS EXPORT'!$A:$AF,32,FALSE)))))),"-")</f>
        <v>ADVENTHEALTH MEDICAL GROUP FAMILY MEDICINE AT LAKE MARY</v>
      </c>
      <c r="D144" s="3" t="str">
        <f ca="1">IFERROR(UPPER(IF(AND('ACCESS EXPORT'!AA144="",'ACCESS EXPORT'!Z144=""),VLOOKUP(A144,'ACCESS EXPORT'!$A:$AF,28,FALSE),(IF('ACCESS EXPORT'!AA144&lt;&gt;"",CONCATENATE(VLOOKUP(A144,'ACCESS EXPORT'!$A:$AF,28,FALSE)," (Closed",TEXT('ACCESS EXPORT'!AA144," MM/DD/YYY)")),IF(TODAY()&lt;(('ACCESS EXPORT'!Z144)+30),CONCATENATE(VLOOKUP(A144,'ACCESS EXPORT'!$A:$AF,28,FALSE)," (Opens",TEXT('ACCESS EXPORT'!Z144," MM/DD/YYY)")),VLOOKUP(A144,'ACCESS EXPORT'!$A:$AF,28,FALSE)))))),"-")</f>
        <v>LAKE MARY FAMILY PRACTICE</v>
      </c>
      <c r="E144" s="3" t="str">
        <f>VLOOKUP($A144,'ACCESS EXPORT'!$A:$AF,3,FALSE)</f>
        <v>4050</v>
      </c>
      <c r="F144" s="3" t="str">
        <f>UPPER(CONCATENATE(VLOOKUP(A144,'ACCESS EXPORT'!$A:$AF,4,FALSE)," ",VLOOKUP(A144,'ACCESS EXPORT'!$A:$AF,5,FALSE)," ",VLOOKUP(A144,'ACCESS EXPORT'!$A:$AF,6,FALSE)," ",VLOOKUP(A144,'ACCESS EXPORT'!$A:$AA,7,FALSE)," ",VLOOKUP(A144,'ACCESS EXPORT'!$A:$AA,8,FALSE)))</f>
        <v>755 RINEHART RD SUITE 100 LAKE MARY FL 32746</v>
      </c>
      <c r="G144" s="4" t="str">
        <f>UPPER(VLOOKUP($A144,'ACCESS EXPORT'!$A:$AF,9,FALSE))</f>
        <v>SEMINOLE</v>
      </c>
      <c r="H144" s="4" t="str">
        <f>_xlfn.IFNA(VLOOKUP($B144,'ACCESS EXPORT'!$B:$J,9,FALSE),"")</f>
        <v>NE</v>
      </c>
      <c r="I144" s="3" t="str">
        <f>CONCATENATE("(P)",VLOOKUP($A144,'ACCESS EXPORT'!$A:$AF,11,FALSE)," (F)",VLOOKUP($A144,'ACCESS EXPORT'!$A:$AF,29,FALSE))</f>
        <v>(P)(407)320-8100 (F)(407)320-8110</v>
      </c>
      <c r="J144" s="4" t="str">
        <f>UPPER(VLOOKUP($A144,'ACCESS EXPORT'!$A:$AF,12,FALSE))</f>
        <v>FAMILY MEDICINE</v>
      </c>
      <c r="K144" s="4" t="str">
        <f>UPPER(VLOOKUP($A144,'ACCESS EXPORT'!$A:$AF,13,FALSE))</f>
        <v>DEBORAH HAYWOOD</v>
      </c>
      <c r="L144" s="3" t="str">
        <f>IF(AND(VLOOKUP(A144,'ACCESS EXPORT'!A:AE,1,0),'ACCESS EXPORT'!N144=""),UPPER(CONCATENATE('ACCESS EXPORT'!AE144)),IF(VLOOKUP(A144,'ACCESS EXPORT'!A:AE,1,0),UPPER(CONCATENATE('ACCESS EXPORT'!N144," "&amp;CHAR(10),'ACCESS EXPORT'!AE144))))</f>
        <v>DALIA TIRADO 
VIRGINIA IANNUCCI (PRAC. ADMIN)</v>
      </c>
      <c r="M144" s="4" t="str">
        <f>UPPER(VLOOKUP($A144,'ACCESS EXPORT'!$A:$O,15,FALSE))</f>
        <v/>
      </c>
      <c r="N144" s="4" t="str">
        <f ca="1">IF(AND('ACCESS EXPORT'!X144="",'ACCESS EXPORT'!Y144=""),IF('ACCESS EXPORT'!V144&lt;&gt;"",(IF(TODAY()-'ACCESS EXPORT'!V144&gt;=-60,UPPER(CONCATENATE(VLOOKUP(B144,'ACCESS EXPORT'!$B:$P,15,FALSE),""&amp;CHAR(10)&amp;"(SEP",TEXT('ACCESS EXPORT'!V144," MM/DD/YYY)"))),IF(TODAY()-'ACCESS EXPORT'!V144&lt;0,UPPER(VLOOKUP(B144,'ACCESS EXPORT'!$B:$P,15,FALSE)),UPPER(VLOOKUP(B144,'ACCESS EXPORT'!$B:$P,15,FALSE))))),IF('ACCESS EXPORT'!U144="",UPPER(VLOOKUP(B144,'ACCESS EXPORT'!$B:$P,15,FALSE)),IF(TODAY()-'ACCESS EXPORT'!U144&lt;=30,CONCATENATE(UPPER(VLOOKUP(B144,'ACCESS EXPORT'!$B:$P,15,FALSE)),""&amp;CHAR(10)&amp;"(NEW",TEXT('ACCESS EXPORT'!U144," MM/DD/YYY)")),IF(AND(TODAY()-'ACCESS EXPORT'!U144&gt;30,TODAY()&gt;0),UPPER(VLOOKUP(B144,'ACCESS EXPORT'!$B:$P,15,FALSE)))))),IF('ACCESS EXPORT'!Y144&lt;&gt;"",UPPER(CONCATENATE(UPPER(VLOOKUP(B144,'ACCESS EXPORT'!$B:$P,15,FALSE)),""&amp;CHAR(10)&amp;"(Transfer Out",TEXT('ACCESS EXPORT'!Y144," MM/DD/YYY)"))),IF('ACCESS EXPORT'!X144&lt;&gt;"",UPPER(CONCATENATE(UPPER(VLOOKUP(B144,'ACCESS EXPORT'!$B:$P,15,FALSE)),""&amp;CHAR(10)&amp;"(Transfer In",TEXT('ACCESS EXPORT'!X144," MM/DD/YYY)"))))))</f>
        <v>NERNESS, DAVID L.</v>
      </c>
      <c r="O144" s="4" t="str">
        <f>_xlfn.IFNA(VLOOKUP(B144,'ACCESS EXPORT'!$B:$Q,16,FALSE),"")</f>
        <v>MD</v>
      </c>
      <c r="P144" s="4" t="str">
        <f>_xlfn.IFNA(VLOOKUP(B144,'ACCESS EXPORT'!B:W,22,FALSE),"-")</f>
        <v>1205870771</v>
      </c>
      <c r="Q144" s="4" t="str">
        <f>_xlfn.IFNA(VLOOKUP(A144,'ACCESS EXPORT'!$A:$AG,33,0),"-")</f>
        <v>Ronald Paulin</v>
      </c>
      <c r="R144" s="4" t="str">
        <f>_xlfn.IFNA(VLOOKUP(A144,'ACCESS EXPORT'!$A:$AH,34,0),"-")</f>
        <v>Cheri Benedeti</v>
      </c>
      <c r="S144" s="4" t="str">
        <f>_xlfn.IFNA(VLOOKUP(A144,'ACCESS EXPORT'!$A:$AI,35,0),"-")</f>
        <v>Anna Bachtis</v>
      </c>
      <c r="T144" s="4" t="str">
        <f>_xlfn.IFNA(VLOOKUP(A144,'ACCESS EXPORT'!$A:$AJ,36,0),"-")</f>
        <v>Andrew Davis</v>
      </c>
      <c r="U144" s="4" t="str">
        <f>_xlfn.IFNA(VLOOKUP(A144,'ACCESS EXPORT'!$A:$AK,37,0),"-")</f>
        <v>athena</v>
      </c>
      <c r="V144" s="4" t="str">
        <f>_xlfn.IFNA(VLOOKUP(A144,'ACCESS EXPORT'!$A:$AL,38,0),"-")</f>
        <v>FHMG_LAKE MARY FM</v>
      </c>
      <c r="W144" s="4" t="str">
        <f>_xlfn.IFNA(VLOOKUP(A144,'ACCESS EXPORT'!$A:$AM,39,0),"-")</f>
        <v/>
      </c>
      <c r="X144" s="4" t="str">
        <f>_xlfn.IFNA(VLOOKUP(A144,'ACCESS EXPORT'!$A:$AN,40,0),"-")</f>
        <v>Libia Villaquiran / Jenny Green</v>
      </c>
      <c r="Y144" s="26" t="str">
        <f>_xlfn.IFNA(VLOOKUP(A144,'ACCESS EXPORT'!A:AO,41,0),"")</f>
        <v>Melissa Miller</v>
      </c>
      <c r="Z144" s="26" t="str">
        <f>_xlfn.IFNA(VLOOKUP(A144,'ACCESS EXPORT'!A:AP,42,0),"")</f>
        <v>Janice Scales</v>
      </c>
      <c r="AA144" s="26" t="str">
        <f>_xlfn.IFNA(VLOOKUP(A144,'ACCESS EXPORT'!A:AQ,43,0),"")</f>
        <v>Heather McComb</v>
      </c>
    </row>
    <row r="145" spans="1:27" ht="18.75" x14ac:dyDescent="0.25">
      <c r="A145" s="33">
        <v>210</v>
      </c>
      <c r="B145" s="10">
        <v>1469</v>
      </c>
      <c r="C145" s="7" t="str">
        <f ca="1">IFERROR(UPPER(IF(AND('ACCESS EXPORT'!AA145="",'ACCESS EXPORT'!Z145=""),VLOOKUP(A145,'ACCESS EXPORT'!$A:$AF,32,FALSE),(IF('ACCESS EXPORT'!AA145&lt;&gt;"",CONCATENATE(VLOOKUP(A145,'ACCESS EXPORT'!$A:$AF,32,FALSE)," (Closed",TEXT('ACCESS EXPORT'!AA145," MM/DD/YYY)")),IF(TODAY()&lt;(('ACCESS EXPORT'!Z145)+30),CONCATENATE(VLOOKUP(A145,'ACCESS EXPORT'!$A:$AF,32,FALSE)," (Opens",TEXT('ACCESS EXPORT'!Z145," MM/DD/YYY)")),VLOOKUP(A145,'ACCESS EXPORT'!$A:$AF,32,FALSE)))))),"-")</f>
        <v>ADVENTHEALTH MEDICAL GROUP FAMILY MEDICINE AT LAKE MARY</v>
      </c>
      <c r="D145" s="3" t="str">
        <f ca="1">IFERROR(UPPER(IF(AND('ACCESS EXPORT'!AA145="",'ACCESS EXPORT'!Z145=""),VLOOKUP(A145,'ACCESS EXPORT'!$A:$AF,28,FALSE),(IF('ACCESS EXPORT'!AA145&lt;&gt;"",CONCATENATE(VLOOKUP(A145,'ACCESS EXPORT'!$A:$AF,28,FALSE)," (Closed",TEXT('ACCESS EXPORT'!AA145," MM/DD/YYY)")),IF(TODAY()&lt;(('ACCESS EXPORT'!Z145)+30),CONCATENATE(VLOOKUP(A145,'ACCESS EXPORT'!$A:$AF,28,FALSE)," (Opens",TEXT('ACCESS EXPORT'!Z145," MM/DD/YYY)")),VLOOKUP(A145,'ACCESS EXPORT'!$A:$AF,28,FALSE)))))),"-")</f>
        <v>LAKE MARY FAMILY PRACTICE</v>
      </c>
      <c r="E145" s="3" t="str">
        <f>VLOOKUP($A145,'ACCESS EXPORT'!$A:$AF,3,FALSE)</f>
        <v>4050</v>
      </c>
      <c r="F145" s="3" t="str">
        <f>UPPER(CONCATENATE(VLOOKUP(A145,'ACCESS EXPORT'!$A:$AF,4,FALSE)," ",VLOOKUP(A145,'ACCESS EXPORT'!$A:$AF,5,FALSE)," ",VLOOKUP(A145,'ACCESS EXPORT'!$A:$AF,6,FALSE)," ",VLOOKUP(A145,'ACCESS EXPORT'!$A:$AA,7,FALSE)," ",VLOOKUP(A145,'ACCESS EXPORT'!$A:$AA,8,FALSE)))</f>
        <v>755 RINEHART RD SUITE 100 LAKE MARY FL 32746</v>
      </c>
      <c r="G145" s="4" t="str">
        <f>UPPER(VLOOKUP($A145,'ACCESS EXPORT'!$A:$AF,9,FALSE))</f>
        <v>SEMINOLE</v>
      </c>
      <c r="H145" s="4" t="str">
        <f>_xlfn.IFNA(VLOOKUP($B145,'ACCESS EXPORT'!$B:$J,9,FALSE),"")</f>
        <v>NE</v>
      </c>
      <c r="I145" s="3" t="str">
        <f>CONCATENATE("(P)",VLOOKUP($A145,'ACCESS EXPORT'!$A:$AF,11,FALSE)," (F)",VLOOKUP($A145,'ACCESS EXPORT'!$A:$AF,29,FALSE))</f>
        <v>(P)(407)320-8100 (F)(407)320-8110</v>
      </c>
      <c r="J145" s="4" t="str">
        <f>UPPER(VLOOKUP($A145,'ACCESS EXPORT'!$A:$AF,12,FALSE))</f>
        <v>FAMILY MEDICINE</v>
      </c>
      <c r="K145" s="4" t="str">
        <f>UPPER(VLOOKUP($A145,'ACCESS EXPORT'!$A:$AF,13,FALSE))</f>
        <v>DEBORAH HAYWOOD</v>
      </c>
      <c r="L145" s="3" t="str">
        <f>IF(AND(VLOOKUP(A145,'ACCESS EXPORT'!A:AE,1,0),'ACCESS EXPORT'!N145=""),UPPER(CONCATENATE('ACCESS EXPORT'!AE145)),IF(VLOOKUP(A145,'ACCESS EXPORT'!A:AE,1,0),UPPER(CONCATENATE('ACCESS EXPORT'!N145," "&amp;CHAR(10),'ACCESS EXPORT'!AE145))))</f>
        <v>DALIA TIRADO 
VIRGINIA IANNUCCI (PRAC. ADMIN)</v>
      </c>
      <c r="M145" s="4" t="str">
        <f>UPPER(VLOOKUP($A145,'ACCESS EXPORT'!$A:$O,15,FALSE))</f>
        <v/>
      </c>
      <c r="N145" s="4" t="str">
        <f ca="1">IF(AND('ACCESS EXPORT'!X145="",'ACCESS EXPORT'!Y145=""),IF('ACCESS EXPORT'!V145&lt;&gt;"",(IF(TODAY()-'ACCESS EXPORT'!V145&gt;=-60,UPPER(CONCATENATE(VLOOKUP(B145,'ACCESS EXPORT'!$B:$P,15,FALSE),""&amp;CHAR(10)&amp;"(SEP",TEXT('ACCESS EXPORT'!V145," MM/DD/YYY)"))),IF(TODAY()-'ACCESS EXPORT'!V145&lt;0,UPPER(VLOOKUP(B145,'ACCESS EXPORT'!$B:$P,15,FALSE)),UPPER(VLOOKUP(B145,'ACCESS EXPORT'!$B:$P,15,FALSE))))),IF('ACCESS EXPORT'!U145="",UPPER(VLOOKUP(B145,'ACCESS EXPORT'!$B:$P,15,FALSE)),IF(TODAY()-'ACCESS EXPORT'!U145&lt;=30,CONCATENATE(UPPER(VLOOKUP(B145,'ACCESS EXPORT'!$B:$P,15,FALSE)),""&amp;CHAR(10)&amp;"(NEW",TEXT('ACCESS EXPORT'!U145," MM/DD/YYY)")),IF(AND(TODAY()-'ACCESS EXPORT'!U145&gt;30,TODAY()&gt;0),UPPER(VLOOKUP(B145,'ACCESS EXPORT'!$B:$P,15,FALSE)))))),IF('ACCESS EXPORT'!Y145&lt;&gt;"",UPPER(CONCATENATE(UPPER(VLOOKUP(B145,'ACCESS EXPORT'!$B:$P,15,FALSE)),""&amp;CHAR(10)&amp;"(Transfer Out",TEXT('ACCESS EXPORT'!Y145," MM/DD/YYY)"))),IF('ACCESS EXPORT'!X145&lt;&gt;"",UPPER(CONCATENATE(UPPER(VLOOKUP(B145,'ACCESS EXPORT'!$B:$P,15,FALSE)),""&amp;CHAR(10)&amp;"(Transfer In",TEXT('ACCESS EXPORT'!X145," MM/DD/YYY)"))))))</f>
        <v>BERGER, KRISTINA H.</v>
      </c>
      <c r="O145" s="4" t="str">
        <f>_xlfn.IFNA(VLOOKUP(B145,'ACCESS EXPORT'!$B:$Q,16,FALSE),"")</f>
        <v>MD</v>
      </c>
      <c r="P145" s="4" t="str">
        <f>_xlfn.IFNA(VLOOKUP(B145,'ACCESS EXPORT'!B:W,22,FALSE),"-")</f>
        <v>1023260973</v>
      </c>
      <c r="Q145" s="4" t="str">
        <f>_xlfn.IFNA(VLOOKUP(A145,'ACCESS EXPORT'!$A:$AG,33,0),"-")</f>
        <v>Ronald Paulin</v>
      </c>
      <c r="R145" s="4" t="str">
        <f>_xlfn.IFNA(VLOOKUP(A145,'ACCESS EXPORT'!$A:$AH,34,0),"-")</f>
        <v>Cheri Benedeti</v>
      </c>
      <c r="S145" s="4" t="str">
        <f>_xlfn.IFNA(VLOOKUP(A145,'ACCESS EXPORT'!$A:$AI,35,0),"-")</f>
        <v>Anna Bachtis</v>
      </c>
      <c r="T145" s="4" t="str">
        <f>_xlfn.IFNA(VLOOKUP(A145,'ACCESS EXPORT'!$A:$AJ,36,0),"-")</f>
        <v>Andrew Davis</v>
      </c>
      <c r="U145" s="4" t="str">
        <f>_xlfn.IFNA(VLOOKUP(A145,'ACCESS EXPORT'!$A:$AK,37,0),"-")</f>
        <v>athena</v>
      </c>
      <c r="V145" s="4" t="str">
        <f>_xlfn.IFNA(VLOOKUP(A145,'ACCESS EXPORT'!$A:$AL,38,0),"-")</f>
        <v>FHMG_LAKE MARY FM</v>
      </c>
      <c r="W145" s="4" t="str">
        <f>_xlfn.IFNA(VLOOKUP(A145,'ACCESS EXPORT'!$A:$AM,39,0),"-")</f>
        <v/>
      </c>
      <c r="X145" s="4" t="str">
        <f>_xlfn.IFNA(VLOOKUP(A145,'ACCESS EXPORT'!$A:$AN,40,0),"-")</f>
        <v>Libia Villaquiran / Jenny Green</v>
      </c>
      <c r="Y145" s="26" t="str">
        <f>_xlfn.IFNA(VLOOKUP(A145,'ACCESS EXPORT'!A:AO,41,0),"")</f>
        <v>Melissa Miller</v>
      </c>
      <c r="Z145" s="26" t="str">
        <f>_xlfn.IFNA(VLOOKUP(A145,'ACCESS EXPORT'!A:AP,42,0),"")</f>
        <v>Janice Scales</v>
      </c>
      <c r="AA145" s="26" t="str">
        <f>_xlfn.IFNA(VLOOKUP(A145,'ACCESS EXPORT'!A:AQ,43,0),"")</f>
        <v>Heather McComb</v>
      </c>
    </row>
    <row r="146" spans="1:27" ht="18.75" x14ac:dyDescent="0.25">
      <c r="A146" s="33">
        <v>210</v>
      </c>
      <c r="B146" s="10">
        <v>1471</v>
      </c>
      <c r="C146" s="7" t="str">
        <f ca="1">IFERROR(UPPER(IF(AND('ACCESS EXPORT'!AA146="",'ACCESS EXPORT'!Z146=""),VLOOKUP(A146,'ACCESS EXPORT'!$A:$AF,32,FALSE),(IF('ACCESS EXPORT'!AA146&lt;&gt;"",CONCATENATE(VLOOKUP(A146,'ACCESS EXPORT'!$A:$AF,32,FALSE)," (Closed",TEXT('ACCESS EXPORT'!AA146," MM/DD/YYY)")),IF(TODAY()&lt;(('ACCESS EXPORT'!Z146)+30),CONCATENATE(VLOOKUP(A146,'ACCESS EXPORT'!$A:$AF,32,FALSE)," (Opens",TEXT('ACCESS EXPORT'!Z146," MM/DD/YYY)")),VLOOKUP(A146,'ACCESS EXPORT'!$A:$AF,32,FALSE)))))),"-")</f>
        <v>ADVENTHEALTH MEDICAL GROUP FAMILY MEDICINE AT LAKE MARY</v>
      </c>
      <c r="D146" s="3" t="str">
        <f ca="1">IFERROR(UPPER(IF(AND('ACCESS EXPORT'!AA146="",'ACCESS EXPORT'!Z146=""),VLOOKUP(A146,'ACCESS EXPORT'!$A:$AF,28,FALSE),(IF('ACCESS EXPORT'!AA146&lt;&gt;"",CONCATENATE(VLOOKUP(A146,'ACCESS EXPORT'!$A:$AF,28,FALSE)," (Closed",TEXT('ACCESS EXPORT'!AA146," MM/DD/YYY)")),IF(TODAY()&lt;(('ACCESS EXPORT'!Z146)+30),CONCATENATE(VLOOKUP(A146,'ACCESS EXPORT'!$A:$AF,28,FALSE)," (Opens",TEXT('ACCESS EXPORT'!Z146," MM/DD/YYY)")),VLOOKUP(A146,'ACCESS EXPORT'!$A:$AF,28,FALSE)))))),"-")</f>
        <v>LAKE MARY FAMILY PRACTICE</v>
      </c>
      <c r="E146" s="3" t="str">
        <f>VLOOKUP($A146,'ACCESS EXPORT'!$A:$AF,3,FALSE)</f>
        <v>4050</v>
      </c>
      <c r="F146" s="3" t="str">
        <f>UPPER(CONCATENATE(VLOOKUP(A146,'ACCESS EXPORT'!$A:$AF,4,FALSE)," ",VLOOKUP(A146,'ACCESS EXPORT'!$A:$AF,5,FALSE)," ",VLOOKUP(A146,'ACCESS EXPORT'!$A:$AF,6,FALSE)," ",VLOOKUP(A146,'ACCESS EXPORT'!$A:$AA,7,FALSE)," ",VLOOKUP(A146,'ACCESS EXPORT'!$A:$AA,8,FALSE)))</f>
        <v>755 RINEHART RD SUITE 100 LAKE MARY FL 32746</v>
      </c>
      <c r="G146" s="4" t="str">
        <f>UPPER(VLOOKUP($A146,'ACCESS EXPORT'!$A:$AF,9,FALSE))</f>
        <v>SEMINOLE</v>
      </c>
      <c r="H146" s="4" t="str">
        <f>_xlfn.IFNA(VLOOKUP($B146,'ACCESS EXPORT'!$B:$J,9,FALSE),"")</f>
        <v>NE</v>
      </c>
      <c r="I146" s="3" t="str">
        <f>CONCATENATE("(P)",VLOOKUP($A146,'ACCESS EXPORT'!$A:$AF,11,FALSE)," (F)",VLOOKUP($A146,'ACCESS EXPORT'!$A:$AF,29,FALSE))</f>
        <v>(P)(407)320-8100 (F)(407)320-8110</v>
      </c>
      <c r="J146" s="4" t="str">
        <f>UPPER(VLOOKUP($A146,'ACCESS EXPORT'!$A:$AF,12,FALSE))</f>
        <v>FAMILY MEDICINE</v>
      </c>
      <c r="K146" s="4" t="str">
        <f>UPPER(VLOOKUP($A146,'ACCESS EXPORT'!$A:$AF,13,FALSE))</f>
        <v>DEBORAH HAYWOOD</v>
      </c>
      <c r="L146" s="3" t="str">
        <f>IF(AND(VLOOKUP(A146,'ACCESS EXPORT'!A:AE,1,0),'ACCESS EXPORT'!N146=""),UPPER(CONCATENATE('ACCESS EXPORT'!AE146)),IF(VLOOKUP(A146,'ACCESS EXPORT'!A:AE,1,0),UPPER(CONCATENATE('ACCESS EXPORT'!N146," "&amp;CHAR(10),'ACCESS EXPORT'!AE146))))</f>
        <v>DALIA TIRADO 
VIRGINIA IANNUCCI (PRAC. ADMIN)</v>
      </c>
      <c r="M146" s="4" t="str">
        <f>UPPER(VLOOKUP($A146,'ACCESS EXPORT'!$A:$O,15,FALSE))</f>
        <v/>
      </c>
      <c r="N146" s="4" t="str">
        <f ca="1">IF(AND('ACCESS EXPORT'!X146="",'ACCESS EXPORT'!Y146=""),IF('ACCESS EXPORT'!V146&lt;&gt;"",(IF(TODAY()-'ACCESS EXPORT'!V146&gt;=-60,UPPER(CONCATENATE(VLOOKUP(B146,'ACCESS EXPORT'!$B:$P,15,FALSE),""&amp;CHAR(10)&amp;"(SEP",TEXT('ACCESS EXPORT'!V146," MM/DD/YYY)"))),IF(TODAY()-'ACCESS EXPORT'!V146&lt;0,UPPER(VLOOKUP(B146,'ACCESS EXPORT'!$B:$P,15,FALSE)),UPPER(VLOOKUP(B146,'ACCESS EXPORT'!$B:$P,15,FALSE))))),IF('ACCESS EXPORT'!U146="",UPPER(VLOOKUP(B146,'ACCESS EXPORT'!$B:$P,15,FALSE)),IF(TODAY()-'ACCESS EXPORT'!U146&lt;=30,CONCATENATE(UPPER(VLOOKUP(B146,'ACCESS EXPORT'!$B:$P,15,FALSE)),""&amp;CHAR(10)&amp;"(NEW",TEXT('ACCESS EXPORT'!U146," MM/DD/YYY)")),IF(AND(TODAY()-'ACCESS EXPORT'!U146&gt;30,TODAY()&gt;0),UPPER(VLOOKUP(B146,'ACCESS EXPORT'!$B:$P,15,FALSE)))))),IF('ACCESS EXPORT'!Y146&lt;&gt;"",UPPER(CONCATENATE(UPPER(VLOOKUP(B146,'ACCESS EXPORT'!$B:$P,15,FALSE)),""&amp;CHAR(10)&amp;"(Transfer Out",TEXT('ACCESS EXPORT'!Y146," MM/DD/YYY)"))),IF('ACCESS EXPORT'!X146&lt;&gt;"",UPPER(CONCATENATE(UPPER(VLOOKUP(B146,'ACCESS EXPORT'!$B:$P,15,FALSE)),""&amp;CHAR(10)&amp;"(Transfer In",TEXT('ACCESS EXPORT'!X146," MM/DD/YYY)"))))))</f>
        <v>LODGE, PATTY J.</v>
      </c>
      <c r="O146" s="4" t="str">
        <f>_xlfn.IFNA(VLOOKUP(B146,'ACCESS EXPORT'!$B:$Q,16,FALSE),"")</f>
        <v>PA-C</v>
      </c>
      <c r="P146" s="4" t="str">
        <f>_xlfn.IFNA(VLOOKUP(B146,'ACCESS EXPORT'!B:W,22,FALSE),"-")</f>
        <v>1184664583</v>
      </c>
      <c r="Q146" s="4" t="str">
        <f>_xlfn.IFNA(VLOOKUP(A146,'ACCESS EXPORT'!$A:$AG,33,0),"-")</f>
        <v>Ronald Paulin</v>
      </c>
      <c r="R146" s="4" t="str">
        <f>_xlfn.IFNA(VLOOKUP(A146,'ACCESS EXPORT'!$A:$AH,34,0),"-")</f>
        <v>Cheri Benedeti</v>
      </c>
      <c r="S146" s="4" t="str">
        <f>_xlfn.IFNA(VLOOKUP(A146,'ACCESS EXPORT'!$A:$AI,35,0),"-")</f>
        <v>Anna Bachtis</v>
      </c>
      <c r="T146" s="4" t="str">
        <f>_xlfn.IFNA(VLOOKUP(A146,'ACCESS EXPORT'!$A:$AJ,36,0),"-")</f>
        <v>Andrew Davis</v>
      </c>
      <c r="U146" s="4" t="str">
        <f>_xlfn.IFNA(VLOOKUP(A146,'ACCESS EXPORT'!$A:$AK,37,0),"-")</f>
        <v>athena</v>
      </c>
      <c r="V146" s="4" t="str">
        <f>_xlfn.IFNA(VLOOKUP(A146,'ACCESS EXPORT'!$A:$AL,38,0),"-")</f>
        <v>FHMG_LAKE MARY FM</v>
      </c>
      <c r="W146" s="4" t="str">
        <f>_xlfn.IFNA(VLOOKUP(A146,'ACCESS EXPORT'!$A:$AM,39,0),"-")</f>
        <v/>
      </c>
      <c r="X146" s="4" t="str">
        <f>_xlfn.IFNA(VLOOKUP(A146,'ACCESS EXPORT'!$A:$AN,40,0),"-")</f>
        <v>Libia Villaquiran / Jenny Green</v>
      </c>
      <c r="Y146" s="26" t="str">
        <f>_xlfn.IFNA(VLOOKUP(A146,'ACCESS EXPORT'!A:AO,41,0),"")</f>
        <v>Melissa Miller</v>
      </c>
      <c r="Z146" s="26" t="str">
        <f>_xlfn.IFNA(VLOOKUP(A146,'ACCESS EXPORT'!A:AP,42,0),"")</f>
        <v>Janice Scales</v>
      </c>
      <c r="AA146" s="26" t="str">
        <f>_xlfn.IFNA(VLOOKUP(A146,'ACCESS EXPORT'!A:AQ,43,0),"")</f>
        <v>Heather McComb</v>
      </c>
    </row>
    <row r="147" spans="1:27" ht="18.75" x14ac:dyDescent="0.25">
      <c r="A147" s="33">
        <v>210</v>
      </c>
      <c r="B147" s="10">
        <v>1468</v>
      </c>
      <c r="C147" s="7" t="str">
        <f ca="1">IFERROR(UPPER(IF(AND('ACCESS EXPORT'!AA147="",'ACCESS EXPORT'!Z147=""),VLOOKUP(A147,'ACCESS EXPORT'!$A:$AF,32,FALSE),(IF('ACCESS EXPORT'!AA147&lt;&gt;"",CONCATENATE(VLOOKUP(A147,'ACCESS EXPORT'!$A:$AF,32,FALSE)," (Closed",TEXT('ACCESS EXPORT'!AA147," MM/DD/YYY)")),IF(TODAY()&lt;(('ACCESS EXPORT'!Z147)+30),CONCATENATE(VLOOKUP(A147,'ACCESS EXPORT'!$A:$AF,32,FALSE)," (Opens",TEXT('ACCESS EXPORT'!Z147," MM/DD/YYY)")),VLOOKUP(A147,'ACCESS EXPORT'!$A:$AF,32,FALSE)))))),"-")</f>
        <v>ADVENTHEALTH MEDICAL GROUP FAMILY MEDICINE AT LAKE MARY</v>
      </c>
      <c r="D147" s="3" t="str">
        <f ca="1">IFERROR(UPPER(IF(AND('ACCESS EXPORT'!AA147="",'ACCESS EXPORT'!Z147=""),VLOOKUP(A147,'ACCESS EXPORT'!$A:$AF,28,FALSE),(IF('ACCESS EXPORT'!AA147&lt;&gt;"",CONCATENATE(VLOOKUP(A147,'ACCESS EXPORT'!$A:$AF,28,FALSE)," (Closed",TEXT('ACCESS EXPORT'!AA147," MM/DD/YYY)")),IF(TODAY()&lt;(('ACCESS EXPORT'!Z147)+30),CONCATENATE(VLOOKUP(A147,'ACCESS EXPORT'!$A:$AF,28,FALSE)," (Opens",TEXT('ACCESS EXPORT'!Z147," MM/DD/YYY)")),VLOOKUP(A147,'ACCESS EXPORT'!$A:$AF,28,FALSE)))))),"-")</f>
        <v>LAKE MARY FAMILY PRACTICE</v>
      </c>
      <c r="E147" s="3" t="str">
        <f>VLOOKUP($A147,'ACCESS EXPORT'!$A:$AF,3,FALSE)</f>
        <v>4050</v>
      </c>
      <c r="F147" s="3" t="str">
        <f>UPPER(CONCATENATE(VLOOKUP(A147,'ACCESS EXPORT'!$A:$AF,4,FALSE)," ",VLOOKUP(A147,'ACCESS EXPORT'!$A:$AF,5,FALSE)," ",VLOOKUP(A147,'ACCESS EXPORT'!$A:$AF,6,FALSE)," ",VLOOKUP(A147,'ACCESS EXPORT'!$A:$AA,7,FALSE)," ",VLOOKUP(A147,'ACCESS EXPORT'!$A:$AA,8,FALSE)))</f>
        <v>755 RINEHART RD SUITE 100 LAKE MARY FL 32746</v>
      </c>
      <c r="G147" s="4" t="str">
        <f>UPPER(VLOOKUP($A147,'ACCESS EXPORT'!$A:$AF,9,FALSE))</f>
        <v>SEMINOLE</v>
      </c>
      <c r="H147" s="4" t="str">
        <f>_xlfn.IFNA(VLOOKUP($B147,'ACCESS EXPORT'!$B:$J,9,FALSE),"")</f>
        <v>NE</v>
      </c>
      <c r="I147" s="3" t="str">
        <f>CONCATENATE("(P)",VLOOKUP($A147,'ACCESS EXPORT'!$A:$AF,11,FALSE)," (F)",VLOOKUP($A147,'ACCESS EXPORT'!$A:$AF,29,FALSE))</f>
        <v>(P)(407)320-8100 (F)(407)320-8110</v>
      </c>
      <c r="J147" s="4" t="str">
        <f>UPPER(VLOOKUP($A147,'ACCESS EXPORT'!$A:$AF,12,FALSE))</f>
        <v>FAMILY MEDICINE</v>
      </c>
      <c r="K147" s="4" t="str">
        <f>UPPER(VLOOKUP($A147,'ACCESS EXPORT'!$A:$AF,13,FALSE))</f>
        <v>DEBORAH HAYWOOD</v>
      </c>
      <c r="L147" s="3" t="str">
        <f>IF(AND(VLOOKUP(A147,'ACCESS EXPORT'!A:AE,1,0),'ACCESS EXPORT'!N147=""),UPPER(CONCATENATE('ACCESS EXPORT'!AE147)),IF(VLOOKUP(A147,'ACCESS EXPORT'!A:AE,1,0),UPPER(CONCATENATE('ACCESS EXPORT'!N147," "&amp;CHAR(10),'ACCESS EXPORT'!AE147))))</f>
        <v>DALIA TIRADO 
VIRGINIA IANNUCCI (PRAC. ADMIN)</v>
      </c>
      <c r="M147" s="4" t="str">
        <f>UPPER(VLOOKUP($A147,'ACCESS EXPORT'!$A:$O,15,FALSE))</f>
        <v/>
      </c>
      <c r="N147" s="4" t="str">
        <f ca="1">IF(AND('ACCESS EXPORT'!X147="",'ACCESS EXPORT'!Y147=""),IF('ACCESS EXPORT'!V147&lt;&gt;"",(IF(TODAY()-'ACCESS EXPORT'!V147&gt;=-60,UPPER(CONCATENATE(VLOOKUP(B147,'ACCESS EXPORT'!$B:$P,15,FALSE),""&amp;CHAR(10)&amp;"(SEP",TEXT('ACCESS EXPORT'!V147," MM/DD/YYY)"))),IF(TODAY()-'ACCESS EXPORT'!V147&lt;0,UPPER(VLOOKUP(B147,'ACCESS EXPORT'!$B:$P,15,FALSE)),UPPER(VLOOKUP(B147,'ACCESS EXPORT'!$B:$P,15,FALSE))))),IF('ACCESS EXPORT'!U147="",UPPER(VLOOKUP(B147,'ACCESS EXPORT'!$B:$P,15,FALSE)),IF(TODAY()-'ACCESS EXPORT'!U147&lt;=30,CONCATENATE(UPPER(VLOOKUP(B147,'ACCESS EXPORT'!$B:$P,15,FALSE)),""&amp;CHAR(10)&amp;"(NEW",TEXT('ACCESS EXPORT'!U147," MM/DD/YYY)")),IF(AND(TODAY()-'ACCESS EXPORT'!U147&gt;30,TODAY()&gt;0),UPPER(VLOOKUP(B147,'ACCESS EXPORT'!$B:$P,15,FALSE)))))),IF('ACCESS EXPORT'!Y147&lt;&gt;"",UPPER(CONCATENATE(UPPER(VLOOKUP(B147,'ACCESS EXPORT'!$B:$P,15,FALSE)),""&amp;CHAR(10)&amp;"(Transfer Out",TEXT('ACCESS EXPORT'!Y147," MM/DD/YYY)"))),IF('ACCESS EXPORT'!X147&lt;&gt;"",UPPER(CONCATENATE(UPPER(VLOOKUP(B147,'ACCESS EXPORT'!$B:$P,15,FALSE)),""&amp;CHAR(10)&amp;"(Transfer In",TEXT('ACCESS EXPORT'!X147," MM/DD/YYY)"))))))</f>
        <v>SOH-URBANO, JIN Y.</v>
      </c>
      <c r="O147" s="4" t="str">
        <f>_xlfn.IFNA(VLOOKUP(B147,'ACCESS EXPORT'!$B:$Q,16,FALSE),"")</f>
        <v>MD</v>
      </c>
      <c r="P147" s="4" t="str">
        <f>_xlfn.IFNA(VLOOKUP(B147,'ACCESS EXPORT'!B:W,22,FALSE),"-")</f>
        <v>1942240767</v>
      </c>
      <c r="Q147" s="4" t="str">
        <f>_xlfn.IFNA(VLOOKUP(A147,'ACCESS EXPORT'!$A:$AG,33,0),"-")</f>
        <v>Ronald Paulin</v>
      </c>
      <c r="R147" s="4" t="str">
        <f>_xlfn.IFNA(VLOOKUP(A147,'ACCESS EXPORT'!$A:$AH,34,0),"-")</f>
        <v>Cheri Benedeti</v>
      </c>
      <c r="S147" s="4" t="str">
        <f>_xlfn.IFNA(VLOOKUP(A147,'ACCESS EXPORT'!$A:$AI,35,0),"-")</f>
        <v>Anna Bachtis</v>
      </c>
      <c r="T147" s="4" t="str">
        <f>_xlfn.IFNA(VLOOKUP(A147,'ACCESS EXPORT'!$A:$AJ,36,0),"-")</f>
        <v>Andrew Davis</v>
      </c>
      <c r="U147" s="4" t="str">
        <f>_xlfn.IFNA(VLOOKUP(A147,'ACCESS EXPORT'!$A:$AK,37,0),"-")</f>
        <v>athena</v>
      </c>
      <c r="V147" s="4" t="str">
        <f>_xlfn.IFNA(VLOOKUP(A147,'ACCESS EXPORT'!$A:$AL,38,0),"-")</f>
        <v>FHMG_LAKE MARY FM</v>
      </c>
      <c r="W147" s="4" t="str">
        <f>_xlfn.IFNA(VLOOKUP(A147,'ACCESS EXPORT'!$A:$AM,39,0),"-")</f>
        <v/>
      </c>
      <c r="X147" s="4" t="str">
        <f>_xlfn.IFNA(VLOOKUP(A147,'ACCESS EXPORT'!$A:$AN,40,0),"-")</f>
        <v>Libia Villaquiran / Jenny Green</v>
      </c>
      <c r="Y147" s="26" t="str">
        <f>_xlfn.IFNA(VLOOKUP(A147,'ACCESS EXPORT'!A:AO,41,0),"")</f>
        <v>Melissa Miller</v>
      </c>
      <c r="Z147" s="26" t="str">
        <f>_xlfn.IFNA(VLOOKUP(A147,'ACCESS EXPORT'!A:AP,42,0),"")</f>
        <v>Janice Scales</v>
      </c>
      <c r="AA147" s="26" t="str">
        <f>_xlfn.IFNA(VLOOKUP(A147,'ACCESS EXPORT'!A:AQ,43,0),"")</f>
        <v>Heather McComb</v>
      </c>
    </row>
    <row r="148" spans="1:27" ht="18.75" x14ac:dyDescent="0.25">
      <c r="A148" s="33">
        <v>210</v>
      </c>
      <c r="B148" s="10">
        <v>2126</v>
      </c>
      <c r="C148" s="7" t="str">
        <f ca="1">IFERROR(UPPER(IF(AND('ACCESS EXPORT'!AA148="",'ACCESS EXPORT'!Z148=""),VLOOKUP(A148,'ACCESS EXPORT'!$A:$AF,32,FALSE),(IF('ACCESS EXPORT'!AA148&lt;&gt;"",CONCATENATE(VLOOKUP(A148,'ACCESS EXPORT'!$A:$AF,32,FALSE)," (Closed",TEXT('ACCESS EXPORT'!AA148," MM/DD/YYY)")),IF(TODAY()&lt;(('ACCESS EXPORT'!Z148)+30),CONCATENATE(VLOOKUP(A148,'ACCESS EXPORT'!$A:$AF,32,FALSE)," (Opens",TEXT('ACCESS EXPORT'!Z148," MM/DD/YYY)")),VLOOKUP(A148,'ACCESS EXPORT'!$A:$AF,32,FALSE)))))),"-")</f>
        <v>ADVENTHEALTH MEDICAL GROUP FAMILY MEDICINE AT LAKE MARY</v>
      </c>
      <c r="D148" s="3" t="str">
        <f ca="1">IFERROR(UPPER(IF(AND('ACCESS EXPORT'!AA148="",'ACCESS EXPORT'!Z148=""),VLOOKUP(A148,'ACCESS EXPORT'!$A:$AF,28,FALSE),(IF('ACCESS EXPORT'!AA148&lt;&gt;"",CONCATENATE(VLOOKUP(A148,'ACCESS EXPORT'!$A:$AF,28,FALSE)," (Closed",TEXT('ACCESS EXPORT'!AA148," MM/DD/YYY)")),IF(TODAY()&lt;(('ACCESS EXPORT'!Z148)+30),CONCATENATE(VLOOKUP(A148,'ACCESS EXPORT'!$A:$AF,28,FALSE)," (Opens",TEXT('ACCESS EXPORT'!Z148," MM/DD/YYY)")),VLOOKUP(A148,'ACCESS EXPORT'!$A:$AF,28,FALSE)))))),"-")</f>
        <v>LAKE MARY FAMILY PRACTICE</v>
      </c>
      <c r="E148" s="3" t="str">
        <f>VLOOKUP($A148,'ACCESS EXPORT'!$A:$AF,3,FALSE)</f>
        <v>4050</v>
      </c>
      <c r="F148" s="3" t="str">
        <f>UPPER(CONCATENATE(VLOOKUP(A148,'ACCESS EXPORT'!$A:$AF,4,FALSE)," ",VLOOKUP(A148,'ACCESS EXPORT'!$A:$AF,5,FALSE)," ",VLOOKUP(A148,'ACCESS EXPORT'!$A:$AF,6,FALSE)," ",VLOOKUP(A148,'ACCESS EXPORT'!$A:$AA,7,FALSE)," ",VLOOKUP(A148,'ACCESS EXPORT'!$A:$AA,8,FALSE)))</f>
        <v>755 RINEHART RD SUITE 100 LAKE MARY FL 32746</v>
      </c>
      <c r="G148" s="4" t="str">
        <f>UPPER(VLOOKUP($A148,'ACCESS EXPORT'!$A:$AF,9,FALSE))</f>
        <v>SEMINOLE</v>
      </c>
      <c r="H148" s="4" t="str">
        <f>_xlfn.IFNA(VLOOKUP($B148,'ACCESS EXPORT'!$B:$J,9,FALSE),"")</f>
        <v>NE</v>
      </c>
      <c r="I148" s="3" t="str">
        <f>CONCATENATE("(P)",VLOOKUP($A148,'ACCESS EXPORT'!$A:$AF,11,FALSE)," (F)",VLOOKUP($A148,'ACCESS EXPORT'!$A:$AF,29,FALSE))</f>
        <v>(P)(407)320-8100 (F)(407)320-8110</v>
      </c>
      <c r="J148" s="4" t="str">
        <f>UPPER(VLOOKUP($A148,'ACCESS EXPORT'!$A:$AF,12,FALSE))</f>
        <v>FAMILY MEDICINE</v>
      </c>
      <c r="K148" s="4" t="str">
        <f>UPPER(VLOOKUP($A148,'ACCESS EXPORT'!$A:$AF,13,FALSE))</f>
        <v>DEBORAH HAYWOOD</v>
      </c>
      <c r="L148" s="3" t="str">
        <f>IF(AND(VLOOKUP(A148,'ACCESS EXPORT'!A:AE,1,0),'ACCESS EXPORT'!N148=""),UPPER(CONCATENATE('ACCESS EXPORT'!AE148)),IF(VLOOKUP(A148,'ACCESS EXPORT'!A:AE,1,0),UPPER(CONCATENATE('ACCESS EXPORT'!N148," "&amp;CHAR(10),'ACCESS EXPORT'!AE148))))</f>
        <v>DALIA TIRADO 
VIRGINIA IANNUCCI (PRAC. ADMIN)</v>
      </c>
      <c r="M148" s="4" t="str">
        <f>UPPER(VLOOKUP($A148,'ACCESS EXPORT'!$A:$O,15,FALSE))</f>
        <v/>
      </c>
      <c r="N148" s="4" t="str">
        <f ca="1">IF(AND('ACCESS EXPORT'!X148="",'ACCESS EXPORT'!Y148=""),IF('ACCESS EXPORT'!V148&lt;&gt;"",(IF(TODAY()-'ACCESS EXPORT'!V148&gt;=-60,UPPER(CONCATENATE(VLOOKUP(B148,'ACCESS EXPORT'!$B:$P,15,FALSE),""&amp;CHAR(10)&amp;"(SEP",TEXT('ACCESS EXPORT'!V148," MM/DD/YYY)"))),IF(TODAY()-'ACCESS EXPORT'!V148&lt;0,UPPER(VLOOKUP(B148,'ACCESS EXPORT'!$B:$P,15,FALSE)),UPPER(VLOOKUP(B148,'ACCESS EXPORT'!$B:$P,15,FALSE))))),IF('ACCESS EXPORT'!U148="",UPPER(VLOOKUP(B148,'ACCESS EXPORT'!$B:$P,15,FALSE)),IF(TODAY()-'ACCESS EXPORT'!U148&lt;=30,CONCATENATE(UPPER(VLOOKUP(B148,'ACCESS EXPORT'!$B:$P,15,FALSE)),""&amp;CHAR(10)&amp;"(NEW",TEXT('ACCESS EXPORT'!U148," MM/DD/YYY)")),IF(AND(TODAY()-'ACCESS EXPORT'!U148&gt;30,TODAY()&gt;0),UPPER(VLOOKUP(B148,'ACCESS EXPORT'!$B:$P,15,FALSE)))))),IF('ACCESS EXPORT'!Y148&lt;&gt;"",UPPER(CONCATENATE(UPPER(VLOOKUP(B148,'ACCESS EXPORT'!$B:$P,15,FALSE)),""&amp;CHAR(10)&amp;"(Transfer Out",TEXT('ACCESS EXPORT'!Y148," MM/DD/YYY)"))),IF('ACCESS EXPORT'!X148&lt;&gt;"",UPPER(CONCATENATE(UPPER(VLOOKUP(B148,'ACCESS EXPORT'!$B:$P,15,FALSE)),""&amp;CHAR(10)&amp;"(Transfer In",TEXT('ACCESS EXPORT'!X148," MM/DD/YYY)"))))))</f>
        <v>VALLIERES, JORDAN</v>
      </c>
      <c r="O148" s="4" t="str">
        <f>_xlfn.IFNA(VLOOKUP(B148,'ACCESS EXPORT'!$B:$Q,16,FALSE),"")</f>
        <v>APRN</v>
      </c>
      <c r="P148" s="4" t="str">
        <f>_xlfn.IFNA(VLOOKUP(B148,'ACCESS EXPORT'!B:W,22,FALSE),"-")</f>
        <v>1144708058</v>
      </c>
      <c r="Q148" s="4" t="str">
        <f>_xlfn.IFNA(VLOOKUP(A148,'ACCESS EXPORT'!$A:$AG,33,0),"-")</f>
        <v>Ronald Paulin</v>
      </c>
      <c r="R148" s="4" t="str">
        <f>_xlfn.IFNA(VLOOKUP(A148,'ACCESS EXPORT'!$A:$AH,34,0),"-")</f>
        <v>Cheri Benedeti</v>
      </c>
      <c r="S148" s="4" t="str">
        <f>_xlfn.IFNA(VLOOKUP(A148,'ACCESS EXPORT'!$A:$AI,35,0),"-")</f>
        <v>Anna Bachtis</v>
      </c>
      <c r="T148" s="4" t="str">
        <f>_xlfn.IFNA(VLOOKUP(A148,'ACCESS EXPORT'!$A:$AJ,36,0),"-")</f>
        <v>Andrew Davis</v>
      </c>
      <c r="U148" s="4" t="str">
        <f>_xlfn.IFNA(VLOOKUP(A148,'ACCESS EXPORT'!$A:$AK,37,0),"-")</f>
        <v>athena</v>
      </c>
      <c r="V148" s="4" t="str">
        <f>_xlfn.IFNA(VLOOKUP(A148,'ACCESS EXPORT'!$A:$AL,38,0),"-")</f>
        <v>FHMG_LAKE MARY FM</v>
      </c>
      <c r="W148" s="4" t="str">
        <f>_xlfn.IFNA(VLOOKUP(A148,'ACCESS EXPORT'!$A:$AM,39,0),"-")</f>
        <v/>
      </c>
      <c r="X148" s="4" t="str">
        <f>_xlfn.IFNA(VLOOKUP(A148,'ACCESS EXPORT'!$A:$AN,40,0),"-")</f>
        <v>Libia Villaquiran / Jenny Green</v>
      </c>
      <c r="Y148" s="26" t="str">
        <f>_xlfn.IFNA(VLOOKUP(A148,'ACCESS EXPORT'!A:AO,41,0),"")</f>
        <v>Melissa Miller</v>
      </c>
      <c r="Z148" s="26" t="str">
        <f>_xlfn.IFNA(VLOOKUP(A148,'ACCESS EXPORT'!A:AP,42,0),"")</f>
        <v>Janice Scales</v>
      </c>
      <c r="AA148" s="26" t="str">
        <f>_xlfn.IFNA(VLOOKUP(A148,'ACCESS EXPORT'!A:AQ,43,0),"")</f>
        <v>Heather McComb</v>
      </c>
    </row>
    <row r="149" spans="1:27" ht="18.75" x14ac:dyDescent="0.25">
      <c r="A149" s="33">
        <v>214</v>
      </c>
      <c r="B149" s="10">
        <v>1477</v>
      </c>
      <c r="C149" s="7" t="str">
        <f ca="1">IFERROR(UPPER(IF(AND('ACCESS EXPORT'!AA149="",'ACCESS EXPORT'!Z149=""),VLOOKUP(A149,'ACCESS EXPORT'!$A:$AF,32,FALSE),(IF('ACCESS EXPORT'!AA149&lt;&gt;"",CONCATENATE(VLOOKUP(A149,'ACCESS EXPORT'!$A:$AF,32,FALSE)," (Closed",TEXT('ACCESS EXPORT'!AA149," MM/DD/YYY)")),IF(TODAY()&lt;(('ACCESS EXPORT'!Z149)+30),CONCATENATE(VLOOKUP(A149,'ACCESS EXPORT'!$A:$AF,32,FALSE)," (Opens",TEXT('ACCESS EXPORT'!Z149," MM/DD/YYY)")),VLOOKUP(A149,'ACCESS EXPORT'!$A:$AF,32,FALSE)))))),"-")</f>
        <v>ADVENTHEALTH MEDICAL GROUP FAMILY MEDICINE AT EUSTIS JENNINGS AVENUE</v>
      </c>
      <c r="D149" s="3" t="str">
        <f ca="1">IFERROR(UPPER(IF(AND('ACCESS EXPORT'!AA149="",'ACCESS EXPORT'!Z149=""),VLOOKUP(A149,'ACCESS EXPORT'!$A:$AF,28,FALSE),(IF('ACCESS EXPORT'!AA149&lt;&gt;"",CONCATENATE(VLOOKUP(A149,'ACCESS EXPORT'!$A:$AF,28,FALSE)," (Closed",TEXT('ACCESS EXPORT'!AA149," MM/DD/YYY)")),IF(TODAY()&lt;(('ACCESS EXPORT'!Z149)+30),CONCATENATE(VLOOKUP(A149,'ACCESS EXPORT'!$A:$AF,28,FALSE)," (Opens",TEXT('ACCESS EXPORT'!Z149," MM/DD/YYY)")),VLOOKUP(A149,'ACCESS EXPORT'!$A:$AF,28,FALSE)))))),"-")</f>
        <v>LAKE PRIMARY CARE - EAGLE</v>
      </c>
      <c r="E149" s="3" t="str">
        <f>VLOOKUP($A149,'ACCESS EXPORT'!$A:$AF,3,FALSE)</f>
        <v>4070</v>
      </c>
      <c r="F149" s="3" t="str">
        <f>UPPER(CONCATENATE(VLOOKUP(A149,'ACCESS EXPORT'!$A:$AF,4,FALSE)," ",VLOOKUP(A149,'ACCESS EXPORT'!$A:$AF,5,FALSE)," ",VLOOKUP(A149,'ACCESS EXPORT'!$A:$AF,6,FALSE)," ",VLOOKUP(A149,'ACCESS EXPORT'!$A:$AA,7,FALSE)," ",VLOOKUP(A149,'ACCESS EXPORT'!$A:$AA,8,FALSE)))</f>
        <v>601 JENNINGS AVE  EUSTIS FL 32726</v>
      </c>
      <c r="G149" s="4" t="str">
        <f>UPPER(VLOOKUP($A149,'ACCESS EXPORT'!$A:$AF,9,FALSE))</f>
        <v>LAKE</v>
      </c>
      <c r="H149" s="4" t="str">
        <f>_xlfn.IFNA(VLOOKUP($B149,'ACCESS EXPORT'!$B:$J,9,FALSE),"")</f>
        <v>Waterman</v>
      </c>
      <c r="I149" s="3" t="str">
        <f>CONCATENATE("(P)",VLOOKUP($A149,'ACCESS EXPORT'!$A:$AF,11,FALSE)," (F)",VLOOKUP($A149,'ACCESS EXPORT'!$A:$AF,29,FALSE))</f>
        <v>(P)(352) 357-5311 (F)(352) 357-0659</v>
      </c>
      <c r="J149" s="4" t="str">
        <f>UPPER(VLOOKUP($A149,'ACCESS EXPORT'!$A:$AF,12,FALSE))</f>
        <v>FAMILY MEDICINE</v>
      </c>
      <c r="K149" s="4" t="str">
        <f>UPPER(VLOOKUP($A149,'ACCESS EXPORT'!$A:$AF,13,FALSE))</f>
        <v>DEBORAH HAYWOOD</v>
      </c>
      <c r="L149" s="3" t="str">
        <f>IF(AND(VLOOKUP(A149,'ACCESS EXPORT'!A:AE,1,0),'ACCESS EXPORT'!N149=""),UPPER(CONCATENATE('ACCESS EXPORT'!AE149)),IF(VLOOKUP(A149,'ACCESS EXPORT'!A:AE,1,0),UPPER(CONCATENATE('ACCESS EXPORT'!N149," "&amp;CHAR(10),'ACCESS EXPORT'!AE149))))</f>
        <v xml:space="preserve">DIANE OSTRANDER 
</v>
      </c>
      <c r="M149" s="4" t="str">
        <f>UPPER(VLOOKUP($A149,'ACCESS EXPORT'!$A:$O,15,FALSE))</f>
        <v>GLENDA GRAHAM (PM)</v>
      </c>
      <c r="N149" s="4" t="str">
        <f ca="1">IF(AND('ACCESS EXPORT'!X149="",'ACCESS EXPORT'!Y149=""),IF('ACCESS EXPORT'!V149&lt;&gt;"",(IF(TODAY()-'ACCESS EXPORT'!V149&gt;=-60,UPPER(CONCATENATE(VLOOKUP(B149,'ACCESS EXPORT'!$B:$P,15,FALSE),""&amp;CHAR(10)&amp;"(SEP",TEXT('ACCESS EXPORT'!V149," MM/DD/YYY)"))),IF(TODAY()-'ACCESS EXPORT'!V149&lt;0,UPPER(VLOOKUP(B149,'ACCESS EXPORT'!$B:$P,15,FALSE)),UPPER(VLOOKUP(B149,'ACCESS EXPORT'!$B:$P,15,FALSE))))),IF('ACCESS EXPORT'!U149="",UPPER(VLOOKUP(B149,'ACCESS EXPORT'!$B:$P,15,FALSE)),IF(TODAY()-'ACCESS EXPORT'!U149&lt;=30,CONCATENATE(UPPER(VLOOKUP(B149,'ACCESS EXPORT'!$B:$P,15,FALSE)),""&amp;CHAR(10)&amp;"(NEW",TEXT('ACCESS EXPORT'!U149," MM/DD/YYY)")),IF(AND(TODAY()-'ACCESS EXPORT'!U149&gt;30,TODAY()&gt;0),UPPER(VLOOKUP(B149,'ACCESS EXPORT'!$B:$P,15,FALSE)))))),IF('ACCESS EXPORT'!Y149&lt;&gt;"",UPPER(CONCATENATE(UPPER(VLOOKUP(B149,'ACCESS EXPORT'!$B:$P,15,FALSE)),""&amp;CHAR(10)&amp;"(Transfer Out",TEXT('ACCESS EXPORT'!Y149," MM/DD/YYY)"))),IF('ACCESS EXPORT'!X149&lt;&gt;"",UPPER(CONCATENATE(UPPER(VLOOKUP(B149,'ACCESS EXPORT'!$B:$P,15,FALSE)),""&amp;CHAR(10)&amp;"(Transfer In",TEXT('ACCESS EXPORT'!X149," MM/DD/YYY)"))))))</f>
        <v>EAGLE, DONALD T.</v>
      </c>
      <c r="O149" s="4" t="str">
        <f>_xlfn.IFNA(VLOOKUP(B149,'ACCESS EXPORT'!$B:$Q,16,FALSE),"")</f>
        <v>MD</v>
      </c>
      <c r="P149" s="4" t="str">
        <f>_xlfn.IFNA(VLOOKUP(B149,'ACCESS EXPORT'!B:W,22,FALSE),"-")</f>
        <v>1326086760</v>
      </c>
      <c r="Q149" s="4" t="str">
        <f>_xlfn.IFNA(VLOOKUP(A149,'ACCESS EXPORT'!$A:$AG,33,0),"-")</f>
        <v>Maria Ortiz</v>
      </c>
      <c r="R149" s="4" t="str">
        <f>_xlfn.IFNA(VLOOKUP(A149,'ACCESS EXPORT'!$A:$AH,34,0),"-")</f>
        <v>Cheri Benedeti</v>
      </c>
      <c r="S149" s="4" t="str">
        <f>_xlfn.IFNA(VLOOKUP(A149,'ACCESS EXPORT'!$A:$AI,35,0),"-")</f>
        <v>Anna Bachtis</v>
      </c>
      <c r="T149" s="4" t="str">
        <f>_xlfn.IFNA(VLOOKUP(A149,'ACCESS EXPORT'!$A:$AJ,36,0),"-")</f>
        <v>Sorangia Jean-Francois</v>
      </c>
      <c r="U149" s="4" t="str">
        <f>_xlfn.IFNA(VLOOKUP(A149,'ACCESS EXPORT'!$A:$AK,37,0),"-")</f>
        <v>athena</v>
      </c>
      <c r="V149" s="4" t="str">
        <f>_xlfn.IFNA(VLOOKUP(A149,'ACCESS EXPORT'!$A:$AL,38,0),"-")</f>
        <v>FHMG_LAKE PC ASSOC EAGLE</v>
      </c>
      <c r="W149" s="4" t="str">
        <f>_xlfn.IFNA(VLOOKUP(A149,'ACCESS EXPORT'!$A:$AM,39,0),"-")</f>
        <v/>
      </c>
      <c r="X149" s="4" t="str">
        <f>_xlfn.IFNA(VLOOKUP(A149,'ACCESS EXPORT'!$A:$AN,40,0),"-")</f>
        <v>Libia Villaquiran / Jenny Green</v>
      </c>
      <c r="Y149" s="26" t="str">
        <f>_xlfn.IFNA(VLOOKUP(A149,'ACCESS EXPORT'!A:AO,41,0),"")</f>
        <v>Carlos Calderon</v>
      </c>
      <c r="Z149" s="26" t="str">
        <f>_xlfn.IFNA(VLOOKUP(A149,'ACCESS EXPORT'!A:AP,42,0),"")</f>
        <v>Janice Scales</v>
      </c>
      <c r="AA149" s="26" t="str">
        <f>_xlfn.IFNA(VLOOKUP(A149,'ACCESS EXPORT'!A:AQ,43,0),"")</f>
        <v>Heather Tootle</v>
      </c>
    </row>
    <row r="150" spans="1:27" ht="18.75" x14ac:dyDescent="0.25">
      <c r="A150" s="33">
        <v>214</v>
      </c>
      <c r="B150" s="10">
        <v>2141</v>
      </c>
      <c r="C150" s="7" t="str">
        <f ca="1">IFERROR(UPPER(IF(AND('ACCESS EXPORT'!AA150="",'ACCESS EXPORT'!Z150=""),VLOOKUP(A150,'ACCESS EXPORT'!$A:$AF,32,FALSE),(IF('ACCESS EXPORT'!AA150&lt;&gt;"",CONCATENATE(VLOOKUP(A150,'ACCESS EXPORT'!$A:$AF,32,FALSE)," (Closed",TEXT('ACCESS EXPORT'!AA150," MM/DD/YYY)")),IF(TODAY()&lt;(('ACCESS EXPORT'!Z150)+30),CONCATENATE(VLOOKUP(A150,'ACCESS EXPORT'!$A:$AF,32,FALSE)," (Opens",TEXT('ACCESS EXPORT'!Z150," MM/DD/YYY)")),VLOOKUP(A150,'ACCESS EXPORT'!$A:$AF,32,FALSE)))))),"-")</f>
        <v>ADVENTHEALTH MEDICAL GROUP FAMILY MEDICINE AT EUSTIS JENNINGS AVENUE</v>
      </c>
      <c r="D150" s="3" t="str">
        <f ca="1">IFERROR(UPPER(IF(AND('ACCESS EXPORT'!AA150="",'ACCESS EXPORT'!Z150=""),VLOOKUP(A150,'ACCESS EXPORT'!$A:$AF,28,FALSE),(IF('ACCESS EXPORT'!AA150&lt;&gt;"",CONCATENATE(VLOOKUP(A150,'ACCESS EXPORT'!$A:$AF,28,FALSE)," (Closed",TEXT('ACCESS EXPORT'!AA150," MM/DD/YYY)")),IF(TODAY()&lt;(('ACCESS EXPORT'!Z150)+30),CONCATENATE(VLOOKUP(A150,'ACCESS EXPORT'!$A:$AF,28,FALSE)," (Opens",TEXT('ACCESS EXPORT'!Z150," MM/DD/YYY)")),VLOOKUP(A150,'ACCESS EXPORT'!$A:$AF,28,FALSE)))))),"-")</f>
        <v>LAKE PRIMARY CARE - EAGLE</v>
      </c>
      <c r="E150" s="3" t="str">
        <f>VLOOKUP($A150,'ACCESS EXPORT'!$A:$AF,3,FALSE)</f>
        <v>4070</v>
      </c>
      <c r="F150" s="3" t="str">
        <f>UPPER(CONCATENATE(VLOOKUP(A150,'ACCESS EXPORT'!$A:$AF,4,FALSE)," ",VLOOKUP(A150,'ACCESS EXPORT'!$A:$AF,5,FALSE)," ",VLOOKUP(A150,'ACCESS EXPORT'!$A:$AF,6,FALSE)," ",VLOOKUP(A150,'ACCESS EXPORT'!$A:$AA,7,FALSE)," ",VLOOKUP(A150,'ACCESS EXPORT'!$A:$AA,8,FALSE)))</f>
        <v>601 JENNINGS AVE  EUSTIS FL 32726</v>
      </c>
      <c r="G150" s="4" t="str">
        <f>UPPER(VLOOKUP($A150,'ACCESS EXPORT'!$A:$AF,9,FALSE))</f>
        <v>LAKE</v>
      </c>
      <c r="H150" s="4" t="str">
        <f>_xlfn.IFNA(VLOOKUP($B150,'ACCESS EXPORT'!$B:$J,9,FALSE),"")</f>
        <v>Waterman</v>
      </c>
      <c r="I150" s="3" t="str">
        <f>CONCATENATE("(P)",VLOOKUP($A150,'ACCESS EXPORT'!$A:$AF,11,FALSE)," (F)",VLOOKUP($A150,'ACCESS EXPORT'!$A:$AF,29,FALSE))</f>
        <v>(P)(352) 357-5311 (F)(352) 357-0659</v>
      </c>
      <c r="J150" s="4" t="str">
        <f>UPPER(VLOOKUP($A150,'ACCESS EXPORT'!$A:$AF,12,FALSE))</f>
        <v>FAMILY MEDICINE</v>
      </c>
      <c r="K150" s="4" t="str">
        <f>UPPER(VLOOKUP($A150,'ACCESS EXPORT'!$A:$AF,13,FALSE))</f>
        <v>DEBORAH HAYWOOD</v>
      </c>
      <c r="L150" s="3" t="str">
        <f>IF(AND(VLOOKUP(A150,'ACCESS EXPORT'!A:AE,1,0),'ACCESS EXPORT'!N150=""),UPPER(CONCATENATE('ACCESS EXPORT'!AE150)),IF(VLOOKUP(A150,'ACCESS EXPORT'!A:AE,1,0),UPPER(CONCATENATE('ACCESS EXPORT'!N150," "&amp;CHAR(10),'ACCESS EXPORT'!AE150))))</f>
        <v xml:space="preserve">DIANE OSTRANDER 
</v>
      </c>
      <c r="M150" s="4" t="str">
        <f>UPPER(VLOOKUP($A150,'ACCESS EXPORT'!$A:$O,15,FALSE))</f>
        <v>GLENDA GRAHAM (PM)</v>
      </c>
      <c r="N150" s="4" t="str">
        <f ca="1">IF(AND('ACCESS EXPORT'!X150="",'ACCESS EXPORT'!Y150=""),IF('ACCESS EXPORT'!V150&lt;&gt;"",(IF(TODAY()-'ACCESS EXPORT'!V150&gt;=-60,UPPER(CONCATENATE(VLOOKUP(B150,'ACCESS EXPORT'!$B:$P,15,FALSE),""&amp;CHAR(10)&amp;"(SEP",TEXT('ACCESS EXPORT'!V150," MM/DD/YYY)"))),IF(TODAY()-'ACCESS EXPORT'!V150&lt;0,UPPER(VLOOKUP(B150,'ACCESS EXPORT'!$B:$P,15,FALSE)),UPPER(VLOOKUP(B150,'ACCESS EXPORT'!$B:$P,15,FALSE))))),IF('ACCESS EXPORT'!U150="",UPPER(VLOOKUP(B150,'ACCESS EXPORT'!$B:$P,15,FALSE)),IF(TODAY()-'ACCESS EXPORT'!U150&lt;=30,CONCATENATE(UPPER(VLOOKUP(B150,'ACCESS EXPORT'!$B:$P,15,FALSE)),""&amp;CHAR(10)&amp;"(NEW",TEXT('ACCESS EXPORT'!U150," MM/DD/YYY)")),IF(AND(TODAY()-'ACCESS EXPORT'!U150&gt;30,TODAY()&gt;0),UPPER(VLOOKUP(B150,'ACCESS EXPORT'!$B:$P,15,FALSE)))))),IF('ACCESS EXPORT'!Y150&lt;&gt;"",UPPER(CONCATENATE(UPPER(VLOOKUP(B150,'ACCESS EXPORT'!$B:$P,15,FALSE)),""&amp;CHAR(10)&amp;"(Transfer Out",TEXT('ACCESS EXPORT'!Y150," MM/DD/YYY)"))),IF('ACCESS EXPORT'!X150&lt;&gt;"",UPPER(CONCATENATE(UPPER(VLOOKUP(B150,'ACCESS EXPORT'!$B:$P,15,FALSE)),""&amp;CHAR(10)&amp;"(Transfer In",TEXT('ACCESS EXPORT'!X150," MM/DD/YYY)"))))))</f>
        <v>ROGERS, RANDALL</v>
      </c>
      <c r="O150" s="4" t="str">
        <f>_xlfn.IFNA(VLOOKUP(B150,'ACCESS EXPORT'!$B:$Q,16,FALSE),"")</f>
        <v>PA</v>
      </c>
      <c r="P150" s="4" t="str">
        <f>_xlfn.IFNA(VLOOKUP(B150,'ACCESS EXPORT'!B:W,22,FALSE),"-")</f>
        <v>1083741722</v>
      </c>
      <c r="Q150" s="4" t="str">
        <f>_xlfn.IFNA(VLOOKUP(A150,'ACCESS EXPORT'!$A:$AG,33,0),"-")</f>
        <v>Maria Ortiz</v>
      </c>
      <c r="R150" s="4" t="str">
        <f>_xlfn.IFNA(VLOOKUP(A150,'ACCESS EXPORT'!$A:$AH,34,0),"-")</f>
        <v>Cheri Benedeti</v>
      </c>
      <c r="S150" s="4" t="str">
        <f>_xlfn.IFNA(VLOOKUP(A150,'ACCESS EXPORT'!$A:$AI,35,0),"-")</f>
        <v>Anna Bachtis</v>
      </c>
      <c r="T150" s="4" t="str">
        <f>_xlfn.IFNA(VLOOKUP(A150,'ACCESS EXPORT'!$A:$AJ,36,0),"-")</f>
        <v>Sorangia Jean-Francois</v>
      </c>
      <c r="U150" s="4" t="str">
        <f>_xlfn.IFNA(VLOOKUP(A150,'ACCESS EXPORT'!$A:$AK,37,0),"-")</f>
        <v>athena</v>
      </c>
      <c r="V150" s="4" t="str">
        <f>_xlfn.IFNA(VLOOKUP(A150,'ACCESS EXPORT'!$A:$AL,38,0),"-")</f>
        <v>FHMG_LAKE PC ASSOC EAGLE</v>
      </c>
      <c r="W150" s="4" t="str">
        <f>_xlfn.IFNA(VLOOKUP(A150,'ACCESS EXPORT'!$A:$AM,39,0),"-")</f>
        <v/>
      </c>
      <c r="X150" s="4" t="str">
        <f>_xlfn.IFNA(VLOOKUP(A150,'ACCESS EXPORT'!$A:$AN,40,0),"-")</f>
        <v>Libia Villaquiran / Jenny Green</v>
      </c>
      <c r="Y150" s="26" t="str">
        <f>_xlfn.IFNA(VLOOKUP(A150,'ACCESS EXPORT'!A:AO,41,0),"")</f>
        <v>Carlos Calderon</v>
      </c>
      <c r="Z150" s="26" t="str">
        <f>_xlfn.IFNA(VLOOKUP(A150,'ACCESS EXPORT'!A:AP,42,0),"")</f>
        <v>Janice Scales</v>
      </c>
      <c r="AA150" s="26" t="str">
        <f>_xlfn.IFNA(VLOOKUP(A150,'ACCESS EXPORT'!A:AQ,43,0),"")</f>
        <v>Heather Tootle</v>
      </c>
    </row>
    <row r="151" spans="1:27" ht="18.75" x14ac:dyDescent="0.25">
      <c r="A151" s="33">
        <v>101</v>
      </c>
      <c r="B151" s="10">
        <v>1118</v>
      </c>
      <c r="C151" s="7" t="str">
        <f ca="1">IFERROR(UPPER(IF(AND('ACCESS EXPORT'!AA151="",'ACCESS EXPORT'!Z151=""),VLOOKUP(A151,'ACCESS EXPORT'!$A:$AF,32,FALSE),(IF('ACCESS EXPORT'!AA151&lt;&gt;"",CONCATENATE(VLOOKUP(A151,'ACCESS EXPORT'!$A:$AF,32,FALSE)," (Closed",TEXT('ACCESS EXPORT'!AA151," MM/DD/YYY)")),IF(TODAY()&lt;(('ACCESS EXPORT'!Z151)+30),CONCATENATE(VLOOKUP(A151,'ACCESS EXPORT'!$A:$AF,32,FALSE)," (Opens",TEXT('ACCESS EXPORT'!Z151," MM/DD/YYY)")),VLOOKUP(A151,'ACCESS EXPORT'!$A:$AF,32,FALSE)))))),"-")</f>
        <v>ADVENTHEALTH MEDICAL GROUP FAMILY AND INTERNAL MEDICINE AT CELEBRATION</v>
      </c>
      <c r="D151" s="3" t="str">
        <f ca="1">IFERROR(UPPER(IF(AND('ACCESS EXPORT'!AA151="",'ACCESS EXPORT'!Z151=""),VLOOKUP(A151,'ACCESS EXPORT'!$A:$AF,28,FALSE),(IF('ACCESS EXPORT'!AA151&lt;&gt;"",CONCATENATE(VLOOKUP(A151,'ACCESS EXPORT'!$A:$AF,28,FALSE)," (Closed",TEXT('ACCESS EXPORT'!AA151," MM/DD/YYY)")),IF(TODAY()&lt;(('ACCESS EXPORT'!Z151)+30),CONCATENATE(VLOOKUP(A151,'ACCESS EXPORT'!$A:$AF,28,FALSE)," (Opens",TEXT('ACCESS EXPORT'!Z151," MM/DD/YYY)")),VLOOKUP(A151,'ACCESS EXPORT'!$A:$AF,28,FALSE)))))),"-")</f>
        <v>CELEBRATION PRIMARY CARE (FORMER: ADVANCED ADULT AND PEDIATRIC MEDICINE)</v>
      </c>
      <c r="E151" s="3" t="str">
        <f>VLOOKUP($A151,'ACCESS EXPORT'!$A:$AF,3,FALSE)</f>
        <v>4160</v>
      </c>
      <c r="F151" s="3" t="str">
        <f>UPPER(CONCATENATE(VLOOKUP(A151,'ACCESS EXPORT'!$A:$AF,4,FALSE)," ",VLOOKUP(A151,'ACCESS EXPORT'!$A:$AF,5,FALSE)," ",VLOOKUP(A151,'ACCESS EXPORT'!$A:$AF,6,FALSE)," ",VLOOKUP(A151,'ACCESS EXPORT'!$A:$AA,7,FALSE)," ",VLOOKUP(A151,'ACCESS EXPORT'!$A:$AA,8,FALSE)))</f>
        <v>410 CELEBRATION PL SUITE 103 CELEBRATION FL 34747</v>
      </c>
      <c r="G151" s="4" t="str">
        <f>UPPER(VLOOKUP($A151,'ACCESS EXPORT'!$A:$AF,9,FALSE))</f>
        <v>OSCEOLA</v>
      </c>
      <c r="H151" s="4" t="str">
        <f>_xlfn.IFNA(VLOOKUP($B151,'ACCESS EXPORT'!$B:$J,9,FALSE),"")</f>
        <v>SW</v>
      </c>
      <c r="I151" s="3" t="str">
        <f>CONCATENATE("(P)",VLOOKUP($A151,'ACCESS EXPORT'!$A:$AF,11,FALSE)," (F)",VLOOKUP($A151,'ACCESS EXPORT'!$A:$AF,29,FALSE))</f>
        <v>(P)(407)303-4655 (F)(407)303-4654</v>
      </c>
      <c r="J151" s="4" t="str">
        <f>UPPER(VLOOKUP($A151,'ACCESS EXPORT'!$A:$AF,12,FALSE))</f>
        <v>INTERNAL MEDICINE</v>
      </c>
      <c r="K151" s="4" t="str">
        <f>UPPER(VLOOKUP($A151,'ACCESS EXPORT'!$A:$AF,13,FALSE))</f>
        <v>DEBORAH HAYWOOD</v>
      </c>
      <c r="L151" s="3" t="str">
        <f>IF(AND(VLOOKUP(A151,'ACCESS EXPORT'!A:AE,1,0),'ACCESS EXPORT'!N151=""),UPPER(CONCATENATE('ACCESS EXPORT'!AE151)),IF(VLOOKUP(A151,'ACCESS EXPORT'!A:AE,1,0),UPPER(CONCATENATE('ACCESS EXPORT'!N151," "&amp;CHAR(10),'ACCESS EXPORT'!AE151))))</f>
        <v xml:space="preserve">CRYSTAL BINKS 
</v>
      </c>
      <c r="M151" s="4" t="str">
        <f>UPPER(VLOOKUP($A151,'ACCESS EXPORT'!$A:$O,15,FALSE))</f>
        <v>JONI GUZMAN (PM)</v>
      </c>
      <c r="N151" s="4" t="str">
        <f ca="1">IF(AND('ACCESS EXPORT'!X151="",'ACCESS EXPORT'!Y151=""),IF('ACCESS EXPORT'!V151&lt;&gt;"",(IF(TODAY()-'ACCESS EXPORT'!V151&gt;=-60,UPPER(CONCATENATE(VLOOKUP(B151,'ACCESS EXPORT'!$B:$P,15,FALSE),""&amp;CHAR(10)&amp;"(SEP",TEXT('ACCESS EXPORT'!V151," MM/DD/YYY)"))),IF(TODAY()-'ACCESS EXPORT'!V151&lt;0,UPPER(VLOOKUP(B151,'ACCESS EXPORT'!$B:$P,15,FALSE)),UPPER(VLOOKUP(B151,'ACCESS EXPORT'!$B:$P,15,FALSE))))),IF('ACCESS EXPORT'!U151="",UPPER(VLOOKUP(B151,'ACCESS EXPORT'!$B:$P,15,FALSE)),IF(TODAY()-'ACCESS EXPORT'!U151&lt;=30,CONCATENATE(UPPER(VLOOKUP(B151,'ACCESS EXPORT'!$B:$P,15,FALSE)),""&amp;CHAR(10)&amp;"(NEW",TEXT('ACCESS EXPORT'!U151," MM/DD/YYY)")),IF(AND(TODAY()-'ACCESS EXPORT'!U151&gt;30,TODAY()&gt;0),UPPER(VLOOKUP(B151,'ACCESS EXPORT'!$B:$P,15,FALSE)))))),IF('ACCESS EXPORT'!Y151&lt;&gt;"",UPPER(CONCATENATE(UPPER(VLOOKUP(B151,'ACCESS EXPORT'!$B:$P,15,FALSE)),""&amp;CHAR(10)&amp;"(Transfer Out",TEXT('ACCESS EXPORT'!Y151," MM/DD/YYY)"))),IF('ACCESS EXPORT'!X151&lt;&gt;"",UPPER(CONCATENATE(UPPER(VLOOKUP(B151,'ACCESS EXPORT'!$B:$P,15,FALSE)),""&amp;CHAR(10)&amp;"(Transfer In",TEXT('ACCESS EXPORT'!X151," MM/DD/YYY)"))))))</f>
        <v>TIMMONS, ERINN SOPHIA</v>
      </c>
      <c r="O151" s="4" t="str">
        <f>_xlfn.IFNA(VLOOKUP(B151,'ACCESS EXPORT'!$B:$Q,16,FALSE),"")</f>
        <v>APRN</v>
      </c>
      <c r="P151" s="4" t="str">
        <f>_xlfn.IFNA(VLOOKUP(B151,'ACCESS EXPORT'!B:W,22,FALSE),"-")</f>
        <v>1659600328</v>
      </c>
      <c r="Q151" s="4" t="str">
        <f>_xlfn.IFNA(VLOOKUP(A151,'ACCESS EXPORT'!$A:$AG,33,0),"-")</f>
        <v>Amanda Hernandez</v>
      </c>
      <c r="R151" s="4" t="str">
        <f>_xlfn.IFNA(VLOOKUP(A151,'ACCESS EXPORT'!$A:$AH,34,0),"-")</f>
        <v>Carol Shane</v>
      </c>
      <c r="S151" s="4" t="str">
        <f>_xlfn.IFNA(VLOOKUP(A151,'ACCESS EXPORT'!$A:$AI,35,0),"-")</f>
        <v>Anna Bachtis</v>
      </c>
      <c r="T151" s="4" t="str">
        <f>_xlfn.IFNA(VLOOKUP(A151,'ACCESS EXPORT'!$A:$AJ,36,0),"-")</f>
        <v>Andrew Davis</v>
      </c>
      <c r="U151" s="4" t="str">
        <f>_xlfn.IFNA(VLOOKUP(A151,'ACCESS EXPORT'!$A:$AK,37,0),"-")</f>
        <v>athena</v>
      </c>
      <c r="V151" s="4" t="str">
        <f>_xlfn.IFNA(VLOOKUP(A151,'ACCESS EXPORT'!$A:$AL,38,0),"-")</f>
        <v>FHMG_CELEBRATION PRIMARY CARE</v>
      </c>
      <c r="W151" s="4" t="str">
        <f>_xlfn.IFNA(VLOOKUP(A151,'ACCESS EXPORT'!$A:$AM,39,0),"-")</f>
        <v/>
      </c>
      <c r="X151" s="4" t="str">
        <f>_xlfn.IFNA(VLOOKUP(A151,'ACCESS EXPORT'!$A:$AN,40,0),"-")</f>
        <v>Libia Villaquiran / Jenny Green</v>
      </c>
      <c r="Y151" s="26" t="str">
        <f>_xlfn.IFNA(VLOOKUP(A151,'ACCESS EXPORT'!A:AO,41,0),"")</f>
        <v>Melissa Miller</v>
      </c>
      <c r="Z151" s="26" t="str">
        <f>_xlfn.IFNA(VLOOKUP(A151,'ACCESS EXPORT'!A:AP,42,0),"")</f>
        <v>Varuna Singh</v>
      </c>
      <c r="AA151" s="26" t="str">
        <f>_xlfn.IFNA(VLOOKUP(A151,'ACCESS EXPORT'!A:AQ,43,0),"")</f>
        <v>Heather McComb</v>
      </c>
    </row>
    <row r="152" spans="1:27" ht="18.75" x14ac:dyDescent="0.25">
      <c r="A152" s="33">
        <v>101</v>
      </c>
      <c r="B152" s="10">
        <v>1115</v>
      </c>
      <c r="C152" s="7" t="str">
        <f ca="1">IFERROR(UPPER(IF(AND('ACCESS EXPORT'!AA152="",'ACCESS EXPORT'!Z152=""),VLOOKUP(A152,'ACCESS EXPORT'!$A:$AF,32,FALSE),(IF('ACCESS EXPORT'!AA152&lt;&gt;"",CONCATENATE(VLOOKUP(A152,'ACCESS EXPORT'!$A:$AF,32,FALSE)," (Closed",TEXT('ACCESS EXPORT'!AA152," MM/DD/YYY)")),IF(TODAY()&lt;(('ACCESS EXPORT'!Z152)+30),CONCATENATE(VLOOKUP(A152,'ACCESS EXPORT'!$A:$AF,32,FALSE)," (Opens",TEXT('ACCESS EXPORT'!Z152," MM/DD/YYY)")),VLOOKUP(A152,'ACCESS EXPORT'!$A:$AF,32,FALSE)))))),"-")</f>
        <v>ADVENTHEALTH MEDICAL GROUP FAMILY AND INTERNAL MEDICINE AT CELEBRATION</v>
      </c>
      <c r="D152" s="3" t="str">
        <f ca="1">IFERROR(UPPER(IF(AND('ACCESS EXPORT'!AA152="",'ACCESS EXPORT'!Z152=""),VLOOKUP(A152,'ACCESS EXPORT'!$A:$AF,28,FALSE),(IF('ACCESS EXPORT'!AA152&lt;&gt;"",CONCATENATE(VLOOKUP(A152,'ACCESS EXPORT'!$A:$AF,28,FALSE)," (Closed",TEXT('ACCESS EXPORT'!AA152," MM/DD/YYY)")),IF(TODAY()&lt;(('ACCESS EXPORT'!Z152)+30),CONCATENATE(VLOOKUP(A152,'ACCESS EXPORT'!$A:$AF,28,FALSE)," (Opens",TEXT('ACCESS EXPORT'!Z152," MM/DD/YYY)")),VLOOKUP(A152,'ACCESS EXPORT'!$A:$AF,28,FALSE)))))),"-")</f>
        <v>CELEBRATION PRIMARY CARE (FORMER: ADVANCED ADULT AND PEDIATRIC MEDICINE)</v>
      </c>
      <c r="E152" s="3" t="str">
        <f>VLOOKUP($A152,'ACCESS EXPORT'!$A:$AF,3,FALSE)</f>
        <v>4160</v>
      </c>
      <c r="F152" s="3" t="str">
        <f>UPPER(CONCATENATE(VLOOKUP(A152,'ACCESS EXPORT'!$A:$AF,4,FALSE)," ",VLOOKUP(A152,'ACCESS EXPORT'!$A:$AF,5,FALSE)," ",VLOOKUP(A152,'ACCESS EXPORT'!$A:$AF,6,FALSE)," ",VLOOKUP(A152,'ACCESS EXPORT'!$A:$AA,7,FALSE)," ",VLOOKUP(A152,'ACCESS EXPORT'!$A:$AA,8,FALSE)))</f>
        <v>410 CELEBRATION PL SUITE 103 CELEBRATION FL 34747</v>
      </c>
      <c r="G152" s="4" t="str">
        <f>UPPER(VLOOKUP($A152,'ACCESS EXPORT'!$A:$AF,9,FALSE))</f>
        <v>OSCEOLA</v>
      </c>
      <c r="H152" s="4" t="str">
        <f>_xlfn.IFNA(VLOOKUP($B152,'ACCESS EXPORT'!$B:$J,9,FALSE),"")</f>
        <v>SW</v>
      </c>
      <c r="I152" s="3" t="str">
        <f>CONCATENATE("(P)",VLOOKUP($A152,'ACCESS EXPORT'!$A:$AF,11,FALSE)," (F)",VLOOKUP($A152,'ACCESS EXPORT'!$A:$AF,29,FALSE))</f>
        <v>(P)(407)303-4655 (F)(407)303-4654</v>
      </c>
      <c r="J152" s="4" t="str">
        <f>UPPER(VLOOKUP($A152,'ACCESS EXPORT'!$A:$AF,12,FALSE))</f>
        <v>INTERNAL MEDICINE</v>
      </c>
      <c r="K152" s="4" t="str">
        <f>UPPER(VLOOKUP($A152,'ACCESS EXPORT'!$A:$AF,13,FALSE))</f>
        <v>DEBORAH HAYWOOD</v>
      </c>
      <c r="L152" s="3" t="str">
        <f>IF(AND(VLOOKUP(A152,'ACCESS EXPORT'!A:AE,1,0),'ACCESS EXPORT'!N152=""),UPPER(CONCATENATE('ACCESS EXPORT'!AE152)),IF(VLOOKUP(A152,'ACCESS EXPORT'!A:AE,1,0),UPPER(CONCATENATE('ACCESS EXPORT'!N152," "&amp;CHAR(10),'ACCESS EXPORT'!AE152))))</f>
        <v xml:space="preserve">CRYSTAL BINKS 
</v>
      </c>
      <c r="M152" s="4" t="str">
        <f>UPPER(VLOOKUP($A152,'ACCESS EXPORT'!$A:$O,15,FALSE))</f>
        <v>JONI GUZMAN (PM)</v>
      </c>
      <c r="N152" s="4" t="str">
        <f ca="1">IF(AND('ACCESS EXPORT'!X152="",'ACCESS EXPORT'!Y152=""),IF('ACCESS EXPORT'!V152&lt;&gt;"",(IF(TODAY()-'ACCESS EXPORT'!V152&gt;=-60,UPPER(CONCATENATE(VLOOKUP(B152,'ACCESS EXPORT'!$B:$P,15,FALSE),""&amp;CHAR(10)&amp;"(SEP",TEXT('ACCESS EXPORT'!V152," MM/DD/YYY)"))),IF(TODAY()-'ACCESS EXPORT'!V152&lt;0,UPPER(VLOOKUP(B152,'ACCESS EXPORT'!$B:$P,15,FALSE)),UPPER(VLOOKUP(B152,'ACCESS EXPORT'!$B:$P,15,FALSE))))),IF('ACCESS EXPORT'!U152="",UPPER(VLOOKUP(B152,'ACCESS EXPORT'!$B:$P,15,FALSE)),IF(TODAY()-'ACCESS EXPORT'!U152&lt;=30,CONCATENATE(UPPER(VLOOKUP(B152,'ACCESS EXPORT'!$B:$P,15,FALSE)),""&amp;CHAR(10)&amp;"(NEW",TEXT('ACCESS EXPORT'!U152," MM/DD/YYY)")),IF(AND(TODAY()-'ACCESS EXPORT'!U152&gt;30,TODAY()&gt;0),UPPER(VLOOKUP(B152,'ACCESS EXPORT'!$B:$P,15,FALSE)))))),IF('ACCESS EXPORT'!Y152&lt;&gt;"",UPPER(CONCATENATE(UPPER(VLOOKUP(B152,'ACCESS EXPORT'!$B:$P,15,FALSE)),""&amp;CHAR(10)&amp;"(Transfer Out",TEXT('ACCESS EXPORT'!Y152," MM/DD/YYY)"))),IF('ACCESS EXPORT'!X152&lt;&gt;"",UPPER(CONCATENATE(UPPER(VLOOKUP(B152,'ACCESS EXPORT'!$B:$P,15,FALSE)),""&amp;CHAR(10)&amp;"(Transfer In",TEXT('ACCESS EXPORT'!X152," MM/DD/YYY)"))))))</f>
        <v>GUIRGUIS, AMIR F.</v>
      </c>
      <c r="O152" s="4" t="str">
        <f>_xlfn.IFNA(VLOOKUP(B152,'ACCESS EXPORT'!$B:$Q,16,FALSE),"")</f>
        <v>MD</v>
      </c>
      <c r="P152" s="4" t="str">
        <f>_xlfn.IFNA(VLOOKUP(B152,'ACCESS EXPORT'!B:W,22,FALSE),"-")</f>
        <v>1669421418</v>
      </c>
      <c r="Q152" s="4" t="str">
        <f>_xlfn.IFNA(VLOOKUP(A152,'ACCESS EXPORT'!$A:$AG,33,0),"-")</f>
        <v>Amanda Hernandez</v>
      </c>
      <c r="R152" s="4" t="str">
        <f>_xlfn.IFNA(VLOOKUP(A152,'ACCESS EXPORT'!$A:$AH,34,0),"-")</f>
        <v>Carol Shane</v>
      </c>
      <c r="S152" s="4" t="str">
        <f>_xlfn.IFNA(VLOOKUP(A152,'ACCESS EXPORT'!$A:$AI,35,0),"-")</f>
        <v>Anna Bachtis</v>
      </c>
      <c r="T152" s="4" t="str">
        <f>_xlfn.IFNA(VLOOKUP(A152,'ACCESS EXPORT'!$A:$AJ,36,0),"-")</f>
        <v>Andrew Davis</v>
      </c>
      <c r="U152" s="4" t="str">
        <f>_xlfn.IFNA(VLOOKUP(A152,'ACCESS EXPORT'!$A:$AK,37,0),"-")</f>
        <v>athena</v>
      </c>
      <c r="V152" s="4" t="str">
        <f>_xlfn.IFNA(VLOOKUP(A152,'ACCESS EXPORT'!$A:$AL,38,0),"-")</f>
        <v>FHMG_CELEBRATION PRIMARY CARE</v>
      </c>
      <c r="W152" s="4" t="str">
        <f>_xlfn.IFNA(VLOOKUP(A152,'ACCESS EXPORT'!$A:$AM,39,0),"-")</f>
        <v/>
      </c>
      <c r="X152" s="4" t="str">
        <f>_xlfn.IFNA(VLOOKUP(A152,'ACCESS EXPORT'!$A:$AN,40,0),"-")</f>
        <v>Libia Villaquiran / Jenny Green</v>
      </c>
      <c r="Y152" s="26" t="str">
        <f>_xlfn.IFNA(VLOOKUP(A152,'ACCESS EXPORT'!A:AO,41,0),"")</f>
        <v>Melissa Miller</v>
      </c>
      <c r="Z152" s="26" t="str">
        <f>_xlfn.IFNA(VLOOKUP(A152,'ACCESS EXPORT'!A:AP,42,0),"")</f>
        <v>Varuna Singh</v>
      </c>
      <c r="AA152" s="26" t="str">
        <f>_xlfn.IFNA(VLOOKUP(A152,'ACCESS EXPORT'!A:AQ,43,0),"")</f>
        <v>Heather McComb</v>
      </c>
    </row>
    <row r="153" spans="1:27" ht="18.75" x14ac:dyDescent="0.25">
      <c r="A153" s="33">
        <v>101</v>
      </c>
      <c r="B153" s="10">
        <v>2213</v>
      </c>
      <c r="C153" s="7" t="str">
        <f ca="1">IFERROR(UPPER(IF(AND('ACCESS EXPORT'!AA153="",'ACCESS EXPORT'!Z153=""),VLOOKUP(A153,'ACCESS EXPORT'!$A:$AF,32,FALSE),(IF('ACCESS EXPORT'!AA153&lt;&gt;"",CONCATENATE(VLOOKUP(A153,'ACCESS EXPORT'!$A:$AF,32,FALSE)," (Closed",TEXT('ACCESS EXPORT'!AA153," MM/DD/YYY)")),IF(TODAY()&lt;(('ACCESS EXPORT'!Z153)+30),CONCATENATE(VLOOKUP(A153,'ACCESS EXPORT'!$A:$AF,32,FALSE)," (Opens",TEXT('ACCESS EXPORT'!Z153," MM/DD/YYY)")),VLOOKUP(A153,'ACCESS EXPORT'!$A:$AF,32,FALSE)))))),"-")</f>
        <v>ADVENTHEALTH MEDICAL GROUP FAMILY AND INTERNAL MEDICINE AT CELEBRATION</v>
      </c>
      <c r="D153" s="3" t="str">
        <f ca="1">IFERROR(UPPER(IF(AND('ACCESS EXPORT'!AA153="",'ACCESS EXPORT'!Z153=""),VLOOKUP(A153,'ACCESS EXPORT'!$A:$AF,28,FALSE),(IF('ACCESS EXPORT'!AA153&lt;&gt;"",CONCATENATE(VLOOKUP(A153,'ACCESS EXPORT'!$A:$AF,28,FALSE)," (Closed",TEXT('ACCESS EXPORT'!AA153," MM/DD/YYY)")),IF(TODAY()&lt;(('ACCESS EXPORT'!Z153)+30),CONCATENATE(VLOOKUP(A153,'ACCESS EXPORT'!$A:$AF,28,FALSE)," (Opens",TEXT('ACCESS EXPORT'!Z153," MM/DD/YYY)")),VLOOKUP(A153,'ACCESS EXPORT'!$A:$AF,28,FALSE)))))),"-")</f>
        <v>CELEBRATION PRIMARY CARE (FORMER: ADVANCED ADULT AND PEDIATRIC MEDICINE)</v>
      </c>
      <c r="E153" s="3" t="str">
        <f>VLOOKUP($A153,'ACCESS EXPORT'!$A:$AF,3,FALSE)</f>
        <v>4160</v>
      </c>
      <c r="F153" s="3" t="str">
        <f>UPPER(CONCATENATE(VLOOKUP(A153,'ACCESS EXPORT'!$A:$AF,4,FALSE)," ",VLOOKUP(A153,'ACCESS EXPORT'!$A:$AF,5,FALSE)," ",VLOOKUP(A153,'ACCESS EXPORT'!$A:$AF,6,FALSE)," ",VLOOKUP(A153,'ACCESS EXPORT'!$A:$AA,7,FALSE)," ",VLOOKUP(A153,'ACCESS EXPORT'!$A:$AA,8,FALSE)))</f>
        <v>410 CELEBRATION PL SUITE 103 CELEBRATION FL 34747</v>
      </c>
      <c r="G153" s="4" t="str">
        <f>UPPER(VLOOKUP($A153,'ACCESS EXPORT'!$A:$AF,9,FALSE))</f>
        <v>OSCEOLA</v>
      </c>
      <c r="H153" s="4" t="str">
        <f>_xlfn.IFNA(VLOOKUP($B153,'ACCESS EXPORT'!$B:$J,9,FALSE),"")</f>
        <v>SW</v>
      </c>
      <c r="I153" s="3" t="str">
        <f>CONCATENATE("(P)",VLOOKUP($A153,'ACCESS EXPORT'!$A:$AF,11,FALSE)," (F)",VLOOKUP($A153,'ACCESS EXPORT'!$A:$AF,29,FALSE))</f>
        <v>(P)(407)303-4655 (F)(407)303-4654</v>
      </c>
      <c r="J153" s="4" t="str">
        <f>UPPER(VLOOKUP($A153,'ACCESS EXPORT'!$A:$AF,12,FALSE))</f>
        <v>INTERNAL MEDICINE</v>
      </c>
      <c r="K153" s="4" t="str">
        <f>UPPER(VLOOKUP($A153,'ACCESS EXPORT'!$A:$AF,13,FALSE))</f>
        <v>DEBORAH HAYWOOD</v>
      </c>
      <c r="L153" s="3" t="str">
        <f>IF(AND(VLOOKUP(A153,'ACCESS EXPORT'!A:AE,1,0),'ACCESS EXPORT'!N153=""),UPPER(CONCATENATE('ACCESS EXPORT'!AE153)),IF(VLOOKUP(A153,'ACCESS EXPORT'!A:AE,1,0),UPPER(CONCATENATE('ACCESS EXPORT'!N153," "&amp;CHAR(10),'ACCESS EXPORT'!AE153))))</f>
        <v xml:space="preserve">CRYSTAL BINKS 
</v>
      </c>
      <c r="M153" s="4" t="str">
        <f>UPPER(VLOOKUP($A153,'ACCESS EXPORT'!$A:$O,15,FALSE))</f>
        <v>JONI GUZMAN (PM)</v>
      </c>
      <c r="N153" s="4" t="str">
        <f ca="1">IF(AND('ACCESS EXPORT'!X153="",'ACCESS EXPORT'!Y153=""),IF('ACCESS EXPORT'!V153&lt;&gt;"",(IF(TODAY()-'ACCESS EXPORT'!V153&gt;=-60,UPPER(CONCATENATE(VLOOKUP(B153,'ACCESS EXPORT'!$B:$P,15,FALSE),""&amp;CHAR(10)&amp;"(SEP",TEXT('ACCESS EXPORT'!V153," MM/DD/YYY)"))),IF(TODAY()-'ACCESS EXPORT'!V153&lt;0,UPPER(VLOOKUP(B153,'ACCESS EXPORT'!$B:$P,15,FALSE)),UPPER(VLOOKUP(B153,'ACCESS EXPORT'!$B:$P,15,FALSE))))),IF('ACCESS EXPORT'!U153="",UPPER(VLOOKUP(B153,'ACCESS EXPORT'!$B:$P,15,FALSE)),IF(TODAY()-'ACCESS EXPORT'!U153&lt;=30,CONCATENATE(UPPER(VLOOKUP(B153,'ACCESS EXPORT'!$B:$P,15,FALSE)),""&amp;CHAR(10)&amp;"(NEW",TEXT('ACCESS EXPORT'!U153," MM/DD/YYY)")),IF(AND(TODAY()-'ACCESS EXPORT'!U153&gt;30,TODAY()&gt;0),UPPER(VLOOKUP(B153,'ACCESS EXPORT'!$B:$P,15,FALSE)))))),IF('ACCESS EXPORT'!Y153&lt;&gt;"",UPPER(CONCATENATE(UPPER(VLOOKUP(B153,'ACCESS EXPORT'!$B:$P,15,FALSE)),""&amp;CHAR(10)&amp;"(Transfer Out",TEXT('ACCESS EXPORT'!Y153," MM/DD/YYY)"))),IF('ACCESS EXPORT'!X153&lt;&gt;"",UPPER(CONCATENATE(UPPER(VLOOKUP(B153,'ACCESS EXPORT'!$B:$P,15,FALSE)),""&amp;CHAR(10)&amp;"(Transfer In",TEXT('ACCESS EXPORT'!X153," MM/DD/YYY)"))))))</f>
        <v>MCGUIRE, JESSICA</v>
      </c>
      <c r="O153" s="4" t="str">
        <f>_xlfn.IFNA(VLOOKUP(B153,'ACCESS EXPORT'!$B:$Q,16,FALSE),"")</f>
        <v>APRN</v>
      </c>
      <c r="P153" s="4" t="str">
        <f>_xlfn.IFNA(VLOOKUP(B153,'ACCESS EXPORT'!B:W,22,FALSE),"-")</f>
        <v>1043502529</v>
      </c>
      <c r="Q153" s="4" t="str">
        <f>_xlfn.IFNA(VLOOKUP(A153,'ACCESS EXPORT'!$A:$AG,33,0),"-")</f>
        <v>Amanda Hernandez</v>
      </c>
      <c r="R153" s="4" t="str">
        <f>_xlfn.IFNA(VLOOKUP(A153,'ACCESS EXPORT'!$A:$AH,34,0),"-")</f>
        <v>Carol Shane</v>
      </c>
      <c r="S153" s="4" t="str">
        <f>_xlfn.IFNA(VLOOKUP(A153,'ACCESS EXPORT'!$A:$AI,35,0),"-")</f>
        <v>Anna Bachtis</v>
      </c>
      <c r="T153" s="4" t="str">
        <f>_xlfn.IFNA(VLOOKUP(A153,'ACCESS EXPORT'!$A:$AJ,36,0),"-")</f>
        <v>Andrew Davis</v>
      </c>
      <c r="U153" s="4" t="str">
        <f>_xlfn.IFNA(VLOOKUP(A153,'ACCESS EXPORT'!$A:$AK,37,0),"-")</f>
        <v>athena</v>
      </c>
      <c r="V153" s="4" t="str">
        <f>_xlfn.IFNA(VLOOKUP(A153,'ACCESS EXPORT'!$A:$AL,38,0),"-")</f>
        <v>FHMG_CELEBRATION PRIMARY CARE</v>
      </c>
      <c r="W153" s="4" t="str">
        <f>_xlfn.IFNA(VLOOKUP(A153,'ACCESS EXPORT'!$A:$AM,39,0),"-")</f>
        <v/>
      </c>
      <c r="X153" s="4" t="str">
        <f>_xlfn.IFNA(VLOOKUP(A153,'ACCESS EXPORT'!$A:$AN,40,0),"-")</f>
        <v>Libia Villaquiran / Jenny Green</v>
      </c>
      <c r="Y153" s="26" t="str">
        <f>_xlfn.IFNA(VLOOKUP(A153,'ACCESS EXPORT'!A:AO,41,0),"")</f>
        <v>Melissa Miller</v>
      </c>
      <c r="Z153" s="26" t="str">
        <f>_xlfn.IFNA(VLOOKUP(A153,'ACCESS EXPORT'!A:AP,42,0),"")</f>
        <v>Varuna Singh</v>
      </c>
      <c r="AA153" s="26" t="str">
        <f>_xlfn.IFNA(VLOOKUP(A153,'ACCESS EXPORT'!A:AQ,43,0),"")</f>
        <v>Heather McComb</v>
      </c>
    </row>
    <row r="154" spans="1:27" ht="18.75" x14ac:dyDescent="0.25">
      <c r="A154" s="33">
        <v>101</v>
      </c>
      <c r="B154" s="10">
        <v>1116</v>
      </c>
      <c r="C154" s="7" t="str">
        <f ca="1">IFERROR(UPPER(IF(AND('ACCESS EXPORT'!AA154="",'ACCESS EXPORT'!Z154=""),VLOOKUP(A154,'ACCESS EXPORT'!$A:$AF,32,FALSE),(IF('ACCESS EXPORT'!AA154&lt;&gt;"",CONCATENATE(VLOOKUP(A154,'ACCESS EXPORT'!$A:$AF,32,FALSE)," (Closed",TEXT('ACCESS EXPORT'!AA154," MM/DD/YYY)")),IF(TODAY()&lt;(('ACCESS EXPORT'!Z154)+30),CONCATENATE(VLOOKUP(A154,'ACCESS EXPORT'!$A:$AF,32,FALSE)," (Opens",TEXT('ACCESS EXPORT'!Z154," MM/DD/YYY)")),VLOOKUP(A154,'ACCESS EXPORT'!$A:$AF,32,FALSE)))))),"-")</f>
        <v>ADVENTHEALTH MEDICAL GROUP FAMILY AND INTERNAL MEDICINE AT CELEBRATION</v>
      </c>
      <c r="D154" s="3" t="str">
        <f ca="1">IFERROR(UPPER(IF(AND('ACCESS EXPORT'!AA154="",'ACCESS EXPORT'!Z154=""),VLOOKUP(A154,'ACCESS EXPORT'!$A:$AF,28,FALSE),(IF('ACCESS EXPORT'!AA154&lt;&gt;"",CONCATENATE(VLOOKUP(A154,'ACCESS EXPORT'!$A:$AF,28,FALSE)," (Closed",TEXT('ACCESS EXPORT'!AA154," MM/DD/YYY)")),IF(TODAY()&lt;(('ACCESS EXPORT'!Z154)+30),CONCATENATE(VLOOKUP(A154,'ACCESS EXPORT'!$A:$AF,28,FALSE)," (Opens",TEXT('ACCESS EXPORT'!Z154," MM/DD/YYY)")),VLOOKUP(A154,'ACCESS EXPORT'!$A:$AF,28,FALSE)))))),"-")</f>
        <v>CELEBRATION PRIMARY CARE (FORMER: ADVANCED ADULT AND PEDIATRIC MEDICINE)</v>
      </c>
      <c r="E154" s="3" t="str">
        <f>VLOOKUP($A154,'ACCESS EXPORT'!$A:$AF,3,FALSE)</f>
        <v>4160</v>
      </c>
      <c r="F154" s="3" t="str">
        <f>UPPER(CONCATENATE(VLOOKUP(A154,'ACCESS EXPORT'!$A:$AF,4,FALSE)," ",VLOOKUP(A154,'ACCESS EXPORT'!$A:$AF,5,FALSE)," ",VLOOKUP(A154,'ACCESS EXPORT'!$A:$AF,6,FALSE)," ",VLOOKUP(A154,'ACCESS EXPORT'!$A:$AA,7,FALSE)," ",VLOOKUP(A154,'ACCESS EXPORT'!$A:$AA,8,FALSE)))</f>
        <v>410 CELEBRATION PL SUITE 103 CELEBRATION FL 34747</v>
      </c>
      <c r="G154" s="4" t="str">
        <f>UPPER(VLOOKUP($A154,'ACCESS EXPORT'!$A:$AF,9,FALSE))</f>
        <v>OSCEOLA</v>
      </c>
      <c r="H154" s="4" t="str">
        <f>_xlfn.IFNA(VLOOKUP($B154,'ACCESS EXPORT'!$B:$J,9,FALSE),"")</f>
        <v>SW</v>
      </c>
      <c r="I154" s="3" t="str">
        <f>CONCATENATE("(P)",VLOOKUP($A154,'ACCESS EXPORT'!$A:$AF,11,FALSE)," (F)",VLOOKUP($A154,'ACCESS EXPORT'!$A:$AF,29,FALSE))</f>
        <v>(P)(407)303-4655 (F)(407)303-4654</v>
      </c>
      <c r="J154" s="4" t="str">
        <f>UPPER(VLOOKUP($A154,'ACCESS EXPORT'!$A:$AF,12,FALSE))</f>
        <v>INTERNAL MEDICINE</v>
      </c>
      <c r="K154" s="4" t="str">
        <f>UPPER(VLOOKUP($A154,'ACCESS EXPORT'!$A:$AF,13,FALSE))</f>
        <v>DEBORAH HAYWOOD</v>
      </c>
      <c r="L154" s="3" t="str">
        <f>IF(AND(VLOOKUP(A154,'ACCESS EXPORT'!A:AE,1,0),'ACCESS EXPORT'!N154=""),UPPER(CONCATENATE('ACCESS EXPORT'!AE154)),IF(VLOOKUP(A154,'ACCESS EXPORT'!A:AE,1,0),UPPER(CONCATENATE('ACCESS EXPORT'!N154," "&amp;CHAR(10),'ACCESS EXPORT'!AE154))))</f>
        <v xml:space="preserve">CRYSTAL BINKS 
</v>
      </c>
      <c r="M154" s="4" t="str">
        <f>UPPER(VLOOKUP($A154,'ACCESS EXPORT'!$A:$O,15,FALSE))</f>
        <v>JONI GUZMAN (PM)</v>
      </c>
      <c r="N154" s="4" t="str">
        <f ca="1">IF(AND('ACCESS EXPORT'!X154="",'ACCESS EXPORT'!Y154=""),IF('ACCESS EXPORT'!V154&lt;&gt;"",(IF(TODAY()-'ACCESS EXPORT'!V154&gt;=-60,UPPER(CONCATENATE(VLOOKUP(B154,'ACCESS EXPORT'!$B:$P,15,FALSE),""&amp;CHAR(10)&amp;"(SEP",TEXT('ACCESS EXPORT'!V154," MM/DD/YYY)"))),IF(TODAY()-'ACCESS EXPORT'!V154&lt;0,UPPER(VLOOKUP(B154,'ACCESS EXPORT'!$B:$P,15,FALSE)),UPPER(VLOOKUP(B154,'ACCESS EXPORT'!$B:$P,15,FALSE))))),IF('ACCESS EXPORT'!U154="",UPPER(VLOOKUP(B154,'ACCESS EXPORT'!$B:$P,15,FALSE)),IF(TODAY()-'ACCESS EXPORT'!U154&lt;=30,CONCATENATE(UPPER(VLOOKUP(B154,'ACCESS EXPORT'!$B:$P,15,FALSE)),""&amp;CHAR(10)&amp;"(NEW",TEXT('ACCESS EXPORT'!U154," MM/DD/YYY)")),IF(AND(TODAY()-'ACCESS EXPORT'!U154&gt;30,TODAY()&gt;0),UPPER(VLOOKUP(B154,'ACCESS EXPORT'!$B:$P,15,FALSE)))))),IF('ACCESS EXPORT'!Y154&lt;&gt;"",UPPER(CONCATENATE(UPPER(VLOOKUP(B154,'ACCESS EXPORT'!$B:$P,15,FALSE)),""&amp;CHAR(10)&amp;"(Transfer Out",TEXT('ACCESS EXPORT'!Y154," MM/DD/YYY)"))),IF('ACCESS EXPORT'!X154&lt;&gt;"",UPPER(CONCATENATE(UPPER(VLOOKUP(B154,'ACCESS EXPORT'!$B:$P,15,FALSE)),""&amp;CHAR(10)&amp;"(Transfer In",TEXT('ACCESS EXPORT'!X154," MM/DD/YYY)"))))))</f>
        <v>NAGUIB, HOSSAM</v>
      </c>
      <c r="O154" s="4" t="str">
        <f>_xlfn.IFNA(VLOOKUP(B154,'ACCESS EXPORT'!$B:$Q,16,FALSE),"")</f>
        <v>MD</v>
      </c>
      <c r="P154" s="4" t="str">
        <f>_xlfn.IFNA(VLOOKUP(B154,'ACCESS EXPORT'!B:W,22,FALSE),"-")</f>
        <v>1235188087</v>
      </c>
      <c r="Q154" s="4" t="str">
        <f>_xlfn.IFNA(VLOOKUP(A154,'ACCESS EXPORT'!$A:$AG,33,0),"-")</f>
        <v>Amanda Hernandez</v>
      </c>
      <c r="R154" s="4" t="str">
        <f>_xlfn.IFNA(VLOOKUP(A154,'ACCESS EXPORT'!$A:$AH,34,0),"-")</f>
        <v>Carol Shane</v>
      </c>
      <c r="S154" s="4" t="str">
        <f>_xlfn.IFNA(VLOOKUP(A154,'ACCESS EXPORT'!$A:$AI,35,0),"-")</f>
        <v>Anna Bachtis</v>
      </c>
      <c r="T154" s="4" t="str">
        <f>_xlfn.IFNA(VLOOKUP(A154,'ACCESS EXPORT'!$A:$AJ,36,0),"-")</f>
        <v>Andrew Davis</v>
      </c>
      <c r="U154" s="4" t="str">
        <f>_xlfn.IFNA(VLOOKUP(A154,'ACCESS EXPORT'!$A:$AK,37,0),"-")</f>
        <v>athena</v>
      </c>
      <c r="V154" s="4" t="str">
        <f>_xlfn.IFNA(VLOOKUP(A154,'ACCESS EXPORT'!$A:$AL,38,0),"-")</f>
        <v>FHMG_CELEBRATION PRIMARY CARE</v>
      </c>
      <c r="W154" s="4" t="str">
        <f>_xlfn.IFNA(VLOOKUP(A154,'ACCESS EXPORT'!$A:$AM,39,0),"-")</f>
        <v/>
      </c>
      <c r="X154" s="4" t="str">
        <f>_xlfn.IFNA(VLOOKUP(A154,'ACCESS EXPORT'!$A:$AN,40,0),"-")</f>
        <v>Libia Villaquiran / Jenny Green</v>
      </c>
      <c r="Y154" s="26" t="str">
        <f>_xlfn.IFNA(VLOOKUP(A154,'ACCESS EXPORT'!A:AO,41,0),"")</f>
        <v>Melissa Miller</v>
      </c>
      <c r="Z154" s="26" t="str">
        <f>_xlfn.IFNA(VLOOKUP(A154,'ACCESS EXPORT'!A:AP,42,0),"")</f>
        <v>Varuna Singh</v>
      </c>
      <c r="AA154" s="26" t="str">
        <f>_xlfn.IFNA(VLOOKUP(A154,'ACCESS EXPORT'!A:AQ,43,0),"")</f>
        <v>Heather McComb</v>
      </c>
    </row>
    <row r="155" spans="1:27" ht="18.75" x14ac:dyDescent="0.25">
      <c r="A155" s="33">
        <v>101</v>
      </c>
      <c r="B155" s="10">
        <v>2148</v>
      </c>
      <c r="C155" s="7" t="str">
        <f ca="1">IFERROR(UPPER(IF(AND('ACCESS EXPORT'!AA155="",'ACCESS EXPORT'!Z155=""),VLOOKUP(A155,'ACCESS EXPORT'!$A:$AF,32,FALSE),(IF('ACCESS EXPORT'!AA155&lt;&gt;"",CONCATENATE(VLOOKUP(A155,'ACCESS EXPORT'!$A:$AF,32,FALSE)," (Closed",TEXT('ACCESS EXPORT'!AA155," MM/DD/YYY)")),IF(TODAY()&lt;(('ACCESS EXPORT'!Z155)+30),CONCATENATE(VLOOKUP(A155,'ACCESS EXPORT'!$A:$AF,32,FALSE)," (Opens",TEXT('ACCESS EXPORT'!Z155," MM/DD/YYY)")),VLOOKUP(A155,'ACCESS EXPORT'!$A:$AF,32,FALSE)))))),"-")</f>
        <v>ADVENTHEALTH MEDICAL GROUP FAMILY AND INTERNAL MEDICINE AT CELEBRATION</v>
      </c>
      <c r="D155" s="3" t="str">
        <f ca="1">IFERROR(UPPER(IF(AND('ACCESS EXPORT'!AA155="",'ACCESS EXPORT'!Z155=""),VLOOKUP(A155,'ACCESS EXPORT'!$A:$AF,28,FALSE),(IF('ACCESS EXPORT'!AA155&lt;&gt;"",CONCATENATE(VLOOKUP(A155,'ACCESS EXPORT'!$A:$AF,28,FALSE)," (Closed",TEXT('ACCESS EXPORT'!AA155," MM/DD/YYY)")),IF(TODAY()&lt;(('ACCESS EXPORT'!Z155)+30),CONCATENATE(VLOOKUP(A155,'ACCESS EXPORT'!$A:$AF,28,FALSE)," (Opens",TEXT('ACCESS EXPORT'!Z155," MM/DD/YYY)")),VLOOKUP(A155,'ACCESS EXPORT'!$A:$AF,28,FALSE)))))),"-")</f>
        <v>CELEBRATION PRIMARY CARE (FORMER: ADVANCED ADULT AND PEDIATRIC MEDICINE)</v>
      </c>
      <c r="E155" s="3" t="str">
        <f>VLOOKUP($A155,'ACCESS EXPORT'!$A:$AF,3,FALSE)</f>
        <v>4160</v>
      </c>
      <c r="F155" s="3" t="str">
        <f>UPPER(CONCATENATE(VLOOKUP(A155,'ACCESS EXPORT'!$A:$AF,4,FALSE)," ",VLOOKUP(A155,'ACCESS EXPORT'!$A:$AF,5,FALSE)," ",VLOOKUP(A155,'ACCESS EXPORT'!$A:$AF,6,FALSE)," ",VLOOKUP(A155,'ACCESS EXPORT'!$A:$AA,7,FALSE)," ",VLOOKUP(A155,'ACCESS EXPORT'!$A:$AA,8,FALSE)))</f>
        <v>410 CELEBRATION PL SUITE 103 CELEBRATION FL 34747</v>
      </c>
      <c r="G155" s="4" t="str">
        <f>UPPER(VLOOKUP($A155,'ACCESS EXPORT'!$A:$AF,9,FALSE))</f>
        <v>OSCEOLA</v>
      </c>
      <c r="H155" s="4" t="str">
        <f>_xlfn.IFNA(VLOOKUP($B155,'ACCESS EXPORT'!$B:$J,9,FALSE),"")</f>
        <v>SW</v>
      </c>
      <c r="I155" s="3" t="str">
        <f>CONCATENATE("(P)",VLOOKUP($A155,'ACCESS EXPORT'!$A:$AF,11,FALSE)," (F)",VLOOKUP($A155,'ACCESS EXPORT'!$A:$AF,29,FALSE))</f>
        <v>(P)(407)303-4655 (F)(407)303-4654</v>
      </c>
      <c r="J155" s="4" t="str">
        <f>UPPER(VLOOKUP($A155,'ACCESS EXPORT'!$A:$AF,12,FALSE))</f>
        <v>INTERNAL MEDICINE</v>
      </c>
      <c r="K155" s="4" t="str">
        <f>UPPER(VLOOKUP($A155,'ACCESS EXPORT'!$A:$AF,13,FALSE))</f>
        <v>DEBORAH HAYWOOD</v>
      </c>
      <c r="L155" s="3" t="str">
        <f>IF(AND(VLOOKUP(A155,'ACCESS EXPORT'!A:AE,1,0),'ACCESS EXPORT'!N155=""),UPPER(CONCATENATE('ACCESS EXPORT'!AE155)),IF(VLOOKUP(A155,'ACCESS EXPORT'!A:AE,1,0),UPPER(CONCATENATE('ACCESS EXPORT'!N155," "&amp;CHAR(10),'ACCESS EXPORT'!AE155))))</f>
        <v xml:space="preserve">CRYSTAL BINKS 
</v>
      </c>
      <c r="M155" s="4" t="str">
        <f>UPPER(VLOOKUP($A155,'ACCESS EXPORT'!$A:$O,15,FALSE))</f>
        <v>JONI GUZMAN (PM)</v>
      </c>
      <c r="N155" s="4" t="str">
        <f ca="1">IF(AND('ACCESS EXPORT'!X155="",'ACCESS EXPORT'!Y155=""),IF('ACCESS EXPORT'!V155&lt;&gt;"",(IF(TODAY()-'ACCESS EXPORT'!V155&gt;=-60,UPPER(CONCATENATE(VLOOKUP(B155,'ACCESS EXPORT'!$B:$P,15,FALSE),""&amp;CHAR(10)&amp;"(SEP",TEXT('ACCESS EXPORT'!V155," MM/DD/YYY)"))),IF(TODAY()-'ACCESS EXPORT'!V155&lt;0,UPPER(VLOOKUP(B155,'ACCESS EXPORT'!$B:$P,15,FALSE)),UPPER(VLOOKUP(B155,'ACCESS EXPORT'!$B:$P,15,FALSE))))),IF('ACCESS EXPORT'!U155="",UPPER(VLOOKUP(B155,'ACCESS EXPORT'!$B:$P,15,FALSE)),IF(TODAY()-'ACCESS EXPORT'!U155&lt;=30,CONCATENATE(UPPER(VLOOKUP(B155,'ACCESS EXPORT'!$B:$P,15,FALSE)),""&amp;CHAR(10)&amp;"(NEW",TEXT('ACCESS EXPORT'!U155," MM/DD/YYY)")),IF(AND(TODAY()-'ACCESS EXPORT'!U155&gt;30,TODAY()&gt;0),UPPER(VLOOKUP(B155,'ACCESS EXPORT'!$B:$P,15,FALSE)))))),IF('ACCESS EXPORT'!Y155&lt;&gt;"",UPPER(CONCATENATE(UPPER(VLOOKUP(B155,'ACCESS EXPORT'!$B:$P,15,FALSE)),""&amp;CHAR(10)&amp;"(Transfer Out",TEXT('ACCESS EXPORT'!Y155," MM/DD/YYY)"))),IF('ACCESS EXPORT'!X155&lt;&gt;"",UPPER(CONCATENATE(UPPER(VLOOKUP(B155,'ACCESS EXPORT'!$B:$P,15,FALSE)),""&amp;CHAR(10)&amp;"(Transfer In",TEXT('ACCESS EXPORT'!X155," MM/DD/YYY)"))))))</f>
        <v>MARKMAN, BETHANY</v>
      </c>
      <c r="O155" s="4" t="str">
        <f>_xlfn.IFNA(VLOOKUP(B155,'ACCESS EXPORT'!$B:$Q,16,FALSE),"")</f>
        <v>PA-C</v>
      </c>
      <c r="P155" s="4" t="str">
        <f>_xlfn.IFNA(VLOOKUP(B155,'ACCESS EXPORT'!B:W,22,FALSE),"-")</f>
        <v>1487081550</v>
      </c>
      <c r="Q155" s="4" t="str">
        <f>_xlfn.IFNA(VLOOKUP(A155,'ACCESS EXPORT'!$A:$AG,33,0),"-")</f>
        <v>Amanda Hernandez</v>
      </c>
      <c r="R155" s="4" t="str">
        <f>_xlfn.IFNA(VLOOKUP(A155,'ACCESS EXPORT'!$A:$AH,34,0),"-")</f>
        <v>Carol Shane</v>
      </c>
      <c r="S155" s="4" t="str">
        <f>_xlfn.IFNA(VLOOKUP(A155,'ACCESS EXPORT'!$A:$AI,35,0),"-")</f>
        <v>Anna Bachtis</v>
      </c>
      <c r="T155" s="4" t="str">
        <f>_xlfn.IFNA(VLOOKUP(A155,'ACCESS EXPORT'!$A:$AJ,36,0),"-")</f>
        <v>Andrew Davis</v>
      </c>
      <c r="U155" s="4" t="str">
        <f>_xlfn.IFNA(VLOOKUP(A155,'ACCESS EXPORT'!$A:$AK,37,0),"-")</f>
        <v>athena</v>
      </c>
      <c r="V155" s="4" t="str">
        <f>_xlfn.IFNA(VLOOKUP(A155,'ACCESS EXPORT'!$A:$AL,38,0),"-")</f>
        <v>FHMG_CELEBRATION PRIMARY CARE</v>
      </c>
      <c r="W155" s="4" t="str">
        <f>_xlfn.IFNA(VLOOKUP(A155,'ACCESS EXPORT'!$A:$AM,39,0),"-")</f>
        <v/>
      </c>
      <c r="X155" s="4" t="str">
        <f>_xlfn.IFNA(VLOOKUP(A155,'ACCESS EXPORT'!$A:$AN,40,0),"-")</f>
        <v>Libia Villaquiran / Jenny Green</v>
      </c>
      <c r="Y155" s="26" t="str">
        <f>_xlfn.IFNA(VLOOKUP(A155,'ACCESS EXPORT'!A:AO,41,0),"")</f>
        <v>Melissa Miller</v>
      </c>
      <c r="Z155" s="26" t="str">
        <f>_xlfn.IFNA(VLOOKUP(A155,'ACCESS EXPORT'!A:AP,42,0),"")</f>
        <v>Varuna Singh</v>
      </c>
      <c r="AA155" s="26" t="str">
        <f>_xlfn.IFNA(VLOOKUP(A155,'ACCESS EXPORT'!A:AQ,43,0),"")</f>
        <v>Heather McComb</v>
      </c>
    </row>
    <row r="156" spans="1:27" ht="18.75" x14ac:dyDescent="0.25">
      <c r="A156" s="33">
        <v>101</v>
      </c>
      <c r="B156" s="10">
        <v>1822</v>
      </c>
      <c r="C156" s="7" t="str">
        <f ca="1">IFERROR(UPPER(IF(AND('ACCESS EXPORT'!AA156="",'ACCESS EXPORT'!Z156=""),VLOOKUP(A156,'ACCESS EXPORT'!$A:$AF,32,FALSE),(IF('ACCESS EXPORT'!AA156&lt;&gt;"",CONCATENATE(VLOOKUP(A156,'ACCESS EXPORT'!$A:$AF,32,FALSE)," (Closed",TEXT('ACCESS EXPORT'!AA156," MM/DD/YYY)")),IF(TODAY()&lt;(('ACCESS EXPORT'!Z156)+30),CONCATENATE(VLOOKUP(A156,'ACCESS EXPORT'!$A:$AF,32,FALSE)," (Opens",TEXT('ACCESS EXPORT'!Z156," MM/DD/YYY)")),VLOOKUP(A156,'ACCESS EXPORT'!$A:$AF,32,FALSE)))))),"-")</f>
        <v>ADVENTHEALTH MEDICAL GROUP FAMILY AND INTERNAL MEDICINE AT CELEBRATION</v>
      </c>
      <c r="D156" s="3" t="str">
        <f ca="1">IFERROR(UPPER(IF(AND('ACCESS EXPORT'!AA156="",'ACCESS EXPORT'!Z156=""),VLOOKUP(A156,'ACCESS EXPORT'!$A:$AF,28,FALSE),(IF('ACCESS EXPORT'!AA156&lt;&gt;"",CONCATENATE(VLOOKUP(A156,'ACCESS EXPORT'!$A:$AF,28,FALSE)," (Closed",TEXT('ACCESS EXPORT'!AA156," MM/DD/YYY)")),IF(TODAY()&lt;(('ACCESS EXPORT'!Z156)+30),CONCATENATE(VLOOKUP(A156,'ACCESS EXPORT'!$A:$AF,28,FALSE)," (Opens",TEXT('ACCESS EXPORT'!Z156," MM/DD/YYY)")),VLOOKUP(A156,'ACCESS EXPORT'!$A:$AF,28,FALSE)))))),"-")</f>
        <v>CELEBRATION PRIMARY CARE (FORMER: ADVANCED ADULT AND PEDIATRIC MEDICINE)</v>
      </c>
      <c r="E156" s="3" t="str">
        <f>VLOOKUP($A156,'ACCESS EXPORT'!$A:$AF,3,FALSE)</f>
        <v>4160</v>
      </c>
      <c r="F156" s="3" t="str">
        <f>UPPER(CONCATENATE(VLOOKUP(A156,'ACCESS EXPORT'!$A:$AF,4,FALSE)," ",VLOOKUP(A156,'ACCESS EXPORT'!$A:$AF,5,FALSE)," ",VLOOKUP(A156,'ACCESS EXPORT'!$A:$AF,6,FALSE)," ",VLOOKUP(A156,'ACCESS EXPORT'!$A:$AA,7,FALSE)," ",VLOOKUP(A156,'ACCESS EXPORT'!$A:$AA,8,FALSE)))</f>
        <v>410 CELEBRATION PL SUITE 103 CELEBRATION FL 34747</v>
      </c>
      <c r="G156" s="4" t="str">
        <f>UPPER(VLOOKUP($A156,'ACCESS EXPORT'!$A:$AF,9,FALSE))</f>
        <v>OSCEOLA</v>
      </c>
      <c r="H156" s="4" t="str">
        <f>_xlfn.IFNA(VLOOKUP($B156,'ACCESS EXPORT'!$B:$J,9,FALSE),"")</f>
        <v>SW</v>
      </c>
      <c r="I156" s="3" t="str">
        <f>CONCATENATE("(P)",VLOOKUP($A156,'ACCESS EXPORT'!$A:$AF,11,FALSE)," (F)",VLOOKUP($A156,'ACCESS EXPORT'!$A:$AF,29,FALSE))</f>
        <v>(P)(407)303-4655 (F)(407)303-4654</v>
      </c>
      <c r="J156" s="4" t="str">
        <f>UPPER(VLOOKUP($A156,'ACCESS EXPORT'!$A:$AF,12,FALSE))</f>
        <v>INTERNAL MEDICINE</v>
      </c>
      <c r="K156" s="4" t="str">
        <f>UPPER(VLOOKUP($A156,'ACCESS EXPORT'!$A:$AF,13,FALSE))</f>
        <v>DEBORAH HAYWOOD</v>
      </c>
      <c r="L156" s="3" t="str">
        <f>IF(AND(VLOOKUP(A156,'ACCESS EXPORT'!A:AE,1,0),'ACCESS EXPORT'!N156=""),UPPER(CONCATENATE('ACCESS EXPORT'!AE156)),IF(VLOOKUP(A156,'ACCESS EXPORT'!A:AE,1,0),UPPER(CONCATENATE('ACCESS EXPORT'!N156," "&amp;CHAR(10),'ACCESS EXPORT'!AE156))))</f>
        <v xml:space="preserve">CRYSTAL BINKS 
</v>
      </c>
      <c r="M156" s="4" t="str">
        <f>UPPER(VLOOKUP($A156,'ACCESS EXPORT'!$A:$O,15,FALSE))</f>
        <v>JONI GUZMAN (PM)</v>
      </c>
      <c r="N156" s="4" t="str">
        <f ca="1">IF(AND('ACCESS EXPORT'!X156="",'ACCESS EXPORT'!Y156=""),IF('ACCESS EXPORT'!V156&lt;&gt;"",(IF(TODAY()-'ACCESS EXPORT'!V156&gt;=-60,UPPER(CONCATENATE(VLOOKUP(B156,'ACCESS EXPORT'!$B:$P,15,FALSE),""&amp;CHAR(10)&amp;"(SEP",TEXT('ACCESS EXPORT'!V156," MM/DD/YYY)"))),IF(TODAY()-'ACCESS EXPORT'!V156&lt;0,UPPER(VLOOKUP(B156,'ACCESS EXPORT'!$B:$P,15,FALSE)),UPPER(VLOOKUP(B156,'ACCESS EXPORT'!$B:$P,15,FALSE))))),IF('ACCESS EXPORT'!U156="",UPPER(VLOOKUP(B156,'ACCESS EXPORT'!$B:$P,15,FALSE)),IF(TODAY()-'ACCESS EXPORT'!U156&lt;=30,CONCATENATE(UPPER(VLOOKUP(B156,'ACCESS EXPORT'!$B:$P,15,FALSE)),""&amp;CHAR(10)&amp;"(NEW",TEXT('ACCESS EXPORT'!U156," MM/DD/YYY)")),IF(AND(TODAY()-'ACCESS EXPORT'!U156&gt;30,TODAY()&gt;0),UPPER(VLOOKUP(B156,'ACCESS EXPORT'!$B:$P,15,FALSE)))))),IF('ACCESS EXPORT'!Y156&lt;&gt;"",UPPER(CONCATENATE(UPPER(VLOOKUP(B156,'ACCESS EXPORT'!$B:$P,15,FALSE)),""&amp;CHAR(10)&amp;"(Transfer Out",TEXT('ACCESS EXPORT'!Y156," MM/DD/YYY)"))),IF('ACCESS EXPORT'!X156&lt;&gt;"",UPPER(CONCATENATE(UPPER(VLOOKUP(B156,'ACCESS EXPORT'!$B:$P,15,FALSE)),""&amp;CHAR(10)&amp;"(Transfer In",TEXT('ACCESS EXPORT'!X156," MM/DD/YYY)"))))))</f>
        <v>FLORIMONTE, JASON</v>
      </c>
      <c r="O156" s="4" t="str">
        <f>_xlfn.IFNA(VLOOKUP(B156,'ACCESS EXPORT'!$B:$Q,16,FALSE),"")</f>
        <v>MD</v>
      </c>
      <c r="P156" s="4" t="str">
        <f>_xlfn.IFNA(VLOOKUP(B156,'ACCESS EXPORT'!B:W,22,FALSE),"-")</f>
        <v>1538161518</v>
      </c>
      <c r="Q156" s="4" t="str">
        <f>_xlfn.IFNA(VLOOKUP(A156,'ACCESS EXPORT'!$A:$AG,33,0),"-")</f>
        <v>Amanda Hernandez</v>
      </c>
      <c r="R156" s="4" t="str">
        <f>_xlfn.IFNA(VLOOKUP(A156,'ACCESS EXPORT'!$A:$AH,34,0),"-")</f>
        <v>Carol Shane</v>
      </c>
      <c r="S156" s="4" t="str">
        <f>_xlfn.IFNA(VLOOKUP(A156,'ACCESS EXPORT'!$A:$AI,35,0),"-")</f>
        <v>Anna Bachtis</v>
      </c>
      <c r="T156" s="4" t="str">
        <f>_xlfn.IFNA(VLOOKUP(A156,'ACCESS EXPORT'!$A:$AJ,36,0),"-")</f>
        <v>Andrew Davis</v>
      </c>
      <c r="U156" s="4" t="str">
        <f>_xlfn.IFNA(VLOOKUP(A156,'ACCESS EXPORT'!$A:$AK,37,0),"-")</f>
        <v>athena</v>
      </c>
      <c r="V156" s="4" t="str">
        <f>_xlfn.IFNA(VLOOKUP(A156,'ACCESS EXPORT'!$A:$AL,38,0),"-")</f>
        <v>FHMG_CELEBRATION PRIMARY CARE</v>
      </c>
      <c r="W156" s="4" t="str">
        <f>_xlfn.IFNA(VLOOKUP(A156,'ACCESS EXPORT'!$A:$AM,39,0),"-")</f>
        <v/>
      </c>
      <c r="X156" s="4" t="str">
        <f>_xlfn.IFNA(VLOOKUP(A156,'ACCESS EXPORT'!$A:$AN,40,0),"-")</f>
        <v>Libia Villaquiran / Jenny Green</v>
      </c>
      <c r="Y156" s="26" t="str">
        <f>_xlfn.IFNA(VLOOKUP(A156,'ACCESS EXPORT'!A:AO,41,0),"")</f>
        <v>Melissa Miller</v>
      </c>
      <c r="Z156" s="26" t="str">
        <f>_xlfn.IFNA(VLOOKUP(A156,'ACCESS EXPORT'!A:AP,42,0),"")</f>
        <v>Varuna Singh</v>
      </c>
      <c r="AA156" s="26" t="str">
        <f>_xlfn.IFNA(VLOOKUP(A156,'ACCESS EXPORT'!A:AQ,43,0),"")</f>
        <v>Heather McComb</v>
      </c>
    </row>
    <row r="157" spans="1:27" ht="18.75" x14ac:dyDescent="0.25">
      <c r="A157" s="33">
        <v>215</v>
      </c>
      <c r="B157" s="10">
        <v>1478</v>
      </c>
      <c r="C157" s="7" t="str">
        <f ca="1">IFERROR(UPPER(IF(AND('ACCESS EXPORT'!AA157="",'ACCESS EXPORT'!Z157=""),VLOOKUP(A157,'ACCESS EXPORT'!$A:$AF,32,FALSE),(IF('ACCESS EXPORT'!AA157&lt;&gt;"",CONCATENATE(VLOOKUP(A157,'ACCESS EXPORT'!$A:$AF,32,FALSE)," (Closed",TEXT('ACCESS EXPORT'!AA157," MM/DD/YYY)")),IF(TODAY()&lt;(('ACCESS EXPORT'!Z157)+30),CONCATENATE(VLOOKUP(A157,'ACCESS EXPORT'!$A:$AF,32,FALSE)," (Opens",TEXT('ACCESS EXPORT'!Z157," MM/DD/YYY)")),VLOOKUP(A157,'ACCESS EXPORT'!$A:$AF,32,FALSE)))))),"-")</f>
        <v>ADVENTHEALTH MEDICAL GROUP FAMILY MEDICINE AT UMATILLA</v>
      </c>
      <c r="D157" s="3" t="str">
        <f ca="1">IFERROR(UPPER(IF(AND('ACCESS EXPORT'!AA157="",'ACCESS EXPORT'!Z157=""),VLOOKUP(A157,'ACCESS EXPORT'!$A:$AF,28,FALSE),(IF('ACCESS EXPORT'!AA157&lt;&gt;"",CONCATENATE(VLOOKUP(A157,'ACCESS EXPORT'!$A:$AF,28,FALSE)," (Closed",TEXT('ACCESS EXPORT'!AA157," MM/DD/YYY)")),IF(TODAY()&lt;(('ACCESS EXPORT'!Z157)+30),CONCATENATE(VLOOKUP(A157,'ACCESS EXPORT'!$A:$AF,28,FALSE)," (Opens",TEXT('ACCESS EXPORT'!Z157," MM/DD/YYY)")),VLOOKUP(A157,'ACCESS EXPORT'!$A:$AF,28,FALSE)))))),"-")</f>
        <v>LAKE PRIMARY CARE - MARTELLO</v>
      </c>
      <c r="E157" s="3" t="str">
        <f>VLOOKUP($A157,'ACCESS EXPORT'!$A:$AF,3,FALSE)</f>
        <v>4270</v>
      </c>
      <c r="F157" s="3" t="str">
        <f>UPPER(CONCATENATE(VLOOKUP(A157,'ACCESS EXPORT'!$A:$AF,4,FALSE)," ",VLOOKUP(A157,'ACCESS EXPORT'!$A:$AF,5,FALSE)," ",VLOOKUP(A157,'ACCESS EXPORT'!$A:$AF,6,FALSE)," ",VLOOKUP(A157,'ACCESS EXPORT'!$A:$AA,7,FALSE)," ",VLOOKUP(A157,'ACCESS EXPORT'!$A:$AA,8,FALSE)))</f>
        <v>287 S CENTRAL AVE  UMATILLA FL 32784</v>
      </c>
      <c r="G157" s="4" t="str">
        <f>UPPER(VLOOKUP($A157,'ACCESS EXPORT'!$A:$AF,9,FALSE))</f>
        <v>LAKE</v>
      </c>
      <c r="H157" s="4" t="str">
        <f>_xlfn.IFNA(VLOOKUP($B157,'ACCESS EXPORT'!$B:$J,9,FALSE),"")</f>
        <v>Waterman</v>
      </c>
      <c r="I157" s="3" t="str">
        <f>CONCATENATE("(P)",VLOOKUP($A157,'ACCESS EXPORT'!$A:$AF,11,FALSE)," (F)",VLOOKUP($A157,'ACCESS EXPORT'!$A:$AF,29,FALSE))</f>
        <v>(P)(352) 669-3161 (F)(352) 669-3855</v>
      </c>
      <c r="J157" s="4" t="str">
        <f>UPPER(VLOOKUP($A157,'ACCESS EXPORT'!$A:$AF,12,FALSE))</f>
        <v>FAMILY MEDICINE</v>
      </c>
      <c r="K157" s="4" t="str">
        <f>UPPER(VLOOKUP($A157,'ACCESS EXPORT'!$A:$AF,13,FALSE))</f>
        <v>DEBORAH HAYWOOD</v>
      </c>
      <c r="L157" s="3" t="str">
        <f>IF(AND(VLOOKUP(A157,'ACCESS EXPORT'!A:AE,1,0),'ACCESS EXPORT'!N157=""),UPPER(CONCATENATE('ACCESS EXPORT'!AE157)),IF(VLOOKUP(A157,'ACCESS EXPORT'!A:AE,1,0),UPPER(CONCATENATE('ACCESS EXPORT'!N157," "&amp;CHAR(10),'ACCESS EXPORT'!AE157))))</f>
        <v xml:space="preserve">DIANE OSTRANDER 
</v>
      </c>
      <c r="M157" s="4" t="str">
        <f>UPPER(VLOOKUP($A157,'ACCESS EXPORT'!$A:$O,15,FALSE))</f>
        <v>KATHY HOPE (OS)</v>
      </c>
      <c r="N157" s="4" t="str">
        <f ca="1">IF(AND('ACCESS EXPORT'!X157="",'ACCESS EXPORT'!Y157=""),IF('ACCESS EXPORT'!V157&lt;&gt;"",(IF(TODAY()-'ACCESS EXPORT'!V157&gt;=-60,UPPER(CONCATENATE(VLOOKUP(B157,'ACCESS EXPORT'!$B:$P,15,FALSE),""&amp;CHAR(10)&amp;"(SEP",TEXT('ACCESS EXPORT'!V157," MM/DD/YYY)"))),IF(TODAY()-'ACCESS EXPORT'!V157&lt;0,UPPER(VLOOKUP(B157,'ACCESS EXPORT'!$B:$P,15,FALSE)),UPPER(VLOOKUP(B157,'ACCESS EXPORT'!$B:$P,15,FALSE))))),IF('ACCESS EXPORT'!U157="",UPPER(VLOOKUP(B157,'ACCESS EXPORT'!$B:$P,15,FALSE)),IF(TODAY()-'ACCESS EXPORT'!U157&lt;=30,CONCATENATE(UPPER(VLOOKUP(B157,'ACCESS EXPORT'!$B:$P,15,FALSE)),""&amp;CHAR(10)&amp;"(NEW",TEXT('ACCESS EXPORT'!U157," MM/DD/YYY)")),IF(AND(TODAY()-'ACCESS EXPORT'!U157&gt;30,TODAY()&gt;0),UPPER(VLOOKUP(B157,'ACCESS EXPORT'!$B:$P,15,FALSE)))))),IF('ACCESS EXPORT'!Y157&lt;&gt;"",UPPER(CONCATENATE(UPPER(VLOOKUP(B157,'ACCESS EXPORT'!$B:$P,15,FALSE)),""&amp;CHAR(10)&amp;"(Transfer Out",TEXT('ACCESS EXPORT'!Y157," MM/DD/YYY)"))),IF('ACCESS EXPORT'!X157&lt;&gt;"",UPPER(CONCATENATE(UPPER(VLOOKUP(B157,'ACCESS EXPORT'!$B:$P,15,FALSE)),""&amp;CHAR(10)&amp;"(Transfer In",TEXT('ACCESS EXPORT'!X157," MM/DD/YYY)"))))))</f>
        <v>MARTELLO, ROBERT</v>
      </c>
      <c r="O157" s="4" t="str">
        <f>_xlfn.IFNA(VLOOKUP(B157,'ACCESS EXPORT'!$B:$Q,16,FALSE),"")</f>
        <v>DO</v>
      </c>
      <c r="P157" s="4" t="str">
        <f>_xlfn.IFNA(VLOOKUP(B157,'ACCESS EXPORT'!B:W,22,FALSE),"-")</f>
        <v>1205879236</v>
      </c>
      <c r="Q157" s="4" t="str">
        <f>_xlfn.IFNA(VLOOKUP(A157,'ACCESS EXPORT'!$A:$AG,33,0),"-")</f>
        <v>Maria Ortiz</v>
      </c>
      <c r="R157" s="4" t="str">
        <f>_xlfn.IFNA(VLOOKUP(A157,'ACCESS EXPORT'!$A:$AH,34,0),"-")</f>
        <v>Cheri Benedeti</v>
      </c>
      <c r="S157" s="4" t="str">
        <f>_xlfn.IFNA(VLOOKUP(A157,'ACCESS EXPORT'!$A:$AI,35,0),"-")</f>
        <v>Anna Bachtis</v>
      </c>
      <c r="T157" s="4" t="str">
        <f>_xlfn.IFNA(VLOOKUP(A157,'ACCESS EXPORT'!$A:$AJ,36,0),"-")</f>
        <v>Sorangia Jean-Francois</v>
      </c>
      <c r="U157" s="4" t="str">
        <f>_xlfn.IFNA(VLOOKUP(A157,'ACCESS EXPORT'!$A:$AK,37,0),"-")</f>
        <v>athena</v>
      </c>
      <c r="V157" s="4" t="str">
        <f>_xlfn.IFNA(VLOOKUP(A157,'ACCESS EXPORT'!$A:$AL,38,0),"-")</f>
        <v>FHMG_LAKE PC ASSOC MARTELLO</v>
      </c>
      <c r="W157" s="4" t="str">
        <f>_xlfn.IFNA(VLOOKUP(A157,'ACCESS EXPORT'!$A:$AM,39,0),"-")</f>
        <v/>
      </c>
      <c r="X157" s="4" t="str">
        <f>_xlfn.IFNA(VLOOKUP(A157,'ACCESS EXPORT'!$A:$AN,40,0),"-")</f>
        <v>Libia Villaquiran / Jenny Green</v>
      </c>
      <c r="Y157" s="26" t="str">
        <f>_xlfn.IFNA(VLOOKUP(A157,'ACCESS EXPORT'!A:AO,41,0),"")</f>
        <v>Carlos Calderon</v>
      </c>
      <c r="Z157" s="26" t="str">
        <f>_xlfn.IFNA(VLOOKUP(A157,'ACCESS EXPORT'!A:AP,42,0),"")</f>
        <v>Janice Scales</v>
      </c>
      <c r="AA157" s="26" t="str">
        <f>_xlfn.IFNA(VLOOKUP(A157,'ACCESS EXPORT'!A:AQ,43,0),"")</f>
        <v>Heather Tootle</v>
      </c>
    </row>
    <row r="158" spans="1:27" ht="18.75" x14ac:dyDescent="0.25">
      <c r="A158" s="33">
        <v>110</v>
      </c>
      <c r="B158" s="10">
        <v>1136</v>
      </c>
      <c r="C158" s="7" t="str">
        <f ca="1">IFERROR(UPPER(IF(AND('ACCESS EXPORT'!AA158="",'ACCESS EXPORT'!Z158=""),VLOOKUP(A158,'ACCESS EXPORT'!$A:$AF,32,FALSE),(IF('ACCESS EXPORT'!AA158&lt;&gt;"",CONCATENATE(VLOOKUP(A158,'ACCESS EXPORT'!$A:$AF,32,FALSE)," (Closed",TEXT('ACCESS EXPORT'!AA158," MM/DD/YYY)")),IF(TODAY()&lt;(('ACCESS EXPORT'!Z158)+30),CONCATENATE(VLOOKUP(A158,'ACCESS EXPORT'!$A:$AF,32,FALSE)," (Opens",TEXT('ACCESS EXPORT'!Z158," MM/DD/YYY)")),VLOOKUP(A158,'ACCESS EXPORT'!$A:$AF,32,FALSE)))))),"-")</f>
        <v>ADVENTHEALTH MEDICAL GROUP BLOOD AND MARROW TRANSPLANT AT ORLANDO</v>
      </c>
      <c r="D158" s="3" t="str">
        <f ca="1">IFERROR(UPPER(IF(AND('ACCESS EXPORT'!AA158="",'ACCESS EXPORT'!Z158=""),VLOOKUP(A158,'ACCESS EXPORT'!$A:$AF,28,FALSE),(IF('ACCESS EXPORT'!AA158&lt;&gt;"",CONCATENATE(VLOOKUP(A158,'ACCESS EXPORT'!$A:$AF,28,FALSE)," (Closed",TEXT('ACCESS EXPORT'!AA158," MM/DD/YYY)")),IF(TODAY()&lt;(('ACCESS EXPORT'!Z158)+30),CONCATENATE(VLOOKUP(A158,'ACCESS EXPORT'!$A:$AF,28,FALSE)," (Opens",TEXT('ACCESS EXPORT'!Z158," MM/DD/YYY)")),VLOOKUP(A158,'ACCESS EXPORT'!$A:$AF,28,FALSE)))))),"-")</f>
        <v>BLOOD AND MARROW TRANSPLANT CENTER</v>
      </c>
      <c r="E158" s="3" t="str">
        <f>VLOOKUP($A158,'ACCESS EXPORT'!$A:$AF,3,FALSE)</f>
        <v>4300</v>
      </c>
      <c r="F158" s="3" t="str">
        <f>UPPER(CONCATENATE(VLOOKUP(A158,'ACCESS EXPORT'!$A:$AF,4,FALSE)," ",VLOOKUP(A158,'ACCESS EXPORT'!$A:$AF,5,FALSE)," ",VLOOKUP(A158,'ACCESS EXPORT'!$A:$AF,6,FALSE)," ",VLOOKUP(A158,'ACCESS EXPORT'!$A:$AA,7,FALSE)," ",VLOOKUP(A158,'ACCESS EXPORT'!$A:$AA,8,FALSE)))</f>
        <v>2415 N ORANGE AVE SUITE 601 ORLANDO FL 32804</v>
      </c>
      <c r="G158" s="4" t="str">
        <f>UPPER(VLOOKUP($A158,'ACCESS EXPORT'!$A:$AF,9,FALSE))</f>
        <v>ORANGE</v>
      </c>
      <c r="H158" s="4" t="str">
        <f>_xlfn.IFNA(VLOOKUP($B158,'ACCESS EXPORT'!$B:$J,9,FALSE),"")</f>
        <v>Central</v>
      </c>
      <c r="I158" s="3" t="str">
        <f>CONCATENATE("(P)",VLOOKUP($A158,'ACCESS EXPORT'!$A:$AF,11,FALSE)," (F)",VLOOKUP($A158,'ACCESS EXPORT'!$A:$AF,29,FALSE))</f>
        <v>(P)(407) 303-2070 (F)(407) 303-2071</v>
      </c>
      <c r="J158" s="4" t="str">
        <f>UPPER(VLOOKUP($A158,'ACCESS EXPORT'!$A:$AF,12,FALSE))</f>
        <v>ONCOLOGY</v>
      </c>
      <c r="K158" s="4" t="str">
        <f>UPPER(VLOOKUP($A158,'ACCESS EXPORT'!$A:$AF,13,FALSE))</f>
        <v>VICKI CHILCOTT</v>
      </c>
      <c r="L158" s="3" t="str">
        <f>IF(AND(VLOOKUP(A158,'ACCESS EXPORT'!A:AE,1,0),'ACCESS EXPORT'!N158=""),UPPER(CONCATENATE('ACCESS EXPORT'!AE158)),IF(VLOOKUP(A158,'ACCESS EXPORT'!A:AE,1,0),UPPER(CONCATENATE('ACCESS EXPORT'!N158," "&amp;CHAR(10),'ACCESS EXPORT'!AE158))))</f>
        <v>CYNDI BERGS 
MEGHAN LAY (PRAC. ADMIN)</v>
      </c>
      <c r="M158" s="4" t="str">
        <f>UPPER(VLOOKUP($A158,'ACCESS EXPORT'!$A:$O,15,FALSE))</f>
        <v/>
      </c>
      <c r="N158" s="4" t="str">
        <f ca="1">IF(AND('ACCESS EXPORT'!X158="",'ACCESS EXPORT'!Y158=""),IF('ACCESS EXPORT'!V158&lt;&gt;"",(IF(TODAY()-'ACCESS EXPORT'!V158&gt;=-60,UPPER(CONCATENATE(VLOOKUP(B158,'ACCESS EXPORT'!$B:$P,15,FALSE),""&amp;CHAR(10)&amp;"(SEP",TEXT('ACCESS EXPORT'!V158," MM/DD/YYY)"))),IF(TODAY()-'ACCESS EXPORT'!V158&lt;0,UPPER(VLOOKUP(B158,'ACCESS EXPORT'!$B:$P,15,FALSE)),UPPER(VLOOKUP(B158,'ACCESS EXPORT'!$B:$P,15,FALSE))))),IF('ACCESS EXPORT'!U158="",UPPER(VLOOKUP(B158,'ACCESS EXPORT'!$B:$P,15,FALSE)),IF(TODAY()-'ACCESS EXPORT'!U158&lt;=30,CONCATENATE(UPPER(VLOOKUP(B158,'ACCESS EXPORT'!$B:$P,15,FALSE)),""&amp;CHAR(10)&amp;"(NEW",TEXT('ACCESS EXPORT'!U158," MM/DD/YYY)")),IF(AND(TODAY()-'ACCESS EXPORT'!U158&gt;30,TODAY()&gt;0),UPPER(VLOOKUP(B158,'ACCESS EXPORT'!$B:$P,15,FALSE)))))),IF('ACCESS EXPORT'!Y158&lt;&gt;"",UPPER(CONCATENATE(UPPER(VLOOKUP(B158,'ACCESS EXPORT'!$B:$P,15,FALSE)),""&amp;CHAR(10)&amp;"(Transfer Out",TEXT('ACCESS EXPORT'!Y158," MM/DD/YYY)"))),IF('ACCESS EXPORT'!X158&lt;&gt;"",UPPER(CONCATENATE(UPPER(VLOOKUP(B158,'ACCESS EXPORT'!$B:$P,15,FALSE)),""&amp;CHAR(10)&amp;"(Transfer In",TEXT('ACCESS EXPORT'!X158," MM/DD/YYY)"))))))</f>
        <v>EDGAR, CORY</v>
      </c>
      <c r="O158" s="4" t="str">
        <f>_xlfn.IFNA(VLOOKUP(B158,'ACCESS EXPORT'!$B:$Q,16,FALSE),"")</f>
        <v>PA-C</v>
      </c>
      <c r="P158" s="4" t="str">
        <f>_xlfn.IFNA(VLOOKUP(B158,'ACCESS EXPORT'!B:W,22,FALSE),"-")</f>
        <v>1316336076</v>
      </c>
      <c r="Q158" s="4" t="str">
        <f>_xlfn.IFNA(VLOOKUP(A158,'ACCESS EXPORT'!$A:$AG,33,0),"-")</f>
        <v>Pat Lanier</v>
      </c>
      <c r="R158" s="4" t="str">
        <f>_xlfn.IFNA(VLOOKUP(A158,'ACCESS EXPORT'!$A:$AH,34,0),"-")</f>
        <v>Carol Shane</v>
      </c>
      <c r="S158" s="4" t="str">
        <f>_xlfn.IFNA(VLOOKUP(A158,'ACCESS EXPORT'!$A:$AI,35,0),"-")</f>
        <v>Kikzeny Cartagena</v>
      </c>
      <c r="T158" s="4" t="str">
        <f>_xlfn.IFNA(VLOOKUP(A158,'ACCESS EXPORT'!$A:$AJ,36,0),"-")</f>
        <v>TBD</v>
      </c>
      <c r="U158" s="4" t="str">
        <f>_xlfn.IFNA(VLOOKUP(A158,'ACCESS EXPORT'!$A:$AK,37,0),"-")</f>
        <v>Cerner</v>
      </c>
      <c r="V158" s="4" t="str">
        <f>_xlfn.IFNA(VLOOKUP(A158,'ACCESS EXPORT'!$A:$AL,38,0),"-")</f>
        <v>FHMG_BLOOD MARROW TRANSPLANT</v>
      </c>
      <c r="W158" s="4" t="str">
        <f>_xlfn.IFNA(VLOOKUP(A158,'ACCESS EXPORT'!$A:$AM,39,0),"-")</f>
        <v/>
      </c>
      <c r="X158" s="4" t="str">
        <f>_xlfn.IFNA(VLOOKUP(A158,'ACCESS EXPORT'!$A:$AN,40,0),"-")</f>
        <v>Keelyn Fleming</v>
      </c>
      <c r="Y158" s="26" t="str">
        <f>_xlfn.IFNA(VLOOKUP(A158,'ACCESS EXPORT'!A:AO,41,0),"")</f>
        <v>Gary Weston</v>
      </c>
      <c r="Z158" s="26" t="str">
        <f>_xlfn.IFNA(VLOOKUP(A158,'ACCESS EXPORT'!A:AP,42,0),"")</f>
        <v>Quisha Moorer</v>
      </c>
      <c r="AA158" s="26" t="str">
        <f>_xlfn.IFNA(VLOOKUP(A158,'ACCESS EXPORT'!A:AQ,43,0),"")</f>
        <v>Joe Townsend</v>
      </c>
    </row>
    <row r="159" spans="1:27" ht="18.75" x14ac:dyDescent="0.25">
      <c r="A159" s="33">
        <v>110</v>
      </c>
      <c r="B159" s="10">
        <v>1142</v>
      </c>
      <c r="C159" s="7" t="str">
        <f ca="1">IFERROR(UPPER(IF(AND('ACCESS EXPORT'!AA159="",'ACCESS EXPORT'!Z159=""),VLOOKUP(A159,'ACCESS EXPORT'!$A:$AF,32,FALSE),(IF('ACCESS EXPORT'!AA159&lt;&gt;"",CONCATENATE(VLOOKUP(A159,'ACCESS EXPORT'!$A:$AF,32,FALSE)," (Closed",TEXT('ACCESS EXPORT'!AA159," MM/DD/YYY)")),IF(TODAY()&lt;(('ACCESS EXPORT'!Z159)+30),CONCATENATE(VLOOKUP(A159,'ACCESS EXPORT'!$A:$AF,32,FALSE)," (Opens",TEXT('ACCESS EXPORT'!Z159," MM/DD/YYY)")),VLOOKUP(A159,'ACCESS EXPORT'!$A:$AF,32,FALSE)))))),"-")</f>
        <v>ADVENTHEALTH MEDICAL GROUP BLOOD AND MARROW TRANSPLANT AT ORLANDO</v>
      </c>
      <c r="D159" s="3" t="str">
        <f ca="1">IFERROR(UPPER(IF(AND('ACCESS EXPORT'!AA159="",'ACCESS EXPORT'!Z159=""),VLOOKUP(A159,'ACCESS EXPORT'!$A:$AF,28,FALSE),(IF('ACCESS EXPORT'!AA159&lt;&gt;"",CONCATENATE(VLOOKUP(A159,'ACCESS EXPORT'!$A:$AF,28,FALSE)," (Closed",TEXT('ACCESS EXPORT'!AA159," MM/DD/YYY)")),IF(TODAY()&lt;(('ACCESS EXPORT'!Z159)+30),CONCATENATE(VLOOKUP(A159,'ACCESS EXPORT'!$A:$AF,28,FALSE)," (Opens",TEXT('ACCESS EXPORT'!Z159," MM/DD/YYY)")),VLOOKUP(A159,'ACCESS EXPORT'!$A:$AF,28,FALSE)))))),"-")</f>
        <v>BLOOD AND MARROW TRANSPLANT CENTER</v>
      </c>
      <c r="E159" s="3" t="str">
        <f>VLOOKUP($A159,'ACCESS EXPORT'!$A:$AF,3,FALSE)</f>
        <v>4300</v>
      </c>
      <c r="F159" s="3" t="str">
        <f>UPPER(CONCATENATE(VLOOKUP(A159,'ACCESS EXPORT'!$A:$AF,4,FALSE)," ",VLOOKUP(A159,'ACCESS EXPORT'!$A:$AF,5,FALSE)," ",VLOOKUP(A159,'ACCESS EXPORT'!$A:$AF,6,FALSE)," ",VLOOKUP(A159,'ACCESS EXPORT'!$A:$AA,7,FALSE)," ",VLOOKUP(A159,'ACCESS EXPORT'!$A:$AA,8,FALSE)))</f>
        <v>2415 N ORANGE AVE SUITE 601 ORLANDO FL 32804</v>
      </c>
      <c r="G159" s="4" t="str">
        <f>UPPER(VLOOKUP($A159,'ACCESS EXPORT'!$A:$AF,9,FALSE))</f>
        <v>ORANGE</v>
      </c>
      <c r="H159" s="4" t="str">
        <f>_xlfn.IFNA(VLOOKUP($B159,'ACCESS EXPORT'!$B:$J,9,FALSE),"")</f>
        <v>Central</v>
      </c>
      <c r="I159" s="3" t="str">
        <f>CONCATENATE("(P)",VLOOKUP($A159,'ACCESS EXPORT'!$A:$AF,11,FALSE)," (F)",VLOOKUP($A159,'ACCESS EXPORT'!$A:$AF,29,FALSE))</f>
        <v>(P)(407) 303-2070 (F)(407) 303-2071</v>
      </c>
      <c r="J159" s="4" t="str">
        <f>UPPER(VLOOKUP($A159,'ACCESS EXPORT'!$A:$AF,12,FALSE))</f>
        <v>ONCOLOGY</v>
      </c>
      <c r="K159" s="4" t="str">
        <f>UPPER(VLOOKUP($A159,'ACCESS EXPORT'!$A:$AF,13,FALSE))</f>
        <v>VICKI CHILCOTT</v>
      </c>
      <c r="L159" s="3" t="str">
        <f>IF(AND(VLOOKUP(A159,'ACCESS EXPORT'!A:AE,1,0),'ACCESS EXPORT'!N159=""),UPPER(CONCATENATE('ACCESS EXPORT'!AE159)),IF(VLOOKUP(A159,'ACCESS EXPORT'!A:AE,1,0),UPPER(CONCATENATE('ACCESS EXPORT'!N159," "&amp;CHAR(10),'ACCESS EXPORT'!AE159))))</f>
        <v>CYNDI BERGS 
MEGHAN LAY (PRAC. ADMIN)</v>
      </c>
      <c r="M159" s="4" t="str">
        <f>UPPER(VLOOKUP($A159,'ACCESS EXPORT'!$A:$O,15,FALSE))</f>
        <v/>
      </c>
      <c r="N159" s="4" t="str">
        <f ca="1">IF(AND('ACCESS EXPORT'!X159="",'ACCESS EXPORT'!Y159=""),IF('ACCESS EXPORT'!V159&lt;&gt;"",(IF(TODAY()-'ACCESS EXPORT'!V159&gt;=-60,UPPER(CONCATENATE(VLOOKUP(B159,'ACCESS EXPORT'!$B:$P,15,FALSE),""&amp;CHAR(10)&amp;"(SEP",TEXT('ACCESS EXPORT'!V159," MM/DD/YYY)"))),IF(TODAY()-'ACCESS EXPORT'!V159&lt;0,UPPER(VLOOKUP(B159,'ACCESS EXPORT'!$B:$P,15,FALSE)),UPPER(VLOOKUP(B159,'ACCESS EXPORT'!$B:$P,15,FALSE))))),IF('ACCESS EXPORT'!U159="",UPPER(VLOOKUP(B159,'ACCESS EXPORT'!$B:$P,15,FALSE)),IF(TODAY()-'ACCESS EXPORT'!U159&lt;=30,CONCATENATE(UPPER(VLOOKUP(B159,'ACCESS EXPORT'!$B:$P,15,FALSE)),""&amp;CHAR(10)&amp;"(NEW",TEXT('ACCESS EXPORT'!U159," MM/DD/YYY)")),IF(AND(TODAY()-'ACCESS EXPORT'!U159&gt;30,TODAY()&gt;0),UPPER(VLOOKUP(B159,'ACCESS EXPORT'!$B:$P,15,FALSE)))))),IF('ACCESS EXPORT'!Y159&lt;&gt;"",UPPER(CONCATENATE(UPPER(VLOOKUP(B159,'ACCESS EXPORT'!$B:$P,15,FALSE)),""&amp;CHAR(10)&amp;"(Transfer Out",TEXT('ACCESS EXPORT'!Y159," MM/DD/YYY)"))),IF('ACCESS EXPORT'!X159&lt;&gt;"",UPPER(CONCATENATE(UPPER(VLOOKUP(B159,'ACCESS EXPORT'!$B:$P,15,FALSE)),""&amp;CHAR(10)&amp;"(Transfer In",TEXT('ACCESS EXPORT'!X159," MM/DD/YYY)"))))))</f>
        <v>PATEL, RUSHANG</v>
      </c>
      <c r="O159" s="4" t="str">
        <f>_xlfn.IFNA(VLOOKUP(B159,'ACCESS EXPORT'!$B:$Q,16,FALSE),"")</f>
        <v>MD</v>
      </c>
      <c r="P159" s="4" t="str">
        <f>_xlfn.IFNA(VLOOKUP(B159,'ACCESS EXPORT'!B:W,22,FALSE),"-")</f>
        <v>1891956892</v>
      </c>
      <c r="Q159" s="4" t="str">
        <f>_xlfn.IFNA(VLOOKUP(A159,'ACCESS EXPORT'!$A:$AG,33,0),"-")</f>
        <v>Pat Lanier</v>
      </c>
      <c r="R159" s="4" t="str">
        <f>_xlfn.IFNA(VLOOKUP(A159,'ACCESS EXPORT'!$A:$AH,34,0),"-")</f>
        <v>Carol Shane</v>
      </c>
      <c r="S159" s="4" t="str">
        <f>_xlfn.IFNA(VLOOKUP(A159,'ACCESS EXPORT'!$A:$AI,35,0),"-")</f>
        <v>Kikzeny Cartagena</v>
      </c>
      <c r="T159" s="4" t="str">
        <f>_xlfn.IFNA(VLOOKUP(A159,'ACCESS EXPORT'!$A:$AJ,36,0),"-")</f>
        <v>TBD</v>
      </c>
      <c r="U159" s="4" t="str">
        <f>_xlfn.IFNA(VLOOKUP(A159,'ACCESS EXPORT'!$A:$AK,37,0),"-")</f>
        <v>Cerner</v>
      </c>
      <c r="V159" s="4" t="str">
        <f>_xlfn.IFNA(VLOOKUP(A159,'ACCESS EXPORT'!$A:$AL,38,0),"-")</f>
        <v>FHMG_BLOOD MARROW TRANSPLANT</v>
      </c>
      <c r="W159" s="4" t="str">
        <f>_xlfn.IFNA(VLOOKUP(A159,'ACCESS EXPORT'!$A:$AM,39,0),"-")</f>
        <v/>
      </c>
      <c r="X159" s="4" t="str">
        <f>_xlfn.IFNA(VLOOKUP(A159,'ACCESS EXPORT'!$A:$AN,40,0),"-")</f>
        <v>Keelyn Fleming</v>
      </c>
      <c r="Y159" s="26" t="str">
        <f>_xlfn.IFNA(VLOOKUP(A159,'ACCESS EXPORT'!A:AO,41,0),"")</f>
        <v>Gary Weston</v>
      </c>
      <c r="Z159" s="26" t="str">
        <f>_xlfn.IFNA(VLOOKUP(A159,'ACCESS EXPORT'!A:AP,42,0),"")</f>
        <v>Quisha Moorer</v>
      </c>
      <c r="AA159" s="26" t="str">
        <f>_xlfn.IFNA(VLOOKUP(A159,'ACCESS EXPORT'!A:AQ,43,0),"")</f>
        <v>Joe Townsend</v>
      </c>
    </row>
    <row r="160" spans="1:27" ht="18.75" x14ac:dyDescent="0.25">
      <c r="A160" s="33">
        <v>110</v>
      </c>
      <c r="B160" s="10">
        <v>1089</v>
      </c>
      <c r="C160" s="7" t="str">
        <f ca="1">IFERROR(UPPER(IF(AND('ACCESS EXPORT'!AA160="",'ACCESS EXPORT'!Z160=""),VLOOKUP(A160,'ACCESS EXPORT'!$A:$AF,32,FALSE),(IF('ACCESS EXPORT'!AA160&lt;&gt;"",CONCATENATE(VLOOKUP(A160,'ACCESS EXPORT'!$A:$AF,32,FALSE)," (Closed",TEXT('ACCESS EXPORT'!AA160," MM/DD/YYY)")),IF(TODAY()&lt;(('ACCESS EXPORT'!Z160)+30),CONCATENATE(VLOOKUP(A160,'ACCESS EXPORT'!$A:$AF,32,FALSE)," (Opens",TEXT('ACCESS EXPORT'!Z160," MM/DD/YYY)")),VLOOKUP(A160,'ACCESS EXPORT'!$A:$AF,32,FALSE)))))),"-")</f>
        <v>ADVENTHEALTH MEDICAL GROUP BLOOD AND MARROW TRANSPLANT AT ORLANDO</v>
      </c>
      <c r="D160" s="3" t="str">
        <f ca="1">IFERROR(UPPER(IF(AND('ACCESS EXPORT'!AA160="",'ACCESS EXPORT'!Z160=""),VLOOKUP(A160,'ACCESS EXPORT'!$A:$AF,28,FALSE),(IF('ACCESS EXPORT'!AA160&lt;&gt;"",CONCATENATE(VLOOKUP(A160,'ACCESS EXPORT'!$A:$AF,28,FALSE)," (Closed",TEXT('ACCESS EXPORT'!AA160," MM/DD/YYY)")),IF(TODAY()&lt;(('ACCESS EXPORT'!Z160)+30),CONCATENATE(VLOOKUP(A160,'ACCESS EXPORT'!$A:$AF,28,FALSE)," (Opens",TEXT('ACCESS EXPORT'!Z160," MM/DD/YYY)")),VLOOKUP(A160,'ACCESS EXPORT'!$A:$AF,28,FALSE)))))),"-")</f>
        <v>BLOOD AND MARROW TRANSPLANT CENTER</v>
      </c>
      <c r="E160" s="3" t="str">
        <f>VLOOKUP($A160,'ACCESS EXPORT'!$A:$AF,3,FALSE)</f>
        <v>4300</v>
      </c>
      <c r="F160" s="3" t="str">
        <f>UPPER(CONCATENATE(VLOOKUP(A160,'ACCESS EXPORT'!$A:$AF,4,FALSE)," ",VLOOKUP(A160,'ACCESS EXPORT'!$A:$AF,5,FALSE)," ",VLOOKUP(A160,'ACCESS EXPORT'!$A:$AF,6,FALSE)," ",VLOOKUP(A160,'ACCESS EXPORT'!$A:$AA,7,FALSE)," ",VLOOKUP(A160,'ACCESS EXPORT'!$A:$AA,8,FALSE)))</f>
        <v>2415 N ORANGE AVE SUITE 601 ORLANDO FL 32804</v>
      </c>
      <c r="G160" s="4" t="str">
        <f>UPPER(VLOOKUP($A160,'ACCESS EXPORT'!$A:$AF,9,FALSE))</f>
        <v>ORANGE</v>
      </c>
      <c r="H160" s="4" t="str">
        <f>_xlfn.IFNA(VLOOKUP($B160,'ACCESS EXPORT'!$B:$J,9,FALSE),"")</f>
        <v>Central</v>
      </c>
      <c r="I160" s="3" t="str">
        <f>CONCATENATE("(P)",VLOOKUP($A160,'ACCESS EXPORT'!$A:$AF,11,FALSE)," (F)",VLOOKUP($A160,'ACCESS EXPORT'!$A:$AF,29,FALSE))</f>
        <v>(P)(407) 303-2070 (F)(407) 303-2071</v>
      </c>
      <c r="J160" s="4" t="str">
        <f>UPPER(VLOOKUP($A160,'ACCESS EXPORT'!$A:$AF,12,FALSE))</f>
        <v>ONCOLOGY</v>
      </c>
      <c r="K160" s="4" t="str">
        <f>UPPER(VLOOKUP($A160,'ACCESS EXPORT'!$A:$AF,13,FALSE))</f>
        <v>VICKI CHILCOTT</v>
      </c>
      <c r="L160" s="3" t="str">
        <f>IF(AND(VLOOKUP(A160,'ACCESS EXPORT'!A:AE,1,0),'ACCESS EXPORT'!N160=""),UPPER(CONCATENATE('ACCESS EXPORT'!AE160)),IF(VLOOKUP(A160,'ACCESS EXPORT'!A:AE,1,0),UPPER(CONCATENATE('ACCESS EXPORT'!N160," "&amp;CHAR(10),'ACCESS EXPORT'!AE160))))</f>
        <v>CYNDI BERGS 
MEGHAN LAY (PRAC. ADMIN)</v>
      </c>
      <c r="M160" s="4" t="str">
        <f>UPPER(VLOOKUP($A160,'ACCESS EXPORT'!$A:$O,15,FALSE))</f>
        <v/>
      </c>
      <c r="N160" s="4" t="str">
        <f ca="1">IF(AND('ACCESS EXPORT'!X160="",'ACCESS EXPORT'!Y160=""),IF('ACCESS EXPORT'!V160&lt;&gt;"",(IF(TODAY()-'ACCESS EXPORT'!V160&gt;=-60,UPPER(CONCATENATE(VLOOKUP(B160,'ACCESS EXPORT'!$B:$P,15,FALSE),""&amp;CHAR(10)&amp;"(SEP",TEXT('ACCESS EXPORT'!V160," MM/DD/YYY)"))),IF(TODAY()-'ACCESS EXPORT'!V160&lt;0,UPPER(VLOOKUP(B160,'ACCESS EXPORT'!$B:$P,15,FALSE)),UPPER(VLOOKUP(B160,'ACCESS EXPORT'!$B:$P,15,FALSE))))),IF('ACCESS EXPORT'!U160="",UPPER(VLOOKUP(B160,'ACCESS EXPORT'!$B:$P,15,FALSE)),IF(TODAY()-'ACCESS EXPORT'!U160&lt;=30,CONCATENATE(UPPER(VLOOKUP(B160,'ACCESS EXPORT'!$B:$P,15,FALSE)),""&amp;CHAR(10)&amp;"(NEW",TEXT('ACCESS EXPORT'!U160," MM/DD/YYY)")),IF(AND(TODAY()-'ACCESS EXPORT'!U160&gt;30,TODAY()&gt;0),UPPER(VLOOKUP(B160,'ACCESS EXPORT'!$B:$P,15,FALSE)))))),IF('ACCESS EXPORT'!Y160&lt;&gt;"",UPPER(CONCATENATE(UPPER(VLOOKUP(B160,'ACCESS EXPORT'!$B:$P,15,FALSE)),""&amp;CHAR(10)&amp;"(Transfer Out",TEXT('ACCESS EXPORT'!Y160," MM/DD/YYY)"))),IF('ACCESS EXPORT'!X160&lt;&gt;"",UPPER(CONCATENATE(UPPER(VLOOKUP(B160,'ACCESS EXPORT'!$B:$P,15,FALSE)),""&amp;CHAR(10)&amp;"(Transfer In",TEXT('ACCESS EXPORT'!X160," MM/DD/YYY)"))))))</f>
        <v>SMITH, TORI BETH</v>
      </c>
      <c r="O160" s="4" t="str">
        <f>_xlfn.IFNA(VLOOKUP(B160,'ACCESS EXPORT'!$B:$Q,16,FALSE),"")</f>
        <v>APRN</v>
      </c>
      <c r="P160" s="4" t="str">
        <f>_xlfn.IFNA(VLOOKUP(B160,'ACCESS EXPORT'!B:W,22,FALSE),"-")</f>
        <v>1023388584</v>
      </c>
      <c r="Q160" s="4" t="str">
        <f>_xlfn.IFNA(VLOOKUP(A160,'ACCESS EXPORT'!$A:$AG,33,0),"-")</f>
        <v>Pat Lanier</v>
      </c>
      <c r="R160" s="4" t="str">
        <f>_xlfn.IFNA(VLOOKUP(A160,'ACCESS EXPORT'!$A:$AH,34,0),"-")</f>
        <v>Carol Shane</v>
      </c>
      <c r="S160" s="4" t="str">
        <f>_xlfn.IFNA(VLOOKUP(A160,'ACCESS EXPORT'!$A:$AI,35,0),"-")</f>
        <v>Kikzeny Cartagena</v>
      </c>
      <c r="T160" s="4" t="str">
        <f>_xlfn.IFNA(VLOOKUP(A160,'ACCESS EXPORT'!$A:$AJ,36,0),"-")</f>
        <v>TBD</v>
      </c>
      <c r="U160" s="4" t="str">
        <f>_xlfn.IFNA(VLOOKUP(A160,'ACCESS EXPORT'!$A:$AK,37,0),"-")</f>
        <v>Cerner</v>
      </c>
      <c r="V160" s="4" t="str">
        <f>_xlfn.IFNA(VLOOKUP(A160,'ACCESS EXPORT'!$A:$AL,38,0),"-")</f>
        <v>FHMG_BLOOD MARROW TRANSPLANT</v>
      </c>
      <c r="W160" s="4" t="str">
        <f>_xlfn.IFNA(VLOOKUP(A160,'ACCESS EXPORT'!$A:$AM,39,0),"-")</f>
        <v/>
      </c>
      <c r="X160" s="4" t="str">
        <f>_xlfn.IFNA(VLOOKUP(A160,'ACCESS EXPORT'!$A:$AN,40,0),"-")</f>
        <v>Keelyn Fleming</v>
      </c>
      <c r="Y160" s="26" t="str">
        <f>_xlfn.IFNA(VLOOKUP(A160,'ACCESS EXPORT'!A:AO,41,0),"")</f>
        <v>Gary Weston</v>
      </c>
      <c r="Z160" s="26" t="str">
        <f>_xlfn.IFNA(VLOOKUP(A160,'ACCESS EXPORT'!A:AP,42,0),"")</f>
        <v>Quisha Moorer</v>
      </c>
      <c r="AA160" s="26" t="str">
        <f>_xlfn.IFNA(VLOOKUP(A160,'ACCESS EXPORT'!A:AQ,43,0),"")</f>
        <v>Joe Townsend</v>
      </c>
    </row>
    <row r="161" spans="1:27" ht="18.75" x14ac:dyDescent="0.25">
      <c r="A161" s="33">
        <v>110</v>
      </c>
      <c r="B161" s="10">
        <v>1141</v>
      </c>
      <c r="C161" s="7" t="str">
        <f ca="1">IFERROR(UPPER(IF(AND('ACCESS EXPORT'!AA161="",'ACCESS EXPORT'!Z161=""),VLOOKUP(A161,'ACCESS EXPORT'!$A:$AF,32,FALSE),(IF('ACCESS EXPORT'!AA161&lt;&gt;"",CONCATENATE(VLOOKUP(A161,'ACCESS EXPORT'!$A:$AF,32,FALSE)," (Closed",TEXT('ACCESS EXPORT'!AA161," MM/DD/YYY)")),IF(TODAY()&lt;(('ACCESS EXPORT'!Z161)+30),CONCATENATE(VLOOKUP(A161,'ACCESS EXPORT'!$A:$AF,32,FALSE)," (Opens",TEXT('ACCESS EXPORT'!Z161," MM/DD/YYY)")),VLOOKUP(A161,'ACCESS EXPORT'!$A:$AF,32,FALSE)))))),"-")</f>
        <v>ADVENTHEALTH MEDICAL GROUP BLOOD AND MARROW TRANSPLANT AT ORLANDO</v>
      </c>
      <c r="D161" s="3" t="str">
        <f ca="1">IFERROR(UPPER(IF(AND('ACCESS EXPORT'!AA161="",'ACCESS EXPORT'!Z161=""),VLOOKUP(A161,'ACCESS EXPORT'!$A:$AF,28,FALSE),(IF('ACCESS EXPORT'!AA161&lt;&gt;"",CONCATENATE(VLOOKUP(A161,'ACCESS EXPORT'!$A:$AF,28,FALSE)," (Closed",TEXT('ACCESS EXPORT'!AA161," MM/DD/YYY)")),IF(TODAY()&lt;(('ACCESS EXPORT'!Z161)+30),CONCATENATE(VLOOKUP(A161,'ACCESS EXPORT'!$A:$AF,28,FALSE)," (Opens",TEXT('ACCESS EXPORT'!Z161," MM/DD/YYY)")),VLOOKUP(A161,'ACCESS EXPORT'!$A:$AF,28,FALSE)))))),"-")</f>
        <v>BLOOD AND MARROW TRANSPLANT CENTER</v>
      </c>
      <c r="E161" s="3" t="str">
        <f>VLOOKUP($A161,'ACCESS EXPORT'!$A:$AF,3,FALSE)</f>
        <v>4300</v>
      </c>
      <c r="F161" s="3" t="str">
        <f>UPPER(CONCATENATE(VLOOKUP(A161,'ACCESS EXPORT'!$A:$AF,4,FALSE)," ",VLOOKUP(A161,'ACCESS EXPORT'!$A:$AF,5,FALSE)," ",VLOOKUP(A161,'ACCESS EXPORT'!$A:$AF,6,FALSE)," ",VLOOKUP(A161,'ACCESS EXPORT'!$A:$AA,7,FALSE)," ",VLOOKUP(A161,'ACCESS EXPORT'!$A:$AA,8,FALSE)))</f>
        <v>2415 N ORANGE AVE SUITE 601 ORLANDO FL 32804</v>
      </c>
      <c r="G161" s="4" t="str">
        <f>UPPER(VLOOKUP($A161,'ACCESS EXPORT'!$A:$AF,9,FALSE))</f>
        <v>ORANGE</v>
      </c>
      <c r="H161" s="4" t="str">
        <f>_xlfn.IFNA(VLOOKUP($B161,'ACCESS EXPORT'!$B:$J,9,FALSE),"")</f>
        <v>Central</v>
      </c>
      <c r="I161" s="3" t="str">
        <f>CONCATENATE("(P)",VLOOKUP($A161,'ACCESS EXPORT'!$A:$AF,11,FALSE)," (F)",VLOOKUP($A161,'ACCESS EXPORT'!$A:$AF,29,FALSE))</f>
        <v>(P)(407) 303-2070 (F)(407) 303-2071</v>
      </c>
      <c r="J161" s="4" t="str">
        <f>UPPER(VLOOKUP($A161,'ACCESS EXPORT'!$A:$AF,12,FALSE))</f>
        <v>ONCOLOGY</v>
      </c>
      <c r="K161" s="4" t="str">
        <f>UPPER(VLOOKUP($A161,'ACCESS EXPORT'!$A:$AF,13,FALSE))</f>
        <v>VICKI CHILCOTT</v>
      </c>
      <c r="L161" s="3" t="str">
        <f>IF(AND(VLOOKUP(A161,'ACCESS EXPORT'!A:AE,1,0),'ACCESS EXPORT'!N161=""),UPPER(CONCATENATE('ACCESS EXPORT'!AE161)),IF(VLOOKUP(A161,'ACCESS EXPORT'!A:AE,1,0),UPPER(CONCATENATE('ACCESS EXPORT'!N161," "&amp;CHAR(10),'ACCESS EXPORT'!AE161))))</f>
        <v>CYNDI BERGS 
MEGHAN LAY (PRAC. ADMIN)</v>
      </c>
      <c r="M161" s="4" t="str">
        <f>UPPER(VLOOKUP($A161,'ACCESS EXPORT'!$A:$O,15,FALSE))</f>
        <v/>
      </c>
      <c r="N161" s="4" t="str">
        <f ca="1">IF(AND('ACCESS EXPORT'!X161="",'ACCESS EXPORT'!Y161=""),IF('ACCESS EXPORT'!V161&lt;&gt;"",(IF(TODAY()-'ACCESS EXPORT'!V161&gt;=-60,UPPER(CONCATENATE(VLOOKUP(B161,'ACCESS EXPORT'!$B:$P,15,FALSE),""&amp;CHAR(10)&amp;"(SEP",TEXT('ACCESS EXPORT'!V161," MM/DD/YYY)"))),IF(TODAY()-'ACCESS EXPORT'!V161&lt;0,UPPER(VLOOKUP(B161,'ACCESS EXPORT'!$B:$P,15,FALSE)),UPPER(VLOOKUP(B161,'ACCESS EXPORT'!$B:$P,15,FALSE))))),IF('ACCESS EXPORT'!U161="",UPPER(VLOOKUP(B161,'ACCESS EXPORT'!$B:$P,15,FALSE)),IF(TODAY()-'ACCESS EXPORT'!U161&lt;=30,CONCATENATE(UPPER(VLOOKUP(B161,'ACCESS EXPORT'!$B:$P,15,FALSE)),""&amp;CHAR(10)&amp;"(NEW",TEXT('ACCESS EXPORT'!U161," MM/DD/YYY)")),IF(AND(TODAY()-'ACCESS EXPORT'!U161&gt;30,TODAY()&gt;0),UPPER(VLOOKUP(B161,'ACCESS EXPORT'!$B:$P,15,FALSE)))))),IF('ACCESS EXPORT'!Y161&lt;&gt;"",UPPER(CONCATENATE(UPPER(VLOOKUP(B161,'ACCESS EXPORT'!$B:$P,15,FALSE)),""&amp;CHAR(10)&amp;"(Transfer Out",TEXT('ACCESS EXPORT'!Y161," MM/DD/YYY)"))),IF('ACCESS EXPORT'!X161&lt;&gt;"",UPPER(CONCATENATE(UPPER(VLOOKUP(B161,'ACCESS EXPORT'!$B:$P,15,FALSE)),""&amp;CHAR(10)&amp;"(Transfer In",TEXT('ACCESS EXPORT'!X161," MM/DD/YYY)"))))))</f>
        <v>MORI, SHAHRAM</v>
      </c>
      <c r="O161" s="4" t="str">
        <f>_xlfn.IFNA(VLOOKUP(B161,'ACCESS EXPORT'!$B:$Q,16,FALSE),"")</f>
        <v>MD</v>
      </c>
      <c r="P161" s="4" t="str">
        <f>_xlfn.IFNA(VLOOKUP(B161,'ACCESS EXPORT'!B:W,22,FALSE),"-")</f>
        <v>1891001400</v>
      </c>
      <c r="Q161" s="4" t="str">
        <f>_xlfn.IFNA(VLOOKUP(A161,'ACCESS EXPORT'!$A:$AG,33,0),"-")</f>
        <v>Pat Lanier</v>
      </c>
      <c r="R161" s="4" t="str">
        <f>_xlfn.IFNA(VLOOKUP(A161,'ACCESS EXPORT'!$A:$AH,34,0),"-")</f>
        <v>Carol Shane</v>
      </c>
      <c r="S161" s="4" t="str">
        <f>_xlfn.IFNA(VLOOKUP(A161,'ACCESS EXPORT'!$A:$AI,35,0),"-")</f>
        <v>Kikzeny Cartagena</v>
      </c>
      <c r="T161" s="4" t="str">
        <f>_xlfn.IFNA(VLOOKUP(A161,'ACCESS EXPORT'!$A:$AJ,36,0),"-")</f>
        <v>TBD</v>
      </c>
      <c r="U161" s="4" t="str">
        <f>_xlfn.IFNA(VLOOKUP(A161,'ACCESS EXPORT'!$A:$AK,37,0),"-")</f>
        <v>Cerner</v>
      </c>
      <c r="V161" s="4" t="str">
        <f>_xlfn.IFNA(VLOOKUP(A161,'ACCESS EXPORT'!$A:$AL,38,0),"-")</f>
        <v>FHMG_BLOOD MARROW TRANSPLANT</v>
      </c>
      <c r="W161" s="4" t="str">
        <f>_xlfn.IFNA(VLOOKUP(A161,'ACCESS EXPORT'!$A:$AM,39,0),"-")</f>
        <v/>
      </c>
      <c r="X161" s="4" t="str">
        <f>_xlfn.IFNA(VLOOKUP(A161,'ACCESS EXPORT'!$A:$AN,40,0),"-")</f>
        <v>Keelyn Fleming</v>
      </c>
      <c r="Y161" s="26" t="str">
        <f>_xlfn.IFNA(VLOOKUP(A161,'ACCESS EXPORT'!A:AO,41,0),"")</f>
        <v>Gary Weston</v>
      </c>
      <c r="Z161" s="26" t="str">
        <f>_xlfn.IFNA(VLOOKUP(A161,'ACCESS EXPORT'!A:AP,42,0),"")</f>
        <v>Quisha Moorer</v>
      </c>
      <c r="AA161" s="26" t="str">
        <f>_xlfn.IFNA(VLOOKUP(A161,'ACCESS EXPORT'!A:AQ,43,0),"")</f>
        <v>Joe Townsend</v>
      </c>
    </row>
    <row r="162" spans="1:27" ht="18.75" x14ac:dyDescent="0.25">
      <c r="A162" s="33">
        <v>110</v>
      </c>
      <c r="B162" s="10">
        <v>1143</v>
      </c>
      <c r="C162" s="7" t="str">
        <f ca="1">IFERROR(UPPER(IF(AND('ACCESS EXPORT'!AA162="",'ACCESS EXPORT'!Z162=""),VLOOKUP(A162,'ACCESS EXPORT'!$A:$AF,32,FALSE),(IF('ACCESS EXPORT'!AA162&lt;&gt;"",CONCATENATE(VLOOKUP(A162,'ACCESS EXPORT'!$A:$AF,32,FALSE)," (Closed",TEXT('ACCESS EXPORT'!AA162," MM/DD/YYY)")),IF(TODAY()&lt;(('ACCESS EXPORT'!Z162)+30),CONCATENATE(VLOOKUP(A162,'ACCESS EXPORT'!$A:$AF,32,FALSE)," (Opens",TEXT('ACCESS EXPORT'!Z162," MM/DD/YYY)")),VLOOKUP(A162,'ACCESS EXPORT'!$A:$AF,32,FALSE)))))),"-")</f>
        <v>ADVENTHEALTH MEDICAL GROUP BLOOD AND MARROW TRANSPLANT AT ORLANDO</v>
      </c>
      <c r="D162" s="3" t="str">
        <f ca="1">IFERROR(UPPER(IF(AND('ACCESS EXPORT'!AA162="",'ACCESS EXPORT'!Z162=""),VLOOKUP(A162,'ACCESS EXPORT'!$A:$AF,28,FALSE),(IF('ACCESS EXPORT'!AA162&lt;&gt;"",CONCATENATE(VLOOKUP(A162,'ACCESS EXPORT'!$A:$AF,28,FALSE)," (Closed",TEXT('ACCESS EXPORT'!AA162," MM/DD/YYY)")),IF(TODAY()&lt;(('ACCESS EXPORT'!Z162)+30),CONCATENATE(VLOOKUP(A162,'ACCESS EXPORT'!$A:$AF,28,FALSE)," (Opens",TEXT('ACCESS EXPORT'!Z162," MM/DD/YYY)")),VLOOKUP(A162,'ACCESS EXPORT'!$A:$AF,28,FALSE)))))),"-")</f>
        <v>BLOOD AND MARROW TRANSPLANT CENTER</v>
      </c>
      <c r="E162" s="3" t="str">
        <f>VLOOKUP($A162,'ACCESS EXPORT'!$A:$AF,3,FALSE)</f>
        <v>4300</v>
      </c>
      <c r="F162" s="3" t="str">
        <f>UPPER(CONCATENATE(VLOOKUP(A162,'ACCESS EXPORT'!$A:$AF,4,FALSE)," ",VLOOKUP(A162,'ACCESS EXPORT'!$A:$AF,5,FALSE)," ",VLOOKUP(A162,'ACCESS EXPORT'!$A:$AF,6,FALSE)," ",VLOOKUP(A162,'ACCESS EXPORT'!$A:$AA,7,FALSE)," ",VLOOKUP(A162,'ACCESS EXPORT'!$A:$AA,8,FALSE)))</f>
        <v>2415 N ORANGE AVE SUITE 601 ORLANDO FL 32804</v>
      </c>
      <c r="G162" s="4" t="str">
        <f>UPPER(VLOOKUP($A162,'ACCESS EXPORT'!$A:$AF,9,FALSE))</f>
        <v>ORANGE</v>
      </c>
      <c r="H162" s="4" t="str">
        <f>_xlfn.IFNA(VLOOKUP($B162,'ACCESS EXPORT'!$B:$J,9,FALSE),"")</f>
        <v>Central</v>
      </c>
      <c r="I162" s="3" t="str">
        <f>CONCATENATE("(P)",VLOOKUP($A162,'ACCESS EXPORT'!$A:$AF,11,FALSE)," (F)",VLOOKUP($A162,'ACCESS EXPORT'!$A:$AF,29,FALSE))</f>
        <v>(P)(407) 303-2070 (F)(407) 303-2071</v>
      </c>
      <c r="J162" s="4" t="str">
        <f>UPPER(VLOOKUP($A162,'ACCESS EXPORT'!$A:$AF,12,FALSE))</f>
        <v>ONCOLOGY</v>
      </c>
      <c r="K162" s="4" t="str">
        <f>UPPER(VLOOKUP($A162,'ACCESS EXPORT'!$A:$AF,13,FALSE))</f>
        <v>VICKI CHILCOTT</v>
      </c>
      <c r="L162" s="3" t="str">
        <f>IF(AND(VLOOKUP(A162,'ACCESS EXPORT'!A:AE,1,0),'ACCESS EXPORT'!N162=""),UPPER(CONCATENATE('ACCESS EXPORT'!AE162)),IF(VLOOKUP(A162,'ACCESS EXPORT'!A:AE,1,0),UPPER(CONCATENATE('ACCESS EXPORT'!N162," "&amp;CHAR(10),'ACCESS EXPORT'!AE162))))</f>
        <v>CYNDI BERGS 
MEGHAN LAY (PRAC. ADMIN)</v>
      </c>
      <c r="M162" s="4" t="str">
        <f>UPPER(VLOOKUP($A162,'ACCESS EXPORT'!$A:$O,15,FALSE))</f>
        <v/>
      </c>
      <c r="N162" s="4" t="str">
        <f ca="1">IF(AND('ACCESS EXPORT'!X162="",'ACCESS EXPORT'!Y162=""),IF('ACCESS EXPORT'!V162&lt;&gt;"",(IF(TODAY()-'ACCESS EXPORT'!V162&gt;=-60,UPPER(CONCATENATE(VLOOKUP(B162,'ACCESS EXPORT'!$B:$P,15,FALSE),""&amp;CHAR(10)&amp;"(SEP",TEXT('ACCESS EXPORT'!V162," MM/DD/YYY)"))),IF(TODAY()-'ACCESS EXPORT'!V162&lt;0,UPPER(VLOOKUP(B162,'ACCESS EXPORT'!$B:$P,15,FALSE)),UPPER(VLOOKUP(B162,'ACCESS EXPORT'!$B:$P,15,FALSE))))),IF('ACCESS EXPORT'!U162="",UPPER(VLOOKUP(B162,'ACCESS EXPORT'!$B:$P,15,FALSE)),IF(TODAY()-'ACCESS EXPORT'!U162&lt;=30,CONCATENATE(UPPER(VLOOKUP(B162,'ACCESS EXPORT'!$B:$P,15,FALSE)),""&amp;CHAR(10)&amp;"(NEW",TEXT('ACCESS EXPORT'!U162," MM/DD/YYY)")),IF(AND(TODAY()-'ACCESS EXPORT'!U162&gt;30,TODAY()&gt;0),UPPER(VLOOKUP(B162,'ACCESS EXPORT'!$B:$P,15,FALSE)))))),IF('ACCESS EXPORT'!Y162&lt;&gt;"",UPPER(CONCATENATE(UPPER(VLOOKUP(B162,'ACCESS EXPORT'!$B:$P,15,FALSE)),""&amp;CHAR(10)&amp;"(Transfer Out",TEXT('ACCESS EXPORT'!Y162," MM/DD/YYY)"))),IF('ACCESS EXPORT'!X162&lt;&gt;"",UPPER(CONCATENATE(UPPER(VLOOKUP(B162,'ACCESS EXPORT'!$B:$P,15,FALSE)),""&amp;CHAR(10)&amp;"(Transfer In",TEXT('ACCESS EXPORT'!X162," MM/DD/YYY)"))))))</f>
        <v>BALLS, JASON W.</v>
      </c>
      <c r="O162" s="4" t="str">
        <f>_xlfn.IFNA(VLOOKUP(B162,'ACCESS EXPORT'!$B:$Q,16,FALSE),"")</f>
        <v>PA-C</v>
      </c>
      <c r="P162" s="4" t="str">
        <f>_xlfn.IFNA(VLOOKUP(B162,'ACCESS EXPORT'!B:W,22,FALSE),"-")</f>
        <v>1710264528</v>
      </c>
      <c r="Q162" s="4" t="str">
        <f>_xlfn.IFNA(VLOOKUP(A162,'ACCESS EXPORT'!$A:$AG,33,0),"-")</f>
        <v>Pat Lanier</v>
      </c>
      <c r="R162" s="4" t="str">
        <f>_xlfn.IFNA(VLOOKUP(A162,'ACCESS EXPORT'!$A:$AH,34,0),"-")</f>
        <v>Carol Shane</v>
      </c>
      <c r="S162" s="4" t="str">
        <f>_xlfn.IFNA(VLOOKUP(A162,'ACCESS EXPORT'!$A:$AI,35,0),"-")</f>
        <v>Kikzeny Cartagena</v>
      </c>
      <c r="T162" s="4" t="str">
        <f>_xlfn.IFNA(VLOOKUP(A162,'ACCESS EXPORT'!$A:$AJ,36,0),"-")</f>
        <v>TBD</v>
      </c>
      <c r="U162" s="4" t="str">
        <f>_xlfn.IFNA(VLOOKUP(A162,'ACCESS EXPORT'!$A:$AK,37,0),"-")</f>
        <v>Cerner</v>
      </c>
      <c r="V162" s="4" t="str">
        <f>_xlfn.IFNA(VLOOKUP(A162,'ACCESS EXPORT'!$A:$AL,38,0),"-")</f>
        <v>FHMG_BLOOD MARROW TRANSPLANT</v>
      </c>
      <c r="W162" s="4" t="str">
        <f>_xlfn.IFNA(VLOOKUP(A162,'ACCESS EXPORT'!$A:$AM,39,0),"-")</f>
        <v/>
      </c>
      <c r="X162" s="4" t="str">
        <f>_xlfn.IFNA(VLOOKUP(A162,'ACCESS EXPORT'!$A:$AN,40,0),"-")</f>
        <v>Keelyn Fleming</v>
      </c>
      <c r="Y162" s="26" t="str">
        <f>_xlfn.IFNA(VLOOKUP(A162,'ACCESS EXPORT'!A:AO,41,0),"")</f>
        <v>Gary Weston</v>
      </c>
      <c r="Z162" s="26" t="str">
        <f>_xlfn.IFNA(VLOOKUP(A162,'ACCESS EXPORT'!A:AP,42,0),"")</f>
        <v>Quisha Moorer</v>
      </c>
      <c r="AA162" s="26" t="str">
        <f>_xlfn.IFNA(VLOOKUP(A162,'ACCESS EXPORT'!A:AQ,43,0),"")</f>
        <v>Joe Townsend</v>
      </c>
    </row>
    <row r="163" spans="1:27" ht="18.75" x14ac:dyDescent="0.25">
      <c r="A163" s="33">
        <v>110</v>
      </c>
      <c r="B163" s="10">
        <v>1135</v>
      </c>
      <c r="C163" s="7" t="str">
        <f ca="1">IFERROR(UPPER(IF(AND('ACCESS EXPORT'!AA163="",'ACCESS EXPORT'!Z163=""),VLOOKUP(A163,'ACCESS EXPORT'!$A:$AF,32,FALSE),(IF('ACCESS EXPORT'!AA163&lt;&gt;"",CONCATENATE(VLOOKUP(A163,'ACCESS EXPORT'!$A:$AF,32,FALSE)," (Closed",TEXT('ACCESS EXPORT'!AA163," MM/DD/YYY)")),IF(TODAY()&lt;(('ACCESS EXPORT'!Z163)+30),CONCATENATE(VLOOKUP(A163,'ACCESS EXPORT'!$A:$AF,32,FALSE)," (Opens",TEXT('ACCESS EXPORT'!Z163," MM/DD/YYY)")),VLOOKUP(A163,'ACCESS EXPORT'!$A:$AF,32,FALSE)))))),"-")</f>
        <v>ADVENTHEALTH MEDICAL GROUP BLOOD AND MARROW TRANSPLANT AT ORLANDO</v>
      </c>
      <c r="D163" s="3" t="str">
        <f ca="1">IFERROR(UPPER(IF(AND('ACCESS EXPORT'!AA163="",'ACCESS EXPORT'!Z163=""),VLOOKUP(A163,'ACCESS EXPORT'!$A:$AF,28,FALSE),(IF('ACCESS EXPORT'!AA163&lt;&gt;"",CONCATENATE(VLOOKUP(A163,'ACCESS EXPORT'!$A:$AF,28,FALSE)," (Closed",TEXT('ACCESS EXPORT'!AA163," MM/DD/YYY)")),IF(TODAY()&lt;(('ACCESS EXPORT'!Z163)+30),CONCATENATE(VLOOKUP(A163,'ACCESS EXPORT'!$A:$AF,28,FALSE)," (Opens",TEXT('ACCESS EXPORT'!Z163," MM/DD/YYY)")),VLOOKUP(A163,'ACCESS EXPORT'!$A:$AF,28,FALSE)))))),"-")</f>
        <v>BLOOD AND MARROW TRANSPLANT CENTER</v>
      </c>
      <c r="E163" s="3" t="str">
        <f>VLOOKUP($A163,'ACCESS EXPORT'!$A:$AF,3,FALSE)</f>
        <v>4300</v>
      </c>
      <c r="F163" s="3" t="str">
        <f>UPPER(CONCATENATE(VLOOKUP(A163,'ACCESS EXPORT'!$A:$AF,4,FALSE)," ",VLOOKUP(A163,'ACCESS EXPORT'!$A:$AF,5,FALSE)," ",VLOOKUP(A163,'ACCESS EXPORT'!$A:$AF,6,FALSE)," ",VLOOKUP(A163,'ACCESS EXPORT'!$A:$AA,7,FALSE)," ",VLOOKUP(A163,'ACCESS EXPORT'!$A:$AA,8,FALSE)))</f>
        <v>2415 N ORANGE AVE SUITE 601 ORLANDO FL 32804</v>
      </c>
      <c r="G163" s="4" t="str">
        <f>UPPER(VLOOKUP($A163,'ACCESS EXPORT'!$A:$AF,9,FALSE))</f>
        <v>ORANGE</v>
      </c>
      <c r="H163" s="4" t="str">
        <f>_xlfn.IFNA(VLOOKUP($B163,'ACCESS EXPORT'!$B:$J,9,FALSE),"")</f>
        <v>Central</v>
      </c>
      <c r="I163" s="3" t="str">
        <f>CONCATENATE("(P)",VLOOKUP($A163,'ACCESS EXPORT'!$A:$AF,11,FALSE)," (F)",VLOOKUP($A163,'ACCESS EXPORT'!$A:$AF,29,FALSE))</f>
        <v>(P)(407) 303-2070 (F)(407) 303-2071</v>
      </c>
      <c r="J163" s="4" t="str">
        <f>UPPER(VLOOKUP($A163,'ACCESS EXPORT'!$A:$AF,12,FALSE))</f>
        <v>ONCOLOGY</v>
      </c>
      <c r="K163" s="4" t="str">
        <f>UPPER(VLOOKUP($A163,'ACCESS EXPORT'!$A:$AF,13,FALSE))</f>
        <v>VICKI CHILCOTT</v>
      </c>
      <c r="L163" s="3" t="str">
        <f>IF(AND(VLOOKUP(A163,'ACCESS EXPORT'!A:AE,1,0),'ACCESS EXPORT'!N163=""),UPPER(CONCATENATE('ACCESS EXPORT'!AE163)),IF(VLOOKUP(A163,'ACCESS EXPORT'!A:AE,1,0),UPPER(CONCATENATE('ACCESS EXPORT'!N163," "&amp;CHAR(10),'ACCESS EXPORT'!AE163))))</f>
        <v>CYNDI BERGS 
MEGHAN LAY (PRAC. ADMIN)</v>
      </c>
      <c r="M163" s="4" t="str">
        <f>UPPER(VLOOKUP($A163,'ACCESS EXPORT'!$A:$O,15,FALSE))</f>
        <v/>
      </c>
      <c r="N163" s="4" t="str">
        <f ca="1">IF(AND('ACCESS EXPORT'!X163="",'ACCESS EXPORT'!Y163=""),IF('ACCESS EXPORT'!V163&lt;&gt;"",(IF(TODAY()-'ACCESS EXPORT'!V163&gt;=-60,UPPER(CONCATENATE(VLOOKUP(B163,'ACCESS EXPORT'!$B:$P,15,FALSE),""&amp;CHAR(10)&amp;"(SEP",TEXT('ACCESS EXPORT'!V163," MM/DD/YYY)"))),IF(TODAY()-'ACCESS EXPORT'!V163&lt;0,UPPER(VLOOKUP(B163,'ACCESS EXPORT'!$B:$P,15,FALSE)),UPPER(VLOOKUP(B163,'ACCESS EXPORT'!$B:$P,15,FALSE))))),IF('ACCESS EXPORT'!U163="",UPPER(VLOOKUP(B163,'ACCESS EXPORT'!$B:$P,15,FALSE)),IF(TODAY()-'ACCESS EXPORT'!U163&lt;=30,CONCATENATE(UPPER(VLOOKUP(B163,'ACCESS EXPORT'!$B:$P,15,FALSE)),""&amp;CHAR(10)&amp;"(NEW",TEXT('ACCESS EXPORT'!U163," MM/DD/YYY)")),IF(AND(TODAY()-'ACCESS EXPORT'!U163&gt;30,TODAY()&gt;0),UPPER(VLOOKUP(B163,'ACCESS EXPORT'!$B:$P,15,FALSE)))))),IF('ACCESS EXPORT'!Y163&lt;&gt;"",UPPER(CONCATENATE(UPPER(VLOOKUP(B163,'ACCESS EXPORT'!$B:$P,15,FALSE)),""&amp;CHAR(10)&amp;"(Transfer Out",TEXT('ACCESS EXPORT'!Y163," MM/DD/YYY)"))),IF('ACCESS EXPORT'!X163&lt;&gt;"",UPPER(CONCATENATE(UPPER(VLOOKUP(B163,'ACCESS EXPORT'!$B:$P,15,FALSE)),""&amp;CHAR(10)&amp;"(Transfer In",TEXT('ACCESS EXPORT'!X163," MM/DD/YYY)"))))))</f>
        <v>SMITH, MEGAN</v>
      </c>
      <c r="O163" s="4" t="str">
        <f>_xlfn.IFNA(VLOOKUP(B163,'ACCESS EXPORT'!$B:$Q,16,FALSE),"")</f>
        <v>APRN</v>
      </c>
      <c r="P163" s="4" t="str">
        <f>_xlfn.IFNA(VLOOKUP(B163,'ACCESS EXPORT'!B:W,22,FALSE),"-")</f>
        <v>1689998353</v>
      </c>
      <c r="Q163" s="4" t="str">
        <f>_xlfn.IFNA(VLOOKUP(A163,'ACCESS EXPORT'!$A:$AG,33,0),"-")</f>
        <v>Pat Lanier</v>
      </c>
      <c r="R163" s="4" t="str">
        <f>_xlfn.IFNA(VLOOKUP(A163,'ACCESS EXPORT'!$A:$AH,34,0),"-")</f>
        <v>Carol Shane</v>
      </c>
      <c r="S163" s="4" t="str">
        <f>_xlfn.IFNA(VLOOKUP(A163,'ACCESS EXPORT'!$A:$AI,35,0),"-")</f>
        <v>Kikzeny Cartagena</v>
      </c>
      <c r="T163" s="4" t="str">
        <f>_xlfn.IFNA(VLOOKUP(A163,'ACCESS EXPORT'!$A:$AJ,36,0),"-")</f>
        <v>TBD</v>
      </c>
      <c r="U163" s="4" t="str">
        <f>_xlfn.IFNA(VLOOKUP(A163,'ACCESS EXPORT'!$A:$AK,37,0),"-")</f>
        <v>Cerner</v>
      </c>
      <c r="V163" s="4" t="str">
        <f>_xlfn.IFNA(VLOOKUP(A163,'ACCESS EXPORT'!$A:$AL,38,0),"-")</f>
        <v>FHMG_BLOOD MARROW TRANSPLANT</v>
      </c>
      <c r="W163" s="4" t="str">
        <f>_xlfn.IFNA(VLOOKUP(A163,'ACCESS EXPORT'!$A:$AM,39,0),"-")</f>
        <v/>
      </c>
      <c r="X163" s="4" t="str">
        <f>_xlfn.IFNA(VLOOKUP(A163,'ACCESS EXPORT'!$A:$AN,40,0),"-")</f>
        <v>Keelyn Fleming</v>
      </c>
      <c r="Y163" s="26" t="str">
        <f>_xlfn.IFNA(VLOOKUP(A163,'ACCESS EXPORT'!A:AO,41,0),"")</f>
        <v>Gary Weston</v>
      </c>
      <c r="Z163" s="26" t="str">
        <f>_xlfn.IFNA(VLOOKUP(A163,'ACCESS EXPORT'!A:AP,42,0),"")</f>
        <v>Quisha Moorer</v>
      </c>
      <c r="AA163" s="26" t="str">
        <f>_xlfn.IFNA(VLOOKUP(A163,'ACCESS EXPORT'!A:AQ,43,0),"")</f>
        <v>Joe Townsend</v>
      </c>
    </row>
    <row r="164" spans="1:27" ht="18.75" x14ac:dyDescent="0.25">
      <c r="A164" s="33">
        <v>110</v>
      </c>
      <c r="B164" s="10">
        <v>1144</v>
      </c>
      <c r="C164" s="7" t="str">
        <f ca="1">IFERROR(UPPER(IF(AND('ACCESS EXPORT'!AA164="",'ACCESS EXPORT'!Z164=""),VLOOKUP(A164,'ACCESS EXPORT'!$A:$AF,32,FALSE),(IF('ACCESS EXPORT'!AA164&lt;&gt;"",CONCATENATE(VLOOKUP(A164,'ACCESS EXPORT'!$A:$AF,32,FALSE)," (Closed",TEXT('ACCESS EXPORT'!AA164," MM/DD/YYY)")),IF(TODAY()&lt;(('ACCESS EXPORT'!Z164)+30),CONCATENATE(VLOOKUP(A164,'ACCESS EXPORT'!$A:$AF,32,FALSE)," (Opens",TEXT('ACCESS EXPORT'!Z164," MM/DD/YYY)")),VLOOKUP(A164,'ACCESS EXPORT'!$A:$AF,32,FALSE)))))),"-")</f>
        <v>ADVENTHEALTH MEDICAL GROUP BLOOD AND MARROW TRANSPLANT AT ORLANDO</v>
      </c>
      <c r="D164" s="3" t="str">
        <f ca="1">IFERROR(UPPER(IF(AND('ACCESS EXPORT'!AA164="",'ACCESS EXPORT'!Z164=""),VLOOKUP(A164,'ACCESS EXPORT'!$A:$AF,28,FALSE),(IF('ACCESS EXPORT'!AA164&lt;&gt;"",CONCATENATE(VLOOKUP(A164,'ACCESS EXPORT'!$A:$AF,28,FALSE)," (Closed",TEXT('ACCESS EXPORT'!AA164," MM/DD/YYY)")),IF(TODAY()&lt;(('ACCESS EXPORT'!Z164)+30),CONCATENATE(VLOOKUP(A164,'ACCESS EXPORT'!$A:$AF,28,FALSE)," (Opens",TEXT('ACCESS EXPORT'!Z164," MM/DD/YYY)")),VLOOKUP(A164,'ACCESS EXPORT'!$A:$AF,28,FALSE)))))),"-")</f>
        <v>BLOOD AND MARROW TRANSPLANT CENTER</v>
      </c>
      <c r="E164" s="3" t="str">
        <f>VLOOKUP($A164,'ACCESS EXPORT'!$A:$AF,3,FALSE)</f>
        <v>4300</v>
      </c>
      <c r="F164" s="3" t="str">
        <f>UPPER(CONCATENATE(VLOOKUP(A164,'ACCESS EXPORT'!$A:$AF,4,FALSE)," ",VLOOKUP(A164,'ACCESS EXPORT'!$A:$AF,5,FALSE)," ",VLOOKUP(A164,'ACCESS EXPORT'!$A:$AF,6,FALSE)," ",VLOOKUP(A164,'ACCESS EXPORT'!$A:$AA,7,FALSE)," ",VLOOKUP(A164,'ACCESS EXPORT'!$A:$AA,8,FALSE)))</f>
        <v>2415 N ORANGE AVE SUITE 601 ORLANDO FL 32804</v>
      </c>
      <c r="G164" s="4" t="str">
        <f>UPPER(VLOOKUP($A164,'ACCESS EXPORT'!$A:$AF,9,FALSE))</f>
        <v>ORANGE</v>
      </c>
      <c r="H164" s="4" t="str">
        <f>_xlfn.IFNA(VLOOKUP($B164,'ACCESS EXPORT'!$B:$J,9,FALSE),"")</f>
        <v>Central</v>
      </c>
      <c r="I164" s="3" t="str">
        <f>CONCATENATE("(P)",VLOOKUP($A164,'ACCESS EXPORT'!$A:$AF,11,FALSE)," (F)",VLOOKUP($A164,'ACCESS EXPORT'!$A:$AF,29,FALSE))</f>
        <v>(P)(407) 303-2070 (F)(407) 303-2071</v>
      </c>
      <c r="J164" s="4" t="str">
        <f>UPPER(VLOOKUP($A164,'ACCESS EXPORT'!$A:$AF,12,FALSE))</f>
        <v>ONCOLOGY</v>
      </c>
      <c r="K164" s="4" t="str">
        <f>UPPER(VLOOKUP($A164,'ACCESS EXPORT'!$A:$AF,13,FALSE))</f>
        <v>VICKI CHILCOTT</v>
      </c>
      <c r="L164" s="3" t="str">
        <f>IF(AND(VLOOKUP(A164,'ACCESS EXPORT'!A:AE,1,0),'ACCESS EXPORT'!N164=""),UPPER(CONCATENATE('ACCESS EXPORT'!AE164)),IF(VLOOKUP(A164,'ACCESS EXPORT'!A:AE,1,0),UPPER(CONCATENATE('ACCESS EXPORT'!N164," "&amp;CHAR(10),'ACCESS EXPORT'!AE164))))</f>
        <v>CYNDI BERGS 
MEGHAN LAY (PRAC. ADMIN)</v>
      </c>
      <c r="M164" s="4" t="str">
        <f>UPPER(VLOOKUP($A164,'ACCESS EXPORT'!$A:$O,15,FALSE))</f>
        <v/>
      </c>
      <c r="N164" s="4" t="str">
        <f ca="1">IF(AND('ACCESS EXPORT'!X164="",'ACCESS EXPORT'!Y164=""),IF('ACCESS EXPORT'!V164&lt;&gt;"",(IF(TODAY()-'ACCESS EXPORT'!V164&gt;=-60,UPPER(CONCATENATE(VLOOKUP(B164,'ACCESS EXPORT'!$B:$P,15,FALSE),""&amp;CHAR(10)&amp;"(SEP",TEXT('ACCESS EXPORT'!V164," MM/DD/YYY)"))),IF(TODAY()-'ACCESS EXPORT'!V164&lt;0,UPPER(VLOOKUP(B164,'ACCESS EXPORT'!$B:$P,15,FALSE)),UPPER(VLOOKUP(B164,'ACCESS EXPORT'!$B:$P,15,FALSE))))),IF('ACCESS EXPORT'!U164="",UPPER(VLOOKUP(B164,'ACCESS EXPORT'!$B:$P,15,FALSE)),IF(TODAY()-'ACCESS EXPORT'!U164&lt;=30,CONCATENATE(UPPER(VLOOKUP(B164,'ACCESS EXPORT'!$B:$P,15,FALSE)),""&amp;CHAR(10)&amp;"(NEW",TEXT('ACCESS EXPORT'!U164," MM/DD/YYY)")),IF(AND(TODAY()-'ACCESS EXPORT'!U164&gt;30,TODAY()&gt;0),UPPER(VLOOKUP(B164,'ACCESS EXPORT'!$B:$P,15,FALSE)))))),IF('ACCESS EXPORT'!Y164&lt;&gt;"",UPPER(CONCATENATE(UPPER(VLOOKUP(B164,'ACCESS EXPORT'!$B:$P,15,FALSE)),""&amp;CHAR(10)&amp;"(Transfer Out",TEXT('ACCESS EXPORT'!Y164," MM/DD/YYY)"))),IF('ACCESS EXPORT'!X164&lt;&gt;"",UPPER(CONCATENATE(UPPER(VLOOKUP(B164,'ACCESS EXPORT'!$B:$P,15,FALSE)),""&amp;CHAR(10)&amp;"(Transfer In",TEXT('ACCESS EXPORT'!X164," MM/DD/YYY)"))))))</f>
        <v>BROWNING, AMY LYNN</v>
      </c>
      <c r="O164" s="4" t="str">
        <f>_xlfn.IFNA(VLOOKUP(B164,'ACCESS EXPORT'!$B:$Q,16,FALSE),"")</f>
        <v>APRN</v>
      </c>
      <c r="P164" s="4" t="str">
        <f>_xlfn.IFNA(VLOOKUP(B164,'ACCESS EXPORT'!B:W,22,FALSE),"-")</f>
        <v>1457732117</v>
      </c>
      <c r="Q164" s="4" t="str">
        <f>_xlfn.IFNA(VLOOKUP(A164,'ACCESS EXPORT'!$A:$AG,33,0),"-")</f>
        <v>Pat Lanier</v>
      </c>
      <c r="R164" s="4" t="str">
        <f>_xlfn.IFNA(VLOOKUP(A164,'ACCESS EXPORT'!$A:$AH,34,0),"-")</f>
        <v>Carol Shane</v>
      </c>
      <c r="S164" s="4" t="str">
        <f>_xlfn.IFNA(VLOOKUP(A164,'ACCESS EXPORT'!$A:$AI,35,0),"-")</f>
        <v>Kikzeny Cartagena</v>
      </c>
      <c r="T164" s="4" t="str">
        <f>_xlfn.IFNA(VLOOKUP(A164,'ACCESS EXPORT'!$A:$AJ,36,0),"-")</f>
        <v>TBD</v>
      </c>
      <c r="U164" s="4" t="str">
        <f>_xlfn.IFNA(VLOOKUP(A164,'ACCESS EXPORT'!$A:$AK,37,0),"-")</f>
        <v>Cerner</v>
      </c>
      <c r="V164" s="4" t="str">
        <f>_xlfn.IFNA(VLOOKUP(A164,'ACCESS EXPORT'!$A:$AL,38,0),"-")</f>
        <v>FHMG_BLOOD MARROW TRANSPLANT</v>
      </c>
      <c r="W164" s="4" t="str">
        <f>_xlfn.IFNA(VLOOKUP(A164,'ACCESS EXPORT'!$A:$AM,39,0),"-")</f>
        <v/>
      </c>
      <c r="X164" s="4" t="str">
        <f>_xlfn.IFNA(VLOOKUP(A164,'ACCESS EXPORT'!$A:$AN,40,0),"-")</f>
        <v>Keelyn Fleming</v>
      </c>
      <c r="Y164" s="26" t="str">
        <f>_xlfn.IFNA(VLOOKUP(A164,'ACCESS EXPORT'!A:AO,41,0),"")</f>
        <v>Gary Weston</v>
      </c>
      <c r="Z164" s="26" t="str">
        <f>_xlfn.IFNA(VLOOKUP(A164,'ACCESS EXPORT'!A:AP,42,0),"")</f>
        <v>Quisha Moorer</v>
      </c>
      <c r="AA164" s="26" t="str">
        <f>_xlfn.IFNA(VLOOKUP(A164,'ACCESS EXPORT'!A:AQ,43,0),"")</f>
        <v>Joe Townsend</v>
      </c>
    </row>
    <row r="165" spans="1:27" ht="18.75" x14ac:dyDescent="0.25">
      <c r="A165" s="33">
        <v>110</v>
      </c>
      <c r="B165" s="10">
        <v>1835</v>
      </c>
      <c r="C165" s="7" t="str">
        <f ca="1">IFERROR(UPPER(IF(AND('ACCESS EXPORT'!AA165="",'ACCESS EXPORT'!Z165=""),VLOOKUP(A165,'ACCESS EXPORT'!$A:$AF,32,FALSE),(IF('ACCESS EXPORT'!AA165&lt;&gt;"",CONCATENATE(VLOOKUP(A165,'ACCESS EXPORT'!$A:$AF,32,FALSE)," (Closed",TEXT('ACCESS EXPORT'!AA165," MM/DD/YYY)")),IF(TODAY()&lt;(('ACCESS EXPORT'!Z165)+30),CONCATENATE(VLOOKUP(A165,'ACCESS EXPORT'!$A:$AF,32,FALSE)," (Opens",TEXT('ACCESS EXPORT'!Z165," MM/DD/YYY)")),VLOOKUP(A165,'ACCESS EXPORT'!$A:$AF,32,FALSE)))))),"-")</f>
        <v>ADVENTHEALTH MEDICAL GROUP BLOOD AND MARROW TRANSPLANT AT ORLANDO</v>
      </c>
      <c r="D165" s="3" t="str">
        <f ca="1">IFERROR(UPPER(IF(AND('ACCESS EXPORT'!AA165="",'ACCESS EXPORT'!Z165=""),VLOOKUP(A165,'ACCESS EXPORT'!$A:$AF,28,FALSE),(IF('ACCESS EXPORT'!AA165&lt;&gt;"",CONCATENATE(VLOOKUP(A165,'ACCESS EXPORT'!$A:$AF,28,FALSE)," (Closed",TEXT('ACCESS EXPORT'!AA165," MM/DD/YYY)")),IF(TODAY()&lt;(('ACCESS EXPORT'!Z165)+30),CONCATENATE(VLOOKUP(A165,'ACCESS EXPORT'!$A:$AF,28,FALSE)," (Opens",TEXT('ACCESS EXPORT'!Z165," MM/DD/YYY)")),VLOOKUP(A165,'ACCESS EXPORT'!$A:$AF,28,FALSE)))))),"-")</f>
        <v>BLOOD AND MARROW TRANSPLANT CENTER</v>
      </c>
      <c r="E165" s="3" t="str">
        <f>VLOOKUP($A165,'ACCESS EXPORT'!$A:$AF,3,FALSE)</f>
        <v>4300</v>
      </c>
      <c r="F165" s="3" t="str">
        <f>UPPER(CONCATENATE(VLOOKUP(A165,'ACCESS EXPORT'!$A:$AF,4,FALSE)," ",VLOOKUP(A165,'ACCESS EXPORT'!$A:$AF,5,FALSE)," ",VLOOKUP(A165,'ACCESS EXPORT'!$A:$AF,6,FALSE)," ",VLOOKUP(A165,'ACCESS EXPORT'!$A:$AA,7,FALSE)," ",VLOOKUP(A165,'ACCESS EXPORT'!$A:$AA,8,FALSE)))</f>
        <v>2415 N ORANGE AVE SUITE 601 ORLANDO FL 32804</v>
      </c>
      <c r="G165" s="4" t="str">
        <f>UPPER(VLOOKUP($A165,'ACCESS EXPORT'!$A:$AF,9,FALSE))</f>
        <v>ORANGE</v>
      </c>
      <c r="H165" s="4" t="str">
        <f>_xlfn.IFNA(VLOOKUP($B165,'ACCESS EXPORT'!$B:$J,9,FALSE),"")</f>
        <v>Central</v>
      </c>
      <c r="I165" s="3" t="str">
        <f>CONCATENATE("(P)",VLOOKUP($A165,'ACCESS EXPORT'!$A:$AF,11,FALSE)," (F)",VLOOKUP($A165,'ACCESS EXPORT'!$A:$AF,29,FALSE))</f>
        <v>(P)(407) 303-2070 (F)(407) 303-2071</v>
      </c>
      <c r="J165" s="4" t="str">
        <f>UPPER(VLOOKUP($A165,'ACCESS EXPORT'!$A:$AF,12,FALSE))</f>
        <v>ONCOLOGY</v>
      </c>
      <c r="K165" s="4" t="str">
        <f>UPPER(VLOOKUP($A165,'ACCESS EXPORT'!$A:$AF,13,FALSE))</f>
        <v>VICKI CHILCOTT</v>
      </c>
      <c r="L165" s="3" t="str">
        <f>IF(AND(VLOOKUP(A165,'ACCESS EXPORT'!A:AE,1,0),'ACCESS EXPORT'!N165=""),UPPER(CONCATENATE('ACCESS EXPORT'!AE165)),IF(VLOOKUP(A165,'ACCESS EXPORT'!A:AE,1,0),UPPER(CONCATENATE('ACCESS EXPORT'!N165," "&amp;CHAR(10),'ACCESS EXPORT'!AE165))))</f>
        <v>CYNDI BERGS 
MEGHAN LAY (PRAC. ADMIN)</v>
      </c>
      <c r="M165" s="4" t="str">
        <f>UPPER(VLOOKUP($A165,'ACCESS EXPORT'!$A:$O,15,FALSE))</f>
        <v/>
      </c>
      <c r="N165" s="4" t="str">
        <f ca="1">IF(AND('ACCESS EXPORT'!X165="",'ACCESS EXPORT'!Y165=""),IF('ACCESS EXPORT'!V165&lt;&gt;"",(IF(TODAY()-'ACCESS EXPORT'!V165&gt;=-60,UPPER(CONCATENATE(VLOOKUP(B165,'ACCESS EXPORT'!$B:$P,15,FALSE),""&amp;CHAR(10)&amp;"(SEP",TEXT('ACCESS EXPORT'!V165," MM/DD/YYY)"))),IF(TODAY()-'ACCESS EXPORT'!V165&lt;0,UPPER(VLOOKUP(B165,'ACCESS EXPORT'!$B:$P,15,FALSE)),UPPER(VLOOKUP(B165,'ACCESS EXPORT'!$B:$P,15,FALSE))))),IF('ACCESS EXPORT'!U165="",UPPER(VLOOKUP(B165,'ACCESS EXPORT'!$B:$P,15,FALSE)),IF(TODAY()-'ACCESS EXPORT'!U165&lt;=30,CONCATENATE(UPPER(VLOOKUP(B165,'ACCESS EXPORT'!$B:$P,15,FALSE)),""&amp;CHAR(10)&amp;"(NEW",TEXT('ACCESS EXPORT'!U165," MM/DD/YYY)")),IF(AND(TODAY()-'ACCESS EXPORT'!U165&gt;30,TODAY()&gt;0),UPPER(VLOOKUP(B165,'ACCESS EXPORT'!$B:$P,15,FALSE)))))),IF('ACCESS EXPORT'!Y165&lt;&gt;"",UPPER(CONCATENATE(UPPER(VLOOKUP(B165,'ACCESS EXPORT'!$B:$P,15,FALSE)),""&amp;CHAR(10)&amp;"(Transfer Out",TEXT('ACCESS EXPORT'!Y165," MM/DD/YYY)"))),IF('ACCESS EXPORT'!X165&lt;&gt;"",UPPER(CONCATENATE(UPPER(VLOOKUP(B165,'ACCESS EXPORT'!$B:$P,15,FALSE)),""&amp;CHAR(10)&amp;"(Transfer In",TEXT('ACCESS EXPORT'!X165," MM/DD/YYY)"))))))</f>
        <v>MARSDEN, NICOLE</v>
      </c>
      <c r="O165" s="4" t="str">
        <f>_xlfn.IFNA(VLOOKUP(B165,'ACCESS EXPORT'!$B:$Q,16,FALSE),"")</f>
        <v>APRN</v>
      </c>
      <c r="P165" s="4" t="str">
        <f>_xlfn.IFNA(VLOOKUP(B165,'ACCESS EXPORT'!B:W,22,FALSE),"-")</f>
        <v>1851768287</v>
      </c>
      <c r="Q165" s="4" t="str">
        <f>_xlfn.IFNA(VLOOKUP(A165,'ACCESS EXPORT'!$A:$AG,33,0),"-")</f>
        <v>Pat Lanier</v>
      </c>
      <c r="R165" s="4" t="str">
        <f>_xlfn.IFNA(VLOOKUP(A165,'ACCESS EXPORT'!$A:$AH,34,0),"-")</f>
        <v>Carol Shane</v>
      </c>
      <c r="S165" s="4" t="str">
        <f>_xlfn.IFNA(VLOOKUP(A165,'ACCESS EXPORT'!$A:$AI,35,0),"-")</f>
        <v>Kikzeny Cartagena</v>
      </c>
      <c r="T165" s="4" t="str">
        <f>_xlfn.IFNA(VLOOKUP(A165,'ACCESS EXPORT'!$A:$AJ,36,0),"-")</f>
        <v>TBD</v>
      </c>
      <c r="U165" s="4" t="str">
        <f>_xlfn.IFNA(VLOOKUP(A165,'ACCESS EXPORT'!$A:$AK,37,0),"-")</f>
        <v>Cerner</v>
      </c>
      <c r="V165" s="4" t="str">
        <f>_xlfn.IFNA(VLOOKUP(A165,'ACCESS EXPORT'!$A:$AL,38,0),"-")</f>
        <v>FHMG_BLOOD MARROW TRANSPLANT</v>
      </c>
      <c r="W165" s="4" t="str">
        <f>_xlfn.IFNA(VLOOKUP(A165,'ACCESS EXPORT'!$A:$AM,39,0),"-")</f>
        <v/>
      </c>
      <c r="X165" s="4" t="str">
        <f>_xlfn.IFNA(VLOOKUP(A165,'ACCESS EXPORT'!$A:$AN,40,0),"-")</f>
        <v>Keelyn Fleming</v>
      </c>
      <c r="Y165" s="26" t="str">
        <f>_xlfn.IFNA(VLOOKUP(A165,'ACCESS EXPORT'!A:AO,41,0),"")</f>
        <v>Gary Weston</v>
      </c>
      <c r="Z165" s="26" t="str">
        <f>_xlfn.IFNA(VLOOKUP(A165,'ACCESS EXPORT'!A:AP,42,0),"")</f>
        <v>Quisha Moorer</v>
      </c>
      <c r="AA165" s="26" t="str">
        <f>_xlfn.IFNA(VLOOKUP(A165,'ACCESS EXPORT'!A:AQ,43,0),"")</f>
        <v>Joe Townsend</v>
      </c>
    </row>
    <row r="166" spans="1:27" ht="18.75" x14ac:dyDescent="0.25">
      <c r="A166" s="33">
        <v>110</v>
      </c>
      <c r="B166" s="10">
        <v>1913</v>
      </c>
      <c r="C166" s="7" t="str">
        <f ca="1">IFERROR(UPPER(IF(AND('ACCESS EXPORT'!AA166="",'ACCESS EXPORT'!Z166=""),VLOOKUP(A166,'ACCESS EXPORT'!$A:$AF,32,FALSE),(IF('ACCESS EXPORT'!AA166&lt;&gt;"",CONCATENATE(VLOOKUP(A166,'ACCESS EXPORT'!$A:$AF,32,FALSE)," (Closed",TEXT('ACCESS EXPORT'!AA166," MM/DD/YYY)")),IF(TODAY()&lt;(('ACCESS EXPORT'!Z166)+30),CONCATENATE(VLOOKUP(A166,'ACCESS EXPORT'!$A:$AF,32,FALSE)," (Opens",TEXT('ACCESS EXPORT'!Z166," MM/DD/YYY)")),VLOOKUP(A166,'ACCESS EXPORT'!$A:$AF,32,FALSE)))))),"-")</f>
        <v>ADVENTHEALTH MEDICAL GROUP BLOOD AND MARROW TRANSPLANT AT ORLANDO</v>
      </c>
      <c r="D166" s="3" t="str">
        <f ca="1">IFERROR(UPPER(IF(AND('ACCESS EXPORT'!AA166="",'ACCESS EXPORT'!Z166=""),VLOOKUP(A166,'ACCESS EXPORT'!$A:$AF,28,FALSE),(IF('ACCESS EXPORT'!AA166&lt;&gt;"",CONCATENATE(VLOOKUP(A166,'ACCESS EXPORT'!$A:$AF,28,FALSE)," (Closed",TEXT('ACCESS EXPORT'!AA166," MM/DD/YYY)")),IF(TODAY()&lt;(('ACCESS EXPORT'!Z166)+30),CONCATENATE(VLOOKUP(A166,'ACCESS EXPORT'!$A:$AF,28,FALSE)," (Opens",TEXT('ACCESS EXPORT'!Z166," MM/DD/YYY)")),VLOOKUP(A166,'ACCESS EXPORT'!$A:$AF,28,FALSE)))))),"-")</f>
        <v>BLOOD AND MARROW TRANSPLANT CENTER</v>
      </c>
      <c r="E166" s="3" t="str">
        <f>VLOOKUP($A166,'ACCESS EXPORT'!$A:$AF,3,FALSE)</f>
        <v>4300</v>
      </c>
      <c r="F166" s="3" t="str">
        <f>UPPER(CONCATENATE(VLOOKUP(A166,'ACCESS EXPORT'!$A:$AF,4,FALSE)," ",VLOOKUP(A166,'ACCESS EXPORT'!$A:$AF,5,FALSE)," ",VLOOKUP(A166,'ACCESS EXPORT'!$A:$AF,6,FALSE)," ",VLOOKUP(A166,'ACCESS EXPORT'!$A:$AA,7,FALSE)," ",VLOOKUP(A166,'ACCESS EXPORT'!$A:$AA,8,FALSE)))</f>
        <v>2415 N ORANGE AVE SUITE 601 ORLANDO FL 32804</v>
      </c>
      <c r="G166" s="4" t="str">
        <f>UPPER(VLOOKUP($A166,'ACCESS EXPORT'!$A:$AF,9,FALSE))</f>
        <v>ORANGE</v>
      </c>
      <c r="H166" s="4" t="str">
        <f>_xlfn.IFNA(VLOOKUP($B166,'ACCESS EXPORT'!$B:$J,9,FALSE),"")</f>
        <v>Central</v>
      </c>
      <c r="I166" s="3" t="str">
        <f>CONCATENATE("(P)",VLOOKUP($A166,'ACCESS EXPORT'!$A:$AF,11,FALSE)," (F)",VLOOKUP($A166,'ACCESS EXPORT'!$A:$AF,29,FALSE))</f>
        <v>(P)(407) 303-2070 (F)(407) 303-2071</v>
      </c>
      <c r="J166" s="4" t="str">
        <f>UPPER(VLOOKUP($A166,'ACCESS EXPORT'!$A:$AF,12,FALSE))</f>
        <v>ONCOLOGY</v>
      </c>
      <c r="K166" s="4" t="str">
        <f>UPPER(VLOOKUP($A166,'ACCESS EXPORT'!$A:$AF,13,FALSE))</f>
        <v>VICKI CHILCOTT</v>
      </c>
      <c r="L166" s="3" t="str">
        <f>IF(AND(VLOOKUP(A166,'ACCESS EXPORT'!A:AE,1,0),'ACCESS EXPORT'!N166=""),UPPER(CONCATENATE('ACCESS EXPORT'!AE166)),IF(VLOOKUP(A166,'ACCESS EXPORT'!A:AE,1,0),UPPER(CONCATENATE('ACCESS EXPORT'!N166," "&amp;CHAR(10),'ACCESS EXPORT'!AE166))))</f>
        <v>CYNDI BERGS 
MEGHAN LAY (PRAC. ADMIN)</v>
      </c>
      <c r="M166" s="4" t="str">
        <f>UPPER(VLOOKUP($A166,'ACCESS EXPORT'!$A:$O,15,FALSE))</f>
        <v/>
      </c>
      <c r="N166" s="4" t="str">
        <f ca="1">IF(AND('ACCESS EXPORT'!X166="",'ACCESS EXPORT'!Y166=""),IF('ACCESS EXPORT'!V166&lt;&gt;"",(IF(TODAY()-'ACCESS EXPORT'!V166&gt;=-60,UPPER(CONCATENATE(VLOOKUP(B166,'ACCESS EXPORT'!$B:$P,15,FALSE),""&amp;CHAR(10)&amp;"(SEP",TEXT('ACCESS EXPORT'!V166," MM/DD/YYY)"))),IF(TODAY()-'ACCESS EXPORT'!V166&lt;0,UPPER(VLOOKUP(B166,'ACCESS EXPORT'!$B:$P,15,FALSE)),UPPER(VLOOKUP(B166,'ACCESS EXPORT'!$B:$P,15,FALSE))))),IF('ACCESS EXPORT'!U166="",UPPER(VLOOKUP(B166,'ACCESS EXPORT'!$B:$P,15,FALSE)),IF(TODAY()-'ACCESS EXPORT'!U166&lt;=30,CONCATENATE(UPPER(VLOOKUP(B166,'ACCESS EXPORT'!$B:$P,15,FALSE)),""&amp;CHAR(10)&amp;"(NEW",TEXT('ACCESS EXPORT'!U166," MM/DD/YYY)")),IF(AND(TODAY()-'ACCESS EXPORT'!U166&gt;30,TODAY()&gt;0),UPPER(VLOOKUP(B166,'ACCESS EXPORT'!$B:$P,15,FALSE)))))),IF('ACCESS EXPORT'!Y166&lt;&gt;"",UPPER(CONCATENATE(UPPER(VLOOKUP(B166,'ACCESS EXPORT'!$B:$P,15,FALSE)),""&amp;CHAR(10)&amp;"(Transfer Out",TEXT('ACCESS EXPORT'!Y166," MM/DD/YYY)"))),IF('ACCESS EXPORT'!X166&lt;&gt;"",UPPER(CONCATENATE(UPPER(VLOOKUP(B166,'ACCESS EXPORT'!$B:$P,15,FALSE)),""&amp;CHAR(10)&amp;"(Transfer In",TEXT('ACCESS EXPORT'!X166," MM/DD/YYY)"))))))</f>
        <v>VARELA, JUAN</v>
      </c>
      <c r="O166" s="4" t="str">
        <f>_xlfn.IFNA(VLOOKUP(B166,'ACCESS EXPORT'!$B:$Q,16,FALSE),"")</f>
        <v>MD</v>
      </c>
      <c r="P166" s="4" t="str">
        <f>_xlfn.IFNA(VLOOKUP(B166,'ACCESS EXPORT'!B:W,22,FALSE),"-")</f>
        <v>1013235753</v>
      </c>
      <c r="Q166" s="4" t="str">
        <f>_xlfn.IFNA(VLOOKUP(A166,'ACCESS EXPORT'!$A:$AG,33,0),"-")</f>
        <v>Pat Lanier</v>
      </c>
      <c r="R166" s="4" t="str">
        <f>_xlfn.IFNA(VLOOKUP(A166,'ACCESS EXPORT'!$A:$AH,34,0),"-")</f>
        <v>Carol Shane</v>
      </c>
      <c r="S166" s="4" t="str">
        <f>_xlfn.IFNA(VLOOKUP(A166,'ACCESS EXPORT'!$A:$AI,35,0),"-")</f>
        <v>Kikzeny Cartagena</v>
      </c>
      <c r="T166" s="4" t="str">
        <f>_xlfn.IFNA(VLOOKUP(A166,'ACCESS EXPORT'!$A:$AJ,36,0),"-")</f>
        <v>TBD</v>
      </c>
      <c r="U166" s="4" t="str">
        <f>_xlfn.IFNA(VLOOKUP(A166,'ACCESS EXPORT'!$A:$AK,37,0),"-")</f>
        <v>Cerner</v>
      </c>
      <c r="V166" s="4" t="str">
        <f>_xlfn.IFNA(VLOOKUP(A166,'ACCESS EXPORT'!$A:$AL,38,0),"-")</f>
        <v>FHMG_BLOOD MARROW TRANSPLANT</v>
      </c>
      <c r="W166" s="4" t="str">
        <f>_xlfn.IFNA(VLOOKUP(A166,'ACCESS EXPORT'!$A:$AM,39,0),"-")</f>
        <v/>
      </c>
      <c r="X166" s="4" t="str">
        <f>_xlfn.IFNA(VLOOKUP(A166,'ACCESS EXPORT'!$A:$AN,40,0),"-")</f>
        <v>Keelyn Fleming</v>
      </c>
      <c r="Y166" s="26" t="str">
        <f>_xlfn.IFNA(VLOOKUP(A166,'ACCESS EXPORT'!A:AO,41,0),"")</f>
        <v>Gary Weston</v>
      </c>
      <c r="Z166" s="26" t="str">
        <f>_xlfn.IFNA(VLOOKUP(A166,'ACCESS EXPORT'!A:AP,42,0),"")</f>
        <v>Quisha Moorer</v>
      </c>
      <c r="AA166" s="26" t="str">
        <f>_xlfn.IFNA(VLOOKUP(A166,'ACCESS EXPORT'!A:AQ,43,0),"")</f>
        <v>Joe Townsend</v>
      </c>
    </row>
    <row r="167" spans="1:27" ht="18.75" x14ac:dyDescent="0.25">
      <c r="A167" s="33">
        <v>110</v>
      </c>
      <c r="B167" s="10">
        <v>1766</v>
      </c>
      <c r="C167" s="7" t="str">
        <f ca="1">IFERROR(UPPER(IF(AND('ACCESS EXPORT'!AA167="",'ACCESS EXPORT'!Z167=""),VLOOKUP(A167,'ACCESS EXPORT'!$A:$AF,32,FALSE),(IF('ACCESS EXPORT'!AA167&lt;&gt;"",CONCATENATE(VLOOKUP(A167,'ACCESS EXPORT'!$A:$AF,32,FALSE)," (Closed",TEXT('ACCESS EXPORT'!AA167," MM/DD/YYY)")),IF(TODAY()&lt;(('ACCESS EXPORT'!Z167)+30),CONCATENATE(VLOOKUP(A167,'ACCESS EXPORT'!$A:$AF,32,FALSE)," (Opens",TEXT('ACCESS EXPORT'!Z167," MM/DD/YYY)")),VLOOKUP(A167,'ACCESS EXPORT'!$A:$AF,32,FALSE)))))),"-")</f>
        <v>ADVENTHEALTH MEDICAL GROUP BLOOD AND MARROW TRANSPLANT AT ORLANDO</v>
      </c>
      <c r="D167" s="3" t="str">
        <f ca="1">IFERROR(UPPER(IF(AND('ACCESS EXPORT'!AA167="",'ACCESS EXPORT'!Z167=""),VLOOKUP(A167,'ACCESS EXPORT'!$A:$AF,28,FALSE),(IF('ACCESS EXPORT'!AA167&lt;&gt;"",CONCATENATE(VLOOKUP(A167,'ACCESS EXPORT'!$A:$AF,28,FALSE)," (Closed",TEXT('ACCESS EXPORT'!AA167," MM/DD/YYY)")),IF(TODAY()&lt;(('ACCESS EXPORT'!Z167)+30),CONCATENATE(VLOOKUP(A167,'ACCESS EXPORT'!$A:$AF,28,FALSE)," (Opens",TEXT('ACCESS EXPORT'!Z167," MM/DD/YYY)")),VLOOKUP(A167,'ACCESS EXPORT'!$A:$AF,28,FALSE)))))),"-")</f>
        <v>BLOOD AND MARROW TRANSPLANT CENTER</v>
      </c>
      <c r="E167" s="3" t="str">
        <f>VLOOKUP($A167,'ACCESS EXPORT'!$A:$AF,3,FALSE)</f>
        <v>4300</v>
      </c>
      <c r="F167" s="3" t="str">
        <f>UPPER(CONCATENATE(VLOOKUP(A167,'ACCESS EXPORT'!$A:$AF,4,FALSE)," ",VLOOKUP(A167,'ACCESS EXPORT'!$A:$AF,5,FALSE)," ",VLOOKUP(A167,'ACCESS EXPORT'!$A:$AF,6,FALSE)," ",VLOOKUP(A167,'ACCESS EXPORT'!$A:$AA,7,FALSE)," ",VLOOKUP(A167,'ACCESS EXPORT'!$A:$AA,8,FALSE)))</f>
        <v>2415 N ORANGE AVE SUITE 601 ORLANDO FL 32804</v>
      </c>
      <c r="G167" s="4" t="str">
        <f>UPPER(VLOOKUP($A167,'ACCESS EXPORT'!$A:$AF,9,FALSE))</f>
        <v>ORANGE</v>
      </c>
      <c r="H167" s="4" t="str">
        <f>_xlfn.IFNA(VLOOKUP($B167,'ACCESS EXPORT'!$B:$J,9,FALSE),"")</f>
        <v>Central</v>
      </c>
      <c r="I167" s="3" t="str">
        <f>CONCATENATE("(P)",VLOOKUP($A167,'ACCESS EXPORT'!$A:$AF,11,FALSE)," (F)",VLOOKUP($A167,'ACCESS EXPORT'!$A:$AF,29,FALSE))</f>
        <v>(P)(407) 303-2070 (F)(407) 303-2071</v>
      </c>
      <c r="J167" s="4" t="str">
        <f>UPPER(VLOOKUP($A167,'ACCESS EXPORT'!$A:$AF,12,FALSE))</f>
        <v>ONCOLOGY</v>
      </c>
      <c r="K167" s="4" t="str">
        <f>UPPER(VLOOKUP($A167,'ACCESS EXPORT'!$A:$AF,13,FALSE))</f>
        <v>VICKI CHILCOTT</v>
      </c>
      <c r="L167" s="3" t="str">
        <f>IF(AND(VLOOKUP(A167,'ACCESS EXPORT'!A:AE,1,0),'ACCESS EXPORT'!N167=""),UPPER(CONCATENATE('ACCESS EXPORT'!AE167)),IF(VLOOKUP(A167,'ACCESS EXPORT'!A:AE,1,0),UPPER(CONCATENATE('ACCESS EXPORT'!N167," "&amp;CHAR(10),'ACCESS EXPORT'!AE167))))</f>
        <v>CYNDI BERGS 
MEGHAN LAY (PRAC. ADMIN)</v>
      </c>
      <c r="M167" s="4" t="str">
        <f>UPPER(VLOOKUP($A167,'ACCESS EXPORT'!$A:$O,15,FALSE))</f>
        <v/>
      </c>
      <c r="N167" s="4" t="str">
        <f ca="1">IF(AND('ACCESS EXPORT'!X167="",'ACCESS EXPORT'!Y167=""),IF('ACCESS EXPORT'!V167&lt;&gt;"",(IF(TODAY()-'ACCESS EXPORT'!V167&gt;=-60,UPPER(CONCATENATE(VLOOKUP(B167,'ACCESS EXPORT'!$B:$P,15,FALSE),""&amp;CHAR(10)&amp;"(SEP",TEXT('ACCESS EXPORT'!V167," MM/DD/YYY)"))),IF(TODAY()-'ACCESS EXPORT'!V167&lt;0,UPPER(VLOOKUP(B167,'ACCESS EXPORT'!$B:$P,15,FALSE)),UPPER(VLOOKUP(B167,'ACCESS EXPORT'!$B:$P,15,FALSE))))),IF('ACCESS EXPORT'!U167="",UPPER(VLOOKUP(B167,'ACCESS EXPORT'!$B:$P,15,FALSE)),IF(TODAY()-'ACCESS EXPORT'!U167&lt;=30,CONCATENATE(UPPER(VLOOKUP(B167,'ACCESS EXPORT'!$B:$P,15,FALSE)),""&amp;CHAR(10)&amp;"(NEW",TEXT('ACCESS EXPORT'!U167," MM/DD/YYY)")),IF(AND(TODAY()-'ACCESS EXPORT'!U167&gt;30,TODAY()&gt;0),UPPER(VLOOKUP(B167,'ACCESS EXPORT'!$B:$P,15,FALSE)))))),IF('ACCESS EXPORT'!Y167&lt;&gt;"",UPPER(CONCATENATE(UPPER(VLOOKUP(B167,'ACCESS EXPORT'!$B:$P,15,FALSE)),""&amp;CHAR(10)&amp;"(Transfer Out",TEXT('ACCESS EXPORT'!Y167," MM/DD/YYY)"))),IF('ACCESS EXPORT'!X167&lt;&gt;"",UPPER(CONCATENATE(UPPER(VLOOKUP(B167,'ACCESS EXPORT'!$B:$P,15,FALSE)),""&amp;CHAR(10)&amp;"(Transfer In",TEXT('ACCESS EXPORT'!X167," MM/DD/YYY)"))))))</f>
        <v>GOLDSTEIN, STEVEN</v>
      </c>
      <c r="O167" s="4" t="str">
        <f>_xlfn.IFNA(VLOOKUP(B167,'ACCESS EXPORT'!$B:$Q,16,FALSE),"")</f>
        <v>MD</v>
      </c>
      <c r="P167" s="4" t="str">
        <f>_xlfn.IFNA(VLOOKUP(B167,'ACCESS EXPORT'!B:W,22,FALSE),"-")</f>
        <v>1457387698</v>
      </c>
      <c r="Q167" s="4" t="str">
        <f>_xlfn.IFNA(VLOOKUP(A167,'ACCESS EXPORT'!$A:$AG,33,0),"-")</f>
        <v>Pat Lanier</v>
      </c>
      <c r="R167" s="4" t="str">
        <f>_xlfn.IFNA(VLOOKUP(A167,'ACCESS EXPORT'!$A:$AH,34,0),"-")</f>
        <v>Carol Shane</v>
      </c>
      <c r="S167" s="4" t="str">
        <f>_xlfn.IFNA(VLOOKUP(A167,'ACCESS EXPORT'!$A:$AI,35,0),"-")</f>
        <v>Kikzeny Cartagena</v>
      </c>
      <c r="T167" s="4" t="str">
        <f>_xlfn.IFNA(VLOOKUP(A167,'ACCESS EXPORT'!$A:$AJ,36,0),"-")</f>
        <v>TBD</v>
      </c>
      <c r="U167" s="4" t="str">
        <f>_xlfn.IFNA(VLOOKUP(A167,'ACCESS EXPORT'!$A:$AK,37,0),"-")</f>
        <v>Cerner</v>
      </c>
      <c r="V167" s="4" t="str">
        <f>_xlfn.IFNA(VLOOKUP(A167,'ACCESS EXPORT'!$A:$AL,38,0),"-")</f>
        <v>FHMG_BLOOD MARROW TRANSPLANT</v>
      </c>
      <c r="W167" s="4" t="str">
        <f>_xlfn.IFNA(VLOOKUP(A167,'ACCESS EXPORT'!$A:$AM,39,0),"-")</f>
        <v/>
      </c>
      <c r="X167" s="4" t="str">
        <f>_xlfn.IFNA(VLOOKUP(A167,'ACCESS EXPORT'!$A:$AN,40,0),"-")</f>
        <v>Keelyn Fleming</v>
      </c>
      <c r="Y167" s="26" t="str">
        <f>_xlfn.IFNA(VLOOKUP(A167,'ACCESS EXPORT'!A:AO,41,0),"")</f>
        <v>Gary Weston</v>
      </c>
      <c r="Z167" s="26" t="str">
        <f>_xlfn.IFNA(VLOOKUP(A167,'ACCESS EXPORT'!A:AP,42,0),"")</f>
        <v>Quisha Moorer</v>
      </c>
      <c r="AA167" s="26" t="str">
        <f>_xlfn.IFNA(VLOOKUP(A167,'ACCESS EXPORT'!A:AQ,43,0),"")</f>
        <v>Joe Townsend</v>
      </c>
    </row>
    <row r="168" spans="1:27" ht="18.75" x14ac:dyDescent="0.25">
      <c r="A168" s="33">
        <v>110</v>
      </c>
      <c r="B168" s="10">
        <v>1912</v>
      </c>
      <c r="C168" s="7" t="str">
        <f ca="1">IFERROR(UPPER(IF(AND('ACCESS EXPORT'!AA168="",'ACCESS EXPORT'!Z168=""),VLOOKUP(A168,'ACCESS EXPORT'!$A:$AF,32,FALSE),(IF('ACCESS EXPORT'!AA168&lt;&gt;"",CONCATENATE(VLOOKUP(A168,'ACCESS EXPORT'!$A:$AF,32,FALSE)," (Closed",TEXT('ACCESS EXPORT'!AA168," MM/DD/YYY)")),IF(TODAY()&lt;(('ACCESS EXPORT'!Z168)+30),CONCATENATE(VLOOKUP(A168,'ACCESS EXPORT'!$A:$AF,32,FALSE)," (Opens",TEXT('ACCESS EXPORT'!Z168," MM/DD/YYY)")),VLOOKUP(A168,'ACCESS EXPORT'!$A:$AF,32,FALSE)))))),"-")</f>
        <v>ADVENTHEALTH MEDICAL GROUP BLOOD AND MARROW TRANSPLANT AT ORLANDO</v>
      </c>
      <c r="D168" s="3" t="str">
        <f ca="1">IFERROR(UPPER(IF(AND('ACCESS EXPORT'!AA168="",'ACCESS EXPORT'!Z168=""),VLOOKUP(A168,'ACCESS EXPORT'!$A:$AF,28,FALSE),(IF('ACCESS EXPORT'!AA168&lt;&gt;"",CONCATENATE(VLOOKUP(A168,'ACCESS EXPORT'!$A:$AF,28,FALSE)," (Closed",TEXT('ACCESS EXPORT'!AA168," MM/DD/YYY)")),IF(TODAY()&lt;(('ACCESS EXPORT'!Z168)+30),CONCATENATE(VLOOKUP(A168,'ACCESS EXPORT'!$A:$AF,28,FALSE)," (Opens",TEXT('ACCESS EXPORT'!Z168," MM/DD/YYY)")),VLOOKUP(A168,'ACCESS EXPORT'!$A:$AF,28,FALSE)))))),"-")</f>
        <v>BLOOD AND MARROW TRANSPLANT CENTER</v>
      </c>
      <c r="E168" s="3" t="str">
        <f>VLOOKUP($A168,'ACCESS EXPORT'!$A:$AF,3,FALSE)</f>
        <v>4300</v>
      </c>
      <c r="F168" s="3" t="str">
        <f>UPPER(CONCATENATE(VLOOKUP(A168,'ACCESS EXPORT'!$A:$AF,4,FALSE)," ",VLOOKUP(A168,'ACCESS EXPORT'!$A:$AF,5,FALSE)," ",VLOOKUP(A168,'ACCESS EXPORT'!$A:$AF,6,FALSE)," ",VLOOKUP(A168,'ACCESS EXPORT'!$A:$AA,7,FALSE)," ",VLOOKUP(A168,'ACCESS EXPORT'!$A:$AA,8,FALSE)))</f>
        <v>2415 N ORANGE AVE SUITE 601 ORLANDO FL 32804</v>
      </c>
      <c r="G168" s="4" t="str">
        <f>UPPER(VLOOKUP($A168,'ACCESS EXPORT'!$A:$AF,9,FALSE))</f>
        <v>ORANGE</v>
      </c>
      <c r="H168" s="4" t="str">
        <f>_xlfn.IFNA(VLOOKUP($B168,'ACCESS EXPORT'!$B:$J,9,FALSE),"")</f>
        <v>Central</v>
      </c>
      <c r="I168" s="3" t="str">
        <f>CONCATENATE("(P)",VLOOKUP($A168,'ACCESS EXPORT'!$A:$AF,11,FALSE)," (F)",VLOOKUP($A168,'ACCESS EXPORT'!$A:$AF,29,FALSE))</f>
        <v>(P)(407) 303-2070 (F)(407) 303-2071</v>
      </c>
      <c r="J168" s="4" t="str">
        <f>UPPER(VLOOKUP($A168,'ACCESS EXPORT'!$A:$AF,12,FALSE))</f>
        <v>ONCOLOGY</v>
      </c>
      <c r="K168" s="4" t="str">
        <f>UPPER(VLOOKUP($A168,'ACCESS EXPORT'!$A:$AF,13,FALSE))</f>
        <v>VICKI CHILCOTT</v>
      </c>
      <c r="L168" s="3" t="str">
        <f>IF(AND(VLOOKUP(A168,'ACCESS EXPORT'!A:AE,1,0),'ACCESS EXPORT'!N168=""),UPPER(CONCATENATE('ACCESS EXPORT'!AE168)),IF(VLOOKUP(A168,'ACCESS EXPORT'!A:AE,1,0),UPPER(CONCATENATE('ACCESS EXPORT'!N168," "&amp;CHAR(10),'ACCESS EXPORT'!AE168))))</f>
        <v>CYNDI BERGS 
MEGHAN LAY (PRAC. ADMIN)</v>
      </c>
      <c r="M168" s="4" t="str">
        <f>UPPER(VLOOKUP($A168,'ACCESS EXPORT'!$A:$O,15,FALSE))</f>
        <v/>
      </c>
      <c r="N168" s="4" t="str">
        <f ca="1">IF(AND('ACCESS EXPORT'!X168="",'ACCESS EXPORT'!Y168=""),IF('ACCESS EXPORT'!V168&lt;&gt;"",(IF(TODAY()-'ACCESS EXPORT'!V168&gt;=-60,UPPER(CONCATENATE(VLOOKUP(B168,'ACCESS EXPORT'!$B:$P,15,FALSE),""&amp;CHAR(10)&amp;"(SEP",TEXT('ACCESS EXPORT'!V168," MM/DD/YYY)"))),IF(TODAY()-'ACCESS EXPORT'!V168&lt;0,UPPER(VLOOKUP(B168,'ACCESS EXPORT'!$B:$P,15,FALSE)),UPPER(VLOOKUP(B168,'ACCESS EXPORT'!$B:$P,15,FALSE))))),IF('ACCESS EXPORT'!U168="",UPPER(VLOOKUP(B168,'ACCESS EXPORT'!$B:$P,15,FALSE)),IF(TODAY()-'ACCESS EXPORT'!U168&lt;=30,CONCATENATE(UPPER(VLOOKUP(B168,'ACCESS EXPORT'!$B:$P,15,FALSE)),""&amp;CHAR(10)&amp;"(NEW",TEXT('ACCESS EXPORT'!U168," MM/DD/YYY)")),IF(AND(TODAY()-'ACCESS EXPORT'!U168&gt;30,TODAY()&gt;0),UPPER(VLOOKUP(B168,'ACCESS EXPORT'!$B:$P,15,FALSE)))))),IF('ACCESS EXPORT'!Y168&lt;&gt;"",UPPER(CONCATENATE(UPPER(VLOOKUP(B168,'ACCESS EXPORT'!$B:$P,15,FALSE)),""&amp;CHAR(10)&amp;"(Transfer Out",TEXT('ACCESS EXPORT'!Y168," MM/DD/YYY)"))),IF('ACCESS EXPORT'!X168&lt;&gt;"",UPPER(CONCATENATE(UPPER(VLOOKUP(B168,'ACCESS EXPORT'!$B:$P,15,FALSE)),""&amp;CHAR(10)&amp;"(Transfer In",TEXT('ACCESS EXPORT'!X168," MM/DD/YYY)"))))))</f>
        <v>MCVEY, COURTNEY</v>
      </c>
      <c r="O168" s="4" t="str">
        <f>_xlfn.IFNA(VLOOKUP(B168,'ACCESS EXPORT'!$B:$Q,16,FALSE),"")</f>
        <v>PA-C</v>
      </c>
      <c r="P168" s="4" t="str">
        <f>_xlfn.IFNA(VLOOKUP(B168,'ACCESS EXPORT'!B:W,22,FALSE),"-")</f>
        <v>1184026544</v>
      </c>
      <c r="Q168" s="4" t="str">
        <f>_xlfn.IFNA(VLOOKUP(A168,'ACCESS EXPORT'!$A:$AG,33,0),"-")</f>
        <v>Pat Lanier</v>
      </c>
      <c r="R168" s="4" t="str">
        <f>_xlfn.IFNA(VLOOKUP(A168,'ACCESS EXPORT'!$A:$AH,34,0),"-")</f>
        <v>Carol Shane</v>
      </c>
      <c r="S168" s="4" t="str">
        <f>_xlfn.IFNA(VLOOKUP(A168,'ACCESS EXPORT'!$A:$AI,35,0),"-")</f>
        <v>Kikzeny Cartagena</v>
      </c>
      <c r="T168" s="4" t="str">
        <f>_xlfn.IFNA(VLOOKUP(A168,'ACCESS EXPORT'!$A:$AJ,36,0),"-")</f>
        <v>TBD</v>
      </c>
      <c r="U168" s="4" t="str">
        <f>_xlfn.IFNA(VLOOKUP(A168,'ACCESS EXPORT'!$A:$AK,37,0),"-")</f>
        <v>Cerner</v>
      </c>
      <c r="V168" s="4" t="str">
        <f>_xlfn.IFNA(VLOOKUP(A168,'ACCESS EXPORT'!$A:$AL,38,0),"-")</f>
        <v>FHMG_BLOOD MARROW TRANSPLANT</v>
      </c>
      <c r="W168" s="4" t="str">
        <f>_xlfn.IFNA(VLOOKUP(A168,'ACCESS EXPORT'!$A:$AM,39,0),"-")</f>
        <v/>
      </c>
      <c r="X168" s="4" t="str">
        <f>_xlfn.IFNA(VLOOKUP(A168,'ACCESS EXPORT'!$A:$AN,40,0),"-")</f>
        <v>Keelyn Fleming</v>
      </c>
      <c r="Y168" s="26" t="str">
        <f>_xlfn.IFNA(VLOOKUP(A168,'ACCESS EXPORT'!A:AO,41,0),"")</f>
        <v>Gary Weston</v>
      </c>
      <c r="Z168" s="26" t="str">
        <f>_xlfn.IFNA(VLOOKUP(A168,'ACCESS EXPORT'!A:AP,42,0),"")</f>
        <v>Quisha Moorer</v>
      </c>
      <c r="AA168" s="26" t="str">
        <f>_xlfn.IFNA(VLOOKUP(A168,'ACCESS EXPORT'!A:AQ,43,0),"")</f>
        <v>Joe Townsend</v>
      </c>
    </row>
    <row r="169" spans="1:27" ht="18.75" x14ac:dyDescent="0.25">
      <c r="A169" s="33">
        <v>123</v>
      </c>
      <c r="B169" s="10">
        <v>1185</v>
      </c>
      <c r="C169" s="7" t="str">
        <f ca="1">IFERROR(UPPER(IF(AND('ACCESS EXPORT'!AA169="",'ACCESS EXPORT'!Z169=""),VLOOKUP(A169,'ACCESS EXPORT'!$A:$AF,32,FALSE),(IF('ACCESS EXPORT'!AA169&lt;&gt;"",CONCATENATE(VLOOKUP(A169,'ACCESS EXPORT'!$A:$AF,32,FALSE)," (Closed",TEXT('ACCESS EXPORT'!AA169," MM/DD/YYY)")),IF(TODAY()&lt;(('ACCESS EXPORT'!Z169)+30),CONCATENATE(VLOOKUP(A169,'ACCESS EXPORT'!$A:$AF,32,FALSE)," (Opens",TEXT('ACCESS EXPORT'!Z169," MM/DD/YYY)")),VLOOKUP(A169,'ACCESS EXPORT'!$A:$AF,32,FALSE)))))),"-")</f>
        <v>ADVENTHEALTH MEDICAL GROUP PSYCHIATRY AT WINTER PARK</v>
      </c>
      <c r="D169" s="3" t="str">
        <f ca="1">IFERROR(UPPER(IF(AND('ACCESS EXPORT'!AA169="",'ACCESS EXPORT'!Z169=""),VLOOKUP(A169,'ACCESS EXPORT'!$A:$AF,28,FALSE),(IF('ACCESS EXPORT'!AA169&lt;&gt;"",CONCATENATE(VLOOKUP(A169,'ACCESS EXPORT'!$A:$AF,28,FALSE)," (Closed",TEXT('ACCESS EXPORT'!AA169," MM/DD/YYY)")),IF(TODAY()&lt;(('ACCESS EXPORT'!Z169)+30),CONCATENATE(VLOOKUP(A169,'ACCESS EXPORT'!$A:$AF,28,FALSE)," (Opens",TEXT('ACCESS EXPORT'!Z169," MM/DD/YYY)")),VLOOKUP(A169,'ACCESS EXPORT'!$A:$AF,28,FALSE)))))),"-")</f>
        <v>CENTER FOR BEHAVIORAL HEALTH</v>
      </c>
      <c r="E169" s="3" t="str">
        <f>VLOOKUP($A169,'ACCESS EXPORT'!$A:$AF,3,FALSE)</f>
        <v>4380</v>
      </c>
      <c r="F169" s="3" t="str">
        <f>UPPER(CONCATENATE(VLOOKUP(A169,'ACCESS EXPORT'!$A:$AF,4,FALSE)," ",VLOOKUP(A169,'ACCESS EXPORT'!$A:$AF,5,FALSE)," ",VLOOKUP(A169,'ACCESS EXPORT'!$A:$AF,6,FALSE)," ",VLOOKUP(A169,'ACCESS EXPORT'!$A:$AA,7,FALSE)," ",VLOOKUP(A169,'ACCESS EXPORT'!$A:$AA,8,FALSE)))</f>
        <v>1573 W FAIRBANKS AVE SUITE 100 WINTER PARK FL 32789</v>
      </c>
      <c r="G169" s="4" t="str">
        <f>UPPER(VLOOKUP($A169,'ACCESS EXPORT'!$A:$AF,9,FALSE))</f>
        <v>ORANGE</v>
      </c>
      <c r="H169" s="4" t="str">
        <f>_xlfn.IFNA(VLOOKUP($B169,'ACCESS EXPORT'!$B:$J,9,FALSE),"")</f>
        <v>NE</v>
      </c>
      <c r="I169" s="3" t="str">
        <f>CONCATENATE("(P)",VLOOKUP($A169,'ACCESS EXPORT'!$A:$AF,11,FALSE)," (F)",VLOOKUP($A169,'ACCESS EXPORT'!$A:$AF,29,FALSE))</f>
        <v>(P)(407) 896-8097 (F)(407) 898-8328</v>
      </c>
      <c r="J169" s="4" t="str">
        <f>UPPER(VLOOKUP($A169,'ACCESS EXPORT'!$A:$AF,12,FALSE))</f>
        <v>NEURO/PSYCH</v>
      </c>
      <c r="K169" s="4" t="str">
        <f>UPPER(VLOOKUP($A169,'ACCESS EXPORT'!$A:$AF,13,FALSE))</f>
        <v>MARLENE HOLLAND</v>
      </c>
      <c r="L169" s="3" t="str">
        <f>IF(AND(VLOOKUP(A169,'ACCESS EXPORT'!A:AE,1,0),'ACCESS EXPORT'!N169=""),UPPER(CONCATENATE('ACCESS EXPORT'!AE169)),IF(VLOOKUP(A169,'ACCESS EXPORT'!A:AE,1,0),UPPER(CONCATENATE('ACCESS EXPORT'!N169," "&amp;CHAR(10),'ACCESS EXPORT'!AE169))))</f>
        <v>KIM ANDERSON (EXEC DIR) 
CARLOS HERNANDEZ (PRAC. ADMIN)</v>
      </c>
      <c r="M169" s="4" t="str">
        <f>UPPER(VLOOKUP($A169,'ACCESS EXPORT'!$A:$O,15,FALSE))</f>
        <v>YOWANA ESCOBAR (PM)</v>
      </c>
      <c r="N169" s="4" t="str">
        <f ca="1">IF(AND('ACCESS EXPORT'!X169="",'ACCESS EXPORT'!Y169=""),IF('ACCESS EXPORT'!V169&lt;&gt;"",(IF(TODAY()-'ACCESS EXPORT'!V169&gt;=-60,UPPER(CONCATENATE(VLOOKUP(B169,'ACCESS EXPORT'!$B:$P,15,FALSE),""&amp;CHAR(10)&amp;"(SEP",TEXT('ACCESS EXPORT'!V169," MM/DD/YYY)"))),IF(TODAY()-'ACCESS EXPORT'!V169&lt;0,UPPER(VLOOKUP(B169,'ACCESS EXPORT'!$B:$P,15,FALSE)),UPPER(VLOOKUP(B169,'ACCESS EXPORT'!$B:$P,15,FALSE))))),IF('ACCESS EXPORT'!U169="",UPPER(VLOOKUP(B169,'ACCESS EXPORT'!$B:$P,15,FALSE)),IF(TODAY()-'ACCESS EXPORT'!U169&lt;=30,CONCATENATE(UPPER(VLOOKUP(B169,'ACCESS EXPORT'!$B:$P,15,FALSE)),""&amp;CHAR(10)&amp;"(NEW",TEXT('ACCESS EXPORT'!U169," MM/DD/YYY)")),IF(AND(TODAY()-'ACCESS EXPORT'!U169&gt;30,TODAY()&gt;0),UPPER(VLOOKUP(B169,'ACCESS EXPORT'!$B:$P,15,FALSE)))))),IF('ACCESS EXPORT'!Y169&lt;&gt;"",UPPER(CONCATENATE(UPPER(VLOOKUP(B169,'ACCESS EXPORT'!$B:$P,15,FALSE)),""&amp;CHAR(10)&amp;"(Transfer Out",TEXT('ACCESS EXPORT'!Y169," MM/DD/YYY)"))),IF('ACCESS EXPORT'!X169&lt;&gt;"",UPPER(CONCATENATE(UPPER(VLOOKUP(B169,'ACCESS EXPORT'!$B:$P,15,FALSE)),""&amp;CHAR(10)&amp;"(Transfer In",TEXT('ACCESS EXPORT'!X169," MM/DD/YYY)"))))))</f>
        <v>GULYAYEVA, NATALIYA A.</v>
      </c>
      <c r="O169" s="4" t="str">
        <f>_xlfn.IFNA(VLOOKUP(B169,'ACCESS EXPORT'!$B:$Q,16,FALSE),"")</f>
        <v>MD</v>
      </c>
      <c r="P169" s="4" t="str">
        <f>_xlfn.IFNA(VLOOKUP(B169,'ACCESS EXPORT'!B:W,22,FALSE),"-")</f>
        <v>1811155872</v>
      </c>
      <c r="Q169" s="4" t="str">
        <f>_xlfn.IFNA(VLOOKUP(A169,'ACCESS EXPORT'!$A:$AG,33,0),"-")</f>
        <v>Aldis Leonardo</v>
      </c>
      <c r="R169" s="4" t="str">
        <f>_xlfn.IFNA(VLOOKUP(A169,'ACCESS EXPORT'!$A:$AH,34,0),"-")</f>
        <v>Amanda Dowd</v>
      </c>
      <c r="S169" s="4" t="str">
        <f>_xlfn.IFNA(VLOOKUP(A169,'ACCESS EXPORT'!$A:$AI,35,0),"-")</f>
        <v>Courtney Powell</v>
      </c>
      <c r="T169" s="4" t="str">
        <f>_xlfn.IFNA(VLOOKUP(A169,'ACCESS EXPORT'!$A:$AJ,36,0),"-")</f>
        <v>Wanda Cruz</v>
      </c>
      <c r="U169" s="4" t="str">
        <f>_xlfn.IFNA(VLOOKUP(A169,'ACCESS EXPORT'!$A:$AK,37,0),"-")</f>
        <v>Cerner</v>
      </c>
      <c r="V169" s="4" t="str">
        <f>_xlfn.IFNA(VLOOKUP(A169,'ACCESS EXPORT'!$A:$AL,38,0),"-")</f>
        <v>FHMGBH_CTR FOR BH_WP</v>
      </c>
      <c r="W169" s="4" t="str">
        <f>_xlfn.IFNA(VLOOKUP(A169,'ACCESS EXPORT'!$A:$AM,39,0),"-")</f>
        <v/>
      </c>
      <c r="X169" s="4" t="str">
        <f>_xlfn.IFNA(VLOOKUP(A169,'ACCESS EXPORT'!$A:$AN,40,0),"-")</f>
        <v>Tiffany Palmer / John Hill</v>
      </c>
      <c r="Y169" s="26" t="str">
        <f>_xlfn.IFNA(VLOOKUP(A169,'ACCESS EXPORT'!A:AO,41,0),"")</f>
        <v>Candace Pischetola</v>
      </c>
      <c r="Z169" s="26" t="str">
        <f>_xlfn.IFNA(VLOOKUP(A169,'ACCESS EXPORT'!A:AP,42,0),"")</f>
        <v>Varuna Singh</v>
      </c>
      <c r="AA169" s="26" t="str">
        <f>_xlfn.IFNA(VLOOKUP(A169,'ACCESS EXPORT'!A:AQ,43,0),"")</f>
        <v>Jennifer Harper</v>
      </c>
    </row>
    <row r="170" spans="1:27" ht="18.75" x14ac:dyDescent="0.25">
      <c r="A170" s="33">
        <v>123</v>
      </c>
      <c r="B170" s="10">
        <v>1182</v>
      </c>
      <c r="C170" s="7" t="str">
        <f ca="1">IFERROR(UPPER(IF(AND('ACCESS EXPORT'!AA170="",'ACCESS EXPORT'!Z170=""),VLOOKUP(A170,'ACCESS EXPORT'!$A:$AF,32,FALSE),(IF('ACCESS EXPORT'!AA170&lt;&gt;"",CONCATENATE(VLOOKUP(A170,'ACCESS EXPORT'!$A:$AF,32,FALSE)," (Closed",TEXT('ACCESS EXPORT'!AA170," MM/DD/YYY)")),IF(TODAY()&lt;(('ACCESS EXPORT'!Z170)+30),CONCATENATE(VLOOKUP(A170,'ACCESS EXPORT'!$A:$AF,32,FALSE)," (Opens",TEXT('ACCESS EXPORT'!Z170," MM/DD/YYY)")),VLOOKUP(A170,'ACCESS EXPORT'!$A:$AF,32,FALSE)))))),"-")</f>
        <v>ADVENTHEALTH MEDICAL GROUP PSYCHIATRY AT WINTER PARK</v>
      </c>
      <c r="D170" s="3" t="str">
        <f ca="1">IFERROR(UPPER(IF(AND('ACCESS EXPORT'!AA170="",'ACCESS EXPORT'!Z170=""),VLOOKUP(A170,'ACCESS EXPORT'!$A:$AF,28,FALSE),(IF('ACCESS EXPORT'!AA170&lt;&gt;"",CONCATENATE(VLOOKUP(A170,'ACCESS EXPORT'!$A:$AF,28,FALSE)," (Closed",TEXT('ACCESS EXPORT'!AA170," MM/DD/YYY)")),IF(TODAY()&lt;(('ACCESS EXPORT'!Z170)+30),CONCATENATE(VLOOKUP(A170,'ACCESS EXPORT'!$A:$AF,28,FALSE)," (Opens",TEXT('ACCESS EXPORT'!Z170," MM/DD/YYY)")),VLOOKUP(A170,'ACCESS EXPORT'!$A:$AF,28,FALSE)))))),"-")</f>
        <v>CENTER FOR BEHAVIORAL HEALTH</v>
      </c>
      <c r="E170" s="3" t="str">
        <f>VLOOKUP($A170,'ACCESS EXPORT'!$A:$AF,3,FALSE)</f>
        <v>4380</v>
      </c>
      <c r="F170" s="3" t="str">
        <f>UPPER(CONCATENATE(VLOOKUP(A170,'ACCESS EXPORT'!$A:$AF,4,FALSE)," ",VLOOKUP(A170,'ACCESS EXPORT'!$A:$AF,5,FALSE)," ",VLOOKUP(A170,'ACCESS EXPORT'!$A:$AF,6,FALSE)," ",VLOOKUP(A170,'ACCESS EXPORT'!$A:$AA,7,FALSE)," ",VLOOKUP(A170,'ACCESS EXPORT'!$A:$AA,8,FALSE)))</f>
        <v>1573 W FAIRBANKS AVE SUITE 100 WINTER PARK FL 32789</v>
      </c>
      <c r="G170" s="4" t="str">
        <f>UPPER(VLOOKUP($A170,'ACCESS EXPORT'!$A:$AF,9,FALSE))</f>
        <v>ORANGE</v>
      </c>
      <c r="H170" s="4" t="str">
        <f>_xlfn.IFNA(VLOOKUP($B170,'ACCESS EXPORT'!$B:$J,9,FALSE),"")</f>
        <v>Central</v>
      </c>
      <c r="I170" s="3" t="str">
        <f>CONCATENATE("(P)",VLOOKUP($A170,'ACCESS EXPORT'!$A:$AF,11,FALSE)," (F)",VLOOKUP($A170,'ACCESS EXPORT'!$A:$AF,29,FALSE))</f>
        <v>(P)(407) 896-8097 (F)(407) 898-8328</v>
      </c>
      <c r="J170" s="4" t="str">
        <f>UPPER(VLOOKUP($A170,'ACCESS EXPORT'!$A:$AF,12,FALSE))</f>
        <v>NEURO/PSYCH</v>
      </c>
      <c r="K170" s="4" t="str">
        <f>UPPER(VLOOKUP($A170,'ACCESS EXPORT'!$A:$AF,13,FALSE))</f>
        <v>MARLENE HOLLAND</v>
      </c>
      <c r="L170" s="3" t="str">
        <f>IF(AND(VLOOKUP(A170,'ACCESS EXPORT'!A:AE,1,0),'ACCESS EXPORT'!N170=""),UPPER(CONCATENATE('ACCESS EXPORT'!AE170)),IF(VLOOKUP(A170,'ACCESS EXPORT'!A:AE,1,0),UPPER(CONCATENATE('ACCESS EXPORT'!N170," "&amp;CHAR(10),'ACCESS EXPORT'!AE170))))</f>
        <v>KIM ANDERSON (EXEC DIR) 
CARLOS HERNANDEZ (PRAC. ADMIN)</v>
      </c>
      <c r="M170" s="4" t="str">
        <f>UPPER(VLOOKUP($A170,'ACCESS EXPORT'!$A:$O,15,FALSE))</f>
        <v>YOWANA ESCOBAR (PM)</v>
      </c>
      <c r="N170" s="4" t="str">
        <f ca="1">IF(AND('ACCESS EXPORT'!X170="",'ACCESS EXPORT'!Y170=""),IF('ACCESS EXPORT'!V170&lt;&gt;"",(IF(TODAY()-'ACCESS EXPORT'!V170&gt;=-60,UPPER(CONCATENATE(VLOOKUP(B170,'ACCESS EXPORT'!$B:$P,15,FALSE),""&amp;CHAR(10)&amp;"(SEP",TEXT('ACCESS EXPORT'!V170," MM/DD/YYY)"))),IF(TODAY()-'ACCESS EXPORT'!V170&lt;0,UPPER(VLOOKUP(B170,'ACCESS EXPORT'!$B:$P,15,FALSE)),UPPER(VLOOKUP(B170,'ACCESS EXPORT'!$B:$P,15,FALSE))))),IF('ACCESS EXPORT'!U170="",UPPER(VLOOKUP(B170,'ACCESS EXPORT'!$B:$P,15,FALSE)),IF(TODAY()-'ACCESS EXPORT'!U170&lt;=30,CONCATENATE(UPPER(VLOOKUP(B170,'ACCESS EXPORT'!$B:$P,15,FALSE)),""&amp;CHAR(10)&amp;"(NEW",TEXT('ACCESS EXPORT'!U170," MM/DD/YYY)")),IF(AND(TODAY()-'ACCESS EXPORT'!U170&gt;30,TODAY()&gt;0),UPPER(VLOOKUP(B170,'ACCESS EXPORT'!$B:$P,15,FALSE)))))),IF('ACCESS EXPORT'!Y170&lt;&gt;"",UPPER(CONCATENATE(UPPER(VLOOKUP(B170,'ACCESS EXPORT'!$B:$P,15,FALSE)),""&amp;CHAR(10)&amp;"(Transfer Out",TEXT('ACCESS EXPORT'!Y170," MM/DD/YYY)"))),IF('ACCESS EXPORT'!X170&lt;&gt;"",UPPER(CONCATENATE(UPPER(VLOOKUP(B170,'ACCESS EXPORT'!$B:$P,15,FALSE)),""&amp;CHAR(10)&amp;"(Transfer In",TEXT('ACCESS EXPORT'!X170," MM/DD/YYY)"))))))</f>
        <v>HARDING, HERNDON P.</v>
      </c>
      <c r="O170" s="4" t="str">
        <f>_xlfn.IFNA(VLOOKUP(B170,'ACCESS EXPORT'!$B:$Q,16,FALSE),"")</f>
        <v>MD</v>
      </c>
      <c r="P170" s="4" t="str">
        <f>_xlfn.IFNA(VLOOKUP(B170,'ACCESS EXPORT'!B:W,22,FALSE),"-")</f>
        <v>1699737627</v>
      </c>
      <c r="Q170" s="4" t="str">
        <f>_xlfn.IFNA(VLOOKUP(A170,'ACCESS EXPORT'!$A:$AG,33,0),"-")</f>
        <v>Aldis Leonardo</v>
      </c>
      <c r="R170" s="4" t="str">
        <f>_xlfn.IFNA(VLOOKUP(A170,'ACCESS EXPORT'!$A:$AH,34,0),"-")</f>
        <v>Amanda Dowd</v>
      </c>
      <c r="S170" s="4" t="str">
        <f>_xlfn.IFNA(VLOOKUP(A170,'ACCESS EXPORT'!$A:$AI,35,0),"-")</f>
        <v>Courtney Powell</v>
      </c>
      <c r="T170" s="4" t="str">
        <f>_xlfn.IFNA(VLOOKUP(A170,'ACCESS EXPORT'!$A:$AJ,36,0),"-")</f>
        <v>Wanda Cruz</v>
      </c>
      <c r="U170" s="4" t="str">
        <f>_xlfn.IFNA(VLOOKUP(A170,'ACCESS EXPORT'!$A:$AK,37,0),"-")</f>
        <v>Cerner</v>
      </c>
      <c r="V170" s="4" t="str">
        <f>_xlfn.IFNA(VLOOKUP(A170,'ACCESS EXPORT'!$A:$AL,38,0),"-")</f>
        <v>FHMGBH_CTR FOR BH_WP</v>
      </c>
      <c r="W170" s="4" t="str">
        <f>_xlfn.IFNA(VLOOKUP(A170,'ACCESS EXPORT'!$A:$AM,39,0),"-")</f>
        <v/>
      </c>
      <c r="X170" s="4" t="str">
        <f>_xlfn.IFNA(VLOOKUP(A170,'ACCESS EXPORT'!$A:$AN,40,0),"-")</f>
        <v>Tiffany Palmer / John Hill</v>
      </c>
      <c r="Y170" s="26" t="str">
        <f>_xlfn.IFNA(VLOOKUP(A170,'ACCESS EXPORT'!A:AO,41,0),"")</f>
        <v>Candace Pischetola</v>
      </c>
      <c r="Z170" s="26" t="str">
        <f>_xlfn.IFNA(VLOOKUP(A170,'ACCESS EXPORT'!A:AP,42,0),"")</f>
        <v>Varuna Singh</v>
      </c>
      <c r="AA170" s="26" t="str">
        <f>_xlfn.IFNA(VLOOKUP(A170,'ACCESS EXPORT'!A:AQ,43,0),"")</f>
        <v>Jennifer Harper</v>
      </c>
    </row>
    <row r="171" spans="1:27" ht="18.75" x14ac:dyDescent="0.25">
      <c r="A171" s="33">
        <v>123</v>
      </c>
      <c r="B171" s="10">
        <v>1829</v>
      </c>
      <c r="C171" s="7" t="str">
        <f ca="1">IFERROR(UPPER(IF(AND('ACCESS EXPORT'!AA171="",'ACCESS EXPORT'!Z171=""),VLOOKUP(A171,'ACCESS EXPORT'!$A:$AF,32,FALSE),(IF('ACCESS EXPORT'!AA171&lt;&gt;"",CONCATENATE(VLOOKUP(A171,'ACCESS EXPORT'!$A:$AF,32,FALSE)," (Closed",TEXT('ACCESS EXPORT'!AA171," MM/DD/YYY)")),IF(TODAY()&lt;(('ACCESS EXPORT'!Z171)+30),CONCATENATE(VLOOKUP(A171,'ACCESS EXPORT'!$A:$AF,32,FALSE)," (Opens",TEXT('ACCESS EXPORT'!Z171," MM/DD/YYY)")),VLOOKUP(A171,'ACCESS EXPORT'!$A:$AF,32,FALSE)))))),"-")</f>
        <v>ADVENTHEALTH MEDICAL GROUP PSYCHIATRY AT WINTER PARK</v>
      </c>
      <c r="D171" s="3" t="str">
        <f ca="1">IFERROR(UPPER(IF(AND('ACCESS EXPORT'!AA171="",'ACCESS EXPORT'!Z171=""),VLOOKUP(A171,'ACCESS EXPORT'!$A:$AF,28,FALSE),(IF('ACCESS EXPORT'!AA171&lt;&gt;"",CONCATENATE(VLOOKUP(A171,'ACCESS EXPORT'!$A:$AF,28,FALSE)," (Closed",TEXT('ACCESS EXPORT'!AA171," MM/DD/YYY)")),IF(TODAY()&lt;(('ACCESS EXPORT'!Z171)+30),CONCATENATE(VLOOKUP(A171,'ACCESS EXPORT'!$A:$AF,28,FALSE)," (Opens",TEXT('ACCESS EXPORT'!Z171," MM/DD/YYY)")),VLOOKUP(A171,'ACCESS EXPORT'!$A:$AF,28,FALSE)))))),"-")</f>
        <v>CENTER FOR BEHAVIORAL HEALTH</v>
      </c>
      <c r="E171" s="3" t="str">
        <f>VLOOKUP($A171,'ACCESS EXPORT'!$A:$AF,3,FALSE)</f>
        <v>4380</v>
      </c>
      <c r="F171" s="3" t="str">
        <f>UPPER(CONCATENATE(VLOOKUP(A171,'ACCESS EXPORT'!$A:$AF,4,FALSE)," ",VLOOKUP(A171,'ACCESS EXPORT'!$A:$AF,5,FALSE)," ",VLOOKUP(A171,'ACCESS EXPORT'!$A:$AF,6,FALSE)," ",VLOOKUP(A171,'ACCESS EXPORT'!$A:$AA,7,FALSE)," ",VLOOKUP(A171,'ACCESS EXPORT'!$A:$AA,8,FALSE)))</f>
        <v>1573 W FAIRBANKS AVE SUITE 100 WINTER PARK FL 32789</v>
      </c>
      <c r="G171" s="4" t="str">
        <f>UPPER(VLOOKUP($A171,'ACCESS EXPORT'!$A:$AF,9,FALSE))</f>
        <v>ORANGE</v>
      </c>
      <c r="H171" s="4" t="str">
        <f>_xlfn.IFNA(VLOOKUP($B171,'ACCESS EXPORT'!$B:$J,9,FALSE),"")</f>
        <v>NE</v>
      </c>
      <c r="I171" s="3" t="str">
        <f>CONCATENATE("(P)",VLOOKUP($A171,'ACCESS EXPORT'!$A:$AF,11,FALSE)," (F)",VLOOKUP($A171,'ACCESS EXPORT'!$A:$AF,29,FALSE))</f>
        <v>(P)(407) 896-8097 (F)(407) 898-8328</v>
      </c>
      <c r="J171" s="4" t="str">
        <f>UPPER(VLOOKUP($A171,'ACCESS EXPORT'!$A:$AF,12,FALSE))</f>
        <v>NEURO/PSYCH</v>
      </c>
      <c r="K171" s="4" t="str">
        <f>UPPER(VLOOKUP($A171,'ACCESS EXPORT'!$A:$AF,13,FALSE))</f>
        <v>MARLENE HOLLAND</v>
      </c>
      <c r="L171" s="3" t="str">
        <f>IF(AND(VLOOKUP(A171,'ACCESS EXPORT'!A:AE,1,0),'ACCESS EXPORT'!N171=""),UPPER(CONCATENATE('ACCESS EXPORT'!AE171)),IF(VLOOKUP(A171,'ACCESS EXPORT'!A:AE,1,0),UPPER(CONCATENATE('ACCESS EXPORT'!N171," "&amp;CHAR(10),'ACCESS EXPORT'!AE171))))</f>
        <v>KIM ANDERSON (EXEC DIR) 
CARLOS HERNANDEZ (PRAC. ADMIN)</v>
      </c>
      <c r="M171" s="4" t="str">
        <f>UPPER(VLOOKUP($A171,'ACCESS EXPORT'!$A:$O,15,FALSE))</f>
        <v>YOWANA ESCOBAR (PM)</v>
      </c>
      <c r="N171" s="4" t="str">
        <f ca="1">IF(AND('ACCESS EXPORT'!X171="",'ACCESS EXPORT'!Y171=""),IF('ACCESS EXPORT'!V171&lt;&gt;"",(IF(TODAY()-'ACCESS EXPORT'!V171&gt;=-60,UPPER(CONCATENATE(VLOOKUP(B171,'ACCESS EXPORT'!$B:$P,15,FALSE),""&amp;CHAR(10)&amp;"(SEP",TEXT('ACCESS EXPORT'!V171," MM/DD/YYY)"))),IF(TODAY()-'ACCESS EXPORT'!V171&lt;0,UPPER(VLOOKUP(B171,'ACCESS EXPORT'!$B:$P,15,FALSE)),UPPER(VLOOKUP(B171,'ACCESS EXPORT'!$B:$P,15,FALSE))))),IF('ACCESS EXPORT'!U171="",UPPER(VLOOKUP(B171,'ACCESS EXPORT'!$B:$P,15,FALSE)),IF(TODAY()-'ACCESS EXPORT'!U171&lt;=30,CONCATENATE(UPPER(VLOOKUP(B171,'ACCESS EXPORT'!$B:$P,15,FALSE)),""&amp;CHAR(10)&amp;"(NEW",TEXT('ACCESS EXPORT'!U171," MM/DD/YYY)")),IF(AND(TODAY()-'ACCESS EXPORT'!U171&gt;30,TODAY()&gt;0),UPPER(VLOOKUP(B171,'ACCESS EXPORT'!$B:$P,15,FALSE)))))),IF('ACCESS EXPORT'!Y171&lt;&gt;"",UPPER(CONCATENATE(UPPER(VLOOKUP(B171,'ACCESS EXPORT'!$B:$P,15,FALSE)),""&amp;CHAR(10)&amp;"(Transfer Out",TEXT('ACCESS EXPORT'!Y171," MM/DD/YYY)"))),IF('ACCESS EXPORT'!X171&lt;&gt;"",UPPER(CONCATENATE(UPPER(VLOOKUP(B171,'ACCESS EXPORT'!$B:$P,15,FALSE)),""&amp;CHAR(10)&amp;"(Transfer In",TEXT('ACCESS EXPORT'!X171," MM/DD/YYY)"))))))</f>
        <v>SYED, MURTAZA</v>
      </c>
      <c r="O171" s="4" t="str">
        <f>_xlfn.IFNA(VLOOKUP(B171,'ACCESS EXPORT'!$B:$Q,16,FALSE),"")</f>
        <v>MD</v>
      </c>
      <c r="P171" s="4" t="str">
        <f>_xlfn.IFNA(VLOOKUP(B171,'ACCESS EXPORT'!B:W,22,FALSE),"-")</f>
        <v>1972702058</v>
      </c>
      <c r="Q171" s="4" t="str">
        <f>_xlfn.IFNA(VLOOKUP(A171,'ACCESS EXPORT'!$A:$AG,33,0),"-")</f>
        <v>Aldis Leonardo</v>
      </c>
      <c r="R171" s="4" t="str">
        <f>_xlfn.IFNA(VLOOKUP(A171,'ACCESS EXPORT'!$A:$AH,34,0),"-")</f>
        <v>Amanda Dowd</v>
      </c>
      <c r="S171" s="4" t="str">
        <f>_xlfn.IFNA(VLOOKUP(A171,'ACCESS EXPORT'!$A:$AI,35,0),"-")</f>
        <v>Courtney Powell</v>
      </c>
      <c r="T171" s="4" t="str">
        <f>_xlfn.IFNA(VLOOKUP(A171,'ACCESS EXPORT'!$A:$AJ,36,0),"-")</f>
        <v>Wanda Cruz</v>
      </c>
      <c r="U171" s="4" t="str">
        <f>_xlfn.IFNA(VLOOKUP(A171,'ACCESS EXPORT'!$A:$AK,37,0),"-")</f>
        <v>Cerner</v>
      </c>
      <c r="V171" s="4" t="str">
        <f>_xlfn.IFNA(VLOOKUP(A171,'ACCESS EXPORT'!$A:$AL,38,0),"-")</f>
        <v>FHMGBH_CTR FOR BH_WP</v>
      </c>
      <c r="W171" s="4" t="str">
        <f>_xlfn.IFNA(VLOOKUP(A171,'ACCESS EXPORT'!$A:$AM,39,0),"-")</f>
        <v/>
      </c>
      <c r="X171" s="4" t="str">
        <f>_xlfn.IFNA(VLOOKUP(A171,'ACCESS EXPORT'!$A:$AN,40,0),"-")</f>
        <v>Tiffany Palmer / John Hill</v>
      </c>
      <c r="Y171" s="26" t="str">
        <f>_xlfn.IFNA(VLOOKUP(A171,'ACCESS EXPORT'!A:AO,41,0),"")</f>
        <v>Candace Pischetola</v>
      </c>
      <c r="Z171" s="26" t="str">
        <f>_xlfn.IFNA(VLOOKUP(A171,'ACCESS EXPORT'!A:AP,42,0),"")</f>
        <v>Varuna Singh</v>
      </c>
      <c r="AA171" s="26" t="str">
        <f>_xlfn.IFNA(VLOOKUP(A171,'ACCESS EXPORT'!A:AQ,43,0),"")</f>
        <v>Jennifer Harper</v>
      </c>
    </row>
    <row r="172" spans="1:27" ht="18.75" x14ac:dyDescent="0.25">
      <c r="A172" s="33">
        <v>123</v>
      </c>
      <c r="B172" s="10">
        <v>1187</v>
      </c>
      <c r="C172" s="7" t="str">
        <f ca="1">IFERROR(UPPER(IF(AND('ACCESS EXPORT'!AA172="",'ACCESS EXPORT'!Z172=""),VLOOKUP(A172,'ACCESS EXPORT'!$A:$AF,32,FALSE),(IF('ACCESS EXPORT'!AA172&lt;&gt;"",CONCATENATE(VLOOKUP(A172,'ACCESS EXPORT'!$A:$AF,32,FALSE)," (Closed",TEXT('ACCESS EXPORT'!AA172," MM/DD/YYY)")),IF(TODAY()&lt;(('ACCESS EXPORT'!Z172)+30),CONCATENATE(VLOOKUP(A172,'ACCESS EXPORT'!$A:$AF,32,FALSE)," (Opens",TEXT('ACCESS EXPORT'!Z172," MM/DD/YYY)")),VLOOKUP(A172,'ACCESS EXPORT'!$A:$AF,32,FALSE)))))),"-")</f>
        <v>ADVENTHEALTH MEDICAL GROUP PSYCHIATRY AT WINTER PARK</v>
      </c>
      <c r="D172" s="3" t="str">
        <f ca="1">IFERROR(UPPER(IF(AND('ACCESS EXPORT'!AA172="",'ACCESS EXPORT'!Z172=""),VLOOKUP(A172,'ACCESS EXPORT'!$A:$AF,28,FALSE),(IF('ACCESS EXPORT'!AA172&lt;&gt;"",CONCATENATE(VLOOKUP(A172,'ACCESS EXPORT'!$A:$AF,28,FALSE)," (Closed",TEXT('ACCESS EXPORT'!AA172," MM/DD/YYY)")),IF(TODAY()&lt;(('ACCESS EXPORT'!Z172)+30),CONCATENATE(VLOOKUP(A172,'ACCESS EXPORT'!$A:$AF,28,FALSE)," (Opens",TEXT('ACCESS EXPORT'!Z172," MM/DD/YYY)")),VLOOKUP(A172,'ACCESS EXPORT'!$A:$AF,28,FALSE)))))),"-")</f>
        <v>CENTER FOR BEHAVIORAL HEALTH</v>
      </c>
      <c r="E172" s="3" t="str">
        <f>VLOOKUP($A172,'ACCESS EXPORT'!$A:$AF,3,FALSE)</f>
        <v>4380</v>
      </c>
      <c r="F172" s="3" t="str">
        <f>UPPER(CONCATENATE(VLOOKUP(A172,'ACCESS EXPORT'!$A:$AF,4,FALSE)," ",VLOOKUP(A172,'ACCESS EXPORT'!$A:$AF,5,FALSE)," ",VLOOKUP(A172,'ACCESS EXPORT'!$A:$AF,6,FALSE)," ",VLOOKUP(A172,'ACCESS EXPORT'!$A:$AA,7,FALSE)," ",VLOOKUP(A172,'ACCESS EXPORT'!$A:$AA,8,FALSE)))</f>
        <v>1573 W FAIRBANKS AVE SUITE 100 WINTER PARK FL 32789</v>
      </c>
      <c r="G172" s="4" t="str">
        <f>UPPER(VLOOKUP($A172,'ACCESS EXPORT'!$A:$AF,9,FALSE))</f>
        <v>ORANGE</v>
      </c>
      <c r="H172" s="4" t="str">
        <f>_xlfn.IFNA(VLOOKUP($B172,'ACCESS EXPORT'!$B:$J,9,FALSE),"")</f>
        <v>NE</v>
      </c>
      <c r="I172" s="3" t="str">
        <f>CONCATENATE("(P)",VLOOKUP($A172,'ACCESS EXPORT'!$A:$AF,11,FALSE)," (F)",VLOOKUP($A172,'ACCESS EXPORT'!$A:$AF,29,FALSE))</f>
        <v>(P)(407) 896-8097 (F)(407) 898-8328</v>
      </c>
      <c r="J172" s="4" t="str">
        <f>UPPER(VLOOKUP($A172,'ACCESS EXPORT'!$A:$AF,12,FALSE))</f>
        <v>NEURO/PSYCH</v>
      </c>
      <c r="K172" s="4" t="str">
        <f>UPPER(VLOOKUP($A172,'ACCESS EXPORT'!$A:$AF,13,FALSE))</f>
        <v>MARLENE HOLLAND</v>
      </c>
      <c r="L172" s="3" t="str">
        <f>IF(AND(VLOOKUP(A172,'ACCESS EXPORT'!A:AE,1,0),'ACCESS EXPORT'!N172=""),UPPER(CONCATENATE('ACCESS EXPORT'!AE172)),IF(VLOOKUP(A172,'ACCESS EXPORT'!A:AE,1,0),UPPER(CONCATENATE('ACCESS EXPORT'!N172," "&amp;CHAR(10),'ACCESS EXPORT'!AE172))))</f>
        <v>KIM ANDERSON (EXEC DIR) 
CARLOS HERNANDEZ (PRAC. ADMIN)</v>
      </c>
      <c r="M172" s="4" t="str">
        <f>UPPER(VLOOKUP($A172,'ACCESS EXPORT'!$A:$O,15,FALSE))</f>
        <v>YOWANA ESCOBAR (PM)</v>
      </c>
      <c r="N172" s="4" t="str">
        <f ca="1">IF(AND('ACCESS EXPORT'!X172="",'ACCESS EXPORT'!Y172=""),IF('ACCESS EXPORT'!V172&lt;&gt;"",(IF(TODAY()-'ACCESS EXPORT'!V172&gt;=-60,UPPER(CONCATENATE(VLOOKUP(B172,'ACCESS EXPORT'!$B:$P,15,FALSE),""&amp;CHAR(10)&amp;"(SEP",TEXT('ACCESS EXPORT'!V172," MM/DD/YYY)"))),IF(TODAY()-'ACCESS EXPORT'!V172&lt;0,UPPER(VLOOKUP(B172,'ACCESS EXPORT'!$B:$P,15,FALSE)),UPPER(VLOOKUP(B172,'ACCESS EXPORT'!$B:$P,15,FALSE))))),IF('ACCESS EXPORT'!U172="",UPPER(VLOOKUP(B172,'ACCESS EXPORT'!$B:$P,15,FALSE)),IF(TODAY()-'ACCESS EXPORT'!U172&lt;=30,CONCATENATE(UPPER(VLOOKUP(B172,'ACCESS EXPORT'!$B:$P,15,FALSE)),""&amp;CHAR(10)&amp;"(NEW",TEXT('ACCESS EXPORT'!U172," MM/DD/YYY)")),IF(AND(TODAY()-'ACCESS EXPORT'!U172&gt;30,TODAY()&gt;0),UPPER(VLOOKUP(B172,'ACCESS EXPORT'!$B:$P,15,FALSE)))))),IF('ACCESS EXPORT'!Y172&lt;&gt;"",UPPER(CONCATENATE(UPPER(VLOOKUP(B172,'ACCESS EXPORT'!$B:$P,15,FALSE)),""&amp;CHAR(10)&amp;"(Transfer Out",TEXT('ACCESS EXPORT'!Y172," MM/DD/YYY)"))),IF('ACCESS EXPORT'!X172&lt;&gt;"",UPPER(CONCATENATE(UPPER(VLOOKUP(B172,'ACCESS EXPORT'!$B:$P,15,FALSE)),""&amp;CHAR(10)&amp;"(Transfer In",TEXT('ACCESS EXPORT'!X172," MM/DD/YYY)"))))))</f>
        <v>VANKORLAAR, KEVIN</v>
      </c>
      <c r="O172" s="4" t="str">
        <f>_xlfn.IFNA(VLOOKUP(B172,'ACCESS EXPORT'!$B:$Q,16,FALSE),"")</f>
        <v>Lmhc</v>
      </c>
      <c r="P172" s="4" t="str">
        <f>_xlfn.IFNA(VLOOKUP(B172,'ACCESS EXPORT'!B:W,22,FALSE),"-")</f>
        <v>1154607968</v>
      </c>
      <c r="Q172" s="4" t="str">
        <f>_xlfn.IFNA(VLOOKUP(A172,'ACCESS EXPORT'!$A:$AG,33,0),"-")</f>
        <v>Aldis Leonardo</v>
      </c>
      <c r="R172" s="4" t="str">
        <f>_xlfn.IFNA(VLOOKUP(A172,'ACCESS EXPORT'!$A:$AH,34,0),"-")</f>
        <v>Amanda Dowd</v>
      </c>
      <c r="S172" s="4" t="str">
        <f>_xlfn.IFNA(VLOOKUP(A172,'ACCESS EXPORT'!$A:$AI,35,0),"-")</f>
        <v>Courtney Powell</v>
      </c>
      <c r="T172" s="4" t="str">
        <f>_xlfn.IFNA(VLOOKUP(A172,'ACCESS EXPORT'!$A:$AJ,36,0),"-")</f>
        <v>Wanda Cruz</v>
      </c>
      <c r="U172" s="4" t="str">
        <f>_xlfn.IFNA(VLOOKUP(A172,'ACCESS EXPORT'!$A:$AK,37,0),"-")</f>
        <v>Cerner</v>
      </c>
      <c r="V172" s="4" t="str">
        <f>_xlfn.IFNA(VLOOKUP(A172,'ACCESS EXPORT'!$A:$AL,38,0),"-")</f>
        <v>FHMGBH_CTR FOR BH_WP</v>
      </c>
      <c r="W172" s="4" t="str">
        <f>_xlfn.IFNA(VLOOKUP(A172,'ACCESS EXPORT'!$A:$AM,39,0),"-")</f>
        <v/>
      </c>
      <c r="X172" s="4" t="str">
        <f>_xlfn.IFNA(VLOOKUP(A172,'ACCESS EXPORT'!$A:$AN,40,0),"-")</f>
        <v>Tiffany Palmer / John Hill</v>
      </c>
      <c r="Y172" s="26" t="str">
        <f>_xlfn.IFNA(VLOOKUP(A172,'ACCESS EXPORT'!A:AO,41,0),"")</f>
        <v>Candace Pischetola</v>
      </c>
      <c r="Z172" s="26" t="str">
        <f>_xlfn.IFNA(VLOOKUP(A172,'ACCESS EXPORT'!A:AP,42,0),"")</f>
        <v>Varuna Singh</v>
      </c>
      <c r="AA172" s="26" t="str">
        <f>_xlfn.IFNA(VLOOKUP(A172,'ACCESS EXPORT'!A:AQ,43,0),"")</f>
        <v>Jennifer Harper</v>
      </c>
    </row>
    <row r="173" spans="1:27" ht="18.75" x14ac:dyDescent="0.25">
      <c r="A173" s="33">
        <v>123</v>
      </c>
      <c r="B173" s="10">
        <v>2218</v>
      </c>
      <c r="C173" s="7" t="str">
        <f ca="1">IFERROR(UPPER(IF(AND('ACCESS EXPORT'!AA173="",'ACCESS EXPORT'!Z173=""),VLOOKUP(A173,'ACCESS EXPORT'!$A:$AF,32,FALSE),(IF('ACCESS EXPORT'!AA173&lt;&gt;"",CONCATENATE(VLOOKUP(A173,'ACCESS EXPORT'!$A:$AF,32,FALSE)," (Closed",TEXT('ACCESS EXPORT'!AA173," MM/DD/YYY)")),IF(TODAY()&lt;(('ACCESS EXPORT'!Z173)+30),CONCATENATE(VLOOKUP(A173,'ACCESS EXPORT'!$A:$AF,32,FALSE)," (Opens",TEXT('ACCESS EXPORT'!Z173," MM/DD/YYY)")),VLOOKUP(A173,'ACCESS EXPORT'!$A:$AF,32,FALSE)))))),"-")</f>
        <v>ADVENTHEALTH MEDICAL GROUP PSYCHIATRY AT WINTER PARK</v>
      </c>
      <c r="D173" s="3" t="str">
        <f ca="1">IFERROR(UPPER(IF(AND('ACCESS EXPORT'!AA173="",'ACCESS EXPORT'!Z173=""),VLOOKUP(A173,'ACCESS EXPORT'!$A:$AF,28,FALSE),(IF('ACCESS EXPORT'!AA173&lt;&gt;"",CONCATENATE(VLOOKUP(A173,'ACCESS EXPORT'!$A:$AF,28,FALSE)," (Closed",TEXT('ACCESS EXPORT'!AA173," MM/DD/YYY)")),IF(TODAY()&lt;(('ACCESS EXPORT'!Z173)+30),CONCATENATE(VLOOKUP(A173,'ACCESS EXPORT'!$A:$AF,28,FALSE)," (Opens",TEXT('ACCESS EXPORT'!Z173," MM/DD/YYY)")),VLOOKUP(A173,'ACCESS EXPORT'!$A:$AF,28,FALSE)))))),"-")</f>
        <v>CENTER FOR BEHAVIORAL HEALTH</v>
      </c>
      <c r="E173" s="3" t="str">
        <f>VLOOKUP($A173,'ACCESS EXPORT'!$A:$AF,3,FALSE)</f>
        <v>4380</v>
      </c>
      <c r="F173" s="3" t="str">
        <f>UPPER(CONCATENATE(VLOOKUP(A173,'ACCESS EXPORT'!$A:$AF,4,FALSE)," ",VLOOKUP(A173,'ACCESS EXPORT'!$A:$AF,5,FALSE)," ",VLOOKUP(A173,'ACCESS EXPORT'!$A:$AF,6,FALSE)," ",VLOOKUP(A173,'ACCESS EXPORT'!$A:$AA,7,FALSE)," ",VLOOKUP(A173,'ACCESS EXPORT'!$A:$AA,8,FALSE)))</f>
        <v>1573 W FAIRBANKS AVE SUITE 100 WINTER PARK FL 32789</v>
      </c>
      <c r="G173" s="4" t="str">
        <f>UPPER(VLOOKUP($A173,'ACCESS EXPORT'!$A:$AF,9,FALSE))</f>
        <v>ORANGE</v>
      </c>
      <c r="H173" s="4" t="str">
        <f>_xlfn.IFNA(VLOOKUP($B173,'ACCESS EXPORT'!$B:$J,9,FALSE),"")</f>
        <v>NE</v>
      </c>
      <c r="I173" s="3" t="str">
        <f>CONCATENATE("(P)",VLOOKUP($A173,'ACCESS EXPORT'!$A:$AF,11,FALSE)," (F)",VLOOKUP($A173,'ACCESS EXPORT'!$A:$AF,29,FALSE))</f>
        <v>(P)(407) 896-8097 (F)(407) 898-8328</v>
      </c>
      <c r="J173" s="4" t="str">
        <f>UPPER(VLOOKUP($A173,'ACCESS EXPORT'!$A:$AF,12,FALSE))</f>
        <v>NEURO/PSYCH</v>
      </c>
      <c r="K173" s="4" t="str">
        <f>UPPER(VLOOKUP($A173,'ACCESS EXPORT'!$A:$AF,13,FALSE))</f>
        <v>MARLENE HOLLAND</v>
      </c>
      <c r="L173" s="3" t="str">
        <f>IF(AND(VLOOKUP(A173,'ACCESS EXPORT'!A:AE,1,0),'ACCESS EXPORT'!N173=""),UPPER(CONCATENATE('ACCESS EXPORT'!AE173)),IF(VLOOKUP(A173,'ACCESS EXPORT'!A:AE,1,0),UPPER(CONCATENATE('ACCESS EXPORT'!N173," "&amp;CHAR(10),'ACCESS EXPORT'!AE173))))</f>
        <v>KIM ANDERSON (EXEC DIR) 
CARLOS HERNANDEZ (PRAC. ADMIN)</v>
      </c>
      <c r="M173" s="4" t="str">
        <f>UPPER(VLOOKUP($A173,'ACCESS EXPORT'!$A:$O,15,FALSE))</f>
        <v>YOWANA ESCOBAR (PM)</v>
      </c>
      <c r="N173" s="4" t="str">
        <f ca="1">IF(AND('ACCESS EXPORT'!X173="",'ACCESS EXPORT'!Y173=""),IF('ACCESS EXPORT'!V173&lt;&gt;"",(IF(TODAY()-'ACCESS EXPORT'!V173&gt;=-60,UPPER(CONCATENATE(VLOOKUP(B173,'ACCESS EXPORT'!$B:$P,15,FALSE),""&amp;CHAR(10)&amp;"(SEP",TEXT('ACCESS EXPORT'!V173," MM/DD/YYY)"))),IF(TODAY()-'ACCESS EXPORT'!V173&lt;0,UPPER(VLOOKUP(B173,'ACCESS EXPORT'!$B:$P,15,FALSE)),UPPER(VLOOKUP(B173,'ACCESS EXPORT'!$B:$P,15,FALSE))))),IF('ACCESS EXPORT'!U173="",UPPER(VLOOKUP(B173,'ACCESS EXPORT'!$B:$P,15,FALSE)),IF(TODAY()-'ACCESS EXPORT'!U173&lt;=30,CONCATENATE(UPPER(VLOOKUP(B173,'ACCESS EXPORT'!$B:$P,15,FALSE)),""&amp;CHAR(10)&amp;"(NEW",TEXT('ACCESS EXPORT'!U173," MM/DD/YYY)")),IF(AND(TODAY()-'ACCESS EXPORT'!U173&gt;30,TODAY()&gt;0),UPPER(VLOOKUP(B173,'ACCESS EXPORT'!$B:$P,15,FALSE)))))),IF('ACCESS EXPORT'!Y173&lt;&gt;"",UPPER(CONCATENATE(UPPER(VLOOKUP(B173,'ACCESS EXPORT'!$B:$P,15,FALSE)),""&amp;CHAR(10)&amp;"(Transfer Out",TEXT('ACCESS EXPORT'!Y173," MM/DD/YYY)"))),IF('ACCESS EXPORT'!X173&lt;&gt;"",UPPER(CONCATENATE(UPPER(VLOOKUP(B173,'ACCESS EXPORT'!$B:$P,15,FALSE)),""&amp;CHAR(10)&amp;"(Transfer In",TEXT('ACCESS EXPORT'!X173," MM/DD/YYY)"))))))</f>
        <v>HENRY, VICTORIA</v>
      </c>
      <c r="O173" s="4" t="str">
        <f>_xlfn.IFNA(VLOOKUP(B173,'ACCESS EXPORT'!$B:$Q,16,FALSE),"")</f>
        <v>LMHC</v>
      </c>
      <c r="P173" s="4" t="str">
        <f>_xlfn.IFNA(VLOOKUP(B173,'ACCESS EXPORT'!B:W,22,FALSE),"-")</f>
        <v>1669838595</v>
      </c>
      <c r="Q173" s="4" t="str">
        <f>_xlfn.IFNA(VLOOKUP(A173,'ACCESS EXPORT'!$A:$AG,33,0),"-")</f>
        <v>Aldis Leonardo</v>
      </c>
      <c r="R173" s="4" t="str">
        <f>_xlfn.IFNA(VLOOKUP(A173,'ACCESS EXPORT'!$A:$AH,34,0),"-")</f>
        <v>Amanda Dowd</v>
      </c>
      <c r="S173" s="4" t="str">
        <f>_xlfn.IFNA(VLOOKUP(A173,'ACCESS EXPORT'!$A:$AI,35,0),"-")</f>
        <v>Courtney Powell</v>
      </c>
      <c r="T173" s="4" t="str">
        <f>_xlfn.IFNA(VLOOKUP(A173,'ACCESS EXPORT'!$A:$AJ,36,0),"-")</f>
        <v>Wanda Cruz</v>
      </c>
      <c r="U173" s="4" t="str">
        <f>_xlfn.IFNA(VLOOKUP(A173,'ACCESS EXPORT'!$A:$AK,37,0),"-")</f>
        <v>Cerner</v>
      </c>
      <c r="V173" s="4" t="str">
        <f>_xlfn.IFNA(VLOOKUP(A173,'ACCESS EXPORT'!$A:$AL,38,0),"-")</f>
        <v>FHMGBH_CTR FOR BH_WP</v>
      </c>
      <c r="W173" s="4" t="str">
        <f>_xlfn.IFNA(VLOOKUP(A173,'ACCESS EXPORT'!$A:$AM,39,0),"-")</f>
        <v/>
      </c>
      <c r="X173" s="4" t="str">
        <f>_xlfn.IFNA(VLOOKUP(A173,'ACCESS EXPORT'!$A:$AN,40,0),"-")</f>
        <v>Tiffany Palmer / John Hill</v>
      </c>
      <c r="Y173" s="26" t="str">
        <f>_xlfn.IFNA(VLOOKUP(A173,'ACCESS EXPORT'!A:AO,41,0),"")</f>
        <v>Candace Pischetola</v>
      </c>
      <c r="Z173" s="26" t="str">
        <f>_xlfn.IFNA(VLOOKUP(A173,'ACCESS EXPORT'!A:AP,42,0),"")</f>
        <v>Varuna Singh</v>
      </c>
      <c r="AA173" s="26" t="str">
        <f>_xlfn.IFNA(VLOOKUP(A173,'ACCESS EXPORT'!A:AQ,43,0),"")</f>
        <v>Jennifer Harper</v>
      </c>
    </row>
    <row r="174" spans="1:27" ht="18.75" x14ac:dyDescent="0.25">
      <c r="A174" s="33">
        <v>270</v>
      </c>
      <c r="B174" s="10">
        <v>1714</v>
      </c>
      <c r="C174" s="7" t="str">
        <f ca="1">IFERROR(UPPER(IF(AND('ACCESS EXPORT'!AA174="",'ACCESS EXPORT'!Z174=""),VLOOKUP(A174,'ACCESS EXPORT'!$A:$AF,32,FALSE),(IF('ACCESS EXPORT'!AA174&lt;&gt;"",CONCATENATE(VLOOKUP(A174,'ACCESS EXPORT'!$A:$AF,32,FALSE)," (Closed",TEXT('ACCESS EXPORT'!AA174," MM/DD/YYY)")),IF(TODAY()&lt;(('ACCESS EXPORT'!Z174)+30),CONCATENATE(VLOOKUP(A174,'ACCESS EXPORT'!$A:$AF,32,FALSE)," (Opens",TEXT('ACCESS EXPORT'!Z174," MM/DD/YYY)")),VLOOKUP(A174,'ACCESS EXPORT'!$A:$AF,32,FALSE)))))),"-")</f>
        <v>ADVENTHEALTH MEDICAL GROUP FAMILY MEDICINE AT TUSKAWILLA</v>
      </c>
      <c r="D174" s="3" t="str">
        <f ca="1">IFERROR(UPPER(IF(AND('ACCESS EXPORT'!AA174="",'ACCESS EXPORT'!Z174=""),VLOOKUP(A174,'ACCESS EXPORT'!$A:$AF,28,FALSE),(IF('ACCESS EXPORT'!AA174&lt;&gt;"",CONCATENATE(VLOOKUP(A174,'ACCESS EXPORT'!$A:$AF,28,FALSE)," (Closed",TEXT('ACCESS EXPORT'!AA174," MM/DD/YYY)")),IF(TODAY()&lt;(('ACCESS EXPORT'!Z174)+30),CONCATENATE(VLOOKUP(A174,'ACCESS EXPORT'!$A:$AF,28,FALSE)," (Opens",TEXT('ACCESS EXPORT'!Z174," MM/DD/YYY)")),VLOOKUP(A174,'ACCESS EXPORT'!$A:$AF,28,FALSE)))))),"-")</f>
        <v>TUSCAWILLA FAMILY PRACTICE</v>
      </c>
      <c r="E174" s="3" t="str">
        <f>VLOOKUP($A174,'ACCESS EXPORT'!$A:$AF,3,FALSE)</f>
        <v>4390</v>
      </c>
      <c r="F174" s="3" t="str">
        <f>UPPER(CONCATENATE(VLOOKUP(A174,'ACCESS EXPORT'!$A:$AF,4,FALSE)," ",VLOOKUP(A174,'ACCESS EXPORT'!$A:$AF,5,FALSE)," ",VLOOKUP(A174,'ACCESS EXPORT'!$A:$AF,6,FALSE)," ",VLOOKUP(A174,'ACCESS EXPORT'!$A:$AA,7,FALSE)," ",VLOOKUP(A174,'ACCESS EXPORT'!$A:$AA,8,FALSE)))</f>
        <v>1340 TUSKAWILLA RD SUITES 101-105 WINTER SPRINGS FL 32708</v>
      </c>
      <c r="G174" s="4" t="str">
        <f>UPPER(VLOOKUP($A174,'ACCESS EXPORT'!$A:$AF,9,FALSE))</f>
        <v>ORANGE</v>
      </c>
      <c r="H174" s="4" t="str">
        <f>_xlfn.IFNA(VLOOKUP($B174,'ACCESS EXPORT'!$B:$J,9,FALSE),"")</f>
        <v>NE</v>
      </c>
      <c r="I174" s="3" t="str">
        <f>CONCATENATE("(P)",VLOOKUP($A174,'ACCESS EXPORT'!$A:$AF,11,FALSE)," (F)",VLOOKUP($A174,'ACCESS EXPORT'!$A:$AF,29,FALSE))</f>
        <v>(P)(407) 699-1160 (F)(407) 699-7861</v>
      </c>
      <c r="J174" s="4" t="str">
        <f>UPPER(VLOOKUP($A174,'ACCESS EXPORT'!$A:$AF,12,FALSE))</f>
        <v>FAMILY MEDICINE</v>
      </c>
      <c r="K174" s="4" t="str">
        <f>UPPER(VLOOKUP($A174,'ACCESS EXPORT'!$A:$AF,13,FALSE))</f>
        <v>DEBORAH HAYWOOD</v>
      </c>
      <c r="L174" s="3" t="str">
        <f>IF(AND(VLOOKUP(A174,'ACCESS EXPORT'!A:AE,1,0),'ACCESS EXPORT'!N174=""),UPPER(CONCATENATE('ACCESS EXPORT'!AE174)),IF(VLOOKUP(A174,'ACCESS EXPORT'!A:AE,1,0),UPPER(CONCATENATE('ACCESS EXPORT'!N174," "&amp;CHAR(10),'ACCESS EXPORT'!AE174))))</f>
        <v xml:space="preserve">DALIA TIRADO 
</v>
      </c>
      <c r="M174" s="4" t="str">
        <f>UPPER(VLOOKUP($A174,'ACCESS EXPORT'!$A:$O,15,FALSE))</f>
        <v>SANDRA RUDOLPH (PM)</v>
      </c>
      <c r="N174" s="4" t="str">
        <f ca="1">IF(AND('ACCESS EXPORT'!X174="",'ACCESS EXPORT'!Y174=""),IF('ACCESS EXPORT'!V174&lt;&gt;"",(IF(TODAY()-'ACCESS EXPORT'!V174&gt;=-60,UPPER(CONCATENATE(VLOOKUP(B174,'ACCESS EXPORT'!$B:$P,15,FALSE),""&amp;CHAR(10)&amp;"(SEP",TEXT('ACCESS EXPORT'!V174," MM/DD/YYY)"))),IF(TODAY()-'ACCESS EXPORT'!V174&lt;0,UPPER(VLOOKUP(B174,'ACCESS EXPORT'!$B:$P,15,FALSE)),UPPER(VLOOKUP(B174,'ACCESS EXPORT'!$B:$P,15,FALSE))))),IF('ACCESS EXPORT'!U174="",UPPER(VLOOKUP(B174,'ACCESS EXPORT'!$B:$P,15,FALSE)),IF(TODAY()-'ACCESS EXPORT'!U174&lt;=30,CONCATENATE(UPPER(VLOOKUP(B174,'ACCESS EXPORT'!$B:$P,15,FALSE)),""&amp;CHAR(10)&amp;"(NEW",TEXT('ACCESS EXPORT'!U174," MM/DD/YYY)")),IF(AND(TODAY()-'ACCESS EXPORT'!U174&gt;30,TODAY()&gt;0),UPPER(VLOOKUP(B174,'ACCESS EXPORT'!$B:$P,15,FALSE)))))),IF('ACCESS EXPORT'!Y174&lt;&gt;"",UPPER(CONCATENATE(UPPER(VLOOKUP(B174,'ACCESS EXPORT'!$B:$P,15,FALSE)),""&amp;CHAR(10)&amp;"(Transfer Out",TEXT('ACCESS EXPORT'!Y174," MM/DD/YYY)"))),IF('ACCESS EXPORT'!X174&lt;&gt;"",UPPER(CONCATENATE(UPPER(VLOOKUP(B174,'ACCESS EXPORT'!$B:$P,15,FALSE)),""&amp;CHAR(10)&amp;"(Transfer In",TEXT('ACCESS EXPORT'!X174," MM/DD/YYY)"))))))</f>
        <v>COCHRAN, DANIEL LEE</v>
      </c>
      <c r="O174" s="4" t="str">
        <f>_xlfn.IFNA(VLOOKUP(B174,'ACCESS EXPORT'!$B:$Q,16,FALSE),"")</f>
        <v>MD</v>
      </c>
      <c r="P174" s="4" t="str">
        <f>_xlfn.IFNA(VLOOKUP(B174,'ACCESS EXPORT'!B:W,22,FALSE),"-")</f>
        <v>1770510372</v>
      </c>
      <c r="Q174" s="4" t="str">
        <f>_xlfn.IFNA(VLOOKUP(A174,'ACCESS EXPORT'!$A:$AG,33,0),"-")</f>
        <v>Alejandra Torres</v>
      </c>
      <c r="R174" s="4" t="str">
        <f>_xlfn.IFNA(VLOOKUP(A174,'ACCESS EXPORT'!$A:$AH,34,0),"-")</f>
        <v>Cheri Benedeti</v>
      </c>
      <c r="S174" s="4" t="str">
        <f>_xlfn.IFNA(VLOOKUP(A174,'ACCESS EXPORT'!$A:$AI,35,0),"-")</f>
        <v>Anna Bachtis</v>
      </c>
      <c r="T174" s="4" t="str">
        <f>_xlfn.IFNA(VLOOKUP(A174,'ACCESS EXPORT'!$A:$AJ,36,0),"-")</f>
        <v>Andrew Davis</v>
      </c>
      <c r="U174" s="4" t="str">
        <f>_xlfn.IFNA(VLOOKUP(A174,'ACCESS EXPORT'!$A:$AK,37,0),"-")</f>
        <v>athena</v>
      </c>
      <c r="V174" s="4" t="str">
        <f>_xlfn.IFNA(VLOOKUP(A174,'ACCESS EXPORT'!$A:$AL,38,0),"-")</f>
        <v>FHMG_TUSCAWILLA FP</v>
      </c>
      <c r="W174" s="4" t="str">
        <f>_xlfn.IFNA(VLOOKUP(A174,'ACCESS EXPORT'!$A:$AM,39,0),"-")</f>
        <v/>
      </c>
      <c r="X174" s="4" t="str">
        <f>_xlfn.IFNA(VLOOKUP(A174,'ACCESS EXPORT'!$A:$AN,40,0),"-")</f>
        <v>Libia Villaquiran / Jenny Green</v>
      </c>
      <c r="Y174" s="26" t="str">
        <f>_xlfn.IFNA(VLOOKUP(A174,'ACCESS EXPORT'!A:AO,41,0),"")</f>
        <v>Karen Kundinger</v>
      </c>
      <c r="Z174" s="26" t="str">
        <f>_xlfn.IFNA(VLOOKUP(A174,'ACCESS EXPORT'!A:AP,42,0),"")</f>
        <v>Janice Scales</v>
      </c>
      <c r="AA174" s="26" t="str">
        <f>_xlfn.IFNA(VLOOKUP(A174,'ACCESS EXPORT'!A:AQ,43,0),"")</f>
        <v>Heather McComb</v>
      </c>
    </row>
    <row r="175" spans="1:27" ht="18.75" x14ac:dyDescent="0.25">
      <c r="A175" s="33">
        <v>270</v>
      </c>
      <c r="B175" s="10">
        <v>1713</v>
      </c>
      <c r="C175" s="7" t="str">
        <f ca="1">IFERROR(UPPER(IF(AND('ACCESS EXPORT'!AA175="",'ACCESS EXPORT'!Z175=""),VLOOKUP(A175,'ACCESS EXPORT'!$A:$AF,32,FALSE),(IF('ACCESS EXPORT'!AA175&lt;&gt;"",CONCATENATE(VLOOKUP(A175,'ACCESS EXPORT'!$A:$AF,32,FALSE)," (Closed",TEXT('ACCESS EXPORT'!AA175," MM/DD/YYY)")),IF(TODAY()&lt;(('ACCESS EXPORT'!Z175)+30),CONCATENATE(VLOOKUP(A175,'ACCESS EXPORT'!$A:$AF,32,FALSE)," (Opens",TEXT('ACCESS EXPORT'!Z175," MM/DD/YYY)")),VLOOKUP(A175,'ACCESS EXPORT'!$A:$AF,32,FALSE)))))),"-")</f>
        <v>ADVENTHEALTH MEDICAL GROUP FAMILY MEDICINE AT TUSKAWILLA</v>
      </c>
      <c r="D175" s="3" t="str">
        <f ca="1">IFERROR(UPPER(IF(AND('ACCESS EXPORT'!AA175="",'ACCESS EXPORT'!Z175=""),VLOOKUP(A175,'ACCESS EXPORT'!$A:$AF,28,FALSE),(IF('ACCESS EXPORT'!AA175&lt;&gt;"",CONCATENATE(VLOOKUP(A175,'ACCESS EXPORT'!$A:$AF,28,FALSE)," (Closed",TEXT('ACCESS EXPORT'!AA175," MM/DD/YYY)")),IF(TODAY()&lt;(('ACCESS EXPORT'!Z175)+30),CONCATENATE(VLOOKUP(A175,'ACCESS EXPORT'!$A:$AF,28,FALSE)," (Opens",TEXT('ACCESS EXPORT'!Z175," MM/DD/YYY)")),VLOOKUP(A175,'ACCESS EXPORT'!$A:$AF,28,FALSE)))))),"-")</f>
        <v>TUSCAWILLA FAMILY PRACTICE</v>
      </c>
      <c r="E175" s="3" t="str">
        <f>VLOOKUP($A175,'ACCESS EXPORT'!$A:$AF,3,FALSE)</f>
        <v>4390</v>
      </c>
      <c r="F175" s="3" t="str">
        <f>UPPER(CONCATENATE(VLOOKUP(A175,'ACCESS EXPORT'!$A:$AF,4,FALSE)," ",VLOOKUP(A175,'ACCESS EXPORT'!$A:$AF,5,FALSE)," ",VLOOKUP(A175,'ACCESS EXPORT'!$A:$AF,6,FALSE)," ",VLOOKUP(A175,'ACCESS EXPORT'!$A:$AA,7,FALSE)," ",VLOOKUP(A175,'ACCESS EXPORT'!$A:$AA,8,FALSE)))</f>
        <v>1340 TUSKAWILLA RD SUITES 101-105 WINTER SPRINGS FL 32708</v>
      </c>
      <c r="G175" s="4" t="str">
        <f>UPPER(VLOOKUP($A175,'ACCESS EXPORT'!$A:$AF,9,FALSE))</f>
        <v>ORANGE</v>
      </c>
      <c r="H175" s="4" t="str">
        <f>_xlfn.IFNA(VLOOKUP($B175,'ACCESS EXPORT'!$B:$J,9,FALSE),"")</f>
        <v>NE</v>
      </c>
      <c r="I175" s="3" t="str">
        <f>CONCATENATE("(P)",VLOOKUP($A175,'ACCESS EXPORT'!$A:$AF,11,FALSE)," (F)",VLOOKUP($A175,'ACCESS EXPORT'!$A:$AF,29,FALSE))</f>
        <v>(P)(407) 699-1160 (F)(407) 699-7861</v>
      </c>
      <c r="J175" s="4" t="str">
        <f>UPPER(VLOOKUP($A175,'ACCESS EXPORT'!$A:$AF,12,FALSE))</f>
        <v>FAMILY MEDICINE</v>
      </c>
      <c r="K175" s="4" t="str">
        <f>UPPER(VLOOKUP($A175,'ACCESS EXPORT'!$A:$AF,13,FALSE))</f>
        <v>DEBORAH HAYWOOD</v>
      </c>
      <c r="L175" s="3" t="str">
        <f>IF(AND(VLOOKUP(A175,'ACCESS EXPORT'!A:AE,1,0),'ACCESS EXPORT'!N175=""),UPPER(CONCATENATE('ACCESS EXPORT'!AE175)),IF(VLOOKUP(A175,'ACCESS EXPORT'!A:AE,1,0),UPPER(CONCATENATE('ACCESS EXPORT'!N175," "&amp;CHAR(10),'ACCESS EXPORT'!AE175))))</f>
        <v xml:space="preserve">DALIA TIRADO 
</v>
      </c>
      <c r="M175" s="4" t="str">
        <f>UPPER(VLOOKUP($A175,'ACCESS EXPORT'!$A:$O,15,FALSE))</f>
        <v>SANDRA RUDOLPH (PM)</v>
      </c>
      <c r="N175" s="4" t="str">
        <f ca="1">IF(AND('ACCESS EXPORT'!X175="",'ACCESS EXPORT'!Y175=""),IF('ACCESS EXPORT'!V175&lt;&gt;"",(IF(TODAY()-'ACCESS EXPORT'!V175&gt;=-60,UPPER(CONCATENATE(VLOOKUP(B175,'ACCESS EXPORT'!$B:$P,15,FALSE),""&amp;CHAR(10)&amp;"(SEP",TEXT('ACCESS EXPORT'!V175," MM/DD/YYY)"))),IF(TODAY()-'ACCESS EXPORT'!V175&lt;0,UPPER(VLOOKUP(B175,'ACCESS EXPORT'!$B:$P,15,FALSE)),UPPER(VLOOKUP(B175,'ACCESS EXPORT'!$B:$P,15,FALSE))))),IF('ACCESS EXPORT'!U175="",UPPER(VLOOKUP(B175,'ACCESS EXPORT'!$B:$P,15,FALSE)),IF(TODAY()-'ACCESS EXPORT'!U175&lt;=30,CONCATENATE(UPPER(VLOOKUP(B175,'ACCESS EXPORT'!$B:$P,15,FALSE)),""&amp;CHAR(10)&amp;"(NEW",TEXT('ACCESS EXPORT'!U175," MM/DD/YYY)")),IF(AND(TODAY()-'ACCESS EXPORT'!U175&gt;30,TODAY()&gt;0),UPPER(VLOOKUP(B175,'ACCESS EXPORT'!$B:$P,15,FALSE)))))),IF('ACCESS EXPORT'!Y175&lt;&gt;"",UPPER(CONCATENATE(UPPER(VLOOKUP(B175,'ACCESS EXPORT'!$B:$P,15,FALSE)),""&amp;CHAR(10)&amp;"(Transfer Out",TEXT('ACCESS EXPORT'!Y175," MM/DD/YYY)"))),IF('ACCESS EXPORT'!X175&lt;&gt;"",UPPER(CONCATENATE(UPPER(VLOOKUP(B175,'ACCESS EXPORT'!$B:$P,15,FALSE)),""&amp;CHAR(10)&amp;"(Transfer In",TEXT('ACCESS EXPORT'!X175," MM/DD/YYY)"))))))</f>
        <v>TREHARNE, JOHN W.</v>
      </c>
      <c r="O175" s="4" t="str">
        <f>_xlfn.IFNA(VLOOKUP(B175,'ACCESS EXPORT'!$B:$Q,16,FALSE),"")</f>
        <v>MD</v>
      </c>
      <c r="P175" s="4" t="str">
        <f>_xlfn.IFNA(VLOOKUP(B175,'ACCESS EXPORT'!B:W,22,FALSE),"-")</f>
        <v>1568415503</v>
      </c>
      <c r="Q175" s="4" t="str">
        <f>_xlfn.IFNA(VLOOKUP(A175,'ACCESS EXPORT'!$A:$AG,33,0),"-")</f>
        <v>Alejandra Torres</v>
      </c>
      <c r="R175" s="4" t="str">
        <f>_xlfn.IFNA(VLOOKUP(A175,'ACCESS EXPORT'!$A:$AH,34,0),"-")</f>
        <v>Cheri Benedeti</v>
      </c>
      <c r="S175" s="4" t="str">
        <f>_xlfn.IFNA(VLOOKUP(A175,'ACCESS EXPORT'!$A:$AI,35,0),"-")</f>
        <v>Anna Bachtis</v>
      </c>
      <c r="T175" s="4" t="str">
        <f>_xlfn.IFNA(VLOOKUP(A175,'ACCESS EXPORT'!$A:$AJ,36,0),"-")</f>
        <v>Andrew Davis</v>
      </c>
      <c r="U175" s="4" t="str">
        <f>_xlfn.IFNA(VLOOKUP(A175,'ACCESS EXPORT'!$A:$AK,37,0),"-")</f>
        <v>athena</v>
      </c>
      <c r="V175" s="4" t="str">
        <f>_xlfn.IFNA(VLOOKUP(A175,'ACCESS EXPORT'!$A:$AL,38,0),"-")</f>
        <v>FHMG_TUSCAWILLA FP</v>
      </c>
      <c r="W175" s="4" t="str">
        <f>_xlfn.IFNA(VLOOKUP(A175,'ACCESS EXPORT'!$A:$AM,39,0),"-")</f>
        <v/>
      </c>
      <c r="X175" s="4" t="str">
        <f>_xlfn.IFNA(VLOOKUP(A175,'ACCESS EXPORT'!$A:$AN,40,0),"-")</f>
        <v>Libia Villaquiran / Jenny Green</v>
      </c>
      <c r="Y175" s="26" t="str">
        <f>_xlfn.IFNA(VLOOKUP(A175,'ACCESS EXPORT'!A:AO,41,0),"")</f>
        <v>Karen Kundinger</v>
      </c>
      <c r="Z175" s="26" t="str">
        <f>_xlfn.IFNA(VLOOKUP(A175,'ACCESS EXPORT'!A:AP,42,0),"")</f>
        <v>Janice Scales</v>
      </c>
      <c r="AA175" s="26" t="str">
        <f>_xlfn.IFNA(VLOOKUP(A175,'ACCESS EXPORT'!A:AQ,43,0),"")</f>
        <v>Heather McComb</v>
      </c>
    </row>
    <row r="176" spans="1:27" ht="18.75" x14ac:dyDescent="0.25">
      <c r="A176" s="33">
        <v>270</v>
      </c>
      <c r="B176" s="10">
        <v>1716</v>
      </c>
      <c r="C176" s="7" t="str">
        <f ca="1">IFERROR(UPPER(IF(AND('ACCESS EXPORT'!AA176="",'ACCESS EXPORT'!Z176=""),VLOOKUP(A176,'ACCESS EXPORT'!$A:$AF,32,FALSE),(IF('ACCESS EXPORT'!AA176&lt;&gt;"",CONCATENATE(VLOOKUP(A176,'ACCESS EXPORT'!$A:$AF,32,FALSE)," (Closed",TEXT('ACCESS EXPORT'!AA176," MM/DD/YYY)")),IF(TODAY()&lt;(('ACCESS EXPORT'!Z176)+30),CONCATENATE(VLOOKUP(A176,'ACCESS EXPORT'!$A:$AF,32,FALSE)," (Opens",TEXT('ACCESS EXPORT'!Z176," MM/DD/YYY)")),VLOOKUP(A176,'ACCESS EXPORT'!$A:$AF,32,FALSE)))))),"-")</f>
        <v>ADVENTHEALTH MEDICAL GROUP FAMILY MEDICINE AT TUSKAWILLA</v>
      </c>
      <c r="D176" s="3" t="str">
        <f ca="1">IFERROR(UPPER(IF(AND('ACCESS EXPORT'!AA176="",'ACCESS EXPORT'!Z176=""),VLOOKUP(A176,'ACCESS EXPORT'!$A:$AF,28,FALSE),(IF('ACCESS EXPORT'!AA176&lt;&gt;"",CONCATENATE(VLOOKUP(A176,'ACCESS EXPORT'!$A:$AF,28,FALSE)," (Closed",TEXT('ACCESS EXPORT'!AA176," MM/DD/YYY)")),IF(TODAY()&lt;(('ACCESS EXPORT'!Z176)+30),CONCATENATE(VLOOKUP(A176,'ACCESS EXPORT'!$A:$AF,28,FALSE)," (Opens",TEXT('ACCESS EXPORT'!Z176," MM/DD/YYY)")),VLOOKUP(A176,'ACCESS EXPORT'!$A:$AF,28,FALSE)))))),"-")</f>
        <v>TUSCAWILLA FAMILY PRACTICE</v>
      </c>
      <c r="E176" s="3" t="str">
        <f>VLOOKUP($A176,'ACCESS EXPORT'!$A:$AF,3,FALSE)</f>
        <v>4390</v>
      </c>
      <c r="F176" s="3" t="str">
        <f>UPPER(CONCATENATE(VLOOKUP(A176,'ACCESS EXPORT'!$A:$AF,4,FALSE)," ",VLOOKUP(A176,'ACCESS EXPORT'!$A:$AF,5,FALSE)," ",VLOOKUP(A176,'ACCESS EXPORT'!$A:$AF,6,FALSE)," ",VLOOKUP(A176,'ACCESS EXPORT'!$A:$AA,7,FALSE)," ",VLOOKUP(A176,'ACCESS EXPORT'!$A:$AA,8,FALSE)))</f>
        <v>1340 TUSKAWILLA RD SUITES 101-105 WINTER SPRINGS FL 32708</v>
      </c>
      <c r="G176" s="4" t="str">
        <f>UPPER(VLOOKUP($A176,'ACCESS EXPORT'!$A:$AF,9,FALSE))</f>
        <v>ORANGE</v>
      </c>
      <c r="H176" s="4" t="str">
        <f>_xlfn.IFNA(VLOOKUP($B176,'ACCESS EXPORT'!$B:$J,9,FALSE),"")</f>
        <v>NE</v>
      </c>
      <c r="I176" s="3" t="str">
        <f>CONCATENATE("(P)",VLOOKUP($A176,'ACCESS EXPORT'!$A:$AF,11,FALSE)," (F)",VLOOKUP($A176,'ACCESS EXPORT'!$A:$AF,29,FALSE))</f>
        <v>(P)(407) 699-1160 (F)(407) 699-7861</v>
      </c>
      <c r="J176" s="4" t="str">
        <f>UPPER(VLOOKUP($A176,'ACCESS EXPORT'!$A:$AF,12,FALSE))</f>
        <v>FAMILY MEDICINE</v>
      </c>
      <c r="K176" s="4" t="str">
        <f>UPPER(VLOOKUP($A176,'ACCESS EXPORT'!$A:$AF,13,FALSE))</f>
        <v>DEBORAH HAYWOOD</v>
      </c>
      <c r="L176" s="3" t="str">
        <f>IF(AND(VLOOKUP(A176,'ACCESS EXPORT'!A:AE,1,0),'ACCESS EXPORT'!N176=""),UPPER(CONCATENATE('ACCESS EXPORT'!AE176)),IF(VLOOKUP(A176,'ACCESS EXPORT'!A:AE,1,0),UPPER(CONCATENATE('ACCESS EXPORT'!N176," "&amp;CHAR(10),'ACCESS EXPORT'!AE176))))</f>
        <v xml:space="preserve">DALIA TIRADO 
</v>
      </c>
      <c r="M176" s="4" t="str">
        <f>UPPER(VLOOKUP($A176,'ACCESS EXPORT'!$A:$O,15,FALSE))</f>
        <v>SANDRA RUDOLPH (PM)</v>
      </c>
      <c r="N176" s="4" t="str">
        <f ca="1">IF(AND('ACCESS EXPORT'!X176="",'ACCESS EXPORT'!Y176=""),IF('ACCESS EXPORT'!V176&lt;&gt;"",(IF(TODAY()-'ACCESS EXPORT'!V176&gt;=-60,UPPER(CONCATENATE(VLOOKUP(B176,'ACCESS EXPORT'!$B:$P,15,FALSE),""&amp;CHAR(10)&amp;"(SEP",TEXT('ACCESS EXPORT'!V176," MM/DD/YYY)"))),IF(TODAY()-'ACCESS EXPORT'!V176&lt;0,UPPER(VLOOKUP(B176,'ACCESS EXPORT'!$B:$P,15,FALSE)),UPPER(VLOOKUP(B176,'ACCESS EXPORT'!$B:$P,15,FALSE))))),IF('ACCESS EXPORT'!U176="",UPPER(VLOOKUP(B176,'ACCESS EXPORT'!$B:$P,15,FALSE)),IF(TODAY()-'ACCESS EXPORT'!U176&lt;=30,CONCATENATE(UPPER(VLOOKUP(B176,'ACCESS EXPORT'!$B:$P,15,FALSE)),""&amp;CHAR(10)&amp;"(NEW",TEXT('ACCESS EXPORT'!U176," MM/DD/YYY)")),IF(AND(TODAY()-'ACCESS EXPORT'!U176&gt;30,TODAY()&gt;0),UPPER(VLOOKUP(B176,'ACCESS EXPORT'!$B:$P,15,FALSE)))))),IF('ACCESS EXPORT'!Y176&lt;&gt;"",UPPER(CONCATENATE(UPPER(VLOOKUP(B176,'ACCESS EXPORT'!$B:$P,15,FALSE)),""&amp;CHAR(10)&amp;"(Transfer Out",TEXT('ACCESS EXPORT'!Y176," MM/DD/YYY)"))),IF('ACCESS EXPORT'!X176&lt;&gt;"",UPPER(CONCATENATE(UPPER(VLOOKUP(B176,'ACCESS EXPORT'!$B:$P,15,FALSE)),""&amp;CHAR(10)&amp;"(Transfer In",TEXT('ACCESS EXPORT'!X176," MM/DD/YYY)"))))))</f>
        <v>REPASS WOLF, LINDSEY</v>
      </c>
      <c r="O176" s="4" t="str">
        <f>_xlfn.IFNA(VLOOKUP(B176,'ACCESS EXPORT'!$B:$Q,16,FALSE),"")</f>
        <v>PA-C</v>
      </c>
      <c r="P176" s="4" t="str">
        <f>_xlfn.IFNA(VLOOKUP(B176,'ACCESS EXPORT'!B:W,22,FALSE),"-")</f>
        <v>1306845276</v>
      </c>
      <c r="Q176" s="4" t="str">
        <f>_xlfn.IFNA(VLOOKUP(A176,'ACCESS EXPORT'!$A:$AG,33,0),"-")</f>
        <v>Alejandra Torres</v>
      </c>
      <c r="R176" s="4" t="str">
        <f>_xlfn.IFNA(VLOOKUP(A176,'ACCESS EXPORT'!$A:$AH,34,0),"-")</f>
        <v>Cheri Benedeti</v>
      </c>
      <c r="S176" s="4" t="str">
        <f>_xlfn.IFNA(VLOOKUP(A176,'ACCESS EXPORT'!$A:$AI,35,0),"-")</f>
        <v>Anna Bachtis</v>
      </c>
      <c r="T176" s="4" t="str">
        <f>_xlfn.IFNA(VLOOKUP(A176,'ACCESS EXPORT'!$A:$AJ,36,0),"-")</f>
        <v>Andrew Davis</v>
      </c>
      <c r="U176" s="4" t="str">
        <f>_xlfn.IFNA(VLOOKUP(A176,'ACCESS EXPORT'!$A:$AK,37,0),"-")</f>
        <v>athena</v>
      </c>
      <c r="V176" s="4" t="str">
        <f>_xlfn.IFNA(VLOOKUP(A176,'ACCESS EXPORT'!$A:$AL,38,0),"-")</f>
        <v>FHMG_TUSCAWILLA FP</v>
      </c>
      <c r="W176" s="4" t="str">
        <f>_xlfn.IFNA(VLOOKUP(A176,'ACCESS EXPORT'!$A:$AM,39,0),"-")</f>
        <v/>
      </c>
      <c r="X176" s="4" t="str">
        <f>_xlfn.IFNA(VLOOKUP(A176,'ACCESS EXPORT'!$A:$AN,40,0),"-")</f>
        <v>Libia Villaquiran / Jenny Green</v>
      </c>
      <c r="Y176" s="26" t="str">
        <f>_xlfn.IFNA(VLOOKUP(A176,'ACCESS EXPORT'!A:AO,41,0),"")</f>
        <v>Karen Kundinger</v>
      </c>
      <c r="Z176" s="26" t="str">
        <f>_xlfn.IFNA(VLOOKUP(A176,'ACCESS EXPORT'!A:AP,42,0),"")</f>
        <v>Janice Scales</v>
      </c>
      <c r="AA176" s="26" t="str">
        <f>_xlfn.IFNA(VLOOKUP(A176,'ACCESS EXPORT'!A:AQ,43,0),"")</f>
        <v>Heather McComb</v>
      </c>
    </row>
    <row r="177" spans="1:27" ht="18.75" x14ac:dyDescent="0.25">
      <c r="A177" s="33">
        <v>270</v>
      </c>
      <c r="B177" s="10">
        <v>2025</v>
      </c>
      <c r="C177" s="7" t="str">
        <f ca="1">IFERROR(UPPER(IF(AND('ACCESS EXPORT'!AA177="",'ACCESS EXPORT'!Z177=""),VLOOKUP(A177,'ACCESS EXPORT'!$A:$AF,32,FALSE),(IF('ACCESS EXPORT'!AA177&lt;&gt;"",CONCATENATE(VLOOKUP(A177,'ACCESS EXPORT'!$A:$AF,32,FALSE)," (Closed",TEXT('ACCESS EXPORT'!AA177," MM/DD/YYY)")),IF(TODAY()&lt;(('ACCESS EXPORT'!Z177)+30),CONCATENATE(VLOOKUP(A177,'ACCESS EXPORT'!$A:$AF,32,FALSE)," (Opens",TEXT('ACCESS EXPORT'!Z177," MM/DD/YYY)")),VLOOKUP(A177,'ACCESS EXPORT'!$A:$AF,32,FALSE)))))),"-")</f>
        <v>ADVENTHEALTH MEDICAL GROUP FAMILY MEDICINE AT TUSKAWILLA</v>
      </c>
      <c r="D177" s="3" t="str">
        <f ca="1">IFERROR(UPPER(IF(AND('ACCESS EXPORT'!AA177="",'ACCESS EXPORT'!Z177=""),VLOOKUP(A177,'ACCESS EXPORT'!$A:$AF,28,FALSE),(IF('ACCESS EXPORT'!AA177&lt;&gt;"",CONCATENATE(VLOOKUP(A177,'ACCESS EXPORT'!$A:$AF,28,FALSE)," (Closed",TEXT('ACCESS EXPORT'!AA177," MM/DD/YYY)")),IF(TODAY()&lt;(('ACCESS EXPORT'!Z177)+30),CONCATENATE(VLOOKUP(A177,'ACCESS EXPORT'!$A:$AF,28,FALSE)," (Opens",TEXT('ACCESS EXPORT'!Z177," MM/DD/YYY)")),VLOOKUP(A177,'ACCESS EXPORT'!$A:$AF,28,FALSE)))))),"-")</f>
        <v>TUSCAWILLA FAMILY PRACTICE</v>
      </c>
      <c r="E177" s="3" t="str">
        <f>VLOOKUP($A177,'ACCESS EXPORT'!$A:$AF,3,FALSE)</f>
        <v>4390</v>
      </c>
      <c r="F177" s="3" t="str">
        <f>UPPER(CONCATENATE(VLOOKUP(A177,'ACCESS EXPORT'!$A:$AF,4,FALSE)," ",VLOOKUP(A177,'ACCESS EXPORT'!$A:$AF,5,FALSE)," ",VLOOKUP(A177,'ACCESS EXPORT'!$A:$AF,6,FALSE)," ",VLOOKUP(A177,'ACCESS EXPORT'!$A:$AA,7,FALSE)," ",VLOOKUP(A177,'ACCESS EXPORT'!$A:$AA,8,FALSE)))</f>
        <v>1340 TUSKAWILLA RD SUITES 101-105 WINTER SPRINGS FL 32708</v>
      </c>
      <c r="G177" s="4" t="str">
        <f>UPPER(VLOOKUP($A177,'ACCESS EXPORT'!$A:$AF,9,FALSE))</f>
        <v>ORANGE</v>
      </c>
      <c r="H177" s="4" t="str">
        <f>_xlfn.IFNA(VLOOKUP($B177,'ACCESS EXPORT'!$B:$J,9,FALSE),"")</f>
        <v>NE</v>
      </c>
      <c r="I177" s="3" t="str">
        <f>CONCATENATE("(P)",VLOOKUP($A177,'ACCESS EXPORT'!$A:$AF,11,FALSE)," (F)",VLOOKUP($A177,'ACCESS EXPORT'!$A:$AF,29,FALSE))</f>
        <v>(P)(407) 699-1160 (F)(407) 699-7861</v>
      </c>
      <c r="J177" s="4" t="str">
        <f>UPPER(VLOOKUP($A177,'ACCESS EXPORT'!$A:$AF,12,FALSE))</f>
        <v>FAMILY MEDICINE</v>
      </c>
      <c r="K177" s="4" t="str">
        <f>UPPER(VLOOKUP($A177,'ACCESS EXPORT'!$A:$AF,13,FALSE))</f>
        <v>DEBORAH HAYWOOD</v>
      </c>
      <c r="L177" s="3" t="str">
        <f>IF(AND(VLOOKUP(A177,'ACCESS EXPORT'!A:AE,1,0),'ACCESS EXPORT'!N177=""),UPPER(CONCATENATE('ACCESS EXPORT'!AE177)),IF(VLOOKUP(A177,'ACCESS EXPORT'!A:AE,1,0),UPPER(CONCATENATE('ACCESS EXPORT'!N177," "&amp;CHAR(10),'ACCESS EXPORT'!AE177))))</f>
        <v xml:space="preserve">DALIA TIRADO 
</v>
      </c>
      <c r="M177" s="4" t="str">
        <f>UPPER(VLOOKUP($A177,'ACCESS EXPORT'!$A:$O,15,FALSE))</f>
        <v>SANDRA RUDOLPH (PM)</v>
      </c>
      <c r="N177" s="4" t="str">
        <f ca="1">IF(AND('ACCESS EXPORT'!X177="",'ACCESS EXPORT'!Y177=""),IF('ACCESS EXPORT'!V177&lt;&gt;"",(IF(TODAY()-'ACCESS EXPORT'!V177&gt;=-60,UPPER(CONCATENATE(VLOOKUP(B177,'ACCESS EXPORT'!$B:$P,15,FALSE),""&amp;CHAR(10)&amp;"(SEP",TEXT('ACCESS EXPORT'!V177," MM/DD/YYY)"))),IF(TODAY()-'ACCESS EXPORT'!V177&lt;0,UPPER(VLOOKUP(B177,'ACCESS EXPORT'!$B:$P,15,FALSE)),UPPER(VLOOKUP(B177,'ACCESS EXPORT'!$B:$P,15,FALSE))))),IF('ACCESS EXPORT'!U177="",UPPER(VLOOKUP(B177,'ACCESS EXPORT'!$B:$P,15,FALSE)),IF(TODAY()-'ACCESS EXPORT'!U177&lt;=30,CONCATENATE(UPPER(VLOOKUP(B177,'ACCESS EXPORT'!$B:$P,15,FALSE)),""&amp;CHAR(10)&amp;"(NEW",TEXT('ACCESS EXPORT'!U177," MM/DD/YYY)")),IF(AND(TODAY()-'ACCESS EXPORT'!U177&gt;30,TODAY()&gt;0),UPPER(VLOOKUP(B177,'ACCESS EXPORT'!$B:$P,15,FALSE)))))),IF('ACCESS EXPORT'!Y177&lt;&gt;"",UPPER(CONCATENATE(UPPER(VLOOKUP(B177,'ACCESS EXPORT'!$B:$P,15,FALSE)),""&amp;CHAR(10)&amp;"(Transfer Out",TEXT('ACCESS EXPORT'!Y177," MM/DD/YYY)"))),IF('ACCESS EXPORT'!X177&lt;&gt;"",UPPER(CONCATENATE(UPPER(VLOOKUP(B177,'ACCESS EXPORT'!$B:$P,15,FALSE)),""&amp;CHAR(10)&amp;"(Transfer In",TEXT('ACCESS EXPORT'!X177," MM/DD/YYY)"))))))</f>
        <v>SCHWERTNER, JENNIFER</v>
      </c>
      <c r="O177" s="4" t="str">
        <f>_xlfn.IFNA(VLOOKUP(B177,'ACCESS EXPORT'!$B:$Q,16,FALSE),"")</f>
        <v>APRN</v>
      </c>
      <c r="P177" s="4" t="str">
        <f>_xlfn.IFNA(VLOOKUP(B177,'ACCESS EXPORT'!B:W,22,FALSE),"-")</f>
        <v>1356538193</v>
      </c>
      <c r="Q177" s="4" t="str">
        <f>_xlfn.IFNA(VLOOKUP(A177,'ACCESS EXPORT'!$A:$AG,33,0),"-")</f>
        <v>Alejandra Torres</v>
      </c>
      <c r="R177" s="4" t="str">
        <f>_xlfn.IFNA(VLOOKUP(A177,'ACCESS EXPORT'!$A:$AH,34,0),"-")</f>
        <v>Cheri Benedeti</v>
      </c>
      <c r="S177" s="4" t="str">
        <f>_xlfn.IFNA(VLOOKUP(A177,'ACCESS EXPORT'!$A:$AI,35,0),"-")</f>
        <v>Anna Bachtis</v>
      </c>
      <c r="T177" s="4" t="str">
        <f>_xlfn.IFNA(VLOOKUP(A177,'ACCESS EXPORT'!$A:$AJ,36,0),"-")</f>
        <v>Andrew Davis</v>
      </c>
      <c r="U177" s="4" t="str">
        <f>_xlfn.IFNA(VLOOKUP(A177,'ACCESS EXPORT'!$A:$AK,37,0),"-")</f>
        <v>athena</v>
      </c>
      <c r="V177" s="4" t="str">
        <f>_xlfn.IFNA(VLOOKUP(A177,'ACCESS EXPORT'!$A:$AL,38,0),"-")</f>
        <v>FHMG_TUSCAWILLA FP</v>
      </c>
      <c r="W177" s="4" t="str">
        <f>_xlfn.IFNA(VLOOKUP(A177,'ACCESS EXPORT'!$A:$AM,39,0),"-")</f>
        <v/>
      </c>
      <c r="X177" s="4" t="str">
        <f>_xlfn.IFNA(VLOOKUP(A177,'ACCESS EXPORT'!$A:$AN,40,0),"-")</f>
        <v>Libia Villaquiran / Jenny Green</v>
      </c>
      <c r="Y177" s="26" t="str">
        <f>_xlfn.IFNA(VLOOKUP(A177,'ACCESS EXPORT'!A:AO,41,0),"")</f>
        <v>Karen Kundinger</v>
      </c>
      <c r="Z177" s="26" t="str">
        <f>_xlfn.IFNA(VLOOKUP(A177,'ACCESS EXPORT'!A:AP,42,0),"")</f>
        <v>Janice Scales</v>
      </c>
      <c r="AA177" s="26" t="str">
        <f>_xlfn.IFNA(VLOOKUP(A177,'ACCESS EXPORT'!A:AQ,43,0),"")</f>
        <v>Heather McComb</v>
      </c>
    </row>
    <row r="178" spans="1:27" ht="18.75" x14ac:dyDescent="0.25">
      <c r="A178" s="33">
        <v>235</v>
      </c>
      <c r="B178" s="10">
        <v>1085</v>
      </c>
      <c r="C178" s="7" t="str">
        <f ca="1">IFERROR(UPPER(IF(AND('ACCESS EXPORT'!AA178="",'ACCESS EXPORT'!Z178=""),VLOOKUP(A178,'ACCESS EXPORT'!$A:$AF,32,FALSE),(IF('ACCESS EXPORT'!AA178&lt;&gt;"",CONCATENATE(VLOOKUP(A178,'ACCESS EXPORT'!$A:$AF,32,FALSE)," (Closed",TEXT('ACCESS EXPORT'!AA178," MM/DD/YYY)")),IF(TODAY()&lt;(('ACCESS EXPORT'!Z178)+30),CONCATENATE(VLOOKUP(A178,'ACCESS EXPORT'!$A:$AF,32,FALSE)," (Opens",TEXT('ACCESS EXPORT'!Z178," MM/DD/YYY)")),VLOOKUP(A178,'ACCESS EXPORT'!$A:$AF,32,FALSE)))))),"-")</f>
        <v>ADVENTHEALTH MEDICAL GROUP NEURO ONCOLOGY AT ORLANDO</v>
      </c>
      <c r="D178" s="3" t="str">
        <f ca="1">IFERROR(UPPER(IF(AND('ACCESS EXPORT'!AA178="",'ACCESS EXPORT'!Z178=""),VLOOKUP(A178,'ACCESS EXPORT'!$A:$AF,28,FALSE),(IF('ACCESS EXPORT'!AA178&lt;&gt;"",CONCATENATE(VLOOKUP(A178,'ACCESS EXPORT'!$A:$AF,28,FALSE)," (Closed",TEXT('ACCESS EXPORT'!AA178," MM/DD/YYY)")),IF(TODAY()&lt;(('ACCESS EXPORT'!Z178)+30),CONCATENATE(VLOOKUP(A178,'ACCESS EXPORT'!$A:$AF,28,FALSE)," (Opens",TEXT('ACCESS EXPORT'!Z178," MM/DD/YYY)")),VLOOKUP(A178,'ACCESS EXPORT'!$A:$AF,28,FALSE)))))),"-")</f>
        <v>NEUROONCOLOGY CENTER</v>
      </c>
      <c r="E178" s="3" t="str">
        <f>VLOOKUP($A178,'ACCESS EXPORT'!$A:$AF,3,FALSE)</f>
        <v>4580</v>
      </c>
      <c r="F178" s="3" t="str">
        <f>UPPER(CONCATENATE(VLOOKUP(A178,'ACCESS EXPORT'!$A:$AF,4,FALSE)," ",VLOOKUP(A178,'ACCESS EXPORT'!$A:$AF,5,FALSE)," ",VLOOKUP(A178,'ACCESS EXPORT'!$A:$AF,6,FALSE)," ",VLOOKUP(A178,'ACCESS EXPORT'!$A:$AA,7,FALSE)," ",VLOOKUP(A178,'ACCESS EXPORT'!$A:$AA,8,FALSE)))</f>
        <v>2501 N ORANGE AVE SUITE 286 ORLANDO FL 32804</v>
      </c>
      <c r="G178" s="4" t="str">
        <f>UPPER(VLOOKUP($A178,'ACCESS EXPORT'!$A:$AF,9,FALSE))</f>
        <v>ORANGE</v>
      </c>
      <c r="H178" s="4" t="str">
        <f>_xlfn.IFNA(VLOOKUP($B178,'ACCESS EXPORT'!$B:$J,9,FALSE),"")</f>
        <v>Central</v>
      </c>
      <c r="I178" s="3" t="str">
        <f>CONCATENATE("(P)",VLOOKUP($A178,'ACCESS EXPORT'!$A:$AF,11,FALSE)," (F)",VLOOKUP($A178,'ACCESS EXPORT'!$A:$AF,29,FALSE))</f>
        <v>(P)(407) 303-2770 (F)(407) 303-3268</v>
      </c>
      <c r="J178" s="4" t="str">
        <f>UPPER(VLOOKUP($A178,'ACCESS EXPORT'!$A:$AF,12,FALSE))</f>
        <v>ONCOLOGY</v>
      </c>
      <c r="K178" s="4" t="str">
        <f>UPPER(VLOOKUP($A178,'ACCESS EXPORT'!$A:$AF,13,FALSE))</f>
        <v>VICKI CHILCOTT</v>
      </c>
      <c r="L178" s="3" t="str">
        <f>IF(AND(VLOOKUP(A178,'ACCESS EXPORT'!A:AE,1,0),'ACCESS EXPORT'!N178=""),UPPER(CONCATENATE('ACCESS EXPORT'!AE178)),IF(VLOOKUP(A178,'ACCESS EXPORT'!A:AE,1,0),UPPER(CONCATENATE('ACCESS EXPORT'!N178," "&amp;CHAR(10),'ACCESS EXPORT'!AE178))))</f>
        <v xml:space="preserve">CYNDI BERGS 
</v>
      </c>
      <c r="M178" s="4" t="str">
        <f>UPPER(VLOOKUP($A178,'ACCESS EXPORT'!$A:$O,15,FALSE))</f>
        <v>TBD (PM)/ETHEL CHAMBERS (OS)</v>
      </c>
      <c r="N178" s="4" t="str">
        <f ca="1">IF(AND('ACCESS EXPORT'!X178="",'ACCESS EXPORT'!Y178=""),IF('ACCESS EXPORT'!V178&lt;&gt;"",(IF(TODAY()-'ACCESS EXPORT'!V178&gt;=-60,UPPER(CONCATENATE(VLOOKUP(B178,'ACCESS EXPORT'!$B:$P,15,FALSE),""&amp;CHAR(10)&amp;"(SEP",TEXT('ACCESS EXPORT'!V178," MM/DD/YYY)"))),IF(TODAY()-'ACCESS EXPORT'!V178&lt;0,UPPER(VLOOKUP(B178,'ACCESS EXPORT'!$B:$P,15,FALSE)),UPPER(VLOOKUP(B178,'ACCESS EXPORT'!$B:$P,15,FALSE))))),IF('ACCESS EXPORT'!U178="",UPPER(VLOOKUP(B178,'ACCESS EXPORT'!$B:$P,15,FALSE)),IF(TODAY()-'ACCESS EXPORT'!U178&lt;=30,CONCATENATE(UPPER(VLOOKUP(B178,'ACCESS EXPORT'!$B:$P,15,FALSE)),""&amp;CHAR(10)&amp;"(NEW",TEXT('ACCESS EXPORT'!U178," MM/DD/YYY)")),IF(AND(TODAY()-'ACCESS EXPORT'!U178&gt;30,TODAY()&gt;0),UPPER(VLOOKUP(B178,'ACCESS EXPORT'!$B:$P,15,FALSE)))))),IF('ACCESS EXPORT'!Y178&lt;&gt;"",UPPER(CONCATENATE(UPPER(VLOOKUP(B178,'ACCESS EXPORT'!$B:$P,15,FALSE)),""&amp;CHAR(10)&amp;"(Transfer Out",TEXT('ACCESS EXPORT'!Y178," MM/DD/YYY)"))),IF('ACCESS EXPORT'!X178&lt;&gt;"",UPPER(CONCATENATE(UPPER(VLOOKUP(B178,'ACCESS EXPORT'!$B:$P,15,FALSE)),""&amp;CHAR(10)&amp;"(Transfer In",TEXT('ACCESS EXPORT'!X178," MM/DD/YYY)"))))))</f>
        <v>GWYN, PRISCILLA GAGE
(SEP 05/29/2019)</v>
      </c>
      <c r="O178" s="4" t="str">
        <f>_xlfn.IFNA(VLOOKUP(B178,'ACCESS EXPORT'!$B:$Q,16,FALSE),"")</f>
        <v>APRN</v>
      </c>
      <c r="P178" s="4" t="str">
        <f>_xlfn.IFNA(VLOOKUP(B178,'ACCESS EXPORT'!B:W,22,FALSE),"-")</f>
        <v>1265761332</v>
      </c>
      <c r="Q178" s="4" t="str">
        <f>_xlfn.IFNA(VLOOKUP(A178,'ACCESS EXPORT'!$A:$AG,33,0),"-")</f>
        <v>Julie Morris</v>
      </c>
      <c r="R178" s="4" t="str">
        <f>_xlfn.IFNA(VLOOKUP(A178,'ACCESS EXPORT'!$A:$AH,34,0),"-")</f>
        <v>Carol Shane</v>
      </c>
      <c r="S178" s="4" t="str">
        <f>_xlfn.IFNA(VLOOKUP(A178,'ACCESS EXPORT'!$A:$AI,35,0),"-")</f>
        <v>Kikzeny Cartagena</v>
      </c>
      <c r="T178" s="4" t="str">
        <f>_xlfn.IFNA(VLOOKUP(A178,'ACCESS EXPORT'!$A:$AJ,36,0),"-")</f>
        <v>TBD</v>
      </c>
      <c r="U178" s="4" t="str">
        <f>_xlfn.IFNA(VLOOKUP(A178,'ACCESS EXPORT'!$A:$AK,37,0),"-")</f>
        <v>Cerner</v>
      </c>
      <c r="V178" s="4" t="str">
        <f>_xlfn.IFNA(VLOOKUP(A178,'ACCESS EXPORT'!$A:$AL,38,0),"-")</f>
        <v>FHMG_NEUROONCOLOGY CTR</v>
      </c>
      <c r="W178" s="4" t="str">
        <f>_xlfn.IFNA(VLOOKUP(A178,'ACCESS EXPORT'!$A:$AM,39,0),"-")</f>
        <v/>
      </c>
      <c r="X178" s="4" t="str">
        <f>_xlfn.IFNA(VLOOKUP(A178,'ACCESS EXPORT'!$A:$AN,40,0),"-")</f>
        <v>Keelyn Fleming</v>
      </c>
      <c r="Y178" s="26" t="str">
        <f>_xlfn.IFNA(VLOOKUP(A178,'ACCESS EXPORT'!A:AO,41,0),"")</f>
        <v>Gary Weston</v>
      </c>
      <c r="Z178" s="26" t="str">
        <f>_xlfn.IFNA(VLOOKUP(A178,'ACCESS EXPORT'!A:AP,42,0),"")</f>
        <v>Candace Goodman</v>
      </c>
      <c r="AA178" s="26" t="str">
        <f>_xlfn.IFNA(VLOOKUP(A178,'ACCESS EXPORT'!A:AQ,43,0),"")</f>
        <v>Joe Townsend</v>
      </c>
    </row>
    <row r="179" spans="1:27" ht="18.75" x14ac:dyDescent="0.25">
      <c r="A179" s="33">
        <v>235</v>
      </c>
      <c r="B179" s="10">
        <v>1522</v>
      </c>
      <c r="C179" s="7" t="str">
        <f ca="1">IFERROR(UPPER(IF(AND('ACCESS EXPORT'!AA179="",'ACCESS EXPORT'!Z179=""),VLOOKUP(A179,'ACCESS EXPORT'!$A:$AF,32,FALSE),(IF('ACCESS EXPORT'!AA179&lt;&gt;"",CONCATENATE(VLOOKUP(A179,'ACCESS EXPORT'!$A:$AF,32,FALSE)," (Closed",TEXT('ACCESS EXPORT'!AA179," MM/DD/YYY)")),IF(TODAY()&lt;(('ACCESS EXPORT'!Z179)+30),CONCATENATE(VLOOKUP(A179,'ACCESS EXPORT'!$A:$AF,32,FALSE)," (Opens",TEXT('ACCESS EXPORT'!Z179," MM/DD/YYY)")),VLOOKUP(A179,'ACCESS EXPORT'!$A:$AF,32,FALSE)))))),"-")</f>
        <v>ADVENTHEALTH MEDICAL GROUP NEURO ONCOLOGY AT ORLANDO</v>
      </c>
      <c r="D179" s="3" t="str">
        <f ca="1">IFERROR(UPPER(IF(AND('ACCESS EXPORT'!AA179="",'ACCESS EXPORT'!Z179=""),VLOOKUP(A179,'ACCESS EXPORT'!$A:$AF,28,FALSE),(IF('ACCESS EXPORT'!AA179&lt;&gt;"",CONCATENATE(VLOOKUP(A179,'ACCESS EXPORT'!$A:$AF,28,FALSE)," (Closed",TEXT('ACCESS EXPORT'!AA179," MM/DD/YYY)")),IF(TODAY()&lt;(('ACCESS EXPORT'!Z179)+30),CONCATENATE(VLOOKUP(A179,'ACCESS EXPORT'!$A:$AF,28,FALSE)," (Opens",TEXT('ACCESS EXPORT'!Z179," MM/DD/YYY)")),VLOOKUP(A179,'ACCESS EXPORT'!$A:$AF,28,FALSE)))))),"-")</f>
        <v>NEUROONCOLOGY CENTER</v>
      </c>
      <c r="E179" s="3" t="str">
        <f>VLOOKUP($A179,'ACCESS EXPORT'!$A:$AF,3,FALSE)</f>
        <v>4580</v>
      </c>
      <c r="F179" s="3" t="str">
        <f>UPPER(CONCATENATE(VLOOKUP(A179,'ACCESS EXPORT'!$A:$AF,4,FALSE)," ",VLOOKUP(A179,'ACCESS EXPORT'!$A:$AF,5,FALSE)," ",VLOOKUP(A179,'ACCESS EXPORT'!$A:$AF,6,FALSE)," ",VLOOKUP(A179,'ACCESS EXPORT'!$A:$AA,7,FALSE)," ",VLOOKUP(A179,'ACCESS EXPORT'!$A:$AA,8,FALSE)))</f>
        <v>2501 N ORANGE AVE SUITE 286 ORLANDO FL 32804</v>
      </c>
      <c r="G179" s="4" t="str">
        <f>UPPER(VLOOKUP($A179,'ACCESS EXPORT'!$A:$AF,9,FALSE))</f>
        <v>ORANGE</v>
      </c>
      <c r="H179" s="4" t="str">
        <f>_xlfn.IFNA(VLOOKUP($B179,'ACCESS EXPORT'!$B:$J,9,FALSE),"")</f>
        <v>Central</v>
      </c>
      <c r="I179" s="3" t="str">
        <f>CONCATENATE("(P)",VLOOKUP($A179,'ACCESS EXPORT'!$A:$AF,11,FALSE)," (F)",VLOOKUP($A179,'ACCESS EXPORT'!$A:$AF,29,FALSE))</f>
        <v>(P)(407) 303-2770 (F)(407) 303-3268</v>
      </c>
      <c r="J179" s="4" t="str">
        <f>UPPER(VLOOKUP($A179,'ACCESS EXPORT'!$A:$AF,12,FALSE))</f>
        <v>ONCOLOGY</v>
      </c>
      <c r="K179" s="4" t="str">
        <f>UPPER(VLOOKUP($A179,'ACCESS EXPORT'!$A:$AF,13,FALSE))</f>
        <v>VICKI CHILCOTT</v>
      </c>
      <c r="L179" s="3" t="str">
        <f>IF(AND(VLOOKUP(A179,'ACCESS EXPORT'!A:AE,1,0),'ACCESS EXPORT'!N179=""),UPPER(CONCATENATE('ACCESS EXPORT'!AE179)),IF(VLOOKUP(A179,'ACCESS EXPORT'!A:AE,1,0),UPPER(CONCATENATE('ACCESS EXPORT'!N179," "&amp;CHAR(10),'ACCESS EXPORT'!AE179))))</f>
        <v xml:space="preserve">CYNDI BERGS 
</v>
      </c>
      <c r="M179" s="4" t="str">
        <f>UPPER(VLOOKUP($A179,'ACCESS EXPORT'!$A:$O,15,FALSE))</f>
        <v>TBD (PM)/ETHEL CHAMBERS (OS)</v>
      </c>
      <c r="N179" s="4" t="str">
        <f ca="1">IF(AND('ACCESS EXPORT'!X179="",'ACCESS EXPORT'!Y179=""),IF('ACCESS EXPORT'!V179&lt;&gt;"",(IF(TODAY()-'ACCESS EXPORT'!V179&gt;=-60,UPPER(CONCATENATE(VLOOKUP(B179,'ACCESS EXPORT'!$B:$P,15,FALSE),""&amp;CHAR(10)&amp;"(SEP",TEXT('ACCESS EXPORT'!V179," MM/DD/YYY)"))),IF(TODAY()-'ACCESS EXPORT'!V179&lt;0,UPPER(VLOOKUP(B179,'ACCESS EXPORT'!$B:$P,15,FALSE)),UPPER(VLOOKUP(B179,'ACCESS EXPORT'!$B:$P,15,FALSE))))),IF('ACCESS EXPORT'!U179="",UPPER(VLOOKUP(B179,'ACCESS EXPORT'!$B:$P,15,FALSE)),IF(TODAY()-'ACCESS EXPORT'!U179&lt;=30,CONCATENATE(UPPER(VLOOKUP(B179,'ACCESS EXPORT'!$B:$P,15,FALSE)),""&amp;CHAR(10)&amp;"(NEW",TEXT('ACCESS EXPORT'!U179," MM/DD/YYY)")),IF(AND(TODAY()-'ACCESS EXPORT'!U179&gt;30,TODAY()&gt;0),UPPER(VLOOKUP(B179,'ACCESS EXPORT'!$B:$P,15,FALSE)))))),IF('ACCESS EXPORT'!Y179&lt;&gt;"",UPPER(CONCATENATE(UPPER(VLOOKUP(B179,'ACCESS EXPORT'!$B:$P,15,FALSE)),""&amp;CHAR(10)&amp;"(Transfer Out",TEXT('ACCESS EXPORT'!Y179," MM/DD/YYY)"))),IF('ACCESS EXPORT'!X179&lt;&gt;"",UPPER(CONCATENATE(UPPER(VLOOKUP(B179,'ACCESS EXPORT'!$B:$P,15,FALSE)),""&amp;CHAR(10)&amp;"(Transfer In",TEXT('ACCESS EXPORT'!X179," MM/DD/YYY)"))))))</f>
        <v>NEWTON, HERBERT B.</v>
      </c>
      <c r="O179" s="4" t="str">
        <f>_xlfn.IFNA(VLOOKUP(B179,'ACCESS EXPORT'!$B:$Q,16,FALSE),"")</f>
        <v>MD</v>
      </c>
      <c r="P179" s="4" t="str">
        <f>_xlfn.IFNA(VLOOKUP(B179,'ACCESS EXPORT'!B:W,22,FALSE),"-")</f>
        <v>1770667164</v>
      </c>
      <c r="Q179" s="4" t="str">
        <f>_xlfn.IFNA(VLOOKUP(A179,'ACCESS EXPORT'!$A:$AG,33,0),"-")</f>
        <v>Julie Morris</v>
      </c>
      <c r="R179" s="4" t="str">
        <f>_xlfn.IFNA(VLOOKUP(A179,'ACCESS EXPORT'!$A:$AH,34,0),"-")</f>
        <v>Carol Shane</v>
      </c>
      <c r="S179" s="4" t="str">
        <f>_xlfn.IFNA(VLOOKUP(A179,'ACCESS EXPORT'!$A:$AI,35,0),"-")</f>
        <v>Kikzeny Cartagena</v>
      </c>
      <c r="T179" s="4" t="str">
        <f>_xlfn.IFNA(VLOOKUP(A179,'ACCESS EXPORT'!$A:$AJ,36,0),"-")</f>
        <v>TBD</v>
      </c>
      <c r="U179" s="4" t="str">
        <f>_xlfn.IFNA(VLOOKUP(A179,'ACCESS EXPORT'!$A:$AK,37,0),"-")</f>
        <v>Cerner</v>
      </c>
      <c r="V179" s="4" t="str">
        <f>_xlfn.IFNA(VLOOKUP(A179,'ACCESS EXPORT'!$A:$AL,38,0),"-")</f>
        <v>FHMG_NEUROONCOLOGY CTR</v>
      </c>
      <c r="W179" s="4" t="str">
        <f>_xlfn.IFNA(VLOOKUP(A179,'ACCESS EXPORT'!$A:$AM,39,0),"-")</f>
        <v/>
      </c>
      <c r="X179" s="4" t="str">
        <f>_xlfn.IFNA(VLOOKUP(A179,'ACCESS EXPORT'!$A:$AN,40,0),"-")</f>
        <v>Keelyn Fleming</v>
      </c>
      <c r="Y179" s="26" t="str">
        <f>_xlfn.IFNA(VLOOKUP(A179,'ACCESS EXPORT'!A:AO,41,0),"")</f>
        <v>Gary Weston</v>
      </c>
      <c r="Z179" s="26" t="str">
        <f>_xlfn.IFNA(VLOOKUP(A179,'ACCESS EXPORT'!A:AP,42,0),"")</f>
        <v>Candace Goodman</v>
      </c>
      <c r="AA179" s="26" t="str">
        <f>_xlfn.IFNA(VLOOKUP(A179,'ACCESS EXPORT'!A:AQ,43,0),"")</f>
        <v>Joe Townsend</v>
      </c>
    </row>
    <row r="180" spans="1:27" ht="18.75" x14ac:dyDescent="0.25">
      <c r="A180" s="33">
        <v>235</v>
      </c>
      <c r="B180" s="10">
        <v>1855</v>
      </c>
      <c r="C180" s="7" t="str">
        <f ca="1">IFERROR(UPPER(IF(AND('ACCESS EXPORT'!AA180="",'ACCESS EXPORT'!Z180=""),VLOOKUP(A180,'ACCESS EXPORT'!$A:$AF,32,FALSE),(IF('ACCESS EXPORT'!AA180&lt;&gt;"",CONCATENATE(VLOOKUP(A180,'ACCESS EXPORT'!$A:$AF,32,FALSE)," (Closed",TEXT('ACCESS EXPORT'!AA180," MM/DD/YYY)")),IF(TODAY()&lt;(('ACCESS EXPORT'!Z180)+30),CONCATENATE(VLOOKUP(A180,'ACCESS EXPORT'!$A:$AF,32,FALSE)," (Opens",TEXT('ACCESS EXPORT'!Z180," MM/DD/YYY)")),VLOOKUP(A180,'ACCESS EXPORT'!$A:$AF,32,FALSE)))))),"-")</f>
        <v>ADVENTHEALTH MEDICAL GROUP NEURO ONCOLOGY AT ORLANDO</v>
      </c>
      <c r="D180" s="3" t="str">
        <f ca="1">IFERROR(UPPER(IF(AND('ACCESS EXPORT'!AA180="",'ACCESS EXPORT'!Z180=""),VLOOKUP(A180,'ACCESS EXPORT'!$A:$AF,28,FALSE),(IF('ACCESS EXPORT'!AA180&lt;&gt;"",CONCATENATE(VLOOKUP(A180,'ACCESS EXPORT'!$A:$AF,28,FALSE)," (Closed",TEXT('ACCESS EXPORT'!AA180," MM/DD/YYY)")),IF(TODAY()&lt;(('ACCESS EXPORT'!Z180)+30),CONCATENATE(VLOOKUP(A180,'ACCESS EXPORT'!$A:$AF,28,FALSE)," (Opens",TEXT('ACCESS EXPORT'!Z180," MM/DD/YYY)")),VLOOKUP(A180,'ACCESS EXPORT'!$A:$AF,28,FALSE)))))),"-")</f>
        <v>NEUROONCOLOGY CENTER</v>
      </c>
      <c r="E180" s="3" t="str">
        <f>VLOOKUP($A180,'ACCESS EXPORT'!$A:$AF,3,FALSE)</f>
        <v>4580</v>
      </c>
      <c r="F180" s="3" t="str">
        <f>UPPER(CONCATENATE(VLOOKUP(A180,'ACCESS EXPORT'!$A:$AF,4,FALSE)," ",VLOOKUP(A180,'ACCESS EXPORT'!$A:$AF,5,FALSE)," ",VLOOKUP(A180,'ACCESS EXPORT'!$A:$AF,6,FALSE)," ",VLOOKUP(A180,'ACCESS EXPORT'!$A:$AA,7,FALSE)," ",VLOOKUP(A180,'ACCESS EXPORT'!$A:$AA,8,FALSE)))</f>
        <v>2501 N ORANGE AVE SUITE 286 ORLANDO FL 32804</v>
      </c>
      <c r="G180" s="4" t="str">
        <f>UPPER(VLOOKUP($A180,'ACCESS EXPORT'!$A:$AF,9,FALSE))</f>
        <v>ORANGE</v>
      </c>
      <c r="H180" s="4" t="str">
        <f>_xlfn.IFNA(VLOOKUP($B180,'ACCESS EXPORT'!$B:$J,9,FALSE),"")</f>
        <v>Central</v>
      </c>
      <c r="I180" s="3" t="str">
        <f>CONCATENATE("(P)",VLOOKUP($A180,'ACCESS EXPORT'!$A:$AF,11,FALSE)," (F)",VLOOKUP($A180,'ACCESS EXPORT'!$A:$AF,29,FALSE))</f>
        <v>(P)(407) 303-2770 (F)(407) 303-3268</v>
      </c>
      <c r="J180" s="4" t="str">
        <f>UPPER(VLOOKUP($A180,'ACCESS EXPORT'!$A:$AF,12,FALSE))</f>
        <v>ONCOLOGY</v>
      </c>
      <c r="K180" s="4" t="str">
        <f>UPPER(VLOOKUP($A180,'ACCESS EXPORT'!$A:$AF,13,FALSE))</f>
        <v>VICKI CHILCOTT</v>
      </c>
      <c r="L180" s="3" t="str">
        <f>IF(AND(VLOOKUP(A180,'ACCESS EXPORT'!A:AE,1,0),'ACCESS EXPORT'!N180=""),UPPER(CONCATENATE('ACCESS EXPORT'!AE180)),IF(VLOOKUP(A180,'ACCESS EXPORT'!A:AE,1,0),UPPER(CONCATENATE('ACCESS EXPORT'!N180," "&amp;CHAR(10),'ACCESS EXPORT'!AE180))))</f>
        <v xml:space="preserve">CYNDI BERGS 
</v>
      </c>
      <c r="M180" s="4" t="str">
        <f>UPPER(VLOOKUP($A180,'ACCESS EXPORT'!$A:$O,15,FALSE))</f>
        <v>TBD (PM)/ETHEL CHAMBERS (OS)</v>
      </c>
      <c r="N180" s="4" t="str">
        <f ca="1">IF(AND('ACCESS EXPORT'!X180="",'ACCESS EXPORT'!Y180=""),IF('ACCESS EXPORT'!V180&lt;&gt;"",(IF(TODAY()-'ACCESS EXPORT'!V180&gt;=-60,UPPER(CONCATENATE(VLOOKUP(B180,'ACCESS EXPORT'!$B:$P,15,FALSE),""&amp;CHAR(10)&amp;"(SEP",TEXT('ACCESS EXPORT'!V180," MM/DD/YYY)"))),IF(TODAY()-'ACCESS EXPORT'!V180&lt;0,UPPER(VLOOKUP(B180,'ACCESS EXPORT'!$B:$P,15,FALSE)),UPPER(VLOOKUP(B180,'ACCESS EXPORT'!$B:$P,15,FALSE))))),IF('ACCESS EXPORT'!U180="",UPPER(VLOOKUP(B180,'ACCESS EXPORT'!$B:$P,15,FALSE)),IF(TODAY()-'ACCESS EXPORT'!U180&lt;=30,CONCATENATE(UPPER(VLOOKUP(B180,'ACCESS EXPORT'!$B:$P,15,FALSE)),""&amp;CHAR(10)&amp;"(NEW",TEXT('ACCESS EXPORT'!U180," MM/DD/YYY)")),IF(AND(TODAY()-'ACCESS EXPORT'!U180&gt;30,TODAY()&gt;0),UPPER(VLOOKUP(B180,'ACCESS EXPORT'!$B:$P,15,FALSE)))))),IF('ACCESS EXPORT'!Y180&lt;&gt;"",UPPER(CONCATENATE(UPPER(VLOOKUP(B180,'ACCESS EXPORT'!$B:$P,15,FALSE)),""&amp;CHAR(10)&amp;"(Transfer Out",TEXT('ACCESS EXPORT'!Y180," MM/DD/YYY)"))),IF('ACCESS EXPORT'!X180&lt;&gt;"",UPPER(CONCATENATE(UPPER(VLOOKUP(B180,'ACCESS EXPORT'!$B:$P,15,FALSE)),""&amp;CHAR(10)&amp;"(Transfer In",TEXT('ACCESS EXPORT'!X180," MM/DD/YYY)"))))))</f>
        <v>MAKAR, SHERIF</v>
      </c>
      <c r="O180" s="4" t="str">
        <f>_xlfn.IFNA(VLOOKUP(B180,'ACCESS EXPORT'!$B:$Q,16,FALSE),"")</f>
        <v>MD</v>
      </c>
      <c r="P180" s="4" t="str">
        <f>_xlfn.IFNA(VLOOKUP(B180,'ACCESS EXPORT'!B:W,22,FALSE),"-")</f>
        <v>1184988149</v>
      </c>
      <c r="Q180" s="4" t="str">
        <f>_xlfn.IFNA(VLOOKUP(A180,'ACCESS EXPORT'!$A:$AG,33,0),"-")</f>
        <v>Julie Morris</v>
      </c>
      <c r="R180" s="4" t="str">
        <f>_xlfn.IFNA(VLOOKUP(A180,'ACCESS EXPORT'!$A:$AH,34,0),"-")</f>
        <v>Carol Shane</v>
      </c>
      <c r="S180" s="4" t="str">
        <f>_xlfn.IFNA(VLOOKUP(A180,'ACCESS EXPORT'!$A:$AI,35,0),"-")</f>
        <v>Kikzeny Cartagena</v>
      </c>
      <c r="T180" s="4" t="str">
        <f>_xlfn.IFNA(VLOOKUP(A180,'ACCESS EXPORT'!$A:$AJ,36,0),"-")</f>
        <v>TBD</v>
      </c>
      <c r="U180" s="4" t="str">
        <f>_xlfn.IFNA(VLOOKUP(A180,'ACCESS EXPORT'!$A:$AK,37,0),"-")</f>
        <v>Cerner</v>
      </c>
      <c r="V180" s="4" t="str">
        <f>_xlfn.IFNA(VLOOKUP(A180,'ACCESS EXPORT'!$A:$AL,38,0),"-")</f>
        <v>FHMG_NEUROONCOLOGY CTR</v>
      </c>
      <c r="W180" s="4" t="str">
        <f>_xlfn.IFNA(VLOOKUP(A180,'ACCESS EXPORT'!$A:$AM,39,0),"-")</f>
        <v/>
      </c>
      <c r="X180" s="4" t="str">
        <f>_xlfn.IFNA(VLOOKUP(A180,'ACCESS EXPORT'!$A:$AN,40,0),"-")</f>
        <v>Keelyn Fleming</v>
      </c>
      <c r="Y180" s="26" t="str">
        <f>_xlfn.IFNA(VLOOKUP(A180,'ACCESS EXPORT'!A:AO,41,0),"")</f>
        <v>Gary Weston</v>
      </c>
      <c r="Z180" s="26" t="str">
        <f>_xlfn.IFNA(VLOOKUP(A180,'ACCESS EXPORT'!A:AP,42,0),"")</f>
        <v>Candace Goodman</v>
      </c>
      <c r="AA180" s="26" t="str">
        <f>_xlfn.IFNA(VLOOKUP(A180,'ACCESS EXPORT'!A:AQ,43,0),"")</f>
        <v>Joe Townsend</v>
      </c>
    </row>
    <row r="181" spans="1:27" ht="18.75" x14ac:dyDescent="0.25">
      <c r="A181" s="33">
        <v>276</v>
      </c>
      <c r="B181" s="10">
        <v>1872</v>
      </c>
      <c r="C181" s="7" t="str">
        <f ca="1">IFERROR(UPPER(IF(AND('ACCESS EXPORT'!AA181="",'ACCESS EXPORT'!Z181=""),VLOOKUP(A181,'ACCESS EXPORT'!$A:$AF,32,FALSE),(IF('ACCESS EXPORT'!AA181&lt;&gt;"",CONCATENATE(VLOOKUP(A181,'ACCESS EXPORT'!$A:$AF,32,FALSE)," (Closed",TEXT('ACCESS EXPORT'!AA181," MM/DD/YYY)")),IF(TODAY()&lt;(('ACCESS EXPORT'!Z181)+30),CONCATENATE(VLOOKUP(A181,'ACCESS EXPORT'!$A:$AF,32,FALSE)," (Opens",TEXT('ACCESS EXPORT'!Z181," MM/DD/YYY)")),VLOOKUP(A181,'ACCESS EXPORT'!$A:$AF,32,FALSE)))))),"-")</f>
        <v>ADVENTHEALTH MEDICAL GROUP FAMILY MEDICINE AT WATERFORD LAKES</v>
      </c>
      <c r="D181" s="3" t="str">
        <f ca="1">IFERROR(UPPER(IF(AND('ACCESS EXPORT'!AA181="",'ACCESS EXPORT'!Z181=""),VLOOKUP(A181,'ACCESS EXPORT'!$A:$AF,28,FALSE),(IF('ACCESS EXPORT'!AA181&lt;&gt;"",CONCATENATE(VLOOKUP(A181,'ACCESS EXPORT'!$A:$AF,28,FALSE)," (Closed",TEXT('ACCESS EXPORT'!AA181," MM/DD/YYY)")),IF(TODAY()&lt;(('ACCESS EXPORT'!Z181)+30),CONCATENATE(VLOOKUP(A181,'ACCESS EXPORT'!$A:$AF,28,FALSE)," (Opens",TEXT('ACCESS EXPORT'!Z181," MM/DD/YYY)")),VLOOKUP(A181,'ACCESS EXPORT'!$A:$AF,28,FALSE)))))),"-")</f>
        <v>WATERFORD LAKES FAMILY PRACTICE</v>
      </c>
      <c r="E181" s="3" t="str">
        <f>VLOOKUP($A181,'ACCESS EXPORT'!$A:$AF,3,FALSE)</f>
        <v>4590</v>
      </c>
      <c r="F181" s="3" t="str">
        <f>UPPER(CONCATENATE(VLOOKUP(A181,'ACCESS EXPORT'!$A:$AF,4,FALSE)," ",VLOOKUP(A181,'ACCESS EXPORT'!$A:$AF,5,FALSE)," ",VLOOKUP(A181,'ACCESS EXPORT'!$A:$AF,6,FALSE)," ",VLOOKUP(A181,'ACCESS EXPORT'!$A:$AA,7,FALSE)," ",VLOOKUP(A181,'ACCESS EXPORT'!$A:$AA,8,FALSE)))</f>
        <v>250 N ALAFAYA TRL SUITE 100 ORLANDO FL 32828</v>
      </c>
      <c r="G181" s="4" t="str">
        <f>UPPER(VLOOKUP($A181,'ACCESS EXPORT'!$A:$AF,9,FALSE))</f>
        <v>ORANGE</v>
      </c>
      <c r="H181" s="4" t="str">
        <f>_xlfn.IFNA(VLOOKUP($B181,'ACCESS EXPORT'!$B:$J,9,FALSE),"")</f>
        <v>Childrens</v>
      </c>
      <c r="I181" s="3" t="str">
        <f>CONCATENATE("(P)",VLOOKUP($A181,'ACCESS EXPORT'!$A:$AF,11,FALSE)," (F)",VLOOKUP($A181,'ACCESS EXPORT'!$A:$AF,29,FALSE))</f>
        <v>(P)(407) 282-4400 (F)(407)282-4191</v>
      </c>
      <c r="J181" s="4" t="str">
        <f>UPPER(VLOOKUP($A181,'ACCESS EXPORT'!$A:$AF,12,FALSE))</f>
        <v>FAMILY MEDICINE</v>
      </c>
      <c r="K181" s="4" t="str">
        <f>UPPER(VLOOKUP($A181,'ACCESS EXPORT'!$A:$AF,13,FALSE))</f>
        <v>DEBORAH HAYWOOD</v>
      </c>
      <c r="L181" s="3" t="str">
        <f>IF(AND(VLOOKUP(A181,'ACCESS EXPORT'!A:AE,1,0),'ACCESS EXPORT'!N181=""),UPPER(CONCATENATE('ACCESS EXPORT'!AE181)),IF(VLOOKUP(A181,'ACCESS EXPORT'!A:AE,1,0),UPPER(CONCATENATE('ACCESS EXPORT'!N181," "&amp;CHAR(10),'ACCESS EXPORT'!AE181))))</f>
        <v xml:space="preserve">CRYSTAL BINKS 
</v>
      </c>
      <c r="M181" s="4" t="str">
        <f>UPPER(VLOOKUP($A181,'ACCESS EXPORT'!$A:$O,15,FALSE))</f>
        <v>ANITA SIFFERD (PM)</v>
      </c>
      <c r="N181" s="4" t="str">
        <f ca="1">IF(AND('ACCESS EXPORT'!X181="",'ACCESS EXPORT'!Y181=""),IF('ACCESS EXPORT'!V181&lt;&gt;"",(IF(TODAY()-'ACCESS EXPORT'!V181&gt;=-60,UPPER(CONCATENATE(VLOOKUP(B181,'ACCESS EXPORT'!$B:$P,15,FALSE),""&amp;CHAR(10)&amp;"(SEP",TEXT('ACCESS EXPORT'!V181," MM/DD/YYY)"))),IF(TODAY()-'ACCESS EXPORT'!V181&lt;0,UPPER(VLOOKUP(B181,'ACCESS EXPORT'!$B:$P,15,FALSE)),UPPER(VLOOKUP(B181,'ACCESS EXPORT'!$B:$P,15,FALSE))))),IF('ACCESS EXPORT'!U181="",UPPER(VLOOKUP(B181,'ACCESS EXPORT'!$B:$P,15,FALSE)),IF(TODAY()-'ACCESS EXPORT'!U181&lt;=30,CONCATENATE(UPPER(VLOOKUP(B181,'ACCESS EXPORT'!$B:$P,15,FALSE)),""&amp;CHAR(10)&amp;"(NEW",TEXT('ACCESS EXPORT'!U181," MM/DD/YYY)")),IF(AND(TODAY()-'ACCESS EXPORT'!U181&gt;30,TODAY()&gt;0),UPPER(VLOOKUP(B181,'ACCESS EXPORT'!$B:$P,15,FALSE)))))),IF('ACCESS EXPORT'!Y181&lt;&gt;"",UPPER(CONCATENATE(UPPER(VLOOKUP(B181,'ACCESS EXPORT'!$B:$P,15,FALSE)),""&amp;CHAR(10)&amp;"(Transfer Out",TEXT('ACCESS EXPORT'!Y181," MM/DD/YYY)"))),IF('ACCESS EXPORT'!X181&lt;&gt;"",UPPER(CONCATENATE(UPPER(VLOOKUP(B181,'ACCESS EXPORT'!$B:$P,15,FALSE)),""&amp;CHAR(10)&amp;"(Transfer In",TEXT('ACCESS EXPORT'!X181," MM/DD/YYY)"))))))</f>
        <v>MALONE, JULIE</v>
      </c>
      <c r="O181" s="4" t="str">
        <f>_xlfn.IFNA(VLOOKUP(B181,'ACCESS EXPORT'!$B:$Q,16,FALSE),"")</f>
        <v>APRN</v>
      </c>
      <c r="P181" s="4" t="str">
        <f>_xlfn.IFNA(VLOOKUP(B181,'ACCESS EXPORT'!B:W,22,FALSE),"-")</f>
        <v>1639695687</v>
      </c>
      <c r="Q181" s="4" t="str">
        <f>_xlfn.IFNA(VLOOKUP(A181,'ACCESS EXPORT'!$A:$AG,33,0),"-")</f>
        <v>Alejandra Torres</v>
      </c>
      <c r="R181" s="4" t="str">
        <f>_xlfn.IFNA(VLOOKUP(A181,'ACCESS EXPORT'!$A:$AH,34,0),"-")</f>
        <v>Carol Shane</v>
      </c>
      <c r="S181" s="4" t="str">
        <f>_xlfn.IFNA(VLOOKUP(A181,'ACCESS EXPORT'!$A:$AI,35,0),"-")</f>
        <v>Anna Bachtis</v>
      </c>
      <c r="T181" s="4" t="str">
        <f>_xlfn.IFNA(VLOOKUP(A181,'ACCESS EXPORT'!$A:$AJ,36,0),"-")</f>
        <v>Andrew Davis</v>
      </c>
      <c r="U181" s="4" t="str">
        <f>_xlfn.IFNA(VLOOKUP(A181,'ACCESS EXPORT'!$A:$AK,37,0),"-")</f>
        <v>athena</v>
      </c>
      <c r="V181" s="4" t="str">
        <f>_xlfn.IFNA(VLOOKUP(A181,'ACCESS EXPORT'!$A:$AL,38,0),"-")</f>
        <v>FHMG_WATERFORD LKS FP</v>
      </c>
      <c r="W181" s="4" t="str">
        <f>_xlfn.IFNA(VLOOKUP(A181,'ACCESS EXPORT'!$A:$AM,39,0),"-")</f>
        <v/>
      </c>
      <c r="X181" s="4" t="str">
        <f>_xlfn.IFNA(VLOOKUP(A181,'ACCESS EXPORT'!$A:$AN,40,0),"-")</f>
        <v>Libia Villaquiran / Jenny Green</v>
      </c>
      <c r="Y181" s="26" t="str">
        <f>_xlfn.IFNA(VLOOKUP(A181,'ACCESS EXPORT'!A:AO,41,0),"")</f>
        <v>Carlos Calderon</v>
      </c>
      <c r="Z181" s="26" t="str">
        <f>_xlfn.IFNA(VLOOKUP(A181,'ACCESS EXPORT'!A:AP,42,0),"")</f>
        <v>Janice Scales</v>
      </c>
      <c r="AA181" s="26" t="str">
        <f>_xlfn.IFNA(VLOOKUP(A181,'ACCESS EXPORT'!A:AQ,43,0),"")</f>
        <v>Heather McComb</v>
      </c>
    </row>
    <row r="182" spans="1:27" ht="18.75" x14ac:dyDescent="0.25">
      <c r="A182" s="33">
        <v>276</v>
      </c>
      <c r="B182" s="10">
        <v>1731</v>
      </c>
      <c r="C182" s="7" t="str">
        <f ca="1">IFERROR(UPPER(IF(AND('ACCESS EXPORT'!AA182="",'ACCESS EXPORT'!Z182=""),VLOOKUP(A182,'ACCESS EXPORT'!$A:$AF,32,FALSE),(IF('ACCESS EXPORT'!AA182&lt;&gt;"",CONCATENATE(VLOOKUP(A182,'ACCESS EXPORT'!$A:$AF,32,FALSE)," (Closed",TEXT('ACCESS EXPORT'!AA182," MM/DD/YYY)")),IF(TODAY()&lt;(('ACCESS EXPORT'!Z182)+30),CONCATENATE(VLOOKUP(A182,'ACCESS EXPORT'!$A:$AF,32,FALSE)," (Opens",TEXT('ACCESS EXPORT'!Z182," MM/DD/YYY)")),VLOOKUP(A182,'ACCESS EXPORT'!$A:$AF,32,FALSE)))))),"-")</f>
        <v>ADVENTHEALTH MEDICAL GROUP FAMILY MEDICINE AT WATERFORD LAKES</v>
      </c>
      <c r="D182" s="3" t="str">
        <f ca="1">IFERROR(UPPER(IF(AND('ACCESS EXPORT'!AA182="",'ACCESS EXPORT'!Z182=""),VLOOKUP(A182,'ACCESS EXPORT'!$A:$AF,28,FALSE),(IF('ACCESS EXPORT'!AA182&lt;&gt;"",CONCATENATE(VLOOKUP(A182,'ACCESS EXPORT'!$A:$AF,28,FALSE)," (Closed",TEXT('ACCESS EXPORT'!AA182," MM/DD/YYY)")),IF(TODAY()&lt;(('ACCESS EXPORT'!Z182)+30),CONCATENATE(VLOOKUP(A182,'ACCESS EXPORT'!$A:$AF,28,FALSE)," (Opens",TEXT('ACCESS EXPORT'!Z182," MM/DD/YYY)")),VLOOKUP(A182,'ACCESS EXPORT'!$A:$AF,28,FALSE)))))),"-")</f>
        <v>WATERFORD LAKES FAMILY PRACTICE</v>
      </c>
      <c r="E182" s="3" t="str">
        <f>VLOOKUP($A182,'ACCESS EXPORT'!$A:$AF,3,FALSE)</f>
        <v>4590</v>
      </c>
      <c r="F182" s="3" t="str">
        <f>UPPER(CONCATENATE(VLOOKUP(A182,'ACCESS EXPORT'!$A:$AF,4,FALSE)," ",VLOOKUP(A182,'ACCESS EXPORT'!$A:$AF,5,FALSE)," ",VLOOKUP(A182,'ACCESS EXPORT'!$A:$AF,6,FALSE)," ",VLOOKUP(A182,'ACCESS EXPORT'!$A:$AA,7,FALSE)," ",VLOOKUP(A182,'ACCESS EXPORT'!$A:$AA,8,FALSE)))</f>
        <v>250 N ALAFAYA TRL SUITE 100 ORLANDO FL 32828</v>
      </c>
      <c r="G182" s="4" t="str">
        <f>UPPER(VLOOKUP($A182,'ACCESS EXPORT'!$A:$AF,9,FALSE))</f>
        <v>ORANGE</v>
      </c>
      <c r="H182" s="4" t="str">
        <f>_xlfn.IFNA(VLOOKUP($B182,'ACCESS EXPORT'!$B:$J,9,FALSE),"")</f>
        <v>NE</v>
      </c>
      <c r="I182" s="3" t="str">
        <f>CONCATENATE("(P)",VLOOKUP($A182,'ACCESS EXPORT'!$A:$AF,11,FALSE)," (F)",VLOOKUP($A182,'ACCESS EXPORT'!$A:$AF,29,FALSE))</f>
        <v>(P)(407) 282-4400 (F)(407)282-4191</v>
      </c>
      <c r="J182" s="4" t="str">
        <f>UPPER(VLOOKUP($A182,'ACCESS EXPORT'!$A:$AF,12,FALSE))</f>
        <v>FAMILY MEDICINE</v>
      </c>
      <c r="K182" s="4" t="str">
        <f>UPPER(VLOOKUP($A182,'ACCESS EXPORT'!$A:$AF,13,FALSE))</f>
        <v>DEBORAH HAYWOOD</v>
      </c>
      <c r="L182" s="3" t="str">
        <f>IF(AND(VLOOKUP(A182,'ACCESS EXPORT'!A:AE,1,0),'ACCESS EXPORT'!N182=""),UPPER(CONCATENATE('ACCESS EXPORT'!AE182)),IF(VLOOKUP(A182,'ACCESS EXPORT'!A:AE,1,0),UPPER(CONCATENATE('ACCESS EXPORT'!N182," "&amp;CHAR(10),'ACCESS EXPORT'!AE182))))</f>
        <v xml:space="preserve">CRYSTAL BINKS 
</v>
      </c>
      <c r="M182" s="4" t="str">
        <f>UPPER(VLOOKUP($A182,'ACCESS EXPORT'!$A:$O,15,FALSE))</f>
        <v>ANITA SIFFERD (PM)</v>
      </c>
      <c r="N182" s="4" t="str">
        <f ca="1">IF(AND('ACCESS EXPORT'!X182="",'ACCESS EXPORT'!Y182=""),IF('ACCESS EXPORT'!V182&lt;&gt;"",(IF(TODAY()-'ACCESS EXPORT'!V182&gt;=-60,UPPER(CONCATENATE(VLOOKUP(B182,'ACCESS EXPORT'!$B:$P,15,FALSE),""&amp;CHAR(10)&amp;"(SEP",TEXT('ACCESS EXPORT'!V182," MM/DD/YYY)"))),IF(TODAY()-'ACCESS EXPORT'!V182&lt;0,UPPER(VLOOKUP(B182,'ACCESS EXPORT'!$B:$P,15,FALSE)),UPPER(VLOOKUP(B182,'ACCESS EXPORT'!$B:$P,15,FALSE))))),IF('ACCESS EXPORT'!U182="",UPPER(VLOOKUP(B182,'ACCESS EXPORT'!$B:$P,15,FALSE)),IF(TODAY()-'ACCESS EXPORT'!U182&lt;=30,CONCATENATE(UPPER(VLOOKUP(B182,'ACCESS EXPORT'!$B:$P,15,FALSE)),""&amp;CHAR(10)&amp;"(NEW",TEXT('ACCESS EXPORT'!U182," MM/DD/YYY)")),IF(AND(TODAY()-'ACCESS EXPORT'!U182&gt;30,TODAY()&gt;0),UPPER(VLOOKUP(B182,'ACCESS EXPORT'!$B:$P,15,FALSE)))))),IF('ACCESS EXPORT'!Y182&lt;&gt;"",UPPER(CONCATENATE(UPPER(VLOOKUP(B182,'ACCESS EXPORT'!$B:$P,15,FALSE)),""&amp;CHAR(10)&amp;"(Transfer Out",TEXT('ACCESS EXPORT'!Y182," MM/DD/YYY)"))),IF('ACCESS EXPORT'!X182&lt;&gt;"",UPPER(CONCATENATE(UPPER(VLOOKUP(B182,'ACCESS EXPORT'!$B:$P,15,FALSE)),""&amp;CHAR(10)&amp;"(Transfer In",TEXT('ACCESS EXPORT'!X182," MM/DD/YYY)"))))))</f>
        <v>GALLAGHER, JOSEPH W.
(SEP 04/26/2019)</v>
      </c>
      <c r="O182" s="4" t="str">
        <f>_xlfn.IFNA(VLOOKUP(B182,'ACCESS EXPORT'!$B:$Q,16,FALSE),"")</f>
        <v>DO</v>
      </c>
      <c r="P182" s="4" t="str">
        <f>_xlfn.IFNA(VLOOKUP(B182,'ACCESS EXPORT'!B:W,22,FALSE),"-")</f>
        <v>1376598557</v>
      </c>
      <c r="Q182" s="4" t="str">
        <f>_xlfn.IFNA(VLOOKUP(A182,'ACCESS EXPORT'!$A:$AG,33,0),"-")</f>
        <v>Alejandra Torres</v>
      </c>
      <c r="R182" s="4" t="str">
        <f>_xlfn.IFNA(VLOOKUP(A182,'ACCESS EXPORT'!$A:$AH,34,0),"-")</f>
        <v>Carol Shane</v>
      </c>
      <c r="S182" s="4" t="str">
        <f>_xlfn.IFNA(VLOOKUP(A182,'ACCESS EXPORT'!$A:$AI,35,0),"-")</f>
        <v>Anna Bachtis</v>
      </c>
      <c r="T182" s="4" t="str">
        <f>_xlfn.IFNA(VLOOKUP(A182,'ACCESS EXPORT'!$A:$AJ,36,0),"-")</f>
        <v>Andrew Davis</v>
      </c>
      <c r="U182" s="4" t="str">
        <f>_xlfn.IFNA(VLOOKUP(A182,'ACCESS EXPORT'!$A:$AK,37,0),"-")</f>
        <v>athena</v>
      </c>
      <c r="V182" s="4" t="str">
        <f>_xlfn.IFNA(VLOOKUP(A182,'ACCESS EXPORT'!$A:$AL,38,0),"-")</f>
        <v>FHMG_WATERFORD LKS FP</v>
      </c>
      <c r="W182" s="4" t="str">
        <f>_xlfn.IFNA(VLOOKUP(A182,'ACCESS EXPORT'!$A:$AM,39,0),"-")</f>
        <v/>
      </c>
      <c r="X182" s="4" t="str">
        <f>_xlfn.IFNA(VLOOKUP(A182,'ACCESS EXPORT'!$A:$AN,40,0),"-")</f>
        <v>Libia Villaquiran / Jenny Green</v>
      </c>
      <c r="Y182" s="26" t="str">
        <f>_xlfn.IFNA(VLOOKUP(A182,'ACCESS EXPORT'!A:AO,41,0),"")</f>
        <v>Carlos Calderon</v>
      </c>
      <c r="Z182" s="26" t="str">
        <f>_xlfn.IFNA(VLOOKUP(A182,'ACCESS EXPORT'!A:AP,42,0),"")</f>
        <v>Janice Scales</v>
      </c>
      <c r="AA182" s="26" t="str">
        <f>_xlfn.IFNA(VLOOKUP(A182,'ACCESS EXPORT'!A:AQ,43,0),"")</f>
        <v>Heather McComb</v>
      </c>
    </row>
    <row r="183" spans="1:27" ht="18.75" x14ac:dyDescent="0.25">
      <c r="A183" s="33">
        <v>276</v>
      </c>
      <c r="B183" s="10">
        <v>1732</v>
      </c>
      <c r="C183" s="7" t="str">
        <f ca="1">IFERROR(UPPER(IF(AND('ACCESS EXPORT'!AA183="",'ACCESS EXPORT'!Z183=""),VLOOKUP(A183,'ACCESS EXPORT'!$A:$AF,32,FALSE),(IF('ACCESS EXPORT'!AA183&lt;&gt;"",CONCATENATE(VLOOKUP(A183,'ACCESS EXPORT'!$A:$AF,32,FALSE)," (Closed",TEXT('ACCESS EXPORT'!AA183," MM/DD/YYY)")),IF(TODAY()&lt;(('ACCESS EXPORT'!Z183)+30),CONCATENATE(VLOOKUP(A183,'ACCESS EXPORT'!$A:$AF,32,FALSE)," (Opens",TEXT('ACCESS EXPORT'!Z183," MM/DD/YYY)")),VLOOKUP(A183,'ACCESS EXPORT'!$A:$AF,32,FALSE)))))),"-")</f>
        <v>ADVENTHEALTH MEDICAL GROUP FAMILY MEDICINE AT WATERFORD LAKES</v>
      </c>
      <c r="D183" s="3" t="str">
        <f ca="1">IFERROR(UPPER(IF(AND('ACCESS EXPORT'!AA183="",'ACCESS EXPORT'!Z183=""),VLOOKUP(A183,'ACCESS EXPORT'!$A:$AF,28,FALSE),(IF('ACCESS EXPORT'!AA183&lt;&gt;"",CONCATENATE(VLOOKUP(A183,'ACCESS EXPORT'!$A:$AF,28,FALSE)," (Closed",TEXT('ACCESS EXPORT'!AA183," MM/DD/YYY)")),IF(TODAY()&lt;(('ACCESS EXPORT'!Z183)+30),CONCATENATE(VLOOKUP(A183,'ACCESS EXPORT'!$A:$AF,28,FALSE)," (Opens",TEXT('ACCESS EXPORT'!Z183," MM/DD/YYY)")),VLOOKUP(A183,'ACCESS EXPORT'!$A:$AF,28,FALSE)))))),"-")</f>
        <v>WATERFORD LAKES FAMILY PRACTICE</v>
      </c>
      <c r="E183" s="3" t="str">
        <f>VLOOKUP($A183,'ACCESS EXPORT'!$A:$AF,3,FALSE)</f>
        <v>4590</v>
      </c>
      <c r="F183" s="3" t="str">
        <f>UPPER(CONCATENATE(VLOOKUP(A183,'ACCESS EXPORT'!$A:$AF,4,FALSE)," ",VLOOKUP(A183,'ACCESS EXPORT'!$A:$AF,5,FALSE)," ",VLOOKUP(A183,'ACCESS EXPORT'!$A:$AF,6,FALSE)," ",VLOOKUP(A183,'ACCESS EXPORT'!$A:$AA,7,FALSE)," ",VLOOKUP(A183,'ACCESS EXPORT'!$A:$AA,8,FALSE)))</f>
        <v>250 N ALAFAYA TRL SUITE 100 ORLANDO FL 32828</v>
      </c>
      <c r="G183" s="4" t="str">
        <f>UPPER(VLOOKUP($A183,'ACCESS EXPORT'!$A:$AF,9,FALSE))</f>
        <v>ORANGE</v>
      </c>
      <c r="H183" s="4" t="str">
        <f>_xlfn.IFNA(VLOOKUP($B183,'ACCESS EXPORT'!$B:$J,9,FALSE),"")</f>
        <v>NE</v>
      </c>
      <c r="I183" s="3" t="str">
        <f>CONCATENATE("(P)",VLOOKUP($A183,'ACCESS EXPORT'!$A:$AF,11,FALSE)," (F)",VLOOKUP($A183,'ACCESS EXPORT'!$A:$AF,29,FALSE))</f>
        <v>(P)(407) 282-4400 (F)(407)282-4191</v>
      </c>
      <c r="J183" s="4" t="str">
        <f>UPPER(VLOOKUP($A183,'ACCESS EXPORT'!$A:$AF,12,FALSE))</f>
        <v>FAMILY MEDICINE</v>
      </c>
      <c r="K183" s="4" t="str">
        <f>UPPER(VLOOKUP($A183,'ACCESS EXPORT'!$A:$AF,13,FALSE))</f>
        <v>DEBORAH HAYWOOD</v>
      </c>
      <c r="L183" s="3" t="str">
        <f>IF(AND(VLOOKUP(A183,'ACCESS EXPORT'!A:AE,1,0),'ACCESS EXPORT'!N183=""),UPPER(CONCATENATE('ACCESS EXPORT'!AE183)),IF(VLOOKUP(A183,'ACCESS EXPORT'!A:AE,1,0),UPPER(CONCATENATE('ACCESS EXPORT'!N183," "&amp;CHAR(10),'ACCESS EXPORT'!AE183))))</f>
        <v xml:space="preserve">CRYSTAL BINKS 
</v>
      </c>
      <c r="M183" s="4" t="str">
        <f>UPPER(VLOOKUP($A183,'ACCESS EXPORT'!$A:$O,15,FALSE))</f>
        <v>ANITA SIFFERD (PM)</v>
      </c>
      <c r="N183" s="4" t="str">
        <f ca="1">IF(AND('ACCESS EXPORT'!X183="",'ACCESS EXPORT'!Y183=""),IF('ACCESS EXPORT'!V183&lt;&gt;"",(IF(TODAY()-'ACCESS EXPORT'!V183&gt;=-60,UPPER(CONCATENATE(VLOOKUP(B183,'ACCESS EXPORT'!$B:$P,15,FALSE),""&amp;CHAR(10)&amp;"(SEP",TEXT('ACCESS EXPORT'!V183," MM/DD/YYY)"))),IF(TODAY()-'ACCESS EXPORT'!V183&lt;0,UPPER(VLOOKUP(B183,'ACCESS EXPORT'!$B:$P,15,FALSE)),UPPER(VLOOKUP(B183,'ACCESS EXPORT'!$B:$P,15,FALSE))))),IF('ACCESS EXPORT'!U183="",UPPER(VLOOKUP(B183,'ACCESS EXPORT'!$B:$P,15,FALSE)),IF(TODAY()-'ACCESS EXPORT'!U183&lt;=30,CONCATENATE(UPPER(VLOOKUP(B183,'ACCESS EXPORT'!$B:$P,15,FALSE)),""&amp;CHAR(10)&amp;"(NEW",TEXT('ACCESS EXPORT'!U183," MM/DD/YYY)")),IF(AND(TODAY()-'ACCESS EXPORT'!U183&gt;30,TODAY()&gt;0),UPPER(VLOOKUP(B183,'ACCESS EXPORT'!$B:$P,15,FALSE)))))),IF('ACCESS EXPORT'!Y183&lt;&gt;"",UPPER(CONCATENATE(UPPER(VLOOKUP(B183,'ACCESS EXPORT'!$B:$P,15,FALSE)),""&amp;CHAR(10)&amp;"(Transfer Out",TEXT('ACCESS EXPORT'!Y183," MM/DD/YYY)"))),IF('ACCESS EXPORT'!X183&lt;&gt;"",UPPER(CONCATENATE(UPPER(VLOOKUP(B183,'ACCESS EXPORT'!$B:$P,15,FALSE)),""&amp;CHAR(10)&amp;"(Transfer In",TEXT('ACCESS EXPORT'!X183," MM/DD/YYY)"))))))</f>
        <v>MCCOLLOUGH, SANDRA P.</v>
      </c>
      <c r="O183" s="4" t="str">
        <f>_xlfn.IFNA(VLOOKUP(B183,'ACCESS EXPORT'!$B:$Q,16,FALSE),"")</f>
        <v>APRN</v>
      </c>
      <c r="P183" s="4" t="str">
        <f>_xlfn.IFNA(VLOOKUP(B183,'ACCESS EXPORT'!B:W,22,FALSE),"-")</f>
        <v>1821041310</v>
      </c>
      <c r="Q183" s="4" t="str">
        <f>_xlfn.IFNA(VLOOKUP(A183,'ACCESS EXPORT'!$A:$AG,33,0),"-")</f>
        <v>Alejandra Torres</v>
      </c>
      <c r="R183" s="4" t="str">
        <f>_xlfn.IFNA(VLOOKUP(A183,'ACCESS EXPORT'!$A:$AH,34,0),"-")</f>
        <v>Carol Shane</v>
      </c>
      <c r="S183" s="4" t="str">
        <f>_xlfn.IFNA(VLOOKUP(A183,'ACCESS EXPORT'!$A:$AI,35,0),"-")</f>
        <v>Anna Bachtis</v>
      </c>
      <c r="T183" s="4" t="str">
        <f>_xlfn.IFNA(VLOOKUP(A183,'ACCESS EXPORT'!$A:$AJ,36,0),"-")</f>
        <v>Andrew Davis</v>
      </c>
      <c r="U183" s="4" t="str">
        <f>_xlfn.IFNA(VLOOKUP(A183,'ACCESS EXPORT'!$A:$AK,37,0),"-")</f>
        <v>athena</v>
      </c>
      <c r="V183" s="4" t="str">
        <f>_xlfn.IFNA(VLOOKUP(A183,'ACCESS EXPORT'!$A:$AL,38,0),"-")</f>
        <v>FHMG_WATERFORD LKS FP</v>
      </c>
      <c r="W183" s="4" t="str">
        <f>_xlfn.IFNA(VLOOKUP(A183,'ACCESS EXPORT'!$A:$AM,39,0),"-")</f>
        <v/>
      </c>
      <c r="X183" s="4" t="str">
        <f>_xlfn.IFNA(VLOOKUP(A183,'ACCESS EXPORT'!$A:$AN,40,0),"-")</f>
        <v>Libia Villaquiran / Jenny Green</v>
      </c>
      <c r="Y183" s="26" t="str">
        <f>_xlfn.IFNA(VLOOKUP(A183,'ACCESS EXPORT'!A:AO,41,0),"")</f>
        <v>Carlos Calderon</v>
      </c>
      <c r="Z183" s="26" t="str">
        <f>_xlfn.IFNA(VLOOKUP(A183,'ACCESS EXPORT'!A:AP,42,0),"")</f>
        <v>Janice Scales</v>
      </c>
      <c r="AA183" s="26" t="str">
        <f>_xlfn.IFNA(VLOOKUP(A183,'ACCESS EXPORT'!A:AQ,43,0),"")</f>
        <v>Heather McComb</v>
      </c>
    </row>
    <row r="184" spans="1:27" ht="18.75" x14ac:dyDescent="0.25">
      <c r="A184" s="33">
        <v>276</v>
      </c>
      <c r="B184" s="10">
        <v>2230</v>
      </c>
      <c r="C184" s="7" t="str">
        <f ca="1">IFERROR(UPPER(IF(AND('ACCESS EXPORT'!AA184="",'ACCESS EXPORT'!Z184=""),VLOOKUP(A184,'ACCESS EXPORT'!$A:$AF,32,FALSE),(IF('ACCESS EXPORT'!AA184&lt;&gt;"",CONCATENATE(VLOOKUP(A184,'ACCESS EXPORT'!$A:$AF,32,FALSE)," (Closed",TEXT('ACCESS EXPORT'!AA184," MM/DD/YYY)")),IF(TODAY()&lt;(('ACCESS EXPORT'!Z184)+30),CONCATENATE(VLOOKUP(A184,'ACCESS EXPORT'!$A:$AF,32,FALSE)," (Opens",TEXT('ACCESS EXPORT'!Z184," MM/DD/YYY)")),VLOOKUP(A184,'ACCESS EXPORT'!$A:$AF,32,FALSE)))))),"-")</f>
        <v>ADVENTHEALTH MEDICAL GROUP FAMILY MEDICINE AT WATERFORD LAKES</v>
      </c>
      <c r="D184" s="3" t="str">
        <f ca="1">IFERROR(UPPER(IF(AND('ACCESS EXPORT'!AA184="",'ACCESS EXPORT'!Z184=""),VLOOKUP(A184,'ACCESS EXPORT'!$A:$AF,28,FALSE),(IF('ACCESS EXPORT'!AA184&lt;&gt;"",CONCATENATE(VLOOKUP(A184,'ACCESS EXPORT'!$A:$AF,28,FALSE)," (Closed",TEXT('ACCESS EXPORT'!AA184," MM/DD/YYY)")),IF(TODAY()&lt;(('ACCESS EXPORT'!Z184)+30),CONCATENATE(VLOOKUP(A184,'ACCESS EXPORT'!$A:$AF,28,FALSE)," (Opens",TEXT('ACCESS EXPORT'!Z184," MM/DD/YYY)")),VLOOKUP(A184,'ACCESS EXPORT'!$A:$AF,28,FALSE)))))),"-")</f>
        <v>WATERFORD LAKES FAMILY PRACTICE</v>
      </c>
      <c r="E184" s="3" t="str">
        <f>VLOOKUP($A184,'ACCESS EXPORT'!$A:$AF,3,FALSE)</f>
        <v>4590</v>
      </c>
      <c r="F184" s="3" t="str">
        <f>UPPER(CONCATENATE(VLOOKUP(A184,'ACCESS EXPORT'!$A:$AF,4,FALSE)," ",VLOOKUP(A184,'ACCESS EXPORT'!$A:$AF,5,FALSE)," ",VLOOKUP(A184,'ACCESS EXPORT'!$A:$AF,6,FALSE)," ",VLOOKUP(A184,'ACCESS EXPORT'!$A:$AA,7,FALSE)," ",VLOOKUP(A184,'ACCESS EXPORT'!$A:$AA,8,FALSE)))</f>
        <v>250 N ALAFAYA TRL SUITE 100 ORLANDO FL 32828</v>
      </c>
      <c r="G184" s="4" t="str">
        <f>UPPER(VLOOKUP($A184,'ACCESS EXPORT'!$A:$AF,9,FALSE))</f>
        <v>ORANGE</v>
      </c>
      <c r="H184" s="4" t="str">
        <f>_xlfn.IFNA(VLOOKUP($B184,'ACCESS EXPORT'!$B:$J,9,FALSE),"")</f>
        <v>NE</v>
      </c>
      <c r="I184" s="3" t="str">
        <f>CONCATENATE("(P)",VLOOKUP($A184,'ACCESS EXPORT'!$A:$AF,11,FALSE)," (F)",VLOOKUP($A184,'ACCESS EXPORT'!$A:$AF,29,FALSE))</f>
        <v>(P)(407) 282-4400 (F)(407)282-4191</v>
      </c>
      <c r="J184" s="4" t="str">
        <f>UPPER(VLOOKUP($A184,'ACCESS EXPORT'!$A:$AF,12,FALSE))</f>
        <v>FAMILY MEDICINE</v>
      </c>
      <c r="K184" s="4" t="str">
        <f>UPPER(VLOOKUP($A184,'ACCESS EXPORT'!$A:$AF,13,FALSE))</f>
        <v>DEBORAH HAYWOOD</v>
      </c>
      <c r="L184" s="3" t="str">
        <f>IF(AND(VLOOKUP(A184,'ACCESS EXPORT'!A:AE,1,0),'ACCESS EXPORT'!N184=""),UPPER(CONCATENATE('ACCESS EXPORT'!AE184)),IF(VLOOKUP(A184,'ACCESS EXPORT'!A:AE,1,0),UPPER(CONCATENATE('ACCESS EXPORT'!N184," "&amp;CHAR(10),'ACCESS EXPORT'!AE184))))</f>
        <v xml:space="preserve">CRYSTAL BINKS 
</v>
      </c>
      <c r="M184" s="4" t="str">
        <f>UPPER(VLOOKUP($A184,'ACCESS EXPORT'!$A:$O,15,FALSE))</f>
        <v>ANITA SIFFERD (PM)</v>
      </c>
      <c r="N184" s="4" t="str">
        <f ca="1">IF(AND('ACCESS EXPORT'!X184="",'ACCESS EXPORT'!Y184=""),IF('ACCESS EXPORT'!V184&lt;&gt;"",(IF(TODAY()-'ACCESS EXPORT'!V184&gt;=-60,UPPER(CONCATENATE(VLOOKUP(B184,'ACCESS EXPORT'!$B:$P,15,FALSE),""&amp;CHAR(10)&amp;"(SEP",TEXT('ACCESS EXPORT'!V184," MM/DD/YYY)"))),IF(TODAY()-'ACCESS EXPORT'!V184&lt;0,UPPER(VLOOKUP(B184,'ACCESS EXPORT'!$B:$P,15,FALSE)),UPPER(VLOOKUP(B184,'ACCESS EXPORT'!$B:$P,15,FALSE))))),IF('ACCESS EXPORT'!U184="",UPPER(VLOOKUP(B184,'ACCESS EXPORT'!$B:$P,15,FALSE)),IF(TODAY()-'ACCESS EXPORT'!U184&lt;=30,CONCATENATE(UPPER(VLOOKUP(B184,'ACCESS EXPORT'!$B:$P,15,FALSE)),""&amp;CHAR(10)&amp;"(NEW",TEXT('ACCESS EXPORT'!U184," MM/DD/YYY)")),IF(AND(TODAY()-'ACCESS EXPORT'!U184&gt;30,TODAY()&gt;0),UPPER(VLOOKUP(B184,'ACCESS EXPORT'!$B:$P,15,FALSE)))))),IF('ACCESS EXPORT'!Y184&lt;&gt;"",UPPER(CONCATENATE(UPPER(VLOOKUP(B184,'ACCESS EXPORT'!$B:$P,15,FALSE)),""&amp;CHAR(10)&amp;"(Transfer Out",TEXT('ACCESS EXPORT'!Y184," MM/DD/YYY)"))),IF('ACCESS EXPORT'!X184&lt;&gt;"",UPPER(CONCATENATE(UPPER(VLOOKUP(B184,'ACCESS EXPORT'!$B:$P,15,FALSE)),""&amp;CHAR(10)&amp;"(Transfer In",TEXT('ACCESS EXPORT'!X184," MM/DD/YYY)"))))))</f>
        <v>SIRAM, RAMCHANDRA</v>
      </c>
      <c r="O184" s="4" t="str">
        <f>_xlfn.IFNA(VLOOKUP(B184,'ACCESS EXPORT'!$B:$Q,16,FALSE),"")</f>
        <v>MD</v>
      </c>
      <c r="P184" s="4" t="str">
        <f>_xlfn.IFNA(VLOOKUP(B184,'ACCESS EXPORT'!B:W,22,FALSE),"-")</f>
        <v>1710220314</v>
      </c>
      <c r="Q184" s="4" t="str">
        <f>_xlfn.IFNA(VLOOKUP(A184,'ACCESS EXPORT'!$A:$AG,33,0),"-")</f>
        <v>Alejandra Torres</v>
      </c>
      <c r="R184" s="4" t="str">
        <f>_xlfn.IFNA(VLOOKUP(A184,'ACCESS EXPORT'!$A:$AH,34,0),"-")</f>
        <v>Carol Shane</v>
      </c>
      <c r="S184" s="4" t="str">
        <f>_xlfn.IFNA(VLOOKUP(A184,'ACCESS EXPORT'!$A:$AI,35,0),"-")</f>
        <v>Anna Bachtis</v>
      </c>
      <c r="T184" s="4" t="str">
        <f>_xlfn.IFNA(VLOOKUP(A184,'ACCESS EXPORT'!$A:$AJ,36,0),"-")</f>
        <v>Andrew Davis</v>
      </c>
      <c r="U184" s="4" t="str">
        <f>_xlfn.IFNA(VLOOKUP(A184,'ACCESS EXPORT'!$A:$AK,37,0),"-")</f>
        <v>athena</v>
      </c>
      <c r="V184" s="4" t="str">
        <f>_xlfn.IFNA(VLOOKUP(A184,'ACCESS EXPORT'!$A:$AL,38,0),"-")</f>
        <v>FHMG_WATERFORD LKS FP</v>
      </c>
      <c r="W184" s="4" t="str">
        <f>_xlfn.IFNA(VLOOKUP(A184,'ACCESS EXPORT'!$A:$AM,39,0),"-")</f>
        <v/>
      </c>
      <c r="X184" s="4" t="str">
        <f>_xlfn.IFNA(VLOOKUP(A184,'ACCESS EXPORT'!$A:$AN,40,0),"-")</f>
        <v>Libia Villaquiran / Jenny Green</v>
      </c>
      <c r="Y184" s="26" t="str">
        <f>_xlfn.IFNA(VLOOKUP(A184,'ACCESS EXPORT'!A:AO,41,0),"")</f>
        <v>Carlos Calderon</v>
      </c>
      <c r="Z184" s="26" t="str">
        <f>_xlfn.IFNA(VLOOKUP(A184,'ACCESS EXPORT'!A:AP,42,0),"")</f>
        <v>Janice Scales</v>
      </c>
      <c r="AA184" s="26" t="str">
        <f>_xlfn.IFNA(VLOOKUP(A184,'ACCESS EXPORT'!A:AQ,43,0),"")</f>
        <v>Heather McComb</v>
      </c>
    </row>
    <row r="185" spans="1:27" ht="18.75" x14ac:dyDescent="0.25">
      <c r="A185" s="33">
        <v>274</v>
      </c>
      <c r="B185" s="10">
        <v>1098</v>
      </c>
      <c r="C185" s="7" t="str">
        <f ca="1">IFERROR(UPPER(IF(AND('ACCESS EXPORT'!AA185="",'ACCESS EXPORT'!Z185=""),VLOOKUP(A185,'ACCESS EXPORT'!$A:$AF,32,FALSE),(IF('ACCESS EXPORT'!AA185&lt;&gt;"",CONCATENATE(VLOOKUP(A185,'ACCESS EXPORT'!$A:$AF,32,FALSE)," (Closed",TEXT('ACCESS EXPORT'!AA185," MM/DD/YYY)")),IF(TODAY()&lt;(('ACCESS EXPORT'!Z185)+30),CONCATENATE(VLOOKUP(A185,'ACCESS EXPORT'!$A:$AF,32,FALSE)," (Opens",TEXT('ACCESS EXPORT'!Z185," MM/DD/YYY)")),VLOOKUP(A185,'ACCESS EXPORT'!$A:$AF,32,FALSE)))))),"-")</f>
        <v>ADVENTHEALTH MEDICAL GROUP VASCULAR SURGERY AT ORLANDO</v>
      </c>
      <c r="D185" s="3" t="str">
        <f ca="1">IFERROR(UPPER(IF(AND('ACCESS EXPORT'!AA185="",'ACCESS EXPORT'!Z185=""),VLOOKUP(A185,'ACCESS EXPORT'!$A:$AF,28,FALSE),(IF('ACCESS EXPORT'!AA185&lt;&gt;"",CONCATENATE(VLOOKUP(A185,'ACCESS EXPORT'!$A:$AF,28,FALSE)," (Closed",TEXT('ACCESS EXPORT'!AA185," MM/DD/YYY)")),IF(TODAY()&lt;(('ACCESS EXPORT'!Z185)+30),CONCATENATE(VLOOKUP(A185,'ACCESS EXPORT'!$A:$AF,28,FALSE)," (Opens",TEXT('ACCESS EXPORT'!Z185," MM/DD/YYY)")),VLOOKUP(A185,'ACCESS EXPORT'!$A:$AF,28,FALSE)))))),"-")</f>
        <v>VASCULAR INSTITUTE OF CENTRAL FLORIDA</v>
      </c>
      <c r="E185" s="3" t="str">
        <f>VLOOKUP($A185,'ACCESS EXPORT'!$A:$AF,3,FALSE)</f>
        <v>4680</v>
      </c>
      <c r="F185" s="3" t="str">
        <f>UPPER(CONCATENATE(VLOOKUP(A185,'ACCESS EXPORT'!$A:$AF,4,FALSE)," ",VLOOKUP(A185,'ACCESS EXPORT'!$A:$AF,5,FALSE)," ",VLOOKUP(A185,'ACCESS EXPORT'!$A:$AF,6,FALSE)," ",VLOOKUP(A185,'ACCESS EXPORT'!$A:$AA,7,FALSE)," ",VLOOKUP(A185,'ACCESS EXPORT'!$A:$AA,8,FALSE)))</f>
        <v>2415 N. ORANGE AVE SUITE 302 ORLANDO FL 32804</v>
      </c>
      <c r="G185" s="4" t="str">
        <f>UPPER(VLOOKUP($A185,'ACCESS EXPORT'!$A:$AF,9,FALSE))</f>
        <v>ORANGE</v>
      </c>
      <c r="H185" s="4" t="str">
        <f>_xlfn.IFNA(VLOOKUP($B185,'ACCESS EXPORT'!$B:$J,9,FALSE),"")</f>
        <v>Central</v>
      </c>
      <c r="I185" s="3" t="str">
        <f>CONCATENATE("(P)",VLOOKUP($A185,'ACCESS EXPORT'!$A:$AF,11,FALSE)," (F)",VLOOKUP($A185,'ACCESS EXPORT'!$A:$AF,29,FALSE))</f>
        <v>(P)(407) 303-7250 (F)(407) 303-7255</v>
      </c>
      <c r="J185" s="4" t="str">
        <f>UPPER(VLOOKUP($A185,'ACCESS EXPORT'!$A:$AF,12,FALSE))</f>
        <v>SURGERY</v>
      </c>
      <c r="K185" s="4" t="str">
        <f>UPPER(VLOOKUP($A185,'ACCESS EXPORT'!$A:$AF,13,FALSE))</f>
        <v>SCOTT HILL</v>
      </c>
      <c r="L185" s="3" t="str">
        <f>IF(AND(VLOOKUP(A185,'ACCESS EXPORT'!A:AE,1,0),'ACCESS EXPORT'!N185=""),UPPER(CONCATENATE('ACCESS EXPORT'!AE185)),IF(VLOOKUP(A185,'ACCESS EXPORT'!A:AE,1,0),UPPER(CONCATENATE('ACCESS EXPORT'!N185," "&amp;CHAR(10),'ACCESS EXPORT'!AE185))))</f>
        <v xml:space="preserve">BRENT WEBER 
</v>
      </c>
      <c r="M185" s="4" t="str">
        <f>UPPER(VLOOKUP($A185,'ACCESS EXPORT'!$A:$O,15,FALSE))</f>
        <v>CATHERINE BENITEZ (PM)</v>
      </c>
      <c r="N185" s="4" t="str">
        <f ca="1">IF(AND('ACCESS EXPORT'!X185="",'ACCESS EXPORT'!Y185=""),IF('ACCESS EXPORT'!V185&lt;&gt;"",(IF(TODAY()-'ACCESS EXPORT'!V185&gt;=-60,UPPER(CONCATENATE(VLOOKUP(B185,'ACCESS EXPORT'!$B:$P,15,FALSE),""&amp;CHAR(10)&amp;"(SEP",TEXT('ACCESS EXPORT'!V185," MM/DD/YYY)"))),IF(TODAY()-'ACCESS EXPORT'!V185&lt;0,UPPER(VLOOKUP(B185,'ACCESS EXPORT'!$B:$P,15,FALSE)),UPPER(VLOOKUP(B185,'ACCESS EXPORT'!$B:$P,15,FALSE))))),IF('ACCESS EXPORT'!U185="",UPPER(VLOOKUP(B185,'ACCESS EXPORT'!$B:$P,15,FALSE)),IF(TODAY()-'ACCESS EXPORT'!U185&lt;=30,CONCATENATE(UPPER(VLOOKUP(B185,'ACCESS EXPORT'!$B:$P,15,FALSE)),""&amp;CHAR(10)&amp;"(NEW",TEXT('ACCESS EXPORT'!U185," MM/DD/YYY)")),IF(AND(TODAY()-'ACCESS EXPORT'!U185&gt;30,TODAY()&gt;0),UPPER(VLOOKUP(B185,'ACCESS EXPORT'!$B:$P,15,FALSE)))))),IF('ACCESS EXPORT'!Y185&lt;&gt;"",UPPER(CONCATENATE(UPPER(VLOOKUP(B185,'ACCESS EXPORT'!$B:$P,15,FALSE)),""&amp;CHAR(10)&amp;"(Transfer Out",TEXT('ACCESS EXPORT'!Y185," MM/DD/YYY)"))),IF('ACCESS EXPORT'!X185&lt;&gt;"",UPPER(CONCATENATE(UPPER(VLOOKUP(B185,'ACCESS EXPORT'!$B:$P,15,FALSE)),""&amp;CHAR(10)&amp;"(Transfer In",TEXT('ACCESS EXPORT'!X185," MM/DD/YYY)"))))))</f>
        <v>ABBASI, MOHAMMAD
(SEP 07/29/2019)</v>
      </c>
      <c r="O185" s="4" t="str">
        <f>_xlfn.IFNA(VLOOKUP(B185,'ACCESS EXPORT'!$B:$Q,16,FALSE),"")</f>
        <v>MD</v>
      </c>
      <c r="P185" s="4" t="str">
        <f>_xlfn.IFNA(VLOOKUP(B185,'ACCESS EXPORT'!B:W,22,FALSE),"-")</f>
        <v>1629368030</v>
      </c>
      <c r="Q185" s="4" t="str">
        <f>_xlfn.IFNA(VLOOKUP(A185,'ACCESS EXPORT'!$A:$AG,33,0),"-")</f>
        <v>Julie Morris</v>
      </c>
      <c r="R185" s="4" t="str">
        <f>_xlfn.IFNA(VLOOKUP(A185,'ACCESS EXPORT'!$A:$AH,34,0),"-")</f>
        <v>Cheri Benedeti</v>
      </c>
      <c r="S185" s="4" t="str">
        <f>_xlfn.IFNA(VLOOKUP(A185,'ACCESS EXPORT'!$A:$AI,35,0),"-")</f>
        <v>Kikzeny Cartagena</v>
      </c>
      <c r="T185" s="4" t="str">
        <f>_xlfn.IFNA(VLOOKUP(A185,'ACCESS EXPORT'!$A:$AJ,36,0),"-")</f>
        <v>Everil Elliott</v>
      </c>
      <c r="U185" s="4" t="str">
        <f>_xlfn.IFNA(VLOOKUP(A185,'ACCESS EXPORT'!$A:$AK,37,0),"-")</f>
        <v>athena</v>
      </c>
      <c r="V185" s="4" t="str">
        <f>_xlfn.IFNA(VLOOKUP(A185,'ACCESS EXPORT'!$A:$AL,38,0),"-")</f>
        <v>FHMG_VASC INST CEN FL_ORL</v>
      </c>
      <c r="W185" s="4" t="str">
        <f>_xlfn.IFNA(VLOOKUP(A185,'ACCESS EXPORT'!$A:$AM,39,0),"-")</f>
        <v/>
      </c>
      <c r="X185" s="4" t="str">
        <f>_xlfn.IFNA(VLOOKUP(A185,'ACCESS EXPORT'!$A:$AN,40,0),"-")</f>
        <v>Tiffany Palmer / John Hill</v>
      </c>
      <c r="Y185" s="26" t="str">
        <f>_xlfn.IFNA(VLOOKUP(A185,'ACCESS EXPORT'!A:AO,41,0),"")</f>
        <v>Dave Cowley</v>
      </c>
      <c r="Z185" s="26" t="str">
        <f>_xlfn.IFNA(VLOOKUP(A185,'ACCESS EXPORT'!A:AP,42,0),"")</f>
        <v>Quisha Moorer</v>
      </c>
      <c r="AA185" s="26" t="str">
        <f>_xlfn.IFNA(VLOOKUP(A185,'ACCESS EXPORT'!A:AQ,43,0),"")</f>
        <v>Carl Pfeiffer</v>
      </c>
    </row>
    <row r="186" spans="1:27" ht="18.75" x14ac:dyDescent="0.25">
      <c r="A186" s="33">
        <v>338</v>
      </c>
      <c r="B186" s="10">
        <v>1098</v>
      </c>
      <c r="C186" s="7" t="str">
        <f ca="1">IFERROR(UPPER(IF(AND('ACCESS EXPORT'!AA186="",'ACCESS EXPORT'!Z186=""),VLOOKUP(A186,'ACCESS EXPORT'!$A:$AF,32,FALSE),(IF('ACCESS EXPORT'!AA186&lt;&gt;"",CONCATENATE(VLOOKUP(A186,'ACCESS EXPORT'!$A:$AF,32,FALSE)," (Closed",TEXT('ACCESS EXPORT'!AA186," MM/DD/YYY)")),IF(TODAY()&lt;(('ACCESS EXPORT'!Z186)+30),CONCATENATE(VLOOKUP(A186,'ACCESS EXPORT'!$A:$AF,32,FALSE)," (Opens",TEXT('ACCESS EXPORT'!Z186," MM/DD/YYY)")),VLOOKUP(A186,'ACCESS EXPORT'!$A:$AF,32,FALSE)))))),"-")</f>
        <v>ADVENTHEALTH MEDICAL GROUP VASCULAR SURGERY AT OVIEDO</v>
      </c>
      <c r="D186" s="3" t="str">
        <f ca="1">IFERROR(UPPER(IF(AND('ACCESS EXPORT'!AA186="",'ACCESS EXPORT'!Z186=""),VLOOKUP(A186,'ACCESS EXPORT'!$A:$AF,28,FALSE),(IF('ACCESS EXPORT'!AA186&lt;&gt;"",CONCATENATE(VLOOKUP(A186,'ACCESS EXPORT'!$A:$AF,28,FALSE)," (Closed",TEXT('ACCESS EXPORT'!AA186," MM/DD/YYY)")),IF(TODAY()&lt;(('ACCESS EXPORT'!Z186)+30),CONCATENATE(VLOOKUP(A186,'ACCESS EXPORT'!$A:$AF,28,FALSE)," (Opens",TEXT('ACCESS EXPORT'!Z186," MM/DD/YYY)")),VLOOKUP(A186,'ACCESS EXPORT'!$A:$AF,28,FALSE)))))),"-")</f>
        <v>VASCULAR INSTITUTE OF FLORIDA - OVIEDO*</v>
      </c>
      <c r="E186" s="3" t="str">
        <f>VLOOKUP($A186,'ACCESS EXPORT'!$A:$AF,3,FALSE)</f>
        <v>4680</v>
      </c>
      <c r="F186" s="3" t="str">
        <f>UPPER(CONCATENATE(VLOOKUP(A186,'ACCESS EXPORT'!$A:$AF,4,FALSE)," ",VLOOKUP(A186,'ACCESS EXPORT'!$A:$AF,5,FALSE)," ",VLOOKUP(A186,'ACCESS EXPORT'!$A:$AF,6,FALSE)," ",VLOOKUP(A186,'ACCESS EXPORT'!$A:$AA,7,FALSE)," ",VLOOKUP(A186,'ACCESS EXPORT'!$A:$AA,8,FALSE)))</f>
        <v>8000 RED BUG LAKE RD SUITE 290 OVIEDO FL 32765</v>
      </c>
      <c r="G186" s="4" t="str">
        <f>UPPER(VLOOKUP($A186,'ACCESS EXPORT'!$A:$AF,9,FALSE))</f>
        <v>SEMINOLE</v>
      </c>
      <c r="H186" s="4" t="str">
        <f>_xlfn.IFNA(VLOOKUP($B186,'ACCESS EXPORT'!$B:$J,9,FALSE),"")</f>
        <v>Central</v>
      </c>
      <c r="I186" s="3" t="str">
        <f>CONCATENATE("(P)",VLOOKUP($A186,'ACCESS EXPORT'!$A:$AF,11,FALSE)," (F)",VLOOKUP($A186,'ACCESS EXPORT'!$A:$AF,29,FALSE))</f>
        <v>(P)(407) 303-7250 (F)(407) 303-7255</v>
      </c>
      <c r="J186" s="4" t="str">
        <f>UPPER(VLOOKUP($A186,'ACCESS EXPORT'!$A:$AF,12,FALSE))</f>
        <v>SURGERY</v>
      </c>
      <c r="K186" s="4" t="str">
        <f>UPPER(VLOOKUP($A186,'ACCESS EXPORT'!$A:$AF,13,FALSE))</f>
        <v>SCOTT HILL</v>
      </c>
      <c r="L186" s="3" t="str">
        <f>IF(AND(VLOOKUP(A186,'ACCESS EXPORT'!A:AE,1,0),'ACCESS EXPORT'!N186=""),UPPER(CONCATENATE('ACCESS EXPORT'!AE186)),IF(VLOOKUP(A186,'ACCESS EXPORT'!A:AE,1,0),UPPER(CONCATENATE('ACCESS EXPORT'!N186," "&amp;CHAR(10),'ACCESS EXPORT'!AE186))))</f>
        <v xml:space="preserve">BRENT WEBER 
</v>
      </c>
      <c r="M186" s="4" t="str">
        <f>UPPER(VLOOKUP($A186,'ACCESS EXPORT'!$A:$O,15,FALSE))</f>
        <v>CATHERINE BENITEZ (PM)</v>
      </c>
      <c r="N186" s="4" t="str">
        <f ca="1">IF(AND('ACCESS EXPORT'!X186="",'ACCESS EXPORT'!Y186=""),IF('ACCESS EXPORT'!V186&lt;&gt;"",(IF(TODAY()-'ACCESS EXPORT'!V186&gt;=-60,UPPER(CONCATENATE(VLOOKUP(B186,'ACCESS EXPORT'!$B:$P,15,FALSE),""&amp;CHAR(10)&amp;"(SEP",TEXT('ACCESS EXPORT'!V186," MM/DD/YYY)"))),IF(TODAY()-'ACCESS EXPORT'!V186&lt;0,UPPER(VLOOKUP(B186,'ACCESS EXPORT'!$B:$P,15,FALSE)),UPPER(VLOOKUP(B186,'ACCESS EXPORT'!$B:$P,15,FALSE))))),IF('ACCESS EXPORT'!U186="",UPPER(VLOOKUP(B186,'ACCESS EXPORT'!$B:$P,15,FALSE)),IF(TODAY()-'ACCESS EXPORT'!U186&lt;=30,CONCATENATE(UPPER(VLOOKUP(B186,'ACCESS EXPORT'!$B:$P,15,FALSE)),""&amp;CHAR(10)&amp;"(NEW",TEXT('ACCESS EXPORT'!U186," MM/DD/YYY)")),IF(AND(TODAY()-'ACCESS EXPORT'!U186&gt;30,TODAY()&gt;0),UPPER(VLOOKUP(B186,'ACCESS EXPORT'!$B:$P,15,FALSE)))))),IF('ACCESS EXPORT'!Y186&lt;&gt;"",UPPER(CONCATENATE(UPPER(VLOOKUP(B186,'ACCESS EXPORT'!$B:$P,15,FALSE)),""&amp;CHAR(10)&amp;"(Transfer Out",TEXT('ACCESS EXPORT'!Y186," MM/DD/YYY)"))),IF('ACCESS EXPORT'!X186&lt;&gt;"",UPPER(CONCATENATE(UPPER(VLOOKUP(B186,'ACCESS EXPORT'!$B:$P,15,FALSE)),""&amp;CHAR(10)&amp;"(Transfer In",TEXT('ACCESS EXPORT'!X186," MM/DD/YYY)"))))))</f>
        <v>ABBASI, MOHAMMAD
(SEP 07/29/2019)</v>
      </c>
      <c r="O186" s="4" t="str">
        <f>_xlfn.IFNA(VLOOKUP(B186,'ACCESS EXPORT'!$B:$Q,16,FALSE),"")</f>
        <v>MD</v>
      </c>
      <c r="P186" s="4" t="str">
        <f>_xlfn.IFNA(VLOOKUP(B186,'ACCESS EXPORT'!B:W,22,FALSE),"-")</f>
        <v>1629368030</v>
      </c>
      <c r="Q186" s="4" t="str">
        <f>_xlfn.IFNA(VLOOKUP(A186,'ACCESS EXPORT'!$A:$AG,33,0),"-")</f>
        <v>Alejandra Torres</v>
      </c>
      <c r="R186" s="4" t="str">
        <f>_xlfn.IFNA(VLOOKUP(A186,'ACCESS EXPORT'!$A:$AH,34,0),"-")</f>
        <v>Cheri Benedeti</v>
      </c>
      <c r="S186" s="4" t="str">
        <f>_xlfn.IFNA(VLOOKUP(A186,'ACCESS EXPORT'!$A:$AI,35,0),"-")</f>
        <v>Kikzeny Cartagena</v>
      </c>
      <c r="T186" s="4" t="str">
        <f>_xlfn.IFNA(VLOOKUP(A186,'ACCESS EXPORT'!$A:$AJ,36,0),"-")</f>
        <v>Everil Elliott</v>
      </c>
      <c r="U186" s="4" t="str">
        <f>_xlfn.IFNA(VLOOKUP(A186,'ACCESS EXPORT'!$A:$AK,37,0),"-")</f>
        <v>athena</v>
      </c>
      <c r="V186" s="4" t="str">
        <f>_xlfn.IFNA(VLOOKUP(A186,'ACCESS EXPORT'!$A:$AL,38,0),"-")</f>
        <v>FHMG_VASC INST CEN FL _OVIEDO</v>
      </c>
      <c r="W186" s="4" t="str">
        <f>_xlfn.IFNA(VLOOKUP(A186,'ACCESS EXPORT'!$A:$AM,39,0),"-")</f>
        <v/>
      </c>
      <c r="X186" s="4" t="str">
        <f>_xlfn.IFNA(VLOOKUP(A186,'ACCESS EXPORT'!$A:$AN,40,0),"-")</f>
        <v>Tiffany Palmer / John Hill</v>
      </c>
      <c r="Y186" s="26" t="str">
        <f>_xlfn.IFNA(VLOOKUP(A186,'ACCESS EXPORT'!A:AO,41,0),"")</f>
        <v>Dave Cowley</v>
      </c>
      <c r="Z186" s="26" t="str">
        <f>_xlfn.IFNA(VLOOKUP(A186,'ACCESS EXPORT'!A:AP,42,0),"")</f>
        <v>Quisha Moorer</v>
      </c>
      <c r="AA186" s="26" t="str">
        <f>_xlfn.IFNA(VLOOKUP(A186,'ACCESS EXPORT'!A:AQ,43,0),"")</f>
        <v>Carl Pfeiffer</v>
      </c>
    </row>
    <row r="187" spans="1:27" ht="18.75" x14ac:dyDescent="0.25">
      <c r="A187" s="33">
        <v>274</v>
      </c>
      <c r="B187" s="10">
        <v>1728</v>
      </c>
      <c r="C187" s="7" t="str">
        <f ca="1">IFERROR(UPPER(IF(AND('ACCESS EXPORT'!AA187="",'ACCESS EXPORT'!Z187=""),VLOOKUP(A187,'ACCESS EXPORT'!$A:$AF,32,FALSE),(IF('ACCESS EXPORT'!AA187&lt;&gt;"",CONCATENATE(VLOOKUP(A187,'ACCESS EXPORT'!$A:$AF,32,FALSE)," (Closed",TEXT('ACCESS EXPORT'!AA187," MM/DD/YYY)")),IF(TODAY()&lt;(('ACCESS EXPORT'!Z187)+30),CONCATENATE(VLOOKUP(A187,'ACCESS EXPORT'!$A:$AF,32,FALSE)," (Opens",TEXT('ACCESS EXPORT'!Z187," MM/DD/YYY)")),VLOOKUP(A187,'ACCESS EXPORT'!$A:$AF,32,FALSE)))))),"-")</f>
        <v>ADVENTHEALTH MEDICAL GROUP VASCULAR SURGERY AT ORLANDO</v>
      </c>
      <c r="D187" s="3" t="str">
        <f ca="1">IFERROR(UPPER(IF(AND('ACCESS EXPORT'!AA187="",'ACCESS EXPORT'!Z187=""),VLOOKUP(A187,'ACCESS EXPORT'!$A:$AF,28,FALSE),(IF('ACCESS EXPORT'!AA187&lt;&gt;"",CONCATENATE(VLOOKUP(A187,'ACCESS EXPORT'!$A:$AF,28,FALSE)," (Closed",TEXT('ACCESS EXPORT'!AA187," MM/DD/YYY)")),IF(TODAY()&lt;(('ACCESS EXPORT'!Z187)+30),CONCATENATE(VLOOKUP(A187,'ACCESS EXPORT'!$A:$AF,28,FALSE)," (Opens",TEXT('ACCESS EXPORT'!Z187," MM/DD/YYY)")),VLOOKUP(A187,'ACCESS EXPORT'!$A:$AF,28,FALSE)))))),"-")</f>
        <v>VASCULAR INSTITUTE OF CENTRAL FLORIDA</v>
      </c>
      <c r="E187" s="3" t="str">
        <f>VLOOKUP($A187,'ACCESS EXPORT'!$A:$AF,3,FALSE)</f>
        <v>4680</v>
      </c>
      <c r="F187" s="3" t="str">
        <f>UPPER(CONCATENATE(VLOOKUP(A187,'ACCESS EXPORT'!$A:$AF,4,FALSE)," ",VLOOKUP(A187,'ACCESS EXPORT'!$A:$AF,5,FALSE)," ",VLOOKUP(A187,'ACCESS EXPORT'!$A:$AF,6,FALSE)," ",VLOOKUP(A187,'ACCESS EXPORT'!$A:$AA,7,FALSE)," ",VLOOKUP(A187,'ACCESS EXPORT'!$A:$AA,8,FALSE)))</f>
        <v>2415 N. ORANGE AVE SUITE 302 ORLANDO FL 32804</v>
      </c>
      <c r="G187" s="4" t="str">
        <f>UPPER(VLOOKUP($A187,'ACCESS EXPORT'!$A:$AF,9,FALSE))</f>
        <v>ORANGE</v>
      </c>
      <c r="H187" s="4" t="str">
        <f>_xlfn.IFNA(VLOOKUP($B187,'ACCESS EXPORT'!$B:$J,9,FALSE),"")</f>
        <v>Central</v>
      </c>
      <c r="I187" s="3" t="str">
        <f>CONCATENATE("(P)",VLOOKUP($A187,'ACCESS EXPORT'!$A:$AF,11,FALSE)," (F)",VLOOKUP($A187,'ACCESS EXPORT'!$A:$AF,29,FALSE))</f>
        <v>(P)(407) 303-7250 (F)(407) 303-7255</v>
      </c>
      <c r="J187" s="4" t="str">
        <f>UPPER(VLOOKUP($A187,'ACCESS EXPORT'!$A:$AF,12,FALSE))</f>
        <v>SURGERY</v>
      </c>
      <c r="K187" s="4" t="str">
        <f>UPPER(VLOOKUP($A187,'ACCESS EXPORT'!$A:$AF,13,FALSE))</f>
        <v>SCOTT HILL</v>
      </c>
      <c r="L187" s="3" t="str">
        <f>IF(AND(VLOOKUP(A187,'ACCESS EXPORT'!A:AE,1,0),'ACCESS EXPORT'!N187=""),UPPER(CONCATENATE('ACCESS EXPORT'!AE187)),IF(VLOOKUP(A187,'ACCESS EXPORT'!A:AE,1,0),UPPER(CONCATENATE('ACCESS EXPORT'!N187," "&amp;CHAR(10),'ACCESS EXPORT'!AE187))))</f>
        <v xml:space="preserve">BRENT WEBER 
</v>
      </c>
      <c r="M187" s="4" t="str">
        <f>UPPER(VLOOKUP($A187,'ACCESS EXPORT'!$A:$O,15,FALSE))</f>
        <v>CATHERINE BENITEZ (PM)</v>
      </c>
      <c r="N187" s="4" t="str">
        <f ca="1">IF(AND('ACCESS EXPORT'!X187="",'ACCESS EXPORT'!Y187=""),IF('ACCESS EXPORT'!V187&lt;&gt;"",(IF(TODAY()-'ACCESS EXPORT'!V187&gt;=-60,UPPER(CONCATENATE(VLOOKUP(B187,'ACCESS EXPORT'!$B:$P,15,FALSE),""&amp;CHAR(10)&amp;"(SEP",TEXT('ACCESS EXPORT'!V187," MM/DD/YYY)"))),IF(TODAY()-'ACCESS EXPORT'!V187&lt;0,UPPER(VLOOKUP(B187,'ACCESS EXPORT'!$B:$P,15,FALSE)),UPPER(VLOOKUP(B187,'ACCESS EXPORT'!$B:$P,15,FALSE))))),IF('ACCESS EXPORT'!U187="",UPPER(VLOOKUP(B187,'ACCESS EXPORT'!$B:$P,15,FALSE)),IF(TODAY()-'ACCESS EXPORT'!U187&lt;=30,CONCATENATE(UPPER(VLOOKUP(B187,'ACCESS EXPORT'!$B:$P,15,FALSE)),""&amp;CHAR(10)&amp;"(NEW",TEXT('ACCESS EXPORT'!U187," MM/DD/YYY)")),IF(AND(TODAY()-'ACCESS EXPORT'!U187&gt;30,TODAY()&gt;0),UPPER(VLOOKUP(B187,'ACCESS EXPORT'!$B:$P,15,FALSE)))))),IF('ACCESS EXPORT'!Y187&lt;&gt;"",UPPER(CONCATENATE(UPPER(VLOOKUP(B187,'ACCESS EXPORT'!$B:$P,15,FALSE)),""&amp;CHAR(10)&amp;"(Transfer Out",TEXT('ACCESS EXPORT'!Y187," MM/DD/YYY)"))),IF('ACCESS EXPORT'!X187&lt;&gt;"",UPPER(CONCATENATE(UPPER(VLOOKUP(B187,'ACCESS EXPORT'!$B:$P,15,FALSE)),""&amp;CHAR(10)&amp;"(Transfer In",TEXT('ACCESS EXPORT'!X187," MM/DD/YYY)"))))))</f>
        <v>LOPEZ PEREZ, ALBARO</v>
      </c>
      <c r="O187" s="4" t="str">
        <f>_xlfn.IFNA(VLOOKUP(B187,'ACCESS EXPORT'!$B:$Q,16,FALSE),"")</f>
        <v>PA-C</v>
      </c>
      <c r="P187" s="4" t="str">
        <f>_xlfn.IFNA(VLOOKUP(B187,'ACCESS EXPORT'!B:W,22,FALSE),"-")</f>
        <v>1346791365</v>
      </c>
      <c r="Q187" s="4" t="str">
        <f>_xlfn.IFNA(VLOOKUP(A187,'ACCESS EXPORT'!$A:$AG,33,0),"-")</f>
        <v>Julie Morris</v>
      </c>
      <c r="R187" s="4" t="str">
        <f>_xlfn.IFNA(VLOOKUP(A187,'ACCESS EXPORT'!$A:$AH,34,0),"-")</f>
        <v>Cheri Benedeti</v>
      </c>
      <c r="S187" s="4" t="str">
        <f>_xlfn.IFNA(VLOOKUP(A187,'ACCESS EXPORT'!$A:$AI,35,0),"-")</f>
        <v>Kikzeny Cartagena</v>
      </c>
      <c r="T187" s="4" t="str">
        <f>_xlfn.IFNA(VLOOKUP(A187,'ACCESS EXPORT'!$A:$AJ,36,0),"-")</f>
        <v>Everil Elliott</v>
      </c>
      <c r="U187" s="4" t="str">
        <f>_xlfn.IFNA(VLOOKUP(A187,'ACCESS EXPORT'!$A:$AK,37,0),"-")</f>
        <v>athena</v>
      </c>
      <c r="V187" s="4" t="str">
        <f>_xlfn.IFNA(VLOOKUP(A187,'ACCESS EXPORT'!$A:$AL,38,0),"-")</f>
        <v>FHMG_VASC INST CEN FL_ORL</v>
      </c>
      <c r="W187" s="4" t="str">
        <f>_xlfn.IFNA(VLOOKUP(A187,'ACCESS EXPORT'!$A:$AM,39,0),"-")</f>
        <v/>
      </c>
      <c r="X187" s="4" t="str">
        <f>_xlfn.IFNA(VLOOKUP(A187,'ACCESS EXPORT'!$A:$AN,40,0),"-")</f>
        <v>Tiffany Palmer / John Hill</v>
      </c>
      <c r="Y187" s="26" t="str">
        <f>_xlfn.IFNA(VLOOKUP(A187,'ACCESS EXPORT'!A:AO,41,0),"")</f>
        <v>Dave Cowley</v>
      </c>
      <c r="Z187" s="26" t="str">
        <f>_xlfn.IFNA(VLOOKUP(A187,'ACCESS EXPORT'!A:AP,42,0),"")</f>
        <v>Quisha Moorer</v>
      </c>
      <c r="AA187" s="26" t="str">
        <f>_xlfn.IFNA(VLOOKUP(A187,'ACCESS EXPORT'!A:AQ,43,0),"")</f>
        <v>Carl Pfeiffer</v>
      </c>
    </row>
    <row r="188" spans="1:27" ht="18.75" x14ac:dyDescent="0.25">
      <c r="A188" s="33">
        <v>311</v>
      </c>
      <c r="B188" s="10">
        <v>1101</v>
      </c>
      <c r="C188" s="7" t="str">
        <f ca="1">IFERROR(UPPER(IF(AND('ACCESS EXPORT'!AA188="",'ACCESS EXPORT'!Z188=""),VLOOKUP(A188,'ACCESS EXPORT'!$A:$AF,32,FALSE),(IF('ACCESS EXPORT'!AA188&lt;&gt;"",CONCATENATE(VLOOKUP(A188,'ACCESS EXPORT'!$A:$AF,32,FALSE)," (Closed",TEXT('ACCESS EXPORT'!AA188," MM/DD/YYY)")),IF(TODAY()&lt;(('ACCESS EXPORT'!Z188)+30),CONCATENATE(VLOOKUP(A188,'ACCESS EXPORT'!$A:$AF,32,FALSE)," (Opens",TEXT('ACCESS EXPORT'!Z188," MM/DD/YYY)")),VLOOKUP(A188,'ACCESS EXPORT'!$A:$AF,32,FALSE)))))),"-")</f>
        <v>ADVENTHEALTH MEDICAL GROUP VASCULAR SURGERY AT LAKE MARY</v>
      </c>
      <c r="D188" s="3" t="str">
        <f ca="1">IFERROR(UPPER(IF(AND('ACCESS EXPORT'!AA188="",'ACCESS EXPORT'!Z188=""),VLOOKUP(A188,'ACCESS EXPORT'!$A:$AF,28,FALSE),(IF('ACCESS EXPORT'!AA188&lt;&gt;"",CONCATENATE(VLOOKUP(A188,'ACCESS EXPORT'!$A:$AF,28,FALSE)," (Closed",TEXT('ACCESS EXPORT'!AA188," MM/DD/YYY)")),IF(TODAY()&lt;(('ACCESS EXPORT'!Z188)+30),CONCATENATE(VLOOKUP(A188,'ACCESS EXPORT'!$A:$AF,28,FALSE)," (Opens",TEXT('ACCESS EXPORT'!Z188," MM/DD/YYY)")),VLOOKUP(A188,'ACCESS EXPORT'!$A:$AF,28,FALSE)))))),"-")</f>
        <v>VASCULAR INSTITUTE OF CENTRAL FLORIDA - LAKE MARY*</v>
      </c>
      <c r="E188" s="3" t="str">
        <f>VLOOKUP($A188,'ACCESS EXPORT'!$A:$AF,3,FALSE)</f>
        <v>4680</v>
      </c>
      <c r="F188" s="3" t="str">
        <f>UPPER(CONCATENATE(VLOOKUP(A188,'ACCESS EXPORT'!$A:$AF,4,FALSE)," ",VLOOKUP(A188,'ACCESS EXPORT'!$A:$AF,5,FALSE)," ",VLOOKUP(A188,'ACCESS EXPORT'!$A:$AF,6,FALSE)," ",VLOOKUP(A188,'ACCESS EXPORT'!$A:$AA,7,FALSE)," ",VLOOKUP(A188,'ACCESS EXPORT'!$A:$AA,8,FALSE)))</f>
        <v>755 RINEHART RD  LAKE MARY FL 32746</v>
      </c>
      <c r="G188" s="4" t="str">
        <f>UPPER(VLOOKUP($A188,'ACCESS EXPORT'!$A:$AF,9,FALSE))</f>
        <v>SEMINOLE</v>
      </c>
      <c r="H188" s="4" t="str">
        <f>_xlfn.IFNA(VLOOKUP($B188,'ACCESS EXPORT'!$B:$J,9,FALSE),"")</f>
        <v>Central</v>
      </c>
      <c r="I188" s="3" t="str">
        <f>CONCATENATE("(P)",VLOOKUP($A188,'ACCESS EXPORT'!$A:$AF,11,FALSE)," (F)",VLOOKUP($A188,'ACCESS EXPORT'!$A:$AF,29,FALSE))</f>
        <v>(P)(407) 303-7250 (F)(407) 303-7255</v>
      </c>
      <c r="J188" s="4" t="str">
        <f>UPPER(VLOOKUP($A188,'ACCESS EXPORT'!$A:$AF,12,FALSE))</f>
        <v>SURGERY</v>
      </c>
      <c r="K188" s="4" t="str">
        <f>UPPER(VLOOKUP($A188,'ACCESS EXPORT'!$A:$AF,13,FALSE))</f>
        <v>SCOTT HILL</v>
      </c>
      <c r="L188" s="3" t="str">
        <f>IF(AND(VLOOKUP(A188,'ACCESS EXPORT'!A:AE,1,0),'ACCESS EXPORT'!N188=""),UPPER(CONCATENATE('ACCESS EXPORT'!AE188)),IF(VLOOKUP(A188,'ACCESS EXPORT'!A:AE,1,0),UPPER(CONCATENATE('ACCESS EXPORT'!N188," "&amp;CHAR(10),'ACCESS EXPORT'!AE188))))</f>
        <v xml:space="preserve">BRENT WEBER 
</v>
      </c>
      <c r="M188" s="4" t="str">
        <f>UPPER(VLOOKUP($A188,'ACCESS EXPORT'!$A:$O,15,FALSE))</f>
        <v>CATHERINE BENITEZ (PM)</v>
      </c>
      <c r="N188" s="4" t="str">
        <f ca="1">IF(AND('ACCESS EXPORT'!X188="",'ACCESS EXPORT'!Y188=""),IF('ACCESS EXPORT'!V188&lt;&gt;"",(IF(TODAY()-'ACCESS EXPORT'!V188&gt;=-60,UPPER(CONCATENATE(VLOOKUP(B188,'ACCESS EXPORT'!$B:$P,15,FALSE),""&amp;CHAR(10)&amp;"(SEP",TEXT('ACCESS EXPORT'!V188," MM/DD/YYY)"))),IF(TODAY()-'ACCESS EXPORT'!V188&lt;0,UPPER(VLOOKUP(B188,'ACCESS EXPORT'!$B:$P,15,FALSE)),UPPER(VLOOKUP(B188,'ACCESS EXPORT'!$B:$P,15,FALSE))))),IF('ACCESS EXPORT'!U188="",UPPER(VLOOKUP(B188,'ACCESS EXPORT'!$B:$P,15,FALSE)),IF(TODAY()-'ACCESS EXPORT'!U188&lt;=30,CONCATENATE(UPPER(VLOOKUP(B188,'ACCESS EXPORT'!$B:$P,15,FALSE)),""&amp;CHAR(10)&amp;"(NEW",TEXT('ACCESS EXPORT'!U188," MM/DD/YYY)")),IF(AND(TODAY()-'ACCESS EXPORT'!U188&gt;30,TODAY()&gt;0),UPPER(VLOOKUP(B188,'ACCESS EXPORT'!$B:$P,15,FALSE)))))),IF('ACCESS EXPORT'!Y188&lt;&gt;"",UPPER(CONCATENATE(UPPER(VLOOKUP(B188,'ACCESS EXPORT'!$B:$P,15,FALSE)),""&amp;CHAR(10)&amp;"(Transfer Out",TEXT('ACCESS EXPORT'!Y188," MM/DD/YYY)"))),IF('ACCESS EXPORT'!X188&lt;&gt;"",UPPER(CONCATENATE(UPPER(VLOOKUP(B188,'ACCESS EXPORT'!$B:$P,15,FALSE)),""&amp;CHAR(10)&amp;"(Transfer In",TEXT('ACCESS EXPORT'!X188," MM/DD/YYY)"))))))</f>
        <v>PEREZ-IZQUIERDO, MANUEL R.</v>
      </c>
      <c r="O188" s="4" t="str">
        <f>_xlfn.IFNA(VLOOKUP(B188,'ACCESS EXPORT'!$B:$Q,16,FALSE),"")</f>
        <v>MD</v>
      </c>
      <c r="P188" s="4" t="str">
        <f>_xlfn.IFNA(VLOOKUP(B188,'ACCESS EXPORT'!B:W,22,FALSE),"-")</f>
        <v>1942288808</v>
      </c>
      <c r="Q188" s="4" t="str">
        <f>_xlfn.IFNA(VLOOKUP(A188,'ACCESS EXPORT'!$A:$AG,33,0),"-")</f>
        <v>Quamirah Denson</v>
      </c>
      <c r="R188" s="4" t="str">
        <f>_xlfn.IFNA(VLOOKUP(A188,'ACCESS EXPORT'!$A:$AH,34,0),"-")</f>
        <v>Cheri Benedeti</v>
      </c>
      <c r="S188" s="4" t="str">
        <f>_xlfn.IFNA(VLOOKUP(A188,'ACCESS EXPORT'!$A:$AI,35,0),"-")</f>
        <v>Kikzeny Cartagena</v>
      </c>
      <c r="T188" s="4" t="str">
        <f>_xlfn.IFNA(VLOOKUP(A188,'ACCESS EXPORT'!$A:$AJ,36,0),"-")</f>
        <v>Everil Elliott</v>
      </c>
      <c r="U188" s="4" t="str">
        <f>_xlfn.IFNA(VLOOKUP(A188,'ACCESS EXPORT'!$A:$AK,37,0),"-")</f>
        <v>athena</v>
      </c>
      <c r="V188" s="4" t="str">
        <f>_xlfn.IFNA(VLOOKUP(A188,'ACCESS EXPORT'!$A:$AL,38,0),"-")</f>
        <v>FHMG_VASC INST CEN FL _LKM</v>
      </c>
      <c r="W188" s="4" t="str">
        <f>_xlfn.IFNA(VLOOKUP(A188,'ACCESS EXPORT'!$A:$AM,39,0),"-")</f>
        <v/>
      </c>
      <c r="X188" s="4" t="str">
        <f>_xlfn.IFNA(VLOOKUP(A188,'ACCESS EXPORT'!$A:$AN,40,0),"-")</f>
        <v>Tiffany Palmer / John Hill</v>
      </c>
      <c r="Y188" s="26" t="str">
        <f>_xlfn.IFNA(VLOOKUP(A188,'ACCESS EXPORT'!A:AO,41,0),"")</f>
        <v>Dave Cowley</v>
      </c>
      <c r="Z188" s="26" t="str">
        <f>_xlfn.IFNA(VLOOKUP(A188,'ACCESS EXPORT'!A:AP,42,0),"")</f>
        <v>Quisha Moorer</v>
      </c>
      <c r="AA188" s="26" t="str">
        <f>_xlfn.IFNA(VLOOKUP(A188,'ACCESS EXPORT'!A:AQ,43,0),"")</f>
        <v>Carl Pfeiffer</v>
      </c>
    </row>
    <row r="189" spans="1:27" ht="18.75" x14ac:dyDescent="0.25">
      <c r="A189" s="33">
        <v>274</v>
      </c>
      <c r="B189" s="10">
        <v>1727</v>
      </c>
      <c r="C189" s="7" t="str">
        <f ca="1">IFERROR(UPPER(IF(AND('ACCESS EXPORT'!AA189="",'ACCESS EXPORT'!Z189=""),VLOOKUP(A189,'ACCESS EXPORT'!$A:$AF,32,FALSE),(IF('ACCESS EXPORT'!AA189&lt;&gt;"",CONCATENATE(VLOOKUP(A189,'ACCESS EXPORT'!$A:$AF,32,FALSE)," (Closed",TEXT('ACCESS EXPORT'!AA189," MM/DD/YYY)")),IF(TODAY()&lt;(('ACCESS EXPORT'!Z189)+30),CONCATENATE(VLOOKUP(A189,'ACCESS EXPORT'!$A:$AF,32,FALSE)," (Opens",TEXT('ACCESS EXPORT'!Z189," MM/DD/YYY)")),VLOOKUP(A189,'ACCESS EXPORT'!$A:$AF,32,FALSE)))))),"-")</f>
        <v>ADVENTHEALTH MEDICAL GROUP VASCULAR SURGERY AT ORLANDO</v>
      </c>
      <c r="D189" s="3" t="str">
        <f ca="1">IFERROR(UPPER(IF(AND('ACCESS EXPORT'!AA189="",'ACCESS EXPORT'!Z189=""),VLOOKUP(A189,'ACCESS EXPORT'!$A:$AF,28,FALSE),(IF('ACCESS EXPORT'!AA189&lt;&gt;"",CONCATENATE(VLOOKUP(A189,'ACCESS EXPORT'!$A:$AF,28,FALSE)," (Closed",TEXT('ACCESS EXPORT'!AA189," MM/DD/YYY)")),IF(TODAY()&lt;(('ACCESS EXPORT'!Z189)+30),CONCATENATE(VLOOKUP(A189,'ACCESS EXPORT'!$A:$AF,28,FALSE)," (Opens",TEXT('ACCESS EXPORT'!Z189," MM/DD/YYY)")),VLOOKUP(A189,'ACCESS EXPORT'!$A:$AF,28,FALSE)))))),"-")</f>
        <v>VASCULAR INSTITUTE OF CENTRAL FLORIDA</v>
      </c>
      <c r="E189" s="3" t="str">
        <f>VLOOKUP($A189,'ACCESS EXPORT'!$A:$AF,3,FALSE)</f>
        <v>4680</v>
      </c>
      <c r="F189" s="3" t="str">
        <f>UPPER(CONCATENATE(VLOOKUP(A189,'ACCESS EXPORT'!$A:$AF,4,FALSE)," ",VLOOKUP(A189,'ACCESS EXPORT'!$A:$AF,5,FALSE)," ",VLOOKUP(A189,'ACCESS EXPORT'!$A:$AF,6,FALSE)," ",VLOOKUP(A189,'ACCESS EXPORT'!$A:$AA,7,FALSE)," ",VLOOKUP(A189,'ACCESS EXPORT'!$A:$AA,8,FALSE)))</f>
        <v>2415 N. ORANGE AVE SUITE 302 ORLANDO FL 32804</v>
      </c>
      <c r="G189" s="4" t="str">
        <f>UPPER(VLOOKUP($A189,'ACCESS EXPORT'!$A:$AF,9,FALSE))</f>
        <v>ORANGE</v>
      </c>
      <c r="H189" s="4" t="str">
        <f>_xlfn.IFNA(VLOOKUP($B189,'ACCESS EXPORT'!$B:$J,9,FALSE),"")</f>
        <v>Central</v>
      </c>
      <c r="I189" s="3" t="str">
        <f>CONCATENATE("(P)",VLOOKUP($A189,'ACCESS EXPORT'!$A:$AF,11,FALSE)," (F)",VLOOKUP($A189,'ACCESS EXPORT'!$A:$AF,29,FALSE))</f>
        <v>(P)(407) 303-7250 (F)(407) 303-7255</v>
      </c>
      <c r="J189" s="4" t="str">
        <f>UPPER(VLOOKUP($A189,'ACCESS EXPORT'!$A:$AF,12,FALSE))</f>
        <v>SURGERY</v>
      </c>
      <c r="K189" s="4" t="str">
        <f>UPPER(VLOOKUP($A189,'ACCESS EXPORT'!$A:$AF,13,FALSE))</f>
        <v>SCOTT HILL</v>
      </c>
      <c r="L189" s="3" t="str">
        <f>IF(AND(VLOOKUP(A189,'ACCESS EXPORT'!A:AE,1,0),'ACCESS EXPORT'!N189=""),UPPER(CONCATENATE('ACCESS EXPORT'!AE189)),IF(VLOOKUP(A189,'ACCESS EXPORT'!A:AE,1,0),UPPER(CONCATENATE('ACCESS EXPORT'!N189," "&amp;CHAR(10),'ACCESS EXPORT'!AE189))))</f>
        <v xml:space="preserve">BRENT WEBER 
</v>
      </c>
      <c r="M189" s="4" t="str">
        <f>UPPER(VLOOKUP($A189,'ACCESS EXPORT'!$A:$O,15,FALSE))</f>
        <v>CATHERINE BENITEZ (PM)</v>
      </c>
      <c r="N189" s="4" t="str">
        <f ca="1">IF(AND('ACCESS EXPORT'!X189="",'ACCESS EXPORT'!Y189=""),IF('ACCESS EXPORT'!V189&lt;&gt;"",(IF(TODAY()-'ACCESS EXPORT'!V189&gt;=-60,UPPER(CONCATENATE(VLOOKUP(B189,'ACCESS EXPORT'!$B:$P,15,FALSE),""&amp;CHAR(10)&amp;"(SEP",TEXT('ACCESS EXPORT'!V189," MM/DD/YYY)"))),IF(TODAY()-'ACCESS EXPORT'!V189&lt;0,UPPER(VLOOKUP(B189,'ACCESS EXPORT'!$B:$P,15,FALSE)),UPPER(VLOOKUP(B189,'ACCESS EXPORT'!$B:$P,15,FALSE))))),IF('ACCESS EXPORT'!U189="",UPPER(VLOOKUP(B189,'ACCESS EXPORT'!$B:$P,15,FALSE)),IF(TODAY()-'ACCESS EXPORT'!U189&lt;=30,CONCATENATE(UPPER(VLOOKUP(B189,'ACCESS EXPORT'!$B:$P,15,FALSE)),""&amp;CHAR(10)&amp;"(NEW",TEXT('ACCESS EXPORT'!U189," MM/DD/YYY)")),IF(AND(TODAY()-'ACCESS EXPORT'!U189&gt;30,TODAY()&gt;0),UPPER(VLOOKUP(B189,'ACCESS EXPORT'!$B:$P,15,FALSE)))))),IF('ACCESS EXPORT'!Y189&lt;&gt;"",UPPER(CONCATENATE(UPPER(VLOOKUP(B189,'ACCESS EXPORT'!$B:$P,15,FALSE)),""&amp;CHAR(10)&amp;"(Transfer Out",TEXT('ACCESS EXPORT'!Y189," MM/DD/YYY)"))),IF('ACCESS EXPORT'!X189&lt;&gt;"",UPPER(CONCATENATE(UPPER(VLOOKUP(B189,'ACCESS EXPORT'!$B:$P,15,FALSE)),""&amp;CHAR(10)&amp;"(Transfer In",TEXT('ACCESS EXPORT'!X189," MM/DD/YYY)"))))))</f>
        <v>CLIFT, DELOS R.</v>
      </c>
      <c r="O189" s="4" t="str">
        <f>_xlfn.IFNA(VLOOKUP(B189,'ACCESS EXPORT'!$B:$Q,16,FALSE),"")</f>
        <v>MD</v>
      </c>
      <c r="P189" s="4" t="str">
        <f>_xlfn.IFNA(VLOOKUP(B189,'ACCESS EXPORT'!B:W,22,FALSE),"-")</f>
        <v>1356305742</v>
      </c>
      <c r="Q189" s="4" t="str">
        <f>_xlfn.IFNA(VLOOKUP(A189,'ACCESS EXPORT'!$A:$AG,33,0),"-")</f>
        <v>Julie Morris</v>
      </c>
      <c r="R189" s="4" t="str">
        <f>_xlfn.IFNA(VLOOKUP(A189,'ACCESS EXPORT'!$A:$AH,34,0),"-")</f>
        <v>Cheri Benedeti</v>
      </c>
      <c r="S189" s="4" t="str">
        <f>_xlfn.IFNA(VLOOKUP(A189,'ACCESS EXPORT'!$A:$AI,35,0),"-")</f>
        <v>Kikzeny Cartagena</v>
      </c>
      <c r="T189" s="4" t="str">
        <f>_xlfn.IFNA(VLOOKUP(A189,'ACCESS EXPORT'!$A:$AJ,36,0),"-")</f>
        <v>Everil Elliott</v>
      </c>
      <c r="U189" s="4" t="str">
        <f>_xlfn.IFNA(VLOOKUP(A189,'ACCESS EXPORT'!$A:$AK,37,0),"-")</f>
        <v>athena</v>
      </c>
      <c r="V189" s="4" t="str">
        <f>_xlfn.IFNA(VLOOKUP(A189,'ACCESS EXPORT'!$A:$AL,38,0),"-")</f>
        <v>FHMG_VASC INST CEN FL_ORL</v>
      </c>
      <c r="W189" s="4" t="str">
        <f>_xlfn.IFNA(VLOOKUP(A189,'ACCESS EXPORT'!$A:$AM,39,0),"-")</f>
        <v/>
      </c>
      <c r="X189" s="4" t="str">
        <f>_xlfn.IFNA(VLOOKUP(A189,'ACCESS EXPORT'!$A:$AN,40,0),"-")</f>
        <v>Tiffany Palmer / John Hill</v>
      </c>
      <c r="Y189" s="26" t="str">
        <f>_xlfn.IFNA(VLOOKUP(A189,'ACCESS EXPORT'!A:AO,41,0),"")</f>
        <v>Dave Cowley</v>
      </c>
      <c r="Z189" s="26" t="str">
        <f>_xlfn.IFNA(VLOOKUP(A189,'ACCESS EXPORT'!A:AP,42,0),"")</f>
        <v>Quisha Moorer</v>
      </c>
      <c r="AA189" s="26" t="str">
        <f>_xlfn.IFNA(VLOOKUP(A189,'ACCESS EXPORT'!A:AQ,43,0),"")</f>
        <v>Carl Pfeiffer</v>
      </c>
    </row>
    <row r="190" spans="1:27" ht="18.75" x14ac:dyDescent="0.25">
      <c r="A190" s="33">
        <v>274</v>
      </c>
      <c r="B190" s="10">
        <v>1100</v>
      </c>
      <c r="C190" s="7" t="str">
        <f ca="1">IFERROR(UPPER(IF(AND('ACCESS EXPORT'!AA190="",'ACCESS EXPORT'!Z190=""),VLOOKUP(A190,'ACCESS EXPORT'!$A:$AF,32,FALSE),(IF('ACCESS EXPORT'!AA190&lt;&gt;"",CONCATENATE(VLOOKUP(A190,'ACCESS EXPORT'!$A:$AF,32,FALSE)," (Closed",TEXT('ACCESS EXPORT'!AA190," MM/DD/YYY)")),IF(TODAY()&lt;(('ACCESS EXPORT'!Z190)+30),CONCATENATE(VLOOKUP(A190,'ACCESS EXPORT'!$A:$AF,32,FALSE)," (Opens",TEXT('ACCESS EXPORT'!Z190," MM/DD/YYY)")),VLOOKUP(A190,'ACCESS EXPORT'!$A:$AF,32,FALSE)))))),"-")</f>
        <v>ADVENTHEALTH MEDICAL GROUP VASCULAR SURGERY AT ORLANDO</v>
      </c>
      <c r="D190" s="3" t="str">
        <f ca="1">IFERROR(UPPER(IF(AND('ACCESS EXPORT'!AA190="",'ACCESS EXPORT'!Z190=""),VLOOKUP(A190,'ACCESS EXPORT'!$A:$AF,28,FALSE),(IF('ACCESS EXPORT'!AA190&lt;&gt;"",CONCATENATE(VLOOKUP(A190,'ACCESS EXPORT'!$A:$AF,28,FALSE)," (Closed",TEXT('ACCESS EXPORT'!AA190," MM/DD/YYY)")),IF(TODAY()&lt;(('ACCESS EXPORT'!Z190)+30),CONCATENATE(VLOOKUP(A190,'ACCESS EXPORT'!$A:$AF,28,FALSE)," (Opens",TEXT('ACCESS EXPORT'!Z190," MM/DD/YYY)")),VLOOKUP(A190,'ACCESS EXPORT'!$A:$AF,28,FALSE)))))),"-")</f>
        <v>VASCULAR INSTITUTE OF CENTRAL FLORIDA</v>
      </c>
      <c r="E190" s="3" t="str">
        <f>VLOOKUP($A190,'ACCESS EXPORT'!$A:$AF,3,FALSE)</f>
        <v>4680</v>
      </c>
      <c r="F190" s="3" t="str">
        <f>UPPER(CONCATENATE(VLOOKUP(A190,'ACCESS EXPORT'!$A:$AF,4,FALSE)," ",VLOOKUP(A190,'ACCESS EXPORT'!$A:$AF,5,FALSE)," ",VLOOKUP(A190,'ACCESS EXPORT'!$A:$AF,6,FALSE)," ",VLOOKUP(A190,'ACCESS EXPORT'!$A:$AA,7,FALSE)," ",VLOOKUP(A190,'ACCESS EXPORT'!$A:$AA,8,FALSE)))</f>
        <v>2415 N. ORANGE AVE SUITE 302 ORLANDO FL 32804</v>
      </c>
      <c r="G190" s="4" t="str">
        <f>UPPER(VLOOKUP($A190,'ACCESS EXPORT'!$A:$AF,9,FALSE))</f>
        <v>ORANGE</v>
      </c>
      <c r="H190" s="4" t="str">
        <f>_xlfn.IFNA(VLOOKUP($B190,'ACCESS EXPORT'!$B:$J,9,FALSE),"")</f>
        <v>Central</v>
      </c>
      <c r="I190" s="3" t="str">
        <f>CONCATENATE("(P)",VLOOKUP($A190,'ACCESS EXPORT'!$A:$AF,11,FALSE)," (F)",VLOOKUP($A190,'ACCESS EXPORT'!$A:$AF,29,FALSE))</f>
        <v>(P)(407) 303-7250 (F)(407) 303-7255</v>
      </c>
      <c r="J190" s="4" t="str">
        <f>UPPER(VLOOKUP($A190,'ACCESS EXPORT'!$A:$AF,12,FALSE))</f>
        <v>SURGERY</v>
      </c>
      <c r="K190" s="4" t="str">
        <f>UPPER(VLOOKUP($A190,'ACCESS EXPORT'!$A:$AF,13,FALSE))</f>
        <v>SCOTT HILL</v>
      </c>
      <c r="L190" s="3" t="str">
        <f>IF(AND(VLOOKUP(A190,'ACCESS EXPORT'!A:AE,1,0),'ACCESS EXPORT'!N190=""),UPPER(CONCATENATE('ACCESS EXPORT'!AE190)),IF(VLOOKUP(A190,'ACCESS EXPORT'!A:AE,1,0),UPPER(CONCATENATE('ACCESS EXPORT'!N190," "&amp;CHAR(10),'ACCESS EXPORT'!AE190))))</f>
        <v xml:space="preserve">BRENT WEBER 
</v>
      </c>
      <c r="M190" s="4" t="str">
        <f>UPPER(VLOOKUP($A190,'ACCESS EXPORT'!$A:$O,15,FALSE))</f>
        <v>CATHERINE BENITEZ (PM)</v>
      </c>
      <c r="N190" s="4" t="str">
        <f ca="1">IF(AND('ACCESS EXPORT'!X190="",'ACCESS EXPORT'!Y190=""),IF('ACCESS EXPORT'!V190&lt;&gt;"",(IF(TODAY()-'ACCESS EXPORT'!V190&gt;=-60,UPPER(CONCATENATE(VLOOKUP(B190,'ACCESS EXPORT'!$B:$P,15,FALSE),""&amp;CHAR(10)&amp;"(SEP",TEXT('ACCESS EXPORT'!V190," MM/DD/YYY)"))),IF(TODAY()-'ACCESS EXPORT'!V190&lt;0,UPPER(VLOOKUP(B190,'ACCESS EXPORT'!$B:$P,15,FALSE)),UPPER(VLOOKUP(B190,'ACCESS EXPORT'!$B:$P,15,FALSE))))),IF('ACCESS EXPORT'!U190="",UPPER(VLOOKUP(B190,'ACCESS EXPORT'!$B:$P,15,FALSE)),IF(TODAY()-'ACCESS EXPORT'!U190&lt;=30,CONCATENATE(UPPER(VLOOKUP(B190,'ACCESS EXPORT'!$B:$P,15,FALSE)),""&amp;CHAR(10)&amp;"(NEW",TEXT('ACCESS EXPORT'!U190," MM/DD/YYY)")),IF(AND(TODAY()-'ACCESS EXPORT'!U190&gt;30,TODAY()&gt;0),UPPER(VLOOKUP(B190,'ACCESS EXPORT'!$B:$P,15,FALSE)))))),IF('ACCESS EXPORT'!Y190&lt;&gt;"",UPPER(CONCATENATE(UPPER(VLOOKUP(B190,'ACCESS EXPORT'!$B:$P,15,FALSE)),""&amp;CHAR(10)&amp;"(Transfer Out",TEXT('ACCESS EXPORT'!Y190," MM/DD/YYY)"))),IF('ACCESS EXPORT'!X190&lt;&gt;"",UPPER(CONCATENATE(UPPER(VLOOKUP(B190,'ACCESS EXPORT'!$B:$P,15,FALSE)),""&amp;CHAR(10)&amp;"(Transfer In",TEXT('ACCESS EXPORT'!X190," MM/DD/YYY)"))))))</f>
        <v>VARNAGY, DAVID GABAY</v>
      </c>
      <c r="O190" s="4" t="str">
        <f>_xlfn.IFNA(VLOOKUP(B190,'ACCESS EXPORT'!$B:$Q,16,FALSE),"")</f>
        <v>MD</v>
      </c>
      <c r="P190" s="4" t="str">
        <f>_xlfn.IFNA(VLOOKUP(B190,'ACCESS EXPORT'!B:W,22,FALSE),"-")</f>
        <v>1952571671</v>
      </c>
      <c r="Q190" s="4" t="str">
        <f>_xlfn.IFNA(VLOOKUP(A190,'ACCESS EXPORT'!$A:$AG,33,0),"-")</f>
        <v>Julie Morris</v>
      </c>
      <c r="R190" s="4" t="str">
        <f>_xlfn.IFNA(VLOOKUP(A190,'ACCESS EXPORT'!$A:$AH,34,0),"-")</f>
        <v>Cheri Benedeti</v>
      </c>
      <c r="S190" s="4" t="str">
        <f>_xlfn.IFNA(VLOOKUP(A190,'ACCESS EXPORT'!$A:$AI,35,0),"-")</f>
        <v>Kikzeny Cartagena</v>
      </c>
      <c r="T190" s="4" t="str">
        <f>_xlfn.IFNA(VLOOKUP(A190,'ACCESS EXPORT'!$A:$AJ,36,0),"-")</f>
        <v>Everil Elliott</v>
      </c>
      <c r="U190" s="4" t="str">
        <f>_xlfn.IFNA(VLOOKUP(A190,'ACCESS EXPORT'!$A:$AK,37,0),"-")</f>
        <v>athena</v>
      </c>
      <c r="V190" s="4" t="str">
        <f>_xlfn.IFNA(VLOOKUP(A190,'ACCESS EXPORT'!$A:$AL,38,0),"-")</f>
        <v>FHMG_VASC INST CEN FL_ORL</v>
      </c>
      <c r="W190" s="4" t="str">
        <f>_xlfn.IFNA(VLOOKUP(A190,'ACCESS EXPORT'!$A:$AM,39,0),"-")</f>
        <v/>
      </c>
      <c r="X190" s="4" t="str">
        <f>_xlfn.IFNA(VLOOKUP(A190,'ACCESS EXPORT'!$A:$AN,40,0),"-")</f>
        <v>Tiffany Palmer / John Hill</v>
      </c>
      <c r="Y190" s="26" t="str">
        <f>_xlfn.IFNA(VLOOKUP(A190,'ACCESS EXPORT'!A:AO,41,0),"")</f>
        <v>Dave Cowley</v>
      </c>
      <c r="Z190" s="26" t="str">
        <f>_xlfn.IFNA(VLOOKUP(A190,'ACCESS EXPORT'!A:AP,42,0),"")</f>
        <v>Quisha Moorer</v>
      </c>
      <c r="AA190" s="26" t="str">
        <f>_xlfn.IFNA(VLOOKUP(A190,'ACCESS EXPORT'!A:AQ,43,0),"")</f>
        <v>Carl Pfeiffer</v>
      </c>
    </row>
    <row r="191" spans="1:27" ht="18.75" x14ac:dyDescent="0.25">
      <c r="A191" s="33">
        <v>311</v>
      </c>
      <c r="B191" s="10">
        <v>1100</v>
      </c>
      <c r="C191" s="7" t="str">
        <f ca="1">IFERROR(UPPER(IF(AND('ACCESS EXPORT'!AA191="",'ACCESS EXPORT'!Z191=""),VLOOKUP(A191,'ACCESS EXPORT'!$A:$AF,32,FALSE),(IF('ACCESS EXPORT'!AA191&lt;&gt;"",CONCATENATE(VLOOKUP(A191,'ACCESS EXPORT'!$A:$AF,32,FALSE)," (Closed",TEXT('ACCESS EXPORT'!AA191," MM/DD/YYY)")),IF(TODAY()&lt;(('ACCESS EXPORT'!Z191)+30),CONCATENATE(VLOOKUP(A191,'ACCESS EXPORT'!$A:$AF,32,FALSE)," (Opens",TEXT('ACCESS EXPORT'!Z191," MM/DD/YYY)")),VLOOKUP(A191,'ACCESS EXPORT'!$A:$AF,32,FALSE)))))),"-")</f>
        <v>ADVENTHEALTH MEDICAL GROUP VASCULAR SURGERY AT LAKE MARY</v>
      </c>
      <c r="D191" s="3" t="str">
        <f ca="1">IFERROR(UPPER(IF(AND('ACCESS EXPORT'!AA191="",'ACCESS EXPORT'!Z191=""),VLOOKUP(A191,'ACCESS EXPORT'!$A:$AF,28,FALSE),(IF('ACCESS EXPORT'!AA191&lt;&gt;"",CONCATENATE(VLOOKUP(A191,'ACCESS EXPORT'!$A:$AF,28,FALSE)," (Closed",TEXT('ACCESS EXPORT'!AA191," MM/DD/YYY)")),IF(TODAY()&lt;(('ACCESS EXPORT'!Z191)+30),CONCATENATE(VLOOKUP(A191,'ACCESS EXPORT'!$A:$AF,28,FALSE)," (Opens",TEXT('ACCESS EXPORT'!Z191," MM/DD/YYY)")),VLOOKUP(A191,'ACCESS EXPORT'!$A:$AF,28,FALSE)))))),"-")</f>
        <v>VASCULAR INSTITUTE OF CENTRAL FLORIDA - LAKE MARY*</v>
      </c>
      <c r="E191" s="3" t="str">
        <f>VLOOKUP($A191,'ACCESS EXPORT'!$A:$AF,3,FALSE)</f>
        <v>4680</v>
      </c>
      <c r="F191" s="3" t="str">
        <f>UPPER(CONCATENATE(VLOOKUP(A191,'ACCESS EXPORT'!$A:$AF,4,FALSE)," ",VLOOKUP(A191,'ACCESS EXPORT'!$A:$AF,5,FALSE)," ",VLOOKUP(A191,'ACCESS EXPORT'!$A:$AF,6,FALSE)," ",VLOOKUP(A191,'ACCESS EXPORT'!$A:$AA,7,FALSE)," ",VLOOKUP(A191,'ACCESS EXPORT'!$A:$AA,8,FALSE)))</f>
        <v>755 RINEHART RD  LAKE MARY FL 32746</v>
      </c>
      <c r="G191" s="4" t="str">
        <f>UPPER(VLOOKUP($A191,'ACCESS EXPORT'!$A:$AF,9,FALSE))</f>
        <v>SEMINOLE</v>
      </c>
      <c r="H191" s="4" t="str">
        <f>_xlfn.IFNA(VLOOKUP($B191,'ACCESS EXPORT'!$B:$J,9,FALSE),"")</f>
        <v>Central</v>
      </c>
      <c r="I191" s="3" t="str">
        <f>CONCATENATE("(P)",VLOOKUP($A191,'ACCESS EXPORT'!$A:$AF,11,FALSE)," (F)",VLOOKUP($A191,'ACCESS EXPORT'!$A:$AF,29,FALSE))</f>
        <v>(P)(407) 303-7250 (F)(407) 303-7255</v>
      </c>
      <c r="J191" s="4" t="str">
        <f>UPPER(VLOOKUP($A191,'ACCESS EXPORT'!$A:$AF,12,FALSE))</f>
        <v>SURGERY</v>
      </c>
      <c r="K191" s="4" t="str">
        <f>UPPER(VLOOKUP($A191,'ACCESS EXPORT'!$A:$AF,13,FALSE))</f>
        <v>SCOTT HILL</v>
      </c>
      <c r="L191" s="3" t="str">
        <f>IF(AND(VLOOKUP(A191,'ACCESS EXPORT'!A:AE,1,0),'ACCESS EXPORT'!N191=""),UPPER(CONCATENATE('ACCESS EXPORT'!AE191)),IF(VLOOKUP(A191,'ACCESS EXPORT'!A:AE,1,0),UPPER(CONCATENATE('ACCESS EXPORT'!N191," "&amp;CHAR(10),'ACCESS EXPORT'!AE191))))</f>
        <v xml:space="preserve">BRENT WEBER 
</v>
      </c>
      <c r="M191" s="4" t="str">
        <f>UPPER(VLOOKUP($A191,'ACCESS EXPORT'!$A:$O,15,FALSE))</f>
        <v>CATHERINE BENITEZ (PM)</v>
      </c>
      <c r="N191" s="4" t="str">
        <f ca="1">IF(AND('ACCESS EXPORT'!X191="",'ACCESS EXPORT'!Y191=""),IF('ACCESS EXPORT'!V191&lt;&gt;"",(IF(TODAY()-'ACCESS EXPORT'!V191&gt;=-60,UPPER(CONCATENATE(VLOOKUP(B191,'ACCESS EXPORT'!$B:$P,15,FALSE),""&amp;CHAR(10)&amp;"(SEP",TEXT('ACCESS EXPORT'!V191," MM/DD/YYY)"))),IF(TODAY()-'ACCESS EXPORT'!V191&lt;0,UPPER(VLOOKUP(B191,'ACCESS EXPORT'!$B:$P,15,FALSE)),UPPER(VLOOKUP(B191,'ACCESS EXPORT'!$B:$P,15,FALSE))))),IF('ACCESS EXPORT'!U191="",UPPER(VLOOKUP(B191,'ACCESS EXPORT'!$B:$P,15,FALSE)),IF(TODAY()-'ACCESS EXPORT'!U191&lt;=30,CONCATENATE(UPPER(VLOOKUP(B191,'ACCESS EXPORT'!$B:$P,15,FALSE)),""&amp;CHAR(10)&amp;"(NEW",TEXT('ACCESS EXPORT'!U191," MM/DD/YYY)")),IF(AND(TODAY()-'ACCESS EXPORT'!U191&gt;30,TODAY()&gt;0),UPPER(VLOOKUP(B191,'ACCESS EXPORT'!$B:$P,15,FALSE)))))),IF('ACCESS EXPORT'!Y191&lt;&gt;"",UPPER(CONCATENATE(UPPER(VLOOKUP(B191,'ACCESS EXPORT'!$B:$P,15,FALSE)),""&amp;CHAR(10)&amp;"(Transfer Out",TEXT('ACCESS EXPORT'!Y191," MM/DD/YYY)"))),IF('ACCESS EXPORT'!X191&lt;&gt;"",UPPER(CONCATENATE(UPPER(VLOOKUP(B191,'ACCESS EXPORT'!$B:$P,15,FALSE)),""&amp;CHAR(10)&amp;"(Transfer In",TEXT('ACCESS EXPORT'!X191," MM/DD/YYY)"))))))</f>
        <v>VARNAGY, DAVID GABAY</v>
      </c>
      <c r="O191" s="4" t="str">
        <f>_xlfn.IFNA(VLOOKUP(B191,'ACCESS EXPORT'!$B:$Q,16,FALSE),"")</f>
        <v>MD</v>
      </c>
      <c r="P191" s="4" t="str">
        <f>_xlfn.IFNA(VLOOKUP(B191,'ACCESS EXPORT'!B:W,22,FALSE),"-")</f>
        <v>1952571671</v>
      </c>
      <c r="Q191" s="4" t="str">
        <f>_xlfn.IFNA(VLOOKUP(A191,'ACCESS EXPORT'!$A:$AG,33,0),"-")</f>
        <v>Quamirah Denson</v>
      </c>
      <c r="R191" s="4" t="str">
        <f>_xlfn.IFNA(VLOOKUP(A191,'ACCESS EXPORT'!$A:$AH,34,0),"-")</f>
        <v>Cheri Benedeti</v>
      </c>
      <c r="S191" s="4" t="str">
        <f>_xlfn.IFNA(VLOOKUP(A191,'ACCESS EXPORT'!$A:$AI,35,0),"-")</f>
        <v>Kikzeny Cartagena</v>
      </c>
      <c r="T191" s="4" t="str">
        <f>_xlfn.IFNA(VLOOKUP(A191,'ACCESS EXPORT'!$A:$AJ,36,0),"-")</f>
        <v>Everil Elliott</v>
      </c>
      <c r="U191" s="4" t="str">
        <f>_xlfn.IFNA(VLOOKUP(A191,'ACCESS EXPORT'!$A:$AK,37,0),"-")</f>
        <v>athena</v>
      </c>
      <c r="V191" s="4" t="str">
        <f>_xlfn.IFNA(VLOOKUP(A191,'ACCESS EXPORT'!$A:$AL,38,0),"-")</f>
        <v>FHMG_VASC INST CEN FL _LKM</v>
      </c>
      <c r="W191" s="4" t="str">
        <f>_xlfn.IFNA(VLOOKUP(A191,'ACCESS EXPORT'!$A:$AM,39,0),"-")</f>
        <v/>
      </c>
      <c r="X191" s="4" t="str">
        <f>_xlfn.IFNA(VLOOKUP(A191,'ACCESS EXPORT'!$A:$AN,40,0),"-")</f>
        <v>Tiffany Palmer / John Hill</v>
      </c>
      <c r="Y191" s="26" t="str">
        <f>_xlfn.IFNA(VLOOKUP(A191,'ACCESS EXPORT'!A:AO,41,0),"")</f>
        <v>Dave Cowley</v>
      </c>
      <c r="Z191" s="26" t="str">
        <f>_xlfn.IFNA(VLOOKUP(A191,'ACCESS EXPORT'!A:AP,42,0),"")</f>
        <v>Quisha Moorer</v>
      </c>
      <c r="AA191" s="26" t="str">
        <f>_xlfn.IFNA(VLOOKUP(A191,'ACCESS EXPORT'!A:AQ,43,0),"")</f>
        <v>Carl Pfeiffer</v>
      </c>
    </row>
    <row r="192" spans="1:27" ht="18.75" x14ac:dyDescent="0.25">
      <c r="A192" s="33">
        <v>338</v>
      </c>
      <c r="B192" s="10">
        <v>1726</v>
      </c>
      <c r="C192" s="7" t="str">
        <f ca="1">IFERROR(UPPER(IF(AND('ACCESS EXPORT'!AA192="",'ACCESS EXPORT'!Z192=""),VLOOKUP(A192,'ACCESS EXPORT'!$A:$AF,32,FALSE),(IF('ACCESS EXPORT'!AA192&lt;&gt;"",CONCATENATE(VLOOKUP(A192,'ACCESS EXPORT'!$A:$AF,32,FALSE)," (Closed",TEXT('ACCESS EXPORT'!AA192," MM/DD/YYY)")),IF(TODAY()&lt;(('ACCESS EXPORT'!Z192)+30),CONCATENATE(VLOOKUP(A192,'ACCESS EXPORT'!$A:$AF,32,FALSE)," (Opens",TEXT('ACCESS EXPORT'!Z192," MM/DD/YYY)")),VLOOKUP(A192,'ACCESS EXPORT'!$A:$AF,32,FALSE)))))),"-")</f>
        <v>ADVENTHEALTH MEDICAL GROUP VASCULAR SURGERY AT OVIEDO</v>
      </c>
      <c r="D192" s="3" t="str">
        <f ca="1">IFERROR(UPPER(IF(AND('ACCESS EXPORT'!AA192="",'ACCESS EXPORT'!Z192=""),VLOOKUP(A192,'ACCESS EXPORT'!$A:$AF,28,FALSE),(IF('ACCESS EXPORT'!AA192&lt;&gt;"",CONCATENATE(VLOOKUP(A192,'ACCESS EXPORT'!$A:$AF,28,FALSE)," (Closed",TEXT('ACCESS EXPORT'!AA192," MM/DD/YYY)")),IF(TODAY()&lt;(('ACCESS EXPORT'!Z192)+30),CONCATENATE(VLOOKUP(A192,'ACCESS EXPORT'!$A:$AF,28,FALSE)," (Opens",TEXT('ACCESS EXPORT'!Z192," MM/DD/YYY)")),VLOOKUP(A192,'ACCESS EXPORT'!$A:$AF,28,FALSE)))))),"-")</f>
        <v>VASCULAR INSTITUTE OF FLORIDA - OVIEDO*</v>
      </c>
      <c r="E192" s="3" t="str">
        <f>VLOOKUP($A192,'ACCESS EXPORT'!$A:$AF,3,FALSE)</f>
        <v>4680</v>
      </c>
      <c r="F192" s="3" t="str">
        <f>UPPER(CONCATENATE(VLOOKUP(A192,'ACCESS EXPORT'!$A:$AF,4,FALSE)," ",VLOOKUP(A192,'ACCESS EXPORT'!$A:$AF,5,FALSE)," ",VLOOKUP(A192,'ACCESS EXPORT'!$A:$AF,6,FALSE)," ",VLOOKUP(A192,'ACCESS EXPORT'!$A:$AA,7,FALSE)," ",VLOOKUP(A192,'ACCESS EXPORT'!$A:$AA,8,FALSE)))</f>
        <v>8000 RED BUG LAKE RD SUITE 290 OVIEDO FL 32765</v>
      </c>
      <c r="G192" s="4" t="str">
        <f>UPPER(VLOOKUP($A192,'ACCESS EXPORT'!$A:$AF,9,FALSE))</f>
        <v>SEMINOLE</v>
      </c>
      <c r="H192" s="4" t="str">
        <f>_xlfn.IFNA(VLOOKUP($B192,'ACCESS EXPORT'!$B:$J,9,FALSE),"")</f>
        <v>Central</v>
      </c>
      <c r="I192" s="3" t="str">
        <f>CONCATENATE("(P)",VLOOKUP($A192,'ACCESS EXPORT'!$A:$AF,11,FALSE)," (F)",VLOOKUP($A192,'ACCESS EXPORT'!$A:$AF,29,FALSE))</f>
        <v>(P)(407) 303-7250 (F)(407) 303-7255</v>
      </c>
      <c r="J192" s="4" t="str">
        <f>UPPER(VLOOKUP($A192,'ACCESS EXPORT'!$A:$AF,12,FALSE))</f>
        <v>SURGERY</v>
      </c>
      <c r="K192" s="4" t="str">
        <f>UPPER(VLOOKUP($A192,'ACCESS EXPORT'!$A:$AF,13,FALSE))</f>
        <v>SCOTT HILL</v>
      </c>
      <c r="L192" s="3" t="str">
        <f>IF(AND(VLOOKUP(A192,'ACCESS EXPORT'!A:AE,1,0),'ACCESS EXPORT'!N192=""),UPPER(CONCATENATE('ACCESS EXPORT'!AE192)),IF(VLOOKUP(A192,'ACCESS EXPORT'!A:AE,1,0),UPPER(CONCATENATE('ACCESS EXPORT'!N192," "&amp;CHAR(10),'ACCESS EXPORT'!AE192))))</f>
        <v xml:space="preserve">BRENT WEBER 
</v>
      </c>
      <c r="M192" s="4" t="str">
        <f>UPPER(VLOOKUP($A192,'ACCESS EXPORT'!$A:$O,15,FALSE))</f>
        <v>CATHERINE BENITEZ (PM)</v>
      </c>
      <c r="N192" s="4" t="str">
        <f ca="1">IF(AND('ACCESS EXPORT'!X192="",'ACCESS EXPORT'!Y192=""),IF('ACCESS EXPORT'!V192&lt;&gt;"",(IF(TODAY()-'ACCESS EXPORT'!V192&gt;=-60,UPPER(CONCATENATE(VLOOKUP(B192,'ACCESS EXPORT'!$B:$P,15,FALSE),""&amp;CHAR(10)&amp;"(SEP",TEXT('ACCESS EXPORT'!V192," MM/DD/YYY)"))),IF(TODAY()-'ACCESS EXPORT'!V192&lt;0,UPPER(VLOOKUP(B192,'ACCESS EXPORT'!$B:$P,15,FALSE)),UPPER(VLOOKUP(B192,'ACCESS EXPORT'!$B:$P,15,FALSE))))),IF('ACCESS EXPORT'!U192="",UPPER(VLOOKUP(B192,'ACCESS EXPORT'!$B:$P,15,FALSE)),IF(TODAY()-'ACCESS EXPORT'!U192&lt;=30,CONCATENATE(UPPER(VLOOKUP(B192,'ACCESS EXPORT'!$B:$P,15,FALSE)),""&amp;CHAR(10)&amp;"(NEW",TEXT('ACCESS EXPORT'!U192," MM/DD/YYY)")),IF(AND(TODAY()-'ACCESS EXPORT'!U192&gt;30,TODAY()&gt;0),UPPER(VLOOKUP(B192,'ACCESS EXPORT'!$B:$P,15,FALSE)))))),IF('ACCESS EXPORT'!Y192&lt;&gt;"",UPPER(CONCATENATE(UPPER(VLOOKUP(B192,'ACCESS EXPORT'!$B:$P,15,FALSE)),""&amp;CHAR(10)&amp;"(Transfer Out",TEXT('ACCESS EXPORT'!Y192," MM/DD/YYY)"))),IF('ACCESS EXPORT'!X192&lt;&gt;"",UPPER(CONCATENATE(UPPER(VLOOKUP(B192,'ACCESS EXPORT'!$B:$P,15,FALSE)),""&amp;CHAR(10)&amp;"(Transfer In",TEXT('ACCESS EXPORT'!X192," MM/DD/YYY)"))))))</f>
        <v>RANSON, MARK E.</v>
      </c>
      <c r="O192" s="4" t="str">
        <f>_xlfn.IFNA(VLOOKUP(B192,'ACCESS EXPORT'!$B:$Q,16,FALSE),"")</f>
        <v>MD</v>
      </c>
      <c r="P192" s="4" t="str">
        <f>_xlfn.IFNA(VLOOKUP(B192,'ACCESS EXPORT'!B:W,22,FALSE),"-")</f>
        <v>1790990687</v>
      </c>
      <c r="Q192" s="4" t="str">
        <f>_xlfn.IFNA(VLOOKUP(A192,'ACCESS EXPORT'!$A:$AG,33,0),"-")</f>
        <v>Alejandra Torres</v>
      </c>
      <c r="R192" s="4" t="str">
        <f>_xlfn.IFNA(VLOOKUP(A192,'ACCESS EXPORT'!$A:$AH,34,0),"-")</f>
        <v>Cheri Benedeti</v>
      </c>
      <c r="S192" s="4" t="str">
        <f>_xlfn.IFNA(VLOOKUP(A192,'ACCESS EXPORT'!$A:$AI,35,0),"-")</f>
        <v>Kikzeny Cartagena</v>
      </c>
      <c r="T192" s="4" t="str">
        <f>_xlfn.IFNA(VLOOKUP(A192,'ACCESS EXPORT'!$A:$AJ,36,0),"-")</f>
        <v>Everil Elliott</v>
      </c>
      <c r="U192" s="4" t="str">
        <f>_xlfn.IFNA(VLOOKUP(A192,'ACCESS EXPORT'!$A:$AK,37,0),"-")</f>
        <v>athena</v>
      </c>
      <c r="V192" s="4" t="str">
        <f>_xlfn.IFNA(VLOOKUP(A192,'ACCESS EXPORT'!$A:$AL,38,0),"-")</f>
        <v>FHMG_VASC INST CEN FL _OVIEDO</v>
      </c>
      <c r="W192" s="4" t="str">
        <f>_xlfn.IFNA(VLOOKUP(A192,'ACCESS EXPORT'!$A:$AM,39,0),"-")</f>
        <v/>
      </c>
      <c r="X192" s="4" t="str">
        <f>_xlfn.IFNA(VLOOKUP(A192,'ACCESS EXPORT'!$A:$AN,40,0),"-")</f>
        <v>Tiffany Palmer / John Hill</v>
      </c>
      <c r="Y192" s="26" t="str">
        <f>_xlfn.IFNA(VLOOKUP(A192,'ACCESS EXPORT'!A:AO,41,0),"")</f>
        <v>Dave Cowley</v>
      </c>
      <c r="Z192" s="26" t="str">
        <f>_xlfn.IFNA(VLOOKUP(A192,'ACCESS EXPORT'!A:AP,42,0),"")</f>
        <v>Quisha Moorer</v>
      </c>
      <c r="AA192" s="26" t="str">
        <f>_xlfn.IFNA(VLOOKUP(A192,'ACCESS EXPORT'!A:AQ,43,0),"")</f>
        <v>Carl Pfeiffer</v>
      </c>
    </row>
    <row r="193" spans="1:27" ht="18.75" x14ac:dyDescent="0.25">
      <c r="A193" s="33">
        <v>274</v>
      </c>
      <c r="B193" s="10">
        <v>1726</v>
      </c>
      <c r="C193" s="7" t="str">
        <f ca="1">IFERROR(UPPER(IF(AND('ACCESS EXPORT'!AA193="",'ACCESS EXPORT'!Z193=""),VLOOKUP(A193,'ACCESS EXPORT'!$A:$AF,32,FALSE),(IF('ACCESS EXPORT'!AA193&lt;&gt;"",CONCATENATE(VLOOKUP(A193,'ACCESS EXPORT'!$A:$AF,32,FALSE)," (Closed",TEXT('ACCESS EXPORT'!AA193," MM/DD/YYY)")),IF(TODAY()&lt;(('ACCESS EXPORT'!Z193)+30),CONCATENATE(VLOOKUP(A193,'ACCESS EXPORT'!$A:$AF,32,FALSE)," (Opens",TEXT('ACCESS EXPORT'!Z193," MM/DD/YYY)")),VLOOKUP(A193,'ACCESS EXPORT'!$A:$AF,32,FALSE)))))),"-")</f>
        <v>ADVENTHEALTH MEDICAL GROUP VASCULAR SURGERY AT ORLANDO</v>
      </c>
      <c r="D193" s="3" t="str">
        <f ca="1">IFERROR(UPPER(IF(AND('ACCESS EXPORT'!AA193="",'ACCESS EXPORT'!Z193=""),VLOOKUP(A193,'ACCESS EXPORT'!$A:$AF,28,FALSE),(IF('ACCESS EXPORT'!AA193&lt;&gt;"",CONCATENATE(VLOOKUP(A193,'ACCESS EXPORT'!$A:$AF,28,FALSE)," (Closed",TEXT('ACCESS EXPORT'!AA193," MM/DD/YYY)")),IF(TODAY()&lt;(('ACCESS EXPORT'!Z193)+30),CONCATENATE(VLOOKUP(A193,'ACCESS EXPORT'!$A:$AF,28,FALSE)," (Opens",TEXT('ACCESS EXPORT'!Z193," MM/DD/YYY)")),VLOOKUP(A193,'ACCESS EXPORT'!$A:$AF,28,FALSE)))))),"-")</f>
        <v>VASCULAR INSTITUTE OF CENTRAL FLORIDA</v>
      </c>
      <c r="E193" s="3" t="str">
        <f>VLOOKUP($A193,'ACCESS EXPORT'!$A:$AF,3,FALSE)</f>
        <v>4680</v>
      </c>
      <c r="F193" s="3" t="str">
        <f>UPPER(CONCATENATE(VLOOKUP(A193,'ACCESS EXPORT'!$A:$AF,4,FALSE)," ",VLOOKUP(A193,'ACCESS EXPORT'!$A:$AF,5,FALSE)," ",VLOOKUP(A193,'ACCESS EXPORT'!$A:$AF,6,FALSE)," ",VLOOKUP(A193,'ACCESS EXPORT'!$A:$AA,7,FALSE)," ",VLOOKUP(A193,'ACCESS EXPORT'!$A:$AA,8,FALSE)))</f>
        <v>2415 N. ORANGE AVE SUITE 302 ORLANDO FL 32804</v>
      </c>
      <c r="G193" s="4" t="str">
        <f>UPPER(VLOOKUP($A193,'ACCESS EXPORT'!$A:$AF,9,FALSE))</f>
        <v>ORANGE</v>
      </c>
      <c r="H193" s="4" t="str">
        <f>_xlfn.IFNA(VLOOKUP($B193,'ACCESS EXPORT'!$B:$J,9,FALSE),"")</f>
        <v>Central</v>
      </c>
      <c r="I193" s="3" t="str">
        <f>CONCATENATE("(P)",VLOOKUP($A193,'ACCESS EXPORT'!$A:$AF,11,FALSE)," (F)",VLOOKUP($A193,'ACCESS EXPORT'!$A:$AF,29,FALSE))</f>
        <v>(P)(407) 303-7250 (F)(407) 303-7255</v>
      </c>
      <c r="J193" s="4" t="str">
        <f>UPPER(VLOOKUP($A193,'ACCESS EXPORT'!$A:$AF,12,FALSE))</f>
        <v>SURGERY</v>
      </c>
      <c r="K193" s="4" t="str">
        <f>UPPER(VLOOKUP($A193,'ACCESS EXPORT'!$A:$AF,13,FALSE))</f>
        <v>SCOTT HILL</v>
      </c>
      <c r="L193" s="3" t="str">
        <f>IF(AND(VLOOKUP(A193,'ACCESS EXPORT'!A:AE,1,0),'ACCESS EXPORT'!N193=""),UPPER(CONCATENATE('ACCESS EXPORT'!AE193)),IF(VLOOKUP(A193,'ACCESS EXPORT'!A:AE,1,0),UPPER(CONCATENATE('ACCESS EXPORT'!N193," "&amp;CHAR(10),'ACCESS EXPORT'!AE193))))</f>
        <v xml:space="preserve">BRENT WEBER 
</v>
      </c>
      <c r="M193" s="4" t="str">
        <f>UPPER(VLOOKUP($A193,'ACCESS EXPORT'!$A:$O,15,FALSE))</f>
        <v>CATHERINE BENITEZ (PM)</v>
      </c>
      <c r="N193" s="4" t="str">
        <f ca="1">IF(AND('ACCESS EXPORT'!X193="",'ACCESS EXPORT'!Y193=""),IF('ACCESS EXPORT'!V193&lt;&gt;"",(IF(TODAY()-'ACCESS EXPORT'!V193&gt;=-60,UPPER(CONCATENATE(VLOOKUP(B193,'ACCESS EXPORT'!$B:$P,15,FALSE),""&amp;CHAR(10)&amp;"(SEP",TEXT('ACCESS EXPORT'!V193," MM/DD/YYY)"))),IF(TODAY()-'ACCESS EXPORT'!V193&lt;0,UPPER(VLOOKUP(B193,'ACCESS EXPORT'!$B:$P,15,FALSE)),UPPER(VLOOKUP(B193,'ACCESS EXPORT'!$B:$P,15,FALSE))))),IF('ACCESS EXPORT'!U193="",UPPER(VLOOKUP(B193,'ACCESS EXPORT'!$B:$P,15,FALSE)),IF(TODAY()-'ACCESS EXPORT'!U193&lt;=30,CONCATENATE(UPPER(VLOOKUP(B193,'ACCESS EXPORT'!$B:$P,15,FALSE)),""&amp;CHAR(10)&amp;"(NEW",TEXT('ACCESS EXPORT'!U193," MM/DD/YYY)")),IF(AND(TODAY()-'ACCESS EXPORT'!U193&gt;30,TODAY()&gt;0),UPPER(VLOOKUP(B193,'ACCESS EXPORT'!$B:$P,15,FALSE)))))),IF('ACCESS EXPORT'!Y193&lt;&gt;"",UPPER(CONCATENATE(UPPER(VLOOKUP(B193,'ACCESS EXPORT'!$B:$P,15,FALSE)),""&amp;CHAR(10)&amp;"(Transfer Out",TEXT('ACCESS EXPORT'!Y193," MM/DD/YYY)"))),IF('ACCESS EXPORT'!X193&lt;&gt;"",UPPER(CONCATENATE(UPPER(VLOOKUP(B193,'ACCESS EXPORT'!$B:$P,15,FALSE)),""&amp;CHAR(10)&amp;"(Transfer In",TEXT('ACCESS EXPORT'!X193," MM/DD/YYY)"))))))</f>
        <v>RANSON, MARK E.</v>
      </c>
      <c r="O193" s="4" t="str">
        <f>_xlfn.IFNA(VLOOKUP(B193,'ACCESS EXPORT'!$B:$Q,16,FALSE),"")</f>
        <v>MD</v>
      </c>
      <c r="P193" s="4" t="str">
        <f>_xlfn.IFNA(VLOOKUP(B193,'ACCESS EXPORT'!B:W,22,FALSE),"-")</f>
        <v>1790990687</v>
      </c>
      <c r="Q193" s="4" t="str">
        <f>_xlfn.IFNA(VLOOKUP(A193,'ACCESS EXPORT'!$A:$AG,33,0),"-")</f>
        <v>Julie Morris</v>
      </c>
      <c r="R193" s="4" t="str">
        <f>_xlfn.IFNA(VLOOKUP(A193,'ACCESS EXPORT'!$A:$AH,34,0),"-")</f>
        <v>Cheri Benedeti</v>
      </c>
      <c r="S193" s="4" t="str">
        <f>_xlfn.IFNA(VLOOKUP(A193,'ACCESS EXPORT'!$A:$AI,35,0),"-")</f>
        <v>Kikzeny Cartagena</v>
      </c>
      <c r="T193" s="4" t="str">
        <f>_xlfn.IFNA(VLOOKUP(A193,'ACCESS EXPORT'!$A:$AJ,36,0),"-")</f>
        <v>Everil Elliott</v>
      </c>
      <c r="U193" s="4" t="str">
        <f>_xlfn.IFNA(VLOOKUP(A193,'ACCESS EXPORT'!$A:$AK,37,0),"-")</f>
        <v>athena</v>
      </c>
      <c r="V193" s="4" t="str">
        <f>_xlfn.IFNA(VLOOKUP(A193,'ACCESS EXPORT'!$A:$AL,38,0),"-")</f>
        <v>FHMG_VASC INST CEN FL_ORL</v>
      </c>
      <c r="W193" s="4" t="str">
        <f>_xlfn.IFNA(VLOOKUP(A193,'ACCESS EXPORT'!$A:$AM,39,0),"-")</f>
        <v/>
      </c>
      <c r="X193" s="4" t="str">
        <f>_xlfn.IFNA(VLOOKUP(A193,'ACCESS EXPORT'!$A:$AN,40,0),"-")</f>
        <v>Tiffany Palmer / John Hill</v>
      </c>
      <c r="Y193" s="26" t="str">
        <f>_xlfn.IFNA(VLOOKUP(A193,'ACCESS EXPORT'!A:AO,41,0),"")</f>
        <v>Dave Cowley</v>
      </c>
      <c r="Z193" s="26" t="str">
        <f>_xlfn.IFNA(VLOOKUP(A193,'ACCESS EXPORT'!A:AP,42,0),"")</f>
        <v>Quisha Moorer</v>
      </c>
      <c r="AA193" s="26" t="str">
        <f>_xlfn.IFNA(VLOOKUP(A193,'ACCESS EXPORT'!A:AQ,43,0),"")</f>
        <v>Carl Pfeiffer</v>
      </c>
    </row>
    <row r="194" spans="1:27" ht="18.75" x14ac:dyDescent="0.25">
      <c r="A194" s="33">
        <v>303</v>
      </c>
      <c r="B194" s="10">
        <v>1097</v>
      </c>
      <c r="C194" s="7" t="str">
        <f ca="1">IFERROR(UPPER(IF(AND('ACCESS EXPORT'!AA194="",'ACCESS EXPORT'!Z194=""),VLOOKUP(A194,'ACCESS EXPORT'!$A:$AF,32,FALSE),(IF('ACCESS EXPORT'!AA194&lt;&gt;"",CONCATENATE(VLOOKUP(A194,'ACCESS EXPORT'!$A:$AF,32,FALSE)," (Closed",TEXT('ACCESS EXPORT'!AA194," MM/DD/YYY)")),IF(TODAY()&lt;(('ACCESS EXPORT'!Z194)+30),CONCATENATE(VLOOKUP(A194,'ACCESS EXPORT'!$A:$AF,32,FALSE)," (Opens",TEXT('ACCESS EXPORT'!Z194," MM/DD/YYY)")),VLOOKUP(A194,'ACCESS EXPORT'!$A:$AF,32,FALSE)))))),"-")</f>
        <v>ADVENTHEALTH MEDICAL GROUP VASCULAR SURGERY AT WINTER GARDEN</v>
      </c>
      <c r="D194" s="3" t="str">
        <f ca="1">IFERROR(UPPER(IF(AND('ACCESS EXPORT'!AA194="",'ACCESS EXPORT'!Z194=""),VLOOKUP(A194,'ACCESS EXPORT'!$A:$AF,28,FALSE),(IF('ACCESS EXPORT'!AA194&lt;&gt;"",CONCATENATE(VLOOKUP(A194,'ACCESS EXPORT'!$A:$AF,28,FALSE)," (Closed",TEXT('ACCESS EXPORT'!AA194," MM/DD/YYY)")),IF(TODAY()&lt;(('ACCESS EXPORT'!Z194)+30),CONCATENATE(VLOOKUP(A194,'ACCESS EXPORT'!$A:$AF,28,FALSE)," (Opens",TEXT('ACCESS EXPORT'!Z194," MM/DD/YYY)")),VLOOKUP(A194,'ACCESS EXPORT'!$A:$AF,28,FALSE)))))),"-")</f>
        <v>VASCULAR INSTITUTE OF CENTRAL FLORIDA - WINTER GARDEN*</v>
      </c>
      <c r="E194" s="3" t="str">
        <f>VLOOKUP($A194,'ACCESS EXPORT'!$A:$AF,3,FALSE)</f>
        <v>4680</v>
      </c>
      <c r="F194" s="3" t="str">
        <f>UPPER(CONCATENATE(VLOOKUP(A194,'ACCESS EXPORT'!$A:$AF,4,FALSE)," ",VLOOKUP(A194,'ACCESS EXPORT'!$A:$AF,5,FALSE)," ",VLOOKUP(A194,'ACCESS EXPORT'!$A:$AF,6,FALSE)," ",VLOOKUP(A194,'ACCESS EXPORT'!$A:$AA,7,FALSE)," ",VLOOKUP(A194,'ACCESS EXPORT'!$A:$AA,8,FALSE)))</f>
        <v>2000 FOWLER GROVE BLVD 3RD FLOOR WINTER GARDEN FL 34787</v>
      </c>
      <c r="G194" s="4" t="str">
        <f>UPPER(VLOOKUP($A194,'ACCESS EXPORT'!$A:$AF,9,FALSE))</f>
        <v>ORANGE</v>
      </c>
      <c r="H194" s="4" t="str">
        <f>_xlfn.IFNA(VLOOKUP($B194,'ACCESS EXPORT'!$B:$J,9,FALSE),"")</f>
        <v>Central</v>
      </c>
      <c r="I194" s="3" t="str">
        <f>CONCATENATE("(P)",VLOOKUP($A194,'ACCESS EXPORT'!$A:$AF,11,FALSE)," (F)",VLOOKUP($A194,'ACCESS EXPORT'!$A:$AF,29,FALSE))</f>
        <v>(P)(407) 303-7250 (F)(407) 303-7255</v>
      </c>
      <c r="J194" s="4" t="str">
        <f>UPPER(VLOOKUP($A194,'ACCESS EXPORT'!$A:$AF,12,FALSE))</f>
        <v>SURGERY</v>
      </c>
      <c r="K194" s="4" t="str">
        <f>UPPER(VLOOKUP($A194,'ACCESS EXPORT'!$A:$AF,13,FALSE))</f>
        <v>SCOTT HILL</v>
      </c>
      <c r="L194" s="3" t="str">
        <f>IF(AND(VLOOKUP(A194,'ACCESS EXPORT'!A:AE,1,0),'ACCESS EXPORT'!N194=""),UPPER(CONCATENATE('ACCESS EXPORT'!AE194)),IF(VLOOKUP(A194,'ACCESS EXPORT'!A:AE,1,0),UPPER(CONCATENATE('ACCESS EXPORT'!N194," "&amp;CHAR(10),'ACCESS EXPORT'!AE194))))</f>
        <v xml:space="preserve">BRENT WEBER 
</v>
      </c>
      <c r="M194" s="4" t="str">
        <f>UPPER(VLOOKUP($A194,'ACCESS EXPORT'!$A:$O,15,FALSE))</f>
        <v>CATHERINE BENITEZ (PM)</v>
      </c>
      <c r="N194" s="4" t="str">
        <f ca="1">IF(AND('ACCESS EXPORT'!X194="",'ACCESS EXPORT'!Y194=""),IF('ACCESS EXPORT'!V194&lt;&gt;"",(IF(TODAY()-'ACCESS EXPORT'!V194&gt;=-60,UPPER(CONCATENATE(VLOOKUP(B194,'ACCESS EXPORT'!$B:$P,15,FALSE),""&amp;CHAR(10)&amp;"(SEP",TEXT('ACCESS EXPORT'!V194," MM/DD/YYY)"))),IF(TODAY()-'ACCESS EXPORT'!V194&lt;0,UPPER(VLOOKUP(B194,'ACCESS EXPORT'!$B:$P,15,FALSE)),UPPER(VLOOKUP(B194,'ACCESS EXPORT'!$B:$P,15,FALSE))))),IF('ACCESS EXPORT'!U194="",UPPER(VLOOKUP(B194,'ACCESS EXPORT'!$B:$P,15,FALSE)),IF(TODAY()-'ACCESS EXPORT'!U194&lt;=30,CONCATENATE(UPPER(VLOOKUP(B194,'ACCESS EXPORT'!$B:$P,15,FALSE)),""&amp;CHAR(10)&amp;"(NEW",TEXT('ACCESS EXPORT'!U194," MM/DD/YYY)")),IF(AND(TODAY()-'ACCESS EXPORT'!U194&gt;30,TODAY()&gt;0),UPPER(VLOOKUP(B194,'ACCESS EXPORT'!$B:$P,15,FALSE)))))),IF('ACCESS EXPORT'!Y194&lt;&gt;"",UPPER(CONCATENATE(UPPER(VLOOKUP(B194,'ACCESS EXPORT'!$B:$P,15,FALSE)),""&amp;CHAR(10)&amp;"(Transfer Out",TEXT('ACCESS EXPORT'!Y194," MM/DD/YYY)"))),IF('ACCESS EXPORT'!X194&lt;&gt;"",UPPER(CONCATENATE(UPPER(VLOOKUP(B194,'ACCESS EXPORT'!$B:$P,15,FALSE)),""&amp;CHAR(10)&amp;"(Transfer In",TEXT('ACCESS EXPORT'!X194," MM/DD/YYY)"))))))</f>
        <v>WLADIS, ALAN R.</v>
      </c>
      <c r="O194" s="4" t="str">
        <f>_xlfn.IFNA(VLOOKUP(B194,'ACCESS EXPORT'!$B:$Q,16,FALSE),"")</f>
        <v>MD</v>
      </c>
      <c r="P194" s="4" t="str">
        <f>_xlfn.IFNA(VLOOKUP(B194,'ACCESS EXPORT'!B:W,22,FALSE),"-")</f>
        <v>1568578631</v>
      </c>
      <c r="Q194" s="4" t="str">
        <f>_xlfn.IFNA(VLOOKUP(A194,'ACCESS EXPORT'!$A:$AG,33,0),"-")</f>
        <v>Maria Ortiz</v>
      </c>
      <c r="R194" s="4" t="str">
        <f>_xlfn.IFNA(VLOOKUP(A194,'ACCESS EXPORT'!$A:$AH,34,0),"-")</f>
        <v>Cheri Benedeti</v>
      </c>
      <c r="S194" s="4" t="str">
        <f>_xlfn.IFNA(VLOOKUP(A194,'ACCESS EXPORT'!$A:$AI,35,0),"-")</f>
        <v>Kikzeny Cartagena</v>
      </c>
      <c r="T194" s="4" t="str">
        <f>_xlfn.IFNA(VLOOKUP(A194,'ACCESS EXPORT'!$A:$AJ,36,0),"-")</f>
        <v>Everil Elliott</v>
      </c>
      <c r="U194" s="4" t="str">
        <f>_xlfn.IFNA(VLOOKUP(A194,'ACCESS EXPORT'!$A:$AK,37,0),"-")</f>
        <v>athena</v>
      </c>
      <c r="V194" s="4" t="str">
        <f>_xlfn.IFNA(VLOOKUP(A194,'ACCESS EXPORT'!$A:$AL,38,0),"-")</f>
        <v>FHMG_VASC INST CEN FL_WG</v>
      </c>
      <c r="W194" s="4" t="str">
        <f>_xlfn.IFNA(VLOOKUP(A194,'ACCESS EXPORT'!$A:$AM,39,0),"-")</f>
        <v/>
      </c>
      <c r="X194" s="4" t="str">
        <f>_xlfn.IFNA(VLOOKUP(A194,'ACCESS EXPORT'!$A:$AN,40,0),"-")</f>
        <v>Tiffany Palmer / John Hill</v>
      </c>
      <c r="Y194" s="26" t="str">
        <f>_xlfn.IFNA(VLOOKUP(A194,'ACCESS EXPORT'!A:AO,41,0),"")</f>
        <v>Dave Cowley</v>
      </c>
      <c r="Z194" s="26" t="str">
        <f>_xlfn.IFNA(VLOOKUP(A194,'ACCESS EXPORT'!A:AP,42,0),"")</f>
        <v>Quisha Moorer</v>
      </c>
      <c r="AA194" s="26" t="str">
        <f>_xlfn.IFNA(VLOOKUP(A194,'ACCESS EXPORT'!A:AQ,43,0),"")</f>
        <v>Carl Pfeiffer</v>
      </c>
    </row>
    <row r="195" spans="1:27" ht="18.75" x14ac:dyDescent="0.25">
      <c r="A195" s="33">
        <v>274</v>
      </c>
      <c r="B195" s="10">
        <v>1097</v>
      </c>
      <c r="C195" s="7" t="str">
        <f ca="1">IFERROR(UPPER(IF(AND('ACCESS EXPORT'!AA195="",'ACCESS EXPORT'!Z195=""),VLOOKUP(A195,'ACCESS EXPORT'!$A:$AF,32,FALSE),(IF('ACCESS EXPORT'!AA195&lt;&gt;"",CONCATENATE(VLOOKUP(A195,'ACCESS EXPORT'!$A:$AF,32,FALSE)," (Closed",TEXT('ACCESS EXPORT'!AA195," MM/DD/YYY)")),IF(TODAY()&lt;(('ACCESS EXPORT'!Z195)+30),CONCATENATE(VLOOKUP(A195,'ACCESS EXPORT'!$A:$AF,32,FALSE)," (Opens",TEXT('ACCESS EXPORT'!Z195," MM/DD/YYY)")),VLOOKUP(A195,'ACCESS EXPORT'!$A:$AF,32,FALSE)))))),"-")</f>
        <v>ADVENTHEALTH MEDICAL GROUP VASCULAR SURGERY AT ORLANDO</v>
      </c>
      <c r="D195" s="3" t="str">
        <f ca="1">IFERROR(UPPER(IF(AND('ACCESS EXPORT'!AA195="",'ACCESS EXPORT'!Z195=""),VLOOKUP(A195,'ACCESS EXPORT'!$A:$AF,28,FALSE),(IF('ACCESS EXPORT'!AA195&lt;&gt;"",CONCATENATE(VLOOKUP(A195,'ACCESS EXPORT'!$A:$AF,28,FALSE)," (Closed",TEXT('ACCESS EXPORT'!AA195," MM/DD/YYY)")),IF(TODAY()&lt;(('ACCESS EXPORT'!Z195)+30),CONCATENATE(VLOOKUP(A195,'ACCESS EXPORT'!$A:$AF,28,FALSE)," (Opens",TEXT('ACCESS EXPORT'!Z195," MM/DD/YYY)")),VLOOKUP(A195,'ACCESS EXPORT'!$A:$AF,28,FALSE)))))),"-")</f>
        <v>VASCULAR INSTITUTE OF CENTRAL FLORIDA</v>
      </c>
      <c r="E195" s="3" t="str">
        <f>VLOOKUP($A195,'ACCESS EXPORT'!$A:$AF,3,FALSE)</f>
        <v>4680</v>
      </c>
      <c r="F195" s="3" t="str">
        <f>UPPER(CONCATENATE(VLOOKUP(A195,'ACCESS EXPORT'!$A:$AF,4,FALSE)," ",VLOOKUP(A195,'ACCESS EXPORT'!$A:$AF,5,FALSE)," ",VLOOKUP(A195,'ACCESS EXPORT'!$A:$AF,6,FALSE)," ",VLOOKUP(A195,'ACCESS EXPORT'!$A:$AA,7,FALSE)," ",VLOOKUP(A195,'ACCESS EXPORT'!$A:$AA,8,FALSE)))</f>
        <v>2415 N. ORANGE AVE SUITE 302 ORLANDO FL 32804</v>
      </c>
      <c r="G195" s="4" t="str">
        <f>UPPER(VLOOKUP($A195,'ACCESS EXPORT'!$A:$AF,9,FALSE))</f>
        <v>ORANGE</v>
      </c>
      <c r="H195" s="4" t="str">
        <f>_xlfn.IFNA(VLOOKUP($B195,'ACCESS EXPORT'!$B:$J,9,FALSE),"")</f>
        <v>Central</v>
      </c>
      <c r="I195" s="3" t="str">
        <f>CONCATENATE("(P)",VLOOKUP($A195,'ACCESS EXPORT'!$A:$AF,11,FALSE)," (F)",VLOOKUP($A195,'ACCESS EXPORT'!$A:$AF,29,FALSE))</f>
        <v>(P)(407) 303-7250 (F)(407) 303-7255</v>
      </c>
      <c r="J195" s="4" t="str">
        <f>UPPER(VLOOKUP($A195,'ACCESS EXPORT'!$A:$AF,12,FALSE))</f>
        <v>SURGERY</v>
      </c>
      <c r="K195" s="4" t="str">
        <f>UPPER(VLOOKUP($A195,'ACCESS EXPORT'!$A:$AF,13,FALSE))</f>
        <v>SCOTT HILL</v>
      </c>
      <c r="L195" s="3" t="str">
        <f>IF(AND(VLOOKUP(A195,'ACCESS EXPORT'!A:AE,1,0),'ACCESS EXPORT'!N195=""),UPPER(CONCATENATE('ACCESS EXPORT'!AE195)),IF(VLOOKUP(A195,'ACCESS EXPORT'!A:AE,1,0),UPPER(CONCATENATE('ACCESS EXPORT'!N195," "&amp;CHAR(10),'ACCESS EXPORT'!AE195))))</f>
        <v xml:space="preserve">BRENT WEBER 
</v>
      </c>
      <c r="M195" s="4" t="str">
        <f>UPPER(VLOOKUP($A195,'ACCESS EXPORT'!$A:$O,15,FALSE))</f>
        <v>CATHERINE BENITEZ (PM)</v>
      </c>
      <c r="N195" s="4" t="str">
        <f ca="1">IF(AND('ACCESS EXPORT'!X195="",'ACCESS EXPORT'!Y195=""),IF('ACCESS EXPORT'!V195&lt;&gt;"",(IF(TODAY()-'ACCESS EXPORT'!V195&gt;=-60,UPPER(CONCATENATE(VLOOKUP(B195,'ACCESS EXPORT'!$B:$P,15,FALSE),""&amp;CHAR(10)&amp;"(SEP",TEXT('ACCESS EXPORT'!V195," MM/DD/YYY)"))),IF(TODAY()-'ACCESS EXPORT'!V195&lt;0,UPPER(VLOOKUP(B195,'ACCESS EXPORT'!$B:$P,15,FALSE)),UPPER(VLOOKUP(B195,'ACCESS EXPORT'!$B:$P,15,FALSE))))),IF('ACCESS EXPORT'!U195="",UPPER(VLOOKUP(B195,'ACCESS EXPORT'!$B:$P,15,FALSE)),IF(TODAY()-'ACCESS EXPORT'!U195&lt;=30,CONCATENATE(UPPER(VLOOKUP(B195,'ACCESS EXPORT'!$B:$P,15,FALSE)),""&amp;CHAR(10)&amp;"(NEW",TEXT('ACCESS EXPORT'!U195," MM/DD/YYY)")),IF(AND(TODAY()-'ACCESS EXPORT'!U195&gt;30,TODAY()&gt;0),UPPER(VLOOKUP(B195,'ACCESS EXPORT'!$B:$P,15,FALSE)))))),IF('ACCESS EXPORT'!Y195&lt;&gt;"",UPPER(CONCATENATE(UPPER(VLOOKUP(B195,'ACCESS EXPORT'!$B:$P,15,FALSE)),""&amp;CHAR(10)&amp;"(Transfer Out",TEXT('ACCESS EXPORT'!Y195," MM/DD/YYY)"))),IF('ACCESS EXPORT'!X195&lt;&gt;"",UPPER(CONCATENATE(UPPER(VLOOKUP(B195,'ACCESS EXPORT'!$B:$P,15,FALSE)),""&amp;CHAR(10)&amp;"(Transfer In",TEXT('ACCESS EXPORT'!X195," MM/DD/YYY)"))))))</f>
        <v>WLADIS, ALAN R.</v>
      </c>
      <c r="O195" s="4" t="str">
        <f>_xlfn.IFNA(VLOOKUP(B195,'ACCESS EXPORT'!$B:$Q,16,FALSE),"")</f>
        <v>MD</v>
      </c>
      <c r="P195" s="4" t="str">
        <f>_xlfn.IFNA(VLOOKUP(B195,'ACCESS EXPORT'!B:W,22,FALSE),"-")</f>
        <v>1568578631</v>
      </c>
      <c r="Q195" s="4" t="str">
        <f>_xlfn.IFNA(VLOOKUP(A195,'ACCESS EXPORT'!$A:$AG,33,0),"-")</f>
        <v>Julie Morris</v>
      </c>
      <c r="R195" s="4" t="str">
        <f>_xlfn.IFNA(VLOOKUP(A195,'ACCESS EXPORT'!$A:$AH,34,0),"-")</f>
        <v>Cheri Benedeti</v>
      </c>
      <c r="S195" s="4" t="str">
        <f>_xlfn.IFNA(VLOOKUP(A195,'ACCESS EXPORT'!$A:$AI,35,0),"-")</f>
        <v>Kikzeny Cartagena</v>
      </c>
      <c r="T195" s="4" t="str">
        <f>_xlfn.IFNA(VLOOKUP(A195,'ACCESS EXPORT'!$A:$AJ,36,0),"-")</f>
        <v>Everil Elliott</v>
      </c>
      <c r="U195" s="4" t="str">
        <f>_xlfn.IFNA(VLOOKUP(A195,'ACCESS EXPORT'!$A:$AK,37,0),"-")</f>
        <v>athena</v>
      </c>
      <c r="V195" s="4" t="str">
        <f>_xlfn.IFNA(VLOOKUP(A195,'ACCESS EXPORT'!$A:$AL,38,0),"-")</f>
        <v>FHMG_VASC INST CEN FL_ORL</v>
      </c>
      <c r="W195" s="4" t="str">
        <f>_xlfn.IFNA(VLOOKUP(A195,'ACCESS EXPORT'!$A:$AM,39,0),"-")</f>
        <v/>
      </c>
      <c r="X195" s="4" t="str">
        <f>_xlfn.IFNA(VLOOKUP(A195,'ACCESS EXPORT'!$A:$AN,40,0),"-")</f>
        <v>Tiffany Palmer / John Hill</v>
      </c>
      <c r="Y195" s="26" t="str">
        <f>_xlfn.IFNA(VLOOKUP(A195,'ACCESS EXPORT'!A:AO,41,0),"")</f>
        <v>Dave Cowley</v>
      </c>
      <c r="Z195" s="26" t="str">
        <f>_xlfn.IFNA(VLOOKUP(A195,'ACCESS EXPORT'!A:AP,42,0),"")</f>
        <v>Quisha Moorer</v>
      </c>
      <c r="AA195" s="26" t="str">
        <f>_xlfn.IFNA(VLOOKUP(A195,'ACCESS EXPORT'!A:AQ,43,0),"")</f>
        <v>Carl Pfeiffer</v>
      </c>
    </row>
    <row r="196" spans="1:27" ht="18.75" x14ac:dyDescent="0.25">
      <c r="A196" s="33">
        <v>274</v>
      </c>
      <c r="B196" s="10">
        <v>1725</v>
      </c>
      <c r="C196" s="7" t="str">
        <f ca="1">IFERROR(UPPER(IF(AND('ACCESS EXPORT'!AA196="",'ACCESS EXPORT'!Z196=""),VLOOKUP(A196,'ACCESS EXPORT'!$A:$AF,32,FALSE),(IF('ACCESS EXPORT'!AA196&lt;&gt;"",CONCATENATE(VLOOKUP(A196,'ACCESS EXPORT'!$A:$AF,32,FALSE)," (Closed",TEXT('ACCESS EXPORT'!AA196," MM/DD/YYY)")),IF(TODAY()&lt;(('ACCESS EXPORT'!Z196)+30),CONCATENATE(VLOOKUP(A196,'ACCESS EXPORT'!$A:$AF,32,FALSE)," (Opens",TEXT('ACCESS EXPORT'!Z196," MM/DD/YYY)")),VLOOKUP(A196,'ACCESS EXPORT'!$A:$AF,32,FALSE)))))),"-")</f>
        <v>ADVENTHEALTH MEDICAL GROUP VASCULAR SURGERY AT ORLANDO</v>
      </c>
      <c r="D196" s="3" t="str">
        <f ca="1">IFERROR(UPPER(IF(AND('ACCESS EXPORT'!AA196="",'ACCESS EXPORT'!Z196=""),VLOOKUP(A196,'ACCESS EXPORT'!$A:$AF,28,FALSE),(IF('ACCESS EXPORT'!AA196&lt;&gt;"",CONCATENATE(VLOOKUP(A196,'ACCESS EXPORT'!$A:$AF,28,FALSE)," (Closed",TEXT('ACCESS EXPORT'!AA196," MM/DD/YYY)")),IF(TODAY()&lt;(('ACCESS EXPORT'!Z196)+30),CONCATENATE(VLOOKUP(A196,'ACCESS EXPORT'!$A:$AF,28,FALSE)," (Opens",TEXT('ACCESS EXPORT'!Z196," MM/DD/YYY)")),VLOOKUP(A196,'ACCESS EXPORT'!$A:$AF,28,FALSE)))))),"-")</f>
        <v>VASCULAR INSTITUTE OF CENTRAL FLORIDA</v>
      </c>
      <c r="E196" s="3" t="str">
        <f>VLOOKUP($A196,'ACCESS EXPORT'!$A:$AF,3,FALSE)</f>
        <v>4680</v>
      </c>
      <c r="F196" s="3" t="str">
        <f>UPPER(CONCATENATE(VLOOKUP(A196,'ACCESS EXPORT'!$A:$AF,4,FALSE)," ",VLOOKUP(A196,'ACCESS EXPORT'!$A:$AF,5,FALSE)," ",VLOOKUP(A196,'ACCESS EXPORT'!$A:$AF,6,FALSE)," ",VLOOKUP(A196,'ACCESS EXPORT'!$A:$AA,7,FALSE)," ",VLOOKUP(A196,'ACCESS EXPORT'!$A:$AA,8,FALSE)))</f>
        <v>2415 N. ORANGE AVE SUITE 302 ORLANDO FL 32804</v>
      </c>
      <c r="G196" s="4" t="str">
        <f>UPPER(VLOOKUP($A196,'ACCESS EXPORT'!$A:$AF,9,FALSE))</f>
        <v>ORANGE</v>
      </c>
      <c r="H196" s="4" t="str">
        <f>_xlfn.IFNA(VLOOKUP($B196,'ACCESS EXPORT'!$B:$J,9,FALSE),"")</f>
        <v>Central</v>
      </c>
      <c r="I196" s="3" t="str">
        <f>CONCATENATE("(P)",VLOOKUP($A196,'ACCESS EXPORT'!$A:$AF,11,FALSE)," (F)",VLOOKUP($A196,'ACCESS EXPORT'!$A:$AF,29,FALSE))</f>
        <v>(P)(407) 303-7250 (F)(407) 303-7255</v>
      </c>
      <c r="J196" s="4" t="str">
        <f>UPPER(VLOOKUP($A196,'ACCESS EXPORT'!$A:$AF,12,FALSE))</f>
        <v>SURGERY</v>
      </c>
      <c r="K196" s="4" t="str">
        <f>UPPER(VLOOKUP($A196,'ACCESS EXPORT'!$A:$AF,13,FALSE))</f>
        <v>SCOTT HILL</v>
      </c>
      <c r="L196" s="3" t="str">
        <f>IF(AND(VLOOKUP(A196,'ACCESS EXPORT'!A:AE,1,0),'ACCESS EXPORT'!N196=""),UPPER(CONCATENATE('ACCESS EXPORT'!AE196)),IF(VLOOKUP(A196,'ACCESS EXPORT'!A:AE,1,0),UPPER(CONCATENATE('ACCESS EXPORT'!N196," "&amp;CHAR(10),'ACCESS EXPORT'!AE196))))</f>
        <v xml:space="preserve">BRENT WEBER 
</v>
      </c>
      <c r="M196" s="4" t="str">
        <f>UPPER(VLOOKUP($A196,'ACCESS EXPORT'!$A:$O,15,FALSE))</f>
        <v>CATHERINE BENITEZ (PM)</v>
      </c>
      <c r="N196" s="4" t="str">
        <f ca="1">IF(AND('ACCESS EXPORT'!X196="",'ACCESS EXPORT'!Y196=""),IF('ACCESS EXPORT'!V196&lt;&gt;"",(IF(TODAY()-'ACCESS EXPORT'!V196&gt;=-60,UPPER(CONCATENATE(VLOOKUP(B196,'ACCESS EXPORT'!$B:$P,15,FALSE),""&amp;CHAR(10)&amp;"(SEP",TEXT('ACCESS EXPORT'!V196," MM/DD/YYY)"))),IF(TODAY()-'ACCESS EXPORT'!V196&lt;0,UPPER(VLOOKUP(B196,'ACCESS EXPORT'!$B:$P,15,FALSE)),UPPER(VLOOKUP(B196,'ACCESS EXPORT'!$B:$P,15,FALSE))))),IF('ACCESS EXPORT'!U196="",UPPER(VLOOKUP(B196,'ACCESS EXPORT'!$B:$P,15,FALSE)),IF(TODAY()-'ACCESS EXPORT'!U196&lt;=30,CONCATENATE(UPPER(VLOOKUP(B196,'ACCESS EXPORT'!$B:$P,15,FALSE)),""&amp;CHAR(10)&amp;"(NEW",TEXT('ACCESS EXPORT'!U196," MM/DD/YYY)")),IF(AND(TODAY()-'ACCESS EXPORT'!U196&gt;30,TODAY()&gt;0),UPPER(VLOOKUP(B196,'ACCESS EXPORT'!$B:$P,15,FALSE)))))),IF('ACCESS EXPORT'!Y196&lt;&gt;"",UPPER(CONCATENATE(UPPER(VLOOKUP(B196,'ACCESS EXPORT'!$B:$P,15,FALSE)),""&amp;CHAR(10)&amp;"(Transfer Out",TEXT('ACCESS EXPORT'!Y196," MM/DD/YYY)"))),IF('ACCESS EXPORT'!X196&lt;&gt;"",UPPER(CONCATENATE(UPPER(VLOOKUP(B196,'ACCESS EXPORT'!$B:$P,15,FALSE)),""&amp;CHAR(10)&amp;"(Transfer In",TEXT('ACCESS EXPORT'!X196," MM/DD/YYY)"))))))</f>
        <v>WISHAM, KELLIE BROOKE
(SEP 06/05/2019)</v>
      </c>
      <c r="O196" s="4" t="str">
        <f>_xlfn.IFNA(VLOOKUP(B196,'ACCESS EXPORT'!$B:$Q,16,FALSE),"")</f>
        <v>APRN</v>
      </c>
      <c r="P196" s="4" t="str">
        <f>_xlfn.IFNA(VLOOKUP(B196,'ACCESS EXPORT'!B:W,22,FALSE),"-")</f>
        <v>1538536032</v>
      </c>
      <c r="Q196" s="4" t="str">
        <f>_xlfn.IFNA(VLOOKUP(A196,'ACCESS EXPORT'!$A:$AG,33,0),"-")</f>
        <v>Julie Morris</v>
      </c>
      <c r="R196" s="4" t="str">
        <f>_xlfn.IFNA(VLOOKUP(A196,'ACCESS EXPORT'!$A:$AH,34,0),"-")</f>
        <v>Cheri Benedeti</v>
      </c>
      <c r="S196" s="4" t="str">
        <f>_xlfn.IFNA(VLOOKUP(A196,'ACCESS EXPORT'!$A:$AI,35,0),"-")</f>
        <v>Kikzeny Cartagena</v>
      </c>
      <c r="T196" s="4" t="str">
        <f>_xlfn.IFNA(VLOOKUP(A196,'ACCESS EXPORT'!$A:$AJ,36,0),"-")</f>
        <v>Everil Elliott</v>
      </c>
      <c r="U196" s="4" t="str">
        <f>_xlfn.IFNA(VLOOKUP(A196,'ACCESS EXPORT'!$A:$AK,37,0),"-")</f>
        <v>athena</v>
      </c>
      <c r="V196" s="4" t="str">
        <f>_xlfn.IFNA(VLOOKUP(A196,'ACCESS EXPORT'!$A:$AL,38,0),"-")</f>
        <v>FHMG_VASC INST CEN FL_ORL</v>
      </c>
      <c r="W196" s="4" t="str">
        <f>_xlfn.IFNA(VLOOKUP(A196,'ACCESS EXPORT'!$A:$AM,39,0),"-")</f>
        <v/>
      </c>
      <c r="X196" s="4" t="str">
        <f>_xlfn.IFNA(VLOOKUP(A196,'ACCESS EXPORT'!$A:$AN,40,0),"-")</f>
        <v>Tiffany Palmer / John Hill</v>
      </c>
      <c r="Y196" s="26" t="str">
        <f>_xlfn.IFNA(VLOOKUP(A196,'ACCESS EXPORT'!A:AO,41,0),"")</f>
        <v>Dave Cowley</v>
      </c>
      <c r="Z196" s="26" t="str">
        <f>_xlfn.IFNA(VLOOKUP(A196,'ACCESS EXPORT'!A:AP,42,0),"")</f>
        <v>Quisha Moorer</v>
      </c>
      <c r="AA196" s="26" t="str">
        <f>_xlfn.IFNA(VLOOKUP(A196,'ACCESS EXPORT'!A:AQ,43,0),"")</f>
        <v>Carl Pfeiffer</v>
      </c>
    </row>
    <row r="197" spans="1:27" ht="18.75" x14ac:dyDescent="0.25">
      <c r="A197" s="33">
        <v>274</v>
      </c>
      <c r="B197" s="10">
        <v>1724</v>
      </c>
      <c r="C197" s="7" t="str">
        <f ca="1">IFERROR(UPPER(IF(AND('ACCESS EXPORT'!AA197="",'ACCESS EXPORT'!Z197=""),VLOOKUP(A197,'ACCESS EXPORT'!$A:$AF,32,FALSE),(IF('ACCESS EXPORT'!AA197&lt;&gt;"",CONCATENATE(VLOOKUP(A197,'ACCESS EXPORT'!$A:$AF,32,FALSE)," (Closed",TEXT('ACCESS EXPORT'!AA197," MM/DD/YYY)")),IF(TODAY()&lt;(('ACCESS EXPORT'!Z197)+30),CONCATENATE(VLOOKUP(A197,'ACCESS EXPORT'!$A:$AF,32,FALSE)," (Opens",TEXT('ACCESS EXPORT'!Z197," MM/DD/YYY)")),VLOOKUP(A197,'ACCESS EXPORT'!$A:$AF,32,FALSE)))))),"-")</f>
        <v>ADVENTHEALTH MEDICAL GROUP VASCULAR SURGERY AT ORLANDO</v>
      </c>
      <c r="D197" s="3" t="str">
        <f ca="1">IFERROR(UPPER(IF(AND('ACCESS EXPORT'!AA197="",'ACCESS EXPORT'!Z197=""),VLOOKUP(A197,'ACCESS EXPORT'!$A:$AF,28,FALSE),(IF('ACCESS EXPORT'!AA197&lt;&gt;"",CONCATENATE(VLOOKUP(A197,'ACCESS EXPORT'!$A:$AF,28,FALSE)," (Closed",TEXT('ACCESS EXPORT'!AA197," MM/DD/YYY)")),IF(TODAY()&lt;(('ACCESS EXPORT'!Z197)+30),CONCATENATE(VLOOKUP(A197,'ACCESS EXPORT'!$A:$AF,28,FALSE)," (Opens",TEXT('ACCESS EXPORT'!Z197," MM/DD/YYY)")),VLOOKUP(A197,'ACCESS EXPORT'!$A:$AF,28,FALSE)))))),"-")</f>
        <v>VASCULAR INSTITUTE OF CENTRAL FLORIDA</v>
      </c>
      <c r="E197" s="3" t="str">
        <f>VLOOKUP($A197,'ACCESS EXPORT'!$A:$AF,3,FALSE)</f>
        <v>4680</v>
      </c>
      <c r="F197" s="3" t="str">
        <f>UPPER(CONCATENATE(VLOOKUP(A197,'ACCESS EXPORT'!$A:$AF,4,FALSE)," ",VLOOKUP(A197,'ACCESS EXPORT'!$A:$AF,5,FALSE)," ",VLOOKUP(A197,'ACCESS EXPORT'!$A:$AF,6,FALSE)," ",VLOOKUP(A197,'ACCESS EXPORT'!$A:$AA,7,FALSE)," ",VLOOKUP(A197,'ACCESS EXPORT'!$A:$AA,8,FALSE)))</f>
        <v>2415 N. ORANGE AVE SUITE 302 ORLANDO FL 32804</v>
      </c>
      <c r="G197" s="4" t="str">
        <f>UPPER(VLOOKUP($A197,'ACCESS EXPORT'!$A:$AF,9,FALSE))</f>
        <v>ORANGE</v>
      </c>
      <c r="H197" s="4" t="str">
        <f>_xlfn.IFNA(VLOOKUP($B197,'ACCESS EXPORT'!$B:$J,9,FALSE),"")</f>
        <v>Central</v>
      </c>
      <c r="I197" s="3" t="str">
        <f>CONCATENATE("(P)",VLOOKUP($A197,'ACCESS EXPORT'!$A:$AF,11,FALSE)," (F)",VLOOKUP($A197,'ACCESS EXPORT'!$A:$AF,29,FALSE))</f>
        <v>(P)(407) 303-7250 (F)(407) 303-7255</v>
      </c>
      <c r="J197" s="4" t="str">
        <f>UPPER(VLOOKUP($A197,'ACCESS EXPORT'!$A:$AF,12,FALSE))</f>
        <v>SURGERY</v>
      </c>
      <c r="K197" s="4" t="str">
        <f>UPPER(VLOOKUP($A197,'ACCESS EXPORT'!$A:$AF,13,FALSE))</f>
        <v>SCOTT HILL</v>
      </c>
      <c r="L197" s="3" t="str">
        <f>IF(AND(VLOOKUP(A197,'ACCESS EXPORT'!A:AE,1,0),'ACCESS EXPORT'!N197=""),UPPER(CONCATENATE('ACCESS EXPORT'!AE197)),IF(VLOOKUP(A197,'ACCESS EXPORT'!A:AE,1,0),UPPER(CONCATENATE('ACCESS EXPORT'!N197," "&amp;CHAR(10),'ACCESS EXPORT'!AE197))))</f>
        <v xml:space="preserve">BRENT WEBER 
</v>
      </c>
      <c r="M197" s="4" t="str">
        <f>UPPER(VLOOKUP($A197,'ACCESS EXPORT'!$A:$O,15,FALSE))</f>
        <v>CATHERINE BENITEZ (PM)</v>
      </c>
      <c r="N197" s="4" t="str">
        <f ca="1">IF(AND('ACCESS EXPORT'!X197="",'ACCESS EXPORT'!Y197=""),IF('ACCESS EXPORT'!V197&lt;&gt;"",(IF(TODAY()-'ACCESS EXPORT'!V197&gt;=-60,UPPER(CONCATENATE(VLOOKUP(B197,'ACCESS EXPORT'!$B:$P,15,FALSE),""&amp;CHAR(10)&amp;"(SEP",TEXT('ACCESS EXPORT'!V197," MM/DD/YYY)"))),IF(TODAY()-'ACCESS EXPORT'!V197&lt;0,UPPER(VLOOKUP(B197,'ACCESS EXPORT'!$B:$P,15,FALSE)),UPPER(VLOOKUP(B197,'ACCESS EXPORT'!$B:$P,15,FALSE))))),IF('ACCESS EXPORT'!U197="",UPPER(VLOOKUP(B197,'ACCESS EXPORT'!$B:$P,15,FALSE)),IF(TODAY()-'ACCESS EXPORT'!U197&lt;=30,CONCATENATE(UPPER(VLOOKUP(B197,'ACCESS EXPORT'!$B:$P,15,FALSE)),""&amp;CHAR(10)&amp;"(NEW",TEXT('ACCESS EXPORT'!U197," MM/DD/YYY)")),IF(AND(TODAY()-'ACCESS EXPORT'!U197&gt;30,TODAY()&gt;0),UPPER(VLOOKUP(B197,'ACCESS EXPORT'!$B:$P,15,FALSE)))))),IF('ACCESS EXPORT'!Y197&lt;&gt;"",UPPER(CONCATENATE(UPPER(VLOOKUP(B197,'ACCESS EXPORT'!$B:$P,15,FALSE)),""&amp;CHAR(10)&amp;"(Transfer Out",TEXT('ACCESS EXPORT'!Y197," MM/DD/YYY)"))),IF('ACCESS EXPORT'!X197&lt;&gt;"",UPPER(CONCATENATE(UPPER(VLOOKUP(B197,'ACCESS EXPORT'!$B:$P,15,FALSE)),""&amp;CHAR(10)&amp;"(Transfer In",TEXT('ACCESS EXPORT'!X197," MM/DD/YYY)"))))))</f>
        <v>MCGOVERN, NIKKI-ANN GILIAM</v>
      </c>
      <c r="O197" s="4" t="str">
        <f>_xlfn.IFNA(VLOOKUP(B197,'ACCESS EXPORT'!$B:$Q,16,FALSE),"")</f>
        <v>PA-C</v>
      </c>
      <c r="P197" s="4" t="str">
        <f>_xlfn.IFNA(VLOOKUP(B197,'ACCESS EXPORT'!B:W,22,FALSE),"-")</f>
        <v>1770672172</v>
      </c>
      <c r="Q197" s="4" t="str">
        <f>_xlfn.IFNA(VLOOKUP(A197,'ACCESS EXPORT'!$A:$AG,33,0),"-")</f>
        <v>Julie Morris</v>
      </c>
      <c r="R197" s="4" t="str">
        <f>_xlfn.IFNA(VLOOKUP(A197,'ACCESS EXPORT'!$A:$AH,34,0),"-")</f>
        <v>Cheri Benedeti</v>
      </c>
      <c r="S197" s="4" t="str">
        <f>_xlfn.IFNA(VLOOKUP(A197,'ACCESS EXPORT'!$A:$AI,35,0),"-")</f>
        <v>Kikzeny Cartagena</v>
      </c>
      <c r="T197" s="4" t="str">
        <f>_xlfn.IFNA(VLOOKUP(A197,'ACCESS EXPORT'!$A:$AJ,36,0),"-")</f>
        <v>Everil Elliott</v>
      </c>
      <c r="U197" s="4" t="str">
        <f>_xlfn.IFNA(VLOOKUP(A197,'ACCESS EXPORT'!$A:$AK,37,0),"-")</f>
        <v>athena</v>
      </c>
      <c r="V197" s="4" t="str">
        <f>_xlfn.IFNA(VLOOKUP(A197,'ACCESS EXPORT'!$A:$AL,38,0),"-")</f>
        <v>FHMG_VASC INST CEN FL_ORL</v>
      </c>
      <c r="W197" s="4" t="str">
        <f>_xlfn.IFNA(VLOOKUP(A197,'ACCESS EXPORT'!$A:$AM,39,0),"-")</f>
        <v/>
      </c>
      <c r="X197" s="4" t="str">
        <f>_xlfn.IFNA(VLOOKUP(A197,'ACCESS EXPORT'!$A:$AN,40,0),"-")</f>
        <v>Tiffany Palmer / John Hill</v>
      </c>
      <c r="Y197" s="26" t="str">
        <f>_xlfn.IFNA(VLOOKUP(A197,'ACCESS EXPORT'!A:AO,41,0),"")</f>
        <v>Dave Cowley</v>
      </c>
      <c r="Z197" s="26" t="str">
        <f>_xlfn.IFNA(VLOOKUP(A197,'ACCESS EXPORT'!A:AP,42,0),"")</f>
        <v>Quisha Moorer</v>
      </c>
      <c r="AA197" s="26" t="str">
        <f>_xlfn.IFNA(VLOOKUP(A197,'ACCESS EXPORT'!A:AQ,43,0),"")</f>
        <v>Carl Pfeiffer</v>
      </c>
    </row>
    <row r="198" spans="1:27" ht="18.75" x14ac:dyDescent="0.25">
      <c r="A198" s="33">
        <v>274</v>
      </c>
      <c r="B198" s="10">
        <v>1101</v>
      </c>
      <c r="C198" s="7" t="str">
        <f ca="1">IFERROR(UPPER(IF(AND('ACCESS EXPORT'!AA198="",'ACCESS EXPORT'!Z198=""),VLOOKUP(A198,'ACCESS EXPORT'!$A:$AF,32,FALSE),(IF('ACCESS EXPORT'!AA198&lt;&gt;"",CONCATENATE(VLOOKUP(A198,'ACCESS EXPORT'!$A:$AF,32,FALSE)," (Closed",TEXT('ACCESS EXPORT'!AA198," MM/DD/YYY)")),IF(TODAY()&lt;(('ACCESS EXPORT'!Z198)+30),CONCATENATE(VLOOKUP(A198,'ACCESS EXPORT'!$A:$AF,32,FALSE)," (Opens",TEXT('ACCESS EXPORT'!Z198," MM/DD/YYY)")),VLOOKUP(A198,'ACCESS EXPORT'!$A:$AF,32,FALSE)))))),"-")</f>
        <v>ADVENTHEALTH MEDICAL GROUP VASCULAR SURGERY AT ORLANDO</v>
      </c>
      <c r="D198" s="3" t="str">
        <f ca="1">IFERROR(UPPER(IF(AND('ACCESS EXPORT'!AA198="",'ACCESS EXPORT'!Z198=""),VLOOKUP(A198,'ACCESS EXPORT'!$A:$AF,28,FALSE),(IF('ACCESS EXPORT'!AA198&lt;&gt;"",CONCATENATE(VLOOKUP(A198,'ACCESS EXPORT'!$A:$AF,28,FALSE)," (Closed",TEXT('ACCESS EXPORT'!AA198," MM/DD/YYY)")),IF(TODAY()&lt;(('ACCESS EXPORT'!Z198)+30),CONCATENATE(VLOOKUP(A198,'ACCESS EXPORT'!$A:$AF,28,FALSE)," (Opens",TEXT('ACCESS EXPORT'!Z198," MM/DD/YYY)")),VLOOKUP(A198,'ACCESS EXPORT'!$A:$AF,28,FALSE)))))),"-")</f>
        <v>VASCULAR INSTITUTE OF CENTRAL FLORIDA</v>
      </c>
      <c r="E198" s="3" t="str">
        <f>VLOOKUP($A198,'ACCESS EXPORT'!$A:$AF,3,FALSE)</f>
        <v>4680</v>
      </c>
      <c r="F198" s="3" t="str">
        <f>UPPER(CONCATENATE(VLOOKUP(A198,'ACCESS EXPORT'!$A:$AF,4,FALSE)," ",VLOOKUP(A198,'ACCESS EXPORT'!$A:$AF,5,FALSE)," ",VLOOKUP(A198,'ACCESS EXPORT'!$A:$AF,6,FALSE)," ",VLOOKUP(A198,'ACCESS EXPORT'!$A:$AA,7,FALSE)," ",VLOOKUP(A198,'ACCESS EXPORT'!$A:$AA,8,FALSE)))</f>
        <v>2415 N. ORANGE AVE SUITE 302 ORLANDO FL 32804</v>
      </c>
      <c r="G198" s="4" t="str">
        <f>UPPER(VLOOKUP($A198,'ACCESS EXPORT'!$A:$AF,9,FALSE))</f>
        <v>ORANGE</v>
      </c>
      <c r="H198" s="4" t="str">
        <f>_xlfn.IFNA(VLOOKUP($B198,'ACCESS EXPORT'!$B:$J,9,FALSE),"")</f>
        <v>Central</v>
      </c>
      <c r="I198" s="3" t="str">
        <f>CONCATENATE("(P)",VLOOKUP($A198,'ACCESS EXPORT'!$A:$AF,11,FALSE)," (F)",VLOOKUP($A198,'ACCESS EXPORT'!$A:$AF,29,FALSE))</f>
        <v>(P)(407) 303-7250 (F)(407) 303-7255</v>
      </c>
      <c r="J198" s="4" t="str">
        <f>UPPER(VLOOKUP($A198,'ACCESS EXPORT'!$A:$AF,12,FALSE))</f>
        <v>SURGERY</v>
      </c>
      <c r="K198" s="4" t="str">
        <f>UPPER(VLOOKUP($A198,'ACCESS EXPORT'!$A:$AF,13,FALSE))</f>
        <v>SCOTT HILL</v>
      </c>
      <c r="L198" s="3" t="str">
        <f>IF(AND(VLOOKUP(A198,'ACCESS EXPORT'!A:AE,1,0),'ACCESS EXPORT'!N198=""),UPPER(CONCATENATE('ACCESS EXPORT'!AE198)),IF(VLOOKUP(A198,'ACCESS EXPORT'!A:AE,1,0),UPPER(CONCATENATE('ACCESS EXPORT'!N198," "&amp;CHAR(10),'ACCESS EXPORT'!AE198))))</f>
        <v xml:space="preserve">BRENT WEBER 
</v>
      </c>
      <c r="M198" s="4" t="str">
        <f>UPPER(VLOOKUP($A198,'ACCESS EXPORT'!$A:$O,15,FALSE))</f>
        <v>CATHERINE BENITEZ (PM)</v>
      </c>
      <c r="N198" s="4" t="str">
        <f ca="1">IF(AND('ACCESS EXPORT'!X198="",'ACCESS EXPORT'!Y198=""),IF('ACCESS EXPORT'!V198&lt;&gt;"",(IF(TODAY()-'ACCESS EXPORT'!V198&gt;=-60,UPPER(CONCATENATE(VLOOKUP(B198,'ACCESS EXPORT'!$B:$P,15,FALSE),""&amp;CHAR(10)&amp;"(SEP",TEXT('ACCESS EXPORT'!V198," MM/DD/YYY)"))),IF(TODAY()-'ACCESS EXPORT'!V198&lt;0,UPPER(VLOOKUP(B198,'ACCESS EXPORT'!$B:$P,15,FALSE)),UPPER(VLOOKUP(B198,'ACCESS EXPORT'!$B:$P,15,FALSE))))),IF('ACCESS EXPORT'!U198="",UPPER(VLOOKUP(B198,'ACCESS EXPORT'!$B:$P,15,FALSE)),IF(TODAY()-'ACCESS EXPORT'!U198&lt;=30,CONCATENATE(UPPER(VLOOKUP(B198,'ACCESS EXPORT'!$B:$P,15,FALSE)),""&amp;CHAR(10)&amp;"(NEW",TEXT('ACCESS EXPORT'!U198," MM/DD/YYY)")),IF(AND(TODAY()-'ACCESS EXPORT'!U198&gt;30,TODAY()&gt;0),UPPER(VLOOKUP(B198,'ACCESS EXPORT'!$B:$P,15,FALSE)))))),IF('ACCESS EXPORT'!Y198&lt;&gt;"",UPPER(CONCATENATE(UPPER(VLOOKUP(B198,'ACCESS EXPORT'!$B:$P,15,FALSE)),""&amp;CHAR(10)&amp;"(Transfer Out",TEXT('ACCESS EXPORT'!Y198," MM/DD/YYY)"))),IF('ACCESS EXPORT'!X198&lt;&gt;"",UPPER(CONCATENATE(UPPER(VLOOKUP(B198,'ACCESS EXPORT'!$B:$P,15,FALSE)),""&amp;CHAR(10)&amp;"(Transfer In",TEXT('ACCESS EXPORT'!X198," MM/DD/YYY)"))))))</f>
        <v>PEREZ-IZQUIERDO, MANUEL R.</v>
      </c>
      <c r="O198" s="4" t="str">
        <f>_xlfn.IFNA(VLOOKUP(B198,'ACCESS EXPORT'!$B:$Q,16,FALSE),"")</f>
        <v>MD</v>
      </c>
      <c r="P198" s="4" t="str">
        <f>_xlfn.IFNA(VLOOKUP(B198,'ACCESS EXPORT'!B:W,22,FALSE),"-")</f>
        <v>1942288808</v>
      </c>
      <c r="Q198" s="4" t="str">
        <f>_xlfn.IFNA(VLOOKUP(A198,'ACCESS EXPORT'!$A:$AG,33,0),"-")</f>
        <v>Julie Morris</v>
      </c>
      <c r="R198" s="4" t="str">
        <f>_xlfn.IFNA(VLOOKUP(A198,'ACCESS EXPORT'!$A:$AH,34,0),"-")</f>
        <v>Cheri Benedeti</v>
      </c>
      <c r="S198" s="4" t="str">
        <f>_xlfn.IFNA(VLOOKUP(A198,'ACCESS EXPORT'!$A:$AI,35,0),"-")</f>
        <v>Kikzeny Cartagena</v>
      </c>
      <c r="T198" s="4" t="str">
        <f>_xlfn.IFNA(VLOOKUP(A198,'ACCESS EXPORT'!$A:$AJ,36,0),"-")</f>
        <v>Everil Elliott</v>
      </c>
      <c r="U198" s="4" t="str">
        <f>_xlfn.IFNA(VLOOKUP(A198,'ACCESS EXPORT'!$A:$AK,37,0),"-")</f>
        <v>athena</v>
      </c>
      <c r="V198" s="4" t="str">
        <f>_xlfn.IFNA(VLOOKUP(A198,'ACCESS EXPORT'!$A:$AL,38,0),"-")</f>
        <v>FHMG_VASC INST CEN FL_ORL</v>
      </c>
      <c r="W198" s="4" t="str">
        <f>_xlfn.IFNA(VLOOKUP(A198,'ACCESS EXPORT'!$A:$AM,39,0),"-")</f>
        <v/>
      </c>
      <c r="X198" s="4" t="str">
        <f>_xlfn.IFNA(VLOOKUP(A198,'ACCESS EXPORT'!$A:$AN,40,0),"-")</f>
        <v>Tiffany Palmer / John Hill</v>
      </c>
      <c r="Y198" s="26" t="str">
        <f>_xlfn.IFNA(VLOOKUP(A198,'ACCESS EXPORT'!A:AO,41,0),"")</f>
        <v>Dave Cowley</v>
      </c>
      <c r="Z198" s="26" t="str">
        <f>_xlfn.IFNA(VLOOKUP(A198,'ACCESS EXPORT'!A:AP,42,0),"")</f>
        <v>Quisha Moorer</v>
      </c>
      <c r="AA198" s="26" t="str">
        <f>_xlfn.IFNA(VLOOKUP(A198,'ACCESS EXPORT'!A:AQ,43,0),"")</f>
        <v>Carl Pfeiffer</v>
      </c>
    </row>
    <row r="199" spans="1:27" ht="18.75" x14ac:dyDescent="0.25">
      <c r="A199" s="33">
        <v>274</v>
      </c>
      <c r="B199" s="10">
        <v>2198</v>
      </c>
      <c r="C199" s="7" t="str">
        <f ca="1">IFERROR(UPPER(IF(AND('ACCESS EXPORT'!AA199="",'ACCESS EXPORT'!Z199=""),VLOOKUP(A199,'ACCESS EXPORT'!$A:$AF,32,FALSE),(IF('ACCESS EXPORT'!AA199&lt;&gt;"",CONCATENATE(VLOOKUP(A199,'ACCESS EXPORT'!$A:$AF,32,FALSE)," (Closed",TEXT('ACCESS EXPORT'!AA199," MM/DD/YYY)")),IF(TODAY()&lt;(('ACCESS EXPORT'!Z199)+30),CONCATENATE(VLOOKUP(A199,'ACCESS EXPORT'!$A:$AF,32,FALSE)," (Opens",TEXT('ACCESS EXPORT'!Z199," MM/DD/YYY)")),VLOOKUP(A199,'ACCESS EXPORT'!$A:$AF,32,FALSE)))))),"-")</f>
        <v>ADVENTHEALTH MEDICAL GROUP VASCULAR SURGERY AT ORLANDO</v>
      </c>
      <c r="D199" s="3" t="str">
        <f ca="1">IFERROR(UPPER(IF(AND('ACCESS EXPORT'!AA199="",'ACCESS EXPORT'!Z199=""),VLOOKUP(A199,'ACCESS EXPORT'!$A:$AF,28,FALSE),(IF('ACCESS EXPORT'!AA199&lt;&gt;"",CONCATENATE(VLOOKUP(A199,'ACCESS EXPORT'!$A:$AF,28,FALSE)," (Closed",TEXT('ACCESS EXPORT'!AA199," MM/DD/YYY)")),IF(TODAY()&lt;(('ACCESS EXPORT'!Z199)+30),CONCATENATE(VLOOKUP(A199,'ACCESS EXPORT'!$A:$AF,28,FALSE)," (Opens",TEXT('ACCESS EXPORT'!Z199," MM/DD/YYY)")),VLOOKUP(A199,'ACCESS EXPORT'!$A:$AF,28,FALSE)))))),"-")</f>
        <v>VASCULAR INSTITUTE OF CENTRAL FLORIDA</v>
      </c>
      <c r="E199" s="3" t="str">
        <f>VLOOKUP($A199,'ACCESS EXPORT'!$A:$AF,3,FALSE)</f>
        <v>4680</v>
      </c>
      <c r="F199" s="3" t="str">
        <f>UPPER(CONCATENATE(VLOOKUP(A199,'ACCESS EXPORT'!$A:$AF,4,FALSE)," ",VLOOKUP(A199,'ACCESS EXPORT'!$A:$AF,5,FALSE)," ",VLOOKUP(A199,'ACCESS EXPORT'!$A:$AF,6,FALSE)," ",VLOOKUP(A199,'ACCESS EXPORT'!$A:$AA,7,FALSE)," ",VLOOKUP(A199,'ACCESS EXPORT'!$A:$AA,8,FALSE)))</f>
        <v>2415 N. ORANGE AVE SUITE 302 ORLANDO FL 32804</v>
      </c>
      <c r="G199" s="4" t="str">
        <f>UPPER(VLOOKUP($A199,'ACCESS EXPORT'!$A:$AF,9,FALSE))</f>
        <v>ORANGE</v>
      </c>
      <c r="H199" s="4" t="str">
        <f>_xlfn.IFNA(VLOOKUP($B199,'ACCESS EXPORT'!$B:$J,9,FALSE),"")</f>
        <v>Central</v>
      </c>
      <c r="I199" s="3" t="str">
        <f>CONCATENATE("(P)",VLOOKUP($A199,'ACCESS EXPORT'!$A:$AF,11,FALSE)," (F)",VLOOKUP($A199,'ACCESS EXPORT'!$A:$AF,29,FALSE))</f>
        <v>(P)(407) 303-7250 (F)(407) 303-7255</v>
      </c>
      <c r="J199" s="4" t="str">
        <f>UPPER(VLOOKUP($A199,'ACCESS EXPORT'!$A:$AF,12,FALSE))</f>
        <v>SURGERY</v>
      </c>
      <c r="K199" s="4" t="str">
        <f>UPPER(VLOOKUP($A199,'ACCESS EXPORT'!$A:$AF,13,FALSE))</f>
        <v>SCOTT HILL</v>
      </c>
      <c r="L199" s="3" t="str">
        <f>IF(AND(VLOOKUP(A199,'ACCESS EXPORT'!A:AE,1,0),'ACCESS EXPORT'!N199=""),UPPER(CONCATENATE('ACCESS EXPORT'!AE199)),IF(VLOOKUP(A199,'ACCESS EXPORT'!A:AE,1,0),UPPER(CONCATENATE('ACCESS EXPORT'!N199," "&amp;CHAR(10),'ACCESS EXPORT'!AE199))))</f>
        <v xml:space="preserve">BRENT WEBER 
</v>
      </c>
      <c r="M199" s="4" t="str">
        <f>UPPER(VLOOKUP($A199,'ACCESS EXPORT'!$A:$O,15,FALSE))</f>
        <v>CATHERINE BENITEZ (PM)</v>
      </c>
      <c r="N199" s="4" t="str">
        <f ca="1">IF(AND('ACCESS EXPORT'!X199="",'ACCESS EXPORT'!Y199=""),IF('ACCESS EXPORT'!V199&lt;&gt;"",(IF(TODAY()-'ACCESS EXPORT'!V199&gt;=-60,UPPER(CONCATENATE(VLOOKUP(B199,'ACCESS EXPORT'!$B:$P,15,FALSE),""&amp;CHAR(10)&amp;"(SEP",TEXT('ACCESS EXPORT'!V199," MM/DD/YYY)"))),IF(TODAY()-'ACCESS EXPORT'!V199&lt;0,UPPER(VLOOKUP(B199,'ACCESS EXPORT'!$B:$P,15,FALSE)),UPPER(VLOOKUP(B199,'ACCESS EXPORT'!$B:$P,15,FALSE))))),IF('ACCESS EXPORT'!U199="",UPPER(VLOOKUP(B199,'ACCESS EXPORT'!$B:$P,15,FALSE)),IF(TODAY()-'ACCESS EXPORT'!U199&lt;=30,CONCATENATE(UPPER(VLOOKUP(B199,'ACCESS EXPORT'!$B:$P,15,FALSE)),""&amp;CHAR(10)&amp;"(NEW",TEXT('ACCESS EXPORT'!U199," MM/DD/YYY)")),IF(AND(TODAY()-'ACCESS EXPORT'!U199&gt;30,TODAY()&gt;0),UPPER(VLOOKUP(B199,'ACCESS EXPORT'!$B:$P,15,FALSE)))))),IF('ACCESS EXPORT'!Y199&lt;&gt;"",UPPER(CONCATENATE(UPPER(VLOOKUP(B199,'ACCESS EXPORT'!$B:$P,15,FALSE)),""&amp;CHAR(10)&amp;"(Transfer Out",TEXT('ACCESS EXPORT'!Y199," MM/DD/YYY)"))),IF('ACCESS EXPORT'!X199&lt;&gt;"",UPPER(CONCATENATE(UPPER(VLOOKUP(B199,'ACCESS EXPORT'!$B:$P,15,FALSE)),""&amp;CHAR(10)&amp;"(Transfer In",TEXT('ACCESS EXPORT'!X199," MM/DD/YYY)"))))))</f>
        <v>WHITT, LEANN</v>
      </c>
      <c r="O199" s="4" t="str">
        <f>_xlfn.IFNA(VLOOKUP(B199,'ACCESS EXPORT'!$B:$Q,16,FALSE),"")</f>
        <v>PA-C</v>
      </c>
      <c r="P199" s="4" t="str">
        <f>_xlfn.IFNA(VLOOKUP(B199,'ACCESS EXPORT'!B:W,22,FALSE),"-")</f>
        <v>1467936690</v>
      </c>
      <c r="Q199" s="4" t="str">
        <f>_xlfn.IFNA(VLOOKUP(A199,'ACCESS EXPORT'!$A:$AG,33,0),"-")</f>
        <v>Julie Morris</v>
      </c>
      <c r="R199" s="4" t="str">
        <f>_xlfn.IFNA(VLOOKUP(A199,'ACCESS EXPORT'!$A:$AH,34,0),"-")</f>
        <v>Cheri Benedeti</v>
      </c>
      <c r="S199" s="4" t="str">
        <f>_xlfn.IFNA(VLOOKUP(A199,'ACCESS EXPORT'!$A:$AI,35,0),"-")</f>
        <v>Kikzeny Cartagena</v>
      </c>
      <c r="T199" s="4" t="str">
        <f>_xlfn.IFNA(VLOOKUP(A199,'ACCESS EXPORT'!$A:$AJ,36,0),"-")</f>
        <v>Everil Elliott</v>
      </c>
      <c r="U199" s="4" t="str">
        <f>_xlfn.IFNA(VLOOKUP(A199,'ACCESS EXPORT'!$A:$AK,37,0),"-")</f>
        <v>athena</v>
      </c>
      <c r="V199" s="4" t="str">
        <f>_xlfn.IFNA(VLOOKUP(A199,'ACCESS EXPORT'!$A:$AL,38,0),"-")</f>
        <v>FHMG_VASC INST CEN FL_ORL</v>
      </c>
      <c r="W199" s="4" t="str">
        <f>_xlfn.IFNA(VLOOKUP(A199,'ACCESS EXPORT'!$A:$AM,39,0),"-")</f>
        <v/>
      </c>
      <c r="X199" s="4" t="str">
        <f>_xlfn.IFNA(VLOOKUP(A199,'ACCESS EXPORT'!$A:$AN,40,0),"-")</f>
        <v>Tiffany Palmer / John Hill</v>
      </c>
      <c r="Y199" s="26" t="str">
        <f>_xlfn.IFNA(VLOOKUP(A199,'ACCESS EXPORT'!A:AO,41,0),"")</f>
        <v>Dave Cowley</v>
      </c>
      <c r="Z199" s="26" t="str">
        <f>_xlfn.IFNA(VLOOKUP(A199,'ACCESS EXPORT'!A:AP,42,0),"")</f>
        <v>Quisha Moorer</v>
      </c>
      <c r="AA199" s="26" t="str">
        <f>_xlfn.IFNA(VLOOKUP(A199,'ACCESS EXPORT'!A:AQ,43,0),"")</f>
        <v>Carl Pfeiffer</v>
      </c>
    </row>
    <row r="200" spans="1:27" ht="18.75" x14ac:dyDescent="0.25">
      <c r="A200" s="33">
        <v>274</v>
      </c>
      <c r="B200" s="10">
        <v>2263</v>
      </c>
      <c r="C200" s="7" t="str">
        <f ca="1">IFERROR(UPPER(IF(AND('ACCESS EXPORT'!AA200="",'ACCESS EXPORT'!Z200=""),VLOOKUP(A200,'ACCESS EXPORT'!$A:$AF,32,FALSE),(IF('ACCESS EXPORT'!AA200&lt;&gt;"",CONCATENATE(VLOOKUP(A200,'ACCESS EXPORT'!$A:$AF,32,FALSE)," (Closed",TEXT('ACCESS EXPORT'!AA200," MM/DD/YYY)")),IF(TODAY()&lt;(('ACCESS EXPORT'!Z200)+30),CONCATENATE(VLOOKUP(A200,'ACCESS EXPORT'!$A:$AF,32,FALSE)," (Opens",TEXT('ACCESS EXPORT'!Z200," MM/DD/YYY)")),VLOOKUP(A200,'ACCESS EXPORT'!$A:$AF,32,FALSE)))))),"-")</f>
        <v>ADVENTHEALTH MEDICAL GROUP VASCULAR SURGERY AT ORLANDO</v>
      </c>
      <c r="D200" s="3" t="str">
        <f ca="1">IFERROR(UPPER(IF(AND('ACCESS EXPORT'!AA200="",'ACCESS EXPORT'!Z200=""),VLOOKUP(A200,'ACCESS EXPORT'!$A:$AF,28,FALSE),(IF('ACCESS EXPORT'!AA200&lt;&gt;"",CONCATENATE(VLOOKUP(A200,'ACCESS EXPORT'!$A:$AF,28,FALSE)," (Closed",TEXT('ACCESS EXPORT'!AA200," MM/DD/YYY)")),IF(TODAY()&lt;(('ACCESS EXPORT'!Z200)+30),CONCATENATE(VLOOKUP(A200,'ACCESS EXPORT'!$A:$AF,28,FALSE)," (Opens",TEXT('ACCESS EXPORT'!Z200," MM/DD/YYY)")),VLOOKUP(A200,'ACCESS EXPORT'!$A:$AF,28,FALSE)))))),"-")</f>
        <v>VASCULAR INSTITUTE OF CENTRAL FLORIDA</v>
      </c>
      <c r="E200" s="3" t="str">
        <f>VLOOKUP($A200,'ACCESS EXPORT'!$A:$AF,3,FALSE)</f>
        <v>4680</v>
      </c>
      <c r="F200" s="3" t="str">
        <f>UPPER(CONCATENATE(VLOOKUP(A200,'ACCESS EXPORT'!$A:$AF,4,FALSE)," ",VLOOKUP(A200,'ACCESS EXPORT'!$A:$AF,5,FALSE)," ",VLOOKUP(A200,'ACCESS EXPORT'!$A:$AF,6,FALSE)," ",VLOOKUP(A200,'ACCESS EXPORT'!$A:$AA,7,FALSE)," ",VLOOKUP(A200,'ACCESS EXPORT'!$A:$AA,8,FALSE)))</f>
        <v>2415 N. ORANGE AVE SUITE 302 ORLANDO FL 32804</v>
      </c>
      <c r="G200" s="4" t="str">
        <f>UPPER(VLOOKUP($A200,'ACCESS EXPORT'!$A:$AF,9,FALSE))</f>
        <v>ORANGE</v>
      </c>
      <c r="H200" s="4" t="str">
        <f>_xlfn.IFNA(VLOOKUP($B200,'ACCESS EXPORT'!$B:$J,9,FALSE),"")</f>
        <v>Central</v>
      </c>
      <c r="I200" s="3" t="str">
        <f>CONCATENATE("(P)",VLOOKUP($A200,'ACCESS EXPORT'!$A:$AF,11,FALSE)," (F)",VLOOKUP($A200,'ACCESS EXPORT'!$A:$AF,29,FALSE))</f>
        <v>(P)(407) 303-7250 (F)(407) 303-7255</v>
      </c>
      <c r="J200" s="4" t="str">
        <f>UPPER(VLOOKUP($A200,'ACCESS EXPORT'!$A:$AF,12,FALSE))</f>
        <v>SURGERY</v>
      </c>
      <c r="K200" s="4" t="str">
        <f>UPPER(VLOOKUP($A200,'ACCESS EXPORT'!$A:$AF,13,FALSE))</f>
        <v>SCOTT HILL</v>
      </c>
      <c r="L200" s="3" t="str">
        <f>IF(AND(VLOOKUP(A200,'ACCESS EXPORT'!A:AE,1,0),'ACCESS EXPORT'!N200=""),UPPER(CONCATENATE('ACCESS EXPORT'!AE200)),IF(VLOOKUP(A200,'ACCESS EXPORT'!A:AE,1,0),UPPER(CONCATENATE('ACCESS EXPORT'!N200," "&amp;CHAR(10),'ACCESS EXPORT'!AE200))))</f>
        <v xml:space="preserve">BRENT WEBER 
</v>
      </c>
      <c r="M200" s="4" t="str">
        <f>UPPER(VLOOKUP($A200,'ACCESS EXPORT'!$A:$O,15,FALSE))</f>
        <v>CATHERINE BENITEZ (PM)</v>
      </c>
      <c r="N200" s="4" t="str">
        <f ca="1">IF(AND('ACCESS EXPORT'!X200="",'ACCESS EXPORT'!Y200=""),IF('ACCESS EXPORT'!V200&lt;&gt;"",(IF(TODAY()-'ACCESS EXPORT'!V200&gt;=-60,UPPER(CONCATENATE(VLOOKUP(B200,'ACCESS EXPORT'!$B:$P,15,FALSE),""&amp;CHAR(10)&amp;"(SEP",TEXT('ACCESS EXPORT'!V200," MM/DD/YYY)"))),IF(TODAY()-'ACCESS EXPORT'!V200&lt;0,UPPER(VLOOKUP(B200,'ACCESS EXPORT'!$B:$P,15,FALSE)),UPPER(VLOOKUP(B200,'ACCESS EXPORT'!$B:$P,15,FALSE))))),IF('ACCESS EXPORT'!U200="",UPPER(VLOOKUP(B200,'ACCESS EXPORT'!$B:$P,15,FALSE)),IF(TODAY()-'ACCESS EXPORT'!U200&lt;=30,CONCATENATE(UPPER(VLOOKUP(B200,'ACCESS EXPORT'!$B:$P,15,FALSE)),""&amp;CHAR(10)&amp;"(NEW",TEXT('ACCESS EXPORT'!U200," MM/DD/YYY)")),IF(AND(TODAY()-'ACCESS EXPORT'!U200&gt;30,TODAY()&gt;0),UPPER(VLOOKUP(B200,'ACCESS EXPORT'!$B:$P,15,FALSE)))))),IF('ACCESS EXPORT'!Y200&lt;&gt;"",UPPER(CONCATENATE(UPPER(VLOOKUP(B200,'ACCESS EXPORT'!$B:$P,15,FALSE)),""&amp;CHAR(10)&amp;"(Transfer Out",TEXT('ACCESS EXPORT'!Y200," MM/DD/YYY)"))),IF('ACCESS EXPORT'!X200&lt;&gt;"",UPPER(CONCATENATE(UPPER(VLOOKUP(B200,'ACCESS EXPORT'!$B:$P,15,FALSE)),""&amp;CHAR(10)&amp;"(Transfer In",TEXT('ACCESS EXPORT'!X200," MM/DD/YYY)"))))))</f>
        <v>MUNNS, ASHLEY
(NEW 06/24/2019)</v>
      </c>
      <c r="O200" s="4" t="str">
        <f>_xlfn.IFNA(VLOOKUP(B200,'ACCESS EXPORT'!$B:$Q,16,FALSE),"")</f>
        <v>PA</v>
      </c>
      <c r="P200" s="4" t="str">
        <f>_xlfn.IFNA(VLOOKUP(B200,'ACCESS EXPORT'!B:W,22,FALSE),"-")</f>
        <v>1346708054</v>
      </c>
      <c r="Q200" s="4" t="str">
        <f>_xlfn.IFNA(VLOOKUP(A200,'ACCESS EXPORT'!$A:$AG,33,0),"-")</f>
        <v>Julie Morris</v>
      </c>
      <c r="R200" s="4" t="str">
        <f>_xlfn.IFNA(VLOOKUP(A200,'ACCESS EXPORT'!$A:$AH,34,0),"-")</f>
        <v>Cheri Benedeti</v>
      </c>
      <c r="S200" s="4" t="str">
        <f>_xlfn.IFNA(VLOOKUP(A200,'ACCESS EXPORT'!$A:$AI,35,0),"-")</f>
        <v>Kikzeny Cartagena</v>
      </c>
      <c r="T200" s="4" t="str">
        <f>_xlfn.IFNA(VLOOKUP(A200,'ACCESS EXPORT'!$A:$AJ,36,0),"-")</f>
        <v>Everil Elliott</v>
      </c>
      <c r="U200" s="4" t="str">
        <f>_xlfn.IFNA(VLOOKUP(A200,'ACCESS EXPORT'!$A:$AK,37,0),"-")</f>
        <v>athena</v>
      </c>
      <c r="V200" s="4" t="str">
        <f>_xlfn.IFNA(VLOOKUP(A200,'ACCESS EXPORT'!$A:$AL,38,0),"-")</f>
        <v>FHMG_VASC INST CEN FL_ORL</v>
      </c>
      <c r="W200" s="4" t="str">
        <f>_xlfn.IFNA(VLOOKUP(A200,'ACCESS EXPORT'!$A:$AM,39,0),"-")</f>
        <v/>
      </c>
      <c r="X200" s="4" t="str">
        <f>_xlfn.IFNA(VLOOKUP(A200,'ACCESS EXPORT'!$A:$AN,40,0),"-")</f>
        <v>Tiffany Palmer / John Hill</v>
      </c>
      <c r="Y200" s="26" t="str">
        <f>_xlfn.IFNA(VLOOKUP(A200,'ACCESS EXPORT'!A:AO,41,0),"")</f>
        <v>Dave Cowley</v>
      </c>
      <c r="Z200" s="26" t="str">
        <f>_xlfn.IFNA(VLOOKUP(A200,'ACCESS EXPORT'!A:AP,42,0),"")</f>
        <v>Quisha Moorer</v>
      </c>
      <c r="AA200" s="26" t="str">
        <f>_xlfn.IFNA(VLOOKUP(A200,'ACCESS EXPORT'!A:AQ,43,0),"")</f>
        <v>Carl Pfeiffer</v>
      </c>
    </row>
    <row r="201" spans="1:27" ht="18.75" x14ac:dyDescent="0.25">
      <c r="A201" s="33">
        <v>283</v>
      </c>
      <c r="B201" s="10">
        <v>1101</v>
      </c>
      <c r="C201" s="7" t="str">
        <f ca="1">IFERROR(UPPER(IF(AND('ACCESS EXPORT'!AA201="",'ACCESS EXPORT'!Z201=""),VLOOKUP(A201,'ACCESS EXPORT'!$A:$AF,32,FALSE),(IF('ACCESS EXPORT'!AA201&lt;&gt;"",CONCATENATE(VLOOKUP(A201,'ACCESS EXPORT'!$A:$AF,32,FALSE)," (Closed",TEXT('ACCESS EXPORT'!AA201," MM/DD/YYY)")),IF(TODAY()&lt;(('ACCESS EXPORT'!Z201)+30),CONCATENATE(VLOOKUP(A201,'ACCESS EXPORT'!$A:$AF,32,FALSE)," (Opens",TEXT('ACCESS EXPORT'!Z201," MM/DD/YYY)")),VLOOKUP(A201,'ACCESS EXPORT'!$A:$AF,32,FALSE)))))),"-")</f>
        <v>ADVENTHEALTH MEDICAL GROUP VASCULAR SURGERY AT CELEBRATION</v>
      </c>
      <c r="D201" s="3" t="str">
        <f ca="1">IFERROR(UPPER(IF(AND('ACCESS EXPORT'!AA201="",'ACCESS EXPORT'!Z201=""),VLOOKUP(A201,'ACCESS EXPORT'!$A:$AF,28,FALSE),(IF('ACCESS EXPORT'!AA201&lt;&gt;"",CONCATENATE(VLOOKUP(A201,'ACCESS EXPORT'!$A:$AF,28,FALSE)," (Closed",TEXT('ACCESS EXPORT'!AA201," MM/DD/YYY)")),IF(TODAY()&lt;(('ACCESS EXPORT'!Z201)+30),CONCATENATE(VLOOKUP(A201,'ACCESS EXPORT'!$A:$AF,28,FALSE)," (Opens",TEXT('ACCESS EXPORT'!Z201," MM/DD/YYY)")),VLOOKUP(A201,'ACCESS EXPORT'!$A:$AF,28,FALSE)))))),"-")</f>
        <v>VASCULAR INSTITUTE OF CENTRAL FLORIDA - CELEBRATION*</v>
      </c>
      <c r="E201" s="3" t="str">
        <f>VLOOKUP($A201,'ACCESS EXPORT'!$A:$AF,3,FALSE)</f>
        <v>4685</v>
      </c>
      <c r="F201" s="3" t="str">
        <f>UPPER(CONCATENATE(VLOOKUP(A201,'ACCESS EXPORT'!$A:$AF,4,FALSE)," ",VLOOKUP(A201,'ACCESS EXPORT'!$A:$AF,5,FALSE)," ",VLOOKUP(A201,'ACCESS EXPORT'!$A:$AF,6,FALSE)," ",VLOOKUP(A201,'ACCESS EXPORT'!$A:$AA,7,FALSE)," ",VLOOKUP(A201,'ACCESS EXPORT'!$A:$AA,8,FALSE)))</f>
        <v>410 CELEBRATION PL SUITE 302 CELEBRATION FL 34747</v>
      </c>
      <c r="G201" s="4" t="str">
        <f>UPPER(VLOOKUP($A201,'ACCESS EXPORT'!$A:$AF,9,FALSE))</f>
        <v>ORANGE</v>
      </c>
      <c r="H201" s="4" t="str">
        <f>_xlfn.IFNA(VLOOKUP($B201,'ACCESS EXPORT'!$B:$J,9,FALSE),"")</f>
        <v>Central</v>
      </c>
      <c r="I201" s="3" t="str">
        <f>CONCATENATE("(P)",VLOOKUP($A201,'ACCESS EXPORT'!$A:$AF,11,FALSE)," (F)",VLOOKUP($A201,'ACCESS EXPORT'!$A:$AF,29,FALSE))</f>
        <v>(P)(407) 303-7250 (F)(407) 303-7255</v>
      </c>
      <c r="J201" s="4" t="str">
        <f>UPPER(VLOOKUP($A201,'ACCESS EXPORT'!$A:$AF,12,FALSE))</f>
        <v>SURGERY</v>
      </c>
      <c r="K201" s="4" t="str">
        <f>UPPER(VLOOKUP($A201,'ACCESS EXPORT'!$A:$AF,13,FALSE))</f>
        <v>SCOTT HILL</v>
      </c>
      <c r="L201" s="3" t="str">
        <f>IF(AND(VLOOKUP(A201,'ACCESS EXPORT'!A:AE,1,0),'ACCESS EXPORT'!N201=""),UPPER(CONCATENATE('ACCESS EXPORT'!AE201)),IF(VLOOKUP(A201,'ACCESS EXPORT'!A:AE,1,0),UPPER(CONCATENATE('ACCESS EXPORT'!N201," "&amp;CHAR(10),'ACCESS EXPORT'!AE201))))</f>
        <v xml:space="preserve">BRENT WEBER 
</v>
      </c>
      <c r="M201" s="4" t="str">
        <f>UPPER(VLOOKUP($A201,'ACCESS EXPORT'!$A:$O,15,FALSE))</f>
        <v>CATHERINE BENITEZ (PM)</v>
      </c>
      <c r="N201" s="4" t="str">
        <f ca="1">IF(AND('ACCESS EXPORT'!X201="",'ACCESS EXPORT'!Y201=""),IF('ACCESS EXPORT'!V201&lt;&gt;"",(IF(TODAY()-'ACCESS EXPORT'!V201&gt;=-60,UPPER(CONCATENATE(VLOOKUP(B201,'ACCESS EXPORT'!$B:$P,15,FALSE),""&amp;CHAR(10)&amp;"(SEP",TEXT('ACCESS EXPORT'!V201," MM/DD/YYY)"))),IF(TODAY()-'ACCESS EXPORT'!V201&lt;0,UPPER(VLOOKUP(B201,'ACCESS EXPORT'!$B:$P,15,FALSE)),UPPER(VLOOKUP(B201,'ACCESS EXPORT'!$B:$P,15,FALSE))))),IF('ACCESS EXPORT'!U201="",UPPER(VLOOKUP(B201,'ACCESS EXPORT'!$B:$P,15,FALSE)),IF(TODAY()-'ACCESS EXPORT'!U201&lt;=30,CONCATENATE(UPPER(VLOOKUP(B201,'ACCESS EXPORT'!$B:$P,15,FALSE)),""&amp;CHAR(10)&amp;"(NEW",TEXT('ACCESS EXPORT'!U201," MM/DD/YYY)")),IF(AND(TODAY()-'ACCESS EXPORT'!U201&gt;30,TODAY()&gt;0),UPPER(VLOOKUP(B201,'ACCESS EXPORT'!$B:$P,15,FALSE)))))),IF('ACCESS EXPORT'!Y201&lt;&gt;"",UPPER(CONCATENATE(UPPER(VLOOKUP(B201,'ACCESS EXPORT'!$B:$P,15,FALSE)),""&amp;CHAR(10)&amp;"(Transfer Out",TEXT('ACCESS EXPORT'!Y201," MM/DD/YYY)"))),IF('ACCESS EXPORT'!X201&lt;&gt;"",UPPER(CONCATENATE(UPPER(VLOOKUP(B201,'ACCESS EXPORT'!$B:$P,15,FALSE)),""&amp;CHAR(10)&amp;"(Transfer In",TEXT('ACCESS EXPORT'!X201," MM/DD/YYY)"))))))</f>
        <v>PEREZ-IZQUIERDO, MANUEL R.</v>
      </c>
      <c r="O201" s="4" t="str">
        <f>_xlfn.IFNA(VLOOKUP(B201,'ACCESS EXPORT'!$B:$Q,16,FALSE),"")</f>
        <v>MD</v>
      </c>
      <c r="P201" s="4" t="str">
        <f>_xlfn.IFNA(VLOOKUP(B201,'ACCESS EXPORT'!B:W,22,FALSE),"-")</f>
        <v>1942288808</v>
      </c>
      <c r="Q201" s="4" t="str">
        <f>_xlfn.IFNA(VLOOKUP(A201,'ACCESS EXPORT'!$A:$AG,33,0),"-")</f>
        <v>Amanda Hernandez</v>
      </c>
      <c r="R201" s="4" t="str">
        <f>_xlfn.IFNA(VLOOKUP(A201,'ACCESS EXPORT'!$A:$AH,34,0),"-")</f>
        <v>Cheri Benedeti</v>
      </c>
      <c r="S201" s="4" t="str">
        <f>_xlfn.IFNA(VLOOKUP(A201,'ACCESS EXPORT'!$A:$AI,35,0),"-")</f>
        <v>Kikzeny Cartagena</v>
      </c>
      <c r="T201" s="4" t="str">
        <f>_xlfn.IFNA(VLOOKUP(A201,'ACCESS EXPORT'!$A:$AJ,36,0),"-")</f>
        <v>Everil Elliott</v>
      </c>
      <c r="U201" s="4" t="str">
        <f>_xlfn.IFNA(VLOOKUP(A201,'ACCESS EXPORT'!$A:$AK,37,0),"-")</f>
        <v>athena</v>
      </c>
      <c r="V201" s="4" t="str">
        <f>_xlfn.IFNA(VLOOKUP(A201,'ACCESS EXPORT'!$A:$AL,38,0),"-")</f>
        <v>FHMG_VASC INST CEN FL_CEL</v>
      </c>
      <c r="W201" s="4" t="str">
        <f>_xlfn.IFNA(VLOOKUP(A201,'ACCESS EXPORT'!$A:$AM,39,0),"-")</f>
        <v/>
      </c>
      <c r="X201" s="4" t="str">
        <f>_xlfn.IFNA(VLOOKUP(A201,'ACCESS EXPORT'!$A:$AN,40,0),"-")</f>
        <v>Tiffany Palmer / John Hill</v>
      </c>
      <c r="Y201" s="26" t="str">
        <f>_xlfn.IFNA(VLOOKUP(A201,'ACCESS EXPORT'!A:AO,41,0),"")</f>
        <v>Dave Cowley</v>
      </c>
      <c r="Z201" s="26" t="str">
        <f>_xlfn.IFNA(VLOOKUP(A201,'ACCESS EXPORT'!A:AP,42,0),"")</f>
        <v>Quisha Moorer</v>
      </c>
      <c r="AA201" s="26" t="str">
        <f>_xlfn.IFNA(VLOOKUP(A201,'ACCESS EXPORT'!A:AQ,43,0),"")</f>
        <v>Carl Pfeiffer</v>
      </c>
    </row>
    <row r="202" spans="1:27" ht="18.75" x14ac:dyDescent="0.25">
      <c r="A202" s="33">
        <v>283</v>
      </c>
      <c r="B202" s="10">
        <v>1100</v>
      </c>
      <c r="C202" s="7" t="str">
        <f ca="1">IFERROR(UPPER(IF(AND('ACCESS EXPORT'!AA202="",'ACCESS EXPORT'!Z202=""),VLOOKUP(A202,'ACCESS EXPORT'!$A:$AF,32,FALSE),(IF('ACCESS EXPORT'!AA202&lt;&gt;"",CONCATENATE(VLOOKUP(A202,'ACCESS EXPORT'!$A:$AF,32,FALSE)," (Closed",TEXT('ACCESS EXPORT'!AA202," MM/DD/YYY)")),IF(TODAY()&lt;(('ACCESS EXPORT'!Z202)+30),CONCATENATE(VLOOKUP(A202,'ACCESS EXPORT'!$A:$AF,32,FALSE)," (Opens",TEXT('ACCESS EXPORT'!Z202," MM/DD/YYY)")),VLOOKUP(A202,'ACCESS EXPORT'!$A:$AF,32,FALSE)))))),"-")</f>
        <v>ADVENTHEALTH MEDICAL GROUP VASCULAR SURGERY AT CELEBRATION</v>
      </c>
      <c r="D202" s="3" t="str">
        <f ca="1">IFERROR(UPPER(IF(AND('ACCESS EXPORT'!AA202="",'ACCESS EXPORT'!Z202=""),VLOOKUP(A202,'ACCESS EXPORT'!$A:$AF,28,FALSE),(IF('ACCESS EXPORT'!AA202&lt;&gt;"",CONCATENATE(VLOOKUP(A202,'ACCESS EXPORT'!$A:$AF,28,FALSE)," (Closed",TEXT('ACCESS EXPORT'!AA202," MM/DD/YYY)")),IF(TODAY()&lt;(('ACCESS EXPORT'!Z202)+30),CONCATENATE(VLOOKUP(A202,'ACCESS EXPORT'!$A:$AF,28,FALSE)," (Opens",TEXT('ACCESS EXPORT'!Z202," MM/DD/YYY)")),VLOOKUP(A202,'ACCESS EXPORT'!$A:$AF,28,FALSE)))))),"-")</f>
        <v>VASCULAR INSTITUTE OF CENTRAL FLORIDA - CELEBRATION*</v>
      </c>
      <c r="E202" s="3" t="str">
        <f>VLOOKUP($A202,'ACCESS EXPORT'!$A:$AF,3,FALSE)</f>
        <v>4685</v>
      </c>
      <c r="F202" s="3" t="str">
        <f>UPPER(CONCATENATE(VLOOKUP(A202,'ACCESS EXPORT'!$A:$AF,4,FALSE)," ",VLOOKUP(A202,'ACCESS EXPORT'!$A:$AF,5,FALSE)," ",VLOOKUP(A202,'ACCESS EXPORT'!$A:$AF,6,FALSE)," ",VLOOKUP(A202,'ACCESS EXPORT'!$A:$AA,7,FALSE)," ",VLOOKUP(A202,'ACCESS EXPORT'!$A:$AA,8,FALSE)))</f>
        <v>410 CELEBRATION PL SUITE 302 CELEBRATION FL 34747</v>
      </c>
      <c r="G202" s="4" t="str">
        <f>UPPER(VLOOKUP($A202,'ACCESS EXPORT'!$A:$AF,9,FALSE))</f>
        <v>ORANGE</v>
      </c>
      <c r="H202" s="4" t="str">
        <f>_xlfn.IFNA(VLOOKUP($B202,'ACCESS EXPORT'!$B:$J,9,FALSE),"")</f>
        <v>Central</v>
      </c>
      <c r="I202" s="3" t="str">
        <f>CONCATENATE("(P)",VLOOKUP($A202,'ACCESS EXPORT'!$A:$AF,11,FALSE)," (F)",VLOOKUP($A202,'ACCESS EXPORT'!$A:$AF,29,FALSE))</f>
        <v>(P)(407) 303-7250 (F)(407) 303-7255</v>
      </c>
      <c r="J202" s="4" t="str">
        <f>UPPER(VLOOKUP($A202,'ACCESS EXPORT'!$A:$AF,12,FALSE))</f>
        <v>SURGERY</v>
      </c>
      <c r="K202" s="4" t="str">
        <f>UPPER(VLOOKUP($A202,'ACCESS EXPORT'!$A:$AF,13,FALSE))</f>
        <v>SCOTT HILL</v>
      </c>
      <c r="L202" s="3" t="str">
        <f>IF(AND(VLOOKUP(A202,'ACCESS EXPORT'!A:AE,1,0),'ACCESS EXPORT'!N202=""),UPPER(CONCATENATE('ACCESS EXPORT'!AE202)),IF(VLOOKUP(A202,'ACCESS EXPORT'!A:AE,1,0),UPPER(CONCATENATE('ACCESS EXPORT'!N202," "&amp;CHAR(10),'ACCESS EXPORT'!AE202))))</f>
        <v xml:space="preserve">BRENT WEBER 
</v>
      </c>
      <c r="M202" s="4" t="str">
        <f>UPPER(VLOOKUP($A202,'ACCESS EXPORT'!$A:$O,15,FALSE))</f>
        <v>CATHERINE BENITEZ (PM)</v>
      </c>
      <c r="N202" s="4" t="str">
        <f ca="1">IF(AND('ACCESS EXPORT'!X202="",'ACCESS EXPORT'!Y202=""),IF('ACCESS EXPORT'!V202&lt;&gt;"",(IF(TODAY()-'ACCESS EXPORT'!V202&gt;=-60,UPPER(CONCATENATE(VLOOKUP(B202,'ACCESS EXPORT'!$B:$P,15,FALSE),""&amp;CHAR(10)&amp;"(SEP",TEXT('ACCESS EXPORT'!V202," MM/DD/YYY)"))),IF(TODAY()-'ACCESS EXPORT'!V202&lt;0,UPPER(VLOOKUP(B202,'ACCESS EXPORT'!$B:$P,15,FALSE)),UPPER(VLOOKUP(B202,'ACCESS EXPORT'!$B:$P,15,FALSE))))),IF('ACCESS EXPORT'!U202="",UPPER(VLOOKUP(B202,'ACCESS EXPORT'!$B:$P,15,FALSE)),IF(TODAY()-'ACCESS EXPORT'!U202&lt;=30,CONCATENATE(UPPER(VLOOKUP(B202,'ACCESS EXPORT'!$B:$P,15,FALSE)),""&amp;CHAR(10)&amp;"(NEW",TEXT('ACCESS EXPORT'!U202," MM/DD/YYY)")),IF(AND(TODAY()-'ACCESS EXPORT'!U202&gt;30,TODAY()&gt;0),UPPER(VLOOKUP(B202,'ACCESS EXPORT'!$B:$P,15,FALSE)))))),IF('ACCESS EXPORT'!Y202&lt;&gt;"",UPPER(CONCATENATE(UPPER(VLOOKUP(B202,'ACCESS EXPORT'!$B:$P,15,FALSE)),""&amp;CHAR(10)&amp;"(Transfer Out",TEXT('ACCESS EXPORT'!Y202," MM/DD/YYY)"))),IF('ACCESS EXPORT'!X202&lt;&gt;"",UPPER(CONCATENATE(UPPER(VLOOKUP(B202,'ACCESS EXPORT'!$B:$P,15,FALSE)),""&amp;CHAR(10)&amp;"(Transfer In",TEXT('ACCESS EXPORT'!X202," MM/DD/YYY)"))))))</f>
        <v>VARNAGY, DAVID GABAY</v>
      </c>
      <c r="O202" s="4" t="str">
        <f>_xlfn.IFNA(VLOOKUP(B202,'ACCESS EXPORT'!$B:$Q,16,FALSE),"")</f>
        <v>MD</v>
      </c>
      <c r="P202" s="4" t="str">
        <f>_xlfn.IFNA(VLOOKUP(B202,'ACCESS EXPORT'!B:W,22,FALSE),"-")</f>
        <v>1952571671</v>
      </c>
      <c r="Q202" s="4" t="str">
        <f>_xlfn.IFNA(VLOOKUP(A202,'ACCESS EXPORT'!$A:$AG,33,0),"-")</f>
        <v>Amanda Hernandez</v>
      </c>
      <c r="R202" s="4" t="str">
        <f>_xlfn.IFNA(VLOOKUP(A202,'ACCESS EXPORT'!$A:$AH,34,0),"-")</f>
        <v>Cheri Benedeti</v>
      </c>
      <c r="S202" s="4" t="str">
        <f>_xlfn.IFNA(VLOOKUP(A202,'ACCESS EXPORT'!$A:$AI,35,0),"-")</f>
        <v>Kikzeny Cartagena</v>
      </c>
      <c r="T202" s="4" t="str">
        <f>_xlfn.IFNA(VLOOKUP(A202,'ACCESS EXPORT'!$A:$AJ,36,0),"-")</f>
        <v>Everil Elliott</v>
      </c>
      <c r="U202" s="4" t="str">
        <f>_xlfn.IFNA(VLOOKUP(A202,'ACCESS EXPORT'!$A:$AK,37,0),"-")</f>
        <v>athena</v>
      </c>
      <c r="V202" s="4" t="str">
        <f>_xlfn.IFNA(VLOOKUP(A202,'ACCESS EXPORT'!$A:$AL,38,0),"-")</f>
        <v>FHMG_VASC INST CEN FL_CEL</v>
      </c>
      <c r="W202" s="4" t="str">
        <f>_xlfn.IFNA(VLOOKUP(A202,'ACCESS EXPORT'!$A:$AM,39,0),"-")</f>
        <v/>
      </c>
      <c r="X202" s="4" t="str">
        <f>_xlfn.IFNA(VLOOKUP(A202,'ACCESS EXPORT'!$A:$AN,40,0),"-")</f>
        <v>Tiffany Palmer / John Hill</v>
      </c>
      <c r="Y202" s="26" t="str">
        <f>_xlfn.IFNA(VLOOKUP(A202,'ACCESS EXPORT'!A:AO,41,0),"")</f>
        <v>Dave Cowley</v>
      </c>
      <c r="Z202" s="26" t="str">
        <f>_xlfn.IFNA(VLOOKUP(A202,'ACCESS EXPORT'!A:AP,42,0),"")</f>
        <v>Quisha Moorer</v>
      </c>
      <c r="AA202" s="26" t="str">
        <f>_xlfn.IFNA(VLOOKUP(A202,'ACCESS EXPORT'!A:AQ,43,0),"")</f>
        <v>Carl Pfeiffer</v>
      </c>
    </row>
    <row r="203" spans="1:27" ht="18.75" x14ac:dyDescent="0.25">
      <c r="A203" s="33">
        <v>283</v>
      </c>
      <c r="B203" s="10">
        <v>2133</v>
      </c>
      <c r="C203" s="7" t="str">
        <f ca="1">IFERROR(UPPER(IF(AND('ACCESS EXPORT'!AA203="",'ACCESS EXPORT'!Z203=""),VLOOKUP(A203,'ACCESS EXPORT'!$A:$AF,32,FALSE),(IF('ACCESS EXPORT'!AA203&lt;&gt;"",CONCATENATE(VLOOKUP(A203,'ACCESS EXPORT'!$A:$AF,32,FALSE)," (Closed",TEXT('ACCESS EXPORT'!AA203," MM/DD/YYY)")),IF(TODAY()&lt;(('ACCESS EXPORT'!Z203)+30),CONCATENATE(VLOOKUP(A203,'ACCESS EXPORT'!$A:$AF,32,FALSE)," (Opens",TEXT('ACCESS EXPORT'!Z203," MM/DD/YYY)")),VLOOKUP(A203,'ACCESS EXPORT'!$A:$AF,32,FALSE)))))),"-")</f>
        <v>ADVENTHEALTH MEDICAL GROUP VASCULAR SURGERY AT CELEBRATION</v>
      </c>
      <c r="D203" s="3" t="str">
        <f ca="1">IFERROR(UPPER(IF(AND('ACCESS EXPORT'!AA203="",'ACCESS EXPORT'!Z203=""),VLOOKUP(A203,'ACCESS EXPORT'!$A:$AF,28,FALSE),(IF('ACCESS EXPORT'!AA203&lt;&gt;"",CONCATENATE(VLOOKUP(A203,'ACCESS EXPORT'!$A:$AF,28,FALSE)," (Closed",TEXT('ACCESS EXPORT'!AA203," MM/DD/YYY)")),IF(TODAY()&lt;(('ACCESS EXPORT'!Z203)+30),CONCATENATE(VLOOKUP(A203,'ACCESS EXPORT'!$A:$AF,28,FALSE)," (Opens",TEXT('ACCESS EXPORT'!Z203," MM/DD/YYY)")),VLOOKUP(A203,'ACCESS EXPORT'!$A:$AF,28,FALSE)))))),"-")</f>
        <v>VASCULAR INSTITUTE OF CENTRAL FLORIDA - CELEBRATION*</v>
      </c>
      <c r="E203" s="3" t="str">
        <f>VLOOKUP($A203,'ACCESS EXPORT'!$A:$AF,3,FALSE)</f>
        <v>4685</v>
      </c>
      <c r="F203" s="3" t="str">
        <f>UPPER(CONCATENATE(VLOOKUP(A203,'ACCESS EXPORT'!$A:$AF,4,FALSE)," ",VLOOKUP(A203,'ACCESS EXPORT'!$A:$AF,5,FALSE)," ",VLOOKUP(A203,'ACCESS EXPORT'!$A:$AF,6,FALSE)," ",VLOOKUP(A203,'ACCESS EXPORT'!$A:$AA,7,FALSE)," ",VLOOKUP(A203,'ACCESS EXPORT'!$A:$AA,8,FALSE)))</f>
        <v>410 CELEBRATION PL SUITE 302 CELEBRATION FL 34747</v>
      </c>
      <c r="G203" s="4" t="str">
        <f>UPPER(VLOOKUP($A203,'ACCESS EXPORT'!$A:$AF,9,FALSE))</f>
        <v>ORANGE</v>
      </c>
      <c r="H203" s="4" t="str">
        <f>_xlfn.IFNA(VLOOKUP($B203,'ACCESS EXPORT'!$B:$J,9,FALSE),"")</f>
        <v>Central</v>
      </c>
      <c r="I203" s="3" t="str">
        <f>CONCATENATE("(P)",VLOOKUP($A203,'ACCESS EXPORT'!$A:$AF,11,FALSE)," (F)",VLOOKUP($A203,'ACCESS EXPORT'!$A:$AF,29,FALSE))</f>
        <v>(P)(407) 303-7250 (F)(407) 303-7255</v>
      </c>
      <c r="J203" s="4" t="str">
        <f>UPPER(VLOOKUP($A203,'ACCESS EXPORT'!$A:$AF,12,FALSE))</f>
        <v>SURGERY</v>
      </c>
      <c r="K203" s="4" t="str">
        <f>UPPER(VLOOKUP($A203,'ACCESS EXPORT'!$A:$AF,13,FALSE))</f>
        <v>SCOTT HILL</v>
      </c>
      <c r="L203" s="3" t="str">
        <f>IF(AND(VLOOKUP(A203,'ACCESS EXPORT'!A:AE,1,0),'ACCESS EXPORT'!N203=""),UPPER(CONCATENATE('ACCESS EXPORT'!AE203)),IF(VLOOKUP(A203,'ACCESS EXPORT'!A:AE,1,0),UPPER(CONCATENATE('ACCESS EXPORT'!N203," "&amp;CHAR(10),'ACCESS EXPORT'!AE203))))</f>
        <v xml:space="preserve">BRENT WEBER 
</v>
      </c>
      <c r="M203" s="4" t="str">
        <f>UPPER(VLOOKUP($A203,'ACCESS EXPORT'!$A:$O,15,FALSE))</f>
        <v>CATHERINE BENITEZ (PM)</v>
      </c>
      <c r="N203" s="4" t="str">
        <f ca="1">IF(AND('ACCESS EXPORT'!X203="",'ACCESS EXPORT'!Y203=""),IF('ACCESS EXPORT'!V203&lt;&gt;"",(IF(TODAY()-'ACCESS EXPORT'!V203&gt;=-60,UPPER(CONCATENATE(VLOOKUP(B203,'ACCESS EXPORT'!$B:$P,15,FALSE),""&amp;CHAR(10)&amp;"(SEP",TEXT('ACCESS EXPORT'!V203," MM/DD/YYY)"))),IF(TODAY()-'ACCESS EXPORT'!V203&lt;0,UPPER(VLOOKUP(B203,'ACCESS EXPORT'!$B:$P,15,FALSE)),UPPER(VLOOKUP(B203,'ACCESS EXPORT'!$B:$P,15,FALSE))))),IF('ACCESS EXPORT'!U203="",UPPER(VLOOKUP(B203,'ACCESS EXPORT'!$B:$P,15,FALSE)),IF(TODAY()-'ACCESS EXPORT'!U203&lt;=30,CONCATENATE(UPPER(VLOOKUP(B203,'ACCESS EXPORT'!$B:$P,15,FALSE)),""&amp;CHAR(10)&amp;"(NEW",TEXT('ACCESS EXPORT'!U203," MM/DD/YYY)")),IF(AND(TODAY()-'ACCESS EXPORT'!U203&gt;30,TODAY()&gt;0),UPPER(VLOOKUP(B203,'ACCESS EXPORT'!$B:$P,15,FALSE)))))),IF('ACCESS EXPORT'!Y203&lt;&gt;"",UPPER(CONCATENATE(UPPER(VLOOKUP(B203,'ACCESS EXPORT'!$B:$P,15,FALSE)),""&amp;CHAR(10)&amp;"(Transfer Out",TEXT('ACCESS EXPORT'!Y203," MM/DD/YYY)"))),IF('ACCESS EXPORT'!X203&lt;&gt;"",UPPER(CONCATENATE(UPPER(VLOOKUP(B203,'ACCESS EXPORT'!$B:$P,15,FALSE)),""&amp;CHAR(10)&amp;"(Transfer In",TEXT('ACCESS EXPORT'!X203," MM/DD/YYY)"))))))</f>
        <v>IERARDI, RALPH</v>
      </c>
      <c r="O203" s="4" t="str">
        <f>_xlfn.IFNA(VLOOKUP(B203,'ACCESS EXPORT'!$B:$Q,16,FALSE),"")</f>
        <v>MD</v>
      </c>
      <c r="P203" s="4" t="str">
        <f>_xlfn.IFNA(VLOOKUP(B203,'ACCESS EXPORT'!B:W,22,FALSE),"-")</f>
        <v>1477648160</v>
      </c>
      <c r="Q203" s="4" t="str">
        <f>_xlfn.IFNA(VLOOKUP(A203,'ACCESS EXPORT'!$A:$AG,33,0),"-")</f>
        <v>Amanda Hernandez</v>
      </c>
      <c r="R203" s="4" t="str">
        <f>_xlfn.IFNA(VLOOKUP(A203,'ACCESS EXPORT'!$A:$AH,34,0),"-")</f>
        <v>Cheri Benedeti</v>
      </c>
      <c r="S203" s="4" t="str">
        <f>_xlfn.IFNA(VLOOKUP(A203,'ACCESS EXPORT'!$A:$AI,35,0),"-")</f>
        <v>Kikzeny Cartagena</v>
      </c>
      <c r="T203" s="4" t="str">
        <f>_xlfn.IFNA(VLOOKUP(A203,'ACCESS EXPORT'!$A:$AJ,36,0),"-")</f>
        <v>Everil Elliott</v>
      </c>
      <c r="U203" s="4" t="str">
        <f>_xlfn.IFNA(VLOOKUP(A203,'ACCESS EXPORT'!$A:$AK,37,0),"-")</f>
        <v>athena</v>
      </c>
      <c r="V203" s="4" t="str">
        <f>_xlfn.IFNA(VLOOKUP(A203,'ACCESS EXPORT'!$A:$AL,38,0),"-")</f>
        <v>FHMG_VASC INST CEN FL_CEL</v>
      </c>
      <c r="W203" s="4" t="str">
        <f>_xlfn.IFNA(VLOOKUP(A203,'ACCESS EXPORT'!$A:$AM,39,0),"-")</f>
        <v/>
      </c>
      <c r="X203" s="4" t="str">
        <f>_xlfn.IFNA(VLOOKUP(A203,'ACCESS EXPORT'!$A:$AN,40,0),"-")</f>
        <v>Tiffany Palmer / John Hill</v>
      </c>
      <c r="Y203" s="26" t="str">
        <f>_xlfn.IFNA(VLOOKUP(A203,'ACCESS EXPORT'!A:AO,41,0),"")</f>
        <v>Dave Cowley</v>
      </c>
      <c r="Z203" s="26" t="str">
        <f>_xlfn.IFNA(VLOOKUP(A203,'ACCESS EXPORT'!A:AP,42,0),"")</f>
        <v>Quisha Moorer</v>
      </c>
      <c r="AA203" s="26" t="str">
        <f>_xlfn.IFNA(VLOOKUP(A203,'ACCESS EXPORT'!A:AQ,43,0),"")</f>
        <v>Carl Pfeiffer</v>
      </c>
    </row>
    <row r="204" spans="1:27" ht="18.75" x14ac:dyDescent="0.25">
      <c r="A204" s="33">
        <v>330</v>
      </c>
      <c r="B204" s="10">
        <v>1516</v>
      </c>
      <c r="C204" s="7" t="str">
        <f ca="1">IFERROR(UPPER(IF(AND('ACCESS EXPORT'!AA204="",'ACCESS EXPORT'!Z204=""),VLOOKUP(A204,'ACCESS EXPORT'!$A:$AF,32,FALSE),(IF('ACCESS EXPORT'!AA204&lt;&gt;"",CONCATENATE(VLOOKUP(A204,'ACCESS EXPORT'!$A:$AF,32,FALSE)," (Closed",TEXT('ACCESS EXPORT'!AA204," MM/DD/YYY)")),IF(TODAY()&lt;(('ACCESS EXPORT'!Z204)+30),CONCATENATE(VLOOKUP(A204,'ACCESS EXPORT'!$A:$AF,32,FALSE)," (Opens",TEXT('ACCESS EXPORT'!Z204," MM/DD/YYY)")),VLOOKUP(A204,'ACCESS EXPORT'!$A:$AF,32,FALSE)))))),"-")</f>
        <v>ADVENTHEALTH MEDICAL GROUP CARDIOTHORACIC SURGERY AT APOPKA</v>
      </c>
      <c r="D204" s="3" t="str">
        <f ca="1">IFERROR(UPPER(IF(AND('ACCESS EXPORT'!AA204="",'ACCESS EXPORT'!Z204=""),VLOOKUP(A204,'ACCESS EXPORT'!$A:$AF,28,FALSE),(IF('ACCESS EXPORT'!AA204&lt;&gt;"",CONCATENATE(VLOOKUP(A204,'ACCESS EXPORT'!$A:$AF,28,FALSE)," (Closed",TEXT('ACCESS EXPORT'!AA204," MM/DD/YYY)")),IF(TODAY()&lt;(('ACCESS EXPORT'!Z204)+30),CONCATENATE(VLOOKUP(A204,'ACCESS EXPORT'!$A:$AF,28,FALSE)," (Opens",TEXT('ACCESS EXPORT'!Z204," MM/DD/YYY)")),VLOOKUP(A204,'ACCESS EXPORT'!$A:$AF,28,FALSE)))))),"-")</f>
        <v>MISSION CARDIOVASCULAR &amp; THORACIC SURGEONS - APOPKA*</v>
      </c>
      <c r="E204" s="3" t="str">
        <f>VLOOKUP($A204,'ACCESS EXPORT'!$A:$AF,3,FALSE)</f>
        <v>5010</v>
      </c>
      <c r="F204" s="3" t="str">
        <f>UPPER(CONCATENATE(VLOOKUP(A204,'ACCESS EXPORT'!$A:$AF,4,FALSE)," ",VLOOKUP(A204,'ACCESS EXPORT'!$A:$AF,5,FALSE)," ",VLOOKUP(A204,'ACCESS EXPORT'!$A:$AF,6,FALSE)," ",VLOOKUP(A204,'ACCESS EXPORT'!$A:$AA,7,FALSE)," ",VLOOKUP(A204,'ACCESS EXPORT'!$A:$AA,8,FALSE)))</f>
        <v>2100 OCOEE-APOPKA RD SUITE 120 APOPKA FL 32703</v>
      </c>
      <c r="G204" s="4" t="str">
        <f>UPPER(VLOOKUP($A204,'ACCESS EXPORT'!$A:$AF,9,FALSE))</f>
        <v>ORANGE</v>
      </c>
      <c r="H204" s="4" t="str">
        <f>_xlfn.IFNA(VLOOKUP($B204,'ACCESS EXPORT'!$B:$J,9,FALSE),"")</f>
        <v>Waterman</v>
      </c>
      <c r="I204" s="3" t="str">
        <f>CONCATENATE("(P)",VLOOKUP($A204,'ACCESS EXPORT'!$A:$AF,11,FALSE)," (F)",VLOOKUP($A204,'ACCESS EXPORT'!$A:$AF,29,FALSE))</f>
        <v>(P)(352)343-1216 (F)(352)343-1582</v>
      </c>
      <c r="J204" s="4" t="str">
        <f>UPPER(VLOOKUP($A204,'ACCESS EXPORT'!$A:$AF,12,FALSE))</f>
        <v>SURGERY</v>
      </c>
      <c r="K204" s="4" t="str">
        <f>UPPER(VLOOKUP($A204,'ACCESS EXPORT'!$A:$AF,13,FALSE))</f>
        <v>SCOTT HILL</v>
      </c>
      <c r="L204" s="3" t="str">
        <f>IF(AND(VLOOKUP(A204,'ACCESS EXPORT'!A:AE,1,0),'ACCESS EXPORT'!N204=""),UPPER(CONCATENATE('ACCESS EXPORT'!AE204)),IF(VLOOKUP(A204,'ACCESS EXPORT'!A:AE,1,0),UPPER(CONCATENATE('ACCESS EXPORT'!N204," "&amp;CHAR(10),'ACCESS EXPORT'!AE204))))</f>
        <v xml:space="preserve">BRENT WEBER 
</v>
      </c>
      <c r="M204" s="4" t="str">
        <f>UPPER(VLOOKUP($A204,'ACCESS EXPORT'!$A:$O,15,FALSE))</f>
        <v>JILL SAYERS (PM)</v>
      </c>
      <c r="N204" s="4" t="str">
        <f ca="1">IF(AND('ACCESS EXPORT'!X204="",'ACCESS EXPORT'!Y204=""),IF('ACCESS EXPORT'!V204&lt;&gt;"",(IF(TODAY()-'ACCESS EXPORT'!V204&gt;=-60,UPPER(CONCATENATE(VLOOKUP(B204,'ACCESS EXPORT'!$B:$P,15,FALSE),""&amp;CHAR(10)&amp;"(SEP",TEXT('ACCESS EXPORT'!V204," MM/DD/YYY)"))),IF(TODAY()-'ACCESS EXPORT'!V204&lt;0,UPPER(VLOOKUP(B204,'ACCESS EXPORT'!$B:$P,15,FALSE)),UPPER(VLOOKUP(B204,'ACCESS EXPORT'!$B:$P,15,FALSE))))),IF('ACCESS EXPORT'!U204="",UPPER(VLOOKUP(B204,'ACCESS EXPORT'!$B:$P,15,FALSE)),IF(TODAY()-'ACCESS EXPORT'!U204&lt;=30,CONCATENATE(UPPER(VLOOKUP(B204,'ACCESS EXPORT'!$B:$P,15,FALSE)),""&amp;CHAR(10)&amp;"(NEW",TEXT('ACCESS EXPORT'!U204," MM/DD/YYY)")),IF(AND(TODAY()-'ACCESS EXPORT'!U204&gt;30,TODAY()&gt;0),UPPER(VLOOKUP(B204,'ACCESS EXPORT'!$B:$P,15,FALSE)))))),IF('ACCESS EXPORT'!Y204&lt;&gt;"",UPPER(CONCATENATE(UPPER(VLOOKUP(B204,'ACCESS EXPORT'!$B:$P,15,FALSE)),""&amp;CHAR(10)&amp;"(Transfer Out",TEXT('ACCESS EXPORT'!Y204," MM/DD/YYY)"))),IF('ACCESS EXPORT'!X204&lt;&gt;"",UPPER(CONCATENATE(UPPER(VLOOKUP(B204,'ACCESS EXPORT'!$B:$P,15,FALSE)),""&amp;CHAR(10)&amp;"(Transfer In",TEXT('ACCESS EXPORT'!X204," MM/DD/YYY)"))))))</f>
        <v>ELLINGSON, DAVID J.</v>
      </c>
      <c r="O204" s="4" t="str">
        <f>_xlfn.IFNA(VLOOKUP(B204,'ACCESS EXPORT'!$B:$Q,16,FALSE),"")</f>
        <v>PA-C</v>
      </c>
      <c r="P204" s="4" t="str">
        <f>_xlfn.IFNA(VLOOKUP(B204,'ACCESS EXPORT'!B:W,22,FALSE),"-")</f>
        <v>1144228685</v>
      </c>
      <c r="Q204" s="4" t="str">
        <f>_xlfn.IFNA(VLOOKUP(A204,'ACCESS EXPORT'!$A:$AG,33,0),"-")</f>
        <v>Quamirah Denson</v>
      </c>
      <c r="R204" s="4" t="str">
        <f>_xlfn.IFNA(VLOOKUP(A204,'ACCESS EXPORT'!$A:$AH,34,0),"-")</f>
        <v>Carol Shane</v>
      </c>
      <c r="S204" s="4" t="str">
        <f>_xlfn.IFNA(VLOOKUP(A204,'ACCESS EXPORT'!$A:$AI,35,0),"-")</f>
        <v>James Agee</v>
      </c>
      <c r="T204" s="4" t="str">
        <f>_xlfn.IFNA(VLOOKUP(A204,'ACCESS EXPORT'!$A:$AJ,36,0),"-")</f>
        <v>Sorangia Jean-Francois</v>
      </c>
      <c r="U204" s="4" t="str">
        <f>_xlfn.IFNA(VLOOKUP(A204,'ACCESS EXPORT'!$A:$AK,37,0),"-")</f>
        <v>athena</v>
      </c>
      <c r="V204" s="4" t="str">
        <f>_xlfn.IFNA(VLOOKUP(A204,'ACCESS EXPORT'!$A:$AL,38,0),"-")</f>
        <v>FHMG_MISSION CV AND THOR_APK</v>
      </c>
      <c r="W204" s="4" t="str">
        <f>_xlfn.IFNA(VLOOKUP(A204,'ACCESS EXPORT'!$A:$AM,39,0),"-")</f>
        <v/>
      </c>
      <c r="X204" s="4" t="str">
        <f>_xlfn.IFNA(VLOOKUP(A204,'ACCESS EXPORT'!$A:$AN,40,0),"-")</f>
        <v>Tiffany Palmer / John Hill</v>
      </c>
      <c r="Y204" s="26" t="str">
        <f>_xlfn.IFNA(VLOOKUP(A204,'ACCESS EXPORT'!A:AO,41,0),"")</f>
        <v>Dave Cowley</v>
      </c>
      <c r="Z204" s="26" t="str">
        <f>_xlfn.IFNA(VLOOKUP(A204,'ACCESS EXPORT'!A:AP,42,0),"")</f>
        <v>Quisha Moorer</v>
      </c>
      <c r="AA204" s="26" t="str">
        <f>_xlfn.IFNA(VLOOKUP(A204,'ACCESS EXPORT'!A:AQ,43,0),"")</f>
        <v>Heather Tootle</v>
      </c>
    </row>
    <row r="205" spans="1:27" ht="18.75" x14ac:dyDescent="0.25">
      <c r="A205" s="33">
        <v>232</v>
      </c>
      <c r="B205" s="10">
        <v>1517</v>
      </c>
      <c r="C205" s="7" t="str">
        <f ca="1">IFERROR(UPPER(IF(AND('ACCESS EXPORT'!AA205="",'ACCESS EXPORT'!Z205=""),VLOOKUP(A205,'ACCESS EXPORT'!$A:$AF,32,FALSE),(IF('ACCESS EXPORT'!AA205&lt;&gt;"",CONCATENATE(VLOOKUP(A205,'ACCESS EXPORT'!$A:$AF,32,FALSE)," (Closed",TEXT('ACCESS EXPORT'!AA205," MM/DD/YYY)")),IF(TODAY()&lt;(('ACCESS EXPORT'!Z205)+30),CONCATENATE(VLOOKUP(A205,'ACCESS EXPORT'!$A:$AF,32,FALSE)," (Opens",TEXT('ACCESS EXPORT'!Z205," MM/DD/YYY)")),VLOOKUP(A205,'ACCESS EXPORT'!$A:$AF,32,FALSE)))))),"-")</f>
        <v>ADVENTHEALTH MEDICAL GROUP CARDIOTHORACIC SURGERY AT WATERMAN</v>
      </c>
      <c r="D205" s="3" t="str">
        <f ca="1">IFERROR(UPPER(IF(AND('ACCESS EXPORT'!AA205="",'ACCESS EXPORT'!Z205=""),VLOOKUP(A205,'ACCESS EXPORT'!$A:$AF,28,FALSE),(IF('ACCESS EXPORT'!AA205&lt;&gt;"",CONCATENATE(VLOOKUP(A205,'ACCESS EXPORT'!$A:$AF,28,FALSE)," (Closed",TEXT('ACCESS EXPORT'!AA205," MM/DD/YYY)")),IF(TODAY()&lt;(('ACCESS EXPORT'!Z205)+30),CONCATENATE(VLOOKUP(A205,'ACCESS EXPORT'!$A:$AF,28,FALSE)," (Opens",TEXT('ACCESS EXPORT'!Z205," MM/DD/YYY)")),VLOOKUP(A205,'ACCESS EXPORT'!$A:$AF,28,FALSE)))))),"-")</f>
        <v>MISSION CARDIOVASCULAR &amp; THORACIC SURGEONS</v>
      </c>
      <c r="E205" s="3" t="str">
        <f>VLOOKUP($A205,'ACCESS EXPORT'!$A:$AF,3,FALSE)</f>
        <v>5010</v>
      </c>
      <c r="F205" s="3" t="str">
        <f>UPPER(CONCATENATE(VLOOKUP(A205,'ACCESS EXPORT'!$A:$AF,4,FALSE)," ",VLOOKUP(A205,'ACCESS EXPORT'!$A:$AF,5,FALSE)," ",VLOOKUP(A205,'ACCESS EXPORT'!$A:$AF,6,FALSE)," ",VLOOKUP(A205,'ACCESS EXPORT'!$A:$AA,7,FALSE)," ",VLOOKUP(A205,'ACCESS EXPORT'!$A:$AA,8,FALSE)))</f>
        <v>3120 WATERMAN WAY  TAVARES FL 32778</v>
      </c>
      <c r="G205" s="4" t="str">
        <f>UPPER(VLOOKUP($A205,'ACCESS EXPORT'!$A:$AF,9,FALSE))</f>
        <v>LAKE</v>
      </c>
      <c r="H205" s="4" t="str">
        <f>_xlfn.IFNA(VLOOKUP($B205,'ACCESS EXPORT'!$B:$J,9,FALSE),"")</f>
        <v>Waterman</v>
      </c>
      <c r="I205" s="3" t="str">
        <f>CONCATENATE("(P)",VLOOKUP($A205,'ACCESS EXPORT'!$A:$AF,11,FALSE)," (F)",VLOOKUP($A205,'ACCESS EXPORT'!$A:$AF,29,FALSE))</f>
        <v>(P)(352)343-1216 (F)(352)343-1582</v>
      </c>
      <c r="J205" s="4" t="str">
        <f>UPPER(VLOOKUP($A205,'ACCESS EXPORT'!$A:$AF,12,FALSE))</f>
        <v>SURGERY</v>
      </c>
      <c r="K205" s="4" t="str">
        <f>UPPER(VLOOKUP($A205,'ACCESS EXPORT'!$A:$AF,13,FALSE))</f>
        <v>SCOTT HILL</v>
      </c>
      <c r="L205" s="3" t="str">
        <f>IF(AND(VLOOKUP(A205,'ACCESS EXPORT'!A:AE,1,0),'ACCESS EXPORT'!N205=""),UPPER(CONCATENATE('ACCESS EXPORT'!AE205)),IF(VLOOKUP(A205,'ACCESS EXPORT'!A:AE,1,0),UPPER(CONCATENATE('ACCESS EXPORT'!N205," "&amp;CHAR(10),'ACCESS EXPORT'!AE205))))</f>
        <v xml:space="preserve">BRENT WEBER 
</v>
      </c>
      <c r="M205" s="4" t="str">
        <f>UPPER(VLOOKUP($A205,'ACCESS EXPORT'!$A:$O,15,FALSE))</f>
        <v>JILL SAYERS (PM)</v>
      </c>
      <c r="N205" s="4" t="str">
        <f ca="1">IF(AND('ACCESS EXPORT'!X205="",'ACCESS EXPORT'!Y205=""),IF('ACCESS EXPORT'!V205&lt;&gt;"",(IF(TODAY()-'ACCESS EXPORT'!V205&gt;=-60,UPPER(CONCATENATE(VLOOKUP(B205,'ACCESS EXPORT'!$B:$P,15,FALSE),""&amp;CHAR(10)&amp;"(SEP",TEXT('ACCESS EXPORT'!V205," MM/DD/YYY)"))),IF(TODAY()-'ACCESS EXPORT'!V205&lt;0,UPPER(VLOOKUP(B205,'ACCESS EXPORT'!$B:$P,15,FALSE)),UPPER(VLOOKUP(B205,'ACCESS EXPORT'!$B:$P,15,FALSE))))),IF('ACCESS EXPORT'!U205="",UPPER(VLOOKUP(B205,'ACCESS EXPORT'!$B:$P,15,FALSE)),IF(TODAY()-'ACCESS EXPORT'!U205&lt;=30,CONCATENATE(UPPER(VLOOKUP(B205,'ACCESS EXPORT'!$B:$P,15,FALSE)),""&amp;CHAR(10)&amp;"(NEW",TEXT('ACCESS EXPORT'!U205," MM/DD/YYY)")),IF(AND(TODAY()-'ACCESS EXPORT'!U205&gt;30,TODAY()&gt;0),UPPER(VLOOKUP(B205,'ACCESS EXPORT'!$B:$P,15,FALSE)))))),IF('ACCESS EXPORT'!Y205&lt;&gt;"",UPPER(CONCATENATE(UPPER(VLOOKUP(B205,'ACCESS EXPORT'!$B:$P,15,FALSE)),""&amp;CHAR(10)&amp;"(Transfer Out",TEXT('ACCESS EXPORT'!Y205," MM/DD/YYY)"))),IF('ACCESS EXPORT'!X205&lt;&gt;"",UPPER(CONCATENATE(UPPER(VLOOKUP(B205,'ACCESS EXPORT'!$B:$P,15,FALSE)),""&amp;CHAR(10)&amp;"(Transfer In",TEXT('ACCESS EXPORT'!X205," MM/DD/YYY)"))))))</f>
        <v>HARKNESS, DENNIS E.</v>
      </c>
      <c r="O205" s="4" t="str">
        <f>_xlfn.IFNA(VLOOKUP(B205,'ACCESS EXPORT'!$B:$Q,16,FALSE),"")</f>
        <v>PA-C</v>
      </c>
      <c r="P205" s="4" t="str">
        <f>_xlfn.IFNA(VLOOKUP(B205,'ACCESS EXPORT'!B:W,22,FALSE),"-")</f>
        <v>1811995889</v>
      </c>
      <c r="Q205" s="4" t="str">
        <f>_xlfn.IFNA(VLOOKUP(A205,'ACCESS EXPORT'!$A:$AG,33,0),"-")</f>
        <v>Maria Ortiz</v>
      </c>
      <c r="R205" s="4" t="str">
        <f>_xlfn.IFNA(VLOOKUP(A205,'ACCESS EXPORT'!$A:$AH,34,0),"-")</f>
        <v>Carol Shane</v>
      </c>
      <c r="S205" s="4" t="str">
        <f>_xlfn.IFNA(VLOOKUP(A205,'ACCESS EXPORT'!$A:$AI,35,0),"-")</f>
        <v>James Agee</v>
      </c>
      <c r="T205" s="4" t="str">
        <f>_xlfn.IFNA(VLOOKUP(A205,'ACCESS EXPORT'!$A:$AJ,36,0),"-")</f>
        <v>Sorangia Jean-Francois</v>
      </c>
      <c r="U205" s="4" t="str">
        <f>_xlfn.IFNA(VLOOKUP(A205,'ACCESS EXPORT'!$A:$AK,37,0),"-")</f>
        <v>athena</v>
      </c>
      <c r="V205" s="4" t="str">
        <f>_xlfn.IFNA(VLOOKUP(A205,'ACCESS EXPORT'!$A:$AL,38,0),"-")</f>
        <v>FHMG_MISSION CV AND THOR</v>
      </c>
      <c r="W205" s="4" t="str">
        <f>_xlfn.IFNA(VLOOKUP(A205,'ACCESS EXPORT'!$A:$AM,39,0),"-")</f>
        <v/>
      </c>
      <c r="X205" s="4" t="str">
        <f>_xlfn.IFNA(VLOOKUP(A205,'ACCESS EXPORT'!$A:$AN,40,0),"-")</f>
        <v>Tiffany Palmer / John Hill</v>
      </c>
      <c r="Y205" s="26" t="str">
        <f>_xlfn.IFNA(VLOOKUP(A205,'ACCESS EXPORT'!A:AO,41,0),"")</f>
        <v>Dave Cowley</v>
      </c>
      <c r="Z205" s="26" t="str">
        <f>_xlfn.IFNA(VLOOKUP(A205,'ACCESS EXPORT'!A:AP,42,0),"")</f>
        <v>Quisha Moorer</v>
      </c>
      <c r="AA205" s="26" t="str">
        <f>_xlfn.IFNA(VLOOKUP(A205,'ACCESS EXPORT'!A:AQ,43,0),"")</f>
        <v>Heather Tootle</v>
      </c>
    </row>
    <row r="206" spans="1:27" ht="18.75" x14ac:dyDescent="0.25">
      <c r="A206" s="33">
        <v>330</v>
      </c>
      <c r="B206" s="10">
        <v>1517</v>
      </c>
      <c r="C206" s="7" t="str">
        <f ca="1">IFERROR(UPPER(IF(AND('ACCESS EXPORT'!AA206="",'ACCESS EXPORT'!Z206=""),VLOOKUP(A206,'ACCESS EXPORT'!$A:$AF,32,FALSE),(IF('ACCESS EXPORT'!AA206&lt;&gt;"",CONCATENATE(VLOOKUP(A206,'ACCESS EXPORT'!$A:$AF,32,FALSE)," (Closed",TEXT('ACCESS EXPORT'!AA206," MM/DD/YYY)")),IF(TODAY()&lt;(('ACCESS EXPORT'!Z206)+30),CONCATENATE(VLOOKUP(A206,'ACCESS EXPORT'!$A:$AF,32,FALSE)," (Opens",TEXT('ACCESS EXPORT'!Z206," MM/DD/YYY)")),VLOOKUP(A206,'ACCESS EXPORT'!$A:$AF,32,FALSE)))))),"-")</f>
        <v>ADVENTHEALTH MEDICAL GROUP CARDIOTHORACIC SURGERY AT APOPKA</v>
      </c>
      <c r="D206" s="3" t="str">
        <f ca="1">IFERROR(UPPER(IF(AND('ACCESS EXPORT'!AA206="",'ACCESS EXPORT'!Z206=""),VLOOKUP(A206,'ACCESS EXPORT'!$A:$AF,28,FALSE),(IF('ACCESS EXPORT'!AA206&lt;&gt;"",CONCATENATE(VLOOKUP(A206,'ACCESS EXPORT'!$A:$AF,28,FALSE)," (Closed",TEXT('ACCESS EXPORT'!AA206," MM/DD/YYY)")),IF(TODAY()&lt;(('ACCESS EXPORT'!Z206)+30),CONCATENATE(VLOOKUP(A206,'ACCESS EXPORT'!$A:$AF,28,FALSE)," (Opens",TEXT('ACCESS EXPORT'!Z206," MM/DD/YYY)")),VLOOKUP(A206,'ACCESS EXPORT'!$A:$AF,28,FALSE)))))),"-")</f>
        <v>MISSION CARDIOVASCULAR &amp; THORACIC SURGEONS - APOPKA*</v>
      </c>
      <c r="E206" s="3" t="str">
        <f>VLOOKUP($A206,'ACCESS EXPORT'!$A:$AF,3,FALSE)</f>
        <v>5010</v>
      </c>
      <c r="F206" s="3" t="str">
        <f>UPPER(CONCATENATE(VLOOKUP(A206,'ACCESS EXPORT'!$A:$AF,4,FALSE)," ",VLOOKUP(A206,'ACCESS EXPORT'!$A:$AF,5,FALSE)," ",VLOOKUP(A206,'ACCESS EXPORT'!$A:$AF,6,FALSE)," ",VLOOKUP(A206,'ACCESS EXPORT'!$A:$AA,7,FALSE)," ",VLOOKUP(A206,'ACCESS EXPORT'!$A:$AA,8,FALSE)))</f>
        <v>2100 OCOEE-APOPKA RD SUITE 120 APOPKA FL 32703</v>
      </c>
      <c r="G206" s="4" t="str">
        <f>UPPER(VLOOKUP($A206,'ACCESS EXPORT'!$A:$AF,9,FALSE))</f>
        <v>ORANGE</v>
      </c>
      <c r="H206" s="4" t="str">
        <f>_xlfn.IFNA(VLOOKUP($B206,'ACCESS EXPORT'!$B:$J,9,FALSE),"")</f>
        <v>Waterman</v>
      </c>
      <c r="I206" s="3" t="str">
        <f>CONCATENATE("(P)",VLOOKUP($A206,'ACCESS EXPORT'!$A:$AF,11,FALSE)," (F)",VLOOKUP($A206,'ACCESS EXPORT'!$A:$AF,29,FALSE))</f>
        <v>(P)(352)343-1216 (F)(352)343-1582</v>
      </c>
      <c r="J206" s="4" t="str">
        <f>UPPER(VLOOKUP($A206,'ACCESS EXPORT'!$A:$AF,12,FALSE))</f>
        <v>SURGERY</v>
      </c>
      <c r="K206" s="4" t="str">
        <f>UPPER(VLOOKUP($A206,'ACCESS EXPORT'!$A:$AF,13,FALSE))</f>
        <v>SCOTT HILL</v>
      </c>
      <c r="L206" s="3" t="str">
        <f>IF(AND(VLOOKUP(A206,'ACCESS EXPORT'!A:AE,1,0),'ACCESS EXPORT'!N206=""),UPPER(CONCATENATE('ACCESS EXPORT'!AE206)),IF(VLOOKUP(A206,'ACCESS EXPORT'!A:AE,1,0),UPPER(CONCATENATE('ACCESS EXPORT'!N206," "&amp;CHAR(10),'ACCESS EXPORT'!AE206))))</f>
        <v xml:space="preserve">BRENT WEBER 
</v>
      </c>
      <c r="M206" s="4" t="str">
        <f>UPPER(VLOOKUP($A206,'ACCESS EXPORT'!$A:$O,15,FALSE))</f>
        <v>JILL SAYERS (PM)</v>
      </c>
      <c r="N206" s="4" t="str">
        <f ca="1">IF(AND('ACCESS EXPORT'!X206="",'ACCESS EXPORT'!Y206=""),IF('ACCESS EXPORT'!V206&lt;&gt;"",(IF(TODAY()-'ACCESS EXPORT'!V206&gt;=-60,UPPER(CONCATENATE(VLOOKUP(B206,'ACCESS EXPORT'!$B:$P,15,FALSE),""&amp;CHAR(10)&amp;"(SEP",TEXT('ACCESS EXPORT'!V206," MM/DD/YYY)"))),IF(TODAY()-'ACCESS EXPORT'!V206&lt;0,UPPER(VLOOKUP(B206,'ACCESS EXPORT'!$B:$P,15,FALSE)),UPPER(VLOOKUP(B206,'ACCESS EXPORT'!$B:$P,15,FALSE))))),IF('ACCESS EXPORT'!U206="",UPPER(VLOOKUP(B206,'ACCESS EXPORT'!$B:$P,15,FALSE)),IF(TODAY()-'ACCESS EXPORT'!U206&lt;=30,CONCATENATE(UPPER(VLOOKUP(B206,'ACCESS EXPORT'!$B:$P,15,FALSE)),""&amp;CHAR(10)&amp;"(NEW",TEXT('ACCESS EXPORT'!U206," MM/DD/YYY)")),IF(AND(TODAY()-'ACCESS EXPORT'!U206&gt;30,TODAY()&gt;0),UPPER(VLOOKUP(B206,'ACCESS EXPORT'!$B:$P,15,FALSE)))))),IF('ACCESS EXPORT'!Y206&lt;&gt;"",UPPER(CONCATENATE(UPPER(VLOOKUP(B206,'ACCESS EXPORT'!$B:$P,15,FALSE)),""&amp;CHAR(10)&amp;"(Transfer Out",TEXT('ACCESS EXPORT'!Y206," MM/DD/YYY)"))),IF('ACCESS EXPORT'!X206&lt;&gt;"",UPPER(CONCATENATE(UPPER(VLOOKUP(B206,'ACCESS EXPORT'!$B:$P,15,FALSE)),""&amp;CHAR(10)&amp;"(Transfer In",TEXT('ACCESS EXPORT'!X206," MM/DD/YYY)"))))))</f>
        <v>HARKNESS, DENNIS E.</v>
      </c>
      <c r="O206" s="4" t="str">
        <f>_xlfn.IFNA(VLOOKUP(B206,'ACCESS EXPORT'!$B:$Q,16,FALSE),"")</f>
        <v>PA-C</v>
      </c>
      <c r="P206" s="4" t="str">
        <f>_xlfn.IFNA(VLOOKUP(B206,'ACCESS EXPORT'!B:W,22,FALSE),"-")</f>
        <v>1811995889</v>
      </c>
      <c r="Q206" s="4" t="str">
        <f>_xlfn.IFNA(VLOOKUP(A206,'ACCESS EXPORT'!$A:$AG,33,0),"-")</f>
        <v>Quamirah Denson</v>
      </c>
      <c r="R206" s="4" t="str">
        <f>_xlfn.IFNA(VLOOKUP(A206,'ACCESS EXPORT'!$A:$AH,34,0),"-")</f>
        <v>Carol Shane</v>
      </c>
      <c r="S206" s="4" t="str">
        <f>_xlfn.IFNA(VLOOKUP(A206,'ACCESS EXPORT'!$A:$AI,35,0),"-")</f>
        <v>James Agee</v>
      </c>
      <c r="T206" s="4" t="str">
        <f>_xlfn.IFNA(VLOOKUP(A206,'ACCESS EXPORT'!$A:$AJ,36,0),"-")</f>
        <v>Sorangia Jean-Francois</v>
      </c>
      <c r="U206" s="4" t="str">
        <f>_xlfn.IFNA(VLOOKUP(A206,'ACCESS EXPORT'!$A:$AK,37,0),"-")</f>
        <v>athena</v>
      </c>
      <c r="V206" s="4" t="str">
        <f>_xlfn.IFNA(VLOOKUP(A206,'ACCESS EXPORT'!$A:$AL,38,0),"-")</f>
        <v>FHMG_MISSION CV AND THOR_APK</v>
      </c>
      <c r="W206" s="4" t="str">
        <f>_xlfn.IFNA(VLOOKUP(A206,'ACCESS EXPORT'!$A:$AM,39,0),"-")</f>
        <v/>
      </c>
      <c r="X206" s="4" t="str">
        <f>_xlfn.IFNA(VLOOKUP(A206,'ACCESS EXPORT'!$A:$AN,40,0),"-")</f>
        <v>Tiffany Palmer / John Hill</v>
      </c>
      <c r="Y206" s="26" t="str">
        <f>_xlfn.IFNA(VLOOKUP(A206,'ACCESS EXPORT'!A:AO,41,0),"")</f>
        <v>Dave Cowley</v>
      </c>
      <c r="Z206" s="26" t="str">
        <f>_xlfn.IFNA(VLOOKUP(A206,'ACCESS EXPORT'!A:AP,42,0),"")</f>
        <v>Quisha Moorer</v>
      </c>
      <c r="AA206" s="26" t="str">
        <f>_xlfn.IFNA(VLOOKUP(A206,'ACCESS EXPORT'!A:AQ,43,0),"")</f>
        <v>Heather Tootle</v>
      </c>
    </row>
    <row r="207" spans="1:27" ht="18.75" x14ac:dyDescent="0.25">
      <c r="A207" s="33">
        <v>232</v>
      </c>
      <c r="B207" s="10">
        <v>1516</v>
      </c>
      <c r="C207" s="7" t="str">
        <f ca="1">IFERROR(UPPER(IF(AND('ACCESS EXPORT'!AA207="",'ACCESS EXPORT'!Z207=""),VLOOKUP(A207,'ACCESS EXPORT'!$A:$AF,32,FALSE),(IF('ACCESS EXPORT'!AA207&lt;&gt;"",CONCATENATE(VLOOKUP(A207,'ACCESS EXPORT'!$A:$AF,32,FALSE)," (Closed",TEXT('ACCESS EXPORT'!AA207," MM/DD/YYY)")),IF(TODAY()&lt;(('ACCESS EXPORT'!Z207)+30),CONCATENATE(VLOOKUP(A207,'ACCESS EXPORT'!$A:$AF,32,FALSE)," (Opens",TEXT('ACCESS EXPORT'!Z207," MM/DD/YYY)")),VLOOKUP(A207,'ACCESS EXPORT'!$A:$AF,32,FALSE)))))),"-")</f>
        <v>ADVENTHEALTH MEDICAL GROUP CARDIOTHORACIC SURGERY AT WATERMAN</v>
      </c>
      <c r="D207" s="3" t="str">
        <f ca="1">IFERROR(UPPER(IF(AND('ACCESS EXPORT'!AA207="",'ACCESS EXPORT'!Z207=""),VLOOKUP(A207,'ACCESS EXPORT'!$A:$AF,28,FALSE),(IF('ACCESS EXPORT'!AA207&lt;&gt;"",CONCATENATE(VLOOKUP(A207,'ACCESS EXPORT'!$A:$AF,28,FALSE)," (Closed",TEXT('ACCESS EXPORT'!AA207," MM/DD/YYY)")),IF(TODAY()&lt;(('ACCESS EXPORT'!Z207)+30),CONCATENATE(VLOOKUP(A207,'ACCESS EXPORT'!$A:$AF,28,FALSE)," (Opens",TEXT('ACCESS EXPORT'!Z207," MM/DD/YYY)")),VLOOKUP(A207,'ACCESS EXPORT'!$A:$AF,28,FALSE)))))),"-")</f>
        <v>MISSION CARDIOVASCULAR &amp; THORACIC SURGEONS</v>
      </c>
      <c r="E207" s="3" t="str">
        <f>VLOOKUP($A207,'ACCESS EXPORT'!$A:$AF,3,FALSE)</f>
        <v>5010</v>
      </c>
      <c r="F207" s="3" t="str">
        <f>UPPER(CONCATENATE(VLOOKUP(A207,'ACCESS EXPORT'!$A:$AF,4,FALSE)," ",VLOOKUP(A207,'ACCESS EXPORT'!$A:$AF,5,FALSE)," ",VLOOKUP(A207,'ACCESS EXPORT'!$A:$AF,6,FALSE)," ",VLOOKUP(A207,'ACCESS EXPORT'!$A:$AA,7,FALSE)," ",VLOOKUP(A207,'ACCESS EXPORT'!$A:$AA,8,FALSE)))</f>
        <v>3120 WATERMAN WAY  TAVARES FL 32778</v>
      </c>
      <c r="G207" s="4" t="str">
        <f>UPPER(VLOOKUP($A207,'ACCESS EXPORT'!$A:$AF,9,FALSE))</f>
        <v>LAKE</v>
      </c>
      <c r="H207" s="4" t="str">
        <f>_xlfn.IFNA(VLOOKUP($B207,'ACCESS EXPORT'!$B:$J,9,FALSE),"")</f>
        <v>Waterman</v>
      </c>
      <c r="I207" s="3" t="str">
        <f>CONCATENATE("(P)",VLOOKUP($A207,'ACCESS EXPORT'!$A:$AF,11,FALSE)," (F)",VLOOKUP($A207,'ACCESS EXPORT'!$A:$AF,29,FALSE))</f>
        <v>(P)(352)343-1216 (F)(352)343-1582</v>
      </c>
      <c r="J207" s="4" t="str">
        <f>UPPER(VLOOKUP($A207,'ACCESS EXPORT'!$A:$AF,12,FALSE))</f>
        <v>SURGERY</v>
      </c>
      <c r="K207" s="4" t="str">
        <f>UPPER(VLOOKUP($A207,'ACCESS EXPORT'!$A:$AF,13,FALSE))</f>
        <v>SCOTT HILL</v>
      </c>
      <c r="L207" s="3" t="str">
        <f>IF(AND(VLOOKUP(A207,'ACCESS EXPORT'!A:AE,1,0),'ACCESS EXPORT'!N207=""),UPPER(CONCATENATE('ACCESS EXPORT'!AE207)),IF(VLOOKUP(A207,'ACCESS EXPORT'!A:AE,1,0),UPPER(CONCATENATE('ACCESS EXPORT'!N207," "&amp;CHAR(10),'ACCESS EXPORT'!AE207))))</f>
        <v xml:space="preserve">BRENT WEBER 
</v>
      </c>
      <c r="M207" s="4" t="str">
        <f>UPPER(VLOOKUP($A207,'ACCESS EXPORT'!$A:$O,15,FALSE))</f>
        <v>JILL SAYERS (PM)</v>
      </c>
      <c r="N207" s="4" t="str">
        <f ca="1">IF(AND('ACCESS EXPORT'!X207="",'ACCESS EXPORT'!Y207=""),IF('ACCESS EXPORT'!V207&lt;&gt;"",(IF(TODAY()-'ACCESS EXPORT'!V207&gt;=-60,UPPER(CONCATENATE(VLOOKUP(B207,'ACCESS EXPORT'!$B:$P,15,FALSE),""&amp;CHAR(10)&amp;"(SEP",TEXT('ACCESS EXPORT'!V207," MM/DD/YYY)"))),IF(TODAY()-'ACCESS EXPORT'!V207&lt;0,UPPER(VLOOKUP(B207,'ACCESS EXPORT'!$B:$P,15,FALSE)),UPPER(VLOOKUP(B207,'ACCESS EXPORT'!$B:$P,15,FALSE))))),IF('ACCESS EXPORT'!U207="",UPPER(VLOOKUP(B207,'ACCESS EXPORT'!$B:$P,15,FALSE)),IF(TODAY()-'ACCESS EXPORT'!U207&lt;=30,CONCATENATE(UPPER(VLOOKUP(B207,'ACCESS EXPORT'!$B:$P,15,FALSE)),""&amp;CHAR(10)&amp;"(NEW",TEXT('ACCESS EXPORT'!U207," MM/DD/YYY)")),IF(AND(TODAY()-'ACCESS EXPORT'!U207&gt;30,TODAY()&gt;0),UPPER(VLOOKUP(B207,'ACCESS EXPORT'!$B:$P,15,FALSE)))))),IF('ACCESS EXPORT'!Y207&lt;&gt;"",UPPER(CONCATENATE(UPPER(VLOOKUP(B207,'ACCESS EXPORT'!$B:$P,15,FALSE)),""&amp;CHAR(10)&amp;"(Transfer Out",TEXT('ACCESS EXPORT'!Y207," MM/DD/YYY)"))),IF('ACCESS EXPORT'!X207&lt;&gt;"",UPPER(CONCATENATE(UPPER(VLOOKUP(B207,'ACCESS EXPORT'!$B:$P,15,FALSE)),""&amp;CHAR(10)&amp;"(Transfer In",TEXT('ACCESS EXPORT'!X207," MM/DD/YYY)"))))))</f>
        <v>ELLINGSON, DAVID J.</v>
      </c>
      <c r="O207" s="4" t="str">
        <f>_xlfn.IFNA(VLOOKUP(B207,'ACCESS EXPORT'!$B:$Q,16,FALSE),"")</f>
        <v>PA-C</v>
      </c>
      <c r="P207" s="4" t="str">
        <f>_xlfn.IFNA(VLOOKUP(B207,'ACCESS EXPORT'!B:W,22,FALSE),"-")</f>
        <v>1144228685</v>
      </c>
      <c r="Q207" s="4" t="str">
        <f>_xlfn.IFNA(VLOOKUP(A207,'ACCESS EXPORT'!$A:$AG,33,0),"-")</f>
        <v>Maria Ortiz</v>
      </c>
      <c r="R207" s="4" t="str">
        <f>_xlfn.IFNA(VLOOKUP(A207,'ACCESS EXPORT'!$A:$AH,34,0),"-")</f>
        <v>Carol Shane</v>
      </c>
      <c r="S207" s="4" t="str">
        <f>_xlfn.IFNA(VLOOKUP(A207,'ACCESS EXPORT'!$A:$AI,35,0),"-")</f>
        <v>James Agee</v>
      </c>
      <c r="T207" s="4" t="str">
        <f>_xlfn.IFNA(VLOOKUP(A207,'ACCESS EXPORT'!$A:$AJ,36,0),"-")</f>
        <v>Sorangia Jean-Francois</v>
      </c>
      <c r="U207" s="4" t="str">
        <f>_xlfn.IFNA(VLOOKUP(A207,'ACCESS EXPORT'!$A:$AK,37,0),"-")</f>
        <v>athena</v>
      </c>
      <c r="V207" s="4" t="str">
        <f>_xlfn.IFNA(VLOOKUP(A207,'ACCESS EXPORT'!$A:$AL,38,0),"-")</f>
        <v>FHMG_MISSION CV AND THOR</v>
      </c>
      <c r="W207" s="4" t="str">
        <f>_xlfn.IFNA(VLOOKUP(A207,'ACCESS EXPORT'!$A:$AM,39,0),"-")</f>
        <v/>
      </c>
      <c r="X207" s="4" t="str">
        <f>_xlfn.IFNA(VLOOKUP(A207,'ACCESS EXPORT'!$A:$AN,40,0),"-")</f>
        <v>Tiffany Palmer / John Hill</v>
      </c>
      <c r="Y207" s="26" t="str">
        <f>_xlfn.IFNA(VLOOKUP(A207,'ACCESS EXPORT'!A:AO,41,0),"")</f>
        <v>Dave Cowley</v>
      </c>
      <c r="Z207" s="26" t="str">
        <f>_xlfn.IFNA(VLOOKUP(A207,'ACCESS EXPORT'!A:AP,42,0),"")</f>
        <v>Quisha Moorer</v>
      </c>
      <c r="AA207" s="26" t="str">
        <f>_xlfn.IFNA(VLOOKUP(A207,'ACCESS EXPORT'!A:AQ,43,0),"")</f>
        <v>Heather Tootle</v>
      </c>
    </row>
    <row r="208" spans="1:27" ht="18.75" x14ac:dyDescent="0.25">
      <c r="A208" s="33">
        <v>232</v>
      </c>
      <c r="B208" s="10">
        <v>1515</v>
      </c>
      <c r="C208" s="7" t="str">
        <f ca="1">IFERROR(UPPER(IF(AND('ACCESS EXPORT'!AA208="",'ACCESS EXPORT'!Z208=""),VLOOKUP(A208,'ACCESS EXPORT'!$A:$AF,32,FALSE),(IF('ACCESS EXPORT'!AA208&lt;&gt;"",CONCATENATE(VLOOKUP(A208,'ACCESS EXPORT'!$A:$AF,32,FALSE)," (Closed",TEXT('ACCESS EXPORT'!AA208," MM/DD/YYY)")),IF(TODAY()&lt;(('ACCESS EXPORT'!Z208)+30),CONCATENATE(VLOOKUP(A208,'ACCESS EXPORT'!$A:$AF,32,FALSE)," (Opens",TEXT('ACCESS EXPORT'!Z208," MM/DD/YYY)")),VLOOKUP(A208,'ACCESS EXPORT'!$A:$AF,32,FALSE)))))),"-")</f>
        <v>ADVENTHEALTH MEDICAL GROUP CARDIOTHORACIC SURGERY AT WATERMAN</v>
      </c>
      <c r="D208" s="3" t="str">
        <f ca="1">IFERROR(UPPER(IF(AND('ACCESS EXPORT'!AA208="",'ACCESS EXPORT'!Z208=""),VLOOKUP(A208,'ACCESS EXPORT'!$A:$AF,28,FALSE),(IF('ACCESS EXPORT'!AA208&lt;&gt;"",CONCATENATE(VLOOKUP(A208,'ACCESS EXPORT'!$A:$AF,28,FALSE)," (Closed",TEXT('ACCESS EXPORT'!AA208," MM/DD/YYY)")),IF(TODAY()&lt;(('ACCESS EXPORT'!Z208)+30),CONCATENATE(VLOOKUP(A208,'ACCESS EXPORT'!$A:$AF,28,FALSE)," (Opens",TEXT('ACCESS EXPORT'!Z208," MM/DD/YYY)")),VLOOKUP(A208,'ACCESS EXPORT'!$A:$AF,28,FALSE)))))),"-")</f>
        <v>MISSION CARDIOVASCULAR &amp; THORACIC SURGEONS</v>
      </c>
      <c r="E208" s="3" t="str">
        <f>VLOOKUP($A208,'ACCESS EXPORT'!$A:$AF,3,FALSE)</f>
        <v>5010</v>
      </c>
      <c r="F208" s="3" t="str">
        <f>UPPER(CONCATENATE(VLOOKUP(A208,'ACCESS EXPORT'!$A:$AF,4,FALSE)," ",VLOOKUP(A208,'ACCESS EXPORT'!$A:$AF,5,FALSE)," ",VLOOKUP(A208,'ACCESS EXPORT'!$A:$AF,6,FALSE)," ",VLOOKUP(A208,'ACCESS EXPORT'!$A:$AA,7,FALSE)," ",VLOOKUP(A208,'ACCESS EXPORT'!$A:$AA,8,FALSE)))</f>
        <v>3120 WATERMAN WAY  TAVARES FL 32778</v>
      </c>
      <c r="G208" s="4" t="str">
        <f>UPPER(VLOOKUP($A208,'ACCESS EXPORT'!$A:$AF,9,FALSE))</f>
        <v>LAKE</v>
      </c>
      <c r="H208" s="4" t="str">
        <f>_xlfn.IFNA(VLOOKUP($B208,'ACCESS EXPORT'!$B:$J,9,FALSE),"")</f>
        <v>Waterman</v>
      </c>
      <c r="I208" s="3" t="str">
        <f>CONCATENATE("(P)",VLOOKUP($A208,'ACCESS EXPORT'!$A:$AF,11,FALSE)," (F)",VLOOKUP($A208,'ACCESS EXPORT'!$A:$AF,29,FALSE))</f>
        <v>(P)(352)343-1216 (F)(352)343-1582</v>
      </c>
      <c r="J208" s="4" t="str">
        <f>UPPER(VLOOKUP($A208,'ACCESS EXPORT'!$A:$AF,12,FALSE))</f>
        <v>SURGERY</v>
      </c>
      <c r="K208" s="4" t="str">
        <f>UPPER(VLOOKUP($A208,'ACCESS EXPORT'!$A:$AF,13,FALSE))</f>
        <v>SCOTT HILL</v>
      </c>
      <c r="L208" s="3" t="str">
        <f>IF(AND(VLOOKUP(A208,'ACCESS EXPORT'!A:AE,1,0),'ACCESS EXPORT'!N208=""),UPPER(CONCATENATE('ACCESS EXPORT'!AE208)),IF(VLOOKUP(A208,'ACCESS EXPORT'!A:AE,1,0),UPPER(CONCATENATE('ACCESS EXPORT'!N208," "&amp;CHAR(10),'ACCESS EXPORT'!AE208))))</f>
        <v xml:space="preserve">BRENT WEBER 
</v>
      </c>
      <c r="M208" s="4" t="str">
        <f>UPPER(VLOOKUP($A208,'ACCESS EXPORT'!$A:$O,15,FALSE))</f>
        <v>JILL SAYERS (PM)</v>
      </c>
      <c r="N208" s="4" t="str">
        <f ca="1">IF(AND('ACCESS EXPORT'!X208="",'ACCESS EXPORT'!Y208=""),IF('ACCESS EXPORT'!V208&lt;&gt;"",(IF(TODAY()-'ACCESS EXPORT'!V208&gt;=-60,UPPER(CONCATENATE(VLOOKUP(B208,'ACCESS EXPORT'!$B:$P,15,FALSE),""&amp;CHAR(10)&amp;"(SEP",TEXT('ACCESS EXPORT'!V208," MM/DD/YYY)"))),IF(TODAY()-'ACCESS EXPORT'!V208&lt;0,UPPER(VLOOKUP(B208,'ACCESS EXPORT'!$B:$P,15,FALSE)),UPPER(VLOOKUP(B208,'ACCESS EXPORT'!$B:$P,15,FALSE))))),IF('ACCESS EXPORT'!U208="",UPPER(VLOOKUP(B208,'ACCESS EXPORT'!$B:$P,15,FALSE)),IF(TODAY()-'ACCESS EXPORT'!U208&lt;=30,CONCATENATE(UPPER(VLOOKUP(B208,'ACCESS EXPORT'!$B:$P,15,FALSE)),""&amp;CHAR(10)&amp;"(NEW",TEXT('ACCESS EXPORT'!U208," MM/DD/YYY)")),IF(AND(TODAY()-'ACCESS EXPORT'!U208&gt;30,TODAY()&gt;0),UPPER(VLOOKUP(B208,'ACCESS EXPORT'!$B:$P,15,FALSE)))))),IF('ACCESS EXPORT'!Y208&lt;&gt;"",UPPER(CONCATENATE(UPPER(VLOOKUP(B208,'ACCESS EXPORT'!$B:$P,15,FALSE)),""&amp;CHAR(10)&amp;"(Transfer Out",TEXT('ACCESS EXPORT'!Y208," MM/DD/YYY)"))),IF('ACCESS EXPORT'!X208&lt;&gt;"",UPPER(CONCATENATE(UPPER(VLOOKUP(B208,'ACCESS EXPORT'!$B:$P,15,FALSE)),""&amp;CHAR(10)&amp;"(Transfer In",TEXT('ACCESS EXPORT'!X208," MM/DD/YYY)"))))))</f>
        <v>ALLEN, GARY SCOTT</v>
      </c>
      <c r="O208" s="4" t="str">
        <f>_xlfn.IFNA(VLOOKUP(B208,'ACCESS EXPORT'!$B:$Q,16,FALSE),"")</f>
        <v>MD</v>
      </c>
      <c r="P208" s="4" t="str">
        <f>_xlfn.IFNA(VLOOKUP(B208,'ACCESS EXPORT'!B:W,22,FALSE),"-")</f>
        <v>1154327872</v>
      </c>
      <c r="Q208" s="4" t="str">
        <f>_xlfn.IFNA(VLOOKUP(A208,'ACCESS EXPORT'!$A:$AG,33,0),"-")</f>
        <v>Maria Ortiz</v>
      </c>
      <c r="R208" s="4" t="str">
        <f>_xlfn.IFNA(VLOOKUP(A208,'ACCESS EXPORT'!$A:$AH,34,0),"-")</f>
        <v>Carol Shane</v>
      </c>
      <c r="S208" s="4" t="str">
        <f>_xlfn.IFNA(VLOOKUP(A208,'ACCESS EXPORT'!$A:$AI,35,0),"-")</f>
        <v>James Agee</v>
      </c>
      <c r="T208" s="4" t="str">
        <f>_xlfn.IFNA(VLOOKUP(A208,'ACCESS EXPORT'!$A:$AJ,36,0),"-")</f>
        <v>Sorangia Jean-Francois</v>
      </c>
      <c r="U208" s="4" t="str">
        <f>_xlfn.IFNA(VLOOKUP(A208,'ACCESS EXPORT'!$A:$AK,37,0),"-")</f>
        <v>athena</v>
      </c>
      <c r="V208" s="4" t="str">
        <f>_xlfn.IFNA(VLOOKUP(A208,'ACCESS EXPORT'!$A:$AL,38,0),"-")</f>
        <v>FHMG_MISSION CV AND THOR</v>
      </c>
      <c r="W208" s="4" t="str">
        <f>_xlfn.IFNA(VLOOKUP(A208,'ACCESS EXPORT'!$A:$AM,39,0),"-")</f>
        <v/>
      </c>
      <c r="X208" s="4" t="str">
        <f>_xlfn.IFNA(VLOOKUP(A208,'ACCESS EXPORT'!$A:$AN,40,0),"-")</f>
        <v>Tiffany Palmer / John Hill</v>
      </c>
      <c r="Y208" s="26" t="str">
        <f>_xlfn.IFNA(VLOOKUP(A208,'ACCESS EXPORT'!A:AO,41,0),"")</f>
        <v>Dave Cowley</v>
      </c>
      <c r="Z208" s="26" t="str">
        <f>_xlfn.IFNA(VLOOKUP(A208,'ACCESS EXPORT'!A:AP,42,0),"")</f>
        <v>Quisha Moorer</v>
      </c>
      <c r="AA208" s="26" t="str">
        <f>_xlfn.IFNA(VLOOKUP(A208,'ACCESS EXPORT'!A:AQ,43,0),"")</f>
        <v>Heather Tootle</v>
      </c>
    </row>
    <row r="209" spans="1:27" ht="18.75" x14ac:dyDescent="0.25">
      <c r="A209" s="33">
        <v>330</v>
      </c>
      <c r="B209" s="10">
        <v>1515</v>
      </c>
      <c r="C209" s="7" t="str">
        <f ca="1">IFERROR(UPPER(IF(AND('ACCESS EXPORT'!AA209="",'ACCESS EXPORT'!Z209=""),VLOOKUP(A209,'ACCESS EXPORT'!$A:$AF,32,FALSE),(IF('ACCESS EXPORT'!AA209&lt;&gt;"",CONCATENATE(VLOOKUP(A209,'ACCESS EXPORT'!$A:$AF,32,FALSE)," (Closed",TEXT('ACCESS EXPORT'!AA209," MM/DD/YYY)")),IF(TODAY()&lt;(('ACCESS EXPORT'!Z209)+30),CONCATENATE(VLOOKUP(A209,'ACCESS EXPORT'!$A:$AF,32,FALSE)," (Opens",TEXT('ACCESS EXPORT'!Z209," MM/DD/YYY)")),VLOOKUP(A209,'ACCESS EXPORT'!$A:$AF,32,FALSE)))))),"-")</f>
        <v>ADVENTHEALTH MEDICAL GROUP CARDIOTHORACIC SURGERY AT APOPKA</v>
      </c>
      <c r="D209" s="3" t="str">
        <f ca="1">IFERROR(UPPER(IF(AND('ACCESS EXPORT'!AA209="",'ACCESS EXPORT'!Z209=""),VLOOKUP(A209,'ACCESS EXPORT'!$A:$AF,28,FALSE),(IF('ACCESS EXPORT'!AA209&lt;&gt;"",CONCATENATE(VLOOKUP(A209,'ACCESS EXPORT'!$A:$AF,28,FALSE)," (Closed",TEXT('ACCESS EXPORT'!AA209," MM/DD/YYY)")),IF(TODAY()&lt;(('ACCESS EXPORT'!Z209)+30),CONCATENATE(VLOOKUP(A209,'ACCESS EXPORT'!$A:$AF,28,FALSE)," (Opens",TEXT('ACCESS EXPORT'!Z209," MM/DD/YYY)")),VLOOKUP(A209,'ACCESS EXPORT'!$A:$AF,28,FALSE)))))),"-")</f>
        <v>MISSION CARDIOVASCULAR &amp; THORACIC SURGEONS - APOPKA*</v>
      </c>
      <c r="E209" s="3" t="str">
        <f>VLOOKUP($A209,'ACCESS EXPORT'!$A:$AF,3,FALSE)</f>
        <v>5010</v>
      </c>
      <c r="F209" s="3" t="str">
        <f>UPPER(CONCATENATE(VLOOKUP(A209,'ACCESS EXPORT'!$A:$AF,4,FALSE)," ",VLOOKUP(A209,'ACCESS EXPORT'!$A:$AF,5,FALSE)," ",VLOOKUP(A209,'ACCESS EXPORT'!$A:$AF,6,FALSE)," ",VLOOKUP(A209,'ACCESS EXPORT'!$A:$AA,7,FALSE)," ",VLOOKUP(A209,'ACCESS EXPORT'!$A:$AA,8,FALSE)))</f>
        <v>2100 OCOEE-APOPKA RD SUITE 120 APOPKA FL 32703</v>
      </c>
      <c r="G209" s="4" t="str">
        <f>UPPER(VLOOKUP($A209,'ACCESS EXPORT'!$A:$AF,9,FALSE))</f>
        <v>ORANGE</v>
      </c>
      <c r="H209" s="4" t="str">
        <f>_xlfn.IFNA(VLOOKUP($B209,'ACCESS EXPORT'!$B:$J,9,FALSE),"")</f>
        <v>Waterman</v>
      </c>
      <c r="I209" s="3" t="str">
        <f>CONCATENATE("(P)",VLOOKUP($A209,'ACCESS EXPORT'!$A:$AF,11,FALSE)," (F)",VLOOKUP($A209,'ACCESS EXPORT'!$A:$AF,29,FALSE))</f>
        <v>(P)(352)343-1216 (F)(352)343-1582</v>
      </c>
      <c r="J209" s="4" t="str">
        <f>UPPER(VLOOKUP($A209,'ACCESS EXPORT'!$A:$AF,12,FALSE))</f>
        <v>SURGERY</v>
      </c>
      <c r="K209" s="4" t="str">
        <f>UPPER(VLOOKUP($A209,'ACCESS EXPORT'!$A:$AF,13,FALSE))</f>
        <v>SCOTT HILL</v>
      </c>
      <c r="L209" s="3" t="str">
        <f>IF(AND(VLOOKUP(A209,'ACCESS EXPORT'!A:AE,1,0),'ACCESS EXPORT'!N209=""),UPPER(CONCATENATE('ACCESS EXPORT'!AE209)),IF(VLOOKUP(A209,'ACCESS EXPORT'!A:AE,1,0),UPPER(CONCATENATE('ACCESS EXPORT'!N209," "&amp;CHAR(10),'ACCESS EXPORT'!AE209))))</f>
        <v xml:space="preserve">BRENT WEBER 
</v>
      </c>
      <c r="M209" s="4" t="str">
        <f>UPPER(VLOOKUP($A209,'ACCESS EXPORT'!$A:$O,15,FALSE))</f>
        <v>JILL SAYERS (PM)</v>
      </c>
      <c r="N209" s="4" t="str">
        <f ca="1">IF(AND('ACCESS EXPORT'!X209="",'ACCESS EXPORT'!Y209=""),IF('ACCESS EXPORT'!V209&lt;&gt;"",(IF(TODAY()-'ACCESS EXPORT'!V209&gt;=-60,UPPER(CONCATENATE(VLOOKUP(B209,'ACCESS EXPORT'!$B:$P,15,FALSE),""&amp;CHAR(10)&amp;"(SEP",TEXT('ACCESS EXPORT'!V209," MM/DD/YYY)"))),IF(TODAY()-'ACCESS EXPORT'!V209&lt;0,UPPER(VLOOKUP(B209,'ACCESS EXPORT'!$B:$P,15,FALSE)),UPPER(VLOOKUP(B209,'ACCESS EXPORT'!$B:$P,15,FALSE))))),IF('ACCESS EXPORT'!U209="",UPPER(VLOOKUP(B209,'ACCESS EXPORT'!$B:$P,15,FALSE)),IF(TODAY()-'ACCESS EXPORT'!U209&lt;=30,CONCATENATE(UPPER(VLOOKUP(B209,'ACCESS EXPORT'!$B:$P,15,FALSE)),""&amp;CHAR(10)&amp;"(NEW",TEXT('ACCESS EXPORT'!U209," MM/DD/YYY)")),IF(AND(TODAY()-'ACCESS EXPORT'!U209&gt;30,TODAY()&gt;0),UPPER(VLOOKUP(B209,'ACCESS EXPORT'!$B:$P,15,FALSE)))))),IF('ACCESS EXPORT'!Y209&lt;&gt;"",UPPER(CONCATENATE(UPPER(VLOOKUP(B209,'ACCESS EXPORT'!$B:$P,15,FALSE)),""&amp;CHAR(10)&amp;"(Transfer Out",TEXT('ACCESS EXPORT'!Y209," MM/DD/YYY)"))),IF('ACCESS EXPORT'!X209&lt;&gt;"",UPPER(CONCATENATE(UPPER(VLOOKUP(B209,'ACCESS EXPORT'!$B:$P,15,FALSE)),""&amp;CHAR(10)&amp;"(Transfer In",TEXT('ACCESS EXPORT'!X209," MM/DD/YYY)"))))))</f>
        <v>ALLEN, GARY SCOTT</v>
      </c>
      <c r="O209" s="4" t="str">
        <f>_xlfn.IFNA(VLOOKUP(B209,'ACCESS EXPORT'!$B:$Q,16,FALSE),"")</f>
        <v>MD</v>
      </c>
      <c r="P209" s="4" t="str">
        <f>_xlfn.IFNA(VLOOKUP(B209,'ACCESS EXPORT'!B:W,22,FALSE),"-")</f>
        <v>1154327872</v>
      </c>
      <c r="Q209" s="4" t="str">
        <f>_xlfn.IFNA(VLOOKUP(A209,'ACCESS EXPORT'!$A:$AG,33,0),"-")</f>
        <v>Quamirah Denson</v>
      </c>
      <c r="R209" s="4" t="str">
        <f>_xlfn.IFNA(VLOOKUP(A209,'ACCESS EXPORT'!$A:$AH,34,0),"-")</f>
        <v>Carol Shane</v>
      </c>
      <c r="S209" s="4" t="str">
        <f>_xlfn.IFNA(VLOOKUP(A209,'ACCESS EXPORT'!$A:$AI,35,0),"-")</f>
        <v>James Agee</v>
      </c>
      <c r="T209" s="4" t="str">
        <f>_xlfn.IFNA(VLOOKUP(A209,'ACCESS EXPORT'!$A:$AJ,36,0),"-")</f>
        <v>Sorangia Jean-Francois</v>
      </c>
      <c r="U209" s="4" t="str">
        <f>_xlfn.IFNA(VLOOKUP(A209,'ACCESS EXPORT'!$A:$AK,37,0),"-")</f>
        <v>athena</v>
      </c>
      <c r="V209" s="4" t="str">
        <f>_xlfn.IFNA(VLOOKUP(A209,'ACCESS EXPORT'!$A:$AL,38,0),"-")</f>
        <v>FHMG_MISSION CV AND THOR_APK</v>
      </c>
      <c r="W209" s="4" t="str">
        <f>_xlfn.IFNA(VLOOKUP(A209,'ACCESS EXPORT'!$A:$AM,39,0),"-")</f>
        <v/>
      </c>
      <c r="X209" s="4" t="str">
        <f>_xlfn.IFNA(VLOOKUP(A209,'ACCESS EXPORT'!$A:$AN,40,0),"-")</f>
        <v>Tiffany Palmer / John Hill</v>
      </c>
      <c r="Y209" s="26" t="str">
        <f>_xlfn.IFNA(VLOOKUP(A209,'ACCESS EXPORT'!A:AO,41,0),"")</f>
        <v>Dave Cowley</v>
      </c>
      <c r="Z209" s="26" t="str">
        <f>_xlfn.IFNA(VLOOKUP(A209,'ACCESS EXPORT'!A:AP,42,0),"")</f>
        <v>Quisha Moorer</v>
      </c>
      <c r="AA209" s="26" t="str">
        <f>_xlfn.IFNA(VLOOKUP(A209,'ACCESS EXPORT'!A:AQ,43,0),"")</f>
        <v>Heather Tootle</v>
      </c>
    </row>
    <row r="210" spans="1:27" ht="18.75" x14ac:dyDescent="0.25">
      <c r="A210" s="33">
        <v>330</v>
      </c>
      <c r="B210" s="10">
        <v>1903</v>
      </c>
      <c r="C210" s="7" t="str">
        <f ca="1">IFERROR(UPPER(IF(AND('ACCESS EXPORT'!AA210="",'ACCESS EXPORT'!Z210=""),VLOOKUP(A210,'ACCESS EXPORT'!$A:$AF,32,FALSE),(IF('ACCESS EXPORT'!AA210&lt;&gt;"",CONCATENATE(VLOOKUP(A210,'ACCESS EXPORT'!$A:$AF,32,FALSE)," (Closed",TEXT('ACCESS EXPORT'!AA210," MM/DD/YYY)")),IF(TODAY()&lt;(('ACCESS EXPORT'!Z210)+30),CONCATENATE(VLOOKUP(A210,'ACCESS EXPORT'!$A:$AF,32,FALSE)," (Opens",TEXT('ACCESS EXPORT'!Z210," MM/DD/YYY)")),VLOOKUP(A210,'ACCESS EXPORT'!$A:$AF,32,FALSE)))))),"-")</f>
        <v>ADVENTHEALTH MEDICAL GROUP CARDIOTHORACIC SURGERY AT APOPKA</v>
      </c>
      <c r="D210" s="3" t="str">
        <f ca="1">IFERROR(UPPER(IF(AND('ACCESS EXPORT'!AA210="",'ACCESS EXPORT'!Z210=""),VLOOKUP(A210,'ACCESS EXPORT'!$A:$AF,28,FALSE),(IF('ACCESS EXPORT'!AA210&lt;&gt;"",CONCATENATE(VLOOKUP(A210,'ACCESS EXPORT'!$A:$AF,28,FALSE)," (Closed",TEXT('ACCESS EXPORT'!AA210," MM/DD/YYY)")),IF(TODAY()&lt;(('ACCESS EXPORT'!Z210)+30),CONCATENATE(VLOOKUP(A210,'ACCESS EXPORT'!$A:$AF,28,FALSE)," (Opens",TEXT('ACCESS EXPORT'!Z210," MM/DD/YYY)")),VLOOKUP(A210,'ACCESS EXPORT'!$A:$AF,28,FALSE)))))),"-")</f>
        <v>MISSION CARDIOVASCULAR &amp; THORACIC SURGEONS - APOPKA*</v>
      </c>
      <c r="E210" s="3" t="str">
        <f>VLOOKUP($A210,'ACCESS EXPORT'!$A:$AF,3,FALSE)</f>
        <v>5010</v>
      </c>
      <c r="F210" s="3" t="str">
        <f>UPPER(CONCATENATE(VLOOKUP(A210,'ACCESS EXPORT'!$A:$AF,4,FALSE)," ",VLOOKUP(A210,'ACCESS EXPORT'!$A:$AF,5,FALSE)," ",VLOOKUP(A210,'ACCESS EXPORT'!$A:$AF,6,FALSE)," ",VLOOKUP(A210,'ACCESS EXPORT'!$A:$AA,7,FALSE)," ",VLOOKUP(A210,'ACCESS EXPORT'!$A:$AA,8,FALSE)))</f>
        <v>2100 OCOEE-APOPKA RD SUITE 120 APOPKA FL 32703</v>
      </c>
      <c r="G210" s="4" t="str">
        <f>UPPER(VLOOKUP($A210,'ACCESS EXPORT'!$A:$AF,9,FALSE))</f>
        <v>ORANGE</v>
      </c>
      <c r="H210" s="4" t="str">
        <f>_xlfn.IFNA(VLOOKUP($B210,'ACCESS EXPORT'!$B:$J,9,FALSE),"")</f>
        <v>Waterman</v>
      </c>
      <c r="I210" s="3" t="str">
        <f>CONCATENATE("(P)",VLOOKUP($A210,'ACCESS EXPORT'!$A:$AF,11,FALSE)," (F)",VLOOKUP($A210,'ACCESS EXPORT'!$A:$AF,29,FALSE))</f>
        <v>(P)(352)343-1216 (F)(352)343-1582</v>
      </c>
      <c r="J210" s="4" t="str">
        <f>UPPER(VLOOKUP($A210,'ACCESS EXPORT'!$A:$AF,12,FALSE))</f>
        <v>SURGERY</v>
      </c>
      <c r="K210" s="4" t="str">
        <f>UPPER(VLOOKUP($A210,'ACCESS EXPORT'!$A:$AF,13,FALSE))</f>
        <v>SCOTT HILL</v>
      </c>
      <c r="L210" s="3" t="str">
        <f>IF(AND(VLOOKUP(A210,'ACCESS EXPORT'!A:AE,1,0),'ACCESS EXPORT'!N210=""),UPPER(CONCATENATE('ACCESS EXPORT'!AE210)),IF(VLOOKUP(A210,'ACCESS EXPORT'!A:AE,1,0),UPPER(CONCATENATE('ACCESS EXPORT'!N210," "&amp;CHAR(10),'ACCESS EXPORT'!AE210))))</f>
        <v xml:space="preserve">BRENT WEBER 
</v>
      </c>
      <c r="M210" s="4" t="str">
        <f>UPPER(VLOOKUP($A210,'ACCESS EXPORT'!$A:$O,15,FALSE))</f>
        <v>JILL SAYERS (PM)</v>
      </c>
      <c r="N210" s="4" t="str">
        <f ca="1">IF(AND('ACCESS EXPORT'!X210="",'ACCESS EXPORT'!Y210=""),IF('ACCESS EXPORT'!V210&lt;&gt;"",(IF(TODAY()-'ACCESS EXPORT'!V210&gt;=-60,UPPER(CONCATENATE(VLOOKUP(B210,'ACCESS EXPORT'!$B:$P,15,FALSE),""&amp;CHAR(10)&amp;"(SEP",TEXT('ACCESS EXPORT'!V210," MM/DD/YYY)"))),IF(TODAY()-'ACCESS EXPORT'!V210&lt;0,UPPER(VLOOKUP(B210,'ACCESS EXPORT'!$B:$P,15,FALSE)),UPPER(VLOOKUP(B210,'ACCESS EXPORT'!$B:$P,15,FALSE))))),IF('ACCESS EXPORT'!U210="",UPPER(VLOOKUP(B210,'ACCESS EXPORT'!$B:$P,15,FALSE)),IF(TODAY()-'ACCESS EXPORT'!U210&lt;=30,CONCATENATE(UPPER(VLOOKUP(B210,'ACCESS EXPORT'!$B:$P,15,FALSE)),""&amp;CHAR(10)&amp;"(NEW",TEXT('ACCESS EXPORT'!U210," MM/DD/YYY)")),IF(AND(TODAY()-'ACCESS EXPORT'!U210&gt;30,TODAY()&gt;0),UPPER(VLOOKUP(B210,'ACCESS EXPORT'!$B:$P,15,FALSE)))))),IF('ACCESS EXPORT'!Y210&lt;&gt;"",UPPER(CONCATENATE(UPPER(VLOOKUP(B210,'ACCESS EXPORT'!$B:$P,15,FALSE)),""&amp;CHAR(10)&amp;"(Transfer Out",TEXT('ACCESS EXPORT'!Y210," MM/DD/YYY)"))),IF('ACCESS EXPORT'!X210&lt;&gt;"",UPPER(CONCATENATE(UPPER(VLOOKUP(B210,'ACCESS EXPORT'!$B:$P,15,FALSE)),""&amp;CHAR(10)&amp;"(Transfer In",TEXT('ACCESS EXPORT'!X210," MM/DD/YYY)"))))))</f>
        <v>MOORE, WISTAR "TIM"</v>
      </c>
      <c r="O210" s="4" t="str">
        <f>_xlfn.IFNA(VLOOKUP(B210,'ACCESS EXPORT'!$B:$Q,16,FALSE),"")</f>
        <v>MD</v>
      </c>
      <c r="P210" s="4" t="str">
        <f>_xlfn.IFNA(VLOOKUP(B210,'ACCESS EXPORT'!B:W,22,FALSE),"-")</f>
        <v>1326076274</v>
      </c>
      <c r="Q210" s="4" t="str">
        <f>_xlfn.IFNA(VLOOKUP(A210,'ACCESS EXPORT'!$A:$AG,33,0),"-")</f>
        <v>Quamirah Denson</v>
      </c>
      <c r="R210" s="4" t="str">
        <f>_xlfn.IFNA(VLOOKUP(A210,'ACCESS EXPORT'!$A:$AH,34,0),"-")</f>
        <v>Carol Shane</v>
      </c>
      <c r="S210" s="4" t="str">
        <f>_xlfn.IFNA(VLOOKUP(A210,'ACCESS EXPORT'!$A:$AI,35,0),"-")</f>
        <v>James Agee</v>
      </c>
      <c r="T210" s="4" t="str">
        <f>_xlfn.IFNA(VLOOKUP(A210,'ACCESS EXPORT'!$A:$AJ,36,0),"-")</f>
        <v>Sorangia Jean-Francois</v>
      </c>
      <c r="U210" s="4" t="str">
        <f>_xlfn.IFNA(VLOOKUP(A210,'ACCESS EXPORT'!$A:$AK,37,0),"-")</f>
        <v>athena</v>
      </c>
      <c r="V210" s="4" t="str">
        <f>_xlfn.IFNA(VLOOKUP(A210,'ACCESS EXPORT'!$A:$AL,38,0),"-")</f>
        <v>FHMG_MISSION CV AND THOR_APK</v>
      </c>
      <c r="W210" s="4" t="str">
        <f>_xlfn.IFNA(VLOOKUP(A210,'ACCESS EXPORT'!$A:$AM,39,0),"-")</f>
        <v/>
      </c>
      <c r="X210" s="4" t="str">
        <f>_xlfn.IFNA(VLOOKUP(A210,'ACCESS EXPORT'!$A:$AN,40,0),"-")</f>
        <v>Tiffany Palmer / John Hill</v>
      </c>
      <c r="Y210" s="26" t="str">
        <f>_xlfn.IFNA(VLOOKUP(A210,'ACCESS EXPORT'!A:AO,41,0),"")</f>
        <v>Dave Cowley</v>
      </c>
      <c r="Z210" s="26" t="str">
        <f>_xlfn.IFNA(VLOOKUP(A210,'ACCESS EXPORT'!A:AP,42,0),"")</f>
        <v>Quisha Moorer</v>
      </c>
      <c r="AA210" s="26" t="str">
        <f>_xlfn.IFNA(VLOOKUP(A210,'ACCESS EXPORT'!A:AQ,43,0),"")</f>
        <v>Heather Tootle</v>
      </c>
    </row>
    <row r="211" spans="1:27" ht="18.75" x14ac:dyDescent="0.25">
      <c r="A211" s="33">
        <v>232</v>
      </c>
      <c r="B211" s="10">
        <v>1903</v>
      </c>
      <c r="C211" s="7" t="str">
        <f ca="1">IFERROR(UPPER(IF(AND('ACCESS EXPORT'!AA211="",'ACCESS EXPORT'!Z211=""),VLOOKUP(A211,'ACCESS EXPORT'!$A:$AF,32,FALSE),(IF('ACCESS EXPORT'!AA211&lt;&gt;"",CONCATENATE(VLOOKUP(A211,'ACCESS EXPORT'!$A:$AF,32,FALSE)," (Closed",TEXT('ACCESS EXPORT'!AA211," MM/DD/YYY)")),IF(TODAY()&lt;(('ACCESS EXPORT'!Z211)+30),CONCATENATE(VLOOKUP(A211,'ACCESS EXPORT'!$A:$AF,32,FALSE)," (Opens",TEXT('ACCESS EXPORT'!Z211," MM/DD/YYY)")),VLOOKUP(A211,'ACCESS EXPORT'!$A:$AF,32,FALSE)))))),"-")</f>
        <v>ADVENTHEALTH MEDICAL GROUP CARDIOTHORACIC SURGERY AT WATERMAN</v>
      </c>
      <c r="D211" s="3" t="str">
        <f ca="1">IFERROR(UPPER(IF(AND('ACCESS EXPORT'!AA211="",'ACCESS EXPORT'!Z211=""),VLOOKUP(A211,'ACCESS EXPORT'!$A:$AF,28,FALSE),(IF('ACCESS EXPORT'!AA211&lt;&gt;"",CONCATENATE(VLOOKUP(A211,'ACCESS EXPORT'!$A:$AF,28,FALSE)," (Closed",TEXT('ACCESS EXPORT'!AA211," MM/DD/YYY)")),IF(TODAY()&lt;(('ACCESS EXPORT'!Z211)+30),CONCATENATE(VLOOKUP(A211,'ACCESS EXPORT'!$A:$AF,28,FALSE)," (Opens",TEXT('ACCESS EXPORT'!Z211," MM/DD/YYY)")),VLOOKUP(A211,'ACCESS EXPORT'!$A:$AF,28,FALSE)))))),"-")</f>
        <v>MISSION CARDIOVASCULAR &amp; THORACIC SURGEONS</v>
      </c>
      <c r="E211" s="3" t="str">
        <f>VLOOKUP($A211,'ACCESS EXPORT'!$A:$AF,3,FALSE)</f>
        <v>5010</v>
      </c>
      <c r="F211" s="3" t="str">
        <f>UPPER(CONCATENATE(VLOOKUP(A211,'ACCESS EXPORT'!$A:$AF,4,FALSE)," ",VLOOKUP(A211,'ACCESS EXPORT'!$A:$AF,5,FALSE)," ",VLOOKUP(A211,'ACCESS EXPORT'!$A:$AF,6,FALSE)," ",VLOOKUP(A211,'ACCESS EXPORT'!$A:$AA,7,FALSE)," ",VLOOKUP(A211,'ACCESS EXPORT'!$A:$AA,8,FALSE)))</f>
        <v>3120 WATERMAN WAY  TAVARES FL 32778</v>
      </c>
      <c r="G211" s="4" t="str">
        <f>UPPER(VLOOKUP($A211,'ACCESS EXPORT'!$A:$AF,9,FALSE))</f>
        <v>LAKE</v>
      </c>
      <c r="H211" s="4" t="str">
        <f>_xlfn.IFNA(VLOOKUP($B211,'ACCESS EXPORT'!$B:$J,9,FALSE),"")</f>
        <v>Waterman</v>
      </c>
      <c r="I211" s="3" t="str">
        <f>CONCATENATE("(P)",VLOOKUP($A211,'ACCESS EXPORT'!$A:$AF,11,FALSE)," (F)",VLOOKUP($A211,'ACCESS EXPORT'!$A:$AF,29,FALSE))</f>
        <v>(P)(352)343-1216 (F)(352)343-1582</v>
      </c>
      <c r="J211" s="4" t="str">
        <f>UPPER(VLOOKUP($A211,'ACCESS EXPORT'!$A:$AF,12,FALSE))</f>
        <v>SURGERY</v>
      </c>
      <c r="K211" s="4" t="str">
        <f>UPPER(VLOOKUP($A211,'ACCESS EXPORT'!$A:$AF,13,FALSE))</f>
        <v>SCOTT HILL</v>
      </c>
      <c r="L211" s="3" t="str">
        <f>IF(AND(VLOOKUP(A211,'ACCESS EXPORT'!A:AE,1,0),'ACCESS EXPORT'!N211=""),UPPER(CONCATENATE('ACCESS EXPORT'!AE211)),IF(VLOOKUP(A211,'ACCESS EXPORT'!A:AE,1,0),UPPER(CONCATENATE('ACCESS EXPORT'!N211," "&amp;CHAR(10),'ACCESS EXPORT'!AE211))))</f>
        <v xml:space="preserve">BRENT WEBER 
</v>
      </c>
      <c r="M211" s="4" t="str">
        <f>UPPER(VLOOKUP($A211,'ACCESS EXPORT'!$A:$O,15,FALSE))</f>
        <v>JILL SAYERS (PM)</v>
      </c>
      <c r="N211" s="4" t="str">
        <f ca="1">IF(AND('ACCESS EXPORT'!X211="",'ACCESS EXPORT'!Y211=""),IF('ACCESS EXPORT'!V211&lt;&gt;"",(IF(TODAY()-'ACCESS EXPORT'!V211&gt;=-60,UPPER(CONCATENATE(VLOOKUP(B211,'ACCESS EXPORT'!$B:$P,15,FALSE),""&amp;CHAR(10)&amp;"(SEP",TEXT('ACCESS EXPORT'!V211," MM/DD/YYY)"))),IF(TODAY()-'ACCESS EXPORT'!V211&lt;0,UPPER(VLOOKUP(B211,'ACCESS EXPORT'!$B:$P,15,FALSE)),UPPER(VLOOKUP(B211,'ACCESS EXPORT'!$B:$P,15,FALSE))))),IF('ACCESS EXPORT'!U211="",UPPER(VLOOKUP(B211,'ACCESS EXPORT'!$B:$P,15,FALSE)),IF(TODAY()-'ACCESS EXPORT'!U211&lt;=30,CONCATENATE(UPPER(VLOOKUP(B211,'ACCESS EXPORT'!$B:$P,15,FALSE)),""&amp;CHAR(10)&amp;"(NEW",TEXT('ACCESS EXPORT'!U211," MM/DD/YYY)")),IF(AND(TODAY()-'ACCESS EXPORT'!U211&gt;30,TODAY()&gt;0),UPPER(VLOOKUP(B211,'ACCESS EXPORT'!$B:$P,15,FALSE)))))),IF('ACCESS EXPORT'!Y211&lt;&gt;"",UPPER(CONCATENATE(UPPER(VLOOKUP(B211,'ACCESS EXPORT'!$B:$P,15,FALSE)),""&amp;CHAR(10)&amp;"(Transfer Out",TEXT('ACCESS EXPORT'!Y211," MM/DD/YYY)"))),IF('ACCESS EXPORT'!X211&lt;&gt;"",UPPER(CONCATENATE(UPPER(VLOOKUP(B211,'ACCESS EXPORT'!$B:$P,15,FALSE)),""&amp;CHAR(10)&amp;"(Transfer In",TEXT('ACCESS EXPORT'!X211," MM/DD/YYY)"))))))</f>
        <v>MOORE, WISTAR "TIM"</v>
      </c>
      <c r="O211" s="4" t="str">
        <f>_xlfn.IFNA(VLOOKUP(B211,'ACCESS EXPORT'!$B:$Q,16,FALSE),"")</f>
        <v>MD</v>
      </c>
      <c r="P211" s="4" t="str">
        <f>_xlfn.IFNA(VLOOKUP(B211,'ACCESS EXPORT'!B:W,22,FALSE),"-")</f>
        <v>1326076274</v>
      </c>
      <c r="Q211" s="4" t="str">
        <f>_xlfn.IFNA(VLOOKUP(A211,'ACCESS EXPORT'!$A:$AG,33,0),"-")</f>
        <v>Maria Ortiz</v>
      </c>
      <c r="R211" s="4" t="str">
        <f>_xlfn.IFNA(VLOOKUP(A211,'ACCESS EXPORT'!$A:$AH,34,0),"-")</f>
        <v>Carol Shane</v>
      </c>
      <c r="S211" s="4" t="str">
        <f>_xlfn.IFNA(VLOOKUP(A211,'ACCESS EXPORT'!$A:$AI,35,0),"-")</f>
        <v>James Agee</v>
      </c>
      <c r="T211" s="4" t="str">
        <f>_xlfn.IFNA(VLOOKUP(A211,'ACCESS EXPORT'!$A:$AJ,36,0),"-")</f>
        <v>Sorangia Jean-Francois</v>
      </c>
      <c r="U211" s="4" t="str">
        <f>_xlfn.IFNA(VLOOKUP(A211,'ACCESS EXPORT'!$A:$AK,37,0),"-")</f>
        <v>athena</v>
      </c>
      <c r="V211" s="4" t="str">
        <f>_xlfn.IFNA(VLOOKUP(A211,'ACCESS EXPORT'!$A:$AL,38,0),"-")</f>
        <v>FHMG_MISSION CV AND THOR</v>
      </c>
      <c r="W211" s="4" t="str">
        <f>_xlfn.IFNA(VLOOKUP(A211,'ACCESS EXPORT'!$A:$AM,39,0),"-")</f>
        <v/>
      </c>
      <c r="X211" s="4" t="str">
        <f>_xlfn.IFNA(VLOOKUP(A211,'ACCESS EXPORT'!$A:$AN,40,0),"-")</f>
        <v>Tiffany Palmer / John Hill</v>
      </c>
      <c r="Y211" s="26" t="str">
        <f>_xlfn.IFNA(VLOOKUP(A211,'ACCESS EXPORT'!A:AO,41,0),"")</f>
        <v>Dave Cowley</v>
      </c>
      <c r="Z211" s="26" t="str">
        <f>_xlfn.IFNA(VLOOKUP(A211,'ACCESS EXPORT'!A:AP,42,0),"")</f>
        <v>Quisha Moorer</v>
      </c>
      <c r="AA211" s="26" t="str">
        <f>_xlfn.IFNA(VLOOKUP(A211,'ACCESS EXPORT'!A:AQ,43,0),"")</f>
        <v>Heather Tootle</v>
      </c>
    </row>
    <row r="212" spans="1:27" ht="18.75" x14ac:dyDescent="0.25">
      <c r="A212" s="33">
        <v>329</v>
      </c>
      <c r="B212" s="10">
        <v>1903</v>
      </c>
      <c r="C212" s="7" t="str">
        <f ca="1">IFERROR(UPPER(IF(AND('ACCESS EXPORT'!AA212="",'ACCESS EXPORT'!Z212=""),VLOOKUP(A212,'ACCESS EXPORT'!$A:$AF,32,FALSE),(IF('ACCESS EXPORT'!AA212&lt;&gt;"",CONCATENATE(VLOOKUP(A212,'ACCESS EXPORT'!$A:$AF,32,FALSE)," (Closed",TEXT('ACCESS EXPORT'!AA212," MM/DD/YYY)")),IF(TODAY()&lt;(('ACCESS EXPORT'!Z212)+30),CONCATENATE(VLOOKUP(A212,'ACCESS EXPORT'!$A:$AF,32,FALSE)," (Opens",TEXT('ACCESS EXPORT'!Z212," MM/DD/YYY)")),VLOOKUP(A212,'ACCESS EXPORT'!$A:$AF,32,FALSE)))))),"-")</f>
        <v>ADVENTHEALTH MEDICAL GROUP CARDIOTHORACIC SURGERY AT LADY LAKE</v>
      </c>
      <c r="D212" s="3" t="str">
        <f ca="1">IFERROR(UPPER(IF(AND('ACCESS EXPORT'!AA212="",'ACCESS EXPORT'!Z212=""),VLOOKUP(A212,'ACCESS EXPORT'!$A:$AF,28,FALSE),(IF('ACCESS EXPORT'!AA212&lt;&gt;"",CONCATENATE(VLOOKUP(A212,'ACCESS EXPORT'!$A:$AF,28,FALSE)," (Closed",TEXT('ACCESS EXPORT'!AA212," MM/DD/YYY)")),IF(TODAY()&lt;(('ACCESS EXPORT'!Z212)+30),CONCATENATE(VLOOKUP(A212,'ACCESS EXPORT'!$A:$AF,28,FALSE)," (Opens",TEXT('ACCESS EXPORT'!Z212," MM/DD/YYY)")),VLOOKUP(A212,'ACCESS EXPORT'!$A:$AF,28,FALSE)))))),"-")</f>
        <v>MISSION CARDIOVASCULAR &amp; THORACIC SURGEONS - LADY LAKE*</v>
      </c>
      <c r="E212" s="3" t="str">
        <f>VLOOKUP($A212,'ACCESS EXPORT'!$A:$AF,3,FALSE)</f>
        <v>5010</v>
      </c>
      <c r="F212" s="3" t="str">
        <f>UPPER(CONCATENATE(VLOOKUP(A212,'ACCESS EXPORT'!$A:$AF,4,FALSE)," ",VLOOKUP(A212,'ACCESS EXPORT'!$A:$AF,5,FALSE)," ",VLOOKUP(A212,'ACCESS EXPORT'!$A:$AF,6,FALSE)," ",VLOOKUP(A212,'ACCESS EXPORT'!$A:$AA,7,FALSE)," ",VLOOKUP(A212,'ACCESS EXPORT'!$A:$AA,8,FALSE)))</f>
        <v>8575 NE 138TH LN SUITE 101 LADY LAKE FL 32159</v>
      </c>
      <c r="G212" s="4" t="str">
        <f>UPPER(VLOOKUP($A212,'ACCESS EXPORT'!$A:$AF,9,FALSE))</f>
        <v>LAKE</v>
      </c>
      <c r="H212" s="4" t="str">
        <f>_xlfn.IFNA(VLOOKUP($B212,'ACCESS EXPORT'!$B:$J,9,FALSE),"")</f>
        <v>Waterman</v>
      </c>
      <c r="I212" s="3" t="str">
        <f>CONCATENATE("(P)",VLOOKUP($A212,'ACCESS EXPORT'!$A:$AF,11,FALSE)," (F)",VLOOKUP($A212,'ACCESS EXPORT'!$A:$AF,29,FALSE))</f>
        <v>(P)(352)343-1216 (F)(352)343-1582</v>
      </c>
      <c r="J212" s="4" t="str">
        <f>UPPER(VLOOKUP($A212,'ACCESS EXPORT'!$A:$AF,12,FALSE))</f>
        <v>SURGERY</v>
      </c>
      <c r="K212" s="4" t="str">
        <f>UPPER(VLOOKUP($A212,'ACCESS EXPORT'!$A:$AF,13,FALSE))</f>
        <v>SCOTT HILL</v>
      </c>
      <c r="L212" s="3" t="str">
        <f>IF(AND(VLOOKUP(A212,'ACCESS EXPORT'!A:AE,1,0),'ACCESS EXPORT'!N212=""),UPPER(CONCATENATE('ACCESS EXPORT'!AE212)),IF(VLOOKUP(A212,'ACCESS EXPORT'!A:AE,1,0),UPPER(CONCATENATE('ACCESS EXPORT'!N212," "&amp;CHAR(10),'ACCESS EXPORT'!AE212))))</f>
        <v xml:space="preserve">BRENT WEBER 
</v>
      </c>
      <c r="M212" s="4" t="str">
        <f>UPPER(VLOOKUP($A212,'ACCESS EXPORT'!$A:$O,15,FALSE))</f>
        <v>JILL SAYERS (PM)</v>
      </c>
      <c r="N212" s="4" t="str">
        <f ca="1">IF(AND('ACCESS EXPORT'!X212="",'ACCESS EXPORT'!Y212=""),IF('ACCESS EXPORT'!V212&lt;&gt;"",(IF(TODAY()-'ACCESS EXPORT'!V212&gt;=-60,UPPER(CONCATENATE(VLOOKUP(B212,'ACCESS EXPORT'!$B:$P,15,FALSE),""&amp;CHAR(10)&amp;"(SEP",TEXT('ACCESS EXPORT'!V212," MM/DD/YYY)"))),IF(TODAY()-'ACCESS EXPORT'!V212&lt;0,UPPER(VLOOKUP(B212,'ACCESS EXPORT'!$B:$P,15,FALSE)),UPPER(VLOOKUP(B212,'ACCESS EXPORT'!$B:$P,15,FALSE))))),IF('ACCESS EXPORT'!U212="",UPPER(VLOOKUP(B212,'ACCESS EXPORT'!$B:$P,15,FALSE)),IF(TODAY()-'ACCESS EXPORT'!U212&lt;=30,CONCATENATE(UPPER(VLOOKUP(B212,'ACCESS EXPORT'!$B:$P,15,FALSE)),""&amp;CHAR(10)&amp;"(NEW",TEXT('ACCESS EXPORT'!U212," MM/DD/YYY)")),IF(AND(TODAY()-'ACCESS EXPORT'!U212&gt;30,TODAY()&gt;0),UPPER(VLOOKUP(B212,'ACCESS EXPORT'!$B:$P,15,FALSE)))))),IF('ACCESS EXPORT'!Y212&lt;&gt;"",UPPER(CONCATENATE(UPPER(VLOOKUP(B212,'ACCESS EXPORT'!$B:$P,15,FALSE)),""&amp;CHAR(10)&amp;"(Transfer Out",TEXT('ACCESS EXPORT'!Y212," MM/DD/YYY)"))),IF('ACCESS EXPORT'!X212&lt;&gt;"",UPPER(CONCATENATE(UPPER(VLOOKUP(B212,'ACCESS EXPORT'!$B:$P,15,FALSE)),""&amp;CHAR(10)&amp;"(Transfer In",TEXT('ACCESS EXPORT'!X212," MM/DD/YYY)"))))))</f>
        <v>MOORE, WISTAR "TIM"</v>
      </c>
      <c r="O212" s="4" t="str">
        <f>_xlfn.IFNA(VLOOKUP(B212,'ACCESS EXPORT'!$B:$Q,16,FALSE),"")</f>
        <v>MD</v>
      </c>
      <c r="P212" s="4" t="str">
        <f>_xlfn.IFNA(VLOOKUP(B212,'ACCESS EXPORT'!B:W,22,FALSE),"-")</f>
        <v>1326076274</v>
      </c>
      <c r="Q212" s="4" t="str">
        <f>_xlfn.IFNA(VLOOKUP(A212,'ACCESS EXPORT'!$A:$AG,33,0),"-")</f>
        <v>Maria Ortiz</v>
      </c>
      <c r="R212" s="4" t="str">
        <f>_xlfn.IFNA(VLOOKUP(A212,'ACCESS EXPORT'!$A:$AH,34,0),"-")</f>
        <v>Carol Shane</v>
      </c>
      <c r="S212" s="4" t="str">
        <f>_xlfn.IFNA(VLOOKUP(A212,'ACCESS EXPORT'!$A:$AI,35,0),"-")</f>
        <v>James Agee</v>
      </c>
      <c r="T212" s="4" t="str">
        <f>_xlfn.IFNA(VLOOKUP(A212,'ACCESS EXPORT'!$A:$AJ,36,0),"-")</f>
        <v>Sorangia Jean-Francois</v>
      </c>
      <c r="U212" s="4" t="str">
        <f>_xlfn.IFNA(VLOOKUP(A212,'ACCESS EXPORT'!$A:$AK,37,0),"-")</f>
        <v>athena</v>
      </c>
      <c r="V212" s="4" t="str">
        <f>_xlfn.IFNA(VLOOKUP(A212,'ACCESS EXPORT'!$A:$AL,38,0),"-")</f>
        <v>FHMG_MISSION CV AND THOR_LLK</v>
      </c>
      <c r="W212" s="4" t="str">
        <f>_xlfn.IFNA(VLOOKUP(A212,'ACCESS EXPORT'!$A:$AM,39,0),"-")</f>
        <v/>
      </c>
      <c r="X212" s="4" t="str">
        <f>_xlfn.IFNA(VLOOKUP(A212,'ACCESS EXPORT'!$A:$AN,40,0),"-")</f>
        <v>Tiffany Palmer / John Hill</v>
      </c>
      <c r="Y212" s="26" t="str">
        <f>_xlfn.IFNA(VLOOKUP(A212,'ACCESS EXPORT'!A:AO,41,0),"")</f>
        <v>Dave Cowley</v>
      </c>
      <c r="Z212" s="26" t="str">
        <f>_xlfn.IFNA(VLOOKUP(A212,'ACCESS EXPORT'!A:AP,42,0),"")</f>
        <v>Quisha Moorer</v>
      </c>
      <c r="AA212" s="26" t="str">
        <f>_xlfn.IFNA(VLOOKUP(A212,'ACCESS EXPORT'!A:AQ,43,0),"")</f>
        <v>Heather Tootle</v>
      </c>
    </row>
    <row r="213" spans="1:27" ht="18.75" x14ac:dyDescent="0.25">
      <c r="A213" s="33">
        <v>388</v>
      </c>
      <c r="B213" s="10">
        <v>1355</v>
      </c>
      <c r="C213" s="7" t="str">
        <f ca="1">IFERROR(UPPER(IF(AND('ACCESS EXPORT'!AA213="",'ACCESS EXPORT'!Z213=""),VLOOKUP(A213,'ACCESS EXPORT'!$A:$AF,32,FALSE),(IF('ACCESS EXPORT'!AA213&lt;&gt;"",CONCATENATE(VLOOKUP(A213,'ACCESS EXPORT'!$A:$AF,32,FALSE)," (Closed",TEXT('ACCESS EXPORT'!AA213," MM/DD/YYY)")),IF(TODAY()&lt;(('ACCESS EXPORT'!Z213)+30),CONCATENATE(VLOOKUP(A213,'ACCESS EXPORT'!$A:$AF,32,FALSE)," (Opens",TEXT('ACCESS EXPORT'!Z213," MM/DD/YYY)")),VLOOKUP(A213,'ACCESS EXPORT'!$A:$AF,32,FALSE)))))),"-")</f>
        <v>ADVENTHEALTH MEDICAL GROUP PEDIATRIC UROLOGY AT TAVARES (OPENS 06/20/2019)</v>
      </c>
      <c r="D213" s="3" t="str">
        <f ca="1">IFERROR(UPPER(IF(AND('ACCESS EXPORT'!AA213="",'ACCESS EXPORT'!Z213=""),VLOOKUP(A213,'ACCESS EXPORT'!$A:$AF,28,FALSE),(IF('ACCESS EXPORT'!AA213&lt;&gt;"",CONCATENATE(VLOOKUP(A213,'ACCESS EXPORT'!$A:$AF,28,FALSE)," (Closed",TEXT('ACCESS EXPORT'!AA213," MM/DD/YYY)")),IF(TODAY()&lt;(('ACCESS EXPORT'!Z213)+30),CONCATENATE(VLOOKUP(A213,'ACCESS EXPORT'!$A:$AF,28,FALSE)," (Opens",TEXT('ACCESS EXPORT'!Z213," MM/DD/YYY)")),VLOOKUP(A213,'ACCESS EXPORT'!$A:$AF,28,FALSE)))))),"-")</f>
        <v>FLORIDA CENTER FOR PEDIATRIC UROLOGY (OPENS 06/20/2019)</v>
      </c>
      <c r="E213" s="3" t="str">
        <f>VLOOKUP($A213,'ACCESS EXPORT'!$A:$AF,3,FALSE)</f>
        <v>5040</v>
      </c>
      <c r="F213" s="3" t="str">
        <f>UPPER(CONCATENATE(VLOOKUP(A213,'ACCESS EXPORT'!$A:$AF,4,FALSE)," ",VLOOKUP(A213,'ACCESS EXPORT'!$A:$AF,5,FALSE)," ",VLOOKUP(A213,'ACCESS EXPORT'!$A:$AF,6,FALSE)," ",VLOOKUP(A213,'ACCESS EXPORT'!$A:$AA,7,FALSE)," ",VLOOKUP(A213,'ACCESS EXPORT'!$A:$AA,8,FALSE)))</f>
        <v>1765 DAVID WALKER DRIVER  TAVARES FL 32778</v>
      </c>
      <c r="G213" s="4" t="str">
        <f>UPPER(VLOOKUP($A213,'ACCESS EXPORT'!$A:$AF,9,FALSE))</f>
        <v>LAKE</v>
      </c>
      <c r="H213" s="4" t="str">
        <f>_xlfn.IFNA(VLOOKUP($B213,'ACCESS EXPORT'!$B:$J,9,FALSE),"")</f>
        <v>Childrens</v>
      </c>
      <c r="I213" s="3" t="str">
        <f>CONCATENATE("(P)",VLOOKUP($A213,'ACCESS EXPORT'!$A:$AF,11,FALSE)," (F)",VLOOKUP($A213,'ACCESS EXPORT'!$A:$AF,29,FALSE))</f>
        <v>(P)(407) 303-5781 (F)(407) 303-5794</v>
      </c>
      <c r="J213" s="4" t="str">
        <f>UPPER(VLOOKUP($A213,'ACCESS EXPORT'!$A:$AF,12,FALSE))</f>
        <v>PEDIATRIC SPECIALTY</v>
      </c>
      <c r="K213" s="4" t="str">
        <f>UPPER(VLOOKUP($A213,'ACCESS EXPORT'!$A:$AF,13,FALSE))</f>
        <v>MARLENE HOLLAND</v>
      </c>
      <c r="L213" s="3" t="str">
        <f>IF(AND(VLOOKUP(A213,'ACCESS EXPORT'!A:AE,1,0),'ACCESS EXPORT'!N213=""),UPPER(CONCATENATE('ACCESS EXPORT'!AE213)),IF(VLOOKUP(A213,'ACCESS EXPORT'!A:AE,1,0),UPPER(CONCATENATE('ACCESS EXPORT'!N213," "&amp;CHAR(10),'ACCESS EXPORT'!AE213))))</f>
        <v xml:space="preserve">LYNETTE KEELING 
</v>
      </c>
      <c r="M213" s="4" t="str">
        <f>UPPER(VLOOKUP($A213,'ACCESS EXPORT'!$A:$O,15,FALSE))</f>
        <v>KAREN BRANTLEY (PM)</v>
      </c>
      <c r="N213" s="4" t="str">
        <f ca="1">IF(AND('ACCESS EXPORT'!X213="",'ACCESS EXPORT'!Y213=""),IF('ACCESS EXPORT'!V213&lt;&gt;"",(IF(TODAY()-'ACCESS EXPORT'!V213&gt;=-60,UPPER(CONCATENATE(VLOOKUP(B213,'ACCESS EXPORT'!$B:$P,15,FALSE),""&amp;CHAR(10)&amp;"(SEP",TEXT('ACCESS EXPORT'!V213," MM/DD/YYY)"))),IF(TODAY()-'ACCESS EXPORT'!V213&lt;0,UPPER(VLOOKUP(B213,'ACCESS EXPORT'!$B:$P,15,FALSE)),UPPER(VLOOKUP(B213,'ACCESS EXPORT'!$B:$P,15,FALSE))))),IF('ACCESS EXPORT'!U213="",UPPER(VLOOKUP(B213,'ACCESS EXPORT'!$B:$P,15,FALSE)),IF(TODAY()-'ACCESS EXPORT'!U213&lt;=30,CONCATENATE(UPPER(VLOOKUP(B213,'ACCESS EXPORT'!$B:$P,15,FALSE)),""&amp;CHAR(10)&amp;"(NEW",TEXT('ACCESS EXPORT'!U213," MM/DD/YYY)")),IF(AND(TODAY()-'ACCESS EXPORT'!U213&gt;30,TODAY()&gt;0),UPPER(VLOOKUP(B213,'ACCESS EXPORT'!$B:$P,15,FALSE)))))),IF('ACCESS EXPORT'!Y213&lt;&gt;"",UPPER(CONCATENATE(UPPER(VLOOKUP(B213,'ACCESS EXPORT'!$B:$P,15,FALSE)),""&amp;CHAR(10)&amp;"(Transfer Out",TEXT('ACCESS EXPORT'!Y213," MM/DD/YYY)"))),IF('ACCESS EXPORT'!X213&lt;&gt;"",UPPER(CONCATENATE(UPPER(VLOOKUP(B213,'ACCESS EXPORT'!$B:$P,15,FALSE)),""&amp;CHAR(10)&amp;"(Transfer In",TEXT('ACCESS EXPORT'!X213," MM/DD/YYY)"))))))</f>
        <v>NG, ERNEST</v>
      </c>
      <c r="O213" s="4" t="str">
        <f>_xlfn.IFNA(VLOOKUP(B213,'ACCESS EXPORT'!$B:$Q,16,FALSE),"")</f>
        <v>PA-C</v>
      </c>
      <c r="P213" s="4" t="str">
        <f>_xlfn.IFNA(VLOOKUP(B213,'ACCESS EXPORT'!B:W,22,FALSE),"-")</f>
        <v>1003291428</v>
      </c>
      <c r="Q213" s="4" t="str">
        <f>_xlfn.IFNA(VLOOKUP(A213,'ACCESS EXPORT'!$A:$AG,33,0),"-")</f>
        <v>Pat Lanier</v>
      </c>
      <c r="R213" s="4" t="str">
        <f>_xlfn.IFNA(VLOOKUP(A213,'ACCESS EXPORT'!$A:$AH,34,0),"-")</f>
        <v>Amanda Dowd</v>
      </c>
      <c r="S213" s="4" t="str">
        <f>_xlfn.IFNA(VLOOKUP(A213,'ACCESS EXPORT'!$A:$AI,35,0),"-")</f>
        <v>Courtney Powell</v>
      </c>
      <c r="T213" s="4" t="str">
        <f>_xlfn.IFNA(VLOOKUP(A213,'ACCESS EXPORT'!$A:$AJ,36,0),"-")</f>
        <v>Ishmael Molyneaux</v>
      </c>
      <c r="U213" s="4" t="str">
        <f>_xlfn.IFNA(VLOOKUP(A213,'ACCESS EXPORT'!$A:$AK,37,0),"-")</f>
        <v>Cerner</v>
      </c>
      <c r="V213" s="4" t="str">
        <f>_xlfn.IFNA(VLOOKUP(A213,'ACCESS EXPORT'!$A:$AL,38,0),"-")</f>
        <v>FHMG_FL CTR FOR PED URO</v>
      </c>
      <c r="W213" s="4" t="str">
        <f>_xlfn.IFNA(VLOOKUP(A213,'ACCESS EXPORT'!$A:$AM,39,0),"-")</f>
        <v/>
      </c>
      <c r="X213" s="4" t="str">
        <f>_xlfn.IFNA(VLOOKUP(A213,'ACCESS EXPORT'!$A:$AN,40,0),"-")</f>
        <v>John Del Rio / Shahla Cedeno</v>
      </c>
      <c r="Y213" s="26" t="str">
        <f>_xlfn.IFNA(VLOOKUP(A213,'ACCESS EXPORT'!A:AO,41,0),"")</f>
        <v>Jose Anderson</v>
      </c>
      <c r="Z213" s="26" t="str">
        <f>_xlfn.IFNA(VLOOKUP(A213,'ACCESS EXPORT'!A:AP,42,0),"")</f>
        <v>Maria Angel</v>
      </c>
      <c r="AA213" s="26" t="str">
        <f>_xlfn.IFNA(VLOOKUP(A213,'ACCESS EXPORT'!A:AQ,43,0),"")</f>
        <v>Claire Pagan</v>
      </c>
    </row>
    <row r="214" spans="1:27" ht="18.75" x14ac:dyDescent="0.25">
      <c r="A214" s="33">
        <v>296</v>
      </c>
      <c r="B214" s="10">
        <v>1355</v>
      </c>
      <c r="C214" s="7" t="str">
        <f ca="1">IFERROR(UPPER(IF(AND('ACCESS EXPORT'!AA214="",'ACCESS EXPORT'!Z214=""),VLOOKUP(A214,'ACCESS EXPORT'!$A:$AF,32,FALSE),(IF('ACCESS EXPORT'!AA214&lt;&gt;"",CONCATENATE(VLOOKUP(A214,'ACCESS EXPORT'!$A:$AF,32,FALSE)," (Closed",TEXT('ACCESS EXPORT'!AA214," MM/DD/YYY)")),IF(TODAY()&lt;(('ACCESS EXPORT'!Z214)+30),CONCATENATE(VLOOKUP(A214,'ACCESS EXPORT'!$A:$AF,32,FALSE)," (Opens",TEXT('ACCESS EXPORT'!Z214," MM/DD/YYY)")),VLOOKUP(A214,'ACCESS EXPORT'!$A:$AF,32,FALSE)))))),"-")</f>
        <v>ADVENTHEALTH MEDICAL GROUP PEDIATRIC UROLOGY AT CELEBRATION</v>
      </c>
      <c r="D214" s="3" t="str">
        <f ca="1">IFERROR(UPPER(IF(AND('ACCESS EXPORT'!AA214="",'ACCESS EXPORT'!Z214=""),VLOOKUP(A214,'ACCESS EXPORT'!$A:$AF,28,FALSE),(IF('ACCESS EXPORT'!AA214&lt;&gt;"",CONCATENATE(VLOOKUP(A214,'ACCESS EXPORT'!$A:$AF,28,FALSE)," (Closed",TEXT('ACCESS EXPORT'!AA214," MM/DD/YYY)")),IF(TODAY()&lt;(('ACCESS EXPORT'!Z214)+30),CONCATENATE(VLOOKUP(A214,'ACCESS EXPORT'!$A:$AF,28,FALSE)," (Opens",TEXT('ACCESS EXPORT'!Z214," MM/DD/YYY)")),VLOOKUP(A214,'ACCESS EXPORT'!$A:$AF,28,FALSE)))))),"-")</f>
        <v>FLORIDA CENTER FOR PEDIATRIC UROLOGY - CELEBRATION*</v>
      </c>
      <c r="E214" s="3" t="str">
        <f>VLOOKUP($A214,'ACCESS EXPORT'!$A:$AF,3,FALSE)</f>
        <v>5040</v>
      </c>
      <c r="F214" s="3" t="str">
        <f>UPPER(CONCATENATE(VLOOKUP(A214,'ACCESS EXPORT'!$A:$AF,4,FALSE)," ",VLOOKUP(A214,'ACCESS EXPORT'!$A:$AF,5,FALSE)," ",VLOOKUP(A214,'ACCESS EXPORT'!$A:$AF,6,FALSE)," ",VLOOKUP(A214,'ACCESS EXPORT'!$A:$AA,7,FALSE)," ",VLOOKUP(A214,'ACCESS EXPORT'!$A:$AA,8,FALSE)))</f>
        <v>1530 CELEBRATION BLVD SUITE 101 CELEBRATION FL 34747</v>
      </c>
      <c r="G214" s="4" t="str">
        <f>UPPER(VLOOKUP($A214,'ACCESS EXPORT'!$A:$AF,9,FALSE))</f>
        <v>OSCEOLA</v>
      </c>
      <c r="H214" s="4" t="str">
        <f>_xlfn.IFNA(VLOOKUP($B214,'ACCESS EXPORT'!$B:$J,9,FALSE),"")</f>
        <v>Childrens</v>
      </c>
      <c r="I214" s="3" t="str">
        <f>CONCATENATE("(P)",VLOOKUP($A214,'ACCESS EXPORT'!$A:$AF,11,FALSE)," (F)",VLOOKUP($A214,'ACCESS EXPORT'!$A:$AF,29,FALSE))</f>
        <v>(P)(407) 303-5781 (F)(407) 303-5794</v>
      </c>
      <c r="J214" s="4" t="str">
        <f>UPPER(VLOOKUP($A214,'ACCESS EXPORT'!$A:$AF,12,FALSE))</f>
        <v>PEDIATRIC SPECIALTY</v>
      </c>
      <c r="K214" s="4" t="str">
        <f>UPPER(VLOOKUP($A214,'ACCESS EXPORT'!$A:$AF,13,FALSE))</f>
        <v>MARLENE HOLLAND</v>
      </c>
      <c r="L214" s="3" t="str">
        <f>IF(AND(VLOOKUP(A214,'ACCESS EXPORT'!A:AE,1,0),'ACCESS EXPORT'!N214=""),UPPER(CONCATENATE('ACCESS EXPORT'!AE214)),IF(VLOOKUP(A214,'ACCESS EXPORT'!A:AE,1,0),UPPER(CONCATENATE('ACCESS EXPORT'!N214," "&amp;CHAR(10),'ACCESS EXPORT'!AE214))))</f>
        <v xml:space="preserve">LYNETTE KEELING 
</v>
      </c>
      <c r="M214" s="4" t="str">
        <f>UPPER(VLOOKUP($A214,'ACCESS EXPORT'!$A:$O,15,FALSE))</f>
        <v>KAREN BRANTLEY (PM)</v>
      </c>
      <c r="N214" s="4" t="str">
        <f ca="1">IF(AND('ACCESS EXPORT'!X214="",'ACCESS EXPORT'!Y214=""),IF('ACCESS EXPORT'!V214&lt;&gt;"",(IF(TODAY()-'ACCESS EXPORT'!V214&gt;=-60,UPPER(CONCATENATE(VLOOKUP(B214,'ACCESS EXPORT'!$B:$P,15,FALSE),""&amp;CHAR(10)&amp;"(SEP",TEXT('ACCESS EXPORT'!V214," MM/DD/YYY)"))),IF(TODAY()-'ACCESS EXPORT'!V214&lt;0,UPPER(VLOOKUP(B214,'ACCESS EXPORT'!$B:$P,15,FALSE)),UPPER(VLOOKUP(B214,'ACCESS EXPORT'!$B:$P,15,FALSE))))),IF('ACCESS EXPORT'!U214="",UPPER(VLOOKUP(B214,'ACCESS EXPORT'!$B:$P,15,FALSE)),IF(TODAY()-'ACCESS EXPORT'!U214&lt;=30,CONCATENATE(UPPER(VLOOKUP(B214,'ACCESS EXPORT'!$B:$P,15,FALSE)),""&amp;CHAR(10)&amp;"(NEW",TEXT('ACCESS EXPORT'!U214," MM/DD/YYY)")),IF(AND(TODAY()-'ACCESS EXPORT'!U214&gt;30,TODAY()&gt;0),UPPER(VLOOKUP(B214,'ACCESS EXPORT'!$B:$P,15,FALSE)))))),IF('ACCESS EXPORT'!Y214&lt;&gt;"",UPPER(CONCATENATE(UPPER(VLOOKUP(B214,'ACCESS EXPORT'!$B:$P,15,FALSE)),""&amp;CHAR(10)&amp;"(Transfer Out",TEXT('ACCESS EXPORT'!Y214," MM/DD/YYY)"))),IF('ACCESS EXPORT'!X214&lt;&gt;"",UPPER(CONCATENATE(UPPER(VLOOKUP(B214,'ACCESS EXPORT'!$B:$P,15,FALSE)),""&amp;CHAR(10)&amp;"(Transfer In",TEXT('ACCESS EXPORT'!X214," MM/DD/YYY)"))))))</f>
        <v>NG, ERNEST</v>
      </c>
      <c r="O214" s="4" t="str">
        <f>_xlfn.IFNA(VLOOKUP(B214,'ACCESS EXPORT'!$B:$Q,16,FALSE),"")</f>
        <v>PA-C</v>
      </c>
      <c r="P214" s="4" t="str">
        <f>_xlfn.IFNA(VLOOKUP(B214,'ACCESS EXPORT'!B:W,22,FALSE),"-")</f>
        <v>1003291428</v>
      </c>
      <c r="Q214" s="4" t="str">
        <f>_xlfn.IFNA(VLOOKUP(A214,'ACCESS EXPORT'!$A:$AG,33,0),"-")</f>
        <v>Amanda Hernandez</v>
      </c>
      <c r="R214" s="4" t="str">
        <f>_xlfn.IFNA(VLOOKUP(A214,'ACCESS EXPORT'!$A:$AH,34,0),"-")</f>
        <v>Amanda Dowd</v>
      </c>
      <c r="S214" s="4" t="str">
        <f>_xlfn.IFNA(VLOOKUP(A214,'ACCESS EXPORT'!$A:$AI,35,0),"-")</f>
        <v>Courtney Powell</v>
      </c>
      <c r="T214" s="4" t="str">
        <f>_xlfn.IFNA(VLOOKUP(A214,'ACCESS EXPORT'!$A:$AJ,36,0),"-")</f>
        <v>Ishmael Molyneaux</v>
      </c>
      <c r="U214" s="4" t="str">
        <f>_xlfn.IFNA(VLOOKUP(A214,'ACCESS EXPORT'!$A:$AK,37,0),"-")</f>
        <v>Cerner</v>
      </c>
      <c r="V214" s="4" t="str">
        <f>_xlfn.IFNA(VLOOKUP(A214,'ACCESS EXPORT'!$A:$AL,38,0),"-")</f>
        <v>FHMG_FL CTR FOR PED URO_CEL</v>
      </c>
      <c r="W214" s="4" t="str">
        <f>_xlfn.IFNA(VLOOKUP(A214,'ACCESS EXPORT'!$A:$AM,39,0),"-")</f>
        <v/>
      </c>
      <c r="X214" s="4" t="str">
        <f>_xlfn.IFNA(VLOOKUP(A214,'ACCESS EXPORT'!$A:$AN,40,0),"-")</f>
        <v>John Del Rio / Shahla Cedeno</v>
      </c>
      <c r="Y214" s="26" t="str">
        <f>_xlfn.IFNA(VLOOKUP(A214,'ACCESS EXPORT'!A:AO,41,0),"")</f>
        <v>Jose Anderson</v>
      </c>
      <c r="Z214" s="26" t="str">
        <f>_xlfn.IFNA(VLOOKUP(A214,'ACCESS EXPORT'!A:AP,42,0),"")</f>
        <v>Maria Angel</v>
      </c>
      <c r="AA214" s="26" t="str">
        <f>_xlfn.IFNA(VLOOKUP(A214,'ACCESS EXPORT'!A:AQ,43,0),"")</f>
        <v>Claire Pagan</v>
      </c>
    </row>
    <row r="215" spans="1:27" ht="18.75" x14ac:dyDescent="0.25">
      <c r="A215" s="33">
        <v>175</v>
      </c>
      <c r="B215" s="10">
        <v>1355</v>
      </c>
      <c r="C215" s="7" t="str">
        <f ca="1">IFERROR(UPPER(IF(AND('ACCESS EXPORT'!AA215="",'ACCESS EXPORT'!Z215=""),VLOOKUP(A215,'ACCESS EXPORT'!$A:$AF,32,FALSE),(IF('ACCESS EXPORT'!AA215&lt;&gt;"",CONCATENATE(VLOOKUP(A215,'ACCESS EXPORT'!$A:$AF,32,FALSE)," (Closed",TEXT('ACCESS EXPORT'!AA215," MM/DD/YYY)")),IF(TODAY()&lt;(('ACCESS EXPORT'!Z215)+30),CONCATENATE(VLOOKUP(A215,'ACCESS EXPORT'!$A:$AF,32,FALSE)," (Opens",TEXT('ACCESS EXPORT'!Z215," MM/DD/YYY)")),VLOOKUP(A215,'ACCESS EXPORT'!$A:$AF,32,FALSE)))))),"-")</f>
        <v>ADVENTHEALTH MEDICAL GROUP PEDIATRIC UROLOGY AT DAYTONA BEACH</v>
      </c>
      <c r="D215" s="3" t="str">
        <f ca="1">IFERROR(UPPER(IF(AND('ACCESS EXPORT'!AA215="",'ACCESS EXPORT'!Z215=""),VLOOKUP(A215,'ACCESS EXPORT'!$A:$AF,28,FALSE),(IF('ACCESS EXPORT'!AA215&lt;&gt;"",CONCATENATE(VLOOKUP(A215,'ACCESS EXPORT'!$A:$AF,28,FALSE)," (Closed",TEXT('ACCESS EXPORT'!AA215," MM/DD/YYY)")),IF(TODAY()&lt;(('ACCESS EXPORT'!Z215)+30),CONCATENATE(VLOOKUP(A215,'ACCESS EXPORT'!$A:$AF,28,FALSE)," (Opens",TEXT('ACCESS EXPORT'!Z215," MM/DD/YYY)")),VLOOKUP(A215,'ACCESS EXPORT'!$A:$AF,28,FALSE)))))),"-")</f>
        <v>FLORIDA CENTER FOR PEDIATRIC UROLOGY - DAYTONA*</v>
      </c>
      <c r="E215" s="3" t="str">
        <f>VLOOKUP($A215,'ACCESS EXPORT'!$A:$AF,3,FALSE)</f>
        <v>5040</v>
      </c>
      <c r="F215" s="3" t="str">
        <f>UPPER(CONCATENATE(VLOOKUP(A215,'ACCESS EXPORT'!$A:$AF,4,FALSE)," ",VLOOKUP(A215,'ACCESS EXPORT'!$A:$AF,5,FALSE)," ",VLOOKUP(A215,'ACCESS EXPORT'!$A:$AF,6,FALSE)," ",VLOOKUP(A215,'ACCESS EXPORT'!$A:$AA,7,FALSE)," ",VLOOKUP(A215,'ACCESS EXPORT'!$A:$AA,8,FALSE)))</f>
        <v>305 MEMORIAL PKWY SUITE 408 DAYTONA BEACH FL 32117</v>
      </c>
      <c r="G215" s="4" t="str">
        <f>UPPER(VLOOKUP($A215,'ACCESS EXPORT'!$A:$AF,9,FALSE))</f>
        <v>VOLUSIA</v>
      </c>
      <c r="H215" s="4" t="str">
        <f>_xlfn.IFNA(VLOOKUP($B215,'ACCESS EXPORT'!$B:$J,9,FALSE),"")</f>
        <v>Childrens</v>
      </c>
      <c r="I215" s="3" t="str">
        <f>CONCATENATE("(P)",VLOOKUP($A215,'ACCESS EXPORT'!$A:$AF,11,FALSE)," (F)",VLOOKUP($A215,'ACCESS EXPORT'!$A:$AF,29,FALSE))</f>
        <v>(P)(407) 303-5781 (F)(407) 303-5794</v>
      </c>
      <c r="J215" s="4" t="str">
        <f>UPPER(VLOOKUP($A215,'ACCESS EXPORT'!$A:$AF,12,FALSE))</f>
        <v>PEDIATRIC SPECIALTY</v>
      </c>
      <c r="K215" s="4" t="str">
        <f>UPPER(VLOOKUP($A215,'ACCESS EXPORT'!$A:$AF,13,FALSE))</f>
        <v>MARLENE HOLLAND</v>
      </c>
      <c r="L215" s="3" t="str">
        <f>IF(AND(VLOOKUP(A215,'ACCESS EXPORT'!A:AE,1,0),'ACCESS EXPORT'!N215=""),UPPER(CONCATENATE('ACCESS EXPORT'!AE215)),IF(VLOOKUP(A215,'ACCESS EXPORT'!A:AE,1,0),UPPER(CONCATENATE('ACCESS EXPORT'!N215," "&amp;CHAR(10),'ACCESS EXPORT'!AE215))))</f>
        <v xml:space="preserve">LYNETTE KEELING 
</v>
      </c>
      <c r="M215" s="4" t="str">
        <f>UPPER(VLOOKUP($A215,'ACCESS EXPORT'!$A:$O,15,FALSE))</f>
        <v>KAREN BRANTLEY (PM)</v>
      </c>
      <c r="N215" s="4" t="str">
        <f ca="1">IF(AND('ACCESS EXPORT'!X215="",'ACCESS EXPORT'!Y215=""),IF('ACCESS EXPORT'!V215&lt;&gt;"",(IF(TODAY()-'ACCESS EXPORT'!V215&gt;=-60,UPPER(CONCATENATE(VLOOKUP(B215,'ACCESS EXPORT'!$B:$P,15,FALSE),""&amp;CHAR(10)&amp;"(SEP",TEXT('ACCESS EXPORT'!V215," MM/DD/YYY)"))),IF(TODAY()-'ACCESS EXPORT'!V215&lt;0,UPPER(VLOOKUP(B215,'ACCESS EXPORT'!$B:$P,15,FALSE)),UPPER(VLOOKUP(B215,'ACCESS EXPORT'!$B:$P,15,FALSE))))),IF('ACCESS EXPORT'!U215="",UPPER(VLOOKUP(B215,'ACCESS EXPORT'!$B:$P,15,FALSE)),IF(TODAY()-'ACCESS EXPORT'!U215&lt;=30,CONCATENATE(UPPER(VLOOKUP(B215,'ACCESS EXPORT'!$B:$P,15,FALSE)),""&amp;CHAR(10)&amp;"(NEW",TEXT('ACCESS EXPORT'!U215," MM/DD/YYY)")),IF(AND(TODAY()-'ACCESS EXPORT'!U215&gt;30,TODAY()&gt;0),UPPER(VLOOKUP(B215,'ACCESS EXPORT'!$B:$P,15,FALSE)))))),IF('ACCESS EXPORT'!Y215&lt;&gt;"",UPPER(CONCATENATE(UPPER(VLOOKUP(B215,'ACCESS EXPORT'!$B:$P,15,FALSE)),""&amp;CHAR(10)&amp;"(Transfer Out",TEXT('ACCESS EXPORT'!Y215," MM/DD/YYY)"))),IF('ACCESS EXPORT'!X215&lt;&gt;"",UPPER(CONCATENATE(UPPER(VLOOKUP(B215,'ACCESS EXPORT'!$B:$P,15,FALSE)),""&amp;CHAR(10)&amp;"(Transfer In",TEXT('ACCESS EXPORT'!X215," MM/DD/YYY)"))))))</f>
        <v>NG, ERNEST</v>
      </c>
      <c r="O215" s="4" t="str">
        <f>_xlfn.IFNA(VLOOKUP(B215,'ACCESS EXPORT'!$B:$Q,16,FALSE),"")</f>
        <v>PA-C</v>
      </c>
      <c r="P215" s="4" t="str">
        <f>_xlfn.IFNA(VLOOKUP(B215,'ACCESS EXPORT'!B:W,22,FALSE),"-")</f>
        <v>1003291428</v>
      </c>
      <c r="Q215" s="4" t="str">
        <f>_xlfn.IFNA(VLOOKUP(A215,'ACCESS EXPORT'!$A:$AG,33,0),"-")</f>
        <v>Pat Lanier</v>
      </c>
      <c r="R215" s="4" t="str">
        <f>_xlfn.IFNA(VLOOKUP(A215,'ACCESS EXPORT'!$A:$AH,34,0),"-")</f>
        <v>Amanda Dowd</v>
      </c>
      <c r="S215" s="4" t="str">
        <f>_xlfn.IFNA(VLOOKUP(A215,'ACCESS EXPORT'!$A:$AI,35,0),"-")</f>
        <v>Courtney Powell</v>
      </c>
      <c r="T215" s="4" t="str">
        <f>_xlfn.IFNA(VLOOKUP(A215,'ACCESS EXPORT'!$A:$AJ,36,0),"-")</f>
        <v>Ishmael Molyneaux</v>
      </c>
      <c r="U215" s="4" t="str">
        <f>_xlfn.IFNA(VLOOKUP(A215,'ACCESS EXPORT'!$A:$AK,37,0),"-")</f>
        <v>Cerner</v>
      </c>
      <c r="V215" s="4" t="str">
        <f>_xlfn.IFNA(VLOOKUP(A215,'ACCESS EXPORT'!$A:$AL,38,0),"-")</f>
        <v>FHMG_FL CTR FOR PED URO_DAY</v>
      </c>
      <c r="W215" s="4" t="str">
        <f>_xlfn.IFNA(VLOOKUP(A215,'ACCESS EXPORT'!$A:$AM,39,0),"-")</f>
        <v/>
      </c>
      <c r="X215" s="4" t="str">
        <f>_xlfn.IFNA(VLOOKUP(A215,'ACCESS EXPORT'!$A:$AN,40,0),"-")</f>
        <v>John Del Rio / Shahla Cedeno</v>
      </c>
      <c r="Y215" s="26" t="str">
        <f>_xlfn.IFNA(VLOOKUP(A215,'ACCESS EXPORT'!A:AO,41,0),"")</f>
        <v>Jose Anderson</v>
      </c>
      <c r="Z215" s="26" t="str">
        <f>_xlfn.IFNA(VLOOKUP(A215,'ACCESS EXPORT'!A:AP,42,0),"")</f>
        <v>Maria Angel</v>
      </c>
      <c r="AA215" s="26" t="str">
        <f>_xlfn.IFNA(VLOOKUP(A215,'ACCESS EXPORT'!A:AQ,43,0),"")</f>
        <v>Claire Pagan</v>
      </c>
    </row>
    <row r="216" spans="1:27" ht="18.75" x14ac:dyDescent="0.25">
      <c r="A216" s="33">
        <v>176</v>
      </c>
      <c r="B216" s="10">
        <v>1355</v>
      </c>
      <c r="C216" s="7" t="str">
        <f ca="1">IFERROR(UPPER(IF(AND('ACCESS EXPORT'!AA216="",'ACCESS EXPORT'!Z216=""),VLOOKUP(A216,'ACCESS EXPORT'!$A:$AF,32,FALSE),(IF('ACCESS EXPORT'!AA216&lt;&gt;"",CONCATENATE(VLOOKUP(A216,'ACCESS EXPORT'!$A:$AF,32,FALSE)," (Closed",TEXT('ACCESS EXPORT'!AA216," MM/DD/YYY)")),IF(TODAY()&lt;(('ACCESS EXPORT'!Z216)+30),CONCATENATE(VLOOKUP(A216,'ACCESS EXPORT'!$A:$AF,32,FALSE)," (Opens",TEXT('ACCESS EXPORT'!Z216," MM/DD/YYY)")),VLOOKUP(A216,'ACCESS EXPORT'!$A:$AF,32,FALSE)))))),"-")</f>
        <v>ADVENTHEALTH MEDICAL GROUP PEDIATRIC UROLOGY AT ORLANDO</v>
      </c>
      <c r="D216" s="3" t="str">
        <f ca="1">IFERROR(UPPER(IF(AND('ACCESS EXPORT'!AA216="",'ACCESS EXPORT'!Z216=""),VLOOKUP(A216,'ACCESS EXPORT'!$A:$AF,28,FALSE),(IF('ACCESS EXPORT'!AA216&lt;&gt;"",CONCATENATE(VLOOKUP(A216,'ACCESS EXPORT'!$A:$AF,28,FALSE)," (Closed",TEXT('ACCESS EXPORT'!AA216," MM/DD/YYY)")),IF(TODAY()&lt;(('ACCESS EXPORT'!Z216)+30),CONCATENATE(VLOOKUP(A216,'ACCESS EXPORT'!$A:$AF,28,FALSE)," (Opens",TEXT('ACCESS EXPORT'!Z216," MM/DD/YYY)")),VLOOKUP(A216,'ACCESS EXPORT'!$A:$AF,28,FALSE)))))),"-")</f>
        <v>FLORIDA CENTER FOR PEDIATRIC UROLOGY</v>
      </c>
      <c r="E216" s="3" t="str">
        <f>VLOOKUP($A216,'ACCESS EXPORT'!$A:$AF,3,FALSE)</f>
        <v>5040</v>
      </c>
      <c r="F216" s="3" t="str">
        <f>UPPER(CONCATENATE(VLOOKUP(A216,'ACCESS EXPORT'!$A:$AF,4,FALSE)," ",VLOOKUP(A216,'ACCESS EXPORT'!$A:$AF,5,FALSE)," ",VLOOKUP(A216,'ACCESS EXPORT'!$A:$AF,6,FALSE)," ",VLOOKUP(A216,'ACCESS EXPORT'!$A:$AA,7,FALSE)," ",VLOOKUP(A216,'ACCESS EXPORT'!$A:$AA,8,FALSE)))</f>
        <v>615 E PRINCETON ST SUITE 310 ORLANDO FL 32803</v>
      </c>
      <c r="G216" s="4" t="str">
        <f>UPPER(VLOOKUP($A216,'ACCESS EXPORT'!$A:$AF,9,FALSE))</f>
        <v>ORANGE</v>
      </c>
      <c r="H216" s="4" t="str">
        <f>_xlfn.IFNA(VLOOKUP($B216,'ACCESS EXPORT'!$B:$J,9,FALSE),"")</f>
        <v>Childrens</v>
      </c>
      <c r="I216" s="3" t="str">
        <f>CONCATENATE("(P)",VLOOKUP($A216,'ACCESS EXPORT'!$A:$AF,11,FALSE)," (F)",VLOOKUP($A216,'ACCESS EXPORT'!$A:$AF,29,FALSE))</f>
        <v>(P)(407) 303-5781 (F)(407) 303-5794</v>
      </c>
      <c r="J216" s="4" t="str">
        <f>UPPER(VLOOKUP($A216,'ACCESS EXPORT'!$A:$AF,12,FALSE))</f>
        <v>PEDIATRIC SPECIALTY</v>
      </c>
      <c r="K216" s="4" t="str">
        <f>UPPER(VLOOKUP($A216,'ACCESS EXPORT'!$A:$AF,13,FALSE))</f>
        <v>MARLENE HOLLAND</v>
      </c>
      <c r="L216" s="3" t="str">
        <f>IF(AND(VLOOKUP(A216,'ACCESS EXPORT'!A:AE,1,0),'ACCESS EXPORT'!N216=""),UPPER(CONCATENATE('ACCESS EXPORT'!AE216)),IF(VLOOKUP(A216,'ACCESS EXPORT'!A:AE,1,0),UPPER(CONCATENATE('ACCESS EXPORT'!N216," "&amp;CHAR(10),'ACCESS EXPORT'!AE216))))</f>
        <v xml:space="preserve">LYNETTE KEELING 
</v>
      </c>
      <c r="M216" s="4" t="str">
        <f>UPPER(VLOOKUP($A216,'ACCESS EXPORT'!$A:$O,15,FALSE))</f>
        <v>KAREN BRANTLEY (PM)</v>
      </c>
      <c r="N216" s="4" t="str">
        <f ca="1">IF(AND('ACCESS EXPORT'!X216="",'ACCESS EXPORT'!Y216=""),IF('ACCESS EXPORT'!V216&lt;&gt;"",(IF(TODAY()-'ACCESS EXPORT'!V216&gt;=-60,UPPER(CONCATENATE(VLOOKUP(B216,'ACCESS EXPORT'!$B:$P,15,FALSE),""&amp;CHAR(10)&amp;"(SEP",TEXT('ACCESS EXPORT'!V216," MM/DD/YYY)"))),IF(TODAY()-'ACCESS EXPORT'!V216&lt;0,UPPER(VLOOKUP(B216,'ACCESS EXPORT'!$B:$P,15,FALSE)),UPPER(VLOOKUP(B216,'ACCESS EXPORT'!$B:$P,15,FALSE))))),IF('ACCESS EXPORT'!U216="",UPPER(VLOOKUP(B216,'ACCESS EXPORT'!$B:$P,15,FALSE)),IF(TODAY()-'ACCESS EXPORT'!U216&lt;=30,CONCATENATE(UPPER(VLOOKUP(B216,'ACCESS EXPORT'!$B:$P,15,FALSE)),""&amp;CHAR(10)&amp;"(NEW",TEXT('ACCESS EXPORT'!U216," MM/DD/YYY)")),IF(AND(TODAY()-'ACCESS EXPORT'!U216&gt;30,TODAY()&gt;0),UPPER(VLOOKUP(B216,'ACCESS EXPORT'!$B:$P,15,FALSE)))))),IF('ACCESS EXPORT'!Y216&lt;&gt;"",UPPER(CONCATENATE(UPPER(VLOOKUP(B216,'ACCESS EXPORT'!$B:$P,15,FALSE)),""&amp;CHAR(10)&amp;"(Transfer Out",TEXT('ACCESS EXPORT'!Y216," MM/DD/YYY)"))),IF('ACCESS EXPORT'!X216&lt;&gt;"",UPPER(CONCATENATE(UPPER(VLOOKUP(B216,'ACCESS EXPORT'!$B:$P,15,FALSE)),""&amp;CHAR(10)&amp;"(Transfer In",TEXT('ACCESS EXPORT'!X216," MM/DD/YYY)"))))))</f>
        <v>NG, ERNEST</v>
      </c>
      <c r="O216" s="4" t="str">
        <f>_xlfn.IFNA(VLOOKUP(B216,'ACCESS EXPORT'!$B:$Q,16,FALSE),"")</f>
        <v>PA-C</v>
      </c>
      <c r="P216" s="4" t="str">
        <f>_xlfn.IFNA(VLOOKUP(B216,'ACCESS EXPORT'!B:W,22,FALSE),"-")</f>
        <v>1003291428</v>
      </c>
      <c r="Q216" s="4" t="str">
        <f>_xlfn.IFNA(VLOOKUP(A216,'ACCESS EXPORT'!$A:$AG,33,0),"-")</f>
        <v>Pat Lanier</v>
      </c>
      <c r="R216" s="4" t="str">
        <f>_xlfn.IFNA(VLOOKUP(A216,'ACCESS EXPORT'!$A:$AH,34,0),"-")</f>
        <v>Amanda Dowd</v>
      </c>
      <c r="S216" s="4" t="str">
        <f>_xlfn.IFNA(VLOOKUP(A216,'ACCESS EXPORT'!$A:$AI,35,0),"-")</f>
        <v>Courtney Powell</v>
      </c>
      <c r="T216" s="4" t="str">
        <f>_xlfn.IFNA(VLOOKUP(A216,'ACCESS EXPORT'!$A:$AJ,36,0),"-")</f>
        <v>Ishmael Molyneaux</v>
      </c>
      <c r="U216" s="4" t="str">
        <f>_xlfn.IFNA(VLOOKUP(A216,'ACCESS EXPORT'!$A:$AK,37,0),"-")</f>
        <v>Cerner</v>
      </c>
      <c r="V216" s="4" t="str">
        <f>_xlfn.IFNA(VLOOKUP(A216,'ACCESS EXPORT'!$A:$AL,38,0),"-")</f>
        <v>FHMG_FL CTR FOR PED URO</v>
      </c>
      <c r="W216" s="4" t="str">
        <f>_xlfn.IFNA(VLOOKUP(A216,'ACCESS EXPORT'!$A:$AM,39,0),"-")</f>
        <v/>
      </c>
      <c r="X216" s="4" t="str">
        <f>_xlfn.IFNA(VLOOKUP(A216,'ACCESS EXPORT'!$A:$AN,40,0),"-")</f>
        <v>John Del Rio / Shahla Cedeno</v>
      </c>
      <c r="Y216" s="26" t="str">
        <f>_xlfn.IFNA(VLOOKUP(A216,'ACCESS EXPORT'!A:AO,41,0),"")</f>
        <v>Jose Anderson</v>
      </c>
      <c r="Z216" s="26" t="str">
        <f>_xlfn.IFNA(VLOOKUP(A216,'ACCESS EXPORT'!A:AP,42,0),"")</f>
        <v>Maria Angel</v>
      </c>
      <c r="AA216" s="26" t="str">
        <f>_xlfn.IFNA(VLOOKUP(A216,'ACCESS EXPORT'!A:AQ,43,0),"")</f>
        <v>Claire Pagan</v>
      </c>
    </row>
    <row r="217" spans="1:27" ht="18.75" x14ac:dyDescent="0.25">
      <c r="A217" s="33">
        <v>345</v>
      </c>
      <c r="B217" s="10">
        <v>1355</v>
      </c>
      <c r="C217" s="7" t="str">
        <f ca="1">IFERROR(UPPER(IF(AND('ACCESS EXPORT'!AA217="",'ACCESS EXPORT'!Z217=""),VLOOKUP(A217,'ACCESS EXPORT'!$A:$AF,32,FALSE),(IF('ACCESS EXPORT'!AA217&lt;&gt;"",CONCATENATE(VLOOKUP(A217,'ACCESS EXPORT'!$A:$AF,32,FALSE)," (Closed",TEXT('ACCESS EXPORT'!AA217," MM/DD/YYY)")),IF(TODAY()&lt;(('ACCESS EXPORT'!Z217)+30),CONCATENATE(VLOOKUP(A217,'ACCESS EXPORT'!$A:$AF,32,FALSE)," (Opens",TEXT('ACCESS EXPORT'!Z217," MM/DD/YYY)")),VLOOKUP(A217,'ACCESS EXPORT'!$A:$AF,32,FALSE)))))),"-")</f>
        <v>ADVENTHEALTH MEDICAL GROUP PEDIATRIC UROLOGY AT WINTER GARDEN</v>
      </c>
      <c r="D217" s="3" t="str">
        <f ca="1">IFERROR(UPPER(IF(AND('ACCESS EXPORT'!AA217="",'ACCESS EXPORT'!Z217=""),VLOOKUP(A217,'ACCESS EXPORT'!$A:$AF,28,FALSE),(IF('ACCESS EXPORT'!AA217&lt;&gt;"",CONCATENATE(VLOOKUP(A217,'ACCESS EXPORT'!$A:$AF,28,FALSE)," (Closed",TEXT('ACCESS EXPORT'!AA217," MM/DD/YYY)")),IF(TODAY()&lt;(('ACCESS EXPORT'!Z217)+30),CONCATENATE(VLOOKUP(A217,'ACCESS EXPORT'!$A:$AF,28,FALSE)," (Opens",TEXT('ACCESS EXPORT'!Z217," MM/DD/YYY)")),VLOOKUP(A217,'ACCESS EXPORT'!$A:$AF,28,FALSE)))))),"-")</f>
        <v>FLORIDA CENTER FOR PEDIATRIC UROLOGY</v>
      </c>
      <c r="E217" s="3" t="str">
        <f>VLOOKUP($A217,'ACCESS EXPORT'!$A:$AF,3,FALSE)</f>
        <v>5040</v>
      </c>
      <c r="F217" s="3" t="str">
        <f>UPPER(CONCATENATE(VLOOKUP(A217,'ACCESS EXPORT'!$A:$AF,4,FALSE)," ",VLOOKUP(A217,'ACCESS EXPORT'!$A:$AF,5,FALSE)," ",VLOOKUP(A217,'ACCESS EXPORT'!$A:$AF,6,FALSE)," ",VLOOKUP(A217,'ACCESS EXPORT'!$A:$AA,7,FALSE)," ",VLOOKUP(A217,'ACCESS EXPORT'!$A:$AA,8,FALSE)))</f>
        <v>2200 FOWLERS GROVE BLVD SUITE 200 WINTER GARDEN FL 34787</v>
      </c>
      <c r="G217" s="4" t="str">
        <f>UPPER(VLOOKUP($A217,'ACCESS EXPORT'!$A:$AF,9,FALSE))</f>
        <v>ORANGE</v>
      </c>
      <c r="H217" s="4" t="str">
        <f>_xlfn.IFNA(VLOOKUP($B217,'ACCESS EXPORT'!$B:$J,9,FALSE),"")</f>
        <v>Childrens</v>
      </c>
      <c r="I217" s="3" t="str">
        <f>CONCATENATE("(P)",VLOOKUP($A217,'ACCESS EXPORT'!$A:$AF,11,FALSE)," (F)",VLOOKUP($A217,'ACCESS EXPORT'!$A:$AF,29,FALSE))</f>
        <v>(P)(407) 303-5781 (F)(407) 303-5794</v>
      </c>
      <c r="J217" s="4" t="str">
        <f>UPPER(VLOOKUP($A217,'ACCESS EXPORT'!$A:$AF,12,FALSE))</f>
        <v>PEDIATRIC SPECIALTY</v>
      </c>
      <c r="K217" s="4" t="str">
        <f>UPPER(VLOOKUP($A217,'ACCESS EXPORT'!$A:$AF,13,FALSE))</f>
        <v>MARLENE HOLLAND</v>
      </c>
      <c r="L217" s="3" t="str">
        <f>IF(AND(VLOOKUP(A217,'ACCESS EXPORT'!A:AE,1,0),'ACCESS EXPORT'!N217=""),UPPER(CONCATENATE('ACCESS EXPORT'!AE217)),IF(VLOOKUP(A217,'ACCESS EXPORT'!A:AE,1,0),UPPER(CONCATENATE('ACCESS EXPORT'!N217," "&amp;CHAR(10),'ACCESS EXPORT'!AE217))))</f>
        <v xml:space="preserve">LYNETTE KEELING 
</v>
      </c>
      <c r="M217" s="4" t="str">
        <f>UPPER(VLOOKUP($A217,'ACCESS EXPORT'!$A:$O,15,FALSE))</f>
        <v>KAREN BRANTLEY (PM) / NATALIE LAROSE WHITE (OS)</v>
      </c>
      <c r="N217" s="4" t="str">
        <f ca="1">IF(AND('ACCESS EXPORT'!X217="",'ACCESS EXPORT'!Y217=""),IF('ACCESS EXPORT'!V217&lt;&gt;"",(IF(TODAY()-'ACCESS EXPORT'!V217&gt;=-60,UPPER(CONCATENATE(VLOOKUP(B217,'ACCESS EXPORT'!$B:$P,15,FALSE),""&amp;CHAR(10)&amp;"(SEP",TEXT('ACCESS EXPORT'!V217," MM/DD/YYY)"))),IF(TODAY()-'ACCESS EXPORT'!V217&lt;0,UPPER(VLOOKUP(B217,'ACCESS EXPORT'!$B:$P,15,FALSE)),UPPER(VLOOKUP(B217,'ACCESS EXPORT'!$B:$P,15,FALSE))))),IF('ACCESS EXPORT'!U217="",UPPER(VLOOKUP(B217,'ACCESS EXPORT'!$B:$P,15,FALSE)),IF(TODAY()-'ACCESS EXPORT'!U217&lt;=30,CONCATENATE(UPPER(VLOOKUP(B217,'ACCESS EXPORT'!$B:$P,15,FALSE)),""&amp;CHAR(10)&amp;"(NEW",TEXT('ACCESS EXPORT'!U217," MM/DD/YYY)")),IF(AND(TODAY()-'ACCESS EXPORT'!U217&gt;30,TODAY()&gt;0),UPPER(VLOOKUP(B217,'ACCESS EXPORT'!$B:$P,15,FALSE)))))),IF('ACCESS EXPORT'!Y217&lt;&gt;"",UPPER(CONCATENATE(UPPER(VLOOKUP(B217,'ACCESS EXPORT'!$B:$P,15,FALSE)),""&amp;CHAR(10)&amp;"(Transfer Out",TEXT('ACCESS EXPORT'!Y217," MM/DD/YYY)"))),IF('ACCESS EXPORT'!X217&lt;&gt;"",UPPER(CONCATENATE(UPPER(VLOOKUP(B217,'ACCESS EXPORT'!$B:$P,15,FALSE)),""&amp;CHAR(10)&amp;"(Transfer In",TEXT('ACCESS EXPORT'!X217," MM/DD/YYY)"))))))</f>
        <v>NG, ERNEST</v>
      </c>
      <c r="O217" s="4" t="str">
        <f>_xlfn.IFNA(VLOOKUP(B217,'ACCESS EXPORT'!$B:$Q,16,FALSE),"")</f>
        <v>PA-C</v>
      </c>
      <c r="P217" s="4" t="str">
        <f>_xlfn.IFNA(VLOOKUP(B217,'ACCESS EXPORT'!B:W,22,FALSE),"-")</f>
        <v>1003291428</v>
      </c>
      <c r="Q217" s="4" t="str">
        <f>_xlfn.IFNA(VLOOKUP(A217,'ACCESS EXPORT'!$A:$AG,33,0),"-")</f>
        <v>Gretchen Scoleri</v>
      </c>
      <c r="R217" s="4" t="str">
        <f>_xlfn.IFNA(VLOOKUP(A217,'ACCESS EXPORT'!$A:$AH,34,0),"-")</f>
        <v>Amanda Dowd</v>
      </c>
      <c r="S217" s="4" t="str">
        <f>_xlfn.IFNA(VLOOKUP(A217,'ACCESS EXPORT'!$A:$AI,35,0),"-")</f>
        <v>Courtney Powell</v>
      </c>
      <c r="T217" s="4" t="str">
        <f>_xlfn.IFNA(VLOOKUP(A217,'ACCESS EXPORT'!$A:$AJ,36,0),"-")</f>
        <v>Ishmael Molyneaux</v>
      </c>
      <c r="U217" s="4" t="str">
        <f>_xlfn.IFNA(VLOOKUP(A217,'ACCESS EXPORT'!$A:$AK,37,0),"-")</f>
        <v>Cerner</v>
      </c>
      <c r="V217" s="4" t="str">
        <f>_xlfn.IFNA(VLOOKUP(A217,'ACCESS EXPORT'!$A:$AL,38,0),"-")</f>
        <v>FHMG_FL CTR FOR PED URO_WG</v>
      </c>
      <c r="W217" s="4" t="str">
        <f>_xlfn.IFNA(VLOOKUP(A217,'ACCESS EXPORT'!$A:$AM,39,0),"-")</f>
        <v/>
      </c>
      <c r="X217" s="4" t="str">
        <f>_xlfn.IFNA(VLOOKUP(A217,'ACCESS EXPORT'!$A:$AN,40,0),"-")</f>
        <v>John Del Rio / Shahla Cedeno</v>
      </c>
      <c r="Y217" s="26" t="str">
        <f>_xlfn.IFNA(VLOOKUP(A217,'ACCESS EXPORT'!A:AO,41,0),"")</f>
        <v>Jose Anderson</v>
      </c>
      <c r="Z217" s="26" t="str">
        <f>_xlfn.IFNA(VLOOKUP(A217,'ACCESS EXPORT'!A:AP,42,0),"")</f>
        <v>Maria Angel</v>
      </c>
      <c r="AA217" s="26" t="str">
        <f>_xlfn.IFNA(VLOOKUP(A217,'ACCESS EXPORT'!A:AQ,43,0),"")</f>
        <v>Claire Pagan</v>
      </c>
    </row>
    <row r="218" spans="1:27" ht="18.75" x14ac:dyDescent="0.25">
      <c r="A218" s="33">
        <v>175</v>
      </c>
      <c r="B218" s="10">
        <v>1051</v>
      </c>
      <c r="C218" s="7" t="str">
        <f ca="1">IFERROR(UPPER(IF(AND('ACCESS EXPORT'!AA218="",'ACCESS EXPORT'!Z218=""),VLOOKUP(A218,'ACCESS EXPORT'!$A:$AF,32,FALSE),(IF('ACCESS EXPORT'!AA218&lt;&gt;"",CONCATENATE(VLOOKUP(A218,'ACCESS EXPORT'!$A:$AF,32,FALSE)," (Closed",TEXT('ACCESS EXPORT'!AA218," MM/DD/YYY)")),IF(TODAY()&lt;(('ACCESS EXPORT'!Z218)+30),CONCATENATE(VLOOKUP(A218,'ACCESS EXPORT'!$A:$AF,32,FALSE)," (Opens",TEXT('ACCESS EXPORT'!Z218," MM/DD/YYY)")),VLOOKUP(A218,'ACCESS EXPORT'!$A:$AF,32,FALSE)))))),"-")</f>
        <v>ADVENTHEALTH MEDICAL GROUP PEDIATRIC UROLOGY AT DAYTONA BEACH</v>
      </c>
      <c r="D218" s="3" t="str">
        <f ca="1">IFERROR(UPPER(IF(AND('ACCESS EXPORT'!AA218="",'ACCESS EXPORT'!Z218=""),VLOOKUP(A218,'ACCESS EXPORT'!$A:$AF,28,FALSE),(IF('ACCESS EXPORT'!AA218&lt;&gt;"",CONCATENATE(VLOOKUP(A218,'ACCESS EXPORT'!$A:$AF,28,FALSE)," (Closed",TEXT('ACCESS EXPORT'!AA218," MM/DD/YYY)")),IF(TODAY()&lt;(('ACCESS EXPORT'!Z218)+30),CONCATENATE(VLOOKUP(A218,'ACCESS EXPORT'!$A:$AF,28,FALSE)," (Opens",TEXT('ACCESS EXPORT'!Z218," MM/DD/YYY)")),VLOOKUP(A218,'ACCESS EXPORT'!$A:$AF,28,FALSE)))))),"-")</f>
        <v>FLORIDA CENTER FOR PEDIATRIC UROLOGY - DAYTONA*</v>
      </c>
      <c r="E218" s="3" t="str">
        <f>VLOOKUP($A218,'ACCESS EXPORT'!$A:$AF,3,FALSE)</f>
        <v>5040</v>
      </c>
      <c r="F218" s="3" t="str">
        <f>UPPER(CONCATENATE(VLOOKUP(A218,'ACCESS EXPORT'!$A:$AF,4,FALSE)," ",VLOOKUP(A218,'ACCESS EXPORT'!$A:$AF,5,FALSE)," ",VLOOKUP(A218,'ACCESS EXPORT'!$A:$AF,6,FALSE)," ",VLOOKUP(A218,'ACCESS EXPORT'!$A:$AA,7,FALSE)," ",VLOOKUP(A218,'ACCESS EXPORT'!$A:$AA,8,FALSE)))</f>
        <v>305 MEMORIAL PKWY SUITE 408 DAYTONA BEACH FL 32117</v>
      </c>
      <c r="G218" s="4" t="str">
        <f>UPPER(VLOOKUP($A218,'ACCESS EXPORT'!$A:$AF,9,FALSE))</f>
        <v>VOLUSIA</v>
      </c>
      <c r="H218" s="4" t="str">
        <f>_xlfn.IFNA(VLOOKUP($B218,'ACCESS EXPORT'!$B:$J,9,FALSE),"")</f>
        <v>Childrens</v>
      </c>
      <c r="I218" s="3" t="str">
        <f>CONCATENATE("(P)",VLOOKUP($A218,'ACCESS EXPORT'!$A:$AF,11,FALSE)," (F)",VLOOKUP($A218,'ACCESS EXPORT'!$A:$AF,29,FALSE))</f>
        <v>(P)(407) 303-5781 (F)(407) 303-5794</v>
      </c>
      <c r="J218" s="4" t="str">
        <f>UPPER(VLOOKUP($A218,'ACCESS EXPORT'!$A:$AF,12,FALSE))</f>
        <v>PEDIATRIC SPECIALTY</v>
      </c>
      <c r="K218" s="4" t="str">
        <f>UPPER(VLOOKUP($A218,'ACCESS EXPORT'!$A:$AF,13,FALSE))</f>
        <v>MARLENE HOLLAND</v>
      </c>
      <c r="L218" s="3" t="str">
        <f>IF(AND(VLOOKUP(A218,'ACCESS EXPORT'!A:AE,1,0),'ACCESS EXPORT'!N218=""),UPPER(CONCATENATE('ACCESS EXPORT'!AE218)),IF(VLOOKUP(A218,'ACCESS EXPORT'!A:AE,1,0),UPPER(CONCATENATE('ACCESS EXPORT'!N218," "&amp;CHAR(10),'ACCESS EXPORT'!AE218))))</f>
        <v xml:space="preserve">LYNETTE KEELING 
</v>
      </c>
      <c r="M218" s="4" t="str">
        <f>UPPER(VLOOKUP($A218,'ACCESS EXPORT'!$A:$O,15,FALSE))</f>
        <v>KAREN BRANTLEY (PM)</v>
      </c>
      <c r="N218" s="4" t="str">
        <f ca="1">IF(AND('ACCESS EXPORT'!X218="",'ACCESS EXPORT'!Y218=""),IF('ACCESS EXPORT'!V218&lt;&gt;"",(IF(TODAY()-'ACCESS EXPORT'!V218&gt;=-60,UPPER(CONCATENATE(VLOOKUP(B218,'ACCESS EXPORT'!$B:$P,15,FALSE),""&amp;CHAR(10)&amp;"(SEP",TEXT('ACCESS EXPORT'!V218," MM/DD/YYY)"))),IF(TODAY()-'ACCESS EXPORT'!V218&lt;0,UPPER(VLOOKUP(B218,'ACCESS EXPORT'!$B:$P,15,FALSE)),UPPER(VLOOKUP(B218,'ACCESS EXPORT'!$B:$P,15,FALSE))))),IF('ACCESS EXPORT'!U218="",UPPER(VLOOKUP(B218,'ACCESS EXPORT'!$B:$P,15,FALSE)),IF(TODAY()-'ACCESS EXPORT'!U218&lt;=30,CONCATENATE(UPPER(VLOOKUP(B218,'ACCESS EXPORT'!$B:$P,15,FALSE)),""&amp;CHAR(10)&amp;"(NEW",TEXT('ACCESS EXPORT'!U218," MM/DD/YYY)")),IF(AND(TODAY()-'ACCESS EXPORT'!U218&gt;30,TODAY()&gt;0),UPPER(VLOOKUP(B218,'ACCESS EXPORT'!$B:$P,15,FALSE)))))),IF('ACCESS EXPORT'!Y218&lt;&gt;"",UPPER(CONCATENATE(UPPER(VLOOKUP(B218,'ACCESS EXPORT'!$B:$P,15,FALSE)),""&amp;CHAR(10)&amp;"(Transfer Out",TEXT('ACCESS EXPORT'!Y218," MM/DD/YYY)"))),IF('ACCESS EXPORT'!X218&lt;&gt;"",UPPER(CONCATENATE(UPPER(VLOOKUP(B218,'ACCESS EXPORT'!$B:$P,15,FALSE)),""&amp;CHAR(10)&amp;"(Transfer In",TEXT('ACCESS EXPORT'!X218," MM/DD/YYY)"))))))</f>
        <v>KEATING, MICHAEL A.</v>
      </c>
      <c r="O218" s="4" t="str">
        <f>_xlfn.IFNA(VLOOKUP(B218,'ACCESS EXPORT'!$B:$Q,16,FALSE),"")</f>
        <v>MD</v>
      </c>
      <c r="P218" s="4" t="str">
        <f>_xlfn.IFNA(VLOOKUP(B218,'ACCESS EXPORT'!B:W,22,FALSE),"-")</f>
        <v>1447369202</v>
      </c>
      <c r="Q218" s="4" t="str">
        <f>_xlfn.IFNA(VLOOKUP(A218,'ACCESS EXPORT'!$A:$AG,33,0),"-")</f>
        <v>Pat Lanier</v>
      </c>
      <c r="R218" s="4" t="str">
        <f>_xlfn.IFNA(VLOOKUP(A218,'ACCESS EXPORT'!$A:$AH,34,0),"-")</f>
        <v>Amanda Dowd</v>
      </c>
      <c r="S218" s="4" t="str">
        <f>_xlfn.IFNA(VLOOKUP(A218,'ACCESS EXPORT'!$A:$AI,35,0),"-")</f>
        <v>Courtney Powell</v>
      </c>
      <c r="T218" s="4" t="str">
        <f>_xlfn.IFNA(VLOOKUP(A218,'ACCESS EXPORT'!$A:$AJ,36,0),"-")</f>
        <v>Ishmael Molyneaux</v>
      </c>
      <c r="U218" s="4" t="str">
        <f>_xlfn.IFNA(VLOOKUP(A218,'ACCESS EXPORT'!$A:$AK,37,0),"-")</f>
        <v>Cerner</v>
      </c>
      <c r="V218" s="4" t="str">
        <f>_xlfn.IFNA(VLOOKUP(A218,'ACCESS EXPORT'!$A:$AL,38,0),"-")</f>
        <v>FHMG_FL CTR FOR PED URO_DAY</v>
      </c>
      <c r="W218" s="4" t="str">
        <f>_xlfn.IFNA(VLOOKUP(A218,'ACCESS EXPORT'!$A:$AM,39,0),"-")</f>
        <v/>
      </c>
      <c r="X218" s="4" t="str">
        <f>_xlfn.IFNA(VLOOKUP(A218,'ACCESS EXPORT'!$A:$AN,40,0),"-")</f>
        <v>John Del Rio / Shahla Cedeno</v>
      </c>
      <c r="Y218" s="26" t="str">
        <f>_xlfn.IFNA(VLOOKUP(A218,'ACCESS EXPORT'!A:AO,41,0),"")</f>
        <v>Jose Anderson</v>
      </c>
      <c r="Z218" s="26" t="str">
        <f>_xlfn.IFNA(VLOOKUP(A218,'ACCESS EXPORT'!A:AP,42,0),"")</f>
        <v>Maria Angel</v>
      </c>
      <c r="AA218" s="26" t="str">
        <f>_xlfn.IFNA(VLOOKUP(A218,'ACCESS EXPORT'!A:AQ,43,0),"")</f>
        <v>Claire Pagan</v>
      </c>
    </row>
    <row r="219" spans="1:27" ht="18.75" x14ac:dyDescent="0.25">
      <c r="A219" s="33">
        <v>176</v>
      </c>
      <c r="B219" s="10">
        <v>1051</v>
      </c>
      <c r="C219" s="7" t="str">
        <f ca="1">IFERROR(UPPER(IF(AND('ACCESS EXPORT'!AA219="",'ACCESS EXPORT'!Z219=""),VLOOKUP(A219,'ACCESS EXPORT'!$A:$AF,32,FALSE),(IF('ACCESS EXPORT'!AA219&lt;&gt;"",CONCATENATE(VLOOKUP(A219,'ACCESS EXPORT'!$A:$AF,32,FALSE)," (Closed",TEXT('ACCESS EXPORT'!AA219," MM/DD/YYY)")),IF(TODAY()&lt;(('ACCESS EXPORT'!Z219)+30),CONCATENATE(VLOOKUP(A219,'ACCESS EXPORT'!$A:$AF,32,FALSE)," (Opens",TEXT('ACCESS EXPORT'!Z219," MM/DD/YYY)")),VLOOKUP(A219,'ACCESS EXPORT'!$A:$AF,32,FALSE)))))),"-")</f>
        <v>ADVENTHEALTH MEDICAL GROUP PEDIATRIC UROLOGY AT ORLANDO</v>
      </c>
      <c r="D219" s="3" t="str">
        <f ca="1">IFERROR(UPPER(IF(AND('ACCESS EXPORT'!AA219="",'ACCESS EXPORT'!Z219=""),VLOOKUP(A219,'ACCESS EXPORT'!$A:$AF,28,FALSE),(IF('ACCESS EXPORT'!AA219&lt;&gt;"",CONCATENATE(VLOOKUP(A219,'ACCESS EXPORT'!$A:$AF,28,FALSE)," (Closed",TEXT('ACCESS EXPORT'!AA219," MM/DD/YYY)")),IF(TODAY()&lt;(('ACCESS EXPORT'!Z219)+30),CONCATENATE(VLOOKUP(A219,'ACCESS EXPORT'!$A:$AF,28,FALSE)," (Opens",TEXT('ACCESS EXPORT'!Z219," MM/DD/YYY)")),VLOOKUP(A219,'ACCESS EXPORT'!$A:$AF,28,FALSE)))))),"-")</f>
        <v>FLORIDA CENTER FOR PEDIATRIC UROLOGY</v>
      </c>
      <c r="E219" s="3" t="str">
        <f>VLOOKUP($A219,'ACCESS EXPORT'!$A:$AF,3,FALSE)</f>
        <v>5040</v>
      </c>
      <c r="F219" s="3" t="str">
        <f>UPPER(CONCATENATE(VLOOKUP(A219,'ACCESS EXPORT'!$A:$AF,4,FALSE)," ",VLOOKUP(A219,'ACCESS EXPORT'!$A:$AF,5,FALSE)," ",VLOOKUP(A219,'ACCESS EXPORT'!$A:$AF,6,FALSE)," ",VLOOKUP(A219,'ACCESS EXPORT'!$A:$AA,7,FALSE)," ",VLOOKUP(A219,'ACCESS EXPORT'!$A:$AA,8,FALSE)))</f>
        <v>615 E PRINCETON ST SUITE 310 ORLANDO FL 32803</v>
      </c>
      <c r="G219" s="4" t="str">
        <f>UPPER(VLOOKUP($A219,'ACCESS EXPORT'!$A:$AF,9,FALSE))</f>
        <v>ORANGE</v>
      </c>
      <c r="H219" s="4" t="str">
        <f>_xlfn.IFNA(VLOOKUP($B219,'ACCESS EXPORT'!$B:$J,9,FALSE),"")</f>
        <v>Childrens</v>
      </c>
      <c r="I219" s="3" t="str">
        <f>CONCATENATE("(P)",VLOOKUP($A219,'ACCESS EXPORT'!$A:$AF,11,FALSE)," (F)",VLOOKUP($A219,'ACCESS EXPORT'!$A:$AF,29,FALSE))</f>
        <v>(P)(407) 303-5781 (F)(407) 303-5794</v>
      </c>
      <c r="J219" s="4" t="str">
        <f>UPPER(VLOOKUP($A219,'ACCESS EXPORT'!$A:$AF,12,FALSE))</f>
        <v>PEDIATRIC SPECIALTY</v>
      </c>
      <c r="K219" s="4" t="str">
        <f>UPPER(VLOOKUP($A219,'ACCESS EXPORT'!$A:$AF,13,FALSE))</f>
        <v>MARLENE HOLLAND</v>
      </c>
      <c r="L219" s="3" t="str">
        <f>IF(AND(VLOOKUP(A219,'ACCESS EXPORT'!A:AE,1,0),'ACCESS EXPORT'!N219=""),UPPER(CONCATENATE('ACCESS EXPORT'!AE219)),IF(VLOOKUP(A219,'ACCESS EXPORT'!A:AE,1,0),UPPER(CONCATENATE('ACCESS EXPORT'!N219," "&amp;CHAR(10),'ACCESS EXPORT'!AE219))))</f>
        <v xml:space="preserve">LYNETTE KEELING 
</v>
      </c>
      <c r="M219" s="4" t="str">
        <f>UPPER(VLOOKUP($A219,'ACCESS EXPORT'!$A:$O,15,FALSE))</f>
        <v>KAREN BRANTLEY (PM)</v>
      </c>
      <c r="N219" s="4" t="str">
        <f ca="1">IF(AND('ACCESS EXPORT'!X219="",'ACCESS EXPORT'!Y219=""),IF('ACCESS EXPORT'!V219&lt;&gt;"",(IF(TODAY()-'ACCESS EXPORT'!V219&gt;=-60,UPPER(CONCATENATE(VLOOKUP(B219,'ACCESS EXPORT'!$B:$P,15,FALSE),""&amp;CHAR(10)&amp;"(SEP",TEXT('ACCESS EXPORT'!V219," MM/DD/YYY)"))),IF(TODAY()-'ACCESS EXPORT'!V219&lt;0,UPPER(VLOOKUP(B219,'ACCESS EXPORT'!$B:$P,15,FALSE)),UPPER(VLOOKUP(B219,'ACCESS EXPORT'!$B:$P,15,FALSE))))),IF('ACCESS EXPORT'!U219="",UPPER(VLOOKUP(B219,'ACCESS EXPORT'!$B:$P,15,FALSE)),IF(TODAY()-'ACCESS EXPORT'!U219&lt;=30,CONCATENATE(UPPER(VLOOKUP(B219,'ACCESS EXPORT'!$B:$P,15,FALSE)),""&amp;CHAR(10)&amp;"(NEW",TEXT('ACCESS EXPORT'!U219," MM/DD/YYY)")),IF(AND(TODAY()-'ACCESS EXPORT'!U219&gt;30,TODAY()&gt;0),UPPER(VLOOKUP(B219,'ACCESS EXPORT'!$B:$P,15,FALSE)))))),IF('ACCESS EXPORT'!Y219&lt;&gt;"",UPPER(CONCATENATE(UPPER(VLOOKUP(B219,'ACCESS EXPORT'!$B:$P,15,FALSE)),""&amp;CHAR(10)&amp;"(Transfer Out",TEXT('ACCESS EXPORT'!Y219," MM/DD/YYY)"))),IF('ACCESS EXPORT'!X219&lt;&gt;"",UPPER(CONCATENATE(UPPER(VLOOKUP(B219,'ACCESS EXPORT'!$B:$P,15,FALSE)),""&amp;CHAR(10)&amp;"(Transfer In",TEXT('ACCESS EXPORT'!X219," MM/DD/YYY)"))))))</f>
        <v>KEATING, MICHAEL A.</v>
      </c>
      <c r="O219" s="4" t="str">
        <f>_xlfn.IFNA(VLOOKUP(B219,'ACCESS EXPORT'!$B:$Q,16,FALSE),"")</f>
        <v>MD</v>
      </c>
      <c r="P219" s="4" t="str">
        <f>_xlfn.IFNA(VLOOKUP(B219,'ACCESS EXPORT'!B:W,22,FALSE),"-")</f>
        <v>1447369202</v>
      </c>
      <c r="Q219" s="4" t="str">
        <f>_xlfn.IFNA(VLOOKUP(A219,'ACCESS EXPORT'!$A:$AG,33,0),"-")</f>
        <v>Pat Lanier</v>
      </c>
      <c r="R219" s="4" t="str">
        <f>_xlfn.IFNA(VLOOKUP(A219,'ACCESS EXPORT'!$A:$AH,34,0),"-")</f>
        <v>Amanda Dowd</v>
      </c>
      <c r="S219" s="4" t="str">
        <f>_xlfn.IFNA(VLOOKUP(A219,'ACCESS EXPORT'!$A:$AI,35,0),"-")</f>
        <v>Courtney Powell</v>
      </c>
      <c r="T219" s="4" t="str">
        <f>_xlfn.IFNA(VLOOKUP(A219,'ACCESS EXPORT'!$A:$AJ,36,0),"-")</f>
        <v>Ishmael Molyneaux</v>
      </c>
      <c r="U219" s="4" t="str">
        <f>_xlfn.IFNA(VLOOKUP(A219,'ACCESS EXPORT'!$A:$AK,37,0),"-")</f>
        <v>Cerner</v>
      </c>
      <c r="V219" s="4" t="str">
        <f>_xlfn.IFNA(VLOOKUP(A219,'ACCESS EXPORT'!$A:$AL,38,0),"-")</f>
        <v>FHMG_FL CTR FOR PED URO</v>
      </c>
      <c r="W219" s="4" t="str">
        <f>_xlfn.IFNA(VLOOKUP(A219,'ACCESS EXPORT'!$A:$AM,39,0),"-")</f>
        <v/>
      </c>
      <c r="X219" s="4" t="str">
        <f>_xlfn.IFNA(VLOOKUP(A219,'ACCESS EXPORT'!$A:$AN,40,0),"-")</f>
        <v>John Del Rio / Shahla Cedeno</v>
      </c>
      <c r="Y219" s="26" t="str">
        <f>_xlfn.IFNA(VLOOKUP(A219,'ACCESS EXPORT'!A:AO,41,0),"")</f>
        <v>Jose Anderson</v>
      </c>
      <c r="Z219" s="26" t="str">
        <f>_xlfn.IFNA(VLOOKUP(A219,'ACCESS EXPORT'!A:AP,42,0),"")</f>
        <v>Maria Angel</v>
      </c>
      <c r="AA219" s="26" t="str">
        <f>_xlfn.IFNA(VLOOKUP(A219,'ACCESS EXPORT'!A:AQ,43,0),"")</f>
        <v>Claire Pagan</v>
      </c>
    </row>
    <row r="220" spans="1:27" ht="18.75" x14ac:dyDescent="0.25">
      <c r="A220" s="33">
        <v>289</v>
      </c>
      <c r="B220" s="10">
        <v>1051</v>
      </c>
      <c r="C220" s="7" t="str">
        <f ca="1">IFERROR(UPPER(IF(AND('ACCESS EXPORT'!AA220="",'ACCESS EXPORT'!Z220=""),VLOOKUP(A220,'ACCESS EXPORT'!$A:$AF,32,FALSE),(IF('ACCESS EXPORT'!AA220&lt;&gt;"",CONCATENATE(VLOOKUP(A220,'ACCESS EXPORT'!$A:$AF,32,FALSE)," (Closed",TEXT('ACCESS EXPORT'!AA220," MM/DD/YYY)")),IF(TODAY()&lt;(('ACCESS EXPORT'!Z220)+30),CONCATENATE(VLOOKUP(A220,'ACCESS EXPORT'!$A:$AF,32,FALSE)," (Opens",TEXT('ACCESS EXPORT'!Z220," MM/DD/YYY)")),VLOOKUP(A220,'ACCESS EXPORT'!$A:$AF,32,FALSE)))))),"-")</f>
        <v>ADVENTHEALTH MEDICAL GROUP PEDIATRIC UROLOGY AT MELBOURNE</v>
      </c>
      <c r="D220" s="3" t="str">
        <f ca="1">IFERROR(UPPER(IF(AND('ACCESS EXPORT'!AA220="",'ACCESS EXPORT'!Z220=""),VLOOKUP(A220,'ACCESS EXPORT'!$A:$AF,28,FALSE),(IF('ACCESS EXPORT'!AA220&lt;&gt;"",CONCATENATE(VLOOKUP(A220,'ACCESS EXPORT'!$A:$AF,28,FALSE)," (Closed",TEXT('ACCESS EXPORT'!AA220," MM/DD/YYY)")),IF(TODAY()&lt;(('ACCESS EXPORT'!Z220)+30),CONCATENATE(VLOOKUP(A220,'ACCESS EXPORT'!$A:$AF,28,FALSE)," (Opens",TEXT('ACCESS EXPORT'!Z220," MM/DD/YYY)")),VLOOKUP(A220,'ACCESS EXPORT'!$A:$AF,28,FALSE)))))),"-")</f>
        <v>FLORIDA CENTER FOR PEDIATRIC UROLOGY - VEIRA*</v>
      </c>
      <c r="E220" s="3" t="str">
        <f>VLOOKUP($A220,'ACCESS EXPORT'!$A:$AF,3,FALSE)</f>
        <v>5040</v>
      </c>
      <c r="F220" s="3" t="str">
        <f>UPPER(CONCATENATE(VLOOKUP(A220,'ACCESS EXPORT'!$A:$AF,4,FALSE)," ",VLOOKUP(A220,'ACCESS EXPORT'!$A:$AF,5,FALSE)," ",VLOOKUP(A220,'ACCESS EXPORT'!$A:$AF,6,FALSE)," ",VLOOKUP(A220,'ACCESS EXPORT'!$A:$AA,7,FALSE)," ",VLOOKUP(A220,'ACCESS EXPORT'!$A:$AA,8,FALSE)))</f>
        <v>6609 N. WICKHAM RD SUITE 104 MELBOURNE FL 32940</v>
      </c>
      <c r="G220" s="4" t="str">
        <f>UPPER(VLOOKUP($A220,'ACCESS EXPORT'!$A:$AF,9,FALSE))</f>
        <v>BREVARD</v>
      </c>
      <c r="H220" s="4" t="str">
        <f>_xlfn.IFNA(VLOOKUP($B220,'ACCESS EXPORT'!$B:$J,9,FALSE),"")</f>
        <v>Childrens</v>
      </c>
      <c r="I220" s="3" t="str">
        <f>CONCATENATE("(P)",VLOOKUP($A220,'ACCESS EXPORT'!$A:$AF,11,FALSE)," (F)",VLOOKUP($A220,'ACCESS EXPORT'!$A:$AF,29,FALSE))</f>
        <v>(P)(407) 303-5781 (F)(407) 303-5794</v>
      </c>
      <c r="J220" s="4" t="str">
        <f>UPPER(VLOOKUP($A220,'ACCESS EXPORT'!$A:$AF,12,FALSE))</f>
        <v>PEDIATRIC SPECIALTY</v>
      </c>
      <c r="K220" s="4" t="str">
        <f>UPPER(VLOOKUP($A220,'ACCESS EXPORT'!$A:$AF,13,FALSE))</f>
        <v>MARLENE HOLLAND</v>
      </c>
      <c r="L220" s="3" t="str">
        <f>IF(AND(VLOOKUP(A220,'ACCESS EXPORT'!A:AE,1,0),'ACCESS EXPORT'!N220=""),UPPER(CONCATENATE('ACCESS EXPORT'!AE220)),IF(VLOOKUP(A220,'ACCESS EXPORT'!A:AE,1,0),UPPER(CONCATENATE('ACCESS EXPORT'!N220," "&amp;CHAR(10),'ACCESS EXPORT'!AE220))))</f>
        <v xml:space="preserve">LYNETTE KEELING 
</v>
      </c>
      <c r="M220" s="4" t="str">
        <f>UPPER(VLOOKUP($A220,'ACCESS EXPORT'!$A:$O,15,FALSE))</f>
        <v>KAREN BRANTLEY (PM)</v>
      </c>
      <c r="N220" s="4" t="str">
        <f ca="1">IF(AND('ACCESS EXPORT'!X220="",'ACCESS EXPORT'!Y220=""),IF('ACCESS EXPORT'!V220&lt;&gt;"",(IF(TODAY()-'ACCESS EXPORT'!V220&gt;=-60,UPPER(CONCATENATE(VLOOKUP(B220,'ACCESS EXPORT'!$B:$P,15,FALSE),""&amp;CHAR(10)&amp;"(SEP",TEXT('ACCESS EXPORT'!V220," MM/DD/YYY)"))),IF(TODAY()-'ACCESS EXPORT'!V220&lt;0,UPPER(VLOOKUP(B220,'ACCESS EXPORT'!$B:$P,15,FALSE)),UPPER(VLOOKUP(B220,'ACCESS EXPORT'!$B:$P,15,FALSE))))),IF('ACCESS EXPORT'!U220="",UPPER(VLOOKUP(B220,'ACCESS EXPORT'!$B:$P,15,FALSE)),IF(TODAY()-'ACCESS EXPORT'!U220&lt;=30,CONCATENATE(UPPER(VLOOKUP(B220,'ACCESS EXPORT'!$B:$P,15,FALSE)),""&amp;CHAR(10)&amp;"(NEW",TEXT('ACCESS EXPORT'!U220," MM/DD/YYY)")),IF(AND(TODAY()-'ACCESS EXPORT'!U220&gt;30,TODAY()&gt;0),UPPER(VLOOKUP(B220,'ACCESS EXPORT'!$B:$P,15,FALSE)))))),IF('ACCESS EXPORT'!Y220&lt;&gt;"",UPPER(CONCATENATE(UPPER(VLOOKUP(B220,'ACCESS EXPORT'!$B:$P,15,FALSE)),""&amp;CHAR(10)&amp;"(Transfer Out",TEXT('ACCESS EXPORT'!Y220," MM/DD/YYY)"))),IF('ACCESS EXPORT'!X220&lt;&gt;"",UPPER(CONCATENATE(UPPER(VLOOKUP(B220,'ACCESS EXPORT'!$B:$P,15,FALSE)),""&amp;CHAR(10)&amp;"(Transfer In",TEXT('ACCESS EXPORT'!X220," MM/DD/YYY)"))))))</f>
        <v>KEATING, MICHAEL A.</v>
      </c>
      <c r="O220" s="4" t="str">
        <f>_xlfn.IFNA(VLOOKUP(B220,'ACCESS EXPORT'!$B:$Q,16,FALSE),"")</f>
        <v>MD</v>
      </c>
      <c r="P220" s="4" t="str">
        <f>_xlfn.IFNA(VLOOKUP(B220,'ACCESS EXPORT'!B:W,22,FALSE),"-")</f>
        <v>1447369202</v>
      </c>
      <c r="Q220" s="4" t="str">
        <f>_xlfn.IFNA(VLOOKUP(A220,'ACCESS EXPORT'!$A:$AG,33,0),"-")</f>
        <v>Pat Lanier</v>
      </c>
      <c r="R220" s="4" t="str">
        <f>_xlfn.IFNA(VLOOKUP(A220,'ACCESS EXPORT'!$A:$AH,34,0),"-")</f>
        <v>Amanda Dowd</v>
      </c>
      <c r="S220" s="4" t="str">
        <f>_xlfn.IFNA(VLOOKUP(A220,'ACCESS EXPORT'!$A:$AI,35,0),"-")</f>
        <v>Courtney Powell</v>
      </c>
      <c r="T220" s="4" t="str">
        <f>_xlfn.IFNA(VLOOKUP(A220,'ACCESS EXPORT'!$A:$AJ,36,0),"-")</f>
        <v>Ishmael Molyneaux</v>
      </c>
      <c r="U220" s="4" t="str">
        <f>_xlfn.IFNA(VLOOKUP(A220,'ACCESS EXPORT'!$A:$AK,37,0),"-")</f>
        <v>Cerner</v>
      </c>
      <c r="V220" s="4" t="str">
        <f>_xlfn.IFNA(VLOOKUP(A220,'ACCESS EXPORT'!$A:$AL,38,0),"-")</f>
        <v>FHMG_FL CTR FOR PED URO_VIER</v>
      </c>
      <c r="W220" s="4" t="str">
        <f>_xlfn.IFNA(VLOOKUP(A220,'ACCESS EXPORT'!$A:$AM,39,0),"-")</f>
        <v/>
      </c>
      <c r="X220" s="4" t="str">
        <f>_xlfn.IFNA(VLOOKUP(A220,'ACCESS EXPORT'!$A:$AN,40,0),"-")</f>
        <v>John Del Rio / Shahla Cedeno</v>
      </c>
      <c r="Y220" s="26" t="str">
        <f>_xlfn.IFNA(VLOOKUP(A220,'ACCESS EXPORT'!A:AO,41,0),"")</f>
        <v>Jose Anderson</v>
      </c>
      <c r="Z220" s="26" t="str">
        <f>_xlfn.IFNA(VLOOKUP(A220,'ACCESS EXPORT'!A:AP,42,0),"")</f>
        <v>Maria Angel</v>
      </c>
      <c r="AA220" s="26" t="str">
        <f>_xlfn.IFNA(VLOOKUP(A220,'ACCESS EXPORT'!A:AQ,43,0),"")</f>
        <v>Claire Pagan</v>
      </c>
    </row>
    <row r="221" spans="1:27" ht="18.75" x14ac:dyDescent="0.25">
      <c r="A221" s="33">
        <v>345</v>
      </c>
      <c r="B221" s="10">
        <v>1051</v>
      </c>
      <c r="C221" s="7" t="str">
        <f ca="1">IFERROR(UPPER(IF(AND('ACCESS EXPORT'!AA221="",'ACCESS EXPORT'!Z221=""),VLOOKUP(A221,'ACCESS EXPORT'!$A:$AF,32,FALSE),(IF('ACCESS EXPORT'!AA221&lt;&gt;"",CONCATENATE(VLOOKUP(A221,'ACCESS EXPORT'!$A:$AF,32,FALSE)," (Closed",TEXT('ACCESS EXPORT'!AA221," MM/DD/YYY)")),IF(TODAY()&lt;(('ACCESS EXPORT'!Z221)+30),CONCATENATE(VLOOKUP(A221,'ACCESS EXPORT'!$A:$AF,32,FALSE)," (Opens",TEXT('ACCESS EXPORT'!Z221," MM/DD/YYY)")),VLOOKUP(A221,'ACCESS EXPORT'!$A:$AF,32,FALSE)))))),"-")</f>
        <v>ADVENTHEALTH MEDICAL GROUP PEDIATRIC UROLOGY AT WINTER GARDEN</v>
      </c>
      <c r="D221" s="3" t="str">
        <f ca="1">IFERROR(UPPER(IF(AND('ACCESS EXPORT'!AA221="",'ACCESS EXPORT'!Z221=""),VLOOKUP(A221,'ACCESS EXPORT'!$A:$AF,28,FALSE),(IF('ACCESS EXPORT'!AA221&lt;&gt;"",CONCATENATE(VLOOKUP(A221,'ACCESS EXPORT'!$A:$AF,28,FALSE)," (Closed",TEXT('ACCESS EXPORT'!AA221," MM/DD/YYY)")),IF(TODAY()&lt;(('ACCESS EXPORT'!Z221)+30),CONCATENATE(VLOOKUP(A221,'ACCESS EXPORT'!$A:$AF,28,FALSE)," (Opens",TEXT('ACCESS EXPORT'!Z221," MM/DD/YYY)")),VLOOKUP(A221,'ACCESS EXPORT'!$A:$AF,28,FALSE)))))),"-")</f>
        <v>FLORIDA CENTER FOR PEDIATRIC UROLOGY</v>
      </c>
      <c r="E221" s="3" t="str">
        <f>VLOOKUP($A221,'ACCESS EXPORT'!$A:$AF,3,FALSE)</f>
        <v>5040</v>
      </c>
      <c r="F221" s="3" t="str">
        <f>UPPER(CONCATENATE(VLOOKUP(A221,'ACCESS EXPORT'!$A:$AF,4,FALSE)," ",VLOOKUP(A221,'ACCESS EXPORT'!$A:$AF,5,FALSE)," ",VLOOKUP(A221,'ACCESS EXPORT'!$A:$AF,6,FALSE)," ",VLOOKUP(A221,'ACCESS EXPORT'!$A:$AA,7,FALSE)," ",VLOOKUP(A221,'ACCESS EXPORT'!$A:$AA,8,FALSE)))</f>
        <v>2200 FOWLERS GROVE BLVD SUITE 200 WINTER GARDEN FL 34787</v>
      </c>
      <c r="G221" s="4" t="str">
        <f>UPPER(VLOOKUP($A221,'ACCESS EXPORT'!$A:$AF,9,FALSE))</f>
        <v>ORANGE</v>
      </c>
      <c r="H221" s="4" t="str">
        <f>_xlfn.IFNA(VLOOKUP($B221,'ACCESS EXPORT'!$B:$J,9,FALSE),"")</f>
        <v>Childrens</v>
      </c>
      <c r="I221" s="3" t="str">
        <f>CONCATENATE("(P)",VLOOKUP($A221,'ACCESS EXPORT'!$A:$AF,11,FALSE)," (F)",VLOOKUP($A221,'ACCESS EXPORT'!$A:$AF,29,FALSE))</f>
        <v>(P)(407) 303-5781 (F)(407) 303-5794</v>
      </c>
      <c r="J221" s="4" t="str">
        <f>UPPER(VLOOKUP($A221,'ACCESS EXPORT'!$A:$AF,12,FALSE))</f>
        <v>PEDIATRIC SPECIALTY</v>
      </c>
      <c r="K221" s="4" t="str">
        <f>UPPER(VLOOKUP($A221,'ACCESS EXPORT'!$A:$AF,13,FALSE))</f>
        <v>MARLENE HOLLAND</v>
      </c>
      <c r="L221" s="3" t="str">
        <f>IF(AND(VLOOKUP(A221,'ACCESS EXPORT'!A:AE,1,0),'ACCESS EXPORT'!N221=""),UPPER(CONCATENATE('ACCESS EXPORT'!AE221)),IF(VLOOKUP(A221,'ACCESS EXPORT'!A:AE,1,0),UPPER(CONCATENATE('ACCESS EXPORT'!N221," "&amp;CHAR(10),'ACCESS EXPORT'!AE221))))</f>
        <v xml:space="preserve">LYNETTE KEELING 
</v>
      </c>
      <c r="M221" s="4" t="str">
        <f>UPPER(VLOOKUP($A221,'ACCESS EXPORT'!$A:$O,15,FALSE))</f>
        <v>KAREN BRANTLEY (PM) / NATALIE LAROSE WHITE (OS)</v>
      </c>
      <c r="N221" s="4" t="str">
        <f ca="1">IF(AND('ACCESS EXPORT'!X221="",'ACCESS EXPORT'!Y221=""),IF('ACCESS EXPORT'!V221&lt;&gt;"",(IF(TODAY()-'ACCESS EXPORT'!V221&gt;=-60,UPPER(CONCATENATE(VLOOKUP(B221,'ACCESS EXPORT'!$B:$P,15,FALSE),""&amp;CHAR(10)&amp;"(SEP",TEXT('ACCESS EXPORT'!V221," MM/DD/YYY)"))),IF(TODAY()-'ACCESS EXPORT'!V221&lt;0,UPPER(VLOOKUP(B221,'ACCESS EXPORT'!$B:$P,15,FALSE)),UPPER(VLOOKUP(B221,'ACCESS EXPORT'!$B:$P,15,FALSE))))),IF('ACCESS EXPORT'!U221="",UPPER(VLOOKUP(B221,'ACCESS EXPORT'!$B:$P,15,FALSE)),IF(TODAY()-'ACCESS EXPORT'!U221&lt;=30,CONCATENATE(UPPER(VLOOKUP(B221,'ACCESS EXPORT'!$B:$P,15,FALSE)),""&amp;CHAR(10)&amp;"(NEW",TEXT('ACCESS EXPORT'!U221," MM/DD/YYY)")),IF(AND(TODAY()-'ACCESS EXPORT'!U221&gt;30,TODAY()&gt;0),UPPER(VLOOKUP(B221,'ACCESS EXPORT'!$B:$P,15,FALSE)))))),IF('ACCESS EXPORT'!Y221&lt;&gt;"",UPPER(CONCATENATE(UPPER(VLOOKUP(B221,'ACCESS EXPORT'!$B:$P,15,FALSE)),""&amp;CHAR(10)&amp;"(Transfer Out",TEXT('ACCESS EXPORT'!Y221," MM/DD/YYY)"))),IF('ACCESS EXPORT'!X221&lt;&gt;"",UPPER(CONCATENATE(UPPER(VLOOKUP(B221,'ACCESS EXPORT'!$B:$P,15,FALSE)),""&amp;CHAR(10)&amp;"(Transfer In",TEXT('ACCESS EXPORT'!X221," MM/DD/YYY)"))))))</f>
        <v>KEATING, MICHAEL A.</v>
      </c>
      <c r="O221" s="4" t="str">
        <f>_xlfn.IFNA(VLOOKUP(B221,'ACCESS EXPORT'!$B:$Q,16,FALSE),"")</f>
        <v>MD</v>
      </c>
      <c r="P221" s="4" t="str">
        <f>_xlfn.IFNA(VLOOKUP(B221,'ACCESS EXPORT'!B:W,22,FALSE),"-")</f>
        <v>1447369202</v>
      </c>
      <c r="Q221" s="4" t="str">
        <f>_xlfn.IFNA(VLOOKUP(A221,'ACCESS EXPORT'!$A:$AG,33,0),"-")</f>
        <v>Gretchen Scoleri</v>
      </c>
      <c r="R221" s="4" t="str">
        <f>_xlfn.IFNA(VLOOKUP(A221,'ACCESS EXPORT'!$A:$AH,34,0),"-")</f>
        <v>Amanda Dowd</v>
      </c>
      <c r="S221" s="4" t="str">
        <f>_xlfn.IFNA(VLOOKUP(A221,'ACCESS EXPORT'!$A:$AI,35,0),"-")</f>
        <v>Courtney Powell</v>
      </c>
      <c r="T221" s="4" t="str">
        <f>_xlfn.IFNA(VLOOKUP(A221,'ACCESS EXPORT'!$A:$AJ,36,0),"-")</f>
        <v>Ishmael Molyneaux</v>
      </c>
      <c r="U221" s="4" t="str">
        <f>_xlfn.IFNA(VLOOKUP(A221,'ACCESS EXPORT'!$A:$AK,37,0),"-")</f>
        <v>Cerner</v>
      </c>
      <c r="V221" s="4" t="str">
        <f>_xlfn.IFNA(VLOOKUP(A221,'ACCESS EXPORT'!$A:$AL,38,0),"-")</f>
        <v>FHMG_FL CTR FOR PED URO_WG</v>
      </c>
      <c r="W221" s="4" t="str">
        <f>_xlfn.IFNA(VLOOKUP(A221,'ACCESS EXPORT'!$A:$AM,39,0),"-")</f>
        <v/>
      </c>
      <c r="X221" s="4" t="str">
        <f>_xlfn.IFNA(VLOOKUP(A221,'ACCESS EXPORT'!$A:$AN,40,0),"-")</f>
        <v>John Del Rio / Shahla Cedeno</v>
      </c>
      <c r="Y221" s="26" t="str">
        <f>_xlfn.IFNA(VLOOKUP(A221,'ACCESS EXPORT'!A:AO,41,0),"")</f>
        <v>Jose Anderson</v>
      </c>
      <c r="Z221" s="26" t="str">
        <f>_xlfn.IFNA(VLOOKUP(A221,'ACCESS EXPORT'!A:AP,42,0),"")</f>
        <v>Maria Angel</v>
      </c>
      <c r="AA221" s="26" t="str">
        <f>_xlfn.IFNA(VLOOKUP(A221,'ACCESS EXPORT'!A:AQ,43,0),"")</f>
        <v>Claire Pagan</v>
      </c>
    </row>
    <row r="222" spans="1:27" ht="18.75" x14ac:dyDescent="0.25">
      <c r="A222" s="33">
        <v>175</v>
      </c>
      <c r="B222" s="10">
        <v>1052</v>
      </c>
      <c r="C222" s="7" t="str">
        <f ca="1">IFERROR(UPPER(IF(AND('ACCESS EXPORT'!AA222="",'ACCESS EXPORT'!Z222=""),VLOOKUP(A222,'ACCESS EXPORT'!$A:$AF,32,FALSE),(IF('ACCESS EXPORT'!AA222&lt;&gt;"",CONCATENATE(VLOOKUP(A222,'ACCESS EXPORT'!$A:$AF,32,FALSE)," (Closed",TEXT('ACCESS EXPORT'!AA222," MM/DD/YYY)")),IF(TODAY()&lt;(('ACCESS EXPORT'!Z222)+30),CONCATENATE(VLOOKUP(A222,'ACCESS EXPORT'!$A:$AF,32,FALSE)," (Opens",TEXT('ACCESS EXPORT'!Z222," MM/DD/YYY)")),VLOOKUP(A222,'ACCESS EXPORT'!$A:$AF,32,FALSE)))))),"-")</f>
        <v>ADVENTHEALTH MEDICAL GROUP PEDIATRIC UROLOGY AT DAYTONA BEACH</v>
      </c>
      <c r="D222" s="3" t="str">
        <f ca="1">IFERROR(UPPER(IF(AND('ACCESS EXPORT'!AA222="",'ACCESS EXPORT'!Z222=""),VLOOKUP(A222,'ACCESS EXPORT'!$A:$AF,28,FALSE),(IF('ACCESS EXPORT'!AA222&lt;&gt;"",CONCATENATE(VLOOKUP(A222,'ACCESS EXPORT'!$A:$AF,28,FALSE)," (Closed",TEXT('ACCESS EXPORT'!AA222," MM/DD/YYY)")),IF(TODAY()&lt;(('ACCESS EXPORT'!Z222)+30),CONCATENATE(VLOOKUP(A222,'ACCESS EXPORT'!$A:$AF,28,FALSE)," (Opens",TEXT('ACCESS EXPORT'!Z222," MM/DD/YYY)")),VLOOKUP(A222,'ACCESS EXPORT'!$A:$AF,28,FALSE)))))),"-")</f>
        <v>FLORIDA CENTER FOR PEDIATRIC UROLOGY - DAYTONA*</v>
      </c>
      <c r="E222" s="3" t="str">
        <f>VLOOKUP($A222,'ACCESS EXPORT'!$A:$AF,3,FALSE)</f>
        <v>5040</v>
      </c>
      <c r="F222" s="3" t="str">
        <f>UPPER(CONCATENATE(VLOOKUP(A222,'ACCESS EXPORT'!$A:$AF,4,FALSE)," ",VLOOKUP(A222,'ACCESS EXPORT'!$A:$AF,5,FALSE)," ",VLOOKUP(A222,'ACCESS EXPORT'!$A:$AF,6,FALSE)," ",VLOOKUP(A222,'ACCESS EXPORT'!$A:$AA,7,FALSE)," ",VLOOKUP(A222,'ACCESS EXPORT'!$A:$AA,8,FALSE)))</f>
        <v>305 MEMORIAL PKWY SUITE 408 DAYTONA BEACH FL 32117</v>
      </c>
      <c r="G222" s="4" t="str">
        <f>UPPER(VLOOKUP($A222,'ACCESS EXPORT'!$A:$AF,9,FALSE))</f>
        <v>VOLUSIA</v>
      </c>
      <c r="H222" s="4" t="str">
        <f>_xlfn.IFNA(VLOOKUP($B222,'ACCESS EXPORT'!$B:$J,9,FALSE),"")</f>
        <v>Childrens</v>
      </c>
      <c r="I222" s="3" t="str">
        <f>CONCATENATE("(P)",VLOOKUP($A222,'ACCESS EXPORT'!$A:$AF,11,FALSE)," (F)",VLOOKUP($A222,'ACCESS EXPORT'!$A:$AF,29,FALSE))</f>
        <v>(P)(407) 303-5781 (F)(407) 303-5794</v>
      </c>
      <c r="J222" s="4" t="str">
        <f>UPPER(VLOOKUP($A222,'ACCESS EXPORT'!$A:$AF,12,FALSE))</f>
        <v>PEDIATRIC SPECIALTY</v>
      </c>
      <c r="K222" s="4" t="str">
        <f>UPPER(VLOOKUP($A222,'ACCESS EXPORT'!$A:$AF,13,FALSE))</f>
        <v>MARLENE HOLLAND</v>
      </c>
      <c r="L222" s="3" t="str">
        <f>IF(AND(VLOOKUP(A222,'ACCESS EXPORT'!A:AE,1,0),'ACCESS EXPORT'!N222=""),UPPER(CONCATENATE('ACCESS EXPORT'!AE222)),IF(VLOOKUP(A222,'ACCESS EXPORT'!A:AE,1,0),UPPER(CONCATENATE('ACCESS EXPORT'!N222," "&amp;CHAR(10),'ACCESS EXPORT'!AE222))))</f>
        <v xml:space="preserve">LYNETTE KEELING 
</v>
      </c>
      <c r="M222" s="4" t="str">
        <f>UPPER(VLOOKUP($A222,'ACCESS EXPORT'!$A:$O,15,FALSE))</f>
        <v>KAREN BRANTLEY (PM)</v>
      </c>
      <c r="N222" s="4" t="str">
        <f ca="1">IF(AND('ACCESS EXPORT'!X222="",'ACCESS EXPORT'!Y222=""),IF('ACCESS EXPORT'!V222&lt;&gt;"",(IF(TODAY()-'ACCESS EXPORT'!V222&gt;=-60,UPPER(CONCATENATE(VLOOKUP(B222,'ACCESS EXPORT'!$B:$P,15,FALSE),""&amp;CHAR(10)&amp;"(SEP",TEXT('ACCESS EXPORT'!V222," MM/DD/YYY)"))),IF(TODAY()-'ACCESS EXPORT'!V222&lt;0,UPPER(VLOOKUP(B222,'ACCESS EXPORT'!$B:$P,15,FALSE)),UPPER(VLOOKUP(B222,'ACCESS EXPORT'!$B:$P,15,FALSE))))),IF('ACCESS EXPORT'!U222="",UPPER(VLOOKUP(B222,'ACCESS EXPORT'!$B:$P,15,FALSE)),IF(TODAY()-'ACCESS EXPORT'!U222&lt;=30,CONCATENATE(UPPER(VLOOKUP(B222,'ACCESS EXPORT'!$B:$P,15,FALSE)),""&amp;CHAR(10)&amp;"(NEW",TEXT('ACCESS EXPORT'!U222," MM/DD/YYY)")),IF(AND(TODAY()-'ACCESS EXPORT'!U222&gt;30,TODAY()&gt;0),UPPER(VLOOKUP(B222,'ACCESS EXPORT'!$B:$P,15,FALSE)))))),IF('ACCESS EXPORT'!Y222&lt;&gt;"",UPPER(CONCATENATE(UPPER(VLOOKUP(B222,'ACCESS EXPORT'!$B:$P,15,FALSE)),""&amp;CHAR(10)&amp;"(Transfer Out",TEXT('ACCESS EXPORT'!Y222," MM/DD/YYY)"))),IF('ACCESS EXPORT'!X222&lt;&gt;"",UPPER(CONCATENATE(UPPER(VLOOKUP(B222,'ACCESS EXPORT'!$B:$P,15,FALSE)),""&amp;CHAR(10)&amp;"(Transfer In",TEXT('ACCESS EXPORT'!X222," MM/DD/YYY)"))))))</f>
        <v>GOMEZ, PABLO</v>
      </c>
      <c r="O222" s="4" t="str">
        <f>_xlfn.IFNA(VLOOKUP(B222,'ACCESS EXPORT'!$B:$Q,16,FALSE),"")</f>
        <v>MD</v>
      </c>
      <c r="P222" s="4" t="str">
        <f>_xlfn.IFNA(VLOOKUP(B222,'ACCESS EXPORT'!B:W,22,FALSE),"-")</f>
        <v>1942418991</v>
      </c>
      <c r="Q222" s="4" t="str">
        <f>_xlfn.IFNA(VLOOKUP(A222,'ACCESS EXPORT'!$A:$AG,33,0),"-")</f>
        <v>Pat Lanier</v>
      </c>
      <c r="R222" s="4" t="str">
        <f>_xlfn.IFNA(VLOOKUP(A222,'ACCESS EXPORT'!$A:$AH,34,0),"-")</f>
        <v>Amanda Dowd</v>
      </c>
      <c r="S222" s="4" t="str">
        <f>_xlfn.IFNA(VLOOKUP(A222,'ACCESS EXPORT'!$A:$AI,35,0),"-")</f>
        <v>Courtney Powell</v>
      </c>
      <c r="T222" s="4" t="str">
        <f>_xlfn.IFNA(VLOOKUP(A222,'ACCESS EXPORT'!$A:$AJ,36,0),"-")</f>
        <v>Ishmael Molyneaux</v>
      </c>
      <c r="U222" s="4" t="str">
        <f>_xlfn.IFNA(VLOOKUP(A222,'ACCESS EXPORT'!$A:$AK,37,0),"-")</f>
        <v>Cerner</v>
      </c>
      <c r="V222" s="4" t="str">
        <f>_xlfn.IFNA(VLOOKUP(A222,'ACCESS EXPORT'!$A:$AL,38,0),"-")</f>
        <v>FHMG_FL CTR FOR PED URO_DAY</v>
      </c>
      <c r="W222" s="4" t="str">
        <f>_xlfn.IFNA(VLOOKUP(A222,'ACCESS EXPORT'!$A:$AM,39,0),"-")</f>
        <v/>
      </c>
      <c r="X222" s="4" t="str">
        <f>_xlfn.IFNA(VLOOKUP(A222,'ACCESS EXPORT'!$A:$AN,40,0),"-")</f>
        <v>John Del Rio / Shahla Cedeno</v>
      </c>
      <c r="Y222" s="26" t="str">
        <f>_xlfn.IFNA(VLOOKUP(A222,'ACCESS EXPORT'!A:AO,41,0),"")</f>
        <v>Jose Anderson</v>
      </c>
      <c r="Z222" s="26" t="str">
        <f>_xlfn.IFNA(VLOOKUP(A222,'ACCESS EXPORT'!A:AP,42,0),"")</f>
        <v>Maria Angel</v>
      </c>
      <c r="AA222" s="26" t="str">
        <f>_xlfn.IFNA(VLOOKUP(A222,'ACCESS EXPORT'!A:AQ,43,0),"")</f>
        <v>Claire Pagan</v>
      </c>
    </row>
    <row r="223" spans="1:27" ht="18.75" x14ac:dyDescent="0.25">
      <c r="A223" s="33">
        <v>176</v>
      </c>
      <c r="B223" s="10">
        <v>1052</v>
      </c>
      <c r="C223" s="7" t="str">
        <f ca="1">IFERROR(UPPER(IF(AND('ACCESS EXPORT'!AA223="",'ACCESS EXPORT'!Z223=""),VLOOKUP(A223,'ACCESS EXPORT'!$A:$AF,32,FALSE),(IF('ACCESS EXPORT'!AA223&lt;&gt;"",CONCATENATE(VLOOKUP(A223,'ACCESS EXPORT'!$A:$AF,32,FALSE)," (Closed",TEXT('ACCESS EXPORT'!AA223," MM/DD/YYY)")),IF(TODAY()&lt;(('ACCESS EXPORT'!Z223)+30),CONCATENATE(VLOOKUP(A223,'ACCESS EXPORT'!$A:$AF,32,FALSE)," (Opens",TEXT('ACCESS EXPORT'!Z223," MM/DD/YYY)")),VLOOKUP(A223,'ACCESS EXPORT'!$A:$AF,32,FALSE)))))),"-")</f>
        <v>ADVENTHEALTH MEDICAL GROUP PEDIATRIC UROLOGY AT ORLANDO</v>
      </c>
      <c r="D223" s="3" t="str">
        <f ca="1">IFERROR(UPPER(IF(AND('ACCESS EXPORT'!AA223="",'ACCESS EXPORT'!Z223=""),VLOOKUP(A223,'ACCESS EXPORT'!$A:$AF,28,FALSE),(IF('ACCESS EXPORT'!AA223&lt;&gt;"",CONCATENATE(VLOOKUP(A223,'ACCESS EXPORT'!$A:$AF,28,FALSE)," (Closed",TEXT('ACCESS EXPORT'!AA223," MM/DD/YYY)")),IF(TODAY()&lt;(('ACCESS EXPORT'!Z223)+30),CONCATENATE(VLOOKUP(A223,'ACCESS EXPORT'!$A:$AF,28,FALSE)," (Opens",TEXT('ACCESS EXPORT'!Z223," MM/DD/YYY)")),VLOOKUP(A223,'ACCESS EXPORT'!$A:$AF,28,FALSE)))))),"-")</f>
        <v>FLORIDA CENTER FOR PEDIATRIC UROLOGY</v>
      </c>
      <c r="E223" s="3" t="str">
        <f>VLOOKUP($A223,'ACCESS EXPORT'!$A:$AF,3,FALSE)</f>
        <v>5040</v>
      </c>
      <c r="F223" s="3" t="str">
        <f>UPPER(CONCATENATE(VLOOKUP(A223,'ACCESS EXPORT'!$A:$AF,4,FALSE)," ",VLOOKUP(A223,'ACCESS EXPORT'!$A:$AF,5,FALSE)," ",VLOOKUP(A223,'ACCESS EXPORT'!$A:$AF,6,FALSE)," ",VLOOKUP(A223,'ACCESS EXPORT'!$A:$AA,7,FALSE)," ",VLOOKUP(A223,'ACCESS EXPORT'!$A:$AA,8,FALSE)))</f>
        <v>615 E PRINCETON ST SUITE 310 ORLANDO FL 32803</v>
      </c>
      <c r="G223" s="4" t="str">
        <f>UPPER(VLOOKUP($A223,'ACCESS EXPORT'!$A:$AF,9,FALSE))</f>
        <v>ORANGE</v>
      </c>
      <c r="H223" s="4" t="str">
        <f>_xlfn.IFNA(VLOOKUP($B223,'ACCESS EXPORT'!$B:$J,9,FALSE),"")</f>
        <v>Childrens</v>
      </c>
      <c r="I223" s="3" t="str">
        <f>CONCATENATE("(P)",VLOOKUP($A223,'ACCESS EXPORT'!$A:$AF,11,FALSE)," (F)",VLOOKUP($A223,'ACCESS EXPORT'!$A:$AF,29,FALSE))</f>
        <v>(P)(407) 303-5781 (F)(407) 303-5794</v>
      </c>
      <c r="J223" s="4" t="str">
        <f>UPPER(VLOOKUP($A223,'ACCESS EXPORT'!$A:$AF,12,FALSE))</f>
        <v>PEDIATRIC SPECIALTY</v>
      </c>
      <c r="K223" s="4" t="str">
        <f>UPPER(VLOOKUP($A223,'ACCESS EXPORT'!$A:$AF,13,FALSE))</f>
        <v>MARLENE HOLLAND</v>
      </c>
      <c r="L223" s="3" t="str">
        <f>IF(AND(VLOOKUP(A223,'ACCESS EXPORT'!A:AE,1,0),'ACCESS EXPORT'!N223=""),UPPER(CONCATENATE('ACCESS EXPORT'!AE223)),IF(VLOOKUP(A223,'ACCESS EXPORT'!A:AE,1,0),UPPER(CONCATENATE('ACCESS EXPORT'!N223," "&amp;CHAR(10),'ACCESS EXPORT'!AE223))))</f>
        <v xml:space="preserve">LYNETTE KEELING 
</v>
      </c>
      <c r="M223" s="4" t="str">
        <f>UPPER(VLOOKUP($A223,'ACCESS EXPORT'!$A:$O,15,FALSE))</f>
        <v>KAREN BRANTLEY (PM)</v>
      </c>
      <c r="N223" s="4" t="str">
        <f ca="1">IF(AND('ACCESS EXPORT'!X223="",'ACCESS EXPORT'!Y223=""),IF('ACCESS EXPORT'!V223&lt;&gt;"",(IF(TODAY()-'ACCESS EXPORT'!V223&gt;=-60,UPPER(CONCATENATE(VLOOKUP(B223,'ACCESS EXPORT'!$B:$P,15,FALSE),""&amp;CHAR(10)&amp;"(SEP",TEXT('ACCESS EXPORT'!V223," MM/DD/YYY)"))),IF(TODAY()-'ACCESS EXPORT'!V223&lt;0,UPPER(VLOOKUP(B223,'ACCESS EXPORT'!$B:$P,15,FALSE)),UPPER(VLOOKUP(B223,'ACCESS EXPORT'!$B:$P,15,FALSE))))),IF('ACCESS EXPORT'!U223="",UPPER(VLOOKUP(B223,'ACCESS EXPORT'!$B:$P,15,FALSE)),IF(TODAY()-'ACCESS EXPORT'!U223&lt;=30,CONCATENATE(UPPER(VLOOKUP(B223,'ACCESS EXPORT'!$B:$P,15,FALSE)),""&amp;CHAR(10)&amp;"(NEW",TEXT('ACCESS EXPORT'!U223," MM/DD/YYY)")),IF(AND(TODAY()-'ACCESS EXPORT'!U223&gt;30,TODAY()&gt;0),UPPER(VLOOKUP(B223,'ACCESS EXPORT'!$B:$P,15,FALSE)))))),IF('ACCESS EXPORT'!Y223&lt;&gt;"",UPPER(CONCATENATE(UPPER(VLOOKUP(B223,'ACCESS EXPORT'!$B:$P,15,FALSE)),""&amp;CHAR(10)&amp;"(Transfer Out",TEXT('ACCESS EXPORT'!Y223," MM/DD/YYY)"))),IF('ACCESS EXPORT'!X223&lt;&gt;"",UPPER(CONCATENATE(UPPER(VLOOKUP(B223,'ACCESS EXPORT'!$B:$P,15,FALSE)),""&amp;CHAR(10)&amp;"(Transfer In",TEXT('ACCESS EXPORT'!X223," MM/DD/YYY)"))))))</f>
        <v>GOMEZ, PABLO</v>
      </c>
      <c r="O223" s="4" t="str">
        <f>_xlfn.IFNA(VLOOKUP(B223,'ACCESS EXPORT'!$B:$Q,16,FALSE),"")</f>
        <v>MD</v>
      </c>
      <c r="P223" s="4" t="str">
        <f>_xlfn.IFNA(VLOOKUP(B223,'ACCESS EXPORT'!B:W,22,FALSE),"-")</f>
        <v>1942418991</v>
      </c>
      <c r="Q223" s="4" t="str">
        <f>_xlfn.IFNA(VLOOKUP(A223,'ACCESS EXPORT'!$A:$AG,33,0),"-")</f>
        <v>Pat Lanier</v>
      </c>
      <c r="R223" s="4" t="str">
        <f>_xlfn.IFNA(VLOOKUP(A223,'ACCESS EXPORT'!$A:$AH,34,0),"-")</f>
        <v>Amanda Dowd</v>
      </c>
      <c r="S223" s="4" t="str">
        <f>_xlfn.IFNA(VLOOKUP(A223,'ACCESS EXPORT'!$A:$AI,35,0),"-")</f>
        <v>Courtney Powell</v>
      </c>
      <c r="T223" s="4" t="str">
        <f>_xlfn.IFNA(VLOOKUP(A223,'ACCESS EXPORT'!$A:$AJ,36,0),"-")</f>
        <v>Ishmael Molyneaux</v>
      </c>
      <c r="U223" s="4" t="str">
        <f>_xlfn.IFNA(VLOOKUP(A223,'ACCESS EXPORT'!$A:$AK,37,0),"-")</f>
        <v>Cerner</v>
      </c>
      <c r="V223" s="4" t="str">
        <f>_xlfn.IFNA(VLOOKUP(A223,'ACCESS EXPORT'!$A:$AL,38,0),"-")</f>
        <v>FHMG_FL CTR FOR PED URO</v>
      </c>
      <c r="W223" s="4" t="str">
        <f>_xlfn.IFNA(VLOOKUP(A223,'ACCESS EXPORT'!$A:$AM,39,0),"-")</f>
        <v/>
      </c>
      <c r="X223" s="4" t="str">
        <f>_xlfn.IFNA(VLOOKUP(A223,'ACCESS EXPORT'!$A:$AN,40,0),"-")</f>
        <v>John Del Rio / Shahla Cedeno</v>
      </c>
      <c r="Y223" s="26" t="str">
        <f>_xlfn.IFNA(VLOOKUP(A223,'ACCESS EXPORT'!A:AO,41,0),"")</f>
        <v>Jose Anderson</v>
      </c>
      <c r="Z223" s="26" t="str">
        <f>_xlfn.IFNA(VLOOKUP(A223,'ACCESS EXPORT'!A:AP,42,0),"")</f>
        <v>Maria Angel</v>
      </c>
      <c r="AA223" s="26" t="str">
        <f>_xlfn.IFNA(VLOOKUP(A223,'ACCESS EXPORT'!A:AQ,43,0),"")</f>
        <v>Claire Pagan</v>
      </c>
    </row>
    <row r="224" spans="1:27" ht="18.75" x14ac:dyDescent="0.25">
      <c r="A224" s="33">
        <v>289</v>
      </c>
      <c r="B224" s="10">
        <v>1355</v>
      </c>
      <c r="C224" s="7" t="str">
        <f ca="1">IFERROR(UPPER(IF(AND('ACCESS EXPORT'!AA224="",'ACCESS EXPORT'!Z224=""),VLOOKUP(A224,'ACCESS EXPORT'!$A:$AF,32,FALSE),(IF('ACCESS EXPORT'!AA224&lt;&gt;"",CONCATENATE(VLOOKUP(A224,'ACCESS EXPORT'!$A:$AF,32,FALSE)," (Closed",TEXT('ACCESS EXPORT'!AA224," MM/DD/YYY)")),IF(TODAY()&lt;(('ACCESS EXPORT'!Z224)+30),CONCATENATE(VLOOKUP(A224,'ACCESS EXPORT'!$A:$AF,32,FALSE)," (Opens",TEXT('ACCESS EXPORT'!Z224," MM/DD/YYY)")),VLOOKUP(A224,'ACCESS EXPORT'!$A:$AF,32,FALSE)))))),"-")</f>
        <v>ADVENTHEALTH MEDICAL GROUP PEDIATRIC UROLOGY AT MELBOURNE</v>
      </c>
      <c r="D224" s="3" t="str">
        <f ca="1">IFERROR(UPPER(IF(AND('ACCESS EXPORT'!AA224="",'ACCESS EXPORT'!Z224=""),VLOOKUP(A224,'ACCESS EXPORT'!$A:$AF,28,FALSE),(IF('ACCESS EXPORT'!AA224&lt;&gt;"",CONCATENATE(VLOOKUP(A224,'ACCESS EXPORT'!$A:$AF,28,FALSE)," (Closed",TEXT('ACCESS EXPORT'!AA224," MM/DD/YYY)")),IF(TODAY()&lt;(('ACCESS EXPORT'!Z224)+30),CONCATENATE(VLOOKUP(A224,'ACCESS EXPORT'!$A:$AF,28,FALSE)," (Opens",TEXT('ACCESS EXPORT'!Z224," MM/DD/YYY)")),VLOOKUP(A224,'ACCESS EXPORT'!$A:$AF,28,FALSE)))))),"-")</f>
        <v>FLORIDA CENTER FOR PEDIATRIC UROLOGY - VEIRA*</v>
      </c>
      <c r="E224" s="3" t="str">
        <f>VLOOKUP($A224,'ACCESS EXPORT'!$A:$AF,3,FALSE)</f>
        <v>5040</v>
      </c>
      <c r="F224" s="3" t="str">
        <f>UPPER(CONCATENATE(VLOOKUP(A224,'ACCESS EXPORT'!$A:$AF,4,FALSE)," ",VLOOKUP(A224,'ACCESS EXPORT'!$A:$AF,5,FALSE)," ",VLOOKUP(A224,'ACCESS EXPORT'!$A:$AF,6,FALSE)," ",VLOOKUP(A224,'ACCESS EXPORT'!$A:$AA,7,FALSE)," ",VLOOKUP(A224,'ACCESS EXPORT'!$A:$AA,8,FALSE)))</f>
        <v>6609 N. WICKHAM RD SUITE 104 MELBOURNE FL 32940</v>
      </c>
      <c r="G224" s="4" t="str">
        <f>UPPER(VLOOKUP($A224,'ACCESS EXPORT'!$A:$AF,9,FALSE))</f>
        <v>BREVARD</v>
      </c>
      <c r="H224" s="4" t="str">
        <f>_xlfn.IFNA(VLOOKUP($B224,'ACCESS EXPORT'!$B:$J,9,FALSE),"")</f>
        <v>Childrens</v>
      </c>
      <c r="I224" s="3" t="str">
        <f>CONCATENATE("(P)",VLOOKUP($A224,'ACCESS EXPORT'!$A:$AF,11,FALSE)," (F)",VLOOKUP($A224,'ACCESS EXPORT'!$A:$AF,29,FALSE))</f>
        <v>(P)(407) 303-5781 (F)(407) 303-5794</v>
      </c>
      <c r="J224" s="4" t="str">
        <f>UPPER(VLOOKUP($A224,'ACCESS EXPORT'!$A:$AF,12,FALSE))</f>
        <v>PEDIATRIC SPECIALTY</v>
      </c>
      <c r="K224" s="4" t="str">
        <f>UPPER(VLOOKUP($A224,'ACCESS EXPORT'!$A:$AF,13,FALSE))</f>
        <v>MARLENE HOLLAND</v>
      </c>
      <c r="L224" s="3" t="str">
        <f>IF(AND(VLOOKUP(A224,'ACCESS EXPORT'!A:AE,1,0),'ACCESS EXPORT'!N224=""),UPPER(CONCATENATE('ACCESS EXPORT'!AE224)),IF(VLOOKUP(A224,'ACCESS EXPORT'!A:AE,1,0),UPPER(CONCATENATE('ACCESS EXPORT'!N224," "&amp;CHAR(10),'ACCESS EXPORT'!AE224))))</f>
        <v xml:space="preserve">LYNETTE KEELING 
</v>
      </c>
      <c r="M224" s="4" t="str">
        <f>UPPER(VLOOKUP($A224,'ACCESS EXPORT'!$A:$O,15,FALSE))</f>
        <v>KAREN BRANTLEY (PM)</v>
      </c>
      <c r="N224" s="4" t="str">
        <f ca="1">IF(AND('ACCESS EXPORT'!X224="",'ACCESS EXPORT'!Y224=""),IF('ACCESS EXPORT'!V224&lt;&gt;"",(IF(TODAY()-'ACCESS EXPORT'!V224&gt;=-60,UPPER(CONCATENATE(VLOOKUP(B224,'ACCESS EXPORT'!$B:$P,15,FALSE),""&amp;CHAR(10)&amp;"(SEP",TEXT('ACCESS EXPORT'!V224," MM/DD/YYY)"))),IF(TODAY()-'ACCESS EXPORT'!V224&lt;0,UPPER(VLOOKUP(B224,'ACCESS EXPORT'!$B:$P,15,FALSE)),UPPER(VLOOKUP(B224,'ACCESS EXPORT'!$B:$P,15,FALSE))))),IF('ACCESS EXPORT'!U224="",UPPER(VLOOKUP(B224,'ACCESS EXPORT'!$B:$P,15,FALSE)),IF(TODAY()-'ACCESS EXPORT'!U224&lt;=30,CONCATENATE(UPPER(VLOOKUP(B224,'ACCESS EXPORT'!$B:$P,15,FALSE)),""&amp;CHAR(10)&amp;"(NEW",TEXT('ACCESS EXPORT'!U224," MM/DD/YYY)")),IF(AND(TODAY()-'ACCESS EXPORT'!U224&gt;30,TODAY()&gt;0),UPPER(VLOOKUP(B224,'ACCESS EXPORT'!$B:$P,15,FALSE)))))),IF('ACCESS EXPORT'!Y224&lt;&gt;"",UPPER(CONCATENATE(UPPER(VLOOKUP(B224,'ACCESS EXPORT'!$B:$P,15,FALSE)),""&amp;CHAR(10)&amp;"(Transfer Out",TEXT('ACCESS EXPORT'!Y224," MM/DD/YYY)"))),IF('ACCESS EXPORT'!X224&lt;&gt;"",UPPER(CONCATENATE(UPPER(VLOOKUP(B224,'ACCESS EXPORT'!$B:$P,15,FALSE)),""&amp;CHAR(10)&amp;"(Transfer In",TEXT('ACCESS EXPORT'!X224," MM/DD/YYY)"))))))</f>
        <v>NG, ERNEST</v>
      </c>
      <c r="O224" s="4" t="str">
        <f>_xlfn.IFNA(VLOOKUP(B224,'ACCESS EXPORT'!$B:$Q,16,FALSE),"")</f>
        <v>PA-C</v>
      </c>
      <c r="P224" s="4" t="str">
        <f>_xlfn.IFNA(VLOOKUP(B224,'ACCESS EXPORT'!B:W,22,FALSE),"-")</f>
        <v>1003291428</v>
      </c>
      <c r="Q224" s="4" t="str">
        <f>_xlfn.IFNA(VLOOKUP(A224,'ACCESS EXPORT'!$A:$AG,33,0),"-")</f>
        <v>Pat Lanier</v>
      </c>
      <c r="R224" s="4" t="str">
        <f>_xlfn.IFNA(VLOOKUP(A224,'ACCESS EXPORT'!$A:$AH,34,0),"-")</f>
        <v>Amanda Dowd</v>
      </c>
      <c r="S224" s="4" t="str">
        <f>_xlfn.IFNA(VLOOKUP(A224,'ACCESS EXPORT'!$A:$AI,35,0),"-")</f>
        <v>Courtney Powell</v>
      </c>
      <c r="T224" s="4" t="str">
        <f>_xlfn.IFNA(VLOOKUP(A224,'ACCESS EXPORT'!$A:$AJ,36,0),"-")</f>
        <v>Ishmael Molyneaux</v>
      </c>
      <c r="U224" s="4" t="str">
        <f>_xlfn.IFNA(VLOOKUP(A224,'ACCESS EXPORT'!$A:$AK,37,0),"-")</f>
        <v>Cerner</v>
      </c>
      <c r="V224" s="4" t="str">
        <f>_xlfn.IFNA(VLOOKUP(A224,'ACCESS EXPORT'!$A:$AL,38,0),"-")</f>
        <v>FHMG_FL CTR FOR PED URO_VIER</v>
      </c>
      <c r="W224" s="4" t="str">
        <f>_xlfn.IFNA(VLOOKUP(A224,'ACCESS EXPORT'!$A:$AM,39,0),"-")</f>
        <v/>
      </c>
      <c r="X224" s="4" t="str">
        <f>_xlfn.IFNA(VLOOKUP(A224,'ACCESS EXPORT'!$A:$AN,40,0),"-")</f>
        <v>John Del Rio / Shahla Cedeno</v>
      </c>
      <c r="Y224" s="26" t="str">
        <f>_xlfn.IFNA(VLOOKUP(A224,'ACCESS EXPORT'!A:AO,41,0),"")</f>
        <v>Jose Anderson</v>
      </c>
      <c r="Z224" s="26" t="str">
        <f>_xlfn.IFNA(VLOOKUP(A224,'ACCESS EXPORT'!A:AP,42,0),"")</f>
        <v>Maria Angel</v>
      </c>
      <c r="AA224" s="26" t="str">
        <f>_xlfn.IFNA(VLOOKUP(A224,'ACCESS EXPORT'!A:AQ,43,0),"")</f>
        <v>Claire Pagan</v>
      </c>
    </row>
    <row r="225" spans="1:27" ht="18.75" x14ac:dyDescent="0.25">
      <c r="A225" s="33">
        <v>175</v>
      </c>
      <c r="B225" s="10">
        <v>1053</v>
      </c>
      <c r="C225" s="7" t="str">
        <f ca="1">IFERROR(UPPER(IF(AND('ACCESS EXPORT'!AA225="",'ACCESS EXPORT'!Z225=""),VLOOKUP(A225,'ACCESS EXPORT'!$A:$AF,32,FALSE),(IF('ACCESS EXPORT'!AA225&lt;&gt;"",CONCATENATE(VLOOKUP(A225,'ACCESS EXPORT'!$A:$AF,32,FALSE)," (Closed",TEXT('ACCESS EXPORT'!AA225," MM/DD/YYY)")),IF(TODAY()&lt;(('ACCESS EXPORT'!Z225)+30),CONCATENATE(VLOOKUP(A225,'ACCESS EXPORT'!$A:$AF,32,FALSE)," (Opens",TEXT('ACCESS EXPORT'!Z225," MM/DD/YYY)")),VLOOKUP(A225,'ACCESS EXPORT'!$A:$AF,32,FALSE)))))),"-")</f>
        <v>ADVENTHEALTH MEDICAL GROUP PEDIATRIC UROLOGY AT DAYTONA BEACH</v>
      </c>
      <c r="D225" s="3" t="str">
        <f ca="1">IFERROR(UPPER(IF(AND('ACCESS EXPORT'!AA225="",'ACCESS EXPORT'!Z225=""),VLOOKUP(A225,'ACCESS EXPORT'!$A:$AF,28,FALSE),(IF('ACCESS EXPORT'!AA225&lt;&gt;"",CONCATENATE(VLOOKUP(A225,'ACCESS EXPORT'!$A:$AF,28,FALSE)," (Closed",TEXT('ACCESS EXPORT'!AA225," MM/DD/YYY)")),IF(TODAY()&lt;(('ACCESS EXPORT'!Z225)+30),CONCATENATE(VLOOKUP(A225,'ACCESS EXPORT'!$A:$AF,28,FALSE)," (Opens",TEXT('ACCESS EXPORT'!Z225," MM/DD/YYY)")),VLOOKUP(A225,'ACCESS EXPORT'!$A:$AF,28,FALSE)))))),"-")</f>
        <v>FLORIDA CENTER FOR PEDIATRIC UROLOGY - DAYTONA*</v>
      </c>
      <c r="E225" s="3" t="str">
        <f>VLOOKUP($A225,'ACCESS EXPORT'!$A:$AF,3,FALSE)</f>
        <v>5040</v>
      </c>
      <c r="F225" s="3" t="str">
        <f>UPPER(CONCATENATE(VLOOKUP(A225,'ACCESS EXPORT'!$A:$AF,4,FALSE)," ",VLOOKUP(A225,'ACCESS EXPORT'!$A:$AF,5,FALSE)," ",VLOOKUP(A225,'ACCESS EXPORT'!$A:$AF,6,FALSE)," ",VLOOKUP(A225,'ACCESS EXPORT'!$A:$AA,7,FALSE)," ",VLOOKUP(A225,'ACCESS EXPORT'!$A:$AA,8,FALSE)))</f>
        <v>305 MEMORIAL PKWY SUITE 408 DAYTONA BEACH FL 32117</v>
      </c>
      <c r="G225" s="4" t="str">
        <f>UPPER(VLOOKUP($A225,'ACCESS EXPORT'!$A:$AF,9,FALSE))</f>
        <v>VOLUSIA</v>
      </c>
      <c r="H225" s="4" t="str">
        <f>_xlfn.IFNA(VLOOKUP($B225,'ACCESS EXPORT'!$B:$J,9,FALSE),"")</f>
        <v>Childrens</v>
      </c>
      <c r="I225" s="3" t="str">
        <f>CONCATENATE("(P)",VLOOKUP($A225,'ACCESS EXPORT'!$A:$AF,11,FALSE)," (F)",VLOOKUP($A225,'ACCESS EXPORT'!$A:$AF,29,FALSE))</f>
        <v>(P)(407) 303-5781 (F)(407) 303-5794</v>
      </c>
      <c r="J225" s="4" t="str">
        <f>UPPER(VLOOKUP($A225,'ACCESS EXPORT'!$A:$AF,12,FALSE))</f>
        <v>PEDIATRIC SPECIALTY</v>
      </c>
      <c r="K225" s="4" t="str">
        <f>UPPER(VLOOKUP($A225,'ACCESS EXPORT'!$A:$AF,13,FALSE))</f>
        <v>MARLENE HOLLAND</v>
      </c>
      <c r="L225" s="3" t="str">
        <f>IF(AND(VLOOKUP(A225,'ACCESS EXPORT'!A:AE,1,0),'ACCESS EXPORT'!N225=""),UPPER(CONCATENATE('ACCESS EXPORT'!AE225)),IF(VLOOKUP(A225,'ACCESS EXPORT'!A:AE,1,0),UPPER(CONCATENATE('ACCESS EXPORT'!N225," "&amp;CHAR(10),'ACCESS EXPORT'!AE225))))</f>
        <v xml:space="preserve">LYNETTE KEELING 
</v>
      </c>
      <c r="M225" s="4" t="str">
        <f>UPPER(VLOOKUP($A225,'ACCESS EXPORT'!$A:$O,15,FALSE))</f>
        <v>KAREN BRANTLEY (PM)</v>
      </c>
      <c r="N225" s="4" t="str">
        <f ca="1">IF(AND('ACCESS EXPORT'!X225="",'ACCESS EXPORT'!Y225=""),IF('ACCESS EXPORT'!V225&lt;&gt;"",(IF(TODAY()-'ACCESS EXPORT'!V225&gt;=-60,UPPER(CONCATENATE(VLOOKUP(B225,'ACCESS EXPORT'!$B:$P,15,FALSE),""&amp;CHAR(10)&amp;"(SEP",TEXT('ACCESS EXPORT'!V225," MM/DD/YYY)"))),IF(TODAY()-'ACCESS EXPORT'!V225&lt;0,UPPER(VLOOKUP(B225,'ACCESS EXPORT'!$B:$P,15,FALSE)),UPPER(VLOOKUP(B225,'ACCESS EXPORT'!$B:$P,15,FALSE))))),IF('ACCESS EXPORT'!U225="",UPPER(VLOOKUP(B225,'ACCESS EXPORT'!$B:$P,15,FALSE)),IF(TODAY()-'ACCESS EXPORT'!U225&lt;=30,CONCATENATE(UPPER(VLOOKUP(B225,'ACCESS EXPORT'!$B:$P,15,FALSE)),""&amp;CHAR(10)&amp;"(NEW",TEXT('ACCESS EXPORT'!U225," MM/DD/YYY)")),IF(AND(TODAY()-'ACCESS EXPORT'!U225&gt;30,TODAY()&gt;0),UPPER(VLOOKUP(B225,'ACCESS EXPORT'!$B:$P,15,FALSE)))))),IF('ACCESS EXPORT'!Y225&lt;&gt;"",UPPER(CONCATENATE(UPPER(VLOOKUP(B225,'ACCESS EXPORT'!$B:$P,15,FALSE)),""&amp;CHAR(10)&amp;"(Transfer Out",TEXT('ACCESS EXPORT'!Y225," MM/DD/YYY)"))),IF('ACCESS EXPORT'!X225&lt;&gt;"",UPPER(CONCATENATE(UPPER(VLOOKUP(B225,'ACCESS EXPORT'!$B:$P,15,FALSE)),""&amp;CHAR(10)&amp;"(Transfer In",TEXT('ACCESS EXPORT'!X225," MM/DD/YYY)"))))))</f>
        <v>SIMPSON, SARA</v>
      </c>
      <c r="O225" s="4" t="str">
        <f>_xlfn.IFNA(VLOOKUP(B225,'ACCESS EXPORT'!$B:$Q,16,FALSE),"")</f>
        <v>APRN</v>
      </c>
      <c r="P225" s="4" t="str">
        <f>_xlfn.IFNA(VLOOKUP(B225,'ACCESS EXPORT'!B:W,22,FALSE),"-")</f>
        <v>1083968226</v>
      </c>
      <c r="Q225" s="4" t="str">
        <f>_xlfn.IFNA(VLOOKUP(A225,'ACCESS EXPORT'!$A:$AG,33,0),"-")</f>
        <v>Pat Lanier</v>
      </c>
      <c r="R225" s="4" t="str">
        <f>_xlfn.IFNA(VLOOKUP(A225,'ACCESS EXPORT'!$A:$AH,34,0),"-")</f>
        <v>Amanda Dowd</v>
      </c>
      <c r="S225" s="4" t="str">
        <f>_xlfn.IFNA(VLOOKUP(A225,'ACCESS EXPORT'!$A:$AI,35,0),"-")</f>
        <v>Courtney Powell</v>
      </c>
      <c r="T225" s="4" t="str">
        <f>_xlfn.IFNA(VLOOKUP(A225,'ACCESS EXPORT'!$A:$AJ,36,0),"-")</f>
        <v>Ishmael Molyneaux</v>
      </c>
      <c r="U225" s="4" t="str">
        <f>_xlfn.IFNA(VLOOKUP(A225,'ACCESS EXPORT'!$A:$AK,37,0),"-")</f>
        <v>Cerner</v>
      </c>
      <c r="V225" s="4" t="str">
        <f>_xlfn.IFNA(VLOOKUP(A225,'ACCESS EXPORT'!$A:$AL,38,0),"-")</f>
        <v>FHMG_FL CTR FOR PED URO_DAY</v>
      </c>
      <c r="W225" s="4" t="str">
        <f>_xlfn.IFNA(VLOOKUP(A225,'ACCESS EXPORT'!$A:$AM,39,0),"-")</f>
        <v/>
      </c>
      <c r="X225" s="4" t="str">
        <f>_xlfn.IFNA(VLOOKUP(A225,'ACCESS EXPORT'!$A:$AN,40,0),"-")</f>
        <v>John Del Rio / Shahla Cedeno</v>
      </c>
      <c r="Y225" s="26" t="str">
        <f>_xlfn.IFNA(VLOOKUP(A225,'ACCESS EXPORT'!A:AO,41,0),"")</f>
        <v>Jose Anderson</v>
      </c>
      <c r="Z225" s="26" t="str">
        <f>_xlfn.IFNA(VLOOKUP(A225,'ACCESS EXPORT'!A:AP,42,0),"")</f>
        <v>Maria Angel</v>
      </c>
      <c r="AA225" s="26" t="str">
        <f>_xlfn.IFNA(VLOOKUP(A225,'ACCESS EXPORT'!A:AQ,43,0),"")</f>
        <v>Claire Pagan</v>
      </c>
    </row>
    <row r="226" spans="1:27" ht="18.75" x14ac:dyDescent="0.25">
      <c r="A226" s="33">
        <v>289</v>
      </c>
      <c r="B226" s="10">
        <v>1052</v>
      </c>
      <c r="C226" s="7" t="str">
        <f ca="1">IFERROR(UPPER(IF(AND('ACCESS EXPORT'!AA226="",'ACCESS EXPORT'!Z226=""),VLOOKUP(A226,'ACCESS EXPORT'!$A:$AF,32,FALSE),(IF('ACCESS EXPORT'!AA226&lt;&gt;"",CONCATENATE(VLOOKUP(A226,'ACCESS EXPORT'!$A:$AF,32,FALSE)," (Closed",TEXT('ACCESS EXPORT'!AA226," MM/DD/YYY)")),IF(TODAY()&lt;(('ACCESS EXPORT'!Z226)+30),CONCATENATE(VLOOKUP(A226,'ACCESS EXPORT'!$A:$AF,32,FALSE)," (Opens",TEXT('ACCESS EXPORT'!Z226," MM/DD/YYY)")),VLOOKUP(A226,'ACCESS EXPORT'!$A:$AF,32,FALSE)))))),"-")</f>
        <v>ADVENTHEALTH MEDICAL GROUP PEDIATRIC UROLOGY AT MELBOURNE</v>
      </c>
      <c r="D226" s="3" t="str">
        <f ca="1">IFERROR(UPPER(IF(AND('ACCESS EXPORT'!AA226="",'ACCESS EXPORT'!Z226=""),VLOOKUP(A226,'ACCESS EXPORT'!$A:$AF,28,FALSE),(IF('ACCESS EXPORT'!AA226&lt;&gt;"",CONCATENATE(VLOOKUP(A226,'ACCESS EXPORT'!$A:$AF,28,FALSE)," (Closed",TEXT('ACCESS EXPORT'!AA226," MM/DD/YYY)")),IF(TODAY()&lt;(('ACCESS EXPORT'!Z226)+30),CONCATENATE(VLOOKUP(A226,'ACCESS EXPORT'!$A:$AF,28,FALSE)," (Opens",TEXT('ACCESS EXPORT'!Z226," MM/DD/YYY)")),VLOOKUP(A226,'ACCESS EXPORT'!$A:$AF,28,FALSE)))))),"-")</f>
        <v>FLORIDA CENTER FOR PEDIATRIC UROLOGY - VEIRA*</v>
      </c>
      <c r="E226" s="3" t="str">
        <f>VLOOKUP($A226,'ACCESS EXPORT'!$A:$AF,3,FALSE)</f>
        <v>5040</v>
      </c>
      <c r="F226" s="3" t="str">
        <f>UPPER(CONCATENATE(VLOOKUP(A226,'ACCESS EXPORT'!$A:$AF,4,FALSE)," ",VLOOKUP(A226,'ACCESS EXPORT'!$A:$AF,5,FALSE)," ",VLOOKUP(A226,'ACCESS EXPORT'!$A:$AF,6,FALSE)," ",VLOOKUP(A226,'ACCESS EXPORT'!$A:$AA,7,FALSE)," ",VLOOKUP(A226,'ACCESS EXPORT'!$A:$AA,8,FALSE)))</f>
        <v>6609 N. WICKHAM RD SUITE 104 MELBOURNE FL 32940</v>
      </c>
      <c r="G226" s="4" t="str">
        <f>UPPER(VLOOKUP($A226,'ACCESS EXPORT'!$A:$AF,9,FALSE))</f>
        <v>BREVARD</v>
      </c>
      <c r="H226" s="4" t="str">
        <f>_xlfn.IFNA(VLOOKUP($B226,'ACCESS EXPORT'!$B:$J,9,FALSE),"")</f>
        <v>Childrens</v>
      </c>
      <c r="I226" s="3" t="str">
        <f>CONCATENATE("(P)",VLOOKUP($A226,'ACCESS EXPORT'!$A:$AF,11,FALSE)," (F)",VLOOKUP($A226,'ACCESS EXPORT'!$A:$AF,29,FALSE))</f>
        <v>(P)(407) 303-5781 (F)(407) 303-5794</v>
      </c>
      <c r="J226" s="4" t="str">
        <f>UPPER(VLOOKUP($A226,'ACCESS EXPORT'!$A:$AF,12,FALSE))</f>
        <v>PEDIATRIC SPECIALTY</v>
      </c>
      <c r="K226" s="4" t="str">
        <f>UPPER(VLOOKUP($A226,'ACCESS EXPORT'!$A:$AF,13,FALSE))</f>
        <v>MARLENE HOLLAND</v>
      </c>
      <c r="L226" s="3" t="str">
        <f>IF(AND(VLOOKUP(A226,'ACCESS EXPORT'!A:AE,1,0),'ACCESS EXPORT'!N226=""),UPPER(CONCATENATE('ACCESS EXPORT'!AE226)),IF(VLOOKUP(A226,'ACCESS EXPORT'!A:AE,1,0),UPPER(CONCATENATE('ACCESS EXPORT'!N226," "&amp;CHAR(10),'ACCESS EXPORT'!AE226))))</f>
        <v xml:space="preserve">LYNETTE KEELING 
</v>
      </c>
      <c r="M226" s="4" t="str">
        <f>UPPER(VLOOKUP($A226,'ACCESS EXPORT'!$A:$O,15,FALSE))</f>
        <v>KAREN BRANTLEY (PM)</v>
      </c>
      <c r="N226" s="4" t="str">
        <f ca="1">IF(AND('ACCESS EXPORT'!X226="",'ACCESS EXPORT'!Y226=""),IF('ACCESS EXPORT'!V226&lt;&gt;"",(IF(TODAY()-'ACCESS EXPORT'!V226&gt;=-60,UPPER(CONCATENATE(VLOOKUP(B226,'ACCESS EXPORT'!$B:$P,15,FALSE),""&amp;CHAR(10)&amp;"(SEP",TEXT('ACCESS EXPORT'!V226," MM/DD/YYY)"))),IF(TODAY()-'ACCESS EXPORT'!V226&lt;0,UPPER(VLOOKUP(B226,'ACCESS EXPORT'!$B:$P,15,FALSE)),UPPER(VLOOKUP(B226,'ACCESS EXPORT'!$B:$P,15,FALSE))))),IF('ACCESS EXPORT'!U226="",UPPER(VLOOKUP(B226,'ACCESS EXPORT'!$B:$P,15,FALSE)),IF(TODAY()-'ACCESS EXPORT'!U226&lt;=30,CONCATENATE(UPPER(VLOOKUP(B226,'ACCESS EXPORT'!$B:$P,15,FALSE)),""&amp;CHAR(10)&amp;"(NEW",TEXT('ACCESS EXPORT'!U226," MM/DD/YYY)")),IF(AND(TODAY()-'ACCESS EXPORT'!U226&gt;30,TODAY()&gt;0),UPPER(VLOOKUP(B226,'ACCESS EXPORT'!$B:$P,15,FALSE)))))),IF('ACCESS EXPORT'!Y226&lt;&gt;"",UPPER(CONCATENATE(UPPER(VLOOKUP(B226,'ACCESS EXPORT'!$B:$P,15,FALSE)),""&amp;CHAR(10)&amp;"(Transfer Out",TEXT('ACCESS EXPORT'!Y226," MM/DD/YYY)"))),IF('ACCESS EXPORT'!X226&lt;&gt;"",UPPER(CONCATENATE(UPPER(VLOOKUP(B226,'ACCESS EXPORT'!$B:$P,15,FALSE)),""&amp;CHAR(10)&amp;"(Transfer In",TEXT('ACCESS EXPORT'!X226," MM/DD/YYY)"))))))</f>
        <v>GOMEZ, PABLO</v>
      </c>
      <c r="O226" s="4" t="str">
        <f>_xlfn.IFNA(VLOOKUP(B226,'ACCESS EXPORT'!$B:$Q,16,FALSE),"")</f>
        <v>MD</v>
      </c>
      <c r="P226" s="4" t="str">
        <f>_xlfn.IFNA(VLOOKUP(B226,'ACCESS EXPORT'!B:W,22,FALSE),"-")</f>
        <v>1942418991</v>
      </c>
      <c r="Q226" s="4" t="str">
        <f>_xlfn.IFNA(VLOOKUP(A226,'ACCESS EXPORT'!$A:$AG,33,0),"-")</f>
        <v>Pat Lanier</v>
      </c>
      <c r="R226" s="4" t="str">
        <f>_xlfn.IFNA(VLOOKUP(A226,'ACCESS EXPORT'!$A:$AH,34,0),"-")</f>
        <v>Amanda Dowd</v>
      </c>
      <c r="S226" s="4" t="str">
        <f>_xlfn.IFNA(VLOOKUP(A226,'ACCESS EXPORT'!$A:$AI,35,0),"-")</f>
        <v>Courtney Powell</v>
      </c>
      <c r="T226" s="4" t="str">
        <f>_xlfn.IFNA(VLOOKUP(A226,'ACCESS EXPORT'!$A:$AJ,36,0),"-")</f>
        <v>Ishmael Molyneaux</v>
      </c>
      <c r="U226" s="4" t="str">
        <f>_xlfn.IFNA(VLOOKUP(A226,'ACCESS EXPORT'!$A:$AK,37,0),"-")</f>
        <v>Cerner</v>
      </c>
      <c r="V226" s="4" t="str">
        <f>_xlfn.IFNA(VLOOKUP(A226,'ACCESS EXPORT'!$A:$AL,38,0),"-")</f>
        <v>FHMG_FL CTR FOR PED URO_VIER</v>
      </c>
      <c r="W226" s="4" t="str">
        <f>_xlfn.IFNA(VLOOKUP(A226,'ACCESS EXPORT'!$A:$AM,39,0),"-")</f>
        <v/>
      </c>
      <c r="X226" s="4" t="str">
        <f>_xlfn.IFNA(VLOOKUP(A226,'ACCESS EXPORT'!$A:$AN,40,0),"-")</f>
        <v>John Del Rio / Shahla Cedeno</v>
      </c>
      <c r="Y226" s="26" t="str">
        <f>_xlfn.IFNA(VLOOKUP(A226,'ACCESS EXPORT'!A:AO,41,0),"")</f>
        <v>Jose Anderson</v>
      </c>
      <c r="Z226" s="26" t="str">
        <f>_xlfn.IFNA(VLOOKUP(A226,'ACCESS EXPORT'!A:AP,42,0),"")</f>
        <v>Maria Angel</v>
      </c>
      <c r="AA226" s="26" t="str">
        <f>_xlfn.IFNA(VLOOKUP(A226,'ACCESS EXPORT'!A:AQ,43,0),"")</f>
        <v>Claire Pagan</v>
      </c>
    </row>
    <row r="227" spans="1:27" ht="18.75" x14ac:dyDescent="0.25">
      <c r="A227" s="33">
        <v>296</v>
      </c>
      <c r="B227" s="10">
        <v>1053</v>
      </c>
      <c r="C227" s="7" t="str">
        <f ca="1">IFERROR(UPPER(IF(AND('ACCESS EXPORT'!AA227="",'ACCESS EXPORT'!Z227=""),VLOOKUP(A227,'ACCESS EXPORT'!$A:$AF,32,FALSE),(IF('ACCESS EXPORT'!AA227&lt;&gt;"",CONCATENATE(VLOOKUP(A227,'ACCESS EXPORT'!$A:$AF,32,FALSE)," (Closed",TEXT('ACCESS EXPORT'!AA227," MM/DD/YYY)")),IF(TODAY()&lt;(('ACCESS EXPORT'!Z227)+30),CONCATENATE(VLOOKUP(A227,'ACCESS EXPORT'!$A:$AF,32,FALSE)," (Opens",TEXT('ACCESS EXPORT'!Z227," MM/DD/YYY)")),VLOOKUP(A227,'ACCESS EXPORT'!$A:$AF,32,FALSE)))))),"-")</f>
        <v>ADVENTHEALTH MEDICAL GROUP PEDIATRIC UROLOGY AT CELEBRATION</v>
      </c>
      <c r="D227" s="3" t="str">
        <f ca="1">IFERROR(UPPER(IF(AND('ACCESS EXPORT'!AA227="",'ACCESS EXPORT'!Z227=""),VLOOKUP(A227,'ACCESS EXPORT'!$A:$AF,28,FALSE),(IF('ACCESS EXPORT'!AA227&lt;&gt;"",CONCATENATE(VLOOKUP(A227,'ACCESS EXPORT'!$A:$AF,28,FALSE)," (Closed",TEXT('ACCESS EXPORT'!AA227," MM/DD/YYY)")),IF(TODAY()&lt;(('ACCESS EXPORT'!Z227)+30),CONCATENATE(VLOOKUP(A227,'ACCESS EXPORT'!$A:$AF,28,FALSE)," (Opens",TEXT('ACCESS EXPORT'!Z227," MM/DD/YYY)")),VLOOKUP(A227,'ACCESS EXPORT'!$A:$AF,28,FALSE)))))),"-")</f>
        <v>FLORIDA CENTER FOR PEDIATRIC UROLOGY - CELEBRATION*</v>
      </c>
      <c r="E227" s="3" t="str">
        <f>VLOOKUP($A227,'ACCESS EXPORT'!$A:$AF,3,FALSE)</f>
        <v>5040</v>
      </c>
      <c r="F227" s="3" t="str">
        <f>UPPER(CONCATENATE(VLOOKUP(A227,'ACCESS EXPORT'!$A:$AF,4,FALSE)," ",VLOOKUP(A227,'ACCESS EXPORT'!$A:$AF,5,FALSE)," ",VLOOKUP(A227,'ACCESS EXPORT'!$A:$AF,6,FALSE)," ",VLOOKUP(A227,'ACCESS EXPORT'!$A:$AA,7,FALSE)," ",VLOOKUP(A227,'ACCESS EXPORT'!$A:$AA,8,FALSE)))</f>
        <v>1530 CELEBRATION BLVD SUITE 101 CELEBRATION FL 34747</v>
      </c>
      <c r="G227" s="4" t="str">
        <f>UPPER(VLOOKUP($A227,'ACCESS EXPORT'!$A:$AF,9,FALSE))</f>
        <v>OSCEOLA</v>
      </c>
      <c r="H227" s="4" t="str">
        <f>_xlfn.IFNA(VLOOKUP($B227,'ACCESS EXPORT'!$B:$J,9,FALSE),"")</f>
        <v>Childrens</v>
      </c>
      <c r="I227" s="3" t="str">
        <f>CONCATENATE("(P)",VLOOKUP($A227,'ACCESS EXPORT'!$A:$AF,11,FALSE)," (F)",VLOOKUP($A227,'ACCESS EXPORT'!$A:$AF,29,FALSE))</f>
        <v>(P)(407) 303-5781 (F)(407) 303-5794</v>
      </c>
      <c r="J227" s="4" t="str">
        <f>UPPER(VLOOKUP($A227,'ACCESS EXPORT'!$A:$AF,12,FALSE))</f>
        <v>PEDIATRIC SPECIALTY</v>
      </c>
      <c r="K227" s="4" t="str">
        <f>UPPER(VLOOKUP($A227,'ACCESS EXPORT'!$A:$AF,13,FALSE))</f>
        <v>MARLENE HOLLAND</v>
      </c>
      <c r="L227" s="3" t="str">
        <f>IF(AND(VLOOKUP(A227,'ACCESS EXPORT'!A:AE,1,0),'ACCESS EXPORT'!N227=""),UPPER(CONCATENATE('ACCESS EXPORT'!AE227)),IF(VLOOKUP(A227,'ACCESS EXPORT'!A:AE,1,0),UPPER(CONCATENATE('ACCESS EXPORT'!N227," "&amp;CHAR(10),'ACCESS EXPORT'!AE227))))</f>
        <v xml:space="preserve">LYNETTE KEELING 
</v>
      </c>
      <c r="M227" s="4" t="str">
        <f>UPPER(VLOOKUP($A227,'ACCESS EXPORT'!$A:$O,15,FALSE))</f>
        <v>KAREN BRANTLEY (PM)</v>
      </c>
      <c r="N227" s="4" t="str">
        <f ca="1">IF(AND('ACCESS EXPORT'!X227="",'ACCESS EXPORT'!Y227=""),IF('ACCESS EXPORT'!V227&lt;&gt;"",(IF(TODAY()-'ACCESS EXPORT'!V227&gt;=-60,UPPER(CONCATENATE(VLOOKUP(B227,'ACCESS EXPORT'!$B:$P,15,FALSE),""&amp;CHAR(10)&amp;"(SEP",TEXT('ACCESS EXPORT'!V227," MM/DD/YYY)"))),IF(TODAY()-'ACCESS EXPORT'!V227&lt;0,UPPER(VLOOKUP(B227,'ACCESS EXPORT'!$B:$P,15,FALSE)),UPPER(VLOOKUP(B227,'ACCESS EXPORT'!$B:$P,15,FALSE))))),IF('ACCESS EXPORT'!U227="",UPPER(VLOOKUP(B227,'ACCESS EXPORT'!$B:$P,15,FALSE)),IF(TODAY()-'ACCESS EXPORT'!U227&lt;=30,CONCATENATE(UPPER(VLOOKUP(B227,'ACCESS EXPORT'!$B:$P,15,FALSE)),""&amp;CHAR(10)&amp;"(NEW",TEXT('ACCESS EXPORT'!U227," MM/DD/YYY)")),IF(AND(TODAY()-'ACCESS EXPORT'!U227&gt;30,TODAY()&gt;0),UPPER(VLOOKUP(B227,'ACCESS EXPORT'!$B:$P,15,FALSE)))))),IF('ACCESS EXPORT'!Y227&lt;&gt;"",UPPER(CONCATENATE(UPPER(VLOOKUP(B227,'ACCESS EXPORT'!$B:$P,15,FALSE)),""&amp;CHAR(10)&amp;"(Transfer Out",TEXT('ACCESS EXPORT'!Y227," MM/DD/YYY)"))),IF('ACCESS EXPORT'!X227&lt;&gt;"",UPPER(CONCATENATE(UPPER(VLOOKUP(B227,'ACCESS EXPORT'!$B:$P,15,FALSE)),""&amp;CHAR(10)&amp;"(Transfer In",TEXT('ACCESS EXPORT'!X227," MM/DD/YYY)"))))))</f>
        <v>SIMPSON, SARA</v>
      </c>
      <c r="O227" s="4" t="str">
        <f>_xlfn.IFNA(VLOOKUP(B227,'ACCESS EXPORT'!$B:$Q,16,FALSE),"")</f>
        <v>APRN</v>
      </c>
      <c r="P227" s="4" t="str">
        <f>_xlfn.IFNA(VLOOKUP(B227,'ACCESS EXPORT'!B:W,22,FALSE),"-")</f>
        <v>1083968226</v>
      </c>
      <c r="Q227" s="4" t="str">
        <f>_xlfn.IFNA(VLOOKUP(A227,'ACCESS EXPORT'!$A:$AG,33,0),"-")</f>
        <v>Amanda Hernandez</v>
      </c>
      <c r="R227" s="4" t="str">
        <f>_xlfn.IFNA(VLOOKUP(A227,'ACCESS EXPORT'!$A:$AH,34,0),"-")</f>
        <v>Amanda Dowd</v>
      </c>
      <c r="S227" s="4" t="str">
        <f>_xlfn.IFNA(VLOOKUP(A227,'ACCESS EXPORT'!$A:$AI,35,0),"-")</f>
        <v>Courtney Powell</v>
      </c>
      <c r="T227" s="4" t="str">
        <f>_xlfn.IFNA(VLOOKUP(A227,'ACCESS EXPORT'!$A:$AJ,36,0),"-")</f>
        <v>Ishmael Molyneaux</v>
      </c>
      <c r="U227" s="4" t="str">
        <f>_xlfn.IFNA(VLOOKUP(A227,'ACCESS EXPORT'!$A:$AK,37,0),"-")</f>
        <v>Cerner</v>
      </c>
      <c r="V227" s="4" t="str">
        <f>_xlfn.IFNA(VLOOKUP(A227,'ACCESS EXPORT'!$A:$AL,38,0),"-")</f>
        <v>FHMG_FL CTR FOR PED URO_CEL</v>
      </c>
      <c r="W227" s="4" t="str">
        <f>_xlfn.IFNA(VLOOKUP(A227,'ACCESS EXPORT'!$A:$AM,39,0),"-")</f>
        <v/>
      </c>
      <c r="X227" s="4" t="str">
        <f>_xlfn.IFNA(VLOOKUP(A227,'ACCESS EXPORT'!$A:$AN,40,0),"-")</f>
        <v>John Del Rio / Shahla Cedeno</v>
      </c>
      <c r="Y227" s="26" t="str">
        <f>_xlfn.IFNA(VLOOKUP(A227,'ACCESS EXPORT'!A:AO,41,0),"")</f>
        <v>Jose Anderson</v>
      </c>
      <c r="Z227" s="26" t="str">
        <f>_xlfn.IFNA(VLOOKUP(A227,'ACCESS EXPORT'!A:AP,42,0),"")</f>
        <v>Maria Angel</v>
      </c>
      <c r="AA227" s="26" t="str">
        <f>_xlfn.IFNA(VLOOKUP(A227,'ACCESS EXPORT'!A:AQ,43,0),"")</f>
        <v>Claire Pagan</v>
      </c>
    </row>
    <row r="228" spans="1:27" ht="18.75" x14ac:dyDescent="0.25">
      <c r="A228" s="33">
        <v>289</v>
      </c>
      <c r="B228" s="10">
        <v>1054</v>
      </c>
      <c r="C228" s="7" t="str">
        <f ca="1">IFERROR(UPPER(IF(AND('ACCESS EXPORT'!AA228="",'ACCESS EXPORT'!Z228=""),VLOOKUP(A228,'ACCESS EXPORT'!$A:$AF,32,FALSE),(IF('ACCESS EXPORT'!AA228&lt;&gt;"",CONCATENATE(VLOOKUP(A228,'ACCESS EXPORT'!$A:$AF,32,FALSE)," (Closed",TEXT('ACCESS EXPORT'!AA228," MM/DD/YYY)")),IF(TODAY()&lt;(('ACCESS EXPORT'!Z228)+30),CONCATENATE(VLOOKUP(A228,'ACCESS EXPORT'!$A:$AF,32,FALSE)," (Opens",TEXT('ACCESS EXPORT'!Z228," MM/DD/YYY)")),VLOOKUP(A228,'ACCESS EXPORT'!$A:$AF,32,FALSE)))))),"-")</f>
        <v>ADVENTHEALTH MEDICAL GROUP PEDIATRIC UROLOGY AT MELBOURNE</v>
      </c>
      <c r="D228" s="3" t="str">
        <f ca="1">IFERROR(UPPER(IF(AND('ACCESS EXPORT'!AA228="",'ACCESS EXPORT'!Z228=""),VLOOKUP(A228,'ACCESS EXPORT'!$A:$AF,28,FALSE),(IF('ACCESS EXPORT'!AA228&lt;&gt;"",CONCATENATE(VLOOKUP(A228,'ACCESS EXPORT'!$A:$AF,28,FALSE)," (Closed",TEXT('ACCESS EXPORT'!AA228," MM/DD/YYY)")),IF(TODAY()&lt;(('ACCESS EXPORT'!Z228)+30),CONCATENATE(VLOOKUP(A228,'ACCESS EXPORT'!$A:$AF,28,FALSE)," (Opens",TEXT('ACCESS EXPORT'!Z228," MM/DD/YYY)")),VLOOKUP(A228,'ACCESS EXPORT'!$A:$AF,28,FALSE)))))),"-")</f>
        <v>FLORIDA CENTER FOR PEDIATRIC UROLOGY - VEIRA*</v>
      </c>
      <c r="E228" s="3" t="str">
        <f>VLOOKUP($A228,'ACCESS EXPORT'!$A:$AF,3,FALSE)</f>
        <v>5040</v>
      </c>
      <c r="F228" s="3" t="str">
        <f>UPPER(CONCATENATE(VLOOKUP(A228,'ACCESS EXPORT'!$A:$AF,4,FALSE)," ",VLOOKUP(A228,'ACCESS EXPORT'!$A:$AF,5,FALSE)," ",VLOOKUP(A228,'ACCESS EXPORT'!$A:$AF,6,FALSE)," ",VLOOKUP(A228,'ACCESS EXPORT'!$A:$AA,7,FALSE)," ",VLOOKUP(A228,'ACCESS EXPORT'!$A:$AA,8,FALSE)))</f>
        <v>6609 N. WICKHAM RD SUITE 104 MELBOURNE FL 32940</v>
      </c>
      <c r="G228" s="4" t="str">
        <f>UPPER(VLOOKUP($A228,'ACCESS EXPORT'!$A:$AF,9,FALSE))</f>
        <v>BREVARD</v>
      </c>
      <c r="H228" s="4" t="str">
        <f>_xlfn.IFNA(VLOOKUP($B228,'ACCESS EXPORT'!$B:$J,9,FALSE),"")</f>
        <v>Childrens</v>
      </c>
      <c r="I228" s="3" t="str">
        <f>CONCATENATE("(P)",VLOOKUP($A228,'ACCESS EXPORT'!$A:$AF,11,FALSE)," (F)",VLOOKUP($A228,'ACCESS EXPORT'!$A:$AF,29,FALSE))</f>
        <v>(P)(407) 303-5781 (F)(407) 303-5794</v>
      </c>
      <c r="J228" s="4" t="str">
        <f>UPPER(VLOOKUP($A228,'ACCESS EXPORT'!$A:$AF,12,FALSE))</f>
        <v>PEDIATRIC SPECIALTY</v>
      </c>
      <c r="K228" s="4" t="str">
        <f>UPPER(VLOOKUP($A228,'ACCESS EXPORT'!$A:$AF,13,FALSE))</f>
        <v>MARLENE HOLLAND</v>
      </c>
      <c r="L228" s="3" t="str">
        <f>IF(AND(VLOOKUP(A228,'ACCESS EXPORT'!A:AE,1,0),'ACCESS EXPORT'!N228=""),UPPER(CONCATENATE('ACCESS EXPORT'!AE228)),IF(VLOOKUP(A228,'ACCESS EXPORT'!A:AE,1,0),UPPER(CONCATENATE('ACCESS EXPORT'!N228," "&amp;CHAR(10),'ACCESS EXPORT'!AE228))))</f>
        <v xml:space="preserve">LYNETTE KEELING 
</v>
      </c>
      <c r="M228" s="4" t="str">
        <f>UPPER(VLOOKUP($A228,'ACCESS EXPORT'!$A:$O,15,FALSE))</f>
        <v>KAREN BRANTLEY (PM)</v>
      </c>
      <c r="N228" s="4" t="str">
        <f ca="1">IF(AND('ACCESS EXPORT'!X228="",'ACCESS EXPORT'!Y228=""),IF('ACCESS EXPORT'!V228&lt;&gt;"",(IF(TODAY()-'ACCESS EXPORT'!V228&gt;=-60,UPPER(CONCATENATE(VLOOKUP(B228,'ACCESS EXPORT'!$B:$P,15,FALSE),""&amp;CHAR(10)&amp;"(SEP",TEXT('ACCESS EXPORT'!V228," MM/DD/YYY)"))),IF(TODAY()-'ACCESS EXPORT'!V228&lt;0,UPPER(VLOOKUP(B228,'ACCESS EXPORT'!$B:$P,15,FALSE)),UPPER(VLOOKUP(B228,'ACCESS EXPORT'!$B:$P,15,FALSE))))),IF('ACCESS EXPORT'!U228="",UPPER(VLOOKUP(B228,'ACCESS EXPORT'!$B:$P,15,FALSE)),IF(TODAY()-'ACCESS EXPORT'!U228&lt;=30,CONCATENATE(UPPER(VLOOKUP(B228,'ACCESS EXPORT'!$B:$P,15,FALSE)),""&amp;CHAR(10)&amp;"(NEW",TEXT('ACCESS EXPORT'!U228," MM/DD/YYY)")),IF(AND(TODAY()-'ACCESS EXPORT'!U228&gt;30,TODAY()&gt;0),UPPER(VLOOKUP(B228,'ACCESS EXPORT'!$B:$P,15,FALSE)))))),IF('ACCESS EXPORT'!Y228&lt;&gt;"",UPPER(CONCATENATE(UPPER(VLOOKUP(B228,'ACCESS EXPORT'!$B:$P,15,FALSE)),""&amp;CHAR(10)&amp;"(Transfer Out",TEXT('ACCESS EXPORT'!Y228," MM/DD/YYY)"))),IF('ACCESS EXPORT'!X228&lt;&gt;"",UPPER(CONCATENATE(UPPER(VLOOKUP(B228,'ACCESS EXPORT'!$B:$P,15,FALSE)),""&amp;CHAR(10)&amp;"(Transfer In",TEXT('ACCESS EXPORT'!X228," MM/DD/YYY)"))))))</f>
        <v>DENTON, ROBIN</v>
      </c>
      <c r="O228" s="4" t="str">
        <f>_xlfn.IFNA(VLOOKUP(B228,'ACCESS EXPORT'!$B:$Q,16,FALSE),"")</f>
        <v>PA-C</v>
      </c>
      <c r="P228" s="4" t="str">
        <f>_xlfn.IFNA(VLOOKUP(B228,'ACCESS EXPORT'!B:W,22,FALSE),"-")</f>
        <v>1316341076</v>
      </c>
      <c r="Q228" s="4" t="str">
        <f>_xlfn.IFNA(VLOOKUP(A228,'ACCESS EXPORT'!$A:$AG,33,0),"-")</f>
        <v>Pat Lanier</v>
      </c>
      <c r="R228" s="4" t="str">
        <f>_xlfn.IFNA(VLOOKUP(A228,'ACCESS EXPORT'!$A:$AH,34,0),"-")</f>
        <v>Amanda Dowd</v>
      </c>
      <c r="S228" s="4" t="str">
        <f>_xlfn.IFNA(VLOOKUP(A228,'ACCESS EXPORT'!$A:$AI,35,0),"-")</f>
        <v>Courtney Powell</v>
      </c>
      <c r="T228" s="4" t="str">
        <f>_xlfn.IFNA(VLOOKUP(A228,'ACCESS EXPORT'!$A:$AJ,36,0),"-")</f>
        <v>Ishmael Molyneaux</v>
      </c>
      <c r="U228" s="4" t="str">
        <f>_xlfn.IFNA(VLOOKUP(A228,'ACCESS EXPORT'!$A:$AK,37,0),"-")</f>
        <v>Cerner</v>
      </c>
      <c r="V228" s="4" t="str">
        <f>_xlfn.IFNA(VLOOKUP(A228,'ACCESS EXPORT'!$A:$AL,38,0),"-")</f>
        <v>FHMG_FL CTR FOR PED URO_VIER</v>
      </c>
      <c r="W228" s="4" t="str">
        <f>_xlfn.IFNA(VLOOKUP(A228,'ACCESS EXPORT'!$A:$AM,39,0),"-")</f>
        <v/>
      </c>
      <c r="X228" s="4" t="str">
        <f>_xlfn.IFNA(VLOOKUP(A228,'ACCESS EXPORT'!$A:$AN,40,0),"-")</f>
        <v>John Del Rio / Shahla Cedeno</v>
      </c>
      <c r="Y228" s="26" t="str">
        <f>_xlfn.IFNA(VLOOKUP(A228,'ACCESS EXPORT'!A:AO,41,0),"")</f>
        <v>Jose Anderson</v>
      </c>
      <c r="Z228" s="26" t="str">
        <f>_xlfn.IFNA(VLOOKUP(A228,'ACCESS EXPORT'!A:AP,42,0),"")</f>
        <v>Maria Angel</v>
      </c>
      <c r="AA228" s="26" t="str">
        <f>_xlfn.IFNA(VLOOKUP(A228,'ACCESS EXPORT'!A:AQ,43,0),"")</f>
        <v>Claire Pagan</v>
      </c>
    </row>
    <row r="229" spans="1:27" ht="18.75" x14ac:dyDescent="0.25">
      <c r="A229" s="33">
        <v>345</v>
      </c>
      <c r="B229" s="10">
        <v>1054</v>
      </c>
      <c r="C229" s="7" t="str">
        <f ca="1">IFERROR(UPPER(IF(AND('ACCESS EXPORT'!AA229="",'ACCESS EXPORT'!Z229=""),VLOOKUP(A229,'ACCESS EXPORT'!$A:$AF,32,FALSE),(IF('ACCESS EXPORT'!AA229&lt;&gt;"",CONCATENATE(VLOOKUP(A229,'ACCESS EXPORT'!$A:$AF,32,FALSE)," (Closed",TEXT('ACCESS EXPORT'!AA229," MM/DD/YYY)")),IF(TODAY()&lt;(('ACCESS EXPORT'!Z229)+30),CONCATENATE(VLOOKUP(A229,'ACCESS EXPORT'!$A:$AF,32,FALSE)," (Opens",TEXT('ACCESS EXPORT'!Z229," MM/DD/YYY)")),VLOOKUP(A229,'ACCESS EXPORT'!$A:$AF,32,FALSE)))))),"-")</f>
        <v>ADVENTHEALTH MEDICAL GROUP PEDIATRIC UROLOGY AT WINTER GARDEN</v>
      </c>
      <c r="D229" s="3" t="str">
        <f ca="1">IFERROR(UPPER(IF(AND('ACCESS EXPORT'!AA229="",'ACCESS EXPORT'!Z229=""),VLOOKUP(A229,'ACCESS EXPORT'!$A:$AF,28,FALSE),(IF('ACCESS EXPORT'!AA229&lt;&gt;"",CONCATENATE(VLOOKUP(A229,'ACCESS EXPORT'!$A:$AF,28,FALSE)," (Closed",TEXT('ACCESS EXPORT'!AA229," MM/DD/YYY)")),IF(TODAY()&lt;(('ACCESS EXPORT'!Z229)+30),CONCATENATE(VLOOKUP(A229,'ACCESS EXPORT'!$A:$AF,28,FALSE)," (Opens",TEXT('ACCESS EXPORT'!Z229," MM/DD/YYY)")),VLOOKUP(A229,'ACCESS EXPORT'!$A:$AF,28,FALSE)))))),"-")</f>
        <v>FLORIDA CENTER FOR PEDIATRIC UROLOGY</v>
      </c>
      <c r="E229" s="3" t="str">
        <f>VLOOKUP($A229,'ACCESS EXPORT'!$A:$AF,3,FALSE)</f>
        <v>5040</v>
      </c>
      <c r="F229" s="3" t="str">
        <f>UPPER(CONCATENATE(VLOOKUP(A229,'ACCESS EXPORT'!$A:$AF,4,FALSE)," ",VLOOKUP(A229,'ACCESS EXPORT'!$A:$AF,5,FALSE)," ",VLOOKUP(A229,'ACCESS EXPORT'!$A:$AF,6,FALSE)," ",VLOOKUP(A229,'ACCESS EXPORT'!$A:$AA,7,FALSE)," ",VLOOKUP(A229,'ACCESS EXPORT'!$A:$AA,8,FALSE)))</f>
        <v>2200 FOWLERS GROVE BLVD SUITE 200 WINTER GARDEN FL 34787</v>
      </c>
      <c r="G229" s="4" t="str">
        <f>UPPER(VLOOKUP($A229,'ACCESS EXPORT'!$A:$AF,9,FALSE))</f>
        <v>ORANGE</v>
      </c>
      <c r="H229" s="4" t="str">
        <f>_xlfn.IFNA(VLOOKUP($B229,'ACCESS EXPORT'!$B:$J,9,FALSE),"")</f>
        <v>Childrens</v>
      </c>
      <c r="I229" s="3" t="str">
        <f>CONCATENATE("(P)",VLOOKUP($A229,'ACCESS EXPORT'!$A:$AF,11,FALSE)," (F)",VLOOKUP($A229,'ACCESS EXPORT'!$A:$AF,29,FALSE))</f>
        <v>(P)(407) 303-5781 (F)(407) 303-5794</v>
      </c>
      <c r="J229" s="4" t="str">
        <f>UPPER(VLOOKUP($A229,'ACCESS EXPORT'!$A:$AF,12,FALSE))</f>
        <v>PEDIATRIC SPECIALTY</v>
      </c>
      <c r="K229" s="4" t="str">
        <f>UPPER(VLOOKUP($A229,'ACCESS EXPORT'!$A:$AF,13,FALSE))</f>
        <v>MARLENE HOLLAND</v>
      </c>
      <c r="L229" s="3" t="str">
        <f>IF(AND(VLOOKUP(A229,'ACCESS EXPORT'!A:AE,1,0),'ACCESS EXPORT'!N229=""),UPPER(CONCATENATE('ACCESS EXPORT'!AE229)),IF(VLOOKUP(A229,'ACCESS EXPORT'!A:AE,1,0),UPPER(CONCATENATE('ACCESS EXPORT'!N229," "&amp;CHAR(10),'ACCESS EXPORT'!AE229))))</f>
        <v xml:space="preserve">LYNETTE KEELING 
</v>
      </c>
      <c r="M229" s="4" t="str">
        <f>UPPER(VLOOKUP($A229,'ACCESS EXPORT'!$A:$O,15,FALSE))</f>
        <v>KAREN BRANTLEY (PM) / NATALIE LAROSE WHITE (OS)</v>
      </c>
      <c r="N229" s="4" t="str">
        <f ca="1">IF(AND('ACCESS EXPORT'!X229="",'ACCESS EXPORT'!Y229=""),IF('ACCESS EXPORT'!V229&lt;&gt;"",(IF(TODAY()-'ACCESS EXPORT'!V229&gt;=-60,UPPER(CONCATENATE(VLOOKUP(B229,'ACCESS EXPORT'!$B:$P,15,FALSE),""&amp;CHAR(10)&amp;"(SEP",TEXT('ACCESS EXPORT'!V229," MM/DD/YYY)"))),IF(TODAY()-'ACCESS EXPORT'!V229&lt;0,UPPER(VLOOKUP(B229,'ACCESS EXPORT'!$B:$P,15,FALSE)),UPPER(VLOOKUP(B229,'ACCESS EXPORT'!$B:$P,15,FALSE))))),IF('ACCESS EXPORT'!U229="",UPPER(VLOOKUP(B229,'ACCESS EXPORT'!$B:$P,15,FALSE)),IF(TODAY()-'ACCESS EXPORT'!U229&lt;=30,CONCATENATE(UPPER(VLOOKUP(B229,'ACCESS EXPORT'!$B:$P,15,FALSE)),""&amp;CHAR(10)&amp;"(NEW",TEXT('ACCESS EXPORT'!U229," MM/DD/YYY)")),IF(AND(TODAY()-'ACCESS EXPORT'!U229&gt;30,TODAY()&gt;0),UPPER(VLOOKUP(B229,'ACCESS EXPORT'!$B:$P,15,FALSE)))))),IF('ACCESS EXPORT'!Y229&lt;&gt;"",UPPER(CONCATENATE(UPPER(VLOOKUP(B229,'ACCESS EXPORT'!$B:$P,15,FALSE)),""&amp;CHAR(10)&amp;"(Transfer Out",TEXT('ACCESS EXPORT'!Y229," MM/DD/YYY)"))),IF('ACCESS EXPORT'!X229&lt;&gt;"",UPPER(CONCATENATE(UPPER(VLOOKUP(B229,'ACCESS EXPORT'!$B:$P,15,FALSE)),""&amp;CHAR(10)&amp;"(Transfer In",TEXT('ACCESS EXPORT'!X229," MM/DD/YYY)"))))))</f>
        <v>DENTON, ROBIN</v>
      </c>
      <c r="O229" s="4" t="str">
        <f>_xlfn.IFNA(VLOOKUP(B229,'ACCESS EXPORT'!$B:$Q,16,FALSE),"")</f>
        <v>PA-C</v>
      </c>
      <c r="P229" s="4" t="str">
        <f>_xlfn.IFNA(VLOOKUP(B229,'ACCESS EXPORT'!B:W,22,FALSE),"-")</f>
        <v>1316341076</v>
      </c>
      <c r="Q229" s="4" t="str">
        <f>_xlfn.IFNA(VLOOKUP(A229,'ACCESS EXPORT'!$A:$AG,33,0),"-")</f>
        <v>Gretchen Scoleri</v>
      </c>
      <c r="R229" s="4" t="str">
        <f>_xlfn.IFNA(VLOOKUP(A229,'ACCESS EXPORT'!$A:$AH,34,0),"-")</f>
        <v>Amanda Dowd</v>
      </c>
      <c r="S229" s="4" t="str">
        <f>_xlfn.IFNA(VLOOKUP(A229,'ACCESS EXPORT'!$A:$AI,35,0),"-")</f>
        <v>Courtney Powell</v>
      </c>
      <c r="T229" s="4" t="str">
        <f>_xlfn.IFNA(VLOOKUP(A229,'ACCESS EXPORT'!$A:$AJ,36,0),"-")</f>
        <v>Ishmael Molyneaux</v>
      </c>
      <c r="U229" s="4" t="str">
        <f>_xlfn.IFNA(VLOOKUP(A229,'ACCESS EXPORT'!$A:$AK,37,0),"-")</f>
        <v>Cerner</v>
      </c>
      <c r="V229" s="4" t="str">
        <f>_xlfn.IFNA(VLOOKUP(A229,'ACCESS EXPORT'!$A:$AL,38,0),"-")</f>
        <v>FHMG_FL CTR FOR PED URO_WG</v>
      </c>
      <c r="W229" s="4" t="str">
        <f>_xlfn.IFNA(VLOOKUP(A229,'ACCESS EXPORT'!$A:$AM,39,0),"-")</f>
        <v/>
      </c>
      <c r="X229" s="4" t="str">
        <f>_xlfn.IFNA(VLOOKUP(A229,'ACCESS EXPORT'!$A:$AN,40,0),"-")</f>
        <v>John Del Rio / Shahla Cedeno</v>
      </c>
      <c r="Y229" s="26" t="str">
        <f>_xlfn.IFNA(VLOOKUP(A229,'ACCESS EXPORT'!A:AO,41,0),"")</f>
        <v>Jose Anderson</v>
      </c>
      <c r="Z229" s="26" t="str">
        <f>_xlfn.IFNA(VLOOKUP(A229,'ACCESS EXPORT'!A:AP,42,0),"")</f>
        <v>Maria Angel</v>
      </c>
      <c r="AA229" s="26" t="str">
        <f>_xlfn.IFNA(VLOOKUP(A229,'ACCESS EXPORT'!A:AQ,43,0),"")</f>
        <v>Claire Pagan</v>
      </c>
    </row>
    <row r="230" spans="1:27" ht="18.75" x14ac:dyDescent="0.25">
      <c r="A230" s="33">
        <v>345</v>
      </c>
      <c r="B230" s="10">
        <v>1053</v>
      </c>
      <c r="C230" s="7" t="str">
        <f ca="1">IFERROR(UPPER(IF(AND('ACCESS EXPORT'!AA230="",'ACCESS EXPORT'!Z230=""),VLOOKUP(A230,'ACCESS EXPORT'!$A:$AF,32,FALSE),(IF('ACCESS EXPORT'!AA230&lt;&gt;"",CONCATENATE(VLOOKUP(A230,'ACCESS EXPORT'!$A:$AF,32,FALSE)," (Closed",TEXT('ACCESS EXPORT'!AA230," MM/DD/YYY)")),IF(TODAY()&lt;(('ACCESS EXPORT'!Z230)+30),CONCATENATE(VLOOKUP(A230,'ACCESS EXPORT'!$A:$AF,32,FALSE)," (Opens",TEXT('ACCESS EXPORT'!Z230," MM/DD/YYY)")),VLOOKUP(A230,'ACCESS EXPORT'!$A:$AF,32,FALSE)))))),"-")</f>
        <v>ADVENTHEALTH MEDICAL GROUP PEDIATRIC UROLOGY AT WINTER GARDEN</v>
      </c>
      <c r="D230" s="3" t="str">
        <f ca="1">IFERROR(UPPER(IF(AND('ACCESS EXPORT'!AA230="",'ACCESS EXPORT'!Z230=""),VLOOKUP(A230,'ACCESS EXPORT'!$A:$AF,28,FALSE),(IF('ACCESS EXPORT'!AA230&lt;&gt;"",CONCATENATE(VLOOKUP(A230,'ACCESS EXPORT'!$A:$AF,28,FALSE)," (Closed",TEXT('ACCESS EXPORT'!AA230," MM/DD/YYY)")),IF(TODAY()&lt;(('ACCESS EXPORT'!Z230)+30),CONCATENATE(VLOOKUP(A230,'ACCESS EXPORT'!$A:$AF,28,FALSE)," (Opens",TEXT('ACCESS EXPORT'!Z230," MM/DD/YYY)")),VLOOKUP(A230,'ACCESS EXPORT'!$A:$AF,28,FALSE)))))),"-")</f>
        <v>FLORIDA CENTER FOR PEDIATRIC UROLOGY</v>
      </c>
      <c r="E230" s="3" t="str">
        <f>VLOOKUP($A230,'ACCESS EXPORT'!$A:$AF,3,FALSE)</f>
        <v>5040</v>
      </c>
      <c r="F230" s="3" t="str">
        <f>UPPER(CONCATENATE(VLOOKUP(A230,'ACCESS EXPORT'!$A:$AF,4,FALSE)," ",VLOOKUP(A230,'ACCESS EXPORT'!$A:$AF,5,FALSE)," ",VLOOKUP(A230,'ACCESS EXPORT'!$A:$AF,6,FALSE)," ",VLOOKUP(A230,'ACCESS EXPORT'!$A:$AA,7,FALSE)," ",VLOOKUP(A230,'ACCESS EXPORT'!$A:$AA,8,FALSE)))</f>
        <v>2200 FOWLERS GROVE BLVD SUITE 200 WINTER GARDEN FL 34787</v>
      </c>
      <c r="G230" s="4" t="str">
        <f>UPPER(VLOOKUP($A230,'ACCESS EXPORT'!$A:$AF,9,FALSE))</f>
        <v>ORANGE</v>
      </c>
      <c r="H230" s="4" t="str">
        <f>_xlfn.IFNA(VLOOKUP($B230,'ACCESS EXPORT'!$B:$J,9,FALSE),"")</f>
        <v>Childrens</v>
      </c>
      <c r="I230" s="3" t="str">
        <f>CONCATENATE("(P)",VLOOKUP($A230,'ACCESS EXPORT'!$A:$AF,11,FALSE)," (F)",VLOOKUP($A230,'ACCESS EXPORT'!$A:$AF,29,FALSE))</f>
        <v>(P)(407) 303-5781 (F)(407) 303-5794</v>
      </c>
      <c r="J230" s="4" t="str">
        <f>UPPER(VLOOKUP($A230,'ACCESS EXPORT'!$A:$AF,12,FALSE))</f>
        <v>PEDIATRIC SPECIALTY</v>
      </c>
      <c r="K230" s="4" t="str">
        <f>UPPER(VLOOKUP($A230,'ACCESS EXPORT'!$A:$AF,13,FALSE))</f>
        <v>MARLENE HOLLAND</v>
      </c>
      <c r="L230" s="3" t="str">
        <f>IF(AND(VLOOKUP(A230,'ACCESS EXPORT'!A:AE,1,0),'ACCESS EXPORT'!N230=""),UPPER(CONCATENATE('ACCESS EXPORT'!AE230)),IF(VLOOKUP(A230,'ACCESS EXPORT'!A:AE,1,0),UPPER(CONCATENATE('ACCESS EXPORT'!N230," "&amp;CHAR(10),'ACCESS EXPORT'!AE230))))</f>
        <v xml:space="preserve">LYNETTE KEELING 
</v>
      </c>
      <c r="M230" s="4" t="str">
        <f>UPPER(VLOOKUP($A230,'ACCESS EXPORT'!$A:$O,15,FALSE))</f>
        <v>KAREN BRANTLEY (PM) / NATALIE LAROSE WHITE (OS)</v>
      </c>
      <c r="N230" s="4" t="str">
        <f ca="1">IF(AND('ACCESS EXPORT'!X230="",'ACCESS EXPORT'!Y230=""),IF('ACCESS EXPORT'!V230&lt;&gt;"",(IF(TODAY()-'ACCESS EXPORT'!V230&gt;=-60,UPPER(CONCATENATE(VLOOKUP(B230,'ACCESS EXPORT'!$B:$P,15,FALSE),""&amp;CHAR(10)&amp;"(SEP",TEXT('ACCESS EXPORT'!V230," MM/DD/YYY)"))),IF(TODAY()-'ACCESS EXPORT'!V230&lt;0,UPPER(VLOOKUP(B230,'ACCESS EXPORT'!$B:$P,15,FALSE)),UPPER(VLOOKUP(B230,'ACCESS EXPORT'!$B:$P,15,FALSE))))),IF('ACCESS EXPORT'!U230="",UPPER(VLOOKUP(B230,'ACCESS EXPORT'!$B:$P,15,FALSE)),IF(TODAY()-'ACCESS EXPORT'!U230&lt;=30,CONCATENATE(UPPER(VLOOKUP(B230,'ACCESS EXPORT'!$B:$P,15,FALSE)),""&amp;CHAR(10)&amp;"(NEW",TEXT('ACCESS EXPORT'!U230," MM/DD/YYY)")),IF(AND(TODAY()-'ACCESS EXPORT'!U230&gt;30,TODAY()&gt;0),UPPER(VLOOKUP(B230,'ACCESS EXPORT'!$B:$P,15,FALSE)))))),IF('ACCESS EXPORT'!Y230&lt;&gt;"",UPPER(CONCATENATE(UPPER(VLOOKUP(B230,'ACCESS EXPORT'!$B:$P,15,FALSE)),""&amp;CHAR(10)&amp;"(Transfer Out",TEXT('ACCESS EXPORT'!Y230," MM/DD/YYY)"))),IF('ACCESS EXPORT'!X230&lt;&gt;"",UPPER(CONCATENATE(UPPER(VLOOKUP(B230,'ACCESS EXPORT'!$B:$P,15,FALSE)),""&amp;CHAR(10)&amp;"(Transfer In",TEXT('ACCESS EXPORT'!X230," MM/DD/YYY)"))))))</f>
        <v>SIMPSON, SARA</v>
      </c>
      <c r="O230" s="4" t="str">
        <f>_xlfn.IFNA(VLOOKUP(B230,'ACCESS EXPORT'!$B:$Q,16,FALSE),"")</f>
        <v>APRN</v>
      </c>
      <c r="P230" s="4" t="str">
        <f>_xlfn.IFNA(VLOOKUP(B230,'ACCESS EXPORT'!B:W,22,FALSE),"-")</f>
        <v>1083968226</v>
      </c>
      <c r="Q230" s="4" t="str">
        <f>_xlfn.IFNA(VLOOKUP(A230,'ACCESS EXPORT'!$A:$AG,33,0),"-")</f>
        <v>Gretchen Scoleri</v>
      </c>
      <c r="R230" s="4" t="str">
        <f>_xlfn.IFNA(VLOOKUP(A230,'ACCESS EXPORT'!$A:$AH,34,0),"-")</f>
        <v>Amanda Dowd</v>
      </c>
      <c r="S230" s="4" t="str">
        <f>_xlfn.IFNA(VLOOKUP(A230,'ACCESS EXPORT'!$A:$AI,35,0),"-")</f>
        <v>Courtney Powell</v>
      </c>
      <c r="T230" s="4" t="str">
        <f>_xlfn.IFNA(VLOOKUP(A230,'ACCESS EXPORT'!$A:$AJ,36,0),"-")</f>
        <v>Ishmael Molyneaux</v>
      </c>
      <c r="U230" s="4" t="str">
        <f>_xlfn.IFNA(VLOOKUP(A230,'ACCESS EXPORT'!$A:$AK,37,0),"-")</f>
        <v>Cerner</v>
      </c>
      <c r="V230" s="4" t="str">
        <f>_xlfn.IFNA(VLOOKUP(A230,'ACCESS EXPORT'!$A:$AL,38,0),"-")</f>
        <v>FHMG_FL CTR FOR PED URO_WG</v>
      </c>
      <c r="W230" s="4" t="str">
        <f>_xlfn.IFNA(VLOOKUP(A230,'ACCESS EXPORT'!$A:$AM,39,0),"-")</f>
        <v/>
      </c>
      <c r="X230" s="4" t="str">
        <f>_xlfn.IFNA(VLOOKUP(A230,'ACCESS EXPORT'!$A:$AN,40,0),"-")</f>
        <v>John Del Rio / Shahla Cedeno</v>
      </c>
      <c r="Y230" s="26" t="str">
        <f>_xlfn.IFNA(VLOOKUP(A230,'ACCESS EXPORT'!A:AO,41,0),"")</f>
        <v>Jose Anderson</v>
      </c>
      <c r="Z230" s="26" t="str">
        <f>_xlfn.IFNA(VLOOKUP(A230,'ACCESS EXPORT'!A:AP,42,0),"")</f>
        <v>Maria Angel</v>
      </c>
      <c r="AA230" s="26" t="str">
        <f>_xlfn.IFNA(VLOOKUP(A230,'ACCESS EXPORT'!A:AQ,43,0),"")</f>
        <v>Claire Pagan</v>
      </c>
    </row>
    <row r="231" spans="1:27" ht="18.75" x14ac:dyDescent="0.25">
      <c r="A231" s="33">
        <v>388</v>
      </c>
      <c r="B231" s="10">
        <v>1052</v>
      </c>
      <c r="C231" s="7" t="str">
        <f ca="1">IFERROR(UPPER(IF(AND('ACCESS EXPORT'!AA231="",'ACCESS EXPORT'!Z231=""),VLOOKUP(A231,'ACCESS EXPORT'!$A:$AF,32,FALSE),(IF('ACCESS EXPORT'!AA231&lt;&gt;"",CONCATENATE(VLOOKUP(A231,'ACCESS EXPORT'!$A:$AF,32,FALSE)," (Closed",TEXT('ACCESS EXPORT'!AA231," MM/DD/YYY)")),IF(TODAY()&lt;(('ACCESS EXPORT'!Z231)+30),CONCATENATE(VLOOKUP(A231,'ACCESS EXPORT'!$A:$AF,32,FALSE)," (Opens",TEXT('ACCESS EXPORT'!Z231," MM/DD/YYY)")),VLOOKUP(A231,'ACCESS EXPORT'!$A:$AF,32,FALSE)))))),"-")</f>
        <v>ADVENTHEALTH MEDICAL GROUP PEDIATRIC UROLOGY AT TAVARES (OPENS 06/20/2019)</v>
      </c>
      <c r="D231" s="3" t="str">
        <f ca="1">IFERROR(UPPER(IF(AND('ACCESS EXPORT'!AA231="",'ACCESS EXPORT'!Z231=""),VLOOKUP(A231,'ACCESS EXPORT'!$A:$AF,28,FALSE),(IF('ACCESS EXPORT'!AA231&lt;&gt;"",CONCATENATE(VLOOKUP(A231,'ACCESS EXPORT'!$A:$AF,28,FALSE)," (Closed",TEXT('ACCESS EXPORT'!AA231," MM/DD/YYY)")),IF(TODAY()&lt;(('ACCESS EXPORT'!Z231)+30),CONCATENATE(VLOOKUP(A231,'ACCESS EXPORT'!$A:$AF,28,FALSE)," (Opens",TEXT('ACCESS EXPORT'!Z231," MM/DD/YYY)")),VLOOKUP(A231,'ACCESS EXPORT'!$A:$AF,28,FALSE)))))),"-")</f>
        <v>FLORIDA CENTER FOR PEDIATRIC UROLOGY (OPENS 06/20/2019)</v>
      </c>
      <c r="E231" s="3" t="str">
        <f>VLOOKUP($A231,'ACCESS EXPORT'!$A:$AF,3,FALSE)</f>
        <v>5040</v>
      </c>
      <c r="F231" s="3" t="str">
        <f>UPPER(CONCATENATE(VLOOKUP(A231,'ACCESS EXPORT'!$A:$AF,4,FALSE)," ",VLOOKUP(A231,'ACCESS EXPORT'!$A:$AF,5,FALSE)," ",VLOOKUP(A231,'ACCESS EXPORT'!$A:$AF,6,FALSE)," ",VLOOKUP(A231,'ACCESS EXPORT'!$A:$AA,7,FALSE)," ",VLOOKUP(A231,'ACCESS EXPORT'!$A:$AA,8,FALSE)))</f>
        <v>1765 DAVID WALKER DRIVER  TAVARES FL 32778</v>
      </c>
      <c r="G231" s="4" t="str">
        <f>UPPER(VLOOKUP($A231,'ACCESS EXPORT'!$A:$AF,9,FALSE))</f>
        <v>LAKE</v>
      </c>
      <c r="H231" s="4" t="str">
        <f>_xlfn.IFNA(VLOOKUP($B231,'ACCESS EXPORT'!$B:$J,9,FALSE),"")</f>
        <v>Childrens</v>
      </c>
      <c r="I231" s="3" t="str">
        <f>CONCATENATE("(P)",VLOOKUP($A231,'ACCESS EXPORT'!$A:$AF,11,FALSE)," (F)",VLOOKUP($A231,'ACCESS EXPORT'!$A:$AF,29,FALSE))</f>
        <v>(P)(407) 303-5781 (F)(407) 303-5794</v>
      </c>
      <c r="J231" s="4" t="str">
        <f>UPPER(VLOOKUP($A231,'ACCESS EXPORT'!$A:$AF,12,FALSE))</f>
        <v>PEDIATRIC SPECIALTY</v>
      </c>
      <c r="K231" s="4" t="str">
        <f>UPPER(VLOOKUP($A231,'ACCESS EXPORT'!$A:$AF,13,FALSE))</f>
        <v>MARLENE HOLLAND</v>
      </c>
      <c r="L231" s="3" t="str">
        <f>IF(AND(VLOOKUP(A231,'ACCESS EXPORT'!A:AE,1,0),'ACCESS EXPORT'!N231=""),UPPER(CONCATENATE('ACCESS EXPORT'!AE231)),IF(VLOOKUP(A231,'ACCESS EXPORT'!A:AE,1,0),UPPER(CONCATENATE('ACCESS EXPORT'!N231," "&amp;CHAR(10),'ACCESS EXPORT'!AE231))))</f>
        <v xml:space="preserve">LYNETTE KEELING 
</v>
      </c>
      <c r="M231" s="4" t="str">
        <f>UPPER(VLOOKUP($A231,'ACCESS EXPORT'!$A:$O,15,FALSE))</f>
        <v>KAREN BRANTLEY (PM)</v>
      </c>
      <c r="N231" s="4" t="str">
        <f ca="1">IF(AND('ACCESS EXPORT'!X231="",'ACCESS EXPORT'!Y231=""),IF('ACCESS EXPORT'!V231&lt;&gt;"",(IF(TODAY()-'ACCESS EXPORT'!V231&gt;=-60,UPPER(CONCATENATE(VLOOKUP(B231,'ACCESS EXPORT'!$B:$P,15,FALSE),""&amp;CHAR(10)&amp;"(SEP",TEXT('ACCESS EXPORT'!V231," MM/DD/YYY)"))),IF(TODAY()-'ACCESS EXPORT'!V231&lt;0,UPPER(VLOOKUP(B231,'ACCESS EXPORT'!$B:$P,15,FALSE)),UPPER(VLOOKUP(B231,'ACCESS EXPORT'!$B:$P,15,FALSE))))),IF('ACCESS EXPORT'!U231="",UPPER(VLOOKUP(B231,'ACCESS EXPORT'!$B:$P,15,FALSE)),IF(TODAY()-'ACCESS EXPORT'!U231&lt;=30,CONCATENATE(UPPER(VLOOKUP(B231,'ACCESS EXPORT'!$B:$P,15,FALSE)),""&amp;CHAR(10)&amp;"(NEW",TEXT('ACCESS EXPORT'!U231," MM/DD/YYY)")),IF(AND(TODAY()-'ACCESS EXPORT'!U231&gt;30,TODAY()&gt;0),UPPER(VLOOKUP(B231,'ACCESS EXPORT'!$B:$P,15,FALSE)))))),IF('ACCESS EXPORT'!Y231&lt;&gt;"",UPPER(CONCATENATE(UPPER(VLOOKUP(B231,'ACCESS EXPORT'!$B:$P,15,FALSE)),""&amp;CHAR(10)&amp;"(Transfer Out",TEXT('ACCESS EXPORT'!Y231," MM/DD/YYY)"))),IF('ACCESS EXPORT'!X231&lt;&gt;"",UPPER(CONCATENATE(UPPER(VLOOKUP(B231,'ACCESS EXPORT'!$B:$P,15,FALSE)),""&amp;CHAR(10)&amp;"(Transfer In",TEXT('ACCESS EXPORT'!X231," MM/DD/YYY)"))))))</f>
        <v>GOMEZ, PABLO</v>
      </c>
      <c r="O231" s="4" t="str">
        <f>_xlfn.IFNA(VLOOKUP(B231,'ACCESS EXPORT'!$B:$Q,16,FALSE),"")</f>
        <v>MD</v>
      </c>
      <c r="P231" s="4" t="str">
        <f>_xlfn.IFNA(VLOOKUP(B231,'ACCESS EXPORT'!B:W,22,FALSE),"-")</f>
        <v>1942418991</v>
      </c>
      <c r="Q231" s="4" t="str">
        <f>_xlfn.IFNA(VLOOKUP(A231,'ACCESS EXPORT'!$A:$AG,33,0),"-")</f>
        <v>Pat Lanier</v>
      </c>
      <c r="R231" s="4" t="str">
        <f>_xlfn.IFNA(VLOOKUP(A231,'ACCESS EXPORT'!$A:$AH,34,0),"-")</f>
        <v>Amanda Dowd</v>
      </c>
      <c r="S231" s="4" t="str">
        <f>_xlfn.IFNA(VLOOKUP(A231,'ACCESS EXPORT'!$A:$AI,35,0),"-")</f>
        <v>Courtney Powell</v>
      </c>
      <c r="T231" s="4" t="str">
        <f>_xlfn.IFNA(VLOOKUP(A231,'ACCESS EXPORT'!$A:$AJ,36,0),"-")</f>
        <v>Ishmael Molyneaux</v>
      </c>
      <c r="U231" s="4" t="str">
        <f>_xlfn.IFNA(VLOOKUP(A231,'ACCESS EXPORT'!$A:$AK,37,0),"-")</f>
        <v>Cerner</v>
      </c>
      <c r="V231" s="4" t="str">
        <f>_xlfn.IFNA(VLOOKUP(A231,'ACCESS EXPORT'!$A:$AL,38,0),"-")</f>
        <v>FHMG_FL CTR FOR PED URO</v>
      </c>
      <c r="W231" s="4" t="str">
        <f>_xlfn.IFNA(VLOOKUP(A231,'ACCESS EXPORT'!$A:$AM,39,0),"-")</f>
        <v/>
      </c>
      <c r="X231" s="4" t="str">
        <f>_xlfn.IFNA(VLOOKUP(A231,'ACCESS EXPORT'!$A:$AN,40,0),"-")</f>
        <v>John Del Rio / Shahla Cedeno</v>
      </c>
      <c r="Y231" s="26" t="str">
        <f>_xlfn.IFNA(VLOOKUP(A231,'ACCESS EXPORT'!A:AO,41,0),"")</f>
        <v>Jose Anderson</v>
      </c>
      <c r="Z231" s="26" t="str">
        <f>_xlfn.IFNA(VLOOKUP(A231,'ACCESS EXPORT'!A:AP,42,0),"")</f>
        <v>Maria Angel</v>
      </c>
      <c r="AA231" s="26" t="str">
        <f>_xlfn.IFNA(VLOOKUP(A231,'ACCESS EXPORT'!A:AQ,43,0),"")</f>
        <v>Claire Pagan</v>
      </c>
    </row>
    <row r="232" spans="1:27" ht="18.75" x14ac:dyDescent="0.25">
      <c r="A232" s="33">
        <v>176</v>
      </c>
      <c r="B232" s="10">
        <v>1054</v>
      </c>
      <c r="C232" s="7" t="str">
        <f ca="1">IFERROR(UPPER(IF(AND('ACCESS EXPORT'!AA232="",'ACCESS EXPORT'!Z232=""),VLOOKUP(A232,'ACCESS EXPORT'!$A:$AF,32,FALSE),(IF('ACCESS EXPORT'!AA232&lt;&gt;"",CONCATENATE(VLOOKUP(A232,'ACCESS EXPORT'!$A:$AF,32,FALSE)," (Closed",TEXT('ACCESS EXPORT'!AA232," MM/DD/YYY)")),IF(TODAY()&lt;(('ACCESS EXPORT'!Z232)+30),CONCATENATE(VLOOKUP(A232,'ACCESS EXPORT'!$A:$AF,32,FALSE)," (Opens",TEXT('ACCESS EXPORT'!Z232," MM/DD/YYY)")),VLOOKUP(A232,'ACCESS EXPORT'!$A:$AF,32,FALSE)))))),"-")</f>
        <v>ADVENTHEALTH MEDICAL GROUP PEDIATRIC UROLOGY AT ORLANDO</v>
      </c>
      <c r="D232" s="3" t="str">
        <f ca="1">IFERROR(UPPER(IF(AND('ACCESS EXPORT'!AA232="",'ACCESS EXPORT'!Z232=""),VLOOKUP(A232,'ACCESS EXPORT'!$A:$AF,28,FALSE),(IF('ACCESS EXPORT'!AA232&lt;&gt;"",CONCATENATE(VLOOKUP(A232,'ACCESS EXPORT'!$A:$AF,28,FALSE)," (Closed",TEXT('ACCESS EXPORT'!AA232," MM/DD/YYY)")),IF(TODAY()&lt;(('ACCESS EXPORT'!Z232)+30),CONCATENATE(VLOOKUP(A232,'ACCESS EXPORT'!$A:$AF,28,FALSE)," (Opens",TEXT('ACCESS EXPORT'!Z232," MM/DD/YYY)")),VLOOKUP(A232,'ACCESS EXPORT'!$A:$AF,28,FALSE)))))),"-")</f>
        <v>FLORIDA CENTER FOR PEDIATRIC UROLOGY</v>
      </c>
      <c r="E232" s="3" t="str">
        <f>VLOOKUP($A232,'ACCESS EXPORT'!$A:$AF,3,FALSE)</f>
        <v>5040</v>
      </c>
      <c r="F232" s="3" t="str">
        <f>UPPER(CONCATENATE(VLOOKUP(A232,'ACCESS EXPORT'!$A:$AF,4,FALSE)," ",VLOOKUP(A232,'ACCESS EXPORT'!$A:$AF,5,FALSE)," ",VLOOKUP(A232,'ACCESS EXPORT'!$A:$AF,6,FALSE)," ",VLOOKUP(A232,'ACCESS EXPORT'!$A:$AA,7,FALSE)," ",VLOOKUP(A232,'ACCESS EXPORT'!$A:$AA,8,FALSE)))</f>
        <v>615 E PRINCETON ST SUITE 310 ORLANDO FL 32803</v>
      </c>
      <c r="G232" s="4" t="str">
        <f>UPPER(VLOOKUP($A232,'ACCESS EXPORT'!$A:$AF,9,FALSE))</f>
        <v>ORANGE</v>
      </c>
      <c r="H232" s="4" t="str">
        <f>_xlfn.IFNA(VLOOKUP($B232,'ACCESS EXPORT'!$B:$J,9,FALSE),"")</f>
        <v>Childrens</v>
      </c>
      <c r="I232" s="3" t="str">
        <f>CONCATENATE("(P)",VLOOKUP($A232,'ACCESS EXPORT'!$A:$AF,11,FALSE)," (F)",VLOOKUP($A232,'ACCESS EXPORT'!$A:$AF,29,FALSE))</f>
        <v>(P)(407) 303-5781 (F)(407) 303-5794</v>
      </c>
      <c r="J232" s="4" t="str">
        <f>UPPER(VLOOKUP($A232,'ACCESS EXPORT'!$A:$AF,12,FALSE))</f>
        <v>PEDIATRIC SPECIALTY</v>
      </c>
      <c r="K232" s="4" t="str">
        <f>UPPER(VLOOKUP($A232,'ACCESS EXPORT'!$A:$AF,13,FALSE))</f>
        <v>MARLENE HOLLAND</v>
      </c>
      <c r="L232" s="3" t="str">
        <f>IF(AND(VLOOKUP(A232,'ACCESS EXPORT'!A:AE,1,0),'ACCESS EXPORT'!N232=""),UPPER(CONCATENATE('ACCESS EXPORT'!AE232)),IF(VLOOKUP(A232,'ACCESS EXPORT'!A:AE,1,0),UPPER(CONCATENATE('ACCESS EXPORT'!N232," "&amp;CHAR(10),'ACCESS EXPORT'!AE232))))</f>
        <v xml:space="preserve">LYNETTE KEELING 
</v>
      </c>
      <c r="M232" s="4" t="str">
        <f>UPPER(VLOOKUP($A232,'ACCESS EXPORT'!$A:$O,15,FALSE))</f>
        <v>KAREN BRANTLEY (PM)</v>
      </c>
      <c r="N232" s="4" t="str">
        <f ca="1">IF(AND('ACCESS EXPORT'!X232="",'ACCESS EXPORT'!Y232=""),IF('ACCESS EXPORT'!V232&lt;&gt;"",(IF(TODAY()-'ACCESS EXPORT'!V232&gt;=-60,UPPER(CONCATENATE(VLOOKUP(B232,'ACCESS EXPORT'!$B:$P,15,FALSE),""&amp;CHAR(10)&amp;"(SEP",TEXT('ACCESS EXPORT'!V232," MM/DD/YYY)"))),IF(TODAY()-'ACCESS EXPORT'!V232&lt;0,UPPER(VLOOKUP(B232,'ACCESS EXPORT'!$B:$P,15,FALSE)),UPPER(VLOOKUP(B232,'ACCESS EXPORT'!$B:$P,15,FALSE))))),IF('ACCESS EXPORT'!U232="",UPPER(VLOOKUP(B232,'ACCESS EXPORT'!$B:$P,15,FALSE)),IF(TODAY()-'ACCESS EXPORT'!U232&lt;=30,CONCATENATE(UPPER(VLOOKUP(B232,'ACCESS EXPORT'!$B:$P,15,FALSE)),""&amp;CHAR(10)&amp;"(NEW",TEXT('ACCESS EXPORT'!U232," MM/DD/YYY)")),IF(AND(TODAY()-'ACCESS EXPORT'!U232&gt;30,TODAY()&gt;0),UPPER(VLOOKUP(B232,'ACCESS EXPORT'!$B:$P,15,FALSE)))))),IF('ACCESS EXPORT'!Y232&lt;&gt;"",UPPER(CONCATENATE(UPPER(VLOOKUP(B232,'ACCESS EXPORT'!$B:$P,15,FALSE)),""&amp;CHAR(10)&amp;"(Transfer Out",TEXT('ACCESS EXPORT'!Y232," MM/DD/YYY)"))),IF('ACCESS EXPORT'!X232&lt;&gt;"",UPPER(CONCATENATE(UPPER(VLOOKUP(B232,'ACCESS EXPORT'!$B:$P,15,FALSE)),""&amp;CHAR(10)&amp;"(Transfer In",TEXT('ACCESS EXPORT'!X232," MM/DD/YYY)"))))))</f>
        <v>DENTON, ROBIN</v>
      </c>
      <c r="O232" s="4" t="str">
        <f>_xlfn.IFNA(VLOOKUP(B232,'ACCESS EXPORT'!$B:$Q,16,FALSE),"")</f>
        <v>PA-C</v>
      </c>
      <c r="P232" s="4" t="str">
        <f>_xlfn.IFNA(VLOOKUP(B232,'ACCESS EXPORT'!B:W,22,FALSE),"-")</f>
        <v>1316341076</v>
      </c>
      <c r="Q232" s="4" t="str">
        <f>_xlfn.IFNA(VLOOKUP(A232,'ACCESS EXPORT'!$A:$AG,33,0),"-")</f>
        <v>Pat Lanier</v>
      </c>
      <c r="R232" s="4" t="str">
        <f>_xlfn.IFNA(VLOOKUP(A232,'ACCESS EXPORT'!$A:$AH,34,0),"-")</f>
        <v>Amanda Dowd</v>
      </c>
      <c r="S232" s="4" t="str">
        <f>_xlfn.IFNA(VLOOKUP(A232,'ACCESS EXPORT'!$A:$AI,35,0),"-")</f>
        <v>Courtney Powell</v>
      </c>
      <c r="T232" s="4" t="str">
        <f>_xlfn.IFNA(VLOOKUP(A232,'ACCESS EXPORT'!$A:$AJ,36,0),"-")</f>
        <v>Ishmael Molyneaux</v>
      </c>
      <c r="U232" s="4" t="str">
        <f>_xlfn.IFNA(VLOOKUP(A232,'ACCESS EXPORT'!$A:$AK,37,0),"-")</f>
        <v>Cerner</v>
      </c>
      <c r="V232" s="4" t="str">
        <f>_xlfn.IFNA(VLOOKUP(A232,'ACCESS EXPORT'!$A:$AL,38,0),"-")</f>
        <v>FHMG_FL CTR FOR PED URO</v>
      </c>
      <c r="W232" s="4" t="str">
        <f>_xlfn.IFNA(VLOOKUP(A232,'ACCESS EXPORT'!$A:$AM,39,0),"-")</f>
        <v/>
      </c>
      <c r="X232" s="4" t="str">
        <f>_xlfn.IFNA(VLOOKUP(A232,'ACCESS EXPORT'!$A:$AN,40,0),"-")</f>
        <v>John Del Rio / Shahla Cedeno</v>
      </c>
      <c r="Y232" s="26" t="str">
        <f>_xlfn.IFNA(VLOOKUP(A232,'ACCESS EXPORT'!A:AO,41,0),"")</f>
        <v>Jose Anderson</v>
      </c>
      <c r="Z232" s="26" t="str">
        <f>_xlfn.IFNA(VLOOKUP(A232,'ACCESS EXPORT'!A:AP,42,0),"")</f>
        <v>Maria Angel</v>
      </c>
      <c r="AA232" s="26" t="str">
        <f>_xlfn.IFNA(VLOOKUP(A232,'ACCESS EXPORT'!A:AQ,43,0),"")</f>
        <v>Claire Pagan</v>
      </c>
    </row>
    <row r="233" spans="1:27" ht="18.75" x14ac:dyDescent="0.25">
      <c r="A233" s="33">
        <v>176</v>
      </c>
      <c r="B233" s="10">
        <v>1053</v>
      </c>
      <c r="C233" s="7" t="str">
        <f ca="1">IFERROR(UPPER(IF(AND('ACCESS EXPORT'!AA233="",'ACCESS EXPORT'!Z233=""),VLOOKUP(A233,'ACCESS EXPORT'!$A:$AF,32,FALSE),(IF('ACCESS EXPORT'!AA233&lt;&gt;"",CONCATENATE(VLOOKUP(A233,'ACCESS EXPORT'!$A:$AF,32,FALSE)," (Closed",TEXT('ACCESS EXPORT'!AA233," MM/DD/YYY)")),IF(TODAY()&lt;(('ACCESS EXPORT'!Z233)+30),CONCATENATE(VLOOKUP(A233,'ACCESS EXPORT'!$A:$AF,32,FALSE)," (Opens",TEXT('ACCESS EXPORT'!Z233," MM/DD/YYY)")),VLOOKUP(A233,'ACCESS EXPORT'!$A:$AF,32,FALSE)))))),"-")</f>
        <v>ADVENTHEALTH MEDICAL GROUP PEDIATRIC UROLOGY AT ORLANDO</v>
      </c>
      <c r="D233" s="3" t="str">
        <f ca="1">IFERROR(UPPER(IF(AND('ACCESS EXPORT'!AA233="",'ACCESS EXPORT'!Z233=""),VLOOKUP(A233,'ACCESS EXPORT'!$A:$AF,28,FALSE),(IF('ACCESS EXPORT'!AA233&lt;&gt;"",CONCATENATE(VLOOKUP(A233,'ACCESS EXPORT'!$A:$AF,28,FALSE)," (Closed",TEXT('ACCESS EXPORT'!AA233," MM/DD/YYY)")),IF(TODAY()&lt;(('ACCESS EXPORT'!Z233)+30),CONCATENATE(VLOOKUP(A233,'ACCESS EXPORT'!$A:$AF,28,FALSE)," (Opens",TEXT('ACCESS EXPORT'!Z233," MM/DD/YYY)")),VLOOKUP(A233,'ACCESS EXPORT'!$A:$AF,28,FALSE)))))),"-")</f>
        <v>FLORIDA CENTER FOR PEDIATRIC UROLOGY</v>
      </c>
      <c r="E233" s="3" t="str">
        <f>VLOOKUP($A233,'ACCESS EXPORT'!$A:$AF,3,FALSE)</f>
        <v>5040</v>
      </c>
      <c r="F233" s="3" t="str">
        <f>UPPER(CONCATENATE(VLOOKUP(A233,'ACCESS EXPORT'!$A:$AF,4,FALSE)," ",VLOOKUP(A233,'ACCESS EXPORT'!$A:$AF,5,FALSE)," ",VLOOKUP(A233,'ACCESS EXPORT'!$A:$AF,6,FALSE)," ",VLOOKUP(A233,'ACCESS EXPORT'!$A:$AA,7,FALSE)," ",VLOOKUP(A233,'ACCESS EXPORT'!$A:$AA,8,FALSE)))</f>
        <v>615 E PRINCETON ST SUITE 310 ORLANDO FL 32803</v>
      </c>
      <c r="G233" s="4" t="str">
        <f>UPPER(VLOOKUP($A233,'ACCESS EXPORT'!$A:$AF,9,FALSE))</f>
        <v>ORANGE</v>
      </c>
      <c r="H233" s="4" t="str">
        <f>_xlfn.IFNA(VLOOKUP($B233,'ACCESS EXPORT'!$B:$J,9,FALSE),"")</f>
        <v>Childrens</v>
      </c>
      <c r="I233" s="3" t="str">
        <f>CONCATENATE("(P)",VLOOKUP($A233,'ACCESS EXPORT'!$A:$AF,11,FALSE)," (F)",VLOOKUP($A233,'ACCESS EXPORT'!$A:$AF,29,FALSE))</f>
        <v>(P)(407) 303-5781 (F)(407) 303-5794</v>
      </c>
      <c r="J233" s="4" t="str">
        <f>UPPER(VLOOKUP($A233,'ACCESS EXPORT'!$A:$AF,12,FALSE))</f>
        <v>PEDIATRIC SPECIALTY</v>
      </c>
      <c r="K233" s="4" t="str">
        <f>UPPER(VLOOKUP($A233,'ACCESS EXPORT'!$A:$AF,13,FALSE))</f>
        <v>MARLENE HOLLAND</v>
      </c>
      <c r="L233" s="3" t="str">
        <f>IF(AND(VLOOKUP(A233,'ACCESS EXPORT'!A:AE,1,0),'ACCESS EXPORT'!N233=""),UPPER(CONCATENATE('ACCESS EXPORT'!AE233)),IF(VLOOKUP(A233,'ACCESS EXPORT'!A:AE,1,0),UPPER(CONCATENATE('ACCESS EXPORT'!N233," "&amp;CHAR(10),'ACCESS EXPORT'!AE233))))</f>
        <v xml:space="preserve">LYNETTE KEELING 
</v>
      </c>
      <c r="M233" s="4" t="str">
        <f>UPPER(VLOOKUP($A233,'ACCESS EXPORT'!$A:$O,15,FALSE))</f>
        <v>KAREN BRANTLEY (PM)</v>
      </c>
      <c r="N233" s="4" t="str">
        <f ca="1">IF(AND('ACCESS EXPORT'!X233="",'ACCESS EXPORT'!Y233=""),IF('ACCESS EXPORT'!V233&lt;&gt;"",(IF(TODAY()-'ACCESS EXPORT'!V233&gt;=-60,UPPER(CONCATENATE(VLOOKUP(B233,'ACCESS EXPORT'!$B:$P,15,FALSE),""&amp;CHAR(10)&amp;"(SEP",TEXT('ACCESS EXPORT'!V233," MM/DD/YYY)"))),IF(TODAY()-'ACCESS EXPORT'!V233&lt;0,UPPER(VLOOKUP(B233,'ACCESS EXPORT'!$B:$P,15,FALSE)),UPPER(VLOOKUP(B233,'ACCESS EXPORT'!$B:$P,15,FALSE))))),IF('ACCESS EXPORT'!U233="",UPPER(VLOOKUP(B233,'ACCESS EXPORT'!$B:$P,15,FALSE)),IF(TODAY()-'ACCESS EXPORT'!U233&lt;=30,CONCATENATE(UPPER(VLOOKUP(B233,'ACCESS EXPORT'!$B:$P,15,FALSE)),""&amp;CHAR(10)&amp;"(NEW",TEXT('ACCESS EXPORT'!U233," MM/DD/YYY)")),IF(AND(TODAY()-'ACCESS EXPORT'!U233&gt;30,TODAY()&gt;0),UPPER(VLOOKUP(B233,'ACCESS EXPORT'!$B:$P,15,FALSE)))))),IF('ACCESS EXPORT'!Y233&lt;&gt;"",UPPER(CONCATENATE(UPPER(VLOOKUP(B233,'ACCESS EXPORT'!$B:$P,15,FALSE)),""&amp;CHAR(10)&amp;"(Transfer Out",TEXT('ACCESS EXPORT'!Y233," MM/DD/YYY)"))),IF('ACCESS EXPORT'!X233&lt;&gt;"",UPPER(CONCATENATE(UPPER(VLOOKUP(B233,'ACCESS EXPORT'!$B:$P,15,FALSE)),""&amp;CHAR(10)&amp;"(Transfer In",TEXT('ACCESS EXPORT'!X233," MM/DD/YYY)"))))))</f>
        <v>SIMPSON, SARA</v>
      </c>
      <c r="O233" s="4" t="str">
        <f>_xlfn.IFNA(VLOOKUP(B233,'ACCESS EXPORT'!$B:$Q,16,FALSE),"")</f>
        <v>APRN</v>
      </c>
      <c r="P233" s="4" t="str">
        <f>_xlfn.IFNA(VLOOKUP(B233,'ACCESS EXPORT'!B:W,22,FALSE),"-")</f>
        <v>1083968226</v>
      </c>
      <c r="Q233" s="4" t="str">
        <f>_xlfn.IFNA(VLOOKUP(A233,'ACCESS EXPORT'!$A:$AG,33,0),"-")</f>
        <v>Pat Lanier</v>
      </c>
      <c r="R233" s="4" t="str">
        <f>_xlfn.IFNA(VLOOKUP(A233,'ACCESS EXPORT'!$A:$AH,34,0),"-")</f>
        <v>Amanda Dowd</v>
      </c>
      <c r="S233" s="4" t="str">
        <f>_xlfn.IFNA(VLOOKUP(A233,'ACCESS EXPORT'!$A:$AI,35,0),"-")</f>
        <v>Courtney Powell</v>
      </c>
      <c r="T233" s="4" t="str">
        <f>_xlfn.IFNA(VLOOKUP(A233,'ACCESS EXPORT'!$A:$AJ,36,0),"-")</f>
        <v>Ishmael Molyneaux</v>
      </c>
      <c r="U233" s="4" t="str">
        <f>_xlfn.IFNA(VLOOKUP(A233,'ACCESS EXPORT'!$A:$AK,37,0),"-")</f>
        <v>Cerner</v>
      </c>
      <c r="V233" s="4" t="str">
        <f>_xlfn.IFNA(VLOOKUP(A233,'ACCESS EXPORT'!$A:$AL,38,0),"-")</f>
        <v>FHMG_FL CTR FOR PED URO</v>
      </c>
      <c r="W233" s="4" t="str">
        <f>_xlfn.IFNA(VLOOKUP(A233,'ACCESS EXPORT'!$A:$AM,39,0),"-")</f>
        <v/>
      </c>
      <c r="X233" s="4" t="str">
        <f>_xlfn.IFNA(VLOOKUP(A233,'ACCESS EXPORT'!$A:$AN,40,0),"-")</f>
        <v>John Del Rio / Shahla Cedeno</v>
      </c>
      <c r="Y233" s="26" t="str">
        <f>_xlfn.IFNA(VLOOKUP(A233,'ACCESS EXPORT'!A:AO,41,0),"")</f>
        <v>Jose Anderson</v>
      </c>
      <c r="Z233" s="26" t="str">
        <f>_xlfn.IFNA(VLOOKUP(A233,'ACCESS EXPORT'!A:AP,42,0),"")</f>
        <v>Maria Angel</v>
      </c>
      <c r="AA233" s="26" t="str">
        <f>_xlfn.IFNA(VLOOKUP(A233,'ACCESS EXPORT'!A:AQ,43,0),"")</f>
        <v>Claire Pagan</v>
      </c>
    </row>
    <row r="234" spans="1:27" ht="18.75" x14ac:dyDescent="0.25">
      <c r="A234" s="33">
        <v>175</v>
      </c>
      <c r="B234" s="10">
        <v>1054</v>
      </c>
      <c r="C234" s="7" t="str">
        <f ca="1">IFERROR(UPPER(IF(AND('ACCESS EXPORT'!AA234="",'ACCESS EXPORT'!Z234=""),VLOOKUP(A234,'ACCESS EXPORT'!$A:$AF,32,FALSE),(IF('ACCESS EXPORT'!AA234&lt;&gt;"",CONCATENATE(VLOOKUP(A234,'ACCESS EXPORT'!$A:$AF,32,FALSE)," (Closed",TEXT('ACCESS EXPORT'!AA234," MM/DD/YYY)")),IF(TODAY()&lt;(('ACCESS EXPORT'!Z234)+30),CONCATENATE(VLOOKUP(A234,'ACCESS EXPORT'!$A:$AF,32,FALSE)," (Opens",TEXT('ACCESS EXPORT'!Z234," MM/DD/YYY)")),VLOOKUP(A234,'ACCESS EXPORT'!$A:$AF,32,FALSE)))))),"-")</f>
        <v>ADVENTHEALTH MEDICAL GROUP PEDIATRIC UROLOGY AT DAYTONA BEACH</v>
      </c>
      <c r="D234" s="3" t="str">
        <f ca="1">IFERROR(UPPER(IF(AND('ACCESS EXPORT'!AA234="",'ACCESS EXPORT'!Z234=""),VLOOKUP(A234,'ACCESS EXPORT'!$A:$AF,28,FALSE),(IF('ACCESS EXPORT'!AA234&lt;&gt;"",CONCATENATE(VLOOKUP(A234,'ACCESS EXPORT'!$A:$AF,28,FALSE)," (Closed",TEXT('ACCESS EXPORT'!AA234," MM/DD/YYY)")),IF(TODAY()&lt;(('ACCESS EXPORT'!Z234)+30),CONCATENATE(VLOOKUP(A234,'ACCESS EXPORT'!$A:$AF,28,FALSE)," (Opens",TEXT('ACCESS EXPORT'!Z234," MM/DD/YYY)")),VLOOKUP(A234,'ACCESS EXPORT'!$A:$AF,28,FALSE)))))),"-")</f>
        <v>FLORIDA CENTER FOR PEDIATRIC UROLOGY - DAYTONA*</v>
      </c>
      <c r="E234" s="3" t="str">
        <f>VLOOKUP($A234,'ACCESS EXPORT'!$A:$AF,3,FALSE)</f>
        <v>5040</v>
      </c>
      <c r="F234" s="3" t="str">
        <f>UPPER(CONCATENATE(VLOOKUP(A234,'ACCESS EXPORT'!$A:$AF,4,FALSE)," ",VLOOKUP(A234,'ACCESS EXPORT'!$A:$AF,5,FALSE)," ",VLOOKUP(A234,'ACCESS EXPORT'!$A:$AF,6,FALSE)," ",VLOOKUP(A234,'ACCESS EXPORT'!$A:$AA,7,FALSE)," ",VLOOKUP(A234,'ACCESS EXPORT'!$A:$AA,8,FALSE)))</f>
        <v>305 MEMORIAL PKWY SUITE 408 DAYTONA BEACH FL 32117</v>
      </c>
      <c r="G234" s="4" t="str">
        <f>UPPER(VLOOKUP($A234,'ACCESS EXPORT'!$A:$AF,9,FALSE))</f>
        <v>VOLUSIA</v>
      </c>
      <c r="H234" s="4" t="str">
        <f>_xlfn.IFNA(VLOOKUP($B234,'ACCESS EXPORT'!$B:$J,9,FALSE),"")</f>
        <v>Childrens</v>
      </c>
      <c r="I234" s="3" t="str">
        <f>CONCATENATE("(P)",VLOOKUP($A234,'ACCESS EXPORT'!$A:$AF,11,FALSE)," (F)",VLOOKUP($A234,'ACCESS EXPORT'!$A:$AF,29,FALSE))</f>
        <v>(P)(407) 303-5781 (F)(407) 303-5794</v>
      </c>
      <c r="J234" s="4" t="str">
        <f>UPPER(VLOOKUP($A234,'ACCESS EXPORT'!$A:$AF,12,FALSE))</f>
        <v>PEDIATRIC SPECIALTY</v>
      </c>
      <c r="K234" s="4" t="str">
        <f>UPPER(VLOOKUP($A234,'ACCESS EXPORT'!$A:$AF,13,FALSE))</f>
        <v>MARLENE HOLLAND</v>
      </c>
      <c r="L234" s="3" t="str">
        <f>IF(AND(VLOOKUP(A234,'ACCESS EXPORT'!A:AE,1,0),'ACCESS EXPORT'!N234=""),UPPER(CONCATENATE('ACCESS EXPORT'!AE234)),IF(VLOOKUP(A234,'ACCESS EXPORT'!A:AE,1,0),UPPER(CONCATENATE('ACCESS EXPORT'!N234," "&amp;CHAR(10),'ACCESS EXPORT'!AE234))))</f>
        <v xml:space="preserve">LYNETTE KEELING 
</v>
      </c>
      <c r="M234" s="4" t="str">
        <f>UPPER(VLOOKUP($A234,'ACCESS EXPORT'!$A:$O,15,FALSE))</f>
        <v>KAREN BRANTLEY (PM)</v>
      </c>
      <c r="N234" s="4" t="str">
        <f ca="1">IF(AND('ACCESS EXPORT'!X234="",'ACCESS EXPORT'!Y234=""),IF('ACCESS EXPORT'!V234&lt;&gt;"",(IF(TODAY()-'ACCESS EXPORT'!V234&gt;=-60,UPPER(CONCATENATE(VLOOKUP(B234,'ACCESS EXPORT'!$B:$P,15,FALSE),""&amp;CHAR(10)&amp;"(SEP",TEXT('ACCESS EXPORT'!V234," MM/DD/YYY)"))),IF(TODAY()-'ACCESS EXPORT'!V234&lt;0,UPPER(VLOOKUP(B234,'ACCESS EXPORT'!$B:$P,15,FALSE)),UPPER(VLOOKUP(B234,'ACCESS EXPORT'!$B:$P,15,FALSE))))),IF('ACCESS EXPORT'!U234="",UPPER(VLOOKUP(B234,'ACCESS EXPORT'!$B:$P,15,FALSE)),IF(TODAY()-'ACCESS EXPORT'!U234&lt;=30,CONCATENATE(UPPER(VLOOKUP(B234,'ACCESS EXPORT'!$B:$P,15,FALSE)),""&amp;CHAR(10)&amp;"(NEW",TEXT('ACCESS EXPORT'!U234," MM/DD/YYY)")),IF(AND(TODAY()-'ACCESS EXPORT'!U234&gt;30,TODAY()&gt;0),UPPER(VLOOKUP(B234,'ACCESS EXPORT'!$B:$P,15,FALSE)))))),IF('ACCESS EXPORT'!Y234&lt;&gt;"",UPPER(CONCATENATE(UPPER(VLOOKUP(B234,'ACCESS EXPORT'!$B:$P,15,FALSE)),""&amp;CHAR(10)&amp;"(Transfer Out",TEXT('ACCESS EXPORT'!Y234," MM/DD/YYY)"))),IF('ACCESS EXPORT'!X234&lt;&gt;"",UPPER(CONCATENATE(UPPER(VLOOKUP(B234,'ACCESS EXPORT'!$B:$P,15,FALSE)),""&amp;CHAR(10)&amp;"(Transfer In",TEXT('ACCESS EXPORT'!X234," MM/DD/YYY)"))))))</f>
        <v>DENTON, ROBIN</v>
      </c>
      <c r="O234" s="4" t="str">
        <f>_xlfn.IFNA(VLOOKUP(B234,'ACCESS EXPORT'!$B:$Q,16,FALSE),"")</f>
        <v>PA-C</v>
      </c>
      <c r="P234" s="4" t="str">
        <f>_xlfn.IFNA(VLOOKUP(B234,'ACCESS EXPORT'!B:W,22,FALSE),"-")</f>
        <v>1316341076</v>
      </c>
      <c r="Q234" s="4" t="str">
        <f>_xlfn.IFNA(VLOOKUP(A234,'ACCESS EXPORT'!$A:$AG,33,0),"-")</f>
        <v>Pat Lanier</v>
      </c>
      <c r="R234" s="4" t="str">
        <f>_xlfn.IFNA(VLOOKUP(A234,'ACCESS EXPORT'!$A:$AH,34,0),"-")</f>
        <v>Amanda Dowd</v>
      </c>
      <c r="S234" s="4" t="str">
        <f>_xlfn.IFNA(VLOOKUP(A234,'ACCESS EXPORT'!$A:$AI,35,0),"-")</f>
        <v>Courtney Powell</v>
      </c>
      <c r="T234" s="4" t="str">
        <f>_xlfn.IFNA(VLOOKUP(A234,'ACCESS EXPORT'!$A:$AJ,36,0),"-")</f>
        <v>Ishmael Molyneaux</v>
      </c>
      <c r="U234" s="4" t="str">
        <f>_xlfn.IFNA(VLOOKUP(A234,'ACCESS EXPORT'!$A:$AK,37,0),"-")</f>
        <v>Cerner</v>
      </c>
      <c r="V234" s="4" t="str">
        <f>_xlfn.IFNA(VLOOKUP(A234,'ACCESS EXPORT'!$A:$AL,38,0),"-")</f>
        <v>FHMG_FL CTR FOR PED URO_DAY</v>
      </c>
      <c r="W234" s="4" t="str">
        <f>_xlfn.IFNA(VLOOKUP(A234,'ACCESS EXPORT'!$A:$AM,39,0),"-")</f>
        <v/>
      </c>
      <c r="X234" s="4" t="str">
        <f>_xlfn.IFNA(VLOOKUP(A234,'ACCESS EXPORT'!$A:$AN,40,0),"-")</f>
        <v>John Del Rio / Shahla Cedeno</v>
      </c>
      <c r="Y234" s="26" t="str">
        <f>_xlfn.IFNA(VLOOKUP(A234,'ACCESS EXPORT'!A:AO,41,0),"")</f>
        <v>Jose Anderson</v>
      </c>
      <c r="Z234" s="26" t="str">
        <f>_xlfn.IFNA(VLOOKUP(A234,'ACCESS EXPORT'!A:AP,42,0),"")</f>
        <v>Maria Angel</v>
      </c>
      <c r="AA234" s="26" t="str">
        <f>_xlfn.IFNA(VLOOKUP(A234,'ACCESS EXPORT'!A:AQ,43,0),"")</f>
        <v>Claire Pagan</v>
      </c>
    </row>
    <row r="235" spans="1:27" ht="18.75" x14ac:dyDescent="0.25">
      <c r="A235" s="33">
        <v>289</v>
      </c>
      <c r="B235" s="10">
        <v>1053</v>
      </c>
      <c r="C235" s="7" t="str">
        <f ca="1">IFERROR(UPPER(IF(AND('ACCESS EXPORT'!AA235="",'ACCESS EXPORT'!Z235=""),VLOOKUP(A235,'ACCESS EXPORT'!$A:$AF,32,FALSE),(IF('ACCESS EXPORT'!AA235&lt;&gt;"",CONCATENATE(VLOOKUP(A235,'ACCESS EXPORT'!$A:$AF,32,FALSE)," (Closed",TEXT('ACCESS EXPORT'!AA235," MM/DD/YYY)")),IF(TODAY()&lt;(('ACCESS EXPORT'!Z235)+30),CONCATENATE(VLOOKUP(A235,'ACCESS EXPORT'!$A:$AF,32,FALSE)," (Opens",TEXT('ACCESS EXPORT'!Z235," MM/DD/YYY)")),VLOOKUP(A235,'ACCESS EXPORT'!$A:$AF,32,FALSE)))))),"-")</f>
        <v>ADVENTHEALTH MEDICAL GROUP PEDIATRIC UROLOGY AT MELBOURNE</v>
      </c>
      <c r="D235" s="3" t="str">
        <f ca="1">IFERROR(UPPER(IF(AND('ACCESS EXPORT'!AA235="",'ACCESS EXPORT'!Z235=""),VLOOKUP(A235,'ACCESS EXPORT'!$A:$AF,28,FALSE),(IF('ACCESS EXPORT'!AA235&lt;&gt;"",CONCATENATE(VLOOKUP(A235,'ACCESS EXPORT'!$A:$AF,28,FALSE)," (Closed",TEXT('ACCESS EXPORT'!AA235," MM/DD/YYY)")),IF(TODAY()&lt;(('ACCESS EXPORT'!Z235)+30),CONCATENATE(VLOOKUP(A235,'ACCESS EXPORT'!$A:$AF,28,FALSE)," (Opens",TEXT('ACCESS EXPORT'!Z235," MM/DD/YYY)")),VLOOKUP(A235,'ACCESS EXPORT'!$A:$AF,28,FALSE)))))),"-")</f>
        <v>FLORIDA CENTER FOR PEDIATRIC UROLOGY - VEIRA*</v>
      </c>
      <c r="E235" s="3" t="str">
        <f>VLOOKUP($A235,'ACCESS EXPORT'!$A:$AF,3,FALSE)</f>
        <v>5040</v>
      </c>
      <c r="F235" s="3" t="str">
        <f>UPPER(CONCATENATE(VLOOKUP(A235,'ACCESS EXPORT'!$A:$AF,4,FALSE)," ",VLOOKUP(A235,'ACCESS EXPORT'!$A:$AF,5,FALSE)," ",VLOOKUP(A235,'ACCESS EXPORT'!$A:$AF,6,FALSE)," ",VLOOKUP(A235,'ACCESS EXPORT'!$A:$AA,7,FALSE)," ",VLOOKUP(A235,'ACCESS EXPORT'!$A:$AA,8,FALSE)))</f>
        <v>6609 N. WICKHAM RD SUITE 104 MELBOURNE FL 32940</v>
      </c>
      <c r="G235" s="4" t="str">
        <f>UPPER(VLOOKUP($A235,'ACCESS EXPORT'!$A:$AF,9,FALSE))</f>
        <v>BREVARD</v>
      </c>
      <c r="H235" s="4" t="str">
        <f>_xlfn.IFNA(VLOOKUP($B235,'ACCESS EXPORT'!$B:$J,9,FALSE),"")</f>
        <v>Childrens</v>
      </c>
      <c r="I235" s="3" t="str">
        <f>CONCATENATE("(P)",VLOOKUP($A235,'ACCESS EXPORT'!$A:$AF,11,FALSE)," (F)",VLOOKUP($A235,'ACCESS EXPORT'!$A:$AF,29,FALSE))</f>
        <v>(P)(407) 303-5781 (F)(407) 303-5794</v>
      </c>
      <c r="J235" s="4" t="str">
        <f>UPPER(VLOOKUP($A235,'ACCESS EXPORT'!$A:$AF,12,FALSE))</f>
        <v>PEDIATRIC SPECIALTY</v>
      </c>
      <c r="K235" s="4" t="str">
        <f>UPPER(VLOOKUP($A235,'ACCESS EXPORT'!$A:$AF,13,FALSE))</f>
        <v>MARLENE HOLLAND</v>
      </c>
      <c r="L235" s="3" t="str">
        <f>IF(AND(VLOOKUP(A235,'ACCESS EXPORT'!A:AE,1,0),'ACCESS EXPORT'!N235=""),UPPER(CONCATENATE('ACCESS EXPORT'!AE235)),IF(VLOOKUP(A235,'ACCESS EXPORT'!A:AE,1,0),UPPER(CONCATENATE('ACCESS EXPORT'!N235," "&amp;CHAR(10),'ACCESS EXPORT'!AE235))))</f>
        <v xml:space="preserve">LYNETTE KEELING 
</v>
      </c>
      <c r="M235" s="4" t="str">
        <f>UPPER(VLOOKUP($A235,'ACCESS EXPORT'!$A:$O,15,FALSE))</f>
        <v>KAREN BRANTLEY (PM)</v>
      </c>
      <c r="N235" s="4" t="str">
        <f ca="1">IF(AND('ACCESS EXPORT'!X235="",'ACCESS EXPORT'!Y235=""),IF('ACCESS EXPORT'!V235&lt;&gt;"",(IF(TODAY()-'ACCESS EXPORT'!V235&gt;=-60,UPPER(CONCATENATE(VLOOKUP(B235,'ACCESS EXPORT'!$B:$P,15,FALSE),""&amp;CHAR(10)&amp;"(SEP",TEXT('ACCESS EXPORT'!V235," MM/DD/YYY)"))),IF(TODAY()-'ACCESS EXPORT'!V235&lt;0,UPPER(VLOOKUP(B235,'ACCESS EXPORT'!$B:$P,15,FALSE)),UPPER(VLOOKUP(B235,'ACCESS EXPORT'!$B:$P,15,FALSE))))),IF('ACCESS EXPORT'!U235="",UPPER(VLOOKUP(B235,'ACCESS EXPORT'!$B:$P,15,FALSE)),IF(TODAY()-'ACCESS EXPORT'!U235&lt;=30,CONCATENATE(UPPER(VLOOKUP(B235,'ACCESS EXPORT'!$B:$P,15,FALSE)),""&amp;CHAR(10)&amp;"(NEW",TEXT('ACCESS EXPORT'!U235," MM/DD/YYY)")),IF(AND(TODAY()-'ACCESS EXPORT'!U235&gt;30,TODAY()&gt;0),UPPER(VLOOKUP(B235,'ACCESS EXPORT'!$B:$P,15,FALSE)))))),IF('ACCESS EXPORT'!Y235&lt;&gt;"",UPPER(CONCATENATE(UPPER(VLOOKUP(B235,'ACCESS EXPORT'!$B:$P,15,FALSE)),""&amp;CHAR(10)&amp;"(Transfer Out",TEXT('ACCESS EXPORT'!Y235," MM/DD/YYY)"))),IF('ACCESS EXPORT'!X235&lt;&gt;"",UPPER(CONCATENATE(UPPER(VLOOKUP(B235,'ACCESS EXPORT'!$B:$P,15,FALSE)),""&amp;CHAR(10)&amp;"(Transfer In",TEXT('ACCESS EXPORT'!X235," MM/DD/YYY)"))))))</f>
        <v>SIMPSON, SARA</v>
      </c>
      <c r="O235" s="4" t="str">
        <f>_xlfn.IFNA(VLOOKUP(B235,'ACCESS EXPORT'!$B:$Q,16,FALSE),"")</f>
        <v>APRN</v>
      </c>
      <c r="P235" s="4" t="str">
        <f>_xlfn.IFNA(VLOOKUP(B235,'ACCESS EXPORT'!B:W,22,FALSE),"-")</f>
        <v>1083968226</v>
      </c>
      <c r="Q235" s="4" t="str">
        <f>_xlfn.IFNA(VLOOKUP(A235,'ACCESS EXPORT'!$A:$AG,33,0),"-")</f>
        <v>Pat Lanier</v>
      </c>
      <c r="R235" s="4" t="str">
        <f>_xlfn.IFNA(VLOOKUP(A235,'ACCESS EXPORT'!$A:$AH,34,0),"-")</f>
        <v>Amanda Dowd</v>
      </c>
      <c r="S235" s="4" t="str">
        <f>_xlfn.IFNA(VLOOKUP(A235,'ACCESS EXPORT'!$A:$AI,35,0),"-")</f>
        <v>Courtney Powell</v>
      </c>
      <c r="T235" s="4" t="str">
        <f>_xlfn.IFNA(VLOOKUP(A235,'ACCESS EXPORT'!$A:$AJ,36,0),"-")</f>
        <v>Ishmael Molyneaux</v>
      </c>
      <c r="U235" s="4" t="str">
        <f>_xlfn.IFNA(VLOOKUP(A235,'ACCESS EXPORT'!$A:$AK,37,0),"-")</f>
        <v>Cerner</v>
      </c>
      <c r="V235" s="4" t="str">
        <f>_xlfn.IFNA(VLOOKUP(A235,'ACCESS EXPORT'!$A:$AL,38,0),"-")</f>
        <v>FHMG_FL CTR FOR PED URO_VIER</v>
      </c>
      <c r="W235" s="4" t="str">
        <f>_xlfn.IFNA(VLOOKUP(A235,'ACCESS EXPORT'!$A:$AM,39,0),"-")</f>
        <v/>
      </c>
      <c r="X235" s="4" t="str">
        <f>_xlfn.IFNA(VLOOKUP(A235,'ACCESS EXPORT'!$A:$AN,40,0),"-")</f>
        <v>John Del Rio / Shahla Cedeno</v>
      </c>
      <c r="Y235" s="26" t="str">
        <f>_xlfn.IFNA(VLOOKUP(A235,'ACCESS EXPORT'!A:AO,41,0),"")</f>
        <v>Jose Anderson</v>
      </c>
      <c r="Z235" s="26" t="str">
        <f>_xlfn.IFNA(VLOOKUP(A235,'ACCESS EXPORT'!A:AP,42,0),"")</f>
        <v>Maria Angel</v>
      </c>
      <c r="AA235" s="26" t="str">
        <f>_xlfn.IFNA(VLOOKUP(A235,'ACCESS EXPORT'!A:AQ,43,0),"")</f>
        <v>Claire Pagan</v>
      </c>
    </row>
    <row r="236" spans="1:27" ht="18.75" x14ac:dyDescent="0.25">
      <c r="A236" s="33">
        <v>296</v>
      </c>
      <c r="B236" s="10">
        <v>1052</v>
      </c>
      <c r="C236" s="7" t="str">
        <f ca="1">IFERROR(UPPER(IF(AND('ACCESS EXPORT'!AA236="",'ACCESS EXPORT'!Z236=""),VLOOKUP(A236,'ACCESS EXPORT'!$A:$AF,32,FALSE),(IF('ACCESS EXPORT'!AA236&lt;&gt;"",CONCATENATE(VLOOKUP(A236,'ACCESS EXPORT'!$A:$AF,32,FALSE)," (Closed",TEXT('ACCESS EXPORT'!AA236," MM/DD/YYY)")),IF(TODAY()&lt;(('ACCESS EXPORT'!Z236)+30),CONCATENATE(VLOOKUP(A236,'ACCESS EXPORT'!$A:$AF,32,FALSE)," (Opens",TEXT('ACCESS EXPORT'!Z236," MM/DD/YYY)")),VLOOKUP(A236,'ACCESS EXPORT'!$A:$AF,32,FALSE)))))),"-")</f>
        <v>ADVENTHEALTH MEDICAL GROUP PEDIATRIC UROLOGY AT CELEBRATION</v>
      </c>
      <c r="D236" s="3" t="str">
        <f ca="1">IFERROR(UPPER(IF(AND('ACCESS EXPORT'!AA236="",'ACCESS EXPORT'!Z236=""),VLOOKUP(A236,'ACCESS EXPORT'!$A:$AF,28,FALSE),(IF('ACCESS EXPORT'!AA236&lt;&gt;"",CONCATENATE(VLOOKUP(A236,'ACCESS EXPORT'!$A:$AF,28,FALSE)," (Closed",TEXT('ACCESS EXPORT'!AA236," MM/DD/YYY)")),IF(TODAY()&lt;(('ACCESS EXPORT'!Z236)+30),CONCATENATE(VLOOKUP(A236,'ACCESS EXPORT'!$A:$AF,28,FALSE)," (Opens",TEXT('ACCESS EXPORT'!Z236," MM/DD/YYY)")),VLOOKUP(A236,'ACCESS EXPORT'!$A:$AF,28,FALSE)))))),"-")</f>
        <v>FLORIDA CENTER FOR PEDIATRIC UROLOGY - CELEBRATION*</v>
      </c>
      <c r="E236" s="3" t="str">
        <f>VLOOKUP($A236,'ACCESS EXPORT'!$A:$AF,3,FALSE)</f>
        <v>5040</v>
      </c>
      <c r="F236" s="3" t="str">
        <f>UPPER(CONCATENATE(VLOOKUP(A236,'ACCESS EXPORT'!$A:$AF,4,FALSE)," ",VLOOKUP(A236,'ACCESS EXPORT'!$A:$AF,5,FALSE)," ",VLOOKUP(A236,'ACCESS EXPORT'!$A:$AF,6,FALSE)," ",VLOOKUP(A236,'ACCESS EXPORT'!$A:$AA,7,FALSE)," ",VLOOKUP(A236,'ACCESS EXPORT'!$A:$AA,8,FALSE)))</f>
        <v>1530 CELEBRATION BLVD SUITE 101 CELEBRATION FL 34747</v>
      </c>
      <c r="G236" s="4" t="str">
        <f>UPPER(VLOOKUP($A236,'ACCESS EXPORT'!$A:$AF,9,FALSE))</f>
        <v>OSCEOLA</v>
      </c>
      <c r="H236" s="4" t="str">
        <f>_xlfn.IFNA(VLOOKUP($B236,'ACCESS EXPORT'!$B:$J,9,FALSE),"")</f>
        <v>Childrens</v>
      </c>
      <c r="I236" s="3" t="str">
        <f>CONCATENATE("(P)",VLOOKUP($A236,'ACCESS EXPORT'!$A:$AF,11,FALSE)," (F)",VLOOKUP($A236,'ACCESS EXPORT'!$A:$AF,29,FALSE))</f>
        <v>(P)(407) 303-5781 (F)(407) 303-5794</v>
      </c>
      <c r="J236" s="4" t="str">
        <f>UPPER(VLOOKUP($A236,'ACCESS EXPORT'!$A:$AF,12,FALSE))</f>
        <v>PEDIATRIC SPECIALTY</v>
      </c>
      <c r="K236" s="4" t="str">
        <f>UPPER(VLOOKUP($A236,'ACCESS EXPORT'!$A:$AF,13,FALSE))</f>
        <v>MARLENE HOLLAND</v>
      </c>
      <c r="L236" s="3" t="str">
        <f>IF(AND(VLOOKUP(A236,'ACCESS EXPORT'!A:AE,1,0),'ACCESS EXPORT'!N236=""),UPPER(CONCATENATE('ACCESS EXPORT'!AE236)),IF(VLOOKUP(A236,'ACCESS EXPORT'!A:AE,1,0),UPPER(CONCATENATE('ACCESS EXPORT'!N236," "&amp;CHAR(10),'ACCESS EXPORT'!AE236))))</f>
        <v xml:space="preserve">LYNETTE KEELING 
</v>
      </c>
      <c r="M236" s="4" t="str">
        <f>UPPER(VLOOKUP($A236,'ACCESS EXPORT'!$A:$O,15,FALSE))</f>
        <v>KAREN BRANTLEY (PM)</v>
      </c>
      <c r="N236" s="4" t="str">
        <f ca="1">IF(AND('ACCESS EXPORT'!X236="",'ACCESS EXPORT'!Y236=""),IF('ACCESS EXPORT'!V236&lt;&gt;"",(IF(TODAY()-'ACCESS EXPORT'!V236&gt;=-60,UPPER(CONCATENATE(VLOOKUP(B236,'ACCESS EXPORT'!$B:$P,15,FALSE),""&amp;CHAR(10)&amp;"(SEP",TEXT('ACCESS EXPORT'!V236," MM/DD/YYY)"))),IF(TODAY()-'ACCESS EXPORT'!V236&lt;0,UPPER(VLOOKUP(B236,'ACCESS EXPORT'!$B:$P,15,FALSE)),UPPER(VLOOKUP(B236,'ACCESS EXPORT'!$B:$P,15,FALSE))))),IF('ACCESS EXPORT'!U236="",UPPER(VLOOKUP(B236,'ACCESS EXPORT'!$B:$P,15,FALSE)),IF(TODAY()-'ACCESS EXPORT'!U236&lt;=30,CONCATENATE(UPPER(VLOOKUP(B236,'ACCESS EXPORT'!$B:$P,15,FALSE)),""&amp;CHAR(10)&amp;"(NEW",TEXT('ACCESS EXPORT'!U236," MM/DD/YYY)")),IF(AND(TODAY()-'ACCESS EXPORT'!U236&gt;30,TODAY()&gt;0),UPPER(VLOOKUP(B236,'ACCESS EXPORT'!$B:$P,15,FALSE)))))),IF('ACCESS EXPORT'!Y236&lt;&gt;"",UPPER(CONCATENATE(UPPER(VLOOKUP(B236,'ACCESS EXPORT'!$B:$P,15,FALSE)),""&amp;CHAR(10)&amp;"(Transfer Out",TEXT('ACCESS EXPORT'!Y236," MM/DD/YYY)"))),IF('ACCESS EXPORT'!X236&lt;&gt;"",UPPER(CONCATENATE(UPPER(VLOOKUP(B236,'ACCESS EXPORT'!$B:$P,15,FALSE)),""&amp;CHAR(10)&amp;"(Transfer In",TEXT('ACCESS EXPORT'!X236," MM/DD/YYY)"))))))</f>
        <v>GOMEZ, PABLO</v>
      </c>
      <c r="O236" s="4" t="str">
        <f>_xlfn.IFNA(VLOOKUP(B236,'ACCESS EXPORT'!$B:$Q,16,FALSE),"")</f>
        <v>MD</v>
      </c>
      <c r="P236" s="4" t="str">
        <f>_xlfn.IFNA(VLOOKUP(B236,'ACCESS EXPORT'!B:W,22,FALSE),"-")</f>
        <v>1942418991</v>
      </c>
      <c r="Q236" s="4" t="str">
        <f>_xlfn.IFNA(VLOOKUP(A236,'ACCESS EXPORT'!$A:$AG,33,0),"-")</f>
        <v>Amanda Hernandez</v>
      </c>
      <c r="R236" s="4" t="str">
        <f>_xlfn.IFNA(VLOOKUP(A236,'ACCESS EXPORT'!$A:$AH,34,0),"-")</f>
        <v>Amanda Dowd</v>
      </c>
      <c r="S236" s="4" t="str">
        <f>_xlfn.IFNA(VLOOKUP(A236,'ACCESS EXPORT'!$A:$AI,35,0),"-")</f>
        <v>Courtney Powell</v>
      </c>
      <c r="T236" s="4" t="str">
        <f>_xlfn.IFNA(VLOOKUP(A236,'ACCESS EXPORT'!$A:$AJ,36,0),"-")</f>
        <v>Ishmael Molyneaux</v>
      </c>
      <c r="U236" s="4" t="str">
        <f>_xlfn.IFNA(VLOOKUP(A236,'ACCESS EXPORT'!$A:$AK,37,0),"-")</f>
        <v>Cerner</v>
      </c>
      <c r="V236" s="4" t="str">
        <f>_xlfn.IFNA(VLOOKUP(A236,'ACCESS EXPORT'!$A:$AL,38,0),"-")</f>
        <v>FHMG_FL CTR FOR PED URO_CEL</v>
      </c>
      <c r="W236" s="4" t="str">
        <f>_xlfn.IFNA(VLOOKUP(A236,'ACCESS EXPORT'!$A:$AM,39,0),"-")</f>
        <v/>
      </c>
      <c r="X236" s="4" t="str">
        <f>_xlfn.IFNA(VLOOKUP(A236,'ACCESS EXPORT'!$A:$AN,40,0),"-")</f>
        <v>John Del Rio / Shahla Cedeno</v>
      </c>
      <c r="Y236" s="26" t="str">
        <f>_xlfn.IFNA(VLOOKUP(A236,'ACCESS EXPORT'!A:AO,41,0),"")</f>
        <v>Jose Anderson</v>
      </c>
      <c r="Z236" s="26" t="str">
        <f>_xlfn.IFNA(VLOOKUP(A236,'ACCESS EXPORT'!A:AP,42,0),"")</f>
        <v>Maria Angel</v>
      </c>
      <c r="AA236" s="26" t="str">
        <f>_xlfn.IFNA(VLOOKUP(A236,'ACCESS EXPORT'!A:AQ,43,0),"")</f>
        <v>Claire Pagan</v>
      </c>
    </row>
    <row r="237" spans="1:27" ht="18.75" x14ac:dyDescent="0.25">
      <c r="A237" s="33">
        <v>296</v>
      </c>
      <c r="B237" s="10">
        <v>1054</v>
      </c>
      <c r="C237" s="7" t="str">
        <f ca="1">IFERROR(UPPER(IF(AND('ACCESS EXPORT'!AA237="",'ACCESS EXPORT'!Z237=""),VLOOKUP(A237,'ACCESS EXPORT'!$A:$AF,32,FALSE),(IF('ACCESS EXPORT'!AA237&lt;&gt;"",CONCATENATE(VLOOKUP(A237,'ACCESS EXPORT'!$A:$AF,32,FALSE)," (Closed",TEXT('ACCESS EXPORT'!AA237," MM/DD/YYY)")),IF(TODAY()&lt;(('ACCESS EXPORT'!Z237)+30),CONCATENATE(VLOOKUP(A237,'ACCESS EXPORT'!$A:$AF,32,FALSE)," (Opens",TEXT('ACCESS EXPORT'!Z237," MM/DD/YYY)")),VLOOKUP(A237,'ACCESS EXPORT'!$A:$AF,32,FALSE)))))),"-")</f>
        <v>ADVENTHEALTH MEDICAL GROUP PEDIATRIC UROLOGY AT CELEBRATION</v>
      </c>
      <c r="D237" s="3" t="str">
        <f ca="1">IFERROR(UPPER(IF(AND('ACCESS EXPORT'!AA237="",'ACCESS EXPORT'!Z237=""),VLOOKUP(A237,'ACCESS EXPORT'!$A:$AF,28,FALSE),(IF('ACCESS EXPORT'!AA237&lt;&gt;"",CONCATENATE(VLOOKUP(A237,'ACCESS EXPORT'!$A:$AF,28,FALSE)," (Closed",TEXT('ACCESS EXPORT'!AA237," MM/DD/YYY)")),IF(TODAY()&lt;(('ACCESS EXPORT'!Z237)+30),CONCATENATE(VLOOKUP(A237,'ACCESS EXPORT'!$A:$AF,28,FALSE)," (Opens",TEXT('ACCESS EXPORT'!Z237," MM/DD/YYY)")),VLOOKUP(A237,'ACCESS EXPORT'!$A:$AF,28,FALSE)))))),"-")</f>
        <v>FLORIDA CENTER FOR PEDIATRIC UROLOGY - CELEBRATION*</v>
      </c>
      <c r="E237" s="3" t="str">
        <f>VLOOKUP($A237,'ACCESS EXPORT'!$A:$AF,3,FALSE)</f>
        <v>5040</v>
      </c>
      <c r="F237" s="3" t="str">
        <f>UPPER(CONCATENATE(VLOOKUP(A237,'ACCESS EXPORT'!$A:$AF,4,FALSE)," ",VLOOKUP(A237,'ACCESS EXPORT'!$A:$AF,5,FALSE)," ",VLOOKUP(A237,'ACCESS EXPORT'!$A:$AF,6,FALSE)," ",VLOOKUP(A237,'ACCESS EXPORT'!$A:$AA,7,FALSE)," ",VLOOKUP(A237,'ACCESS EXPORT'!$A:$AA,8,FALSE)))</f>
        <v>1530 CELEBRATION BLVD SUITE 101 CELEBRATION FL 34747</v>
      </c>
      <c r="G237" s="4" t="str">
        <f>UPPER(VLOOKUP($A237,'ACCESS EXPORT'!$A:$AF,9,FALSE))</f>
        <v>OSCEOLA</v>
      </c>
      <c r="H237" s="4" t="str">
        <f>_xlfn.IFNA(VLOOKUP($B237,'ACCESS EXPORT'!$B:$J,9,FALSE),"")</f>
        <v>Childrens</v>
      </c>
      <c r="I237" s="3" t="str">
        <f>CONCATENATE("(P)",VLOOKUP($A237,'ACCESS EXPORT'!$A:$AF,11,FALSE)," (F)",VLOOKUP($A237,'ACCESS EXPORT'!$A:$AF,29,FALSE))</f>
        <v>(P)(407) 303-5781 (F)(407) 303-5794</v>
      </c>
      <c r="J237" s="4" t="str">
        <f>UPPER(VLOOKUP($A237,'ACCESS EXPORT'!$A:$AF,12,FALSE))</f>
        <v>PEDIATRIC SPECIALTY</v>
      </c>
      <c r="K237" s="4" t="str">
        <f>UPPER(VLOOKUP($A237,'ACCESS EXPORT'!$A:$AF,13,FALSE))</f>
        <v>MARLENE HOLLAND</v>
      </c>
      <c r="L237" s="3" t="str">
        <f>IF(AND(VLOOKUP(A237,'ACCESS EXPORT'!A:AE,1,0),'ACCESS EXPORT'!N237=""),UPPER(CONCATENATE('ACCESS EXPORT'!AE237)),IF(VLOOKUP(A237,'ACCESS EXPORT'!A:AE,1,0),UPPER(CONCATENATE('ACCESS EXPORT'!N237," "&amp;CHAR(10),'ACCESS EXPORT'!AE237))))</f>
        <v xml:space="preserve">LYNETTE KEELING 
</v>
      </c>
      <c r="M237" s="4" t="str">
        <f>UPPER(VLOOKUP($A237,'ACCESS EXPORT'!$A:$O,15,FALSE))</f>
        <v>KAREN BRANTLEY (PM)</v>
      </c>
      <c r="N237" s="4" t="str">
        <f ca="1">IF(AND('ACCESS EXPORT'!X237="",'ACCESS EXPORT'!Y237=""),IF('ACCESS EXPORT'!V237&lt;&gt;"",(IF(TODAY()-'ACCESS EXPORT'!V237&gt;=-60,UPPER(CONCATENATE(VLOOKUP(B237,'ACCESS EXPORT'!$B:$P,15,FALSE),""&amp;CHAR(10)&amp;"(SEP",TEXT('ACCESS EXPORT'!V237," MM/DD/YYY)"))),IF(TODAY()-'ACCESS EXPORT'!V237&lt;0,UPPER(VLOOKUP(B237,'ACCESS EXPORT'!$B:$P,15,FALSE)),UPPER(VLOOKUP(B237,'ACCESS EXPORT'!$B:$P,15,FALSE))))),IF('ACCESS EXPORT'!U237="",UPPER(VLOOKUP(B237,'ACCESS EXPORT'!$B:$P,15,FALSE)),IF(TODAY()-'ACCESS EXPORT'!U237&lt;=30,CONCATENATE(UPPER(VLOOKUP(B237,'ACCESS EXPORT'!$B:$P,15,FALSE)),""&amp;CHAR(10)&amp;"(NEW",TEXT('ACCESS EXPORT'!U237," MM/DD/YYY)")),IF(AND(TODAY()-'ACCESS EXPORT'!U237&gt;30,TODAY()&gt;0),UPPER(VLOOKUP(B237,'ACCESS EXPORT'!$B:$P,15,FALSE)))))),IF('ACCESS EXPORT'!Y237&lt;&gt;"",UPPER(CONCATENATE(UPPER(VLOOKUP(B237,'ACCESS EXPORT'!$B:$P,15,FALSE)),""&amp;CHAR(10)&amp;"(Transfer Out",TEXT('ACCESS EXPORT'!Y237," MM/DD/YYY)"))),IF('ACCESS EXPORT'!X237&lt;&gt;"",UPPER(CONCATENATE(UPPER(VLOOKUP(B237,'ACCESS EXPORT'!$B:$P,15,FALSE)),""&amp;CHAR(10)&amp;"(Transfer In",TEXT('ACCESS EXPORT'!X237," MM/DD/YYY)"))))))</f>
        <v>DENTON, ROBIN</v>
      </c>
      <c r="O237" s="4" t="str">
        <f>_xlfn.IFNA(VLOOKUP(B237,'ACCESS EXPORT'!$B:$Q,16,FALSE),"")</f>
        <v>PA-C</v>
      </c>
      <c r="P237" s="4" t="str">
        <f>_xlfn.IFNA(VLOOKUP(B237,'ACCESS EXPORT'!B:W,22,FALSE),"-")</f>
        <v>1316341076</v>
      </c>
      <c r="Q237" s="4" t="str">
        <f>_xlfn.IFNA(VLOOKUP(A237,'ACCESS EXPORT'!$A:$AG,33,0),"-")</f>
        <v>Amanda Hernandez</v>
      </c>
      <c r="R237" s="4" t="str">
        <f>_xlfn.IFNA(VLOOKUP(A237,'ACCESS EXPORT'!$A:$AH,34,0),"-")</f>
        <v>Amanda Dowd</v>
      </c>
      <c r="S237" s="4" t="str">
        <f>_xlfn.IFNA(VLOOKUP(A237,'ACCESS EXPORT'!$A:$AI,35,0),"-")</f>
        <v>Courtney Powell</v>
      </c>
      <c r="T237" s="4" t="str">
        <f>_xlfn.IFNA(VLOOKUP(A237,'ACCESS EXPORT'!$A:$AJ,36,0),"-")</f>
        <v>Ishmael Molyneaux</v>
      </c>
      <c r="U237" s="4" t="str">
        <f>_xlfn.IFNA(VLOOKUP(A237,'ACCESS EXPORT'!$A:$AK,37,0),"-")</f>
        <v>Cerner</v>
      </c>
      <c r="V237" s="4" t="str">
        <f>_xlfn.IFNA(VLOOKUP(A237,'ACCESS EXPORT'!$A:$AL,38,0),"-")</f>
        <v>FHMG_FL CTR FOR PED URO_CEL</v>
      </c>
      <c r="W237" s="4" t="str">
        <f>_xlfn.IFNA(VLOOKUP(A237,'ACCESS EXPORT'!$A:$AM,39,0),"-")</f>
        <v/>
      </c>
      <c r="X237" s="4" t="str">
        <f>_xlfn.IFNA(VLOOKUP(A237,'ACCESS EXPORT'!$A:$AN,40,0),"-")</f>
        <v>John Del Rio / Shahla Cedeno</v>
      </c>
      <c r="Y237" s="26" t="str">
        <f>_xlfn.IFNA(VLOOKUP(A237,'ACCESS EXPORT'!A:AO,41,0),"")</f>
        <v>Jose Anderson</v>
      </c>
      <c r="Z237" s="26" t="str">
        <f>_xlfn.IFNA(VLOOKUP(A237,'ACCESS EXPORT'!A:AP,42,0),"")</f>
        <v>Maria Angel</v>
      </c>
      <c r="AA237" s="26" t="str">
        <f>_xlfn.IFNA(VLOOKUP(A237,'ACCESS EXPORT'!A:AQ,43,0),"")</f>
        <v>Claire Pagan</v>
      </c>
    </row>
    <row r="238" spans="1:27" ht="18.75" x14ac:dyDescent="0.25">
      <c r="A238" s="33">
        <v>388</v>
      </c>
      <c r="B238" s="10">
        <v>1054</v>
      </c>
      <c r="C238" s="7" t="str">
        <f ca="1">IFERROR(UPPER(IF(AND('ACCESS EXPORT'!AA238="",'ACCESS EXPORT'!Z238=""),VLOOKUP(A238,'ACCESS EXPORT'!$A:$AF,32,FALSE),(IF('ACCESS EXPORT'!AA238&lt;&gt;"",CONCATENATE(VLOOKUP(A238,'ACCESS EXPORT'!$A:$AF,32,FALSE)," (Closed",TEXT('ACCESS EXPORT'!AA238," MM/DD/YYY)")),IF(TODAY()&lt;(('ACCESS EXPORT'!Z238)+30),CONCATENATE(VLOOKUP(A238,'ACCESS EXPORT'!$A:$AF,32,FALSE)," (Opens",TEXT('ACCESS EXPORT'!Z238," MM/DD/YYY)")),VLOOKUP(A238,'ACCESS EXPORT'!$A:$AF,32,FALSE)))))),"-")</f>
        <v>ADVENTHEALTH MEDICAL GROUP PEDIATRIC UROLOGY AT TAVARES (OPENS 06/20/2019)</v>
      </c>
      <c r="D238" s="3" t="str">
        <f ca="1">IFERROR(UPPER(IF(AND('ACCESS EXPORT'!AA238="",'ACCESS EXPORT'!Z238=""),VLOOKUP(A238,'ACCESS EXPORT'!$A:$AF,28,FALSE),(IF('ACCESS EXPORT'!AA238&lt;&gt;"",CONCATENATE(VLOOKUP(A238,'ACCESS EXPORT'!$A:$AF,28,FALSE)," (Closed",TEXT('ACCESS EXPORT'!AA238," MM/DD/YYY)")),IF(TODAY()&lt;(('ACCESS EXPORT'!Z238)+30),CONCATENATE(VLOOKUP(A238,'ACCESS EXPORT'!$A:$AF,28,FALSE)," (Opens",TEXT('ACCESS EXPORT'!Z238," MM/DD/YYY)")),VLOOKUP(A238,'ACCESS EXPORT'!$A:$AF,28,FALSE)))))),"-")</f>
        <v>FLORIDA CENTER FOR PEDIATRIC UROLOGY (OPENS 06/20/2019)</v>
      </c>
      <c r="E238" s="3" t="str">
        <f>VLOOKUP($A238,'ACCESS EXPORT'!$A:$AF,3,FALSE)</f>
        <v>5040</v>
      </c>
      <c r="F238" s="3" t="str">
        <f>UPPER(CONCATENATE(VLOOKUP(A238,'ACCESS EXPORT'!$A:$AF,4,FALSE)," ",VLOOKUP(A238,'ACCESS EXPORT'!$A:$AF,5,FALSE)," ",VLOOKUP(A238,'ACCESS EXPORT'!$A:$AF,6,FALSE)," ",VLOOKUP(A238,'ACCESS EXPORT'!$A:$AA,7,FALSE)," ",VLOOKUP(A238,'ACCESS EXPORT'!$A:$AA,8,FALSE)))</f>
        <v>1765 DAVID WALKER DRIVER  TAVARES FL 32778</v>
      </c>
      <c r="G238" s="4" t="str">
        <f>UPPER(VLOOKUP($A238,'ACCESS EXPORT'!$A:$AF,9,FALSE))</f>
        <v>LAKE</v>
      </c>
      <c r="H238" s="4" t="str">
        <f>_xlfn.IFNA(VLOOKUP($B238,'ACCESS EXPORT'!$B:$J,9,FALSE),"")</f>
        <v>Childrens</v>
      </c>
      <c r="I238" s="3" t="str">
        <f>CONCATENATE("(P)",VLOOKUP($A238,'ACCESS EXPORT'!$A:$AF,11,FALSE)," (F)",VLOOKUP($A238,'ACCESS EXPORT'!$A:$AF,29,FALSE))</f>
        <v>(P)(407) 303-5781 (F)(407) 303-5794</v>
      </c>
      <c r="J238" s="4" t="str">
        <f>UPPER(VLOOKUP($A238,'ACCESS EXPORT'!$A:$AF,12,FALSE))</f>
        <v>PEDIATRIC SPECIALTY</v>
      </c>
      <c r="K238" s="4" t="str">
        <f>UPPER(VLOOKUP($A238,'ACCESS EXPORT'!$A:$AF,13,FALSE))</f>
        <v>MARLENE HOLLAND</v>
      </c>
      <c r="L238" s="3" t="str">
        <f>IF(AND(VLOOKUP(A238,'ACCESS EXPORT'!A:AE,1,0),'ACCESS EXPORT'!N238=""),UPPER(CONCATENATE('ACCESS EXPORT'!AE238)),IF(VLOOKUP(A238,'ACCESS EXPORT'!A:AE,1,0),UPPER(CONCATENATE('ACCESS EXPORT'!N238," "&amp;CHAR(10),'ACCESS EXPORT'!AE238))))</f>
        <v xml:space="preserve">LYNETTE KEELING 
</v>
      </c>
      <c r="M238" s="4" t="str">
        <f>UPPER(VLOOKUP($A238,'ACCESS EXPORT'!$A:$O,15,FALSE))</f>
        <v>KAREN BRANTLEY (PM)</v>
      </c>
      <c r="N238" s="4" t="str">
        <f ca="1">IF(AND('ACCESS EXPORT'!X238="",'ACCESS EXPORT'!Y238=""),IF('ACCESS EXPORT'!V238&lt;&gt;"",(IF(TODAY()-'ACCESS EXPORT'!V238&gt;=-60,UPPER(CONCATENATE(VLOOKUP(B238,'ACCESS EXPORT'!$B:$P,15,FALSE),""&amp;CHAR(10)&amp;"(SEP",TEXT('ACCESS EXPORT'!V238," MM/DD/YYY)"))),IF(TODAY()-'ACCESS EXPORT'!V238&lt;0,UPPER(VLOOKUP(B238,'ACCESS EXPORT'!$B:$P,15,FALSE)),UPPER(VLOOKUP(B238,'ACCESS EXPORT'!$B:$P,15,FALSE))))),IF('ACCESS EXPORT'!U238="",UPPER(VLOOKUP(B238,'ACCESS EXPORT'!$B:$P,15,FALSE)),IF(TODAY()-'ACCESS EXPORT'!U238&lt;=30,CONCATENATE(UPPER(VLOOKUP(B238,'ACCESS EXPORT'!$B:$P,15,FALSE)),""&amp;CHAR(10)&amp;"(NEW",TEXT('ACCESS EXPORT'!U238," MM/DD/YYY)")),IF(AND(TODAY()-'ACCESS EXPORT'!U238&gt;30,TODAY()&gt;0),UPPER(VLOOKUP(B238,'ACCESS EXPORT'!$B:$P,15,FALSE)))))),IF('ACCESS EXPORT'!Y238&lt;&gt;"",UPPER(CONCATENATE(UPPER(VLOOKUP(B238,'ACCESS EXPORT'!$B:$P,15,FALSE)),""&amp;CHAR(10)&amp;"(Transfer Out",TEXT('ACCESS EXPORT'!Y238," MM/DD/YYY)"))),IF('ACCESS EXPORT'!X238&lt;&gt;"",UPPER(CONCATENATE(UPPER(VLOOKUP(B238,'ACCESS EXPORT'!$B:$P,15,FALSE)),""&amp;CHAR(10)&amp;"(Transfer In",TEXT('ACCESS EXPORT'!X238," MM/DD/YYY)"))))))</f>
        <v>DENTON, ROBIN</v>
      </c>
      <c r="O238" s="4" t="str">
        <f>_xlfn.IFNA(VLOOKUP(B238,'ACCESS EXPORT'!$B:$Q,16,FALSE),"")</f>
        <v>PA-C</v>
      </c>
      <c r="P238" s="4" t="str">
        <f>_xlfn.IFNA(VLOOKUP(B238,'ACCESS EXPORT'!B:W,22,FALSE),"-")</f>
        <v>1316341076</v>
      </c>
      <c r="Q238" s="4" t="str">
        <f>_xlfn.IFNA(VLOOKUP(A238,'ACCESS EXPORT'!$A:$AG,33,0),"-")</f>
        <v>Pat Lanier</v>
      </c>
      <c r="R238" s="4" t="str">
        <f>_xlfn.IFNA(VLOOKUP(A238,'ACCESS EXPORT'!$A:$AH,34,0),"-")</f>
        <v>Amanda Dowd</v>
      </c>
      <c r="S238" s="4" t="str">
        <f>_xlfn.IFNA(VLOOKUP(A238,'ACCESS EXPORT'!$A:$AI,35,0),"-")</f>
        <v>Courtney Powell</v>
      </c>
      <c r="T238" s="4" t="str">
        <f>_xlfn.IFNA(VLOOKUP(A238,'ACCESS EXPORT'!$A:$AJ,36,0),"-")</f>
        <v>Ishmael Molyneaux</v>
      </c>
      <c r="U238" s="4" t="str">
        <f>_xlfn.IFNA(VLOOKUP(A238,'ACCESS EXPORT'!$A:$AK,37,0),"-")</f>
        <v>Cerner</v>
      </c>
      <c r="V238" s="4" t="str">
        <f>_xlfn.IFNA(VLOOKUP(A238,'ACCESS EXPORT'!$A:$AL,38,0),"-")</f>
        <v>FHMG_FL CTR FOR PED URO</v>
      </c>
      <c r="W238" s="4" t="str">
        <f>_xlfn.IFNA(VLOOKUP(A238,'ACCESS EXPORT'!$A:$AM,39,0),"-")</f>
        <v/>
      </c>
      <c r="X238" s="4" t="str">
        <f>_xlfn.IFNA(VLOOKUP(A238,'ACCESS EXPORT'!$A:$AN,40,0),"-")</f>
        <v>John Del Rio / Shahla Cedeno</v>
      </c>
      <c r="Y238" s="26" t="str">
        <f>_xlfn.IFNA(VLOOKUP(A238,'ACCESS EXPORT'!A:AO,41,0),"")</f>
        <v>Jose Anderson</v>
      </c>
      <c r="Z238" s="26" t="str">
        <f>_xlfn.IFNA(VLOOKUP(A238,'ACCESS EXPORT'!A:AP,42,0),"")</f>
        <v>Maria Angel</v>
      </c>
      <c r="AA238" s="26" t="str">
        <f>_xlfn.IFNA(VLOOKUP(A238,'ACCESS EXPORT'!A:AQ,43,0),"")</f>
        <v>Claire Pagan</v>
      </c>
    </row>
    <row r="239" spans="1:27" ht="18.75" x14ac:dyDescent="0.25">
      <c r="A239" s="33">
        <v>208</v>
      </c>
      <c r="B239" s="10">
        <v>1463</v>
      </c>
      <c r="C239" s="7" t="str">
        <f ca="1">IFERROR(UPPER(IF(AND('ACCESS EXPORT'!AA239="",'ACCESS EXPORT'!Z239=""),VLOOKUP(A239,'ACCESS EXPORT'!$A:$AF,32,FALSE),(IF('ACCESS EXPORT'!AA239&lt;&gt;"",CONCATENATE(VLOOKUP(A239,'ACCESS EXPORT'!$A:$AF,32,FALSE)," (Closed",TEXT('ACCESS EXPORT'!AA239," MM/DD/YYY)")),IF(TODAY()&lt;(('ACCESS EXPORT'!Z239)+30),CONCATENATE(VLOOKUP(A239,'ACCESS EXPORT'!$A:$AF,32,FALSE)," (Opens",TEXT('ACCESS EXPORT'!Z239," MM/DD/YYY)")),VLOOKUP(A239,'ACCESS EXPORT'!$A:$AF,32,FALSE)))))),"-")</f>
        <v>ADVENTHEALTH MEDICAL GROUP HOSPITALISTS AT EUSTIS</v>
      </c>
      <c r="D239" s="3" t="str">
        <f ca="1">IFERROR(UPPER(IF(AND('ACCESS EXPORT'!AA239="",'ACCESS EXPORT'!Z239=""),VLOOKUP(A239,'ACCESS EXPORT'!$A:$AF,28,FALSE),(IF('ACCESS EXPORT'!AA239&lt;&gt;"",CONCATENATE(VLOOKUP(A239,'ACCESS EXPORT'!$A:$AF,28,FALSE)," (Closed",TEXT('ACCESS EXPORT'!AA239," MM/DD/YYY)")),IF(TODAY()&lt;(('ACCESS EXPORT'!Z239)+30),CONCATENATE(VLOOKUP(A239,'ACCESS EXPORT'!$A:$AF,28,FALSE)," (Opens",TEXT('ACCESS EXPORT'!Z239," MM/DD/YYY)")),VLOOKUP(A239,'ACCESS EXPORT'!$A:$AF,28,FALSE)))))),"-")</f>
        <v>LAKE HOSPITAL ASSOCIATES</v>
      </c>
      <c r="E239" s="3" t="str">
        <f>VLOOKUP($A239,'ACCESS EXPORT'!$A:$AF,3,FALSE)</f>
        <v>5050</v>
      </c>
      <c r="F239" s="3" t="str">
        <f>UPPER(CONCATENATE(VLOOKUP(A239,'ACCESS EXPORT'!$A:$AF,4,FALSE)," ",VLOOKUP(A239,'ACCESS EXPORT'!$A:$AF,5,FALSE)," ",VLOOKUP(A239,'ACCESS EXPORT'!$A:$AF,6,FALSE)," ",VLOOKUP(A239,'ACCESS EXPORT'!$A:$AA,7,FALSE)," ",VLOOKUP(A239,'ACCESS EXPORT'!$A:$AA,8,FALSE)))</f>
        <v>1801 LEE ROAD SUITE 165 WINTER PARK FL 32789</v>
      </c>
      <c r="G239" s="4" t="str">
        <f>UPPER(VLOOKUP($A239,'ACCESS EXPORT'!$A:$AF,9,FALSE))</f>
        <v>ORANGE</v>
      </c>
      <c r="H239" s="4" t="str">
        <f>_xlfn.IFNA(VLOOKUP($B239,'ACCESS EXPORT'!$B:$J,9,FALSE),"")</f>
        <v>HB</v>
      </c>
      <c r="I239" s="3" t="str">
        <f>CONCATENATE("(P)",VLOOKUP($A239,'ACCESS EXPORT'!$A:$AF,11,FALSE)," (F)",VLOOKUP($A239,'ACCESS EXPORT'!$A:$AF,29,FALSE))</f>
        <v>(P)(407) 975-0412 (F)(407) 975-0413</v>
      </c>
      <c r="J239" s="4" t="str">
        <f>UPPER(VLOOKUP($A239,'ACCESS EXPORT'!$A:$AF,12,FALSE))</f>
        <v>HOSPITALIST</v>
      </c>
      <c r="K239" s="4" t="str">
        <f>UPPER(VLOOKUP($A239,'ACCESS EXPORT'!$A:$AF,13,FALSE))</f>
        <v>WILLIAM WINDER</v>
      </c>
      <c r="L239" s="3" t="str">
        <f>IF(AND(VLOOKUP(A239,'ACCESS EXPORT'!A:AE,1,0),'ACCESS EXPORT'!N239=""),UPPER(CONCATENATE('ACCESS EXPORT'!AE239)),IF(VLOOKUP(A239,'ACCESS EXPORT'!A:AE,1,0),UPPER(CONCATENATE('ACCESS EXPORT'!N239," "&amp;CHAR(10),'ACCESS EXPORT'!AE239))))</f>
        <v>JAHAIRA BARBOT-JIMENEZ 
IAN MCCRACKEN (PRAC. ADMIN)</v>
      </c>
      <c r="M239" s="4" t="str">
        <f>UPPER(VLOOKUP($A239,'ACCESS EXPORT'!$A:$O,15,FALSE))</f>
        <v>ALLISON ALPERS (PM)</v>
      </c>
      <c r="N239" s="4" t="str">
        <f ca="1">IF(AND('ACCESS EXPORT'!X239="",'ACCESS EXPORT'!Y239=""),IF('ACCESS EXPORT'!V239&lt;&gt;"",(IF(TODAY()-'ACCESS EXPORT'!V239&gt;=-60,UPPER(CONCATENATE(VLOOKUP(B239,'ACCESS EXPORT'!$B:$P,15,FALSE),""&amp;CHAR(10)&amp;"(SEP",TEXT('ACCESS EXPORT'!V239," MM/DD/YYY)"))),IF(TODAY()-'ACCESS EXPORT'!V239&lt;0,UPPER(VLOOKUP(B239,'ACCESS EXPORT'!$B:$P,15,FALSE)),UPPER(VLOOKUP(B239,'ACCESS EXPORT'!$B:$P,15,FALSE))))),IF('ACCESS EXPORT'!U239="",UPPER(VLOOKUP(B239,'ACCESS EXPORT'!$B:$P,15,FALSE)),IF(TODAY()-'ACCESS EXPORT'!U239&lt;=30,CONCATENATE(UPPER(VLOOKUP(B239,'ACCESS EXPORT'!$B:$P,15,FALSE)),""&amp;CHAR(10)&amp;"(NEW",TEXT('ACCESS EXPORT'!U239," MM/DD/YYY)")),IF(AND(TODAY()-'ACCESS EXPORT'!U239&gt;30,TODAY()&gt;0),UPPER(VLOOKUP(B239,'ACCESS EXPORT'!$B:$P,15,FALSE)))))),IF('ACCESS EXPORT'!Y239&lt;&gt;"",UPPER(CONCATENATE(UPPER(VLOOKUP(B239,'ACCESS EXPORT'!$B:$P,15,FALSE)),""&amp;CHAR(10)&amp;"(Transfer Out",TEXT('ACCESS EXPORT'!Y239," MM/DD/YYY)"))),IF('ACCESS EXPORT'!X239&lt;&gt;"",UPPER(CONCATENATE(UPPER(VLOOKUP(B239,'ACCESS EXPORT'!$B:$P,15,FALSE)),""&amp;CHAR(10)&amp;"(Transfer In",TEXT('ACCESS EXPORT'!X239," MM/DD/YYY)"))))))</f>
        <v>GORDON, SHERRYL G.</v>
      </c>
      <c r="O239" s="4" t="str">
        <f>_xlfn.IFNA(VLOOKUP(B239,'ACCESS EXPORT'!$B:$Q,16,FALSE),"")</f>
        <v>MD</v>
      </c>
      <c r="P239" s="4" t="str">
        <f>_xlfn.IFNA(VLOOKUP(B239,'ACCESS EXPORT'!B:W,22,FALSE),"-")</f>
        <v>1174525679</v>
      </c>
      <c r="Q239" s="4" t="str">
        <f>_xlfn.IFNA(VLOOKUP(A239,'ACCESS EXPORT'!$A:$AG,33,0),"-")</f>
        <v>Maria Ortiz</v>
      </c>
      <c r="R239" s="4" t="str">
        <f>_xlfn.IFNA(VLOOKUP(A239,'ACCESS EXPORT'!$A:$AH,34,0),"-")</f>
        <v>Linda Hopkins</v>
      </c>
      <c r="S239" s="4" t="str">
        <f>_xlfn.IFNA(VLOOKUP(A239,'ACCESS EXPORT'!$A:$AI,35,0),"-")</f>
        <v>James Agee</v>
      </c>
      <c r="T239" s="4" t="str">
        <f>_xlfn.IFNA(VLOOKUP(A239,'ACCESS EXPORT'!$A:$AJ,36,0),"-")</f>
        <v>Wanda Cruz</v>
      </c>
      <c r="U239" s="4" t="str">
        <f>_xlfn.IFNA(VLOOKUP(A239,'ACCESS EXPORT'!$A:$AK,37,0),"-")</f>
        <v>athena</v>
      </c>
      <c r="V239" s="4" t="str">
        <f>_xlfn.IFNA(VLOOKUP(A239,'ACCESS EXPORT'!$A:$AL,38,0),"-")</f>
        <v>FHMG_LAKE HOSP ASSOC</v>
      </c>
      <c r="W239" s="4" t="str">
        <f>_xlfn.IFNA(VLOOKUP(A239,'ACCESS EXPORT'!$A:$AM,39,0),"-")</f>
        <v/>
      </c>
      <c r="X239" s="4" t="str">
        <f>_xlfn.IFNA(VLOOKUP(A239,'ACCESS EXPORT'!$A:$AN,40,0),"-")</f>
        <v>Libia Villaquiran / Jenny Green</v>
      </c>
      <c r="Y239" s="26" t="str">
        <f>_xlfn.IFNA(VLOOKUP(A239,'ACCESS EXPORT'!A:AO,41,0),"")</f>
        <v>Kristin Miller</v>
      </c>
      <c r="Z239" s="26" t="str">
        <f>_xlfn.IFNA(VLOOKUP(A239,'ACCESS EXPORT'!A:AP,42,0),"")</f>
        <v/>
      </c>
      <c r="AA239" s="26" t="str">
        <f>_xlfn.IFNA(VLOOKUP(A239,'ACCESS EXPORT'!A:AQ,43,0),"")</f>
        <v>Heather Tootle</v>
      </c>
    </row>
    <row r="240" spans="1:27" ht="18.75" x14ac:dyDescent="0.25">
      <c r="A240" s="33">
        <v>208</v>
      </c>
      <c r="B240" s="10">
        <v>1464</v>
      </c>
      <c r="C240" s="7" t="str">
        <f ca="1">IFERROR(UPPER(IF(AND('ACCESS EXPORT'!AA240="",'ACCESS EXPORT'!Z240=""),VLOOKUP(A240,'ACCESS EXPORT'!$A:$AF,32,FALSE),(IF('ACCESS EXPORT'!AA240&lt;&gt;"",CONCATENATE(VLOOKUP(A240,'ACCESS EXPORT'!$A:$AF,32,FALSE)," (Closed",TEXT('ACCESS EXPORT'!AA240," MM/DD/YYY)")),IF(TODAY()&lt;(('ACCESS EXPORT'!Z240)+30),CONCATENATE(VLOOKUP(A240,'ACCESS EXPORT'!$A:$AF,32,FALSE)," (Opens",TEXT('ACCESS EXPORT'!Z240," MM/DD/YYY)")),VLOOKUP(A240,'ACCESS EXPORT'!$A:$AF,32,FALSE)))))),"-")</f>
        <v>ADVENTHEALTH MEDICAL GROUP HOSPITALISTS AT EUSTIS</v>
      </c>
      <c r="D240" s="3" t="str">
        <f ca="1">IFERROR(UPPER(IF(AND('ACCESS EXPORT'!AA240="",'ACCESS EXPORT'!Z240=""),VLOOKUP(A240,'ACCESS EXPORT'!$A:$AF,28,FALSE),(IF('ACCESS EXPORT'!AA240&lt;&gt;"",CONCATENATE(VLOOKUP(A240,'ACCESS EXPORT'!$A:$AF,28,FALSE)," (Closed",TEXT('ACCESS EXPORT'!AA240," MM/DD/YYY)")),IF(TODAY()&lt;(('ACCESS EXPORT'!Z240)+30),CONCATENATE(VLOOKUP(A240,'ACCESS EXPORT'!$A:$AF,28,FALSE)," (Opens",TEXT('ACCESS EXPORT'!Z240," MM/DD/YYY)")),VLOOKUP(A240,'ACCESS EXPORT'!$A:$AF,28,FALSE)))))),"-")</f>
        <v>LAKE HOSPITAL ASSOCIATES</v>
      </c>
      <c r="E240" s="3" t="str">
        <f>VLOOKUP($A240,'ACCESS EXPORT'!$A:$AF,3,FALSE)</f>
        <v>5050</v>
      </c>
      <c r="F240" s="3" t="str">
        <f>UPPER(CONCATENATE(VLOOKUP(A240,'ACCESS EXPORT'!$A:$AF,4,FALSE)," ",VLOOKUP(A240,'ACCESS EXPORT'!$A:$AF,5,FALSE)," ",VLOOKUP(A240,'ACCESS EXPORT'!$A:$AF,6,FALSE)," ",VLOOKUP(A240,'ACCESS EXPORT'!$A:$AA,7,FALSE)," ",VLOOKUP(A240,'ACCESS EXPORT'!$A:$AA,8,FALSE)))</f>
        <v>1801 LEE ROAD SUITE 165 WINTER PARK FL 32789</v>
      </c>
      <c r="G240" s="4" t="str">
        <f>UPPER(VLOOKUP($A240,'ACCESS EXPORT'!$A:$AF,9,FALSE))</f>
        <v>ORANGE</v>
      </c>
      <c r="H240" s="4" t="str">
        <f>_xlfn.IFNA(VLOOKUP($B240,'ACCESS EXPORT'!$B:$J,9,FALSE),"")</f>
        <v>HB</v>
      </c>
      <c r="I240" s="3" t="str">
        <f>CONCATENATE("(P)",VLOOKUP($A240,'ACCESS EXPORT'!$A:$AF,11,FALSE)," (F)",VLOOKUP($A240,'ACCESS EXPORT'!$A:$AF,29,FALSE))</f>
        <v>(P)(407) 975-0412 (F)(407) 975-0413</v>
      </c>
      <c r="J240" s="4" t="str">
        <f>UPPER(VLOOKUP($A240,'ACCESS EXPORT'!$A:$AF,12,FALSE))</f>
        <v>HOSPITALIST</v>
      </c>
      <c r="K240" s="4" t="str">
        <f>UPPER(VLOOKUP($A240,'ACCESS EXPORT'!$A:$AF,13,FALSE))</f>
        <v>WILLIAM WINDER</v>
      </c>
      <c r="L240" s="3" t="str">
        <f>IF(AND(VLOOKUP(A240,'ACCESS EXPORT'!A:AE,1,0),'ACCESS EXPORT'!N240=""),UPPER(CONCATENATE('ACCESS EXPORT'!AE240)),IF(VLOOKUP(A240,'ACCESS EXPORT'!A:AE,1,0),UPPER(CONCATENATE('ACCESS EXPORT'!N240," "&amp;CHAR(10),'ACCESS EXPORT'!AE240))))</f>
        <v>JAHAIRA BARBOT-JIMENEZ 
IAN MCCRACKEN (PRAC. ADMIN)</v>
      </c>
      <c r="M240" s="4" t="str">
        <f>UPPER(VLOOKUP($A240,'ACCESS EXPORT'!$A:$O,15,FALSE))</f>
        <v>ALLISON ALPERS (PM)</v>
      </c>
      <c r="N240" s="4" t="str">
        <f ca="1">IF(AND('ACCESS EXPORT'!X240="",'ACCESS EXPORT'!Y240=""),IF('ACCESS EXPORT'!V240&lt;&gt;"",(IF(TODAY()-'ACCESS EXPORT'!V240&gt;=-60,UPPER(CONCATENATE(VLOOKUP(B240,'ACCESS EXPORT'!$B:$P,15,FALSE),""&amp;CHAR(10)&amp;"(SEP",TEXT('ACCESS EXPORT'!V240," MM/DD/YYY)"))),IF(TODAY()-'ACCESS EXPORT'!V240&lt;0,UPPER(VLOOKUP(B240,'ACCESS EXPORT'!$B:$P,15,FALSE)),UPPER(VLOOKUP(B240,'ACCESS EXPORT'!$B:$P,15,FALSE))))),IF('ACCESS EXPORT'!U240="",UPPER(VLOOKUP(B240,'ACCESS EXPORT'!$B:$P,15,FALSE)),IF(TODAY()-'ACCESS EXPORT'!U240&lt;=30,CONCATENATE(UPPER(VLOOKUP(B240,'ACCESS EXPORT'!$B:$P,15,FALSE)),""&amp;CHAR(10)&amp;"(NEW",TEXT('ACCESS EXPORT'!U240," MM/DD/YYY)")),IF(AND(TODAY()-'ACCESS EXPORT'!U240&gt;30,TODAY()&gt;0),UPPER(VLOOKUP(B240,'ACCESS EXPORT'!$B:$P,15,FALSE)))))),IF('ACCESS EXPORT'!Y240&lt;&gt;"",UPPER(CONCATENATE(UPPER(VLOOKUP(B240,'ACCESS EXPORT'!$B:$P,15,FALSE)),""&amp;CHAR(10)&amp;"(Transfer Out",TEXT('ACCESS EXPORT'!Y240," MM/DD/YYY)"))),IF('ACCESS EXPORT'!X240&lt;&gt;"",UPPER(CONCATENATE(UPPER(VLOOKUP(B240,'ACCESS EXPORT'!$B:$P,15,FALSE)),""&amp;CHAR(10)&amp;"(Transfer In",TEXT('ACCESS EXPORT'!X240," MM/DD/YYY)"))))))</f>
        <v>GUIRGUIS, MONICA
(SEP 06/18/2019)</v>
      </c>
      <c r="O240" s="4" t="str">
        <f>_xlfn.IFNA(VLOOKUP(B240,'ACCESS EXPORT'!$B:$Q,16,FALSE),"")</f>
        <v>DO</v>
      </c>
      <c r="P240" s="4" t="str">
        <f>_xlfn.IFNA(VLOOKUP(B240,'ACCESS EXPORT'!B:W,22,FALSE),"-")</f>
        <v>1295174449</v>
      </c>
      <c r="Q240" s="4" t="str">
        <f>_xlfn.IFNA(VLOOKUP(A240,'ACCESS EXPORT'!$A:$AG,33,0),"-")</f>
        <v>Maria Ortiz</v>
      </c>
      <c r="R240" s="4" t="str">
        <f>_xlfn.IFNA(VLOOKUP(A240,'ACCESS EXPORT'!$A:$AH,34,0),"-")</f>
        <v>Linda Hopkins</v>
      </c>
      <c r="S240" s="4" t="str">
        <f>_xlfn.IFNA(VLOOKUP(A240,'ACCESS EXPORT'!$A:$AI,35,0),"-")</f>
        <v>James Agee</v>
      </c>
      <c r="T240" s="4" t="str">
        <f>_xlfn.IFNA(VLOOKUP(A240,'ACCESS EXPORT'!$A:$AJ,36,0),"-")</f>
        <v>Wanda Cruz</v>
      </c>
      <c r="U240" s="4" t="str">
        <f>_xlfn.IFNA(VLOOKUP(A240,'ACCESS EXPORT'!$A:$AK,37,0),"-")</f>
        <v>athena</v>
      </c>
      <c r="V240" s="4" t="str">
        <f>_xlfn.IFNA(VLOOKUP(A240,'ACCESS EXPORT'!$A:$AL,38,0),"-")</f>
        <v>FHMG_LAKE HOSP ASSOC</v>
      </c>
      <c r="W240" s="4" t="str">
        <f>_xlfn.IFNA(VLOOKUP(A240,'ACCESS EXPORT'!$A:$AM,39,0),"-")</f>
        <v/>
      </c>
      <c r="X240" s="4" t="str">
        <f>_xlfn.IFNA(VLOOKUP(A240,'ACCESS EXPORT'!$A:$AN,40,0),"-")</f>
        <v>Libia Villaquiran / Jenny Green</v>
      </c>
      <c r="Y240" s="26" t="str">
        <f>_xlfn.IFNA(VLOOKUP(A240,'ACCESS EXPORT'!A:AO,41,0),"")</f>
        <v>Kristin Miller</v>
      </c>
      <c r="Z240" s="26" t="str">
        <f>_xlfn.IFNA(VLOOKUP(A240,'ACCESS EXPORT'!A:AP,42,0),"")</f>
        <v/>
      </c>
      <c r="AA240" s="26" t="str">
        <f>_xlfn.IFNA(VLOOKUP(A240,'ACCESS EXPORT'!A:AQ,43,0),"")</f>
        <v>Heather Tootle</v>
      </c>
    </row>
    <row r="241" spans="1:27" ht="18.75" x14ac:dyDescent="0.25">
      <c r="A241" s="33">
        <v>174</v>
      </c>
      <c r="B241" s="10">
        <v>1049</v>
      </c>
      <c r="C241" s="7" t="str">
        <f ca="1">IFERROR(UPPER(IF(AND('ACCESS EXPORT'!AA241="",'ACCESS EXPORT'!Z241=""),VLOOKUP(A241,'ACCESS EXPORT'!$A:$AF,32,FALSE),(IF('ACCESS EXPORT'!AA241&lt;&gt;"",CONCATENATE(VLOOKUP(A241,'ACCESS EXPORT'!$A:$AF,32,FALSE)," (Closed",TEXT('ACCESS EXPORT'!AA241," MM/DD/YYY)")),IF(TODAY()&lt;(('ACCESS EXPORT'!Z241)+30),CONCATENATE(VLOOKUP(A241,'ACCESS EXPORT'!$A:$AF,32,FALSE)," (Opens",TEXT('ACCESS EXPORT'!Z241," MM/DD/YYY)")),VLOOKUP(A241,'ACCESS EXPORT'!$A:$AF,32,FALSE)))))),"-")</f>
        <v>ADVENTHEALTH MEDICAL GROUP PEDIATRIC ORTHOPEDIC SURGERY AT ORLANDO</v>
      </c>
      <c r="D241" s="3" t="str">
        <f ca="1">IFERROR(UPPER(IF(AND('ACCESS EXPORT'!AA241="",'ACCESS EXPORT'!Z241=""),VLOOKUP(A241,'ACCESS EXPORT'!$A:$AF,28,FALSE),(IF('ACCESS EXPORT'!AA241&lt;&gt;"",CONCATENATE(VLOOKUP(A241,'ACCESS EXPORT'!$A:$AF,28,FALSE)," (Closed",TEXT('ACCESS EXPORT'!AA241," MM/DD/YYY)")),IF(TODAY()&lt;(('ACCESS EXPORT'!Z241)+30),CONCATENATE(VLOOKUP(A241,'ACCESS EXPORT'!$A:$AF,28,FALSE)," (Opens",TEXT('ACCESS EXPORT'!Z241," MM/DD/YYY)")),VLOOKUP(A241,'ACCESS EXPORT'!$A:$AF,28,FALSE)))))),"-")</f>
        <v>FLORIDA CENTER FOR PEDIATRIC ORTHOPAEDICS</v>
      </c>
      <c r="E241" s="3" t="str">
        <f>VLOOKUP($A241,'ACCESS EXPORT'!$A:$AF,3,FALSE)</f>
        <v>5060</v>
      </c>
      <c r="F241" s="3" t="str">
        <f>UPPER(CONCATENATE(VLOOKUP(A241,'ACCESS EXPORT'!$A:$AF,4,FALSE)," ",VLOOKUP(A241,'ACCESS EXPORT'!$A:$AF,5,FALSE)," ",VLOOKUP(A241,'ACCESS EXPORT'!$A:$AF,6,FALSE)," ",VLOOKUP(A241,'ACCESS EXPORT'!$A:$AA,7,FALSE)," ",VLOOKUP(A241,'ACCESS EXPORT'!$A:$AA,8,FALSE)))</f>
        <v>2501 N ORANGE AVE SUITE 514 ORLANDO FL 32804</v>
      </c>
      <c r="G241" s="4" t="str">
        <f>UPPER(VLOOKUP($A241,'ACCESS EXPORT'!$A:$AF,9,FALSE))</f>
        <v>ORANGE</v>
      </c>
      <c r="H241" s="4" t="str">
        <f>_xlfn.IFNA(VLOOKUP($B241,'ACCESS EXPORT'!$B:$J,9,FALSE),"")</f>
        <v>Childrens</v>
      </c>
      <c r="I241" s="3" t="str">
        <f>CONCATENATE("(P)",VLOOKUP($A241,'ACCESS EXPORT'!$A:$AF,11,FALSE)," (F)",VLOOKUP($A241,'ACCESS EXPORT'!$A:$AF,29,FALSE))</f>
        <v>(P)(407) 303-5687 (F)(407) 303-0806</v>
      </c>
      <c r="J241" s="4" t="str">
        <f>UPPER(VLOOKUP($A241,'ACCESS EXPORT'!$A:$AF,12,FALSE))</f>
        <v>PEDIATRIC SPECIALTY</v>
      </c>
      <c r="K241" s="4" t="str">
        <f>UPPER(VLOOKUP($A241,'ACCESS EXPORT'!$A:$AF,13,FALSE))</f>
        <v>MARLENE HOLLAND</v>
      </c>
      <c r="L241" s="3" t="str">
        <f>IF(AND(VLOOKUP(A241,'ACCESS EXPORT'!A:AE,1,0),'ACCESS EXPORT'!N241=""),UPPER(CONCATENATE('ACCESS EXPORT'!AE241)),IF(VLOOKUP(A241,'ACCESS EXPORT'!A:AE,1,0),UPPER(CONCATENATE('ACCESS EXPORT'!N241," "&amp;CHAR(10),'ACCESS EXPORT'!AE241))))</f>
        <v xml:space="preserve">LYNETTE KEELING 
</v>
      </c>
      <c r="M241" s="4" t="str">
        <f>UPPER(VLOOKUP($A241,'ACCESS EXPORT'!$A:$O,15,FALSE))</f>
        <v>NANCY ALICEA (PM)</v>
      </c>
      <c r="N241" s="4" t="str">
        <f ca="1">IF(AND('ACCESS EXPORT'!X241="",'ACCESS EXPORT'!Y241=""),IF('ACCESS EXPORT'!V241&lt;&gt;"",(IF(TODAY()-'ACCESS EXPORT'!V241&gt;=-60,UPPER(CONCATENATE(VLOOKUP(B241,'ACCESS EXPORT'!$B:$P,15,FALSE),""&amp;CHAR(10)&amp;"(SEP",TEXT('ACCESS EXPORT'!V241," MM/DD/YYY)"))),IF(TODAY()-'ACCESS EXPORT'!V241&lt;0,UPPER(VLOOKUP(B241,'ACCESS EXPORT'!$B:$P,15,FALSE)),UPPER(VLOOKUP(B241,'ACCESS EXPORT'!$B:$P,15,FALSE))))),IF('ACCESS EXPORT'!U241="",UPPER(VLOOKUP(B241,'ACCESS EXPORT'!$B:$P,15,FALSE)),IF(TODAY()-'ACCESS EXPORT'!U241&lt;=30,CONCATENATE(UPPER(VLOOKUP(B241,'ACCESS EXPORT'!$B:$P,15,FALSE)),""&amp;CHAR(10)&amp;"(NEW",TEXT('ACCESS EXPORT'!U241," MM/DD/YYY)")),IF(AND(TODAY()-'ACCESS EXPORT'!U241&gt;30,TODAY()&gt;0),UPPER(VLOOKUP(B241,'ACCESS EXPORT'!$B:$P,15,FALSE)))))),IF('ACCESS EXPORT'!Y241&lt;&gt;"",UPPER(CONCATENATE(UPPER(VLOOKUP(B241,'ACCESS EXPORT'!$B:$P,15,FALSE)),""&amp;CHAR(10)&amp;"(Transfer Out",TEXT('ACCESS EXPORT'!Y241," MM/DD/YYY)"))),IF('ACCESS EXPORT'!X241&lt;&gt;"",UPPER(CONCATENATE(UPPER(VLOOKUP(B241,'ACCESS EXPORT'!$B:$P,15,FALSE)),""&amp;CHAR(10)&amp;"(Transfer In",TEXT('ACCESS EXPORT'!X241," MM/DD/YYY)"))))))</f>
        <v>THOMPSON, JARED BRADLEY</v>
      </c>
      <c r="O241" s="4" t="str">
        <f>_xlfn.IFNA(VLOOKUP(B241,'ACCESS EXPORT'!$B:$Q,16,FALSE),"")</f>
        <v>PA-C</v>
      </c>
      <c r="P241" s="4" t="str">
        <f>_xlfn.IFNA(VLOOKUP(B241,'ACCESS EXPORT'!B:W,22,FALSE),"-")</f>
        <v>1992056337</v>
      </c>
      <c r="Q241" s="4" t="str">
        <f>_xlfn.IFNA(VLOOKUP(A241,'ACCESS EXPORT'!$A:$AG,33,0),"-")</f>
        <v>Gretchen Scoleri</v>
      </c>
      <c r="R241" s="4" t="str">
        <f>_xlfn.IFNA(VLOOKUP(A241,'ACCESS EXPORT'!$A:$AH,34,0),"-")</f>
        <v>Amanda Dowd</v>
      </c>
      <c r="S241" s="4" t="str">
        <f>_xlfn.IFNA(VLOOKUP(A241,'ACCESS EXPORT'!$A:$AI,35,0),"-")</f>
        <v>Courtney Powell</v>
      </c>
      <c r="T241" s="4" t="str">
        <f>_xlfn.IFNA(VLOOKUP(A241,'ACCESS EXPORT'!$A:$AJ,36,0),"-")</f>
        <v>Ishmael Molyneaux</v>
      </c>
      <c r="U241" s="4" t="str">
        <f>_xlfn.IFNA(VLOOKUP(A241,'ACCESS EXPORT'!$A:$AK,37,0),"-")</f>
        <v>Cerner</v>
      </c>
      <c r="V241" s="4" t="str">
        <f>_xlfn.IFNA(VLOOKUP(A241,'ACCESS EXPORT'!$A:$AL,38,0),"-")</f>
        <v>FHMG_FL CTR FOR PED ORT</v>
      </c>
      <c r="W241" s="4" t="str">
        <f>_xlfn.IFNA(VLOOKUP(A241,'ACCESS EXPORT'!$A:$AM,39,0),"-")</f>
        <v/>
      </c>
      <c r="X241" s="4" t="str">
        <f>_xlfn.IFNA(VLOOKUP(A241,'ACCESS EXPORT'!$A:$AN,40,0),"-")</f>
        <v>Karen Kelly</v>
      </c>
      <c r="Y241" s="26" t="str">
        <f>_xlfn.IFNA(VLOOKUP(A241,'ACCESS EXPORT'!A:AO,41,0),"")</f>
        <v>Andrea Desilva</v>
      </c>
      <c r="Z241" s="26" t="str">
        <f>_xlfn.IFNA(VLOOKUP(A241,'ACCESS EXPORT'!A:AP,42,0),"")</f>
        <v>Maria Angel</v>
      </c>
      <c r="AA241" s="26" t="str">
        <f>_xlfn.IFNA(VLOOKUP(A241,'ACCESS EXPORT'!A:AQ,43,0),"")</f>
        <v>Claire Pagan</v>
      </c>
    </row>
    <row r="242" spans="1:27" ht="18.75" x14ac:dyDescent="0.25">
      <c r="A242" s="33">
        <v>174</v>
      </c>
      <c r="B242" s="10">
        <v>1048</v>
      </c>
      <c r="C242" s="7" t="str">
        <f ca="1">IFERROR(UPPER(IF(AND('ACCESS EXPORT'!AA242="",'ACCESS EXPORT'!Z242=""),VLOOKUP(A242,'ACCESS EXPORT'!$A:$AF,32,FALSE),(IF('ACCESS EXPORT'!AA242&lt;&gt;"",CONCATENATE(VLOOKUP(A242,'ACCESS EXPORT'!$A:$AF,32,FALSE)," (Closed",TEXT('ACCESS EXPORT'!AA242," MM/DD/YYY)")),IF(TODAY()&lt;(('ACCESS EXPORT'!Z242)+30),CONCATENATE(VLOOKUP(A242,'ACCESS EXPORT'!$A:$AF,32,FALSE)," (Opens",TEXT('ACCESS EXPORT'!Z242," MM/DD/YYY)")),VLOOKUP(A242,'ACCESS EXPORT'!$A:$AF,32,FALSE)))))),"-")</f>
        <v>ADVENTHEALTH MEDICAL GROUP PEDIATRIC ORTHOPEDIC SURGERY AT ORLANDO</v>
      </c>
      <c r="D242" s="3" t="str">
        <f ca="1">IFERROR(UPPER(IF(AND('ACCESS EXPORT'!AA242="",'ACCESS EXPORT'!Z242=""),VLOOKUP(A242,'ACCESS EXPORT'!$A:$AF,28,FALSE),(IF('ACCESS EXPORT'!AA242&lt;&gt;"",CONCATENATE(VLOOKUP(A242,'ACCESS EXPORT'!$A:$AF,28,FALSE)," (Closed",TEXT('ACCESS EXPORT'!AA242," MM/DD/YYY)")),IF(TODAY()&lt;(('ACCESS EXPORT'!Z242)+30),CONCATENATE(VLOOKUP(A242,'ACCESS EXPORT'!$A:$AF,28,FALSE)," (Opens",TEXT('ACCESS EXPORT'!Z242," MM/DD/YYY)")),VLOOKUP(A242,'ACCESS EXPORT'!$A:$AF,28,FALSE)))))),"-")</f>
        <v>FLORIDA CENTER FOR PEDIATRIC ORTHOPAEDICS</v>
      </c>
      <c r="E242" s="3" t="str">
        <f>VLOOKUP($A242,'ACCESS EXPORT'!$A:$AF,3,FALSE)</f>
        <v>5060</v>
      </c>
      <c r="F242" s="3" t="str">
        <f>UPPER(CONCATENATE(VLOOKUP(A242,'ACCESS EXPORT'!$A:$AF,4,FALSE)," ",VLOOKUP(A242,'ACCESS EXPORT'!$A:$AF,5,FALSE)," ",VLOOKUP(A242,'ACCESS EXPORT'!$A:$AF,6,FALSE)," ",VLOOKUP(A242,'ACCESS EXPORT'!$A:$AA,7,FALSE)," ",VLOOKUP(A242,'ACCESS EXPORT'!$A:$AA,8,FALSE)))</f>
        <v>2501 N ORANGE AVE SUITE 514 ORLANDO FL 32804</v>
      </c>
      <c r="G242" s="4" t="str">
        <f>UPPER(VLOOKUP($A242,'ACCESS EXPORT'!$A:$AF,9,FALSE))</f>
        <v>ORANGE</v>
      </c>
      <c r="H242" s="4" t="str">
        <f>_xlfn.IFNA(VLOOKUP($B242,'ACCESS EXPORT'!$B:$J,9,FALSE),"")</f>
        <v>Childrens</v>
      </c>
      <c r="I242" s="3" t="str">
        <f>CONCATENATE("(P)",VLOOKUP($A242,'ACCESS EXPORT'!$A:$AF,11,FALSE)," (F)",VLOOKUP($A242,'ACCESS EXPORT'!$A:$AF,29,FALSE))</f>
        <v>(P)(407) 303-5687 (F)(407) 303-0806</v>
      </c>
      <c r="J242" s="4" t="str">
        <f>UPPER(VLOOKUP($A242,'ACCESS EXPORT'!$A:$AF,12,FALSE))</f>
        <v>PEDIATRIC SPECIALTY</v>
      </c>
      <c r="K242" s="4" t="str">
        <f>UPPER(VLOOKUP($A242,'ACCESS EXPORT'!$A:$AF,13,FALSE))</f>
        <v>MARLENE HOLLAND</v>
      </c>
      <c r="L242" s="3" t="str">
        <f>IF(AND(VLOOKUP(A242,'ACCESS EXPORT'!A:AE,1,0),'ACCESS EXPORT'!N242=""),UPPER(CONCATENATE('ACCESS EXPORT'!AE242)),IF(VLOOKUP(A242,'ACCESS EXPORT'!A:AE,1,0),UPPER(CONCATENATE('ACCESS EXPORT'!N242," "&amp;CHAR(10),'ACCESS EXPORT'!AE242))))</f>
        <v xml:space="preserve">LYNETTE KEELING 
</v>
      </c>
      <c r="M242" s="4" t="str">
        <f>UPPER(VLOOKUP($A242,'ACCESS EXPORT'!$A:$O,15,FALSE))</f>
        <v>NANCY ALICEA (PM)</v>
      </c>
      <c r="N242" s="4" t="str">
        <f ca="1">IF(AND('ACCESS EXPORT'!X242="",'ACCESS EXPORT'!Y242=""),IF('ACCESS EXPORT'!V242&lt;&gt;"",(IF(TODAY()-'ACCESS EXPORT'!V242&gt;=-60,UPPER(CONCATENATE(VLOOKUP(B242,'ACCESS EXPORT'!$B:$P,15,FALSE),""&amp;CHAR(10)&amp;"(SEP",TEXT('ACCESS EXPORT'!V242," MM/DD/YYY)"))),IF(TODAY()-'ACCESS EXPORT'!V242&lt;0,UPPER(VLOOKUP(B242,'ACCESS EXPORT'!$B:$P,15,FALSE)),UPPER(VLOOKUP(B242,'ACCESS EXPORT'!$B:$P,15,FALSE))))),IF('ACCESS EXPORT'!U242="",UPPER(VLOOKUP(B242,'ACCESS EXPORT'!$B:$P,15,FALSE)),IF(TODAY()-'ACCESS EXPORT'!U242&lt;=30,CONCATENATE(UPPER(VLOOKUP(B242,'ACCESS EXPORT'!$B:$P,15,FALSE)),""&amp;CHAR(10)&amp;"(NEW",TEXT('ACCESS EXPORT'!U242," MM/DD/YYY)")),IF(AND(TODAY()-'ACCESS EXPORT'!U242&gt;30,TODAY()&gt;0),UPPER(VLOOKUP(B242,'ACCESS EXPORT'!$B:$P,15,FALSE)))))),IF('ACCESS EXPORT'!Y242&lt;&gt;"",UPPER(CONCATENATE(UPPER(VLOOKUP(B242,'ACCESS EXPORT'!$B:$P,15,FALSE)),""&amp;CHAR(10)&amp;"(Transfer Out",TEXT('ACCESS EXPORT'!Y242," MM/DD/YYY)"))),IF('ACCESS EXPORT'!X242&lt;&gt;"",UPPER(CONCATENATE(UPPER(VLOOKUP(B242,'ACCESS EXPORT'!$B:$P,15,FALSE)),""&amp;CHAR(10)&amp;"(Transfer In",TEXT('ACCESS EXPORT'!X242," MM/DD/YYY)"))))))</f>
        <v>WOO, RAYMUND</v>
      </c>
      <c r="O242" s="4" t="str">
        <f>_xlfn.IFNA(VLOOKUP(B242,'ACCESS EXPORT'!$B:$Q,16,FALSE),"")</f>
        <v>MD</v>
      </c>
      <c r="P242" s="4" t="str">
        <f>_xlfn.IFNA(VLOOKUP(B242,'ACCESS EXPORT'!B:W,22,FALSE),"-")</f>
        <v>1205862745</v>
      </c>
      <c r="Q242" s="4" t="str">
        <f>_xlfn.IFNA(VLOOKUP(A242,'ACCESS EXPORT'!$A:$AG,33,0),"-")</f>
        <v>Gretchen Scoleri</v>
      </c>
      <c r="R242" s="4" t="str">
        <f>_xlfn.IFNA(VLOOKUP(A242,'ACCESS EXPORT'!$A:$AH,34,0),"-")</f>
        <v>Amanda Dowd</v>
      </c>
      <c r="S242" s="4" t="str">
        <f>_xlfn.IFNA(VLOOKUP(A242,'ACCESS EXPORT'!$A:$AI,35,0),"-")</f>
        <v>Courtney Powell</v>
      </c>
      <c r="T242" s="4" t="str">
        <f>_xlfn.IFNA(VLOOKUP(A242,'ACCESS EXPORT'!$A:$AJ,36,0),"-")</f>
        <v>Ishmael Molyneaux</v>
      </c>
      <c r="U242" s="4" t="str">
        <f>_xlfn.IFNA(VLOOKUP(A242,'ACCESS EXPORT'!$A:$AK,37,0),"-")</f>
        <v>Cerner</v>
      </c>
      <c r="V242" s="4" t="str">
        <f>_xlfn.IFNA(VLOOKUP(A242,'ACCESS EXPORT'!$A:$AL,38,0),"-")</f>
        <v>FHMG_FL CTR FOR PED ORT</v>
      </c>
      <c r="W242" s="4" t="str">
        <f>_xlfn.IFNA(VLOOKUP(A242,'ACCESS EXPORT'!$A:$AM,39,0),"-")</f>
        <v/>
      </c>
      <c r="X242" s="4" t="str">
        <f>_xlfn.IFNA(VLOOKUP(A242,'ACCESS EXPORT'!$A:$AN,40,0),"-")</f>
        <v>Karen Kelly</v>
      </c>
      <c r="Y242" s="26" t="str">
        <f>_xlfn.IFNA(VLOOKUP(A242,'ACCESS EXPORT'!A:AO,41,0),"")</f>
        <v>Andrea Desilva</v>
      </c>
      <c r="Z242" s="26" t="str">
        <f>_xlfn.IFNA(VLOOKUP(A242,'ACCESS EXPORT'!A:AP,42,0),"")</f>
        <v>Maria Angel</v>
      </c>
      <c r="AA242" s="26" t="str">
        <f>_xlfn.IFNA(VLOOKUP(A242,'ACCESS EXPORT'!A:AQ,43,0),"")</f>
        <v>Claire Pagan</v>
      </c>
    </row>
    <row r="243" spans="1:27" ht="18.75" x14ac:dyDescent="0.25">
      <c r="A243" s="33">
        <v>344</v>
      </c>
      <c r="B243" s="10">
        <v>1050</v>
      </c>
      <c r="C243" s="7" t="str">
        <f ca="1">IFERROR(UPPER(IF(AND('ACCESS EXPORT'!AA243="",'ACCESS EXPORT'!Z243=""),VLOOKUP(A243,'ACCESS EXPORT'!$A:$AF,32,FALSE),(IF('ACCESS EXPORT'!AA243&lt;&gt;"",CONCATENATE(VLOOKUP(A243,'ACCESS EXPORT'!$A:$AF,32,FALSE)," (Closed",TEXT('ACCESS EXPORT'!AA243," MM/DD/YYY)")),IF(TODAY()&lt;(('ACCESS EXPORT'!Z243)+30),CONCATENATE(VLOOKUP(A243,'ACCESS EXPORT'!$A:$AF,32,FALSE)," (Opens",TEXT('ACCESS EXPORT'!Z243," MM/DD/YYY)")),VLOOKUP(A243,'ACCESS EXPORT'!$A:$AF,32,FALSE)))))),"-")</f>
        <v>ADVENTHEALTH MEDICAL GROUP PEDIATRIC ORTHOPEDIC SURGERY AT WINTER GARDEN</v>
      </c>
      <c r="D243" s="3" t="str">
        <f ca="1">IFERROR(UPPER(IF(AND('ACCESS EXPORT'!AA243="",'ACCESS EXPORT'!Z243=""),VLOOKUP(A243,'ACCESS EXPORT'!$A:$AF,28,FALSE),(IF('ACCESS EXPORT'!AA243&lt;&gt;"",CONCATENATE(VLOOKUP(A243,'ACCESS EXPORT'!$A:$AF,28,FALSE)," (Closed",TEXT('ACCESS EXPORT'!AA243," MM/DD/YYY)")),IF(TODAY()&lt;(('ACCESS EXPORT'!Z243)+30),CONCATENATE(VLOOKUP(A243,'ACCESS EXPORT'!$A:$AF,28,FALSE)," (Opens",TEXT('ACCESS EXPORT'!Z243," MM/DD/YYY)")),VLOOKUP(A243,'ACCESS EXPORT'!$A:$AF,28,FALSE)))))),"-")</f>
        <v>FLORIDA CENTER FOR PEDIATRIC ORTHOPAEDICS</v>
      </c>
      <c r="E243" s="3" t="str">
        <f>VLOOKUP($A243,'ACCESS EXPORT'!$A:$AF,3,FALSE)</f>
        <v>5060</v>
      </c>
      <c r="F243" s="3" t="str">
        <f>UPPER(CONCATENATE(VLOOKUP(A243,'ACCESS EXPORT'!$A:$AF,4,FALSE)," ",VLOOKUP(A243,'ACCESS EXPORT'!$A:$AF,5,FALSE)," ",VLOOKUP(A243,'ACCESS EXPORT'!$A:$AF,6,FALSE)," ",VLOOKUP(A243,'ACCESS EXPORT'!$A:$AA,7,FALSE)," ",VLOOKUP(A243,'ACCESS EXPORT'!$A:$AA,8,FALSE)))</f>
        <v>2200 FOWLERS GROVE BLVD SUITE 200 WINTER GARDEN FL 34787</v>
      </c>
      <c r="G243" s="4" t="str">
        <f>UPPER(VLOOKUP($A243,'ACCESS EXPORT'!$A:$AF,9,FALSE))</f>
        <v>ORANGE</v>
      </c>
      <c r="H243" s="4" t="str">
        <f>_xlfn.IFNA(VLOOKUP($B243,'ACCESS EXPORT'!$B:$J,9,FALSE),"")</f>
        <v>Childrens</v>
      </c>
      <c r="I243" s="3" t="str">
        <f>CONCATENATE("(P)",VLOOKUP($A243,'ACCESS EXPORT'!$A:$AF,11,FALSE)," (F)",VLOOKUP($A243,'ACCESS EXPORT'!$A:$AF,29,FALSE))</f>
        <v>(P)(407) 303-5687 (F)(407) 303-0806</v>
      </c>
      <c r="J243" s="4" t="str">
        <f>UPPER(VLOOKUP($A243,'ACCESS EXPORT'!$A:$AF,12,FALSE))</f>
        <v>PEDIATRIC SPECIALTY</v>
      </c>
      <c r="K243" s="4" t="str">
        <f>UPPER(VLOOKUP($A243,'ACCESS EXPORT'!$A:$AF,13,FALSE))</f>
        <v>MARLENE HOLLAND</v>
      </c>
      <c r="L243" s="3" t="str">
        <f>IF(AND(VLOOKUP(A243,'ACCESS EXPORT'!A:AE,1,0),'ACCESS EXPORT'!N243=""),UPPER(CONCATENATE('ACCESS EXPORT'!AE243)),IF(VLOOKUP(A243,'ACCESS EXPORT'!A:AE,1,0),UPPER(CONCATENATE('ACCESS EXPORT'!N243," "&amp;CHAR(10),'ACCESS EXPORT'!AE243))))</f>
        <v xml:space="preserve">LYNETTE KEELING 
</v>
      </c>
      <c r="M243" s="4" t="str">
        <f>UPPER(VLOOKUP($A243,'ACCESS EXPORT'!$A:$O,15,FALSE))</f>
        <v>NANCY ALICEA (PM)</v>
      </c>
      <c r="N243" s="4" t="str">
        <f ca="1">IF(AND('ACCESS EXPORT'!X243="",'ACCESS EXPORT'!Y243=""),IF('ACCESS EXPORT'!V243&lt;&gt;"",(IF(TODAY()-'ACCESS EXPORT'!V243&gt;=-60,UPPER(CONCATENATE(VLOOKUP(B243,'ACCESS EXPORT'!$B:$P,15,FALSE),""&amp;CHAR(10)&amp;"(SEP",TEXT('ACCESS EXPORT'!V243," MM/DD/YYY)"))),IF(TODAY()-'ACCESS EXPORT'!V243&lt;0,UPPER(VLOOKUP(B243,'ACCESS EXPORT'!$B:$P,15,FALSE)),UPPER(VLOOKUP(B243,'ACCESS EXPORT'!$B:$P,15,FALSE))))),IF('ACCESS EXPORT'!U243="",UPPER(VLOOKUP(B243,'ACCESS EXPORT'!$B:$P,15,FALSE)),IF(TODAY()-'ACCESS EXPORT'!U243&lt;=30,CONCATENATE(UPPER(VLOOKUP(B243,'ACCESS EXPORT'!$B:$P,15,FALSE)),""&amp;CHAR(10)&amp;"(NEW",TEXT('ACCESS EXPORT'!U243," MM/DD/YYY)")),IF(AND(TODAY()-'ACCESS EXPORT'!U243&gt;30,TODAY()&gt;0),UPPER(VLOOKUP(B243,'ACCESS EXPORT'!$B:$P,15,FALSE)))))),IF('ACCESS EXPORT'!Y243&lt;&gt;"",UPPER(CONCATENATE(UPPER(VLOOKUP(B243,'ACCESS EXPORT'!$B:$P,15,FALSE)),""&amp;CHAR(10)&amp;"(Transfer Out",TEXT('ACCESS EXPORT'!Y243," MM/DD/YYY)"))),IF('ACCESS EXPORT'!X243&lt;&gt;"",UPPER(CONCATENATE(UPPER(VLOOKUP(B243,'ACCESS EXPORT'!$B:$P,15,FALSE)),""&amp;CHAR(10)&amp;"(Transfer In",TEXT('ACCESS EXPORT'!X243," MM/DD/YYY)"))))))</f>
        <v>BACKUS, KATERINA A.</v>
      </c>
      <c r="O243" s="4" t="str">
        <f>_xlfn.IFNA(VLOOKUP(B243,'ACCESS EXPORT'!$B:$Q,16,FALSE),"")</f>
        <v>MD</v>
      </c>
      <c r="P243" s="4" t="str">
        <f>_xlfn.IFNA(VLOOKUP(B243,'ACCESS EXPORT'!B:W,22,FALSE),"-")</f>
        <v>1326239872</v>
      </c>
      <c r="Q243" s="4" t="str">
        <f>_xlfn.IFNA(VLOOKUP(A243,'ACCESS EXPORT'!$A:$AG,33,0),"-")</f>
        <v>Gretchen Scoleri</v>
      </c>
      <c r="R243" s="4" t="str">
        <f>_xlfn.IFNA(VLOOKUP(A243,'ACCESS EXPORT'!$A:$AH,34,0),"-")</f>
        <v>Amanda Dowd</v>
      </c>
      <c r="S243" s="4" t="str">
        <f>_xlfn.IFNA(VLOOKUP(A243,'ACCESS EXPORT'!$A:$AI,35,0),"-")</f>
        <v>Courtney Powell</v>
      </c>
      <c r="T243" s="4" t="str">
        <f>_xlfn.IFNA(VLOOKUP(A243,'ACCESS EXPORT'!$A:$AJ,36,0),"-")</f>
        <v>Ishmael Molyneaux</v>
      </c>
      <c r="U243" s="4" t="str">
        <f>_xlfn.IFNA(VLOOKUP(A243,'ACCESS EXPORT'!$A:$AK,37,0),"-")</f>
        <v>Cerner</v>
      </c>
      <c r="V243" s="4" t="str">
        <f>_xlfn.IFNA(VLOOKUP(A243,'ACCESS EXPORT'!$A:$AL,38,0),"-")</f>
        <v>FHMG_FL CTR FOR PED ORT_WG</v>
      </c>
      <c r="W243" s="4" t="str">
        <f>_xlfn.IFNA(VLOOKUP(A243,'ACCESS EXPORT'!$A:$AM,39,0),"-")</f>
        <v/>
      </c>
      <c r="X243" s="4" t="str">
        <f>_xlfn.IFNA(VLOOKUP(A243,'ACCESS EXPORT'!$A:$AN,40,0),"-")</f>
        <v>Karen Kelly</v>
      </c>
      <c r="Y243" s="26" t="str">
        <f>_xlfn.IFNA(VLOOKUP(A243,'ACCESS EXPORT'!A:AO,41,0),"")</f>
        <v>Andrea Desilva</v>
      </c>
      <c r="Z243" s="26" t="str">
        <f>_xlfn.IFNA(VLOOKUP(A243,'ACCESS EXPORT'!A:AP,42,0),"")</f>
        <v>Maria Angel</v>
      </c>
      <c r="AA243" s="26" t="str">
        <f>_xlfn.IFNA(VLOOKUP(A243,'ACCESS EXPORT'!A:AQ,43,0),"")</f>
        <v>Claire Pagan</v>
      </c>
    </row>
    <row r="244" spans="1:27" ht="18.75" x14ac:dyDescent="0.25">
      <c r="A244" s="33">
        <v>174</v>
      </c>
      <c r="B244" s="10">
        <v>1050</v>
      </c>
      <c r="C244" s="7" t="str">
        <f ca="1">IFERROR(UPPER(IF(AND('ACCESS EXPORT'!AA244="",'ACCESS EXPORT'!Z244=""),VLOOKUP(A244,'ACCESS EXPORT'!$A:$AF,32,FALSE),(IF('ACCESS EXPORT'!AA244&lt;&gt;"",CONCATENATE(VLOOKUP(A244,'ACCESS EXPORT'!$A:$AF,32,FALSE)," (Closed",TEXT('ACCESS EXPORT'!AA244," MM/DD/YYY)")),IF(TODAY()&lt;(('ACCESS EXPORT'!Z244)+30),CONCATENATE(VLOOKUP(A244,'ACCESS EXPORT'!$A:$AF,32,FALSE)," (Opens",TEXT('ACCESS EXPORT'!Z244," MM/DD/YYY)")),VLOOKUP(A244,'ACCESS EXPORT'!$A:$AF,32,FALSE)))))),"-")</f>
        <v>ADVENTHEALTH MEDICAL GROUP PEDIATRIC ORTHOPEDIC SURGERY AT ORLANDO</v>
      </c>
      <c r="D244" s="3" t="str">
        <f ca="1">IFERROR(UPPER(IF(AND('ACCESS EXPORT'!AA244="",'ACCESS EXPORT'!Z244=""),VLOOKUP(A244,'ACCESS EXPORT'!$A:$AF,28,FALSE),(IF('ACCESS EXPORT'!AA244&lt;&gt;"",CONCATENATE(VLOOKUP(A244,'ACCESS EXPORT'!$A:$AF,28,FALSE)," (Closed",TEXT('ACCESS EXPORT'!AA244," MM/DD/YYY)")),IF(TODAY()&lt;(('ACCESS EXPORT'!Z244)+30),CONCATENATE(VLOOKUP(A244,'ACCESS EXPORT'!$A:$AF,28,FALSE)," (Opens",TEXT('ACCESS EXPORT'!Z244," MM/DD/YYY)")),VLOOKUP(A244,'ACCESS EXPORT'!$A:$AF,28,FALSE)))))),"-")</f>
        <v>FLORIDA CENTER FOR PEDIATRIC ORTHOPAEDICS</v>
      </c>
      <c r="E244" s="3" t="str">
        <f>VLOOKUP($A244,'ACCESS EXPORT'!$A:$AF,3,FALSE)</f>
        <v>5060</v>
      </c>
      <c r="F244" s="3" t="str">
        <f>UPPER(CONCATENATE(VLOOKUP(A244,'ACCESS EXPORT'!$A:$AF,4,FALSE)," ",VLOOKUP(A244,'ACCESS EXPORT'!$A:$AF,5,FALSE)," ",VLOOKUP(A244,'ACCESS EXPORT'!$A:$AF,6,FALSE)," ",VLOOKUP(A244,'ACCESS EXPORT'!$A:$AA,7,FALSE)," ",VLOOKUP(A244,'ACCESS EXPORT'!$A:$AA,8,FALSE)))</f>
        <v>2501 N ORANGE AVE SUITE 514 ORLANDO FL 32804</v>
      </c>
      <c r="G244" s="4" t="str">
        <f>UPPER(VLOOKUP($A244,'ACCESS EXPORT'!$A:$AF,9,FALSE))</f>
        <v>ORANGE</v>
      </c>
      <c r="H244" s="4" t="str">
        <f>_xlfn.IFNA(VLOOKUP($B244,'ACCESS EXPORT'!$B:$J,9,FALSE),"")</f>
        <v>Childrens</v>
      </c>
      <c r="I244" s="3" t="str">
        <f>CONCATENATE("(P)",VLOOKUP($A244,'ACCESS EXPORT'!$A:$AF,11,FALSE)," (F)",VLOOKUP($A244,'ACCESS EXPORT'!$A:$AF,29,FALSE))</f>
        <v>(P)(407) 303-5687 (F)(407) 303-0806</v>
      </c>
      <c r="J244" s="4" t="str">
        <f>UPPER(VLOOKUP($A244,'ACCESS EXPORT'!$A:$AF,12,FALSE))</f>
        <v>PEDIATRIC SPECIALTY</v>
      </c>
      <c r="K244" s="4" t="str">
        <f>UPPER(VLOOKUP($A244,'ACCESS EXPORT'!$A:$AF,13,FALSE))</f>
        <v>MARLENE HOLLAND</v>
      </c>
      <c r="L244" s="3" t="str">
        <f>IF(AND(VLOOKUP(A244,'ACCESS EXPORT'!A:AE,1,0),'ACCESS EXPORT'!N244=""),UPPER(CONCATENATE('ACCESS EXPORT'!AE244)),IF(VLOOKUP(A244,'ACCESS EXPORT'!A:AE,1,0),UPPER(CONCATENATE('ACCESS EXPORT'!N244," "&amp;CHAR(10),'ACCESS EXPORT'!AE244))))</f>
        <v xml:space="preserve">LYNETTE KEELING 
</v>
      </c>
      <c r="M244" s="4" t="str">
        <f>UPPER(VLOOKUP($A244,'ACCESS EXPORT'!$A:$O,15,FALSE))</f>
        <v>NANCY ALICEA (PM)</v>
      </c>
      <c r="N244" s="4" t="str">
        <f ca="1">IF(AND('ACCESS EXPORT'!X244="",'ACCESS EXPORT'!Y244=""),IF('ACCESS EXPORT'!V244&lt;&gt;"",(IF(TODAY()-'ACCESS EXPORT'!V244&gt;=-60,UPPER(CONCATENATE(VLOOKUP(B244,'ACCESS EXPORT'!$B:$P,15,FALSE),""&amp;CHAR(10)&amp;"(SEP",TEXT('ACCESS EXPORT'!V244," MM/DD/YYY)"))),IF(TODAY()-'ACCESS EXPORT'!V244&lt;0,UPPER(VLOOKUP(B244,'ACCESS EXPORT'!$B:$P,15,FALSE)),UPPER(VLOOKUP(B244,'ACCESS EXPORT'!$B:$P,15,FALSE))))),IF('ACCESS EXPORT'!U244="",UPPER(VLOOKUP(B244,'ACCESS EXPORT'!$B:$P,15,FALSE)),IF(TODAY()-'ACCESS EXPORT'!U244&lt;=30,CONCATENATE(UPPER(VLOOKUP(B244,'ACCESS EXPORT'!$B:$P,15,FALSE)),""&amp;CHAR(10)&amp;"(NEW",TEXT('ACCESS EXPORT'!U244," MM/DD/YYY)")),IF(AND(TODAY()-'ACCESS EXPORT'!U244&gt;30,TODAY()&gt;0),UPPER(VLOOKUP(B244,'ACCESS EXPORT'!$B:$P,15,FALSE)))))),IF('ACCESS EXPORT'!Y244&lt;&gt;"",UPPER(CONCATENATE(UPPER(VLOOKUP(B244,'ACCESS EXPORT'!$B:$P,15,FALSE)),""&amp;CHAR(10)&amp;"(Transfer Out",TEXT('ACCESS EXPORT'!Y244," MM/DD/YYY)"))),IF('ACCESS EXPORT'!X244&lt;&gt;"",UPPER(CONCATENATE(UPPER(VLOOKUP(B244,'ACCESS EXPORT'!$B:$P,15,FALSE)),""&amp;CHAR(10)&amp;"(Transfer In",TEXT('ACCESS EXPORT'!X244," MM/DD/YYY)"))))))</f>
        <v>BACKUS, KATERINA A.</v>
      </c>
      <c r="O244" s="4" t="str">
        <f>_xlfn.IFNA(VLOOKUP(B244,'ACCESS EXPORT'!$B:$Q,16,FALSE),"")</f>
        <v>MD</v>
      </c>
      <c r="P244" s="4" t="str">
        <f>_xlfn.IFNA(VLOOKUP(B244,'ACCESS EXPORT'!B:W,22,FALSE),"-")</f>
        <v>1326239872</v>
      </c>
      <c r="Q244" s="4" t="str">
        <f>_xlfn.IFNA(VLOOKUP(A244,'ACCESS EXPORT'!$A:$AG,33,0),"-")</f>
        <v>Gretchen Scoleri</v>
      </c>
      <c r="R244" s="4" t="str">
        <f>_xlfn.IFNA(VLOOKUP(A244,'ACCESS EXPORT'!$A:$AH,34,0),"-")</f>
        <v>Amanda Dowd</v>
      </c>
      <c r="S244" s="4" t="str">
        <f>_xlfn.IFNA(VLOOKUP(A244,'ACCESS EXPORT'!$A:$AI,35,0),"-")</f>
        <v>Courtney Powell</v>
      </c>
      <c r="T244" s="4" t="str">
        <f>_xlfn.IFNA(VLOOKUP(A244,'ACCESS EXPORT'!$A:$AJ,36,0),"-")</f>
        <v>Ishmael Molyneaux</v>
      </c>
      <c r="U244" s="4" t="str">
        <f>_xlfn.IFNA(VLOOKUP(A244,'ACCESS EXPORT'!$A:$AK,37,0),"-")</f>
        <v>Cerner</v>
      </c>
      <c r="V244" s="4" t="str">
        <f>_xlfn.IFNA(VLOOKUP(A244,'ACCESS EXPORT'!$A:$AL,38,0),"-")</f>
        <v>FHMG_FL CTR FOR PED ORT</v>
      </c>
      <c r="W244" s="4" t="str">
        <f>_xlfn.IFNA(VLOOKUP(A244,'ACCESS EXPORT'!$A:$AM,39,0),"-")</f>
        <v/>
      </c>
      <c r="X244" s="4" t="str">
        <f>_xlfn.IFNA(VLOOKUP(A244,'ACCESS EXPORT'!$A:$AN,40,0),"-")</f>
        <v>Karen Kelly</v>
      </c>
      <c r="Y244" s="26" t="str">
        <f>_xlfn.IFNA(VLOOKUP(A244,'ACCESS EXPORT'!A:AO,41,0),"")</f>
        <v>Andrea Desilva</v>
      </c>
      <c r="Z244" s="26" t="str">
        <f>_xlfn.IFNA(VLOOKUP(A244,'ACCESS EXPORT'!A:AP,42,0),"")</f>
        <v>Maria Angel</v>
      </c>
      <c r="AA244" s="26" t="str">
        <f>_xlfn.IFNA(VLOOKUP(A244,'ACCESS EXPORT'!A:AQ,43,0),"")</f>
        <v>Claire Pagan</v>
      </c>
    </row>
    <row r="245" spans="1:27" ht="18.75" x14ac:dyDescent="0.25">
      <c r="A245" s="33">
        <v>344</v>
      </c>
      <c r="B245" s="10">
        <v>1828</v>
      </c>
      <c r="C245" s="7" t="str">
        <f ca="1">IFERROR(UPPER(IF(AND('ACCESS EXPORT'!AA245="",'ACCESS EXPORT'!Z245=""),VLOOKUP(A245,'ACCESS EXPORT'!$A:$AF,32,FALSE),(IF('ACCESS EXPORT'!AA245&lt;&gt;"",CONCATENATE(VLOOKUP(A245,'ACCESS EXPORT'!$A:$AF,32,FALSE)," (Closed",TEXT('ACCESS EXPORT'!AA245," MM/DD/YYY)")),IF(TODAY()&lt;(('ACCESS EXPORT'!Z245)+30),CONCATENATE(VLOOKUP(A245,'ACCESS EXPORT'!$A:$AF,32,FALSE)," (Opens",TEXT('ACCESS EXPORT'!Z245," MM/DD/YYY)")),VLOOKUP(A245,'ACCESS EXPORT'!$A:$AF,32,FALSE)))))),"-")</f>
        <v>ADVENTHEALTH MEDICAL GROUP PEDIATRIC ORTHOPEDIC SURGERY AT WINTER GARDEN</v>
      </c>
      <c r="D245" s="3" t="str">
        <f ca="1">IFERROR(UPPER(IF(AND('ACCESS EXPORT'!AA245="",'ACCESS EXPORT'!Z245=""),VLOOKUP(A245,'ACCESS EXPORT'!$A:$AF,28,FALSE),(IF('ACCESS EXPORT'!AA245&lt;&gt;"",CONCATENATE(VLOOKUP(A245,'ACCESS EXPORT'!$A:$AF,28,FALSE)," (Closed",TEXT('ACCESS EXPORT'!AA245," MM/DD/YYY)")),IF(TODAY()&lt;(('ACCESS EXPORT'!Z245)+30),CONCATENATE(VLOOKUP(A245,'ACCESS EXPORT'!$A:$AF,28,FALSE)," (Opens",TEXT('ACCESS EXPORT'!Z245," MM/DD/YYY)")),VLOOKUP(A245,'ACCESS EXPORT'!$A:$AF,28,FALSE)))))),"-")</f>
        <v>FLORIDA CENTER FOR PEDIATRIC ORTHOPAEDICS</v>
      </c>
      <c r="E245" s="3" t="str">
        <f>VLOOKUP($A245,'ACCESS EXPORT'!$A:$AF,3,FALSE)</f>
        <v>5060</v>
      </c>
      <c r="F245" s="3" t="str">
        <f>UPPER(CONCATENATE(VLOOKUP(A245,'ACCESS EXPORT'!$A:$AF,4,FALSE)," ",VLOOKUP(A245,'ACCESS EXPORT'!$A:$AF,5,FALSE)," ",VLOOKUP(A245,'ACCESS EXPORT'!$A:$AF,6,FALSE)," ",VLOOKUP(A245,'ACCESS EXPORT'!$A:$AA,7,FALSE)," ",VLOOKUP(A245,'ACCESS EXPORT'!$A:$AA,8,FALSE)))</f>
        <v>2200 FOWLERS GROVE BLVD SUITE 200 WINTER GARDEN FL 34787</v>
      </c>
      <c r="G245" s="4" t="str">
        <f>UPPER(VLOOKUP($A245,'ACCESS EXPORT'!$A:$AF,9,FALSE))</f>
        <v>ORANGE</v>
      </c>
      <c r="H245" s="4" t="str">
        <f>_xlfn.IFNA(VLOOKUP($B245,'ACCESS EXPORT'!$B:$J,9,FALSE),"")</f>
        <v>Childrens</v>
      </c>
      <c r="I245" s="3" t="str">
        <f>CONCATENATE("(P)",VLOOKUP($A245,'ACCESS EXPORT'!$A:$AF,11,FALSE)," (F)",VLOOKUP($A245,'ACCESS EXPORT'!$A:$AF,29,FALSE))</f>
        <v>(P)(407) 303-5687 (F)(407) 303-0806</v>
      </c>
      <c r="J245" s="4" t="str">
        <f>UPPER(VLOOKUP($A245,'ACCESS EXPORT'!$A:$AF,12,FALSE))</f>
        <v>PEDIATRIC SPECIALTY</v>
      </c>
      <c r="K245" s="4" t="str">
        <f>UPPER(VLOOKUP($A245,'ACCESS EXPORT'!$A:$AF,13,FALSE))</f>
        <v>MARLENE HOLLAND</v>
      </c>
      <c r="L245" s="3" t="str">
        <f>IF(AND(VLOOKUP(A245,'ACCESS EXPORT'!A:AE,1,0),'ACCESS EXPORT'!N245=""),UPPER(CONCATENATE('ACCESS EXPORT'!AE245)),IF(VLOOKUP(A245,'ACCESS EXPORT'!A:AE,1,0),UPPER(CONCATENATE('ACCESS EXPORT'!N245," "&amp;CHAR(10),'ACCESS EXPORT'!AE245))))</f>
        <v xml:space="preserve">LYNETTE KEELING 
</v>
      </c>
      <c r="M245" s="4" t="str">
        <f>UPPER(VLOOKUP($A245,'ACCESS EXPORT'!$A:$O,15,FALSE))</f>
        <v>NANCY ALICEA (PM)</v>
      </c>
      <c r="N245" s="4" t="str">
        <f ca="1">IF(AND('ACCESS EXPORT'!X245="",'ACCESS EXPORT'!Y245=""),IF('ACCESS EXPORT'!V245&lt;&gt;"",(IF(TODAY()-'ACCESS EXPORT'!V245&gt;=-60,UPPER(CONCATENATE(VLOOKUP(B245,'ACCESS EXPORT'!$B:$P,15,FALSE),""&amp;CHAR(10)&amp;"(SEP",TEXT('ACCESS EXPORT'!V245," MM/DD/YYY)"))),IF(TODAY()-'ACCESS EXPORT'!V245&lt;0,UPPER(VLOOKUP(B245,'ACCESS EXPORT'!$B:$P,15,FALSE)),UPPER(VLOOKUP(B245,'ACCESS EXPORT'!$B:$P,15,FALSE))))),IF('ACCESS EXPORT'!U245="",UPPER(VLOOKUP(B245,'ACCESS EXPORT'!$B:$P,15,FALSE)),IF(TODAY()-'ACCESS EXPORT'!U245&lt;=30,CONCATENATE(UPPER(VLOOKUP(B245,'ACCESS EXPORT'!$B:$P,15,FALSE)),""&amp;CHAR(10)&amp;"(NEW",TEXT('ACCESS EXPORT'!U245," MM/DD/YYY)")),IF(AND(TODAY()-'ACCESS EXPORT'!U245&gt;30,TODAY()&gt;0),UPPER(VLOOKUP(B245,'ACCESS EXPORT'!$B:$P,15,FALSE)))))),IF('ACCESS EXPORT'!Y245&lt;&gt;"",UPPER(CONCATENATE(UPPER(VLOOKUP(B245,'ACCESS EXPORT'!$B:$P,15,FALSE)),""&amp;CHAR(10)&amp;"(Transfer Out",TEXT('ACCESS EXPORT'!Y245," MM/DD/YYY)"))),IF('ACCESS EXPORT'!X245&lt;&gt;"",UPPER(CONCATENATE(UPPER(VLOOKUP(B245,'ACCESS EXPORT'!$B:$P,15,FALSE)),""&amp;CHAR(10)&amp;"(Transfer In",TEXT('ACCESS EXPORT'!X245," MM/DD/YYY)"))))))</f>
        <v>KEYES, SEAN</v>
      </c>
      <c r="O245" s="4" t="str">
        <f>_xlfn.IFNA(VLOOKUP(B245,'ACCESS EXPORT'!$B:$Q,16,FALSE),"")</f>
        <v>DO</v>
      </c>
      <c r="P245" s="4" t="str">
        <f>_xlfn.IFNA(VLOOKUP(B245,'ACCESS EXPORT'!B:W,22,FALSE),"-")</f>
        <v>1104112689</v>
      </c>
      <c r="Q245" s="4" t="str">
        <f>_xlfn.IFNA(VLOOKUP(A245,'ACCESS EXPORT'!$A:$AG,33,0),"-")</f>
        <v>Gretchen Scoleri</v>
      </c>
      <c r="R245" s="4" t="str">
        <f>_xlfn.IFNA(VLOOKUP(A245,'ACCESS EXPORT'!$A:$AH,34,0),"-")</f>
        <v>Amanda Dowd</v>
      </c>
      <c r="S245" s="4" t="str">
        <f>_xlfn.IFNA(VLOOKUP(A245,'ACCESS EXPORT'!$A:$AI,35,0),"-")</f>
        <v>Courtney Powell</v>
      </c>
      <c r="T245" s="4" t="str">
        <f>_xlfn.IFNA(VLOOKUP(A245,'ACCESS EXPORT'!$A:$AJ,36,0),"-")</f>
        <v>Ishmael Molyneaux</v>
      </c>
      <c r="U245" s="4" t="str">
        <f>_xlfn.IFNA(VLOOKUP(A245,'ACCESS EXPORT'!$A:$AK,37,0),"-")</f>
        <v>Cerner</v>
      </c>
      <c r="V245" s="4" t="str">
        <f>_xlfn.IFNA(VLOOKUP(A245,'ACCESS EXPORT'!$A:$AL,38,0),"-")</f>
        <v>FHMG_FL CTR FOR PED ORT_WG</v>
      </c>
      <c r="W245" s="4" t="str">
        <f>_xlfn.IFNA(VLOOKUP(A245,'ACCESS EXPORT'!$A:$AM,39,0),"-")</f>
        <v/>
      </c>
      <c r="X245" s="4" t="str">
        <f>_xlfn.IFNA(VLOOKUP(A245,'ACCESS EXPORT'!$A:$AN,40,0),"-")</f>
        <v>Karen Kelly</v>
      </c>
      <c r="Y245" s="26" t="str">
        <f>_xlfn.IFNA(VLOOKUP(A245,'ACCESS EXPORT'!A:AO,41,0),"")</f>
        <v>Andrea Desilva</v>
      </c>
      <c r="Z245" s="26" t="str">
        <f>_xlfn.IFNA(VLOOKUP(A245,'ACCESS EXPORT'!A:AP,42,0),"")</f>
        <v>Maria Angel</v>
      </c>
      <c r="AA245" s="26" t="str">
        <f>_xlfn.IFNA(VLOOKUP(A245,'ACCESS EXPORT'!A:AQ,43,0),"")</f>
        <v>Claire Pagan</v>
      </c>
    </row>
    <row r="246" spans="1:27" ht="18.75" x14ac:dyDescent="0.25">
      <c r="A246" s="33">
        <v>173</v>
      </c>
      <c r="B246" s="10">
        <v>1050</v>
      </c>
      <c r="C246" s="7" t="str">
        <f ca="1">IFERROR(UPPER(IF(AND('ACCESS EXPORT'!AA246="",'ACCESS EXPORT'!Z246=""),VLOOKUP(A246,'ACCESS EXPORT'!$A:$AF,32,FALSE),(IF('ACCESS EXPORT'!AA246&lt;&gt;"",CONCATENATE(VLOOKUP(A246,'ACCESS EXPORT'!$A:$AF,32,FALSE)," (Closed",TEXT('ACCESS EXPORT'!AA246," MM/DD/YYY)")),IF(TODAY()&lt;(('ACCESS EXPORT'!Z246)+30),CONCATENATE(VLOOKUP(A246,'ACCESS EXPORT'!$A:$AF,32,FALSE)," (Opens",TEXT('ACCESS EXPORT'!Z246," MM/DD/YYY)")),VLOOKUP(A246,'ACCESS EXPORT'!$A:$AF,32,FALSE)))))),"-")</f>
        <v>ADVENTHEALTH MEDICAL GROUP PEDIATRIC ORTHOPEDIC SURGERY AT DAYTONA BEACH</v>
      </c>
      <c r="D246" s="3" t="str">
        <f ca="1">IFERROR(UPPER(IF(AND('ACCESS EXPORT'!AA246="",'ACCESS EXPORT'!Z246=""),VLOOKUP(A246,'ACCESS EXPORT'!$A:$AF,28,FALSE),(IF('ACCESS EXPORT'!AA246&lt;&gt;"",CONCATENATE(VLOOKUP(A246,'ACCESS EXPORT'!$A:$AF,28,FALSE)," (Closed",TEXT('ACCESS EXPORT'!AA246," MM/DD/YYY)")),IF(TODAY()&lt;(('ACCESS EXPORT'!Z246)+30),CONCATENATE(VLOOKUP(A246,'ACCESS EXPORT'!$A:$AF,28,FALSE)," (Opens",TEXT('ACCESS EXPORT'!Z246," MM/DD/YYY)")),VLOOKUP(A246,'ACCESS EXPORT'!$A:$AF,28,FALSE)))))),"-")</f>
        <v>FLORIDA CENTER FOR PEDIATRIC ORTHOPAEDICS - DAYTONA*</v>
      </c>
      <c r="E246" s="3" t="str">
        <f>VLOOKUP($A246,'ACCESS EXPORT'!$A:$AF,3,FALSE)</f>
        <v>5060</v>
      </c>
      <c r="F246" s="3" t="str">
        <f>UPPER(CONCATENATE(VLOOKUP(A246,'ACCESS EXPORT'!$A:$AF,4,FALSE)," ",VLOOKUP(A246,'ACCESS EXPORT'!$A:$AF,5,FALSE)," ",VLOOKUP(A246,'ACCESS EXPORT'!$A:$AF,6,FALSE)," ",VLOOKUP(A246,'ACCESS EXPORT'!$A:$AA,7,FALSE)," ",VLOOKUP(A246,'ACCESS EXPORT'!$A:$AA,8,FALSE)))</f>
        <v>305 MEMORIAL PKWY SUITE 408 DAYTONA BEACH FL 32117</v>
      </c>
      <c r="G246" s="4" t="str">
        <f>UPPER(VLOOKUP($A246,'ACCESS EXPORT'!$A:$AF,9,FALSE))</f>
        <v>VOLUSIA</v>
      </c>
      <c r="H246" s="4" t="str">
        <f>_xlfn.IFNA(VLOOKUP($B246,'ACCESS EXPORT'!$B:$J,9,FALSE),"")</f>
        <v>Childrens</v>
      </c>
      <c r="I246" s="3" t="str">
        <f>CONCATENATE("(P)",VLOOKUP($A246,'ACCESS EXPORT'!$A:$AF,11,FALSE)," (F)",VLOOKUP($A246,'ACCESS EXPORT'!$A:$AF,29,FALSE))</f>
        <v>(P)(407) 303-5687 (F)(407) 303-0806</v>
      </c>
      <c r="J246" s="4" t="str">
        <f>UPPER(VLOOKUP($A246,'ACCESS EXPORT'!$A:$AF,12,FALSE))</f>
        <v>PEDIATRIC SPECIALTY</v>
      </c>
      <c r="K246" s="4" t="str">
        <f>UPPER(VLOOKUP($A246,'ACCESS EXPORT'!$A:$AF,13,FALSE))</f>
        <v>MARLENE HOLLAND</v>
      </c>
      <c r="L246" s="3" t="str">
        <f>IF(AND(VLOOKUP(A246,'ACCESS EXPORT'!A:AE,1,0),'ACCESS EXPORT'!N246=""),UPPER(CONCATENATE('ACCESS EXPORT'!AE246)),IF(VLOOKUP(A246,'ACCESS EXPORT'!A:AE,1,0),UPPER(CONCATENATE('ACCESS EXPORT'!N246," "&amp;CHAR(10),'ACCESS EXPORT'!AE246))))</f>
        <v xml:space="preserve">LYNETTE KEELING 
</v>
      </c>
      <c r="M246" s="4" t="str">
        <f>UPPER(VLOOKUP($A246,'ACCESS EXPORT'!$A:$O,15,FALSE))</f>
        <v>NANCY ALICEA (PM)</v>
      </c>
      <c r="N246" s="4" t="str">
        <f ca="1">IF(AND('ACCESS EXPORT'!X246="",'ACCESS EXPORT'!Y246=""),IF('ACCESS EXPORT'!V246&lt;&gt;"",(IF(TODAY()-'ACCESS EXPORT'!V246&gt;=-60,UPPER(CONCATENATE(VLOOKUP(B246,'ACCESS EXPORT'!$B:$P,15,FALSE),""&amp;CHAR(10)&amp;"(SEP",TEXT('ACCESS EXPORT'!V246," MM/DD/YYY)"))),IF(TODAY()-'ACCESS EXPORT'!V246&lt;0,UPPER(VLOOKUP(B246,'ACCESS EXPORT'!$B:$P,15,FALSE)),UPPER(VLOOKUP(B246,'ACCESS EXPORT'!$B:$P,15,FALSE))))),IF('ACCESS EXPORT'!U246="",UPPER(VLOOKUP(B246,'ACCESS EXPORT'!$B:$P,15,FALSE)),IF(TODAY()-'ACCESS EXPORT'!U246&lt;=30,CONCATENATE(UPPER(VLOOKUP(B246,'ACCESS EXPORT'!$B:$P,15,FALSE)),""&amp;CHAR(10)&amp;"(NEW",TEXT('ACCESS EXPORT'!U246," MM/DD/YYY)")),IF(AND(TODAY()-'ACCESS EXPORT'!U246&gt;30,TODAY()&gt;0),UPPER(VLOOKUP(B246,'ACCESS EXPORT'!$B:$P,15,FALSE)))))),IF('ACCESS EXPORT'!Y246&lt;&gt;"",UPPER(CONCATENATE(UPPER(VLOOKUP(B246,'ACCESS EXPORT'!$B:$P,15,FALSE)),""&amp;CHAR(10)&amp;"(Transfer Out",TEXT('ACCESS EXPORT'!Y246," MM/DD/YYY)"))),IF('ACCESS EXPORT'!X246&lt;&gt;"",UPPER(CONCATENATE(UPPER(VLOOKUP(B246,'ACCESS EXPORT'!$B:$P,15,FALSE)),""&amp;CHAR(10)&amp;"(Transfer In",TEXT('ACCESS EXPORT'!X246," MM/DD/YYY)"))))))</f>
        <v>BACKUS, KATERINA A.</v>
      </c>
      <c r="O246" s="4" t="str">
        <f>_xlfn.IFNA(VLOOKUP(B246,'ACCESS EXPORT'!$B:$Q,16,FALSE),"")</f>
        <v>MD</v>
      </c>
      <c r="P246" s="4" t="str">
        <f>_xlfn.IFNA(VLOOKUP(B246,'ACCESS EXPORT'!B:W,22,FALSE),"-")</f>
        <v>1326239872</v>
      </c>
      <c r="Q246" s="4" t="str">
        <f>_xlfn.IFNA(VLOOKUP(A246,'ACCESS EXPORT'!$A:$AG,33,0),"-")</f>
        <v>Gretchen Scoleri</v>
      </c>
      <c r="R246" s="4" t="str">
        <f>_xlfn.IFNA(VLOOKUP(A246,'ACCESS EXPORT'!$A:$AH,34,0),"-")</f>
        <v>Amanda Dowd</v>
      </c>
      <c r="S246" s="4" t="str">
        <f>_xlfn.IFNA(VLOOKUP(A246,'ACCESS EXPORT'!$A:$AI,35,0),"-")</f>
        <v>Courtney Powell</v>
      </c>
      <c r="T246" s="4" t="str">
        <f>_xlfn.IFNA(VLOOKUP(A246,'ACCESS EXPORT'!$A:$AJ,36,0),"-")</f>
        <v>Ishmael Molyneaux</v>
      </c>
      <c r="U246" s="4" t="str">
        <f>_xlfn.IFNA(VLOOKUP(A246,'ACCESS EXPORT'!$A:$AK,37,0),"-")</f>
        <v>Cerner</v>
      </c>
      <c r="V246" s="4" t="str">
        <f>_xlfn.IFNA(VLOOKUP(A246,'ACCESS EXPORT'!$A:$AL,38,0),"-")</f>
        <v>FHMG_FL CTR FOR PED URO_CEL</v>
      </c>
      <c r="W246" s="4" t="str">
        <f>_xlfn.IFNA(VLOOKUP(A246,'ACCESS EXPORT'!$A:$AM,39,0),"-")</f>
        <v/>
      </c>
      <c r="X246" s="4" t="str">
        <f>_xlfn.IFNA(VLOOKUP(A246,'ACCESS EXPORT'!$A:$AN,40,0),"-")</f>
        <v>Karen Kelly</v>
      </c>
      <c r="Y246" s="26" t="str">
        <f>_xlfn.IFNA(VLOOKUP(A246,'ACCESS EXPORT'!A:AO,41,0),"")</f>
        <v>Andrea Desilva</v>
      </c>
      <c r="Z246" s="26" t="str">
        <f>_xlfn.IFNA(VLOOKUP(A246,'ACCESS EXPORT'!A:AP,42,0),"")</f>
        <v>Maria Angel</v>
      </c>
      <c r="AA246" s="26" t="str">
        <f>_xlfn.IFNA(VLOOKUP(A246,'ACCESS EXPORT'!A:AQ,43,0),"")</f>
        <v>Claire Pagan</v>
      </c>
    </row>
    <row r="247" spans="1:27" ht="18.75" x14ac:dyDescent="0.25">
      <c r="A247" s="33">
        <v>171</v>
      </c>
      <c r="B247" s="10">
        <v>1964</v>
      </c>
      <c r="C247" s="7" t="str">
        <f ca="1">IFERROR(UPPER(IF(AND('ACCESS EXPORT'!AA247="",'ACCESS EXPORT'!Z247=""),VLOOKUP(A247,'ACCESS EXPORT'!$A:$AF,32,FALSE),(IF('ACCESS EXPORT'!AA247&lt;&gt;"",CONCATENATE(VLOOKUP(A247,'ACCESS EXPORT'!$A:$AF,32,FALSE)," (Closed",TEXT('ACCESS EXPORT'!AA247," MM/DD/YYY)")),IF(TODAY()&lt;(('ACCESS EXPORT'!Z247)+30),CONCATENATE(VLOOKUP(A247,'ACCESS EXPORT'!$A:$AF,32,FALSE)," (Opens",TEXT('ACCESS EXPORT'!Z247," MM/DD/YYY)")),VLOOKUP(A247,'ACCESS EXPORT'!$A:$AF,32,FALSE)))))),"-")</f>
        <v>ADVENTHEALTH MEDICAL GROUP PEDIATRIC DIABETES AND  ENDOCRINOLOGY AT WINTER PARK</v>
      </c>
      <c r="D247" s="3" t="str">
        <f ca="1">IFERROR(UPPER(IF(AND('ACCESS EXPORT'!AA247="",'ACCESS EXPORT'!Z247=""),VLOOKUP(A247,'ACCESS EXPORT'!$A:$AF,28,FALSE),(IF('ACCESS EXPORT'!AA247&lt;&gt;"",CONCATENATE(VLOOKUP(A247,'ACCESS EXPORT'!$A:$AF,28,FALSE)," (Closed",TEXT('ACCESS EXPORT'!AA247," MM/DD/YYY)")),IF(TODAY()&lt;(('ACCESS EXPORT'!Z247)+30),CONCATENATE(VLOOKUP(A247,'ACCESS EXPORT'!$A:$AF,28,FALSE)," (Opens",TEXT('ACCESS EXPORT'!Z247," MM/DD/YYY)")),VLOOKUP(A247,'ACCESS EXPORT'!$A:$AF,28,FALSE)))))),"-")</f>
        <v>FLORIDA CENTER FOR PEDIATRIC ENDOCRINOLOGY, DIABETES &amp; METABOLISM</v>
      </c>
      <c r="E247" s="3" t="str">
        <f>VLOOKUP($A247,'ACCESS EXPORT'!$A:$AF,3,FALSE)</f>
        <v>5080</v>
      </c>
      <c r="F247" s="3" t="str">
        <f>UPPER(CONCATENATE(VLOOKUP(A247,'ACCESS EXPORT'!$A:$AF,4,FALSE)," ",VLOOKUP(A247,'ACCESS EXPORT'!$A:$AF,5,FALSE)," ",VLOOKUP(A247,'ACCESS EXPORT'!$A:$AF,6,FALSE)," ",VLOOKUP(A247,'ACCESS EXPORT'!$A:$AA,7,FALSE)," ",VLOOKUP(A247,'ACCESS EXPORT'!$A:$AA,8,FALSE)))</f>
        <v>1801 LEE RD SUITE 170 WINTER PARK FL 32789</v>
      </c>
      <c r="G247" s="4" t="str">
        <f>UPPER(VLOOKUP($A247,'ACCESS EXPORT'!$A:$AF,9,FALSE))</f>
        <v>ORANGE</v>
      </c>
      <c r="H247" s="4" t="str">
        <f>_xlfn.IFNA(VLOOKUP($B247,'ACCESS EXPORT'!$B:$J,9,FALSE),"")</f>
        <v>Childrens</v>
      </c>
      <c r="I247" s="3" t="str">
        <f>CONCATENATE("(P)",VLOOKUP($A247,'ACCESS EXPORT'!$A:$AF,11,FALSE)," (F)",VLOOKUP($A247,'ACCESS EXPORT'!$A:$AF,29,FALSE))</f>
        <v>(P)(407) 896-2901 (F)(407)896-2902</v>
      </c>
      <c r="J247" s="4" t="str">
        <f>UPPER(VLOOKUP($A247,'ACCESS EXPORT'!$A:$AF,12,FALSE))</f>
        <v>PEDIATRIC SPECIALTY</v>
      </c>
      <c r="K247" s="4" t="str">
        <f>UPPER(VLOOKUP($A247,'ACCESS EXPORT'!$A:$AF,13,FALSE))</f>
        <v>MARLENE HOLLAND</v>
      </c>
      <c r="L247" s="3" t="str">
        <f>IF(AND(VLOOKUP(A247,'ACCESS EXPORT'!A:AE,1,0),'ACCESS EXPORT'!N247=""),UPPER(CONCATENATE('ACCESS EXPORT'!AE247)),IF(VLOOKUP(A247,'ACCESS EXPORT'!A:AE,1,0),UPPER(CONCATENATE('ACCESS EXPORT'!N247," "&amp;CHAR(10),'ACCESS EXPORT'!AE247))))</f>
        <v xml:space="preserve">LYNETTE KEELING 
</v>
      </c>
      <c r="M247" s="4" t="str">
        <f>UPPER(VLOOKUP($A247,'ACCESS EXPORT'!$A:$O,15,FALSE))</f>
        <v>KISHA GREEN (PM)</v>
      </c>
      <c r="N247" s="4" t="str">
        <f ca="1">IF(AND('ACCESS EXPORT'!X247="",'ACCESS EXPORT'!Y247=""),IF('ACCESS EXPORT'!V247&lt;&gt;"",(IF(TODAY()-'ACCESS EXPORT'!V247&gt;=-60,UPPER(CONCATENATE(VLOOKUP(B247,'ACCESS EXPORT'!$B:$P,15,FALSE),""&amp;CHAR(10)&amp;"(SEP",TEXT('ACCESS EXPORT'!V247," MM/DD/YYY)"))),IF(TODAY()-'ACCESS EXPORT'!V247&lt;0,UPPER(VLOOKUP(B247,'ACCESS EXPORT'!$B:$P,15,FALSE)),UPPER(VLOOKUP(B247,'ACCESS EXPORT'!$B:$P,15,FALSE))))),IF('ACCESS EXPORT'!U247="",UPPER(VLOOKUP(B247,'ACCESS EXPORT'!$B:$P,15,FALSE)),IF(TODAY()-'ACCESS EXPORT'!U247&lt;=30,CONCATENATE(UPPER(VLOOKUP(B247,'ACCESS EXPORT'!$B:$P,15,FALSE)),""&amp;CHAR(10)&amp;"(NEW",TEXT('ACCESS EXPORT'!U247," MM/DD/YYY)")),IF(AND(TODAY()-'ACCESS EXPORT'!U247&gt;30,TODAY()&gt;0),UPPER(VLOOKUP(B247,'ACCESS EXPORT'!$B:$P,15,FALSE)))))),IF('ACCESS EXPORT'!Y247&lt;&gt;"",UPPER(CONCATENATE(UPPER(VLOOKUP(B247,'ACCESS EXPORT'!$B:$P,15,FALSE)),""&amp;CHAR(10)&amp;"(Transfer Out",TEXT('ACCESS EXPORT'!Y247," MM/DD/YYY)"))),IF('ACCESS EXPORT'!X247&lt;&gt;"",UPPER(CONCATENATE(UPPER(VLOOKUP(B247,'ACCESS EXPORT'!$B:$P,15,FALSE)),""&amp;CHAR(10)&amp;"(Transfer In",TEXT('ACCESS EXPORT'!X247," MM/DD/YYY)"))))))</f>
        <v>SCHILLING, LISA
(SEP 05/08/2019)</v>
      </c>
      <c r="O247" s="4" t="str">
        <f>_xlfn.IFNA(VLOOKUP(B247,'ACCESS EXPORT'!$B:$Q,16,FALSE),"")</f>
        <v>APRN</v>
      </c>
      <c r="P247" s="4" t="str">
        <f>_xlfn.IFNA(VLOOKUP(B247,'ACCESS EXPORT'!B:W,22,FALSE),"-")</f>
        <v>1538400718</v>
      </c>
      <c r="Q247" s="4" t="str">
        <f>_xlfn.IFNA(VLOOKUP(A247,'ACCESS EXPORT'!$A:$AG,33,0),"-")</f>
        <v>Aldis Leonardo</v>
      </c>
      <c r="R247" s="4" t="str">
        <f>_xlfn.IFNA(VLOOKUP(A247,'ACCESS EXPORT'!$A:$AH,34,0),"-")</f>
        <v>Amanda Dowd</v>
      </c>
      <c r="S247" s="4" t="str">
        <f>_xlfn.IFNA(VLOOKUP(A247,'ACCESS EXPORT'!$A:$AI,35,0),"-")</f>
        <v>Courtney Powell</v>
      </c>
      <c r="T247" s="4" t="str">
        <f>_xlfn.IFNA(VLOOKUP(A247,'ACCESS EXPORT'!$A:$AJ,36,0),"-")</f>
        <v>Ishmael Molyneaux</v>
      </c>
      <c r="U247" s="4" t="str">
        <f>_xlfn.IFNA(VLOOKUP(A247,'ACCESS EXPORT'!$A:$AK,37,0),"-")</f>
        <v>Cerner</v>
      </c>
      <c r="V247" s="4" t="str">
        <f>_xlfn.IFNA(VLOOKUP(A247,'ACCESS EXPORT'!$A:$AL,38,0),"-")</f>
        <v>FHMG_FL CTR FOR PED EDM</v>
      </c>
      <c r="W247" s="4" t="str">
        <f>_xlfn.IFNA(VLOOKUP(A247,'ACCESS EXPORT'!$A:$AM,39,0),"-")</f>
        <v/>
      </c>
      <c r="X247" s="4" t="str">
        <f>_xlfn.IFNA(VLOOKUP(A247,'ACCESS EXPORT'!$A:$AN,40,0),"-")</f>
        <v>Libia Villaquiran / Jenny Green</v>
      </c>
      <c r="Y247" s="26" t="str">
        <f>_xlfn.IFNA(VLOOKUP(A247,'ACCESS EXPORT'!A:AO,41,0),"")</f>
        <v>Jose Anderson</v>
      </c>
      <c r="Z247" s="26" t="str">
        <f>_xlfn.IFNA(VLOOKUP(A247,'ACCESS EXPORT'!A:AP,42,0),"")</f>
        <v>Maria Angel</v>
      </c>
      <c r="AA247" s="26" t="str">
        <f>_xlfn.IFNA(VLOOKUP(A247,'ACCESS EXPORT'!A:AQ,43,0),"")</f>
        <v>Claire Pagan</v>
      </c>
    </row>
    <row r="248" spans="1:27" ht="18.75" x14ac:dyDescent="0.25">
      <c r="A248" s="33">
        <v>171</v>
      </c>
      <c r="B248" s="10">
        <v>1354</v>
      </c>
      <c r="C248" s="7" t="str">
        <f ca="1">IFERROR(UPPER(IF(AND('ACCESS EXPORT'!AA248="",'ACCESS EXPORT'!Z248=""),VLOOKUP(A248,'ACCESS EXPORT'!$A:$AF,32,FALSE),(IF('ACCESS EXPORT'!AA248&lt;&gt;"",CONCATENATE(VLOOKUP(A248,'ACCESS EXPORT'!$A:$AF,32,FALSE)," (Closed",TEXT('ACCESS EXPORT'!AA248," MM/DD/YYY)")),IF(TODAY()&lt;(('ACCESS EXPORT'!Z248)+30),CONCATENATE(VLOOKUP(A248,'ACCESS EXPORT'!$A:$AF,32,FALSE)," (Opens",TEXT('ACCESS EXPORT'!Z248," MM/DD/YYY)")),VLOOKUP(A248,'ACCESS EXPORT'!$A:$AF,32,FALSE)))))),"-")</f>
        <v>ADVENTHEALTH MEDICAL GROUP PEDIATRIC DIABETES AND  ENDOCRINOLOGY AT WINTER PARK</v>
      </c>
      <c r="D248" s="3" t="str">
        <f ca="1">IFERROR(UPPER(IF(AND('ACCESS EXPORT'!AA248="",'ACCESS EXPORT'!Z248=""),VLOOKUP(A248,'ACCESS EXPORT'!$A:$AF,28,FALSE),(IF('ACCESS EXPORT'!AA248&lt;&gt;"",CONCATENATE(VLOOKUP(A248,'ACCESS EXPORT'!$A:$AF,28,FALSE)," (Closed",TEXT('ACCESS EXPORT'!AA248," MM/DD/YYY)")),IF(TODAY()&lt;(('ACCESS EXPORT'!Z248)+30),CONCATENATE(VLOOKUP(A248,'ACCESS EXPORT'!$A:$AF,28,FALSE)," (Opens",TEXT('ACCESS EXPORT'!Z248," MM/DD/YYY)")),VLOOKUP(A248,'ACCESS EXPORT'!$A:$AF,28,FALSE)))))),"-")</f>
        <v>FLORIDA CENTER FOR PEDIATRIC ENDOCRINOLOGY, DIABETES &amp; METABOLISM</v>
      </c>
      <c r="E248" s="3" t="str">
        <f>VLOOKUP($A248,'ACCESS EXPORT'!$A:$AF,3,FALSE)</f>
        <v>5080</v>
      </c>
      <c r="F248" s="3" t="str">
        <f>UPPER(CONCATENATE(VLOOKUP(A248,'ACCESS EXPORT'!$A:$AF,4,FALSE)," ",VLOOKUP(A248,'ACCESS EXPORT'!$A:$AF,5,FALSE)," ",VLOOKUP(A248,'ACCESS EXPORT'!$A:$AF,6,FALSE)," ",VLOOKUP(A248,'ACCESS EXPORT'!$A:$AA,7,FALSE)," ",VLOOKUP(A248,'ACCESS EXPORT'!$A:$AA,8,FALSE)))</f>
        <v>1801 LEE RD SUITE 170 WINTER PARK FL 32789</v>
      </c>
      <c r="G248" s="4" t="str">
        <f>UPPER(VLOOKUP($A248,'ACCESS EXPORT'!$A:$AF,9,FALSE))</f>
        <v>ORANGE</v>
      </c>
      <c r="H248" s="4" t="str">
        <f>_xlfn.IFNA(VLOOKUP($B248,'ACCESS EXPORT'!$B:$J,9,FALSE),"")</f>
        <v>Childrens</v>
      </c>
      <c r="I248" s="3" t="str">
        <f>CONCATENATE("(P)",VLOOKUP($A248,'ACCESS EXPORT'!$A:$AF,11,FALSE)," (F)",VLOOKUP($A248,'ACCESS EXPORT'!$A:$AF,29,FALSE))</f>
        <v>(P)(407) 896-2901 (F)(407)896-2902</v>
      </c>
      <c r="J248" s="4" t="str">
        <f>UPPER(VLOOKUP($A248,'ACCESS EXPORT'!$A:$AF,12,FALSE))</f>
        <v>PEDIATRIC SPECIALTY</v>
      </c>
      <c r="K248" s="4" t="str">
        <f>UPPER(VLOOKUP($A248,'ACCESS EXPORT'!$A:$AF,13,FALSE))</f>
        <v>MARLENE HOLLAND</v>
      </c>
      <c r="L248" s="3" t="str">
        <f>IF(AND(VLOOKUP(A248,'ACCESS EXPORT'!A:AE,1,0),'ACCESS EXPORT'!N248=""),UPPER(CONCATENATE('ACCESS EXPORT'!AE248)),IF(VLOOKUP(A248,'ACCESS EXPORT'!A:AE,1,0),UPPER(CONCATENATE('ACCESS EXPORT'!N248," "&amp;CHAR(10),'ACCESS EXPORT'!AE248))))</f>
        <v xml:space="preserve">LYNETTE KEELING 
</v>
      </c>
      <c r="M248" s="4" t="str">
        <f>UPPER(VLOOKUP($A248,'ACCESS EXPORT'!$A:$O,15,FALSE))</f>
        <v>KISHA GREEN (PM)</v>
      </c>
      <c r="N248" s="4" t="str">
        <f ca="1">IF(AND('ACCESS EXPORT'!X248="",'ACCESS EXPORT'!Y248=""),IF('ACCESS EXPORT'!V248&lt;&gt;"",(IF(TODAY()-'ACCESS EXPORT'!V248&gt;=-60,UPPER(CONCATENATE(VLOOKUP(B248,'ACCESS EXPORT'!$B:$P,15,FALSE),""&amp;CHAR(10)&amp;"(SEP",TEXT('ACCESS EXPORT'!V248," MM/DD/YYY)"))),IF(TODAY()-'ACCESS EXPORT'!V248&lt;0,UPPER(VLOOKUP(B248,'ACCESS EXPORT'!$B:$P,15,FALSE)),UPPER(VLOOKUP(B248,'ACCESS EXPORT'!$B:$P,15,FALSE))))),IF('ACCESS EXPORT'!U248="",UPPER(VLOOKUP(B248,'ACCESS EXPORT'!$B:$P,15,FALSE)),IF(TODAY()-'ACCESS EXPORT'!U248&lt;=30,CONCATENATE(UPPER(VLOOKUP(B248,'ACCESS EXPORT'!$B:$P,15,FALSE)),""&amp;CHAR(10)&amp;"(NEW",TEXT('ACCESS EXPORT'!U248," MM/DD/YYY)")),IF(AND(TODAY()-'ACCESS EXPORT'!U248&gt;30,TODAY()&gt;0),UPPER(VLOOKUP(B248,'ACCESS EXPORT'!$B:$P,15,FALSE)))))),IF('ACCESS EXPORT'!Y248&lt;&gt;"",UPPER(CONCATENATE(UPPER(VLOOKUP(B248,'ACCESS EXPORT'!$B:$P,15,FALSE)),""&amp;CHAR(10)&amp;"(Transfer Out",TEXT('ACCESS EXPORT'!Y248," MM/DD/YYY)"))),IF('ACCESS EXPORT'!X248&lt;&gt;"",UPPER(CONCATENATE(UPPER(VLOOKUP(B248,'ACCESS EXPORT'!$B:$P,15,FALSE)),""&amp;CHAR(10)&amp;"(Transfer In",TEXT('ACCESS EXPORT'!X248," MM/DD/YYY)"))))))</f>
        <v>ORPI, DANIELLA</v>
      </c>
      <c r="O248" s="4" t="str">
        <f>_xlfn.IFNA(VLOOKUP(B248,'ACCESS EXPORT'!$B:$Q,16,FALSE),"")</f>
        <v>APRN</v>
      </c>
      <c r="P248" s="4" t="str">
        <f>_xlfn.IFNA(VLOOKUP(B248,'ACCESS EXPORT'!B:W,22,FALSE),"-")</f>
        <v>1508310194</v>
      </c>
      <c r="Q248" s="4" t="str">
        <f>_xlfn.IFNA(VLOOKUP(A248,'ACCESS EXPORT'!$A:$AG,33,0),"-")</f>
        <v>Aldis Leonardo</v>
      </c>
      <c r="R248" s="4" t="str">
        <f>_xlfn.IFNA(VLOOKUP(A248,'ACCESS EXPORT'!$A:$AH,34,0),"-")</f>
        <v>Amanda Dowd</v>
      </c>
      <c r="S248" s="4" t="str">
        <f>_xlfn.IFNA(VLOOKUP(A248,'ACCESS EXPORT'!$A:$AI,35,0),"-")</f>
        <v>Courtney Powell</v>
      </c>
      <c r="T248" s="4" t="str">
        <f>_xlfn.IFNA(VLOOKUP(A248,'ACCESS EXPORT'!$A:$AJ,36,0),"-")</f>
        <v>Ishmael Molyneaux</v>
      </c>
      <c r="U248" s="4" t="str">
        <f>_xlfn.IFNA(VLOOKUP(A248,'ACCESS EXPORT'!$A:$AK,37,0),"-")</f>
        <v>Cerner</v>
      </c>
      <c r="V248" s="4" t="str">
        <f>_xlfn.IFNA(VLOOKUP(A248,'ACCESS EXPORT'!$A:$AL,38,0),"-")</f>
        <v>FHMG_FL CTR FOR PED EDM</v>
      </c>
      <c r="W248" s="4" t="str">
        <f>_xlfn.IFNA(VLOOKUP(A248,'ACCESS EXPORT'!$A:$AM,39,0),"-")</f>
        <v/>
      </c>
      <c r="X248" s="4" t="str">
        <f>_xlfn.IFNA(VLOOKUP(A248,'ACCESS EXPORT'!$A:$AN,40,0),"-")</f>
        <v>Libia Villaquiran / Jenny Green</v>
      </c>
      <c r="Y248" s="26" t="str">
        <f>_xlfn.IFNA(VLOOKUP(A248,'ACCESS EXPORT'!A:AO,41,0),"")</f>
        <v>Jose Anderson</v>
      </c>
      <c r="Z248" s="26" t="str">
        <f>_xlfn.IFNA(VLOOKUP(A248,'ACCESS EXPORT'!A:AP,42,0),"")</f>
        <v>Maria Angel</v>
      </c>
      <c r="AA248" s="26" t="str">
        <f>_xlfn.IFNA(VLOOKUP(A248,'ACCESS EXPORT'!A:AQ,43,0),"")</f>
        <v>Claire Pagan</v>
      </c>
    </row>
    <row r="249" spans="1:27" ht="18.75" x14ac:dyDescent="0.25">
      <c r="A249" s="33">
        <v>171</v>
      </c>
      <c r="B249" s="10">
        <v>1353</v>
      </c>
      <c r="C249" s="7" t="str">
        <f ca="1">IFERROR(UPPER(IF(AND('ACCESS EXPORT'!AA249="",'ACCESS EXPORT'!Z249=""),VLOOKUP(A249,'ACCESS EXPORT'!$A:$AF,32,FALSE),(IF('ACCESS EXPORT'!AA249&lt;&gt;"",CONCATENATE(VLOOKUP(A249,'ACCESS EXPORT'!$A:$AF,32,FALSE)," (Closed",TEXT('ACCESS EXPORT'!AA249," MM/DD/YYY)")),IF(TODAY()&lt;(('ACCESS EXPORT'!Z249)+30),CONCATENATE(VLOOKUP(A249,'ACCESS EXPORT'!$A:$AF,32,FALSE)," (Opens",TEXT('ACCESS EXPORT'!Z249," MM/DD/YYY)")),VLOOKUP(A249,'ACCESS EXPORT'!$A:$AF,32,FALSE)))))),"-")</f>
        <v>ADVENTHEALTH MEDICAL GROUP PEDIATRIC DIABETES AND  ENDOCRINOLOGY AT WINTER PARK</v>
      </c>
      <c r="D249" s="3" t="str">
        <f ca="1">IFERROR(UPPER(IF(AND('ACCESS EXPORT'!AA249="",'ACCESS EXPORT'!Z249=""),VLOOKUP(A249,'ACCESS EXPORT'!$A:$AF,28,FALSE),(IF('ACCESS EXPORT'!AA249&lt;&gt;"",CONCATENATE(VLOOKUP(A249,'ACCESS EXPORT'!$A:$AF,28,FALSE)," (Closed",TEXT('ACCESS EXPORT'!AA249," MM/DD/YYY)")),IF(TODAY()&lt;(('ACCESS EXPORT'!Z249)+30),CONCATENATE(VLOOKUP(A249,'ACCESS EXPORT'!$A:$AF,28,FALSE)," (Opens",TEXT('ACCESS EXPORT'!Z249," MM/DD/YYY)")),VLOOKUP(A249,'ACCESS EXPORT'!$A:$AF,28,FALSE)))))),"-")</f>
        <v>FLORIDA CENTER FOR PEDIATRIC ENDOCRINOLOGY, DIABETES &amp; METABOLISM</v>
      </c>
      <c r="E249" s="3" t="str">
        <f>VLOOKUP($A249,'ACCESS EXPORT'!$A:$AF,3,FALSE)</f>
        <v>5080</v>
      </c>
      <c r="F249" s="3" t="str">
        <f>UPPER(CONCATENATE(VLOOKUP(A249,'ACCESS EXPORT'!$A:$AF,4,FALSE)," ",VLOOKUP(A249,'ACCESS EXPORT'!$A:$AF,5,FALSE)," ",VLOOKUP(A249,'ACCESS EXPORT'!$A:$AF,6,FALSE)," ",VLOOKUP(A249,'ACCESS EXPORT'!$A:$AA,7,FALSE)," ",VLOOKUP(A249,'ACCESS EXPORT'!$A:$AA,8,FALSE)))</f>
        <v>1801 LEE RD SUITE 170 WINTER PARK FL 32789</v>
      </c>
      <c r="G249" s="4" t="str">
        <f>UPPER(VLOOKUP($A249,'ACCESS EXPORT'!$A:$AF,9,FALSE))</f>
        <v>ORANGE</v>
      </c>
      <c r="H249" s="4" t="str">
        <f>_xlfn.IFNA(VLOOKUP($B249,'ACCESS EXPORT'!$B:$J,9,FALSE),"")</f>
        <v>Childrens</v>
      </c>
      <c r="I249" s="3" t="str">
        <f>CONCATENATE("(P)",VLOOKUP($A249,'ACCESS EXPORT'!$A:$AF,11,FALSE)," (F)",VLOOKUP($A249,'ACCESS EXPORT'!$A:$AF,29,FALSE))</f>
        <v>(P)(407) 896-2901 (F)(407)896-2902</v>
      </c>
      <c r="J249" s="4" t="str">
        <f>UPPER(VLOOKUP($A249,'ACCESS EXPORT'!$A:$AF,12,FALSE))</f>
        <v>PEDIATRIC SPECIALTY</v>
      </c>
      <c r="K249" s="4" t="str">
        <f>UPPER(VLOOKUP($A249,'ACCESS EXPORT'!$A:$AF,13,FALSE))</f>
        <v>MARLENE HOLLAND</v>
      </c>
      <c r="L249" s="3" t="str">
        <f>IF(AND(VLOOKUP(A249,'ACCESS EXPORT'!A:AE,1,0),'ACCESS EXPORT'!N249=""),UPPER(CONCATENATE('ACCESS EXPORT'!AE249)),IF(VLOOKUP(A249,'ACCESS EXPORT'!A:AE,1,0),UPPER(CONCATENATE('ACCESS EXPORT'!N249," "&amp;CHAR(10),'ACCESS EXPORT'!AE249))))</f>
        <v xml:space="preserve">LYNETTE KEELING 
</v>
      </c>
      <c r="M249" s="4" t="str">
        <f>UPPER(VLOOKUP($A249,'ACCESS EXPORT'!$A:$O,15,FALSE))</f>
        <v>KISHA GREEN (PM)</v>
      </c>
      <c r="N249" s="4" t="str">
        <f ca="1">IF(AND('ACCESS EXPORT'!X249="",'ACCESS EXPORT'!Y249=""),IF('ACCESS EXPORT'!V249&lt;&gt;"",(IF(TODAY()-'ACCESS EXPORT'!V249&gt;=-60,UPPER(CONCATENATE(VLOOKUP(B249,'ACCESS EXPORT'!$B:$P,15,FALSE),""&amp;CHAR(10)&amp;"(SEP",TEXT('ACCESS EXPORT'!V249," MM/DD/YYY)"))),IF(TODAY()-'ACCESS EXPORT'!V249&lt;0,UPPER(VLOOKUP(B249,'ACCESS EXPORT'!$B:$P,15,FALSE)),UPPER(VLOOKUP(B249,'ACCESS EXPORT'!$B:$P,15,FALSE))))),IF('ACCESS EXPORT'!U249="",UPPER(VLOOKUP(B249,'ACCESS EXPORT'!$B:$P,15,FALSE)),IF(TODAY()-'ACCESS EXPORT'!U249&lt;=30,CONCATENATE(UPPER(VLOOKUP(B249,'ACCESS EXPORT'!$B:$P,15,FALSE)),""&amp;CHAR(10)&amp;"(NEW",TEXT('ACCESS EXPORT'!U249," MM/DD/YYY)")),IF(AND(TODAY()-'ACCESS EXPORT'!U249&gt;30,TODAY()&gt;0),UPPER(VLOOKUP(B249,'ACCESS EXPORT'!$B:$P,15,FALSE)))))),IF('ACCESS EXPORT'!Y249&lt;&gt;"",UPPER(CONCATENATE(UPPER(VLOOKUP(B249,'ACCESS EXPORT'!$B:$P,15,FALSE)),""&amp;CHAR(10)&amp;"(Transfer Out",TEXT('ACCESS EXPORT'!Y249," MM/DD/YYY)"))),IF('ACCESS EXPORT'!X249&lt;&gt;"",UPPER(CONCATENATE(UPPER(VLOOKUP(B249,'ACCESS EXPORT'!$B:$P,15,FALSE)),""&amp;CHAR(10)&amp;"(Transfer In",TEXT('ACCESS EXPORT'!X249," MM/DD/YYY)"))))))</f>
        <v>CAZEAU, RACHEL-MARIE</v>
      </c>
      <c r="O249" s="4" t="str">
        <f>_xlfn.IFNA(VLOOKUP(B249,'ACCESS EXPORT'!$B:$Q,16,FALSE),"")</f>
        <v>MD</v>
      </c>
      <c r="P249" s="4" t="str">
        <f>_xlfn.IFNA(VLOOKUP(B249,'ACCESS EXPORT'!B:W,22,FALSE),"-")</f>
        <v>1376770362</v>
      </c>
      <c r="Q249" s="4" t="str">
        <f>_xlfn.IFNA(VLOOKUP(A249,'ACCESS EXPORT'!$A:$AG,33,0),"-")</f>
        <v>Aldis Leonardo</v>
      </c>
      <c r="R249" s="4" t="str">
        <f>_xlfn.IFNA(VLOOKUP(A249,'ACCESS EXPORT'!$A:$AH,34,0),"-")</f>
        <v>Amanda Dowd</v>
      </c>
      <c r="S249" s="4" t="str">
        <f>_xlfn.IFNA(VLOOKUP(A249,'ACCESS EXPORT'!$A:$AI,35,0),"-")</f>
        <v>Courtney Powell</v>
      </c>
      <c r="T249" s="4" t="str">
        <f>_xlfn.IFNA(VLOOKUP(A249,'ACCESS EXPORT'!$A:$AJ,36,0),"-")</f>
        <v>Ishmael Molyneaux</v>
      </c>
      <c r="U249" s="4" t="str">
        <f>_xlfn.IFNA(VLOOKUP(A249,'ACCESS EXPORT'!$A:$AK,37,0),"-")</f>
        <v>Cerner</v>
      </c>
      <c r="V249" s="4" t="str">
        <f>_xlfn.IFNA(VLOOKUP(A249,'ACCESS EXPORT'!$A:$AL,38,0),"-")</f>
        <v>FHMG_FL CTR FOR PED EDM</v>
      </c>
      <c r="W249" s="4" t="str">
        <f>_xlfn.IFNA(VLOOKUP(A249,'ACCESS EXPORT'!$A:$AM,39,0),"-")</f>
        <v/>
      </c>
      <c r="X249" s="4" t="str">
        <f>_xlfn.IFNA(VLOOKUP(A249,'ACCESS EXPORT'!$A:$AN,40,0),"-")</f>
        <v>Libia Villaquiran / Jenny Green</v>
      </c>
      <c r="Y249" s="26" t="str">
        <f>_xlfn.IFNA(VLOOKUP(A249,'ACCESS EXPORT'!A:AO,41,0),"")</f>
        <v>Jose Anderson</v>
      </c>
      <c r="Z249" s="26" t="str">
        <f>_xlfn.IFNA(VLOOKUP(A249,'ACCESS EXPORT'!A:AP,42,0),"")</f>
        <v>Maria Angel</v>
      </c>
      <c r="AA249" s="26" t="str">
        <f>_xlfn.IFNA(VLOOKUP(A249,'ACCESS EXPORT'!A:AQ,43,0),"")</f>
        <v>Claire Pagan</v>
      </c>
    </row>
    <row r="250" spans="1:27" ht="18.75" x14ac:dyDescent="0.25">
      <c r="A250" s="33">
        <v>376</v>
      </c>
      <c r="B250" s="10">
        <v>1351</v>
      </c>
      <c r="C250" s="7" t="str">
        <f ca="1">IFERROR(UPPER(IF(AND('ACCESS EXPORT'!AA250="",'ACCESS EXPORT'!Z250=""),VLOOKUP(A250,'ACCESS EXPORT'!$A:$AF,32,FALSE),(IF('ACCESS EXPORT'!AA250&lt;&gt;"",CONCATENATE(VLOOKUP(A250,'ACCESS EXPORT'!$A:$AF,32,FALSE)," (Closed",TEXT('ACCESS EXPORT'!AA250," MM/DD/YYY)")),IF(TODAY()&lt;(('ACCESS EXPORT'!Z250)+30),CONCATENATE(VLOOKUP(A250,'ACCESS EXPORT'!$A:$AF,32,FALSE)," (Opens",TEXT('ACCESS EXPORT'!Z250," MM/DD/YYY)")),VLOOKUP(A250,'ACCESS EXPORT'!$A:$AF,32,FALSE)))))),"-")</f>
        <v>ADVENTHEALTH MEDICAL GROUP PEDIATRIC DIABETES &amp; ENDOCRINOLOGY AT WINTER GARDEN</v>
      </c>
      <c r="D250" s="3" t="str">
        <f ca="1">IFERROR(UPPER(IF(AND('ACCESS EXPORT'!AA250="",'ACCESS EXPORT'!Z250=""),VLOOKUP(A250,'ACCESS EXPORT'!$A:$AF,28,FALSE),(IF('ACCESS EXPORT'!AA250&lt;&gt;"",CONCATENATE(VLOOKUP(A250,'ACCESS EXPORT'!$A:$AF,28,FALSE)," (Closed",TEXT('ACCESS EXPORT'!AA250," MM/DD/YYY)")),IF(TODAY()&lt;(('ACCESS EXPORT'!Z250)+30),CONCATENATE(VLOOKUP(A250,'ACCESS EXPORT'!$A:$AF,28,FALSE)," (Opens",TEXT('ACCESS EXPORT'!Z250," MM/DD/YYY)")),VLOOKUP(A250,'ACCESS EXPORT'!$A:$AF,28,FALSE)))))),"-")</f>
        <v>FLORIDA CENTER FOR PEDIATRIC ENDOCRINOLOGY, DIABETES &amp; METABOLISM</v>
      </c>
      <c r="E250" s="3" t="str">
        <f>VLOOKUP($A250,'ACCESS EXPORT'!$A:$AF,3,FALSE)</f>
        <v>5080</v>
      </c>
      <c r="F250" s="3" t="str">
        <f>UPPER(CONCATENATE(VLOOKUP(A250,'ACCESS EXPORT'!$A:$AF,4,FALSE)," ",VLOOKUP(A250,'ACCESS EXPORT'!$A:$AF,5,FALSE)," ",VLOOKUP(A250,'ACCESS EXPORT'!$A:$AF,6,FALSE)," ",VLOOKUP(A250,'ACCESS EXPORT'!$A:$AA,7,FALSE)," ",VLOOKUP(A250,'ACCESS EXPORT'!$A:$AA,8,FALSE)))</f>
        <v>2200 FOLWER GROVE BLVD SUITE 200 WINTER GARDEN FL 34787</v>
      </c>
      <c r="G250" s="4" t="str">
        <f>UPPER(VLOOKUP($A250,'ACCESS EXPORT'!$A:$AF,9,FALSE))</f>
        <v>ORANGE</v>
      </c>
      <c r="H250" s="4" t="str">
        <f>_xlfn.IFNA(VLOOKUP($B250,'ACCESS EXPORT'!$B:$J,9,FALSE),"")</f>
        <v>Childrens</v>
      </c>
      <c r="I250" s="3" t="str">
        <f>CONCATENATE("(P)",VLOOKUP($A250,'ACCESS EXPORT'!$A:$AF,11,FALSE)," (F)",VLOOKUP($A250,'ACCESS EXPORT'!$A:$AF,29,FALSE))</f>
        <v>(P)(407) 896-2901 (F)(407) 896-2901</v>
      </c>
      <c r="J250" s="4" t="str">
        <f>UPPER(VLOOKUP($A250,'ACCESS EXPORT'!$A:$AF,12,FALSE))</f>
        <v>PEDIATRIC ENDOCRINOLOGY</v>
      </c>
      <c r="K250" s="4" t="str">
        <f>UPPER(VLOOKUP($A250,'ACCESS EXPORT'!$A:$AF,13,FALSE))</f>
        <v>MARLENE HOLLAND</v>
      </c>
      <c r="L250" s="3" t="str">
        <f>IF(AND(VLOOKUP(A250,'ACCESS EXPORT'!A:AE,1,0),'ACCESS EXPORT'!N250=""),UPPER(CONCATENATE('ACCESS EXPORT'!AE250)),IF(VLOOKUP(A250,'ACCESS EXPORT'!A:AE,1,0),UPPER(CONCATENATE('ACCESS EXPORT'!N250," "&amp;CHAR(10),'ACCESS EXPORT'!AE250))))</f>
        <v xml:space="preserve">LYNETTE KEELING 
</v>
      </c>
      <c r="M250" s="4" t="str">
        <f>UPPER(VLOOKUP($A250,'ACCESS EXPORT'!$A:$O,15,FALSE))</f>
        <v>KISHA GREEN (PM)</v>
      </c>
      <c r="N250" s="4" t="str">
        <f ca="1">IF(AND('ACCESS EXPORT'!X250="",'ACCESS EXPORT'!Y250=""),IF('ACCESS EXPORT'!V250&lt;&gt;"",(IF(TODAY()-'ACCESS EXPORT'!V250&gt;=-60,UPPER(CONCATENATE(VLOOKUP(B250,'ACCESS EXPORT'!$B:$P,15,FALSE),""&amp;CHAR(10)&amp;"(SEP",TEXT('ACCESS EXPORT'!V250," MM/DD/YYY)"))),IF(TODAY()-'ACCESS EXPORT'!V250&lt;0,UPPER(VLOOKUP(B250,'ACCESS EXPORT'!$B:$P,15,FALSE)),UPPER(VLOOKUP(B250,'ACCESS EXPORT'!$B:$P,15,FALSE))))),IF('ACCESS EXPORT'!U250="",UPPER(VLOOKUP(B250,'ACCESS EXPORT'!$B:$P,15,FALSE)),IF(TODAY()-'ACCESS EXPORT'!U250&lt;=30,CONCATENATE(UPPER(VLOOKUP(B250,'ACCESS EXPORT'!$B:$P,15,FALSE)),""&amp;CHAR(10)&amp;"(NEW",TEXT('ACCESS EXPORT'!U250," MM/DD/YYY)")),IF(AND(TODAY()-'ACCESS EXPORT'!U250&gt;30,TODAY()&gt;0),UPPER(VLOOKUP(B250,'ACCESS EXPORT'!$B:$P,15,FALSE)))))),IF('ACCESS EXPORT'!Y250&lt;&gt;"",UPPER(CONCATENATE(UPPER(VLOOKUP(B250,'ACCESS EXPORT'!$B:$P,15,FALSE)),""&amp;CHAR(10)&amp;"(Transfer Out",TEXT('ACCESS EXPORT'!Y250," MM/DD/YYY)"))),IF('ACCESS EXPORT'!X250&lt;&gt;"",UPPER(CONCATENATE(UPPER(VLOOKUP(B250,'ACCESS EXPORT'!$B:$P,15,FALSE)),""&amp;CHAR(10)&amp;"(Transfer In",TEXT('ACCESS EXPORT'!X250," MM/DD/YYY)"))))))</f>
        <v>REDDY, KONDA MOHAN</v>
      </c>
      <c r="O250" s="4" t="str">
        <f>_xlfn.IFNA(VLOOKUP(B250,'ACCESS EXPORT'!$B:$Q,16,FALSE),"")</f>
        <v>MD</v>
      </c>
      <c r="P250" s="4" t="str">
        <f>_xlfn.IFNA(VLOOKUP(B250,'ACCESS EXPORT'!B:W,22,FALSE),"-")</f>
        <v>1790987964</v>
      </c>
      <c r="Q250" s="4" t="str">
        <f>_xlfn.IFNA(VLOOKUP(A250,'ACCESS EXPORT'!$A:$AG,33,0),"-")</f>
        <v>Gretchen Scoleri</v>
      </c>
      <c r="R250" s="4" t="str">
        <f>_xlfn.IFNA(VLOOKUP(A250,'ACCESS EXPORT'!$A:$AH,34,0),"-")</f>
        <v>Amanda Dowd</v>
      </c>
      <c r="S250" s="4" t="str">
        <f>_xlfn.IFNA(VLOOKUP(A250,'ACCESS EXPORT'!$A:$AI,35,0),"-")</f>
        <v>Courtney Powell</v>
      </c>
      <c r="T250" s="4" t="str">
        <f>_xlfn.IFNA(VLOOKUP(A250,'ACCESS EXPORT'!$A:$AJ,36,0),"-")</f>
        <v>Ishmael Molyneaux</v>
      </c>
      <c r="U250" s="4" t="str">
        <f>_xlfn.IFNA(VLOOKUP(A250,'ACCESS EXPORT'!$A:$AK,37,0),"-")</f>
        <v>Cerner</v>
      </c>
      <c r="V250" s="4" t="str">
        <f>_xlfn.IFNA(VLOOKUP(A250,'ACCESS EXPORT'!$A:$AL,38,0),"-")</f>
        <v>FHMG_FL CTR FOR PED EDM_WG</v>
      </c>
      <c r="W250" s="4" t="str">
        <f>_xlfn.IFNA(VLOOKUP(A250,'ACCESS EXPORT'!$A:$AM,39,0),"-")</f>
        <v/>
      </c>
      <c r="X250" s="4" t="str">
        <f>_xlfn.IFNA(VLOOKUP(A250,'ACCESS EXPORT'!$A:$AN,40,0),"-")</f>
        <v>Libia Villaquiran / Jenny Green</v>
      </c>
      <c r="Y250" s="26" t="str">
        <f>_xlfn.IFNA(VLOOKUP(A250,'ACCESS EXPORT'!A:AO,41,0),"")</f>
        <v>Jose Anderson</v>
      </c>
      <c r="Z250" s="26" t="str">
        <f>_xlfn.IFNA(VLOOKUP(A250,'ACCESS EXPORT'!A:AP,42,0),"")</f>
        <v>Maria Angel</v>
      </c>
      <c r="AA250" s="26" t="str">
        <f>_xlfn.IFNA(VLOOKUP(A250,'ACCESS EXPORT'!A:AQ,43,0),"")</f>
        <v>Claire Pagan</v>
      </c>
    </row>
    <row r="251" spans="1:27" ht="18.75" x14ac:dyDescent="0.25">
      <c r="A251" s="33">
        <v>171</v>
      </c>
      <c r="B251" s="10">
        <v>1351</v>
      </c>
      <c r="C251" s="7" t="str">
        <f ca="1">IFERROR(UPPER(IF(AND('ACCESS EXPORT'!AA251="",'ACCESS EXPORT'!Z251=""),VLOOKUP(A251,'ACCESS EXPORT'!$A:$AF,32,FALSE),(IF('ACCESS EXPORT'!AA251&lt;&gt;"",CONCATENATE(VLOOKUP(A251,'ACCESS EXPORT'!$A:$AF,32,FALSE)," (Closed",TEXT('ACCESS EXPORT'!AA251," MM/DD/YYY)")),IF(TODAY()&lt;(('ACCESS EXPORT'!Z251)+30),CONCATENATE(VLOOKUP(A251,'ACCESS EXPORT'!$A:$AF,32,FALSE)," (Opens",TEXT('ACCESS EXPORT'!Z251," MM/DD/YYY)")),VLOOKUP(A251,'ACCESS EXPORT'!$A:$AF,32,FALSE)))))),"-")</f>
        <v>ADVENTHEALTH MEDICAL GROUP PEDIATRIC DIABETES AND  ENDOCRINOLOGY AT WINTER PARK</v>
      </c>
      <c r="D251" s="3" t="str">
        <f ca="1">IFERROR(UPPER(IF(AND('ACCESS EXPORT'!AA251="",'ACCESS EXPORT'!Z251=""),VLOOKUP(A251,'ACCESS EXPORT'!$A:$AF,28,FALSE),(IF('ACCESS EXPORT'!AA251&lt;&gt;"",CONCATENATE(VLOOKUP(A251,'ACCESS EXPORT'!$A:$AF,28,FALSE)," (Closed",TEXT('ACCESS EXPORT'!AA251," MM/DD/YYY)")),IF(TODAY()&lt;(('ACCESS EXPORT'!Z251)+30),CONCATENATE(VLOOKUP(A251,'ACCESS EXPORT'!$A:$AF,28,FALSE)," (Opens",TEXT('ACCESS EXPORT'!Z251," MM/DD/YYY)")),VLOOKUP(A251,'ACCESS EXPORT'!$A:$AF,28,FALSE)))))),"-")</f>
        <v>FLORIDA CENTER FOR PEDIATRIC ENDOCRINOLOGY, DIABETES &amp; METABOLISM</v>
      </c>
      <c r="E251" s="3" t="str">
        <f>VLOOKUP($A251,'ACCESS EXPORT'!$A:$AF,3,FALSE)</f>
        <v>5080</v>
      </c>
      <c r="F251" s="3" t="str">
        <f>UPPER(CONCATENATE(VLOOKUP(A251,'ACCESS EXPORT'!$A:$AF,4,FALSE)," ",VLOOKUP(A251,'ACCESS EXPORT'!$A:$AF,5,FALSE)," ",VLOOKUP(A251,'ACCESS EXPORT'!$A:$AF,6,FALSE)," ",VLOOKUP(A251,'ACCESS EXPORT'!$A:$AA,7,FALSE)," ",VLOOKUP(A251,'ACCESS EXPORT'!$A:$AA,8,FALSE)))</f>
        <v>1801 LEE RD SUITE 170 WINTER PARK FL 32789</v>
      </c>
      <c r="G251" s="4" t="str">
        <f>UPPER(VLOOKUP($A251,'ACCESS EXPORT'!$A:$AF,9,FALSE))</f>
        <v>ORANGE</v>
      </c>
      <c r="H251" s="4" t="str">
        <f>_xlfn.IFNA(VLOOKUP($B251,'ACCESS EXPORT'!$B:$J,9,FALSE),"")</f>
        <v>Childrens</v>
      </c>
      <c r="I251" s="3" t="str">
        <f>CONCATENATE("(P)",VLOOKUP($A251,'ACCESS EXPORT'!$A:$AF,11,FALSE)," (F)",VLOOKUP($A251,'ACCESS EXPORT'!$A:$AF,29,FALSE))</f>
        <v>(P)(407) 896-2901 (F)(407)896-2902</v>
      </c>
      <c r="J251" s="4" t="str">
        <f>UPPER(VLOOKUP($A251,'ACCESS EXPORT'!$A:$AF,12,FALSE))</f>
        <v>PEDIATRIC SPECIALTY</v>
      </c>
      <c r="K251" s="4" t="str">
        <f>UPPER(VLOOKUP($A251,'ACCESS EXPORT'!$A:$AF,13,FALSE))</f>
        <v>MARLENE HOLLAND</v>
      </c>
      <c r="L251" s="3" t="str">
        <f>IF(AND(VLOOKUP(A251,'ACCESS EXPORT'!A:AE,1,0),'ACCESS EXPORT'!N251=""),UPPER(CONCATENATE('ACCESS EXPORT'!AE251)),IF(VLOOKUP(A251,'ACCESS EXPORT'!A:AE,1,0),UPPER(CONCATENATE('ACCESS EXPORT'!N251," "&amp;CHAR(10),'ACCESS EXPORT'!AE251))))</f>
        <v xml:space="preserve">LYNETTE KEELING 
</v>
      </c>
      <c r="M251" s="4" t="str">
        <f>UPPER(VLOOKUP($A251,'ACCESS EXPORT'!$A:$O,15,FALSE))</f>
        <v>KISHA GREEN (PM)</v>
      </c>
      <c r="N251" s="4" t="str">
        <f ca="1">IF(AND('ACCESS EXPORT'!X251="",'ACCESS EXPORT'!Y251=""),IF('ACCESS EXPORT'!V251&lt;&gt;"",(IF(TODAY()-'ACCESS EXPORT'!V251&gt;=-60,UPPER(CONCATENATE(VLOOKUP(B251,'ACCESS EXPORT'!$B:$P,15,FALSE),""&amp;CHAR(10)&amp;"(SEP",TEXT('ACCESS EXPORT'!V251," MM/DD/YYY)"))),IF(TODAY()-'ACCESS EXPORT'!V251&lt;0,UPPER(VLOOKUP(B251,'ACCESS EXPORT'!$B:$P,15,FALSE)),UPPER(VLOOKUP(B251,'ACCESS EXPORT'!$B:$P,15,FALSE))))),IF('ACCESS EXPORT'!U251="",UPPER(VLOOKUP(B251,'ACCESS EXPORT'!$B:$P,15,FALSE)),IF(TODAY()-'ACCESS EXPORT'!U251&lt;=30,CONCATENATE(UPPER(VLOOKUP(B251,'ACCESS EXPORT'!$B:$P,15,FALSE)),""&amp;CHAR(10)&amp;"(NEW",TEXT('ACCESS EXPORT'!U251," MM/DD/YYY)")),IF(AND(TODAY()-'ACCESS EXPORT'!U251&gt;30,TODAY()&gt;0),UPPER(VLOOKUP(B251,'ACCESS EXPORT'!$B:$P,15,FALSE)))))),IF('ACCESS EXPORT'!Y251&lt;&gt;"",UPPER(CONCATENATE(UPPER(VLOOKUP(B251,'ACCESS EXPORT'!$B:$P,15,FALSE)),""&amp;CHAR(10)&amp;"(Transfer Out",TEXT('ACCESS EXPORT'!Y251," MM/DD/YYY)"))),IF('ACCESS EXPORT'!X251&lt;&gt;"",UPPER(CONCATENATE(UPPER(VLOOKUP(B251,'ACCESS EXPORT'!$B:$P,15,FALSE)),""&amp;CHAR(10)&amp;"(Transfer In",TEXT('ACCESS EXPORT'!X251," MM/DD/YYY)"))))))</f>
        <v>REDDY, KONDA MOHAN</v>
      </c>
      <c r="O251" s="4" t="str">
        <f>_xlfn.IFNA(VLOOKUP(B251,'ACCESS EXPORT'!$B:$Q,16,FALSE),"")</f>
        <v>MD</v>
      </c>
      <c r="P251" s="4" t="str">
        <f>_xlfn.IFNA(VLOOKUP(B251,'ACCESS EXPORT'!B:W,22,FALSE),"-")</f>
        <v>1790987964</v>
      </c>
      <c r="Q251" s="4" t="str">
        <f>_xlfn.IFNA(VLOOKUP(A251,'ACCESS EXPORT'!$A:$AG,33,0),"-")</f>
        <v>Aldis Leonardo</v>
      </c>
      <c r="R251" s="4" t="str">
        <f>_xlfn.IFNA(VLOOKUP(A251,'ACCESS EXPORT'!$A:$AH,34,0),"-")</f>
        <v>Amanda Dowd</v>
      </c>
      <c r="S251" s="4" t="str">
        <f>_xlfn.IFNA(VLOOKUP(A251,'ACCESS EXPORT'!$A:$AI,35,0),"-")</f>
        <v>Courtney Powell</v>
      </c>
      <c r="T251" s="4" t="str">
        <f>_xlfn.IFNA(VLOOKUP(A251,'ACCESS EXPORT'!$A:$AJ,36,0),"-")</f>
        <v>Ishmael Molyneaux</v>
      </c>
      <c r="U251" s="4" t="str">
        <f>_xlfn.IFNA(VLOOKUP(A251,'ACCESS EXPORT'!$A:$AK,37,0),"-")</f>
        <v>Cerner</v>
      </c>
      <c r="V251" s="4" t="str">
        <f>_xlfn.IFNA(VLOOKUP(A251,'ACCESS EXPORT'!$A:$AL,38,0),"-")</f>
        <v>FHMG_FL CTR FOR PED EDM</v>
      </c>
      <c r="W251" s="4" t="str">
        <f>_xlfn.IFNA(VLOOKUP(A251,'ACCESS EXPORT'!$A:$AM,39,0),"-")</f>
        <v/>
      </c>
      <c r="X251" s="4" t="str">
        <f>_xlfn.IFNA(VLOOKUP(A251,'ACCESS EXPORT'!$A:$AN,40,0),"-")</f>
        <v>Libia Villaquiran / Jenny Green</v>
      </c>
      <c r="Y251" s="26" t="str">
        <f>_xlfn.IFNA(VLOOKUP(A251,'ACCESS EXPORT'!A:AO,41,0),"")</f>
        <v>Jose Anderson</v>
      </c>
      <c r="Z251" s="26" t="str">
        <f>_xlfn.IFNA(VLOOKUP(A251,'ACCESS EXPORT'!A:AP,42,0),"")</f>
        <v>Maria Angel</v>
      </c>
      <c r="AA251" s="26" t="str">
        <f>_xlfn.IFNA(VLOOKUP(A251,'ACCESS EXPORT'!A:AQ,43,0),"")</f>
        <v>Claire Pagan</v>
      </c>
    </row>
    <row r="252" spans="1:27" ht="18.75" x14ac:dyDescent="0.25">
      <c r="A252" s="33">
        <v>171</v>
      </c>
      <c r="B252" s="10">
        <v>1350</v>
      </c>
      <c r="C252" s="7" t="str">
        <f ca="1">IFERROR(UPPER(IF(AND('ACCESS EXPORT'!AA252="",'ACCESS EXPORT'!Z252=""),VLOOKUP(A252,'ACCESS EXPORT'!$A:$AF,32,FALSE),(IF('ACCESS EXPORT'!AA252&lt;&gt;"",CONCATENATE(VLOOKUP(A252,'ACCESS EXPORT'!$A:$AF,32,FALSE)," (Closed",TEXT('ACCESS EXPORT'!AA252," MM/DD/YYY)")),IF(TODAY()&lt;(('ACCESS EXPORT'!Z252)+30),CONCATENATE(VLOOKUP(A252,'ACCESS EXPORT'!$A:$AF,32,FALSE)," (Opens",TEXT('ACCESS EXPORT'!Z252," MM/DD/YYY)")),VLOOKUP(A252,'ACCESS EXPORT'!$A:$AF,32,FALSE)))))),"-")</f>
        <v>ADVENTHEALTH MEDICAL GROUP PEDIATRIC DIABETES AND  ENDOCRINOLOGY AT WINTER PARK</v>
      </c>
      <c r="D252" s="3" t="str">
        <f ca="1">IFERROR(UPPER(IF(AND('ACCESS EXPORT'!AA252="",'ACCESS EXPORT'!Z252=""),VLOOKUP(A252,'ACCESS EXPORT'!$A:$AF,28,FALSE),(IF('ACCESS EXPORT'!AA252&lt;&gt;"",CONCATENATE(VLOOKUP(A252,'ACCESS EXPORT'!$A:$AF,28,FALSE)," (Closed",TEXT('ACCESS EXPORT'!AA252," MM/DD/YYY)")),IF(TODAY()&lt;(('ACCESS EXPORT'!Z252)+30),CONCATENATE(VLOOKUP(A252,'ACCESS EXPORT'!$A:$AF,28,FALSE)," (Opens",TEXT('ACCESS EXPORT'!Z252," MM/DD/YYY)")),VLOOKUP(A252,'ACCESS EXPORT'!$A:$AF,28,FALSE)))))),"-")</f>
        <v>FLORIDA CENTER FOR PEDIATRIC ENDOCRINOLOGY, DIABETES &amp; METABOLISM</v>
      </c>
      <c r="E252" s="3" t="str">
        <f>VLOOKUP($A252,'ACCESS EXPORT'!$A:$AF,3,FALSE)</f>
        <v>5080</v>
      </c>
      <c r="F252" s="3" t="str">
        <f>UPPER(CONCATENATE(VLOOKUP(A252,'ACCESS EXPORT'!$A:$AF,4,FALSE)," ",VLOOKUP(A252,'ACCESS EXPORT'!$A:$AF,5,FALSE)," ",VLOOKUP(A252,'ACCESS EXPORT'!$A:$AF,6,FALSE)," ",VLOOKUP(A252,'ACCESS EXPORT'!$A:$AA,7,FALSE)," ",VLOOKUP(A252,'ACCESS EXPORT'!$A:$AA,8,FALSE)))</f>
        <v>1801 LEE RD SUITE 170 WINTER PARK FL 32789</v>
      </c>
      <c r="G252" s="4" t="str">
        <f>UPPER(VLOOKUP($A252,'ACCESS EXPORT'!$A:$AF,9,FALSE))</f>
        <v>ORANGE</v>
      </c>
      <c r="H252" s="4" t="str">
        <f>_xlfn.IFNA(VLOOKUP($B252,'ACCESS EXPORT'!$B:$J,9,FALSE),"")</f>
        <v>Childrens</v>
      </c>
      <c r="I252" s="3" t="str">
        <f>CONCATENATE("(P)",VLOOKUP($A252,'ACCESS EXPORT'!$A:$AF,11,FALSE)," (F)",VLOOKUP($A252,'ACCESS EXPORT'!$A:$AF,29,FALSE))</f>
        <v>(P)(407) 896-2901 (F)(407)896-2902</v>
      </c>
      <c r="J252" s="4" t="str">
        <f>UPPER(VLOOKUP($A252,'ACCESS EXPORT'!$A:$AF,12,FALSE))</f>
        <v>PEDIATRIC SPECIALTY</v>
      </c>
      <c r="K252" s="4" t="str">
        <f>UPPER(VLOOKUP($A252,'ACCESS EXPORT'!$A:$AF,13,FALSE))</f>
        <v>MARLENE HOLLAND</v>
      </c>
      <c r="L252" s="3" t="str">
        <f>IF(AND(VLOOKUP(A252,'ACCESS EXPORT'!A:AE,1,0),'ACCESS EXPORT'!N252=""),UPPER(CONCATENATE('ACCESS EXPORT'!AE252)),IF(VLOOKUP(A252,'ACCESS EXPORT'!A:AE,1,0),UPPER(CONCATENATE('ACCESS EXPORT'!N252," "&amp;CHAR(10),'ACCESS EXPORT'!AE252))))</f>
        <v xml:space="preserve">LYNETTE KEELING 
</v>
      </c>
      <c r="M252" s="4" t="str">
        <f>UPPER(VLOOKUP($A252,'ACCESS EXPORT'!$A:$O,15,FALSE))</f>
        <v>KISHA GREEN (PM)</v>
      </c>
      <c r="N252" s="4" t="str">
        <f ca="1">IF(AND('ACCESS EXPORT'!X252="",'ACCESS EXPORT'!Y252=""),IF('ACCESS EXPORT'!V252&lt;&gt;"",(IF(TODAY()-'ACCESS EXPORT'!V252&gt;=-60,UPPER(CONCATENATE(VLOOKUP(B252,'ACCESS EXPORT'!$B:$P,15,FALSE),""&amp;CHAR(10)&amp;"(SEP",TEXT('ACCESS EXPORT'!V252," MM/DD/YYY)"))),IF(TODAY()-'ACCESS EXPORT'!V252&lt;0,UPPER(VLOOKUP(B252,'ACCESS EXPORT'!$B:$P,15,FALSE)),UPPER(VLOOKUP(B252,'ACCESS EXPORT'!$B:$P,15,FALSE))))),IF('ACCESS EXPORT'!U252="",UPPER(VLOOKUP(B252,'ACCESS EXPORT'!$B:$P,15,FALSE)),IF(TODAY()-'ACCESS EXPORT'!U252&lt;=30,CONCATENATE(UPPER(VLOOKUP(B252,'ACCESS EXPORT'!$B:$P,15,FALSE)),""&amp;CHAR(10)&amp;"(NEW",TEXT('ACCESS EXPORT'!U252," MM/DD/YYY)")),IF(AND(TODAY()-'ACCESS EXPORT'!U252&gt;30,TODAY()&gt;0),UPPER(VLOOKUP(B252,'ACCESS EXPORT'!$B:$P,15,FALSE)))))),IF('ACCESS EXPORT'!Y252&lt;&gt;"",UPPER(CONCATENATE(UPPER(VLOOKUP(B252,'ACCESS EXPORT'!$B:$P,15,FALSE)),""&amp;CHAR(10)&amp;"(Transfer Out",TEXT('ACCESS EXPORT'!Y252," MM/DD/YYY)"))),IF('ACCESS EXPORT'!X252&lt;&gt;"",UPPER(CONCATENATE(UPPER(VLOOKUP(B252,'ACCESS EXPORT'!$B:$P,15,FALSE)),""&amp;CHAR(10)&amp;"(Transfer In",TEXT('ACCESS EXPORT'!X252," MM/DD/YYY)"))))))</f>
        <v>DAABOUL, JORGE J.</v>
      </c>
      <c r="O252" s="4" t="str">
        <f>_xlfn.IFNA(VLOOKUP(B252,'ACCESS EXPORT'!$B:$Q,16,FALSE),"")</f>
        <v>MD</v>
      </c>
      <c r="P252" s="4" t="str">
        <f>_xlfn.IFNA(VLOOKUP(B252,'ACCESS EXPORT'!B:W,22,FALSE),"-")</f>
        <v>1720197585</v>
      </c>
      <c r="Q252" s="4" t="str">
        <f>_xlfn.IFNA(VLOOKUP(A252,'ACCESS EXPORT'!$A:$AG,33,0),"-")</f>
        <v>Aldis Leonardo</v>
      </c>
      <c r="R252" s="4" t="str">
        <f>_xlfn.IFNA(VLOOKUP(A252,'ACCESS EXPORT'!$A:$AH,34,0),"-")</f>
        <v>Amanda Dowd</v>
      </c>
      <c r="S252" s="4" t="str">
        <f>_xlfn.IFNA(VLOOKUP(A252,'ACCESS EXPORT'!$A:$AI,35,0),"-")</f>
        <v>Courtney Powell</v>
      </c>
      <c r="T252" s="4" t="str">
        <f>_xlfn.IFNA(VLOOKUP(A252,'ACCESS EXPORT'!$A:$AJ,36,0),"-")</f>
        <v>Ishmael Molyneaux</v>
      </c>
      <c r="U252" s="4" t="str">
        <f>_xlfn.IFNA(VLOOKUP(A252,'ACCESS EXPORT'!$A:$AK,37,0),"-")</f>
        <v>Cerner</v>
      </c>
      <c r="V252" s="4" t="str">
        <f>_xlfn.IFNA(VLOOKUP(A252,'ACCESS EXPORT'!$A:$AL,38,0),"-")</f>
        <v>FHMG_FL CTR FOR PED EDM</v>
      </c>
      <c r="W252" s="4" t="str">
        <f>_xlfn.IFNA(VLOOKUP(A252,'ACCESS EXPORT'!$A:$AM,39,0),"-")</f>
        <v/>
      </c>
      <c r="X252" s="4" t="str">
        <f>_xlfn.IFNA(VLOOKUP(A252,'ACCESS EXPORT'!$A:$AN,40,0),"-")</f>
        <v>Libia Villaquiran / Jenny Green</v>
      </c>
      <c r="Y252" s="26" t="str">
        <f>_xlfn.IFNA(VLOOKUP(A252,'ACCESS EXPORT'!A:AO,41,0),"")</f>
        <v>Jose Anderson</v>
      </c>
      <c r="Z252" s="26" t="str">
        <f>_xlfn.IFNA(VLOOKUP(A252,'ACCESS EXPORT'!A:AP,42,0),"")</f>
        <v>Maria Angel</v>
      </c>
      <c r="AA252" s="26" t="str">
        <f>_xlfn.IFNA(VLOOKUP(A252,'ACCESS EXPORT'!A:AQ,43,0),"")</f>
        <v>Claire Pagan</v>
      </c>
    </row>
    <row r="253" spans="1:27" ht="18.75" x14ac:dyDescent="0.25">
      <c r="A253" s="33">
        <v>273</v>
      </c>
      <c r="B253" s="10">
        <v>1722</v>
      </c>
      <c r="C253" s="7" t="str">
        <f ca="1">IFERROR(UPPER(IF(AND('ACCESS EXPORT'!AA253="",'ACCESS EXPORT'!Z253=""),VLOOKUP(A253,'ACCESS EXPORT'!$A:$AF,32,FALSE),(IF('ACCESS EXPORT'!AA253&lt;&gt;"",CONCATENATE(VLOOKUP(A253,'ACCESS EXPORT'!$A:$AF,32,FALSE)," (Closed",TEXT('ACCESS EXPORT'!AA253," MM/DD/YYY)")),IF(TODAY()&lt;(('ACCESS EXPORT'!Z253)+30),CONCATENATE(VLOOKUP(A253,'ACCESS EXPORT'!$A:$AF,32,FALSE)," (Opens",TEXT('ACCESS EXPORT'!Z253," MM/DD/YYY)")),VLOOKUP(A253,'ACCESS EXPORT'!$A:$AF,32,FALSE)))))),"-")</f>
        <v>ADVENTHEALTH MEDICAL GROUP UROLOGY AT WATERMAN</v>
      </c>
      <c r="D253" s="3" t="str">
        <f ca="1">IFERROR(UPPER(IF(AND('ACCESS EXPORT'!AA253="",'ACCESS EXPORT'!Z253=""),VLOOKUP(A253,'ACCESS EXPORT'!$A:$AF,28,FALSE),(IF('ACCESS EXPORT'!AA253&lt;&gt;"",CONCATENATE(VLOOKUP(A253,'ACCESS EXPORT'!$A:$AF,28,FALSE)," (Closed",TEXT('ACCESS EXPORT'!AA253," MM/DD/YYY)")),IF(TODAY()&lt;(('ACCESS EXPORT'!Z253)+30),CONCATENATE(VLOOKUP(A253,'ACCESS EXPORT'!$A:$AF,28,FALSE)," (Opens",TEXT('ACCESS EXPORT'!Z253," MM/DD/YYY)")),VLOOKUP(A253,'ACCESS EXPORT'!$A:$AF,28,FALSE)))))),"-")</f>
        <v>UROLOGY SPECIALISTS OF LAKE COUNTY</v>
      </c>
      <c r="E253" s="3" t="str">
        <f>VLOOKUP($A253,'ACCESS EXPORT'!$A:$AF,3,FALSE)</f>
        <v>5110</v>
      </c>
      <c r="F253" s="3" t="str">
        <f>UPPER(CONCATENATE(VLOOKUP(A253,'ACCESS EXPORT'!$A:$AF,4,FALSE)," ",VLOOKUP(A253,'ACCESS EXPORT'!$A:$AF,5,FALSE)," ",VLOOKUP(A253,'ACCESS EXPORT'!$A:$AF,6,FALSE)," ",VLOOKUP(A253,'ACCESS EXPORT'!$A:$AA,7,FALSE)," ",VLOOKUP(A253,'ACCESS EXPORT'!$A:$AA,8,FALSE)))</f>
        <v>1210 WATERMAN WAY  TAVARES FL 32778</v>
      </c>
      <c r="G253" s="4" t="str">
        <f>UPPER(VLOOKUP($A253,'ACCESS EXPORT'!$A:$AF,9,FALSE))</f>
        <v>LAKE</v>
      </c>
      <c r="H253" s="4" t="str">
        <f>_xlfn.IFNA(VLOOKUP($B253,'ACCESS EXPORT'!$B:$J,9,FALSE),"")</f>
        <v>Waterman</v>
      </c>
      <c r="I253" s="3" t="str">
        <f>CONCATENATE("(P)",VLOOKUP($A253,'ACCESS EXPORT'!$A:$AF,11,FALSE)," (F)",VLOOKUP($A253,'ACCESS EXPORT'!$A:$AF,29,FALSE))</f>
        <v>(P)(352) 343-2364 (F)(352) 253-0022</v>
      </c>
      <c r="J253" s="4" t="str">
        <f>UPPER(VLOOKUP($A253,'ACCESS EXPORT'!$A:$AF,12,FALSE))</f>
        <v>UROLOGY</v>
      </c>
      <c r="K253" s="4" t="str">
        <f>UPPER(VLOOKUP($A253,'ACCESS EXPORT'!$A:$AF,13,FALSE))</f>
        <v>MARLENE HOLLAND</v>
      </c>
      <c r="L253" s="3" t="str">
        <f>IF(AND(VLOOKUP(A253,'ACCESS EXPORT'!A:AE,1,0),'ACCESS EXPORT'!N253=""),UPPER(CONCATENATE('ACCESS EXPORT'!AE253)),IF(VLOOKUP(A253,'ACCESS EXPORT'!A:AE,1,0),UPPER(CONCATENATE('ACCESS EXPORT'!N253," "&amp;CHAR(10),'ACCESS EXPORT'!AE253))))</f>
        <v>DREW DEVANE (EXEC DIR) 
CHARLIE CULTER (PRAC. ADMIN) (INTERIM)</v>
      </c>
      <c r="M253" s="4" t="str">
        <f>UPPER(VLOOKUP($A253,'ACCESS EXPORT'!$A:$O,15,FALSE))</f>
        <v>CECELIA RITTER (PM)</v>
      </c>
      <c r="N253" s="4" t="str">
        <f ca="1">IF(AND('ACCESS EXPORT'!X253="",'ACCESS EXPORT'!Y253=""),IF('ACCESS EXPORT'!V253&lt;&gt;"",(IF(TODAY()-'ACCESS EXPORT'!V253&gt;=-60,UPPER(CONCATENATE(VLOOKUP(B253,'ACCESS EXPORT'!$B:$P,15,FALSE),""&amp;CHAR(10)&amp;"(SEP",TEXT('ACCESS EXPORT'!V253," MM/DD/YYY)"))),IF(TODAY()-'ACCESS EXPORT'!V253&lt;0,UPPER(VLOOKUP(B253,'ACCESS EXPORT'!$B:$P,15,FALSE)),UPPER(VLOOKUP(B253,'ACCESS EXPORT'!$B:$P,15,FALSE))))),IF('ACCESS EXPORT'!U253="",UPPER(VLOOKUP(B253,'ACCESS EXPORT'!$B:$P,15,FALSE)),IF(TODAY()-'ACCESS EXPORT'!U253&lt;=30,CONCATENATE(UPPER(VLOOKUP(B253,'ACCESS EXPORT'!$B:$P,15,FALSE)),""&amp;CHAR(10)&amp;"(NEW",TEXT('ACCESS EXPORT'!U253," MM/DD/YYY)")),IF(AND(TODAY()-'ACCESS EXPORT'!U253&gt;30,TODAY()&gt;0),UPPER(VLOOKUP(B253,'ACCESS EXPORT'!$B:$P,15,FALSE)))))),IF('ACCESS EXPORT'!Y253&lt;&gt;"",UPPER(CONCATENATE(UPPER(VLOOKUP(B253,'ACCESS EXPORT'!$B:$P,15,FALSE)),""&amp;CHAR(10)&amp;"(Transfer Out",TEXT('ACCESS EXPORT'!Y253," MM/DD/YYY)"))),IF('ACCESS EXPORT'!X253&lt;&gt;"",UPPER(CONCATENATE(UPPER(VLOOKUP(B253,'ACCESS EXPORT'!$B:$P,15,FALSE)),""&amp;CHAR(10)&amp;"(Transfer In",TEXT('ACCESS EXPORT'!X253," MM/DD/YYY)"))))))</f>
        <v>GERBOC, JASON L.</v>
      </c>
      <c r="O253" s="4" t="str">
        <f>_xlfn.IFNA(VLOOKUP(B253,'ACCESS EXPORT'!$B:$Q,16,FALSE),"")</f>
        <v>DO</v>
      </c>
      <c r="P253" s="4" t="str">
        <f>_xlfn.IFNA(VLOOKUP(B253,'ACCESS EXPORT'!B:W,22,FALSE),"-")</f>
        <v>1548374325</v>
      </c>
      <c r="Q253" s="4" t="str">
        <f>_xlfn.IFNA(VLOOKUP(A253,'ACCESS EXPORT'!$A:$AG,33,0),"-")</f>
        <v>Maria Ortiz</v>
      </c>
      <c r="R253" s="4" t="str">
        <f>_xlfn.IFNA(VLOOKUP(A253,'ACCESS EXPORT'!$A:$AH,34,0),"-")</f>
        <v>Amanda Dowd</v>
      </c>
      <c r="S253" s="4" t="str">
        <f>_xlfn.IFNA(VLOOKUP(A253,'ACCESS EXPORT'!$A:$AI,35,0),"-")</f>
        <v>Courtney Powell</v>
      </c>
      <c r="T253" s="4" t="str">
        <f>_xlfn.IFNA(VLOOKUP(A253,'ACCESS EXPORT'!$A:$AJ,36,0),"-")</f>
        <v>Sorangia Jean-Francois</v>
      </c>
      <c r="U253" s="4" t="str">
        <f>_xlfn.IFNA(VLOOKUP(A253,'ACCESS EXPORT'!$A:$AK,37,0),"-")</f>
        <v>athena</v>
      </c>
      <c r="V253" s="4" t="str">
        <f>_xlfn.IFNA(VLOOKUP(A253,'ACCESS EXPORT'!$A:$AL,38,0),"-")</f>
        <v>FHMG_URO SPEC OF LK</v>
      </c>
      <c r="W253" s="4" t="str">
        <f>_xlfn.IFNA(VLOOKUP(A253,'ACCESS EXPORT'!$A:$AM,39,0),"-")</f>
        <v/>
      </c>
      <c r="X253" s="4" t="str">
        <f>_xlfn.IFNA(VLOOKUP(A253,'ACCESS EXPORT'!$A:$AN,40,0),"-")</f>
        <v>John Del Rio / Shahla Cedeno</v>
      </c>
      <c r="Y253" s="26" t="str">
        <f>_xlfn.IFNA(VLOOKUP(A253,'ACCESS EXPORT'!A:AO,41,0),"")</f>
        <v>Jose Anderson</v>
      </c>
      <c r="Z253" s="26" t="str">
        <f>_xlfn.IFNA(VLOOKUP(A253,'ACCESS EXPORT'!A:AP,42,0),"")</f>
        <v>Sue Balmforth</v>
      </c>
      <c r="AA253" s="26" t="str">
        <f>_xlfn.IFNA(VLOOKUP(A253,'ACCESS EXPORT'!A:AQ,43,0),"")</f>
        <v>Heather Tootle</v>
      </c>
    </row>
    <row r="254" spans="1:27" ht="18.75" x14ac:dyDescent="0.25">
      <c r="A254" s="33">
        <v>273</v>
      </c>
      <c r="B254" s="10">
        <v>1721</v>
      </c>
      <c r="C254" s="7" t="str">
        <f ca="1">IFERROR(UPPER(IF(AND('ACCESS EXPORT'!AA254="",'ACCESS EXPORT'!Z254=""),VLOOKUP(A254,'ACCESS EXPORT'!$A:$AF,32,FALSE),(IF('ACCESS EXPORT'!AA254&lt;&gt;"",CONCATENATE(VLOOKUP(A254,'ACCESS EXPORT'!$A:$AF,32,FALSE)," (Closed",TEXT('ACCESS EXPORT'!AA254," MM/DD/YYY)")),IF(TODAY()&lt;(('ACCESS EXPORT'!Z254)+30),CONCATENATE(VLOOKUP(A254,'ACCESS EXPORT'!$A:$AF,32,FALSE)," (Opens",TEXT('ACCESS EXPORT'!Z254," MM/DD/YYY)")),VLOOKUP(A254,'ACCESS EXPORT'!$A:$AF,32,FALSE)))))),"-")</f>
        <v>ADVENTHEALTH MEDICAL GROUP UROLOGY AT WATERMAN</v>
      </c>
      <c r="D254" s="3" t="str">
        <f ca="1">IFERROR(UPPER(IF(AND('ACCESS EXPORT'!AA254="",'ACCESS EXPORT'!Z254=""),VLOOKUP(A254,'ACCESS EXPORT'!$A:$AF,28,FALSE),(IF('ACCESS EXPORT'!AA254&lt;&gt;"",CONCATENATE(VLOOKUP(A254,'ACCESS EXPORT'!$A:$AF,28,FALSE)," (Closed",TEXT('ACCESS EXPORT'!AA254," MM/DD/YYY)")),IF(TODAY()&lt;(('ACCESS EXPORT'!Z254)+30),CONCATENATE(VLOOKUP(A254,'ACCESS EXPORT'!$A:$AF,28,FALSE)," (Opens",TEXT('ACCESS EXPORT'!Z254," MM/DD/YYY)")),VLOOKUP(A254,'ACCESS EXPORT'!$A:$AF,28,FALSE)))))),"-")</f>
        <v>UROLOGY SPECIALISTS OF LAKE COUNTY</v>
      </c>
      <c r="E254" s="3" t="str">
        <f>VLOOKUP($A254,'ACCESS EXPORT'!$A:$AF,3,FALSE)</f>
        <v>5110</v>
      </c>
      <c r="F254" s="3" t="str">
        <f>UPPER(CONCATENATE(VLOOKUP(A254,'ACCESS EXPORT'!$A:$AF,4,FALSE)," ",VLOOKUP(A254,'ACCESS EXPORT'!$A:$AF,5,FALSE)," ",VLOOKUP(A254,'ACCESS EXPORT'!$A:$AF,6,FALSE)," ",VLOOKUP(A254,'ACCESS EXPORT'!$A:$AA,7,FALSE)," ",VLOOKUP(A254,'ACCESS EXPORT'!$A:$AA,8,FALSE)))</f>
        <v>1210 WATERMAN WAY  TAVARES FL 32778</v>
      </c>
      <c r="G254" s="4" t="str">
        <f>UPPER(VLOOKUP($A254,'ACCESS EXPORT'!$A:$AF,9,FALSE))</f>
        <v>LAKE</v>
      </c>
      <c r="H254" s="4" t="str">
        <f>_xlfn.IFNA(VLOOKUP($B254,'ACCESS EXPORT'!$B:$J,9,FALSE),"")</f>
        <v>Waterman</v>
      </c>
      <c r="I254" s="3" t="str">
        <f>CONCATENATE("(P)",VLOOKUP($A254,'ACCESS EXPORT'!$A:$AF,11,FALSE)," (F)",VLOOKUP($A254,'ACCESS EXPORT'!$A:$AF,29,FALSE))</f>
        <v>(P)(352) 343-2364 (F)(352) 253-0022</v>
      </c>
      <c r="J254" s="4" t="str">
        <f>UPPER(VLOOKUP($A254,'ACCESS EXPORT'!$A:$AF,12,FALSE))</f>
        <v>UROLOGY</v>
      </c>
      <c r="K254" s="4" t="str">
        <f>UPPER(VLOOKUP($A254,'ACCESS EXPORT'!$A:$AF,13,FALSE))</f>
        <v>MARLENE HOLLAND</v>
      </c>
      <c r="L254" s="3" t="str">
        <f>IF(AND(VLOOKUP(A254,'ACCESS EXPORT'!A:AE,1,0),'ACCESS EXPORT'!N254=""),UPPER(CONCATENATE('ACCESS EXPORT'!AE254)),IF(VLOOKUP(A254,'ACCESS EXPORT'!A:AE,1,0),UPPER(CONCATENATE('ACCESS EXPORT'!N254," "&amp;CHAR(10),'ACCESS EXPORT'!AE254))))</f>
        <v>DREW DEVANE (EXEC DIR) 
CHARLIE CULTER (PRAC. ADMIN) (INTERIM)</v>
      </c>
      <c r="M254" s="4" t="str">
        <f>UPPER(VLOOKUP($A254,'ACCESS EXPORT'!$A:$O,15,FALSE))</f>
        <v>CECELIA RITTER (PM)</v>
      </c>
      <c r="N254" s="4" t="str">
        <f ca="1">IF(AND('ACCESS EXPORT'!X254="",'ACCESS EXPORT'!Y254=""),IF('ACCESS EXPORT'!V254&lt;&gt;"",(IF(TODAY()-'ACCESS EXPORT'!V254&gt;=-60,UPPER(CONCATENATE(VLOOKUP(B254,'ACCESS EXPORT'!$B:$P,15,FALSE),""&amp;CHAR(10)&amp;"(SEP",TEXT('ACCESS EXPORT'!V254," MM/DD/YYY)"))),IF(TODAY()-'ACCESS EXPORT'!V254&lt;0,UPPER(VLOOKUP(B254,'ACCESS EXPORT'!$B:$P,15,FALSE)),UPPER(VLOOKUP(B254,'ACCESS EXPORT'!$B:$P,15,FALSE))))),IF('ACCESS EXPORT'!U254="",UPPER(VLOOKUP(B254,'ACCESS EXPORT'!$B:$P,15,FALSE)),IF(TODAY()-'ACCESS EXPORT'!U254&lt;=30,CONCATENATE(UPPER(VLOOKUP(B254,'ACCESS EXPORT'!$B:$P,15,FALSE)),""&amp;CHAR(10)&amp;"(NEW",TEXT('ACCESS EXPORT'!U254," MM/DD/YYY)")),IF(AND(TODAY()-'ACCESS EXPORT'!U254&gt;30,TODAY()&gt;0),UPPER(VLOOKUP(B254,'ACCESS EXPORT'!$B:$P,15,FALSE)))))),IF('ACCESS EXPORT'!Y254&lt;&gt;"",UPPER(CONCATENATE(UPPER(VLOOKUP(B254,'ACCESS EXPORT'!$B:$P,15,FALSE)),""&amp;CHAR(10)&amp;"(Transfer Out",TEXT('ACCESS EXPORT'!Y254," MM/DD/YYY)"))),IF('ACCESS EXPORT'!X254&lt;&gt;"",UPPER(CONCATENATE(UPPER(VLOOKUP(B254,'ACCESS EXPORT'!$B:$P,15,FALSE)),""&amp;CHAR(10)&amp;"(Transfer In",TEXT('ACCESS EXPORT'!X254," MM/DD/YYY)"))))))</f>
        <v>FOUNTAIN, MICHAEL W.</v>
      </c>
      <c r="O254" s="4" t="str">
        <f>_xlfn.IFNA(VLOOKUP(B254,'ACCESS EXPORT'!$B:$Q,16,FALSE),"")</f>
        <v>DO</v>
      </c>
      <c r="P254" s="4" t="str">
        <f>_xlfn.IFNA(VLOOKUP(B254,'ACCESS EXPORT'!B:W,22,FALSE),"-")</f>
        <v>1023260205</v>
      </c>
      <c r="Q254" s="4" t="str">
        <f>_xlfn.IFNA(VLOOKUP(A254,'ACCESS EXPORT'!$A:$AG,33,0),"-")</f>
        <v>Maria Ortiz</v>
      </c>
      <c r="R254" s="4" t="str">
        <f>_xlfn.IFNA(VLOOKUP(A254,'ACCESS EXPORT'!$A:$AH,34,0),"-")</f>
        <v>Amanda Dowd</v>
      </c>
      <c r="S254" s="4" t="str">
        <f>_xlfn.IFNA(VLOOKUP(A254,'ACCESS EXPORT'!$A:$AI,35,0),"-")</f>
        <v>Courtney Powell</v>
      </c>
      <c r="T254" s="4" t="str">
        <f>_xlfn.IFNA(VLOOKUP(A254,'ACCESS EXPORT'!$A:$AJ,36,0),"-")</f>
        <v>Sorangia Jean-Francois</v>
      </c>
      <c r="U254" s="4" t="str">
        <f>_xlfn.IFNA(VLOOKUP(A254,'ACCESS EXPORT'!$A:$AK,37,0),"-")</f>
        <v>athena</v>
      </c>
      <c r="V254" s="4" t="str">
        <f>_xlfn.IFNA(VLOOKUP(A254,'ACCESS EXPORT'!$A:$AL,38,0),"-")</f>
        <v>FHMG_URO SPEC OF LK</v>
      </c>
      <c r="W254" s="4" t="str">
        <f>_xlfn.IFNA(VLOOKUP(A254,'ACCESS EXPORT'!$A:$AM,39,0),"-")</f>
        <v/>
      </c>
      <c r="X254" s="4" t="str">
        <f>_xlfn.IFNA(VLOOKUP(A254,'ACCESS EXPORT'!$A:$AN,40,0),"-")</f>
        <v>John Del Rio / Shahla Cedeno</v>
      </c>
      <c r="Y254" s="26" t="str">
        <f>_xlfn.IFNA(VLOOKUP(A254,'ACCESS EXPORT'!A:AO,41,0),"")</f>
        <v>Jose Anderson</v>
      </c>
      <c r="Z254" s="26" t="str">
        <f>_xlfn.IFNA(VLOOKUP(A254,'ACCESS EXPORT'!A:AP,42,0),"")</f>
        <v>Sue Balmforth</v>
      </c>
      <c r="AA254" s="26" t="str">
        <f>_xlfn.IFNA(VLOOKUP(A254,'ACCESS EXPORT'!A:AQ,43,0),"")</f>
        <v>Heather Tootle</v>
      </c>
    </row>
    <row r="255" spans="1:27" ht="18.75" x14ac:dyDescent="0.25">
      <c r="A255" s="33">
        <v>273</v>
      </c>
      <c r="B255" s="10">
        <v>1723</v>
      </c>
      <c r="C255" s="7" t="str">
        <f ca="1">IFERROR(UPPER(IF(AND('ACCESS EXPORT'!AA255="",'ACCESS EXPORT'!Z255=""),VLOOKUP(A255,'ACCESS EXPORT'!$A:$AF,32,FALSE),(IF('ACCESS EXPORT'!AA255&lt;&gt;"",CONCATENATE(VLOOKUP(A255,'ACCESS EXPORT'!$A:$AF,32,FALSE)," (Closed",TEXT('ACCESS EXPORT'!AA255," MM/DD/YYY)")),IF(TODAY()&lt;(('ACCESS EXPORT'!Z255)+30),CONCATENATE(VLOOKUP(A255,'ACCESS EXPORT'!$A:$AF,32,FALSE)," (Opens",TEXT('ACCESS EXPORT'!Z255," MM/DD/YYY)")),VLOOKUP(A255,'ACCESS EXPORT'!$A:$AF,32,FALSE)))))),"-")</f>
        <v>ADVENTHEALTH MEDICAL GROUP UROLOGY AT WATERMAN</v>
      </c>
      <c r="D255" s="3" t="str">
        <f ca="1">IFERROR(UPPER(IF(AND('ACCESS EXPORT'!AA255="",'ACCESS EXPORT'!Z255=""),VLOOKUP(A255,'ACCESS EXPORT'!$A:$AF,28,FALSE),(IF('ACCESS EXPORT'!AA255&lt;&gt;"",CONCATENATE(VLOOKUP(A255,'ACCESS EXPORT'!$A:$AF,28,FALSE)," (Closed",TEXT('ACCESS EXPORT'!AA255," MM/DD/YYY)")),IF(TODAY()&lt;(('ACCESS EXPORT'!Z255)+30),CONCATENATE(VLOOKUP(A255,'ACCESS EXPORT'!$A:$AF,28,FALSE)," (Opens",TEXT('ACCESS EXPORT'!Z255," MM/DD/YYY)")),VLOOKUP(A255,'ACCESS EXPORT'!$A:$AF,28,FALSE)))))),"-")</f>
        <v>UROLOGY SPECIALISTS OF LAKE COUNTY</v>
      </c>
      <c r="E255" s="3" t="str">
        <f>VLOOKUP($A255,'ACCESS EXPORT'!$A:$AF,3,FALSE)</f>
        <v>5110</v>
      </c>
      <c r="F255" s="3" t="str">
        <f>UPPER(CONCATENATE(VLOOKUP(A255,'ACCESS EXPORT'!$A:$AF,4,FALSE)," ",VLOOKUP(A255,'ACCESS EXPORT'!$A:$AF,5,FALSE)," ",VLOOKUP(A255,'ACCESS EXPORT'!$A:$AF,6,FALSE)," ",VLOOKUP(A255,'ACCESS EXPORT'!$A:$AA,7,FALSE)," ",VLOOKUP(A255,'ACCESS EXPORT'!$A:$AA,8,FALSE)))</f>
        <v>1210 WATERMAN WAY  TAVARES FL 32778</v>
      </c>
      <c r="G255" s="4" t="str">
        <f>UPPER(VLOOKUP($A255,'ACCESS EXPORT'!$A:$AF,9,FALSE))</f>
        <v>LAKE</v>
      </c>
      <c r="H255" s="4" t="str">
        <f>_xlfn.IFNA(VLOOKUP($B255,'ACCESS EXPORT'!$B:$J,9,FALSE),"")</f>
        <v>Waterman</v>
      </c>
      <c r="I255" s="3" t="str">
        <f>CONCATENATE("(P)",VLOOKUP($A255,'ACCESS EXPORT'!$A:$AF,11,FALSE)," (F)",VLOOKUP($A255,'ACCESS EXPORT'!$A:$AF,29,FALSE))</f>
        <v>(P)(352) 343-2364 (F)(352) 253-0022</v>
      </c>
      <c r="J255" s="4" t="str">
        <f>UPPER(VLOOKUP($A255,'ACCESS EXPORT'!$A:$AF,12,FALSE))</f>
        <v>UROLOGY</v>
      </c>
      <c r="K255" s="4" t="str">
        <f>UPPER(VLOOKUP($A255,'ACCESS EXPORT'!$A:$AF,13,FALSE))</f>
        <v>MARLENE HOLLAND</v>
      </c>
      <c r="L255" s="3" t="str">
        <f>IF(AND(VLOOKUP(A255,'ACCESS EXPORT'!A:AE,1,0),'ACCESS EXPORT'!N255=""),UPPER(CONCATENATE('ACCESS EXPORT'!AE255)),IF(VLOOKUP(A255,'ACCESS EXPORT'!A:AE,1,0),UPPER(CONCATENATE('ACCESS EXPORT'!N255," "&amp;CHAR(10),'ACCESS EXPORT'!AE255))))</f>
        <v>DREW DEVANE (EXEC DIR) 
CHARLIE CULTER (PRAC. ADMIN) (INTERIM)</v>
      </c>
      <c r="M255" s="4" t="str">
        <f>UPPER(VLOOKUP($A255,'ACCESS EXPORT'!$A:$O,15,FALSE))</f>
        <v>CECELIA RITTER (PM)</v>
      </c>
      <c r="N255" s="4" t="str">
        <f ca="1">IF(AND('ACCESS EXPORT'!X255="",'ACCESS EXPORT'!Y255=""),IF('ACCESS EXPORT'!V255&lt;&gt;"",(IF(TODAY()-'ACCESS EXPORT'!V255&gt;=-60,UPPER(CONCATENATE(VLOOKUP(B255,'ACCESS EXPORT'!$B:$P,15,FALSE),""&amp;CHAR(10)&amp;"(SEP",TEXT('ACCESS EXPORT'!V255," MM/DD/YYY)"))),IF(TODAY()-'ACCESS EXPORT'!V255&lt;0,UPPER(VLOOKUP(B255,'ACCESS EXPORT'!$B:$P,15,FALSE)),UPPER(VLOOKUP(B255,'ACCESS EXPORT'!$B:$P,15,FALSE))))),IF('ACCESS EXPORT'!U255="",UPPER(VLOOKUP(B255,'ACCESS EXPORT'!$B:$P,15,FALSE)),IF(TODAY()-'ACCESS EXPORT'!U255&lt;=30,CONCATENATE(UPPER(VLOOKUP(B255,'ACCESS EXPORT'!$B:$P,15,FALSE)),""&amp;CHAR(10)&amp;"(NEW",TEXT('ACCESS EXPORT'!U255," MM/DD/YYY)")),IF(AND(TODAY()-'ACCESS EXPORT'!U255&gt;30,TODAY()&gt;0),UPPER(VLOOKUP(B255,'ACCESS EXPORT'!$B:$P,15,FALSE)))))),IF('ACCESS EXPORT'!Y255&lt;&gt;"",UPPER(CONCATENATE(UPPER(VLOOKUP(B255,'ACCESS EXPORT'!$B:$P,15,FALSE)),""&amp;CHAR(10)&amp;"(Transfer Out",TEXT('ACCESS EXPORT'!Y255," MM/DD/YYY)"))),IF('ACCESS EXPORT'!X255&lt;&gt;"",UPPER(CONCATENATE(UPPER(VLOOKUP(B255,'ACCESS EXPORT'!$B:$P,15,FALSE)),""&amp;CHAR(10)&amp;"(Transfer In",TEXT('ACCESS EXPORT'!X255," MM/DD/YYY)"))))))</f>
        <v>GUZZI, REGINA LEIGH</v>
      </c>
      <c r="O255" s="4" t="str">
        <f>_xlfn.IFNA(VLOOKUP(B255,'ACCESS EXPORT'!$B:$Q,16,FALSE),"")</f>
        <v>PA-C</v>
      </c>
      <c r="P255" s="4" t="str">
        <f>_xlfn.IFNA(VLOOKUP(B255,'ACCESS EXPORT'!B:W,22,FALSE),"-")</f>
        <v>1619393121</v>
      </c>
      <c r="Q255" s="4" t="str">
        <f>_xlfn.IFNA(VLOOKUP(A255,'ACCESS EXPORT'!$A:$AG,33,0),"-")</f>
        <v>Maria Ortiz</v>
      </c>
      <c r="R255" s="4" t="str">
        <f>_xlfn.IFNA(VLOOKUP(A255,'ACCESS EXPORT'!$A:$AH,34,0),"-")</f>
        <v>Amanda Dowd</v>
      </c>
      <c r="S255" s="4" t="str">
        <f>_xlfn.IFNA(VLOOKUP(A255,'ACCESS EXPORT'!$A:$AI,35,0),"-")</f>
        <v>Courtney Powell</v>
      </c>
      <c r="T255" s="4" t="str">
        <f>_xlfn.IFNA(VLOOKUP(A255,'ACCESS EXPORT'!$A:$AJ,36,0),"-")</f>
        <v>Sorangia Jean-Francois</v>
      </c>
      <c r="U255" s="4" t="str">
        <f>_xlfn.IFNA(VLOOKUP(A255,'ACCESS EXPORT'!$A:$AK,37,0),"-")</f>
        <v>athena</v>
      </c>
      <c r="V255" s="4" t="str">
        <f>_xlfn.IFNA(VLOOKUP(A255,'ACCESS EXPORT'!$A:$AL,38,0),"-")</f>
        <v>FHMG_URO SPEC OF LK</v>
      </c>
      <c r="W255" s="4" t="str">
        <f>_xlfn.IFNA(VLOOKUP(A255,'ACCESS EXPORT'!$A:$AM,39,0),"-")</f>
        <v/>
      </c>
      <c r="X255" s="4" t="str">
        <f>_xlfn.IFNA(VLOOKUP(A255,'ACCESS EXPORT'!$A:$AN,40,0),"-")</f>
        <v>John Del Rio / Shahla Cedeno</v>
      </c>
      <c r="Y255" s="26" t="str">
        <f>_xlfn.IFNA(VLOOKUP(A255,'ACCESS EXPORT'!A:AO,41,0),"")</f>
        <v>Jose Anderson</v>
      </c>
      <c r="Z255" s="26" t="str">
        <f>_xlfn.IFNA(VLOOKUP(A255,'ACCESS EXPORT'!A:AP,42,0),"")</f>
        <v>Sue Balmforth</v>
      </c>
      <c r="AA255" s="26" t="str">
        <f>_xlfn.IFNA(VLOOKUP(A255,'ACCESS EXPORT'!A:AQ,43,0),"")</f>
        <v>Heather Tootle</v>
      </c>
    </row>
    <row r="256" spans="1:27" ht="18.75" x14ac:dyDescent="0.25">
      <c r="A256" s="33">
        <v>272</v>
      </c>
      <c r="B256" s="10">
        <v>1720</v>
      </c>
      <c r="C256" s="7" t="str">
        <f ca="1">IFERROR(UPPER(IF(AND('ACCESS EXPORT'!AA256="",'ACCESS EXPORT'!Z256=""),VLOOKUP(A256,'ACCESS EXPORT'!$A:$AF,32,FALSE),(IF('ACCESS EXPORT'!AA256&lt;&gt;"",CONCATENATE(VLOOKUP(A256,'ACCESS EXPORT'!$A:$AF,32,FALSE)," (Closed",TEXT('ACCESS EXPORT'!AA256," MM/DD/YYY)")),IF(TODAY()&lt;(('ACCESS EXPORT'!Z256)+30),CONCATENATE(VLOOKUP(A256,'ACCESS EXPORT'!$A:$AF,32,FALSE)," (Opens",TEXT('ACCESS EXPORT'!Z256," MM/DD/YYY)")),VLOOKUP(A256,'ACCESS EXPORT'!$A:$AF,32,FALSE)))))),"-")</f>
        <v>ADVENTHEALTH MEDICAL GROUP UROLOGY AT CELEBRATION</v>
      </c>
      <c r="D256" s="3" t="str">
        <f ca="1">IFERROR(UPPER(IF(AND('ACCESS EXPORT'!AA256="",'ACCESS EXPORT'!Z256=""),VLOOKUP(A256,'ACCESS EXPORT'!$A:$AF,28,FALSE),(IF('ACCESS EXPORT'!AA256&lt;&gt;"",CONCATENATE(VLOOKUP(A256,'ACCESS EXPORT'!$A:$AF,28,FALSE)," (Closed",TEXT('ACCESS EXPORT'!AA256," MM/DD/YYY)")),IF(TODAY()&lt;(('ACCESS EXPORT'!Z256)+30),CONCATENATE(VLOOKUP(A256,'ACCESS EXPORT'!$A:$AF,28,FALSE)," (Opens",TEXT('ACCESS EXPORT'!Z256," MM/DD/YYY)")),VLOOKUP(A256,'ACCESS EXPORT'!$A:$AF,28,FALSE)))))),"-")</f>
        <v>UROLOGY CENTER OF CENTRAL FLORIDA</v>
      </c>
      <c r="E256" s="3" t="str">
        <f>VLOOKUP($A256,'ACCESS EXPORT'!$A:$AF,3,FALSE)</f>
        <v>5120</v>
      </c>
      <c r="F256" s="3" t="str">
        <f>UPPER(CONCATENATE(VLOOKUP(A256,'ACCESS EXPORT'!$A:$AF,4,FALSE)," ",VLOOKUP(A256,'ACCESS EXPORT'!$A:$AF,5,FALSE)," ",VLOOKUP(A256,'ACCESS EXPORT'!$A:$AF,6,FALSE)," ",VLOOKUP(A256,'ACCESS EXPORT'!$A:$AA,7,FALSE)," ",VLOOKUP(A256,'ACCESS EXPORT'!$A:$AA,8,FALSE)))</f>
        <v>400 CELEBRATION PL SUITE A240 CELEBRATION FL 34747</v>
      </c>
      <c r="G256" s="4" t="str">
        <f>UPPER(VLOOKUP($A256,'ACCESS EXPORT'!$A:$AF,9,FALSE))</f>
        <v>OSCEOLA</v>
      </c>
      <c r="H256" s="4" t="str">
        <f>_xlfn.IFNA(VLOOKUP($B256,'ACCESS EXPORT'!$B:$J,9,FALSE),"")</f>
        <v>SW</v>
      </c>
      <c r="I256" s="3" t="str">
        <f>CONCATENATE("(P)",VLOOKUP($A256,'ACCESS EXPORT'!$A:$AF,11,FALSE)," (F)",VLOOKUP($A256,'ACCESS EXPORT'!$A:$AF,29,FALSE))</f>
        <v>(P)(407)764-4079 (F)(407)303-4503</v>
      </c>
      <c r="J256" s="4" t="str">
        <f>UPPER(VLOOKUP($A256,'ACCESS EXPORT'!$A:$AF,12,FALSE))</f>
        <v>UROLOGY</v>
      </c>
      <c r="K256" s="4" t="str">
        <f>UPPER(VLOOKUP($A256,'ACCESS EXPORT'!$A:$AF,13,FALSE))</f>
        <v>MARLENE HOLLAND</v>
      </c>
      <c r="L256" s="3" t="str">
        <f>IF(AND(VLOOKUP(A256,'ACCESS EXPORT'!A:AE,1,0),'ACCESS EXPORT'!N256=""),UPPER(CONCATENATE('ACCESS EXPORT'!AE256)),IF(VLOOKUP(A256,'ACCESS EXPORT'!A:AE,1,0),UPPER(CONCATENATE('ACCESS EXPORT'!N256," "&amp;CHAR(10),'ACCESS EXPORT'!AE256))))</f>
        <v>DREW DEVANE (EXEC DIR) 
CHARLIE CULTER (PRAC. ADMIN) (INTERIM)</v>
      </c>
      <c r="M256" s="4" t="str">
        <f>UPPER(VLOOKUP($A256,'ACCESS EXPORT'!$A:$O,15,FALSE))</f>
        <v>VENUS BOLET (OS)</v>
      </c>
      <c r="N256" s="4" t="str">
        <f ca="1">IF(AND('ACCESS EXPORT'!X256="",'ACCESS EXPORT'!Y256=""),IF('ACCESS EXPORT'!V256&lt;&gt;"",(IF(TODAY()-'ACCESS EXPORT'!V256&gt;=-60,UPPER(CONCATENATE(VLOOKUP(B256,'ACCESS EXPORT'!$B:$P,15,FALSE),""&amp;CHAR(10)&amp;"(SEP",TEXT('ACCESS EXPORT'!V256," MM/DD/YYY)"))),IF(TODAY()-'ACCESS EXPORT'!V256&lt;0,UPPER(VLOOKUP(B256,'ACCESS EXPORT'!$B:$P,15,FALSE)),UPPER(VLOOKUP(B256,'ACCESS EXPORT'!$B:$P,15,FALSE))))),IF('ACCESS EXPORT'!U256="",UPPER(VLOOKUP(B256,'ACCESS EXPORT'!$B:$P,15,FALSE)),IF(TODAY()-'ACCESS EXPORT'!U256&lt;=30,CONCATENATE(UPPER(VLOOKUP(B256,'ACCESS EXPORT'!$B:$P,15,FALSE)),""&amp;CHAR(10)&amp;"(NEW",TEXT('ACCESS EXPORT'!U256," MM/DD/YYY)")),IF(AND(TODAY()-'ACCESS EXPORT'!U256&gt;30,TODAY()&gt;0),UPPER(VLOOKUP(B256,'ACCESS EXPORT'!$B:$P,15,FALSE)))))),IF('ACCESS EXPORT'!Y256&lt;&gt;"",UPPER(CONCATENATE(UPPER(VLOOKUP(B256,'ACCESS EXPORT'!$B:$P,15,FALSE)),""&amp;CHAR(10)&amp;"(Transfer Out",TEXT('ACCESS EXPORT'!Y256," MM/DD/YYY)"))),IF('ACCESS EXPORT'!X256&lt;&gt;"",UPPER(CONCATENATE(UPPER(VLOOKUP(B256,'ACCESS EXPORT'!$B:$P,15,FALSE)),""&amp;CHAR(10)&amp;"(Transfer In",TEXT('ACCESS EXPORT'!X256," MM/DD/YYY)"))))))</f>
        <v>MCDONALD, MICHAEL W.</v>
      </c>
      <c r="O256" s="4" t="str">
        <f>_xlfn.IFNA(VLOOKUP(B256,'ACCESS EXPORT'!$B:$Q,16,FALSE),"")</f>
        <v>MD</v>
      </c>
      <c r="P256" s="4" t="str">
        <f>_xlfn.IFNA(VLOOKUP(B256,'ACCESS EXPORT'!B:W,22,FALSE),"-")</f>
        <v>1982632972</v>
      </c>
      <c r="Q256" s="4" t="str">
        <f>_xlfn.IFNA(VLOOKUP(A256,'ACCESS EXPORT'!$A:$AG,33,0),"-")</f>
        <v>Amanda Hernandez</v>
      </c>
      <c r="R256" s="4" t="str">
        <f>_xlfn.IFNA(VLOOKUP(A256,'ACCESS EXPORT'!$A:$AH,34,0),"-")</f>
        <v>Amanda Dowd</v>
      </c>
      <c r="S256" s="4" t="str">
        <f>_xlfn.IFNA(VLOOKUP(A256,'ACCESS EXPORT'!$A:$AI,35,0),"-")</f>
        <v>Courtney Powell</v>
      </c>
      <c r="T256" s="4" t="str">
        <f>_xlfn.IFNA(VLOOKUP(A256,'ACCESS EXPORT'!$A:$AJ,36,0),"-")</f>
        <v>Andrew Davis</v>
      </c>
      <c r="U256" s="4" t="str">
        <f>_xlfn.IFNA(VLOOKUP(A256,'ACCESS EXPORT'!$A:$AK,37,0),"-")</f>
        <v>athena</v>
      </c>
      <c r="V256" s="4" t="str">
        <f>_xlfn.IFNA(VLOOKUP(A256,'ACCESS EXPORT'!$A:$AL,38,0),"-")</f>
        <v>FHMG_URO CTR OF CENTRAL FL</v>
      </c>
      <c r="W256" s="4" t="str">
        <f>_xlfn.IFNA(VLOOKUP(A256,'ACCESS EXPORT'!$A:$AM,39,0),"-")</f>
        <v/>
      </c>
      <c r="X256" s="4" t="str">
        <f>_xlfn.IFNA(VLOOKUP(A256,'ACCESS EXPORT'!$A:$AN,40,0),"-")</f>
        <v>John Del Rio / Shahla Cedeno</v>
      </c>
      <c r="Y256" s="26" t="str">
        <f>_xlfn.IFNA(VLOOKUP(A256,'ACCESS EXPORT'!A:AO,41,0),"")</f>
        <v>Jose Anderson</v>
      </c>
      <c r="Z256" s="26" t="str">
        <f>_xlfn.IFNA(VLOOKUP(A256,'ACCESS EXPORT'!A:AP,42,0),"")</f>
        <v>Sue Balmforth</v>
      </c>
      <c r="AA256" s="26" t="str">
        <f>_xlfn.IFNA(VLOOKUP(A256,'ACCESS EXPORT'!A:AQ,43,0),"")</f>
        <v>Tricia Greco</v>
      </c>
    </row>
    <row r="257" spans="1:27" ht="18.75" x14ac:dyDescent="0.25">
      <c r="A257" s="33">
        <v>272</v>
      </c>
      <c r="B257" s="10">
        <v>1719</v>
      </c>
      <c r="C257" s="7" t="str">
        <f ca="1">IFERROR(UPPER(IF(AND('ACCESS EXPORT'!AA257="",'ACCESS EXPORT'!Z257=""),VLOOKUP(A257,'ACCESS EXPORT'!$A:$AF,32,FALSE),(IF('ACCESS EXPORT'!AA257&lt;&gt;"",CONCATENATE(VLOOKUP(A257,'ACCESS EXPORT'!$A:$AF,32,FALSE)," (Closed",TEXT('ACCESS EXPORT'!AA257," MM/DD/YYY)")),IF(TODAY()&lt;(('ACCESS EXPORT'!Z257)+30),CONCATENATE(VLOOKUP(A257,'ACCESS EXPORT'!$A:$AF,32,FALSE)," (Opens",TEXT('ACCESS EXPORT'!Z257," MM/DD/YYY)")),VLOOKUP(A257,'ACCESS EXPORT'!$A:$AF,32,FALSE)))))),"-")</f>
        <v>ADVENTHEALTH MEDICAL GROUP UROLOGY AT CELEBRATION</v>
      </c>
      <c r="D257" s="3" t="str">
        <f ca="1">IFERROR(UPPER(IF(AND('ACCESS EXPORT'!AA257="",'ACCESS EXPORT'!Z257=""),VLOOKUP(A257,'ACCESS EXPORT'!$A:$AF,28,FALSE),(IF('ACCESS EXPORT'!AA257&lt;&gt;"",CONCATENATE(VLOOKUP(A257,'ACCESS EXPORT'!$A:$AF,28,FALSE)," (Closed",TEXT('ACCESS EXPORT'!AA257," MM/DD/YYY)")),IF(TODAY()&lt;(('ACCESS EXPORT'!Z257)+30),CONCATENATE(VLOOKUP(A257,'ACCESS EXPORT'!$A:$AF,28,FALSE)," (Opens",TEXT('ACCESS EXPORT'!Z257," MM/DD/YYY)")),VLOOKUP(A257,'ACCESS EXPORT'!$A:$AF,28,FALSE)))))),"-")</f>
        <v>UROLOGY CENTER OF CENTRAL FLORIDA</v>
      </c>
      <c r="E257" s="3" t="str">
        <f>VLOOKUP($A257,'ACCESS EXPORT'!$A:$AF,3,FALSE)</f>
        <v>5120</v>
      </c>
      <c r="F257" s="3" t="str">
        <f>UPPER(CONCATENATE(VLOOKUP(A257,'ACCESS EXPORT'!$A:$AF,4,FALSE)," ",VLOOKUP(A257,'ACCESS EXPORT'!$A:$AF,5,FALSE)," ",VLOOKUP(A257,'ACCESS EXPORT'!$A:$AF,6,FALSE)," ",VLOOKUP(A257,'ACCESS EXPORT'!$A:$AA,7,FALSE)," ",VLOOKUP(A257,'ACCESS EXPORT'!$A:$AA,8,FALSE)))</f>
        <v>400 CELEBRATION PL SUITE A240 CELEBRATION FL 34747</v>
      </c>
      <c r="G257" s="4" t="str">
        <f>UPPER(VLOOKUP($A257,'ACCESS EXPORT'!$A:$AF,9,FALSE))</f>
        <v>OSCEOLA</v>
      </c>
      <c r="H257" s="4" t="str">
        <f>_xlfn.IFNA(VLOOKUP($B257,'ACCESS EXPORT'!$B:$J,9,FALSE),"")</f>
        <v>SW</v>
      </c>
      <c r="I257" s="3" t="str">
        <f>CONCATENATE("(P)",VLOOKUP($A257,'ACCESS EXPORT'!$A:$AF,11,FALSE)," (F)",VLOOKUP($A257,'ACCESS EXPORT'!$A:$AF,29,FALSE))</f>
        <v>(P)(407)764-4079 (F)(407)303-4503</v>
      </c>
      <c r="J257" s="4" t="str">
        <f>UPPER(VLOOKUP($A257,'ACCESS EXPORT'!$A:$AF,12,FALSE))</f>
        <v>UROLOGY</v>
      </c>
      <c r="K257" s="4" t="str">
        <f>UPPER(VLOOKUP($A257,'ACCESS EXPORT'!$A:$AF,13,FALSE))</f>
        <v>MARLENE HOLLAND</v>
      </c>
      <c r="L257" s="3" t="str">
        <f>IF(AND(VLOOKUP(A257,'ACCESS EXPORT'!A:AE,1,0),'ACCESS EXPORT'!N257=""),UPPER(CONCATENATE('ACCESS EXPORT'!AE257)),IF(VLOOKUP(A257,'ACCESS EXPORT'!A:AE,1,0),UPPER(CONCATENATE('ACCESS EXPORT'!N257," "&amp;CHAR(10),'ACCESS EXPORT'!AE257))))</f>
        <v>DREW DEVANE (EXEC DIR) 
CHARLIE CULTER (PRAC. ADMIN) (INTERIM)</v>
      </c>
      <c r="M257" s="4" t="str">
        <f>UPPER(VLOOKUP($A257,'ACCESS EXPORT'!$A:$O,15,FALSE))</f>
        <v>VENUS BOLET (OS)</v>
      </c>
      <c r="N257" s="4" t="str">
        <f ca="1">IF(AND('ACCESS EXPORT'!X257="",'ACCESS EXPORT'!Y257=""),IF('ACCESS EXPORT'!V257&lt;&gt;"",(IF(TODAY()-'ACCESS EXPORT'!V257&gt;=-60,UPPER(CONCATENATE(VLOOKUP(B257,'ACCESS EXPORT'!$B:$P,15,FALSE),""&amp;CHAR(10)&amp;"(SEP",TEXT('ACCESS EXPORT'!V257," MM/DD/YYY)"))),IF(TODAY()-'ACCESS EXPORT'!V257&lt;0,UPPER(VLOOKUP(B257,'ACCESS EXPORT'!$B:$P,15,FALSE)),UPPER(VLOOKUP(B257,'ACCESS EXPORT'!$B:$P,15,FALSE))))),IF('ACCESS EXPORT'!U257="",UPPER(VLOOKUP(B257,'ACCESS EXPORT'!$B:$P,15,FALSE)),IF(TODAY()-'ACCESS EXPORT'!U257&lt;=30,CONCATENATE(UPPER(VLOOKUP(B257,'ACCESS EXPORT'!$B:$P,15,FALSE)),""&amp;CHAR(10)&amp;"(NEW",TEXT('ACCESS EXPORT'!U257," MM/DD/YYY)")),IF(AND(TODAY()-'ACCESS EXPORT'!U257&gt;30,TODAY()&gt;0),UPPER(VLOOKUP(B257,'ACCESS EXPORT'!$B:$P,15,FALSE)))))),IF('ACCESS EXPORT'!Y257&lt;&gt;"",UPPER(CONCATENATE(UPPER(VLOOKUP(B257,'ACCESS EXPORT'!$B:$P,15,FALSE)),""&amp;CHAR(10)&amp;"(Transfer Out",TEXT('ACCESS EXPORT'!Y257," MM/DD/YYY)"))),IF('ACCESS EXPORT'!X257&lt;&gt;"",UPPER(CONCATENATE(UPPER(VLOOKUP(B257,'ACCESS EXPORT'!$B:$P,15,FALSE)),""&amp;CHAR(10)&amp;"(Transfer In",TEXT('ACCESS EXPORT'!X257," MM/DD/YYY)"))))))</f>
        <v>ELLIOTT, CHRISTIAN M.</v>
      </c>
      <c r="O257" s="4" t="str">
        <f>_xlfn.IFNA(VLOOKUP(B257,'ACCESS EXPORT'!$B:$Q,16,FALSE),"")</f>
        <v>PA-C</v>
      </c>
      <c r="P257" s="4" t="str">
        <f>_xlfn.IFNA(VLOOKUP(B257,'ACCESS EXPORT'!B:W,22,FALSE),"-")</f>
        <v>1326106170</v>
      </c>
      <c r="Q257" s="4" t="str">
        <f>_xlfn.IFNA(VLOOKUP(A257,'ACCESS EXPORT'!$A:$AG,33,0),"-")</f>
        <v>Amanda Hernandez</v>
      </c>
      <c r="R257" s="4" t="str">
        <f>_xlfn.IFNA(VLOOKUP(A257,'ACCESS EXPORT'!$A:$AH,34,0),"-")</f>
        <v>Amanda Dowd</v>
      </c>
      <c r="S257" s="4" t="str">
        <f>_xlfn.IFNA(VLOOKUP(A257,'ACCESS EXPORT'!$A:$AI,35,0),"-")</f>
        <v>Courtney Powell</v>
      </c>
      <c r="T257" s="4" t="str">
        <f>_xlfn.IFNA(VLOOKUP(A257,'ACCESS EXPORT'!$A:$AJ,36,0),"-")</f>
        <v>Andrew Davis</v>
      </c>
      <c r="U257" s="4" t="str">
        <f>_xlfn.IFNA(VLOOKUP(A257,'ACCESS EXPORT'!$A:$AK,37,0),"-")</f>
        <v>athena</v>
      </c>
      <c r="V257" s="4" t="str">
        <f>_xlfn.IFNA(VLOOKUP(A257,'ACCESS EXPORT'!$A:$AL,38,0),"-")</f>
        <v>FHMG_URO CTR OF CENTRAL FL</v>
      </c>
      <c r="W257" s="4" t="str">
        <f>_xlfn.IFNA(VLOOKUP(A257,'ACCESS EXPORT'!$A:$AM,39,0),"-")</f>
        <v/>
      </c>
      <c r="X257" s="4" t="str">
        <f>_xlfn.IFNA(VLOOKUP(A257,'ACCESS EXPORT'!$A:$AN,40,0),"-")</f>
        <v>John Del Rio / Shahla Cedeno</v>
      </c>
      <c r="Y257" s="26" t="str">
        <f>_xlfn.IFNA(VLOOKUP(A257,'ACCESS EXPORT'!A:AO,41,0),"")</f>
        <v>Jose Anderson</v>
      </c>
      <c r="Z257" s="26" t="str">
        <f>_xlfn.IFNA(VLOOKUP(A257,'ACCESS EXPORT'!A:AP,42,0),"")</f>
        <v>Sue Balmforth</v>
      </c>
      <c r="AA257" s="26" t="str">
        <f>_xlfn.IFNA(VLOOKUP(A257,'ACCESS EXPORT'!A:AQ,43,0),"")</f>
        <v>Tricia Greco</v>
      </c>
    </row>
    <row r="258" spans="1:27" ht="18.75" x14ac:dyDescent="0.25">
      <c r="A258" s="33">
        <v>272</v>
      </c>
      <c r="B258" s="10">
        <v>1838</v>
      </c>
      <c r="C258" s="7" t="str">
        <f ca="1">IFERROR(UPPER(IF(AND('ACCESS EXPORT'!AA258="",'ACCESS EXPORT'!Z258=""),VLOOKUP(A258,'ACCESS EXPORT'!$A:$AF,32,FALSE),(IF('ACCESS EXPORT'!AA258&lt;&gt;"",CONCATENATE(VLOOKUP(A258,'ACCESS EXPORT'!$A:$AF,32,FALSE)," (Closed",TEXT('ACCESS EXPORT'!AA258," MM/DD/YYY)")),IF(TODAY()&lt;(('ACCESS EXPORT'!Z258)+30),CONCATENATE(VLOOKUP(A258,'ACCESS EXPORT'!$A:$AF,32,FALSE)," (Opens",TEXT('ACCESS EXPORT'!Z258," MM/DD/YYY)")),VLOOKUP(A258,'ACCESS EXPORT'!$A:$AF,32,FALSE)))))),"-")</f>
        <v>ADVENTHEALTH MEDICAL GROUP UROLOGY AT CELEBRATION</v>
      </c>
      <c r="D258" s="3" t="str">
        <f ca="1">IFERROR(UPPER(IF(AND('ACCESS EXPORT'!AA258="",'ACCESS EXPORT'!Z258=""),VLOOKUP(A258,'ACCESS EXPORT'!$A:$AF,28,FALSE),(IF('ACCESS EXPORT'!AA258&lt;&gt;"",CONCATENATE(VLOOKUP(A258,'ACCESS EXPORT'!$A:$AF,28,FALSE)," (Closed",TEXT('ACCESS EXPORT'!AA258," MM/DD/YYY)")),IF(TODAY()&lt;(('ACCESS EXPORT'!Z258)+30),CONCATENATE(VLOOKUP(A258,'ACCESS EXPORT'!$A:$AF,28,FALSE)," (Opens",TEXT('ACCESS EXPORT'!Z258," MM/DD/YYY)")),VLOOKUP(A258,'ACCESS EXPORT'!$A:$AF,28,FALSE)))))),"-")</f>
        <v>UROLOGY CENTER OF CENTRAL FLORIDA</v>
      </c>
      <c r="E258" s="3" t="str">
        <f>VLOOKUP($A258,'ACCESS EXPORT'!$A:$AF,3,FALSE)</f>
        <v>5120</v>
      </c>
      <c r="F258" s="3" t="str">
        <f>UPPER(CONCATENATE(VLOOKUP(A258,'ACCESS EXPORT'!$A:$AF,4,FALSE)," ",VLOOKUP(A258,'ACCESS EXPORT'!$A:$AF,5,FALSE)," ",VLOOKUP(A258,'ACCESS EXPORT'!$A:$AF,6,FALSE)," ",VLOOKUP(A258,'ACCESS EXPORT'!$A:$AA,7,FALSE)," ",VLOOKUP(A258,'ACCESS EXPORT'!$A:$AA,8,FALSE)))</f>
        <v>400 CELEBRATION PL SUITE A240 CELEBRATION FL 34747</v>
      </c>
      <c r="G258" s="4" t="str">
        <f>UPPER(VLOOKUP($A258,'ACCESS EXPORT'!$A:$AF,9,FALSE))</f>
        <v>OSCEOLA</v>
      </c>
      <c r="H258" s="4" t="str">
        <f>_xlfn.IFNA(VLOOKUP($B258,'ACCESS EXPORT'!$B:$J,9,FALSE),"")</f>
        <v>SW</v>
      </c>
      <c r="I258" s="3" t="str">
        <f>CONCATENATE("(P)",VLOOKUP($A258,'ACCESS EXPORT'!$A:$AF,11,FALSE)," (F)",VLOOKUP($A258,'ACCESS EXPORT'!$A:$AF,29,FALSE))</f>
        <v>(P)(407)764-4079 (F)(407)303-4503</v>
      </c>
      <c r="J258" s="4" t="str">
        <f>UPPER(VLOOKUP($A258,'ACCESS EXPORT'!$A:$AF,12,FALSE))</f>
        <v>UROLOGY</v>
      </c>
      <c r="K258" s="4" t="str">
        <f>UPPER(VLOOKUP($A258,'ACCESS EXPORT'!$A:$AF,13,FALSE))</f>
        <v>MARLENE HOLLAND</v>
      </c>
      <c r="L258" s="3" t="str">
        <f>IF(AND(VLOOKUP(A258,'ACCESS EXPORT'!A:AE,1,0),'ACCESS EXPORT'!N258=""),UPPER(CONCATENATE('ACCESS EXPORT'!AE258)),IF(VLOOKUP(A258,'ACCESS EXPORT'!A:AE,1,0),UPPER(CONCATENATE('ACCESS EXPORT'!N258," "&amp;CHAR(10),'ACCESS EXPORT'!AE258))))</f>
        <v>DREW DEVANE (EXEC DIR) 
CHARLIE CULTER (PRAC. ADMIN) (INTERIM)</v>
      </c>
      <c r="M258" s="4" t="str">
        <f>UPPER(VLOOKUP($A258,'ACCESS EXPORT'!$A:$O,15,FALSE))</f>
        <v>VENUS BOLET (OS)</v>
      </c>
      <c r="N258" s="4" t="str">
        <f ca="1">IF(AND('ACCESS EXPORT'!X258="",'ACCESS EXPORT'!Y258=""),IF('ACCESS EXPORT'!V258&lt;&gt;"",(IF(TODAY()-'ACCESS EXPORT'!V258&gt;=-60,UPPER(CONCATENATE(VLOOKUP(B258,'ACCESS EXPORT'!$B:$P,15,FALSE),""&amp;CHAR(10)&amp;"(SEP",TEXT('ACCESS EXPORT'!V258," MM/DD/YYY)"))),IF(TODAY()-'ACCESS EXPORT'!V258&lt;0,UPPER(VLOOKUP(B258,'ACCESS EXPORT'!$B:$P,15,FALSE)),UPPER(VLOOKUP(B258,'ACCESS EXPORT'!$B:$P,15,FALSE))))),IF('ACCESS EXPORT'!U258="",UPPER(VLOOKUP(B258,'ACCESS EXPORT'!$B:$P,15,FALSE)),IF(TODAY()-'ACCESS EXPORT'!U258&lt;=30,CONCATENATE(UPPER(VLOOKUP(B258,'ACCESS EXPORT'!$B:$P,15,FALSE)),""&amp;CHAR(10)&amp;"(NEW",TEXT('ACCESS EXPORT'!U258," MM/DD/YYY)")),IF(AND(TODAY()-'ACCESS EXPORT'!U258&gt;30,TODAY()&gt;0),UPPER(VLOOKUP(B258,'ACCESS EXPORT'!$B:$P,15,FALSE)))))),IF('ACCESS EXPORT'!Y258&lt;&gt;"",UPPER(CONCATENATE(UPPER(VLOOKUP(B258,'ACCESS EXPORT'!$B:$P,15,FALSE)),""&amp;CHAR(10)&amp;"(Transfer Out",TEXT('ACCESS EXPORT'!Y258," MM/DD/YYY)"))),IF('ACCESS EXPORT'!X258&lt;&gt;"",UPPER(CONCATENATE(UPPER(VLOOKUP(B258,'ACCESS EXPORT'!$B:$P,15,FALSE)),""&amp;CHAR(10)&amp;"(Transfer In",TEXT('ACCESS EXPORT'!X258," MM/DD/YYY)"))))))</f>
        <v>WOOD, ALANA</v>
      </c>
      <c r="O258" s="4" t="str">
        <f>_xlfn.IFNA(VLOOKUP(B258,'ACCESS EXPORT'!$B:$Q,16,FALSE),"")</f>
        <v>APRN</v>
      </c>
      <c r="P258" s="4" t="str">
        <f>_xlfn.IFNA(VLOOKUP(B258,'ACCESS EXPORT'!B:W,22,FALSE),"-")</f>
        <v>1982147757</v>
      </c>
      <c r="Q258" s="4" t="str">
        <f>_xlfn.IFNA(VLOOKUP(A258,'ACCESS EXPORT'!$A:$AG,33,0),"-")</f>
        <v>Amanda Hernandez</v>
      </c>
      <c r="R258" s="4" t="str">
        <f>_xlfn.IFNA(VLOOKUP(A258,'ACCESS EXPORT'!$A:$AH,34,0),"-")</f>
        <v>Amanda Dowd</v>
      </c>
      <c r="S258" s="4" t="str">
        <f>_xlfn.IFNA(VLOOKUP(A258,'ACCESS EXPORT'!$A:$AI,35,0),"-")</f>
        <v>Courtney Powell</v>
      </c>
      <c r="T258" s="4" t="str">
        <f>_xlfn.IFNA(VLOOKUP(A258,'ACCESS EXPORT'!$A:$AJ,36,0),"-")</f>
        <v>Andrew Davis</v>
      </c>
      <c r="U258" s="4" t="str">
        <f>_xlfn.IFNA(VLOOKUP(A258,'ACCESS EXPORT'!$A:$AK,37,0),"-")</f>
        <v>athena</v>
      </c>
      <c r="V258" s="4" t="str">
        <f>_xlfn.IFNA(VLOOKUP(A258,'ACCESS EXPORT'!$A:$AL,38,0),"-")</f>
        <v>FHMG_URO CTR OF CENTRAL FL</v>
      </c>
      <c r="W258" s="4" t="str">
        <f>_xlfn.IFNA(VLOOKUP(A258,'ACCESS EXPORT'!$A:$AM,39,0),"-")</f>
        <v/>
      </c>
      <c r="X258" s="4" t="str">
        <f>_xlfn.IFNA(VLOOKUP(A258,'ACCESS EXPORT'!$A:$AN,40,0),"-")</f>
        <v>John Del Rio / Shahla Cedeno</v>
      </c>
      <c r="Y258" s="26" t="str">
        <f>_xlfn.IFNA(VLOOKUP(A258,'ACCESS EXPORT'!A:AO,41,0),"")</f>
        <v>Jose Anderson</v>
      </c>
      <c r="Z258" s="26" t="str">
        <f>_xlfn.IFNA(VLOOKUP(A258,'ACCESS EXPORT'!A:AP,42,0),"")</f>
        <v>Sue Balmforth</v>
      </c>
      <c r="AA258" s="26" t="str">
        <f>_xlfn.IFNA(VLOOKUP(A258,'ACCESS EXPORT'!A:AQ,43,0),"")</f>
        <v>Tricia Greco</v>
      </c>
    </row>
    <row r="259" spans="1:27" ht="18.75" x14ac:dyDescent="0.25">
      <c r="A259" s="33">
        <v>384</v>
      </c>
      <c r="B259" s="10">
        <v>1342</v>
      </c>
      <c r="C259" s="7" t="str">
        <f ca="1">IFERROR(UPPER(IF(AND('ACCESS EXPORT'!AA259="",'ACCESS EXPORT'!Z259=""),VLOOKUP(A259,'ACCESS EXPORT'!$A:$AF,32,FALSE),(IF('ACCESS EXPORT'!AA259&lt;&gt;"",CONCATENATE(VLOOKUP(A259,'ACCESS EXPORT'!$A:$AF,32,FALSE)," (Closed",TEXT('ACCESS EXPORT'!AA259," MM/DD/YYY)")),IF(TODAY()&lt;(('ACCESS EXPORT'!Z259)+30),CONCATENATE(VLOOKUP(A259,'ACCESS EXPORT'!$A:$AF,32,FALSE)," (Opens",TEXT('ACCESS EXPORT'!Z259," MM/DD/YYY)")),VLOOKUP(A259,'ACCESS EXPORT'!$A:$AF,32,FALSE)))))),"-")</f>
        <v>ADVENTHEALTH MEDICAL GROUP PLASTIC &amp; RECONSTRUCTIVE SURGERY AT WINTER PARK</v>
      </c>
      <c r="D259" s="3" t="str">
        <f ca="1">IFERROR(UPPER(IF(AND('ACCESS EXPORT'!AA259="",'ACCESS EXPORT'!Z259=""),VLOOKUP(A259,'ACCESS EXPORT'!$A:$AF,28,FALSE),(IF('ACCESS EXPORT'!AA259&lt;&gt;"",CONCATENATE(VLOOKUP(A259,'ACCESS EXPORT'!$A:$AF,28,FALSE)," (Closed",TEXT('ACCESS EXPORT'!AA259," MM/DD/YYY)")),IF(TODAY()&lt;(('ACCESS EXPORT'!Z259)+30),CONCATENATE(VLOOKUP(A259,'ACCESS EXPORT'!$A:$AF,28,FALSE)," (Opens",TEXT('ACCESS EXPORT'!Z259," MM/DD/YYY)")),VLOOKUP(A259,'ACCESS EXPORT'!$A:$AF,28,FALSE)))))),"-")</f>
        <v>FLORIDA BREAST HEALTH SPECIALISTS - BREAST RECONSTRUCTION</v>
      </c>
      <c r="E259" s="3" t="str">
        <f>VLOOKUP($A259,'ACCESS EXPORT'!$A:$AF,3,FALSE)</f>
        <v>5135</v>
      </c>
      <c r="F259" s="3" t="str">
        <f>UPPER(CONCATENATE(VLOOKUP(A259,'ACCESS EXPORT'!$A:$AF,4,FALSE)," ",VLOOKUP(A259,'ACCESS EXPORT'!$A:$AF,5,FALSE)," ",VLOOKUP(A259,'ACCESS EXPORT'!$A:$AF,6,FALSE)," ",VLOOKUP(A259,'ACCESS EXPORT'!$A:$AA,7,FALSE)," ",VLOOKUP(A259,'ACCESS EXPORT'!$A:$AA,8,FALSE)))</f>
        <v>100 N EDINBURGH RD  WINTER PARK FL 32792</v>
      </c>
      <c r="G259" s="4" t="str">
        <f>UPPER(VLOOKUP($A259,'ACCESS EXPORT'!$A:$AF,9,FALSE))</f>
        <v>ORANGE</v>
      </c>
      <c r="H259" s="4" t="str">
        <f>_xlfn.IFNA(VLOOKUP($B259,'ACCESS EXPORT'!$B:$J,9,FALSE),"")</f>
        <v>SW</v>
      </c>
      <c r="I259" s="3" t="str">
        <f>CONCATENATE("(P)",VLOOKUP($A259,'ACCESS EXPORT'!$A:$AF,11,FALSE)," (F)",VLOOKUP($A259,'ACCESS EXPORT'!$A:$AF,29,FALSE))</f>
        <v>(P)(407) 821-3627 (F)(407)303-4044</v>
      </c>
      <c r="J259" s="4" t="str">
        <f>UPPER(VLOOKUP($A259,'ACCESS EXPORT'!$A:$AF,12,FALSE))</f>
        <v>WOMENS</v>
      </c>
      <c r="K259" s="4" t="str">
        <f>UPPER(VLOOKUP($A259,'ACCESS EXPORT'!$A:$AF,13,FALSE))</f>
        <v>MARLENE HOLLAND</v>
      </c>
      <c r="L259" s="3" t="str">
        <f>IF(AND(VLOOKUP(A259,'ACCESS EXPORT'!A:AE,1,0),'ACCESS EXPORT'!N259=""),UPPER(CONCATENATE('ACCESS EXPORT'!AE259)),IF(VLOOKUP(A259,'ACCESS EXPORT'!A:AE,1,0),UPPER(CONCATENATE('ACCESS EXPORT'!N259," "&amp;CHAR(10),'ACCESS EXPORT'!AE259))))</f>
        <v>KIM ANDERSON (EXEC DIR) 
ELYSIA MARRERO (PRAC. ADMIN)</v>
      </c>
      <c r="M259" s="4" t="str">
        <f>UPPER(VLOOKUP($A259,'ACCESS EXPORT'!$A:$O,15,FALSE))</f>
        <v>JOCELYN CUMMINGS (OS)</v>
      </c>
      <c r="N259" s="4" t="str">
        <f ca="1">IF(AND('ACCESS EXPORT'!X259="",'ACCESS EXPORT'!Y259=""),IF('ACCESS EXPORT'!V259&lt;&gt;"",(IF(TODAY()-'ACCESS EXPORT'!V259&gt;=-60,UPPER(CONCATENATE(VLOOKUP(B259,'ACCESS EXPORT'!$B:$P,15,FALSE),""&amp;CHAR(10)&amp;"(SEP",TEXT('ACCESS EXPORT'!V259," MM/DD/YYY)"))),IF(TODAY()-'ACCESS EXPORT'!V259&lt;0,UPPER(VLOOKUP(B259,'ACCESS EXPORT'!$B:$P,15,FALSE)),UPPER(VLOOKUP(B259,'ACCESS EXPORT'!$B:$P,15,FALSE))))),IF('ACCESS EXPORT'!U259="",UPPER(VLOOKUP(B259,'ACCESS EXPORT'!$B:$P,15,FALSE)),IF(TODAY()-'ACCESS EXPORT'!U259&lt;=30,CONCATENATE(UPPER(VLOOKUP(B259,'ACCESS EXPORT'!$B:$P,15,FALSE)),""&amp;CHAR(10)&amp;"(NEW",TEXT('ACCESS EXPORT'!U259," MM/DD/YYY)")),IF(AND(TODAY()-'ACCESS EXPORT'!U259&gt;30,TODAY()&gt;0),UPPER(VLOOKUP(B259,'ACCESS EXPORT'!$B:$P,15,FALSE)))))),IF('ACCESS EXPORT'!Y259&lt;&gt;"",UPPER(CONCATENATE(UPPER(VLOOKUP(B259,'ACCESS EXPORT'!$B:$P,15,FALSE)),""&amp;CHAR(10)&amp;"(Transfer Out",TEXT('ACCESS EXPORT'!Y259," MM/DD/YYY)"))),IF('ACCESS EXPORT'!X259&lt;&gt;"",UPPER(CONCATENATE(UPPER(VLOOKUP(B259,'ACCESS EXPORT'!$B:$P,15,FALSE)),""&amp;CHAR(10)&amp;"(Transfer In",TEXT('ACCESS EXPORT'!X259," MM/DD/YYY)"))))))</f>
        <v>SYLORA, ROXANNE</v>
      </c>
      <c r="O259" s="4" t="str">
        <f>_xlfn.IFNA(VLOOKUP(B259,'ACCESS EXPORT'!$B:$Q,16,FALSE),"")</f>
        <v>MD</v>
      </c>
      <c r="P259" s="4" t="str">
        <f>_xlfn.IFNA(VLOOKUP(B259,'ACCESS EXPORT'!B:W,22,FALSE),"-")</f>
        <v>1417904616</v>
      </c>
      <c r="Q259" s="4" t="str">
        <f>_xlfn.IFNA(VLOOKUP(A259,'ACCESS EXPORT'!$A:$AG,33,0),"-")</f>
        <v>Aldis Leonardo</v>
      </c>
      <c r="R259" s="4" t="str">
        <f>_xlfn.IFNA(VLOOKUP(A259,'ACCESS EXPORT'!$A:$AH,34,0),"-")</f>
        <v>Amanda Dowd</v>
      </c>
      <c r="S259" s="4" t="str">
        <f>_xlfn.IFNA(VLOOKUP(A259,'ACCESS EXPORT'!$A:$AI,35,0),"-")</f>
        <v>Courtney Powell</v>
      </c>
      <c r="T259" s="4" t="str">
        <f>_xlfn.IFNA(VLOOKUP(A259,'ACCESS EXPORT'!$A:$AJ,36,0),"-")</f>
        <v>Wanda Cruz</v>
      </c>
      <c r="U259" s="4" t="str">
        <f>_xlfn.IFNA(VLOOKUP(A259,'ACCESS EXPORT'!$A:$AK,37,0),"-")</f>
        <v>Cerner</v>
      </c>
      <c r="V259" s="4" t="str">
        <f>_xlfn.IFNA(VLOOKUP(A259,'ACCESS EXPORT'!$A:$AL,38,0),"-")</f>
        <v>FHMG_FL BRST HLTH SPEC_RECON</v>
      </c>
      <c r="W259" s="4" t="str">
        <f>_xlfn.IFNA(VLOOKUP(A259,'ACCESS EXPORT'!$A:$AM,39,0),"-")</f>
        <v/>
      </c>
      <c r="X259" s="4" t="str">
        <f>_xlfn.IFNA(VLOOKUP(A259,'ACCESS EXPORT'!$A:$AN,40,0),"-")</f>
        <v>Karen Kelly</v>
      </c>
      <c r="Y259" s="26" t="str">
        <f>_xlfn.IFNA(VLOOKUP(A259,'ACCESS EXPORT'!A:AO,41,0),"")</f>
        <v>Andrea Brantley</v>
      </c>
      <c r="Z259" s="26" t="str">
        <f>_xlfn.IFNA(VLOOKUP(A259,'ACCESS EXPORT'!A:AP,42,0),"")</f>
        <v>Sue Balmforth</v>
      </c>
      <c r="AA259" s="26" t="str">
        <f>_xlfn.IFNA(VLOOKUP(A259,'ACCESS EXPORT'!A:AQ,43,0),"")</f>
        <v>Women's: Sara Channing, Surgery: Tricia Greco, Oncology: Joe Townsend</v>
      </c>
    </row>
    <row r="260" spans="1:27" ht="18.75" x14ac:dyDescent="0.25">
      <c r="A260" s="33">
        <v>167</v>
      </c>
      <c r="B260" s="10">
        <v>1342</v>
      </c>
      <c r="C260" s="7" t="str">
        <f ca="1">IFERROR(UPPER(IF(AND('ACCESS EXPORT'!AA260="",'ACCESS EXPORT'!Z260=""),VLOOKUP(A260,'ACCESS EXPORT'!$A:$AF,32,FALSE),(IF('ACCESS EXPORT'!AA260&lt;&gt;"",CONCATENATE(VLOOKUP(A260,'ACCESS EXPORT'!$A:$AF,32,FALSE)," (Closed",TEXT('ACCESS EXPORT'!AA260," MM/DD/YYY)")),IF(TODAY()&lt;(('ACCESS EXPORT'!Z260)+30),CONCATENATE(VLOOKUP(A260,'ACCESS EXPORT'!$A:$AF,32,FALSE)," (Opens",TEXT('ACCESS EXPORT'!Z260," MM/DD/YYY)")),VLOOKUP(A260,'ACCESS EXPORT'!$A:$AF,32,FALSE)))))),"-")</f>
        <v>ADVENTHEALTH MEDICAL GROUP PLASTIC &amp; RECONSTRUCTIVE SURGERY AT CELEBRATION</v>
      </c>
      <c r="D260" s="3" t="str">
        <f ca="1">IFERROR(UPPER(IF(AND('ACCESS EXPORT'!AA260="",'ACCESS EXPORT'!Z260=""),VLOOKUP(A260,'ACCESS EXPORT'!$A:$AF,28,FALSE),(IF('ACCESS EXPORT'!AA260&lt;&gt;"",CONCATENATE(VLOOKUP(A260,'ACCESS EXPORT'!$A:$AF,28,FALSE)," (Closed",TEXT('ACCESS EXPORT'!AA260," MM/DD/YYY)")),IF(TODAY()&lt;(('ACCESS EXPORT'!Z260)+30),CONCATENATE(VLOOKUP(A260,'ACCESS EXPORT'!$A:$AF,28,FALSE)," (Opens",TEXT('ACCESS EXPORT'!Z260," MM/DD/YYY)")),VLOOKUP(A260,'ACCESS EXPORT'!$A:$AF,28,FALSE)))))),"-")</f>
        <v>FLORIDA BREAST HEALTH SPECIALISTS - BREAST RECONSTRUCTION</v>
      </c>
      <c r="E260" s="3" t="str">
        <f>VLOOKUP($A260,'ACCESS EXPORT'!$A:$AF,3,FALSE)</f>
        <v>5135</v>
      </c>
      <c r="F260" s="3" t="str">
        <f>UPPER(CONCATENATE(VLOOKUP(A260,'ACCESS EXPORT'!$A:$AF,4,FALSE)," ",VLOOKUP(A260,'ACCESS EXPORT'!$A:$AF,5,FALSE)," ",VLOOKUP(A260,'ACCESS EXPORT'!$A:$AF,6,FALSE)," ",VLOOKUP(A260,'ACCESS EXPORT'!$A:$AA,7,FALSE)," ",VLOOKUP(A260,'ACCESS EXPORT'!$A:$AA,8,FALSE)))</f>
        <v>380 CELEBRATION PL 2ND FLOOR CELEBRATION FL 34747</v>
      </c>
      <c r="G260" s="4" t="str">
        <f>UPPER(VLOOKUP($A260,'ACCESS EXPORT'!$A:$AF,9,FALSE))</f>
        <v>OSCEOLA</v>
      </c>
      <c r="H260" s="4" t="str">
        <f>_xlfn.IFNA(VLOOKUP($B260,'ACCESS EXPORT'!$B:$J,9,FALSE),"")</f>
        <v>SW</v>
      </c>
      <c r="I260" s="3" t="str">
        <f>CONCATENATE("(P)",VLOOKUP($A260,'ACCESS EXPORT'!$A:$AF,11,FALSE)," (F)",VLOOKUP($A260,'ACCESS EXPORT'!$A:$AF,29,FALSE))</f>
        <v>(P)(407) 821-3627 (F)(407)303-4044</v>
      </c>
      <c r="J260" s="4" t="str">
        <f>UPPER(VLOOKUP($A260,'ACCESS EXPORT'!$A:$AF,12,FALSE))</f>
        <v>WOMENS</v>
      </c>
      <c r="K260" s="4" t="str">
        <f>UPPER(VLOOKUP($A260,'ACCESS EXPORT'!$A:$AF,13,FALSE))</f>
        <v>MARLENE HOLLAND</v>
      </c>
      <c r="L260" s="3" t="str">
        <f>IF(AND(VLOOKUP(A260,'ACCESS EXPORT'!A:AE,1,0),'ACCESS EXPORT'!N260=""),UPPER(CONCATENATE('ACCESS EXPORT'!AE260)),IF(VLOOKUP(A260,'ACCESS EXPORT'!A:AE,1,0),UPPER(CONCATENATE('ACCESS EXPORT'!N260," "&amp;CHAR(10),'ACCESS EXPORT'!AE260))))</f>
        <v>KIM ANDERSON (EXEC DIR) 
ELYSIA MARRERO (PRAC. ADMIN)</v>
      </c>
      <c r="M260" s="4" t="str">
        <f>UPPER(VLOOKUP($A260,'ACCESS EXPORT'!$A:$O,15,FALSE))</f>
        <v>JOCELYN CUMMINGS (OS)</v>
      </c>
      <c r="N260" s="4" t="str">
        <f ca="1">IF(AND('ACCESS EXPORT'!X260="",'ACCESS EXPORT'!Y260=""),IF('ACCESS EXPORT'!V260&lt;&gt;"",(IF(TODAY()-'ACCESS EXPORT'!V260&gt;=-60,UPPER(CONCATENATE(VLOOKUP(B260,'ACCESS EXPORT'!$B:$P,15,FALSE),""&amp;CHAR(10)&amp;"(SEP",TEXT('ACCESS EXPORT'!V260," MM/DD/YYY)"))),IF(TODAY()-'ACCESS EXPORT'!V260&lt;0,UPPER(VLOOKUP(B260,'ACCESS EXPORT'!$B:$P,15,FALSE)),UPPER(VLOOKUP(B260,'ACCESS EXPORT'!$B:$P,15,FALSE))))),IF('ACCESS EXPORT'!U260="",UPPER(VLOOKUP(B260,'ACCESS EXPORT'!$B:$P,15,FALSE)),IF(TODAY()-'ACCESS EXPORT'!U260&lt;=30,CONCATENATE(UPPER(VLOOKUP(B260,'ACCESS EXPORT'!$B:$P,15,FALSE)),""&amp;CHAR(10)&amp;"(NEW",TEXT('ACCESS EXPORT'!U260," MM/DD/YYY)")),IF(AND(TODAY()-'ACCESS EXPORT'!U260&gt;30,TODAY()&gt;0),UPPER(VLOOKUP(B260,'ACCESS EXPORT'!$B:$P,15,FALSE)))))),IF('ACCESS EXPORT'!Y260&lt;&gt;"",UPPER(CONCATENATE(UPPER(VLOOKUP(B260,'ACCESS EXPORT'!$B:$P,15,FALSE)),""&amp;CHAR(10)&amp;"(Transfer Out",TEXT('ACCESS EXPORT'!Y260," MM/DD/YYY)"))),IF('ACCESS EXPORT'!X260&lt;&gt;"",UPPER(CONCATENATE(UPPER(VLOOKUP(B260,'ACCESS EXPORT'!$B:$P,15,FALSE)),""&amp;CHAR(10)&amp;"(Transfer In",TEXT('ACCESS EXPORT'!X260," MM/DD/YYY)"))))))</f>
        <v>SYLORA, ROXANNE</v>
      </c>
      <c r="O260" s="4" t="str">
        <f>_xlfn.IFNA(VLOOKUP(B260,'ACCESS EXPORT'!$B:$Q,16,FALSE),"")</f>
        <v>MD</v>
      </c>
      <c r="P260" s="4" t="str">
        <f>_xlfn.IFNA(VLOOKUP(B260,'ACCESS EXPORT'!B:W,22,FALSE),"-")</f>
        <v>1417904616</v>
      </c>
      <c r="Q260" s="4" t="str">
        <f>_xlfn.IFNA(VLOOKUP(A260,'ACCESS EXPORT'!$A:$AG,33,0),"-")</f>
        <v>Amanda Hernandez</v>
      </c>
      <c r="R260" s="4" t="str">
        <f>_xlfn.IFNA(VLOOKUP(A260,'ACCESS EXPORT'!$A:$AH,34,0),"-")</f>
        <v>Amanda Dowd</v>
      </c>
      <c r="S260" s="4" t="str">
        <f>_xlfn.IFNA(VLOOKUP(A260,'ACCESS EXPORT'!$A:$AI,35,0),"-")</f>
        <v>Courtney Powell</v>
      </c>
      <c r="T260" s="4" t="str">
        <f>_xlfn.IFNA(VLOOKUP(A260,'ACCESS EXPORT'!$A:$AJ,36,0),"-")</f>
        <v>Wanda Cruz</v>
      </c>
      <c r="U260" s="4" t="str">
        <f>_xlfn.IFNA(VLOOKUP(A260,'ACCESS EXPORT'!$A:$AK,37,0),"-")</f>
        <v>Cerner</v>
      </c>
      <c r="V260" s="4" t="str">
        <f>_xlfn.IFNA(VLOOKUP(A260,'ACCESS EXPORT'!$A:$AL,38,0),"-")</f>
        <v>FHMG_FL BRST HLTH SPEC_RECON</v>
      </c>
      <c r="W260" s="4" t="str">
        <f>_xlfn.IFNA(VLOOKUP(A260,'ACCESS EXPORT'!$A:$AM,39,0),"-")</f>
        <v/>
      </c>
      <c r="X260" s="4" t="str">
        <f>_xlfn.IFNA(VLOOKUP(A260,'ACCESS EXPORT'!$A:$AN,40,0),"-")</f>
        <v>Karen Kelly</v>
      </c>
      <c r="Y260" s="26" t="str">
        <f>_xlfn.IFNA(VLOOKUP(A260,'ACCESS EXPORT'!A:AO,41,0),"")</f>
        <v>Andrea Brantley</v>
      </c>
      <c r="Z260" s="26" t="str">
        <f>_xlfn.IFNA(VLOOKUP(A260,'ACCESS EXPORT'!A:AP,42,0),"")</f>
        <v>Sue Balmforth</v>
      </c>
      <c r="AA260" s="26" t="str">
        <f>_xlfn.IFNA(VLOOKUP(A260,'ACCESS EXPORT'!A:AQ,43,0),"")</f>
        <v>Women's: Sara Channing, Surgery: Tricia Greco, Oncology: Joe Townsend</v>
      </c>
    </row>
    <row r="261" spans="1:27" ht="18.75" x14ac:dyDescent="0.25">
      <c r="A261" s="33">
        <v>167</v>
      </c>
      <c r="B261" s="10">
        <v>1905</v>
      </c>
      <c r="C261" s="7" t="str">
        <f ca="1">IFERROR(UPPER(IF(AND('ACCESS EXPORT'!AA261="",'ACCESS EXPORT'!Z261=""),VLOOKUP(A261,'ACCESS EXPORT'!$A:$AF,32,FALSE),(IF('ACCESS EXPORT'!AA261&lt;&gt;"",CONCATENATE(VLOOKUP(A261,'ACCESS EXPORT'!$A:$AF,32,FALSE)," (Closed",TEXT('ACCESS EXPORT'!AA261," MM/DD/YYY)")),IF(TODAY()&lt;(('ACCESS EXPORT'!Z261)+30),CONCATENATE(VLOOKUP(A261,'ACCESS EXPORT'!$A:$AF,32,FALSE)," (Opens",TEXT('ACCESS EXPORT'!Z261," MM/DD/YYY)")),VLOOKUP(A261,'ACCESS EXPORT'!$A:$AF,32,FALSE)))))),"-")</f>
        <v>ADVENTHEALTH MEDICAL GROUP PLASTIC &amp; RECONSTRUCTIVE SURGERY AT CELEBRATION</v>
      </c>
      <c r="D261" s="3" t="str">
        <f ca="1">IFERROR(UPPER(IF(AND('ACCESS EXPORT'!AA261="",'ACCESS EXPORT'!Z261=""),VLOOKUP(A261,'ACCESS EXPORT'!$A:$AF,28,FALSE),(IF('ACCESS EXPORT'!AA261&lt;&gt;"",CONCATENATE(VLOOKUP(A261,'ACCESS EXPORT'!$A:$AF,28,FALSE)," (Closed",TEXT('ACCESS EXPORT'!AA261," MM/DD/YYY)")),IF(TODAY()&lt;(('ACCESS EXPORT'!Z261)+30),CONCATENATE(VLOOKUP(A261,'ACCESS EXPORT'!$A:$AF,28,FALSE)," (Opens",TEXT('ACCESS EXPORT'!Z261," MM/DD/YYY)")),VLOOKUP(A261,'ACCESS EXPORT'!$A:$AF,28,FALSE)))))),"-")</f>
        <v>FLORIDA BREAST HEALTH SPECIALISTS - BREAST RECONSTRUCTION</v>
      </c>
      <c r="E261" s="3" t="str">
        <f>VLOOKUP($A261,'ACCESS EXPORT'!$A:$AF,3,FALSE)</f>
        <v>5135</v>
      </c>
      <c r="F261" s="3" t="str">
        <f>UPPER(CONCATENATE(VLOOKUP(A261,'ACCESS EXPORT'!$A:$AF,4,FALSE)," ",VLOOKUP(A261,'ACCESS EXPORT'!$A:$AF,5,FALSE)," ",VLOOKUP(A261,'ACCESS EXPORT'!$A:$AF,6,FALSE)," ",VLOOKUP(A261,'ACCESS EXPORT'!$A:$AA,7,FALSE)," ",VLOOKUP(A261,'ACCESS EXPORT'!$A:$AA,8,FALSE)))</f>
        <v>380 CELEBRATION PL 2ND FLOOR CELEBRATION FL 34747</v>
      </c>
      <c r="G261" s="4" t="str">
        <f>UPPER(VLOOKUP($A261,'ACCESS EXPORT'!$A:$AF,9,FALSE))</f>
        <v>OSCEOLA</v>
      </c>
      <c r="H261" s="4" t="str">
        <f>_xlfn.IFNA(VLOOKUP($B261,'ACCESS EXPORT'!$B:$J,9,FALSE),"")</f>
        <v>SW</v>
      </c>
      <c r="I261" s="3" t="str">
        <f>CONCATENATE("(P)",VLOOKUP($A261,'ACCESS EXPORT'!$A:$AF,11,FALSE)," (F)",VLOOKUP($A261,'ACCESS EXPORT'!$A:$AF,29,FALSE))</f>
        <v>(P)(407) 821-3627 (F)(407)303-4044</v>
      </c>
      <c r="J261" s="4" t="str">
        <f>UPPER(VLOOKUP($A261,'ACCESS EXPORT'!$A:$AF,12,FALSE))</f>
        <v>WOMENS</v>
      </c>
      <c r="K261" s="4" t="str">
        <f>UPPER(VLOOKUP($A261,'ACCESS EXPORT'!$A:$AF,13,FALSE))</f>
        <v>MARLENE HOLLAND</v>
      </c>
      <c r="L261" s="3" t="str">
        <f>IF(AND(VLOOKUP(A261,'ACCESS EXPORT'!A:AE,1,0),'ACCESS EXPORT'!N261=""),UPPER(CONCATENATE('ACCESS EXPORT'!AE261)),IF(VLOOKUP(A261,'ACCESS EXPORT'!A:AE,1,0),UPPER(CONCATENATE('ACCESS EXPORT'!N261," "&amp;CHAR(10),'ACCESS EXPORT'!AE261))))</f>
        <v>KIM ANDERSON (EXEC DIR) 
ELYSIA MARRERO (PRAC. ADMIN)</v>
      </c>
      <c r="M261" s="4" t="str">
        <f>UPPER(VLOOKUP($A261,'ACCESS EXPORT'!$A:$O,15,FALSE))</f>
        <v>JOCELYN CUMMINGS (OS)</v>
      </c>
      <c r="N261" s="4" t="str">
        <f ca="1">IF(AND('ACCESS EXPORT'!X261="",'ACCESS EXPORT'!Y261=""),IF('ACCESS EXPORT'!V261&lt;&gt;"",(IF(TODAY()-'ACCESS EXPORT'!V261&gt;=-60,UPPER(CONCATENATE(VLOOKUP(B261,'ACCESS EXPORT'!$B:$P,15,FALSE),""&amp;CHAR(10)&amp;"(SEP",TEXT('ACCESS EXPORT'!V261," MM/DD/YYY)"))),IF(TODAY()-'ACCESS EXPORT'!V261&lt;0,UPPER(VLOOKUP(B261,'ACCESS EXPORT'!$B:$P,15,FALSE)),UPPER(VLOOKUP(B261,'ACCESS EXPORT'!$B:$P,15,FALSE))))),IF('ACCESS EXPORT'!U261="",UPPER(VLOOKUP(B261,'ACCESS EXPORT'!$B:$P,15,FALSE)),IF(TODAY()-'ACCESS EXPORT'!U261&lt;=30,CONCATENATE(UPPER(VLOOKUP(B261,'ACCESS EXPORT'!$B:$P,15,FALSE)),""&amp;CHAR(10)&amp;"(NEW",TEXT('ACCESS EXPORT'!U261," MM/DD/YYY)")),IF(AND(TODAY()-'ACCESS EXPORT'!U261&gt;30,TODAY()&gt;0),UPPER(VLOOKUP(B261,'ACCESS EXPORT'!$B:$P,15,FALSE)))))),IF('ACCESS EXPORT'!Y261&lt;&gt;"",UPPER(CONCATENATE(UPPER(VLOOKUP(B261,'ACCESS EXPORT'!$B:$P,15,FALSE)),""&amp;CHAR(10)&amp;"(Transfer Out",TEXT('ACCESS EXPORT'!Y261," MM/DD/YYY)"))),IF('ACCESS EXPORT'!X261&lt;&gt;"",UPPER(CONCATENATE(UPPER(VLOOKUP(B261,'ACCESS EXPORT'!$B:$P,15,FALSE)),""&amp;CHAR(10)&amp;"(Transfer In",TEXT('ACCESS EXPORT'!X261," MM/DD/YYY)"))))))</f>
        <v>BRADY-HULL, DEBORAH</v>
      </c>
      <c r="O261" s="4" t="str">
        <f>_xlfn.IFNA(VLOOKUP(B261,'ACCESS EXPORT'!$B:$Q,16,FALSE),"")</f>
        <v>APRN</v>
      </c>
      <c r="P261" s="4" t="str">
        <f>_xlfn.IFNA(VLOOKUP(B261,'ACCESS EXPORT'!B:W,22,FALSE),"-")</f>
        <v>1013356872</v>
      </c>
      <c r="Q261" s="4" t="str">
        <f>_xlfn.IFNA(VLOOKUP(A261,'ACCESS EXPORT'!$A:$AG,33,0),"-")</f>
        <v>Amanda Hernandez</v>
      </c>
      <c r="R261" s="4" t="str">
        <f>_xlfn.IFNA(VLOOKUP(A261,'ACCESS EXPORT'!$A:$AH,34,0),"-")</f>
        <v>Amanda Dowd</v>
      </c>
      <c r="S261" s="4" t="str">
        <f>_xlfn.IFNA(VLOOKUP(A261,'ACCESS EXPORT'!$A:$AI,35,0),"-")</f>
        <v>Courtney Powell</v>
      </c>
      <c r="T261" s="4" t="str">
        <f>_xlfn.IFNA(VLOOKUP(A261,'ACCESS EXPORT'!$A:$AJ,36,0),"-")</f>
        <v>Wanda Cruz</v>
      </c>
      <c r="U261" s="4" t="str">
        <f>_xlfn.IFNA(VLOOKUP(A261,'ACCESS EXPORT'!$A:$AK,37,0),"-")</f>
        <v>Cerner</v>
      </c>
      <c r="V261" s="4" t="str">
        <f>_xlfn.IFNA(VLOOKUP(A261,'ACCESS EXPORT'!$A:$AL,38,0),"-")</f>
        <v>FHMG_FL BRST HLTH SPEC_RECON</v>
      </c>
      <c r="W261" s="4" t="str">
        <f>_xlfn.IFNA(VLOOKUP(A261,'ACCESS EXPORT'!$A:$AM,39,0),"-")</f>
        <v/>
      </c>
      <c r="X261" s="4" t="str">
        <f>_xlfn.IFNA(VLOOKUP(A261,'ACCESS EXPORT'!$A:$AN,40,0),"-")</f>
        <v>Karen Kelly</v>
      </c>
      <c r="Y261" s="26" t="str">
        <f>_xlfn.IFNA(VLOOKUP(A261,'ACCESS EXPORT'!A:AO,41,0),"")</f>
        <v>Andrea Brantley</v>
      </c>
      <c r="Z261" s="26" t="str">
        <f>_xlfn.IFNA(VLOOKUP(A261,'ACCESS EXPORT'!A:AP,42,0),"")</f>
        <v>Sue Balmforth</v>
      </c>
      <c r="AA261" s="26" t="str">
        <f>_xlfn.IFNA(VLOOKUP(A261,'ACCESS EXPORT'!A:AQ,43,0),"")</f>
        <v>Women's: Sara Channing, Surgery: Tricia Greco, Oncology: Joe Townsend</v>
      </c>
    </row>
    <row r="262" spans="1:27" ht="18.75" x14ac:dyDescent="0.25">
      <c r="A262" s="33">
        <v>384</v>
      </c>
      <c r="B262" s="10">
        <v>1905</v>
      </c>
      <c r="C262" s="7" t="str">
        <f ca="1">IFERROR(UPPER(IF(AND('ACCESS EXPORT'!AA262="",'ACCESS EXPORT'!Z262=""),VLOOKUP(A262,'ACCESS EXPORT'!$A:$AF,32,FALSE),(IF('ACCESS EXPORT'!AA262&lt;&gt;"",CONCATENATE(VLOOKUP(A262,'ACCESS EXPORT'!$A:$AF,32,FALSE)," (Closed",TEXT('ACCESS EXPORT'!AA262," MM/DD/YYY)")),IF(TODAY()&lt;(('ACCESS EXPORT'!Z262)+30),CONCATENATE(VLOOKUP(A262,'ACCESS EXPORT'!$A:$AF,32,FALSE)," (Opens",TEXT('ACCESS EXPORT'!Z262," MM/DD/YYY)")),VLOOKUP(A262,'ACCESS EXPORT'!$A:$AF,32,FALSE)))))),"-")</f>
        <v>ADVENTHEALTH MEDICAL GROUP PLASTIC &amp; RECONSTRUCTIVE SURGERY AT WINTER PARK</v>
      </c>
      <c r="D262" s="3" t="str">
        <f ca="1">IFERROR(UPPER(IF(AND('ACCESS EXPORT'!AA262="",'ACCESS EXPORT'!Z262=""),VLOOKUP(A262,'ACCESS EXPORT'!$A:$AF,28,FALSE),(IF('ACCESS EXPORT'!AA262&lt;&gt;"",CONCATENATE(VLOOKUP(A262,'ACCESS EXPORT'!$A:$AF,28,FALSE)," (Closed",TEXT('ACCESS EXPORT'!AA262," MM/DD/YYY)")),IF(TODAY()&lt;(('ACCESS EXPORT'!Z262)+30),CONCATENATE(VLOOKUP(A262,'ACCESS EXPORT'!$A:$AF,28,FALSE)," (Opens",TEXT('ACCESS EXPORT'!Z262," MM/DD/YYY)")),VLOOKUP(A262,'ACCESS EXPORT'!$A:$AF,28,FALSE)))))),"-")</f>
        <v>FLORIDA BREAST HEALTH SPECIALISTS - BREAST RECONSTRUCTION</v>
      </c>
      <c r="E262" s="3" t="str">
        <f>VLOOKUP($A262,'ACCESS EXPORT'!$A:$AF,3,FALSE)</f>
        <v>5135</v>
      </c>
      <c r="F262" s="3" t="str">
        <f>UPPER(CONCATENATE(VLOOKUP(A262,'ACCESS EXPORT'!$A:$AF,4,FALSE)," ",VLOOKUP(A262,'ACCESS EXPORT'!$A:$AF,5,FALSE)," ",VLOOKUP(A262,'ACCESS EXPORT'!$A:$AF,6,FALSE)," ",VLOOKUP(A262,'ACCESS EXPORT'!$A:$AA,7,FALSE)," ",VLOOKUP(A262,'ACCESS EXPORT'!$A:$AA,8,FALSE)))</f>
        <v>100 N EDINBURGH RD  WINTER PARK FL 32792</v>
      </c>
      <c r="G262" s="4" t="str">
        <f>UPPER(VLOOKUP($A262,'ACCESS EXPORT'!$A:$AF,9,FALSE))</f>
        <v>ORANGE</v>
      </c>
      <c r="H262" s="4" t="str">
        <f>_xlfn.IFNA(VLOOKUP($B262,'ACCESS EXPORT'!$B:$J,9,FALSE),"")</f>
        <v>SW</v>
      </c>
      <c r="I262" s="3" t="str">
        <f>CONCATENATE("(P)",VLOOKUP($A262,'ACCESS EXPORT'!$A:$AF,11,FALSE)," (F)",VLOOKUP($A262,'ACCESS EXPORT'!$A:$AF,29,FALSE))</f>
        <v>(P)(407) 821-3627 (F)(407)303-4044</v>
      </c>
      <c r="J262" s="4" t="str">
        <f>UPPER(VLOOKUP($A262,'ACCESS EXPORT'!$A:$AF,12,FALSE))</f>
        <v>WOMENS</v>
      </c>
      <c r="K262" s="4" t="str">
        <f>UPPER(VLOOKUP($A262,'ACCESS EXPORT'!$A:$AF,13,FALSE))</f>
        <v>MARLENE HOLLAND</v>
      </c>
      <c r="L262" s="3" t="str">
        <f>IF(AND(VLOOKUP(A262,'ACCESS EXPORT'!A:AE,1,0),'ACCESS EXPORT'!N262=""),UPPER(CONCATENATE('ACCESS EXPORT'!AE262)),IF(VLOOKUP(A262,'ACCESS EXPORT'!A:AE,1,0),UPPER(CONCATENATE('ACCESS EXPORT'!N262," "&amp;CHAR(10),'ACCESS EXPORT'!AE262))))</f>
        <v>KIM ANDERSON (EXEC DIR) 
ELYSIA MARRERO (PRAC. ADMIN)</v>
      </c>
      <c r="M262" s="4" t="str">
        <f>UPPER(VLOOKUP($A262,'ACCESS EXPORT'!$A:$O,15,FALSE))</f>
        <v>JOCELYN CUMMINGS (OS)</v>
      </c>
      <c r="N262" s="4" t="str">
        <f ca="1">IF(AND('ACCESS EXPORT'!X262="",'ACCESS EXPORT'!Y262=""),IF('ACCESS EXPORT'!V262&lt;&gt;"",(IF(TODAY()-'ACCESS EXPORT'!V262&gt;=-60,UPPER(CONCATENATE(VLOOKUP(B262,'ACCESS EXPORT'!$B:$P,15,FALSE),""&amp;CHAR(10)&amp;"(SEP",TEXT('ACCESS EXPORT'!V262," MM/DD/YYY)"))),IF(TODAY()-'ACCESS EXPORT'!V262&lt;0,UPPER(VLOOKUP(B262,'ACCESS EXPORT'!$B:$P,15,FALSE)),UPPER(VLOOKUP(B262,'ACCESS EXPORT'!$B:$P,15,FALSE))))),IF('ACCESS EXPORT'!U262="",UPPER(VLOOKUP(B262,'ACCESS EXPORT'!$B:$P,15,FALSE)),IF(TODAY()-'ACCESS EXPORT'!U262&lt;=30,CONCATENATE(UPPER(VLOOKUP(B262,'ACCESS EXPORT'!$B:$P,15,FALSE)),""&amp;CHAR(10)&amp;"(NEW",TEXT('ACCESS EXPORT'!U262," MM/DD/YYY)")),IF(AND(TODAY()-'ACCESS EXPORT'!U262&gt;30,TODAY()&gt;0),UPPER(VLOOKUP(B262,'ACCESS EXPORT'!$B:$P,15,FALSE)))))),IF('ACCESS EXPORT'!Y262&lt;&gt;"",UPPER(CONCATENATE(UPPER(VLOOKUP(B262,'ACCESS EXPORT'!$B:$P,15,FALSE)),""&amp;CHAR(10)&amp;"(Transfer Out",TEXT('ACCESS EXPORT'!Y262," MM/DD/YYY)"))),IF('ACCESS EXPORT'!X262&lt;&gt;"",UPPER(CONCATENATE(UPPER(VLOOKUP(B262,'ACCESS EXPORT'!$B:$P,15,FALSE)),""&amp;CHAR(10)&amp;"(Transfer In",TEXT('ACCESS EXPORT'!X262," MM/DD/YYY)"))))))</f>
        <v>BRADY-HULL, DEBORAH</v>
      </c>
      <c r="O262" s="4" t="str">
        <f>_xlfn.IFNA(VLOOKUP(B262,'ACCESS EXPORT'!$B:$Q,16,FALSE),"")</f>
        <v>APRN</v>
      </c>
      <c r="P262" s="4" t="str">
        <f>_xlfn.IFNA(VLOOKUP(B262,'ACCESS EXPORT'!B:W,22,FALSE),"-")</f>
        <v>1013356872</v>
      </c>
      <c r="Q262" s="4" t="str">
        <f>_xlfn.IFNA(VLOOKUP(A262,'ACCESS EXPORT'!$A:$AG,33,0),"-")</f>
        <v>Aldis Leonardo</v>
      </c>
      <c r="R262" s="4" t="str">
        <f>_xlfn.IFNA(VLOOKUP(A262,'ACCESS EXPORT'!$A:$AH,34,0),"-")</f>
        <v>Amanda Dowd</v>
      </c>
      <c r="S262" s="4" t="str">
        <f>_xlfn.IFNA(VLOOKUP(A262,'ACCESS EXPORT'!$A:$AI,35,0),"-")</f>
        <v>Courtney Powell</v>
      </c>
      <c r="T262" s="4" t="str">
        <f>_xlfn.IFNA(VLOOKUP(A262,'ACCESS EXPORT'!$A:$AJ,36,0),"-")</f>
        <v>Wanda Cruz</v>
      </c>
      <c r="U262" s="4" t="str">
        <f>_xlfn.IFNA(VLOOKUP(A262,'ACCESS EXPORT'!$A:$AK,37,0),"-")</f>
        <v>Cerner</v>
      </c>
      <c r="V262" s="4" t="str">
        <f>_xlfn.IFNA(VLOOKUP(A262,'ACCESS EXPORT'!$A:$AL,38,0),"-")</f>
        <v>FHMG_FL BRST HLTH SPEC_RECON</v>
      </c>
      <c r="W262" s="4" t="str">
        <f>_xlfn.IFNA(VLOOKUP(A262,'ACCESS EXPORT'!$A:$AM,39,0),"-")</f>
        <v/>
      </c>
      <c r="X262" s="4" t="str">
        <f>_xlfn.IFNA(VLOOKUP(A262,'ACCESS EXPORT'!$A:$AN,40,0),"-")</f>
        <v>Karen Kelly</v>
      </c>
      <c r="Y262" s="26" t="str">
        <f>_xlfn.IFNA(VLOOKUP(A262,'ACCESS EXPORT'!A:AO,41,0),"")</f>
        <v>Andrea Brantley</v>
      </c>
      <c r="Z262" s="26" t="str">
        <f>_xlfn.IFNA(VLOOKUP(A262,'ACCESS EXPORT'!A:AP,42,0),"")</f>
        <v>Sue Balmforth</v>
      </c>
      <c r="AA262" s="26" t="str">
        <f>_xlfn.IFNA(VLOOKUP(A262,'ACCESS EXPORT'!A:AQ,43,0),"")</f>
        <v>Women's: Sara Channing, Surgery: Tricia Greco, Oncology: Joe Townsend</v>
      </c>
    </row>
    <row r="263" spans="1:27" ht="18.75" x14ac:dyDescent="0.25">
      <c r="A263" s="33">
        <v>384</v>
      </c>
      <c r="B263" s="10">
        <v>1859</v>
      </c>
      <c r="C263" s="7" t="str">
        <f ca="1">IFERROR(UPPER(IF(AND('ACCESS EXPORT'!AA263="",'ACCESS EXPORT'!Z263=""),VLOOKUP(A263,'ACCESS EXPORT'!$A:$AF,32,FALSE),(IF('ACCESS EXPORT'!AA263&lt;&gt;"",CONCATENATE(VLOOKUP(A263,'ACCESS EXPORT'!$A:$AF,32,FALSE)," (Closed",TEXT('ACCESS EXPORT'!AA263," MM/DD/YYY)")),IF(TODAY()&lt;(('ACCESS EXPORT'!Z263)+30),CONCATENATE(VLOOKUP(A263,'ACCESS EXPORT'!$A:$AF,32,FALSE)," (Opens",TEXT('ACCESS EXPORT'!Z263," MM/DD/YYY)")),VLOOKUP(A263,'ACCESS EXPORT'!$A:$AF,32,FALSE)))))),"-")</f>
        <v>ADVENTHEALTH MEDICAL GROUP PLASTIC &amp; RECONSTRUCTIVE SURGERY AT WINTER PARK</v>
      </c>
      <c r="D263" s="3" t="str">
        <f ca="1">IFERROR(UPPER(IF(AND('ACCESS EXPORT'!AA263="",'ACCESS EXPORT'!Z263=""),VLOOKUP(A263,'ACCESS EXPORT'!$A:$AF,28,FALSE),(IF('ACCESS EXPORT'!AA263&lt;&gt;"",CONCATENATE(VLOOKUP(A263,'ACCESS EXPORT'!$A:$AF,28,FALSE)," (Closed",TEXT('ACCESS EXPORT'!AA263," MM/DD/YYY)")),IF(TODAY()&lt;(('ACCESS EXPORT'!Z263)+30),CONCATENATE(VLOOKUP(A263,'ACCESS EXPORT'!$A:$AF,28,FALSE)," (Opens",TEXT('ACCESS EXPORT'!Z263," MM/DD/YYY)")),VLOOKUP(A263,'ACCESS EXPORT'!$A:$AF,28,FALSE)))))),"-")</f>
        <v>FLORIDA BREAST HEALTH SPECIALISTS - BREAST RECONSTRUCTION</v>
      </c>
      <c r="E263" s="3" t="str">
        <f>VLOOKUP($A263,'ACCESS EXPORT'!$A:$AF,3,FALSE)</f>
        <v>5135</v>
      </c>
      <c r="F263" s="3" t="str">
        <f>UPPER(CONCATENATE(VLOOKUP(A263,'ACCESS EXPORT'!$A:$AF,4,FALSE)," ",VLOOKUP(A263,'ACCESS EXPORT'!$A:$AF,5,FALSE)," ",VLOOKUP(A263,'ACCESS EXPORT'!$A:$AF,6,FALSE)," ",VLOOKUP(A263,'ACCESS EXPORT'!$A:$AA,7,FALSE)," ",VLOOKUP(A263,'ACCESS EXPORT'!$A:$AA,8,FALSE)))</f>
        <v>100 N EDINBURGH RD  WINTER PARK FL 32792</v>
      </c>
      <c r="G263" s="4" t="str">
        <f>UPPER(VLOOKUP($A263,'ACCESS EXPORT'!$A:$AF,9,FALSE))</f>
        <v>ORANGE</v>
      </c>
      <c r="H263" s="4" t="str">
        <f>_xlfn.IFNA(VLOOKUP($B263,'ACCESS EXPORT'!$B:$J,9,FALSE),"")</f>
        <v>SW</v>
      </c>
      <c r="I263" s="3" t="str">
        <f>CONCATENATE("(P)",VLOOKUP($A263,'ACCESS EXPORT'!$A:$AF,11,FALSE)," (F)",VLOOKUP($A263,'ACCESS EXPORT'!$A:$AF,29,FALSE))</f>
        <v>(P)(407) 821-3627 (F)(407)303-4044</v>
      </c>
      <c r="J263" s="4" t="str">
        <f>UPPER(VLOOKUP($A263,'ACCESS EXPORT'!$A:$AF,12,FALSE))</f>
        <v>WOMENS</v>
      </c>
      <c r="K263" s="4" t="str">
        <f>UPPER(VLOOKUP($A263,'ACCESS EXPORT'!$A:$AF,13,FALSE))</f>
        <v>MARLENE HOLLAND</v>
      </c>
      <c r="L263" s="3" t="str">
        <f>IF(AND(VLOOKUP(A263,'ACCESS EXPORT'!A:AE,1,0),'ACCESS EXPORT'!N263=""),UPPER(CONCATENATE('ACCESS EXPORT'!AE263)),IF(VLOOKUP(A263,'ACCESS EXPORT'!A:AE,1,0),UPPER(CONCATENATE('ACCESS EXPORT'!N263," "&amp;CHAR(10),'ACCESS EXPORT'!AE263))))</f>
        <v>KIM ANDERSON (EXEC DIR) 
ELYSIA MARRERO (PRAC. ADMIN)</v>
      </c>
      <c r="M263" s="4" t="str">
        <f>UPPER(VLOOKUP($A263,'ACCESS EXPORT'!$A:$O,15,FALSE))</f>
        <v>JOCELYN CUMMINGS (OS)</v>
      </c>
      <c r="N263" s="4" t="str">
        <f ca="1">IF(AND('ACCESS EXPORT'!X263="",'ACCESS EXPORT'!Y263=""),IF('ACCESS EXPORT'!V263&lt;&gt;"",(IF(TODAY()-'ACCESS EXPORT'!V263&gt;=-60,UPPER(CONCATENATE(VLOOKUP(B263,'ACCESS EXPORT'!$B:$P,15,FALSE),""&amp;CHAR(10)&amp;"(SEP",TEXT('ACCESS EXPORT'!V263," MM/DD/YYY)"))),IF(TODAY()-'ACCESS EXPORT'!V263&lt;0,UPPER(VLOOKUP(B263,'ACCESS EXPORT'!$B:$P,15,FALSE)),UPPER(VLOOKUP(B263,'ACCESS EXPORT'!$B:$P,15,FALSE))))),IF('ACCESS EXPORT'!U263="",UPPER(VLOOKUP(B263,'ACCESS EXPORT'!$B:$P,15,FALSE)),IF(TODAY()-'ACCESS EXPORT'!U263&lt;=30,CONCATENATE(UPPER(VLOOKUP(B263,'ACCESS EXPORT'!$B:$P,15,FALSE)),""&amp;CHAR(10)&amp;"(NEW",TEXT('ACCESS EXPORT'!U263," MM/DD/YYY)")),IF(AND(TODAY()-'ACCESS EXPORT'!U263&gt;30,TODAY()&gt;0),UPPER(VLOOKUP(B263,'ACCESS EXPORT'!$B:$P,15,FALSE)))))),IF('ACCESS EXPORT'!Y263&lt;&gt;"",UPPER(CONCATENATE(UPPER(VLOOKUP(B263,'ACCESS EXPORT'!$B:$P,15,FALSE)),""&amp;CHAR(10)&amp;"(Transfer Out",TEXT('ACCESS EXPORT'!Y263," MM/DD/YYY)"))),IF('ACCESS EXPORT'!X263&lt;&gt;"",UPPER(CONCATENATE(UPPER(VLOOKUP(B263,'ACCESS EXPORT'!$B:$P,15,FALSE)),""&amp;CHAR(10)&amp;"(Transfer In",TEXT('ACCESS EXPORT'!X263," MM/DD/YYY)"))))))</f>
        <v>ROSAS, DONOVAN</v>
      </c>
      <c r="O263" s="4" t="str">
        <f>_xlfn.IFNA(VLOOKUP(B263,'ACCESS EXPORT'!$B:$Q,16,FALSE),"")</f>
        <v>MD</v>
      </c>
      <c r="P263" s="4" t="str">
        <f>_xlfn.IFNA(VLOOKUP(B263,'ACCESS EXPORT'!B:W,22,FALSE),"-")</f>
        <v>1073731444</v>
      </c>
      <c r="Q263" s="4" t="str">
        <f>_xlfn.IFNA(VLOOKUP(A263,'ACCESS EXPORT'!$A:$AG,33,0),"-")</f>
        <v>Aldis Leonardo</v>
      </c>
      <c r="R263" s="4" t="str">
        <f>_xlfn.IFNA(VLOOKUP(A263,'ACCESS EXPORT'!$A:$AH,34,0),"-")</f>
        <v>Amanda Dowd</v>
      </c>
      <c r="S263" s="4" t="str">
        <f>_xlfn.IFNA(VLOOKUP(A263,'ACCESS EXPORT'!$A:$AI,35,0),"-")</f>
        <v>Courtney Powell</v>
      </c>
      <c r="T263" s="4" t="str">
        <f>_xlfn.IFNA(VLOOKUP(A263,'ACCESS EXPORT'!$A:$AJ,36,0),"-")</f>
        <v>Wanda Cruz</v>
      </c>
      <c r="U263" s="4" t="str">
        <f>_xlfn.IFNA(VLOOKUP(A263,'ACCESS EXPORT'!$A:$AK,37,0),"-")</f>
        <v>Cerner</v>
      </c>
      <c r="V263" s="4" t="str">
        <f>_xlfn.IFNA(VLOOKUP(A263,'ACCESS EXPORT'!$A:$AL,38,0),"-")</f>
        <v>FHMG_FL BRST HLTH SPEC_RECON</v>
      </c>
      <c r="W263" s="4" t="str">
        <f>_xlfn.IFNA(VLOOKUP(A263,'ACCESS EXPORT'!$A:$AM,39,0),"-")</f>
        <v/>
      </c>
      <c r="X263" s="4" t="str">
        <f>_xlfn.IFNA(VLOOKUP(A263,'ACCESS EXPORT'!$A:$AN,40,0),"-")</f>
        <v>Karen Kelly</v>
      </c>
      <c r="Y263" s="26" t="str">
        <f>_xlfn.IFNA(VLOOKUP(A263,'ACCESS EXPORT'!A:AO,41,0),"")</f>
        <v>Andrea Brantley</v>
      </c>
      <c r="Z263" s="26" t="str">
        <f>_xlfn.IFNA(VLOOKUP(A263,'ACCESS EXPORT'!A:AP,42,0),"")</f>
        <v>Sue Balmforth</v>
      </c>
      <c r="AA263" s="26" t="str">
        <f>_xlfn.IFNA(VLOOKUP(A263,'ACCESS EXPORT'!A:AQ,43,0),"")</f>
        <v>Women's: Sara Channing, Surgery: Tricia Greco, Oncology: Joe Townsend</v>
      </c>
    </row>
    <row r="264" spans="1:27" ht="18.75" x14ac:dyDescent="0.25">
      <c r="A264" s="33">
        <v>167</v>
      </c>
      <c r="B264" s="10">
        <v>1859</v>
      </c>
      <c r="C264" s="7" t="str">
        <f ca="1">IFERROR(UPPER(IF(AND('ACCESS EXPORT'!AA264="",'ACCESS EXPORT'!Z264=""),VLOOKUP(A264,'ACCESS EXPORT'!$A:$AF,32,FALSE),(IF('ACCESS EXPORT'!AA264&lt;&gt;"",CONCATENATE(VLOOKUP(A264,'ACCESS EXPORT'!$A:$AF,32,FALSE)," (Closed",TEXT('ACCESS EXPORT'!AA264," MM/DD/YYY)")),IF(TODAY()&lt;(('ACCESS EXPORT'!Z264)+30),CONCATENATE(VLOOKUP(A264,'ACCESS EXPORT'!$A:$AF,32,FALSE)," (Opens",TEXT('ACCESS EXPORT'!Z264," MM/DD/YYY)")),VLOOKUP(A264,'ACCESS EXPORT'!$A:$AF,32,FALSE)))))),"-")</f>
        <v>ADVENTHEALTH MEDICAL GROUP PLASTIC &amp; RECONSTRUCTIVE SURGERY AT CELEBRATION</v>
      </c>
      <c r="D264" s="3" t="str">
        <f ca="1">IFERROR(UPPER(IF(AND('ACCESS EXPORT'!AA264="",'ACCESS EXPORT'!Z264=""),VLOOKUP(A264,'ACCESS EXPORT'!$A:$AF,28,FALSE),(IF('ACCESS EXPORT'!AA264&lt;&gt;"",CONCATENATE(VLOOKUP(A264,'ACCESS EXPORT'!$A:$AF,28,FALSE)," (Closed",TEXT('ACCESS EXPORT'!AA264," MM/DD/YYY)")),IF(TODAY()&lt;(('ACCESS EXPORT'!Z264)+30),CONCATENATE(VLOOKUP(A264,'ACCESS EXPORT'!$A:$AF,28,FALSE)," (Opens",TEXT('ACCESS EXPORT'!Z264," MM/DD/YYY)")),VLOOKUP(A264,'ACCESS EXPORT'!$A:$AF,28,FALSE)))))),"-")</f>
        <v>FLORIDA BREAST HEALTH SPECIALISTS - BREAST RECONSTRUCTION</v>
      </c>
      <c r="E264" s="3" t="str">
        <f>VLOOKUP($A264,'ACCESS EXPORT'!$A:$AF,3,FALSE)</f>
        <v>5135</v>
      </c>
      <c r="F264" s="3" t="str">
        <f>UPPER(CONCATENATE(VLOOKUP(A264,'ACCESS EXPORT'!$A:$AF,4,FALSE)," ",VLOOKUP(A264,'ACCESS EXPORT'!$A:$AF,5,FALSE)," ",VLOOKUP(A264,'ACCESS EXPORT'!$A:$AF,6,FALSE)," ",VLOOKUP(A264,'ACCESS EXPORT'!$A:$AA,7,FALSE)," ",VLOOKUP(A264,'ACCESS EXPORT'!$A:$AA,8,FALSE)))</f>
        <v>380 CELEBRATION PL 2ND FLOOR CELEBRATION FL 34747</v>
      </c>
      <c r="G264" s="4" t="str">
        <f>UPPER(VLOOKUP($A264,'ACCESS EXPORT'!$A:$AF,9,FALSE))</f>
        <v>OSCEOLA</v>
      </c>
      <c r="H264" s="4" t="str">
        <f>_xlfn.IFNA(VLOOKUP($B264,'ACCESS EXPORT'!$B:$J,9,FALSE),"")</f>
        <v>SW</v>
      </c>
      <c r="I264" s="3" t="str">
        <f>CONCATENATE("(P)",VLOOKUP($A264,'ACCESS EXPORT'!$A:$AF,11,FALSE)," (F)",VLOOKUP($A264,'ACCESS EXPORT'!$A:$AF,29,FALSE))</f>
        <v>(P)(407) 821-3627 (F)(407)303-4044</v>
      </c>
      <c r="J264" s="4" t="str">
        <f>UPPER(VLOOKUP($A264,'ACCESS EXPORT'!$A:$AF,12,FALSE))</f>
        <v>WOMENS</v>
      </c>
      <c r="K264" s="4" t="str">
        <f>UPPER(VLOOKUP($A264,'ACCESS EXPORT'!$A:$AF,13,FALSE))</f>
        <v>MARLENE HOLLAND</v>
      </c>
      <c r="L264" s="3" t="str">
        <f>IF(AND(VLOOKUP(A264,'ACCESS EXPORT'!A:AE,1,0),'ACCESS EXPORT'!N264=""),UPPER(CONCATENATE('ACCESS EXPORT'!AE264)),IF(VLOOKUP(A264,'ACCESS EXPORT'!A:AE,1,0),UPPER(CONCATENATE('ACCESS EXPORT'!N264," "&amp;CHAR(10),'ACCESS EXPORT'!AE264))))</f>
        <v>KIM ANDERSON (EXEC DIR) 
ELYSIA MARRERO (PRAC. ADMIN)</v>
      </c>
      <c r="M264" s="4" t="str">
        <f>UPPER(VLOOKUP($A264,'ACCESS EXPORT'!$A:$O,15,FALSE))</f>
        <v>JOCELYN CUMMINGS (OS)</v>
      </c>
      <c r="N264" s="4" t="str">
        <f ca="1">IF(AND('ACCESS EXPORT'!X264="",'ACCESS EXPORT'!Y264=""),IF('ACCESS EXPORT'!V264&lt;&gt;"",(IF(TODAY()-'ACCESS EXPORT'!V264&gt;=-60,UPPER(CONCATENATE(VLOOKUP(B264,'ACCESS EXPORT'!$B:$P,15,FALSE),""&amp;CHAR(10)&amp;"(SEP",TEXT('ACCESS EXPORT'!V264," MM/DD/YYY)"))),IF(TODAY()-'ACCESS EXPORT'!V264&lt;0,UPPER(VLOOKUP(B264,'ACCESS EXPORT'!$B:$P,15,FALSE)),UPPER(VLOOKUP(B264,'ACCESS EXPORT'!$B:$P,15,FALSE))))),IF('ACCESS EXPORT'!U264="",UPPER(VLOOKUP(B264,'ACCESS EXPORT'!$B:$P,15,FALSE)),IF(TODAY()-'ACCESS EXPORT'!U264&lt;=30,CONCATENATE(UPPER(VLOOKUP(B264,'ACCESS EXPORT'!$B:$P,15,FALSE)),""&amp;CHAR(10)&amp;"(NEW",TEXT('ACCESS EXPORT'!U264," MM/DD/YYY)")),IF(AND(TODAY()-'ACCESS EXPORT'!U264&gt;30,TODAY()&gt;0),UPPER(VLOOKUP(B264,'ACCESS EXPORT'!$B:$P,15,FALSE)))))),IF('ACCESS EXPORT'!Y264&lt;&gt;"",UPPER(CONCATENATE(UPPER(VLOOKUP(B264,'ACCESS EXPORT'!$B:$P,15,FALSE)),""&amp;CHAR(10)&amp;"(Transfer Out",TEXT('ACCESS EXPORT'!Y264," MM/DD/YYY)"))),IF('ACCESS EXPORT'!X264&lt;&gt;"",UPPER(CONCATENATE(UPPER(VLOOKUP(B264,'ACCESS EXPORT'!$B:$P,15,FALSE)),""&amp;CHAR(10)&amp;"(Transfer In",TEXT('ACCESS EXPORT'!X264," MM/DD/YYY)"))))))</f>
        <v>ROSAS, DONOVAN</v>
      </c>
      <c r="O264" s="4" t="str">
        <f>_xlfn.IFNA(VLOOKUP(B264,'ACCESS EXPORT'!$B:$Q,16,FALSE),"")</f>
        <v>MD</v>
      </c>
      <c r="P264" s="4" t="str">
        <f>_xlfn.IFNA(VLOOKUP(B264,'ACCESS EXPORT'!B:W,22,FALSE),"-")</f>
        <v>1073731444</v>
      </c>
      <c r="Q264" s="4" t="str">
        <f>_xlfn.IFNA(VLOOKUP(A264,'ACCESS EXPORT'!$A:$AG,33,0),"-")</f>
        <v>Amanda Hernandez</v>
      </c>
      <c r="R264" s="4" t="str">
        <f>_xlfn.IFNA(VLOOKUP(A264,'ACCESS EXPORT'!$A:$AH,34,0),"-")</f>
        <v>Amanda Dowd</v>
      </c>
      <c r="S264" s="4" t="str">
        <f>_xlfn.IFNA(VLOOKUP(A264,'ACCESS EXPORT'!$A:$AI,35,0),"-")</f>
        <v>Courtney Powell</v>
      </c>
      <c r="T264" s="4" t="str">
        <f>_xlfn.IFNA(VLOOKUP(A264,'ACCESS EXPORT'!$A:$AJ,36,0),"-")</f>
        <v>Wanda Cruz</v>
      </c>
      <c r="U264" s="4" t="str">
        <f>_xlfn.IFNA(VLOOKUP(A264,'ACCESS EXPORT'!$A:$AK,37,0),"-")</f>
        <v>Cerner</v>
      </c>
      <c r="V264" s="4" t="str">
        <f>_xlfn.IFNA(VLOOKUP(A264,'ACCESS EXPORT'!$A:$AL,38,0),"-")</f>
        <v>FHMG_FL BRST HLTH SPEC_RECON</v>
      </c>
      <c r="W264" s="4" t="str">
        <f>_xlfn.IFNA(VLOOKUP(A264,'ACCESS EXPORT'!$A:$AM,39,0),"-")</f>
        <v/>
      </c>
      <c r="X264" s="4" t="str">
        <f>_xlfn.IFNA(VLOOKUP(A264,'ACCESS EXPORT'!$A:$AN,40,0),"-")</f>
        <v>Karen Kelly</v>
      </c>
      <c r="Y264" s="26" t="str">
        <f>_xlfn.IFNA(VLOOKUP(A264,'ACCESS EXPORT'!A:AO,41,0),"")</f>
        <v>Andrea Brantley</v>
      </c>
      <c r="Z264" s="26" t="str">
        <f>_xlfn.IFNA(VLOOKUP(A264,'ACCESS EXPORT'!A:AP,42,0),"")</f>
        <v>Sue Balmforth</v>
      </c>
      <c r="AA264" s="26" t="str">
        <f>_xlfn.IFNA(VLOOKUP(A264,'ACCESS EXPORT'!A:AQ,43,0),"")</f>
        <v>Women's: Sara Channing, Surgery: Tricia Greco, Oncology: Joe Townsend</v>
      </c>
    </row>
    <row r="265" spans="1:27" ht="18.75" x14ac:dyDescent="0.25">
      <c r="A265" s="33">
        <v>177</v>
      </c>
      <c r="B265" s="10">
        <v>1357</v>
      </c>
      <c r="C265" s="7" t="str">
        <f ca="1">IFERROR(UPPER(IF(AND('ACCESS EXPORT'!AA265="",'ACCESS EXPORT'!Z265=""),VLOOKUP(A265,'ACCESS EXPORT'!$A:$AF,32,FALSE),(IF('ACCESS EXPORT'!AA265&lt;&gt;"",CONCATENATE(VLOOKUP(A265,'ACCESS EXPORT'!$A:$AF,32,FALSE)," (Closed",TEXT('ACCESS EXPORT'!AA265," MM/DD/YYY)")),IF(TODAY()&lt;(('ACCESS EXPORT'!Z265)+30),CONCATENATE(VLOOKUP(A265,'ACCESS EXPORT'!$A:$AF,32,FALSE)," (Opens",TEXT('ACCESS EXPORT'!Z265," MM/DD/YYY)")),VLOOKUP(A265,'ACCESS EXPORT'!$A:$AF,32,FALSE)))))),"-")</f>
        <v>ADVENTHEALTH MEDICAL GROUP DIABETES AND ENDOCRINOLOGY AT KISSIMMEE</v>
      </c>
      <c r="D265" s="3" t="str">
        <f ca="1">IFERROR(UPPER(IF(AND('ACCESS EXPORT'!AA265="",'ACCESS EXPORT'!Z265=""),VLOOKUP(A265,'ACCESS EXPORT'!$A:$AF,28,FALSE),(IF('ACCESS EXPORT'!AA265&lt;&gt;"",CONCATENATE(VLOOKUP(A265,'ACCESS EXPORT'!$A:$AF,28,FALSE)," (Closed",TEXT('ACCESS EXPORT'!AA265," MM/DD/YYY)")),IF(TODAY()&lt;(('ACCESS EXPORT'!Z265)+30),CONCATENATE(VLOOKUP(A265,'ACCESS EXPORT'!$A:$AF,28,FALSE)," (Opens",TEXT('ACCESS EXPORT'!Z265," MM/DD/YYY)")),VLOOKUP(A265,'ACCESS EXPORT'!$A:$AF,28,FALSE)))))),"-")</f>
        <v>FLORIDA DIABETES &amp; ENDOCRINE CENTER - KISSIMMEE</v>
      </c>
      <c r="E265" s="3" t="str">
        <f>VLOOKUP($A265,'ACCESS EXPORT'!$A:$AF,3,FALSE)</f>
        <v>5140</v>
      </c>
      <c r="F265" s="3" t="str">
        <f>UPPER(CONCATENATE(VLOOKUP(A265,'ACCESS EXPORT'!$A:$AF,4,FALSE)," ",VLOOKUP(A265,'ACCESS EXPORT'!$A:$AF,5,FALSE)," ",VLOOKUP(A265,'ACCESS EXPORT'!$A:$AF,6,FALSE)," ",VLOOKUP(A265,'ACCESS EXPORT'!$A:$AA,7,FALSE)," ",VLOOKUP(A265,'ACCESS EXPORT'!$A:$AA,8,FALSE)))</f>
        <v>2400 N ORANGE BLOSSOM TRL SUITE 306 KISSIMMEE FL 34744</v>
      </c>
      <c r="G265" s="4" t="str">
        <f>UPPER(VLOOKUP($A265,'ACCESS EXPORT'!$A:$AF,9,FALSE))</f>
        <v>OSCEOLA</v>
      </c>
      <c r="H265" s="4" t="str">
        <f>_xlfn.IFNA(VLOOKUP($B265,'ACCESS EXPORT'!$B:$J,9,FALSE),"")</f>
        <v>SW</v>
      </c>
      <c r="I265" s="3" t="str">
        <f>CONCATENATE("(P)",VLOOKUP($A265,'ACCESS EXPORT'!$A:$AF,11,FALSE)," (F)",VLOOKUP($A265,'ACCESS EXPORT'!$A:$AF,29,FALSE))</f>
        <v>(P)(407) 932-6190 (F)(407)932-6191</v>
      </c>
      <c r="J265" s="4" t="str">
        <f>UPPER(VLOOKUP($A265,'ACCESS EXPORT'!$A:$AF,12,FALSE))</f>
        <v>ENDOCRINOLOGY</v>
      </c>
      <c r="K265" s="4" t="str">
        <f>UPPER(VLOOKUP($A265,'ACCESS EXPORT'!$A:$AF,13,FALSE))</f>
        <v>VICKI CHILCOTT</v>
      </c>
      <c r="L265" s="3" t="str">
        <f>IF(AND(VLOOKUP(A265,'ACCESS EXPORT'!A:AE,1,0),'ACCESS EXPORT'!N265=""),UPPER(CONCATENATE('ACCESS EXPORT'!AE265)),IF(VLOOKUP(A265,'ACCESS EXPORT'!A:AE,1,0),UPPER(CONCATENATE('ACCESS EXPORT'!N265," "&amp;CHAR(10),'ACCESS EXPORT'!AE265))))</f>
        <v>PAULA MORRISSEY 
CATHERINE BELANGER (PRAC. ADMIN)</v>
      </c>
      <c r="M265" s="4" t="str">
        <f>UPPER(VLOOKUP($A265,'ACCESS EXPORT'!$A:$O,15,FALSE))</f>
        <v>MONICA SKOLL (PM)</v>
      </c>
      <c r="N265" s="4" t="str">
        <f ca="1">IF(AND('ACCESS EXPORT'!X265="",'ACCESS EXPORT'!Y265=""),IF('ACCESS EXPORT'!V265&lt;&gt;"",(IF(TODAY()-'ACCESS EXPORT'!V265&gt;=-60,UPPER(CONCATENATE(VLOOKUP(B265,'ACCESS EXPORT'!$B:$P,15,FALSE),""&amp;CHAR(10)&amp;"(SEP",TEXT('ACCESS EXPORT'!V265," MM/DD/YYY)"))),IF(TODAY()-'ACCESS EXPORT'!V265&lt;0,UPPER(VLOOKUP(B265,'ACCESS EXPORT'!$B:$P,15,FALSE)),UPPER(VLOOKUP(B265,'ACCESS EXPORT'!$B:$P,15,FALSE))))),IF('ACCESS EXPORT'!U265="",UPPER(VLOOKUP(B265,'ACCESS EXPORT'!$B:$P,15,FALSE)),IF(TODAY()-'ACCESS EXPORT'!U265&lt;=30,CONCATENATE(UPPER(VLOOKUP(B265,'ACCESS EXPORT'!$B:$P,15,FALSE)),""&amp;CHAR(10)&amp;"(NEW",TEXT('ACCESS EXPORT'!U265," MM/DD/YYY)")),IF(AND(TODAY()-'ACCESS EXPORT'!U265&gt;30,TODAY()&gt;0),UPPER(VLOOKUP(B265,'ACCESS EXPORT'!$B:$P,15,FALSE)))))),IF('ACCESS EXPORT'!Y265&lt;&gt;"",UPPER(CONCATENATE(UPPER(VLOOKUP(B265,'ACCESS EXPORT'!$B:$P,15,FALSE)),""&amp;CHAR(10)&amp;"(Transfer Out",TEXT('ACCESS EXPORT'!Y265," MM/DD/YYY)"))),IF('ACCESS EXPORT'!X265&lt;&gt;"",UPPER(CONCATENATE(UPPER(VLOOKUP(B265,'ACCESS EXPORT'!$B:$P,15,FALSE)),""&amp;CHAR(10)&amp;"(Transfer In",TEXT('ACCESS EXPORT'!X265," MM/DD/YYY)"))))))</f>
        <v>VARON, JUAN C.</v>
      </c>
      <c r="O265" s="4" t="str">
        <f>_xlfn.IFNA(VLOOKUP(B265,'ACCESS EXPORT'!$B:$Q,16,FALSE),"")</f>
        <v>MD</v>
      </c>
      <c r="P265" s="4" t="str">
        <f>_xlfn.IFNA(VLOOKUP(B265,'ACCESS EXPORT'!B:W,22,FALSE),"-")</f>
        <v>1053512350</v>
      </c>
      <c r="Q265" s="4" t="str">
        <f>_xlfn.IFNA(VLOOKUP(A265,'ACCESS EXPORT'!$A:$AG,33,0),"-")</f>
        <v>Amanda Hernandez</v>
      </c>
      <c r="R265" s="4" t="str">
        <f>_xlfn.IFNA(VLOOKUP(A265,'ACCESS EXPORT'!$A:$AH,34,0),"-")</f>
        <v>Carol Shane</v>
      </c>
      <c r="S265" s="4" t="str">
        <f>_xlfn.IFNA(VLOOKUP(A265,'ACCESS EXPORT'!$A:$AI,35,0),"-")</f>
        <v>Anna Bachtis</v>
      </c>
      <c r="T265" s="4" t="str">
        <f>_xlfn.IFNA(VLOOKUP(A265,'ACCESS EXPORT'!$A:$AJ,36,0),"-")</f>
        <v>TBD</v>
      </c>
      <c r="U265" s="4" t="str">
        <f>_xlfn.IFNA(VLOOKUP(A265,'ACCESS EXPORT'!$A:$AK,37,0),"-")</f>
        <v>athena</v>
      </c>
      <c r="V265" s="4" t="str">
        <f>_xlfn.IFNA(VLOOKUP(A265,'ACCESS EXPORT'!$A:$AL,38,0),"-")</f>
        <v>FHMG_FL DIA AND ENDO_KIS</v>
      </c>
      <c r="W265" s="4" t="str">
        <f>_xlfn.IFNA(VLOOKUP(A265,'ACCESS EXPORT'!$A:$AM,39,0),"-")</f>
        <v/>
      </c>
      <c r="X265" s="4" t="str">
        <f>_xlfn.IFNA(VLOOKUP(A265,'ACCESS EXPORT'!$A:$AN,40,0),"-")</f>
        <v>Libia Villaquiran / Jenny Green</v>
      </c>
      <c r="Y265" s="26" t="str">
        <f>_xlfn.IFNA(VLOOKUP(A265,'ACCESS EXPORT'!A:AO,41,0),"")</f>
        <v>Jose Anderson</v>
      </c>
      <c r="Z265" s="26" t="str">
        <f>_xlfn.IFNA(VLOOKUP(A265,'ACCESS EXPORT'!A:AP,42,0),"")</f>
        <v>Janice Scales</v>
      </c>
      <c r="AA265" s="26" t="str">
        <f>_xlfn.IFNA(VLOOKUP(A265,'ACCESS EXPORT'!A:AQ,43,0),"")</f>
        <v>Claire Pagan</v>
      </c>
    </row>
    <row r="266" spans="1:27" ht="18.75" x14ac:dyDescent="0.25">
      <c r="A266" s="33">
        <v>177</v>
      </c>
      <c r="B266" s="10">
        <v>1356</v>
      </c>
      <c r="C266" s="7" t="str">
        <f ca="1">IFERROR(UPPER(IF(AND('ACCESS EXPORT'!AA266="",'ACCESS EXPORT'!Z266=""),VLOOKUP(A266,'ACCESS EXPORT'!$A:$AF,32,FALSE),(IF('ACCESS EXPORT'!AA266&lt;&gt;"",CONCATENATE(VLOOKUP(A266,'ACCESS EXPORT'!$A:$AF,32,FALSE)," (Closed",TEXT('ACCESS EXPORT'!AA266," MM/DD/YYY)")),IF(TODAY()&lt;(('ACCESS EXPORT'!Z266)+30),CONCATENATE(VLOOKUP(A266,'ACCESS EXPORT'!$A:$AF,32,FALSE)," (Opens",TEXT('ACCESS EXPORT'!Z266," MM/DD/YYY)")),VLOOKUP(A266,'ACCESS EXPORT'!$A:$AF,32,FALSE)))))),"-")</f>
        <v>ADVENTHEALTH MEDICAL GROUP DIABETES AND ENDOCRINOLOGY AT KISSIMMEE</v>
      </c>
      <c r="D266" s="3" t="str">
        <f ca="1">IFERROR(UPPER(IF(AND('ACCESS EXPORT'!AA266="",'ACCESS EXPORT'!Z266=""),VLOOKUP(A266,'ACCESS EXPORT'!$A:$AF,28,FALSE),(IF('ACCESS EXPORT'!AA266&lt;&gt;"",CONCATENATE(VLOOKUP(A266,'ACCESS EXPORT'!$A:$AF,28,FALSE)," (Closed",TEXT('ACCESS EXPORT'!AA266," MM/DD/YYY)")),IF(TODAY()&lt;(('ACCESS EXPORT'!Z266)+30),CONCATENATE(VLOOKUP(A266,'ACCESS EXPORT'!$A:$AF,28,FALSE)," (Opens",TEXT('ACCESS EXPORT'!Z266," MM/DD/YYY)")),VLOOKUP(A266,'ACCESS EXPORT'!$A:$AF,28,FALSE)))))),"-")</f>
        <v>FLORIDA DIABETES &amp; ENDOCRINE CENTER - KISSIMMEE</v>
      </c>
      <c r="E266" s="3" t="str">
        <f>VLOOKUP($A266,'ACCESS EXPORT'!$A:$AF,3,FALSE)</f>
        <v>5140</v>
      </c>
      <c r="F266" s="3" t="str">
        <f>UPPER(CONCATENATE(VLOOKUP(A266,'ACCESS EXPORT'!$A:$AF,4,FALSE)," ",VLOOKUP(A266,'ACCESS EXPORT'!$A:$AF,5,FALSE)," ",VLOOKUP(A266,'ACCESS EXPORT'!$A:$AF,6,FALSE)," ",VLOOKUP(A266,'ACCESS EXPORT'!$A:$AA,7,FALSE)," ",VLOOKUP(A266,'ACCESS EXPORT'!$A:$AA,8,FALSE)))</f>
        <v>2400 N ORANGE BLOSSOM TRL SUITE 306 KISSIMMEE FL 34744</v>
      </c>
      <c r="G266" s="4" t="str">
        <f>UPPER(VLOOKUP($A266,'ACCESS EXPORT'!$A:$AF,9,FALSE))</f>
        <v>OSCEOLA</v>
      </c>
      <c r="H266" s="4" t="str">
        <f>_xlfn.IFNA(VLOOKUP($B266,'ACCESS EXPORT'!$B:$J,9,FALSE),"")</f>
        <v>SW</v>
      </c>
      <c r="I266" s="3" t="str">
        <f>CONCATENATE("(P)",VLOOKUP($A266,'ACCESS EXPORT'!$A:$AF,11,FALSE)," (F)",VLOOKUP($A266,'ACCESS EXPORT'!$A:$AF,29,FALSE))</f>
        <v>(P)(407) 932-6190 (F)(407)932-6191</v>
      </c>
      <c r="J266" s="4" t="str">
        <f>UPPER(VLOOKUP($A266,'ACCESS EXPORT'!$A:$AF,12,FALSE))</f>
        <v>ENDOCRINOLOGY</v>
      </c>
      <c r="K266" s="4" t="str">
        <f>UPPER(VLOOKUP($A266,'ACCESS EXPORT'!$A:$AF,13,FALSE))</f>
        <v>VICKI CHILCOTT</v>
      </c>
      <c r="L266" s="3" t="str">
        <f>IF(AND(VLOOKUP(A266,'ACCESS EXPORT'!A:AE,1,0),'ACCESS EXPORT'!N266=""),UPPER(CONCATENATE('ACCESS EXPORT'!AE266)),IF(VLOOKUP(A266,'ACCESS EXPORT'!A:AE,1,0),UPPER(CONCATENATE('ACCESS EXPORT'!N266," "&amp;CHAR(10),'ACCESS EXPORT'!AE266))))</f>
        <v>PAULA MORRISSEY 
CATHERINE BELANGER (PRAC. ADMIN)</v>
      </c>
      <c r="M266" s="4" t="str">
        <f>UPPER(VLOOKUP($A266,'ACCESS EXPORT'!$A:$O,15,FALSE))</f>
        <v>MONICA SKOLL (PM)</v>
      </c>
      <c r="N266" s="4" t="str">
        <f ca="1">IF(AND('ACCESS EXPORT'!X266="",'ACCESS EXPORT'!Y266=""),IF('ACCESS EXPORT'!V266&lt;&gt;"",(IF(TODAY()-'ACCESS EXPORT'!V266&gt;=-60,UPPER(CONCATENATE(VLOOKUP(B266,'ACCESS EXPORT'!$B:$P,15,FALSE),""&amp;CHAR(10)&amp;"(SEP",TEXT('ACCESS EXPORT'!V266," MM/DD/YYY)"))),IF(TODAY()-'ACCESS EXPORT'!V266&lt;0,UPPER(VLOOKUP(B266,'ACCESS EXPORT'!$B:$P,15,FALSE)),UPPER(VLOOKUP(B266,'ACCESS EXPORT'!$B:$P,15,FALSE))))),IF('ACCESS EXPORT'!U266="",UPPER(VLOOKUP(B266,'ACCESS EXPORT'!$B:$P,15,FALSE)),IF(TODAY()-'ACCESS EXPORT'!U266&lt;=30,CONCATENATE(UPPER(VLOOKUP(B266,'ACCESS EXPORT'!$B:$P,15,FALSE)),""&amp;CHAR(10)&amp;"(NEW",TEXT('ACCESS EXPORT'!U266," MM/DD/YYY)")),IF(AND(TODAY()-'ACCESS EXPORT'!U266&gt;30,TODAY()&gt;0),UPPER(VLOOKUP(B266,'ACCESS EXPORT'!$B:$P,15,FALSE)))))),IF('ACCESS EXPORT'!Y266&lt;&gt;"",UPPER(CONCATENATE(UPPER(VLOOKUP(B266,'ACCESS EXPORT'!$B:$P,15,FALSE)),""&amp;CHAR(10)&amp;"(Transfer Out",TEXT('ACCESS EXPORT'!Y266," MM/DD/YYY)"))),IF('ACCESS EXPORT'!X266&lt;&gt;"",UPPER(CONCATENATE(UPPER(VLOOKUP(B266,'ACCESS EXPORT'!$B:$P,15,FALSE)),""&amp;CHAR(10)&amp;"(Transfer In",TEXT('ACCESS EXPORT'!X266," MM/DD/YYY)"))))))</f>
        <v>ULLAH, DANIEL RYAN</v>
      </c>
      <c r="O266" s="4" t="str">
        <f>_xlfn.IFNA(VLOOKUP(B266,'ACCESS EXPORT'!$B:$Q,16,FALSE),"")</f>
        <v>PA-C</v>
      </c>
      <c r="P266" s="4" t="str">
        <f>_xlfn.IFNA(VLOOKUP(B266,'ACCESS EXPORT'!B:W,22,FALSE),"-")</f>
        <v>1376707950</v>
      </c>
      <c r="Q266" s="4" t="str">
        <f>_xlfn.IFNA(VLOOKUP(A266,'ACCESS EXPORT'!$A:$AG,33,0),"-")</f>
        <v>Amanda Hernandez</v>
      </c>
      <c r="R266" s="4" t="str">
        <f>_xlfn.IFNA(VLOOKUP(A266,'ACCESS EXPORT'!$A:$AH,34,0),"-")</f>
        <v>Carol Shane</v>
      </c>
      <c r="S266" s="4" t="str">
        <f>_xlfn.IFNA(VLOOKUP(A266,'ACCESS EXPORT'!$A:$AI,35,0),"-")</f>
        <v>Anna Bachtis</v>
      </c>
      <c r="T266" s="4" t="str">
        <f>_xlfn.IFNA(VLOOKUP(A266,'ACCESS EXPORT'!$A:$AJ,36,0),"-")</f>
        <v>TBD</v>
      </c>
      <c r="U266" s="4" t="str">
        <f>_xlfn.IFNA(VLOOKUP(A266,'ACCESS EXPORT'!$A:$AK,37,0),"-")</f>
        <v>athena</v>
      </c>
      <c r="V266" s="4" t="str">
        <f>_xlfn.IFNA(VLOOKUP(A266,'ACCESS EXPORT'!$A:$AL,38,0),"-")</f>
        <v>FHMG_FL DIA AND ENDO_KIS</v>
      </c>
      <c r="W266" s="4" t="str">
        <f>_xlfn.IFNA(VLOOKUP(A266,'ACCESS EXPORT'!$A:$AM,39,0),"-")</f>
        <v/>
      </c>
      <c r="X266" s="4" t="str">
        <f>_xlfn.IFNA(VLOOKUP(A266,'ACCESS EXPORT'!$A:$AN,40,0),"-")</f>
        <v>Libia Villaquiran / Jenny Green</v>
      </c>
      <c r="Y266" s="26" t="str">
        <f>_xlfn.IFNA(VLOOKUP(A266,'ACCESS EXPORT'!A:AO,41,0),"")</f>
        <v>Jose Anderson</v>
      </c>
      <c r="Z266" s="26" t="str">
        <f>_xlfn.IFNA(VLOOKUP(A266,'ACCESS EXPORT'!A:AP,42,0),"")</f>
        <v>Janice Scales</v>
      </c>
      <c r="AA266" s="26" t="str">
        <f>_xlfn.IFNA(VLOOKUP(A266,'ACCESS EXPORT'!A:AQ,43,0),"")</f>
        <v>Claire Pagan</v>
      </c>
    </row>
    <row r="267" spans="1:27" ht="18.75" x14ac:dyDescent="0.25">
      <c r="A267" s="33">
        <v>372</v>
      </c>
      <c r="B267" s="10">
        <v>1347</v>
      </c>
      <c r="C267" s="7" t="str">
        <f ca="1">IFERROR(UPPER(IF(AND('ACCESS EXPORT'!AA267="",'ACCESS EXPORT'!Z267=""),VLOOKUP(A267,'ACCESS EXPORT'!$A:$AF,32,FALSE),(IF('ACCESS EXPORT'!AA267&lt;&gt;"",CONCATENATE(VLOOKUP(A267,'ACCESS EXPORT'!$A:$AF,32,FALSE)," (Closed",TEXT('ACCESS EXPORT'!AA267," MM/DD/YYY)")),IF(TODAY()&lt;(('ACCESS EXPORT'!Z267)+30),CONCATENATE(VLOOKUP(A267,'ACCESS EXPORT'!$A:$AF,32,FALSE)," (Opens",TEXT('ACCESS EXPORT'!Z267," MM/DD/YYY)")),VLOOKUP(A267,'ACCESS EXPORT'!$A:$AF,32,FALSE)))))),"-")</f>
        <v>ADVENTHEALTH MEDICAL GROUP PEDIATRIC DERMATOLOGY AT WINTER GARDEN</v>
      </c>
      <c r="D267" s="3" t="str">
        <f ca="1">IFERROR(UPPER(IF(AND('ACCESS EXPORT'!AA267="",'ACCESS EXPORT'!Z267=""),VLOOKUP(A267,'ACCESS EXPORT'!$A:$AF,28,FALSE),(IF('ACCESS EXPORT'!AA267&lt;&gt;"",CONCATENATE(VLOOKUP(A267,'ACCESS EXPORT'!$A:$AF,28,FALSE)," (Closed",TEXT('ACCESS EXPORT'!AA267," MM/DD/YYY)")),IF(TODAY()&lt;(('ACCESS EXPORT'!Z267)+30),CONCATENATE(VLOOKUP(A267,'ACCESS EXPORT'!$A:$AF,28,FALSE)," (Opens",TEXT('ACCESS EXPORT'!Z267," MM/DD/YYY)")),VLOOKUP(A267,'ACCESS EXPORT'!$A:$AF,28,FALSE)))))),"-")</f>
        <v>FLORIDA CENTER FOR PEDIATRIC DERMATOLOGY</v>
      </c>
      <c r="E267" s="3" t="str">
        <f>VLOOKUP($A267,'ACCESS EXPORT'!$A:$AF,3,FALSE)</f>
        <v>5150</v>
      </c>
      <c r="F267" s="3" t="str">
        <f>UPPER(CONCATENATE(VLOOKUP(A267,'ACCESS EXPORT'!$A:$AF,4,FALSE)," ",VLOOKUP(A267,'ACCESS EXPORT'!$A:$AF,5,FALSE)," ",VLOOKUP(A267,'ACCESS EXPORT'!$A:$AF,6,FALSE)," ",VLOOKUP(A267,'ACCESS EXPORT'!$A:$AA,7,FALSE)," ",VLOOKUP(A267,'ACCESS EXPORT'!$A:$AA,8,FALSE)))</f>
        <v>2200 FOWLER GROVE BLVD SUITE 200 WINTER GARDEN FL 34787</v>
      </c>
      <c r="G267" s="4" t="str">
        <f>UPPER(VLOOKUP($A267,'ACCESS EXPORT'!$A:$AF,9,FALSE))</f>
        <v>ORANGE</v>
      </c>
      <c r="H267" s="4" t="str">
        <f>_xlfn.IFNA(VLOOKUP($B267,'ACCESS EXPORT'!$B:$J,9,FALSE),"")</f>
        <v>Childrens</v>
      </c>
      <c r="I267" s="3" t="str">
        <f>CONCATENATE("(P)",VLOOKUP($A267,'ACCESS EXPORT'!$A:$AF,11,FALSE)," (F)",VLOOKUP($A267,'ACCESS EXPORT'!$A:$AF,29,FALSE))</f>
        <v>(P)(407) 303-1687 (F)(407) 303-1729</v>
      </c>
      <c r="J267" s="4" t="str">
        <f>UPPER(VLOOKUP($A267,'ACCESS EXPORT'!$A:$AF,12,FALSE))</f>
        <v>PEDIATRIC SPECIALTY</v>
      </c>
      <c r="K267" s="4" t="str">
        <f>UPPER(VLOOKUP($A267,'ACCESS EXPORT'!$A:$AF,13,FALSE))</f>
        <v>MARLENE HOLLAND</v>
      </c>
      <c r="L267" s="3" t="str">
        <f>IF(AND(VLOOKUP(A267,'ACCESS EXPORT'!A:AE,1,0),'ACCESS EXPORT'!N267=""),UPPER(CONCATENATE('ACCESS EXPORT'!AE267)),IF(VLOOKUP(A267,'ACCESS EXPORT'!A:AE,1,0),UPPER(CONCATENATE('ACCESS EXPORT'!N267," "&amp;CHAR(10),'ACCESS EXPORT'!AE267))))</f>
        <v xml:space="preserve">LYNETTE KEELING 
</v>
      </c>
      <c r="M267" s="4" t="str">
        <f>UPPER(VLOOKUP($A267,'ACCESS EXPORT'!$A:$O,15,FALSE))</f>
        <v>EUSEBIA (SEBI) COLON (PM)</v>
      </c>
      <c r="N267" s="4" t="str">
        <f ca="1">IF(AND('ACCESS EXPORT'!X267="",'ACCESS EXPORT'!Y267=""),IF('ACCESS EXPORT'!V267&lt;&gt;"",(IF(TODAY()-'ACCESS EXPORT'!V267&gt;=-60,UPPER(CONCATENATE(VLOOKUP(B267,'ACCESS EXPORT'!$B:$P,15,FALSE),""&amp;CHAR(10)&amp;"(SEP",TEXT('ACCESS EXPORT'!V267," MM/DD/YYY)"))),IF(TODAY()-'ACCESS EXPORT'!V267&lt;0,UPPER(VLOOKUP(B267,'ACCESS EXPORT'!$B:$P,15,FALSE)),UPPER(VLOOKUP(B267,'ACCESS EXPORT'!$B:$P,15,FALSE))))),IF('ACCESS EXPORT'!U267="",UPPER(VLOOKUP(B267,'ACCESS EXPORT'!$B:$P,15,FALSE)),IF(TODAY()-'ACCESS EXPORT'!U267&lt;=30,CONCATENATE(UPPER(VLOOKUP(B267,'ACCESS EXPORT'!$B:$P,15,FALSE)),""&amp;CHAR(10)&amp;"(NEW",TEXT('ACCESS EXPORT'!U267," MM/DD/YYY)")),IF(AND(TODAY()-'ACCESS EXPORT'!U267&gt;30,TODAY()&gt;0),UPPER(VLOOKUP(B267,'ACCESS EXPORT'!$B:$P,15,FALSE)))))),IF('ACCESS EXPORT'!Y267&lt;&gt;"",UPPER(CONCATENATE(UPPER(VLOOKUP(B267,'ACCESS EXPORT'!$B:$P,15,FALSE)),""&amp;CHAR(10)&amp;"(Transfer Out",TEXT('ACCESS EXPORT'!Y267," MM/DD/YYY)"))),IF('ACCESS EXPORT'!X267&lt;&gt;"",UPPER(CONCATENATE(UPPER(VLOOKUP(B267,'ACCESS EXPORT'!$B:$P,15,FALSE)),""&amp;CHAR(10)&amp;"(Transfer In",TEXT('ACCESS EXPORT'!X267," MM/DD/YYY)"))))))</f>
        <v>GUTIERREZ, MARCELA</v>
      </c>
      <c r="O267" s="4" t="str">
        <f>_xlfn.IFNA(VLOOKUP(B267,'ACCESS EXPORT'!$B:$Q,16,FALSE),"")</f>
        <v>APRN</v>
      </c>
      <c r="P267" s="4" t="str">
        <f>_xlfn.IFNA(VLOOKUP(B267,'ACCESS EXPORT'!B:W,22,FALSE),"-")</f>
        <v>1073684874</v>
      </c>
      <c r="Q267" s="4" t="str">
        <f>_xlfn.IFNA(VLOOKUP(A267,'ACCESS EXPORT'!$A:$AG,33,0),"-")</f>
        <v>Gretchen Scoleri</v>
      </c>
      <c r="R267" s="4" t="str">
        <f>_xlfn.IFNA(VLOOKUP(A267,'ACCESS EXPORT'!$A:$AH,34,0),"-")</f>
        <v>Amanda Dowd</v>
      </c>
      <c r="S267" s="4" t="str">
        <f>_xlfn.IFNA(VLOOKUP(A267,'ACCESS EXPORT'!$A:$AI,35,0),"-")</f>
        <v>Courtney Powell</v>
      </c>
      <c r="T267" s="4" t="str">
        <f>_xlfn.IFNA(VLOOKUP(A267,'ACCESS EXPORT'!$A:$AJ,36,0),"-")</f>
        <v>Ishmael Molyneaux</v>
      </c>
      <c r="U267" s="4" t="str">
        <f>_xlfn.IFNA(VLOOKUP(A267,'ACCESS EXPORT'!$A:$AK,37,0),"-")</f>
        <v>Cerner</v>
      </c>
      <c r="V267" s="4" t="str">
        <f>_xlfn.IFNA(VLOOKUP(A267,'ACCESS EXPORT'!$A:$AL,38,0),"-")</f>
        <v>FHMG_FL CTR FOR PED DERM_WG</v>
      </c>
      <c r="W267" s="4" t="str">
        <f>_xlfn.IFNA(VLOOKUP(A267,'ACCESS EXPORT'!$A:$AM,39,0),"-")</f>
        <v/>
      </c>
      <c r="X267" s="4" t="str">
        <f>_xlfn.IFNA(VLOOKUP(A267,'ACCESS EXPORT'!$A:$AN,40,0),"-")</f>
        <v>Tiffany Palmer / John Hill</v>
      </c>
      <c r="Y267" s="26" t="str">
        <f>_xlfn.IFNA(VLOOKUP(A267,'ACCESS EXPORT'!A:AO,41,0),"")</f>
        <v>Andrea Desilva</v>
      </c>
      <c r="Z267" s="26" t="str">
        <f>_xlfn.IFNA(VLOOKUP(A267,'ACCESS EXPORT'!A:AP,42,0),"")</f>
        <v>Maria Angel</v>
      </c>
      <c r="AA267" s="26" t="str">
        <f>_xlfn.IFNA(VLOOKUP(A267,'ACCESS EXPORT'!A:AQ,43,0),"")</f>
        <v>Claire Pagan</v>
      </c>
    </row>
    <row r="268" spans="1:27" ht="18.75" x14ac:dyDescent="0.25">
      <c r="A268" s="33">
        <v>170</v>
      </c>
      <c r="B268" s="10">
        <v>1349</v>
      </c>
      <c r="C268" s="7" t="str">
        <f ca="1">IFERROR(UPPER(IF(AND('ACCESS EXPORT'!AA268="",'ACCESS EXPORT'!Z268=""),VLOOKUP(A268,'ACCESS EXPORT'!$A:$AF,32,FALSE),(IF('ACCESS EXPORT'!AA268&lt;&gt;"",CONCATENATE(VLOOKUP(A268,'ACCESS EXPORT'!$A:$AF,32,FALSE)," (Closed",TEXT('ACCESS EXPORT'!AA268," MM/DD/YYY)")),IF(TODAY()&lt;(('ACCESS EXPORT'!Z268)+30),CONCATENATE(VLOOKUP(A268,'ACCESS EXPORT'!$A:$AF,32,FALSE)," (Opens",TEXT('ACCESS EXPORT'!Z268," MM/DD/YYY)")),VLOOKUP(A268,'ACCESS EXPORT'!$A:$AF,32,FALSE)))))),"-")</f>
        <v>ADVENTHEALTH MEDICAL GROUP PEDIATRIC DERMATOLOGY AT ORLANDO</v>
      </c>
      <c r="D268" s="3" t="str">
        <f ca="1">IFERROR(UPPER(IF(AND('ACCESS EXPORT'!AA268="",'ACCESS EXPORT'!Z268=""),VLOOKUP(A268,'ACCESS EXPORT'!$A:$AF,28,FALSE),(IF('ACCESS EXPORT'!AA268&lt;&gt;"",CONCATENATE(VLOOKUP(A268,'ACCESS EXPORT'!$A:$AF,28,FALSE)," (Closed",TEXT('ACCESS EXPORT'!AA268," MM/DD/YYY)")),IF(TODAY()&lt;(('ACCESS EXPORT'!Z268)+30),CONCATENATE(VLOOKUP(A268,'ACCESS EXPORT'!$A:$AF,28,FALSE)," (Opens",TEXT('ACCESS EXPORT'!Z268," MM/DD/YYY)")),VLOOKUP(A268,'ACCESS EXPORT'!$A:$AF,28,FALSE)))))),"-")</f>
        <v>FLORIDA CENTER FOR PEDIATRIC DERMATOLOGY</v>
      </c>
      <c r="E268" s="3" t="str">
        <f>VLOOKUP($A268,'ACCESS EXPORT'!$A:$AF,3,FALSE)</f>
        <v>5150</v>
      </c>
      <c r="F268" s="3" t="str">
        <f>UPPER(CONCATENATE(VLOOKUP(A268,'ACCESS EXPORT'!$A:$AF,4,FALSE)," ",VLOOKUP(A268,'ACCESS EXPORT'!$A:$AF,5,FALSE)," ",VLOOKUP(A268,'ACCESS EXPORT'!$A:$AF,6,FALSE)," ",VLOOKUP(A268,'ACCESS EXPORT'!$A:$AA,7,FALSE)," ",VLOOKUP(A268,'ACCESS EXPORT'!$A:$AA,8,FALSE)))</f>
        <v>615 E PRINCETON ST SUITE 416 ORLANDO FL 32803</v>
      </c>
      <c r="G268" s="4" t="str">
        <f>UPPER(VLOOKUP($A268,'ACCESS EXPORT'!$A:$AF,9,FALSE))</f>
        <v>ORANGE</v>
      </c>
      <c r="H268" s="4" t="str">
        <f>_xlfn.IFNA(VLOOKUP($B268,'ACCESS EXPORT'!$B:$J,9,FALSE),"")</f>
        <v>Childrens</v>
      </c>
      <c r="I268" s="3" t="str">
        <f>CONCATENATE("(P)",VLOOKUP($A268,'ACCESS EXPORT'!$A:$AF,11,FALSE)," (F)",VLOOKUP($A268,'ACCESS EXPORT'!$A:$AF,29,FALSE))</f>
        <v>(P)(407) 303-1687 (F)(407) 303-1729</v>
      </c>
      <c r="J268" s="4" t="str">
        <f>UPPER(VLOOKUP($A268,'ACCESS EXPORT'!$A:$AF,12,FALSE))</f>
        <v>PEDIATRIC SPECIALTY</v>
      </c>
      <c r="K268" s="4" t="str">
        <f>UPPER(VLOOKUP($A268,'ACCESS EXPORT'!$A:$AF,13,FALSE))</f>
        <v>MARLENE HOLLAND</v>
      </c>
      <c r="L268" s="3" t="str">
        <f>IF(AND(VLOOKUP(A268,'ACCESS EXPORT'!A:AE,1,0),'ACCESS EXPORT'!N268=""),UPPER(CONCATENATE('ACCESS EXPORT'!AE268)),IF(VLOOKUP(A268,'ACCESS EXPORT'!A:AE,1,0),UPPER(CONCATENATE('ACCESS EXPORT'!N268," "&amp;CHAR(10),'ACCESS EXPORT'!AE268))))</f>
        <v xml:space="preserve">LYNETTE KEELING 
</v>
      </c>
      <c r="M268" s="4" t="str">
        <f>UPPER(VLOOKUP($A268,'ACCESS EXPORT'!$A:$O,15,FALSE))</f>
        <v>EUSEBIA (SEBI) COLON (PM)</v>
      </c>
      <c r="N268" s="4" t="str">
        <f ca="1">IF(AND('ACCESS EXPORT'!X268="",'ACCESS EXPORT'!Y268=""),IF('ACCESS EXPORT'!V268&lt;&gt;"",(IF(TODAY()-'ACCESS EXPORT'!V268&gt;=-60,UPPER(CONCATENATE(VLOOKUP(B268,'ACCESS EXPORT'!$B:$P,15,FALSE),""&amp;CHAR(10)&amp;"(SEP",TEXT('ACCESS EXPORT'!V268," MM/DD/YYY)"))),IF(TODAY()-'ACCESS EXPORT'!V268&lt;0,UPPER(VLOOKUP(B268,'ACCESS EXPORT'!$B:$P,15,FALSE)),UPPER(VLOOKUP(B268,'ACCESS EXPORT'!$B:$P,15,FALSE))))),IF('ACCESS EXPORT'!U268="",UPPER(VLOOKUP(B268,'ACCESS EXPORT'!$B:$P,15,FALSE)),IF(TODAY()-'ACCESS EXPORT'!U268&lt;=30,CONCATENATE(UPPER(VLOOKUP(B268,'ACCESS EXPORT'!$B:$P,15,FALSE)),""&amp;CHAR(10)&amp;"(NEW",TEXT('ACCESS EXPORT'!U268," MM/DD/YYY)")),IF(AND(TODAY()-'ACCESS EXPORT'!U268&gt;30,TODAY()&gt;0),UPPER(VLOOKUP(B268,'ACCESS EXPORT'!$B:$P,15,FALSE)))))),IF('ACCESS EXPORT'!Y268&lt;&gt;"",UPPER(CONCATENATE(UPPER(VLOOKUP(B268,'ACCESS EXPORT'!$B:$P,15,FALSE)),""&amp;CHAR(10)&amp;"(Transfer Out",TEXT('ACCESS EXPORT'!Y268," MM/DD/YYY)"))),IF('ACCESS EXPORT'!X268&lt;&gt;"",UPPER(CONCATENATE(UPPER(VLOOKUP(B268,'ACCESS EXPORT'!$B:$P,15,FALSE)),""&amp;CHAR(10)&amp;"(Transfer In",TEXT('ACCESS EXPORT'!X268," MM/DD/YYY)"))))))</f>
        <v>KUMAR, MONIQUE G.</v>
      </c>
      <c r="O268" s="4" t="str">
        <f>_xlfn.IFNA(VLOOKUP(B268,'ACCESS EXPORT'!$B:$Q,16,FALSE),"")</f>
        <v>MD</v>
      </c>
      <c r="P268" s="4" t="str">
        <f>_xlfn.IFNA(VLOOKUP(B268,'ACCESS EXPORT'!B:W,22,FALSE),"-")</f>
        <v>1821227133</v>
      </c>
      <c r="Q268" s="4" t="str">
        <f>_xlfn.IFNA(VLOOKUP(A268,'ACCESS EXPORT'!$A:$AG,33,0),"-")</f>
        <v>Pat Lanier</v>
      </c>
      <c r="R268" s="4" t="str">
        <f>_xlfn.IFNA(VLOOKUP(A268,'ACCESS EXPORT'!$A:$AH,34,0),"-")</f>
        <v>Amanda Dowd</v>
      </c>
      <c r="S268" s="4" t="str">
        <f>_xlfn.IFNA(VLOOKUP(A268,'ACCESS EXPORT'!$A:$AI,35,0),"-")</f>
        <v>Courtney Powell</v>
      </c>
      <c r="T268" s="4" t="str">
        <f>_xlfn.IFNA(VLOOKUP(A268,'ACCESS EXPORT'!$A:$AJ,36,0),"-")</f>
        <v>Ishmael Molyneaux</v>
      </c>
      <c r="U268" s="4" t="str">
        <f>_xlfn.IFNA(VLOOKUP(A268,'ACCESS EXPORT'!$A:$AK,37,0),"-")</f>
        <v>Cerner</v>
      </c>
      <c r="V268" s="4" t="str">
        <f>_xlfn.IFNA(VLOOKUP(A268,'ACCESS EXPORT'!$A:$AL,38,0),"-")</f>
        <v>FHMG_FL CTR FOR PED DERM</v>
      </c>
      <c r="W268" s="4" t="str">
        <f>_xlfn.IFNA(VLOOKUP(A268,'ACCESS EXPORT'!$A:$AM,39,0),"-")</f>
        <v/>
      </c>
      <c r="X268" s="4" t="str">
        <f>_xlfn.IFNA(VLOOKUP(A268,'ACCESS EXPORT'!$A:$AN,40,0),"-")</f>
        <v>Tiffany Palmer / John Hill</v>
      </c>
      <c r="Y268" s="26" t="str">
        <f>_xlfn.IFNA(VLOOKUP(A268,'ACCESS EXPORT'!A:AO,41,0),"")</f>
        <v>Andrea Desilva</v>
      </c>
      <c r="Z268" s="26" t="str">
        <f>_xlfn.IFNA(VLOOKUP(A268,'ACCESS EXPORT'!A:AP,42,0),"")</f>
        <v>Maria Angel</v>
      </c>
      <c r="AA268" s="26" t="str">
        <f>_xlfn.IFNA(VLOOKUP(A268,'ACCESS EXPORT'!A:AQ,43,0),"")</f>
        <v>Claire Pagan</v>
      </c>
    </row>
    <row r="269" spans="1:27" ht="18.75" x14ac:dyDescent="0.25">
      <c r="A269" s="33">
        <v>170</v>
      </c>
      <c r="B269" s="10">
        <v>1347</v>
      </c>
      <c r="C269" s="7" t="str">
        <f ca="1">IFERROR(UPPER(IF(AND('ACCESS EXPORT'!AA269="",'ACCESS EXPORT'!Z269=""),VLOOKUP(A269,'ACCESS EXPORT'!$A:$AF,32,FALSE),(IF('ACCESS EXPORT'!AA269&lt;&gt;"",CONCATENATE(VLOOKUP(A269,'ACCESS EXPORT'!$A:$AF,32,FALSE)," (Closed",TEXT('ACCESS EXPORT'!AA269," MM/DD/YYY)")),IF(TODAY()&lt;(('ACCESS EXPORT'!Z269)+30),CONCATENATE(VLOOKUP(A269,'ACCESS EXPORT'!$A:$AF,32,FALSE)," (Opens",TEXT('ACCESS EXPORT'!Z269," MM/DD/YYY)")),VLOOKUP(A269,'ACCESS EXPORT'!$A:$AF,32,FALSE)))))),"-")</f>
        <v>ADVENTHEALTH MEDICAL GROUP PEDIATRIC DERMATOLOGY AT ORLANDO</v>
      </c>
      <c r="D269" s="3" t="str">
        <f ca="1">IFERROR(UPPER(IF(AND('ACCESS EXPORT'!AA269="",'ACCESS EXPORT'!Z269=""),VLOOKUP(A269,'ACCESS EXPORT'!$A:$AF,28,FALSE),(IF('ACCESS EXPORT'!AA269&lt;&gt;"",CONCATENATE(VLOOKUP(A269,'ACCESS EXPORT'!$A:$AF,28,FALSE)," (Closed",TEXT('ACCESS EXPORT'!AA269," MM/DD/YYY)")),IF(TODAY()&lt;(('ACCESS EXPORT'!Z269)+30),CONCATENATE(VLOOKUP(A269,'ACCESS EXPORT'!$A:$AF,28,FALSE)," (Opens",TEXT('ACCESS EXPORT'!Z269," MM/DD/YYY)")),VLOOKUP(A269,'ACCESS EXPORT'!$A:$AF,28,FALSE)))))),"-")</f>
        <v>FLORIDA CENTER FOR PEDIATRIC DERMATOLOGY</v>
      </c>
      <c r="E269" s="3" t="str">
        <f>VLOOKUP($A269,'ACCESS EXPORT'!$A:$AF,3,FALSE)</f>
        <v>5150</v>
      </c>
      <c r="F269" s="3" t="str">
        <f>UPPER(CONCATENATE(VLOOKUP(A269,'ACCESS EXPORT'!$A:$AF,4,FALSE)," ",VLOOKUP(A269,'ACCESS EXPORT'!$A:$AF,5,FALSE)," ",VLOOKUP(A269,'ACCESS EXPORT'!$A:$AF,6,FALSE)," ",VLOOKUP(A269,'ACCESS EXPORT'!$A:$AA,7,FALSE)," ",VLOOKUP(A269,'ACCESS EXPORT'!$A:$AA,8,FALSE)))</f>
        <v>615 E PRINCETON ST SUITE 416 ORLANDO FL 32803</v>
      </c>
      <c r="G269" s="4" t="str">
        <f>UPPER(VLOOKUP($A269,'ACCESS EXPORT'!$A:$AF,9,FALSE))</f>
        <v>ORANGE</v>
      </c>
      <c r="H269" s="4" t="str">
        <f>_xlfn.IFNA(VLOOKUP($B269,'ACCESS EXPORT'!$B:$J,9,FALSE),"")</f>
        <v>Childrens</v>
      </c>
      <c r="I269" s="3" t="str">
        <f>CONCATENATE("(P)",VLOOKUP($A269,'ACCESS EXPORT'!$A:$AF,11,FALSE)," (F)",VLOOKUP($A269,'ACCESS EXPORT'!$A:$AF,29,FALSE))</f>
        <v>(P)(407) 303-1687 (F)(407) 303-1729</v>
      </c>
      <c r="J269" s="4" t="str">
        <f>UPPER(VLOOKUP($A269,'ACCESS EXPORT'!$A:$AF,12,FALSE))</f>
        <v>PEDIATRIC SPECIALTY</v>
      </c>
      <c r="K269" s="4" t="str">
        <f>UPPER(VLOOKUP($A269,'ACCESS EXPORT'!$A:$AF,13,FALSE))</f>
        <v>MARLENE HOLLAND</v>
      </c>
      <c r="L269" s="3" t="str">
        <f>IF(AND(VLOOKUP(A269,'ACCESS EXPORT'!A:AE,1,0),'ACCESS EXPORT'!N269=""),UPPER(CONCATENATE('ACCESS EXPORT'!AE269)),IF(VLOOKUP(A269,'ACCESS EXPORT'!A:AE,1,0),UPPER(CONCATENATE('ACCESS EXPORT'!N269," "&amp;CHAR(10),'ACCESS EXPORT'!AE269))))</f>
        <v xml:space="preserve">LYNETTE KEELING 
</v>
      </c>
      <c r="M269" s="4" t="str">
        <f>UPPER(VLOOKUP($A269,'ACCESS EXPORT'!$A:$O,15,FALSE))</f>
        <v>EUSEBIA (SEBI) COLON (PM)</v>
      </c>
      <c r="N269" s="4" t="str">
        <f ca="1">IF(AND('ACCESS EXPORT'!X269="",'ACCESS EXPORT'!Y269=""),IF('ACCESS EXPORT'!V269&lt;&gt;"",(IF(TODAY()-'ACCESS EXPORT'!V269&gt;=-60,UPPER(CONCATENATE(VLOOKUP(B269,'ACCESS EXPORT'!$B:$P,15,FALSE),""&amp;CHAR(10)&amp;"(SEP",TEXT('ACCESS EXPORT'!V269," MM/DD/YYY)"))),IF(TODAY()-'ACCESS EXPORT'!V269&lt;0,UPPER(VLOOKUP(B269,'ACCESS EXPORT'!$B:$P,15,FALSE)),UPPER(VLOOKUP(B269,'ACCESS EXPORT'!$B:$P,15,FALSE))))),IF('ACCESS EXPORT'!U269="",UPPER(VLOOKUP(B269,'ACCESS EXPORT'!$B:$P,15,FALSE)),IF(TODAY()-'ACCESS EXPORT'!U269&lt;=30,CONCATENATE(UPPER(VLOOKUP(B269,'ACCESS EXPORT'!$B:$P,15,FALSE)),""&amp;CHAR(10)&amp;"(NEW",TEXT('ACCESS EXPORT'!U269," MM/DD/YYY)")),IF(AND(TODAY()-'ACCESS EXPORT'!U269&gt;30,TODAY()&gt;0),UPPER(VLOOKUP(B269,'ACCESS EXPORT'!$B:$P,15,FALSE)))))),IF('ACCESS EXPORT'!Y269&lt;&gt;"",UPPER(CONCATENATE(UPPER(VLOOKUP(B269,'ACCESS EXPORT'!$B:$P,15,FALSE)),""&amp;CHAR(10)&amp;"(Transfer Out",TEXT('ACCESS EXPORT'!Y269," MM/DD/YYY)"))),IF('ACCESS EXPORT'!X269&lt;&gt;"",UPPER(CONCATENATE(UPPER(VLOOKUP(B269,'ACCESS EXPORT'!$B:$P,15,FALSE)),""&amp;CHAR(10)&amp;"(Transfer In",TEXT('ACCESS EXPORT'!X269," MM/DD/YYY)"))))))</f>
        <v>GUTIERREZ, MARCELA</v>
      </c>
      <c r="O269" s="4" t="str">
        <f>_xlfn.IFNA(VLOOKUP(B269,'ACCESS EXPORT'!$B:$Q,16,FALSE),"")</f>
        <v>APRN</v>
      </c>
      <c r="P269" s="4" t="str">
        <f>_xlfn.IFNA(VLOOKUP(B269,'ACCESS EXPORT'!B:W,22,FALSE),"-")</f>
        <v>1073684874</v>
      </c>
      <c r="Q269" s="4" t="str">
        <f>_xlfn.IFNA(VLOOKUP(A269,'ACCESS EXPORT'!$A:$AG,33,0),"-")</f>
        <v>Pat Lanier</v>
      </c>
      <c r="R269" s="4" t="str">
        <f>_xlfn.IFNA(VLOOKUP(A269,'ACCESS EXPORT'!$A:$AH,34,0),"-")</f>
        <v>Amanda Dowd</v>
      </c>
      <c r="S269" s="4" t="str">
        <f>_xlfn.IFNA(VLOOKUP(A269,'ACCESS EXPORT'!$A:$AI,35,0),"-")</f>
        <v>Courtney Powell</v>
      </c>
      <c r="T269" s="4" t="str">
        <f>_xlfn.IFNA(VLOOKUP(A269,'ACCESS EXPORT'!$A:$AJ,36,0),"-")</f>
        <v>Ishmael Molyneaux</v>
      </c>
      <c r="U269" s="4" t="str">
        <f>_xlfn.IFNA(VLOOKUP(A269,'ACCESS EXPORT'!$A:$AK,37,0),"-")</f>
        <v>Cerner</v>
      </c>
      <c r="V269" s="4" t="str">
        <f>_xlfn.IFNA(VLOOKUP(A269,'ACCESS EXPORT'!$A:$AL,38,0),"-")</f>
        <v>FHMG_FL CTR FOR PED DERM</v>
      </c>
      <c r="W269" s="4" t="str">
        <f>_xlfn.IFNA(VLOOKUP(A269,'ACCESS EXPORT'!$A:$AM,39,0),"-")</f>
        <v/>
      </c>
      <c r="X269" s="4" t="str">
        <f>_xlfn.IFNA(VLOOKUP(A269,'ACCESS EXPORT'!$A:$AN,40,0),"-")</f>
        <v>Tiffany Palmer / John Hill</v>
      </c>
      <c r="Y269" s="26" t="str">
        <f>_xlfn.IFNA(VLOOKUP(A269,'ACCESS EXPORT'!A:AO,41,0),"")</f>
        <v>Andrea Desilva</v>
      </c>
      <c r="Z269" s="26" t="str">
        <f>_xlfn.IFNA(VLOOKUP(A269,'ACCESS EXPORT'!A:AP,42,0),"")</f>
        <v>Maria Angel</v>
      </c>
      <c r="AA269" s="26" t="str">
        <f>_xlfn.IFNA(VLOOKUP(A269,'ACCESS EXPORT'!A:AQ,43,0),"")</f>
        <v>Claire Pagan</v>
      </c>
    </row>
    <row r="270" spans="1:27" ht="18.75" x14ac:dyDescent="0.25">
      <c r="A270" s="33">
        <v>170</v>
      </c>
      <c r="B270" s="10">
        <v>1348</v>
      </c>
      <c r="C270" s="7" t="str">
        <f ca="1">IFERROR(UPPER(IF(AND('ACCESS EXPORT'!AA270="",'ACCESS EXPORT'!Z270=""),VLOOKUP(A270,'ACCESS EXPORT'!$A:$AF,32,FALSE),(IF('ACCESS EXPORT'!AA270&lt;&gt;"",CONCATENATE(VLOOKUP(A270,'ACCESS EXPORT'!$A:$AF,32,FALSE)," (Closed",TEXT('ACCESS EXPORT'!AA270," MM/DD/YYY)")),IF(TODAY()&lt;(('ACCESS EXPORT'!Z270)+30),CONCATENATE(VLOOKUP(A270,'ACCESS EXPORT'!$A:$AF,32,FALSE)," (Opens",TEXT('ACCESS EXPORT'!Z270," MM/DD/YYY)")),VLOOKUP(A270,'ACCESS EXPORT'!$A:$AF,32,FALSE)))))),"-")</f>
        <v>ADVENTHEALTH MEDICAL GROUP PEDIATRIC DERMATOLOGY AT ORLANDO</v>
      </c>
      <c r="D270" s="3" t="str">
        <f ca="1">IFERROR(UPPER(IF(AND('ACCESS EXPORT'!AA270="",'ACCESS EXPORT'!Z270=""),VLOOKUP(A270,'ACCESS EXPORT'!$A:$AF,28,FALSE),(IF('ACCESS EXPORT'!AA270&lt;&gt;"",CONCATENATE(VLOOKUP(A270,'ACCESS EXPORT'!$A:$AF,28,FALSE)," (Closed",TEXT('ACCESS EXPORT'!AA270," MM/DD/YYY)")),IF(TODAY()&lt;(('ACCESS EXPORT'!Z270)+30),CONCATENATE(VLOOKUP(A270,'ACCESS EXPORT'!$A:$AF,28,FALSE)," (Opens",TEXT('ACCESS EXPORT'!Z270," MM/DD/YYY)")),VLOOKUP(A270,'ACCESS EXPORT'!$A:$AF,28,FALSE)))))),"-")</f>
        <v>FLORIDA CENTER FOR PEDIATRIC DERMATOLOGY</v>
      </c>
      <c r="E270" s="3" t="str">
        <f>VLOOKUP($A270,'ACCESS EXPORT'!$A:$AF,3,FALSE)</f>
        <v>5150</v>
      </c>
      <c r="F270" s="3" t="str">
        <f>UPPER(CONCATENATE(VLOOKUP(A270,'ACCESS EXPORT'!$A:$AF,4,FALSE)," ",VLOOKUP(A270,'ACCESS EXPORT'!$A:$AF,5,FALSE)," ",VLOOKUP(A270,'ACCESS EXPORT'!$A:$AF,6,FALSE)," ",VLOOKUP(A270,'ACCESS EXPORT'!$A:$AA,7,FALSE)," ",VLOOKUP(A270,'ACCESS EXPORT'!$A:$AA,8,FALSE)))</f>
        <v>615 E PRINCETON ST SUITE 416 ORLANDO FL 32803</v>
      </c>
      <c r="G270" s="4" t="str">
        <f>UPPER(VLOOKUP($A270,'ACCESS EXPORT'!$A:$AF,9,FALSE))</f>
        <v>ORANGE</v>
      </c>
      <c r="H270" s="4" t="str">
        <f>_xlfn.IFNA(VLOOKUP($B270,'ACCESS EXPORT'!$B:$J,9,FALSE),"")</f>
        <v>Childrens</v>
      </c>
      <c r="I270" s="3" t="str">
        <f>CONCATENATE("(P)",VLOOKUP($A270,'ACCESS EXPORT'!$A:$AF,11,FALSE)," (F)",VLOOKUP($A270,'ACCESS EXPORT'!$A:$AF,29,FALSE))</f>
        <v>(P)(407) 303-1687 (F)(407) 303-1729</v>
      </c>
      <c r="J270" s="4" t="str">
        <f>UPPER(VLOOKUP($A270,'ACCESS EXPORT'!$A:$AF,12,FALSE))</f>
        <v>PEDIATRIC SPECIALTY</v>
      </c>
      <c r="K270" s="4" t="str">
        <f>UPPER(VLOOKUP($A270,'ACCESS EXPORT'!$A:$AF,13,FALSE))</f>
        <v>MARLENE HOLLAND</v>
      </c>
      <c r="L270" s="3" t="str">
        <f>IF(AND(VLOOKUP(A270,'ACCESS EXPORT'!A:AE,1,0),'ACCESS EXPORT'!N270=""),UPPER(CONCATENATE('ACCESS EXPORT'!AE270)),IF(VLOOKUP(A270,'ACCESS EXPORT'!A:AE,1,0),UPPER(CONCATENATE('ACCESS EXPORT'!N270," "&amp;CHAR(10),'ACCESS EXPORT'!AE270))))</f>
        <v xml:space="preserve">LYNETTE KEELING 
</v>
      </c>
      <c r="M270" s="4" t="str">
        <f>UPPER(VLOOKUP($A270,'ACCESS EXPORT'!$A:$O,15,FALSE))</f>
        <v>EUSEBIA (SEBI) COLON (PM)</v>
      </c>
      <c r="N270" s="4" t="str">
        <f ca="1">IF(AND('ACCESS EXPORT'!X270="",'ACCESS EXPORT'!Y270=""),IF('ACCESS EXPORT'!V270&lt;&gt;"",(IF(TODAY()-'ACCESS EXPORT'!V270&gt;=-60,UPPER(CONCATENATE(VLOOKUP(B270,'ACCESS EXPORT'!$B:$P,15,FALSE),""&amp;CHAR(10)&amp;"(SEP",TEXT('ACCESS EXPORT'!V270," MM/DD/YYY)"))),IF(TODAY()-'ACCESS EXPORT'!V270&lt;0,UPPER(VLOOKUP(B270,'ACCESS EXPORT'!$B:$P,15,FALSE)),UPPER(VLOOKUP(B270,'ACCESS EXPORT'!$B:$P,15,FALSE))))),IF('ACCESS EXPORT'!U270="",UPPER(VLOOKUP(B270,'ACCESS EXPORT'!$B:$P,15,FALSE)),IF(TODAY()-'ACCESS EXPORT'!U270&lt;=30,CONCATENATE(UPPER(VLOOKUP(B270,'ACCESS EXPORT'!$B:$P,15,FALSE)),""&amp;CHAR(10)&amp;"(NEW",TEXT('ACCESS EXPORT'!U270," MM/DD/YYY)")),IF(AND(TODAY()-'ACCESS EXPORT'!U270&gt;30,TODAY()&gt;0),UPPER(VLOOKUP(B270,'ACCESS EXPORT'!$B:$P,15,FALSE)))))),IF('ACCESS EXPORT'!Y270&lt;&gt;"",UPPER(CONCATENATE(UPPER(VLOOKUP(B270,'ACCESS EXPORT'!$B:$P,15,FALSE)),""&amp;CHAR(10)&amp;"(Transfer Out",TEXT('ACCESS EXPORT'!Y270," MM/DD/YYY)"))),IF('ACCESS EXPORT'!X270&lt;&gt;"",UPPER(CONCATENATE(UPPER(VLOOKUP(B270,'ACCESS EXPORT'!$B:$P,15,FALSE)),""&amp;CHAR(10)&amp;"(Transfer In",TEXT('ACCESS EXPORT'!X270," MM/DD/YYY)"))))))</f>
        <v>RICO, TACE</v>
      </c>
      <c r="O270" s="4" t="str">
        <f>_xlfn.IFNA(VLOOKUP(B270,'ACCESS EXPORT'!$B:$Q,16,FALSE),"")</f>
        <v>MD</v>
      </c>
      <c r="P270" s="4" t="str">
        <f>_xlfn.IFNA(VLOOKUP(B270,'ACCESS EXPORT'!B:W,22,FALSE),"-")</f>
        <v>1871755868</v>
      </c>
      <c r="Q270" s="4" t="str">
        <f>_xlfn.IFNA(VLOOKUP(A270,'ACCESS EXPORT'!$A:$AG,33,0),"-")</f>
        <v>Pat Lanier</v>
      </c>
      <c r="R270" s="4" t="str">
        <f>_xlfn.IFNA(VLOOKUP(A270,'ACCESS EXPORT'!$A:$AH,34,0),"-")</f>
        <v>Amanda Dowd</v>
      </c>
      <c r="S270" s="4" t="str">
        <f>_xlfn.IFNA(VLOOKUP(A270,'ACCESS EXPORT'!$A:$AI,35,0),"-")</f>
        <v>Courtney Powell</v>
      </c>
      <c r="T270" s="4" t="str">
        <f>_xlfn.IFNA(VLOOKUP(A270,'ACCESS EXPORT'!$A:$AJ,36,0),"-")</f>
        <v>Ishmael Molyneaux</v>
      </c>
      <c r="U270" s="4" t="str">
        <f>_xlfn.IFNA(VLOOKUP(A270,'ACCESS EXPORT'!$A:$AK,37,0),"-")</f>
        <v>Cerner</v>
      </c>
      <c r="V270" s="4" t="str">
        <f>_xlfn.IFNA(VLOOKUP(A270,'ACCESS EXPORT'!$A:$AL,38,0),"-")</f>
        <v>FHMG_FL CTR FOR PED DERM</v>
      </c>
      <c r="W270" s="4" t="str">
        <f>_xlfn.IFNA(VLOOKUP(A270,'ACCESS EXPORT'!$A:$AM,39,0),"-")</f>
        <v/>
      </c>
      <c r="X270" s="4" t="str">
        <f>_xlfn.IFNA(VLOOKUP(A270,'ACCESS EXPORT'!$A:$AN,40,0),"-")</f>
        <v>Tiffany Palmer / John Hill</v>
      </c>
      <c r="Y270" s="26" t="str">
        <f>_xlfn.IFNA(VLOOKUP(A270,'ACCESS EXPORT'!A:AO,41,0),"")</f>
        <v>Andrea Desilva</v>
      </c>
      <c r="Z270" s="26" t="str">
        <f>_xlfn.IFNA(VLOOKUP(A270,'ACCESS EXPORT'!A:AP,42,0),"")</f>
        <v>Maria Angel</v>
      </c>
      <c r="AA270" s="26" t="str">
        <f>_xlfn.IFNA(VLOOKUP(A270,'ACCESS EXPORT'!A:AQ,43,0),"")</f>
        <v>Claire Pagan</v>
      </c>
    </row>
    <row r="271" spans="1:27" ht="18.75" x14ac:dyDescent="0.25">
      <c r="A271" s="33">
        <v>372</v>
      </c>
      <c r="B271" s="10">
        <v>1348</v>
      </c>
      <c r="C271" s="7" t="str">
        <f ca="1">IFERROR(UPPER(IF(AND('ACCESS EXPORT'!AA271="",'ACCESS EXPORT'!Z271=""),VLOOKUP(A271,'ACCESS EXPORT'!$A:$AF,32,FALSE),(IF('ACCESS EXPORT'!AA271&lt;&gt;"",CONCATENATE(VLOOKUP(A271,'ACCESS EXPORT'!$A:$AF,32,FALSE)," (Closed",TEXT('ACCESS EXPORT'!AA271," MM/DD/YYY)")),IF(TODAY()&lt;(('ACCESS EXPORT'!Z271)+30),CONCATENATE(VLOOKUP(A271,'ACCESS EXPORT'!$A:$AF,32,FALSE)," (Opens",TEXT('ACCESS EXPORT'!Z271," MM/DD/YYY)")),VLOOKUP(A271,'ACCESS EXPORT'!$A:$AF,32,FALSE)))))),"-")</f>
        <v>ADVENTHEALTH MEDICAL GROUP PEDIATRIC DERMATOLOGY AT WINTER GARDEN</v>
      </c>
      <c r="D271" s="3" t="str">
        <f ca="1">IFERROR(UPPER(IF(AND('ACCESS EXPORT'!AA271="",'ACCESS EXPORT'!Z271=""),VLOOKUP(A271,'ACCESS EXPORT'!$A:$AF,28,FALSE),(IF('ACCESS EXPORT'!AA271&lt;&gt;"",CONCATENATE(VLOOKUP(A271,'ACCESS EXPORT'!$A:$AF,28,FALSE)," (Closed",TEXT('ACCESS EXPORT'!AA271," MM/DD/YYY)")),IF(TODAY()&lt;(('ACCESS EXPORT'!Z271)+30),CONCATENATE(VLOOKUP(A271,'ACCESS EXPORT'!$A:$AF,28,FALSE)," (Opens",TEXT('ACCESS EXPORT'!Z271," MM/DD/YYY)")),VLOOKUP(A271,'ACCESS EXPORT'!$A:$AF,28,FALSE)))))),"-")</f>
        <v>FLORIDA CENTER FOR PEDIATRIC DERMATOLOGY</v>
      </c>
      <c r="E271" s="3" t="str">
        <f>VLOOKUP($A271,'ACCESS EXPORT'!$A:$AF,3,FALSE)</f>
        <v>5150</v>
      </c>
      <c r="F271" s="3" t="str">
        <f>UPPER(CONCATENATE(VLOOKUP(A271,'ACCESS EXPORT'!$A:$AF,4,FALSE)," ",VLOOKUP(A271,'ACCESS EXPORT'!$A:$AF,5,FALSE)," ",VLOOKUP(A271,'ACCESS EXPORT'!$A:$AF,6,FALSE)," ",VLOOKUP(A271,'ACCESS EXPORT'!$A:$AA,7,FALSE)," ",VLOOKUP(A271,'ACCESS EXPORT'!$A:$AA,8,FALSE)))</f>
        <v>2200 FOWLER GROVE BLVD SUITE 200 WINTER GARDEN FL 34787</v>
      </c>
      <c r="G271" s="4" t="str">
        <f>UPPER(VLOOKUP($A271,'ACCESS EXPORT'!$A:$AF,9,FALSE))</f>
        <v>ORANGE</v>
      </c>
      <c r="H271" s="4" t="str">
        <f>_xlfn.IFNA(VLOOKUP($B271,'ACCESS EXPORT'!$B:$J,9,FALSE),"")</f>
        <v>Childrens</v>
      </c>
      <c r="I271" s="3" t="str">
        <f>CONCATENATE("(P)",VLOOKUP($A271,'ACCESS EXPORT'!$A:$AF,11,FALSE)," (F)",VLOOKUP($A271,'ACCESS EXPORT'!$A:$AF,29,FALSE))</f>
        <v>(P)(407) 303-1687 (F)(407) 303-1729</v>
      </c>
      <c r="J271" s="4" t="str">
        <f>UPPER(VLOOKUP($A271,'ACCESS EXPORT'!$A:$AF,12,FALSE))</f>
        <v>PEDIATRIC SPECIALTY</v>
      </c>
      <c r="K271" s="4" t="str">
        <f>UPPER(VLOOKUP($A271,'ACCESS EXPORT'!$A:$AF,13,FALSE))</f>
        <v>MARLENE HOLLAND</v>
      </c>
      <c r="L271" s="3" t="str">
        <f>IF(AND(VLOOKUP(A271,'ACCESS EXPORT'!A:AE,1,0),'ACCESS EXPORT'!N271=""),UPPER(CONCATENATE('ACCESS EXPORT'!AE271)),IF(VLOOKUP(A271,'ACCESS EXPORT'!A:AE,1,0),UPPER(CONCATENATE('ACCESS EXPORT'!N271," "&amp;CHAR(10),'ACCESS EXPORT'!AE271))))</f>
        <v xml:space="preserve">LYNETTE KEELING 
</v>
      </c>
      <c r="M271" s="4" t="str">
        <f>UPPER(VLOOKUP($A271,'ACCESS EXPORT'!$A:$O,15,FALSE))</f>
        <v>EUSEBIA (SEBI) COLON (PM)</v>
      </c>
      <c r="N271" s="4" t="str">
        <f ca="1">IF(AND('ACCESS EXPORT'!X271="",'ACCESS EXPORT'!Y271=""),IF('ACCESS EXPORT'!V271&lt;&gt;"",(IF(TODAY()-'ACCESS EXPORT'!V271&gt;=-60,UPPER(CONCATENATE(VLOOKUP(B271,'ACCESS EXPORT'!$B:$P,15,FALSE),""&amp;CHAR(10)&amp;"(SEP",TEXT('ACCESS EXPORT'!V271," MM/DD/YYY)"))),IF(TODAY()-'ACCESS EXPORT'!V271&lt;0,UPPER(VLOOKUP(B271,'ACCESS EXPORT'!$B:$P,15,FALSE)),UPPER(VLOOKUP(B271,'ACCESS EXPORT'!$B:$P,15,FALSE))))),IF('ACCESS EXPORT'!U271="",UPPER(VLOOKUP(B271,'ACCESS EXPORT'!$B:$P,15,FALSE)),IF(TODAY()-'ACCESS EXPORT'!U271&lt;=30,CONCATENATE(UPPER(VLOOKUP(B271,'ACCESS EXPORT'!$B:$P,15,FALSE)),""&amp;CHAR(10)&amp;"(NEW",TEXT('ACCESS EXPORT'!U271," MM/DD/YYY)")),IF(AND(TODAY()-'ACCESS EXPORT'!U271&gt;30,TODAY()&gt;0),UPPER(VLOOKUP(B271,'ACCESS EXPORT'!$B:$P,15,FALSE)))))),IF('ACCESS EXPORT'!Y271&lt;&gt;"",UPPER(CONCATENATE(UPPER(VLOOKUP(B271,'ACCESS EXPORT'!$B:$P,15,FALSE)),""&amp;CHAR(10)&amp;"(Transfer Out",TEXT('ACCESS EXPORT'!Y271," MM/DD/YYY)"))),IF('ACCESS EXPORT'!X271&lt;&gt;"",UPPER(CONCATENATE(UPPER(VLOOKUP(B271,'ACCESS EXPORT'!$B:$P,15,FALSE)),""&amp;CHAR(10)&amp;"(Transfer In",TEXT('ACCESS EXPORT'!X271," MM/DD/YYY)"))))))</f>
        <v>RICO, TACE</v>
      </c>
      <c r="O271" s="4" t="str">
        <f>_xlfn.IFNA(VLOOKUP(B271,'ACCESS EXPORT'!$B:$Q,16,FALSE),"")</f>
        <v>MD</v>
      </c>
      <c r="P271" s="4" t="str">
        <f>_xlfn.IFNA(VLOOKUP(B271,'ACCESS EXPORT'!B:W,22,FALSE),"-")</f>
        <v>1871755868</v>
      </c>
      <c r="Q271" s="4" t="str">
        <f>_xlfn.IFNA(VLOOKUP(A271,'ACCESS EXPORT'!$A:$AG,33,0),"-")</f>
        <v>Gretchen Scoleri</v>
      </c>
      <c r="R271" s="4" t="str">
        <f>_xlfn.IFNA(VLOOKUP(A271,'ACCESS EXPORT'!$A:$AH,34,0),"-")</f>
        <v>Amanda Dowd</v>
      </c>
      <c r="S271" s="4" t="str">
        <f>_xlfn.IFNA(VLOOKUP(A271,'ACCESS EXPORT'!$A:$AI,35,0),"-")</f>
        <v>Courtney Powell</v>
      </c>
      <c r="T271" s="4" t="str">
        <f>_xlfn.IFNA(VLOOKUP(A271,'ACCESS EXPORT'!$A:$AJ,36,0),"-")</f>
        <v>Ishmael Molyneaux</v>
      </c>
      <c r="U271" s="4" t="str">
        <f>_xlfn.IFNA(VLOOKUP(A271,'ACCESS EXPORT'!$A:$AK,37,0),"-")</f>
        <v>Cerner</v>
      </c>
      <c r="V271" s="4" t="str">
        <f>_xlfn.IFNA(VLOOKUP(A271,'ACCESS EXPORT'!$A:$AL,38,0),"-")</f>
        <v>FHMG_FL CTR FOR PED DERM_WG</v>
      </c>
      <c r="W271" s="4" t="str">
        <f>_xlfn.IFNA(VLOOKUP(A271,'ACCESS EXPORT'!$A:$AM,39,0),"-")</f>
        <v/>
      </c>
      <c r="X271" s="4" t="str">
        <f>_xlfn.IFNA(VLOOKUP(A271,'ACCESS EXPORT'!$A:$AN,40,0),"-")</f>
        <v>Tiffany Palmer / John Hill</v>
      </c>
      <c r="Y271" s="26" t="str">
        <f>_xlfn.IFNA(VLOOKUP(A271,'ACCESS EXPORT'!A:AO,41,0),"")</f>
        <v>Andrea Desilva</v>
      </c>
      <c r="Z271" s="26" t="str">
        <f>_xlfn.IFNA(VLOOKUP(A271,'ACCESS EXPORT'!A:AP,42,0),"")</f>
        <v>Maria Angel</v>
      </c>
      <c r="AA271" s="26" t="str">
        <f>_xlfn.IFNA(VLOOKUP(A271,'ACCESS EXPORT'!A:AQ,43,0),"")</f>
        <v>Claire Pagan</v>
      </c>
    </row>
    <row r="272" spans="1:27" ht="18.75" x14ac:dyDescent="0.25">
      <c r="A272" s="33">
        <v>130</v>
      </c>
      <c r="B272" s="10">
        <v>1193</v>
      </c>
      <c r="C272" s="7" t="str">
        <f ca="1">IFERROR(UPPER(IF(AND('ACCESS EXPORT'!AA272="",'ACCESS EXPORT'!Z272=""),VLOOKUP(A272,'ACCESS EXPORT'!$A:$AF,32,FALSE),(IF('ACCESS EXPORT'!AA272&lt;&gt;"",CONCATENATE(VLOOKUP(A272,'ACCESS EXPORT'!$A:$AF,32,FALSE)," (Closed",TEXT('ACCESS EXPORT'!AA272," MM/DD/YYY)")),IF(TODAY()&lt;(('ACCESS EXPORT'!Z272)+30),CONCATENATE(VLOOKUP(A272,'ACCESS EXPORT'!$A:$AF,32,FALSE)," (Opens",TEXT('ACCESS EXPORT'!Z272," MM/DD/YYY)")),VLOOKUP(A272,'ACCESS EXPORT'!$A:$AF,32,FALSE)))))),"-")</f>
        <v>ADVENTHEALTH MEDICAL GROUP COLORECTAL SURGERY AT EAST ORLANDO</v>
      </c>
      <c r="D272" s="3" t="str">
        <f ca="1">IFERROR(UPPER(IF(AND('ACCESS EXPORT'!AA272="",'ACCESS EXPORT'!Z272=""),VLOOKUP(A272,'ACCESS EXPORT'!$A:$AF,28,FALSE),(IF('ACCESS EXPORT'!AA272&lt;&gt;"",CONCATENATE(VLOOKUP(A272,'ACCESS EXPORT'!$A:$AF,28,FALSE)," (Closed",TEXT('ACCESS EXPORT'!AA272," MM/DD/YYY)")),IF(TODAY()&lt;(('ACCESS EXPORT'!Z272)+30),CONCATENATE(VLOOKUP(A272,'ACCESS EXPORT'!$A:$AF,28,FALSE)," (Opens",TEXT('ACCESS EXPORT'!Z272," MM/DD/YYY)")),VLOOKUP(A272,'ACCESS EXPORT'!$A:$AF,28,FALSE)))))),"-")</f>
        <v>CENTER FOR COLON &amp; RECTAL SURGERY - EAST*</v>
      </c>
      <c r="E272" s="3" t="str">
        <f>VLOOKUP($A272,'ACCESS EXPORT'!$A:$AF,3,FALSE)</f>
        <v>5160</v>
      </c>
      <c r="F272" s="3" t="str">
        <f>UPPER(CONCATENATE(VLOOKUP(A272,'ACCESS EXPORT'!$A:$AF,4,FALSE)," ",VLOOKUP(A272,'ACCESS EXPORT'!$A:$AF,5,FALSE)," ",VLOOKUP(A272,'ACCESS EXPORT'!$A:$AF,6,FALSE)," ",VLOOKUP(A272,'ACCESS EXPORT'!$A:$AA,7,FALSE)," ",VLOOKUP(A272,'ACCESS EXPORT'!$A:$AA,8,FALSE)))</f>
        <v>258 S CHICKASAW TRL SUITE 201 ORLANDO FL 32825</v>
      </c>
      <c r="G272" s="4" t="str">
        <f>UPPER(VLOOKUP($A272,'ACCESS EXPORT'!$A:$AF,9,FALSE))</f>
        <v>ORANGE</v>
      </c>
      <c r="H272" s="4" t="str">
        <f>_xlfn.IFNA(VLOOKUP($B272,'ACCESS EXPORT'!$B:$J,9,FALSE),"")</f>
        <v>Central</v>
      </c>
      <c r="I272" s="3" t="str">
        <f>CONCATENATE("(P)",VLOOKUP($A272,'ACCESS EXPORT'!$A:$AF,11,FALSE)," (F)",VLOOKUP($A272,'ACCESS EXPORT'!$A:$AF,29,FALSE))</f>
        <v>(P)(407) 303-6626 (F)(407) 303-6634</v>
      </c>
      <c r="J272" s="4" t="str">
        <f>UPPER(VLOOKUP($A272,'ACCESS EXPORT'!$A:$AF,12,FALSE))</f>
        <v>SURGERY</v>
      </c>
      <c r="K272" s="4" t="str">
        <f>UPPER(VLOOKUP($A272,'ACCESS EXPORT'!$A:$AF,13,FALSE))</f>
        <v>SCOTT HILL</v>
      </c>
      <c r="L272" s="3" t="str">
        <f>IF(AND(VLOOKUP(A272,'ACCESS EXPORT'!A:AE,1,0),'ACCESS EXPORT'!N272=""),UPPER(CONCATENATE('ACCESS EXPORT'!AE272)),IF(VLOOKUP(A272,'ACCESS EXPORT'!A:AE,1,0),UPPER(CONCATENATE('ACCESS EXPORT'!N272," "&amp;CHAR(10),'ACCESS EXPORT'!AE272))))</f>
        <v xml:space="preserve">MICHELL ATHANASE 
</v>
      </c>
      <c r="M272" s="4" t="str">
        <f>UPPER(VLOOKUP($A272,'ACCESS EXPORT'!$A:$O,15,FALSE))</f>
        <v>TBD (PM)/LAQUITA FORD (OS)</v>
      </c>
      <c r="N272" s="4" t="str">
        <f ca="1">IF(AND('ACCESS EXPORT'!X272="",'ACCESS EXPORT'!Y272=""),IF('ACCESS EXPORT'!V272&lt;&gt;"",(IF(TODAY()-'ACCESS EXPORT'!V272&gt;=-60,UPPER(CONCATENATE(VLOOKUP(B272,'ACCESS EXPORT'!$B:$P,15,FALSE),""&amp;CHAR(10)&amp;"(SEP",TEXT('ACCESS EXPORT'!V272," MM/DD/YYY)"))),IF(TODAY()-'ACCESS EXPORT'!V272&lt;0,UPPER(VLOOKUP(B272,'ACCESS EXPORT'!$B:$P,15,FALSE)),UPPER(VLOOKUP(B272,'ACCESS EXPORT'!$B:$P,15,FALSE))))),IF('ACCESS EXPORT'!U272="",UPPER(VLOOKUP(B272,'ACCESS EXPORT'!$B:$P,15,FALSE)),IF(TODAY()-'ACCESS EXPORT'!U272&lt;=30,CONCATENATE(UPPER(VLOOKUP(B272,'ACCESS EXPORT'!$B:$P,15,FALSE)),""&amp;CHAR(10)&amp;"(NEW",TEXT('ACCESS EXPORT'!U272," MM/DD/YYY)")),IF(AND(TODAY()-'ACCESS EXPORT'!U272&gt;30,TODAY()&gt;0),UPPER(VLOOKUP(B272,'ACCESS EXPORT'!$B:$P,15,FALSE)))))),IF('ACCESS EXPORT'!Y272&lt;&gt;"",UPPER(CONCATENATE(UPPER(VLOOKUP(B272,'ACCESS EXPORT'!$B:$P,15,FALSE)),""&amp;CHAR(10)&amp;"(Transfer Out",TEXT('ACCESS EXPORT'!Y272," MM/DD/YYY)"))),IF('ACCESS EXPORT'!X272&lt;&gt;"",UPPER(CONCATENATE(UPPER(VLOOKUP(B272,'ACCESS EXPORT'!$B:$P,15,FALSE)),""&amp;CHAR(10)&amp;"(Transfer In",TEXT('ACCESS EXPORT'!X272," MM/DD/YYY)"))))))</f>
        <v>DEBECHE-ADAMS, TERESA C.</v>
      </c>
      <c r="O272" s="4" t="str">
        <f>_xlfn.IFNA(VLOOKUP(B272,'ACCESS EXPORT'!$B:$Q,16,FALSE),"")</f>
        <v>MD</v>
      </c>
      <c r="P272" s="4" t="str">
        <f>_xlfn.IFNA(VLOOKUP(B272,'ACCESS EXPORT'!B:W,22,FALSE),"-")</f>
        <v>1538359161</v>
      </c>
      <c r="Q272" s="4" t="str">
        <f>_xlfn.IFNA(VLOOKUP(A272,'ACCESS EXPORT'!$A:$AG,33,0),"-")</f>
        <v>Alejandra Torres</v>
      </c>
      <c r="R272" s="4" t="str">
        <f>_xlfn.IFNA(VLOOKUP(A272,'ACCESS EXPORT'!$A:$AH,34,0),"-")</f>
        <v>Cheri Benedeti</v>
      </c>
      <c r="S272" s="4" t="str">
        <f>_xlfn.IFNA(VLOOKUP(A272,'ACCESS EXPORT'!$A:$AI,35,0),"-")</f>
        <v>Kikzeny Cartagena</v>
      </c>
      <c r="T272" s="4" t="str">
        <f>_xlfn.IFNA(VLOOKUP(A272,'ACCESS EXPORT'!$A:$AJ,36,0),"-")</f>
        <v>Everil Elliott</v>
      </c>
      <c r="U272" s="4" t="str">
        <f>_xlfn.IFNA(VLOOKUP(A272,'ACCESS EXPORT'!$A:$AK,37,0),"-")</f>
        <v>athena</v>
      </c>
      <c r="V272" s="4" t="str">
        <f>_xlfn.IFNA(VLOOKUP(A272,'ACCESS EXPORT'!$A:$AL,38,0),"-")</f>
        <v>FHMG_CTR COLON RECTAL_E ORL</v>
      </c>
      <c r="W272" s="4" t="str">
        <f>_xlfn.IFNA(VLOOKUP(A272,'ACCESS EXPORT'!$A:$AM,39,0),"-")</f>
        <v/>
      </c>
      <c r="X272" s="4" t="str">
        <f>_xlfn.IFNA(VLOOKUP(A272,'ACCESS EXPORT'!$A:$AN,40,0),"-")</f>
        <v>John Del Rio / Shahla Cedeno</v>
      </c>
      <c r="Y272" s="26" t="str">
        <f>_xlfn.IFNA(VLOOKUP(A272,'ACCESS EXPORT'!A:AO,41,0),"")</f>
        <v>Andrea Desilva</v>
      </c>
      <c r="Z272" s="26" t="str">
        <f>_xlfn.IFNA(VLOOKUP(A272,'ACCESS EXPORT'!A:AP,42,0),"")</f>
        <v>Candace Goodman</v>
      </c>
      <c r="AA272" s="26" t="str">
        <f>_xlfn.IFNA(VLOOKUP(A272,'ACCESS EXPORT'!A:AQ,43,0),"")</f>
        <v>Tricia Greco</v>
      </c>
    </row>
    <row r="273" spans="1:27" ht="18.75" x14ac:dyDescent="0.25">
      <c r="A273" s="33">
        <v>130</v>
      </c>
      <c r="B273" s="10">
        <v>2023</v>
      </c>
      <c r="C273" s="7" t="str">
        <f ca="1">IFERROR(UPPER(IF(AND('ACCESS EXPORT'!AA273="",'ACCESS EXPORT'!Z273=""),VLOOKUP(A273,'ACCESS EXPORT'!$A:$AF,32,FALSE),(IF('ACCESS EXPORT'!AA273&lt;&gt;"",CONCATENATE(VLOOKUP(A273,'ACCESS EXPORT'!$A:$AF,32,FALSE)," (Closed",TEXT('ACCESS EXPORT'!AA273," MM/DD/YYY)")),IF(TODAY()&lt;(('ACCESS EXPORT'!Z273)+30),CONCATENATE(VLOOKUP(A273,'ACCESS EXPORT'!$A:$AF,32,FALSE)," (Opens",TEXT('ACCESS EXPORT'!Z273," MM/DD/YYY)")),VLOOKUP(A273,'ACCESS EXPORT'!$A:$AF,32,FALSE)))))),"-")</f>
        <v>ADVENTHEALTH MEDICAL GROUP COLORECTAL SURGERY AT EAST ORLANDO</v>
      </c>
      <c r="D273" s="3" t="str">
        <f ca="1">IFERROR(UPPER(IF(AND('ACCESS EXPORT'!AA273="",'ACCESS EXPORT'!Z273=""),VLOOKUP(A273,'ACCESS EXPORT'!$A:$AF,28,FALSE),(IF('ACCESS EXPORT'!AA273&lt;&gt;"",CONCATENATE(VLOOKUP(A273,'ACCESS EXPORT'!$A:$AF,28,FALSE)," (Closed",TEXT('ACCESS EXPORT'!AA273," MM/DD/YYY)")),IF(TODAY()&lt;(('ACCESS EXPORT'!Z273)+30),CONCATENATE(VLOOKUP(A273,'ACCESS EXPORT'!$A:$AF,28,FALSE)," (Opens",TEXT('ACCESS EXPORT'!Z273," MM/DD/YYY)")),VLOOKUP(A273,'ACCESS EXPORT'!$A:$AF,28,FALSE)))))),"-")</f>
        <v>CENTER FOR COLON &amp; RECTAL SURGERY - EAST*</v>
      </c>
      <c r="E273" s="3" t="str">
        <f>VLOOKUP($A273,'ACCESS EXPORT'!$A:$AF,3,FALSE)</f>
        <v>5160</v>
      </c>
      <c r="F273" s="3" t="str">
        <f>UPPER(CONCATENATE(VLOOKUP(A273,'ACCESS EXPORT'!$A:$AF,4,FALSE)," ",VLOOKUP(A273,'ACCESS EXPORT'!$A:$AF,5,FALSE)," ",VLOOKUP(A273,'ACCESS EXPORT'!$A:$AF,6,FALSE)," ",VLOOKUP(A273,'ACCESS EXPORT'!$A:$AA,7,FALSE)," ",VLOOKUP(A273,'ACCESS EXPORT'!$A:$AA,8,FALSE)))</f>
        <v>258 S CHICKASAW TRL SUITE 201 ORLANDO FL 32825</v>
      </c>
      <c r="G273" s="4" t="str">
        <f>UPPER(VLOOKUP($A273,'ACCESS EXPORT'!$A:$AF,9,FALSE))</f>
        <v>ORANGE</v>
      </c>
      <c r="H273" s="4" t="str">
        <f>_xlfn.IFNA(VLOOKUP($B273,'ACCESS EXPORT'!$B:$J,9,FALSE),"")</f>
        <v>Central</v>
      </c>
      <c r="I273" s="3" t="str">
        <f>CONCATENATE("(P)",VLOOKUP($A273,'ACCESS EXPORT'!$A:$AF,11,FALSE)," (F)",VLOOKUP($A273,'ACCESS EXPORT'!$A:$AF,29,FALSE))</f>
        <v>(P)(407) 303-6626 (F)(407) 303-6634</v>
      </c>
      <c r="J273" s="4" t="str">
        <f>UPPER(VLOOKUP($A273,'ACCESS EXPORT'!$A:$AF,12,FALSE))</f>
        <v>SURGERY</v>
      </c>
      <c r="K273" s="4" t="str">
        <f>UPPER(VLOOKUP($A273,'ACCESS EXPORT'!$A:$AF,13,FALSE))</f>
        <v>SCOTT HILL</v>
      </c>
      <c r="L273" s="3" t="str">
        <f>IF(AND(VLOOKUP(A273,'ACCESS EXPORT'!A:AE,1,0),'ACCESS EXPORT'!N273=""),UPPER(CONCATENATE('ACCESS EXPORT'!AE273)),IF(VLOOKUP(A273,'ACCESS EXPORT'!A:AE,1,0),UPPER(CONCATENATE('ACCESS EXPORT'!N273," "&amp;CHAR(10),'ACCESS EXPORT'!AE273))))</f>
        <v xml:space="preserve">MICHELL ATHANASE 
</v>
      </c>
      <c r="M273" s="4" t="str">
        <f>UPPER(VLOOKUP($A273,'ACCESS EXPORT'!$A:$O,15,FALSE))</f>
        <v>TBD (PM)/LAQUITA FORD (OS)</v>
      </c>
      <c r="N273" s="4" t="str">
        <f ca="1">IF(AND('ACCESS EXPORT'!X273="",'ACCESS EXPORT'!Y273=""),IF('ACCESS EXPORT'!V273&lt;&gt;"",(IF(TODAY()-'ACCESS EXPORT'!V273&gt;=-60,UPPER(CONCATENATE(VLOOKUP(B273,'ACCESS EXPORT'!$B:$P,15,FALSE),""&amp;CHAR(10)&amp;"(SEP",TEXT('ACCESS EXPORT'!V273," MM/DD/YYY)"))),IF(TODAY()-'ACCESS EXPORT'!V273&lt;0,UPPER(VLOOKUP(B273,'ACCESS EXPORT'!$B:$P,15,FALSE)),UPPER(VLOOKUP(B273,'ACCESS EXPORT'!$B:$P,15,FALSE))))),IF('ACCESS EXPORT'!U273="",UPPER(VLOOKUP(B273,'ACCESS EXPORT'!$B:$P,15,FALSE)),IF(TODAY()-'ACCESS EXPORT'!U273&lt;=30,CONCATENATE(UPPER(VLOOKUP(B273,'ACCESS EXPORT'!$B:$P,15,FALSE)),""&amp;CHAR(10)&amp;"(NEW",TEXT('ACCESS EXPORT'!U273," MM/DD/YYY)")),IF(AND(TODAY()-'ACCESS EXPORT'!U273&gt;30,TODAY()&gt;0),UPPER(VLOOKUP(B273,'ACCESS EXPORT'!$B:$P,15,FALSE)))))),IF('ACCESS EXPORT'!Y273&lt;&gt;"",UPPER(CONCATENATE(UPPER(VLOOKUP(B273,'ACCESS EXPORT'!$B:$P,15,FALSE)),""&amp;CHAR(10)&amp;"(Transfer Out",TEXT('ACCESS EXPORT'!Y273," MM/DD/YYY)"))),IF('ACCESS EXPORT'!X273&lt;&gt;"",UPPER(CONCATENATE(UPPER(VLOOKUP(B273,'ACCESS EXPORT'!$B:$P,15,FALSE)),""&amp;CHAR(10)&amp;"(Transfer In",TEXT('ACCESS EXPORT'!X273," MM/DD/YYY)"))))))</f>
        <v>TILAHUN, YAPHET</v>
      </c>
      <c r="O273" s="4" t="str">
        <f>_xlfn.IFNA(VLOOKUP(B273,'ACCESS EXPORT'!$B:$Q,16,FALSE),"")</f>
        <v>MD</v>
      </c>
      <c r="P273" s="4" t="str">
        <f>_xlfn.IFNA(VLOOKUP(B273,'ACCESS EXPORT'!B:W,22,FALSE),"-")</f>
        <v>1134469166</v>
      </c>
      <c r="Q273" s="4" t="str">
        <f>_xlfn.IFNA(VLOOKUP(A273,'ACCESS EXPORT'!$A:$AG,33,0),"-")</f>
        <v>Alejandra Torres</v>
      </c>
      <c r="R273" s="4" t="str">
        <f>_xlfn.IFNA(VLOOKUP(A273,'ACCESS EXPORT'!$A:$AH,34,0),"-")</f>
        <v>Cheri Benedeti</v>
      </c>
      <c r="S273" s="4" t="str">
        <f>_xlfn.IFNA(VLOOKUP(A273,'ACCESS EXPORT'!$A:$AI,35,0),"-")</f>
        <v>Kikzeny Cartagena</v>
      </c>
      <c r="T273" s="4" t="str">
        <f>_xlfn.IFNA(VLOOKUP(A273,'ACCESS EXPORT'!$A:$AJ,36,0),"-")</f>
        <v>Everil Elliott</v>
      </c>
      <c r="U273" s="4" t="str">
        <f>_xlfn.IFNA(VLOOKUP(A273,'ACCESS EXPORT'!$A:$AK,37,0),"-")</f>
        <v>athena</v>
      </c>
      <c r="V273" s="4" t="str">
        <f>_xlfn.IFNA(VLOOKUP(A273,'ACCESS EXPORT'!$A:$AL,38,0),"-")</f>
        <v>FHMG_CTR COLON RECTAL_E ORL</v>
      </c>
      <c r="W273" s="4" t="str">
        <f>_xlfn.IFNA(VLOOKUP(A273,'ACCESS EXPORT'!$A:$AM,39,0),"-")</f>
        <v/>
      </c>
      <c r="X273" s="4" t="str">
        <f>_xlfn.IFNA(VLOOKUP(A273,'ACCESS EXPORT'!$A:$AN,40,0),"-")</f>
        <v>John Del Rio / Shahla Cedeno</v>
      </c>
      <c r="Y273" s="26" t="str">
        <f>_xlfn.IFNA(VLOOKUP(A273,'ACCESS EXPORT'!A:AO,41,0),"")</f>
        <v>Andrea Desilva</v>
      </c>
      <c r="Z273" s="26" t="str">
        <f>_xlfn.IFNA(VLOOKUP(A273,'ACCESS EXPORT'!A:AP,42,0),"")</f>
        <v>Candace Goodman</v>
      </c>
      <c r="AA273" s="26" t="str">
        <f>_xlfn.IFNA(VLOOKUP(A273,'ACCESS EXPORT'!A:AQ,43,0),"")</f>
        <v>Tricia Greco</v>
      </c>
    </row>
    <row r="274" spans="1:27" ht="18.75" x14ac:dyDescent="0.25">
      <c r="A274" s="33">
        <v>130</v>
      </c>
      <c r="B274" s="10">
        <v>1960</v>
      </c>
      <c r="C274" s="7" t="str">
        <f ca="1">IFERROR(UPPER(IF(AND('ACCESS EXPORT'!AA274="",'ACCESS EXPORT'!Z274=""),VLOOKUP(A274,'ACCESS EXPORT'!$A:$AF,32,FALSE),(IF('ACCESS EXPORT'!AA274&lt;&gt;"",CONCATENATE(VLOOKUP(A274,'ACCESS EXPORT'!$A:$AF,32,FALSE)," (Closed",TEXT('ACCESS EXPORT'!AA274," MM/DD/YYY)")),IF(TODAY()&lt;(('ACCESS EXPORT'!Z274)+30),CONCATENATE(VLOOKUP(A274,'ACCESS EXPORT'!$A:$AF,32,FALSE)," (Opens",TEXT('ACCESS EXPORT'!Z274," MM/DD/YYY)")),VLOOKUP(A274,'ACCESS EXPORT'!$A:$AF,32,FALSE)))))),"-")</f>
        <v>ADVENTHEALTH MEDICAL GROUP COLORECTAL SURGERY AT EAST ORLANDO</v>
      </c>
      <c r="D274" s="3" t="str">
        <f ca="1">IFERROR(UPPER(IF(AND('ACCESS EXPORT'!AA274="",'ACCESS EXPORT'!Z274=""),VLOOKUP(A274,'ACCESS EXPORT'!$A:$AF,28,FALSE),(IF('ACCESS EXPORT'!AA274&lt;&gt;"",CONCATENATE(VLOOKUP(A274,'ACCESS EXPORT'!$A:$AF,28,FALSE)," (Closed",TEXT('ACCESS EXPORT'!AA274," MM/DD/YYY)")),IF(TODAY()&lt;(('ACCESS EXPORT'!Z274)+30),CONCATENATE(VLOOKUP(A274,'ACCESS EXPORT'!$A:$AF,28,FALSE)," (Opens",TEXT('ACCESS EXPORT'!Z274," MM/DD/YYY)")),VLOOKUP(A274,'ACCESS EXPORT'!$A:$AF,28,FALSE)))))),"-")</f>
        <v>CENTER FOR COLON &amp; RECTAL SURGERY - EAST*</v>
      </c>
      <c r="E274" s="3" t="str">
        <f>VLOOKUP($A274,'ACCESS EXPORT'!$A:$AF,3,FALSE)</f>
        <v>5160</v>
      </c>
      <c r="F274" s="3" t="str">
        <f>UPPER(CONCATENATE(VLOOKUP(A274,'ACCESS EXPORT'!$A:$AF,4,FALSE)," ",VLOOKUP(A274,'ACCESS EXPORT'!$A:$AF,5,FALSE)," ",VLOOKUP(A274,'ACCESS EXPORT'!$A:$AF,6,FALSE)," ",VLOOKUP(A274,'ACCESS EXPORT'!$A:$AA,7,FALSE)," ",VLOOKUP(A274,'ACCESS EXPORT'!$A:$AA,8,FALSE)))</f>
        <v>258 S CHICKASAW TRL SUITE 201 ORLANDO FL 32825</v>
      </c>
      <c r="G274" s="4" t="str">
        <f>UPPER(VLOOKUP($A274,'ACCESS EXPORT'!$A:$AF,9,FALSE))</f>
        <v>ORANGE</v>
      </c>
      <c r="H274" s="4" t="str">
        <f>_xlfn.IFNA(VLOOKUP($B274,'ACCESS EXPORT'!$B:$J,9,FALSE),"")</f>
        <v>Central</v>
      </c>
      <c r="I274" s="3" t="str">
        <f>CONCATENATE("(P)",VLOOKUP($A274,'ACCESS EXPORT'!$A:$AF,11,FALSE)," (F)",VLOOKUP($A274,'ACCESS EXPORT'!$A:$AF,29,FALSE))</f>
        <v>(P)(407) 303-6626 (F)(407) 303-6634</v>
      </c>
      <c r="J274" s="4" t="str">
        <f>UPPER(VLOOKUP($A274,'ACCESS EXPORT'!$A:$AF,12,FALSE))</f>
        <v>SURGERY</v>
      </c>
      <c r="K274" s="4" t="str">
        <f>UPPER(VLOOKUP($A274,'ACCESS EXPORT'!$A:$AF,13,FALSE))</f>
        <v>SCOTT HILL</v>
      </c>
      <c r="L274" s="3" t="str">
        <f>IF(AND(VLOOKUP(A274,'ACCESS EXPORT'!A:AE,1,0),'ACCESS EXPORT'!N274=""),UPPER(CONCATENATE('ACCESS EXPORT'!AE274)),IF(VLOOKUP(A274,'ACCESS EXPORT'!A:AE,1,0),UPPER(CONCATENATE('ACCESS EXPORT'!N274," "&amp;CHAR(10),'ACCESS EXPORT'!AE274))))</f>
        <v xml:space="preserve">MICHELL ATHANASE 
</v>
      </c>
      <c r="M274" s="4" t="str">
        <f>UPPER(VLOOKUP($A274,'ACCESS EXPORT'!$A:$O,15,FALSE))</f>
        <v>TBD (PM)/LAQUITA FORD (OS)</v>
      </c>
      <c r="N274" s="4" t="str">
        <f ca="1">IF(AND('ACCESS EXPORT'!X274="",'ACCESS EXPORT'!Y274=""),IF('ACCESS EXPORT'!V274&lt;&gt;"",(IF(TODAY()-'ACCESS EXPORT'!V274&gt;=-60,UPPER(CONCATENATE(VLOOKUP(B274,'ACCESS EXPORT'!$B:$P,15,FALSE),""&amp;CHAR(10)&amp;"(SEP",TEXT('ACCESS EXPORT'!V274," MM/DD/YYY)"))),IF(TODAY()-'ACCESS EXPORT'!V274&lt;0,UPPER(VLOOKUP(B274,'ACCESS EXPORT'!$B:$P,15,FALSE)),UPPER(VLOOKUP(B274,'ACCESS EXPORT'!$B:$P,15,FALSE))))),IF('ACCESS EXPORT'!U274="",UPPER(VLOOKUP(B274,'ACCESS EXPORT'!$B:$P,15,FALSE)),IF(TODAY()-'ACCESS EXPORT'!U274&lt;=30,CONCATENATE(UPPER(VLOOKUP(B274,'ACCESS EXPORT'!$B:$P,15,FALSE)),""&amp;CHAR(10)&amp;"(NEW",TEXT('ACCESS EXPORT'!U274," MM/DD/YYY)")),IF(AND(TODAY()-'ACCESS EXPORT'!U274&gt;30,TODAY()&gt;0),UPPER(VLOOKUP(B274,'ACCESS EXPORT'!$B:$P,15,FALSE)))))),IF('ACCESS EXPORT'!Y274&lt;&gt;"",UPPER(CONCATENATE(UPPER(VLOOKUP(B274,'ACCESS EXPORT'!$B:$P,15,FALSE)),""&amp;CHAR(10)&amp;"(Transfer Out",TEXT('ACCESS EXPORT'!Y274," MM/DD/YYY)"))),IF('ACCESS EXPORT'!X274&lt;&gt;"",UPPER(CONCATENATE(UPPER(VLOOKUP(B274,'ACCESS EXPORT'!$B:$P,15,FALSE)),""&amp;CHAR(10)&amp;"(Transfer In",TEXT('ACCESS EXPORT'!X274," MM/DD/YYY)"))))))</f>
        <v>NEUMANN, KAROLINE</v>
      </c>
      <c r="O274" s="4" t="str">
        <f>_xlfn.IFNA(VLOOKUP(B274,'ACCESS EXPORT'!$B:$Q,16,FALSE),"")</f>
        <v>APRN</v>
      </c>
      <c r="P274" s="4" t="str">
        <f>_xlfn.IFNA(VLOOKUP(B274,'ACCESS EXPORT'!B:W,22,FALSE),"-")</f>
        <v>1407936164</v>
      </c>
      <c r="Q274" s="4" t="str">
        <f>_xlfn.IFNA(VLOOKUP(A274,'ACCESS EXPORT'!$A:$AG,33,0),"-")</f>
        <v>Alejandra Torres</v>
      </c>
      <c r="R274" s="4" t="str">
        <f>_xlfn.IFNA(VLOOKUP(A274,'ACCESS EXPORT'!$A:$AH,34,0),"-")</f>
        <v>Cheri Benedeti</v>
      </c>
      <c r="S274" s="4" t="str">
        <f>_xlfn.IFNA(VLOOKUP(A274,'ACCESS EXPORT'!$A:$AI,35,0),"-")</f>
        <v>Kikzeny Cartagena</v>
      </c>
      <c r="T274" s="4" t="str">
        <f>_xlfn.IFNA(VLOOKUP(A274,'ACCESS EXPORT'!$A:$AJ,36,0),"-")</f>
        <v>Everil Elliott</v>
      </c>
      <c r="U274" s="4" t="str">
        <f>_xlfn.IFNA(VLOOKUP(A274,'ACCESS EXPORT'!$A:$AK,37,0),"-")</f>
        <v>athena</v>
      </c>
      <c r="V274" s="4" t="str">
        <f>_xlfn.IFNA(VLOOKUP(A274,'ACCESS EXPORT'!$A:$AL,38,0),"-")</f>
        <v>FHMG_CTR COLON RECTAL_E ORL</v>
      </c>
      <c r="W274" s="4" t="str">
        <f>_xlfn.IFNA(VLOOKUP(A274,'ACCESS EXPORT'!$A:$AM,39,0),"-")</f>
        <v/>
      </c>
      <c r="X274" s="4" t="str">
        <f>_xlfn.IFNA(VLOOKUP(A274,'ACCESS EXPORT'!$A:$AN,40,0),"-")</f>
        <v>John Del Rio / Shahla Cedeno</v>
      </c>
      <c r="Y274" s="26" t="str">
        <f>_xlfn.IFNA(VLOOKUP(A274,'ACCESS EXPORT'!A:AO,41,0),"")</f>
        <v>Andrea Desilva</v>
      </c>
      <c r="Z274" s="26" t="str">
        <f>_xlfn.IFNA(VLOOKUP(A274,'ACCESS EXPORT'!A:AP,42,0),"")</f>
        <v>Candace Goodman</v>
      </c>
      <c r="AA274" s="26" t="str">
        <f>_xlfn.IFNA(VLOOKUP(A274,'ACCESS EXPORT'!A:AQ,43,0),"")</f>
        <v>Tricia Greco</v>
      </c>
    </row>
    <row r="275" spans="1:27" ht="18.75" x14ac:dyDescent="0.25">
      <c r="A275" s="33">
        <v>130</v>
      </c>
      <c r="B275" s="10">
        <v>1961</v>
      </c>
      <c r="C275" s="7" t="str">
        <f ca="1">IFERROR(UPPER(IF(AND('ACCESS EXPORT'!AA275="",'ACCESS EXPORT'!Z275=""),VLOOKUP(A275,'ACCESS EXPORT'!$A:$AF,32,FALSE),(IF('ACCESS EXPORT'!AA275&lt;&gt;"",CONCATENATE(VLOOKUP(A275,'ACCESS EXPORT'!$A:$AF,32,FALSE)," (Closed",TEXT('ACCESS EXPORT'!AA275," MM/DD/YYY)")),IF(TODAY()&lt;(('ACCESS EXPORT'!Z275)+30),CONCATENATE(VLOOKUP(A275,'ACCESS EXPORT'!$A:$AF,32,FALSE)," (Opens",TEXT('ACCESS EXPORT'!Z275," MM/DD/YYY)")),VLOOKUP(A275,'ACCESS EXPORT'!$A:$AF,32,FALSE)))))),"-")</f>
        <v>ADVENTHEALTH MEDICAL GROUP COLORECTAL SURGERY AT EAST ORLANDO</v>
      </c>
      <c r="D275" s="3" t="str">
        <f ca="1">IFERROR(UPPER(IF(AND('ACCESS EXPORT'!AA275="",'ACCESS EXPORT'!Z275=""),VLOOKUP(A275,'ACCESS EXPORT'!$A:$AF,28,FALSE),(IF('ACCESS EXPORT'!AA275&lt;&gt;"",CONCATENATE(VLOOKUP(A275,'ACCESS EXPORT'!$A:$AF,28,FALSE)," (Closed",TEXT('ACCESS EXPORT'!AA275," MM/DD/YYY)")),IF(TODAY()&lt;(('ACCESS EXPORT'!Z275)+30),CONCATENATE(VLOOKUP(A275,'ACCESS EXPORT'!$A:$AF,28,FALSE)," (Opens",TEXT('ACCESS EXPORT'!Z275," MM/DD/YYY)")),VLOOKUP(A275,'ACCESS EXPORT'!$A:$AF,28,FALSE)))))),"-")</f>
        <v>CENTER FOR COLON &amp; RECTAL SURGERY - EAST*</v>
      </c>
      <c r="E275" s="3" t="str">
        <f>VLOOKUP($A275,'ACCESS EXPORT'!$A:$AF,3,FALSE)</f>
        <v>5160</v>
      </c>
      <c r="F275" s="3" t="str">
        <f>UPPER(CONCATENATE(VLOOKUP(A275,'ACCESS EXPORT'!$A:$AF,4,FALSE)," ",VLOOKUP(A275,'ACCESS EXPORT'!$A:$AF,5,FALSE)," ",VLOOKUP(A275,'ACCESS EXPORT'!$A:$AF,6,FALSE)," ",VLOOKUP(A275,'ACCESS EXPORT'!$A:$AA,7,FALSE)," ",VLOOKUP(A275,'ACCESS EXPORT'!$A:$AA,8,FALSE)))</f>
        <v>258 S CHICKASAW TRL SUITE 201 ORLANDO FL 32825</v>
      </c>
      <c r="G275" s="4" t="str">
        <f>UPPER(VLOOKUP($A275,'ACCESS EXPORT'!$A:$AF,9,FALSE))</f>
        <v>ORANGE</v>
      </c>
      <c r="H275" s="4" t="str">
        <f>_xlfn.IFNA(VLOOKUP($B275,'ACCESS EXPORT'!$B:$J,9,FALSE),"")</f>
        <v>Central</v>
      </c>
      <c r="I275" s="3" t="str">
        <f>CONCATENATE("(P)",VLOOKUP($A275,'ACCESS EXPORT'!$A:$AF,11,FALSE)," (F)",VLOOKUP($A275,'ACCESS EXPORT'!$A:$AF,29,FALSE))</f>
        <v>(P)(407) 303-6626 (F)(407) 303-6634</v>
      </c>
      <c r="J275" s="4" t="str">
        <f>UPPER(VLOOKUP($A275,'ACCESS EXPORT'!$A:$AF,12,FALSE))</f>
        <v>SURGERY</v>
      </c>
      <c r="K275" s="4" t="str">
        <f>UPPER(VLOOKUP($A275,'ACCESS EXPORT'!$A:$AF,13,FALSE))</f>
        <v>SCOTT HILL</v>
      </c>
      <c r="L275" s="3" t="str">
        <f>IF(AND(VLOOKUP(A275,'ACCESS EXPORT'!A:AE,1,0),'ACCESS EXPORT'!N275=""),UPPER(CONCATENATE('ACCESS EXPORT'!AE275)),IF(VLOOKUP(A275,'ACCESS EXPORT'!A:AE,1,0),UPPER(CONCATENATE('ACCESS EXPORT'!N275," "&amp;CHAR(10),'ACCESS EXPORT'!AE275))))</f>
        <v xml:space="preserve">MICHELL ATHANASE 
</v>
      </c>
      <c r="M275" s="4" t="str">
        <f>UPPER(VLOOKUP($A275,'ACCESS EXPORT'!$A:$O,15,FALSE))</f>
        <v>TBD (PM)/LAQUITA FORD (OS)</v>
      </c>
      <c r="N275" s="4" t="str">
        <f ca="1">IF(AND('ACCESS EXPORT'!X275="",'ACCESS EXPORT'!Y275=""),IF('ACCESS EXPORT'!V275&lt;&gt;"",(IF(TODAY()-'ACCESS EXPORT'!V275&gt;=-60,UPPER(CONCATENATE(VLOOKUP(B275,'ACCESS EXPORT'!$B:$P,15,FALSE),""&amp;CHAR(10)&amp;"(SEP",TEXT('ACCESS EXPORT'!V275," MM/DD/YYY)"))),IF(TODAY()-'ACCESS EXPORT'!V275&lt;0,UPPER(VLOOKUP(B275,'ACCESS EXPORT'!$B:$P,15,FALSE)),UPPER(VLOOKUP(B275,'ACCESS EXPORT'!$B:$P,15,FALSE))))),IF('ACCESS EXPORT'!U275="",UPPER(VLOOKUP(B275,'ACCESS EXPORT'!$B:$P,15,FALSE)),IF(TODAY()-'ACCESS EXPORT'!U275&lt;=30,CONCATENATE(UPPER(VLOOKUP(B275,'ACCESS EXPORT'!$B:$P,15,FALSE)),""&amp;CHAR(10)&amp;"(NEW",TEXT('ACCESS EXPORT'!U275," MM/DD/YYY)")),IF(AND(TODAY()-'ACCESS EXPORT'!U275&gt;30,TODAY()&gt;0),UPPER(VLOOKUP(B275,'ACCESS EXPORT'!$B:$P,15,FALSE)))))),IF('ACCESS EXPORT'!Y275&lt;&gt;"",UPPER(CONCATENATE(UPPER(VLOOKUP(B275,'ACCESS EXPORT'!$B:$P,15,FALSE)),""&amp;CHAR(10)&amp;"(Transfer Out",TEXT('ACCESS EXPORT'!Y275," MM/DD/YYY)"))),IF('ACCESS EXPORT'!X275&lt;&gt;"",UPPER(CONCATENATE(UPPER(VLOOKUP(B275,'ACCESS EXPORT'!$B:$P,15,FALSE)),""&amp;CHAR(10)&amp;"(Transfer In",TEXT('ACCESS EXPORT'!X275," MM/DD/YYY)"))))))</f>
        <v>LEVEILLE, NICOLE</v>
      </c>
      <c r="O275" s="4" t="str">
        <f>_xlfn.IFNA(VLOOKUP(B275,'ACCESS EXPORT'!$B:$Q,16,FALSE),"")</f>
        <v>PA-C</v>
      </c>
      <c r="P275" s="4" t="str">
        <f>_xlfn.IFNA(VLOOKUP(B275,'ACCESS EXPORT'!B:W,22,FALSE),"-")</f>
        <v>1346753092</v>
      </c>
      <c r="Q275" s="4" t="str">
        <f>_xlfn.IFNA(VLOOKUP(A275,'ACCESS EXPORT'!$A:$AG,33,0),"-")</f>
        <v>Alejandra Torres</v>
      </c>
      <c r="R275" s="4" t="str">
        <f>_xlfn.IFNA(VLOOKUP(A275,'ACCESS EXPORT'!$A:$AH,34,0),"-")</f>
        <v>Cheri Benedeti</v>
      </c>
      <c r="S275" s="4" t="str">
        <f>_xlfn.IFNA(VLOOKUP(A275,'ACCESS EXPORT'!$A:$AI,35,0),"-")</f>
        <v>Kikzeny Cartagena</v>
      </c>
      <c r="T275" s="4" t="str">
        <f>_xlfn.IFNA(VLOOKUP(A275,'ACCESS EXPORT'!$A:$AJ,36,0),"-")</f>
        <v>Everil Elliott</v>
      </c>
      <c r="U275" s="4" t="str">
        <f>_xlfn.IFNA(VLOOKUP(A275,'ACCESS EXPORT'!$A:$AK,37,0),"-")</f>
        <v>athena</v>
      </c>
      <c r="V275" s="4" t="str">
        <f>_xlfn.IFNA(VLOOKUP(A275,'ACCESS EXPORT'!$A:$AL,38,0),"-")</f>
        <v>FHMG_CTR COLON RECTAL_E ORL</v>
      </c>
      <c r="W275" s="4" t="str">
        <f>_xlfn.IFNA(VLOOKUP(A275,'ACCESS EXPORT'!$A:$AM,39,0),"-")</f>
        <v/>
      </c>
      <c r="X275" s="4" t="str">
        <f>_xlfn.IFNA(VLOOKUP(A275,'ACCESS EXPORT'!$A:$AN,40,0),"-")</f>
        <v>John Del Rio / Shahla Cedeno</v>
      </c>
      <c r="Y275" s="26" t="str">
        <f>_xlfn.IFNA(VLOOKUP(A275,'ACCESS EXPORT'!A:AO,41,0),"")</f>
        <v>Andrea Desilva</v>
      </c>
      <c r="Z275" s="26" t="str">
        <f>_xlfn.IFNA(VLOOKUP(A275,'ACCESS EXPORT'!A:AP,42,0),"")</f>
        <v>Candace Goodman</v>
      </c>
      <c r="AA275" s="26" t="str">
        <f>_xlfn.IFNA(VLOOKUP(A275,'ACCESS EXPORT'!A:AQ,43,0),"")</f>
        <v>Tricia Greco</v>
      </c>
    </row>
    <row r="276" spans="1:27" ht="18.75" x14ac:dyDescent="0.25">
      <c r="A276" s="33">
        <v>183</v>
      </c>
      <c r="B276" s="10">
        <v>1375</v>
      </c>
      <c r="C276" s="7" t="str">
        <f ca="1">IFERROR(UPPER(IF(AND('ACCESS EXPORT'!AA276="",'ACCESS EXPORT'!Z276=""),VLOOKUP(A276,'ACCESS EXPORT'!$A:$AF,32,FALSE),(IF('ACCESS EXPORT'!AA276&lt;&gt;"",CONCATENATE(VLOOKUP(A276,'ACCESS EXPORT'!$A:$AF,32,FALSE)," (Closed",TEXT('ACCESS EXPORT'!AA276," MM/DD/YYY)")),IF(TODAY()&lt;(('ACCESS EXPORT'!Z276)+30),CONCATENATE(VLOOKUP(A276,'ACCESS EXPORT'!$A:$AF,32,FALSE)," (Opens",TEXT('ACCESS EXPORT'!Z276," MM/DD/YYY)")),VLOOKUP(A276,'ACCESS EXPORT'!$A:$AF,32,FALSE)))))),"-")</f>
        <v>ADVENTHEALTH MEDICAL GROUP EPILEPSY AT ORLANDO</v>
      </c>
      <c r="D276" s="3" t="str">
        <f ca="1">IFERROR(UPPER(IF(AND('ACCESS EXPORT'!AA276="",'ACCESS EXPORT'!Z276=""),VLOOKUP(A276,'ACCESS EXPORT'!$A:$AF,28,FALSE),(IF('ACCESS EXPORT'!AA276&lt;&gt;"",CONCATENATE(VLOOKUP(A276,'ACCESS EXPORT'!$A:$AF,28,FALSE)," (Closed",TEXT('ACCESS EXPORT'!AA276," MM/DD/YYY)")),IF(TODAY()&lt;(('ACCESS EXPORT'!Z276)+30),CONCATENATE(VLOOKUP(A276,'ACCESS EXPORT'!$A:$AF,28,FALSE)," (Opens",TEXT('ACCESS EXPORT'!Z276," MM/DD/YYY)")),VLOOKUP(A276,'ACCESS EXPORT'!$A:$AF,28,FALSE)))))),"-")</f>
        <v>FLORIDA EPILEPSY CENTER</v>
      </c>
      <c r="E276" s="3" t="str">
        <f>VLOOKUP($A276,'ACCESS EXPORT'!$A:$AF,3,FALSE)</f>
        <v>5170</v>
      </c>
      <c r="F276" s="3" t="str">
        <f>UPPER(CONCATENATE(VLOOKUP(A276,'ACCESS EXPORT'!$A:$AF,4,FALSE)," ",VLOOKUP(A276,'ACCESS EXPORT'!$A:$AF,5,FALSE)," ",VLOOKUP(A276,'ACCESS EXPORT'!$A:$AF,6,FALSE)," ",VLOOKUP(A276,'ACCESS EXPORT'!$A:$AA,7,FALSE)," ",VLOOKUP(A276,'ACCESS EXPORT'!$A:$AA,8,FALSE)))</f>
        <v>615 E PRINCETON ST SUITE 540 ORLANDO FL 32803</v>
      </c>
      <c r="G276" s="4" t="str">
        <f>UPPER(VLOOKUP($A276,'ACCESS EXPORT'!$A:$AF,9,FALSE))</f>
        <v>ORANGE</v>
      </c>
      <c r="H276" s="4" t="str">
        <f>_xlfn.IFNA(VLOOKUP($B276,'ACCESS EXPORT'!$B:$J,9,FALSE),"")</f>
        <v>Childrens</v>
      </c>
      <c r="I276" s="3" t="str">
        <f>CONCATENATE("(P)",VLOOKUP($A276,'ACCESS EXPORT'!$A:$AF,11,FALSE)," (F)",VLOOKUP($A276,'ACCESS EXPORT'!$A:$AF,29,FALSE))</f>
        <v>(P)(407)303-8127 (F)(407)303-8197</v>
      </c>
      <c r="J276" s="4" t="str">
        <f>UPPER(VLOOKUP($A276,'ACCESS EXPORT'!$A:$AF,12,FALSE))</f>
        <v>PEDIATRIC SPECIALTY</v>
      </c>
      <c r="K276" s="4" t="str">
        <f>UPPER(VLOOKUP($A276,'ACCESS EXPORT'!$A:$AF,13,FALSE))</f>
        <v>MARLENE HOLLAND</v>
      </c>
      <c r="L276" s="3" t="str">
        <f>IF(AND(VLOOKUP(A276,'ACCESS EXPORT'!A:AE,1,0),'ACCESS EXPORT'!N276=""),UPPER(CONCATENATE('ACCESS EXPORT'!AE276)),IF(VLOOKUP(A276,'ACCESS EXPORT'!A:AE,1,0),UPPER(CONCATENATE('ACCESS EXPORT'!N276," "&amp;CHAR(10),'ACCESS EXPORT'!AE276))))</f>
        <v xml:space="preserve">LYNETTE KEELING 
</v>
      </c>
      <c r="M276" s="4" t="str">
        <f>UPPER(VLOOKUP($A276,'ACCESS EXPORT'!$A:$O,15,FALSE))</f>
        <v>JENNIFER CORTELLI (PM)</v>
      </c>
      <c r="N276" s="4" t="str">
        <f ca="1">IF(AND('ACCESS EXPORT'!X276="",'ACCESS EXPORT'!Y276=""),IF('ACCESS EXPORT'!V276&lt;&gt;"",(IF(TODAY()-'ACCESS EXPORT'!V276&gt;=-60,UPPER(CONCATENATE(VLOOKUP(B276,'ACCESS EXPORT'!$B:$P,15,FALSE),""&amp;CHAR(10)&amp;"(SEP",TEXT('ACCESS EXPORT'!V276," MM/DD/YYY)"))),IF(TODAY()-'ACCESS EXPORT'!V276&lt;0,UPPER(VLOOKUP(B276,'ACCESS EXPORT'!$B:$P,15,FALSE)),UPPER(VLOOKUP(B276,'ACCESS EXPORT'!$B:$P,15,FALSE))))),IF('ACCESS EXPORT'!U276="",UPPER(VLOOKUP(B276,'ACCESS EXPORT'!$B:$P,15,FALSE)),IF(TODAY()-'ACCESS EXPORT'!U276&lt;=30,CONCATENATE(UPPER(VLOOKUP(B276,'ACCESS EXPORT'!$B:$P,15,FALSE)),""&amp;CHAR(10)&amp;"(NEW",TEXT('ACCESS EXPORT'!U276," MM/DD/YYY)")),IF(AND(TODAY()-'ACCESS EXPORT'!U276&gt;30,TODAY()&gt;0),UPPER(VLOOKUP(B276,'ACCESS EXPORT'!$B:$P,15,FALSE)))))),IF('ACCESS EXPORT'!Y276&lt;&gt;"",UPPER(CONCATENATE(UPPER(VLOOKUP(B276,'ACCESS EXPORT'!$B:$P,15,FALSE)),""&amp;CHAR(10)&amp;"(Transfer Out",TEXT('ACCESS EXPORT'!Y276," MM/DD/YYY)"))),IF('ACCESS EXPORT'!X276&lt;&gt;"",UPPER(CONCATENATE(UPPER(VLOOKUP(B276,'ACCESS EXPORT'!$B:$P,15,FALSE)),""&amp;CHAR(10)&amp;"(Transfer In",TEXT('ACCESS EXPORT'!X276," MM/DD/YYY)"))))))</f>
        <v>WOMBLES, CHRISTINA</v>
      </c>
      <c r="O276" s="4" t="str">
        <f>_xlfn.IFNA(VLOOKUP(B276,'ACCESS EXPORT'!$B:$Q,16,FALSE),"")</f>
        <v>APRN</v>
      </c>
      <c r="P276" s="4" t="str">
        <f>_xlfn.IFNA(VLOOKUP(B276,'ACCESS EXPORT'!B:W,22,FALSE),"-")</f>
        <v>1992977003</v>
      </c>
      <c r="Q276" s="4" t="str">
        <f>_xlfn.IFNA(VLOOKUP(A276,'ACCESS EXPORT'!$A:$AG,33,0),"-")</f>
        <v>Pat Lanier</v>
      </c>
      <c r="R276" s="4" t="str">
        <f>_xlfn.IFNA(VLOOKUP(A276,'ACCESS EXPORT'!$A:$AH,34,0),"-")</f>
        <v>Amanda Dowd</v>
      </c>
      <c r="S276" s="4" t="str">
        <f>_xlfn.IFNA(VLOOKUP(A276,'ACCESS EXPORT'!$A:$AI,35,0),"-")</f>
        <v>Courtney Powell</v>
      </c>
      <c r="T276" s="4" t="str">
        <f>_xlfn.IFNA(VLOOKUP(A276,'ACCESS EXPORT'!$A:$AJ,36,0),"-")</f>
        <v>Ishmael Molyneaux</v>
      </c>
      <c r="U276" s="4" t="str">
        <f>_xlfn.IFNA(VLOOKUP(A276,'ACCESS EXPORT'!$A:$AK,37,0),"-")</f>
        <v>Cerner</v>
      </c>
      <c r="V276" s="4" t="str">
        <f>_xlfn.IFNA(VLOOKUP(A276,'ACCESS EXPORT'!$A:$AL,38,0),"-")</f>
        <v>FHMG_FL EPILEPSY CTR</v>
      </c>
      <c r="W276" s="4" t="str">
        <f>_xlfn.IFNA(VLOOKUP(A276,'ACCESS EXPORT'!$A:$AM,39,0),"-")</f>
        <v/>
      </c>
      <c r="X276" s="4" t="str">
        <f>_xlfn.IFNA(VLOOKUP(A276,'ACCESS EXPORT'!$A:$AN,40,0),"-")</f>
        <v>David Mercer</v>
      </c>
      <c r="Y276" s="26" t="str">
        <f>_xlfn.IFNA(VLOOKUP(A276,'ACCESS EXPORT'!A:AO,41,0),"")</f>
        <v>Candace Pischetola</v>
      </c>
      <c r="Z276" s="26" t="str">
        <f>_xlfn.IFNA(VLOOKUP(A276,'ACCESS EXPORT'!A:AP,42,0),"")</f>
        <v>Maria Angel</v>
      </c>
      <c r="AA276" s="26" t="str">
        <f>_xlfn.IFNA(VLOOKUP(A276,'ACCESS EXPORT'!A:AQ,43,0),"")</f>
        <v>Peds: Claire Pagan, Adult: Jennifer Harper</v>
      </c>
    </row>
    <row r="277" spans="1:27" ht="18.75" x14ac:dyDescent="0.25">
      <c r="A277" s="33">
        <v>183</v>
      </c>
      <c r="B277" s="10">
        <v>1369</v>
      </c>
      <c r="C277" s="7" t="str">
        <f ca="1">IFERROR(UPPER(IF(AND('ACCESS EXPORT'!AA277="",'ACCESS EXPORT'!Z277=""),VLOOKUP(A277,'ACCESS EXPORT'!$A:$AF,32,FALSE),(IF('ACCESS EXPORT'!AA277&lt;&gt;"",CONCATENATE(VLOOKUP(A277,'ACCESS EXPORT'!$A:$AF,32,FALSE)," (Closed",TEXT('ACCESS EXPORT'!AA277," MM/DD/YYY)")),IF(TODAY()&lt;(('ACCESS EXPORT'!Z277)+30),CONCATENATE(VLOOKUP(A277,'ACCESS EXPORT'!$A:$AF,32,FALSE)," (Opens",TEXT('ACCESS EXPORT'!Z277," MM/DD/YYY)")),VLOOKUP(A277,'ACCESS EXPORT'!$A:$AF,32,FALSE)))))),"-")</f>
        <v>ADVENTHEALTH MEDICAL GROUP EPILEPSY AT ORLANDO</v>
      </c>
      <c r="D277" s="3" t="str">
        <f ca="1">IFERROR(UPPER(IF(AND('ACCESS EXPORT'!AA277="",'ACCESS EXPORT'!Z277=""),VLOOKUP(A277,'ACCESS EXPORT'!$A:$AF,28,FALSE),(IF('ACCESS EXPORT'!AA277&lt;&gt;"",CONCATENATE(VLOOKUP(A277,'ACCESS EXPORT'!$A:$AF,28,FALSE)," (Closed",TEXT('ACCESS EXPORT'!AA277," MM/DD/YYY)")),IF(TODAY()&lt;(('ACCESS EXPORT'!Z277)+30),CONCATENATE(VLOOKUP(A277,'ACCESS EXPORT'!$A:$AF,28,FALSE)," (Opens",TEXT('ACCESS EXPORT'!Z277," MM/DD/YYY)")),VLOOKUP(A277,'ACCESS EXPORT'!$A:$AF,28,FALSE)))))),"-")</f>
        <v>FLORIDA EPILEPSY CENTER</v>
      </c>
      <c r="E277" s="3" t="str">
        <f>VLOOKUP($A277,'ACCESS EXPORT'!$A:$AF,3,FALSE)</f>
        <v>5170</v>
      </c>
      <c r="F277" s="3" t="str">
        <f>UPPER(CONCATENATE(VLOOKUP(A277,'ACCESS EXPORT'!$A:$AF,4,FALSE)," ",VLOOKUP(A277,'ACCESS EXPORT'!$A:$AF,5,FALSE)," ",VLOOKUP(A277,'ACCESS EXPORT'!$A:$AF,6,FALSE)," ",VLOOKUP(A277,'ACCESS EXPORT'!$A:$AA,7,FALSE)," ",VLOOKUP(A277,'ACCESS EXPORT'!$A:$AA,8,FALSE)))</f>
        <v>615 E PRINCETON ST SUITE 540 ORLANDO FL 32803</v>
      </c>
      <c r="G277" s="4" t="str">
        <f>UPPER(VLOOKUP($A277,'ACCESS EXPORT'!$A:$AF,9,FALSE))</f>
        <v>ORANGE</v>
      </c>
      <c r="H277" s="4" t="str">
        <f>_xlfn.IFNA(VLOOKUP($B277,'ACCESS EXPORT'!$B:$J,9,FALSE),"")</f>
        <v>Childrens</v>
      </c>
      <c r="I277" s="3" t="str">
        <f>CONCATENATE("(P)",VLOOKUP($A277,'ACCESS EXPORT'!$A:$AF,11,FALSE)," (F)",VLOOKUP($A277,'ACCESS EXPORT'!$A:$AF,29,FALSE))</f>
        <v>(P)(407)303-8127 (F)(407)303-8197</v>
      </c>
      <c r="J277" s="4" t="str">
        <f>UPPER(VLOOKUP($A277,'ACCESS EXPORT'!$A:$AF,12,FALSE))</f>
        <v>PEDIATRIC SPECIALTY</v>
      </c>
      <c r="K277" s="4" t="str">
        <f>UPPER(VLOOKUP($A277,'ACCESS EXPORT'!$A:$AF,13,FALSE))</f>
        <v>MARLENE HOLLAND</v>
      </c>
      <c r="L277" s="3" t="str">
        <f>IF(AND(VLOOKUP(A277,'ACCESS EXPORT'!A:AE,1,0),'ACCESS EXPORT'!N277=""),UPPER(CONCATENATE('ACCESS EXPORT'!AE277)),IF(VLOOKUP(A277,'ACCESS EXPORT'!A:AE,1,0),UPPER(CONCATENATE('ACCESS EXPORT'!N277," "&amp;CHAR(10),'ACCESS EXPORT'!AE277))))</f>
        <v xml:space="preserve">LYNETTE KEELING 
</v>
      </c>
      <c r="M277" s="4" t="str">
        <f>UPPER(VLOOKUP($A277,'ACCESS EXPORT'!$A:$O,15,FALSE))</f>
        <v>JENNIFER CORTELLI (PM)</v>
      </c>
      <c r="N277" s="4" t="str">
        <f ca="1">IF(AND('ACCESS EXPORT'!X277="",'ACCESS EXPORT'!Y277=""),IF('ACCESS EXPORT'!V277&lt;&gt;"",(IF(TODAY()-'ACCESS EXPORT'!V277&gt;=-60,UPPER(CONCATENATE(VLOOKUP(B277,'ACCESS EXPORT'!$B:$P,15,FALSE),""&amp;CHAR(10)&amp;"(SEP",TEXT('ACCESS EXPORT'!V277," MM/DD/YYY)"))),IF(TODAY()-'ACCESS EXPORT'!V277&lt;0,UPPER(VLOOKUP(B277,'ACCESS EXPORT'!$B:$P,15,FALSE)),UPPER(VLOOKUP(B277,'ACCESS EXPORT'!$B:$P,15,FALSE))))),IF('ACCESS EXPORT'!U277="",UPPER(VLOOKUP(B277,'ACCESS EXPORT'!$B:$P,15,FALSE)),IF(TODAY()-'ACCESS EXPORT'!U277&lt;=30,CONCATENATE(UPPER(VLOOKUP(B277,'ACCESS EXPORT'!$B:$P,15,FALSE)),""&amp;CHAR(10)&amp;"(NEW",TEXT('ACCESS EXPORT'!U277," MM/DD/YYY)")),IF(AND(TODAY()-'ACCESS EXPORT'!U277&gt;30,TODAY()&gt;0),UPPER(VLOOKUP(B277,'ACCESS EXPORT'!$B:$P,15,FALSE)))))),IF('ACCESS EXPORT'!Y277&lt;&gt;"",UPPER(CONCATENATE(UPPER(VLOOKUP(B277,'ACCESS EXPORT'!$B:$P,15,FALSE)),""&amp;CHAR(10)&amp;"(Transfer Out",TEXT('ACCESS EXPORT'!Y277," MM/DD/YYY)"))),IF('ACCESS EXPORT'!X277&lt;&gt;"",UPPER(CONCATENATE(UPPER(VLOOKUP(B277,'ACCESS EXPORT'!$B:$P,15,FALSE)),""&amp;CHAR(10)&amp;"(Transfer In",TEXT('ACCESS EXPORT'!X277," MM/DD/YYY)"))))))</f>
        <v>GIREESH, ELAKKAT</v>
      </c>
      <c r="O277" s="4" t="str">
        <f>_xlfn.IFNA(VLOOKUP(B277,'ACCESS EXPORT'!$B:$Q,16,FALSE),"")</f>
        <v>MD</v>
      </c>
      <c r="P277" s="4" t="str">
        <f>_xlfn.IFNA(VLOOKUP(B277,'ACCESS EXPORT'!B:W,22,FALSE),"-")</f>
        <v>1821224593</v>
      </c>
      <c r="Q277" s="4" t="str">
        <f>_xlfn.IFNA(VLOOKUP(A277,'ACCESS EXPORT'!$A:$AG,33,0),"-")</f>
        <v>Pat Lanier</v>
      </c>
      <c r="R277" s="4" t="str">
        <f>_xlfn.IFNA(VLOOKUP(A277,'ACCESS EXPORT'!$A:$AH,34,0),"-")</f>
        <v>Amanda Dowd</v>
      </c>
      <c r="S277" s="4" t="str">
        <f>_xlfn.IFNA(VLOOKUP(A277,'ACCESS EXPORT'!$A:$AI,35,0),"-")</f>
        <v>Courtney Powell</v>
      </c>
      <c r="T277" s="4" t="str">
        <f>_xlfn.IFNA(VLOOKUP(A277,'ACCESS EXPORT'!$A:$AJ,36,0),"-")</f>
        <v>Ishmael Molyneaux</v>
      </c>
      <c r="U277" s="4" t="str">
        <f>_xlfn.IFNA(VLOOKUP(A277,'ACCESS EXPORT'!$A:$AK,37,0),"-")</f>
        <v>Cerner</v>
      </c>
      <c r="V277" s="4" t="str">
        <f>_xlfn.IFNA(VLOOKUP(A277,'ACCESS EXPORT'!$A:$AL,38,0),"-")</f>
        <v>FHMG_FL EPILEPSY CTR</v>
      </c>
      <c r="W277" s="4" t="str">
        <f>_xlfn.IFNA(VLOOKUP(A277,'ACCESS EXPORT'!$A:$AM,39,0),"-")</f>
        <v/>
      </c>
      <c r="X277" s="4" t="str">
        <f>_xlfn.IFNA(VLOOKUP(A277,'ACCESS EXPORT'!$A:$AN,40,0),"-")</f>
        <v>David Mercer</v>
      </c>
      <c r="Y277" s="26" t="str">
        <f>_xlfn.IFNA(VLOOKUP(A277,'ACCESS EXPORT'!A:AO,41,0),"")</f>
        <v>Candace Pischetola</v>
      </c>
      <c r="Z277" s="26" t="str">
        <f>_xlfn.IFNA(VLOOKUP(A277,'ACCESS EXPORT'!A:AP,42,0),"")</f>
        <v>Maria Angel</v>
      </c>
      <c r="AA277" s="26" t="str">
        <f>_xlfn.IFNA(VLOOKUP(A277,'ACCESS EXPORT'!A:AQ,43,0),"")</f>
        <v>Peds: Claire Pagan, Adult: Jennifer Harper</v>
      </c>
    </row>
    <row r="278" spans="1:27" ht="18.75" x14ac:dyDescent="0.25">
      <c r="A278" s="33">
        <v>183</v>
      </c>
      <c r="B278" s="10">
        <v>1371</v>
      </c>
      <c r="C278" s="7" t="str">
        <f ca="1">IFERROR(UPPER(IF(AND('ACCESS EXPORT'!AA278="",'ACCESS EXPORT'!Z278=""),VLOOKUP(A278,'ACCESS EXPORT'!$A:$AF,32,FALSE),(IF('ACCESS EXPORT'!AA278&lt;&gt;"",CONCATENATE(VLOOKUP(A278,'ACCESS EXPORT'!$A:$AF,32,FALSE)," (Closed",TEXT('ACCESS EXPORT'!AA278," MM/DD/YYY)")),IF(TODAY()&lt;(('ACCESS EXPORT'!Z278)+30),CONCATENATE(VLOOKUP(A278,'ACCESS EXPORT'!$A:$AF,32,FALSE)," (Opens",TEXT('ACCESS EXPORT'!Z278," MM/DD/YYY)")),VLOOKUP(A278,'ACCESS EXPORT'!$A:$AF,32,FALSE)))))),"-")</f>
        <v>ADVENTHEALTH MEDICAL GROUP EPILEPSY AT ORLANDO</v>
      </c>
      <c r="D278" s="3" t="str">
        <f ca="1">IFERROR(UPPER(IF(AND('ACCESS EXPORT'!AA278="",'ACCESS EXPORT'!Z278=""),VLOOKUP(A278,'ACCESS EXPORT'!$A:$AF,28,FALSE),(IF('ACCESS EXPORT'!AA278&lt;&gt;"",CONCATENATE(VLOOKUP(A278,'ACCESS EXPORT'!$A:$AF,28,FALSE)," (Closed",TEXT('ACCESS EXPORT'!AA278," MM/DD/YYY)")),IF(TODAY()&lt;(('ACCESS EXPORT'!Z278)+30),CONCATENATE(VLOOKUP(A278,'ACCESS EXPORT'!$A:$AF,28,FALSE)," (Opens",TEXT('ACCESS EXPORT'!Z278," MM/DD/YYY)")),VLOOKUP(A278,'ACCESS EXPORT'!$A:$AF,28,FALSE)))))),"-")</f>
        <v>FLORIDA EPILEPSY CENTER</v>
      </c>
      <c r="E278" s="3" t="str">
        <f>VLOOKUP($A278,'ACCESS EXPORT'!$A:$AF,3,FALSE)</f>
        <v>5170</v>
      </c>
      <c r="F278" s="3" t="str">
        <f>UPPER(CONCATENATE(VLOOKUP(A278,'ACCESS EXPORT'!$A:$AF,4,FALSE)," ",VLOOKUP(A278,'ACCESS EXPORT'!$A:$AF,5,FALSE)," ",VLOOKUP(A278,'ACCESS EXPORT'!$A:$AF,6,FALSE)," ",VLOOKUP(A278,'ACCESS EXPORT'!$A:$AA,7,FALSE)," ",VLOOKUP(A278,'ACCESS EXPORT'!$A:$AA,8,FALSE)))</f>
        <v>615 E PRINCETON ST SUITE 540 ORLANDO FL 32803</v>
      </c>
      <c r="G278" s="4" t="str">
        <f>UPPER(VLOOKUP($A278,'ACCESS EXPORT'!$A:$AF,9,FALSE))</f>
        <v>ORANGE</v>
      </c>
      <c r="H278" s="4" t="str">
        <f>_xlfn.IFNA(VLOOKUP($B278,'ACCESS EXPORT'!$B:$J,9,FALSE),"")</f>
        <v>Childrens</v>
      </c>
      <c r="I278" s="3" t="str">
        <f>CONCATENATE("(P)",VLOOKUP($A278,'ACCESS EXPORT'!$A:$AF,11,FALSE)," (F)",VLOOKUP($A278,'ACCESS EXPORT'!$A:$AF,29,FALSE))</f>
        <v>(P)(407)303-8127 (F)(407)303-8197</v>
      </c>
      <c r="J278" s="4" t="str">
        <f>UPPER(VLOOKUP($A278,'ACCESS EXPORT'!$A:$AF,12,FALSE))</f>
        <v>PEDIATRIC SPECIALTY</v>
      </c>
      <c r="K278" s="4" t="str">
        <f>UPPER(VLOOKUP($A278,'ACCESS EXPORT'!$A:$AF,13,FALSE))</f>
        <v>MARLENE HOLLAND</v>
      </c>
      <c r="L278" s="3" t="str">
        <f>IF(AND(VLOOKUP(A278,'ACCESS EXPORT'!A:AE,1,0),'ACCESS EXPORT'!N278=""),UPPER(CONCATENATE('ACCESS EXPORT'!AE278)),IF(VLOOKUP(A278,'ACCESS EXPORT'!A:AE,1,0),UPPER(CONCATENATE('ACCESS EXPORT'!N278," "&amp;CHAR(10),'ACCESS EXPORT'!AE278))))</f>
        <v xml:space="preserve">LYNETTE KEELING 
</v>
      </c>
      <c r="M278" s="4" t="str">
        <f>UPPER(VLOOKUP($A278,'ACCESS EXPORT'!$A:$O,15,FALSE))</f>
        <v>JENNIFER CORTELLI (PM)</v>
      </c>
      <c r="N278" s="4" t="str">
        <f ca="1">IF(AND('ACCESS EXPORT'!X278="",'ACCESS EXPORT'!Y278=""),IF('ACCESS EXPORT'!V278&lt;&gt;"",(IF(TODAY()-'ACCESS EXPORT'!V278&gt;=-60,UPPER(CONCATENATE(VLOOKUP(B278,'ACCESS EXPORT'!$B:$P,15,FALSE),""&amp;CHAR(10)&amp;"(SEP",TEXT('ACCESS EXPORT'!V278," MM/DD/YYY)"))),IF(TODAY()-'ACCESS EXPORT'!V278&lt;0,UPPER(VLOOKUP(B278,'ACCESS EXPORT'!$B:$P,15,FALSE)),UPPER(VLOOKUP(B278,'ACCESS EXPORT'!$B:$P,15,FALSE))))),IF('ACCESS EXPORT'!U278="",UPPER(VLOOKUP(B278,'ACCESS EXPORT'!$B:$P,15,FALSE)),IF(TODAY()-'ACCESS EXPORT'!U278&lt;=30,CONCATENATE(UPPER(VLOOKUP(B278,'ACCESS EXPORT'!$B:$P,15,FALSE)),""&amp;CHAR(10)&amp;"(NEW",TEXT('ACCESS EXPORT'!U278," MM/DD/YYY)")),IF(AND(TODAY()-'ACCESS EXPORT'!U278&gt;30,TODAY()&gt;0),UPPER(VLOOKUP(B278,'ACCESS EXPORT'!$B:$P,15,FALSE)))))),IF('ACCESS EXPORT'!Y278&lt;&gt;"",UPPER(CONCATENATE(UPPER(VLOOKUP(B278,'ACCESS EXPORT'!$B:$P,15,FALSE)),""&amp;CHAR(10)&amp;"(Transfer Out",TEXT('ACCESS EXPORT'!Y278," MM/DD/YYY)"))),IF('ACCESS EXPORT'!X278&lt;&gt;"",UPPER(CONCATENATE(UPPER(VLOOKUP(B278,'ACCESS EXPORT'!$B:$P,15,FALSE)),""&amp;CHAR(10)&amp;"(Transfer In",TEXT('ACCESS EXPORT'!X278," MM/DD/YYY)"))))))</f>
        <v>LEE, KI HYEONG</v>
      </c>
      <c r="O278" s="4" t="str">
        <f>_xlfn.IFNA(VLOOKUP(B278,'ACCESS EXPORT'!$B:$Q,16,FALSE),"")</f>
        <v>MD</v>
      </c>
      <c r="P278" s="4" t="str">
        <f>_xlfn.IFNA(VLOOKUP(B278,'ACCESS EXPORT'!B:W,22,FALSE),"-")</f>
        <v>1326061862</v>
      </c>
      <c r="Q278" s="4" t="str">
        <f>_xlfn.IFNA(VLOOKUP(A278,'ACCESS EXPORT'!$A:$AG,33,0),"-")</f>
        <v>Pat Lanier</v>
      </c>
      <c r="R278" s="4" t="str">
        <f>_xlfn.IFNA(VLOOKUP(A278,'ACCESS EXPORT'!$A:$AH,34,0),"-")</f>
        <v>Amanda Dowd</v>
      </c>
      <c r="S278" s="4" t="str">
        <f>_xlfn.IFNA(VLOOKUP(A278,'ACCESS EXPORT'!$A:$AI,35,0),"-")</f>
        <v>Courtney Powell</v>
      </c>
      <c r="T278" s="4" t="str">
        <f>_xlfn.IFNA(VLOOKUP(A278,'ACCESS EXPORT'!$A:$AJ,36,0),"-")</f>
        <v>Ishmael Molyneaux</v>
      </c>
      <c r="U278" s="4" t="str">
        <f>_xlfn.IFNA(VLOOKUP(A278,'ACCESS EXPORT'!$A:$AK,37,0),"-")</f>
        <v>Cerner</v>
      </c>
      <c r="V278" s="4" t="str">
        <f>_xlfn.IFNA(VLOOKUP(A278,'ACCESS EXPORT'!$A:$AL,38,0),"-")</f>
        <v>FHMG_FL EPILEPSY CTR</v>
      </c>
      <c r="W278" s="4" t="str">
        <f>_xlfn.IFNA(VLOOKUP(A278,'ACCESS EXPORT'!$A:$AM,39,0),"-")</f>
        <v/>
      </c>
      <c r="X278" s="4" t="str">
        <f>_xlfn.IFNA(VLOOKUP(A278,'ACCESS EXPORT'!$A:$AN,40,0),"-")</f>
        <v>David Mercer</v>
      </c>
      <c r="Y278" s="26" t="str">
        <f>_xlfn.IFNA(VLOOKUP(A278,'ACCESS EXPORT'!A:AO,41,0),"")</f>
        <v>Candace Pischetola</v>
      </c>
      <c r="Z278" s="26" t="str">
        <f>_xlfn.IFNA(VLOOKUP(A278,'ACCESS EXPORT'!A:AP,42,0),"")</f>
        <v>Maria Angel</v>
      </c>
      <c r="AA278" s="26" t="str">
        <f>_xlfn.IFNA(VLOOKUP(A278,'ACCESS EXPORT'!A:AQ,43,0),"")</f>
        <v>Peds: Claire Pagan, Adult: Jennifer Harper</v>
      </c>
    </row>
    <row r="279" spans="1:27" ht="18.75" x14ac:dyDescent="0.25">
      <c r="A279" s="33">
        <v>319</v>
      </c>
      <c r="B279" s="10">
        <v>1374</v>
      </c>
      <c r="C279" s="7" t="str">
        <f ca="1">IFERROR(UPPER(IF(AND('ACCESS EXPORT'!AA279="",'ACCESS EXPORT'!Z279=""),VLOOKUP(A279,'ACCESS EXPORT'!$A:$AF,32,FALSE),(IF('ACCESS EXPORT'!AA279&lt;&gt;"",CONCATENATE(VLOOKUP(A279,'ACCESS EXPORT'!$A:$AF,32,FALSE)," (Closed",TEXT('ACCESS EXPORT'!AA279," MM/DD/YYY)")),IF(TODAY()&lt;(('ACCESS EXPORT'!Z279)+30),CONCATENATE(VLOOKUP(A279,'ACCESS EXPORT'!$A:$AF,32,FALSE)," (Opens",TEXT('ACCESS EXPORT'!Z279," MM/DD/YYY)")),VLOOKUP(A279,'ACCESS EXPORT'!$A:$AF,32,FALSE)))))),"-")</f>
        <v>ADVENTHEALTH MEDICAL GROUP EPILEPSY AT ORLANDO</v>
      </c>
      <c r="D279" s="3" t="str">
        <f ca="1">IFERROR(UPPER(IF(AND('ACCESS EXPORT'!AA279="",'ACCESS EXPORT'!Z279=""),VLOOKUP(A279,'ACCESS EXPORT'!$A:$AF,28,FALSE),(IF('ACCESS EXPORT'!AA279&lt;&gt;"",CONCATENATE(VLOOKUP(A279,'ACCESS EXPORT'!$A:$AF,28,FALSE)," (Closed",TEXT('ACCESS EXPORT'!AA279," MM/DD/YYY)")),IF(TODAY()&lt;(('ACCESS EXPORT'!Z279)+30),CONCATENATE(VLOOKUP(A279,'ACCESS EXPORT'!$A:$AF,28,FALSE)," (Opens",TEXT('ACCESS EXPORT'!Z279," MM/DD/YYY)")),VLOOKUP(A279,'ACCESS EXPORT'!$A:$AF,28,FALSE)))))),"-")</f>
        <v>FLORIDA EPILEPSY CENTER - SLEEP</v>
      </c>
      <c r="E279" s="3" t="str">
        <f>VLOOKUP($A279,'ACCESS EXPORT'!$A:$AF,3,FALSE)</f>
        <v>5170</v>
      </c>
      <c r="F279" s="3" t="str">
        <f>UPPER(CONCATENATE(VLOOKUP(A279,'ACCESS EXPORT'!$A:$AF,4,FALSE)," ",VLOOKUP(A279,'ACCESS EXPORT'!$A:$AF,5,FALSE)," ",VLOOKUP(A279,'ACCESS EXPORT'!$A:$AF,6,FALSE)," ",VLOOKUP(A279,'ACCESS EXPORT'!$A:$AA,7,FALSE)," ",VLOOKUP(A279,'ACCESS EXPORT'!$A:$AA,8,FALSE)))</f>
        <v>501 E. KING ST  ORLANDO FL 32803</v>
      </c>
      <c r="G279" s="4" t="str">
        <f>UPPER(VLOOKUP($A279,'ACCESS EXPORT'!$A:$AF,9,FALSE))</f>
        <v>ORANGE</v>
      </c>
      <c r="H279" s="4" t="str">
        <f>_xlfn.IFNA(VLOOKUP($B279,'ACCESS EXPORT'!$B:$J,9,FALSE),"")</f>
        <v>Childrens</v>
      </c>
      <c r="I279" s="3" t="str">
        <f>CONCATENATE("(P)",VLOOKUP($A279,'ACCESS EXPORT'!$A:$AF,11,FALSE)," (F)",VLOOKUP($A279,'ACCESS EXPORT'!$A:$AF,29,FALSE))</f>
        <v>(P)(407)303-8127 (F)(407)303-8197</v>
      </c>
      <c r="J279" s="4" t="str">
        <f>UPPER(VLOOKUP($A279,'ACCESS EXPORT'!$A:$AF,12,FALSE))</f>
        <v>PEDIATRIC SPECIALTY</v>
      </c>
      <c r="K279" s="4" t="str">
        <f>UPPER(VLOOKUP($A279,'ACCESS EXPORT'!$A:$AF,13,FALSE))</f>
        <v>MARLENE HOLLAND</v>
      </c>
      <c r="L279" s="3" t="str">
        <f>IF(AND(VLOOKUP(A279,'ACCESS EXPORT'!A:AE,1,0),'ACCESS EXPORT'!N279=""),UPPER(CONCATENATE('ACCESS EXPORT'!AE279)),IF(VLOOKUP(A279,'ACCESS EXPORT'!A:AE,1,0),UPPER(CONCATENATE('ACCESS EXPORT'!N279," "&amp;CHAR(10),'ACCESS EXPORT'!AE279))))</f>
        <v xml:space="preserve">LYNETTE KEELING 
</v>
      </c>
      <c r="M279" s="4" t="str">
        <f>UPPER(VLOOKUP($A279,'ACCESS EXPORT'!$A:$O,15,FALSE))</f>
        <v>JENNIFER CORTELLI (PM)</v>
      </c>
      <c r="N279" s="4" t="str">
        <f ca="1">IF(AND('ACCESS EXPORT'!X279="",'ACCESS EXPORT'!Y279=""),IF('ACCESS EXPORT'!V279&lt;&gt;"",(IF(TODAY()-'ACCESS EXPORT'!V279&gt;=-60,UPPER(CONCATENATE(VLOOKUP(B279,'ACCESS EXPORT'!$B:$P,15,FALSE),""&amp;CHAR(10)&amp;"(SEP",TEXT('ACCESS EXPORT'!V279," MM/DD/YYY)"))),IF(TODAY()-'ACCESS EXPORT'!V279&lt;0,UPPER(VLOOKUP(B279,'ACCESS EXPORT'!$B:$P,15,FALSE)),UPPER(VLOOKUP(B279,'ACCESS EXPORT'!$B:$P,15,FALSE))))),IF('ACCESS EXPORT'!U279="",UPPER(VLOOKUP(B279,'ACCESS EXPORT'!$B:$P,15,FALSE)),IF(TODAY()-'ACCESS EXPORT'!U279&lt;=30,CONCATENATE(UPPER(VLOOKUP(B279,'ACCESS EXPORT'!$B:$P,15,FALSE)),""&amp;CHAR(10)&amp;"(NEW",TEXT('ACCESS EXPORT'!U279," MM/DD/YYY)")),IF(AND(TODAY()-'ACCESS EXPORT'!U279&gt;30,TODAY()&gt;0),UPPER(VLOOKUP(B279,'ACCESS EXPORT'!$B:$P,15,FALSE)))))),IF('ACCESS EXPORT'!Y279&lt;&gt;"",UPPER(CONCATENATE(UPPER(VLOOKUP(B279,'ACCESS EXPORT'!$B:$P,15,FALSE)),""&amp;CHAR(10)&amp;"(Transfer Out",TEXT('ACCESS EXPORT'!Y279," MM/DD/YYY)"))),IF('ACCESS EXPORT'!X279&lt;&gt;"",UPPER(CONCATENATE(UPPER(VLOOKUP(B279,'ACCESS EXPORT'!$B:$P,15,FALSE)),""&amp;CHAR(10)&amp;"(Transfer In",TEXT('ACCESS EXPORT'!X279," MM/DD/YYY)"))))))</f>
        <v>SKINNER, HOLLY J.</v>
      </c>
      <c r="O279" s="4" t="str">
        <f>_xlfn.IFNA(VLOOKUP(B279,'ACCESS EXPORT'!$B:$Q,16,FALSE),"")</f>
        <v>DO</v>
      </c>
      <c r="P279" s="4" t="str">
        <f>_xlfn.IFNA(VLOOKUP(B279,'ACCESS EXPORT'!B:W,22,FALSE),"-")</f>
        <v>1134203300</v>
      </c>
      <c r="Q279" s="4" t="str">
        <f>_xlfn.IFNA(VLOOKUP(A279,'ACCESS EXPORT'!$A:$AG,33,0),"-")</f>
        <v>Pat Lanier</v>
      </c>
      <c r="R279" s="4" t="str">
        <f>_xlfn.IFNA(VLOOKUP(A279,'ACCESS EXPORT'!$A:$AH,34,0),"-")</f>
        <v>Amanda Dowd</v>
      </c>
      <c r="S279" s="4" t="str">
        <f>_xlfn.IFNA(VLOOKUP(A279,'ACCESS EXPORT'!$A:$AI,35,0),"-")</f>
        <v>Courtney Powell</v>
      </c>
      <c r="T279" s="4" t="str">
        <f>_xlfn.IFNA(VLOOKUP(A279,'ACCESS EXPORT'!$A:$AJ,36,0),"-")</f>
        <v>Ishmael Molyneaux</v>
      </c>
      <c r="U279" s="4" t="str">
        <f>_xlfn.IFNA(VLOOKUP(A279,'ACCESS EXPORT'!$A:$AK,37,0),"-")</f>
        <v>Cerner</v>
      </c>
      <c r="V279" s="4" t="str">
        <f>_xlfn.IFNA(VLOOKUP(A279,'ACCESS EXPORT'!$A:$AL,38,0),"-")</f>
        <v>FHMG_FL EPILEPSY CTR</v>
      </c>
      <c r="W279" s="4" t="str">
        <f>_xlfn.IFNA(VLOOKUP(A279,'ACCESS EXPORT'!$A:$AM,39,0),"-")</f>
        <v/>
      </c>
      <c r="X279" s="4" t="str">
        <f>_xlfn.IFNA(VLOOKUP(A279,'ACCESS EXPORT'!$A:$AN,40,0),"-")</f>
        <v>David Mercer</v>
      </c>
      <c r="Y279" s="26" t="str">
        <f>_xlfn.IFNA(VLOOKUP(A279,'ACCESS EXPORT'!A:AO,41,0),"")</f>
        <v>Candace Pischetola</v>
      </c>
      <c r="Z279" s="26" t="str">
        <f>_xlfn.IFNA(VLOOKUP(A279,'ACCESS EXPORT'!A:AP,42,0),"")</f>
        <v>Maria Angel</v>
      </c>
      <c r="AA279" s="26" t="str">
        <f>_xlfn.IFNA(VLOOKUP(A279,'ACCESS EXPORT'!A:AQ,43,0),"")</f>
        <v>Peds: Claire Pagan, Adult: Jennifer Harper</v>
      </c>
    </row>
    <row r="280" spans="1:27" ht="18.75" x14ac:dyDescent="0.25">
      <c r="A280" s="33">
        <v>183</v>
      </c>
      <c r="B280" s="10">
        <v>1374</v>
      </c>
      <c r="C280" s="7" t="str">
        <f ca="1">IFERROR(UPPER(IF(AND('ACCESS EXPORT'!AA280="",'ACCESS EXPORT'!Z280=""),VLOOKUP(A280,'ACCESS EXPORT'!$A:$AF,32,FALSE),(IF('ACCESS EXPORT'!AA280&lt;&gt;"",CONCATENATE(VLOOKUP(A280,'ACCESS EXPORT'!$A:$AF,32,FALSE)," (Closed",TEXT('ACCESS EXPORT'!AA280," MM/DD/YYY)")),IF(TODAY()&lt;(('ACCESS EXPORT'!Z280)+30),CONCATENATE(VLOOKUP(A280,'ACCESS EXPORT'!$A:$AF,32,FALSE)," (Opens",TEXT('ACCESS EXPORT'!Z280," MM/DD/YYY)")),VLOOKUP(A280,'ACCESS EXPORT'!$A:$AF,32,FALSE)))))),"-")</f>
        <v>ADVENTHEALTH MEDICAL GROUP EPILEPSY AT ORLANDO</v>
      </c>
      <c r="D280" s="3" t="str">
        <f ca="1">IFERROR(UPPER(IF(AND('ACCESS EXPORT'!AA280="",'ACCESS EXPORT'!Z280=""),VLOOKUP(A280,'ACCESS EXPORT'!$A:$AF,28,FALSE),(IF('ACCESS EXPORT'!AA280&lt;&gt;"",CONCATENATE(VLOOKUP(A280,'ACCESS EXPORT'!$A:$AF,28,FALSE)," (Closed",TEXT('ACCESS EXPORT'!AA280," MM/DD/YYY)")),IF(TODAY()&lt;(('ACCESS EXPORT'!Z280)+30),CONCATENATE(VLOOKUP(A280,'ACCESS EXPORT'!$A:$AF,28,FALSE)," (Opens",TEXT('ACCESS EXPORT'!Z280," MM/DD/YYY)")),VLOOKUP(A280,'ACCESS EXPORT'!$A:$AF,28,FALSE)))))),"-")</f>
        <v>FLORIDA EPILEPSY CENTER</v>
      </c>
      <c r="E280" s="3" t="str">
        <f>VLOOKUP($A280,'ACCESS EXPORT'!$A:$AF,3,FALSE)</f>
        <v>5170</v>
      </c>
      <c r="F280" s="3" t="str">
        <f>UPPER(CONCATENATE(VLOOKUP(A280,'ACCESS EXPORT'!$A:$AF,4,FALSE)," ",VLOOKUP(A280,'ACCESS EXPORT'!$A:$AF,5,FALSE)," ",VLOOKUP(A280,'ACCESS EXPORT'!$A:$AF,6,FALSE)," ",VLOOKUP(A280,'ACCESS EXPORT'!$A:$AA,7,FALSE)," ",VLOOKUP(A280,'ACCESS EXPORT'!$A:$AA,8,FALSE)))</f>
        <v>615 E PRINCETON ST SUITE 540 ORLANDO FL 32803</v>
      </c>
      <c r="G280" s="4" t="str">
        <f>UPPER(VLOOKUP($A280,'ACCESS EXPORT'!$A:$AF,9,FALSE))</f>
        <v>ORANGE</v>
      </c>
      <c r="H280" s="4" t="str">
        <f>_xlfn.IFNA(VLOOKUP($B280,'ACCESS EXPORT'!$B:$J,9,FALSE),"")</f>
        <v>Childrens</v>
      </c>
      <c r="I280" s="3" t="str">
        <f>CONCATENATE("(P)",VLOOKUP($A280,'ACCESS EXPORT'!$A:$AF,11,FALSE)," (F)",VLOOKUP($A280,'ACCESS EXPORT'!$A:$AF,29,FALSE))</f>
        <v>(P)(407)303-8127 (F)(407)303-8197</v>
      </c>
      <c r="J280" s="4" t="str">
        <f>UPPER(VLOOKUP($A280,'ACCESS EXPORT'!$A:$AF,12,FALSE))</f>
        <v>PEDIATRIC SPECIALTY</v>
      </c>
      <c r="K280" s="4" t="str">
        <f>UPPER(VLOOKUP($A280,'ACCESS EXPORT'!$A:$AF,13,FALSE))</f>
        <v>MARLENE HOLLAND</v>
      </c>
      <c r="L280" s="3" t="str">
        <f>IF(AND(VLOOKUP(A280,'ACCESS EXPORT'!A:AE,1,0),'ACCESS EXPORT'!N280=""),UPPER(CONCATENATE('ACCESS EXPORT'!AE280)),IF(VLOOKUP(A280,'ACCESS EXPORT'!A:AE,1,0),UPPER(CONCATENATE('ACCESS EXPORT'!N280," "&amp;CHAR(10),'ACCESS EXPORT'!AE280))))</f>
        <v xml:space="preserve">LYNETTE KEELING 
</v>
      </c>
      <c r="M280" s="4" t="str">
        <f>UPPER(VLOOKUP($A280,'ACCESS EXPORT'!$A:$O,15,FALSE))</f>
        <v>JENNIFER CORTELLI (PM)</v>
      </c>
      <c r="N280" s="4" t="str">
        <f ca="1">IF(AND('ACCESS EXPORT'!X280="",'ACCESS EXPORT'!Y280=""),IF('ACCESS EXPORT'!V280&lt;&gt;"",(IF(TODAY()-'ACCESS EXPORT'!V280&gt;=-60,UPPER(CONCATENATE(VLOOKUP(B280,'ACCESS EXPORT'!$B:$P,15,FALSE),""&amp;CHAR(10)&amp;"(SEP",TEXT('ACCESS EXPORT'!V280," MM/DD/YYY)"))),IF(TODAY()-'ACCESS EXPORT'!V280&lt;0,UPPER(VLOOKUP(B280,'ACCESS EXPORT'!$B:$P,15,FALSE)),UPPER(VLOOKUP(B280,'ACCESS EXPORT'!$B:$P,15,FALSE))))),IF('ACCESS EXPORT'!U280="",UPPER(VLOOKUP(B280,'ACCESS EXPORT'!$B:$P,15,FALSE)),IF(TODAY()-'ACCESS EXPORT'!U280&lt;=30,CONCATENATE(UPPER(VLOOKUP(B280,'ACCESS EXPORT'!$B:$P,15,FALSE)),""&amp;CHAR(10)&amp;"(NEW",TEXT('ACCESS EXPORT'!U280," MM/DD/YYY)")),IF(AND(TODAY()-'ACCESS EXPORT'!U280&gt;30,TODAY()&gt;0),UPPER(VLOOKUP(B280,'ACCESS EXPORT'!$B:$P,15,FALSE)))))),IF('ACCESS EXPORT'!Y280&lt;&gt;"",UPPER(CONCATENATE(UPPER(VLOOKUP(B280,'ACCESS EXPORT'!$B:$P,15,FALSE)),""&amp;CHAR(10)&amp;"(Transfer Out",TEXT('ACCESS EXPORT'!Y280," MM/DD/YYY)"))),IF('ACCESS EXPORT'!X280&lt;&gt;"",UPPER(CONCATENATE(UPPER(VLOOKUP(B280,'ACCESS EXPORT'!$B:$P,15,FALSE)),""&amp;CHAR(10)&amp;"(Transfer In",TEXT('ACCESS EXPORT'!X280," MM/DD/YYY)"))))))</f>
        <v>SKINNER, HOLLY J.</v>
      </c>
      <c r="O280" s="4" t="str">
        <f>_xlfn.IFNA(VLOOKUP(B280,'ACCESS EXPORT'!$B:$Q,16,FALSE),"")</f>
        <v>DO</v>
      </c>
      <c r="P280" s="4" t="str">
        <f>_xlfn.IFNA(VLOOKUP(B280,'ACCESS EXPORT'!B:W,22,FALSE),"-")</f>
        <v>1134203300</v>
      </c>
      <c r="Q280" s="4" t="str">
        <f>_xlfn.IFNA(VLOOKUP(A280,'ACCESS EXPORT'!$A:$AG,33,0),"-")</f>
        <v>Pat Lanier</v>
      </c>
      <c r="R280" s="4" t="str">
        <f>_xlfn.IFNA(VLOOKUP(A280,'ACCESS EXPORT'!$A:$AH,34,0),"-")</f>
        <v>Amanda Dowd</v>
      </c>
      <c r="S280" s="4" t="str">
        <f>_xlfn.IFNA(VLOOKUP(A280,'ACCESS EXPORT'!$A:$AI,35,0),"-")</f>
        <v>Courtney Powell</v>
      </c>
      <c r="T280" s="4" t="str">
        <f>_xlfn.IFNA(VLOOKUP(A280,'ACCESS EXPORT'!$A:$AJ,36,0),"-")</f>
        <v>Ishmael Molyneaux</v>
      </c>
      <c r="U280" s="4" t="str">
        <f>_xlfn.IFNA(VLOOKUP(A280,'ACCESS EXPORT'!$A:$AK,37,0),"-")</f>
        <v>Cerner</v>
      </c>
      <c r="V280" s="4" t="str">
        <f>_xlfn.IFNA(VLOOKUP(A280,'ACCESS EXPORT'!$A:$AL,38,0),"-")</f>
        <v>FHMG_FL EPILEPSY CTR</v>
      </c>
      <c r="W280" s="4" t="str">
        <f>_xlfn.IFNA(VLOOKUP(A280,'ACCESS EXPORT'!$A:$AM,39,0),"-")</f>
        <v/>
      </c>
      <c r="X280" s="4" t="str">
        <f>_xlfn.IFNA(VLOOKUP(A280,'ACCESS EXPORT'!$A:$AN,40,0),"-")</f>
        <v>David Mercer</v>
      </c>
      <c r="Y280" s="26" t="str">
        <f>_xlfn.IFNA(VLOOKUP(A280,'ACCESS EXPORT'!A:AO,41,0),"")</f>
        <v>Candace Pischetola</v>
      </c>
      <c r="Z280" s="26" t="str">
        <f>_xlfn.IFNA(VLOOKUP(A280,'ACCESS EXPORT'!A:AP,42,0),"")</f>
        <v>Maria Angel</v>
      </c>
      <c r="AA280" s="26" t="str">
        <f>_xlfn.IFNA(VLOOKUP(A280,'ACCESS EXPORT'!A:AQ,43,0),"")</f>
        <v>Peds: Claire Pagan, Adult: Jennifer Harper</v>
      </c>
    </row>
    <row r="281" spans="1:27" ht="18.75" x14ac:dyDescent="0.25">
      <c r="A281" s="33">
        <v>183</v>
      </c>
      <c r="B281" s="10">
        <v>1372</v>
      </c>
      <c r="C281" s="7" t="str">
        <f ca="1">IFERROR(UPPER(IF(AND('ACCESS EXPORT'!AA281="",'ACCESS EXPORT'!Z281=""),VLOOKUP(A281,'ACCESS EXPORT'!$A:$AF,32,FALSE),(IF('ACCESS EXPORT'!AA281&lt;&gt;"",CONCATENATE(VLOOKUP(A281,'ACCESS EXPORT'!$A:$AF,32,FALSE)," (Closed",TEXT('ACCESS EXPORT'!AA281," MM/DD/YYY)")),IF(TODAY()&lt;(('ACCESS EXPORT'!Z281)+30),CONCATENATE(VLOOKUP(A281,'ACCESS EXPORT'!$A:$AF,32,FALSE)," (Opens",TEXT('ACCESS EXPORT'!Z281," MM/DD/YYY)")),VLOOKUP(A281,'ACCESS EXPORT'!$A:$AF,32,FALSE)))))),"-")</f>
        <v>ADVENTHEALTH MEDICAL GROUP EPILEPSY AT ORLANDO</v>
      </c>
      <c r="D281" s="3" t="str">
        <f ca="1">IFERROR(UPPER(IF(AND('ACCESS EXPORT'!AA281="",'ACCESS EXPORT'!Z281=""),VLOOKUP(A281,'ACCESS EXPORT'!$A:$AF,28,FALSE),(IF('ACCESS EXPORT'!AA281&lt;&gt;"",CONCATENATE(VLOOKUP(A281,'ACCESS EXPORT'!$A:$AF,28,FALSE)," (Closed",TEXT('ACCESS EXPORT'!AA281," MM/DD/YYY)")),IF(TODAY()&lt;(('ACCESS EXPORT'!Z281)+30),CONCATENATE(VLOOKUP(A281,'ACCESS EXPORT'!$A:$AF,28,FALSE)," (Opens",TEXT('ACCESS EXPORT'!Z281," MM/DD/YYY)")),VLOOKUP(A281,'ACCESS EXPORT'!$A:$AF,28,FALSE)))))),"-")</f>
        <v>FLORIDA EPILEPSY CENTER</v>
      </c>
      <c r="E281" s="3" t="str">
        <f>VLOOKUP($A281,'ACCESS EXPORT'!$A:$AF,3,FALSE)</f>
        <v>5170</v>
      </c>
      <c r="F281" s="3" t="str">
        <f>UPPER(CONCATENATE(VLOOKUP(A281,'ACCESS EXPORT'!$A:$AF,4,FALSE)," ",VLOOKUP(A281,'ACCESS EXPORT'!$A:$AF,5,FALSE)," ",VLOOKUP(A281,'ACCESS EXPORT'!$A:$AF,6,FALSE)," ",VLOOKUP(A281,'ACCESS EXPORT'!$A:$AA,7,FALSE)," ",VLOOKUP(A281,'ACCESS EXPORT'!$A:$AA,8,FALSE)))</f>
        <v>615 E PRINCETON ST SUITE 540 ORLANDO FL 32803</v>
      </c>
      <c r="G281" s="4" t="str">
        <f>UPPER(VLOOKUP($A281,'ACCESS EXPORT'!$A:$AF,9,FALSE))</f>
        <v>ORANGE</v>
      </c>
      <c r="H281" s="4" t="str">
        <f>_xlfn.IFNA(VLOOKUP($B281,'ACCESS EXPORT'!$B:$J,9,FALSE),"")</f>
        <v>Childrens</v>
      </c>
      <c r="I281" s="3" t="str">
        <f>CONCATENATE("(P)",VLOOKUP($A281,'ACCESS EXPORT'!$A:$AF,11,FALSE)," (F)",VLOOKUP($A281,'ACCESS EXPORT'!$A:$AF,29,FALSE))</f>
        <v>(P)(407)303-8127 (F)(407)303-8197</v>
      </c>
      <c r="J281" s="4" t="str">
        <f>UPPER(VLOOKUP($A281,'ACCESS EXPORT'!$A:$AF,12,FALSE))</f>
        <v>PEDIATRIC SPECIALTY</v>
      </c>
      <c r="K281" s="4" t="str">
        <f>UPPER(VLOOKUP($A281,'ACCESS EXPORT'!$A:$AF,13,FALSE))</f>
        <v>MARLENE HOLLAND</v>
      </c>
      <c r="L281" s="3" t="str">
        <f>IF(AND(VLOOKUP(A281,'ACCESS EXPORT'!A:AE,1,0),'ACCESS EXPORT'!N281=""),UPPER(CONCATENATE('ACCESS EXPORT'!AE281)),IF(VLOOKUP(A281,'ACCESS EXPORT'!A:AE,1,0),UPPER(CONCATENATE('ACCESS EXPORT'!N281," "&amp;CHAR(10),'ACCESS EXPORT'!AE281))))</f>
        <v xml:space="preserve">LYNETTE KEELING 
</v>
      </c>
      <c r="M281" s="4" t="str">
        <f>UPPER(VLOOKUP($A281,'ACCESS EXPORT'!$A:$O,15,FALSE))</f>
        <v>JENNIFER CORTELLI (PM)</v>
      </c>
      <c r="N281" s="4" t="str">
        <f ca="1">IF(AND('ACCESS EXPORT'!X281="",'ACCESS EXPORT'!Y281=""),IF('ACCESS EXPORT'!V281&lt;&gt;"",(IF(TODAY()-'ACCESS EXPORT'!V281&gt;=-60,UPPER(CONCATENATE(VLOOKUP(B281,'ACCESS EXPORT'!$B:$P,15,FALSE),""&amp;CHAR(10)&amp;"(SEP",TEXT('ACCESS EXPORT'!V281," MM/DD/YYY)"))),IF(TODAY()-'ACCESS EXPORT'!V281&lt;0,UPPER(VLOOKUP(B281,'ACCESS EXPORT'!$B:$P,15,FALSE)),UPPER(VLOOKUP(B281,'ACCESS EXPORT'!$B:$P,15,FALSE))))),IF('ACCESS EXPORT'!U281="",UPPER(VLOOKUP(B281,'ACCESS EXPORT'!$B:$P,15,FALSE)),IF(TODAY()-'ACCESS EXPORT'!U281&lt;=30,CONCATENATE(UPPER(VLOOKUP(B281,'ACCESS EXPORT'!$B:$P,15,FALSE)),""&amp;CHAR(10)&amp;"(NEW",TEXT('ACCESS EXPORT'!U281," MM/DD/YYY)")),IF(AND(TODAY()-'ACCESS EXPORT'!U281&gt;30,TODAY()&gt;0),UPPER(VLOOKUP(B281,'ACCESS EXPORT'!$B:$P,15,FALSE)))))),IF('ACCESS EXPORT'!Y281&lt;&gt;"",UPPER(CONCATENATE(UPPER(VLOOKUP(B281,'ACCESS EXPORT'!$B:$P,15,FALSE)),""&amp;CHAR(10)&amp;"(Transfer Out",TEXT('ACCESS EXPORT'!Y281," MM/DD/YYY)"))),IF('ACCESS EXPORT'!X281&lt;&gt;"",UPPER(CONCATENATE(UPPER(VLOOKUP(B281,'ACCESS EXPORT'!$B:$P,15,FALSE)),""&amp;CHAR(10)&amp;"(Transfer In",TEXT('ACCESS EXPORT'!X281," MM/DD/YYY)"))))))</f>
        <v>SEO, JOO HEE</v>
      </c>
      <c r="O281" s="4" t="str">
        <f>_xlfn.IFNA(VLOOKUP(B281,'ACCESS EXPORT'!$B:$Q,16,FALSE),"")</f>
        <v>MD</v>
      </c>
      <c r="P281" s="4" t="str">
        <f>_xlfn.IFNA(VLOOKUP(B281,'ACCESS EXPORT'!B:W,22,FALSE),"-")</f>
        <v>1376869529</v>
      </c>
      <c r="Q281" s="4" t="str">
        <f>_xlfn.IFNA(VLOOKUP(A281,'ACCESS EXPORT'!$A:$AG,33,0),"-")</f>
        <v>Pat Lanier</v>
      </c>
      <c r="R281" s="4" t="str">
        <f>_xlfn.IFNA(VLOOKUP(A281,'ACCESS EXPORT'!$A:$AH,34,0),"-")</f>
        <v>Amanda Dowd</v>
      </c>
      <c r="S281" s="4" t="str">
        <f>_xlfn.IFNA(VLOOKUP(A281,'ACCESS EXPORT'!$A:$AI,35,0),"-")</f>
        <v>Courtney Powell</v>
      </c>
      <c r="T281" s="4" t="str">
        <f>_xlfn.IFNA(VLOOKUP(A281,'ACCESS EXPORT'!$A:$AJ,36,0),"-")</f>
        <v>Ishmael Molyneaux</v>
      </c>
      <c r="U281" s="4" t="str">
        <f>_xlfn.IFNA(VLOOKUP(A281,'ACCESS EXPORT'!$A:$AK,37,0),"-")</f>
        <v>Cerner</v>
      </c>
      <c r="V281" s="4" t="str">
        <f>_xlfn.IFNA(VLOOKUP(A281,'ACCESS EXPORT'!$A:$AL,38,0),"-")</f>
        <v>FHMG_FL EPILEPSY CTR</v>
      </c>
      <c r="W281" s="4" t="str">
        <f>_xlfn.IFNA(VLOOKUP(A281,'ACCESS EXPORT'!$A:$AM,39,0),"-")</f>
        <v/>
      </c>
      <c r="X281" s="4" t="str">
        <f>_xlfn.IFNA(VLOOKUP(A281,'ACCESS EXPORT'!$A:$AN,40,0),"-")</f>
        <v>David Mercer</v>
      </c>
      <c r="Y281" s="26" t="str">
        <f>_xlfn.IFNA(VLOOKUP(A281,'ACCESS EXPORT'!A:AO,41,0),"")</f>
        <v>Candace Pischetola</v>
      </c>
      <c r="Z281" s="26" t="str">
        <f>_xlfn.IFNA(VLOOKUP(A281,'ACCESS EXPORT'!A:AP,42,0),"")</f>
        <v>Maria Angel</v>
      </c>
      <c r="AA281" s="26" t="str">
        <f>_xlfn.IFNA(VLOOKUP(A281,'ACCESS EXPORT'!A:AQ,43,0),"")</f>
        <v>Peds: Claire Pagan, Adult: Jennifer Harper</v>
      </c>
    </row>
    <row r="282" spans="1:27" ht="18.75" x14ac:dyDescent="0.25">
      <c r="A282" s="33">
        <v>183</v>
      </c>
      <c r="B282" s="10">
        <v>2003</v>
      </c>
      <c r="C282" s="7" t="str">
        <f ca="1">IFERROR(UPPER(IF(AND('ACCESS EXPORT'!AA282="",'ACCESS EXPORT'!Z282=""),VLOOKUP(A282,'ACCESS EXPORT'!$A:$AF,32,FALSE),(IF('ACCESS EXPORT'!AA282&lt;&gt;"",CONCATENATE(VLOOKUP(A282,'ACCESS EXPORT'!$A:$AF,32,FALSE)," (Closed",TEXT('ACCESS EXPORT'!AA282," MM/DD/YYY)")),IF(TODAY()&lt;(('ACCESS EXPORT'!Z282)+30),CONCATENATE(VLOOKUP(A282,'ACCESS EXPORT'!$A:$AF,32,FALSE)," (Opens",TEXT('ACCESS EXPORT'!Z282," MM/DD/YYY)")),VLOOKUP(A282,'ACCESS EXPORT'!$A:$AF,32,FALSE)))))),"-")</f>
        <v>ADVENTHEALTH MEDICAL GROUP EPILEPSY AT ORLANDO</v>
      </c>
      <c r="D282" s="3" t="str">
        <f ca="1">IFERROR(UPPER(IF(AND('ACCESS EXPORT'!AA282="",'ACCESS EXPORT'!Z282=""),VLOOKUP(A282,'ACCESS EXPORT'!$A:$AF,28,FALSE),(IF('ACCESS EXPORT'!AA282&lt;&gt;"",CONCATENATE(VLOOKUP(A282,'ACCESS EXPORT'!$A:$AF,28,FALSE)," (Closed",TEXT('ACCESS EXPORT'!AA282," MM/DD/YYY)")),IF(TODAY()&lt;(('ACCESS EXPORT'!Z282)+30),CONCATENATE(VLOOKUP(A282,'ACCESS EXPORT'!$A:$AF,28,FALSE)," (Opens",TEXT('ACCESS EXPORT'!Z282," MM/DD/YYY)")),VLOOKUP(A282,'ACCESS EXPORT'!$A:$AF,28,FALSE)))))),"-")</f>
        <v>FLORIDA EPILEPSY CENTER</v>
      </c>
      <c r="E282" s="3" t="str">
        <f>VLOOKUP($A282,'ACCESS EXPORT'!$A:$AF,3,FALSE)</f>
        <v>5170</v>
      </c>
      <c r="F282" s="3" t="str">
        <f>UPPER(CONCATENATE(VLOOKUP(A282,'ACCESS EXPORT'!$A:$AF,4,FALSE)," ",VLOOKUP(A282,'ACCESS EXPORT'!$A:$AF,5,FALSE)," ",VLOOKUP(A282,'ACCESS EXPORT'!$A:$AF,6,FALSE)," ",VLOOKUP(A282,'ACCESS EXPORT'!$A:$AA,7,FALSE)," ",VLOOKUP(A282,'ACCESS EXPORT'!$A:$AA,8,FALSE)))</f>
        <v>615 E PRINCETON ST SUITE 540 ORLANDO FL 32803</v>
      </c>
      <c r="G282" s="4" t="str">
        <f>UPPER(VLOOKUP($A282,'ACCESS EXPORT'!$A:$AF,9,FALSE))</f>
        <v>ORANGE</v>
      </c>
      <c r="H282" s="4" t="str">
        <f>_xlfn.IFNA(VLOOKUP($B282,'ACCESS EXPORT'!$B:$J,9,FALSE),"")</f>
        <v>SW</v>
      </c>
      <c r="I282" s="3" t="str">
        <f>CONCATENATE("(P)",VLOOKUP($A282,'ACCESS EXPORT'!$A:$AF,11,FALSE)," (F)",VLOOKUP($A282,'ACCESS EXPORT'!$A:$AF,29,FALSE))</f>
        <v>(P)(407)303-8127 (F)(407)303-8197</v>
      </c>
      <c r="J282" s="4" t="str">
        <f>UPPER(VLOOKUP($A282,'ACCESS EXPORT'!$A:$AF,12,FALSE))</f>
        <v>PEDIATRIC SPECIALTY</v>
      </c>
      <c r="K282" s="4" t="str">
        <f>UPPER(VLOOKUP($A282,'ACCESS EXPORT'!$A:$AF,13,FALSE))</f>
        <v>MARLENE HOLLAND</v>
      </c>
      <c r="L282" s="3" t="str">
        <f>IF(AND(VLOOKUP(A282,'ACCESS EXPORT'!A:AE,1,0),'ACCESS EXPORT'!N282=""),UPPER(CONCATENATE('ACCESS EXPORT'!AE282)),IF(VLOOKUP(A282,'ACCESS EXPORT'!A:AE,1,0),UPPER(CONCATENATE('ACCESS EXPORT'!N282," "&amp;CHAR(10),'ACCESS EXPORT'!AE282))))</f>
        <v xml:space="preserve">LYNETTE KEELING 
</v>
      </c>
      <c r="M282" s="4" t="str">
        <f>UPPER(VLOOKUP($A282,'ACCESS EXPORT'!$A:$O,15,FALSE))</f>
        <v>JENNIFER CORTELLI (PM)</v>
      </c>
      <c r="N282" s="4" t="str">
        <f ca="1">IF(AND('ACCESS EXPORT'!X282="",'ACCESS EXPORT'!Y282=""),IF('ACCESS EXPORT'!V282&lt;&gt;"",(IF(TODAY()-'ACCESS EXPORT'!V282&gt;=-60,UPPER(CONCATENATE(VLOOKUP(B282,'ACCESS EXPORT'!$B:$P,15,FALSE),""&amp;CHAR(10)&amp;"(SEP",TEXT('ACCESS EXPORT'!V282," MM/DD/YYY)"))),IF(TODAY()-'ACCESS EXPORT'!V282&lt;0,UPPER(VLOOKUP(B282,'ACCESS EXPORT'!$B:$P,15,FALSE)),UPPER(VLOOKUP(B282,'ACCESS EXPORT'!$B:$P,15,FALSE))))),IF('ACCESS EXPORT'!U282="",UPPER(VLOOKUP(B282,'ACCESS EXPORT'!$B:$P,15,FALSE)),IF(TODAY()-'ACCESS EXPORT'!U282&lt;=30,CONCATENATE(UPPER(VLOOKUP(B282,'ACCESS EXPORT'!$B:$P,15,FALSE)),""&amp;CHAR(10)&amp;"(NEW",TEXT('ACCESS EXPORT'!U282," MM/DD/YYY)")),IF(AND(TODAY()-'ACCESS EXPORT'!U282&gt;30,TODAY()&gt;0),UPPER(VLOOKUP(B282,'ACCESS EXPORT'!$B:$P,15,FALSE)))))),IF('ACCESS EXPORT'!Y282&lt;&gt;"",UPPER(CONCATENATE(UPPER(VLOOKUP(B282,'ACCESS EXPORT'!$B:$P,15,FALSE)),""&amp;CHAR(10)&amp;"(Transfer Out",TEXT('ACCESS EXPORT'!Y282," MM/DD/YYY)"))),IF('ACCESS EXPORT'!X282&lt;&gt;"",UPPER(CONCATENATE(UPPER(VLOOKUP(B282,'ACCESS EXPORT'!$B:$P,15,FALSE)),""&amp;CHAR(10)&amp;"(Transfer In",TEXT('ACCESS EXPORT'!X282," MM/DD/YYY)"))))))</f>
        <v>TENORIO, ANNITTA</v>
      </c>
      <c r="O282" s="4" t="str">
        <f>_xlfn.IFNA(VLOOKUP(B282,'ACCESS EXPORT'!$B:$Q,16,FALSE),"")</f>
        <v>APRN</v>
      </c>
      <c r="P282" s="4" t="str">
        <f>_xlfn.IFNA(VLOOKUP(B282,'ACCESS EXPORT'!B:W,22,FALSE),"-")</f>
        <v>1720581499</v>
      </c>
      <c r="Q282" s="4" t="str">
        <f>_xlfn.IFNA(VLOOKUP(A282,'ACCESS EXPORT'!$A:$AG,33,0),"-")</f>
        <v>Pat Lanier</v>
      </c>
      <c r="R282" s="4" t="str">
        <f>_xlfn.IFNA(VLOOKUP(A282,'ACCESS EXPORT'!$A:$AH,34,0),"-")</f>
        <v>Amanda Dowd</v>
      </c>
      <c r="S282" s="4" t="str">
        <f>_xlfn.IFNA(VLOOKUP(A282,'ACCESS EXPORT'!$A:$AI,35,0),"-")</f>
        <v>Courtney Powell</v>
      </c>
      <c r="T282" s="4" t="str">
        <f>_xlfn.IFNA(VLOOKUP(A282,'ACCESS EXPORT'!$A:$AJ,36,0),"-")</f>
        <v>Ishmael Molyneaux</v>
      </c>
      <c r="U282" s="4" t="str">
        <f>_xlfn.IFNA(VLOOKUP(A282,'ACCESS EXPORT'!$A:$AK,37,0),"-")</f>
        <v>Cerner</v>
      </c>
      <c r="V282" s="4" t="str">
        <f>_xlfn.IFNA(VLOOKUP(A282,'ACCESS EXPORT'!$A:$AL,38,0),"-")</f>
        <v>FHMG_FL EPILEPSY CTR</v>
      </c>
      <c r="W282" s="4" t="str">
        <f>_xlfn.IFNA(VLOOKUP(A282,'ACCESS EXPORT'!$A:$AM,39,0),"-")</f>
        <v/>
      </c>
      <c r="X282" s="4" t="str">
        <f>_xlfn.IFNA(VLOOKUP(A282,'ACCESS EXPORT'!$A:$AN,40,0),"-")</f>
        <v>David Mercer</v>
      </c>
      <c r="Y282" s="26" t="str">
        <f>_xlfn.IFNA(VLOOKUP(A282,'ACCESS EXPORT'!A:AO,41,0),"")</f>
        <v>Candace Pischetola</v>
      </c>
      <c r="Z282" s="26" t="str">
        <f>_xlfn.IFNA(VLOOKUP(A282,'ACCESS EXPORT'!A:AP,42,0),"")</f>
        <v>Maria Angel</v>
      </c>
      <c r="AA282" s="26" t="str">
        <f>_xlfn.IFNA(VLOOKUP(A282,'ACCESS EXPORT'!A:AQ,43,0),"")</f>
        <v>Peds: Claire Pagan, Adult: Jennifer Harper</v>
      </c>
    </row>
    <row r="283" spans="1:27" ht="18.75" x14ac:dyDescent="0.25">
      <c r="A283" s="33">
        <v>226</v>
      </c>
      <c r="B283" s="10">
        <v>1502</v>
      </c>
      <c r="C283" s="7" t="str">
        <f ca="1">IFERROR(UPPER(IF(AND('ACCESS EXPORT'!AA283="",'ACCESS EXPORT'!Z283=""),VLOOKUP(A283,'ACCESS EXPORT'!$A:$AF,32,FALSE),(IF('ACCESS EXPORT'!AA283&lt;&gt;"",CONCATENATE(VLOOKUP(A283,'ACCESS EXPORT'!$A:$AF,32,FALSE)," (Closed",TEXT('ACCESS EXPORT'!AA283," MM/DD/YYY)")),IF(TODAY()&lt;(('ACCESS EXPORT'!Z283)+30),CONCATENATE(VLOOKUP(A283,'ACCESS EXPORT'!$A:$AF,32,FALSE)," (Opens",TEXT('ACCESS EXPORT'!Z283," MM/DD/YYY)")),VLOOKUP(A283,'ACCESS EXPORT'!$A:$AF,32,FALSE)))))),"-")</f>
        <v>ADVENTHEALTH MEDICAL GROUP HIGH RISK PREGNANCY AT ORLANDO</v>
      </c>
      <c r="D283" s="3" t="str">
        <f ca="1">IFERROR(UPPER(IF(AND('ACCESS EXPORT'!AA283="",'ACCESS EXPORT'!Z283=""),VLOOKUP(A283,'ACCESS EXPORT'!$A:$AF,28,FALSE),(IF('ACCESS EXPORT'!AA283&lt;&gt;"",CONCATENATE(VLOOKUP(A283,'ACCESS EXPORT'!$A:$AF,28,FALSE)," (Closed",TEXT('ACCESS EXPORT'!AA283," MM/DD/YYY)")),IF(TODAY()&lt;(('ACCESS EXPORT'!Z283)+30),CONCATENATE(VLOOKUP(A283,'ACCESS EXPORT'!$A:$AF,28,FALSE)," (Opens",TEXT('ACCESS EXPORT'!Z283," MM/DD/YYY)")),VLOOKUP(A283,'ACCESS EXPORT'!$A:$AF,28,FALSE)))))),"-")</f>
        <v>HIGH RISK PREGNANCY CONSULTANTS (FORMER: MATERNAL FETAL CARE CENTER)</v>
      </c>
      <c r="E283" s="3" t="str">
        <f>VLOOKUP($A283,'ACCESS EXPORT'!$A:$AF,3,FALSE)</f>
        <v>5180</v>
      </c>
      <c r="F283" s="3" t="str">
        <f>UPPER(CONCATENATE(VLOOKUP(A283,'ACCESS EXPORT'!$A:$AF,4,FALSE)," ",VLOOKUP(A283,'ACCESS EXPORT'!$A:$AF,5,FALSE)," ",VLOOKUP(A283,'ACCESS EXPORT'!$A:$AF,6,FALSE)," ",VLOOKUP(A283,'ACCESS EXPORT'!$A:$AA,7,FALSE)," ",VLOOKUP(A283,'ACCESS EXPORT'!$A:$AA,8,FALSE)))</f>
        <v>2415 N. ORANGE AVE SUITE 402 ORLANDO FL 32804</v>
      </c>
      <c r="G283" s="4" t="str">
        <f>UPPER(VLOOKUP($A283,'ACCESS EXPORT'!$A:$AF,9,FALSE))</f>
        <v>ORANGE</v>
      </c>
      <c r="H283" s="4" t="str">
        <f>_xlfn.IFNA(VLOOKUP($B283,'ACCESS EXPORT'!$B:$J,9,FALSE),"")</f>
        <v>Central</v>
      </c>
      <c r="I283" s="3" t="str">
        <f>CONCATENATE("(P)",VLOOKUP($A283,'ACCESS EXPORT'!$A:$AF,11,FALSE)," (F)",VLOOKUP($A283,'ACCESS EXPORT'!$A:$AF,29,FALSE))</f>
        <v>(P)(407) 622-0560 (F)(407) 622-0563</v>
      </c>
      <c r="J283" s="4" t="str">
        <f>UPPER(VLOOKUP($A283,'ACCESS EXPORT'!$A:$AF,12,FALSE))</f>
        <v>WOMENS</v>
      </c>
      <c r="K283" s="4" t="str">
        <f>UPPER(VLOOKUP($A283,'ACCESS EXPORT'!$A:$AF,13,FALSE))</f>
        <v>MARLENE HOLLAND</v>
      </c>
      <c r="L283" s="3" t="str">
        <f>IF(AND(VLOOKUP(A283,'ACCESS EXPORT'!A:AE,1,0),'ACCESS EXPORT'!N283=""),UPPER(CONCATENATE('ACCESS EXPORT'!AE283)),IF(VLOOKUP(A283,'ACCESS EXPORT'!A:AE,1,0),UPPER(CONCATENATE('ACCESS EXPORT'!N283," "&amp;CHAR(10),'ACCESS EXPORT'!AE283))))</f>
        <v>KIM ANDERSON (EXEC DIR) 
RACHEL NASSICK (PRAC. ADMIN)</v>
      </c>
      <c r="M283" s="4" t="str">
        <f>UPPER(VLOOKUP($A283,'ACCESS EXPORT'!$A:$O,15,FALSE))</f>
        <v>AMANDA COLELLA (OS)</v>
      </c>
      <c r="N283" s="4" t="str">
        <f ca="1">IF(AND('ACCESS EXPORT'!X283="",'ACCESS EXPORT'!Y283=""),IF('ACCESS EXPORT'!V283&lt;&gt;"",(IF(TODAY()-'ACCESS EXPORT'!V283&gt;=-60,UPPER(CONCATENATE(VLOOKUP(B283,'ACCESS EXPORT'!$B:$P,15,FALSE),""&amp;CHAR(10)&amp;"(SEP",TEXT('ACCESS EXPORT'!V283," MM/DD/YYY)"))),IF(TODAY()-'ACCESS EXPORT'!V283&lt;0,UPPER(VLOOKUP(B283,'ACCESS EXPORT'!$B:$P,15,FALSE)),UPPER(VLOOKUP(B283,'ACCESS EXPORT'!$B:$P,15,FALSE))))),IF('ACCESS EXPORT'!U283="",UPPER(VLOOKUP(B283,'ACCESS EXPORT'!$B:$P,15,FALSE)),IF(TODAY()-'ACCESS EXPORT'!U283&lt;=30,CONCATENATE(UPPER(VLOOKUP(B283,'ACCESS EXPORT'!$B:$P,15,FALSE)),""&amp;CHAR(10)&amp;"(NEW",TEXT('ACCESS EXPORT'!U283," MM/DD/YYY)")),IF(AND(TODAY()-'ACCESS EXPORT'!U283&gt;30,TODAY()&gt;0),UPPER(VLOOKUP(B283,'ACCESS EXPORT'!$B:$P,15,FALSE)))))),IF('ACCESS EXPORT'!Y283&lt;&gt;"",UPPER(CONCATENATE(UPPER(VLOOKUP(B283,'ACCESS EXPORT'!$B:$P,15,FALSE)),""&amp;CHAR(10)&amp;"(Transfer Out",TEXT('ACCESS EXPORT'!Y283," MM/DD/YYY)"))),IF('ACCESS EXPORT'!X283&lt;&gt;"",UPPER(CONCATENATE(UPPER(VLOOKUP(B283,'ACCESS EXPORT'!$B:$P,15,FALSE)),""&amp;CHAR(10)&amp;"(Transfer In",TEXT('ACCESS EXPORT'!X283," MM/DD/YYY)"))))))</f>
        <v>MAGGIO, LINDSAY</v>
      </c>
      <c r="O283" s="4" t="str">
        <f>_xlfn.IFNA(VLOOKUP(B283,'ACCESS EXPORT'!$B:$Q,16,FALSE),"")</f>
        <v>MD</v>
      </c>
      <c r="P283" s="4" t="str">
        <f>_xlfn.IFNA(VLOOKUP(B283,'ACCESS EXPORT'!B:W,22,FALSE),"-")</f>
        <v>1366603763</v>
      </c>
      <c r="Q283" s="4" t="str">
        <f>_xlfn.IFNA(VLOOKUP(A283,'ACCESS EXPORT'!$A:$AG,33,0),"-")</f>
        <v>Julie Morris</v>
      </c>
      <c r="R283" s="4" t="str">
        <f>_xlfn.IFNA(VLOOKUP(A283,'ACCESS EXPORT'!$A:$AH,34,0),"-")</f>
        <v>Amanda Dowd</v>
      </c>
      <c r="S283" s="4" t="str">
        <f>_xlfn.IFNA(VLOOKUP(A283,'ACCESS EXPORT'!$A:$AI,35,0),"-")</f>
        <v>Courtney Powell</v>
      </c>
      <c r="T283" s="4" t="str">
        <f>_xlfn.IFNA(VLOOKUP(A283,'ACCESS EXPORT'!$A:$AJ,36,0),"-")</f>
        <v>Wanda Cruz</v>
      </c>
      <c r="U283" s="4" t="str">
        <f>_xlfn.IFNA(VLOOKUP(A283,'ACCESS EXPORT'!$A:$AK,37,0),"-")</f>
        <v>Cerner</v>
      </c>
      <c r="V283" s="4" t="str">
        <f>_xlfn.IFNA(VLOOKUP(A283,'ACCESS EXPORT'!$A:$AL,38,0),"-")</f>
        <v>FHMG_HIGH RISK PREGNANCY</v>
      </c>
      <c r="W283" s="4" t="str">
        <f>_xlfn.IFNA(VLOOKUP(A283,'ACCESS EXPORT'!$A:$AM,39,0),"-")</f>
        <v/>
      </c>
      <c r="X283" s="4" t="str">
        <f>_xlfn.IFNA(VLOOKUP(A283,'ACCESS EXPORT'!$A:$AN,40,0),"-")</f>
        <v>Libia Villaquiran / Jenny Green</v>
      </c>
      <c r="Y283" s="26" t="str">
        <f>_xlfn.IFNA(VLOOKUP(A283,'ACCESS EXPORT'!A:AO,41,0),"")</f>
        <v>Andrea Brantley</v>
      </c>
      <c r="Z283" s="26" t="str">
        <f>_xlfn.IFNA(VLOOKUP(A283,'ACCESS EXPORT'!A:AP,42,0),"")</f>
        <v>Sue Balmforth</v>
      </c>
      <c r="AA283" s="26" t="str">
        <f>_xlfn.IFNA(VLOOKUP(A283,'ACCESS EXPORT'!A:AQ,43,0),"")</f>
        <v>Sara Channing</v>
      </c>
    </row>
    <row r="284" spans="1:27" ht="18.75" x14ac:dyDescent="0.25">
      <c r="A284" s="33">
        <v>226</v>
      </c>
      <c r="B284" s="10">
        <v>1501</v>
      </c>
      <c r="C284" s="7" t="str">
        <f ca="1">IFERROR(UPPER(IF(AND('ACCESS EXPORT'!AA284="",'ACCESS EXPORT'!Z284=""),VLOOKUP(A284,'ACCESS EXPORT'!$A:$AF,32,FALSE),(IF('ACCESS EXPORT'!AA284&lt;&gt;"",CONCATENATE(VLOOKUP(A284,'ACCESS EXPORT'!$A:$AF,32,FALSE)," (Closed",TEXT('ACCESS EXPORT'!AA284," MM/DD/YYY)")),IF(TODAY()&lt;(('ACCESS EXPORT'!Z284)+30),CONCATENATE(VLOOKUP(A284,'ACCESS EXPORT'!$A:$AF,32,FALSE)," (Opens",TEXT('ACCESS EXPORT'!Z284," MM/DD/YYY)")),VLOOKUP(A284,'ACCESS EXPORT'!$A:$AF,32,FALSE)))))),"-")</f>
        <v>ADVENTHEALTH MEDICAL GROUP HIGH RISK PREGNANCY AT ORLANDO</v>
      </c>
      <c r="D284" s="3" t="str">
        <f ca="1">IFERROR(UPPER(IF(AND('ACCESS EXPORT'!AA284="",'ACCESS EXPORT'!Z284=""),VLOOKUP(A284,'ACCESS EXPORT'!$A:$AF,28,FALSE),(IF('ACCESS EXPORT'!AA284&lt;&gt;"",CONCATENATE(VLOOKUP(A284,'ACCESS EXPORT'!$A:$AF,28,FALSE)," (Closed",TEXT('ACCESS EXPORT'!AA284," MM/DD/YYY)")),IF(TODAY()&lt;(('ACCESS EXPORT'!Z284)+30),CONCATENATE(VLOOKUP(A284,'ACCESS EXPORT'!$A:$AF,28,FALSE)," (Opens",TEXT('ACCESS EXPORT'!Z284," MM/DD/YYY)")),VLOOKUP(A284,'ACCESS EXPORT'!$A:$AF,28,FALSE)))))),"-")</f>
        <v>HIGH RISK PREGNANCY CONSULTANTS (FORMER: MATERNAL FETAL CARE CENTER)</v>
      </c>
      <c r="E284" s="3" t="str">
        <f>VLOOKUP($A284,'ACCESS EXPORT'!$A:$AF,3,FALSE)</f>
        <v>5180</v>
      </c>
      <c r="F284" s="3" t="str">
        <f>UPPER(CONCATENATE(VLOOKUP(A284,'ACCESS EXPORT'!$A:$AF,4,FALSE)," ",VLOOKUP(A284,'ACCESS EXPORT'!$A:$AF,5,FALSE)," ",VLOOKUP(A284,'ACCESS EXPORT'!$A:$AF,6,FALSE)," ",VLOOKUP(A284,'ACCESS EXPORT'!$A:$AA,7,FALSE)," ",VLOOKUP(A284,'ACCESS EXPORT'!$A:$AA,8,FALSE)))</f>
        <v>2415 N. ORANGE AVE SUITE 402 ORLANDO FL 32804</v>
      </c>
      <c r="G284" s="4" t="str">
        <f>UPPER(VLOOKUP($A284,'ACCESS EXPORT'!$A:$AF,9,FALSE))</f>
        <v>ORANGE</v>
      </c>
      <c r="H284" s="4" t="str">
        <f>_xlfn.IFNA(VLOOKUP($B284,'ACCESS EXPORT'!$B:$J,9,FALSE),"")</f>
        <v>Central</v>
      </c>
      <c r="I284" s="3" t="str">
        <f>CONCATENATE("(P)",VLOOKUP($A284,'ACCESS EXPORT'!$A:$AF,11,FALSE)," (F)",VLOOKUP($A284,'ACCESS EXPORT'!$A:$AF,29,FALSE))</f>
        <v>(P)(407) 622-0560 (F)(407) 622-0563</v>
      </c>
      <c r="J284" s="4" t="str">
        <f>UPPER(VLOOKUP($A284,'ACCESS EXPORT'!$A:$AF,12,FALSE))</f>
        <v>WOMENS</v>
      </c>
      <c r="K284" s="4" t="str">
        <f>UPPER(VLOOKUP($A284,'ACCESS EXPORT'!$A:$AF,13,FALSE))</f>
        <v>MARLENE HOLLAND</v>
      </c>
      <c r="L284" s="3" t="str">
        <f>IF(AND(VLOOKUP(A284,'ACCESS EXPORT'!A:AE,1,0),'ACCESS EXPORT'!N284=""),UPPER(CONCATENATE('ACCESS EXPORT'!AE284)),IF(VLOOKUP(A284,'ACCESS EXPORT'!A:AE,1,0),UPPER(CONCATENATE('ACCESS EXPORT'!N284," "&amp;CHAR(10),'ACCESS EXPORT'!AE284))))</f>
        <v>KIM ANDERSON (EXEC DIR) 
RACHEL NASSICK (PRAC. ADMIN)</v>
      </c>
      <c r="M284" s="4" t="str">
        <f>UPPER(VLOOKUP($A284,'ACCESS EXPORT'!$A:$O,15,FALSE))</f>
        <v>AMANDA COLELLA (OS)</v>
      </c>
      <c r="N284" s="4" t="str">
        <f ca="1">IF(AND('ACCESS EXPORT'!X284="",'ACCESS EXPORT'!Y284=""),IF('ACCESS EXPORT'!V284&lt;&gt;"",(IF(TODAY()-'ACCESS EXPORT'!V284&gt;=-60,UPPER(CONCATENATE(VLOOKUP(B284,'ACCESS EXPORT'!$B:$P,15,FALSE),""&amp;CHAR(10)&amp;"(SEP",TEXT('ACCESS EXPORT'!V284," MM/DD/YYY)"))),IF(TODAY()-'ACCESS EXPORT'!V284&lt;0,UPPER(VLOOKUP(B284,'ACCESS EXPORT'!$B:$P,15,FALSE)),UPPER(VLOOKUP(B284,'ACCESS EXPORT'!$B:$P,15,FALSE))))),IF('ACCESS EXPORT'!U284="",UPPER(VLOOKUP(B284,'ACCESS EXPORT'!$B:$P,15,FALSE)),IF(TODAY()-'ACCESS EXPORT'!U284&lt;=30,CONCATENATE(UPPER(VLOOKUP(B284,'ACCESS EXPORT'!$B:$P,15,FALSE)),""&amp;CHAR(10)&amp;"(NEW",TEXT('ACCESS EXPORT'!U284," MM/DD/YYY)")),IF(AND(TODAY()-'ACCESS EXPORT'!U284&gt;30,TODAY()&gt;0),UPPER(VLOOKUP(B284,'ACCESS EXPORT'!$B:$P,15,FALSE)))))),IF('ACCESS EXPORT'!Y284&lt;&gt;"",UPPER(CONCATENATE(UPPER(VLOOKUP(B284,'ACCESS EXPORT'!$B:$P,15,FALSE)),""&amp;CHAR(10)&amp;"(Transfer Out",TEXT('ACCESS EXPORT'!Y284," MM/DD/YYY)"))),IF('ACCESS EXPORT'!X284&lt;&gt;"",UPPER(CONCATENATE(UPPER(VLOOKUP(B284,'ACCESS EXPORT'!$B:$P,15,FALSE)),""&amp;CHAR(10)&amp;"(Transfer In",TEXT('ACCESS EXPORT'!X284," MM/DD/YYY)"))))))</f>
        <v>ALZIFITE, JESSICA</v>
      </c>
      <c r="O284" s="4" t="str">
        <f>_xlfn.IFNA(VLOOKUP(B284,'ACCESS EXPORT'!$B:$Q,16,FALSE),"")</f>
        <v>APRN</v>
      </c>
      <c r="P284" s="4" t="str">
        <f>_xlfn.IFNA(VLOOKUP(B284,'ACCESS EXPORT'!B:W,22,FALSE),"-")</f>
        <v>1972936706</v>
      </c>
      <c r="Q284" s="4" t="str">
        <f>_xlfn.IFNA(VLOOKUP(A284,'ACCESS EXPORT'!$A:$AG,33,0),"-")</f>
        <v>Julie Morris</v>
      </c>
      <c r="R284" s="4" t="str">
        <f>_xlfn.IFNA(VLOOKUP(A284,'ACCESS EXPORT'!$A:$AH,34,0),"-")</f>
        <v>Amanda Dowd</v>
      </c>
      <c r="S284" s="4" t="str">
        <f>_xlfn.IFNA(VLOOKUP(A284,'ACCESS EXPORT'!$A:$AI,35,0),"-")</f>
        <v>Courtney Powell</v>
      </c>
      <c r="T284" s="4" t="str">
        <f>_xlfn.IFNA(VLOOKUP(A284,'ACCESS EXPORT'!$A:$AJ,36,0),"-")</f>
        <v>Wanda Cruz</v>
      </c>
      <c r="U284" s="4" t="str">
        <f>_xlfn.IFNA(VLOOKUP(A284,'ACCESS EXPORT'!$A:$AK,37,0),"-")</f>
        <v>Cerner</v>
      </c>
      <c r="V284" s="4" t="str">
        <f>_xlfn.IFNA(VLOOKUP(A284,'ACCESS EXPORT'!$A:$AL,38,0),"-")</f>
        <v>FHMG_HIGH RISK PREGNANCY</v>
      </c>
      <c r="W284" s="4" t="str">
        <f>_xlfn.IFNA(VLOOKUP(A284,'ACCESS EXPORT'!$A:$AM,39,0),"-")</f>
        <v/>
      </c>
      <c r="X284" s="4" t="str">
        <f>_xlfn.IFNA(VLOOKUP(A284,'ACCESS EXPORT'!$A:$AN,40,0),"-")</f>
        <v>Libia Villaquiran / Jenny Green</v>
      </c>
      <c r="Y284" s="26" t="str">
        <f>_xlfn.IFNA(VLOOKUP(A284,'ACCESS EXPORT'!A:AO,41,0),"")</f>
        <v>Andrea Brantley</v>
      </c>
      <c r="Z284" s="26" t="str">
        <f>_xlfn.IFNA(VLOOKUP(A284,'ACCESS EXPORT'!A:AP,42,0),"")</f>
        <v>Sue Balmforth</v>
      </c>
      <c r="AA284" s="26" t="str">
        <f>_xlfn.IFNA(VLOOKUP(A284,'ACCESS EXPORT'!A:AQ,43,0),"")</f>
        <v>Sara Channing</v>
      </c>
    </row>
    <row r="285" spans="1:27" ht="18.75" x14ac:dyDescent="0.25">
      <c r="A285" s="33">
        <v>226</v>
      </c>
      <c r="B285" s="10">
        <v>1500</v>
      </c>
      <c r="C285" s="7" t="str">
        <f ca="1">IFERROR(UPPER(IF(AND('ACCESS EXPORT'!AA285="",'ACCESS EXPORT'!Z285=""),VLOOKUP(A285,'ACCESS EXPORT'!$A:$AF,32,FALSE),(IF('ACCESS EXPORT'!AA285&lt;&gt;"",CONCATENATE(VLOOKUP(A285,'ACCESS EXPORT'!$A:$AF,32,FALSE)," (Closed",TEXT('ACCESS EXPORT'!AA285," MM/DD/YYY)")),IF(TODAY()&lt;(('ACCESS EXPORT'!Z285)+30),CONCATENATE(VLOOKUP(A285,'ACCESS EXPORT'!$A:$AF,32,FALSE)," (Opens",TEXT('ACCESS EXPORT'!Z285," MM/DD/YYY)")),VLOOKUP(A285,'ACCESS EXPORT'!$A:$AF,32,FALSE)))))),"-")</f>
        <v>ADVENTHEALTH MEDICAL GROUP HIGH RISK PREGNANCY AT ORLANDO</v>
      </c>
      <c r="D285" s="3" t="str">
        <f ca="1">IFERROR(UPPER(IF(AND('ACCESS EXPORT'!AA285="",'ACCESS EXPORT'!Z285=""),VLOOKUP(A285,'ACCESS EXPORT'!$A:$AF,28,FALSE),(IF('ACCESS EXPORT'!AA285&lt;&gt;"",CONCATENATE(VLOOKUP(A285,'ACCESS EXPORT'!$A:$AF,28,FALSE)," (Closed",TEXT('ACCESS EXPORT'!AA285," MM/DD/YYY)")),IF(TODAY()&lt;(('ACCESS EXPORT'!Z285)+30),CONCATENATE(VLOOKUP(A285,'ACCESS EXPORT'!$A:$AF,28,FALSE)," (Opens",TEXT('ACCESS EXPORT'!Z285," MM/DD/YYY)")),VLOOKUP(A285,'ACCESS EXPORT'!$A:$AF,28,FALSE)))))),"-")</f>
        <v>HIGH RISK PREGNANCY CONSULTANTS (FORMER: MATERNAL FETAL CARE CENTER)</v>
      </c>
      <c r="E285" s="3" t="str">
        <f>VLOOKUP($A285,'ACCESS EXPORT'!$A:$AF,3,FALSE)</f>
        <v>5180</v>
      </c>
      <c r="F285" s="3" t="str">
        <f>UPPER(CONCATENATE(VLOOKUP(A285,'ACCESS EXPORT'!$A:$AF,4,FALSE)," ",VLOOKUP(A285,'ACCESS EXPORT'!$A:$AF,5,FALSE)," ",VLOOKUP(A285,'ACCESS EXPORT'!$A:$AF,6,FALSE)," ",VLOOKUP(A285,'ACCESS EXPORT'!$A:$AA,7,FALSE)," ",VLOOKUP(A285,'ACCESS EXPORT'!$A:$AA,8,FALSE)))</f>
        <v>2415 N. ORANGE AVE SUITE 402 ORLANDO FL 32804</v>
      </c>
      <c r="G285" s="4" t="str">
        <f>UPPER(VLOOKUP($A285,'ACCESS EXPORT'!$A:$AF,9,FALSE))</f>
        <v>ORANGE</v>
      </c>
      <c r="H285" s="4" t="str">
        <f>_xlfn.IFNA(VLOOKUP($B285,'ACCESS EXPORT'!$B:$J,9,FALSE),"")</f>
        <v>Childrens</v>
      </c>
      <c r="I285" s="3" t="str">
        <f>CONCATENATE("(P)",VLOOKUP($A285,'ACCESS EXPORT'!$A:$AF,11,FALSE)," (F)",VLOOKUP($A285,'ACCESS EXPORT'!$A:$AF,29,FALSE))</f>
        <v>(P)(407) 622-0560 (F)(407) 622-0563</v>
      </c>
      <c r="J285" s="4" t="str">
        <f>UPPER(VLOOKUP($A285,'ACCESS EXPORT'!$A:$AF,12,FALSE))</f>
        <v>WOMENS</v>
      </c>
      <c r="K285" s="4" t="str">
        <f>UPPER(VLOOKUP($A285,'ACCESS EXPORT'!$A:$AF,13,FALSE))</f>
        <v>MARLENE HOLLAND</v>
      </c>
      <c r="L285" s="3" t="str">
        <f>IF(AND(VLOOKUP(A285,'ACCESS EXPORT'!A:AE,1,0),'ACCESS EXPORT'!N285=""),UPPER(CONCATENATE('ACCESS EXPORT'!AE285)),IF(VLOOKUP(A285,'ACCESS EXPORT'!A:AE,1,0),UPPER(CONCATENATE('ACCESS EXPORT'!N285," "&amp;CHAR(10),'ACCESS EXPORT'!AE285))))</f>
        <v>KIM ANDERSON (EXEC DIR) 
RACHEL NASSICK (PRAC. ADMIN)</v>
      </c>
      <c r="M285" s="4" t="str">
        <f>UPPER(VLOOKUP($A285,'ACCESS EXPORT'!$A:$O,15,FALSE))</f>
        <v>AMANDA COLELLA (OS)</v>
      </c>
      <c r="N285" s="4" t="str">
        <f ca="1">IF(AND('ACCESS EXPORT'!X285="",'ACCESS EXPORT'!Y285=""),IF('ACCESS EXPORT'!V285&lt;&gt;"",(IF(TODAY()-'ACCESS EXPORT'!V285&gt;=-60,UPPER(CONCATENATE(VLOOKUP(B285,'ACCESS EXPORT'!$B:$P,15,FALSE),""&amp;CHAR(10)&amp;"(SEP",TEXT('ACCESS EXPORT'!V285," MM/DD/YYY)"))),IF(TODAY()-'ACCESS EXPORT'!V285&lt;0,UPPER(VLOOKUP(B285,'ACCESS EXPORT'!$B:$P,15,FALSE)),UPPER(VLOOKUP(B285,'ACCESS EXPORT'!$B:$P,15,FALSE))))),IF('ACCESS EXPORT'!U285="",UPPER(VLOOKUP(B285,'ACCESS EXPORT'!$B:$P,15,FALSE)),IF(TODAY()-'ACCESS EXPORT'!U285&lt;=30,CONCATENATE(UPPER(VLOOKUP(B285,'ACCESS EXPORT'!$B:$P,15,FALSE)),""&amp;CHAR(10)&amp;"(NEW",TEXT('ACCESS EXPORT'!U285," MM/DD/YYY)")),IF(AND(TODAY()-'ACCESS EXPORT'!U285&gt;30,TODAY()&gt;0),UPPER(VLOOKUP(B285,'ACCESS EXPORT'!$B:$P,15,FALSE)))))),IF('ACCESS EXPORT'!Y285&lt;&gt;"",UPPER(CONCATENATE(UPPER(VLOOKUP(B285,'ACCESS EXPORT'!$B:$P,15,FALSE)),""&amp;CHAR(10)&amp;"(Transfer Out",TEXT('ACCESS EXPORT'!Y285," MM/DD/YYY)"))),IF('ACCESS EXPORT'!X285&lt;&gt;"",UPPER(CONCATENATE(UPPER(VLOOKUP(B285,'ACCESS EXPORT'!$B:$P,15,FALSE)),""&amp;CHAR(10)&amp;"(Transfer In",TEXT('ACCESS EXPORT'!X285," MM/DD/YYY)"))))))</f>
        <v>WEHRUM, MARK J.</v>
      </c>
      <c r="O285" s="4" t="str">
        <f>_xlfn.IFNA(VLOOKUP(B285,'ACCESS EXPORT'!$B:$Q,16,FALSE),"")</f>
        <v>DO</v>
      </c>
      <c r="P285" s="4" t="str">
        <f>_xlfn.IFNA(VLOOKUP(B285,'ACCESS EXPORT'!B:W,22,FALSE),"-")</f>
        <v>1649299520</v>
      </c>
      <c r="Q285" s="4" t="str">
        <f>_xlfn.IFNA(VLOOKUP(A285,'ACCESS EXPORT'!$A:$AG,33,0),"-")</f>
        <v>Julie Morris</v>
      </c>
      <c r="R285" s="4" t="str">
        <f>_xlfn.IFNA(VLOOKUP(A285,'ACCESS EXPORT'!$A:$AH,34,0),"-")</f>
        <v>Amanda Dowd</v>
      </c>
      <c r="S285" s="4" t="str">
        <f>_xlfn.IFNA(VLOOKUP(A285,'ACCESS EXPORT'!$A:$AI,35,0),"-")</f>
        <v>Courtney Powell</v>
      </c>
      <c r="T285" s="4" t="str">
        <f>_xlfn.IFNA(VLOOKUP(A285,'ACCESS EXPORT'!$A:$AJ,36,0),"-")</f>
        <v>Wanda Cruz</v>
      </c>
      <c r="U285" s="4" t="str">
        <f>_xlfn.IFNA(VLOOKUP(A285,'ACCESS EXPORT'!$A:$AK,37,0),"-")</f>
        <v>Cerner</v>
      </c>
      <c r="V285" s="4" t="str">
        <f>_xlfn.IFNA(VLOOKUP(A285,'ACCESS EXPORT'!$A:$AL,38,0),"-")</f>
        <v>FHMG_HIGH RISK PREGNANCY</v>
      </c>
      <c r="W285" s="4" t="str">
        <f>_xlfn.IFNA(VLOOKUP(A285,'ACCESS EXPORT'!$A:$AM,39,0),"-")</f>
        <v/>
      </c>
      <c r="X285" s="4" t="str">
        <f>_xlfn.IFNA(VLOOKUP(A285,'ACCESS EXPORT'!$A:$AN,40,0),"-")</f>
        <v>Libia Villaquiran / Jenny Green</v>
      </c>
      <c r="Y285" s="26" t="str">
        <f>_xlfn.IFNA(VLOOKUP(A285,'ACCESS EXPORT'!A:AO,41,0),"")</f>
        <v>Andrea Brantley</v>
      </c>
      <c r="Z285" s="26" t="str">
        <f>_xlfn.IFNA(VLOOKUP(A285,'ACCESS EXPORT'!A:AP,42,0),"")</f>
        <v>Sue Balmforth</v>
      </c>
      <c r="AA285" s="26" t="str">
        <f>_xlfn.IFNA(VLOOKUP(A285,'ACCESS EXPORT'!A:AQ,43,0),"")</f>
        <v>Sara Channing</v>
      </c>
    </row>
    <row r="286" spans="1:27" ht="18.75" x14ac:dyDescent="0.25">
      <c r="A286" s="33">
        <v>226</v>
      </c>
      <c r="B286" s="10">
        <v>1040</v>
      </c>
      <c r="C286" s="7" t="str">
        <f ca="1">IFERROR(UPPER(IF(AND('ACCESS EXPORT'!AA286="",'ACCESS EXPORT'!Z286=""),VLOOKUP(A286,'ACCESS EXPORT'!$A:$AF,32,FALSE),(IF('ACCESS EXPORT'!AA286&lt;&gt;"",CONCATENATE(VLOOKUP(A286,'ACCESS EXPORT'!$A:$AF,32,FALSE)," (Closed",TEXT('ACCESS EXPORT'!AA286," MM/DD/YYY)")),IF(TODAY()&lt;(('ACCESS EXPORT'!Z286)+30),CONCATENATE(VLOOKUP(A286,'ACCESS EXPORT'!$A:$AF,32,FALSE)," (Opens",TEXT('ACCESS EXPORT'!Z286," MM/DD/YYY)")),VLOOKUP(A286,'ACCESS EXPORT'!$A:$AF,32,FALSE)))))),"-")</f>
        <v>ADVENTHEALTH MEDICAL GROUP HIGH RISK PREGNANCY AT ORLANDO</v>
      </c>
      <c r="D286" s="3" t="str">
        <f ca="1">IFERROR(UPPER(IF(AND('ACCESS EXPORT'!AA286="",'ACCESS EXPORT'!Z286=""),VLOOKUP(A286,'ACCESS EXPORT'!$A:$AF,28,FALSE),(IF('ACCESS EXPORT'!AA286&lt;&gt;"",CONCATENATE(VLOOKUP(A286,'ACCESS EXPORT'!$A:$AF,28,FALSE)," (Closed",TEXT('ACCESS EXPORT'!AA286," MM/DD/YYY)")),IF(TODAY()&lt;(('ACCESS EXPORT'!Z286)+30),CONCATENATE(VLOOKUP(A286,'ACCESS EXPORT'!$A:$AF,28,FALSE)," (Opens",TEXT('ACCESS EXPORT'!Z286," MM/DD/YYY)")),VLOOKUP(A286,'ACCESS EXPORT'!$A:$AF,28,FALSE)))))),"-")</f>
        <v>HIGH RISK PREGNANCY CONSULTANTS (FORMER: MATERNAL FETAL CARE CENTER)</v>
      </c>
      <c r="E286" s="3" t="str">
        <f>VLOOKUP($A286,'ACCESS EXPORT'!$A:$AF,3,FALSE)</f>
        <v>5180</v>
      </c>
      <c r="F286" s="3" t="str">
        <f>UPPER(CONCATENATE(VLOOKUP(A286,'ACCESS EXPORT'!$A:$AF,4,FALSE)," ",VLOOKUP(A286,'ACCESS EXPORT'!$A:$AF,5,FALSE)," ",VLOOKUP(A286,'ACCESS EXPORT'!$A:$AF,6,FALSE)," ",VLOOKUP(A286,'ACCESS EXPORT'!$A:$AA,7,FALSE)," ",VLOOKUP(A286,'ACCESS EXPORT'!$A:$AA,8,FALSE)))</f>
        <v>2415 N. ORANGE AVE SUITE 402 ORLANDO FL 32804</v>
      </c>
      <c r="G286" s="4" t="str">
        <f>UPPER(VLOOKUP($A286,'ACCESS EXPORT'!$A:$AF,9,FALSE))</f>
        <v>ORANGE</v>
      </c>
      <c r="H286" s="4" t="str">
        <f>_xlfn.IFNA(VLOOKUP($B286,'ACCESS EXPORT'!$B:$J,9,FALSE),"")</f>
        <v>Central</v>
      </c>
      <c r="I286" s="3" t="str">
        <f>CONCATENATE("(P)",VLOOKUP($A286,'ACCESS EXPORT'!$A:$AF,11,FALSE)," (F)",VLOOKUP($A286,'ACCESS EXPORT'!$A:$AF,29,FALSE))</f>
        <v>(P)(407) 622-0560 (F)(407) 622-0563</v>
      </c>
      <c r="J286" s="4" t="str">
        <f>UPPER(VLOOKUP($A286,'ACCESS EXPORT'!$A:$AF,12,FALSE))</f>
        <v>WOMENS</v>
      </c>
      <c r="K286" s="4" t="str">
        <f>UPPER(VLOOKUP($A286,'ACCESS EXPORT'!$A:$AF,13,FALSE))</f>
        <v>MARLENE HOLLAND</v>
      </c>
      <c r="L286" s="3" t="str">
        <f>IF(AND(VLOOKUP(A286,'ACCESS EXPORT'!A:AE,1,0),'ACCESS EXPORT'!N286=""),UPPER(CONCATENATE('ACCESS EXPORT'!AE286)),IF(VLOOKUP(A286,'ACCESS EXPORT'!A:AE,1,0),UPPER(CONCATENATE('ACCESS EXPORT'!N286," "&amp;CHAR(10),'ACCESS EXPORT'!AE286))))</f>
        <v>KIM ANDERSON (EXEC DIR) 
RACHEL NASSICK (PRAC. ADMIN)</v>
      </c>
      <c r="M286" s="4" t="str">
        <f>UPPER(VLOOKUP($A286,'ACCESS EXPORT'!$A:$O,15,FALSE))</f>
        <v>AMANDA COLELLA (OS)</v>
      </c>
      <c r="N286" s="4" t="str">
        <f ca="1">IF(AND('ACCESS EXPORT'!X286="",'ACCESS EXPORT'!Y286=""),IF('ACCESS EXPORT'!V286&lt;&gt;"",(IF(TODAY()-'ACCESS EXPORT'!V286&gt;=-60,UPPER(CONCATENATE(VLOOKUP(B286,'ACCESS EXPORT'!$B:$P,15,FALSE),""&amp;CHAR(10)&amp;"(SEP",TEXT('ACCESS EXPORT'!V286," MM/DD/YYY)"))),IF(TODAY()-'ACCESS EXPORT'!V286&lt;0,UPPER(VLOOKUP(B286,'ACCESS EXPORT'!$B:$P,15,FALSE)),UPPER(VLOOKUP(B286,'ACCESS EXPORT'!$B:$P,15,FALSE))))),IF('ACCESS EXPORT'!U286="",UPPER(VLOOKUP(B286,'ACCESS EXPORT'!$B:$P,15,FALSE)),IF(TODAY()-'ACCESS EXPORT'!U286&lt;=30,CONCATENATE(UPPER(VLOOKUP(B286,'ACCESS EXPORT'!$B:$P,15,FALSE)),""&amp;CHAR(10)&amp;"(NEW",TEXT('ACCESS EXPORT'!U286," MM/DD/YYY)")),IF(AND(TODAY()-'ACCESS EXPORT'!U286&gt;30,TODAY()&gt;0),UPPER(VLOOKUP(B286,'ACCESS EXPORT'!$B:$P,15,FALSE)))))),IF('ACCESS EXPORT'!Y286&lt;&gt;"",UPPER(CONCATENATE(UPPER(VLOOKUP(B286,'ACCESS EXPORT'!$B:$P,15,FALSE)),""&amp;CHAR(10)&amp;"(Transfer Out",TEXT('ACCESS EXPORT'!Y286," MM/DD/YYY)"))),IF('ACCESS EXPORT'!X286&lt;&gt;"",UPPER(CONCATENATE(UPPER(VLOOKUP(B286,'ACCESS EXPORT'!$B:$P,15,FALSE)),""&amp;CHAR(10)&amp;"(Transfer In",TEXT('ACCESS EXPORT'!X286," MM/DD/YYY)"))))))</f>
        <v>HUMPHREY, RACHEL G.</v>
      </c>
      <c r="O286" s="4" t="str">
        <f>_xlfn.IFNA(VLOOKUP(B286,'ACCESS EXPORT'!$B:$Q,16,FALSE),"")</f>
        <v>MD</v>
      </c>
      <c r="P286" s="4" t="str">
        <f>_xlfn.IFNA(VLOOKUP(B286,'ACCESS EXPORT'!B:W,22,FALSE),"-")</f>
        <v>1730151796</v>
      </c>
      <c r="Q286" s="4" t="str">
        <f>_xlfn.IFNA(VLOOKUP(A286,'ACCESS EXPORT'!$A:$AG,33,0),"-")</f>
        <v>Julie Morris</v>
      </c>
      <c r="R286" s="4" t="str">
        <f>_xlfn.IFNA(VLOOKUP(A286,'ACCESS EXPORT'!$A:$AH,34,0),"-")</f>
        <v>Amanda Dowd</v>
      </c>
      <c r="S286" s="4" t="str">
        <f>_xlfn.IFNA(VLOOKUP(A286,'ACCESS EXPORT'!$A:$AI,35,0),"-")</f>
        <v>Courtney Powell</v>
      </c>
      <c r="T286" s="4" t="str">
        <f>_xlfn.IFNA(VLOOKUP(A286,'ACCESS EXPORT'!$A:$AJ,36,0),"-")</f>
        <v>Wanda Cruz</v>
      </c>
      <c r="U286" s="4" t="str">
        <f>_xlfn.IFNA(VLOOKUP(A286,'ACCESS EXPORT'!$A:$AK,37,0),"-")</f>
        <v>Cerner</v>
      </c>
      <c r="V286" s="4" t="str">
        <f>_xlfn.IFNA(VLOOKUP(A286,'ACCESS EXPORT'!$A:$AL,38,0),"-")</f>
        <v>FHMG_HIGH RISK PREGNANCY</v>
      </c>
      <c r="W286" s="4" t="str">
        <f>_xlfn.IFNA(VLOOKUP(A286,'ACCESS EXPORT'!$A:$AM,39,0),"-")</f>
        <v/>
      </c>
      <c r="X286" s="4" t="str">
        <f>_xlfn.IFNA(VLOOKUP(A286,'ACCESS EXPORT'!$A:$AN,40,0),"-")</f>
        <v>Libia Villaquiran / Jenny Green</v>
      </c>
      <c r="Y286" s="26" t="str">
        <f>_xlfn.IFNA(VLOOKUP(A286,'ACCESS EXPORT'!A:AO,41,0),"")</f>
        <v>Andrea Brantley</v>
      </c>
      <c r="Z286" s="26" t="str">
        <f>_xlfn.IFNA(VLOOKUP(A286,'ACCESS EXPORT'!A:AP,42,0),"")</f>
        <v>Sue Balmforth</v>
      </c>
      <c r="AA286" s="26" t="str">
        <f>_xlfn.IFNA(VLOOKUP(A286,'ACCESS EXPORT'!A:AQ,43,0),"")</f>
        <v>Sara Channing</v>
      </c>
    </row>
    <row r="287" spans="1:27" ht="18.75" x14ac:dyDescent="0.25">
      <c r="A287" s="33">
        <v>226</v>
      </c>
      <c r="B287" s="10">
        <v>2215</v>
      </c>
      <c r="C287" s="7" t="str">
        <f ca="1">IFERROR(UPPER(IF(AND('ACCESS EXPORT'!AA287="",'ACCESS EXPORT'!Z287=""),VLOOKUP(A287,'ACCESS EXPORT'!$A:$AF,32,FALSE),(IF('ACCESS EXPORT'!AA287&lt;&gt;"",CONCATENATE(VLOOKUP(A287,'ACCESS EXPORT'!$A:$AF,32,FALSE)," (Closed",TEXT('ACCESS EXPORT'!AA287," MM/DD/YYY)")),IF(TODAY()&lt;(('ACCESS EXPORT'!Z287)+30),CONCATENATE(VLOOKUP(A287,'ACCESS EXPORT'!$A:$AF,32,FALSE)," (Opens",TEXT('ACCESS EXPORT'!Z287," MM/DD/YYY)")),VLOOKUP(A287,'ACCESS EXPORT'!$A:$AF,32,FALSE)))))),"-")</f>
        <v>ADVENTHEALTH MEDICAL GROUP HIGH RISK PREGNANCY AT ORLANDO</v>
      </c>
      <c r="D287" s="3" t="str">
        <f ca="1">IFERROR(UPPER(IF(AND('ACCESS EXPORT'!AA287="",'ACCESS EXPORT'!Z287=""),VLOOKUP(A287,'ACCESS EXPORT'!$A:$AF,28,FALSE),(IF('ACCESS EXPORT'!AA287&lt;&gt;"",CONCATENATE(VLOOKUP(A287,'ACCESS EXPORT'!$A:$AF,28,FALSE)," (Closed",TEXT('ACCESS EXPORT'!AA287," MM/DD/YYY)")),IF(TODAY()&lt;(('ACCESS EXPORT'!Z287)+30),CONCATENATE(VLOOKUP(A287,'ACCESS EXPORT'!$A:$AF,28,FALSE)," (Opens",TEXT('ACCESS EXPORT'!Z287," MM/DD/YYY)")),VLOOKUP(A287,'ACCESS EXPORT'!$A:$AF,28,FALSE)))))),"-")</f>
        <v>HIGH RISK PREGNANCY CONSULTANTS (FORMER: MATERNAL FETAL CARE CENTER)</v>
      </c>
      <c r="E287" s="3" t="str">
        <f>VLOOKUP($A287,'ACCESS EXPORT'!$A:$AF,3,FALSE)</f>
        <v>5180</v>
      </c>
      <c r="F287" s="3" t="str">
        <f>UPPER(CONCATENATE(VLOOKUP(A287,'ACCESS EXPORT'!$A:$AF,4,FALSE)," ",VLOOKUP(A287,'ACCESS EXPORT'!$A:$AF,5,FALSE)," ",VLOOKUP(A287,'ACCESS EXPORT'!$A:$AF,6,FALSE)," ",VLOOKUP(A287,'ACCESS EXPORT'!$A:$AA,7,FALSE)," ",VLOOKUP(A287,'ACCESS EXPORT'!$A:$AA,8,FALSE)))</f>
        <v>2415 N. ORANGE AVE SUITE 402 ORLANDO FL 32804</v>
      </c>
      <c r="G287" s="4" t="str">
        <f>UPPER(VLOOKUP($A287,'ACCESS EXPORT'!$A:$AF,9,FALSE))</f>
        <v>ORANGE</v>
      </c>
      <c r="H287" s="4" t="str">
        <f>_xlfn.IFNA(VLOOKUP($B287,'ACCESS EXPORT'!$B:$J,9,FALSE),"")</f>
        <v>Central</v>
      </c>
      <c r="I287" s="3" t="str">
        <f>CONCATENATE("(P)",VLOOKUP($A287,'ACCESS EXPORT'!$A:$AF,11,FALSE)," (F)",VLOOKUP($A287,'ACCESS EXPORT'!$A:$AF,29,FALSE))</f>
        <v>(P)(407) 622-0560 (F)(407) 622-0563</v>
      </c>
      <c r="J287" s="4" t="str">
        <f>UPPER(VLOOKUP($A287,'ACCESS EXPORT'!$A:$AF,12,FALSE))</f>
        <v>WOMENS</v>
      </c>
      <c r="K287" s="4" t="str">
        <f>UPPER(VLOOKUP($A287,'ACCESS EXPORT'!$A:$AF,13,FALSE))</f>
        <v>MARLENE HOLLAND</v>
      </c>
      <c r="L287" s="3" t="str">
        <f>IF(AND(VLOOKUP(A287,'ACCESS EXPORT'!A:AE,1,0),'ACCESS EXPORT'!N287=""),UPPER(CONCATENATE('ACCESS EXPORT'!AE287)),IF(VLOOKUP(A287,'ACCESS EXPORT'!A:AE,1,0),UPPER(CONCATENATE('ACCESS EXPORT'!N287," "&amp;CHAR(10),'ACCESS EXPORT'!AE287))))</f>
        <v>KIM ANDERSON (EXEC DIR) 
RACHEL NASSICK (PRAC. ADMIN)</v>
      </c>
      <c r="M287" s="4" t="str">
        <f>UPPER(VLOOKUP($A287,'ACCESS EXPORT'!$A:$O,15,FALSE))</f>
        <v>AMANDA COLELLA (OS)</v>
      </c>
      <c r="N287" s="4" t="str">
        <f ca="1">IF(AND('ACCESS EXPORT'!X287="",'ACCESS EXPORT'!Y287=""),IF('ACCESS EXPORT'!V287&lt;&gt;"",(IF(TODAY()-'ACCESS EXPORT'!V287&gt;=-60,UPPER(CONCATENATE(VLOOKUP(B287,'ACCESS EXPORT'!$B:$P,15,FALSE),""&amp;CHAR(10)&amp;"(SEP",TEXT('ACCESS EXPORT'!V287," MM/DD/YYY)"))),IF(TODAY()-'ACCESS EXPORT'!V287&lt;0,UPPER(VLOOKUP(B287,'ACCESS EXPORT'!$B:$P,15,FALSE)),UPPER(VLOOKUP(B287,'ACCESS EXPORT'!$B:$P,15,FALSE))))),IF('ACCESS EXPORT'!U287="",UPPER(VLOOKUP(B287,'ACCESS EXPORT'!$B:$P,15,FALSE)),IF(TODAY()-'ACCESS EXPORT'!U287&lt;=30,CONCATENATE(UPPER(VLOOKUP(B287,'ACCESS EXPORT'!$B:$P,15,FALSE)),""&amp;CHAR(10)&amp;"(NEW",TEXT('ACCESS EXPORT'!U287," MM/DD/YYY)")),IF(AND(TODAY()-'ACCESS EXPORT'!U287&gt;30,TODAY()&gt;0),UPPER(VLOOKUP(B287,'ACCESS EXPORT'!$B:$P,15,FALSE)))))),IF('ACCESS EXPORT'!Y287&lt;&gt;"",UPPER(CONCATENATE(UPPER(VLOOKUP(B287,'ACCESS EXPORT'!$B:$P,15,FALSE)),""&amp;CHAR(10)&amp;"(Transfer Out",TEXT('ACCESS EXPORT'!Y287," MM/DD/YYY)"))),IF('ACCESS EXPORT'!X287&lt;&gt;"",UPPER(CONCATENATE(UPPER(VLOOKUP(B287,'ACCESS EXPORT'!$B:$P,15,FALSE)),""&amp;CHAR(10)&amp;"(Transfer In",TEXT('ACCESS EXPORT'!X287," MM/DD/YYY)"))))))</f>
        <v>BAACKE, KERI ANN</v>
      </c>
      <c r="O287" s="4" t="str">
        <f>_xlfn.IFNA(VLOOKUP(B287,'ACCESS EXPORT'!$B:$Q,16,FALSE),"")</f>
        <v>MD</v>
      </c>
      <c r="P287" s="4" t="str">
        <f>_xlfn.IFNA(VLOOKUP(B287,'ACCESS EXPORT'!B:W,22,FALSE),"-")</f>
        <v>1154366607</v>
      </c>
      <c r="Q287" s="4" t="str">
        <f>_xlfn.IFNA(VLOOKUP(A287,'ACCESS EXPORT'!$A:$AG,33,0),"-")</f>
        <v>Julie Morris</v>
      </c>
      <c r="R287" s="4" t="str">
        <f>_xlfn.IFNA(VLOOKUP(A287,'ACCESS EXPORT'!$A:$AH,34,0),"-")</f>
        <v>Amanda Dowd</v>
      </c>
      <c r="S287" s="4" t="str">
        <f>_xlfn.IFNA(VLOOKUP(A287,'ACCESS EXPORT'!$A:$AI,35,0),"-")</f>
        <v>Courtney Powell</v>
      </c>
      <c r="T287" s="4" t="str">
        <f>_xlfn.IFNA(VLOOKUP(A287,'ACCESS EXPORT'!$A:$AJ,36,0),"-")</f>
        <v>Wanda Cruz</v>
      </c>
      <c r="U287" s="4" t="str">
        <f>_xlfn.IFNA(VLOOKUP(A287,'ACCESS EXPORT'!$A:$AK,37,0),"-")</f>
        <v>Cerner</v>
      </c>
      <c r="V287" s="4" t="str">
        <f>_xlfn.IFNA(VLOOKUP(A287,'ACCESS EXPORT'!$A:$AL,38,0),"-")</f>
        <v>FHMG_HIGH RISK PREGNANCY</v>
      </c>
      <c r="W287" s="4" t="str">
        <f>_xlfn.IFNA(VLOOKUP(A287,'ACCESS EXPORT'!$A:$AM,39,0),"-")</f>
        <v/>
      </c>
      <c r="X287" s="4" t="str">
        <f>_xlfn.IFNA(VLOOKUP(A287,'ACCESS EXPORT'!$A:$AN,40,0),"-")</f>
        <v>Libia Villaquiran / Jenny Green</v>
      </c>
      <c r="Y287" s="26" t="str">
        <f>_xlfn.IFNA(VLOOKUP(A287,'ACCESS EXPORT'!A:AO,41,0),"")</f>
        <v>Andrea Brantley</v>
      </c>
      <c r="Z287" s="26" t="str">
        <f>_xlfn.IFNA(VLOOKUP(A287,'ACCESS EXPORT'!A:AP,42,0),"")</f>
        <v>Sue Balmforth</v>
      </c>
      <c r="AA287" s="26" t="str">
        <f>_xlfn.IFNA(VLOOKUP(A287,'ACCESS EXPORT'!A:AQ,43,0),"")</f>
        <v>Sara Channing</v>
      </c>
    </row>
    <row r="288" spans="1:27" ht="18.75" x14ac:dyDescent="0.25">
      <c r="A288" s="33">
        <v>120</v>
      </c>
      <c r="B288" s="10">
        <v>1176</v>
      </c>
      <c r="C288" s="7" t="str">
        <f ca="1">IFERROR(UPPER(IF(AND('ACCESS EXPORT'!AA288="",'ACCESS EXPORT'!Z288=""),VLOOKUP(A288,'ACCESS EXPORT'!$A:$AF,32,FALSE),(IF('ACCESS EXPORT'!AA288&lt;&gt;"",CONCATENATE(VLOOKUP(A288,'ACCESS EXPORT'!$A:$AF,32,FALSE)," (Closed",TEXT('ACCESS EXPORT'!AA288," MM/DD/YYY)")),IF(TODAY()&lt;(('ACCESS EXPORT'!Z288)+30),CONCATENATE(VLOOKUP(A288,'ACCESS EXPORT'!$A:$AF,32,FALSE)," (Opens",TEXT('ACCESS EXPORT'!Z288," MM/DD/YYY)")),VLOOKUP(A288,'ACCESS EXPORT'!$A:$AF,32,FALSE)))))),"-")</f>
        <v>ADVENTHEALTH MEDICAL GROUP GENERAL SURGERY AT 3350 WATERMAN WAY</v>
      </c>
      <c r="D288" s="3" t="str">
        <f ca="1">IFERROR(UPPER(IF(AND('ACCESS EXPORT'!AA288="",'ACCESS EXPORT'!Z288=""),VLOOKUP(A288,'ACCESS EXPORT'!$A:$AF,28,FALSE),(IF('ACCESS EXPORT'!AA288&lt;&gt;"",CONCATENATE(VLOOKUP(A288,'ACCESS EXPORT'!$A:$AF,28,FALSE)," (Closed",TEXT('ACCESS EXPORT'!AA288," MM/DD/YYY)")),IF(TODAY()&lt;(('ACCESS EXPORT'!Z288)+30),CONCATENATE(VLOOKUP(A288,'ACCESS EXPORT'!$A:$AF,28,FALSE)," (Opens",TEXT('ACCESS EXPORT'!Z288," MM/DD/YYY)")),VLOOKUP(A288,'ACCESS EXPORT'!$A:$AF,28,FALSE)))))),"-")</f>
        <v>CENTER FOR ADVANCED SURGERY</v>
      </c>
      <c r="E288" s="3" t="str">
        <f>VLOOKUP($A288,'ACCESS EXPORT'!$A:$AF,3,FALSE)</f>
        <v>5190</v>
      </c>
      <c r="F288" s="3" t="str">
        <f>UPPER(CONCATENATE(VLOOKUP(A288,'ACCESS EXPORT'!$A:$AF,4,FALSE)," ",VLOOKUP(A288,'ACCESS EXPORT'!$A:$AF,5,FALSE)," ",VLOOKUP(A288,'ACCESS EXPORT'!$A:$AF,6,FALSE)," ",VLOOKUP(A288,'ACCESS EXPORT'!$A:$AA,7,FALSE)," ",VLOOKUP(A288,'ACCESS EXPORT'!$A:$AA,8,FALSE)))</f>
        <v>3350 WATERMAN WAY  TAVARES FL 32778</v>
      </c>
      <c r="G288" s="4" t="str">
        <f>UPPER(VLOOKUP($A288,'ACCESS EXPORT'!$A:$AF,9,FALSE))</f>
        <v>LAKE</v>
      </c>
      <c r="H288" s="4" t="str">
        <f>_xlfn.IFNA(VLOOKUP($B288,'ACCESS EXPORT'!$B:$J,9,FALSE),"")</f>
        <v>Waterman</v>
      </c>
      <c r="I288" s="3" t="str">
        <f>CONCATENATE("(P)",VLOOKUP($A288,'ACCESS EXPORT'!$A:$AF,11,FALSE)," (F)",VLOOKUP($A288,'ACCESS EXPORT'!$A:$AF,29,FALSE))</f>
        <v>(P)(352) 742-2223 (F)(352) 742-2220</v>
      </c>
      <c r="J288" s="4" t="str">
        <f>UPPER(VLOOKUP($A288,'ACCESS EXPORT'!$A:$AF,12,FALSE))</f>
        <v>SURGERY</v>
      </c>
      <c r="K288" s="4" t="str">
        <f>UPPER(VLOOKUP($A288,'ACCESS EXPORT'!$A:$AF,13,FALSE))</f>
        <v>SCOTT HILL</v>
      </c>
      <c r="L288" s="3" t="str">
        <f>IF(AND(VLOOKUP(A288,'ACCESS EXPORT'!A:AE,1,0),'ACCESS EXPORT'!N288=""),UPPER(CONCATENATE('ACCESS EXPORT'!AE288)),IF(VLOOKUP(A288,'ACCESS EXPORT'!A:AE,1,0),UPPER(CONCATENATE('ACCESS EXPORT'!N288," "&amp;CHAR(10),'ACCESS EXPORT'!AE288))))</f>
        <v xml:space="preserve">CINDY MCMILLAN 
</v>
      </c>
      <c r="M288" s="4" t="str">
        <f>UPPER(VLOOKUP($A288,'ACCESS EXPORT'!$A:$O,15,FALSE))</f>
        <v>JENNIE AMOLE (OS)</v>
      </c>
      <c r="N288" s="4" t="str">
        <f ca="1">IF(AND('ACCESS EXPORT'!X288="",'ACCESS EXPORT'!Y288=""),IF('ACCESS EXPORT'!V288&lt;&gt;"",(IF(TODAY()-'ACCESS EXPORT'!V288&gt;=-60,UPPER(CONCATENATE(VLOOKUP(B288,'ACCESS EXPORT'!$B:$P,15,FALSE),""&amp;CHAR(10)&amp;"(SEP",TEXT('ACCESS EXPORT'!V288," MM/DD/YYY)"))),IF(TODAY()-'ACCESS EXPORT'!V288&lt;0,UPPER(VLOOKUP(B288,'ACCESS EXPORT'!$B:$P,15,FALSE)),UPPER(VLOOKUP(B288,'ACCESS EXPORT'!$B:$P,15,FALSE))))),IF('ACCESS EXPORT'!U288="",UPPER(VLOOKUP(B288,'ACCESS EXPORT'!$B:$P,15,FALSE)),IF(TODAY()-'ACCESS EXPORT'!U288&lt;=30,CONCATENATE(UPPER(VLOOKUP(B288,'ACCESS EXPORT'!$B:$P,15,FALSE)),""&amp;CHAR(10)&amp;"(NEW",TEXT('ACCESS EXPORT'!U288," MM/DD/YYY)")),IF(AND(TODAY()-'ACCESS EXPORT'!U288&gt;30,TODAY()&gt;0),UPPER(VLOOKUP(B288,'ACCESS EXPORT'!$B:$P,15,FALSE)))))),IF('ACCESS EXPORT'!Y288&lt;&gt;"",UPPER(CONCATENATE(UPPER(VLOOKUP(B288,'ACCESS EXPORT'!$B:$P,15,FALSE)),""&amp;CHAR(10)&amp;"(Transfer Out",TEXT('ACCESS EXPORT'!Y288," MM/DD/YYY)"))),IF('ACCESS EXPORT'!X288&lt;&gt;"",UPPER(CONCATENATE(UPPER(VLOOKUP(B288,'ACCESS EXPORT'!$B:$P,15,FALSE)),""&amp;CHAR(10)&amp;"(Transfer In",TEXT('ACCESS EXPORT'!X288," MM/DD/YYY)"))))))</f>
        <v>GABRE-MADHIN, SEBLE Z.</v>
      </c>
      <c r="O288" s="4" t="str">
        <f>_xlfn.IFNA(VLOOKUP(B288,'ACCESS EXPORT'!$B:$Q,16,FALSE),"")</f>
        <v>MD</v>
      </c>
      <c r="P288" s="4" t="str">
        <f>_xlfn.IFNA(VLOOKUP(B288,'ACCESS EXPORT'!B:W,22,FALSE),"-")</f>
        <v>1922187400</v>
      </c>
      <c r="Q288" s="4" t="str">
        <f>_xlfn.IFNA(VLOOKUP(A288,'ACCESS EXPORT'!$A:$AG,33,0),"-")</f>
        <v>Maria Ortiz</v>
      </c>
      <c r="R288" s="4" t="str">
        <f>_xlfn.IFNA(VLOOKUP(A288,'ACCESS EXPORT'!$A:$AH,34,0),"-")</f>
        <v>Cheri Benedeti</v>
      </c>
      <c r="S288" s="4" t="str">
        <f>_xlfn.IFNA(VLOOKUP(A288,'ACCESS EXPORT'!$A:$AI,35,0),"-")</f>
        <v>James Agee</v>
      </c>
      <c r="T288" s="4" t="str">
        <f>_xlfn.IFNA(VLOOKUP(A288,'ACCESS EXPORT'!$A:$AJ,36,0),"-")</f>
        <v>Sorangia Jean-Francois</v>
      </c>
      <c r="U288" s="4" t="str">
        <f>_xlfn.IFNA(VLOOKUP(A288,'ACCESS EXPORT'!$A:$AK,37,0),"-")</f>
        <v>athena</v>
      </c>
      <c r="V288" s="4" t="str">
        <f>_xlfn.IFNA(VLOOKUP(A288,'ACCESS EXPORT'!$A:$AL,38,0),"-")</f>
        <v>FHMG_CTR FOR ADV SURG</v>
      </c>
      <c r="W288" s="4" t="str">
        <f>_xlfn.IFNA(VLOOKUP(A288,'ACCESS EXPORT'!$A:$AM,39,0),"-")</f>
        <v/>
      </c>
      <c r="X288" s="4" t="str">
        <f>_xlfn.IFNA(VLOOKUP(A288,'ACCESS EXPORT'!$A:$AN,40,0),"-")</f>
        <v>Karen Kelly</v>
      </c>
      <c r="Y288" s="26" t="str">
        <f>_xlfn.IFNA(VLOOKUP(A288,'ACCESS EXPORT'!A:AO,41,0),"")</f>
        <v>Andrea Desilva</v>
      </c>
      <c r="Z288" s="26" t="str">
        <f>_xlfn.IFNA(VLOOKUP(A288,'ACCESS EXPORT'!A:AP,42,0),"")</f>
        <v>Candace Goodman</v>
      </c>
      <c r="AA288" s="26" t="str">
        <f>_xlfn.IFNA(VLOOKUP(A288,'ACCESS EXPORT'!A:AQ,43,0),"")</f>
        <v>Tricia Greco</v>
      </c>
    </row>
    <row r="289" spans="1:27" ht="18.75" x14ac:dyDescent="0.25">
      <c r="A289" s="33">
        <v>162</v>
      </c>
      <c r="B289" s="10">
        <v>1334</v>
      </c>
      <c r="C289" s="7" t="str">
        <f ca="1">IFERROR(UPPER(IF(AND('ACCESS EXPORT'!AA289="",'ACCESS EXPORT'!Z289=""),VLOOKUP(A289,'ACCESS EXPORT'!$A:$AF,32,FALSE),(IF('ACCESS EXPORT'!AA289&lt;&gt;"",CONCATENATE(VLOOKUP(A289,'ACCESS EXPORT'!$A:$AF,32,FALSE)," (Closed",TEXT('ACCESS EXPORT'!AA289," MM/DD/YYY)")),IF(TODAY()&lt;(('ACCESS EXPORT'!Z289)+30),CONCATENATE(VLOOKUP(A289,'ACCESS EXPORT'!$A:$AF,32,FALSE)," (Opens",TEXT('ACCESS EXPORT'!Z289," MM/DD/YYY)")),VLOOKUP(A289,'ACCESS EXPORT'!$A:$AF,32,FALSE)))))),"-")</f>
        <v>ADVENTHEALTH MEDICAL GROUP FAMILY AND INTERNAL MEDICINE AT AVALON PARK</v>
      </c>
      <c r="D289" s="3" t="str">
        <f ca="1">IFERROR(UPPER(IF(AND('ACCESS EXPORT'!AA289="",'ACCESS EXPORT'!Z289=""),VLOOKUP(A289,'ACCESS EXPORT'!$A:$AF,28,FALSE),(IF('ACCESS EXPORT'!AA289&lt;&gt;"",CONCATENATE(VLOOKUP(A289,'ACCESS EXPORT'!$A:$AF,28,FALSE)," (Closed",TEXT('ACCESS EXPORT'!AA289," MM/DD/YYY)")),IF(TODAY()&lt;(('ACCESS EXPORT'!Z289)+30),CONCATENATE(VLOOKUP(A289,'ACCESS EXPORT'!$A:$AF,28,FALSE)," (Opens",TEXT('ACCESS EXPORT'!Z289," MM/DD/YYY)")),VLOOKUP(A289,'ACCESS EXPORT'!$A:$AF,28,FALSE)))))),"-")</f>
        <v>FAMILY &amp; WOMEN'S HEALTH AT AVALON PARK / EAST ORLANDO MEDICAL GROUP</v>
      </c>
      <c r="E289" s="3" t="str">
        <f>VLOOKUP($A289,'ACCESS EXPORT'!$A:$AF,3,FALSE)</f>
        <v>5220</v>
      </c>
      <c r="F289" s="3" t="str">
        <f>UPPER(CONCATENATE(VLOOKUP(A289,'ACCESS EXPORT'!$A:$AF,4,FALSE)," ",VLOOKUP(A289,'ACCESS EXPORT'!$A:$AF,5,FALSE)," ",VLOOKUP(A289,'ACCESS EXPORT'!$A:$AF,6,FALSE)," ",VLOOKUP(A289,'ACCESS EXPORT'!$A:$AA,7,FALSE)," ",VLOOKUP(A289,'ACCESS EXPORT'!$A:$AA,8,FALSE)))</f>
        <v>3701 AVALON PARK WEST BLVD SUITE 205 ORLANDO FL 32828</v>
      </c>
      <c r="G289" s="4" t="str">
        <f>UPPER(VLOOKUP($A289,'ACCESS EXPORT'!$A:$AF,9,FALSE))</f>
        <v>ORANGE</v>
      </c>
      <c r="H289" s="4" t="str">
        <f>_xlfn.IFNA(VLOOKUP($B289,'ACCESS EXPORT'!$B:$J,9,FALSE),"")</f>
        <v>NE</v>
      </c>
      <c r="I289" s="3" t="str">
        <f>CONCATENATE("(P)",VLOOKUP($A289,'ACCESS EXPORT'!$A:$AF,11,FALSE)," (F)",VLOOKUP($A289,'ACCESS EXPORT'!$A:$AF,29,FALSE))</f>
        <v>(P)(407) 303-6285 (F)(407) 303-6284</v>
      </c>
      <c r="J289" s="4" t="str">
        <f>UPPER(VLOOKUP($A289,'ACCESS EXPORT'!$A:$AF,12,FALSE))</f>
        <v>FAMILY MEDICINE</v>
      </c>
      <c r="K289" s="4" t="str">
        <f>UPPER(VLOOKUP($A289,'ACCESS EXPORT'!$A:$AF,13,FALSE))</f>
        <v>DEBORAH HAYWOOD</v>
      </c>
      <c r="L289" s="3" t="str">
        <f>IF(AND(VLOOKUP(A289,'ACCESS EXPORT'!A:AE,1,0),'ACCESS EXPORT'!N289=""),UPPER(CONCATENATE('ACCESS EXPORT'!AE289)),IF(VLOOKUP(A289,'ACCESS EXPORT'!A:AE,1,0),UPPER(CONCATENATE('ACCESS EXPORT'!N289," "&amp;CHAR(10),'ACCESS EXPORT'!AE289))))</f>
        <v xml:space="preserve">CRYSTAL BINKS 
</v>
      </c>
      <c r="M289" s="4" t="str">
        <f>UPPER(VLOOKUP($A289,'ACCESS EXPORT'!$A:$O,15,FALSE))</f>
        <v>NICOLE PARSONS (PM)</v>
      </c>
      <c r="N289" s="4" t="str">
        <f ca="1">IF(AND('ACCESS EXPORT'!X289="",'ACCESS EXPORT'!Y289=""),IF('ACCESS EXPORT'!V289&lt;&gt;"",(IF(TODAY()-'ACCESS EXPORT'!V289&gt;=-60,UPPER(CONCATENATE(VLOOKUP(B289,'ACCESS EXPORT'!$B:$P,15,FALSE),""&amp;CHAR(10)&amp;"(SEP",TEXT('ACCESS EXPORT'!V289," MM/DD/YYY)"))),IF(TODAY()-'ACCESS EXPORT'!V289&lt;0,UPPER(VLOOKUP(B289,'ACCESS EXPORT'!$B:$P,15,FALSE)),UPPER(VLOOKUP(B289,'ACCESS EXPORT'!$B:$P,15,FALSE))))),IF('ACCESS EXPORT'!U289="",UPPER(VLOOKUP(B289,'ACCESS EXPORT'!$B:$P,15,FALSE)),IF(TODAY()-'ACCESS EXPORT'!U289&lt;=30,CONCATENATE(UPPER(VLOOKUP(B289,'ACCESS EXPORT'!$B:$P,15,FALSE)),""&amp;CHAR(10)&amp;"(NEW",TEXT('ACCESS EXPORT'!U289," MM/DD/YYY)")),IF(AND(TODAY()-'ACCESS EXPORT'!U289&gt;30,TODAY()&gt;0),UPPER(VLOOKUP(B289,'ACCESS EXPORT'!$B:$P,15,FALSE)))))),IF('ACCESS EXPORT'!Y289&lt;&gt;"",UPPER(CONCATENATE(UPPER(VLOOKUP(B289,'ACCESS EXPORT'!$B:$P,15,FALSE)),""&amp;CHAR(10)&amp;"(Transfer Out",TEXT('ACCESS EXPORT'!Y289," MM/DD/YYY)"))),IF('ACCESS EXPORT'!X289&lt;&gt;"",UPPER(CONCATENATE(UPPER(VLOOKUP(B289,'ACCESS EXPORT'!$B:$P,15,FALSE)),""&amp;CHAR(10)&amp;"(Transfer In",TEXT('ACCESS EXPORT'!X289," MM/DD/YYY)"))))))</f>
        <v>COLLAZO, MARIE MILAGROS</v>
      </c>
      <c r="O289" s="4" t="str">
        <f>_xlfn.IFNA(VLOOKUP(B289,'ACCESS EXPORT'!$B:$Q,16,FALSE),"")</f>
        <v>APRN</v>
      </c>
      <c r="P289" s="4" t="str">
        <f>_xlfn.IFNA(VLOOKUP(B289,'ACCESS EXPORT'!B:W,22,FALSE),"-")</f>
        <v>1346640356</v>
      </c>
      <c r="Q289" s="4" t="str">
        <f>_xlfn.IFNA(VLOOKUP(A289,'ACCESS EXPORT'!$A:$AG,33,0),"-")</f>
        <v>Alejandra Torres</v>
      </c>
      <c r="R289" s="4" t="str">
        <f>_xlfn.IFNA(VLOOKUP(A289,'ACCESS EXPORT'!$A:$AH,34,0),"-")</f>
        <v>Carol Shane</v>
      </c>
      <c r="S289" s="4" t="str">
        <f>_xlfn.IFNA(VLOOKUP(A289,'ACCESS EXPORT'!$A:$AI,35,0),"-")</f>
        <v>Anna Bachtis</v>
      </c>
      <c r="T289" s="4" t="str">
        <f>_xlfn.IFNA(VLOOKUP(A289,'ACCESS EXPORT'!$A:$AJ,36,0),"-")</f>
        <v>Andrew Davis</v>
      </c>
      <c r="U289" s="4" t="str">
        <f>_xlfn.IFNA(VLOOKUP(A289,'ACCESS EXPORT'!$A:$AK,37,0),"-")</f>
        <v>athena</v>
      </c>
      <c r="V289" s="4" t="str">
        <f>_xlfn.IFNA(VLOOKUP(A289,'ACCESS EXPORT'!$A:$AL,38,0),"-")</f>
        <v>FHMG_FM AND IM AVALON PARK</v>
      </c>
      <c r="W289" s="4" t="str">
        <f>_xlfn.IFNA(VLOOKUP(A289,'ACCESS EXPORT'!$A:$AM,39,0),"-")</f>
        <v/>
      </c>
      <c r="X289" s="4" t="str">
        <f>_xlfn.IFNA(VLOOKUP(A289,'ACCESS EXPORT'!$A:$AN,40,0),"-")</f>
        <v>Libia Villaquiran / Jenny Green</v>
      </c>
      <c r="Y289" s="26" t="str">
        <f>_xlfn.IFNA(VLOOKUP(A289,'ACCESS EXPORT'!A:AO,41,0),"")</f>
        <v>Carlos Calderon</v>
      </c>
      <c r="Z289" s="26" t="str">
        <f>_xlfn.IFNA(VLOOKUP(A289,'ACCESS EXPORT'!A:AP,42,0),"")</f>
        <v>Janice Scales</v>
      </c>
      <c r="AA289" s="26" t="str">
        <f>_xlfn.IFNA(VLOOKUP(A289,'ACCESS EXPORT'!A:AQ,43,0),"")</f>
        <v>Heather McComb</v>
      </c>
    </row>
    <row r="290" spans="1:27" ht="18.75" x14ac:dyDescent="0.25">
      <c r="A290" s="33">
        <v>162</v>
      </c>
      <c r="B290" s="10">
        <v>1333</v>
      </c>
      <c r="C290" s="7" t="str">
        <f ca="1">IFERROR(UPPER(IF(AND('ACCESS EXPORT'!AA290="",'ACCESS EXPORT'!Z290=""),VLOOKUP(A290,'ACCESS EXPORT'!$A:$AF,32,FALSE),(IF('ACCESS EXPORT'!AA290&lt;&gt;"",CONCATENATE(VLOOKUP(A290,'ACCESS EXPORT'!$A:$AF,32,FALSE)," (Closed",TEXT('ACCESS EXPORT'!AA290," MM/DD/YYY)")),IF(TODAY()&lt;(('ACCESS EXPORT'!Z290)+30),CONCATENATE(VLOOKUP(A290,'ACCESS EXPORT'!$A:$AF,32,FALSE)," (Opens",TEXT('ACCESS EXPORT'!Z290," MM/DD/YYY)")),VLOOKUP(A290,'ACCESS EXPORT'!$A:$AF,32,FALSE)))))),"-")</f>
        <v>ADVENTHEALTH MEDICAL GROUP FAMILY AND INTERNAL MEDICINE AT AVALON PARK</v>
      </c>
      <c r="D290" s="3" t="str">
        <f ca="1">IFERROR(UPPER(IF(AND('ACCESS EXPORT'!AA290="",'ACCESS EXPORT'!Z290=""),VLOOKUP(A290,'ACCESS EXPORT'!$A:$AF,28,FALSE),(IF('ACCESS EXPORT'!AA290&lt;&gt;"",CONCATENATE(VLOOKUP(A290,'ACCESS EXPORT'!$A:$AF,28,FALSE)," (Closed",TEXT('ACCESS EXPORT'!AA290," MM/DD/YYY)")),IF(TODAY()&lt;(('ACCESS EXPORT'!Z290)+30),CONCATENATE(VLOOKUP(A290,'ACCESS EXPORT'!$A:$AF,28,FALSE)," (Opens",TEXT('ACCESS EXPORT'!Z290," MM/DD/YYY)")),VLOOKUP(A290,'ACCESS EXPORT'!$A:$AF,28,FALSE)))))),"-")</f>
        <v>FAMILY &amp; WOMEN'S HEALTH AT AVALON PARK / EAST ORLANDO MEDICAL GROUP</v>
      </c>
      <c r="E290" s="3" t="str">
        <f>VLOOKUP($A290,'ACCESS EXPORT'!$A:$AF,3,FALSE)</f>
        <v>5220</v>
      </c>
      <c r="F290" s="3" t="str">
        <f>UPPER(CONCATENATE(VLOOKUP(A290,'ACCESS EXPORT'!$A:$AF,4,FALSE)," ",VLOOKUP(A290,'ACCESS EXPORT'!$A:$AF,5,FALSE)," ",VLOOKUP(A290,'ACCESS EXPORT'!$A:$AF,6,FALSE)," ",VLOOKUP(A290,'ACCESS EXPORT'!$A:$AA,7,FALSE)," ",VLOOKUP(A290,'ACCESS EXPORT'!$A:$AA,8,FALSE)))</f>
        <v>3701 AVALON PARK WEST BLVD SUITE 205 ORLANDO FL 32828</v>
      </c>
      <c r="G290" s="4" t="str">
        <f>UPPER(VLOOKUP($A290,'ACCESS EXPORT'!$A:$AF,9,FALSE))</f>
        <v>ORANGE</v>
      </c>
      <c r="H290" s="4" t="str">
        <f>_xlfn.IFNA(VLOOKUP($B290,'ACCESS EXPORT'!$B:$J,9,FALSE),"")</f>
        <v>NE</v>
      </c>
      <c r="I290" s="3" t="str">
        <f>CONCATENATE("(P)",VLOOKUP($A290,'ACCESS EXPORT'!$A:$AF,11,FALSE)," (F)",VLOOKUP($A290,'ACCESS EXPORT'!$A:$AF,29,FALSE))</f>
        <v>(P)(407) 303-6285 (F)(407) 303-6284</v>
      </c>
      <c r="J290" s="4" t="str">
        <f>UPPER(VLOOKUP($A290,'ACCESS EXPORT'!$A:$AF,12,FALSE))</f>
        <v>FAMILY MEDICINE</v>
      </c>
      <c r="K290" s="4" t="str">
        <f>UPPER(VLOOKUP($A290,'ACCESS EXPORT'!$A:$AF,13,FALSE))</f>
        <v>DEBORAH HAYWOOD</v>
      </c>
      <c r="L290" s="3" t="str">
        <f>IF(AND(VLOOKUP(A290,'ACCESS EXPORT'!A:AE,1,0),'ACCESS EXPORT'!N290=""),UPPER(CONCATENATE('ACCESS EXPORT'!AE290)),IF(VLOOKUP(A290,'ACCESS EXPORT'!A:AE,1,0),UPPER(CONCATENATE('ACCESS EXPORT'!N290," "&amp;CHAR(10),'ACCESS EXPORT'!AE290))))</f>
        <v xml:space="preserve">CRYSTAL BINKS 
</v>
      </c>
      <c r="M290" s="4" t="str">
        <f>UPPER(VLOOKUP($A290,'ACCESS EXPORT'!$A:$O,15,FALSE))</f>
        <v>NICOLE PARSONS (PM)</v>
      </c>
      <c r="N290" s="4" t="str">
        <f ca="1">IF(AND('ACCESS EXPORT'!X290="",'ACCESS EXPORT'!Y290=""),IF('ACCESS EXPORT'!V290&lt;&gt;"",(IF(TODAY()-'ACCESS EXPORT'!V290&gt;=-60,UPPER(CONCATENATE(VLOOKUP(B290,'ACCESS EXPORT'!$B:$P,15,FALSE),""&amp;CHAR(10)&amp;"(SEP",TEXT('ACCESS EXPORT'!V290," MM/DD/YYY)"))),IF(TODAY()-'ACCESS EXPORT'!V290&lt;0,UPPER(VLOOKUP(B290,'ACCESS EXPORT'!$B:$P,15,FALSE)),UPPER(VLOOKUP(B290,'ACCESS EXPORT'!$B:$P,15,FALSE))))),IF('ACCESS EXPORT'!U290="",UPPER(VLOOKUP(B290,'ACCESS EXPORT'!$B:$P,15,FALSE)),IF(TODAY()-'ACCESS EXPORT'!U290&lt;=30,CONCATENATE(UPPER(VLOOKUP(B290,'ACCESS EXPORT'!$B:$P,15,FALSE)),""&amp;CHAR(10)&amp;"(NEW",TEXT('ACCESS EXPORT'!U290," MM/DD/YYY)")),IF(AND(TODAY()-'ACCESS EXPORT'!U290&gt;30,TODAY()&gt;0),UPPER(VLOOKUP(B290,'ACCESS EXPORT'!$B:$P,15,FALSE)))))),IF('ACCESS EXPORT'!Y290&lt;&gt;"",UPPER(CONCATENATE(UPPER(VLOOKUP(B290,'ACCESS EXPORT'!$B:$P,15,FALSE)),""&amp;CHAR(10)&amp;"(Transfer Out",TEXT('ACCESS EXPORT'!Y290," MM/DD/YYY)"))),IF('ACCESS EXPORT'!X290&lt;&gt;"",UPPER(CONCATENATE(UPPER(VLOOKUP(B290,'ACCESS EXPORT'!$B:$P,15,FALSE)),""&amp;CHAR(10)&amp;"(Transfer In",TEXT('ACCESS EXPORT'!X290," MM/DD/YYY)"))))))</f>
        <v>PRITCHETT, BERNICE ADELLA</v>
      </c>
      <c r="O290" s="4" t="str">
        <f>_xlfn.IFNA(VLOOKUP(B290,'ACCESS EXPORT'!$B:$Q,16,FALSE),"")</f>
        <v>MD</v>
      </c>
      <c r="P290" s="4" t="str">
        <f>_xlfn.IFNA(VLOOKUP(B290,'ACCESS EXPORT'!B:W,22,FALSE),"-")</f>
        <v>1700847449</v>
      </c>
      <c r="Q290" s="4" t="str">
        <f>_xlfn.IFNA(VLOOKUP(A290,'ACCESS EXPORT'!$A:$AG,33,0),"-")</f>
        <v>Alejandra Torres</v>
      </c>
      <c r="R290" s="4" t="str">
        <f>_xlfn.IFNA(VLOOKUP(A290,'ACCESS EXPORT'!$A:$AH,34,0),"-")</f>
        <v>Carol Shane</v>
      </c>
      <c r="S290" s="4" t="str">
        <f>_xlfn.IFNA(VLOOKUP(A290,'ACCESS EXPORT'!$A:$AI,35,0),"-")</f>
        <v>Anna Bachtis</v>
      </c>
      <c r="T290" s="4" t="str">
        <f>_xlfn.IFNA(VLOOKUP(A290,'ACCESS EXPORT'!$A:$AJ,36,0),"-")</f>
        <v>Andrew Davis</v>
      </c>
      <c r="U290" s="4" t="str">
        <f>_xlfn.IFNA(VLOOKUP(A290,'ACCESS EXPORT'!$A:$AK,37,0),"-")</f>
        <v>athena</v>
      </c>
      <c r="V290" s="4" t="str">
        <f>_xlfn.IFNA(VLOOKUP(A290,'ACCESS EXPORT'!$A:$AL,38,0),"-")</f>
        <v>FHMG_FM AND IM AVALON PARK</v>
      </c>
      <c r="W290" s="4" t="str">
        <f>_xlfn.IFNA(VLOOKUP(A290,'ACCESS EXPORT'!$A:$AM,39,0),"-")</f>
        <v/>
      </c>
      <c r="X290" s="4" t="str">
        <f>_xlfn.IFNA(VLOOKUP(A290,'ACCESS EXPORT'!$A:$AN,40,0),"-")</f>
        <v>Libia Villaquiran / Jenny Green</v>
      </c>
      <c r="Y290" s="26" t="str">
        <f>_xlfn.IFNA(VLOOKUP(A290,'ACCESS EXPORT'!A:AO,41,0),"")</f>
        <v>Carlos Calderon</v>
      </c>
      <c r="Z290" s="26" t="str">
        <f>_xlfn.IFNA(VLOOKUP(A290,'ACCESS EXPORT'!A:AP,42,0),"")</f>
        <v>Janice Scales</v>
      </c>
      <c r="AA290" s="26" t="str">
        <f>_xlfn.IFNA(VLOOKUP(A290,'ACCESS EXPORT'!A:AQ,43,0),"")</f>
        <v>Heather McComb</v>
      </c>
    </row>
    <row r="291" spans="1:27" ht="18.75" x14ac:dyDescent="0.25">
      <c r="A291" s="33">
        <v>162</v>
      </c>
      <c r="B291" s="10">
        <v>1327</v>
      </c>
      <c r="C291" s="7" t="str">
        <f ca="1">IFERROR(UPPER(IF(AND('ACCESS EXPORT'!AA291="",'ACCESS EXPORT'!Z291=""),VLOOKUP(A291,'ACCESS EXPORT'!$A:$AF,32,FALSE),(IF('ACCESS EXPORT'!AA291&lt;&gt;"",CONCATENATE(VLOOKUP(A291,'ACCESS EXPORT'!$A:$AF,32,FALSE)," (Closed",TEXT('ACCESS EXPORT'!AA291," MM/DD/YYY)")),IF(TODAY()&lt;(('ACCESS EXPORT'!Z291)+30),CONCATENATE(VLOOKUP(A291,'ACCESS EXPORT'!$A:$AF,32,FALSE)," (Opens",TEXT('ACCESS EXPORT'!Z291," MM/DD/YYY)")),VLOOKUP(A291,'ACCESS EXPORT'!$A:$AF,32,FALSE)))))),"-")</f>
        <v>ADVENTHEALTH MEDICAL GROUP FAMILY AND INTERNAL MEDICINE AT AVALON PARK</v>
      </c>
      <c r="D291" s="3" t="str">
        <f ca="1">IFERROR(UPPER(IF(AND('ACCESS EXPORT'!AA291="",'ACCESS EXPORT'!Z291=""),VLOOKUP(A291,'ACCESS EXPORT'!$A:$AF,28,FALSE),(IF('ACCESS EXPORT'!AA291&lt;&gt;"",CONCATENATE(VLOOKUP(A291,'ACCESS EXPORT'!$A:$AF,28,FALSE)," (Closed",TEXT('ACCESS EXPORT'!AA291," MM/DD/YYY)")),IF(TODAY()&lt;(('ACCESS EXPORT'!Z291)+30),CONCATENATE(VLOOKUP(A291,'ACCESS EXPORT'!$A:$AF,28,FALSE)," (Opens",TEXT('ACCESS EXPORT'!Z291," MM/DD/YYY)")),VLOOKUP(A291,'ACCESS EXPORT'!$A:$AF,28,FALSE)))))),"-")</f>
        <v>FAMILY &amp; WOMEN'S HEALTH AT AVALON PARK / EAST ORLANDO MEDICAL GROUP</v>
      </c>
      <c r="E291" s="3" t="str">
        <f>VLOOKUP($A291,'ACCESS EXPORT'!$A:$AF,3,FALSE)</f>
        <v>5220</v>
      </c>
      <c r="F291" s="3" t="str">
        <f>UPPER(CONCATENATE(VLOOKUP(A291,'ACCESS EXPORT'!$A:$AF,4,FALSE)," ",VLOOKUP(A291,'ACCESS EXPORT'!$A:$AF,5,FALSE)," ",VLOOKUP(A291,'ACCESS EXPORT'!$A:$AF,6,FALSE)," ",VLOOKUP(A291,'ACCESS EXPORT'!$A:$AA,7,FALSE)," ",VLOOKUP(A291,'ACCESS EXPORT'!$A:$AA,8,FALSE)))</f>
        <v>3701 AVALON PARK WEST BLVD SUITE 205 ORLANDO FL 32828</v>
      </c>
      <c r="G291" s="4" t="str">
        <f>UPPER(VLOOKUP($A291,'ACCESS EXPORT'!$A:$AF,9,FALSE))</f>
        <v>ORANGE</v>
      </c>
      <c r="H291" s="4" t="str">
        <f>_xlfn.IFNA(VLOOKUP($B291,'ACCESS EXPORT'!$B:$J,9,FALSE),"")</f>
        <v>NE</v>
      </c>
      <c r="I291" s="3" t="str">
        <f>CONCATENATE("(P)",VLOOKUP($A291,'ACCESS EXPORT'!$A:$AF,11,FALSE)," (F)",VLOOKUP($A291,'ACCESS EXPORT'!$A:$AF,29,FALSE))</f>
        <v>(P)(407) 303-6285 (F)(407) 303-6284</v>
      </c>
      <c r="J291" s="4" t="str">
        <f>UPPER(VLOOKUP($A291,'ACCESS EXPORT'!$A:$AF,12,FALSE))</f>
        <v>FAMILY MEDICINE</v>
      </c>
      <c r="K291" s="4" t="str">
        <f>UPPER(VLOOKUP($A291,'ACCESS EXPORT'!$A:$AF,13,FALSE))</f>
        <v>DEBORAH HAYWOOD</v>
      </c>
      <c r="L291" s="3" t="str">
        <f>IF(AND(VLOOKUP(A291,'ACCESS EXPORT'!A:AE,1,0),'ACCESS EXPORT'!N291=""),UPPER(CONCATENATE('ACCESS EXPORT'!AE291)),IF(VLOOKUP(A291,'ACCESS EXPORT'!A:AE,1,0),UPPER(CONCATENATE('ACCESS EXPORT'!N291," "&amp;CHAR(10),'ACCESS EXPORT'!AE291))))</f>
        <v xml:space="preserve">CRYSTAL BINKS 
</v>
      </c>
      <c r="M291" s="4" t="str">
        <f>UPPER(VLOOKUP($A291,'ACCESS EXPORT'!$A:$O,15,FALSE))</f>
        <v>NICOLE PARSONS (PM)</v>
      </c>
      <c r="N291" s="4" t="str">
        <f ca="1">IF(AND('ACCESS EXPORT'!X291="",'ACCESS EXPORT'!Y291=""),IF('ACCESS EXPORT'!V291&lt;&gt;"",(IF(TODAY()-'ACCESS EXPORT'!V291&gt;=-60,UPPER(CONCATENATE(VLOOKUP(B291,'ACCESS EXPORT'!$B:$P,15,FALSE),""&amp;CHAR(10)&amp;"(SEP",TEXT('ACCESS EXPORT'!V291," MM/DD/YYY)"))),IF(TODAY()-'ACCESS EXPORT'!V291&lt;0,UPPER(VLOOKUP(B291,'ACCESS EXPORT'!$B:$P,15,FALSE)),UPPER(VLOOKUP(B291,'ACCESS EXPORT'!$B:$P,15,FALSE))))),IF('ACCESS EXPORT'!U291="",UPPER(VLOOKUP(B291,'ACCESS EXPORT'!$B:$P,15,FALSE)),IF(TODAY()-'ACCESS EXPORT'!U291&lt;=30,CONCATENATE(UPPER(VLOOKUP(B291,'ACCESS EXPORT'!$B:$P,15,FALSE)),""&amp;CHAR(10)&amp;"(NEW",TEXT('ACCESS EXPORT'!U291," MM/DD/YYY)")),IF(AND(TODAY()-'ACCESS EXPORT'!U291&gt;30,TODAY()&gt;0),UPPER(VLOOKUP(B291,'ACCESS EXPORT'!$B:$P,15,FALSE)))))),IF('ACCESS EXPORT'!Y291&lt;&gt;"",UPPER(CONCATENATE(UPPER(VLOOKUP(B291,'ACCESS EXPORT'!$B:$P,15,FALSE)),""&amp;CHAR(10)&amp;"(Transfer Out",TEXT('ACCESS EXPORT'!Y291," MM/DD/YYY)"))),IF('ACCESS EXPORT'!X291&lt;&gt;"",UPPER(CONCATENATE(UPPER(VLOOKUP(B291,'ACCESS EXPORT'!$B:$P,15,FALSE)),""&amp;CHAR(10)&amp;"(Transfer In",TEXT('ACCESS EXPORT'!X291," MM/DD/YYY)"))))))</f>
        <v>SIBLEY, SHARON M.</v>
      </c>
      <c r="O291" s="4" t="str">
        <f>_xlfn.IFNA(VLOOKUP(B291,'ACCESS EXPORT'!$B:$Q,16,FALSE),"")</f>
        <v>APRN</v>
      </c>
      <c r="P291" s="4" t="str">
        <f>_xlfn.IFNA(VLOOKUP(B291,'ACCESS EXPORT'!B:W,22,FALSE),"-")</f>
        <v>1700806502</v>
      </c>
      <c r="Q291" s="4" t="str">
        <f>_xlfn.IFNA(VLOOKUP(A291,'ACCESS EXPORT'!$A:$AG,33,0),"-")</f>
        <v>Alejandra Torres</v>
      </c>
      <c r="R291" s="4" t="str">
        <f>_xlfn.IFNA(VLOOKUP(A291,'ACCESS EXPORT'!$A:$AH,34,0),"-")</f>
        <v>Carol Shane</v>
      </c>
      <c r="S291" s="4" t="str">
        <f>_xlfn.IFNA(VLOOKUP(A291,'ACCESS EXPORT'!$A:$AI,35,0),"-")</f>
        <v>Anna Bachtis</v>
      </c>
      <c r="T291" s="4" t="str">
        <f>_xlfn.IFNA(VLOOKUP(A291,'ACCESS EXPORT'!$A:$AJ,36,0),"-")</f>
        <v>Andrew Davis</v>
      </c>
      <c r="U291" s="4" t="str">
        <f>_xlfn.IFNA(VLOOKUP(A291,'ACCESS EXPORT'!$A:$AK,37,0),"-")</f>
        <v>athena</v>
      </c>
      <c r="V291" s="4" t="str">
        <f>_xlfn.IFNA(VLOOKUP(A291,'ACCESS EXPORT'!$A:$AL,38,0),"-")</f>
        <v>FHMG_FM AND IM AVALON PARK</v>
      </c>
      <c r="W291" s="4" t="str">
        <f>_xlfn.IFNA(VLOOKUP(A291,'ACCESS EXPORT'!$A:$AM,39,0),"-")</f>
        <v/>
      </c>
      <c r="X291" s="4" t="str">
        <f>_xlfn.IFNA(VLOOKUP(A291,'ACCESS EXPORT'!$A:$AN,40,0),"-")</f>
        <v>Libia Villaquiran / Jenny Green</v>
      </c>
      <c r="Y291" s="26" t="str">
        <f>_xlfn.IFNA(VLOOKUP(A291,'ACCESS EXPORT'!A:AO,41,0),"")</f>
        <v>Carlos Calderon</v>
      </c>
      <c r="Z291" s="26" t="str">
        <f>_xlfn.IFNA(VLOOKUP(A291,'ACCESS EXPORT'!A:AP,42,0),"")</f>
        <v>Janice Scales</v>
      </c>
      <c r="AA291" s="26" t="str">
        <f>_xlfn.IFNA(VLOOKUP(A291,'ACCESS EXPORT'!A:AQ,43,0),"")</f>
        <v>Heather McComb</v>
      </c>
    </row>
    <row r="292" spans="1:27" ht="18.75" x14ac:dyDescent="0.25">
      <c r="A292" s="33">
        <v>162</v>
      </c>
      <c r="B292" s="10">
        <v>1326</v>
      </c>
      <c r="C292" s="7" t="str">
        <f ca="1">IFERROR(UPPER(IF(AND('ACCESS EXPORT'!AA292="",'ACCESS EXPORT'!Z292=""),VLOOKUP(A292,'ACCESS EXPORT'!$A:$AF,32,FALSE),(IF('ACCESS EXPORT'!AA292&lt;&gt;"",CONCATENATE(VLOOKUP(A292,'ACCESS EXPORT'!$A:$AF,32,FALSE)," (Closed",TEXT('ACCESS EXPORT'!AA292," MM/DD/YYY)")),IF(TODAY()&lt;(('ACCESS EXPORT'!Z292)+30),CONCATENATE(VLOOKUP(A292,'ACCESS EXPORT'!$A:$AF,32,FALSE)," (Opens",TEXT('ACCESS EXPORT'!Z292," MM/DD/YYY)")),VLOOKUP(A292,'ACCESS EXPORT'!$A:$AF,32,FALSE)))))),"-")</f>
        <v>ADVENTHEALTH MEDICAL GROUP FAMILY AND INTERNAL MEDICINE AT AVALON PARK</v>
      </c>
      <c r="D292" s="3" t="str">
        <f ca="1">IFERROR(UPPER(IF(AND('ACCESS EXPORT'!AA292="",'ACCESS EXPORT'!Z292=""),VLOOKUP(A292,'ACCESS EXPORT'!$A:$AF,28,FALSE),(IF('ACCESS EXPORT'!AA292&lt;&gt;"",CONCATENATE(VLOOKUP(A292,'ACCESS EXPORT'!$A:$AF,28,FALSE)," (Closed",TEXT('ACCESS EXPORT'!AA292," MM/DD/YYY)")),IF(TODAY()&lt;(('ACCESS EXPORT'!Z292)+30),CONCATENATE(VLOOKUP(A292,'ACCESS EXPORT'!$A:$AF,28,FALSE)," (Opens",TEXT('ACCESS EXPORT'!Z292," MM/DD/YYY)")),VLOOKUP(A292,'ACCESS EXPORT'!$A:$AF,28,FALSE)))))),"-")</f>
        <v>FAMILY &amp; WOMEN'S HEALTH AT AVALON PARK / EAST ORLANDO MEDICAL GROUP</v>
      </c>
      <c r="E292" s="3" t="str">
        <f>VLOOKUP($A292,'ACCESS EXPORT'!$A:$AF,3,FALSE)</f>
        <v>5220</v>
      </c>
      <c r="F292" s="3" t="str">
        <f>UPPER(CONCATENATE(VLOOKUP(A292,'ACCESS EXPORT'!$A:$AF,4,FALSE)," ",VLOOKUP(A292,'ACCESS EXPORT'!$A:$AF,5,FALSE)," ",VLOOKUP(A292,'ACCESS EXPORT'!$A:$AF,6,FALSE)," ",VLOOKUP(A292,'ACCESS EXPORT'!$A:$AA,7,FALSE)," ",VLOOKUP(A292,'ACCESS EXPORT'!$A:$AA,8,FALSE)))</f>
        <v>3701 AVALON PARK WEST BLVD SUITE 205 ORLANDO FL 32828</v>
      </c>
      <c r="G292" s="4" t="str">
        <f>UPPER(VLOOKUP($A292,'ACCESS EXPORT'!$A:$AF,9,FALSE))</f>
        <v>ORANGE</v>
      </c>
      <c r="H292" s="4" t="str">
        <f>_xlfn.IFNA(VLOOKUP($B292,'ACCESS EXPORT'!$B:$J,9,FALSE),"")</f>
        <v>NE</v>
      </c>
      <c r="I292" s="3" t="str">
        <f>CONCATENATE("(P)",VLOOKUP($A292,'ACCESS EXPORT'!$A:$AF,11,FALSE)," (F)",VLOOKUP($A292,'ACCESS EXPORT'!$A:$AF,29,FALSE))</f>
        <v>(P)(407) 303-6285 (F)(407) 303-6284</v>
      </c>
      <c r="J292" s="4" t="str">
        <f>UPPER(VLOOKUP($A292,'ACCESS EXPORT'!$A:$AF,12,FALSE))</f>
        <v>FAMILY MEDICINE</v>
      </c>
      <c r="K292" s="4" t="str">
        <f>UPPER(VLOOKUP($A292,'ACCESS EXPORT'!$A:$AF,13,FALSE))</f>
        <v>DEBORAH HAYWOOD</v>
      </c>
      <c r="L292" s="3" t="str">
        <f>IF(AND(VLOOKUP(A292,'ACCESS EXPORT'!A:AE,1,0),'ACCESS EXPORT'!N292=""),UPPER(CONCATENATE('ACCESS EXPORT'!AE292)),IF(VLOOKUP(A292,'ACCESS EXPORT'!A:AE,1,0),UPPER(CONCATENATE('ACCESS EXPORT'!N292," "&amp;CHAR(10),'ACCESS EXPORT'!AE292))))</f>
        <v xml:space="preserve">CRYSTAL BINKS 
</v>
      </c>
      <c r="M292" s="4" t="str">
        <f>UPPER(VLOOKUP($A292,'ACCESS EXPORT'!$A:$O,15,FALSE))</f>
        <v>NICOLE PARSONS (PM)</v>
      </c>
      <c r="N292" s="4" t="str">
        <f ca="1">IF(AND('ACCESS EXPORT'!X292="",'ACCESS EXPORT'!Y292=""),IF('ACCESS EXPORT'!V292&lt;&gt;"",(IF(TODAY()-'ACCESS EXPORT'!V292&gt;=-60,UPPER(CONCATENATE(VLOOKUP(B292,'ACCESS EXPORT'!$B:$P,15,FALSE),""&amp;CHAR(10)&amp;"(SEP",TEXT('ACCESS EXPORT'!V292," MM/DD/YYY)"))),IF(TODAY()-'ACCESS EXPORT'!V292&lt;0,UPPER(VLOOKUP(B292,'ACCESS EXPORT'!$B:$P,15,FALSE)),UPPER(VLOOKUP(B292,'ACCESS EXPORT'!$B:$P,15,FALSE))))),IF('ACCESS EXPORT'!U292="",UPPER(VLOOKUP(B292,'ACCESS EXPORT'!$B:$P,15,FALSE)),IF(TODAY()-'ACCESS EXPORT'!U292&lt;=30,CONCATENATE(UPPER(VLOOKUP(B292,'ACCESS EXPORT'!$B:$P,15,FALSE)),""&amp;CHAR(10)&amp;"(NEW",TEXT('ACCESS EXPORT'!U292," MM/DD/YYY)")),IF(AND(TODAY()-'ACCESS EXPORT'!U292&gt;30,TODAY()&gt;0),UPPER(VLOOKUP(B292,'ACCESS EXPORT'!$B:$P,15,FALSE)))))),IF('ACCESS EXPORT'!Y292&lt;&gt;"",UPPER(CONCATENATE(UPPER(VLOOKUP(B292,'ACCESS EXPORT'!$B:$P,15,FALSE)),""&amp;CHAR(10)&amp;"(Transfer Out",TEXT('ACCESS EXPORT'!Y292," MM/DD/YYY)"))),IF('ACCESS EXPORT'!X292&lt;&gt;"",UPPER(CONCATENATE(UPPER(VLOOKUP(B292,'ACCESS EXPORT'!$B:$P,15,FALSE)),""&amp;CHAR(10)&amp;"(Transfer In",TEXT('ACCESS EXPORT'!X292," MM/DD/YYY)"))))))</f>
        <v>ATTERMANN, STEVEN L.</v>
      </c>
      <c r="O292" s="4" t="str">
        <f>_xlfn.IFNA(VLOOKUP(B292,'ACCESS EXPORT'!$B:$Q,16,FALSE),"")</f>
        <v>DO</v>
      </c>
      <c r="P292" s="4" t="str">
        <f>_xlfn.IFNA(VLOOKUP(B292,'ACCESS EXPORT'!B:W,22,FALSE),"-")</f>
        <v>1538173026</v>
      </c>
      <c r="Q292" s="4" t="str">
        <f>_xlfn.IFNA(VLOOKUP(A292,'ACCESS EXPORT'!$A:$AG,33,0),"-")</f>
        <v>Alejandra Torres</v>
      </c>
      <c r="R292" s="4" t="str">
        <f>_xlfn.IFNA(VLOOKUP(A292,'ACCESS EXPORT'!$A:$AH,34,0),"-")</f>
        <v>Carol Shane</v>
      </c>
      <c r="S292" s="4" t="str">
        <f>_xlfn.IFNA(VLOOKUP(A292,'ACCESS EXPORT'!$A:$AI,35,0),"-")</f>
        <v>Anna Bachtis</v>
      </c>
      <c r="T292" s="4" t="str">
        <f>_xlfn.IFNA(VLOOKUP(A292,'ACCESS EXPORT'!$A:$AJ,36,0),"-")</f>
        <v>Andrew Davis</v>
      </c>
      <c r="U292" s="4" t="str">
        <f>_xlfn.IFNA(VLOOKUP(A292,'ACCESS EXPORT'!$A:$AK,37,0),"-")</f>
        <v>athena</v>
      </c>
      <c r="V292" s="4" t="str">
        <f>_xlfn.IFNA(VLOOKUP(A292,'ACCESS EXPORT'!$A:$AL,38,0),"-")</f>
        <v>FHMG_FM AND IM AVALON PARK</v>
      </c>
      <c r="W292" s="4" t="str">
        <f>_xlfn.IFNA(VLOOKUP(A292,'ACCESS EXPORT'!$A:$AM,39,0),"-")</f>
        <v/>
      </c>
      <c r="X292" s="4" t="str">
        <f>_xlfn.IFNA(VLOOKUP(A292,'ACCESS EXPORT'!$A:$AN,40,0),"-")</f>
        <v>Libia Villaquiran / Jenny Green</v>
      </c>
      <c r="Y292" s="26" t="str">
        <f>_xlfn.IFNA(VLOOKUP(A292,'ACCESS EXPORT'!A:AO,41,0),"")</f>
        <v>Carlos Calderon</v>
      </c>
      <c r="Z292" s="26" t="str">
        <f>_xlfn.IFNA(VLOOKUP(A292,'ACCESS EXPORT'!A:AP,42,0),"")</f>
        <v>Janice Scales</v>
      </c>
      <c r="AA292" s="26" t="str">
        <f>_xlfn.IFNA(VLOOKUP(A292,'ACCESS EXPORT'!A:AQ,43,0),"")</f>
        <v>Heather McComb</v>
      </c>
    </row>
    <row r="293" spans="1:27" ht="18.75" x14ac:dyDescent="0.25">
      <c r="A293" s="33">
        <v>162</v>
      </c>
      <c r="B293" s="10">
        <v>2232</v>
      </c>
      <c r="C293" s="7" t="str">
        <f ca="1">IFERROR(UPPER(IF(AND('ACCESS EXPORT'!AA293="",'ACCESS EXPORT'!Z293=""),VLOOKUP(A293,'ACCESS EXPORT'!$A:$AF,32,FALSE),(IF('ACCESS EXPORT'!AA293&lt;&gt;"",CONCATENATE(VLOOKUP(A293,'ACCESS EXPORT'!$A:$AF,32,FALSE)," (Closed",TEXT('ACCESS EXPORT'!AA293," MM/DD/YYY)")),IF(TODAY()&lt;(('ACCESS EXPORT'!Z293)+30),CONCATENATE(VLOOKUP(A293,'ACCESS EXPORT'!$A:$AF,32,FALSE)," (Opens",TEXT('ACCESS EXPORT'!Z293," MM/DD/YYY)")),VLOOKUP(A293,'ACCESS EXPORT'!$A:$AF,32,FALSE)))))),"-")</f>
        <v>ADVENTHEALTH MEDICAL GROUP FAMILY AND INTERNAL MEDICINE AT AVALON PARK</v>
      </c>
      <c r="D293" s="3" t="str">
        <f ca="1">IFERROR(UPPER(IF(AND('ACCESS EXPORT'!AA293="",'ACCESS EXPORT'!Z293=""),VLOOKUP(A293,'ACCESS EXPORT'!$A:$AF,28,FALSE),(IF('ACCESS EXPORT'!AA293&lt;&gt;"",CONCATENATE(VLOOKUP(A293,'ACCESS EXPORT'!$A:$AF,28,FALSE)," (Closed",TEXT('ACCESS EXPORT'!AA293," MM/DD/YYY)")),IF(TODAY()&lt;(('ACCESS EXPORT'!Z293)+30),CONCATENATE(VLOOKUP(A293,'ACCESS EXPORT'!$A:$AF,28,FALSE)," (Opens",TEXT('ACCESS EXPORT'!Z293," MM/DD/YYY)")),VLOOKUP(A293,'ACCESS EXPORT'!$A:$AF,28,FALSE)))))),"-")</f>
        <v>FAMILY &amp; WOMEN'S HEALTH AT AVALON PARK / EAST ORLANDO MEDICAL GROUP</v>
      </c>
      <c r="E293" s="3" t="str">
        <f>VLOOKUP($A293,'ACCESS EXPORT'!$A:$AF,3,FALSE)</f>
        <v>5220</v>
      </c>
      <c r="F293" s="3" t="str">
        <f>UPPER(CONCATENATE(VLOOKUP(A293,'ACCESS EXPORT'!$A:$AF,4,FALSE)," ",VLOOKUP(A293,'ACCESS EXPORT'!$A:$AF,5,FALSE)," ",VLOOKUP(A293,'ACCESS EXPORT'!$A:$AF,6,FALSE)," ",VLOOKUP(A293,'ACCESS EXPORT'!$A:$AA,7,FALSE)," ",VLOOKUP(A293,'ACCESS EXPORT'!$A:$AA,8,FALSE)))</f>
        <v>3701 AVALON PARK WEST BLVD SUITE 205 ORLANDO FL 32828</v>
      </c>
      <c r="G293" s="4" t="str">
        <f>UPPER(VLOOKUP($A293,'ACCESS EXPORT'!$A:$AF,9,FALSE))</f>
        <v>ORANGE</v>
      </c>
      <c r="H293" s="4" t="str">
        <f>_xlfn.IFNA(VLOOKUP($B293,'ACCESS EXPORT'!$B:$J,9,FALSE),"")</f>
        <v>NE</v>
      </c>
      <c r="I293" s="3" t="str">
        <f>CONCATENATE("(P)",VLOOKUP($A293,'ACCESS EXPORT'!$A:$AF,11,FALSE)," (F)",VLOOKUP($A293,'ACCESS EXPORT'!$A:$AF,29,FALSE))</f>
        <v>(P)(407) 303-6285 (F)(407) 303-6284</v>
      </c>
      <c r="J293" s="4" t="str">
        <f>UPPER(VLOOKUP($A293,'ACCESS EXPORT'!$A:$AF,12,FALSE))</f>
        <v>FAMILY MEDICINE</v>
      </c>
      <c r="K293" s="4" t="str">
        <f>UPPER(VLOOKUP($A293,'ACCESS EXPORT'!$A:$AF,13,FALSE))</f>
        <v>DEBORAH HAYWOOD</v>
      </c>
      <c r="L293" s="3" t="str">
        <f>IF(AND(VLOOKUP(A293,'ACCESS EXPORT'!A:AE,1,0),'ACCESS EXPORT'!N293=""),UPPER(CONCATENATE('ACCESS EXPORT'!AE293)),IF(VLOOKUP(A293,'ACCESS EXPORT'!A:AE,1,0),UPPER(CONCATENATE('ACCESS EXPORT'!N293," "&amp;CHAR(10),'ACCESS EXPORT'!AE293))))</f>
        <v xml:space="preserve">CRYSTAL BINKS 
</v>
      </c>
      <c r="M293" s="4" t="str">
        <f>UPPER(VLOOKUP($A293,'ACCESS EXPORT'!$A:$O,15,FALSE))</f>
        <v>NICOLE PARSONS (PM)</v>
      </c>
      <c r="N293" s="4" t="str">
        <f ca="1">IF(AND('ACCESS EXPORT'!X293="",'ACCESS EXPORT'!Y293=""),IF('ACCESS EXPORT'!V293&lt;&gt;"",(IF(TODAY()-'ACCESS EXPORT'!V293&gt;=-60,UPPER(CONCATENATE(VLOOKUP(B293,'ACCESS EXPORT'!$B:$P,15,FALSE),""&amp;CHAR(10)&amp;"(SEP",TEXT('ACCESS EXPORT'!V293," MM/DD/YYY)"))),IF(TODAY()-'ACCESS EXPORT'!V293&lt;0,UPPER(VLOOKUP(B293,'ACCESS EXPORT'!$B:$P,15,FALSE)),UPPER(VLOOKUP(B293,'ACCESS EXPORT'!$B:$P,15,FALSE))))),IF('ACCESS EXPORT'!U293="",UPPER(VLOOKUP(B293,'ACCESS EXPORT'!$B:$P,15,FALSE)),IF(TODAY()-'ACCESS EXPORT'!U293&lt;=30,CONCATENATE(UPPER(VLOOKUP(B293,'ACCESS EXPORT'!$B:$P,15,FALSE)),""&amp;CHAR(10)&amp;"(NEW",TEXT('ACCESS EXPORT'!U293," MM/DD/YYY)")),IF(AND(TODAY()-'ACCESS EXPORT'!U293&gt;30,TODAY()&gt;0),UPPER(VLOOKUP(B293,'ACCESS EXPORT'!$B:$P,15,FALSE)))))),IF('ACCESS EXPORT'!Y293&lt;&gt;"",UPPER(CONCATENATE(UPPER(VLOOKUP(B293,'ACCESS EXPORT'!$B:$P,15,FALSE)),""&amp;CHAR(10)&amp;"(Transfer Out",TEXT('ACCESS EXPORT'!Y293," MM/DD/YYY)"))),IF('ACCESS EXPORT'!X293&lt;&gt;"",UPPER(CONCATENATE(UPPER(VLOOKUP(B293,'ACCESS EXPORT'!$B:$P,15,FALSE)),""&amp;CHAR(10)&amp;"(Transfer In",TEXT('ACCESS EXPORT'!X293," MM/DD/YYY)"))))))</f>
        <v>TOLLA, MONA</v>
      </c>
      <c r="O293" s="4" t="str">
        <f>_xlfn.IFNA(VLOOKUP(B293,'ACCESS EXPORT'!$B:$Q,16,FALSE),"")</f>
        <v>APRN</v>
      </c>
      <c r="P293" s="4" t="str">
        <f>_xlfn.IFNA(VLOOKUP(B293,'ACCESS EXPORT'!B:W,22,FALSE),"-")</f>
        <v>1730612912</v>
      </c>
      <c r="Q293" s="4" t="str">
        <f>_xlfn.IFNA(VLOOKUP(A293,'ACCESS EXPORT'!$A:$AG,33,0),"-")</f>
        <v>Alejandra Torres</v>
      </c>
      <c r="R293" s="4" t="str">
        <f>_xlfn.IFNA(VLOOKUP(A293,'ACCESS EXPORT'!$A:$AH,34,0),"-")</f>
        <v>Carol Shane</v>
      </c>
      <c r="S293" s="4" t="str">
        <f>_xlfn.IFNA(VLOOKUP(A293,'ACCESS EXPORT'!$A:$AI,35,0),"-")</f>
        <v>Anna Bachtis</v>
      </c>
      <c r="T293" s="4" t="str">
        <f>_xlfn.IFNA(VLOOKUP(A293,'ACCESS EXPORT'!$A:$AJ,36,0),"-")</f>
        <v>Andrew Davis</v>
      </c>
      <c r="U293" s="4" t="str">
        <f>_xlfn.IFNA(VLOOKUP(A293,'ACCESS EXPORT'!$A:$AK,37,0),"-")</f>
        <v>athena</v>
      </c>
      <c r="V293" s="4" t="str">
        <f>_xlfn.IFNA(VLOOKUP(A293,'ACCESS EXPORT'!$A:$AL,38,0),"-")</f>
        <v>FHMG_FM AND IM AVALON PARK</v>
      </c>
      <c r="W293" s="4" t="str">
        <f>_xlfn.IFNA(VLOOKUP(A293,'ACCESS EXPORT'!$A:$AM,39,0),"-")</f>
        <v/>
      </c>
      <c r="X293" s="4" t="str">
        <f>_xlfn.IFNA(VLOOKUP(A293,'ACCESS EXPORT'!$A:$AN,40,0),"-")</f>
        <v>Libia Villaquiran / Jenny Green</v>
      </c>
      <c r="Y293" s="26" t="str">
        <f>_xlfn.IFNA(VLOOKUP(A293,'ACCESS EXPORT'!A:AO,41,0),"")</f>
        <v>Carlos Calderon</v>
      </c>
      <c r="Z293" s="26" t="str">
        <f>_xlfn.IFNA(VLOOKUP(A293,'ACCESS EXPORT'!A:AP,42,0),"")</f>
        <v>Janice Scales</v>
      </c>
      <c r="AA293" s="26" t="str">
        <f>_xlfn.IFNA(VLOOKUP(A293,'ACCESS EXPORT'!A:AQ,43,0),"")</f>
        <v>Heather McComb</v>
      </c>
    </row>
    <row r="294" spans="1:27" ht="18.75" x14ac:dyDescent="0.25">
      <c r="A294" s="33">
        <v>162</v>
      </c>
      <c r="B294" s="10">
        <v>1804</v>
      </c>
      <c r="C294" s="7" t="str">
        <f ca="1">IFERROR(UPPER(IF(AND('ACCESS EXPORT'!AA294="",'ACCESS EXPORT'!Z294=""),VLOOKUP(A294,'ACCESS EXPORT'!$A:$AF,32,FALSE),(IF('ACCESS EXPORT'!AA294&lt;&gt;"",CONCATENATE(VLOOKUP(A294,'ACCESS EXPORT'!$A:$AF,32,FALSE)," (Closed",TEXT('ACCESS EXPORT'!AA294," MM/DD/YYY)")),IF(TODAY()&lt;(('ACCESS EXPORT'!Z294)+30),CONCATENATE(VLOOKUP(A294,'ACCESS EXPORT'!$A:$AF,32,FALSE)," (Opens",TEXT('ACCESS EXPORT'!Z294," MM/DD/YYY)")),VLOOKUP(A294,'ACCESS EXPORT'!$A:$AF,32,FALSE)))))),"-")</f>
        <v>ADVENTHEALTH MEDICAL GROUP FAMILY AND INTERNAL MEDICINE AT AVALON PARK</v>
      </c>
      <c r="D294" s="3" t="str">
        <f ca="1">IFERROR(UPPER(IF(AND('ACCESS EXPORT'!AA294="",'ACCESS EXPORT'!Z294=""),VLOOKUP(A294,'ACCESS EXPORT'!$A:$AF,28,FALSE),(IF('ACCESS EXPORT'!AA294&lt;&gt;"",CONCATENATE(VLOOKUP(A294,'ACCESS EXPORT'!$A:$AF,28,FALSE)," (Closed",TEXT('ACCESS EXPORT'!AA294," MM/DD/YYY)")),IF(TODAY()&lt;(('ACCESS EXPORT'!Z294)+30),CONCATENATE(VLOOKUP(A294,'ACCESS EXPORT'!$A:$AF,28,FALSE)," (Opens",TEXT('ACCESS EXPORT'!Z294," MM/DD/YYY)")),VLOOKUP(A294,'ACCESS EXPORT'!$A:$AF,28,FALSE)))))),"-")</f>
        <v>FAMILY &amp; WOMEN'S HEALTH AT AVALON PARK / EAST ORLANDO MEDICAL GROUP</v>
      </c>
      <c r="E294" s="3" t="str">
        <f>VLOOKUP($A294,'ACCESS EXPORT'!$A:$AF,3,FALSE)</f>
        <v>5220</v>
      </c>
      <c r="F294" s="3" t="str">
        <f>UPPER(CONCATENATE(VLOOKUP(A294,'ACCESS EXPORT'!$A:$AF,4,FALSE)," ",VLOOKUP(A294,'ACCESS EXPORT'!$A:$AF,5,FALSE)," ",VLOOKUP(A294,'ACCESS EXPORT'!$A:$AF,6,FALSE)," ",VLOOKUP(A294,'ACCESS EXPORT'!$A:$AA,7,FALSE)," ",VLOOKUP(A294,'ACCESS EXPORT'!$A:$AA,8,FALSE)))</f>
        <v>3701 AVALON PARK WEST BLVD SUITE 205 ORLANDO FL 32828</v>
      </c>
      <c r="G294" s="4" t="str">
        <f>UPPER(VLOOKUP($A294,'ACCESS EXPORT'!$A:$AF,9,FALSE))</f>
        <v>ORANGE</v>
      </c>
      <c r="H294" s="4" t="str">
        <f>_xlfn.IFNA(VLOOKUP($B294,'ACCESS EXPORT'!$B:$J,9,FALSE),"")</f>
        <v>SW</v>
      </c>
      <c r="I294" s="3" t="str">
        <f>CONCATENATE("(P)",VLOOKUP($A294,'ACCESS EXPORT'!$A:$AF,11,FALSE)," (F)",VLOOKUP($A294,'ACCESS EXPORT'!$A:$AF,29,FALSE))</f>
        <v>(P)(407) 303-6285 (F)(407) 303-6284</v>
      </c>
      <c r="J294" s="4" t="str">
        <f>UPPER(VLOOKUP($A294,'ACCESS EXPORT'!$A:$AF,12,FALSE))</f>
        <v>FAMILY MEDICINE</v>
      </c>
      <c r="K294" s="4" t="str">
        <f>UPPER(VLOOKUP($A294,'ACCESS EXPORT'!$A:$AF,13,FALSE))</f>
        <v>DEBORAH HAYWOOD</v>
      </c>
      <c r="L294" s="3" t="str">
        <f>IF(AND(VLOOKUP(A294,'ACCESS EXPORT'!A:AE,1,0),'ACCESS EXPORT'!N294=""),UPPER(CONCATENATE('ACCESS EXPORT'!AE294)),IF(VLOOKUP(A294,'ACCESS EXPORT'!A:AE,1,0),UPPER(CONCATENATE('ACCESS EXPORT'!N294," "&amp;CHAR(10),'ACCESS EXPORT'!AE294))))</f>
        <v xml:space="preserve">CRYSTAL BINKS 
</v>
      </c>
      <c r="M294" s="4" t="str">
        <f>UPPER(VLOOKUP($A294,'ACCESS EXPORT'!$A:$O,15,FALSE))</f>
        <v>NICOLE PARSONS (PM)</v>
      </c>
      <c r="N294" s="4" t="str">
        <f ca="1">IF(AND('ACCESS EXPORT'!X294="",'ACCESS EXPORT'!Y294=""),IF('ACCESS EXPORT'!V294&lt;&gt;"",(IF(TODAY()-'ACCESS EXPORT'!V294&gt;=-60,UPPER(CONCATENATE(VLOOKUP(B294,'ACCESS EXPORT'!$B:$P,15,FALSE),""&amp;CHAR(10)&amp;"(SEP",TEXT('ACCESS EXPORT'!V294," MM/DD/YYY)"))),IF(TODAY()-'ACCESS EXPORT'!V294&lt;0,UPPER(VLOOKUP(B294,'ACCESS EXPORT'!$B:$P,15,FALSE)),UPPER(VLOOKUP(B294,'ACCESS EXPORT'!$B:$P,15,FALSE))))),IF('ACCESS EXPORT'!U294="",UPPER(VLOOKUP(B294,'ACCESS EXPORT'!$B:$P,15,FALSE)),IF(TODAY()-'ACCESS EXPORT'!U294&lt;=30,CONCATENATE(UPPER(VLOOKUP(B294,'ACCESS EXPORT'!$B:$P,15,FALSE)),""&amp;CHAR(10)&amp;"(NEW",TEXT('ACCESS EXPORT'!U294," MM/DD/YYY)")),IF(AND(TODAY()-'ACCESS EXPORT'!U294&gt;30,TODAY()&gt;0),UPPER(VLOOKUP(B294,'ACCESS EXPORT'!$B:$P,15,FALSE)))))),IF('ACCESS EXPORT'!Y294&lt;&gt;"",UPPER(CONCATENATE(UPPER(VLOOKUP(B294,'ACCESS EXPORT'!$B:$P,15,FALSE)),""&amp;CHAR(10)&amp;"(Transfer Out",TEXT('ACCESS EXPORT'!Y294," MM/DD/YYY)"))),IF('ACCESS EXPORT'!X294&lt;&gt;"",UPPER(CONCATENATE(UPPER(VLOOKUP(B294,'ACCESS EXPORT'!$B:$P,15,FALSE)),""&amp;CHAR(10)&amp;"(Transfer In",TEXT('ACCESS EXPORT'!X294," MM/DD/YYY)"))))))</f>
        <v>ALLEYNE, DIAHANN</v>
      </c>
      <c r="O294" s="4" t="str">
        <f>_xlfn.IFNA(VLOOKUP(B294,'ACCESS EXPORT'!$B:$Q,16,FALSE),"")</f>
        <v>MD</v>
      </c>
      <c r="P294" s="4" t="str">
        <f>_xlfn.IFNA(VLOOKUP(B294,'ACCESS EXPORT'!B:W,22,FALSE),"-")</f>
        <v>1073567723</v>
      </c>
      <c r="Q294" s="4" t="str">
        <f>_xlfn.IFNA(VLOOKUP(A294,'ACCESS EXPORT'!$A:$AG,33,0),"-")</f>
        <v>Alejandra Torres</v>
      </c>
      <c r="R294" s="4" t="str">
        <f>_xlfn.IFNA(VLOOKUP(A294,'ACCESS EXPORT'!$A:$AH,34,0),"-")</f>
        <v>Carol Shane</v>
      </c>
      <c r="S294" s="4" t="str">
        <f>_xlfn.IFNA(VLOOKUP(A294,'ACCESS EXPORT'!$A:$AI,35,0),"-")</f>
        <v>Anna Bachtis</v>
      </c>
      <c r="T294" s="4" t="str">
        <f>_xlfn.IFNA(VLOOKUP(A294,'ACCESS EXPORT'!$A:$AJ,36,0),"-")</f>
        <v>Andrew Davis</v>
      </c>
      <c r="U294" s="4" t="str">
        <f>_xlfn.IFNA(VLOOKUP(A294,'ACCESS EXPORT'!$A:$AK,37,0),"-")</f>
        <v>athena</v>
      </c>
      <c r="V294" s="4" t="str">
        <f>_xlfn.IFNA(VLOOKUP(A294,'ACCESS EXPORT'!$A:$AL,38,0),"-")</f>
        <v>FHMG_FM AND IM AVALON PARK</v>
      </c>
      <c r="W294" s="4" t="str">
        <f>_xlfn.IFNA(VLOOKUP(A294,'ACCESS EXPORT'!$A:$AM,39,0),"-")</f>
        <v/>
      </c>
      <c r="X294" s="4" t="str">
        <f>_xlfn.IFNA(VLOOKUP(A294,'ACCESS EXPORT'!$A:$AN,40,0),"-")</f>
        <v>Libia Villaquiran / Jenny Green</v>
      </c>
      <c r="Y294" s="26" t="str">
        <f>_xlfn.IFNA(VLOOKUP(A294,'ACCESS EXPORT'!A:AO,41,0),"")</f>
        <v>Carlos Calderon</v>
      </c>
      <c r="Z294" s="26" t="str">
        <f>_xlfn.IFNA(VLOOKUP(A294,'ACCESS EXPORT'!A:AP,42,0),"")</f>
        <v>Janice Scales</v>
      </c>
      <c r="AA294" s="26" t="str">
        <f>_xlfn.IFNA(VLOOKUP(A294,'ACCESS EXPORT'!A:AQ,43,0),"")</f>
        <v>Heather McComb</v>
      </c>
    </row>
    <row r="295" spans="1:27" ht="18.75" x14ac:dyDescent="0.25">
      <c r="A295" s="33">
        <v>227</v>
      </c>
      <c r="B295" s="10">
        <v>1084</v>
      </c>
      <c r="C295" s="7" t="str">
        <f ca="1">IFERROR(UPPER(IF(AND('ACCESS EXPORT'!AA295="",'ACCESS EXPORT'!Z295=""),VLOOKUP(A295,'ACCESS EXPORT'!$A:$AF,32,FALSE),(IF('ACCESS EXPORT'!AA295&lt;&gt;"",CONCATENATE(VLOOKUP(A295,'ACCESS EXPORT'!$A:$AF,32,FALSE)," (Closed",TEXT('ACCESS EXPORT'!AA295," MM/DD/YYY)")),IF(TODAY()&lt;(('ACCESS EXPORT'!Z295)+30),CONCATENATE(VLOOKUP(A295,'ACCESS EXPORT'!$A:$AF,32,FALSE)," (Opens",TEXT('ACCESS EXPORT'!Z295," MM/DD/YYY)")),VLOOKUP(A295,'ACCESS EXPORT'!$A:$AF,32,FALSE)))))),"-")</f>
        <v>ADVENTHEALTH MEDICAL GROUP GYN SURGERY AT CELEBRATION</v>
      </c>
      <c r="D295" s="3" t="str">
        <f ca="1">IFERROR(UPPER(IF(AND('ACCESS EXPORT'!AA295="",'ACCESS EXPORT'!Z295=""),VLOOKUP(A295,'ACCESS EXPORT'!$A:$AF,28,FALSE),(IF('ACCESS EXPORT'!AA295&lt;&gt;"",CONCATENATE(VLOOKUP(A295,'ACCESS EXPORT'!$A:$AF,28,FALSE)," (Closed",TEXT('ACCESS EXPORT'!AA295," MM/DD/YYY)")),IF(TODAY()&lt;(('ACCESS EXPORT'!Z295)+30),CONCATENATE(VLOOKUP(A295,'ACCESS EXPORT'!$A:$AF,28,FALSE)," (Opens",TEXT('ACCESS EXPORT'!Z295," MM/DD/YYY)")),VLOOKUP(A295,'ACCESS EXPORT'!$A:$AF,28,FALSE)))))),"-")</f>
        <v>MCCARUS SURGICAL SPECIALISTS FOR WOMEN - CELEBRATION</v>
      </c>
      <c r="E295" s="3" t="str">
        <f>VLOOKUP($A295,'ACCESS EXPORT'!$A:$AF,3,FALSE)</f>
        <v>5230</v>
      </c>
      <c r="F295" s="3" t="str">
        <f>UPPER(CONCATENATE(VLOOKUP(A295,'ACCESS EXPORT'!$A:$AF,4,FALSE)," ",VLOOKUP(A295,'ACCESS EXPORT'!$A:$AF,5,FALSE)," ",VLOOKUP(A295,'ACCESS EXPORT'!$A:$AF,6,FALSE)," ",VLOOKUP(A295,'ACCESS EXPORT'!$A:$AA,7,FALSE)," ",VLOOKUP(A295,'ACCESS EXPORT'!$A:$AA,8,FALSE)))</f>
        <v>380 CELEBRATION PL 2ND FLOOR CELEBRATION FL 34747</v>
      </c>
      <c r="G295" s="4" t="str">
        <f>UPPER(VLOOKUP($A295,'ACCESS EXPORT'!$A:$AF,9,FALSE))</f>
        <v>OSCEOLA</v>
      </c>
      <c r="H295" s="4" t="str">
        <f>_xlfn.IFNA(VLOOKUP($B295,'ACCESS EXPORT'!$B:$J,9,FALSE),"")</f>
        <v>SW</v>
      </c>
      <c r="I295" s="3" t="str">
        <f>CONCATENATE("(P)",VLOOKUP($A295,'ACCESS EXPORT'!$A:$AF,11,FALSE)," (F)",VLOOKUP($A295,'ACCESS EXPORT'!$A:$AF,29,FALSE))</f>
        <v>(P)(407) 303-4190 (F)(407) 303-4192</v>
      </c>
      <c r="J295" s="4" t="str">
        <f>UPPER(VLOOKUP($A295,'ACCESS EXPORT'!$A:$AF,12,FALSE))</f>
        <v>WOMENS</v>
      </c>
      <c r="K295" s="4" t="str">
        <f>UPPER(VLOOKUP($A295,'ACCESS EXPORT'!$A:$AF,13,FALSE))</f>
        <v>MARLENE HOLLAND</v>
      </c>
      <c r="L295" s="3" t="str">
        <f>IF(AND(VLOOKUP(A295,'ACCESS EXPORT'!A:AE,1,0),'ACCESS EXPORT'!N295=""),UPPER(CONCATENATE('ACCESS EXPORT'!AE295)),IF(VLOOKUP(A295,'ACCESS EXPORT'!A:AE,1,0),UPPER(CONCATENATE('ACCESS EXPORT'!N295," "&amp;CHAR(10),'ACCESS EXPORT'!AE295))))</f>
        <v>KIM ANDERSON (EXEC DIR) 
ELYSIA MARRERO (PRAC. ADMIN)</v>
      </c>
      <c r="M295" s="4" t="str">
        <f>UPPER(VLOOKUP($A295,'ACCESS EXPORT'!$A:$O,15,FALSE))</f>
        <v>JOCELYN CUMMINGS (OS)</v>
      </c>
      <c r="N295" s="4" t="str">
        <f ca="1">IF(AND('ACCESS EXPORT'!X295="",'ACCESS EXPORT'!Y295=""),IF('ACCESS EXPORT'!V295&lt;&gt;"",(IF(TODAY()-'ACCESS EXPORT'!V295&gt;=-60,UPPER(CONCATENATE(VLOOKUP(B295,'ACCESS EXPORT'!$B:$P,15,FALSE),""&amp;CHAR(10)&amp;"(SEP",TEXT('ACCESS EXPORT'!V295," MM/DD/YYY)"))),IF(TODAY()-'ACCESS EXPORT'!V295&lt;0,UPPER(VLOOKUP(B295,'ACCESS EXPORT'!$B:$P,15,FALSE)),UPPER(VLOOKUP(B295,'ACCESS EXPORT'!$B:$P,15,FALSE))))),IF('ACCESS EXPORT'!U295="",UPPER(VLOOKUP(B295,'ACCESS EXPORT'!$B:$P,15,FALSE)),IF(TODAY()-'ACCESS EXPORT'!U295&lt;=30,CONCATENATE(UPPER(VLOOKUP(B295,'ACCESS EXPORT'!$B:$P,15,FALSE)),""&amp;CHAR(10)&amp;"(NEW",TEXT('ACCESS EXPORT'!U295," MM/DD/YYY)")),IF(AND(TODAY()-'ACCESS EXPORT'!U295&gt;30,TODAY()&gt;0),UPPER(VLOOKUP(B295,'ACCESS EXPORT'!$B:$P,15,FALSE)))))),IF('ACCESS EXPORT'!Y295&lt;&gt;"",UPPER(CONCATENATE(UPPER(VLOOKUP(B295,'ACCESS EXPORT'!$B:$P,15,FALSE)),""&amp;CHAR(10)&amp;"(Transfer Out",TEXT('ACCESS EXPORT'!Y295," MM/DD/YYY)"))),IF('ACCESS EXPORT'!X295&lt;&gt;"",UPPER(CONCATENATE(UPPER(VLOOKUP(B295,'ACCESS EXPORT'!$B:$P,15,FALSE)),""&amp;CHAR(10)&amp;"(Transfer In",TEXT('ACCESS EXPORT'!X295," MM/DD/YYY)"))))))</f>
        <v>MCCARUS, TAMBERLY F.</v>
      </c>
      <c r="O295" s="4" t="str">
        <f>_xlfn.IFNA(VLOOKUP(B295,'ACCESS EXPORT'!$B:$Q,16,FALSE),"")</f>
        <v>MD</v>
      </c>
      <c r="P295" s="4" t="str">
        <f>_xlfn.IFNA(VLOOKUP(B295,'ACCESS EXPORT'!B:W,22,FALSE),"-")</f>
        <v>1245247014</v>
      </c>
      <c r="Q295" s="4" t="str">
        <f>_xlfn.IFNA(VLOOKUP(A295,'ACCESS EXPORT'!$A:$AG,33,0),"-")</f>
        <v>Amanda Hernandez</v>
      </c>
      <c r="R295" s="4" t="str">
        <f>_xlfn.IFNA(VLOOKUP(A295,'ACCESS EXPORT'!$A:$AH,34,0),"-")</f>
        <v>Amanda Dowd</v>
      </c>
      <c r="S295" s="4" t="str">
        <f>_xlfn.IFNA(VLOOKUP(A295,'ACCESS EXPORT'!$A:$AI,35,0),"-")</f>
        <v>Courtney Powell</v>
      </c>
      <c r="T295" s="4" t="str">
        <f>_xlfn.IFNA(VLOOKUP(A295,'ACCESS EXPORT'!$A:$AJ,36,0),"-")</f>
        <v>Wanda Cruz</v>
      </c>
      <c r="U295" s="4" t="str">
        <f>_xlfn.IFNA(VLOOKUP(A295,'ACCESS EXPORT'!$A:$AK,37,0),"-")</f>
        <v>Cerner</v>
      </c>
      <c r="V295" s="4" t="str">
        <f>_xlfn.IFNA(VLOOKUP(A295,'ACCESS EXPORT'!$A:$AL,38,0),"-")</f>
        <v>FHMG_MCCARUS SURG SPEC_CEL</v>
      </c>
      <c r="W295" s="4" t="str">
        <f>_xlfn.IFNA(VLOOKUP(A295,'ACCESS EXPORT'!$A:$AM,39,0),"-")</f>
        <v/>
      </c>
      <c r="X295" s="4" t="str">
        <f>_xlfn.IFNA(VLOOKUP(A295,'ACCESS EXPORT'!$A:$AN,40,0),"-")</f>
        <v>Karen Kelly</v>
      </c>
      <c r="Y295" s="26" t="str">
        <f>_xlfn.IFNA(VLOOKUP(A295,'ACCESS EXPORT'!A:AO,41,0),"")</f>
        <v>Andrea Brantley</v>
      </c>
      <c r="Z295" s="26" t="str">
        <f>_xlfn.IFNA(VLOOKUP(A295,'ACCESS EXPORT'!A:AP,42,0),"")</f>
        <v>Sue Balmforth</v>
      </c>
      <c r="AA295" s="26" t="str">
        <f>_xlfn.IFNA(VLOOKUP(A295,'ACCESS EXPORT'!A:AQ,43,0),"")</f>
        <v>Sara Channing</v>
      </c>
    </row>
    <row r="296" spans="1:27" ht="18.75" x14ac:dyDescent="0.25">
      <c r="A296" s="33">
        <v>227</v>
      </c>
      <c r="B296" s="10">
        <v>1081</v>
      </c>
      <c r="C296" s="7" t="str">
        <f ca="1">IFERROR(UPPER(IF(AND('ACCESS EXPORT'!AA296="",'ACCESS EXPORT'!Z296=""),VLOOKUP(A296,'ACCESS EXPORT'!$A:$AF,32,FALSE),(IF('ACCESS EXPORT'!AA296&lt;&gt;"",CONCATENATE(VLOOKUP(A296,'ACCESS EXPORT'!$A:$AF,32,FALSE)," (Closed",TEXT('ACCESS EXPORT'!AA296," MM/DD/YYY)")),IF(TODAY()&lt;(('ACCESS EXPORT'!Z296)+30),CONCATENATE(VLOOKUP(A296,'ACCESS EXPORT'!$A:$AF,32,FALSE)," (Opens",TEXT('ACCESS EXPORT'!Z296," MM/DD/YYY)")),VLOOKUP(A296,'ACCESS EXPORT'!$A:$AF,32,FALSE)))))),"-")</f>
        <v>ADVENTHEALTH MEDICAL GROUP GYN SURGERY AT CELEBRATION</v>
      </c>
      <c r="D296" s="3" t="str">
        <f ca="1">IFERROR(UPPER(IF(AND('ACCESS EXPORT'!AA296="",'ACCESS EXPORT'!Z296=""),VLOOKUP(A296,'ACCESS EXPORT'!$A:$AF,28,FALSE),(IF('ACCESS EXPORT'!AA296&lt;&gt;"",CONCATENATE(VLOOKUP(A296,'ACCESS EXPORT'!$A:$AF,28,FALSE)," (Closed",TEXT('ACCESS EXPORT'!AA296," MM/DD/YYY)")),IF(TODAY()&lt;(('ACCESS EXPORT'!Z296)+30),CONCATENATE(VLOOKUP(A296,'ACCESS EXPORT'!$A:$AF,28,FALSE)," (Opens",TEXT('ACCESS EXPORT'!Z296," MM/DD/YYY)")),VLOOKUP(A296,'ACCESS EXPORT'!$A:$AF,28,FALSE)))))),"-")</f>
        <v>MCCARUS SURGICAL SPECIALISTS FOR WOMEN - CELEBRATION</v>
      </c>
      <c r="E296" s="3" t="str">
        <f>VLOOKUP($A296,'ACCESS EXPORT'!$A:$AF,3,FALSE)</f>
        <v>5230</v>
      </c>
      <c r="F296" s="3" t="str">
        <f>UPPER(CONCATENATE(VLOOKUP(A296,'ACCESS EXPORT'!$A:$AF,4,FALSE)," ",VLOOKUP(A296,'ACCESS EXPORT'!$A:$AF,5,FALSE)," ",VLOOKUP(A296,'ACCESS EXPORT'!$A:$AF,6,FALSE)," ",VLOOKUP(A296,'ACCESS EXPORT'!$A:$AA,7,FALSE)," ",VLOOKUP(A296,'ACCESS EXPORT'!$A:$AA,8,FALSE)))</f>
        <v>380 CELEBRATION PL 2ND FLOOR CELEBRATION FL 34747</v>
      </c>
      <c r="G296" s="4" t="str">
        <f>UPPER(VLOOKUP($A296,'ACCESS EXPORT'!$A:$AF,9,FALSE))</f>
        <v>OSCEOLA</v>
      </c>
      <c r="H296" s="4" t="str">
        <f>_xlfn.IFNA(VLOOKUP($B296,'ACCESS EXPORT'!$B:$J,9,FALSE),"")</f>
        <v>SW</v>
      </c>
      <c r="I296" s="3" t="str">
        <f>CONCATENATE("(P)",VLOOKUP($A296,'ACCESS EXPORT'!$A:$AF,11,FALSE)," (F)",VLOOKUP($A296,'ACCESS EXPORT'!$A:$AF,29,FALSE))</f>
        <v>(P)(407) 303-4190 (F)(407) 303-4192</v>
      </c>
      <c r="J296" s="4" t="str">
        <f>UPPER(VLOOKUP($A296,'ACCESS EXPORT'!$A:$AF,12,FALSE))</f>
        <v>WOMENS</v>
      </c>
      <c r="K296" s="4" t="str">
        <f>UPPER(VLOOKUP($A296,'ACCESS EXPORT'!$A:$AF,13,FALSE))</f>
        <v>MARLENE HOLLAND</v>
      </c>
      <c r="L296" s="3" t="str">
        <f>IF(AND(VLOOKUP(A296,'ACCESS EXPORT'!A:AE,1,0),'ACCESS EXPORT'!N296=""),UPPER(CONCATENATE('ACCESS EXPORT'!AE296)),IF(VLOOKUP(A296,'ACCESS EXPORT'!A:AE,1,0),UPPER(CONCATENATE('ACCESS EXPORT'!N296," "&amp;CHAR(10),'ACCESS EXPORT'!AE296))))</f>
        <v>KIM ANDERSON (EXEC DIR) 
ELYSIA MARRERO (PRAC. ADMIN)</v>
      </c>
      <c r="M296" s="4" t="str">
        <f>UPPER(VLOOKUP($A296,'ACCESS EXPORT'!$A:$O,15,FALSE))</f>
        <v>JOCELYN CUMMINGS (OS)</v>
      </c>
      <c r="N296" s="4" t="str">
        <f ca="1">IF(AND('ACCESS EXPORT'!X296="",'ACCESS EXPORT'!Y296=""),IF('ACCESS EXPORT'!V296&lt;&gt;"",(IF(TODAY()-'ACCESS EXPORT'!V296&gt;=-60,UPPER(CONCATENATE(VLOOKUP(B296,'ACCESS EXPORT'!$B:$P,15,FALSE),""&amp;CHAR(10)&amp;"(SEP",TEXT('ACCESS EXPORT'!V296," MM/DD/YYY)"))),IF(TODAY()-'ACCESS EXPORT'!V296&lt;0,UPPER(VLOOKUP(B296,'ACCESS EXPORT'!$B:$P,15,FALSE)),UPPER(VLOOKUP(B296,'ACCESS EXPORT'!$B:$P,15,FALSE))))),IF('ACCESS EXPORT'!U296="",UPPER(VLOOKUP(B296,'ACCESS EXPORT'!$B:$P,15,FALSE)),IF(TODAY()-'ACCESS EXPORT'!U296&lt;=30,CONCATENATE(UPPER(VLOOKUP(B296,'ACCESS EXPORT'!$B:$P,15,FALSE)),""&amp;CHAR(10)&amp;"(NEW",TEXT('ACCESS EXPORT'!U296," MM/DD/YYY)")),IF(AND(TODAY()-'ACCESS EXPORT'!U296&gt;30,TODAY()&gt;0),UPPER(VLOOKUP(B296,'ACCESS EXPORT'!$B:$P,15,FALSE)))))),IF('ACCESS EXPORT'!Y296&lt;&gt;"",UPPER(CONCATENATE(UPPER(VLOOKUP(B296,'ACCESS EXPORT'!$B:$P,15,FALSE)),""&amp;CHAR(10)&amp;"(Transfer Out",TEXT('ACCESS EXPORT'!Y296," MM/DD/YYY)"))),IF('ACCESS EXPORT'!X296&lt;&gt;"",UPPER(CONCATENATE(UPPER(VLOOKUP(B296,'ACCESS EXPORT'!$B:$P,15,FALSE)),""&amp;CHAR(10)&amp;"(Transfer In",TEXT('ACCESS EXPORT'!X296," MM/DD/YYY)"))))))</f>
        <v>MCCARUS, STEVEN D.</v>
      </c>
      <c r="O296" s="4" t="str">
        <f>_xlfn.IFNA(VLOOKUP(B296,'ACCESS EXPORT'!$B:$Q,16,FALSE),"")</f>
        <v>MD</v>
      </c>
      <c r="P296" s="4" t="str">
        <f>_xlfn.IFNA(VLOOKUP(B296,'ACCESS EXPORT'!B:W,22,FALSE),"-")</f>
        <v>1891736476</v>
      </c>
      <c r="Q296" s="4" t="str">
        <f>_xlfn.IFNA(VLOOKUP(A296,'ACCESS EXPORT'!$A:$AG,33,0),"-")</f>
        <v>Amanda Hernandez</v>
      </c>
      <c r="R296" s="4" t="str">
        <f>_xlfn.IFNA(VLOOKUP(A296,'ACCESS EXPORT'!$A:$AH,34,0),"-")</f>
        <v>Amanda Dowd</v>
      </c>
      <c r="S296" s="4" t="str">
        <f>_xlfn.IFNA(VLOOKUP(A296,'ACCESS EXPORT'!$A:$AI,35,0),"-")</f>
        <v>Courtney Powell</v>
      </c>
      <c r="T296" s="4" t="str">
        <f>_xlfn.IFNA(VLOOKUP(A296,'ACCESS EXPORT'!$A:$AJ,36,0),"-")</f>
        <v>Wanda Cruz</v>
      </c>
      <c r="U296" s="4" t="str">
        <f>_xlfn.IFNA(VLOOKUP(A296,'ACCESS EXPORT'!$A:$AK,37,0),"-")</f>
        <v>Cerner</v>
      </c>
      <c r="V296" s="4" t="str">
        <f>_xlfn.IFNA(VLOOKUP(A296,'ACCESS EXPORT'!$A:$AL,38,0),"-")</f>
        <v>FHMG_MCCARUS SURG SPEC_CEL</v>
      </c>
      <c r="W296" s="4" t="str">
        <f>_xlfn.IFNA(VLOOKUP(A296,'ACCESS EXPORT'!$A:$AM,39,0),"-")</f>
        <v/>
      </c>
      <c r="X296" s="4" t="str">
        <f>_xlfn.IFNA(VLOOKUP(A296,'ACCESS EXPORT'!$A:$AN,40,0),"-")</f>
        <v>Karen Kelly</v>
      </c>
      <c r="Y296" s="26" t="str">
        <f>_xlfn.IFNA(VLOOKUP(A296,'ACCESS EXPORT'!A:AO,41,0),"")</f>
        <v>Andrea Brantley</v>
      </c>
      <c r="Z296" s="26" t="str">
        <f>_xlfn.IFNA(VLOOKUP(A296,'ACCESS EXPORT'!A:AP,42,0),"")</f>
        <v>Sue Balmforth</v>
      </c>
      <c r="AA296" s="26" t="str">
        <f>_xlfn.IFNA(VLOOKUP(A296,'ACCESS EXPORT'!A:AQ,43,0),"")</f>
        <v>Sara Channing</v>
      </c>
    </row>
    <row r="297" spans="1:27" ht="18.75" x14ac:dyDescent="0.25">
      <c r="A297" s="33">
        <v>227</v>
      </c>
      <c r="B297" s="10">
        <v>1083</v>
      </c>
      <c r="C297" s="7" t="str">
        <f ca="1">IFERROR(UPPER(IF(AND('ACCESS EXPORT'!AA297="",'ACCESS EXPORT'!Z297=""),VLOOKUP(A297,'ACCESS EXPORT'!$A:$AF,32,FALSE),(IF('ACCESS EXPORT'!AA297&lt;&gt;"",CONCATENATE(VLOOKUP(A297,'ACCESS EXPORT'!$A:$AF,32,FALSE)," (Closed",TEXT('ACCESS EXPORT'!AA297," MM/DD/YYY)")),IF(TODAY()&lt;(('ACCESS EXPORT'!Z297)+30),CONCATENATE(VLOOKUP(A297,'ACCESS EXPORT'!$A:$AF,32,FALSE)," (Opens",TEXT('ACCESS EXPORT'!Z297," MM/DD/YYY)")),VLOOKUP(A297,'ACCESS EXPORT'!$A:$AF,32,FALSE)))))),"-")</f>
        <v>ADVENTHEALTH MEDICAL GROUP GYN SURGERY AT CELEBRATION</v>
      </c>
      <c r="D297" s="3" t="str">
        <f ca="1">IFERROR(UPPER(IF(AND('ACCESS EXPORT'!AA297="",'ACCESS EXPORT'!Z297=""),VLOOKUP(A297,'ACCESS EXPORT'!$A:$AF,28,FALSE),(IF('ACCESS EXPORT'!AA297&lt;&gt;"",CONCATENATE(VLOOKUP(A297,'ACCESS EXPORT'!$A:$AF,28,FALSE)," (Closed",TEXT('ACCESS EXPORT'!AA297," MM/DD/YYY)")),IF(TODAY()&lt;(('ACCESS EXPORT'!Z297)+30),CONCATENATE(VLOOKUP(A297,'ACCESS EXPORT'!$A:$AF,28,FALSE)," (Opens",TEXT('ACCESS EXPORT'!Z297," MM/DD/YYY)")),VLOOKUP(A297,'ACCESS EXPORT'!$A:$AF,28,FALSE)))))),"-")</f>
        <v>MCCARUS SURGICAL SPECIALISTS FOR WOMEN - CELEBRATION</v>
      </c>
      <c r="E297" s="3" t="str">
        <f>VLOOKUP($A297,'ACCESS EXPORT'!$A:$AF,3,FALSE)</f>
        <v>5230</v>
      </c>
      <c r="F297" s="3" t="str">
        <f>UPPER(CONCATENATE(VLOOKUP(A297,'ACCESS EXPORT'!$A:$AF,4,FALSE)," ",VLOOKUP(A297,'ACCESS EXPORT'!$A:$AF,5,FALSE)," ",VLOOKUP(A297,'ACCESS EXPORT'!$A:$AF,6,FALSE)," ",VLOOKUP(A297,'ACCESS EXPORT'!$A:$AA,7,FALSE)," ",VLOOKUP(A297,'ACCESS EXPORT'!$A:$AA,8,FALSE)))</f>
        <v>380 CELEBRATION PL 2ND FLOOR CELEBRATION FL 34747</v>
      </c>
      <c r="G297" s="4" t="str">
        <f>UPPER(VLOOKUP($A297,'ACCESS EXPORT'!$A:$AF,9,FALSE))</f>
        <v>OSCEOLA</v>
      </c>
      <c r="H297" s="4" t="str">
        <f>_xlfn.IFNA(VLOOKUP($B297,'ACCESS EXPORT'!$B:$J,9,FALSE),"")</f>
        <v>SW</v>
      </c>
      <c r="I297" s="3" t="str">
        <f>CONCATENATE("(P)",VLOOKUP($A297,'ACCESS EXPORT'!$A:$AF,11,FALSE)," (F)",VLOOKUP($A297,'ACCESS EXPORT'!$A:$AF,29,FALSE))</f>
        <v>(P)(407) 303-4190 (F)(407) 303-4192</v>
      </c>
      <c r="J297" s="4" t="str">
        <f>UPPER(VLOOKUP($A297,'ACCESS EXPORT'!$A:$AF,12,FALSE))</f>
        <v>WOMENS</v>
      </c>
      <c r="K297" s="4" t="str">
        <f>UPPER(VLOOKUP($A297,'ACCESS EXPORT'!$A:$AF,13,FALSE))</f>
        <v>MARLENE HOLLAND</v>
      </c>
      <c r="L297" s="3" t="str">
        <f>IF(AND(VLOOKUP(A297,'ACCESS EXPORT'!A:AE,1,0),'ACCESS EXPORT'!N297=""),UPPER(CONCATENATE('ACCESS EXPORT'!AE297)),IF(VLOOKUP(A297,'ACCESS EXPORT'!A:AE,1,0),UPPER(CONCATENATE('ACCESS EXPORT'!N297," "&amp;CHAR(10),'ACCESS EXPORT'!AE297))))</f>
        <v>KIM ANDERSON (EXEC DIR) 
ELYSIA MARRERO (PRAC. ADMIN)</v>
      </c>
      <c r="M297" s="4" t="str">
        <f>UPPER(VLOOKUP($A297,'ACCESS EXPORT'!$A:$O,15,FALSE))</f>
        <v>JOCELYN CUMMINGS (OS)</v>
      </c>
      <c r="N297" s="4" t="str">
        <f ca="1">IF(AND('ACCESS EXPORT'!X297="",'ACCESS EXPORT'!Y297=""),IF('ACCESS EXPORT'!V297&lt;&gt;"",(IF(TODAY()-'ACCESS EXPORT'!V297&gt;=-60,UPPER(CONCATENATE(VLOOKUP(B297,'ACCESS EXPORT'!$B:$P,15,FALSE),""&amp;CHAR(10)&amp;"(SEP",TEXT('ACCESS EXPORT'!V297," MM/DD/YYY)"))),IF(TODAY()-'ACCESS EXPORT'!V297&lt;0,UPPER(VLOOKUP(B297,'ACCESS EXPORT'!$B:$P,15,FALSE)),UPPER(VLOOKUP(B297,'ACCESS EXPORT'!$B:$P,15,FALSE))))),IF('ACCESS EXPORT'!U297="",UPPER(VLOOKUP(B297,'ACCESS EXPORT'!$B:$P,15,FALSE)),IF(TODAY()-'ACCESS EXPORT'!U297&lt;=30,CONCATENATE(UPPER(VLOOKUP(B297,'ACCESS EXPORT'!$B:$P,15,FALSE)),""&amp;CHAR(10)&amp;"(NEW",TEXT('ACCESS EXPORT'!U297," MM/DD/YYY)")),IF(AND(TODAY()-'ACCESS EXPORT'!U297&gt;30,TODAY()&gt;0),UPPER(VLOOKUP(B297,'ACCESS EXPORT'!$B:$P,15,FALSE)))))),IF('ACCESS EXPORT'!Y297&lt;&gt;"",UPPER(CONCATENATE(UPPER(VLOOKUP(B297,'ACCESS EXPORT'!$B:$P,15,FALSE)),""&amp;CHAR(10)&amp;"(Transfer Out",TEXT('ACCESS EXPORT'!Y297," MM/DD/YYY)"))),IF('ACCESS EXPORT'!X297&lt;&gt;"",UPPER(CONCATENATE(UPPER(VLOOKUP(B297,'ACCESS EXPORT'!$B:$P,15,FALSE)),""&amp;CHAR(10)&amp;"(Transfer In",TEXT('ACCESS EXPORT'!X297," MM/DD/YYY)"))))))</f>
        <v>GREGG, JUDY GERTRUDE</v>
      </c>
      <c r="O297" s="4" t="str">
        <f>_xlfn.IFNA(VLOOKUP(B297,'ACCESS EXPORT'!$B:$Q,16,FALSE),"")</f>
        <v>APRN</v>
      </c>
      <c r="P297" s="4" t="str">
        <f>_xlfn.IFNA(VLOOKUP(B297,'ACCESS EXPORT'!B:W,22,FALSE),"-")</f>
        <v>1972788016</v>
      </c>
      <c r="Q297" s="4" t="str">
        <f>_xlfn.IFNA(VLOOKUP(A297,'ACCESS EXPORT'!$A:$AG,33,0),"-")</f>
        <v>Amanda Hernandez</v>
      </c>
      <c r="R297" s="4" t="str">
        <f>_xlfn.IFNA(VLOOKUP(A297,'ACCESS EXPORT'!$A:$AH,34,0),"-")</f>
        <v>Amanda Dowd</v>
      </c>
      <c r="S297" s="4" t="str">
        <f>_xlfn.IFNA(VLOOKUP(A297,'ACCESS EXPORT'!$A:$AI,35,0),"-")</f>
        <v>Courtney Powell</v>
      </c>
      <c r="T297" s="4" t="str">
        <f>_xlfn.IFNA(VLOOKUP(A297,'ACCESS EXPORT'!$A:$AJ,36,0),"-")</f>
        <v>Wanda Cruz</v>
      </c>
      <c r="U297" s="4" t="str">
        <f>_xlfn.IFNA(VLOOKUP(A297,'ACCESS EXPORT'!$A:$AK,37,0),"-")</f>
        <v>Cerner</v>
      </c>
      <c r="V297" s="4" t="str">
        <f>_xlfn.IFNA(VLOOKUP(A297,'ACCESS EXPORT'!$A:$AL,38,0),"-")</f>
        <v>FHMG_MCCARUS SURG SPEC_CEL</v>
      </c>
      <c r="W297" s="4" t="str">
        <f>_xlfn.IFNA(VLOOKUP(A297,'ACCESS EXPORT'!$A:$AM,39,0),"-")</f>
        <v/>
      </c>
      <c r="X297" s="4" t="str">
        <f>_xlfn.IFNA(VLOOKUP(A297,'ACCESS EXPORT'!$A:$AN,40,0),"-")</f>
        <v>Karen Kelly</v>
      </c>
      <c r="Y297" s="26" t="str">
        <f>_xlfn.IFNA(VLOOKUP(A297,'ACCESS EXPORT'!A:AO,41,0),"")</f>
        <v>Andrea Brantley</v>
      </c>
      <c r="Z297" s="26" t="str">
        <f>_xlfn.IFNA(VLOOKUP(A297,'ACCESS EXPORT'!A:AP,42,0),"")</f>
        <v>Sue Balmforth</v>
      </c>
      <c r="AA297" s="26" t="str">
        <f>_xlfn.IFNA(VLOOKUP(A297,'ACCESS EXPORT'!A:AQ,43,0),"")</f>
        <v>Sara Channing</v>
      </c>
    </row>
    <row r="298" spans="1:27" ht="18.75" x14ac:dyDescent="0.25">
      <c r="A298" s="33">
        <v>227</v>
      </c>
      <c r="B298" s="10">
        <v>1082</v>
      </c>
      <c r="C298" s="7" t="str">
        <f ca="1">IFERROR(UPPER(IF(AND('ACCESS EXPORT'!AA298="",'ACCESS EXPORT'!Z298=""),VLOOKUP(A298,'ACCESS EXPORT'!$A:$AF,32,FALSE),(IF('ACCESS EXPORT'!AA298&lt;&gt;"",CONCATENATE(VLOOKUP(A298,'ACCESS EXPORT'!$A:$AF,32,FALSE)," (Closed",TEXT('ACCESS EXPORT'!AA298," MM/DD/YYY)")),IF(TODAY()&lt;(('ACCESS EXPORT'!Z298)+30),CONCATENATE(VLOOKUP(A298,'ACCESS EXPORT'!$A:$AF,32,FALSE)," (Opens",TEXT('ACCESS EXPORT'!Z298," MM/DD/YYY)")),VLOOKUP(A298,'ACCESS EXPORT'!$A:$AF,32,FALSE)))))),"-")</f>
        <v>ADVENTHEALTH MEDICAL GROUP GYN SURGERY AT CELEBRATION</v>
      </c>
      <c r="D298" s="3" t="str">
        <f ca="1">IFERROR(UPPER(IF(AND('ACCESS EXPORT'!AA298="",'ACCESS EXPORT'!Z298=""),VLOOKUP(A298,'ACCESS EXPORT'!$A:$AF,28,FALSE),(IF('ACCESS EXPORT'!AA298&lt;&gt;"",CONCATENATE(VLOOKUP(A298,'ACCESS EXPORT'!$A:$AF,28,FALSE)," (Closed",TEXT('ACCESS EXPORT'!AA298," MM/DD/YYY)")),IF(TODAY()&lt;(('ACCESS EXPORT'!Z298)+30),CONCATENATE(VLOOKUP(A298,'ACCESS EXPORT'!$A:$AF,28,FALSE)," (Opens",TEXT('ACCESS EXPORT'!Z298," MM/DD/YYY)")),VLOOKUP(A298,'ACCESS EXPORT'!$A:$AF,28,FALSE)))))),"-")</f>
        <v>MCCARUS SURGICAL SPECIALISTS FOR WOMEN - CELEBRATION</v>
      </c>
      <c r="E298" s="3" t="str">
        <f>VLOOKUP($A298,'ACCESS EXPORT'!$A:$AF,3,FALSE)</f>
        <v>5230</v>
      </c>
      <c r="F298" s="3" t="str">
        <f>UPPER(CONCATENATE(VLOOKUP(A298,'ACCESS EXPORT'!$A:$AF,4,FALSE)," ",VLOOKUP(A298,'ACCESS EXPORT'!$A:$AF,5,FALSE)," ",VLOOKUP(A298,'ACCESS EXPORT'!$A:$AF,6,FALSE)," ",VLOOKUP(A298,'ACCESS EXPORT'!$A:$AA,7,FALSE)," ",VLOOKUP(A298,'ACCESS EXPORT'!$A:$AA,8,FALSE)))</f>
        <v>380 CELEBRATION PL 2ND FLOOR CELEBRATION FL 34747</v>
      </c>
      <c r="G298" s="4" t="str">
        <f>UPPER(VLOOKUP($A298,'ACCESS EXPORT'!$A:$AF,9,FALSE))</f>
        <v>OSCEOLA</v>
      </c>
      <c r="H298" s="4" t="str">
        <f>_xlfn.IFNA(VLOOKUP($B298,'ACCESS EXPORT'!$B:$J,9,FALSE),"")</f>
        <v>SW</v>
      </c>
      <c r="I298" s="3" t="str">
        <f>CONCATENATE("(P)",VLOOKUP($A298,'ACCESS EXPORT'!$A:$AF,11,FALSE)," (F)",VLOOKUP($A298,'ACCESS EXPORT'!$A:$AF,29,FALSE))</f>
        <v>(P)(407) 303-4190 (F)(407) 303-4192</v>
      </c>
      <c r="J298" s="4" t="str">
        <f>UPPER(VLOOKUP($A298,'ACCESS EXPORT'!$A:$AF,12,FALSE))</f>
        <v>WOMENS</v>
      </c>
      <c r="K298" s="4" t="str">
        <f>UPPER(VLOOKUP($A298,'ACCESS EXPORT'!$A:$AF,13,FALSE))</f>
        <v>MARLENE HOLLAND</v>
      </c>
      <c r="L298" s="3" t="str">
        <f>IF(AND(VLOOKUP(A298,'ACCESS EXPORT'!A:AE,1,0),'ACCESS EXPORT'!N298=""),UPPER(CONCATENATE('ACCESS EXPORT'!AE298)),IF(VLOOKUP(A298,'ACCESS EXPORT'!A:AE,1,0),UPPER(CONCATENATE('ACCESS EXPORT'!N298," "&amp;CHAR(10),'ACCESS EXPORT'!AE298))))</f>
        <v>KIM ANDERSON (EXEC DIR) 
ELYSIA MARRERO (PRAC. ADMIN)</v>
      </c>
      <c r="M298" s="4" t="str">
        <f>UPPER(VLOOKUP($A298,'ACCESS EXPORT'!$A:$O,15,FALSE))</f>
        <v>JOCELYN CUMMINGS (OS)</v>
      </c>
      <c r="N298" s="4" t="str">
        <f ca="1">IF(AND('ACCESS EXPORT'!X298="",'ACCESS EXPORT'!Y298=""),IF('ACCESS EXPORT'!V298&lt;&gt;"",(IF(TODAY()-'ACCESS EXPORT'!V298&gt;=-60,UPPER(CONCATENATE(VLOOKUP(B298,'ACCESS EXPORT'!$B:$P,15,FALSE),""&amp;CHAR(10)&amp;"(SEP",TEXT('ACCESS EXPORT'!V298," MM/DD/YYY)"))),IF(TODAY()-'ACCESS EXPORT'!V298&lt;0,UPPER(VLOOKUP(B298,'ACCESS EXPORT'!$B:$P,15,FALSE)),UPPER(VLOOKUP(B298,'ACCESS EXPORT'!$B:$P,15,FALSE))))),IF('ACCESS EXPORT'!U298="",UPPER(VLOOKUP(B298,'ACCESS EXPORT'!$B:$P,15,FALSE)),IF(TODAY()-'ACCESS EXPORT'!U298&lt;=30,CONCATENATE(UPPER(VLOOKUP(B298,'ACCESS EXPORT'!$B:$P,15,FALSE)),""&amp;CHAR(10)&amp;"(NEW",TEXT('ACCESS EXPORT'!U298," MM/DD/YYY)")),IF(AND(TODAY()-'ACCESS EXPORT'!U298&gt;30,TODAY()&gt;0),UPPER(VLOOKUP(B298,'ACCESS EXPORT'!$B:$P,15,FALSE)))))),IF('ACCESS EXPORT'!Y298&lt;&gt;"",UPPER(CONCATENATE(UPPER(VLOOKUP(B298,'ACCESS EXPORT'!$B:$P,15,FALSE)),""&amp;CHAR(10)&amp;"(Transfer Out",TEXT('ACCESS EXPORT'!Y298," MM/DD/YYY)"))),IF('ACCESS EXPORT'!X298&lt;&gt;"",UPPER(CONCATENATE(UPPER(VLOOKUP(B298,'ACCESS EXPORT'!$B:$P,15,FALSE)),""&amp;CHAR(10)&amp;"(Transfer In",TEXT('ACCESS EXPORT'!X298," MM/DD/YYY)"))))))</f>
        <v>MANCINI, DIANE S.</v>
      </c>
      <c r="O298" s="4" t="str">
        <f>_xlfn.IFNA(VLOOKUP(B298,'ACCESS EXPORT'!$B:$Q,16,FALSE),"")</f>
        <v>APRN</v>
      </c>
      <c r="P298" s="4" t="str">
        <f>_xlfn.IFNA(VLOOKUP(B298,'ACCESS EXPORT'!B:W,22,FALSE),"-")</f>
        <v>1972633212</v>
      </c>
      <c r="Q298" s="4" t="str">
        <f>_xlfn.IFNA(VLOOKUP(A298,'ACCESS EXPORT'!$A:$AG,33,0),"-")</f>
        <v>Amanda Hernandez</v>
      </c>
      <c r="R298" s="4" t="str">
        <f>_xlfn.IFNA(VLOOKUP(A298,'ACCESS EXPORT'!$A:$AH,34,0),"-")</f>
        <v>Amanda Dowd</v>
      </c>
      <c r="S298" s="4" t="str">
        <f>_xlfn.IFNA(VLOOKUP(A298,'ACCESS EXPORT'!$A:$AI,35,0),"-")</f>
        <v>Courtney Powell</v>
      </c>
      <c r="T298" s="4" t="str">
        <f>_xlfn.IFNA(VLOOKUP(A298,'ACCESS EXPORT'!$A:$AJ,36,0),"-")</f>
        <v>Wanda Cruz</v>
      </c>
      <c r="U298" s="4" t="str">
        <f>_xlfn.IFNA(VLOOKUP(A298,'ACCESS EXPORT'!$A:$AK,37,0),"-")</f>
        <v>Cerner</v>
      </c>
      <c r="V298" s="4" t="str">
        <f>_xlfn.IFNA(VLOOKUP(A298,'ACCESS EXPORT'!$A:$AL,38,0),"-")</f>
        <v>FHMG_MCCARUS SURG SPEC_CEL</v>
      </c>
      <c r="W298" s="4" t="str">
        <f>_xlfn.IFNA(VLOOKUP(A298,'ACCESS EXPORT'!$A:$AM,39,0),"-")</f>
        <v/>
      </c>
      <c r="X298" s="4" t="str">
        <f>_xlfn.IFNA(VLOOKUP(A298,'ACCESS EXPORT'!$A:$AN,40,0),"-")</f>
        <v>Karen Kelly</v>
      </c>
      <c r="Y298" s="26" t="str">
        <f>_xlfn.IFNA(VLOOKUP(A298,'ACCESS EXPORT'!A:AO,41,0),"")</f>
        <v>Andrea Brantley</v>
      </c>
      <c r="Z298" s="26" t="str">
        <f>_xlfn.IFNA(VLOOKUP(A298,'ACCESS EXPORT'!A:AP,42,0),"")</f>
        <v>Sue Balmforth</v>
      </c>
      <c r="AA298" s="26" t="str">
        <f>_xlfn.IFNA(VLOOKUP(A298,'ACCESS EXPORT'!A:AQ,43,0),"")</f>
        <v>Sara Channing</v>
      </c>
    </row>
    <row r="299" spans="1:27" ht="18.75" x14ac:dyDescent="0.25">
      <c r="A299" s="33">
        <v>227</v>
      </c>
      <c r="B299" s="10">
        <v>1846</v>
      </c>
      <c r="C299" s="7" t="str">
        <f ca="1">IFERROR(UPPER(IF(AND('ACCESS EXPORT'!AA299="",'ACCESS EXPORT'!Z299=""),VLOOKUP(A299,'ACCESS EXPORT'!$A:$AF,32,FALSE),(IF('ACCESS EXPORT'!AA299&lt;&gt;"",CONCATENATE(VLOOKUP(A299,'ACCESS EXPORT'!$A:$AF,32,FALSE)," (Closed",TEXT('ACCESS EXPORT'!AA299," MM/DD/YYY)")),IF(TODAY()&lt;(('ACCESS EXPORT'!Z299)+30),CONCATENATE(VLOOKUP(A299,'ACCESS EXPORT'!$A:$AF,32,FALSE)," (Opens",TEXT('ACCESS EXPORT'!Z299," MM/DD/YYY)")),VLOOKUP(A299,'ACCESS EXPORT'!$A:$AF,32,FALSE)))))),"-")</f>
        <v>ADVENTHEALTH MEDICAL GROUP GYN SURGERY AT CELEBRATION</v>
      </c>
      <c r="D299" s="3" t="str">
        <f ca="1">IFERROR(UPPER(IF(AND('ACCESS EXPORT'!AA299="",'ACCESS EXPORT'!Z299=""),VLOOKUP(A299,'ACCESS EXPORT'!$A:$AF,28,FALSE),(IF('ACCESS EXPORT'!AA299&lt;&gt;"",CONCATENATE(VLOOKUP(A299,'ACCESS EXPORT'!$A:$AF,28,FALSE)," (Closed",TEXT('ACCESS EXPORT'!AA299," MM/DD/YYY)")),IF(TODAY()&lt;(('ACCESS EXPORT'!Z299)+30),CONCATENATE(VLOOKUP(A299,'ACCESS EXPORT'!$A:$AF,28,FALSE)," (Opens",TEXT('ACCESS EXPORT'!Z299," MM/DD/YYY)")),VLOOKUP(A299,'ACCESS EXPORT'!$A:$AF,28,FALSE)))))),"-")</f>
        <v>MCCARUS SURGICAL SPECIALISTS FOR WOMEN - CELEBRATION</v>
      </c>
      <c r="E299" s="3" t="str">
        <f>VLOOKUP($A299,'ACCESS EXPORT'!$A:$AF,3,FALSE)</f>
        <v>5230</v>
      </c>
      <c r="F299" s="3" t="str">
        <f>UPPER(CONCATENATE(VLOOKUP(A299,'ACCESS EXPORT'!$A:$AF,4,FALSE)," ",VLOOKUP(A299,'ACCESS EXPORT'!$A:$AF,5,FALSE)," ",VLOOKUP(A299,'ACCESS EXPORT'!$A:$AF,6,FALSE)," ",VLOOKUP(A299,'ACCESS EXPORT'!$A:$AA,7,FALSE)," ",VLOOKUP(A299,'ACCESS EXPORT'!$A:$AA,8,FALSE)))</f>
        <v>380 CELEBRATION PL 2ND FLOOR CELEBRATION FL 34747</v>
      </c>
      <c r="G299" s="4" t="str">
        <f>UPPER(VLOOKUP($A299,'ACCESS EXPORT'!$A:$AF,9,FALSE))</f>
        <v>OSCEOLA</v>
      </c>
      <c r="H299" s="4" t="str">
        <f>_xlfn.IFNA(VLOOKUP($B299,'ACCESS EXPORT'!$B:$J,9,FALSE),"")</f>
        <v>SW</v>
      </c>
      <c r="I299" s="3" t="str">
        <f>CONCATENATE("(P)",VLOOKUP($A299,'ACCESS EXPORT'!$A:$AF,11,FALSE)," (F)",VLOOKUP($A299,'ACCESS EXPORT'!$A:$AF,29,FALSE))</f>
        <v>(P)(407) 303-4190 (F)(407) 303-4192</v>
      </c>
      <c r="J299" s="4" t="str">
        <f>UPPER(VLOOKUP($A299,'ACCESS EXPORT'!$A:$AF,12,FALSE))</f>
        <v>WOMENS</v>
      </c>
      <c r="K299" s="4" t="str">
        <f>UPPER(VLOOKUP($A299,'ACCESS EXPORT'!$A:$AF,13,FALSE))</f>
        <v>MARLENE HOLLAND</v>
      </c>
      <c r="L299" s="3" t="str">
        <f>IF(AND(VLOOKUP(A299,'ACCESS EXPORT'!A:AE,1,0),'ACCESS EXPORT'!N299=""),UPPER(CONCATENATE('ACCESS EXPORT'!AE299)),IF(VLOOKUP(A299,'ACCESS EXPORT'!A:AE,1,0),UPPER(CONCATENATE('ACCESS EXPORT'!N299," "&amp;CHAR(10),'ACCESS EXPORT'!AE299))))</f>
        <v>KIM ANDERSON (EXEC DIR) 
ELYSIA MARRERO (PRAC. ADMIN)</v>
      </c>
      <c r="M299" s="4" t="str">
        <f>UPPER(VLOOKUP($A299,'ACCESS EXPORT'!$A:$O,15,FALSE))</f>
        <v>JOCELYN CUMMINGS (OS)</v>
      </c>
      <c r="N299" s="4" t="str">
        <f ca="1">IF(AND('ACCESS EXPORT'!X299="",'ACCESS EXPORT'!Y299=""),IF('ACCESS EXPORT'!V299&lt;&gt;"",(IF(TODAY()-'ACCESS EXPORT'!V299&gt;=-60,UPPER(CONCATENATE(VLOOKUP(B299,'ACCESS EXPORT'!$B:$P,15,FALSE),""&amp;CHAR(10)&amp;"(SEP",TEXT('ACCESS EXPORT'!V299," MM/DD/YYY)"))),IF(TODAY()-'ACCESS EXPORT'!V299&lt;0,UPPER(VLOOKUP(B299,'ACCESS EXPORT'!$B:$P,15,FALSE)),UPPER(VLOOKUP(B299,'ACCESS EXPORT'!$B:$P,15,FALSE))))),IF('ACCESS EXPORT'!U299="",UPPER(VLOOKUP(B299,'ACCESS EXPORT'!$B:$P,15,FALSE)),IF(TODAY()-'ACCESS EXPORT'!U299&lt;=30,CONCATENATE(UPPER(VLOOKUP(B299,'ACCESS EXPORT'!$B:$P,15,FALSE)),""&amp;CHAR(10)&amp;"(NEW",TEXT('ACCESS EXPORT'!U299," MM/DD/YYY)")),IF(AND(TODAY()-'ACCESS EXPORT'!U299&gt;30,TODAY()&gt;0),UPPER(VLOOKUP(B299,'ACCESS EXPORT'!$B:$P,15,FALSE)))))),IF('ACCESS EXPORT'!Y299&lt;&gt;"",UPPER(CONCATENATE(UPPER(VLOOKUP(B299,'ACCESS EXPORT'!$B:$P,15,FALSE)),""&amp;CHAR(10)&amp;"(Transfer Out",TEXT('ACCESS EXPORT'!Y299," MM/DD/YYY)"))),IF('ACCESS EXPORT'!X299&lt;&gt;"",UPPER(CONCATENATE(UPPER(VLOOKUP(B299,'ACCESS EXPORT'!$B:$P,15,FALSE)),""&amp;CHAR(10)&amp;"(Transfer In",TEXT('ACCESS EXPORT'!X299," MM/DD/YYY)"))))))</f>
        <v>GONZALEZ RIOS, ANGEL</v>
      </c>
      <c r="O299" s="4" t="str">
        <f>_xlfn.IFNA(VLOOKUP(B299,'ACCESS EXPORT'!$B:$Q,16,FALSE),"")</f>
        <v>MD</v>
      </c>
      <c r="P299" s="4" t="str">
        <f>_xlfn.IFNA(VLOOKUP(B299,'ACCESS EXPORT'!B:W,22,FALSE),"-")</f>
        <v>1346523867</v>
      </c>
      <c r="Q299" s="4" t="str">
        <f>_xlfn.IFNA(VLOOKUP(A299,'ACCESS EXPORT'!$A:$AG,33,0),"-")</f>
        <v>Amanda Hernandez</v>
      </c>
      <c r="R299" s="4" t="str">
        <f>_xlfn.IFNA(VLOOKUP(A299,'ACCESS EXPORT'!$A:$AH,34,0),"-")</f>
        <v>Amanda Dowd</v>
      </c>
      <c r="S299" s="4" t="str">
        <f>_xlfn.IFNA(VLOOKUP(A299,'ACCESS EXPORT'!$A:$AI,35,0),"-")</f>
        <v>Courtney Powell</v>
      </c>
      <c r="T299" s="4" t="str">
        <f>_xlfn.IFNA(VLOOKUP(A299,'ACCESS EXPORT'!$A:$AJ,36,0),"-")</f>
        <v>Wanda Cruz</v>
      </c>
      <c r="U299" s="4" t="str">
        <f>_xlfn.IFNA(VLOOKUP(A299,'ACCESS EXPORT'!$A:$AK,37,0),"-")</f>
        <v>Cerner</v>
      </c>
      <c r="V299" s="4" t="str">
        <f>_xlfn.IFNA(VLOOKUP(A299,'ACCESS EXPORT'!$A:$AL,38,0),"-")</f>
        <v>FHMG_MCCARUS SURG SPEC_CEL</v>
      </c>
      <c r="W299" s="4" t="str">
        <f>_xlfn.IFNA(VLOOKUP(A299,'ACCESS EXPORT'!$A:$AM,39,0),"-")</f>
        <v/>
      </c>
      <c r="X299" s="4" t="str">
        <f>_xlfn.IFNA(VLOOKUP(A299,'ACCESS EXPORT'!$A:$AN,40,0),"-")</f>
        <v>Karen Kelly</v>
      </c>
      <c r="Y299" s="26" t="str">
        <f>_xlfn.IFNA(VLOOKUP(A299,'ACCESS EXPORT'!A:AO,41,0),"")</f>
        <v>Andrea Brantley</v>
      </c>
      <c r="Z299" s="26" t="str">
        <f>_xlfn.IFNA(VLOOKUP(A299,'ACCESS EXPORT'!A:AP,42,0),"")</f>
        <v>Sue Balmforth</v>
      </c>
      <c r="AA299" s="26" t="str">
        <f>_xlfn.IFNA(VLOOKUP(A299,'ACCESS EXPORT'!A:AQ,43,0),"")</f>
        <v>Sara Channing</v>
      </c>
    </row>
    <row r="300" spans="1:27" ht="18.75" x14ac:dyDescent="0.25">
      <c r="A300" s="33">
        <v>228</v>
      </c>
      <c r="B300" s="10">
        <v>1084</v>
      </c>
      <c r="C300" s="7" t="str">
        <f ca="1">IFERROR(UPPER(IF(AND('ACCESS EXPORT'!AA300="",'ACCESS EXPORT'!Z300=""),VLOOKUP(A300,'ACCESS EXPORT'!$A:$AF,32,FALSE),(IF('ACCESS EXPORT'!AA300&lt;&gt;"",CONCATENATE(VLOOKUP(A300,'ACCESS EXPORT'!$A:$AF,32,FALSE)," (Closed",TEXT('ACCESS EXPORT'!AA300," MM/DD/YYY)")),IF(TODAY()&lt;(('ACCESS EXPORT'!Z300)+30),CONCATENATE(VLOOKUP(A300,'ACCESS EXPORT'!$A:$AF,32,FALSE)," (Opens",TEXT('ACCESS EXPORT'!Z300," MM/DD/YYY)")),VLOOKUP(A300,'ACCESS EXPORT'!$A:$AF,32,FALSE)))))),"-")</f>
        <v>ADVENTHEALTH MEDICAL GROUP GYN SURGERY AT WINTER PARK</v>
      </c>
      <c r="D300" s="3" t="str">
        <f ca="1">IFERROR(UPPER(IF(AND('ACCESS EXPORT'!AA300="",'ACCESS EXPORT'!Z300=""),VLOOKUP(A300,'ACCESS EXPORT'!$A:$AF,28,FALSE),(IF('ACCESS EXPORT'!AA300&lt;&gt;"",CONCATENATE(VLOOKUP(A300,'ACCESS EXPORT'!$A:$AF,28,FALSE)," (Closed",TEXT('ACCESS EXPORT'!AA300," MM/DD/YYY)")),IF(TODAY()&lt;(('ACCESS EXPORT'!Z300)+30),CONCATENATE(VLOOKUP(A300,'ACCESS EXPORT'!$A:$AF,28,FALSE)," (Opens",TEXT('ACCESS EXPORT'!Z300," MM/DD/YYY)")),VLOOKUP(A300,'ACCESS EXPORT'!$A:$AF,28,FALSE)))))),"-")</f>
        <v>MCCARUS SURGICAL SPECIALISTS FOR WOMEN - WINTER PARK</v>
      </c>
      <c r="E300" s="3" t="str">
        <f>VLOOKUP($A300,'ACCESS EXPORT'!$A:$AF,3,FALSE)</f>
        <v>5235</v>
      </c>
      <c r="F300" s="3" t="str">
        <f>UPPER(CONCATENATE(VLOOKUP(A300,'ACCESS EXPORT'!$A:$AF,4,FALSE)," ",VLOOKUP(A300,'ACCESS EXPORT'!$A:$AF,5,FALSE)," ",VLOOKUP(A300,'ACCESS EXPORT'!$A:$AF,6,FALSE)," ",VLOOKUP(A300,'ACCESS EXPORT'!$A:$AA,7,FALSE)," ",VLOOKUP(A300,'ACCESS EXPORT'!$A:$AA,8,FALSE)))</f>
        <v>100 N EDINBURGH DR SUITE 102 WINTER PARK FL 32792</v>
      </c>
      <c r="G300" s="4" t="str">
        <f>UPPER(VLOOKUP($A300,'ACCESS EXPORT'!$A:$AF,9,FALSE))</f>
        <v>ORANGE</v>
      </c>
      <c r="H300" s="4" t="str">
        <f>_xlfn.IFNA(VLOOKUP($B300,'ACCESS EXPORT'!$B:$J,9,FALSE),"")</f>
        <v>SW</v>
      </c>
      <c r="I300" s="3" t="str">
        <f>CONCATENATE("(P)",VLOOKUP($A300,'ACCESS EXPORT'!$A:$AF,11,FALSE)," (F)",VLOOKUP($A300,'ACCESS EXPORT'!$A:$AF,29,FALSE))</f>
        <v>(P)(407) 303-4190 (F)(407) 303-4192</v>
      </c>
      <c r="J300" s="4" t="str">
        <f>UPPER(VLOOKUP($A300,'ACCESS EXPORT'!$A:$AF,12,FALSE))</f>
        <v>WOMENS</v>
      </c>
      <c r="K300" s="4" t="str">
        <f>UPPER(VLOOKUP($A300,'ACCESS EXPORT'!$A:$AF,13,FALSE))</f>
        <v>MARLENE HOLLAND</v>
      </c>
      <c r="L300" s="3" t="str">
        <f>IF(AND(VLOOKUP(A300,'ACCESS EXPORT'!A:AE,1,0),'ACCESS EXPORT'!N300=""),UPPER(CONCATENATE('ACCESS EXPORT'!AE300)),IF(VLOOKUP(A300,'ACCESS EXPORT'!A:AE,1,0),UPPER(CONCATENATE('ACCESS EXPORT'!N300," "&amp;CHAR(10),'ACCESS EXPORT'!AE300))))</f>
        <v>KIM ANDERSON (EXEC DIR) 
ELYSIA MARRERO (PRAC. ADMIN)</v>
      </c>
      <c r="M300" s="4" t="str">
        <f>UPPER(VLOOKUP($A300,'ACCESS EXPORT'!$A:$O,15,FALSE))</f>
        <v>JOCELYN CUMMINGS (OS)</v>
      </c>
      <c r="N300" s="4" t="str">
        <f ca="1">IF(AND('ACCESS EXPORT'!X300="",'ACCESS EXPORT'!Y300=""),IF('ACCESS EXPORT'!V300&lt;&gt;"",(IF(TODAY()-'ACCESS EXPORT'!V300&gt;=-60,UPPER(CONCATENATE(VLOOKUP(B300,'ACCESS EXPORT'!$B:$P,15,FALSE),""&amp;CHAR(10)&amp;"(SEP",TEXT('ACCESS EXPORT'!V300," MM/DD/YYY)"))),IF(TODAY()-'ACCESS EXPORT'!V300&lt;0,UPPER(VLOOKUP(B300,'ACCESS EXPORT'!$B:$P,15,FALSE)),UPPER(VLOOKUP(B300,'ACCESS EXPORT'!$B:$P,15,FALSE))))),IF('ACCESS EXPORT'!U300="",UPPER(VLOOKUP(B300,'ACCESS EXPORT'!$B:$P,15,FALSE)),IF(TODAY()-'ACCESS EXPORT'!U300&lt;=30,CONCATENATE(UPPER(VLOOKUP(B300,'ACCESS EXPORT'!$B:$P,15,FALSE)),""&amp;CHAR(10)&amp;"(NEW",TEXT('ACCESS EXPORT'!U300," MM/DD/YYY)")),IF(AND(TODAY()-'ACCESS EXPORT'!U300&gt;30,TODAY()&gt;0),UPPER(VLOOKUP(B300,'ACCESS EXPORT'!$B:$P,15,FALSE)))))),IF('ACCESS EXPORT'!Y300&lt;&gt;"",UPPER(CONCATENATE(UPPER(VLOOKUP(B300,'ACCESS EXPORT'!$B:$P,15,FALSE)),""&amp;CHAR(10)&amp;"(Transfer Out",TEXT('ACCESS EXPORT'!Y300," MM/DD/YYY)"))),IF('ACCESS EXPORT'!X300&lt;&gt;"",UPPER(CONCATENATE(UPPER(VLOOKUP(B300,'ACCESS EXPORT'!$B:$P,15,FALSE)),""&amp;CHAR(10)&amp;"(Transfer In",TEXT('ACCESS EXPORT'!X300," MM/DD/YYY)"))))))</f>
        <v>MCCARUS, TAMBERLY F.</v>
      </c>
      <c r="O300" s="4" t="str">
        <f>_xlfn.IFNA(VLOOKUP(B300,'ACCESS EXPORT'!$B:$Q,16,FALSE),"")</f>
        <v>MD</v>
      </c>
      <c r="P300" s="4" t="str">
        <f>_xlfn.IFNA(VLOOKUP(B300,'ACCESS EXPORT'!B:W,22,FALSE),"-")</f>
        <v>1245247014</v>
      </c>
      <c r="Q300" s="4" t="str">
        <f>_xlfn.IFNA(VLOOKUP(A300,'ACCESS EXPORT'!$A:$AG,33,0),"-")</f>
        <v>Aldis Leonardo</v>
      </c>
      <c r="R300" s="4" t="str">
        <f>_xlfn.IFNA(VLOOKUP(A300,'ACCESS EXPORT'!$A:$AH,34,0),"-")</f>
        <v>Amanda Dowd</v>
      </c>
      <c r="S300" s="4" t="str">
        <f>_xlfn.IFNA(VLOOKUP(A300,'ACCESS EXPORT'!$A:$AI,35,0),"-")</f>
        <v>Courtney Powell</v>
      </c>
      <c r="T300" s="4" t="str">
        <f>_xlfn.IFNA(VLOOKUP(A300,'ACCESS EXPORT'!$A:$AJ,36,0),"-")</f>
        <v>Wanda Cruz</v>
      </c>
      <c r="U300" s="4" t="str">
        <f>_xlfn.IFNA(VLOOKUP(A300,'ACCESS EXPORT'!$A:$AK,37,0),"-")</f>
        <v>Cerner</v>
      </c>
      <c r="V300" s="4" t="str">
        <f>_xlfn.IFNA(VLOOKUP(A300,'ACCESS EXPORT'!$A:$AL,38,0),"-")</f>
        <v>FHMG_MCCARUS SURG SPEC_WP</v>
      </c>
      <c r="W300" s="4" t="str">
        <f>_xlfn.IFNA(VLOOKUP(A300,'ACCESS EXPORT'!$A:$AM,39,0),"-")</f>
        <v/>
      </c>
      <c r="X300" s="4" t="str">
        <f>_xlfn.IFNA(VLOOKUP(A300,'ACCESS EXPORT'!$A:$AN,40,0),"-")</f>
        <v>Karen Kelly</v>
      </c>
      <c r="Y300" s="26" t="str">
        <f>_xlfn.IFNA(VLOOKUP(A300,'ACCESS EXPORT'!A:AO,41,0),"")</f>
        <v>Andrea Brantley</v>
      </c>
      <c r="Z300" s="26" t="str">
        <f>_xlfn.IFNA(VLOOKUP(A300,'ACCESS EXPORT'!A:AP,42,0),"")</f>
        <v>Sue Balmforth</v>
      </c>
      <c r="AA300" s="26" t="str">
        <f>_xlfn.IFNA(VLOOKUP(A300,'ACCESS EXPORT'!A:AQ,43,0),"")</f>
        <v>Sara Channing</v>
      </c>
    </row>
    <row r="301" spans="1:27" ht="18.75" x14ac:dyDescent="0.25">
      <c r="A301" s="33">
        <v>228</v>
      </c>
      <c r="B301" s="10">
        <v>1081</v>
      </c>
      <c r="C301" s="7" t="str">
        <f ca="1">IFERROR(UPPER(IF(AND('ACCESS EXPORT'!AA301="",'ACCESS EXPORT'!Z301=""),VLOOKUP(A301,'ACCESS EXPORT'!$A:$AF,32,FALSE),(IF('ACCESS EXPORT'!AA301&lt;&gt;"",CONCATENATE(VLOOKUP(A301,'ACCESS EXPORT'!$A:$AF,32,FALSE)," (Closed",TEXT('ACCESS EXPORT'!AA301," MM/DD/YYY)")),IF(TODAY()&lt;(('ACCESS EXPORT'!Z301)+30),CONCATENATE(VLOOKUP(A301,'ACCESS EXPORT'!$A:$AF,32,FALSE)," (Opens",TEXT('ACCESS EXPORT'!Z301," MM/DD/YYY)")),VLOOKUP(A301,'ACCESS EXPORT'!$A:$AF,32,FALSE)))))),"-")</f>
        <v>ADVENTHEALTH MEDICAL GROUP GYN SURGERY AT WINTER PARK</v>
      </c>
      <c r="D301" s="3" t="str">
        <f ca="1">IFERROR(UPPER(IF(AND('ACCESS EXPORT'!AA301="",'ACCESS EXPORT'!Z301=""),VLOOKUP(A301,'ACCESS EXPORT'!$A:$AF,28,FALSE),(IF('ACCESS EXPORT'!AA301&lt;&gt;"",CONCATENATE(VLOOKUP(A301,'ACCESS EXPORT'!$A:$AF,28,FALSE)," (Closed",TEXT('ACCESS EXPORT'!AA301," MM/DD/YYY)")),IF(TODAY()&lt;(('ACCESS EXPORT'!Z301)+30),CONCATENATE(VLOOKUP(A301,'ACCESS EXPORT'!$A:$AF,28,FALSE)," (Opens",TEXT('ACCESS EXPORT'!Z301," MM/DD/YYY)")),VLOOKUP(A301,'ACCESS EXPORT'!$A:$AF,28,FALSE)))))),"-")</f>
        <v>MCCARUS SURGICAL SPECIALISTS FOR WOMEN - WINTER PARK</v>
      </c>
      <c r="E301" s="3" t="str">
        <f>VLOOKUP($A301,'ACCESS EXPORT'!$A:$AF,3,FALSE)</f>
        <v>5235</v>
      </c>
      <c r="F301" s="3" t="str">
        <f>UPPER(CONCATENATE(VLOOKUP(A301,'ACCESS EXPORT'!$A:$AF,4,FALSE)," ",VLOOKUP(A301,'ACCESS EXPORT'!$A:$AF,5,FALSE)," ",VLOOKUP(A301,'ACCESS EXPORT'!$A:$AF,6,FALSE)," ",VLOOKUP(A301,'ACCESS EXPORT'!$A:$AA,7,FALSE)," ",VLOOKUP(A301,'ACCESS EXPORT'!$A:$AA,8,FALSE)))</f>
        <v>100 N EDINBURGH DR SUITE 102 WINTER PARK FL 32792</v>
      </c>
      <c r="G301" s="4" t="str">
        <f>UPPER(VLOOKUP($A301,'ACCESS EXPORT'!$A:$AF,9,FALSE))</f>
        <v>ORANGE</v>
      </c>
      <c r="H301" s="4" t="str">
        <f>_xlfn.IFNA(VLOOKUP($B301,'ACCESS EXPORT'!$B:$J,9,FALSE),"")</f>
        <v>SW</v>
      </c>
      <c r="I301" s="3" t="str">
        <f>CONCATENATE("(P)",VLOOKUP($A301,'ACCESS EXPORT'!$A:$AF,11,FALSE)," (F)",VLOOKUP($A301,'ACCESS EXPORT'!$A:$AF,29,FALSE))</f>
        <v>(P)(407) 303-4190 (F)(407) 303-4192</v>
      </c>
      <c r="J301" s="4" t="str">
        <f>UPPER(VLOOKUP($A301,'ACCESS EXPORT'!$A:$AF,12,FALSE))</f>
        <v>WOMENS</v>
      </c>
      <c r="K301" s="4" t="str">
        <f>UPPER(VLOOKUP($A301,'ACCESS EXPORT'!$A:$AF,13,FALSE))</f>
        <v>MARLENE HOLLAND</v>
      </c>
      <c r="L301" s="3" t="str">
        <f>IF(AND(VLOOKUP(A301,'ACCESS EXPORT'!A:AE,1,0),'ACCESS EXPORT'!N301=""),UPPER(CONCATENATE('ACCESS EXPORT'!AE301)),IF(VLOOKUP(A301,'ACCESS EXPORT'!A:AE,1,0),UPPER(CONCATENATE('ACCESS EXPORT'!N301," "&amp;CHAR(10),'ACCESS EXPORT'!AE301))))</f>
        <v>KIM ANDERSON (EXEC DIR) 
ELYSIA MARRERO (PRAC. ADMIN)</v>
      </c>
      <c r="M301" s="4" t="str">
        <f>UPPER(VLOOKUP($A301,'ACCESS EXPORT'!$A:$O,15,FALSE))</f>
        <v>JOCELYN CUMMINGS (OS)</v>
      </c>
      <c r="N301" s="4" t="str">
        <f ca="1">IF(AND('ACCESS EXPORT'!X301="",'ACCESS EXPORT'!Y301=""),IF('ACCESS EXPORT'!V301&lt;&gt;"",(IF(TODAY()-'ACCESS EXPORT'!V301&gt;=-60,UPPER(CONCATENATE(VLOOKUP(B301,'ACCESS EXPORT'!$B:$P,15,FALSE),""&amp;CHAR(10)&amp;"(SEP",TEXT('ACCESS EXPORT'!V301," MM/DD/YYY)"))),IF(TODAY()-'ACCESS EXPORT'!V301&lt;0,UPPER(VLOOKUP(B301,'ACCESS EXPORT'!$B:$P,15,FALSE)),UPPER(VLOOKUP(B301,'ACCESS EXPORT'!$B:$P,15,FALSE))))),IF('ACCESS EXPORT'!U301="",UPPER(VLOOKUP(B301,'ACCESS EXPORT'!$B:$P,15,FALSE)),IF(TODAY()-'ACCESS EXPORT'!U301&lt;=30,CONCATENATE(UPPER(VLOOKUP(B301,'ACCESS EXPORT'!$B:$P,15,FALSE)),""&amp;CHAR(10)&amp;"(NEW",TEXT('ACCESS EXPORT'!U301," MM/DD/YYY)")),IF(AND(TODAY()-'ACCESS EXPORT'!U301&gt;30,TODAY()&gt;0),UPPER(VLOOKUP(B301,'ACCESS EXPORT'!$B:$P,15,FALSE)))))),IF('ACCESS EXPORT'!Y301&lt;&gt;"",UPPER(CONCATENATE(UPPER(VLOOKUP(B301,'ACCESS EXPORT'!$B:$P,15,FALSE)),""&amp;CHAR(10)&amp;"(Transfer Out",TEXT('ACCESS EXPORT'!Y301," MM/DD/YYY)"))),IF('ACCESS EXPORT'!X301&lt;&gt;"",UPPER(CONCATENATE(UPPER(VLOOKUP(B301,'ACCESS EXPORT'!$B:$P,15,FALSE)),""&amp;CHAR(10)&amp;"(Transfer In",TEXT('ACCESS EXPORT'!X301," MM/DD/YYY)"))))))</f>
        <v>MCCARUS, STEVEN D.</v>
      </c>
      <c r="O301" s="4" t="str">
        <f>_xlfn.IFNA(VLOOKUP(B301,'ACCESS EXPORT'!$B:$Q,16,FALSE),"")</f>
        <v>MD</v>
      </c>
      <c r="P301" s="4" t="str">
        <f>_xlfn.IFNA(VLOOKUP(B301,'ACCESS EXPORT'!B:W,22,FALSE),"-")</f>
        <v>1891736476</v>
      </c>
      <c r="Q301" s="4" t="str">
        <f>_xlfn.IFNA(VLOOKUP(A301,'ACCESS EXPORT'!$A:$AG,33,0),"-")</f>
        <v>Aldis Leonardo</v>
      </c>
      <c r="R301" s="4" t="str">
        <f>_xlfn.IFNA(VLOOKUP(A301,'ACCESS EXPORT'!$A:$AH,34,0),"-")</f>
        <v>Amanda Dowd</v>
      </c>
      <c r="S301" s="4" t="str">
        <f>_xlfn.IFNA(VLOOKUP(A301,'ACCESS EXPORT'!$A:$AI,35,0),"-")</f>
        <v>Courtney Powell</v>
      </c>
      <c r="T301" s="4" t="str">
        <f>_xlfn.IFNA(VLOOKUP(A301,'ACCESS EXPORT'!$A:$AJ,36,0),"-")</f>
        <v>Wanda Cruz</v>
      </c>
      <c r="U301" s="4" t="str">
        <f>_xlfn.IFNA(VLOOKUP(A301,'ACCESS EXPORT'!$A:$AK,37,0),"-")</f>
        <v>Cerner</v>
      </c>
      <c r="V301" s="4" t="str">
        <f>_xlfn.IFNA(VLOOKUP(A301,'ACCESS EXPORT'!$A:$AL,38,0),"-")</f>
        <v>FHMG_MCCARUS SURG SPEC_WP</v>
      </c>
      <c r="W301" s="4" t="str">
        <f>_xlfn.IFNA(VLOOKUP(A301,'ACCESS EXPORT'!$A:$AM,39,0),"-")</f>
        <v/>
      </c>
      <c r="X301" s="4" t="str">
        <f>_xlfn.IFNA(VLOOKUP(A301,'ACCESS EXPORT'!$A:$AN,40,0),"-")</f>
        <v>Karen Kelly</v>
      </c>
      <c r="Y301" s="26" t="str">
        <f>_xlfn.IFNA(VLOOKUP(A301,'ACCESS EXPORT'!A:AO,41,0),"")</f>
        <v>Andrea Brantley</v>
      </c>
      <c r="Z301" s="26" t="str">
        <f>_xlfn.IFNA(VLOOKUP(A301,'ACCESS EXPORT'!A:AP,42,0),"")</f>
        <v>Sue Balmforth</v>
      </c>
      <c r="AA301" s="26" t="str">
        <f>_xlfn.IFNA(VLOOKUP(A301,'ACCESS EXPORT'!A:AQ,43,0),"")</f>
        <v>Sara Channing</v>
      </c>
    </row>
    <row r="302" spans="1:27" ht="18.75" x14ac:dyDescent="0.25">
      <c r="A302" s="33">
        <v>228</v>
      </c>
      <c r="B302" s="10">
        <v>1082</v>
      </c>
      <c r="C302" s="7" t="str">
        <f ca="1">IFERROR(UPPER(IF(AND('ACCESS EXPORT'!AA302="",'ACCESS EXPORT'!Z302=""),VLOOKUP(A302,'ACCESS EXPORT'!$A:$AF,32,FALSE),(IF('ACCESS EXPORT'!AA302&lt;&gt;"",CONCATENATE(VLOOKUP(A302,'ACCESS EXPORT'!$A:$AF,32,FALSE)," (Closed",TEXT('ACCESS EXPORT'!AA302," MM/DD/YYY)")),IF(TODAY()&lt;(('ACCESS EXPORT'!Z302)+30),CONCATENATE(VLOOKUP(A302,'ACCESS EXPORT'!$A:$AF,32,FALSE)," (Opens",TEXT('ACCESS EXPORT'!Z302," MM/DD/YYY)")),VLOOKUP(A302,'ACCESS EXPORT'!$A:$AF,32,FALSE)))))),"-")</f>
        <v>ADVENTHEALTH MEDICAL GROUP GYN SURGERY AT WINTER PARK</v>
      </c>
      <c r="D302" s="3" t="str">
        <f ca="1">IFERROR(UPPER(IF(AND('ACCESS EXPORT'!AA302="",'ACCESS EXPORT'!Z302=""),VLOOKUP(A302,'ACCESS EXPORT'!$A:$AF,28,FALSE),(IF('ACCESS EXPORT'!AA302&lt;&gt;"",CONCATENATE(VLOOKUP(A302,'ACCESS EXPORT'!$A:$AF,28,FALSE)," (Closed",TEXT('ACCESS EXPORT'!AA302," MM/DD/YYY)")),IF(TODAY()&lt;(('ACCESS EXPORT'!Z302)+30),CONCATENATE(VLOOKUP(A302,'ACCESS EXPORT'!$A:$AF,28,FALSE)," (Opens",TEXT('ACCESS EXPORT'!Z302," MM/DD/YYY)")),VLOOKUP(A302,'ACCESS EXPORT'!$A:$AF,28,FALSE)))))),"-")</f>
        <v>MCCARUS SURGICAL SPECIALISTS FOR WOMEN - WINTER PARK</v>
      </c>
      <c r="E302" s="3" t="str">
        <f>VLOOKUP($A302,'ACCESS EXPORT'!$A:$AF,3,FALSE)</f>
        <v>5235</v>
      </c>
      <c r="F302" s="3" t="str">
        <f>UPPER(CONCATENATE(VLOOKUP(A302,'ACCESS EXPORT'!$A:$AF,4,FALSE)," ",VLOOKUP(A302,'ACCESS EXPORT'!$A:$AF,5,FALSE)," ",VLOOKUP(A302,'ACCESS EXPORT'!$A:$AF,6,FALSE)," ",VLOOKUP(A302,'ACCESS EXPORT'!$A:$AA,7,FALSE)," ",VLOOKUP(A302,'ACCESS EXPORT'!$A:$AA,8,FALSE)))</f>
        <v>100 N EDINBURGH DR SUITE 102 WINTER PARK FL 32792</v>
      </c>
      <c r="G302" s="4" t="str">
        <f>UPPER(VLOOKUP($A302,'ACCESS EXPORT'!$A:$AF,9,FALSE))</f>
        <v>ORANGE</v>
      </c>
      <c r="H302" s="4" t="str">
        <f>_xlfn.IFNA(VLOOKUP($B302,'ACCESS EXPORT'!$B:$J,9,FALSE),"")</f>
        <v>SW</v>
      </c>
      <c r="I302" s="3" t="str">
        <f>CONCATENATE("(P)",VLOOKUP($A302,'ACCESS EXPORT'!$A:$AF,11,FALSE)," (F)",VLOOKUP($A302,'ACCESS EXPORT'!$A:$AF,29,FALSE))</f>
        <v>(P)(407) 303-4190 (F)(407) 303-4192</v>
      </c>
      <c r="J302" s="4" t="str">
        <f>UPPER(VLOOKUP($A302,'ACCESS EXPORT'!$A:$AF,12,FALSE))</f>
        <v>WOMENS</v>
      </c>
      <c r="K302" s="4" t="str">
        <f>UPPER(VLOOKUP($A302,'ACCESS EXPORT'!$A:$AF,13,FALSE))</f>
        <v>MARLENE HOLLAND</v>
      </c>
      <c r="L302" s="3" t="str">
        <f>IF(AND(VLOOKUP(A302,'ACCESS EXPORT'!A:AE,1,0),'ACCESS EXPORT'!N302=""),UPPER(CONCATENATE('ACCESS EXPORT'!AE302)),IF(VLOOKUP(A302,'ACCESS EXPORT'!A:AE,1,0),UPPER(CONCATENATE('ACCESS EXPORT'!N302," "&amp;CHAR(10),'ACCESS EXPORT'!AE302))))</f>
        <v>KIM ANDERSON (EXEC DIR) 
ELYSIA MARRERO (PRAC. ADMIN)</v>
      </c>
      <c r="M302" s="4" t="str">
        <f>UPPER(VLOOKUP($A302,'ACCESS EXPORT'!$A:$O,15,FALSE))</f>
        <v>JOCELYN CUMMINGS (OS)</v>
      </c>
      <c r="N302" s="4" t="str">
        <f ca="1">IF(AND('ACCESS EXPORT'!X302="",'ACCESS EXPORT'!Y302=""),IF('ACCESS EXPORT'!V302&lt;&gt;"",(IF(TODAY()-'ACCESS EXPORT'!V302&gt;=-60,UPPER(CONCATENATE(VLOOKUP(B302,'ACCESS EXPORT'!$B:$P,15,FALSE),""&amp;CHAR(10)&amp;"(SEP",TEXT('ACCESS EXPORT'!V302," MM/DD/YYY)"))),IF(TODAY()-'ACCESS EXPORT'!V302&lt;0,UPPER(VLOOKUP(B302,'ACCESS EXPORT'!$B:$P,15,FALSE)),UPPER(VLOOKUP(B302,'ACCESS EXPORT'!$B:$P,15,FALSE))))),IF('ACCESS EXPORT'!U302="",UPPER(VLOOKUP(B302,'ACCESS EXPORT'!$B:$P,15,FALSE)),IF(TODAY()-'ACCESS EXPORT'!U302&lt;=30,CONCATENATE(UPPER(VLOOKUP(B302,'ACCESS EXPORT'!$B:$P,15,FALSE)),""&amp;CHAR(10)&amp;"(NEW",TEXT('ACCESS EXPORT'!U302," MM/DD/YYY)")),IF(AND(TODAY()-'ACCESS EXPORT'!U302&gt;30,TODAY()&gt;0),UPPER(VLOOKUP(B302,'ACCESS EXPORT'!$B:$P,15,FALSE)))))),IF('ACCESS EXPORT'!Y302&lt;&gt;"",UPPER(CONCATENATE(UPPER(VLOOKUP(B302,'ACCESS EXPORT'!$B:$P,15,FALSE)),""&amp;CHAR(10)&amp;"(Transfer Out",TEXT('ACCESS EXPORT'!Y302," MM/DD/YYY)"))),IF('ACCESS EXPORT'!X302&lt;&gt;"",UPPER(CONCATENATE(UPPER(VLOOKUP(B302,'ACCESS EXPORT'!$B:$P,15,FALSE)),""&amp;CHAR(10)&amp;"(Transfer In",TEXT('ACCESS EXPORT'!X302," MM/DD/YYY)"))))))</f>
        <v>MANCINI, DIANE S.</v>
      </c>
      <c r="O302" s="4" t="str">
        <f>_xlfn.IFNA(VLOOKUP(B302,'ACCESS EXPORT'!$B:$Q,16,FALSE),"")</f>
        <v>APRN</v>
      </c>
      <c r="P302" s="4" t="str">
        <f>_xlfn.IFNA(VLOOKUP(B302,'ACCESS EXPORT'!B:W,22,FALSE),"-")</f>
        <v>1972633212</v>
      </c>
      <c r="Q302" s="4" t="str">
        <f>_xlfn.IFNA(VLOOKUP(A302,'ACCESS EXPORT'!$A:$AG,33,0),"-")</f>
        <v>Aldis Leonardo</v>
      </c>
      <c r="R302" s="4" t="str">
        <f>_xlfn.IFNA(VLOOKUP(A302,'ACCESS EXPORT'!$A:$AH,34,0),"-")</f>
        <v>Amanda Dowd</v>
      </c>
      <c r="S302" s="4" t="str">
        <f>_xlfn.IFNA(VLOOKUP(A302,'ACCESS EXPORT'!$A:$AI,35,0),"-")</f>
        <v>Courtney Powell</v>
      </c>
      <c r="T302" s="4" t="str">
        <f>_xlfn.IFNA(VLOOKUP(A302,'ACCESS EXPORT'!$A:$AJ,36,0),"-")</f>
        <v>Wanda Cruz</v>
      </c>
      <c r="U302" s="4" t="str">
        <f>_xlfn.IFNA(VLOOKUP(A302,'ACCESS EXPORT'!$A:$AK,37,0),"-")</f>
        <v>Cerner</v>
      </c>
      <c r="V302" s="4" t="str">
        <f>_xlfn.IFNA(VLOOKUP(A302,'ACCESS EXPORT'!$A:$AL,38,0),"-")</f>
        <v>FHMG_MCCARUS SURG SPEC_WP</v>
      </c>
      <c r="W302" s="4" t="str">
        <f>_xlfn.IFNA(VLOOKUP(A302,'ACCESS EXPORT'!$A:$AM,39,0),"-")</f>
        <v/>
      </c>
      <c r="X302" s="4" t="str">
        <f>_xlfn.IFNA(VLOOKUP(A302,'ACCESS EXPORT'!$A:$AN,40,0),"-")</f>
        <v>Karen Kelly</v>
      </c>
      <c r="Y302" s="26" t="str">
        <f>_xlfn.IFNA(VLOOKUP(A302,'ACCESS EXPORT'!A:AO,41,0),"")</f>
        <v>Andrea Brantley</v>
      </c>
      <c r="Z302" s="26" t="str">
        <f>_xlfn.IFNA(VLOOKUP(A302,'ACCESS EXPORT'!A:AP,42,0),"")</f>
        <v>Sue Balmforth</v>
      </c>
      <c r="AA302" s="26" t="str">
        <f>_xlfn.IFNA(VLOOKUP(A302,'ACCESS EXPORT'!A:AQ,43,0),"")</f>
        <v>Sara Channing</v>
      </c>
    </row>
    <row r="303" spans="1:27" ht="18.75" x14ac:dyDescent="0.25">
      <c r="A303" s="33">
        <v>228</v>
      </c>
      <c r="B303" s="10">
        <v>1083</v>
      </c>
      <c r="C303" s="7" t="str">
        <f ca="1">IFERROR(UPPER(IF(AND('ACCESS EXPORT'!AA303="",'ACCESS EXPORT'!Z303=""),VLOOKUP(A303,'ACCESS EXPORT'!$A:$AF,32,FALSE),(IF('ACCESS EXPORT'!AA303&lt;&gt;"",CONCATENATE(VLOOKUP(A303,'ACCESS EXPORT'!$A:$AF,32,FALSE)," (Closed",TEXT('ACCESS EXPORT'!AA303," MM/DD/YYY)")),IF(TODAY()&lt;(('ACCESS EXPORT'!Z303)+30),CONCATENATE(VLOOKUP(A303,'ACCESS EXPORT'!$A:$AF,32,FALSE)," (Opens",TEXT('ACCESS EXPORT'!Z303," MM/DD/YYY)")),VLOOKUP(A303,'ACCESS EXPORT'!$A:$AF,32,FALSE)))))),"-")</f>
        <v>ADVENTHEALTH MEDICAL GROUP GYN SURGERY AT WINTER PARK</v>
      </c>
      <c r="D303" s="3" t="str">
        <f ca="1">IFERROR(UPPER(IF(AND('ACCESS EXPORT'!AA303="",'ACCESS EXPORT'!Z303=""),VLOOKUP(A303,'ACCESS EXPORT'!$A:$AF,28,FALSE),(IF('ACCESS EXPORT'!AA303&lt;&gt;"",CONCATENATE(VLOOKUP(A303,'ACCESS EXPORT'!$A:$AF,28,FALSE)," (Closed",TEXT('ACCESS EXPORT'!AA303," MM/DD/YYY)")),IF(TODAY()&lt;(('ACCESS EXPORT'!Z303)+30),CONCATENATE(VLOOKUP(A303,'ACCESS EXPORT'!$A:$AF,28,FALSE)," (Opens",TEXT('ACCESS EXPORT'!Z303," MM/DD/YYY)")),VLOOKUP(A303,'ACCESS EXPORT'!$A:$AF,28,FALSE)))))),"-")</f>
        <v>MCCARUS SURGICAL SPECIALISTS FOR WOMEN - WINTER PARK</v>
      </c>
      <c r="E303" s="3" t="str">
        <f>VLOOKUP($A303,'ACCESS EXPORT'!$A:$AF,3,FALSE)</f>
        <v>5235</v>
      </c>
      <c r="F303" s="3" t="str">
        <f>UPPER(CONCATENATE(VLOOKUP(A303,'ACCESS EXPORT'!$A:$AF,4,FALSE)," ",VLOOKUP(A303,'ACCESS EXPORT'!$A:$AF,5,FALSE)," ",VLOOKUP(A303,'ACCESS EXPORT'!$A:$AF,6,FALSE)," ",VLOOKUP(A303,'ACCESS EXPORT'!$A:$AA,7,FALSE)," ",VLOOKUP(A303,'ACCESS EXPORT'!$A:$AA,8,FALSE)))</f>
        <v>100 N EDINBURGH DR SUITE 102 WINTER PARK FL 32792</v>
      </c>
      <c r="G303" s="4" t="str">
        <f>UPPER(VLOOKUP($A303,'ACCESS EXPORT'!$A:$AF,9,FALSE))</f>
        <v>ORANGE</v>
      </c>
      <c r="H303" s="4" t="str">
        <f>_xlfn.IFNA(VLOOKUP($B303,'ACCESS EXPORT'!$B:$J,9,FALSE),"")</f>
        <v>SW</v>
      </c>
      <c r="I303" s="3" t="str">
        <f>CONCATENATE("(P)",VLOOKUP($A303,'ACCESS EXPORT'!$A:$AF,11,FALSE)," (F)",VLOOKUP($A303,'ACCESS EXPORT'!$A:$AF,29,FALSE))</f>
        <v>(P)(407) 303-4190 (F)(407) 303-4192</v>
      </c>
      <c r="J303" s="4" t="str">
        <f>UPPER(VLOOKUP($A303,'ACCESS EXPORT'!$A:$AF,12,FALSE))</f>
        <v>WOMENS</v>
      </c>
      <c r="K303" s="4" t="str">
        <f>UPPER(VLOOKUP($A303,'ACCESS EXPORT'!$A:$AF,13,FALSE))</f>
        <v>MARLENE HOLLAND</v>
      </c>
      <c r="L303" s="3" t="str">
        <f>IF(AND(VLOOKUP(A303,'ACCESS EXPORT'!A:AE,1,0),'ACCESS EXPORT'!N303=""),UPPER(CONCATENATE('ACCESS EXPORT'!AE303)),IF(VLOOKUP(A303,'ACCESS EXPORT'!A:AE,1,0),UPPER(CONCATENATE('ACCESS EXPORT'!N303," "&amp;CHAR(10),'ACCESS EXPORT'!AE303))))</f>
        <v>KIM ANDERSON (EXEC DIR) 
ELYSIA MARRERO (PRAC. ADMIN)</v>
      </c>
      <c r="M303" s="4" t="str">
        <f>UPPER(VLOOKUP($A303,'ACCESS EXPORT'!$A:$O,15,FALSE))</f>
        <v>JOCELYN CUMMINGS (OS)</v>
      </c>
      <c r="N303" s="4" t="str">
        <f ca="1">IF(AND('ACCESS EXPORT'!X303="",'ACCESS EXPORT'!Y303=""),IF('ACCESS EXPORT'!V303&lt;&gt;"",(IF(TODAY()-'ACCESS EXPORT'!V303&gt;=-60,UPPER(CONCATENATE(VLOOKUP(B303,'ACCESS EXPORT'!$B:$P,15,FALSE),""&amp;CHAR(10)&amp;"(SEP",TEXT('ACCESS EXPORT'!V303," MM/DD/YYY)"))),IF(TODAY()-'ACCESS EXPORT'!V303&lt;0,UPPER(VLOOKUP(B303,'ACCESS EXPORT'!$B:$P,15,FALSE)),UPPER(VLOOKUP(B303,'ACCESS EXPORT'!$B:$P,15,FALSE))))),IF('ACCESS EXPORT'!U303="",UPPER(VLOOKUP(B303,'ACCESS EXPORT'!$B:$P,15,FALSE)),IF(TODAY()-'ACCESS EXPORT'!U303&lt;=30,CONCATENATE(UPPER(VLOOKUP(B303,'ACCESS EXPORT'!$B:$P,15,FALSE)),""&amp;CHAR(10)&amp;"(NEW",TEXT('ACCESS EXPORT'!U303," MM/DD/YYY)")),IF(AND(TODAY()-'ACCESS EXPORT'!U303&gt;30,TODAY()&gt;0),UPPER(VLOOKUP(B303,'ACCESS EXPORT'!$B:$P,15,FALSE)))))),IF('ACCESS EXPORT'!Y303&lt;&gt;"",UPPER(CONCATENATE(UPPER(VLOOKUP(B303,'ACCESS EXPORT'!$B:$P,15,FALSE)),""&amp;CHAR(10)&amp;"(Transfer Out",TEXT('ACCESS EXPORT'!Y303," MM/DD/YYY)"))),IF('ACCESS EXPORT'!X303&lt;&gt;"",UPPER(CONCATENATE(UPPER(VLOOKUP(B303,'ACCESS EXPORT'!$B:$P,15,FALSE)),""&amp;CHAR(10)&amp;"(Transfer In",TEXT('ACCESS EXPORT'!X303," MM/DD/YYY)"))))))</f>
        <v>GREGG, JUDY GERTRUDE</v>
      </c>
      <c r="O303" s="4" t="str">
        <f>_xlfn.IFNA(VLOOKUP(B303,'ACCESS EXPORT'!$B:$Q,16,FALSE),"")</f>
        <v>APRN</v>
      </c>
      <c r="P303" s="4" t="str">
        <f>_xlfn.IFNA(VLOOKUP(B303,'ACCESS EXPORT'!B:W,22,FALSE),"-")</f>
        <v>1972788016</v>
      </c>
      <c r="Q303" s="4" t="str">
        <f>_xlfn.IFNA(VLOOKUP(A303,'ACCESS EXPORT'!$A:$AG,33,0),"-")</f>
        <v>Aldis Leonardo</v>
      </c>
      <c r="R303" s="4" t="str">
        <f>_xlfn.IFNA(VLOOKUP(A303,'ACCESS EXPORT'!$A:$AH,34,0),"-")</f>
        <v>Amanda Dowd</v>
      </c>
      <c r="S303" s="4" t="str">
        <f>_xlfn.IFNA(VLOOKUP(A303,'ACCESS EXPORT'!$A:$AI,35,0),"-")</f>
        <v>Courtney Powell</v>
      </c>
      <c r="T303" s="4" t="str">
        <f>_xlfn.IFNA(VLOOKUP(A303,'ACCESS EXPORT'!$A:$AJ,36,0),"-")</f>
        <v>Wanda Cruz</v>
      </c>
      <c r="U303" s="4" t="str">
        <f>_xlfn.IFNA(VLOOKUP(A303,'ACCESS EXPORT'!$A:$AK,37,0),"-")</f>
        <v>Cerner</v>
      </c>
      <c r="V303" s="4" t="str">
        <f>_xlfn.IFNA(VLOOKUP(A303,'ACCESS EXPORT'!$A:$AL,38,0),"-")</f>
        <v>FHMG_MCCARUS SURG SPEC_WP</v>
      </c>
      <c r="W303" s="4" t="str">
        <f>_xlfn.IFNA(VLOOKUP(A303,'ACCESS EXPORT'!$A:$AM,39,0),"-")</f>
        <v/>
      </c>
      <c r="X303" s="4" t="str">
        <f>_xlfn.IFNA(VLOOKUP(A303,'ACCESS EXPORT'!$A:$AN,40,0),"-")</f>
        <v>Karen Kelly</v>
      </c>
      <c r="Y303" s="26" t="str">
        <f>_xlfn.IFNA(VLOOKUP(A303,'ACCESS EXPORT'!A:AO,41,0),"")</f>
        <v>Andrea Brantley</v>
      </c>
      <c r="Z303" s="26" t="str">
        <f>_xlfn.IFNA(VLOOKUP(A303,'ACCESS EXPORT'!A:AP,42,0),"")</f>
        <v>Sue Balmforth</v>
      </c>
      <c r="AA303" s="26" t="str">
        <f>_xlfn.IFNA(VLOOKUP(A303,'ACCESS EXPORT'!A:AQ,43,0),"")</f>
        <v>Sara Channing</v>
      </c>
    </row>
    <row r="304" spans="1:27" ht="18.75" x14ac:dyDescent="0.25">
      <c r="A304" s="33">
        <v>135</v>
      </c>
      <c r="B304" s="10">
        <v>1212</v>
      </c>
      <c r="C304" s="7" t="str">
        <f ca="1">IFERROR(UPPER(IF(AND('ACCESS EXPORT'!AA304="",'ACCESS EXPORT'!Z304=""),VLOOKUP(A304,'ACCESS EXPORT'!$A:$AF,32,FALSE),(IF('ACCESS EXPORT'!AA304&lt;&gt;"",CONCATENATE(VLOOKUP(A304,'ACCESS EXPORT'!$A:$AF,32,FALSE)," (Closed",TEXT('ACCESS EXPORT'!AA304," MM/DD/YYY)")),IF(TODAY()&lt;(('ACCESS EXPORT'!Z304)+30),CONCATENATE(VLOOKUP(A304,'ACCESS EXPORT'!$A:$AF,32,FALSE)," (Opens",TEXT('ACCESS EXPORT'!Z304," MM/DD/YYY)")),VLOOKUP(A304,'ACCESS EXPORT'!$A:$AF,32,FALSE)))))),"-")</f>
        <v>ADVENTHEALTH MEDICAL GROUP INTERVENTIONAL ENDOSCOPY AT ORLANDO</v>
      </c>
      <c r="D304" s="3" t="str">
        <f ca="1">IFERROR(UPPER(IF(AND('ACCESS EXPORT'!AA304="",'ACCESS EXPORT'!Z304=""),VLOOKUP(A304,'ACCESS EXPORT'!$A:$AF,28,FALSE),(IF('ACCESS EXPORT'!AA304&lt;&gt;"",CONCATENATE(VLOOKUP(A304,'ACCESS EXPORT'!$A:$AF,28,FALSE)," (Closed",TEXT('ACCESS EXPORT'!AA304," MM/DD/YYY)")),IF(TODAY()&lt;(('ACCESS EXPORT'!Z304)+30),CONCATENATE(VLOOKUP(A304,'ACCESS EXPORT'!$A:$AF,28,FALSE)," (Opens",TEXT('ACCESS EXPORT'!Z304," MM/DD/YYY)")),VLOOKUP(A304,'ACCESS EXPORT'!$A:$AF,28,FALSE)))))),"-")</f>
        <v>CENTER FOR INTERVENTIONAL ENDOSCOPY</v>
      </c>
      <c r="E304" s="3" t="str">
        <f>VLOOKUP($A304,'ACCESS EXPORT'!$A:$AF,3,FALSE)</f>
        <v>5240</v>
      </c>
      <c r="F304" s="3" t="str">
        <f>UPPER(CONCATENATE(VLOOKUP(A304,'ACCESS EXPORT'!$A:$AF,4,FALSE)," ",VLOOKUP(A304,'ACCESS EXPORT'!$A:$AF,5,FALSE)," ",VLOOKUP(A304,'ACCESS EXPORT'!$A:$AF,6,FALSE)," ",VLOOKUP(A304,'ACCESS EXPORT'!$A:$AA,7,FALSE)," ",VLOOKUP(A304,'ACCESS EXPORT'!$A:$AA,8,FALSE)))</f>
        <v>601 E ROLLINS ST  ORLANDO FL 32803</v>
      </c>
      <c r="G304" s="4" t="str">
        <f>UPPER(VLOOKUP($A304,'ACCESS EXPORT'!$A:$AF,9,FALSE))</f>
        <v>ORANGE</v>
      </c>
      <c r="H304" s="4" t="str">
        <f>_xlfn.IFNA(VLOOKUP($B304,'ACCESS EXPORT'!$B:$J,9,FALSE),"")</f>
        <v>Central</v>
      </c>
      <c r="I304" s="3" t="str">
        <f>CONCATENATE("(P)",VLOOKUP($A304,'ACCESS EXPORT'!$A:$AF,11,FALSE)," (F)",VLOOKUP($A304,'ACCESS EXPORT'!$A:$AF,29,FALSE))</f>
        <v>(P)(407) 303-2570 (F)(407) 303-2585</v>
      </c>
      <c r="J304" s="4" t="str">
        <f>UPPER(VLOOKUP($A304,'ACCESS EXPORT'!$A:$AF,12,FALSE))</f>
        <v>GASTROENTEROLOGY</v>
      </c>
      <c r="K304" s="4" t="str">
        <f>UPPER(VLOOKUP($A304,'ACCESS EXPORT'!$A:$AF,13,FALSE))</f>
        <v>SCOTT HILL</v>
      </c>
      <c r="L304" s="3" t="str">
        <f>IF(AND(VLOOKUP(A304,'ACCESS EXPORT'!A:AE,1,0),'ACCESS EXPORT'!N304=""),UPPER(CONCATENATE('ACCESS EXPORT'!AE304)),IF(VLOOKUP(A304,'ACCESS EXPORT'!A:AE,1,0),UPPER(CONCATENATE('ACCESS EXPORT'!N304," "&amp;CHAR(10),'ACCESS EXPORT'!AE304))))</f>
        <v xml:space="preserve">MICHELL ATHANASE 
</v>
      </c>
      <c r="M304" s="4" t="str">
        <f>UPPER(VLOOKUP($A304,'ACCESS EXPORT'!$A:$O,15,FALSE))</f>
        <v>RENAY CROWE (PM)</v>
      </c>
      <c r="N304" s="4" t="str">
        <f ca="1">IF(AND('ACCESS EXPORT'!X304="",'ACCESS EXPORT'!Y304=""),IF('ACCESS EXPORT'!V304&lt;&gt;"",(IF(TODAY()-'ACCESS EXPORT'!V304&gt;=-60,UPPER(CONCATENATE(VLOOKUP(B304,'ACCESS EXPORT'!$B:$P,15,FALSE),""&amp;CHAR(10)&amp;"(SEP",TEXT('ACCESS EXPORT'!V304," MM/DD/YYY)"))),IF(TODAY()-'ACCESS EXPORT'!V304&lt;0,UPPER(VLOOKUP(B304,'ACCESS EXPORT'!$B:$P,15,FALSE)),UPPER(VLOOKUP(B304,'ACCESS EXPORT'!$B:$P,15,FALSE))))),IF('ACCESS EXPORT'!U304="",UPPER(VLOOKUP(B304,'ACCESS EXPORT'!$B:$P,15,FALSE)),IF(TODAY()-'ACCESS EXPORT'!U304&lt;=30,CONCATENATE(UPPER(VLOOKUP(B304,'ACCESS EXPORT'!$B:$P,15,FALSE)),""&amp;CHAR(10)&amp;"(NEW",TEXT('ACCESS EXPORT'!U304," MM/DD/YYY)")),IF(AND(TODAY()-'ACCESS EXPORT'!U304&gt;30,TODAY()&gt;0),UPPER(VLOOKUP(B304,'ACCESS EXPORT'!$B:$P,15,FALSE)))))),IF('ACCESS EXPORT'!Y304&lt;&gt;"",UPPER(CONCATENATE(UPPER(VLOOKUP(B304,'ACCESS EXPORT'!$B:$P,15,FALSE)),""&amp;CHAR(10)&amp;"(Transfer Out",TEXT('ACCESS EXPORT'!Y304," MM/DD/YYY)"))),IF('ACCESS EXPORT'!X304&lt;&gt;"",UPPER(CONCATENATE(UPPER(VLOOKUP(B304,'ACCESS EXPORT'!$B:$P,15,FALSE)),""&amp;CHAR(10)&amp;"(Transfer In",TEXT('ACCESS EXPORT'!X304," MM/DD/YYY)"))))))</f>
        <v>NAVANEETHAN, UDAYAKUMAR</v>
      </c>
      <c r="O304" s="4" t="str">
        <f>_xlfn.IFNA(VLOOKUP(B304,'ACCESS EXPORT'!$B:$Q,16,FALSE),"")</f>
        <v>MD</v>
      </c>
      <c r="P304" s="4" t="str">
        <f>_xlfn.IFNA(VLOOKUP(B304,'ACCESS EXPORT'!B:W,22,FALSE),"-")</f>
        <v>1225227507</v>
      </c>
      <c r="Q304" s="4" t="str">
        <f>_xlfn.IFNA(VLOOKUP(A304,'ACCESS EXPORT'!$A:$AG,33,0),"-")</f>
        <v>Gretchen Scoleri</v>
      </c>
      <c r="R304" s="4" t="str">
        <f>_xlfn.IFNA(VLOOKUP(A304,'ACCESS EXPORT'!$A:$AH,34,0),"-")</f>
        <v>Carol Shane</v>
      </c>
      <c r="S304" s="4" t="str">
        <f>_xlfn.IFNA(VLOOKUP(A304,'ACCESS EXPORT'!$A:$AI,35,0),"-")</f>
        <v>Kikzeny Cartagena</v>
      </c>
      <c r="T304" s="4" t="str">
        <f>_xlfn.IFNA(VLOOKUP(A304,'ACCESS EXPORT'!$A:$AJ,36,0),"-")</f>
        <v>TBD</v>
      </c>
      <c r="U304" s="4" t="str">
        <f>_xlfn.IFNA(VLOOKUP(A304,'ACCESS EXPORT'!$A:$AK,37,0),"-")</f>
        <v>athena</v>
      </c>
      <c r="V304" s="4" t="str">
        <f>_xlfn.IFNA(VLOOKUP(A304,'ACCESS EXPORT'!$A:$AL,38,0),"-")</f>
        <v>FHMG_CTR FOR INT ENDO</v>
      </c>
      <c r="W304" s="4" t="str">
        <f>_xlfn.IFNA(VLOOKUP(A304,'ACCESS EXPORT'!$A:$AM,39,0),"-")</f>
        <v/>
      </c>
      <c r="X304" s="4" t="str">
        <f>_xlfn.IFNA(VLOOKUP(A304,'ACCESS EXPORT'!$A:$AN,40,0),"-")</f>
        <v>John Del Rio / Shahla Cedeno</v>
      </c>
      <c r="Y304" s="26" t="str">
        <f>_xlfn.IFNA(VLOOKUP(A304,'ACCESS EXPORT'!A:AO,41,0),"")</f>
        <v>Jose Anderson</v>
      </c>
      <c r="Z304" s="26" t="str">
        <f>_xlfn.IFNA(VLOOKUP(A304,'ACCESS EXPORT'!A:AP,42,0),"")</f>
        <v>Sue Balmforth</v>
      </c>
      <c r="AA304" s="26" t="str">
        <f>_xlfn.IFNA(VLOOKUP(A304,'ACCESS EXPORT'!A:AQ,43,0),"")</f>
        <v>Tricia Greco</v>
      </c>
    </row>
    <row r="305" spans="1:27" ht="18.75" x14ac:dyDescent="0.25">
      <c r="A305" s="33">
        <v>135</v>
      </c>
      <c r="B305" s="10">
        <v>1206</v>
      </c>
      <c r="C305" s="7" t="str">
        <f ca="1">IFERROR(UPPER(IF(AND('ACCESS EXPORT'!AA305="",'ACCESS EXPORT'!Z305=""),VLOOKUP(A305,'ACCESS EXPORT'!$A:$AF,32,FALSE),(IF('ACCESS EXPORT'!AA305&lt;&gt;"",CONCATENATE(VLOOKUP(A305,'ACCESS EXPORT'!$A:$AF,32,FALSE)," (Closed",TEXT('ACCESS EXPORT'!AA305," MM/DD/YYY)")),IF(TODAY()&lt;(('ACCESS EXPORT'!Z305)+30),CONCATENATE(VLOOKUP(A305,'ACCESS EXPORT'!$A:$AF,32,FALSE)," (Opens",TEXT('ACCESS EXPORT'!Z305," MM/DD/YYY)")),VLOOKUP(A305,'ACCESS EXPORT'!$A:$AF,32,FALSE)))))),"-")</f>
        <v>ADVENTHEALTH MEDICAL GROUP INTERVENTIONAL ENDOSCOPY AT ORLANDO</v>
      </c>
      <c r="D305" s="3" t="str">
        <f ca="1">IFERROR(UPPER(IF(AND('ACCESS EXPORT'!AA305="",'ACCESS EXPORT'!Z305=""),VLOOKUP(A305,'ACCESS EXPORT'!$A:$AF,28,FALSE),(IF('ACCESS EXPORT'!AA305&lt;&gt;"",CONCATENATE(VLOOKUP(A305,'ACCESS EXPORT'!$A:$AF,28,FALSE)," (Closed",TEXT('ACCESS EXPORT'!AA305," MM/DD/YYY)")),IF(TODAY()&lt;(('ACCESS EXPORT'!Z305)+30),CONCATENATE(VLOOKUP(A305,'ACCESS EXPORT'!$A:$AF,28,FALSE)," (Opens",TEXT('ACCESS EXPORT'!Z305," MM/DD/YYY)")),VLOOKUP(A305,'ACCESS EXPORT'!$A:$AF,28,FALSE)))))),"-")</f>
        <v>CENTER FOR INTERVENTIONAL ENDOSCOPY</v>
      </c>
      <c r="E305" s="3" t="str">
        <f>VLOOKUP($A305,'ACCESS EXPORT'!$A:$AF,3,FALSE)</f>
        <v>5240</v>
      </c>
      <c r="F305" s="3" t="str">
        <f>UPPER(CONCATENATE(VLOOKUP(A305,'ACCESS EXPORT'!$A:$AF,4,FALSE)," ",VLOOKUP(A305,'ACCESS EXPORT'!$A:$AF,5,FALSE)," ",VLOOKUP(A305,'ACCESS EXPORT'!$A:$AF,6,FALSE)," ",VLOOKUP(A305,'ACCESS EXPORT'!$A:$AA,7,FALSE)," ",VLOOKUP(A305,'ACCESS EXPORT'!$A:$AA,8,FALSE)))</f>
        <v>601 E ROLLINS ST  ORLANDO FL 32803</v>
      </c>
      <c r="G305" s="4" t="str">
        <f>UPPER(VLOOKUP($A305,'ACCESS EXPORT'!$A:$AF,9,FALSE))</f>
        <v>ORANGE</v>
      </c>
      <c r="H305" s="4" t="str">
        <f>_xlfn.IFNA(VLOOKUP($B305,'ACCESS EXPORT'!$B:$J,9,FALSE),"")</f>
        <v>Central</v>
      </c>
      <c r="I305" s="3" t="str">
        <f>CONCATENATE("(P)",VLOOKUP($A305,'ACCESS EXPORT'!$A:$AF,11,FALSE)," (F)",VLOOKUP($A305,'ACCESS EXPORT'!$A:$AF,29,FALSE))</f>
        <v>(P)(407) 303-2570 (F)(407) 303-2585</v>
      </c>
      <c r="J305" s="4" t="str">
        <f>UPPER(VLOOKUP($A305,'ACCESS EXPORT'!$A:$AF,12,FALSE))</f>
        <v>GASTROENTEROLOGY</v>
      </c>
      <c r="K305" s="4" t="str">
        <f>UPPER(VLOOKUP($A305,'ACCESS EXPORT'!$A:$AF,13,FALSE))</f>
        <v>SCOTT HILL</v>
      </c>
      <c r="L305" s="3" t="str">
        <f>IF(AND(VLOOKUP(A305,'ACCESS EXPORT'!A:AE,1,0),'ACCESS EXPORT'!N305=""),UPPER(CONCATENATE('ACCESS EXPORT'!AE305)),IF(VLOOKUP(A305,'ACCESS EXPORT'!A:AE,1,0),UPPER(CONCATENATE('ACCESS EXPORT'!N305," "&amp;CHAR(10),'ACCESS EXPORT'!AE305))))</f>
        <v xml:space="preserve">MICHELL ATHANASE 
</v>
      </c>
      <c r="M305" s="4" t="str">
        <f>UPPER(VLOOKUP($A305,'ACCESS EXPORT'!$A:$O,15,FALSE))</f>
        <v>RENAY CROWE (PM)</v>
      </c>
      <c r="N305" s="4" t="str">
        <f ca="1">IF(AND('ACCESS EXPORT'!X305="",'ACCESS EXPORT'!Y305=""),IF('ACCESS EXPORT'!V305&lt;&gt;"",(IF(TODAY()-'ACCESS EXPORT'!V305&gt;=-60,UPPER(CONCATENATE(VLOOKUP(B305,'ACCESS EXPORT'!$B:$P,15,FALSE),""&amp;CHAR(10)&amp;"(SEP",TEXT('ACCESS EXPORT'!V305," MM/DD/YYY)"))),IF(TODAY()-'ACCESS EXPORT'!V305&lt;0,UPPER(VLOOKUP(B305,'ACCESS EXPORT'!$B:$P,15,FALSE)),UPPER(VLOOKUP(B305,'ACCESS EXPORT'!$B:$P,15,FALSE))))),IF('ACCESS EXPORT'!U305="",UPPER(VLOOKUP(B305,'ACCESS EXPORT'!$B:$P,15,FALSE)),IF(TODAY()-'ACCESS EXPORT'!U305&lt;=30,CONCATENATE(UPPER(VLOOKUP(B305,'ACCESS EXPORT'!$B:$P,15,FALSE)),""&amp;CHAR(10)&amp;"(NEW",TEXT('ACCESS EXPORT'!U305," MM/DD/YYY)")),IF(AND(TODAY()-'ACCESS EXPORT'!U305&gt;30,TODAY()&gt;0),UPPER(VLOOKUP(B305,'ACCESS EXPORT'!$B:$P,15,FALSE)))))),IF('ACCESS EXPORT'!Y305&lt;&gt;"",UPPER(CONCATENATE(UPPER(VLOOKUP(B305,'ACCESS EXPORT'!$B:$P,15,FALSE)),""&amp;CHAR(10)&amp;"(Transfer Out",TEXT('ACCESS EXPORT'!Y305," MM/DD/YYY)"))),IF('ACCESS EXPORT'!X305&lt;&gt;"",UPPER(CONCATENATE(UPPER(VLOOKUP(B305,'ACCESS EXPORT'!$B:$P,15,FALSE)),""&amp;CHAR(10)&amp;"(Transfer In",TEXT('ACCESS EXPORT'!X305," MM/DD/YYY)"))))))</f>
        <v>BANG, JI YOUNG Y.</v>
      </c>
      <c r="O305" s="4" t="str">
        <f>_xlfn.IFNA(VLOOKUP(B305,'ACCESS EXPORT'!$B:$Q,16,FALSE),"")</f>
        <v>MD</v>
      </c>
      <c r="P305" s="4" t="str">
        <f>_xlfn.IFNA(VLOOKUP(B305,'ACCESS EXPORT'!B:W,22,FALSE),"-")</f>
        <v>1912218314</v>
      </c>
      <c r="Q305" s="4" t="str">
        <f>_xlfn.IFNA(VLOOKUP(A305,'ACCESS EXPORT'!$A:$AG,33,0),"-")</f>
        <v>Gretchen Scoleri</v>
      </c>
      <c r="R305" s="4" t="str">
        <f>_xlfn.IFNA(VLOOKUP(A305,'ACCESS EXPORT'!$A:$AH,34,0),"-")</f>
        <v>Carol Shane</v>
      </c>
      <c r="S305" s="4" t="str">
        <f>_xlfn.IFNA(VLOOKUP(A305,'ACCESS EXPORT'!$A:$AI,35,0),"-")</f>
        <v>Kikzeny Cartagena</v>
      </c>
      <c r="T305" s="4" t="str">
        <f>_xlfn.IFNA(VLOOKUP(A305,'ACCESS EXPORT'!$A:$AJ,36,0),"-")</f>
        <v>TBD</v>
      </c>
      <c r="U305" s="4" t="str">
        <f>_xlfn.IFNA(VLOOKUP(A305,'ACCESS EXPORT'!$A:$AK,37,0),"-")</f>
        <v>athena</v>
      </c>
      <c r="V305" s="4" t="str">
        <f>_xlfn.IFNA(VLOOKUP(A305,'ACCESS EXPORT'!$A:$AL,38,0),"-")</f>
        <v>FHMG_CTR FOR INT ENDO</v>
      </c>
      <c r="W305" s="4" t="str">
        <f>_xlfn.IFNA(VLOOKUP(A305,'ACCESS EXPORT'!$A:$AM,39,0),"-")</f>
        <v/>
      </c>
      <c r="X305" s="4" t="str">
        <f>_xlfn.IFNA(VLOOKUP(A305,'ACCESS EXPORT'!$A:$AN,40,0),"-")</f>
        <v>John Del Rio / Shahla Cedeno</v>
      </c>
      <c r="Y305" s="26" t="str">
        <f>_xlfn.IFNA(VLOOKUP(A305,'ACCESS EXPORT'!A:AO,41,0),"")</f>
        <v>Jose Anderson</v>
      </c>
      <c r="Z305" s="26" t="str">
        <f>_xlfn.IFNA(VLOOKUP(A305,'ACCESS EXPORT'!A:AP,42,0),"")</f>
        <v>Sue Balmforth</v>
      </c>
      <c r="AA305" s="26" t="str">
        <f>_xlfn.IFNA(VLOOKUP(A305,'ACCESS EXPORT'!A:AQ,43,0),"")</f>
        <v>Tricia Greco</v>
      </c>
    </row>
    <row r="306" spans="1:27" ht="18.75" x14ac:dyDescent="0.25">
      <c r="A306" s="33">
        <v>135</v>
      </c>
      <c r="B306" s="10">
        <v>1208</v>
      </c>
      <c r="C306" s="7" t="str">
        <f ca="1">IFERROR(UPPER(IF(AND('ACCESS EXPORT'!AA306="",'ACCESS EXPORT'!Z306=""),VLOOKUP(A306,'ACCESS EXPORT'!$A:$AF,32,FALSE),(IF('ACCESS EXPORT'!AA306&lt;&gt;"",CONCATENATE(VLOOKUP(A306,'ACCESS EXPORT'!$A:$AF,32,FALSE)," (Closed",TEXT('ACCESS EXPORT'!AA306," MM/DD/YYY)")),IF(TODAY()&lt;(('ACCESS EXPORT'!Z306)+30),CONCATENATE(VLOOKUP(A306,'ACCESS EXPORT'!$A:$AF,32,FALSE)," (Opens",TEXT('ACCESS EXPORT'!Z306," MM/DD/YYY)")),VLOOKUP(A306,'ACCESS EXPORT'!$A:$AF,32,FALSE)))))),"-")</f>
        <v>ADVENTHEALTH MEDICAL GROUP INTERVENTIONAL ENDOSCOPY AT ORLANDO</v>
      </c>
      <c r="D306" s="3" t="str">
        <f ca="1">IFERROR(UPPER(IF(AND('ACCESS EXPORT'!AA306="",'ACCESS EXPORT'!Z306=""),VLOOKUP(A306,'ACCESS EXPORT'!$A:$AF,28,FALSE),(IF('ACCESS EXPORT'!AA306&lt;&gt;"",CONCATENATE(VLOOKUP(A306,'ACCESS EXPORT'!$A:$AF,28,FALSE)," (Closed",TEXT('ACCESS EXPORT'!AA306," MM/DD/YYY)")),IF(TODAY()&lt;(('ACCESS EXPORT'!Z306)+30),CONCATENATE(VLOOKUP(A306,'ACCESS EXPORT'!$A:$AF,28,FALSE)," (Opens",TEXT('ACCESS EXPORT'!Z306," MM/DD/YYY)")),VLOOKUP(A306,'ACCESS EXPORT'!$A:$AF,28,FALSE)))))),"-")</f>
        <v>CENTER FOR INTERVENTIONAL ENDOSCOPY</v>
      </c>
      <c r="E306" s="3" t="str">
        <f>VLOOKUP($A306,'ACCESS EXPORT'!$A:$AF,3,FALSE)</f>
        <v>5240</v>
      </c>
      <c r="F306" s="3" t="str">
        <f>UPPER(CONCATENATE(VLOOKUP(A306,'ACCESS EXPORT'!$A:$AF,4,FALSE)," ",VLOOKUP(A306,'ACCESS EXPORT'!$A:$AF,5,FALSE)," ",VLOOKUP(A306,'ACCESS EXPORT'!$A:$AF,6,FALSE)," ",VLOOKUP(A306,'ACCESS EXPORT'!$A:$AA,7,FALSE)," ",VLOOKUP(A306,'ACCESS EXPORT'!$A:$AA,8,FALSE)))</f>
        <v>601 E ROLLINS ST  ORLANDO FL 32803</v>
      </c>
      <c r="G306" s="4" t="str">
        <f>UPPER(VLOOKUP($A306,'ACCESS EXPORT'!$A:$AF,9,FALSE))</f>
        <v>ORANGE</v>
      </c>
      <c r="H306" s="4" t="str">
        <f>_xlfn.IFNA(VLOOKUP($B306,'ACCESS EXPORT'!$B:$J,9,FALSE),"")</f>
        <v>Central</v>
      </c>
      <c r="I306" s="3" t="str">
        <f>CONCATENATE("(P)",VLOOKUP($A306,'ACCESS EXPORT'!$A:$AF,11,FALSE)," (F)",VLOOKUP($A306,'ACCESS EXPORT'!$A:$AF,29,FALSE))</f>
        <v>(P)(407) 303-2570 (F)(407) 303-2585</v>
      </c>
      <c r="J306" s="4" t="str">
        <f>UPPER(VLOOKUP($A306,'ACCESS EXPORT'!$A:$AF,12,FALSE))</f>
        <v>GASTROENTEROLOGY</v>
      </c>
      <c r="K306" s="4" t="str">
        <f>UPPER(VLOOKUP($A306,'ACCESS EXPORT'!$A:$AF,13,FALSE))</f>
        <v>SCOTT HILL</v>
      </c>
      <c r="L306" s="3" t="str">
        <f>IF(AND(VLOOKUP(A306,'ACCESS EXPORT'!A:AE,1,0),'ACCESS EXPORT'!N306=""),UPPER(CONCATENATE('ACCESS EXPORT'!AE306)),IF(VLOOKUP(A306,'ACCESS EXPORT'!A:AE,1,0),UPPER(CONCATENATE('ACCESS EXPORT'!N306," "&amp;CHAR(10),'ACCESS EXPORT'!AE306))))</f>
        <v xml:space="preserve">MICHELL ATHANASE 
</v>
      </c>
      <c r="M306" s="4" t="str">
        <f>UPPER(VLOOKUP($A306,'ACCESS EXPORT'!$A:$O,15,FALSE))</f>
        <v>RENAY CROWE (PM)</v>
      </c>
      <c r="N306" s="4" t="str">
        <f ca="1">IF(AND('ACCESS EXPORT'!X306="",'ACCESS EXPORT'!Y306=""),IF('ACCESS EXPORT'!V306&lt;&gt;"",(IF(TODAY()-'ACCESS EXPORT'!V306&gt;=-60,UPPER(CONCATENATE(VLOOKUP(B306,'ACCESS EXPORT'!$B:$P,15,FALSE),""&amp;CHAR(10)&amp;"(SEP",TEXT('ACCESS EXPORT'!V306," MM/DD/YYY)"))),IF(TODAY()-'ACCESS EXPORT'!V306&lt;0,UPPER(VLOOKUP(B306,'ACCESS EXPORT'!$B:$P,15,FALSE)),UPPER(VLOOKUP(B306,'ACCESS EXPORT'!$B:$P,15,FALSE))))),IF('ACCESS EXPORT'!U306="",UPPER(VLOOKUP(B306,'ACCESS EXPORT'!$B:$P,15,FALSE)),IF(TODAY()-'ACCESS EXPORT'!U306&lt;=30,CONCATENATE(UPPER(VLOOKUP(B306,'ACCESS EXPORT'!$B:$P,15,FALSE)),""&amp;CHAR(10)&amp;"(NEW",TEXT('ACCESS EXPORT'!U306," MM/DD/YYY)")),IF(AND(TODAY()-'ACCESS EXPORT'!U306&gt;30,TODAY()&gt;0),UPPER(VLOOKUP(B306,'ACCESS EXPORT'!$B:$P,15,FALSE)))))),IF('ACCESS EXPORT'!Y306&lt;&gt;"",UPPER(CONCATENATE(UPPER(VLOOKUP(B306,'ACCESS EXPORT'!$B:$P,15,FALSE)),""&amp;CHAR(10)&amp;"(Transfer Out",TEXT('ACCESS EXPORT'!Y306," MM/DD/YYY)"))),IF('ACCESS EXPORT'!X306&lt;&gt;"",UPPER(CONCATENATE(UPPER(VLOOKUP(B306,'ACCESS EXPORT'!$B:$P,15,FALSE)),""&amp;CHAR(10)&amp;"(Transfer In",TEXT('ACCESS EXPORT'!X306," MM/DD/YYY)"))))))</f>
        <v>DAILEY, WHITNEY</v>
      </c>
      <c r="O306" s="4" t="str">
        <f>_xlfn.IFNA(VLOOKUP(B306,'ACCESS EXPORT'!$B:$Q,16,FALSE),"")</f>
        <v>PA-C</v>
      </c>
      <c r="P306" s="4" t="str">
        <f>_xlfn.IFNA(VLOOKUP(B306,'ACCESS EXPORT'!B:W,22,FALSE),"-")</f>
        <v>1063808699</v>
      </c>
      <c r="Q306" s="4" t="str">
        <f>_xlfn.IFNA(VLOOKUP(A306,'ACCESS EXPORT'!$A:$AG,33,0),"-")</f>
        <v>Gretchen Scoleri</v>
      </c>
      <c r="R306" s="4" t="str">
        <f>_xlfn.IFNA(VLOOKUP(A306,'ACCESS EXPORT'!$A:$AH,34,0),"-")</f>
        <v>Carol Shane</v>
      </c>
      <c r="S306" s="4" t="str">
        <f>_xlfn.IFNA(VLOOKUP(A306,'ACCESS EXPORT'!$A:$AI,35,0),"-")</f>
        <v>Kikzeny Cartagena</v>
      </c>
      <c r="T306" s="4" t="str">
        <f>_xlfn.IFNA(VLOOKUP(A306,'ACCESS EXPORT'!$A:$AJ,36,0),"-")</f>
        <v>TBD</v>
      </c>
      <c r="U306" s="4" t="str">
        <f>_xlfn.IFNA(VLOOKUP(A306,'ACCESS EXPORT'!$A:$AK,37,0),"-")</f>
        <v>athena</v>
      </c>
      <c r="V306" s="4" t="str">
        <f>_xlfn.IFNA(VLOOKUP(A306,'ACCESS EXPORT'!$A:$AL,38,0),"-")</f>
        <v>FHMG_CTR FOR INT ENDO</v>
      </c>
      <c r="W306" s="4" t="str">
        <f>_xlfn.IFNA(VLOOKUP(A306,'ACCESS EXPORT'!$A:$AM,39,0),"-")</f>
        <v/>
      </c>
      <c r="X306" s="4" t="str">
        <f>_xlfn.IFNA(VLOOKUP(A306,'ACCESS EXPORT'!$A:$AN,40,0),"-")</f>
        <v>John Del Rio / Shahla Cedeno</v>
      </c>
      <c r="Y306" s="26" t="str">
        <f>_xlfn.IFNA(VLOOKUP(A306,'ACCESS EXPORT'!A:AO,41,0),"")</f>
        <v>Jose Anderson</v>
      </c>
      <c r="Z306" s="26" t="str">
        <f>_xlfn.IFNA(VLOOKUP(A306,'ACCESS EXPORT'!A:AP,42,0),"")</f>
        <v>Sue Balmforth</v>
      </c>
      <c r="AA306" s="26" t="str">
        <f>_xlfn.IFNA(VLOOKUP(A306,'ACCESS EXPORT'!A:AQ,43,0),"")</f>
        <v>Tricia Greco</v>
      </c>
    </row>
    <row r="307" spans="1:27" ht="18.75" x14ac:dyDescent="0.25">
      <c r="A307" s="33">
        <v>135</v>
      </c>
      <c r="B307" s="10">
        <v>1211</v>
      </c>
      <c r="C307" s="7" t="str">
        <f ca="1">IFERROR(UPPER(IF(AND('ACCESS EXPORT'!AA307="",'ACCESS EXPORT'!Z307=""),VLOOKUP(A307,'ACCESS EXPORT'!$A:$AF,32,FALSE),(IF('ACCESS EXPORT'!AA307&lt;&gt;"",CONCATENATE(VLOOKUP(A307,'ACCESS EXPORT'!$A:$AF,32,FALSE)," (Closed",TEXT('ACCESS EXPORT'!AA307," MM/DD/YYY)")),IF(TODAY()&lt;(('ACCESS EXPORT'!Z307)+30),CONCATENATE(VLOOKUP(A307,'ACCESS EXPORT'!$A:$AF,32,FALSE)," (Opens",TEXT('ACCESS EXPORT'!Z307," MM/DD/YYY)")),VLOOKUP(A307,'ACCESS EXPORT'!$A:$AF,32,FALSE)))))),"-")</f>
        <v>ADVENTHEALTH MEDICAL GROUP INTERVENTIONAL ENDOSCOPY AT ORLANDO</v>
      </c>
      <c r="D307" s="3" t="str">
        <f ca="1">IFERROR(UPPER(IF(AND('ACCESS EXPORT'!AA307="",'ACCESS EXPORT'!Z307=""),VLOOKUP(A307,'ACCESS EXPORT'!$A:$AF,28,FALSE),(IF('ACCESS EXPORT'!AA307&lt;&gt;"",CONCATENATE(VLOOKUP(A307,'ACCESS EXPORT'!$A:$AF,28,FALSE)," (Closed",TEXT('ACCESS EXPORT'!AA307," MM/DD/YYY)")),IF(TODAY()&lt;(('ACCESS EXPORT'!Z307)+30),CONCATENATE(VLOOKUP(A307,'ACCESS EXPORT'!$A:$AF,28,FALSE)," (Opens",TEXT('ACCESS EXPORT'!Z307," MM/DD/YYY)")),VLOOKUP(A307,'ACCESS EXPORT'!$A:$AF,28,FALSE)))))),"-")</f>
        <v>CENTER FOR INTERVENTIONAL ENDOSCOPY</v>
      </c>
      <c r="E307" s="3" t="str">
        <f>VLOOKUP($A307,'ACCESS EXPORT'!$A:$AF,3,FALSE)</f>
        <v>5240</v>
      </c>
      <c r="F307" s="3" t="str">
        <f>UPPER(CONCATENATE(VLOOKUP(A307,'ACCESS EXPORT'!$A:$AF,4,FALSE)," ",VLOOKUP(A307,'ACCESS EXPORT'!$A:$AF,5,FALSE)," ",VLOOKUP(A307,'ACCESS EXPORT'!$A:$AF,6,FALSE)," ",VLOOKUP(A307,'ACCESS EXPORT'!$A:$AA,7,FALSE)," ",VLOOKUP(A307,'ACCESS EXPORT'!$A:$AA,8,FALSE)))</f>
        <v>601 E ROLLINS ST  ORLANDO FL 32803</v>
      </c>
      <c r="G307" s="4" t="str">
        <f>UPPER(VLOOKUP($A307,'ACCESS EXPORT'!$A:$AF,9,FALSE))</f>
        <v>ORANGE</v>
      </c>
      <c r="H307" s="4" t="str">
        <f>_xlfn.IFNA(VLOOKUP($B307,'ACCESS EXPORT'!$B:$J,9,FALSE),"")</f>
        <v>Central</v>
      </c>
      <c r="I307" s="3" t="str">
        <f>CONCATENATE("(P)",VLOOKUP($A307,'ACCESS EXPORT'!$A:$AF,11,FALSE)," (F)",VLOOKUP($A307,'ACCESS EXPORT'!$A:$AF,29,FALSE))</f>
        <v>(P)(407) 303-2570 (F)(407) 303-2585</v>
      </c>
      <c r="J307" s="4" t="str">
        <f>UPPER(VLOOKUP($A307,'ACCESS EXPORT'!$A:$AF,12,FALSE))</f>
        <v>GASTROENTEROLOGY</v>
      </c>
      <c r="K307" s="4" t="str">
        <f>UPPER(VLOOKUP($A307,'ACCESS EXPORT'!$A:$AF,13,FALSE))</f>
        <v>SCOTT HILL</v>
      </c>
      <c r="L307" s="3" t="str">
        <f>IF(AND(VLOOKUP(A307,'ACCESS EXPORT'!A:AE,1,0),'ACCESS EXPORT'!N307=""),UPPER(CONCATENATE('ACCESS EXPORT'!AE307)),IF(VLOOKUP(A307,'ACCESS EXPORT'!A:AE,1,0),UPPER(CONCATENATE('ACCESS EXPORT'!N307," "&amp;CHAR(10),'ACCESS EXPORT'!AE307))))</f>
        <v xml:space="preserve">MICHELL ATHANASE 
</v>
      </c>
      <c r="M307" s="4" t="str">
        <f>UPPER(VLOOKUP($A307,'ACCESS EXPORT'!$A:$O,15,FALSE))</f>
        <v>RENAY CROWE (PM)</v>
      </c>
      <c r="N307" s="4" t="str">
        <f ca="1">IF(AND('ACCESS EXPORT'!X307="",'ACCESS EXPORT'!Y307=""),IF('ACCESS EXPORT'!V307&lt;&gt;"",(IF(TODAY()-'ACCESS EXPORT'!V307&gt;=-60,UPPER(CONCATENATE(VLOOKUP(B307,'ACCESS EXPORT'!$B:$P,15,FALSE),""&amp;CHAR(10)&amp;"(SEP",TEXT('ACCESS EXPORT'!V307," MM/DD/YYY)"))),IF(TODAY()-'ACCESS EXPORT'!V307&lt;0,UPPER(VLOOKUP(B307,'ACCESS EXPORT'!$B:$P,15,FALSE)),UPPER(VLOOKUP(B307,'ACCESS EXPORT'!$B:$P,15,FALSE))))),IF('ACCESS EXPORT'!U307="",UPPER(VLOOKUP(B307,'ACCESS EXPORT'!$B:$P,15,FALSE)),IF(TODAY()-'ACCESS EXPORT'!U307&lt;=30,CONCATENATE(UPPER(VLOOKUP(B307,'ACCESS EXPORT'!$B:$P,15,FALSE)),""&amp;CHAR(10)&amp;"(NEW",TEXT('ACCESS EXPORT'!U307," MM/DD/YYY)")),IF(AND(TODAY()-'ACCESS EXPORT'!U307&gt;30,TODAY()&gt;0),UPPER(VLOOKUP(B307,'ACCESS EXPORT'!$B:$P,15,FALSE)))))),IF('ACCESS EXPORT'!Y307&lt;&gt;"",UPPER(CONCATENATE(UPPER(VLOOKUP(B307,'ACCESS EXPORT'!$B:$P,15,FALSE)),""&amp;CHAR(10)&amp;"(Transfer Out",TEXT('ACCESS EXPORT'!Y307," MM/DD/YYY)"))),IF('ACCESS EXPORT'!X307&lt;&gt;"",UPPER(CONCATENATE(UPPER(VLOOKUP(B307,'ACCESS EXPORT'!$B:$P,15,FALSE)),""&amp;CHAR(10)&amp;"(Transfer In",TEXT('ACCESS EXPORT'!X307," MM/DD/YYY)"))))))</f>
        <v>VARADARAJULU, SHYAM SUNDAR</v>
      </c>
      <c r="O307" s="4" t="str">
        <f>_xlfn.IFNA(VLOOKUP(B307,'ACCESS EXPORT'!$B:$Q,16,FALSE),"")</f>
        <v>MD</v>
      </c>
      <c r="P307" s="4" t="str">
        <f>_xlfn.IFNA(VLOOKUP(B307,'ACCESS EXPORT'!B:W,22,FALSE),"-")</f>
        <v>1336161686</v>
      </c>
      <c r="Q307" s="4" t="str">
        <f>_xlfn.IFNA(VLOOKUP(A307,'ACCESS EXPORT'!$A:$AG,33,0),"-")</f>
        <v>Gretchen Scoleri</v>
      </c>
      <c r="R307" s="4" t="str">
        <f>_xlfn.IFNA(VLOOKUP(A307,'ACCESS EXPORT'!$A:$AH,34,0),"-")</f>
        <v>Carol Shane</v>
      </c>
      <c r="S307" s="4" t="str">
        <f>_xlfn.IFNA(VLOOKUP(A307,'ACCESS EXPORT'!$A:$AI,35,0),"-")</f>
        <v>Kikzeny Cartagena</v>
      </c>
      <c r="T307" s="4" t="str">
        <f>_xlfn.IFNA(VLOOKUP(A307,'ACCESS EXPORT'!$A:$AJ,36,0),"-")</f>
        <v>TBD</v>
      </c>
      <c r="U307" s="4" t="str">
        <f>_xlfn.IFNA(VLOOKUP(A307,'ACCESS EXPORT'!$A:$AK,37,0),"-")</f>
        <v>athena</v>
      </c>
      <c r="V307" s="4" t="str">
        <f>_xlfn.IFNA(VLOOKUP(A307,'ACCESS EXPORT'!$A:$AL,38,0),"-")</f>
        <v>FHMG_CTR FOR INT ENDO</v>
      </c>
      <c r="W307" s="4" t="str">
        <f>_xlfn.IFNA(VLOOKUP(A307,'ACCESS EXPORT'!$A:$AM,39,0),"-")</f>
        <v/>
      </c>
      <c r="X307" s="4" t="str">
        <f>_xlfn.IFNA(VLOOKUP(A307,'ACCESS EXPORT'!$A:$AN,40,0),"-")</f>
        <v>John Del Rio / Shahla Cedeno</v>
      </c>
      <c r="Y307" s="26" t="str">
        <f>_xlfn.IFNA(VLOOKUP(A307,'ACCESS EXPORT'!A:AO,41,0),"")</f>
        <v>Jose Anderson</v>
      </c>
      <c r="Z307" s="26" t="str">
        <f>_xlfn.IFNA(VLOOKUP(A307,'ACCESS EXPORT'!A:AP,42,0),"")</f>
        <v>Sue Balmforth</v>
      </c>
      <c r="AA307" s="26" t="str">
        <f>_xlfn.IFNA(VLOOKUP(A307,'ACCESS EXPORT'!A:AQ,43,0),"")</f>
        <v>Tricia Greco</v>
      </c>
    </row>
    <row r="308" spans="1:27" ht="18.75" x14ac:dyDescent="0.25">
      <c r="A308" s="33">
        <v>135</v>
      </c>
      <c r="B308" s="10">
        <v>1825</v>
      </c>
      <c r="C308" s="7" t="str">
        <f ca="1">IFERROR(UPPER(IF(AND('ACCESS EXPORT'!AA308="",'ACCESS EXPORT'!Z308=""),VLOOKUP(A308,'ACCESS EXPORT'!$A:$AF,32,FALSE),(IF('ACCESS EXPORT'!AA308&lt;&gt;"",CONCATENATE(VLOOKUP(A308,'ACCESS EXPORT'!$A:$AF,32,FALSE)," (Closed",TEXT('ACCESS EXPORT'!AA308," MM/DD/YYY)")),IF(TODAY()&lt;(('ACCESS EXPORT'!Z308)+30),CONCATENATE(VLOOKUP(A308,'ACCESS EXPORT'!$A:$AF,32,FALSE)," (Opens",TEXT('ACCESS EXPORT'!Z308," MM/DD/YYY)")),VLOOKUP(A308,'ACCESS EXPORT'!$A:$AF,32,FALSE)))))),"-")</f>
        <v>ADVENTHEALTH MEDICAL GROUP INTERVENTIONAL ENDOSCOPY AT ORLANDO</v>
      </c>
      <c r="D308" s="3" t="str">
        <f ca="1">IFERROR(UPPER(IF(AND('ACCESS EXPORT'!AA308="",'ACCESS EXPORT'!Z308=""),VLOOKUP(A308,'ACCESS EXPORT'!$A:$AF,28,FALSE),(IF('ACCESS EXPORT'!AA308&lt;&gt;"",CONCATENATE(VLOOKUP(A308,'ACCESS EXPORT'!$A:$AF,28,FALSE)," (Closed",TEXT('ACCESS EXPORT'!AA308," MM/DD/YYY)")),IF(TODAY()&lt;(('ACCESS EXPORT'!Z308)+30),CONCATENATE(VLOOKUP(A308,'ACCESS EXPORT'!$A:$AF,28,FALSE)," (Opens",TEXT('ACCESS EXPORT'!Z308," MM/DD/YYY)")),VLOOKUP(A308,'ACCESS EXPORT'!$A:$AF,28,FALSE)))))),"-")</f>
        <v>CENTER FOR INTERVENTIONAL ENDOSCOPY</v>
      </c>
      <c r="E308" s="3" t="str">
        <f>VLOOKUP($A308,'ACCESS EXPORT'!$A:$AF,3,FALSE)</f>
        <v>5240</v>
      </c>
      <c r="F308" s="3" t="str">
        <f>UPPER(CONCATENATE(VLOOKUP(A308,'ACCESS EXPORT'!$A:$AF,4,FALSE)," ",VLOOKUP(A308,'ACCESS EXPORT'!$A:$AF,5,FALSE)," ",VLOOKUP(A308,'ACCESS EXPORT'!$A:$AF,6,FALSE)," ",VLOOKUP(A308,'ACCESS EXPORT'!$A:$AA,7,FALSE)," ",VLOOKUP(A308,'ACCESS EXPORT'!$A:$AA,8,FALSE)))</f>
        <v>601 E ROLLINS ST  ORLANDO FL 32803</v>
      </c>
      <c r="G308" s="4" t="str">
        <f>UPPER(VLOOKUP($A308,'ACCESS EXPORT'!$A:$AF,9,FALSE))</f>
        <v>ORANGE</v>
      </c>
      <c r="H308" s="4" t="str">
        <f>_xlfn.IFNA(VLOOKUP($B308,'ACCESS EXPORT'!$B:$J,9,FALSE),"")</f>
        <v>Central</v>
      </c>
      <c r="I308" s="3" t="str">
        <f>CONCATENATE("(P)",VLOOKUP($A308,'ACCESS EXPORT'!$A:$AF,11,FALSE)," (F)",VLOOKUP($A308,'ACCESS EXPORT'!$A:$AF,29,FALSE))</f>
        <v>(P)(407) 303-2570 (F)(407) 303-2585</v>
      </c>
      <c r="J308" s="4" t="str">
        <f>UPPER(VLOOKUP($A308,'ACCESS EXPORT'!$A:$AF,12,FALSE))</f>
        <v>GASTROENTEROLOGY</v>
      </c>
      <c r="K308" s="4" t="str">
        <f>UPPER(VLOOKUP($A308,'ACCESS EXPORT'!$A:$AF,13,FALSE))</f>
        <v>SCOTT HILL</v>
      </c>
      <c r="L308" s="3" t="str">
        <f>IF(AND(VLOOKUP(A308,'ACCESS EXPORT'!A:AE,1,0),'ACCESS EXPORT'!N308=""),UPPER(CONCATENATE('ACCESS EXPORT'!AE308)),IF(VLOOKUP(A308,'ACCESS EXPORT'!A:AE,1,0),UPPER(CONCATENATE('ACCESS EXPORT'!N308," "&amp;CHAR(10),'ACCESS EXPORT'!AE308))))</f>
        <v xml:space="preserve">MICHELL ATHANASE 
</v>
      </c>
      <c r="M308" s="4" t="str">
        <f>UPPER(VLOOKUP($A308,'ACCESS EXPORT'!$A:$O,15,FALSE))</f>
        <v>RENAY CROWE (PM)</v>
      </c>
      <c r="N308" s="4" t="str">
        <f ca="1">IF(AND('ACCESS EXPORT'!X308="",'ACCESS EXPORT'!Y308=""),IF('ACCESS EXPORT'!V308&lt;&gt;"",(IF(TODAY()-'ACCESS EXPORT'!V308&gt;=-60,UPPER(CONCATENATE(VLOOKUP(B308,'ACCESS EXPORT'!$B:$P,15,FALSE),""&amp;CHAR(10)&amp;"(SEP",TEXT('ACCESS EXPORT'!V308," MM/DD/YYY)"))),IF(TODAY()-'ACCESS EXPORT'!V308&lt;0,UPPER(VLOOKUP(B308,'ACCESS EXPORT'!$B:$P,15,FALSE)),UPPER(VLOOKUP(B308,'ACCESS EXPORT'!$B:$P,15,FALSE))))),IF('ACCESS EXPORT'!U308="",UPPER(VLOOKUP(B308,'ACCESS EXPORT'!$B:$P,15,FALSE)),IF(TODAY()-'ACCESS EXPORT'!U308&lt;=30,CONCATENATE(UPPER(VLOOKUP(B308,'ACCESS EXPORT'!$B:$P,15,FALSE)),""&amp;CHAR(10)&amp;"(NEW",TEXT('ACCESS EXPORT'!U308," MM/DD/YYY)")),IF(AND(TODAY()-'ACCESS EXPORT'!U308&gt;30,TODAY()&gt;0),UPPER(VLOOKUP(B308,'ACCESS EXPORT'!$B:$P,15,FALSE)))))),IF('ACCESS EXPORT'!Y308&lt;&gt;"",UPPER(CONCATENATE(UPPER(VLOOKUP(B308,'ACCESS EXPORT'!$B:$P,15,FALSE)),""&amp;CHAR(10)&amp;"(Transfer Out",TEXT('ACCESS EXPORT'!Y308," MM/DD/YYY)"))),IF('ACCESS EXPORT'!X308&lt;&gt;"",UPPER(CONCATENATE(UPPER(VLOOKUP(B308,'ACCESS EXPORT'!$B:$P,15,FALSE)),""&amp;CHAR(10)&amp;"(Transfer In",TEXT('ACCESS EXPORT'!X308," MM/DD/YYY)"))))))</f>
        <v>MELO, NANCY</v>
      </c>
      <c r="O308" s="4" t="str">
        <f>_xlfn.IFNA(VLOOKUP(B308,'ACCESS EXPORT'!$B:$Q,16,FALSE),"")</f>
        <v>PA</v>
      </c>
      <c r="P308" s="4" t="str">
        <f>_xlfn.IFNA(VLOOKUP(B308,'ACCESS EXPORT'!B:W,22,FALSE),"-")</f>
        <v>1245331180</v>
      </c>
      <c r="Q308" s="4" t="str">
        <f>_xlfn.IFNA(VLOOKUP(A308,'ACCESS EXPORT'!$A:$AG,33,0),"-")</f>
        <v>Gretchen Scoleri</v>
      </c>
      <c r="R308" s="4" t="str">
        <f>_xlfn.IFNA(VLOOKUP(A308,'ACCESS EXPORT'!$A:$AH,34,0),"-")</f>
        <v>Carol Shane</v>
      </c>
      <c r="S308" s="4" t="str">
        <f>_xlfn.IFNA(VLOOKUP(A308,'ACCESS EXPORT'!$A:$AI,35,0),"-")</f>
        <v>Kikzeny Cartagena</v>
      </c>
      <c r="T308" s="4" t="str">
        <f>_xlfn.IFNA(VLOOKUP(A308,'ACCESS EXPORT'!$A:$AJ,36,0),"-")</f>
        <v>TBD</v>
      </c>
      <c r="U308" s="4" t="str">
        <f>_xlfn.IFNA(VLOOKUP(A308,'ACCESS EXPORT'!$A:$AK,37,0),"-")</f>
        <v>athena</v>
      </c>
      <c r="V308" s="4" t="str">
        <f>_xlfn.IFNA(VLOOKUP(A308,'ACCESS EXPORT'!$A:$AL,38,0),"-")</f>
        <v>FHMG_CTR FOR INT ENDO</v>
      </c>
      <c r="W308" s="4" t="str">
        <f>_xlfn.IFNA(VLOOKUP(A308,'ACCESS EXPORT'!$A:$AM,39,0),"-")</f>
        <v/>
      </c>
      <c r="X308" s="4" t="str">
        <f>_xlfn.IFNA(VLOOKUP(A308,'ACCESS EXPORT'!$A:$AN,40,0),"-")</f>
        <v>John Del Rio / Shahla Cedeno</v>
      </c>
      <c r="Y308" s="26" t="str">
        <f>_xlfn.IFNA(VLOOKUP(A308,'ACCESS EXPORT'!A:AO,41,0),"")</f>
        <v>Jose Anderson</v>
      </c>
      <c r="Z308" s="26" t="str">
        <f>_xlfn.IFNA(VLOOKUP(A308,'ACCESS EXPORT'!A:AP,42,0),"")</f>
        <v>Sue Balmforth</v>
      </c>
      <c r="AA308" s="26" t="str">
        <f>_xlfn.IFNA(VLOOKUP(A308,'ACCESS EXPORT'!A:AQ,43,0),"")</f>
        <v>Tricia Greco</v>
      </c>
    </row>
    <row r="309" spans="1:27" ht="18.75" x14ac:dyDescent="0.25">
      <c r="A309" s="33">
        <v>135</v>
      </c>
      <c r="B309" s="10">
        <v>1209</v>
      </c>
      <c r="C309" s="7" t="str">
        <f ca="1">IFERROR(UPPER(IF(AND('ACCESS EXPORT'!AA309="",'ACCESS EXPORT'!Z309=""),VLOOKUP(A309,'ACCESS EXPORT'!$A:$AF,32,FALSE),(IF('ACCESS EXPORT'!AA309&lt;&gt;"",CONCATENATE(VLOOKUP(A309,'ACCESS EXPORT'!$A:$AF,32,FALSE)," (Closed",TEXT('ACCESS EXPORT'!AA309," MM/DD/YYY)")),IF(TODAY()&lt;(('ACCESS EXPORT'!Z309)+30),CONCATENATE(VLOOKUP(A309,'ACCESS EXPORT'!$A:$AF,32,FALSE)," (Opens",TEXT('ACCESS EXPORT'!Z309," MM/DD/YYY)")),VLOOKUP(A309,'ACCESS EXPORT'!$A:$AF,32,FALSE)))))),"-")</f>
        <v>ADVENTHEALTH MEDICAL GROUP INTERVENTIONAL ENDOSCOPY AT ORLANDO</v>
      </c>
      <c r="D309" s="3" t="str">
        <f ca="1">IFERROR(UPPER(IF(AND('ACCESS EXPORT'!AA309="",'ACCESS EXPORT'!Z309=""),VLOOKUP(A309,'ACCESS EXPORT'!$A:$AF,28,FALSE),(IF('ACCESS EXPORT'!AA309&lt;&gt;"",CONCATENATE(VLOOKUP(A309,'ACCESS EXPORT'!$A:$AF,28,FALSE)," (Closed",TEXT('ACCESS EXPORT'!AA309," MM/DD/YYY)")),IF(TODAY()&lt;(('ACCESS EXPORT'!Z309)+30),CONCATENATE(VLOOKUP(A309,'ACCESS EXPORT'!$A:$AF,28,FALSE)," (Opens",TEXT('ACCESS EXPORT'!Z309," MM/DD/YYY)")),VLOOKUP(A309,'ACCESS EXPORT'!$A:$AF,28,FALSE)))))),"-")</f>
        <v>CENTER FOR INTERVENTIONAL ENDOSCOPY</v>
      </c>
      <c r="E309" s="3" t="str">
        <f>VLOOKUP($A309,'ACCESS EXPORT'!$A:$AF,3,FALSE)</f>
        <v>5240</v>
      </c>
      <c r="F309" s="3" t="str">
        <f>UPPER(CONCATENATE(VLOOKUP(A309,'ACCESS EXPORT'!$A:$AF,4,FALSE)," ",VLOOKUP(A309,'ACCESS EXPORT'!$A:$AF,5,FALSE)," ",VLOOKUP(A309,'ACCESS EXPORT'!$A:$AF,6,FALSE)," ",VLOOKUP(A309,'ACCESS EXPORT'!$A:$AA,7,FALSE)," ",VLOOKUP(A309,'ACCESS EXPORT'!$A:$AA,8,FALSE)))</f>
        <v>601 E ROLLINS ST  ORLANDO FL 32803</v>
      </c>
      <c r="G309" s="4" t="str">
        <f>UPPER(VLOOKUP($A309,'ACCESS EXPORT'!$A:$AF,9,FALSE))</f>
        <v>ORANGE</v>
      </c>
      <c r="H309" s="4" t="str">
        <f>_xlfn.IFNA(VLOOKUP($B309,'ACCESS EXPORT'!$B:$J,9,FALSE),"")</f>
        <v>Central</v>
      </c>
      <c r="I309" s="3" t="str">
        <f>CONCATENATE("(P)",VLOOKUP($A309,'ACCESS EXPORT'!$A:$AF,11,FALSE)," (F)",VLOOKUP($A309,'ACCESS EXPORT'!$A:$AF,29,FALSE))</f>
        <v>(P)(407) 303-2570 (F)(407) 303-2585</v>
      </c>
      <c r="J309" s="4" t="str">
        <f>UPPER(VLOOKUP($A309,'ACCESS EXPORT'!$A:$AF,12,FALSE))</f>
        <v>GASTROENTEROLOGY</v>
      </c>
      <c r="K309" s="4" t="str">
        <f>UPPER(VLOOKUP($A309,'ACCESS EXPORT'!$A:$AF,13,FALSE))</f>
        <v>SCOTT HILL</v>
      </c>
      <c r="L309" s="3" t="str">
        <f>IF(AND(VLOOKUP(A309,'ACCESS EXPORT'!A:AE,1,0),'ACCESS EXPORT'!N309=""),UPPER(CONCATENATE('ACCESS EXPORT'!AE309)),IF(VLOOKUP(A309,'ACCESS EXPORT'!A:AE,1,0),UPPER(CONCATENATE('ACCESS EXPORT'!N309," "&amp;CHAR(10),'ACCESS EXPORT'!AE309))))</f>
        <v xml:space="preserve">MICHELL ATHANASE 
</v>
      </c>
      <c r="M309" s="4" t="str">
        <f>UPPER(VLOOKUP($A309,'ACCESS EXPORT'!$A:$O,15,FALSE))</f>
        <v>RENAY CROWE (PM)</v>
      </c>
      <c r="N309" s="4" t="str">
        <f ca="1">IF(AND('ACCESS EXPORT'!X309="",'ACCESS EXPORT'!Y309=""),IF('ACCESS EXPORT'!V309&lt;&gt;"",(IF(TODAY()-'ACCESS EXPORT'!V309&gt;=-60,UPPER(CONCATENATE(VLOOKUP(B309,'ACCESS EXPORT'!$B:$P,15,FALSE),""&amp;CHAR(10)&amp;"(SEP",TEXT('ACCESS EXPORT'!V309," MM/DD/YYY)"))),IF(TODAY()-'ACCESS EXPORT'!V309&lt;0,UPPER(VLOOKUP(B309,'ACCESS EXPORT'!$B:$P,15,FALSE)),UPPER(VLOOKUP(B309,'ACCESS EXPORT'!$B:$P,15,FALSE))))),IF('ACCESS EXPORT'!U309="",UPPER(VLOOKUP(B309,'ACCESS EXPORT'!$B:$P,15,FALSE)),IF(TODAY()-'ACCESS EXPORT'!U309&lt;=30,CONCATENATE(UPPER(VLOOKUP(B309,'ACCESS EXPORT'!$B:$P,15,FALSE)),""&amp;CHAR(10)&amp;"(NEW",TEXT('ACCESS EXPORT'!U309," MM/DD/YYY)")),IF(AND(TODAY()-'ACCESS EXPORT'!U309&gt;30,TODAY()&gt;0),UPPER(VLOOKUP(B309,'ACCESS EXPORT'!$B:$P,15,FALSE)))))),IF('ACCESS EXPORT'!Y309&lt;&gt;"",UPPER(CONCATENATE(UPPER(VLOOKUP(B309,'ACCESS EXPORT'!$B:$P,15,FALSE)),""&amp;CHAR(10)&amp;"(Transfer Out",TEXT('ACCESS EXPORT'!Y309," MM/DD/YYY)"))),IF('ACCESS EXPORT'!X309&lt;&gt;"",UPPER(CONCATENATE(UPPER(VLOOKUP(B309,'ACCESS EXPORT'!$B:$P,15,FALSE)),""&amp;CHAR(10)&amp;"(Transfer In",TEXT('ACCESS EXPORT'!X309," MM/DD/YYY)"))))))</f>
        <v>HASAN, MUHAMMAD K.</v>
      </c>
      <c r="O309" s="4" t="str">
        <f>_xlfn.IFNA(VLOOKUP(B309,'ACCESS EXPORT'!$B:$Q,16,FALSE),"")</f>
        <v>MD</v>
      </c>
      <c r="P309" s="4" t="str">
        <f>_xlfn.IFNA(VLOOKUP(B309,'ACCESS EXPORT'!B:W,22,FALSE),"-")</f>
        <v>1063555894</v>
      </c>
      <c r="Q309" s="4" t="str">
        <f>_xlfn.IFNA(VLOOKUP(A309,'ACCESS EXPORT'!$A:$AG,33,0),"-")</f>
        <v>Gretchen Scoleri</v>
      </c>
      <c r="R309" s="4" t="str">
        <f>_xlfn.IFNA(VLOOKUP(A309,'ACCESS EXPORT'!$A:$AH,34,0),"-")</f>
        <v>Carol Shane</v>
      </c>
      <c r="S309" s="4" t="str">
        <f>_xlfn.IFNA(VLOOKUP(A309,'ACCESS EXPORT'!$A:$AI,35,0),"-")</f>
        <v>Kikzeny Cartagena</v>
      </c>
      <c r="T309" s="4" t="str">
        <f>_xlfn.IFNA(VLOOKUP(A309,'ACCESS EXPORT'!$A:$AJ,36,0),"-")</f>
        <v>TBD</v>
      </c>
      <c r="U309" s="4" t="str">
        <f>_xlfn.IFNA(VLOOKUP(A309,'ACCESS EXPORT'!$A:$AK,37,0),"-")</f>
        <v>athena</v>
      </c>
      <c r="V309" s="4" t="str">
        <f>_xlfn.IFNA(VLOOKUP(A309,'ACCESS EXPORT'!$A:$AL,38,0),"-")</f>
        <v>FHMG_CTR FOR INT ENDO</v>
      </c>
      <c r="W309" s="4" t="str">
        <f>_xlfn.IFNA(VLOOKUP(A309,'ACCESS EXPORT'!$A:$AM,39,0),"-")</f>
        <v/>
      </c>
      <c r="X309" s="4" t="str">
        <f>_xlfn.IFNA(VLOOKUP(A309,'ACCESS EXPORT'!$A:$AN,40,0),"-")</f>
        <v>John Del Rio / Shahla Cedeno</v>
      </c>
      <c r="Y309" s="26" t="str">
        <f>_xlfn.IFNA(VLOOKUP(A309,'ACCESS EXPORT'!A:AO,41,0),"")</f>
        <v>Jose Anderson</v>
      </c>
      <c r="Z309" s="26" t="str">
        <f>_xlfn.IFNA(VLOOKUP(A309,'ACCESS EXPORT'!A:AP,42,0),"")</f>
        <v>Sue Balmforth</v>
      </c>
      <c r="AA309" s="26" t="str">
        <f>_xlfn.IFNA(VLOOKUP(A309,'ACCESS EXPORT'!A:AQ,43,0),"")</f>
        <v>Tricia Greco</v>
      </c>
    </row>
    <row r="310" spans="1:27" ht="18.75" x14ac:dyDescent="0.25">
      <c r="A310" s="33">
        <v>135</v>
      </c>
      <c r="B310" s="10">
        <v>1210</v>
      </c>
      <c r="C310" s="7" t="str">
        <f ca="1">IFERROR(UPPER(IF(AND('ACCESS EXPORT'!AA310="",'ACCESS EXPORT'!Z310=""),VLOOKUP(A310,'ACCESS EXPORT'!$A:$AF,32,FALSE),(IF('ACCESS EXPORT'!AA310&lt;&gt;"",CONCATENATE(VLOOKUP(A310,'ACCESS EXPORT'!$A:$AF,32,FALSE)," (Closed",TEXT('ACCESS EXPORT'!AA310," MM/DD/YYY)")),IF(TODAY()&lt;(('ACCESS EXPORT'!Z310)+30),CONCATENATE(VLOOKUP(A310,'ACCESS EXPORT'!$A:$AF,32,FALSE)," (Opens",TEXT('ACCESS EXPORT'!Z310," MM/DD/YYY)")),VLOOKUP(A310,'ACCESS EXPORT'!$A:$AF,32,FALSE)))))),"-")</f>
        <v>ADVENTHEALTH MEDICAL GROUP INTERVENTIONAL ENDOSCOPY AT ORLANDO</v>
      </c>
      <c r="D310" s="3" t="str">
        <f ca="1">IFERROR(UPPER(IF(AND('ACCESS EXPORT'!AA310="",'ACCESS EXPORT'!Z310=""),VLOOKUP(A310,'ACCESS EXPORT'!$A:$AF,28,FALSE),(IF('ACCESS EXPORT'!AA310&lt;&gt;"",CONCATENATE(VLOOKUP(A310,'ACCESS EXPORT'!$A:$AF,28,FALSE)," (Closed",TEXT('ACCESS EXPORT'!AA310," MM/DD/YYY)")),IF(TODAY()&lt;(('ACCESS EXPORT'!Z310)+30),CONCATENATE(VLOOKUP(A310,'ACCESS EXPORT'!$A:$AF,28,FALSE)," (Opens",TEXT('ACCESS EXPORT'!Z310," MM/DD/YYY)")),VLOOKUP(A310,'ACCESS EXPORT'!$A:$AF,28,FALSE)))))),"-")</f>
        <v>CENTER FOR INTERVENTIONAL ENDOSCOPY</v>
      </c>
      <c r="E310" s="3" t="str">
        <f>VLOOKUP($A310,'ACCESS EXPORT'!$A:$AF,3,FALSE)</f>
        <v>5240</v>
      </c>
      <c r="F310" s="3" t="str">
        <f>UPPER(CONCATENATE(VLOOKUP(A310,'ACCESS EXPORT'!$A:$AF,4,FALSE)," ",VLOOKUP(A310,'ACCESS EXPORT'!$A:$AF,5,FALSE)," ",VLOOKUP(A310,'ACCESS EXPORT'!$A:$AF,6,FALSE)," ",VLOOKUP(A310,'ACCESS EXPORT'!$A:$AA,7,FALSE)," ",VLOOKUP(A310,'ACCESS EXPORT'!$A:$AA,8,FALSE)))</f>
        <v>601 E ROLLINS ST  ORLANDO FL 32803</v>
      </c>
      <c r="G310" s="4" t="str">
        <f>UPPER(VLOOKUP($A310,'ACCESS EXPORT'!$A:$AF,9,FALSE))</f>
        <v>ORANGE</v>
      </c>
      <c r="H310" s="4" t="str">
        <f>_xlfn.IFNA(VLOOKUP($B310,'ACCESS EXPORT'!$B:$J,9,FALSE),"")</f>
        <v>Central</v>
      </c>
      <c r="I310" s="3" t="str">
        <f>CONCATENATE("(P)",VLOOKUP($A310,'ACCESS EXPORT'!$A:$AF,11,FALSE)," (F)",VLOOKUP($A310,'ACCESS EXPORT'!$A:$AF,29,FALSE))</f>
        <v>(P)(407) 303-2570 (F)(407) 303-2585</v>
      </c>
      <c r="J310" s="4" t="str">
        <f>UPPER(VLOOKUP($A310,'ACCESS EXPORT'!$A:$AF,12,FALSE))</f>
        <v>GASTROENTEROLOGY</v>
      </c>
      <c r="K310" s="4" t="str">
        <f>UPPER(VLOOKUP($A310,'ACCESS EXPORT'!$A:$AF,13,FALSE))</f>
        <v>SCOTT HILL</v>
      </c>
      <c r="L310" s="3" t="str">
        <f>IF(AND(VLOOKUP(A310,'ACCESS EXPORT'!A:AE,1,0),'ACCESS EXPORT'!N310=""),UPPER(CONCATENATE('ACCESS EXPORT'!AE310)),IF(VLOOKUP(A310,'ACCESS EXPORT'!A:AE,1,0),UPPER(CONCATENATE('ACCESS EXPORT'!N310," "&amp;CHAR(10),'ACCESS EXPORT'!AE310))))</f>
        <v xml:space="preserve">MICHELL ATHANASE 
</v>
      </c>
      <c r="M310" s="4" t="str">
        <f>UPPER(VLOOKUP($A310,'ACCESS EXPORT'!$A:$O,15,FALSE))</f>
        <v>RENAY CROWE (PM)</v>
      </c>
      <c r="N310" s="4" t="str">
        <f ca="1">IF(AND('ACCESS EXPORT'!X310="",'ACCESS EXPORT'!Y310=""),IF('ACCESS EXPORT'!V310&lt;&gt;"",(IF(TODAY()-'ACCESS EXPORT'!V310&gt;=-60,UPPER(CONCATENATE(VLOOKUP(B310,'ACCESS EXPORT'!$B:$P,15,FALSE),""&amp;CHAR(10)&amp;"(SEP",TEXT('ACCESS EXPORT'!V310," MM/DD/YYY)"))),IF(TODAY()-'ACCESS EXPORT'!V310&lt;0,UPPER(VLOOKUP(B310,'ACCESS EXPORT'!$B:$P,15,FALSE)),UPPER(VLOOKUP(B310,'ACCESS EXPORT'!$B:$P,15,FALSE))))),IF('ACCESS EXPORT'!U310="",UPPER(VLOOKUP(B310,'ACCESS EXPORT'!$B:$P,15,FALSE)),IF(TODAY()-'ACCESS EXPORT'!U310&lt;=30,CONCATENATE(UPPER(VLOOKUP(B310,'ACCESS EXPORT'!$B:$P,15,FALSE)),""&amp;CHAR(10)&amp;"(NEW",TEXT('ACCESS EXPORT'!U310," MM/DD/YYY)")),IF(AND(TODAY()-'ACCESS EXPORT'!U310&gt;30,TODAY()&gt;0),UPPER(VLOOKUP(B310,'ACCESS EXPORT'!$B:$P,15,FALSE)))))),IF('ACCESS EXPORT'!Y310&lt;&gt;"",UPPER(CONCATENATE(UPPER(VLOOKUP(B310,'ACCESS EXPORT'!$B:$P,15,FALSE)),""&amp;CHAR(10)&amp;"(Transfer Out",TEXT('ACCESS EXPORT'!Y310," MM/DD/YYY)"))),IF('ACCESS EXPORT'!X310&lt;&gt;"",UPPER(CONCATENATE(UPPER(VLOOKUP(B310,'ACCESS EXPORT'!$B:$P,15,FALSE)),""&amp;CHAR(10)&amp;"(Transfer In",TEXT('ACCESS EXPORT'!X310," MM/DD/YYY)"))))))</f>
        <v>HAWES, ROBERT H.</v>
      </c>
      <c r="O310" s="4" t="str">
        <f>_xlfn.IFNA(VLOOKUP(B310,'ACCESS EXPORT'!$B:$Q,16,FALSE),"")</f>
        <v>MD</v>
      </c>
      <c r="P310" s="4" t="str">
        <f>_xlfn.IFNA(VLOOKUP(B310,'ACCESS EXPORT'!B:W,22,FALSE),"-")</f>
        <v>1295843241</v>
      </c>
      <c r="Q310" s="4" t="str">
        <f>_xlfn.IFNA(VLOOKUP(A310,'ACCESS EXPORT'!$A:$AG,33,0),"-")</f>
        <v>Gretchen Scoleri</v>
      </c>
      <c r="R310" s="4" t="str">
        <f>_xlfn.IFNA(VLOOKUP(A310,'ACCESS EXPORT'!$A:$AH,34,0),"-")</f>
        <v>Carol Shane</v>
      </c>
      <c r="S310" s="4" t="str">
        <f>_xlfn.IFNA(VLOOKUP(A310,'ACCESS EXPORT'!$A:$AI,35,0),"-")</f>
        <v>Kikzeny Cartagena</v>
      </c>
      <c r="T310" s="4" t="str">
        <f>_xlfn.IFNA(VLOOKUP(A310,'ACCESS EXPORT'!$A:$AJ,36,0),"-")</f>
        <v>TBD</v>
      </c>
      <c r="U310" s="4" t="str">
        <f>_xlfn.IFNA(VLOOKUP(A310,'ACCESS EXPORT'!$A:$AK,37,0),"-")</f>
        <v>athena</v>
      </c>
      <c r="V310" s="4" t="str">
        <f>_xlfn.IFNA(VLOOKUP(A310,'ACCESS EXPORT'!$A:$AL,38,0),"-")</f>
        <v>FHMG_CTR FOR INT ENDO</v>
      </c>
      <c r="W310" s="4" t="str">
        <f>_xlfn.IFNA(VLOOKUP(A310,'ACCESS EXPORT'!$A:$AM,39,0),"-")</f>
        <v/>
      </c>
      <c r="X310" s="4" t="str">
        <f>_xlfn.IFNA(VLOOKUP(A310,'ACCESS EXPORT'!$A:$AN,40,0),"-")</f>
        <v>John Del Rio / Shahla Cedeno</v>
      </c>
      <c r="Y310" s="26" t="str">
        <f>_xlfn.IFNA(VLOOKUP(A310,'ACCESS EXPORT'!A:AO,41,0),"")</f>
        <v>Jose Anderson</v>
      </c>
      <c r="Z310" s="26" t="str">
        <f>_xlfn.IFNA(VLOOKUP(A310,'ACCESS EXPORT'!A:AP,42,0),"")</f>
        <v>Sue Balmforth</v>
      </c>
      <c r="AA310" s="26" t="str">
        <f>_xlfn.IFNA(VLOOKUP(A310,'ACCESS EXPORT'!A:AQ,43,0),"")</f>
        <v>Tricia Greco</v>
      </c>
    </row>
    <row r="311" spans="1:27" ht="18.75" x14ac:dyDescent="0.25">
      <c r="A311" s="33">
        <v>135</v>
      </c>
      <c r="B311" s="10">
        <v>2248</v>
      </c>
      <c r="C311" s="7" t="str">
        <f ca="1">IFERROR(UPPER(IF(AND('ACCESS EXPORT'!AA311="",'ACCESS EXPORT'!Z311=""),VLOOKUP(A311,'ACCESS EXPORT'!$A:$AF,32,FALSE),(IF('ACCESS EXPORT'!AA311&lt;&gt;"",CONCATENATE(VLOOKUP(A311,'ACCESS EXPORT'!$A:$AF,32,FALSE)," (Closed",TEXT('ACCESS EXPORT'!AA311," MM/DD/YYY)")),IF(TODAY()&lt;(('ACCESS EXPORT'!Z311)+30),CONCATENATE(VLOOKUP(A311,'ACCESS EXPORT'!$A:$AF,32,FALSE)," (Opens",TEXT('ACCESS EXPORT'!Z311," MM/DD/YYY)")),VLOOKUP(A311,'ACCESS EXPORT'!$A:$AF,32,FALSE)))))),"-")</f>
        <v>ADVENTHEALTH MEDICAL GROUP INTERVENTIONAL ENDOSCOPY AT ORLANDO</v>
      </c>
      <c r="D311" s="3" t="str">
        <f ca="1">IFERROR(UPPER(IF(AND('ACCESS EXPORT'!AA311="",'ACCESS EXPORT'!Z311=""),VLOOKUP(A311,'ACCESS EXPORT'!$A:$AF,28,FALSE),(IF('ACCESS EXPORT'!AA311&lt;&gt;"",CONCATENATE(VLOOKUP(A311,'ACCESS EXPORT'!$A:$AF,28,FALSE)," (Closed",TEXT('ACCESS EXPORT'!AA311," MM/DD/YYY)")),IF(TODAY()&lt;(('ACCESS EXPORT'!Z311)+30),CONCATENATE(VLOOKUP(A311,'ACCESS EXPORT'!$A:$AF,28,FALSE)," (Opens",TEXT('ACCESS EXPORT'!Z311," MM/DD/YYY)")),VLOOKUP(A311,'ACCESS EXPORT'!$A:$AF,28,FALSE)))))),"-")</f>
        <v>CENTER FOR INTERVENTIONAL ENDOSCOPY</v>
      </c>
      <c r="E311" s="3" t="str">
        <f>VLOOKUP($A311,'ACCESS EXPORT'!$A:$AF,3,FALSE)</f>
        <v>5240</v>
      </c>
      <c r="F311" s="3" t="str">
        <f>UPPER(CONCATENATE(VLOOKUP(A311,'ACCESS EXPORT'!$A:$AF,4,FALSE)," ",VLOOKUP(A311,'ACCESS EXPORT'!$A:$AF,5,FALSE)," ",VLOOKUP(A311,'ACCESS EXPORT'!$A:$AF,6,FALSE)," ",VLOOKUP(A311,'ACCESS EXPORT'!$A:$AA,7,FALSE)," ",VLOOKUP(A311,'ACCESS EXPORT'!$A:$AA,8,FALSE)))</f>
        <v>601 E ROLLINS ST  ORLANDO FL 32803</v>
      </c>
      <c r="G311" s="4" t="str">
        <f>UPPER(VLOOKUP($A311,'ACCESS EXPORT'!$A:$AF,9,FALSE))</f>
        <v>ORANGE</v>
      </c>
      <c r="H311" s="4" t="str">
        <f>_xlfn.IFNA(VLOOKUP($B311,'ACCESS EXPORT'!$B:$J,9,FALSE),"")</f>
        <v>Central</v>
      </c>
      <c r="I311" s="3" t="str">
        <f>CONCATENATE("(P)",VLOOKUP($A311,'ACCESS EXPORT'!$A:$AF,11,FALSE)," (F)",VLOOKUP($A311,'ACCESS EXPORT'!$A:$AF,29,FALSE))</f>
        <v>(P)(407) 303-2570 (F)(407) 303-2585</v>
      </c>
      <c r="J311" s="4" t="str">
        <f>UPPER(VLOOKUP($A311,'ACCESS EXPORT'!$A:$AF,12,FALSE))</f>
        <v>GASTROENTEROLOGY</v>
      </c>
      <c r="K311" s="4" t="str">
        <f>UPPER(VLOOKUP($A311,'ACCESS EXPORT'!$A:$AF,13,FALSE))</f>
        <v>SCOTT HILL</v>
      </c>
      <c r="L311" s="3" t="str">
        <f>IF(AND(VLOOKUP(A311,'ACCESS EXPORT'!A:AE,1,0),'ACCESS EXPORT'!N311=""),UPPER(CONCATENATE('ACCESS EXPORT'!AE311)),IF(VLOOKUP(A311,'ACCESS EXPORT'!A:AE,1,0),UPPER(CONCATENATE('ACCESS EXPORT'!N311," "&amp;CHAR(10),'ACCESS EXPORT'!AE311))))</f>
        <v xml:space="preserve">MICHELL ATHANASE 
</v>
      </c>
      <c r="M311" s="4" t="str">
        <f>UPPER(VLOOKUP($A311,'ACCESS EXPORT'!$A:$O,15,FALSE))</f>
        <v>RENAY CROWE (PM)</v>
      </c>
      <c r="N311" s="4" t="str">
        <f ca="1">IF(AND('ACCESS EXPORT'!X311="",'ACCESS EXPORT'!Y311=""),IF('ACCESS EXPORT'!V311&lt;&gt;"",(IF(TODAY()-'ACCESS EXPORT'!V311&gt;=-60,UPPER(CONCATENATE(VLOOKUP(B311,'ACCESS EXPORT'!$B:$P,15,FALSE),""&amp;CHAR(10)&amp;"(SEP",TEXT('ACCESS EXPORT'!V311," MM/DD/YYY)"))),IF(TODAY()-'ACCESS EXPORT'!V311&lt;0,UPPER(VLOOKUP(B311,'ACCESS EXPORT'!$B:$P,15,FALSE)),UPPER(VLOOKUP(B311,'ACCESS EXPORT'!$B:$P,15,FALSE))))),IF('ACCESS EXPORT'!U311="",UPPER(VLOOKUP(B311,'ACCESS EXPORT'!$B:$P,15,FALSE)),IF(TODAY()-'ACCESS EXPORT'!U311&lt;=30,CONCATENATE(UPPER(VLOOKUP(B311,'ACCESS EXPORT'!$B:$P,15,FALSE)),""&amp;CHAR(10)&amp;"(NEW",TEXT('ACCESS EXPORT'!U311," MM/DD/YYY)")),IF(AND(TODAY()-'ACCESS EXPORT'!U311&gt;30,TODAY()&gt;0),UPPER(VLOOKUP(B311,'ACCESS EXPORT'!$B:$P,15,FALSE)))))),IF('ACCESS EXPORT'!Y311&lt;&gt;"",UPPER(CONCATENATE(UPPER(VLOOKUP(B311,'ACCESS EXPORT'!$B:$P,15,FALSE)),""&amp;CHAR(10)&amp;"(Transfer Out",TEXT('ACCESS EXPORT'!Y311," MM/DD/YYY)"))),IF('ACCESS EXPORT'!X311&lt;&gt;"",UPPER(CONCATENATE(UPPER(VLOOKUP(B311,'ACCESS EXPORT'!$B:$P,15,FALSE)),""&amp;CHAR(10)&amp;"(Transfer In",TEXT('ACCESS EXPORT'!X311," MM/DD/YYY)"))))))</f>
        <v>THOMAS, PRAHBA</v>
      </c>
      <c r="O311" s="4" t="str">
        <f>_xlfn.IFNA(VLOOKUP(B311,'ACCESS EXPORT'!$B:$Q,16,FALSE),"")</f>
        <v>APRN</v>
      </c>
      <c r="P311" s="4" t="str">
        <f>_xlfn.IFNA(VLOOKUP(B311,'ACCESS EXPORT'!B:W,22,FALSE),"-")</f>
        <v>1437631777</v>
      </c>
      <c r="Q311" s="4" t="str">
        <f>_xlfn.IFNA(VLOOKUP(A311,'ACCESS EXPORT'!$A:$AG,33,0),"-")</f>
        <v>Gretchen Scoleri</v>
      </c>
      <c r="R311" s="4" t="str">
        <f>_xlfn.IFNA(VLOOKUP(A311,'ACCESS EXPORT'!$A:$AH,34,0),"-")</f>
        <v>Carol Shane</v>
      </c>
      <c r="S311" s="4" t="str">
        <f>_xlfn.IFNA(VLOOKUP(A311,'ACCESS EXPORT'!$A:$AI,35,0),"-")</f>
        <v>Kikzeny Cartagena</v>
      </c>
      <c r="T311" s="4" t="str">
        <f>_xlfn.IFNA(VLOOKUP(A311,'ACCESS EXPORT'!$A:$AJ,36,0),"-")</f>
        <v>TBD</v>
      </c>
      <c r="U311" s="4" t="str">
        <f>_xlfn.IFNA(VLOOKUP(A311,'ACCESS EXPORT'!$A:$AK,37,0),"-")</f>
        <v>athena</v>
      </c>
      <c r="V311" s="4" t="str">
        <f>_xlfn.IFNA(VLOOKUP(A311,'ACCESS EXPORT'!$A:$AL,38,0),"-")</f>
        <v>FHMG_CTR FOR INT ENDO</v>
      </c>
      <c r="W311" s="4" t="str">
        <f>_xlfn.IFNA(VLOOKUP(A311,'ACCESS EXPORT'!$A:$AM,39,0),"-")</f>
        <v/>
      </c>
      <c r="X311" s="4" t="str">
        <f>_xlfn.IFNA(VLOOKUP(A311,'ACCESS EXPORT'!$A:$AN,40,0),"-")</f>
        <v>John Del Rio / Shahla Cedeno</v>
      </c>
      <c r="Y311" s="26" t="str">
        <f>_xlfn.IFNA(VLOOKUP(A311,'ACCESS EXPORT'!A:AO,41,0),"")</f>
        <v>Jose Anderson</v>
      </c>
      <c r="Z311" s="26" t="str">
        <f>_xlfn.IFNA(VLOOKUP(A311,'ACCESS EXPORT'!A:AP,42,0),"")</f>
        <v>Sue Balmforth</v>
      </c>
      <c r="AA311" s="26" t="str">
        <f>_xlfn.IFNA(VLOOKUP(A311,'ACCESS EXPORT'!A:AQ,43,0),"")</f>
        <v>Tricia Greco</v>
      </c>
    </row>
    <row r="312" spans="1:27" ht="18.75" x14ac:dyDescent="0.25">
      <c r="A312" s="33">
        <v>135</v>
      </c>
      <c r="B312" s="10">
        <v>2129</v>
      </c>
      <c r="C312" s="7" t="str">
        <f ca="1">IFERROR(UPPER(IF(AND('ACCESS EXPORT'!AA312="",'ACCESS EXPORT'!Z312=""),VLOOKUP(A312,'ACCESS EXPORT'!$A:$AF,32,FALSE),(IF('ACCESS EXPORT'!AA312&lt;&gt;"",CONCATENATE(VLOOKUP(A312,'ACCESS EXPORT'!$A:$AF,32,FALSE)," (Closed",TEXT('ACCESS EXPORT'!AA312," MM/DD/YYY)")),IF(TODAY()&lt;(('ACCESS EXPORT'!Z312)+30),CONCATENATE(VLOOKUP(A312,'ACCESS EXPORT'!$A:$AF,32,FALSE)," (Opens",TEXT('ACCESS EXPORT'!Z312," MM/DD/YYY)")),VLOOKUP(A312,'ACCESS EXPORT'!$A:$AF,32,FALSE)))))),"-")</f>
        <v>ADVENTHEALTH MEDICAL GROUP INTERVENTIONAL ENDOSCOPY AT ORLANDO</v>
      </c>
      <c r="D312" s="3" t="str">
        <f ca="1">IFERROR(UPPER(IF(AND('ACCESS EXPORT'!AA312="",'ACCESS EXPORT'!Z312=""),VLOOKUP(A312,'ACCESS EXPORT'!$A:$AF,28,FALSE),(IF('ACCESS EXPORT'!AA312&lt;&gt;"",CONCATENATE(VLOOKUP(A312,'ACCESS EXPORT'!$A:$AF,28,FALSE)," (Closed",TEXT('ACCESS EXPORT'!AA312," MM/DD/YYY)")),IF(TODAY()&lt;(('ACCESS EXPORT'!Z312)+30),CONCATENATE(VLOOKUP(A312,'ACCESS EXPORT'!$A:$AF,28,FALSE)," (Opens",TEXT('ACCESS EXPORT'!Z312," MM/DD/YYY)")),VLOOKUP(A312,'ACCESS EXPORT'!$A:$AF,28,FALSE)))))),"-")</f>
        <v>CENTER FOR INTERVENTIONAL ENDOSCOPY</v>
      </c>
      <c r="E312" s="3" t="str">
        <f>VLOOKUP($A312,'ACCESS EXPORT'!$A:$AF,3,FALSE)</f>
        <v>5240</v>
      </c>
      <c r="F312" s="3" t="str">
        <f>UPPER(CONCATENATE(VLOOKUP(A312,'ACCESS EXPORT'!$A:$AF,4,FALSE)," ",VLOOKUP(A312,'ACCESS EXPORT'!$A:$AF,5,FALSE)," ",VLOOKUP(A312,'ACCESS EXPORT'!$A:$AF,6,FALSE)," ",VLOOKUP(A312,'ACCESS EXPORT'!$A:$AA,7,FALSE)," ",VLOOKUP(A312,'ACCESS EXPORT'!$A:$AA,8,FALSE)))</f>
        <v>601 E ROLLINS ST  ORLANDO FL 32803</v>
      </c>
      <c r="G312" s="4" t="str">
        <f>UPPER(VLOOKUP($A312,'ACCESS EXPORT'!$A:$AF,9,FALSE))</f>
        <v>ORANGE</v>
      </c>
      <c r="H312" s="4" t="str">
        <f>_xlfn.IFNA(VLOOKUP($B312,'ACCESS EXPORT'!$B:$J,9,FALSE),"")</f>
        <v>Central</v>
      </c>
      <c r="I312" s="3" t="str">
        <f>CONCATENATE("(P)",VLOOKUP($A312,'ACCESS EXPORT'!$A:$AF,11,FALSE)," (F)",VLOOKUP($A312,'ACCESS EXPORT'!$A:$AF,29,FALSE))</f>
        <v>(P)(407) 303-2570 (F)(407) 303-2585</v>
      </c>
      <c r="J312" s="4" t="str">
        <f>UPPER(VLOOKUP($A312,'ACCESS EXPORT'!$A:$AF,12,FALSE))</f>
        <v>GASTROENTEROLOGY</v>
      </c>
      <c r="K312" s="4" t="str">
        <f>UPPER(VLOOKUP($A312,'ACCESS EXPORT'!$A:$AF,13,FALSE))</f>
        <v>SCOTT HILL</v>
      </c>
      <c r="L312" s="3" t="str">
        <f>IF(AND(VLOOKUP(A312,'ACCESS EXPORT'!A:AE,1,0),'ACCESS EXPORT'!N312=""),UPPER(CONCATENATE('ACCESS EXPORT'!AE312)),IF(VLOOKUP(A312,'ACCESS EXPORT'!A:AE,1,0),UPPER(CONCATENATE('ACCESS EXPORT'!N312," "&amp;CHAR(10),'ACCESS EXPORT'!AE312))))</f>
        <v xml:space="preserve">MICHELL ATHANASE 
</v>
      </c>
      <c r="M312" s="4" t="str">
        <f>UPPER(VLOOKUP($A312,'ACCESS EXPORT'!$A:$O,15,FALSE))</f>
        <v>RENAY CROWE (PM)</v>
      </c>
      <c r="N312" s="4" t="str">
        <f ca="1">IF(AND('ACCESS EXPORT'!X312="",'ACCESS EXPORT'!Y312=""),IF('ACCESS EXPORT'!V312&lt;&gt;"",(IF(TODAY()-'ACCESS EXPORT'!V312&gt;=-60,UPPER(CONCATENATE(VLOOKUP(B312,'ACCESS EXPORT'!$B:$P,15,FALSE),""&amp;CHAR(10)&amp;"(SEP",TEXT('ACCESS EXPORT'!V312," MM/DD/YYY)"))),IF(TODAY()-'ACCESS EXPORT'!V312&lt;0,UPPER(VLOOKUP(B312,'ACCESS EXPORT'!$B:$P,15,FALSE)),UPPER(VLOOKUP(B312,'ACCESS EXPORT'!$B:$P,15,FALSE))))),IF('ACCESS EXPORT'!U312="",UPPER(VLOOKUP(B312,'ACCESS EXPORT'!$B:$P,15,FALSE)),IF(TODAY()-'ACCESS EXPORT'!U312&lt;=30,CONCATENATE(UPPER(VLOOKUP(B312,'ACCESS EXPORT'!$B:$P,15,FALSE)),""&amp;CHAR(10)&amp;"(NEW",TEXT('ACCESS EXPORT'!U312," MM/DD/YYY)")),IF(AND(TODAY()-'ACCESS EXPORT'!U312&gt;30,TODAY()&gt;0),UPPER(VLOOKUP(B312,'ACCESS EXPORT'!$B:$P,15,FALSE)))))),IF('ACCESS EXPORT'!Y312&lt;&gt;"",UPPER(CONCATENATE(UPPER(VLOOKUP(B312,'ACCESS EXPORT'!$B:$P,15,FALSE)),""&amp;CHAR(10)&amp;"(Transfer Out",TEXT('ACCESS EXPORT'!Y312," MM/DD/YYY)"))),IF('ACCESS EXPORT'!X312&lt;&gt;"",UPPER(CONCATENATE(UPPER(VLOOKUP(B312,'ACCESS EXPORT'!$B:$P,15,FALSE)),""&amp;CHAR(10)&amp;"(Transfer In",TEXT('ACCESS EXPORT'!X312," MM/DD/YYY)"))))))</f>
        <v>JOSEPH, SMITHA</v>
      </c>
      <c r="O312" s="4" t="str">
        <f>_xlfn.IFNA(VLOOKUP(B312,'ACCESS EXPORT'!$B:$Q,16,FALSE),"")</f>
        <v>APRN</v>
      </c>
      <c r="P312" s="4" t="str">
        <f>_xlfn.IFNA(VLOOKUP(B312,'ACCESS EXPORT'!B:W,22,FALSE),"-")</f>
        <v>1265910327</v>
      </c>
      <c r="Q312" s="4" t="str">
        <f>_xlfn.IFNA(VLOOKUP(A312,'ACCESS EXPORT'!$A:$AG,33,0),"-")</f>
        <v>Gretchen Scoleri</v>
      </c>
      <c r="R312" s="4" t="str">
        <f>_xlfn.IFNA(VLOOKUP(A312,'ACCESS EXPORT'!$A:$AH,34,0),"-")</f>
        <v>Carol Shane</v>
      </c>
      <c r="S312" s="4" t="str">
        <f>_xlfn.IFNA(VLOOKUP(A312,'ACCESS EXPORT'!$A:$AI,35,0),"-")</f>
        <v>Kikzeny Cartagena</v>
      </c>
      <c r="T312" s="4" t="str">
        <f>_xlfn.IFNA(VLOOKUP(A312,'ACCESS EXPORT'!$A:$AJ,36,0),"-")</f>
        <v>TBD</v>
      </c>
      <c r="U312" s="4" t="str">
        <f>_xlfn.IFNA(VLOOKUP(A312,'ACCESS EXPORT'!$A:$AK,37,0),"-")</f>
        <v>athena</v>
      </c>
      <c r="V312" s="4" t="str">
        <f>_xlfn.IFNA(VLOOKUP(A312,'ACCESS EXPORT'!$A:$AL,38,0),"-")</f>
        <v>FHMG_CTR FOR INT ENDO</v>
      </c>
      <c r="W312" s="4" t="str">
        <f>_xlfn.IFNA(VLOOKUP(A312,'ACCESS EXPORT'!$A:$AM,39,0),"-")</f>
        <v/>
      </c>
      <c r="X312" s="4" t="str">
        <f>_xlfn.IFNA(VLOOKUP(A312,'ACCESS EXPORT'!$A:$AN,40,0),"-")</f>
        <v>John Del Rio / Shahla Cedeno</v>
      </c>
      <c r="Y312" s="26" t="str">
        <f>_xlfn.IFNA(VLOOKUP(A312,'ACCESS EXPORT'!A:AO,41,0),"")</f>
        <v>Jose Anderson</v>
      </c>
      <c r="Z312" s="26" t="str">
        <f>_xlfn.IFNA(VLOOKUP(A312,'ACCESS EXPORT'!A:AP,42,0),"")</f>
        <v>Sue Balmforth</v>
      </c>
      <c r="AA312" s="26" t="str">
        <f>_xlfn.IFNA(VLOOKUP(A312,'ACCESS EXPORT'!A:AQ,43,0),"")</f>
        <v>Tricia Greco</v>
      </c>
    </row>
    <row r="313" spans="1:27" ht="18.75" x14ac:dyDescent="0.25">
      <c r="A313" s="33">
        <v>203</v>
      </c>
      <c r="B313" s="10">
        <v>2241</v>
      </c>
      <c r="C313" s="7" t="str">
        <f ca="1">IFERROR(UPPER(IF(AND('ACCESS EXPORT'!AA313="",'ACCESS EXPORT'!Z313=""),VLOOKUP(A313,'ACCESS EXPORT'!$A:$AF,32,FALSE),(IF('ACCESS EXPORT'!AA313&lt;&gt;"",CONCATENATE(VLOOKUP(A313,'ACCESS EXPORT'!$A:$AF,32,FALSE)," (Closed",TEXT('ACCESS EXPORT'!AA313," MM/DD/YYY)")),IF(TODAY()&lt;(('ACCESS EXPORT'!Z313)+30),CONCATENATE(VLOOKUP(A313,'ACCESS EXPORT'!$A:$AF,32,FALSE)," (Opens",TEXT('ACCESS EXPORT'!Z313," MM/DD/YYY)")),VLOOKUP(A313,'ACCESS EXPORT'!$A:$AF,32,FALSE)))))),"-")</f>
        <v>ADVENTHEALTH MEDICAL GROUP PEDIATRIC AND ADULT CONGENITAL HEART SURGERY AT ORLANDO</v>
      </c>
      <c r="D313" s="3" t="str">
        <f ca="1">IFERROR(UPPER(IF(AND('ACCESS EXPORT'!AA313="",'ACCESS EXPORT'!Z313=""),VLOOKUP(A313,'ACCESS EXPORT'!$A:$AF,28,FALSE),(IF('ACCESS EXPORT'!AA313&lt;&gt;"",CONCATENATE(VLOOKUP(A313,'ACCESS EXPORT'!$A:$AF,28,FALSE)," (Closed",TEXT('ACCESS EXPORT'!AA313," MM/DD/YYY)")),IF(TODAY()&lt;(('ACCESS EXPORT'!Z313)+30),CONCATENATE(VLOOKUP(A313,'ACCESS EXPORT'!$A:$AF,28,FALSE)," (Opens",TEXT('ACCESS EXPORT'!Z313," MM/DD/YYY)")),VLOOKUP(A313,'ACCESS EXPORT'!$A:$AF,28,FALSE)))))),"-")</f>
        <v>HEART SURGEONS FOR KIDS</v>
      </c>
      <c r="E313" s="3" t="str">
        <f>VLOOKUP($A313,'ACCESS EXPORT'!$A:$AF,3,FALSE)</f>
        <v>5270</v>
      </c>
      <c r="F313" s="3" t="str">
        <f>UPPER(CONCATENATE(VLOOKUP(A313,'ACCESS EXPORT'!$A:$AF,4,FALSE)," ",VLOOKUP(A313,'ACCESS EXPORT'!$A:$AF,5,FALSE)," ",VLOOKUP(A313,'ACCESS EXPORT'!$A:$AF,6,FALSE)," ",VLOOKUP(A313,'ACCESS EXPORT'!$A:$AA,7,FALSE)," ",VLOOKUP(A313,'ACCESS EXPORT'!$A:$AA,8,FALSE)))</f>
        <v>2501 N ORANGE AVE SUITE 540 ORLANDO FL 32804</v>
      </c>
      <c r="G313" s="4" t="str">
        <f>UPPER(VLOOKUP($A313,'ACCESS EXPORT'!$A:$AF,9,FALSE))</f>
        <v>ORANGE</v>
      </c>
      <c r="H313" s="4" t="str">
        <f>_xlfn.IFNA(VLOOKUP($B313,'ACCESS EXPORT'!$B:$J,9,FALSE),"")</f>
        <v>Childrens</v>
      </c>
      <c r="I313" s="3" t="str">
        <f>CONCATENATE("(P)",VLOOKUP($A313,'ACCESS EXPORT'!$A:$AF,11,FALSE)," (F)",VLOOKUP($A313,'ACCESS EXPORT'!$A:$AF,29,FALSE))</f>
        <v>(P)(407) 303-3692 (F)(407)303-3634</v>
      </c>
      <c r="J313" s="4" t="str">
        <f>UPPER(VLOOKUP($A313,'ACCESS EXPORT'!$A:$AF,12,FALSE))</f>
        <v>PEDIATRIC SPECIALTY</v>
      </c>
      <c r="K313" s="4" t="str">
        <f>UPPER(VLOOKUP($A313,'ACCESS EXPORT'!$A:$AF,13,FALSE))</f>
        <v>MARLENE HOLLAND</v>
      </c>
      <c r="L313" s="3" t="str">
        <f>IF(AND(VLOOKUP(A313,'ACCESS EXPORT'!A:AE,1,0),'ACCESS EXPORT'!N313=""),UPPER(CONCATENATE('ACCESS EXPORT'!AE313)),IF(VLOOKUP(A313,'ACCESS EXPORT'!A:AE,1,0),UPPER(CONCATENATE('ACCESS EXPORT'!N313," "&amp;CHAR(10),'ACCESS EXPORT'!AE313))))</f>
        <v>JENNY MOODY 
GABRIELLE TORRES (PRAC. ADMIN)</v>
      </c>
      <c r="M313" s="4" t="str">
        <f>UPPER(VLOOKUP($A313,'ACCESS EXPORT'!$A:$O,15,FALSE))</f>
        <v>TIFFANY RUBIANO (OS)</v>
      </c>
      <c r="N313" s="4" t="str">
        <f ca="1">IF(AND('ACCESS EXPORT'!X313="",'ACCESS EXPORT'!Y313=""),IF('ACCESS EXPORT'!V313&lt;&gt;"",(IF(TODAY()-'ACCESS EXPORT'!V313&gt;=-60,UPPER(CONCATENATE(VLOOKUP(B313,'ACCESS EXPORT'!$B:$P,15,FALSE),""&amp;CHAR(10)&amp;"(SEP",TEXT('ACCESS EXPORT'!V313," MM/DD/YYY)"))),IF(TODAY()-'ACCESS EXPORT'!V313&lt;0,UPPER(VLOOKUP(B313,'ACCESS EXPORT'!$B:$P,15,FALSE)),UPPER(VLOOKUP(B313,'ACCESS EXPORT'!$B:$P,15,FALSE))))),IF('ACCESS EXPORT'!U313="",UPPER(VLOOKUP(B313,'ACCESS EXPORT'!$B:$P,15,FALSE)),IF(TODAY()-'ACCESS EXPORT'!U313&lt;=30,CONCATENATE(UPPER(VLOOKUP(B313,'ACCESS EXPORT'!$B:$P,15,FALSE)),""&amp;CHAR(10)&amp;"(NEW",TEXT('ACCESS EXPORT'!U313," MM/DD/YYY)")),IF(AND(TODAY()-'ACCESS EXPORT'!U313&gt;30,TODAY()&gt;0),UPPER(VLOOKUP(B313,'ACCESS EXPORT'!$B:$P,15,FALSE)))))),IF('ACCESS EXPORT'!Y313&lt;&gt;"",UPPER(CONCATENATE(UPPER(VLOOKUP(B313,'ACCESS EXPORT'!$B:$P,15,FALSE)),""&amp;CHAR(10)&amp;"(Transfer Out",TEXT('ACCESS EXPORT'!Y313," MM/DD/YYY)"))),IF('ACCESS EXPORT'!X313&lt;&gt;"",UPPER(CONCATENATE(UPPER(VLOOKUP(B313,'ACCESS EXPORT'!$B:$P,15,FALSE)),""&amp;CHAR(10)&amp;"(Transfer In",TEXT('ACCESS EXPORT'!X313," MM/DD/YYY)"))))))</f>
        <v>GURNEY, STEPHANIE</v>
      </c>
      <c r="O313" s="4" t="str">
        <f>_xlfn.IFNA(VLOOKUP(B313,'ACCESS EXPORT'!$B:$Q,16,FALSE),"")</f>
        <v>PA-C</v>
      </c>
      <c r="P313" s="4" t="str">
        <f>_xlfn.IFNA(VLOOKUP(B313,'ACCESS EXPORT'!B:W,22,FALSE),"-")</f>
        <v>1457558371</v>
      </c>
      <c r="Q313" s="4" t="str">
        <f>_xlfn.IFNA(VLOOKUP(A313,'ACCESS EXPORT'!$A:$AG,33,0),"-")</f>
        <v>Gretchen Scoleri</v>
      </c>
      <c r="R313" s="4" t="str">
        <f>_xlfn.IFNA(VLOOKUP(A313,'ACCESS EXPORT'!$A:$AH,34,0),"-")</f>
        <v>Amanda Dowd</v>
      </c>
      <c r="S313" s="4" t="str">
        <f>_xlfn.IFNA(VLOOKUP(A313,'ACCESS EXPORT'!$A:$AI,35,0),"-")</f>
        <v>Courtney Powell</v>
      </c>
      <c r="T313" s="4" t="str">
        <f>_xlfn.IFNA(VLOOKUP(A313,'ACCESS EXPORT'!$A:$AJ,36,0),"-")</f>
        <v>Ishmael Molyneaux</v>
      </c>
      <c r="U313" s="4" t="str">
        <f>_xlfn.IFNA(VLOOKUP(A313,'ACCESS EXPORT'!$A:$AK,37,0),"-")</f>
        <v>Cerner</v>
      </c>
      <c r="V313" s="4" t="str">
        <f>_xlfn.IFNA(VLOOKUP(A313,'ACCESS EXPORT'!$A:$AL,38,0),"-")</f>
        <v>FHMG_HEART SURGS FOR KIDS</v>
      </c>
      <c r="W313" s="4" t="str">
        <f>_xlfn.IFNA(VLOOKUP(A313,'ACCESS EXPORT'!$A:$AM,39,0),"-")</f>
        <v/>
      </c>
      <c r="X313" s="4" t="str">
        <f>_xlfn.IFNA(VLOOKUP(A313,'ACCESS EXPORT'!$A:$AN,40,0),"-")</f>
        <v>Tiffany Palmer / John Hill</v>
      </c>
      <c r="Y313" s="26" t="str">
        <f>_xlfn.IFNA(VLOOKUP(A313,'ACCESS EXPORT'!A:AO,41,0),"")</f>
        <v>Andrea Desilva</v>
      </c>
      <c r="Z313" s="26" t="str">
        <f>_xlfn.IFNA(VLOOKUP(A313,'ACCESS EXPORT'!A:AP,42,0),"")</f>
        <v>Maria Angel</v>
      </c>
      <c r="AA313" s="26" t="str">
        <f>_xlfn.IFNA(VLOOKUP(A313,'ACCESS EXPORT'!A:AQ,43,0),"")</f>
        <v>Claire Pagan</v>
      </c>
    </row>
    <row r="314" spans="1:27" ht="18.75" x14ac:dyDescent="0.25">
      <c r="A314" s="33">
        <v>203</v>
      </c>
      <c r="B314" s="10">
        <v>1442</v>
      </c>
      <c r="C314" s="7" t="str">
        <f ca="1">IFERROR(UPPER(IF(AND('ACCESS EXPORT'!AA314="",'ACCESS EXPORT'!Z314=""),VLOOKUP(A314,'ACCESS EXPORT'!$A:$AF,32,FALSE),(IF('ACCESS EXPORT'!AA314&lt;&gt;"",CONCATENATE(VLOOKUP(A314,'ACCESS EXPORT'!$A:$AF,32,FALSE)," (Closed",TEXT('ACCESS EXPORT'!AA314," MM/DD/YYY)")),IF(TODAY()&lt;(('ACCESS EXPORT'!Z314)+30),CONCATENATE(VLOOKUP(A314,'ACCESS EXPORT'!$A:$AF,32,FALSE)," (Opens",TEXT('ACCESS EXPORT'!Z314," MM/DD/YYY)")),VLOOKUP(A314,'ACCESS EXPORT'!$A:$AF,32,FALSE)))))),"-")</f>
        <v>ADVENTHEALTH MEDICAL GROUP PEDIATRIC AND ADULT CONGENITAL HEART SURGERY AT ORLANDO</v>
      </c>
      <c r="D314" s="3" t="str">
        <f ca="1">IFERROR(UPPER(IF(AND('ACCESS EXPORT'!AA314="",'ACCESS EXPORT'!Z314=""),VLOOKUP(A314,'ACCESS EXPORT'!$A:$AF,28,FALSE),(IF('ACCESS EXPORT'!AA314&lt;&gt;"",CONCATENATE(VLOOKUP(A314,'ACCESS EXPORT'!$A:$AF,28,FALSE)," (Closed",TEXT('ACCESS EXPORT'!AA314," MM/DD/YYY)")),IF(TODAY()&lt;(('ACCESS EXPORT'!Z314)+30),CONCATENATE(VLOOKUP(A314,'ACCESS EXPORT'!$A:$AF,28,FALSE)," (Opens",TEXT('ACCESS EXPORT'!Z314," MM/DD/YYY)")),VLOOKUP(A314,'ACCESS EXPORT'!$A:$AF,28,FALSE)))))),"-")</f>
        <v>HEART SURGEONS FOR KIDS</v>
      </c>
      <c r="E314" s="3" t="str">
        <f>VLOOKUP($A314,'ACCESS EXPORT'!$A:$AF,3,FALSE)</f>
        <v>5270</v>
      </c>
      <c r="F314" s="3" t="str">
        <f>UPPER(CONCATENATE(VLOOKUP(A314,'ACCESS EXPORT'!$A:$AF,4,FALSE)," ",VLOOKUP(A314,'ACCESS EXPORT'!$A:$AF,5,FALSE)," ",VLOOKUP(A314,'ACCESS EXPORT'!$A:$AF,6,FALSE)," ",VLOOKUP(A314,'ACCESS EXPORT'!$A:$AA,7,FALSE)," ",VLOOKUP(A314,'ACCESS EXPORT'!$A:$AA,8,FALSE)))</f>
        <v>2501 N ORANGE AVE SUITE 540 ORLANDO FL 32804</v>
      </c>
      <c r="G314" s="4" t="str">
        <f>UPPER(VLOOKUP($A314,'ACCESS EXPORT'!$A:$AF,9,FALSE))</f>
        <v>ORANGE</v>
      </c>
      <c r="H314" s="4" t="str">
        <f>_xlfn.IFNA(VLOOKUP($B314,'ACCESS EXPORT'!$B:$J,9,FALSE),"")</f>
        <v>Childrens</v>
      </c>
      <c r="I314" s="3" t="str">
        <f>CONCATENATE("(P)",VLOOKUP($A314,'ACCESS EXPORT'!$A:$AF,11,FALSE)," (F)",VLOOKUP($A314,'ACCESS EXPORT'!$A:$AF,29,FALSE))</f>
        <v>(P)(407) 303-3692 (F)(407)303-3634</v>
      </c>
      <c r="J314" s="4" t="str">
        <f>UPPER(VLOOKUP($A314,'ACCESS EXPORT'!$A:$AF,12,FALSE))</f>
        <v>PEDIATRIC SPECIALTY</v>
      </c>
      <c r="K314" s="4" t="str">
        <f>UPPER(VLOOKUP($A314,'ACCESS EXPORT'!$A:$AF,13,FALSE))</f>
        <v>MARLENE HOLLAND</v>
      </c>
      <c r="L314" s="3" t="str">
        <f>IF(AND(VLOOKUP(A314,'ACCESS EXPORT'!A:AE,1,0),'ACCESS EXPORT'!N314=""),UPPER(CONCATENATE('ACCESS EXPORT'!AE314)),IF(VLOOKUP(A314,'ACCESS EXPORT'!A:AE,1,0),UPPER(CONCATENATE('ACCESS EXPORT'!N314," "&amp;CHAR(10),'ACCESS EXPORT'!AE314))))</f>
        <v>JENNY MOODY 
GABRIELLE TORRES (PRAC. ADMIN)</v>
      </c>
      <c r="M314" s="4" t="str">
        <f>UPPER(VLOOKUP($A314,'ACCESS EXPORT'!$A:$O,15,FALSE))</f>
        <v>TIFFANY RUBIANO (OS)</v>
      </c>
      <c r="N314" s="4" t="str">
        <f ca="1">IF(AND('ACCESS EXPORT'!X314="",'ACCESS EXPORT'!Y314=""),IF('ACCESS EXPORT'!V314&lt;&gt;"",(IF(TODAY()-'ACCESS EXPORT'!V314&gt;=-60,UPPER(CONCATENATE(VLOOKUP(B314,'ACCESS EXPORT'!$B:$P,15,FALSE),""&amp;CHAR(10)&amp;"(SEP",TEXT('ACCESS EXPORT'!V314," MM/DD/YYY)"))),IF(TODAY()-'ACCESS EXPORT'!V314&lt;0,UPPER(VLOOKUP(B314,'ACCESS EXPORT'!$B:$P,15,FALSE)),UPPER(VLOOKUP(B314,'ACCESS EXPORT'!$B:$P,15,FALSE))))),IF('ACCESS EXPORT'!U314="",UPPER(VLOOKUP(B314,'ACCESS EXPORT'!$B:$P,15,FALSE)),IF(TODAY()-'ACCESS EXPORT'!U314&lt;=30,CONCATENATE(UPPER(VLOOKUP(B314,'ACCESS EXPORT'!$B:$P,15,FALSE)),""&amp;CHAR(10)&amp;"(NEW",TEXT('ACCESS EXPORT'!U314," MM/DD/YYY)")),IF(AND(TODAY()-'ACCESS EXPORT'!U314&gt;30,TODAY()&gt;0),UPPER(VLOOKUP(B314,'ACCESS EXPORT'!$B:$P,15,FALSE)))))),IF('ACCESS EXPORT'!Y314&lt;&gt;"",UPPER(CONCATENATE(UPPER(VLOOKUP(B314,'ACCESS EXPORT'!$B:$P,15,FALSE)),""&amp;CHAR(10)&amp;"(Transfer Out",TEXT('ACCESS EXPORT'!Y314," MM/DD/YYY)"))),IF('ACCESS EXPORT'!X314&lt;&gt;"",UPPER(CONCATENATE(UPPER(VLOOKUP(B314,'ACCESS EXPORT'!$B:$P,15,FALSE)),""&amp;CHAR(10)&amp;"(Transfer In",TEXT('ACCESS EXPORT'!X314," MM/DD/YYY)"))))))</f>
        <v>MAVROUDIS, CONSTANTINE
(SEP 05/31/2019)</v>
      </c>
      <c r="O314" s="4" t="str">
        <f>_xlfn.IFNA(VLOOKUP(B314,'ACCESS EXPORT'!$B:$Q,16,FALSE),"")</f>
        <v>MD</v>
      </c>
      <c r="P314" s="4" t="str">
        <f>_xlfn.IFNA(VLOOKUP(B314,'ACCESS EXPORT'!B:W,22,FALSE),"-")</f>
        <v>1952396897</v>
      </c>
      <c r="Q314" s="4" t="str">
        <f>_xlfn.IFNA(VLOOKUP(A314,'ACCESS EXPORT'!$A:$AG,33,0),"-")</f>
        <v>Gretchen Scoleri</v>
      </c>
      <c r="R314" s="4" t="str">
        <f>_xlfn.IFNA(VLOOKUP(A314,'ACCESS EXPORT'!$A:$AH,34,0),"-")</f>
        <v>Amanda Dowd</v>
      </c>
      <c r="S314" s="4" t="str">
        <f>_xlfn.IFNA(VLOOKUP(A314,'ACCESS EXPORT'!$A:$AI,35,0),"-")</f>
        <v>Courtney Powell</v>
      </c>
      <c r="T314" s="4" t="str">
        <f>_xlfn.IFNA(VLOOKUP(A314,'ACCESS EXPORT'!$A:$AJ,36,0),"-")</f>
        <v>Ishmael Molyneaux</v>
      </c>
      <c r="U314" s="4" t="str">
        <f>_xlfn.IFNA(VLOOKUP(A314,'ACCESS EXPORT'!$A:$AK,37,0),"-")</f>
        <v>Cerner</v>
      </c>
      <c r="V314" s="4" t="str">
        <f>_xlfn.IFNA(VLOOKUP(A314,'ACCESS EXPORT'!$A:$AL,38,0),"-")</f>
        <v>FHMG_HEART SURGS FOR KIDS</v>
      </c>
      <c r="W314" s="4" t="str">
        <f>_xlfn.IFNA(VLOOKUP(A314,'ACCESS EXPORT'!$A:$AM,39,0),"-")</f>
        <v/>
      </c>
      <c r="X314" s="4" t="str">
        <f>_xlfn.IFNA(VLOOKUP(A314,'ACCESS EXPORT'!$A:$AN,40,0),"-")</f>
        <v>Tiffany Palmer / John Hill</v>
      </c>
      <c r="Y314" s="26" t="str">
        <f>_xlfn.IFNA(VLOOKUP(A314,'ACCESS EXPORT'!A:AO,41,0),"")</f>
        <v>Andrea Desilva</v>
      </c>
      <c r="Z314" s="26" t="str">
        <f>_xlfn.IFNA(VLOOKUP(A314,'ACCESS EXPORT'!A:AP,42,0),"")</f>
        <v>Maria Angel</v>
      </c>
      <c r="AA314" s="26" t="str">
        <f>_xlfn.IFNA(VLOOKUP(A314,'ACCESS EXPORT'!A:AQ,43,0),"")</f>
        <v>Claire Pagan</v>
      </c>
    </row>
    <row r="315" spans="1:27" ht="18.75" x14ac:dyDescent="0.25">
      <c r="A315" s="33">
        <v>203</v>
      </c>
      <c r="B315" s="10">
        <v>1441</v>
      </c>
      <c r="C315" s="7" t="str">
        <f ca="1">IFERROR(UPPER(IF(AND('ACCESS EXPORT'!AA315="",'ACCESS EXPORT'!Z315=""),VLOOKUP(A315,'ACCESS EXPORT'!$A:$AF,32,FALSE),(IF('ACCESS EXPORT'!AA315&lt;&gt;"",CONCATENATE(VLOOKUP(A315,'ACCESS EXPORT'!$A:$AF,32,FALSE)," (Closed",TEXT('ACCESS EXPORT'!AA315," MM/DD/YYY)")),IF(TODAY()&lt;(('ACCESS EXPORT'!Z315)+30),CONCATENATE(VLOOKUP(A315,'ACCESS EXPORT'!$A:$AF,32,FALSE)," (Opens",TEXT('ACCESS EXPORT'!Z315," MM/DD/YYY)")),VLOOKUP(A315,'ACCESS EXPORT'!$A:$AF,32,FALSE)))))),"-")</f>
        <v>ADVENTHEALTH MEDICAL GROUP PEDIATRIC AND ADULT CONGENITAL HEART SURGERY AT ORLANDO</v>
      </c>
      <c r="D315" s="3" t="str">
        <f ca="1">IFERROR(UPPER(IF(AND('ACCESS EXPORT'!AA315="",'ACCESS EXPORT'!Z315=""),VLOOKUP(A315,'ACCESS EXPORT'!$A:$AF,28,FALSE),(IF('ACCESS EXPORT'!AA315&lt;&gt;"",CONCATENATE(VLOOKUP(A315,'ACCESS EXPORT'!$A:$AF,28,FALSE)," (Closed",TEXT('ACCESS EXPORT'!AA315," MM/DD/YYY)")),IF(TODAY()&lt;(('ACCESS EXPORT'!Z315)+30),CONCATENATE(VLOOKUP(A315,'ACCESS EXPORT'!$A:$AF,28,FALSE)," (Opens",TEXT('ACCESS EXPORT'!Z315," MM/DD/YYY)")),VLOOKUP(A315,'ACCESS EXPORT'!$A:$AF,28,FALSE)))))),"-")</f>
        <v>HEART SURGEONS FOR KIDS</v>
      </c>
      <c r="E315" s="3" t="str">
        <f>VLOOKUP($A315,'ACCESS EXPORT'!$A:$AF,3,FALSE)</f>
        <v>5270</v>
      </c>
      <c r="F315" s="3" t="str">
        <f>UPPER(CONCATENATE(VLOOKUP(A315,'ACCESS EXPORT'!$A:$AF,4,FALSE)," ",VLOOKUP(A315,'ACCESS EXPORT'!$A:$AF,5,FALSE)," ",VLOOKUP(A315,'ACCESS EXPORT'!$A:$AF,6,FALSE)," ",VLOOKUP(A315,'ACCESS EXPORT'!$A:$AA,7,FALSE)," ",VLOOKUP(A315,'ACCESS EXPORT'!$A:$AA,8,FALSE)))</f>
        <v>2501 N ORANGE AVE SUITE 540 ORLANDO FL 32804</v>
      </c>
      <c r="G315" s="4" t="str">
        <f>UPPER(VLOOKUP($A315,'ACCESS EXPORT'!$A:$AF,9,FALSE))</f>
        <v>ORANGE</v>
      </c>
      <c r="H315" s="4" t="str">
        <f>_xlfn.IFNA(VLOOKUP($B315,'ACCESS EXPORT'!$B:$J,9,FALSE),"")</f>
        <v>Childrens</v>
      </c>
      <c r="I315" s="3" t="str">
        <f>CONCATENATE("(P)",VLOOKUP($A315,'ACCESS EXPORT'!$A:$AF,11,FALSE)," (F)",VLOOKUP($A315,'ACCESS EXPORT'!$A:$AF,29,FALSE))</f>
        <v>(P)(407) 303-3692 (F)(407)303-3634</v>
      </c>
      <c r="J315" s="4" t="str">
        <f>UPPER(VLOOKUP($A315,'ACCESS EXPORT'!$A:$AF,12,FALSE))</f>
        <v>PEDIATRIC SPECIALTY</v>
      </c>
      <c r="K315" s="4" t="str">
        <f>UPPER(VLOOKUP($A315,'ACCESS EXPORT'!$A:$AF,13,FALSE))</f>
        <v>MARLENE HOLLAND</v>
      </c>
      <c r="L315" s="3" t="str">
        <f>IF(AND(VLOOKUP(A315,'ACCESS EXPORT'!A:AE,1,0),'ACCESS EXPORT'!N315=""),UPPER(CONCATENATE('ACCESS EXPORT'!AE315)),IF(VLOOKUP(A315,'ACCESS EXPORT'!A:AE,1,0),UPPER(CONCATENATE('ACCESS EXPORT'!N315," "&amp;CHAR(10),'ACCESS EXPORT'!AE315))))</f>
        <v>JENNY MOODY 
GABRIELLE TORRES (PRAC. ADMIN)</v>
      </c>
      <c r="M315" s="4" t="str">
        <f>UPPER(VLOOKUP($A315,'ACCESS EXPORT'!$A:$O,15,FALSE))</f>
        <v>TIFFANY RUBIANO (OS)</v>
      </c>
      <c r="N315" s="4" t="str">
        <f ca="1">IF(AND('ACCESS EXPORT'!X315="",'ACCESS EXPORT'!Y315=""),IF('ACCESS EXPORT'!V315&lt;&gt;"",(IF(TODAY()-'ACCESS EXPORT'!V315&gt;=-60,UPPER(CONCATENATE(VLOOKUP(B315,'ACCESS EXPORT'!$B:$P,15,FALSE),""&amp;CHAR(10)&amp;"(SEP",TEXT('ACCESS EXPORT'!V315," MM/DD/YYY)"))),IF(TODAY()-'ACCESS EXPORT'!V315&lt;0,UPPER(VLOOKUP(B315,'ACCESS EXPORT'!$B:$P,15,FALSE)),UPPER(VLOOKUP(B315,'ACCESS EXPORT'!$B:$P,15,FALSE))))),IF('ACCESS EXPORT'!U315="",UPPER(VLOOKUP(B315,'ACCESS EXPORT'!$B:$P,15,FALSE)),IF(TODAY()-'ACCESS EXPORT'!U315&lt;=30,CONCATENATE(UPPER(VLOOKUP(B315,'ACCESS EXPORT'!$B:$P,15,FALSE)),""&amp;CHAR(10)&amp;"(NEW",TEXT('ACCESS EXPORT'!U315," MM/DD/YYY)")),IF(AND(TODAY()-'ACCESS EXPORT'!U315&gt;30,TODAY()&gt;0),UPPER(VLOOKUP(B315,'ACCESS EXPORT'!$B:$P,15,FALSE)))))),IF('ACCESS EXPORT'!Y315&lt;&gt;"",UPPER(CONCATENATE(UPPER(VLOOKUP(B315,'ACCESS EXPORT'!$B:$P,15,FALSE)),""&amp;CHAR(10)&amp;"(Transfer Out",TEXT('ACCESS EXPORT'!Y315," MM/DD/YYY)"))),IF('ACCESS EXPORT'!X315&lt;&gt;"",UPPER(CONCATENATE(UPPER(VLOOKUP(B315,'ACCESS EXPORT'!$B:$P,15,FALSE)),""&amp;CHAR(10)&amp;"(Transfer In",TEXT('ACCESS EXPORT'!X315," MM/DD/YYY)"))))))</f>
        <v>CLAMPITT-HOLSENBECK, AMY LYN</v>
      </c>
      <c r="O315" s="4" t="str">
        <f>_xlfn.IFNA(VLOOKUP(B315,'ACCESS EXPORT'!$B:$Q,16,FALSE),"")</f>
        <v>PA-C</v>
      </c>
      <c r="P315" s="4" t="str">
        <f>_xlfn.IFNA(VLOOKUP(B315,'ACCESS EXPORT'!B:W,22,FALSE),"-")</f>
        <v>1245582584</v>
      </c>
      <c r="Q315" s="4" t="str">
        <f>_xlfn.IFNA(VLOOKUP(A315,'ACCESS EXPORT'!$A:$AG,33,0),"-")</f>
        <v>Gretchen Scoleri</v>
      </c>
      <c r="R315" s="4" t="str">
        <f>_xlfn.IFNA(VLOOKUP(A315,'ACCESS EXPORT'!$A:$AH,34,0),"-")</f>
        <v>Amanda Dowd</v>
      </c>
      <c r="S315" s="4" t="str">
        <f>_xlfn.IFNA(VLOOKUP(A315,'ACCESS EXPORT'!$A:$AI,35,0),"-")</f>
        <v>Courtney Powell</v>
      </c>
      <c r="T315" s="4" t="str">
        <f>_xlfn.IFNA(VLOOKUP(A315,'ACCESS EXPORT'!$A:$AJ,36,0),"-")</f>
        <v>Ishmael Molyneaux</v>
      </c>
      <c r="U315" s="4" t="str">
        <f>_xlfn.IFNA(VLOOKUP(A315,'ACCESS EXPORT'!$A:$AK,37,0),"-")</f>
        <v>Cerner</v>
      </c>
      <c r="V315" s="4" t="str">
        <f>_xlfn.IFNA(VLOOKUP(A315,'ACCESS EXPORT'!$A:$AL,38,0),"-")</f>
        <v>FHMG_HEART SURGS FOR KIDS</v>
      </c>
      <c r="W315" s="4" t="str">
        <f>_xlfn.IFNA(VLOOKUP(A315,'ACCESS EXPORT'!$A:$AM,39,0),"-")</f>
        <v/>
      </c>
      <c r="X315" s="4" t="str">
        <f>_xlfn.IFNA(VLOOKUP(A315,'ACCESS EXPORT'!$A:$AN,40,0),"-")</f>
        <v>Tiffany Palmer / John Hill</v>
      </c>
      <c r="Y315" s="26" t="str">
        <f>_xlfn.IFNA(VLOOKUP(A315,'ACCESS EXPORT'!A:AO,41,0),"")</f>
        <v>Andrea Desilva</v>
      </c>
      <c r="Z315" s="26" t="str">
        <f>_xlfn.IFNA(VLOOKUP(A315,'ACCESS EXPORT'!A:AP,42,0),"")</f>
        <v>Maria Angel</v>
      </c>
      <c r="AA315" s="26" t="str">
        <f>_xlfn.IFNA(VLOOKUP(A315,'ACCESS EXPORT'!A:AQ,43,0),"")</f>
        <v>Claire Pagan</v>
      </c>
    </row>
    <row r="316" spans="1:27" ht="18.75" x14ac:dyDescent="0.25">
      <c r="A316" s="33">
        <v>203</v>
      </c>
      <c r="B316" s="10">
        <v>1851</v>
      </c>
      <c r="C316" s="7" t="str">
        <f ca="1">IFERROR(UPPER(IF(AND('ACCESS EXPORT'!AA316="",'ACCESS EXPORT'!Z316=""),VLOOKUP(A316,'ACCESS EXPORT'!$A:$AF,32,FALSE),(IF('ACCESS EXPORT'!AA316&lt;&gt;"",CONCATENATE(VLOOKUP(A316,'ACCESS EXPORT'!$A:$AF,32,FALSE)," (Closed",TEXT('ACCESS EXPORT'!AA316," MM/DD/YYY)")),IF(TODAY()&lt;(('ACCESS EXPORT'!Z316)+30),CONCATENATE(VLOOKUP(A316,'ACCESS EXPORT'!$A:$AF,32,FALSE)," (Opens",TEXT('ACCESS EXPORT'!Z316," MM/DD/YYY)")),VLOOKUP(A316,'ACCESS EXPORT'!$A:$AF,32,FALSE)))))),"-")</f>
        <v>ADVENTHEALTH MEDICAL GROUP PEDIATRIC AND ADULT CONGENITAL HEART SURGERY AT ORLANDO</v>
      </c>
      <c r="D316" s="3" t="str">
        <f ca="1">IFERROR(UPPER(IF(AND('ACCESS EXPORT'!AA316="",'ACCESS EXPORT'!Z316=""),VLOOKUP(A316,'ACCESS EXPORT'!$A:$AF,28,FALSE),(IF('ACCESS EXPORT'!AA316&lt;&gt;"",CONCATENATE(VLOOKUP(A316,'ACCESS EXPORT'!$A:$AF,28,FALSE)," (Closed",TEXT('ACCESS EXPORT'!AA316," MM/DD/YYY)")),IF(TODAY()&lt;(('ACCESS EXPORT'!Z316)+30),CONCATENATE(VLOOKUP(A316,'ACCESS EXPORT'!$A:$AF,28,FALSE)," (Opens",TEXT('ACCESS EXPORT'!Z316," MM/DD/YYY)")),VLOOKUP(A316,'ACCESS EXPORT'!$A:$AF,28,FALSE)))))),"-")</f>
        <v>HEART SURGEONS FOR KIDS</v>
      </c>
      <c r="E316" s="3" t="str">
        <f>VLOOKUP($A316,'ACCESS EXPORT'!$A:$AF,3,FALSE)</f>
        <v>5270</v>
      </c>
      <c r="F316" s="3" t="str">
        <f>UPPER(CONCATENATE(VLOOKUP(A316,'ACCESS EXPORT'!$A:$AF,4,FALSE)," ",VLOOKUP(A316,'ACCESS EXPORT'!$A:$AF,5,FALSE)," ",VLOOKUP(A316,'ACCESS EXPORT'!$A:$AF,6,FALSE)," ",VLOOKUP(A316,'ACCESS EXPORT'!$A:$AA,7,FALSE)," ",VLOOKUP(A316,'ACCESS EXPORT'!$A:$AA,8,FALSE)))</f>
        <v>2501 N ORANGE AVE SUITE 540 ORLANDO FL 32804</v>
      </c>
      <c r="G316" s="4" t="str">
        <f>UPPER(VLOOKUP($A316,'ACCESS EXPORT'!$A:$AF,9,FALSE))</f>
        <v>ORANGE</v>
      </c>
      <c r="H316" s="4" t="str">
        <f>_xlfn.IFNA(VLOOKUP($B316,'ACCESS EXPORT'!$B:$J,9,FALSE),"")</f>
        <v>Childrens</v>
      </c>
      <c r="I316" s="3" t="str">
        <f>CONCATENATE("(P)",VLOOKUP($A316,'ACCESS EXPORT'!$A:$AF,11,FALSE)," (F)",VLOOKUP($A316,'ACCESS EXPORT'!$A:$AF,29,FALSE))</f>
        <v>(P)(407) 303-3692 (F)(407)303-3634</v>
      </c>
      <c r="J316" s="4" t="str">
        <f>UPPER(VLOOKUP($A316,'ACCESS EXPORT'!$A:$AF,12,FALSE))</f>
        <v>PEDIATRIC SPECIALTY</v>
      </c>
      <c r="K316" s="4" t="str">
        <f>UPPER(VLOOKUP($A316,'ACCESS EXPORT'!$A:$AF,13,FALSE))</f>
        <v>MARLENE HOLLAND</v>
      </c>
      <c r="L316" s="3" t="str">
        <f>IF(AND(VLOOKUP(A316,'ACCESS EXPORT'!A:AE,1,0),'ACCESS EXPORT'!N316=""),UPPER(CONCATENATE('ACCESS EXPORT'!AE316)),IF(VLOOKUP(A316,'ACCESS EXPORT'!A:AE,1,0),UPPER(CONCATENATE('ACCESS EXPORT'!N316," "&amp;CHAR(10),'ACCESS EXPORT'!AE316))))</f>
        <v>JENNY MOODY 
GABRIELLE TORRES (PRAC. ADMIN)</v>
      </c>
      <c r="M316" s="4" t="str">
        <f>UPPER(VLOOKUP($A316,'ACCESS EXPORT'!$A:$O,15,FALSE))</f>
        <v>TIFFANY RUBIANO (OS)</v>
      </c>
      <c r="N316" s="4" t="str">
        <f ca="1">IF(AND('ACCESS EXPORT'!X316="",'ACCESS EXPORT'!Y316=""),IF('ACCESS EXPORT'!V316&lt;&gt;"",(IF(TODAY()-'ACCESS EXPORT'!V316&gt;=-60,UPPER(CONCATENATE(VLOOKUP(B316,'ACCESS EXPORT'!$B:$P,15,FALSE),""&amp;CHAR(10)&amp;"(SEP",TEXT('ACCESS EXPORT'!V316," MM/DD/YYY)"))),IF(TODAY()-'ACCESS EXPORT'!V316&lt;0,UPPER(VLOOKUP(B316,'ACCESS EXPORT'!$B:$P,15,FALSE)),UPPER(VLOOKUP(B316,'ACCESS EXPORT'!$B:$P,15,FALSE))))),IF('ACCESS EXPORT'!U316="",UPPER(VLOOKUP(B316,'ACCESS EXPORT'!$B:$P,15,FALSE)),IF(TODAY()-'ACCESS EXPORT'!U316&lt;=30,CONCATENATE(UPPER(VLOOKUP(B316,'ACCESS EXPORT'!$B:$P,15,FALSE)),""&amp;CHAR(10)&amp;"(NEW",TEXT('ACCESS EXPORT'!U316," MM/DD/YYY)")),IF(AND(TODAY()-'ACCESS EXPORT'!U316&gt;30,TODAY()&gt;0),UPPER(VLOOKUP(B316,'ACCESS EXPORT'!$B:$P,15,FALSE)))))),IF('ACCESS EXPORT'!Y316&lt;&gt;"",UPPER(CONCATENATE(UPPER(VLOOKUP(B316,'ACCESS EXPORT'!$B:$P,15,FALSE)),""&amp;CHAR(10)&amp;"(Transfer Out",TEXT('ACCESS EXPORT'!Y316," MM/DD/YYY)"))),IF('ACCESS EXPORT'!X316&lt;&gt;"",UPPER(CONCATENATE(UPPER(VLOOKUP(B316,'ACCESS EXPORT'!$B:$P,15,FALSE)),""&amp;CHAR(10)&amp;"(Transfer In",TEXT('ACCESS EXPORT'!X316," MM/DD/YYY)"))))))</f>
        <v>PIGULA, FRANK</v>
      </c>
      <c r="O316" s="4" t="str">
        <f>_xlfn.IFNA(VLOOKUP(B316,'ACCESS EXPORT'!$B:$Q,16,FALSE),"")</f>
        <v>MD</v>
      </c>
      <c r="P316" s="4" t="str">
        <f>_xlfn.IFNA(VLOOKUP(B316,'ACCESS EXPORT'!B:W,22,FALSE),"-")</f>
        <v>1821103888</v>
      </c>
      <c r="Q316" s="4" t="str">
        <f>_xlfn.IFNA(VLOOKUP(A316,'ACCESS EXPORT'!$A:$AG,33,0),"-")</f>
        <v>Gretchen Scoleri</v>
      </c>
      <c r="R316" s="4" t="str">
        <f>_xlfn.IFNA(VLOOKUP(A316,'ACCESS EXPORT'!$A:$AH,34,0),"-")</f>
        <v>Amanda Dowd</v>
      </c>
      <c r="S316" s="4" t="str">
        <f>_xlfn.IFNA(VLOOKUP(A316,'ACCESS EXPORT'!$A:$AI,35,0),"-")</f>
        <v>Courtney Powell</v>
      </c>
      <c r="T316" s="4" t="str">
        <f>_xlfn.IFNA(VLOOKUP(A316,'ACCESS EXPORT'!$A:$AJ,36,0),"-")</f>
        <v>Ishmael Molyneaux</v>
      </c>
      <c r="U316" s="4" t="str">
        <f>_xlfn.IFNA(VLOOKUP(A316,'ACCESS EXPORT'!$A:$AK,37,0),"-")</f>
        <v>Cerner</v>
      </c>
      <c r="V316" s="4" t="str">
        <f>_xlfn.IFNA(VLOOKUP(A316,'ACCESS EXPORT'!$A:$AL,38,0),"-")</f>
        <v>FHMG_HEART SURGS FOR KIDS</v>
      </c>
      <c r="W316" s="4" t="str">
        <f>_xlfn.IFNA(VLOOKUP(A316,'ACCESS EXPORT'!$A:$AM,39,0),"-")</f>
        <v/>
      </c>
      <c r="X316" s="4" t="str">
        <f>_xlfn.IFNA(VLOOKUP(A316,'ACCESS EXPORT'!$A:$AN,40,0),"-")</f>
        <v>Tiffany Palmer / John Hill</v>
      </c>
      <c r="Y316" s="26" t="str">
        <f>_xlfn.IFNA(VLOOKUP(A316,'ACCESS EXPORT'!A:AO,41,0),"")</f>
        <v>Andrea Desilva</v>
      </c>
      <c r="Z316" s="26" t="str">
        <f>_xlfn.IFNA(VLOOKUP(A316,'ACCESS EXPORT'!A:AP,42,0),"")</f>
        <v>Maria Angel</v>
      </c>
      <c r="AA316" s="26" t="str">
        <f>_xlfn.IFNA(VLOOKUP(A316,'ACCESS EXPORT'!A:AQ,43,0),"")</f>
        <v>Claire Pagan</v>
      </c>
    </row>
    <row r="317" spans="1:27" ht="18.75" x14ac:dyDescent="0.25">
      <c r="A317" s="33">
        <v>194</v>
      </c>
      <c r="B317" s="10">
        <v>1429</v>
      </c>
      <c r="C317" s="7" t="str">
        <f ca="1">IFERROR(UPPER(IF(AND('ACCESS EXPORT'!AA317="",'ACCESS EXPORT'!Z317=""),VLOOKUP(A317,'ACCESS EXPORT'!$A:$AF,32,FALSE),(IF('ACCESS EXPORT'!AA317&lt;&gt;"",CONCATENATE(VLOOKUP(A317,'ACCESS EXPORT'!$A:$AF,32,FALSE)," (Closed",TEXT('ACCESS EXPORT'!AA317," MM/DD/YYY)")),IF(TODAY()&lt;(('ACCESS EXPORT'!Z317)+30),CONCATENATE(VLOOKUP(A317,'ACCESS EXPORT'!$A:$AF,32,FALSE)," (Opens",TEXT('ACCESS EXPORT'!Z317," MM/DD/YYY)")),VLOOKUP(A317,'ACCESS EXPORT'!$A:$AF,32,FALSE)))))),"-")</f>
        <v>ADVENTHEALTH MEDICAL GROUP UROLOGY AT ORLANDO</v>
      </c>
      <c r="D317" s="3" t="str">
        <f ca="1">IFERROR(UPPER(IF(AND('ACCESS EXPORT'!AA317="",'ACCESS EXPORT'!Z317=""),VLOOKUP(A317,'ACCESS EXPORT'!$A:$AF,28,FALSE),(IF('ACCESS EXPORT'!AA317&lt;&gt;"",CONCATENATE(VLOOKUP(A317,'ACCESS EXPORT'!$A:$AF,28,FALSE)," (Closed",TEXT('ACCESS EXPORT'!AA317," MM/DD/YYY)")),IF(TODAY()&lt;(('ACCESS EXPORT'!Z317)+30),CONCATENATE(VLOOKUP(A317,'ACCESS EXPORT'!$A:$AF,28,FALSE)," (Opens",TEXT('ACCESS EXPORT'!Z317," MM/DD/YYY)")),VLOOKUP(A317,'ACCESS EXPORT'!$A:$AF,28,FALSE)))))),"-")</f>
        <v>FLORIDA UROLOGY ASSOCIATES - ORLANDO (MAIN)</v>
      </c>
      <c r="E317" s="3" t="str">
        <f>VLOOKUP($A317,'ACCESS EXPORT'!$A:$AF,3,FALSE)</f>
        <v>5320</v>
      </c>
      <c r="F317" s="3" t="str">
        <f>UPPER(CONCATENATE(VLOOKUP(A317,'ACCESS EXPORT'!$A:$AF,4,FALSE)," ",VLOOKUP(A317,'ACCESS EXPORT'!$A:$AF,5,FALSE)," ",VLOOKUP(A317,'ACCESS EXPORT'!$A:$AF,6,FALSE)," ",VLOOKUP(A317,'ACCESS EXPORT'!$A:$AA,7,FALSE)," ",VLOOKUP(A317,'ACCESS EXPORT'!$A:$AA,8,FALSE)))</f>
        <v>1812 N MILLS AVE  ORLANDO FL 32803</v>
      </c>
      <c r="G317" s="4" t="str">
        <f>UPPER(VLOOKUP($A317,'ACCESS EXPORT'!$A:$AF,9,FALSE))</f>
        <v>ORANGE</v>
      </c>
      <c r="H317" s="4" t="str">
        <f>_xlfn.IFNA(VLOOKUP($B317,'ACCESS EXPORT'!$B:$J,9,FALSE),"")</f>
        <v>Central</v>
      </c>
      <c r="I317" s="3" t="str">
        <f>CONCATENATE("(P)",VLOOKUP($A317,'ACCESS EXPORT'!$A:$AF,11,FALSE)," (F)",VLOOKUP($A317,'ACCESS EXPORT'!$A:$AF,29,FALSE))</f>
        <v>(P)(407) 897-3499 (F)(407) 896-9454</v>
      </c>
      <c r="J317" s="4" t="str">
        <f>UPPER(VLOOKUP($A317,'ACCESS EXPORT'!$A:$AF,12,FALSE))</f>
        <v>UROLOGY</v>
      </c>
      <c r="K317" s="4" t="str">
        <f>UPPER(VLOOKUP($A317,'ACCESS EXPORT'!$A:$AF,13,FALSE))</f>
        <v>MARLENE HOLLAND</v>
      </c>
      <c r="L317" s="3" t="str">
        <f>IF(AND(VLOOKUP(A317,'ACCESS EXPORT'!A:AE,1,0),'ACCESS EXPORT'!N317=""),UPPER(CONCATENATE('ACCESS EXPORT'!AE317)),IF(VLOOKUP(A317,'ACCESS EXPORT'!A:AE,1,0),UPPER(CONCATENATE('ACCESS EXPORT'!N317," "&amp;CHAR(10),'ACCESS EXPORT'!AE317))))</f>
        <v>DREW DEVANE (EXEC DIR) 
CHARLIE CULTER (PRAC. ADMIN) (INTERIM)</v>
      </c>
      <c r="M317" s="4" t="str">
        <f>UPPER(VLOOKUP($A317,'ACCESS EXPORT'!$A:$O,15,FALSE))</f>
        <v>VAN ROSA TRAN (PM)</v>
      </c>
      <c r="N317" s="4" t="str">
        <f ca="1">IF(AND('ACCESS EXPORT'!X317="",'ACCESS EXPORT'!Y317=""),IF('ACCESS EXPORT'!V317&lt;&gt;"",(IF(TODAY()-'ACCESS EXPORT'!V317&gt;=-60,UPPER(CONCATENATE(VLOOKUP(B317,'ACCESS EXPORT'!$B:$P,15,FALSE),""&amp;CHAR(10)&amp;"(SEP",TEXT('ACCESS EXPORT'!V317," MM/DD/YYY)"))),IF(TODAY()-'ACCESS EXPORT'!V317&lt;0,UPPER(VLOOKUP(B317,'ACCESS EXPORT'!$B:$P,15,FALSE)),UPPER(VLOOKUP(B317,'ACCESS EXPORT'!$B:$P,15,FALSE))))),IF('ACCESS EXPORT'!U317="",UPPER(VLOOKUP(B317,'ACCESS EXPORT'!$B:$P,15,FALSE)),IF(TODAY()-'ACCESS EXPORT'!U317&lt;=30,CONCATENATE(UPPER(VLOOKUP(B317,'ACCESS EXPORT'!$B:$P,15,FALSE)),""&amp;CHAR(10)&amp;"(NEW",TEXT('ACCESS EXPORT'!U317," MM/DD/YYY)")),IF(AND(TODAY()-'ACCESS EXPORT'!U317&gt;30,TODAY()&gt;0),UPPER(VLOOKUP(B317,'ACCESS EXPORT'!$B:$P,15,FALSE)))))),IF('ACCESS EXPORT'!Y317&lt;&gt;"",UPPER(CONCATENATE(UPPER(VLOOKUP(B317,'ACCESS EXPORT'!$B:$P,15,FALSE)),""&amp;CHAR(10)&amp;"(Transfer Out",TEXT('ACCESS EXPORT'!Y317," MM/DD/YYY)"))),IF('ACCESS EXPORT'!X317&lt;&gt;"",UPPER(CONCATENATE(UPPER(VLOOKUP(B317,'ACCESS EXPORT'!$B:$P,15,FALSE)),""&amp;CHAR(10)&amp;"(Transfer In",TEXT('ACCESS EXPORT'!X317," MM/DD/YYY)"))))))</f>
        <v>WEAVER, ROBERT P.</v>
      </c>
      <c r="O317" s="4" t="str">
        <f>_xlfn.IFNA(VLOOKUP(B317,'ACCESS EXPORT'!$B:$Q,16,FALSE),"")</f>
        <v>MD</v>
      </c>
      <c r="P317" s="4" t="str">
        <f>_xlfn.IFNA(VLOOKUP(B317,'ACCESS EXPORT'!B:W,22,FALSE),"-")</f>
        <v>1598863219</v>
      </c>
      <c r="Q317" s="4" t="str">
        <f>_xlfn.IFNA(VLOOKUP(A317,'ACCESS EXPORT'!$A:$AG,33,0),"-")</f>
        <v>Pat Lanier</v>
      </c>
      <c r="R317" s="4" t="str">
        <f>_xlfn.IFNA(VLOOKUP(A317,'ACCESS EXPORT'!$A:$AH,34,0),"-")</f>
        <v>Amanda Dowd</v>
      </c>
      <c r="S317" s="4" t="str">
        <f>_xlfn.IFNA(VLOOKUP(A317,'ACCESS EXPORT'!$A:$AI,35,0),"-")</f>
        <v>Courtney Powell</v>
      </c>
      <c r="T317" s="4" t="str">
        <f>_xlfn.IFNA(VLOOKUP(A317,'ACCESS EXPORT'!$A:$AJ,36,0),"-")</f>
        <v>Andrew Davis</v>
      </c>
      <c r="U317" s="4" t="str">
        <f>_xlfn.IFNA(VLOOKUP(A317,'ACCESS EXPORT'!$A:$AK,37,0),"-")</f>
        <v>athena</v>
      </c>
      <c r="V317" s="4" t="str">
        <f>_xlfn.IFNA(VLOOKUP(A317,'ACCESS EXPORT'!$A:$AL,38,0),"-")</f>
        <v>FHMG_FL URO ASSOC_ORL</v>
      </c>
      <c r="W317" s="4" t="str">
        <f>_xlfn.IFNA(VLOOKUP(A317,'ACCESS EXPORT'!$A:$AM,39,0),"-")</f>
        <v/>
      </c>
      <c r="X317" s="4" t="str">
        <f>_xlfn.IFNA(VLOOKUP(A317,'ACCESS EXPORT'!$A:$AN,40,0),"-")</f>
        <v>John Del Rio / Shahla Cedeno</v>
      </c>
      <c r="Y317" s="26" t="str">
        <f>_xlfn.IFNA(VLOOKUP(A317,'ACCESS EXPORT'!A:AO,41,0),"")</f>
        <v>Jose Anderson</v>
      </c>
      <c r="Z317" s="26" t="str">
        <f>_xlfn.IFNA(VLOOKUP(A317,'ACCESS EXPORT'!A:AP,42,0),"")</f>
        <v>Sue Balmforth</v>
      </c>
      <c r="AA317" s="26" t="str">
        <f>_xlfn.IFNA(VLOOKUP(A317,'ACCESS EXPORT'!A:AQ,43,0),"")</f>
        <v>Tricia Greco</v>
      </c>
    </row>
    <row r="318" spans="1:27" ht="18.75" x14ac:dyDescent="0.25">
      <c r="A318" s="33">
        <v>194</v>
      </c>
      <c r="B318" s="10">
        <v>1096</v>
      </c>
      <c r="C318" s="7" t="str">
        <f ca="1">IFERROR(UPPER(IF(AND('ACCESS EXPORT'!AA318="",'ACCESS EXPORT'!Z318=""),VLOOKUP(A318,'ACCESS EXPORT'!$A:$AF,32,FALSE),(IF('ACCESS EXPORT'!AA318&lt;&gt;"",CONCATENATE(VLOOKUP(A318,'ACCESS EXPORT'!$A:$AF,32,FALSE)," (Closed",TEXT('ACCESS EXPORT'!AA318," MM/DD/YYY)")),IF(TODAY()&lt;(('ACCESS EXPORT'!Z318)+30),CONCATENATE(VLOOKUP(A318,'ACCESS EXPORT'!$A:$AF,32,FALSE)," (Opens",TEXT('ACCESS EXPORT'!Z318," MM/DD/YYY)")),VLOOKUP(A318,'ACCESS EXPORT'!$A:$AF,32,FALSE)))))),"-")</f>
        <v>ADVENTHEALTH MEDICAL GROUP UROLOGY AT ORLANDO</v>
      </c>
      <c r="D318" s="3" t="str">
        <f ca="1">IFERROR(UPPER(IF(AND('ACCESS EXPORT'!AA318="",'ACCESS EXPORT'!Z318=""),VLOOKUP(A318,'ACCESS EXPORT'!$A:$AF,28,FALSE),(IF('ACCESS EXPORT'!AA318&lt;&gt;"",CONCATENATE(VLOOKUP(A318,'ACCESS EXPORT'!$A:$AF,28,FALSE)," (Closed",TEXT('ACCESS EXPORT'!AA318," MM/DD/YYY)")),IF(TODAY()&lt;(('ACCESS EXPORT'!Z318)+30),CONCATENATE(VLOOKUP(A318,'ACCESS EXPORT'!$A:$AF,28,FALSE)," (Opens",TEXT('ACCESS EXPORT'!Z318," MM/DD/YYY)")),VLOOKUP(A318,'ACCESS EXPORT'!$A:$AF,28,FALSE)))))),"-")</f>
        <v>FLORIDA UROLOGY ASSOCIATES - ORLANDO (MAIN)</v>
      </c>
      <c r="E318" s="3" t="str">
        <f>VLOOKUP($A318,'ACCESS EXPORT'!$A:$AF,3,FALSE)</f>
        <v>5320</v>
      </c>
      <c r="F318" s="3" t="str">
        <f>UPPER(CONCATENATE(VLOOKUP(A318,'ACCESS EXPORT'!$A:$AF,4,FALSE)," ",VLOOKUP(A318,'ACCESS EXPORT'!$A:$AF,5,FALSE)," ",VLOOKUP(A318,'ACCESS EXPORT'!$A:$AF,6,FALSE)," ",VLOOKUP(A318,'ACCESS EXPORT'!$A:$AA,7,FALSE)," ",VLOOKUP(A318,'ACCESS EXPORT'!$A:$AA,8,FALSE)))</f>
        <v>1812 N MILLS AVE  ORLANDO FL 32803</v>
      </c>
      <c r="G318" s="4" t="str">
        <f>UPPER(VLOOKUP($A318,'ACCESS EXPORT'!$A:$AF,9,FALSE))</f>
        <v>ORANGE</v>
      </c>
      <c r="H318" s="4" t="str">
        <f>_xlfn.IFNA(VLOOKUP($B318,'ACCESS EXPORT'!$B:$J,9,FALSE),"")</f>
        <v>Central</v>
      </c>
      <c r="I318" s="3" t="str">
        <f>CONCATENATE("(P)",VLOOKUP($A318,'ACCESS EXPORT'!$A:$AF,11,FALSE)," (F)",VLOOKUP($A318,'ACCESS EXPORT'!$A:$AF,29,FALSE))</f>
        <v>(P)(407) 897-3499 (F)(407) 896-9454</v>
      </c>
      <c r="J318" s="4" t="str">
        <f>UPPER(VLOOKUP($A318,'ACCESS EXPORT'!$A:$AF,12,FALSE))</f>
        <v>UROLOGY</v>
      </c>
      <c r="K318" s="4" t="str">
        <f>UPPER(VLOOKUP($A318,'ACCESS EXPORT'!$A:$AF,13,FALSE))</f>
        <v>MARLENE HOLLAND</v>
      </c>
      <c r="L318" s="3" t="str">
        <f>IF(AND(VLOOKUP(A318,'ACCESS EXPORT'!A:AE,1,0),'ACCESS EXPORT'!N318=""),UPPER(CONCATENATE('ACCESS EXPORT'!AE318)),IF(VLOOKUP(A318,'ACCESS EXPORT'!A:AE,1,0),UPPER(CONCATENATE('ACCESS EXPORT'!N318," "&amp;CHAR(10),'ACCESS EXPORT'!AE318))))</f>
        <v>DREW DEVANE (EXEC DIR) 
CHARLIE CULTER (PRAC. ADMIN) (INTERIM)</v>
      </c>
      <c r="M318" s="4" t="str">
        <f>UPPER(VLOOKUP($A318,'ACCESS EXPORT'!$A:$O,15,FALSE))</f>
        <v>VAN ROSA TRAN (PM)</v>
      </c>
      <c r="N318" s="4" t="str">
        <f ca="1">IF(AND('ACCESS EXPORT'!X318="",'ACCESS EXPORT'!Y318=""),IF('ACCESS EXPORT'!V318&lt;&gt;"",(IF(TODAY()-'ACCESS EXPORT'!V318&gt;=-60,UPPER(CONCATENATE(VLOOKUP(B318,'ACCESS EXPORT'!$B:$P,15,FALSE),""&amp;CHAR(10)&amp;"(SEP",TEXT('ACCESS EXPORT'!V318," MM/DD/YYY)"))),IF(TODAY()-'ACCESS EXPORT'!V318&lt;0,UPPER(VLOOKUP(B318,'ACCESS EXPORT'!$B:$P,15,FALSE)),UPPER(VLOOKUP(B318,'ACCESS EXPORT'!$B:$P,15,FALSE))))),IF('ACCESS EXPORT'!U318="",UPPER(VLOOKUP(B318,'ACCESS EXPORT'!$B:$P,15,FALSE)),IF(TODAY()-'ACCESS EXPORT'!U318&lt;=30,CONCATENATE(UPPER(VLOOKUP(B318,'ACCESS EXPORT'!$B:$P,15,FALSE)),""&amp;CHAR(10)&amp;"(NEW",TEXT('ACCESS EXPORT'!U318," MM/DD/YYY)")),IF(AND(TODAY()-'ACCESS EXPORT'!U318&gt;30,TODAY()&gt;0),UPPER(VLOOKUP(B318,'ACCESS EXPORT'!$B:$P,15,FALSE)))))),IF('ACCESS EXPORT'!Y318&lt;&gt;"",UPPER(CONCATENATE(UPPER(VLOOKUP(B318,'ACCESS EXPORT'!$B:$P,15,FALSE)),""&amp;CHAR(10)&amp;"(Transfer Out",TEXT('ACCESS EXPORT'!Y318," MM/DD/YYY)"))),IF('ACCESS EXPORT'!X318&lt;&gt;"",UPPER(CONCATENATE(UPPER(VLOOKUP(B318,'ACCESS EXPORT'!$B:$P,15,FALSE)),""&amp;CHAR(10)&amp;"(Transfer In",TEXT('ACCESS EXPORT'!X318," MM/DD/YYY)"))))))</f>
        <v>PATEL, RAKESH C.</v>
      </c>
      <c r="O318" s="4" t="str">
        <f>_xlfn.IFNA(VLOOKUP(B318,'ACCESS EXPORT'!$B:$Q,16,FALSE),"")</f>
        <v>MD</v>
      </c>
      <c r="P318" s="4" t="str">
        <f>_xlfn.IFNA(VLOOKUP(B318,'ACCESS EXPORT'!B:W,22,FALSE),"-")</f>
        <v>1982690665</v>
      </c>
      <c r="Q318" s="4" t="str">
        <f>_xlfn.IFNA(VLOOKUP(A318,'ACCESS EXPORT'!$A:$AG,33,0),"-")</f>
        <v>Pat Lanier</v>
      </c>
      <c r="R318" s="4" t="str">
        <f>_xlfn.IFNA(VLOOKUP(A318,'ACCESS EXPORT'!$A:$AH,34,0),"-")</f>
        <v>Amanda Dowd</v>
      </c>
      <c r="S318" s="4" t="str">
        <f>_xlfn.IFNA(VLOOKUP(A318,'ACCESS EXPORT'!$A:$AI,35,0),"-")</f>
        <v>Courtney Powell</v>
      </c>
      <c r="T318" s="4" t="str">
        <f>_xlfn.IFNA(VLOOKUP(A318,'ACCESS EXPORT'!$A:$AJ,36,0),"-")</f>
        <v>Andrew Davis</v>
      </c>
      <c r="U318" s="4" t="str">
        <f>_xlfn.IFNA(VLOOKUP(A318,'ACCESS EXPORT'!$A:$AK,37,0),"-")</f>
        <v>athena</v>
      </c>
      <c r="V318" s="4" t="str">
        <f>_xlfn.IFNA(VLOOKUP(A318,'ACCESS EXPORT'!$A:$AL,38,0),"-")</f>
        <v>FHMG_FL URO ASSOC_ORL</v>
      </c>
      <c r="W318" s="4" t="str">
        <f>_xlfn.IFNA(VLOOKUP(A318,'ACCESS EXPORT'!$A:$AM,39,0),"-")</f>
        <v/>
      </c>
      <c r="X318" s="4" t="str">
        <f>_xlfn.IFNA(VLOOKUP(A318,'ACCESS EXPORT'!$A:$AN,40,0),"-")</f>
        <v>John Del Rio / Shahla Cedeno</v>
      </c>
      <c r="Y318" s="26" t="str">
        <f>_xlfn.IFNA(VLOOKUP(A318,'ACCESS EXPORT'!A:AO,41,0),"")</f>
        <v>Jose Anderson</v>
      </c>
      <c r="Z318" s="26" t="str">
        <f>_xlfn.IFNA(VLOOKUP(A318,'ACCESS EXPORT'!A:AP,42,0),"")</f>
        <v>Sue Balmforth</v>
      </c>
      <c r="AA318" s="26" t="str">
        <f>_xlfn.IFNA(VLOOKUP(A318,'ACCESS EXPORT'!A:AQ,43,0),"")</f>
        <v>Tricia Greco</v>
      </c>
    </row>
    <row r="319" spans="1:27" ht="18.75" x14ac:dyDescent="0.25">
      <c r="A319" s="33">
        <v>194</v>
      </c>
      <c r="B319" s="10">
        <v>1426</v>
      </c>
      <c r="C319" s="7" t="str">
        <f ca="1">IFERROR(UPPER(IF(AND('ACCESS EXPORT'!AA319="",'ACCESS EXPORT'!Z319=""),VLOOKUP(A319,'ACCESS EXPORT'!$A:$AF,32,FALSE),(IF('ACCESS EXPORT'!AA319&lt;&gt;"",CONCATENATE(VLOOKUP(A319,'ACCESS EXPORT'!$A:$AF,32,FALSE)," (Closed",TEXT('ACCESS EXPORT'!AA319," MM/DD/YYY)")),IF(TODAY()&lt;(('ACCESS EXPORT'!Z319)+30),CONCATENATE(VLOOKUP(A319,'ACCESS EXPORT'!$A:$AF,32,FALSE)," (Opens",TEXT('ACCESS EXPORT'!Z319," MM/DD/YYY)")),VLOOKUP(A319,'ACCESS EXPORT'!$A:$AF,32,FALSE)))))),"-")</f>
        <v>ADVENTHEALTH MEDICAL GROUP UROLOGY AT ORLANDO</v>
      </c>
      <c r="D319" s="3" t="str">
        <f ca="1">IFERROR(UPPER(IF(AND('ACCESS EXPORT'!AA319="",'ACCESS EXPORT'!Z319=""),VLOOKUP(A319,'ACCESS EXPORT'!$A:$AF,28,FALSE),(IF('ACCESS EXPORT'!AA319&lt;&gt;"",CONCATENATE(VLOOKUP(A319,'ACCESS EXPORT'!$A:$AF,28,FALSE)," (Closed",TEXT('ACCESS EXPORT'!AA319," MM/DD/YYY)")),IF(TODAY()&lt;(('ACCESS EXPORT'!Z319)+30),CONCATENATE(VLOOKUP(A319,'ACCESS EXPORT'!$A:$AF,28,FALSE)," (Opens",TEXT('ACCESS EXPORT'!Z319," MM/DD/YYY)")),VLOOKUP(A319,'ACCESS EXPORT'!$A:$AF,28,FALSE)))))),"-")</f>
        <v>FLORIDA UROLOGY ASSOCIATES - ORLANDO (MAIN)</v>
      </c>
      <c r="E319" s="3" t="str">
        <f>VLOOKUP($A319,'ACCESS EXPORT'!$A:$AF,3,FALSE)</f>
        <v>5320</v>
      </c>
      <c r="F319" s="3" t="str">
        <f>UPPER(CONCATENATE(VLOOKUP(A319,'ACCESS EXPORT'!$A:$AF,4,FALSE)," ",VLOOKUP(A319,'ACCESS EXPORT'!$A:$AF,5,FALSE)," ",VLOOKUP(A319,'ACCESS EXPORT'!$A:$AF,6,FALSE)," ",VLOOKUP(A319,'ACCESS EXPORT'!$A:$AA,7,FALSE)," ",VLOOKUP(A319,'ACCESS EXPORT'!$A:$AA,8,FALSE)))</f>
        <v>1812 N MILLS AVE  ORLANDO FL 32803</v>
      </c>
      <c r="G319" s="4" t="str">
        <f>UPPER(VLOOKUP($A319,'ACCESS EXPORT'!$A:$AF,9,FALSE))</f>
        <v>ORANGE</v>
      </c>
      <c r="H319" s="4" t="str">
        <f>_xlfn.IFNA(VLOOKUP($B319,'ACCESS EXPORT'!$B:$J,9,FALSE),"")</f>
        <v>Central</v>
      </c>
      <c r="I319" s="3" t="str">
        <f>CONCATENATE("(P)",VLOOKUP($A319,'ACCESS EXPORT'!$A:$AF,11,FALSE)," (F)",VLOOKUP($A319,'ACCESS EXPORT'!$A:$AF,29,FALSE))</f>
        <v>(P)(407) 897-3499 (F)(407) 896-9454</v>
      </c>
      <c r="J319" s="4" t="str">
        <f>UPPER(VLOOKUP($A319,'ACCESS EXPORT'!$A:$AF,12,FALSE))</f>
        <v>UROLOGY</v>
      </c>
      <c r="K319" s="4" t="str">
        <f>UPPER(VLOOKUP($A319,'ACCESS EXPORT'!$A:$AF,13,FALSE))</f>
        <v>MARLENE HOLLAND</v>
      </c>
      <c r="L319" s="3" t="str">
        <f>IF(AND(VLOOKUP(A319,'ACCESS EXPORT'!A:AE,1,0),'ACCESS EXPORT'!N319=""),UPPER(CONCATENATE('ACCESS EXPORT'!AE319)),IF(VLOOKUP(A319,'ACCESS EXPORT'!A:AE,1,0),UPPER(CONCATENATE('ACCESS EXPORT'!N319," "&amp;CHAR(10),'ACCESS EXPORT'!AE319))))</f>
        <v>DREW DEVANE (EXEC DIR) 
CHARLIE CULTER (PRAC. ADMIN) (INTERIM)</v>
      </c>
      <c r="M319" s="4" t="str">
        <f>UPPER(VLOOKUP($A319,'ACCESS EXPORT'!$A:$O,15,FALSE))</f>
        <v>VAN ROSA TRAN (PM)</v>
      </c>
      <c r="N319" s="4" t="str">
        <f ca="1">IF(AND('ACCESS EXPORT'!X319="",'ACCESS EXPORT'!Y319=""),IF('ACCESS EXPORT'!V319&lt;&gt;"",(IF(TODAY()-'ACCESS EXPORT'!V319&gt;=-60,UPPER(CONCATENATE(VLOOKUP(B319,'ACCESS EXPORT'!$B:$P,15,FALSE),""&amp;CHAR(10)&amp;"(SEP",TEXT('ACCESS EXPORT'!V319," MM/DD/YYY)"))),IF(TODAY()-'ACCESS EXPORT'!V319&lt;0,UPPER(VLOOKUP(B319,'ACCESS EXPORT'!$B:$P,15,FALSE)),UPPER(VLOOKUP(B319,'ACCESS EXPORT'!$B:$P,15,FALSE))))),IF('ACCESS EXPORT'!U319="",UPPER(VLOOKUP(B319,'ACCESS EXPORT'!$B:$P,15,FALSE)),IF(TODAY()-'ACCESS EXPORT'!U319&lt;=30,CONCATENATE(UPPER(VLOOKUP(B319,'ACCESS EXPORT'!$B:$P,15,FALSE)),""&amp;CHAR(10)&amp;"(NEW",TEXT('ACCESS EXPORT'!U319," MM/DD/YYY)")),IF(AND(TODAY()-'ACCESS EXPORT'!U319&gt;30,TODAY()&gt;0),UPPER(VLOOKUP(B319,'ACCESS EXPORT'!$B:$P,15,FALSE)))))),IF('ACCESS EXPORT'!Y319&lt;&gt;"",UPPER(CONCATENATE(UPPER(VLOOKUP(B319,'ACCESS EXPORT'!$B:$P,15,FALSE)),""&amp;CHAR(10)&amp;"(Transfer Out",TEXT('ACCESS EXPORT'!Y319," MM/DD/YYY)"))),IF('ACCESS EXPORT'!X319&lt;&gt;"",UPPER(CONCATENATE(UPPER(VLOOKUP(B319,'ACCESS EXPORT'!$B:$P,15,FALSE)),""&amp;CHAR(10)&amp;"(Transfer In",TEXT('ACCESS EXPORT'!X319," MM/DD/YYY)"))))))</f>
        <v>RIVERA-RAMIREZ, INOEL</v>
      </c>
      <c r="O319" s="4" t="str">
        <f>_xlfn.IFNA(VLOOKUP(B319,'ACCESS EXPORT'!$B:$Q,16,FALSE),"")</f>
        <v>MD</v>
      </c>
      <c r="P319" s="4" t="str">
        <f>_xlfn.IFNA(VLOOKUP(B319,'ACCESS EXPORT'!B:W,22,FALSE),"-")</f>
        <v>1811984131</v>
      </c>
      <c r="Q319" s="4" t="str">
        <f>_xlfn.IFNA(VLOOKUP(A319,'ACCESS EXPORT'!$A:$AG,33,0),"-")</f>
        <v>Pat Lanier</v>
      </c>
      <c r="R319" s="4" t="str">
        <f>_xlfn.IFNA(VLOOKUP(A319,'ACCESS EXPORT'!$A:$AH,34,0),"-")</f>
        <v>Amanda Dowd</v>
      </c>
      <c r="S319" s="4" t="str">
        <f>_xlfn.IFNA(VLOOKUP(A319,'ACCESS EXPORT'!$A:$AI,35,0),"-")</f>
        <v>Courtney Powell</v>
      </c>
      <c r="T319" s="4" t="str">
        <f>_xlfn.IFNA(VLOOKUP(A319,'ACCESS EXPORT'!$A:$AJ,36,0),"-")</f>
        <v>Andrew Davis</v>
      </c>
      <c r="U319" s="4" t="str">
        <f>_xlfn.IFNA(VLOOKUP(A319,'ACCESS EXPORT'!$A:$AK,37,0),"-")</f>
        <v>athena</v>
      </c>
      <c r="V319" s="4" t="str">
        <f>_xlfn.IFNA(VLOOKUP(A319,'ACCESS EXPORT'!$A:$AL,38,0),"-")</f>
        <v>FHMG_FL URO ASSOC_ORL</v>
      </c>
      <c r="W319" s="4" t="str">
        <f>_xlfn.IFNA(VLOOKUP(A319,'ACCESS EXPORT'!$A:$AM,39,0),"-")</f>
        <v/>
      </c>
      <c r="X319" s="4" t="str">
        <f>_xlfn.IFNA(VLOOKUP(A319,'ACCESS EXPORT'!$A:$AN,40,0),"-")</f>
        <v>John Del Rio / Shahla Cedeno</v>
      </c>
      <c r="Y319" s="26" t="str">
        <f>_xlfn.IFNA(VLOOKUP(A319,'ACCESS EXPORT'!A:AO,41,0),"")</f>
        <v>Jose Anderson</v>
      </c>
      <c r="Z319" s="26" t="str">
        <f>_xlfn.IFNA(VLOOKUP(A319,'ACCESS EXPORT'!A:AP,42,0),"")</f>
        <v>Sue Balmforth</v>
      </c>
      <c r="AA319" s="26" t="str">
        <f>_xlfn.IFNA(VLOOKUP(A319,'ACCESS EXPORT'!A:AQ,43,0),"")</f>
        <v>Tricia Greco</v>
      </c>
    </row>
    <row r="320" spans="1:27" ht="18.75" x14ac:dyDescent="0.25">
      <c r="A320" s="33">
        <v>194</v>
      </c>
      <c r="B320" s="10">
        <v>1424</v>
      </c>
      <c r="C320" s="7" t="str">
        <f ca="1">IFERROR(UPPER(IF(AND('ACCESS EXPORT'!AA320="",'ACCESS EXPORT'!Z320=""),VLOOKUP(A320,'ACCESS EXPORT'!$A:$AF,32,FALSE),(IF('ACCESS EXPORT'!AA320&lt;&gt;"",CONCATENATE(VLOOKUP(A320,'ACCESS EXPORT'!$A:$AF,32,FALSE)," (Closed",TEXT('ACCESS EXPORT'!AA320," MM/DD/YYY)")),IF(TODAY()&lt;(('ACCESS EXPORT'!Z320)+30),CONCATENATE(VLOOKUP(A320,'ACCESS EXPORT'!$A:$AF,32,FALSE)," (Opens",TEXT('ACCESS EXPORT'!Z320," MM/DD/YYY)")),VLOOKUP(A320,'ACCESS EXPORT'!$A:$AF,32,FALSE)))))),"-")</f>
        <v>ADVENTHEALTH MEDICAL GROUP UROLOGY AT ORLANDO</v>
      </c>
      <c r="D320" s="3" t="str">
        <f ca="1">IFERROR(UPPER(IF(AND('ACCESS EXPORT'!AA320="",'ACCESS EXPORT'!Z320=""),VLOOKUP(A320,'ACCESS EXPORT'!$A:$AF,28,FALSE),(IF('ACCESS EXPORT'!AA320&lt;&gt;"",CONCATENATE(VLOOKUP(A320,'ACCESS EXPORT'!$A:$AF,28,FALSE)," (Closed",TEXT('ACCESS EXPORT'!AA320," MM/DD/YYY)")),IF(TODAY()&lt;(('ACCESS EXPORT'!Z320)+30),CONCATENATE(VLOOKUP(A320,'ACCESS EXPORT'!$A:$AF,28,FALSE)," (Opens",TEXT('ACCESS EXPORT'!Z320," MM/DD/YYY)")),VLOOKUP(A320,'ACCESS EXPORT'!$A:$AF,28,FALSE)))))),"-")</f>
        <v>FLORIDA UROLOGY ASSOCIATES - ORLANDO (MAIN)</v>
      </c>
      <c r="E320" s="3" t="str">
        <f>VLOOKUP($A320,'ACCESS EXPORT'!$A:$AF,3,FALSE)</f>
        <v>5320</v>
      </c>
      <c r="F320" s="3" t="str">
        <f>UPPER(CONCATENATE(VLOOKUP(A320,'ACCESS EXPORT'!$A:$AF,4,FALSE)," ",VLOOKUP(A320,'ACCESS EXPORT'!$A:$AF,5,FALSE)," ",VLOOKUP(A320,'ACCESS EXPORT'!$A:$AF,6,FALSE)," ",VLOOKUP(A320,'ACCESS EXPORT'!$A:$AA,7,FALSE)," ",VLOOKUP(A320,'ACCESS EXPORT'!$A:$AA,8,FALSE)))</f>
        <v>1812 N MILLS AVE  ORLANDO FL 32803</v>
      </c>
      <c r="G320" s="4" t="str">
        <f>UPPER(VLOOKUP($A320,'ACCESS EXPORT'!$A:$AF,9,FALSE))</f>
        <v>ORANGE</v>
      </c>
      <c r="H320" s="4" t="str">
        <f>_xlfn.IFNA(VLOOKUP($B320,'ACCESS EXPORT'!$B:$J,9,FALSE),"")</f>
        <v>NE</v>
      </c>
      <c r="I320" s="3" t="str">
        <f>CONCATENATE("(P)",VLOOKUP($A320,'ACCESS EXPORT'!$A:$AF,11,FALSE)," (F)",VLOOKUP($A320,'ACCESS EXPORT'!$A:$AF,29,FALSE))</f>
        <v>(P)(407) 897-3499 (F)(407) 896-9454</v>
      </c>
      <c r="J320" s="4" t="str">
        <f>UPPER(VLOOKUP($A320,'ACCESS EXPORT'!$A:$AF,12,FALSE))</f>
        <v>UROLOGY</v>
      </c>
      <c r="K320" s="4" t="str">
        <f>UPPER(VLOOKUP($A320,'ACCESS EXPORT'!$A:$AF,13,FALSE))</f>
        <v>MARLENE HOLLAND</v>
      </c>
      <c r="L320" s="3" t="str">
        <f>IF(AND(VLOOKUP(A320,'ACCESS EXPORT'!A:AE,1,0),'ACCESS EXPORT'!N320=""),UPPER(CONCATENATE('ACCESS EXPORT'!AE320)),IF(VLOOKUP(A320,'ACCESS EXPORT'!A:AE,1,0),UPPER(CONCATENATE('ACCESS EXPORT'!N320," "&amp;CHAR(10),'ACCESS EXPORT'!AE320))))</f>
        <v>DREW DEVANE (EXEC DIR) 
CHARLIE CULTER (PRAC. ADMIN) (INTERIM)</v>
      </c>
      <c r="M320" s="4" t="str">
        <f>UPPER(VLOOKUP($A320,'ACCESS EXPORT'!$A:$O,15,FALSE))</f>
        <v>VAN ROSA TRAN (PM)</v>
      </c>
      <c r="N320" s="4" t="str">
        <f ca="1">IF(AND('ACCESS EXPORT'!X320="",'ACCESS EXPORT'!Y320=""),IF('ACCESS EXPORT'!V320&lt;&gt;"",(IF(TODAY()-'ACCESS EXPORT'!V320&gt;=-60,UPPER(CONCATENATE(VLOOKUP(B320,'ACCESS EXPORT'!$B:$P,15,FALSE),""&amp;CHAR(10)&amp;"(SEP",TEXT('ACCESS EXPORT'!V320," MM/DD/YYY)"))),IF(TODAY()-'ACCESS EXPORT'!V320&lt;0,UPPER(VLOOKUP(B320,'ACCESS EXPORT'!$B:$P,15,FALSE)),UPPER(VLOOKUP(B320,'ACCESS EXPORT'!$B:$P,15,FALSE))))),IF('ACCESS EXPORT'!U320="",UPPER(VLOOKUP(B320,'ACCESS EXPORT'!$B:$P,15,FALSE)),IF(TODAY()-'ACCESS EXPORT'!U320&lt;=30,CONCATENATE(UPPER(VLOOKUP(B320,'ACCESS EXPORT'!$B:$P,15,FALSE)),""&amp;CHAR(10)&amp;"(NEW",TEXT('ACCESS EXPORT'!U320," MM/DD/YYY)")),IF(AND(TODAY()-'ACCESS EXPORT'!U320&gt;30,TODAY()&gt;0),UPPER(VLOOKUP(B320,'ACCESS EXPORT'!$B:$P,15,FALSE)))))),IF('ACCESS EXPORT'!Y320&lt;&gt;"",UPPER(CONCATENATE(UPPER(VLOOKUP(B320,'ACCESS EXPORT'!$B:$P,15,FALSE)),""&amp;CHAR(10)&amp;"(Transfer Out",TEXT('ACCESS EXPORT'!Y320," MM/DD/YYY)"))),IF('ACCESS EXPORT'!X320&lt;&gt;"",UPPER(CONCATENATE(UPPER(VLOOKUP(B320,'ACCESS EXPORT'!$B:$P,15,FALSE)),""&amp;CHAR(10)&amp;"(Transfer In",TEXT('ACCESS EXPORT'!X320," MM/DD/YYY)"))))))</f>
        <v>BRADY, JEFFREY D.</v>
      </c>
      <c r="O320" s="4" t="str">
        <f>_xlfn.IFNA(VLOOKUP(B320,'ACCESS EXPORT'!$B:$Q,16,FALSE),"")</f>
        <v>MD</v>
      </c>
      <c r="P320" s="4" t="str">
        <f>_xlfn.IFNA(VLOOKUP(B320,'ACCESS EXPORT'!B:W,22,FALSE),"-")</f>
        <v>1932195617</v>
      </c>
      <c r="Q320" s="4" t="str">
        <f>_xlfn.IFNA(VLOOKUP(A320,'ACCESS EXPORT'!$A:$AG,33,0),"-")</f>
        <v>Pat Lanier</v>
      </c>
      <c r="R320" s="4" t="str">
        <f>_xlfn.IFNA(VLOOKUP(A320,'ACCESS EXPORT'!$A:$AH,34,0),"-")</f>
        <v>Amanda Dowd</v>
      </c>
      <c r="S320" s="4" t="str">
        <f>_xlfn.IFNA(VLOOKUP(A320,'ACCESS EXPORT'!$A:$AI,35,0),"-")</f>
        <v>Courtney Powell</v>
      </c>
      <c r="T320" s="4" t="str">
        <f>_xlfn.IFNA(VLOOKUP(A320,'ACCESS EXPORT'!$A:$AJ,36,0),"-")</f>
        <v>Andrew Davis</v>
      </c>
      <c r="U320" s="4" t="str">
        <f>_xlfn.IFNA(VLOOKUP(A320,'ACCESS EXPORT'!$A:$AK,37,0),"-")</f>
        <v>athena</v>
      </c>
      <c r="V320" s="4" t="str">
        <f>_xlfn.IFNA(VLOOKUP(A320,'ACCESS EXPORT'!$A:$AL,38,0),"-")</f>
        <v>FHMG_FL URO ASSOC_ORL</v>
      </c>
      <c r="W320" s="4" t="str">
        <f>_xlfn.IFNA(VLOOKUP(A320,'ACCESS EXPORT'!$A:$AM,39,0),"-")</f>
        <v/>
      </c>
      <c r="X320" s="4" t="str">
        <f>_xlfn.IFNA(VLOOKUP(A320,'ACCESS EXPORT'!$A:$AN,40,0),"-")</f>
        <v>John Del Rio / Shahla Cedeno</v>
      </c>
      <c r="Y320" s="26" t="str">
        <f>_xlfn.IFNA(VLOOKUP(A320,'ACCESS EXPORT'!A:AO,41,0),"")</f>
        <v>Jose Anderson</v>
      </c>
      <c r="Z320" s="26" t="str">
        <f>_xlfn.IFNA(VLOOKUP(A320,'ACCESS EXPORT'!A:AP,42,0),"")</f>
        <v>Sue Balmforth</v>
      </c>
      <c r="AA320" s="26" t="str">
        <f>_xlfn.IFNA(VLOOKUP(A320,'ACCESS EXPORT'!A:AQ,43,0),"")</f>
        <v>Tricia Greco</v>
      </c>
    </row>
    <row r="321" spans="1:27" ht="18.75" x14ac:dyDescent="0.25">
      <c r="A321" s="33">
        <v>194</v>
      </c>
      <c r="B321" s="10">
        <v>1896</v>
      </c>
      <c r="C321" s="7" t="str">
        <f ca="1">IFERROR(UPPER(IF(AND('ACCESS EXPORT'!AA321="",'ACCESS EXPORT'!Z321=""),VLOOKUP(A321,'ACCESS EXPORT'!$A:$AF,32,FALSE),(IF('ACCESS EXPORT'!AA321&lt;&gt;"",CONCATENATE(VLOOKUP(A321,'ACCESS EXPORT'!$A:$AF,32,FALSE)," (Closed",TEXT('ACCESS EXPORT'!AA321," MM/DD/YYY)")),IF(TODAY()&lt;(('ACCESS EXPORT'!Z321)+30),CONCATENATE(VLOOKUP(A321,'ACCESS EXPORT'!$A:$AF,32,FALSE)," (Opens",TEXT('ACCESS EXPORT'!Z321," MM/DD/YYY)")),VLOOKUP(A321,'ACCESS EXPORT'!$A:$AF,32,FALSE)))))),"-")</f>
        <v>ADVENTHEALTH MEDICAL GROUP UROLOGY AT ORLANDO</v>
      </c>
      <c r="D321" s="3" t="str">
        <f ca="1">IFERROR(UPPER(IF(AND('ACCESS EXPORT'!AA321="",'ACCESS EXPORT'!Z321=""),VLOOKUP(A321,'ACCESS EXPORT'!$A:$AF,28,FALSE),(IF('ACCESS EXPORT'!AA321&lt;&gt;"",CONCATENATE(VLOOKUP(A321,'ACCESS EXPORT'!$A:$AF,28,FALSE)," (Closed",TEXT('ACCESS EXPORT'!AA321," MM/DD/YYY)")),IF(TODAY()&lt;(('ACCESS EXPORT'!Z321)+30),CONCATENATE(VLOOKUP(A321,'ACCESS EXPORT'!$A:$AF,28,FALSE)," (Opens",TEXT('ACCESS EXPORT'!Z321," MM/DD/YYY)")),VLOOKUP(A321,'ACCESS EXPORT'!$A:$AF,28,FALSE)))))),"-")</f>
        <v>FLORIDA UROLOGY ASSOCIATES - ORLANDO (MAIN)</v>
      </c>
      <c r="E321" s="3" t="str">
        <f>VLOOKUP($A321,'ACCESS EXPORT'!$A:$AF,3,FALSE)</f>
        <v>5320</v>
      </c>
      <c r="F321" s="3" t="str">
        <f>UPPER(CONCATENATE(VLOOKUP(A321,'ACCESS EXPORT'!$A:$AF,4,FALSE)," ",VLOOKUP(A321,'ACCESS EXPORT'!$A:$AF,5,FALSE)," ",VLOOKUP(A321,'ACCESS EXPORT'!$A:$AF,6,FALSE)," ",VLOOKUP(A321,'ACCESS EXPORT'!$A:$AA,7,FALSE)," ",VLOOKUP(A321,'ACCESS EXPORT'!$A:$AA,8,FALSE)))</f>
        <v>1812 N MILLS AVE  ORLANDO FL 32803</v>
      </c>
      <c r="G321" s="4" t="str">
        <f>UPPER(VLOOKUP($A321,'ACCESS EXPORT'!$A:$AF,9,FALSE))</f>
        <v>ORANGE</v>
      </c>
      <c r="H321" s="4" t="str">
        <f>_xlfn.IFNA(VLOOKUP($B321,'ACCESS EXPORT'!$B:$J,9,FALSE),"")</f>
        <v>Central</v>
      </c>
      <c r="I321" s="3" t="str">
        <f>CONCATENATE("(P)",VLOOKUP($A321,'ACCESS EXPORT'!$A:$AF,11,FALSE)," (F)",VLOOKUP($A321,'ACCESS EXPORT'!$A:$AF,29,FALSE))</f>
        <v>(P)(407) 897-3499 (F)(407) 896-9454</v>
      </c>
      <c r="J321" s="4" t="str">
        <f>UPPER(VLOOKUP($A321,'ACCESS EXPORT'!$A:$AF,12,FALSE))</f>
        <v>UROLOGY</v>
      </c>
      <c r="K321" s="4" t="str">
        <f>UPPER(VLOOKUP($A321,'ACCESS EXPORT'!$A:$AF,13,FALSE))</f>
        <v>MARLENE HOLLAND</v>
      </c>
      <c r="L321" s="3" t="str">
        <f>IF(AND(VLOOKUP(A321,'ACCESS EXPORT'!A:AE,1,0),'ACCESS EXPORT'!N321=""),UPPER(CONCATENATE('ACCESS EXPORT'!AE321)),IF(VLOOKUP(A321,'ACCESS EXPORT'!A:AE,1,0),UPPER(CONCATENATE('ACCESS EXPORT'!N321," "&amp;CHAR(10),'ACCESS EXPORT'!AE321))))</f>
        <v>DREW DEVANE (EXEC DIR) 
CHARLIE CULTER (PRAC. ADMIN) (INTERIM)</v>
      </c>
      <c r="M321" s="4" t="str">
        <f>UPPER(VLOOKUP($A321,'ACCESS EXPORT'!$A:$O,15,FALSE))</f>
        <v>VAN ROSA TRAN (PM)</v>
      </c>
      <c r="N321" s="4" t="str">
        <f ca="1">IF(AND('ACCESS EXPORT'!X321="",'ACCESS EXPORT'!Y321=""),IF('ACCESS EXPORT'!V321&lt;&gt;"",(IF(TODAY()-'ACCESS EXPORT'!V321&gt;=-60,UPPER(CONCATENATE(VLOOKUP(B321,'ACCESS EXPORT'!$B:$P,15,FALSE),""&amp;CHAR(10)&amp;"(SEP",TEXT('ACCESS EXPORT'!V321," MM/DD/YYY)"))),IF(TODAY()-'ACCESS EXPORT'!V321&lt;0,UPPER(VLOOKUP(B321,'ACCESS EXPORT'!$B:$P,15,FALSE)),UPPER(VLOOKUP(B321,'ACCESS EXPORT'!$B:$P,15,FALSE))))),IF('ACCESS EXPORT'!U321="",UPPER(VLOOKUP(B321,'ACCESS EXPORT'!$B:$P,15,FALSE)),IF(TODAY()-'ACCESS EXPORT'!U321&lt;=30,CONCATENATE(UPPER(VLOOKUP(B321,'ACCESS EXPORT'!$B:$P,15,FALSE)),""&amp;CHAR(10)&amp;"(NEW",TEXT('ACCESS EXPORT'!U321," MM/DD/YYY)")),IF(AND(TODAY()-'ACCESS EXPORT'!U321&gt;30,TODAY()&gt;0),UPPER(VLOOKUP(B321,'ACCESS EXPORT'!$B:$P,15,FALSE)))))),IF('ACCESS EXPORT'!Y321&lt;&gt;"",UPPER(CONCATENATE(UPPER(VLOOKUP(B321,'ACCESS EXPORT'!$B:$P,15,FALSE)),""&amp;CHAR(10)&amp;"(Transfer Out",TEXT('ACCESS EXPORT'!Y321," MM/DD/YYY)"))),IF('ACCESS EXPORT'!X321&lt;&gt;"",UPPER(CONCATENATE(UPPER(VLOOKUP(B321,'ACCESS EXPORT'!$B:$P,15,FALSE)),""&amp;CHAR(10)&amp;"(Transfer In",TEXT('ACCESS EXPORT'!X321," MM/DD/YYY)"))))))</f>
        <v>PROCUNIER, ADAM</v>
      </c>
      <c r="O321" s="4" t="str">
        <f>_xlfn.IFNA(VLOOKUP(B321,'ACCESS EXPORT'!$B:$Q,16,FALSE),"")</f>
        <v>APRN</v>
      </c>
      <c r="P321" s="4" t="str">
        <f>_xlfn.IFNA(VLOOKUP(B321,'ACCESS EXPORT'!B:W,22,FALSE),"-")</f>
        <v>1912410374</v>
      </c>
      <c r="Q321" s="4" t="str">
        <f>_xlfn.IFNA(VLOOKUP(A321,'ACCESS EXPORT'!$A:$AG,33,0),"-")</f>
        <v>Pat Lanier</v>
      </c>
      <c r="R321" s="4" t="str">
        <f>_xlfn.IFNA(VLOOKUP(A321,'ACCESS EXPORT'!$A:$AH,34,0),"-")</f>
        <v>Amanda Dowd</v>
      </c>
      <c r="S321" s="4" t="str">
        <f>_xlfn.IFNA(VLOOKUP(A321,'ACCESS EXPORT'!$A:$AI,35,0),"-")</f>
        <v>Courtney Powell</v>
      </c>
      <c r="T321" s="4" t="str">
        <f>_xlfn.IFNA(VLOOKUP(A321,'ACCESS EXPORT'!$A:$AJ,36,0),"-")</f>
        <v>Andrew Davis</v>
      </c>
      <c r="U321" s="4" t="str">
        <f>_xlfn.IFNA(VLOOKUP(A321,'ACCESS EXPORT'!$A:$AK,37,0),"-")</f>
        <v>athena</v>
      </c>
      <c r="V321" s="4" t="str">
        <f>_xlfn.IFNA(VLOOKUP(A321,'ACCESS EXPORT'!$A:$AL,38,0),"-")</f>
        <v>FHMG_FL URO ASSOC_ORL</v>
      </c>
      <c r="W321" s="4" t="str">
        <f>_xlfn.IFNA(VLOOKUP(A321,'ACCESS EXPORT'!$A:$AM,39,0),"-")</f>
        <v/>
      </c>
      <c r="X321" s="4" t="str">
        <f>_xlfn.IFNA(VLOOKUP(A321,'ACCESS EXPORT'!$A:$AN,40,0),"-")</f>
        <v>John Del Rio / Shahla Cedeno</v>
      </c>
      <c r="Y321" s="26" t="str">
        <f>_xlfn.IFNA(VLOOKUP(A321,'ACCESS EXPORT'!A:AO,41,0),"")</f>
        <v>Jose Anderson</v>
      </c>
      <c r="Z321" s="26" t="str">
        <f>_xlfn.IFNA(VLOOKUP(A321,'ACCESS EXPORT'!A:AP,42,0),"")</f>
        <v>Sue Balmforth</v>
      </c>
      <c r="AA321" s="26" t="str">
        <f>_xlfn.IFNA(VLOOKUP(A321,'ACCESS EXPORT'!A:AQ,43,0),"")</f>
        <v>Tricia Greco</v>
      </c>
    </row>
    <row r="322" spans="1:27" ht="18.75" x14ac:dyDescent="0.25">
      <c r="A322" s="33">
        <v>194</v>
      </c>
      <c r="B322" s="10">
        <v>1800</v>
      </c>
      <c r="C322" s="7" t="str">
        <f ca="1">IFERROR(UPPER(IF(AND('ACCESS EXPORT'!AA322="",'ACCESS EXPORT'!Z322=""),VLOOKUP(A322,'ACCESS EXPORT'!$A:$AF,32,FALSE),(IF('ACCESS EXPORT'!AA322&lt;&gt;"",CONCATENATE(VLOOKUP(A322,'ACCESS EXPORT'!$A:$AF,32,FALSE)," (Closed",TEXT('ACCESS EXPORT'!AA322," MM/DD/YYY)")),IF(TODAY()&lt;(('ACCESS EXPORT'!Z322)+30),CONCATENATE(VLOOKUP(A322,'ACCESS EXPORT'!$A:$AF,32,FALSE)," (Opens",TEXT('ACCESS EXPORT'!Z322," MM/DD/YYY)")),VLOOKUP(A322,'ACCESS EXPORT'!$A:$AF,32,FALSE)))))),"-")</f>
        <v>ADVENTHEALTH MEDICAL GROUP UROLOGY AT ORLANDO</v>
      </c>
      <c r="D322" s="3" t="str">
        <f ca="1">IFERROR(UPPER(IF(AND('ACCESS EXPORT'!AA322="",'ACCESS EXPORT'!Z322=""),VLOOKUP(A322,'ACCESS EXPORT'!$A:$AF,28,FALSE),(IF('ACCESS EXPORT'!AA322&lt;&gt;"",CONCATENATE(VLOOKUP(A322,'ACCESS EXPORT'!$A:$AF,28,FALSE)," (Closed",TEXT('ACCESS EXPORT'!AA322," MM/DD/YYY)")),IF(TODAY()&lt;(('ACCESS EXPORT'!Z322)+30),CONCATENATE(VLOOKUP(A322,'ACCESS EXPORT'!$A:$AF,28,FALSE)," (Opens",TEXT('ACCESS EXPORT'!Z322," MM/DD/YYY)")),VLOOKUP(A322,'ACCESS EXPORT'!$A:$AF,28,FALSE)))))),"-")</f>
        <v>FLORIDA UROLOGY ASSOCIATES - ORLANDO (MAIN)</v>
      </c>
      <c r="E322" s="3" t="str">
        <f>VLOOKUP($A322,'ACCESS EXPORT'!$A:$AF,3,FALSE)</f>
        <v>5320</v>
      </c>
      <c r="F322" s="3" t="str">
        <f>UPPER(CONCATENATE(VLOOKUP(A322,'ACCESS EXPORT'!$A:$AF,4,FALSE)," ",VLOOKUP(A322,'ACCESS EXPORT'!$A:$AF,5,FALSE)," ",VLOOKUP(A322,'ACCESS EXPORT'!$A:$AF,6,FALSE)," ",VLOOKUP(A322,'ACCESS EXPORT'!$A:$AA,7,FALSE)," ",VLOOKUP(A322,'ACCESS EXPORT'!$A:$AA,8,FALSE)))</f>
        <v>1812 N MILLS AVE  ORLANDO FL 32803</v>
      </c>
      <c r="G322" s="4" t="str">
        <f>UPPER(VLOOKUP($A322,'ACCESS EXPORT'!$A:$AF,9,FALSE))</f>
        <v>ORANGE</v>
      </c>
      <c r="H322" s="4" t="str">
        <f>_xlfn.IFNA(VLOOKUP($B322,'ACCESS EXPORT'!$B:$J,9,FALSE),"")</f>
        <v>NE</v>
      </c>
      <c r="I322" s="3" t="str">
        <f>CONCATENATE("(P)",VLOOKUP($A322,'ACCESS EXPORT'!$A:$AF,11,FALSE)," (F)",VLOOKUP($A322,'ACCESS EXPORT'!$A:$AF,29,FALSE))</f>
        <v>(P)(407) 897-3499 (F)(407) 896-9454</v>
      </c>
      <c r="J322" s="4" t="str">
        <f>UPPER(VLOOKUP($A322,'ACCESS EXPORT'!$A:$AF,12,FALSE))</f>
        <v>UROLOGY</v>
      </c>
      <c r="K322" s="4" t="str">
        <f>UPPER(VLOOKUP($A322,'ACCESS EXPORT'!$A:$AF,13,FALSE))</f>
        <v>MARLENE HOLLAND</v>
      </c>
      <c r="L322" s="3" t="str">
        <f>IF(AND(VLOOKUP(A322,'ACCESS EXPORT'!A:AE,1,0),'ACCESS EXPORT'!N322=""),UPPER(CONCATENATE('ACCESS EXPORT'!AE322)),IF(VLOOKUP(A322,'ACCESS EXPORT'!A:AE,1,0),UPPER(CONCATENATE('ACCESS EXPORT'!N322," "&amp;CHAR(10),'ACCESS EXPORT'!AE322))))</f>
        <v>DREW DEVANE (EXEC DIR) 
CHARLIE CULTER (PRAC. ADMIN) (INTERIM)</v>
      </c>
      <c r="M322" s="4" t="str">
        <f>UPPER(VLOOKUP($A322,'ACCESS EXPORT'!$A:$O,15,FALSE))</f>
        <v>VAN ROSA TRAN (PM)</v>
      </c>
      <c r="N322" s="4" t="str">
        <f ca="1">IF(AND('ACCESS EXPORT'!X322="",'ACCESS EXPORT'!Y322=""),IF('ACCESS EXPORT'!V322&lt;&gt;"",(IF(TODAY()-'ACCESS EXPORT'!V322&gt;=-60,UPPER(CONCATENATE(VLOOKUP(B322,'ACCESS EXPORT'!$B:$P,15,FALSE),""&amp;CHAR(10)&amp;"(SEP",TEXT('ACCESS EXPORT'!V322," MM/DD/YYY)"))),IF(TODAY()-'ACCESS EXPORT'!V322&lt;0,UPPER(VLOOKUP(B322,'ACCESS EXPORT'!$B:$P,15,FALSE)),UPPER(VLOOKUP(B322,'ACCESS EXPORT'!$B:$P,15,FALSE))))),IF('ACCESS EXPORT'!U322="",UPPER(VLOOKUP(B322,'ACCESS EXPORT'!$B:$P,15,FALSE)),IF(TODAY()-'ACCESS EXPORT'!U322&lt;=30,CONCATENATE(UPPER(VLOOKUP(B322,'ACCESS EXPORT'!$B:$P,15,FALSE)),""&amp;CHAR(10)&amp;"(NEW",TEXT('ACCESS EXPORT'!U322," MM/DD/YYY)")),IF(AND(TODAY()-'ACCESS EXPORT'!U322&gt;30,TODAY()&gt;0),UPPER(VLOOKUP(B322,'ACCESS EXPORT'!$B:$P,15,FALSE)))))),IF('ACCESS EXPORT'!Y322&lt;&gt;"",UPPER(CONCATENATE(UPPER(VLOOKUP(B322,'ACCESS EXPORT'!$B:$P,15,FALSE)),""&amp;CHAR(10)&amp;"(Transfer Out",TEXT('ACCESS EXPORT'!Y322," MM/DD/YYY)"))),IF('ACCESS EXPORT'!X322&lt;&gt;"",UPPER(CONCATENATE(UPPER(VLOOKUP(B322,'ACCESS EXPORT'!$B:$P,15,FALSE)),""&amp;CHAR(10)&amp;"(Transfer In",TEXT('ACCESS EXPORT'!X322," MM/DD/YYY)"))))))</f>
        <v>HERNANDEZ, YADIRA</v>
      </c>
      <c r="O322" s="4" t="str">
        <f>_xlfn.IFNA(VLOOKUP(B322,'ACCESS EXPORT'!$B:$Q,16,FALSE),"")</f>
        <v>APRN</v>
      </c>
      <c r="P322" s="4" t="str">
        <f>_xlfn.IFNA(VLOOKUP(B322,'ACCESS EXPORT'!B:W,22,FALSE),"-")</f>
        <v>1619417904</v>
      </c>
      <c r="Q322" s="4" t="str">
        <f>_xlfn.IFNA(VLOOKUP(A322,'ACCESS EXPORT'!$A:$AG,33,0),"-")</f>
        <v>Pat Lanier</v>
      </c>
      <c r="R322" s="4" t="str">
        <f>_xlfn.IFNA(VLOOKUP(A322,'ACCESS EXPORT'!$A:$AH,34,0),"-")</f>
        <v>Amanda Dowd</v>
      </c>
      <c r="S322" s="4" t="str">
        <f>_xlfn.IFNA(VLOOKUP(A322,'ACCESS EXPORT'!$A:$AI,35,0),"-")</f>
        <v>Courtney Powell</v>
      </c>
      <c r="T322" s="4" t="str">
        <f>_xlfn.IFNA(VLOOKUP(A322,'ACCESS EXPORT'!$A:$AJ,36,0),"-")</f>
        <v>Andrew Davis</v>
      </c>
      <c r="U322" s="4" t="str">
        <f>_xlfn.IFNA(VLOOKUP(A322,'ACCESS EXPORT'!$A:$AK,37,0),"-")</f>
        <v>athena</v>
      </c>
      <c r="V322" s="4" t="str">
        <f>_xlfn.IFNA(VLOOKUP(A322,'ACCESS EXPORT'!$A:$AL,38,0),"-")</f>
        <v>FHMG_FL URO ASSOC_ORL</v>
      </c>
      <c r="W322" s="4" t="str">
        <f>_xlfn.IFNA(VLOOKUP(A322,'ACCESS EXPORT'!$A:$AM,39,0),"-")</f>
        <v/>
      </c>
      <c r="X322" s="4" t="str">
        <f>_xlfn.IFNA(VLOOKUP(A322,'ACCESS EXPORT'!$A:$AN,40,0),"-")</f>
        <v>John Del Rio / Shahla Cedeno</v>
      </c>
      <c r="Y322" s="26" t="str">
        <f>_xlfn.IFNA(VLOOKUP(A322,'ACCESS EXPORT'!A:AO,41,0),"")</f>
        <v>Jose Anderson</v>
      </c>
      <c r="Z322" s="26" t="str">
        <f>_xlfn.IFNA(VLOOKUP(A322,'ACCESS EXPORT'!A:AP,42,0),"")</f>
        <v>Sue Balmforth</v>
      </c>
      <c r="AA322" s="26" t="str">
        <f>_xlfn.IFNA(VLOOKUP(A322,'ACCESS EXPORT'!A:AQ,43,0),"")</f>
        <v>Tricia Greco</v>
      </c>
    </row>
    <row r="323" spans="1:27" ht="18.75" x14ac:dyDescent="0.25">
      <c r="A323" s="33">
        <v>194</v>
      </c>
      <c r="B323" s="10">
        <v>2163</v>
      </c>
      <c r="C323" s="7" t="str">
        <f ca="1">IFERROR(UPPER(IF(AND('ACCESS EXPORT'!AA323="",'ACCESS EXPORT'!Z323=""),VLOOKUP(A323,'ACCESS EXPORT'!$A:$AF,32,FALSE),(IF('ACCESS EXPORT'!AA323&lt;&gt;"",CONCATENATE(VLOOKUP(A323,'ACCESS EXPORT'!$A:$AF,32,FALSE)," (Closed",TEXT('ACCESS EXPORT'!AA323," MM/DD/YYY)")),IF(TODAY()&lt;(('ACCESS EXPORT'!Z323)+30),CONCATENATE(VLOOKUP(A323,'ACCESS EXPORT'!$A:$AF,32,FALSE)," (Opens",TEXT('ACCESS EXPORT'!Z323," MM/DD/YYY)")),VLOOKUP(A323,'ACCESS EXPORT'!$A:$AF,32,FALSE)))))),"-")</f>
        <v>ADVENTHEALTH MEDICAL GROUP UROLOGY AT ORLANDO</v>
      </c>
      <c r="D323" s="3" t="str">
        <f ca="1">IFERROR(UPPER(IF(AND('ACCESS EXPORT'!AA323="",'ACCESS EXPORT'!Z323=""),VLOOKUP(A323,'ACCESS EXPORT'!$A:$AF,28,FALSE),(IF('ACCESS EXPORT'!AA323&lt;&gt;"",CONCATENATE(VLOOKUP(A323,'ACCESS EXPORT'!$A:$AF,28,FALSE)," (Closed",TEXT('ACCESS EXPORT'!AA323," MM/DD/YYY)")),IF(TODAY()&lt;(('ACCESS EXPORT'!Z323)+30),CONCATENATE(VLOOKUP(A323,'ACCESS EXPORT'!$A:$AF,28,FALSE)," (Opens",TEXT('ACCESS EXPORT'!Z323," MM/DD/YYY)")),VLOOKUP(A323,'ACCESS EXPORT'!$A:$AF,28,FALSE)))))),"-")</f>
        <v>FLORIDA UROLOGY ASSOCIATES - ORLANDO (MAIN)</v>
      </c>
      <c r="E323" s="3" t="str">
        <f>VLOOKUP($A323,'ACCESS EXPORT'!$A:$AF,3,FALSE)</f>
        <v>5320</v>
      </c>
      <c r="F323" s="3" t="str">
        <f>UPPER(CONCATENATE(VLOOKUP(A323,'ACCESS EXPORT'!$A:$AF,4,FALSE)," ",VLOOKUP(A323,'ACCESS EXPORT'!$A:$AF,5,FALSE)," ",VLOOKUP(A323,'ACCESS EXPORT'!$A:$AF,6,FALSE)," ",VLOOKUP(A323,'ACCESS EXPORT'!$A:$AA,7,FALSE)," ",VLOOKUP(A323,'ACCESS EXPORT'!$A:$AA,8,FALSE)))</f>
        <v>1812 N MILLS AVE  ORLANDO FL 32803</v>
      </c>
      <c r="G323" s="4" t="str">
        <f>UPPER(VLOOKUP($A323,'ACCESS EXPORT'!$A:$AF,9,FALSE))</f>
        <v>ORANGE</v>
      </c>
      <c r="H323" s="4" t="str">
        <f>_xlfn.IFNA(VLOOKUP($B323,'ACCESS EXPORT'!$B:$J,9,FALSE),"")</f>
        <v>Central</v>
      </c>
      <c r="I323" s="3" t="str">
        <f>CONCATENATE("(P)",VLOOKUP($A323,'ACCESS EXPORT'!$A:$AF,11,FALSE)," (F)",VLOOKUP($A323,'ACCESS EXPORT'!$A:$AF,29,FALSE))</f>
        <v>(P)(407) 897-3499 (F)(407) 896-9454</v>
      </c>
      <c r="J323" s="4" t="str">
        <f>UPPER(VLOOKUP($A323,'ACCESS EXPORT'!$A:$AF,12,FALSE))</f>
        <v>UROLOGY</v>
      </c>
      <c r="K323" s="4" t="str">
        <f>UPPER(VLOOKUP($A323,'ACCESS EXPORT'!$A:$AF,13,FALSE))</f>
        <v>MARLENE HOLLAND</v>
      </c>
      <c r="L323" s="3" t="str">
        <f>IF(AND(VLOOKUP(A323,'ACCESS EXPORT'!A:AE,1,0),'ACCESS EXPORT'!N323=""),UPPER(CONCATENATE('ACCESS EXPORT'!AE323)),IF(VLOOKUP(A323,'ACCESS EXPORT'!A:AE,1,0),UPPER(CONCATENATE('ACCESS EXPORT'!N323," "&amp;CHAR(10),'ACCESS EXPORT'!AE323))))</f>
        <v>DREW DEVANE (EXEC DIR) 
CHARLIE CULTER (PRAC. ADMIN) (INTERIM)</v>
      </c>
      <c r="M323" s="4" t="str">
        <f>UPPER(VLOOKUP($A323,'ACCESS EXPORT'!$A:$O,15,FALSE))</f>
        <v>VAN ROSA TRAN (PM)</v>
      </c>
      <c r="N323" s="4" t="str">
        <f ca="1">IF(AND('ACCESS EXPORT'!X323="",'ACCESS EXPORT'!Y323=""),IF('ACCESS EXPORT'!V323&lt;&gt;"",(IF(TODAY()-'ACCESS EXPORT'!V323&gt;=-60,UPPER(CONCATENATE(VLOOKUP(B323,'ACCESS EXPORT'!$B:$P,15,FALSE),""&amp;CHAR(10)&amp;"(SEP",TEXT('ACCESS EXPORT'!V323," MM/DD/YYY)"))),IF(TODAY()-'ACCESS EXPORT'!V323&lt;0,UPPER(VLOOKUP(B323,'ACCESS EXPORT'!$B:$P,15,FALSE)),UPPER(VLOOKUP(B323,'ACCESS EXPORT'!$B:$P,15,FALSE))))),IF('ACCESS EXPORT'!U323="",UPPER(VLOOKUP(B323,'ACCESS EXPORT'!$B:$P,15,FALSE)),IF(TODAY()-'ACCESS EXPORT'!U323&lt;=30,CONCATENATE(UPPER(VLOOKUP(B323,'ACCESS EXPORT'!$B:$P,15,FALSE)),""&amp;CHAR(10)&amp;"(NEW",TEXT('ACCESS EXPORT'!U323," MM/DD/YYY)")),IF(AND(TODAY()-'ACCESS EXPORT'!U323&gt;30,TODAY()&gt;0),UPPER(VLOOKUP(B323,'ACCESS EXPORT'!$B:$P,15,FALSE)))))),IF('ACCESS EXPORT'!Y323&lt;&gt;"",UPPER(CONCATENATE(UPPER(VLOOKUP(B323,'ACCESS EXPORT'!$B:$P,15,FALSE)),""&amp;CHAR(10)&amp;"(Transfer Out",TEXT('ACCESS EXPORT'!Y323," MM/DD/YYY)"))),IF('ACCESS EXPORT'!X323&lt;&gt;"",UPPER(CONCATENATE(UPPER(VLOOKUP(B323,'ACCESS EXPORT'!$B:$P,15,FALSE)),""&amp;CHAR(10)&amp;"(Transfer In",TEXT('ACCESS EXPORT'!X323," MM/DD/YYY)"))))))</f>
        <v>MOHAMMED, ASTRA</v>
      </c>
      <c r="O323" s="4" t="str">
        <f>_xlfn.IFNA(VLOOKUP(B323,'ACCESS EXPORT'!$B:$Q,16,FALSE),"")</f>
        <v>PA-C</v>
      </c>
      <c r="P323" s="4" t="str">
        <f>_xlfn.IFNA(VLOOKUP(B323,'ACCESS EXPORT'!B:W,22,FALSE),"-")</f>
        <v>1366607681</v>
      </c>
      <c r="Q323" s="4" t="str">
        <f>_xlfn.IFNA(VLOOKUP(A323,'ACCESS EXPORT'!$A:$AG,33,0),"-")</f>
        <v>Pat Lanier</v>
      </c>
      <c r="R323" s="4" t="str">
        <f>_xlfn.IFNA(VLOOKUP(A323,'ACCESS EXPORT'!$A:$AH,34,0),"-")</f>
        <v>Amanda Dowd</v>
      </c>
      <c r="S323" s="4" t="str">
        <f>_xlfn.IFNA(VLOOKUP(A323,'ACCESS EXPORT'!$A:$AI,35,0),"-")</f>
        <v>Courtney Powell</v>
      </c>
      <c r="T323" s="4" t="str">
        <f>_xlfn.IFNA(VLOOKUP(A323,'ACCESS EXPORT'!$A:$AJ,36,0),"-")</f>
        <v>Andrew Davis</v>
      </c>
      <c r="U323" s="4" t="str">
        <f>_xlfn.IFNA(VLOOKUP(A323,'ACCESS EXPORT'!$A:$AK,37,0),"-")</f>
        <v>athena</v>
      </c>
      <c r="V323" s="4" t="str">
        <f>_xlfn.IFNA(VLOOKUP(A323,'ACCESS EXPORT'!$A:$AL,38,0),"-")</f>
        <v>FHMG_FL URO ASSOC_ORL</v>
      </c>
      <c r="W323" s="4" t="str">
        <f>_xlfn.IFNA(VLOOKUP(A323,'ACCESS EXPORT'!$A:$AM,39,0),"-")</f>
        <v/>
      </c>
      <c r="X323" s="4" t="str">
        <f>_xlfn.IFNA(VLOOKUP(A323,'ACCESS EXPORT'!$A:$AN,40,0),"-")</f>
        <v>John Del Rio / Shahla Cedeno</v>
      </c>
      <c r="Y323" s="26" t="str">
        <f>_xlfn.IFNA(VLOOKUP(A323,'ACCESS EXPORT'!A:AO,41,0),"")</f>
        <v>Jose Anderson</v>
      </c>
      <c r="Z323" s="26" t="str">
        <f>_xlfn.IFNA(VLOOKUP(A323,'ACCESS EXPORT'!A:AP,42,0),"")</f>
        <v>Sue Balmforth</v>
      </c>
      <c r="AA323" s="26" t="str">
        <f>_xlfn.IFNA(VLOOKUP(A323,'ACCESS EXPORT'!A:AQ,43,0),"")</f>
        <v>Tricia Greco</v>
      </c>
    </row>
    <row r="324" spans="1:27" ht="18.75" x14ac:dyDescent="0.25">
      <c r="A324" s="33">
        <v>194</v>
      </c>
      <c r="B324" s="10">
        <v>1820</v>
      </c>
      <c r="C324" s="7" t="str">
        <f ca="1">IFERROR(UPPER(IF(AND('ACCESS EXPORT'!AA324="",'ACCESS EXPORT'!Z324=""),VLOOKUP(A324,'ACCESS EXPORT'!$A:$AF,32,FALSE),(IF('ACCESS EXPORT'!AA324&lt;&gt;"",CONCATENATE(VLOOKUP(A324,'ACCESS EXPORT'!$A:$AF,32,FALSE)," (Closed",TEXT('ACCESS EXPORT'!AA324," MM/DD/YYY)")),IF(TODAY()&lt;(('ACCESS EXPORT'!Z324)+30),CONCATENATE(VLOOKUP(A324,'ACCESS EXPORT'!$A:$AF,32,FALSE)," (Opens",TEXT('ACCESS EXPORT'!Z324," MM/DD/YYY)")),VLOOKUP(A324,'ACCESS EXPORT'!$A:$AF,32,FALSE)))))),"-")</f>
        <v>ADVENTHEALTH MEDICAL GROUP UROLOGY AT ORLANDO</v>
      </c>
      <c r="D324" s="3" t="str">
        <f ca="1">IFERROR(UPPER(IF(AND('ACCESS EXPORT'!AA324="",'ACCESS EXPORT'!Z324=""),VLOOKUP(A324,'ACCESS EXPORT'!$A:$AF,28,FALSE),(IF('ACCESS EXPORT'!AA324&lt;&gt;"",CONCATENATE(VLOOKUP(A324,'ACCESS EXPORT'!$A:$AF,28,FALSE)," (Closed",TEXT('ACCESS EXPORT'!AA324," MM/DD/YYY)")),IF(TODAY()&lt;(('ACCESS EXPORT'!Z324)+30),CONCATENATE(VLOOKUP(A324,'ACCESS EXPORT'!$A:$AF,28,FALSE)," (Opens",TEXT('ACCESS EXPORT'!Z324," MM/DD/YYY)")),VLOOKUP(A324,'ACCESS EXPORT'!$A:$AF,28,FALSE)))))),"-")</f>
        <v>FLORIDA UROLOGY ASSOCIATES - ORLANDO (MAIN)</v>
      </c>
      <c r="E324" s="3" t="str">
        <f>VLOOKUP($A324,'ACCESS EXPORT'!$A:$AF,3,FALSE)</f>
        <v>5320</v>
      </c>
      <c r="F324" s="3" t="str">
        <f>UPPER(CONCATENATE(VLOOKUP(A324,'ACCESS EXPORT'!$A:$AF,4,FALSE)," ",VLOOKUP(A324,'ACCESS EXPORT'!$A:$AF,5,FALSE)," ",VLOOKUP(A324,'ACCESS EXPORT'!$A:$AF,6,FALSE)," ",VLOOKUP(A324,'ACCESS EXPORT'!$A:$AA,7,FALSE)," ",VLOOKUP(A324,'ACCESS EXPORT'!$A:$AA,8,FALSE)))</f>
        <v>1812 N MILLS AVE  ORLANDO FL 32803</v>
      </c>
      <c r="G324" s="4" t="str">
        <f>UPPER(VLOOKUP($A324,'ACCESS EXPORT'!$A:$AF,9,FALSE))</f>
        <v>ORANGE</v>
      </c>
      <c r="H324" s="4" t="str">
        <f>_xlfn.IFNA(VLOOKUP($B324,'ACCESS EXPORT'!$B:$J,9,FALSE),"")</f>
        <v>Central</v>
      </c>
      <c r="I324" s="3" t="str">
        <f>CONCATENATE("(P)",VLOOKUP($A324,'ACCESS EXPORT'!$A:$AF,11,FALSE)," (F)",VLOOKUP($A324,'ACCESS EXPORT'!$A:$AF,29,FALSE))</f>
        <v>(P)(407) 897-3499 (F)(407) 896-9454</v>
      </c>
      <c r="J324" s="4" t="str">
        <f>UPPER(VLOOKUP($A324,'ACCESS EXPORT'!$A:$AF,12,FALSE))</f>
        <v>UROLOGY</v>
      </c>
      <c r="K324" s="4" t="str">
        <f>UPPER(VLOOKUP($A324,'ACCESS EXPORT'!$A:$AF,13,FALSE))</f>
        <v>MARLENE HOLLAND</v>
      </c>
      <c r="L324" s="3" t="str">
        <f>IF(AND(VLOOKUP(A324,'ACCESS EXPORT'!A:AE,1,0),'ACCESS EXPORT'!N324=""),UPPER(CONCATENATE('ACCESS EXPORT'!AE324)),IF(VLOOKUP(A324,'ACCESS EXPORT'!A:AE,1,0),UPPER(CONCATENATE('ACCESS EXPORT'!N324," "&amp;CHAR(10),'ACCESS EXPORT'!AE324))))</f>
        <v>DREW DEVANE (EXEC DIR) 
CHARLIE CULTER (PRAC. ADMIN) (INTERIM)</v>
      </c>
      <c r="M324" s="4" t="str">
        <f>UPPER(VLOOKUP($A324,'ACCESS EXPORT'!$A:$O,15,FALSE))</f>
        <v>VAN ROSA TRAN (PM)</v>
      </c>
      <c r="N324" s="4" t="str">
        <f ca="1">IF(AND('ACCESS EXPORT'!X324="",'ACCESS EXPORT'!Y324=""),IF('ACCESS EXPORT'!V324&lt;&gt;"",(IF(TODAY()-'ACCESS EXPORT'!V324&gt;=-60,UPPER(CONCATENATE(VLOOKUP(B324,'ACCESS EXPORT'!$B:$P,15,FALSE),""&amp;CHAR(10)&amp;"(SEP",TEXT('ACCESS EXPORT'!V324," MM/DD/YYY)"))),IF(TODAY()-'ACCESS EXPORT'!V324&lt;0,UPPER(VLOOKUP(B324,'ACCESS EXPORT'!$B:$P,15,FALSE)),UPPER(VLOOKUP(B324,'ACCESS EXPORT'!$B:$P,15,FALSE))))),IF('ACCESS EXPORT'!U324="",UPPER(VLOOKUP(B324,'ACCESS EXPORT'!$B:$P,15,FALSE)),IF(TODAY()-'ACCESS EXPORT'!U324&lt;=30,CONCATENATE(UPPER(VLOOKUP(B324,'ACCESS EXPORT'!$B:$P,15,FALSE)),""&amp;CHAR(10)&amp;"(NEW",TEXT('ACCESS EXPORT'!U324," MM/DD/YYY)")),IF(AND(TODAY()-'ACCESS EXPORT'!U324&gt;30,TODAY()&gt;0),UPPER(VLOOKUP(B324,'ACCESS EXPORT'!$B:$P,15,FALSE)))))),IF('ACCESS EXPORT'!Y324&lt;&gt;"",UPPER(CONCATENATE(UPPER(VLOOKUP(B324,'ACCESS EXPORT'!$B:$P,15,FALSE)),""&amp;CHAR(10)&amp;"(Transfer Out",TEXT('ACCESS EXPORT'!Y324," MM/DD/YYY)"))),IF('ACCESS EXPORT'!X324&lt;&gt;"",UPPER(CONCATENATE(UPPER(VLOOKUP(B324,'ACCESS EXPORT'!$B:$P,15,FALSE)),""&amp;CHAR(10)&amp;"(Transfer In",TEXT('ACCESS EXPORT'!X324," MM/DD/YYY)"))))))</f>
        <v>HERNÁNDEZ CARDONA, EDUARDO</v>
      </c>
      <c r="O324" s="4" t="str">
        <f>_xlfn.IFNA(VLOOKUP(B324,'ACCESS EXPORT'!$B:$Q,16,FALSE),"")</f>
        <v>MD</v>
      </c>
      <c r="P324" s="4" t="str">
        <f>_xlfn.IFNA(VLOOKUP(B324,'ACCESS EXPORT'!B:W,22,FALSE),"-")</f>
        <v>1881900454</v>
      </c>
      <c r="Q324" s="4" t="str">
        <f>_xlfn.IFNA(VLOOKUP(A324,'ACCESS EXPORT'!$A:$AG,33,0),"-")</f>
        <v>Pat Lanier</v>
      </c>
      <c r="R324" s="4" t="str">
        <f>_xlfn.IFNA(VLOOKUP(A324,'ACCESS EXPORT'!$A:$AH,34,0),"-")</f>
        <v>Amanda Dowd</v>
      </c>
      <c r="S324" s="4" t="str">
        <f>_xlfn.IFNA(VLOOKUP(A324,'ACCESS EXPORT'!$A:$AI,35,0),"-")</f>
        <v>Courtney Powell</v>
      </c>
      <c r="T324" s="4" t="str">
        <f>_xlfn.IFNA(VLOOKUP(A324,'ACCESS EXPORT'!$A:$AJ,36,0),"-")</f>
        <v>Andrew Davis</v>
      </c>
      <c r="U324" s="4" t="str">
        <f>_xlfn.IFNA(VLOOKUP(A324,'ACCESS EXPORT'!$A:$AK,37,0),"-")</f>
        <v>athena</v>
      </c>
      <c r="V324" s="4" t="str">
        <f>_xlfn.IFNA(VLOOKUP(A324,'ACCESS EXPORT'!$A:$AL,38,0),"-")</f>
        <v>FHMG_FL URO ASSOC_ORL</v>
      </c>
      <c r="W324" s="4" t="str">
        <f>_xlfn.IFNA(VLOOKUP(A324,'ACCESS EXPORT'!$A:$AM,39,0),"-")</f>
        <v/>
      </c>
      <c r="X324" s="4" t="str">
        <f>_xlfn.IFNA(VLOOKUP(A324,'ACCESS EXPORT'!$A:$AN,40,0),"-")</f>
        <v>John Del Rio / Shahla Cedeno</v>
      </c>
      <c r="Y324" s="26" t="str">
        <f>_xlfn.IFNA(VLOOKUP(A324,'ACCESS EXPORT'!A:AO,41,0),"")</f>
        <v>Jose Anderson</v>
      </c>
      <c r="Z324" s="26" t="str">
        <f>_xlfn.IFNA(VLOOKUP(A324,'ACCESS EXPORT'!A:AP,42,0),"")</f>
        <v>Sue Balmforth</v>
      </c>
      <c r="AA324" s="26" t="str">
        <f>_xlfn.IFNA(VLOOKUP(A324,'ACCESS EXPORT'!A:AQ,43,0),"")</f>
        <v>Tricia Greco</v>
      </c>
    </row>
    <row r="325" spans="1:27" ht="18.75" x14ac:dyDescent="0.25">
      <c r="A325" s="33">
        <v>293</v>
      </c>
      <c r="B325" s="10">
        <v>1078</v>
      </c>
      <c r="C325" s="7" t="str">
        <f ca="1">IFERROR(UPPER(IF(AND('ACCESS EXPORT'!AA325="",'ACCESS EXPORT'!Z325=""),VLOOKUP(A325,'ACCESS EXPORT'!$A:$AF,32,FALSE),(IF('ACCESS EXPORT'!AA325&lt;&gt;"",CONCATENATE(VLOOKUP(A325,'ACCESS EXPORT'!$A:$AF,32,FALSE)," (Closed",TEXT('ACCESS EXPORT'!AA325," MM/DD/YYY)")),IF(TODAY()&lt;(('ACCESS EXPORT'!Z325)+30),CONCATENATE(VLOOKUP(A325,'ACCESS EXPORT'!$A:$AF,32,FALSE)," (Opens",TEXT('ACCESS EXPORT'!Z325," MM/DD/YYY)")),VLOOKUP(A325,'ACCESS EXPORT'!$A:$AF,32,FALSE)))))),"-")</f>
        <v>ADVENTHEALTH MEDICAL GROUP UROLOGY AT LAKE MARY</v>
      </c>
      <c r="D325" s="3" t="str">
        <f ca="1">IFERROR(UPPER(IF(AND('ACCESS EXPORT'!AA325="",'ACCESS EXPORT'!Z325=""),VLOOKUP(A325,'ACCESS EXPORT'!$A:$AF,28,FALSE),(IF('ACCESS EXPORT'!AA325&lt;&gt;"",CONCATENATE(VLOOKUP(A325,'ACCESS EXPORT'!$A:$AF,28,FALSE)," (Closed",TEXT('ACCESS EXPORT'!AA325," MM/DD/YYY)")),IF(TODAY()&lt;(('ACCESS EXPORT'!Z325)+30),CONCATENATE(VLOOKUP(A325,'ACCESS EXPORT'!$A:$AF,28,FALSE)," (Opens",TEXT('ACCESS EXPORT'!Z325," MM/DD/YYY)")),VLOOKUP(A325,'ACCESS EXPORT'!$A:$AF,28,FALSE)))))),"-")</f>
        <v>FLORIDA UROLOGY ASSOCIATES - LAKE MARY</v>
      </c>
      <c r="E325" s="3" t="str">
        <f>VLOOKUP($A325,'ACCESS EXPORT'!$A:$AF,3,FALSE)</f>
        <v>5330</v>
      </c>
      <c r="F325" s="3" t="str">
        <f>UPPER(CONCATENATE(VLOOKUP(A325,'ACCESS EXPORT'!$A:$AF,4,FALSE)," ",VLOOKUP(A325,'ACCESS EXPORT'!$A:$AF,5,FALSE)," ",VLOOKUP(A325,'ACCESS EXPORT'!$A:$AF,6,FALSE)," ",VLOOKUP(A325,'ACCESS EXPORT'!$A:$AA,7,FALSE)," ",VLOOKUP(A325,'ACCESS EXPORT'!$A:$AA,8,FALSE)))</f>
        <v>755 RINEHART RD SUITE 100 LAKE MARY FL 32746</v>
      </c>
      <c r="G325" s="4" t="str">
        <f>UPPER(VLOOKUP($A325,'ACCESS EXPORT'!$A:$AF,9,FALSE))</f>
        <v>SEMINOLE</v>
      </c>
      <c r="H325" s="4" t="str">
        <f>_xlfn.IFNA(VLOOKUP($B325,'ACCESS EXPORT'!$B:$J,9,FALSE),"")</f>
        <v>NE</v>
      </c>
      <c r="I325" s="3" t="str">
        <f>CONCATENATE("(P)",VLOOKUP($A325,'ACCESS EXPORT'!$A:$AF,11,FALSE)," (F)",VLOOKUP($A325,'ACCESS EXPORT'!$A:$AF,29,FALSE))</f>
        <v>(P)(407) 834-3300 (F)(407) 834-3800</v>
      </c>
      <c r="J325" s="4" t="str">
        <f>UPPER(VLOOKUP($A325,'ACCESS EXPORT'!$A:$AF,12,FALSE))</f>
        <v>UROLOGY</v>
      </c>
      <c r="K325" s="4" t="str">
        <f>UPPER(VLOOKUP($A325,'ACCESS EXPORT'!$A:$AF,13,FALSE))</f>
        <v>MARLENE HOLLAND</v>
      </c>
      <c r="L325" s="3" t="str">
        <f>IF(AND(VLOOKUP(A325,'ACCESS EXPORT'!A:AE,1,0),'ACCESS EXPORT'!N325=""),UPPER(CONCATENATE('ACCESS EXPORT'!AE325)),IF(VLOOKUP(A325,'ACCESS EXPORT'!A:AE,1,0),UPPER(CONCATENATE('ACCESS EXPORT'!N325," "&amp;CHAR(10),'ACCESS EXPORT'!AE325))))</f>
        <v>DREW DEVANE (EXEC DIR) 
CHARLIE CULTER (PRAC. ADMIN) (INTERIM)</v>
      </c>
      <c r="M325" s="4" t="str">
        <f>UPPER(VLOOKUP($A325,'ACCESS EXPORT'!$A:$O,15,FALSE))</f>
        <v>STACEY GRAY (PM)</v>
      </c>
      <c r="N325" s="4" t="str">
        <f ca="1">IF(AND('ACCESS EXPORT'!X325="",'ACCESS EXPORT'!Y325=""),IF('ACCESS EXPORT'!V325&lt;&gt;"",(IF(TODAY()-'ACCESS EXPORT'!V325&gt;=-60,UPPER(CONCATENATE(VLOOKUP(B325,'ACCESS EXPORT'!$B:$P,15,FALSE),""&amp;CHAR(10)&amp;"(SEP",TEXT('ACCESS EXPORT'!V325," MM/DD/YYY)"))),IF(TODAY()-'ACCESS EXPORT'!V325&lt;0,UPPER(VLOOKUP(B325,'ACCESS EXPORT'!$B:$P,15,FALSE)),UPPER(VLOOKUP(B325,'ACCESS EXPORT'!$B:$P,15,FALSE))))),IF('ACCESS EXPORT'!U325="",UPPER(VLOOKUP(B325,'ACCESS EXPORT'!$B:$P,15,FALSE)),IF(TODAY()-'ACCESS EXPORT'!U325&lt;=30,CONCATENATE(UPPER(VLOOKUP(B325,'ACCESS EXPORT'!$B:$P,15,FALSE)),""&amp;CHAR(10)&amp;"(NEW",TEXT('ACCESS EXPORT'!U325," MM/DD/YYY)")),IF(AND(TODAY()-'ACCESS EXPORT'!U325&gt;30,TODAY()&gt;0),UPPER(VLOOKUP(B325,'ACCESS EXPORT'!$B:$P,15,FALSE)))))),IF('ACCESS EXPORT'!Y325&lt;&gt;"",UPPER(CONCATENATE(UPPER(VLOOKUP(B325,'ACCESS EXPORT'!$B:$P,15,FALSE)),""&amp;CHAR(10)&amp;"(Transfer Out",TEXT('ACCESS EXPORT'!Y325," MM/DD/YYY)"))),IF('ACCESS EXPORT'!X325&lt;&gt;"",UPPER(CONCATENATE(UPPER(VLOOKUP(B325,'ACCESS EXPORT'!$B:$P,15,FALSE)),""&amp;CHAR(10)&amp;"(Transfer In",TEXT('ACCESS EXPORT'!X325," MM/DD/YYY)"))))))</f>
        <v>CANGIANO, THOMAS G.</v>
      </c>
      <c r="O325" s="4" t="str">
        <f>_xlfn.IFNA(VLOOKUP(B325,'ACCESS EXPORT'!$B:$Q,16,FALSE),"")</f>
        <v>MD</v>
      </c>
      <c r="P325" s="4" t="str">
        <f>_xlfn.IFNA(VLOOKUP(B325,'ACCESS EXPORT'!B:W,22,FALSE),"-")</f>
        <v>1356316756</v>
      </c>
      <c r="Q325" s="4" t="str">
        <f>_xlfn.IFNA(VLOOKUP(A325,'ACCESS EXPORT'!$A:$AG,33,0),"-")</f>
        <v>Ronald Paulin</v>
      </c>
      <c r="R325" s="4" t="str">
        <f>_xlfn.IFNA(VLOOKUP(A325,'ACCESS EXPORT'!$A:$AH,34,0),"-")</f>
        <v>Amanda Dowd</v>
      </c>
      <c r="S325" s="4" t="str">
        <f>_xlfn.IFNA(VLOOKUP(A325,'ACCESS EXPORT'!$A:$AI,35,0),"-")</f>
        <v>Courtney Powell</v>
      </c>
      <c r="T325" s="4" t="str">
        <f>_xlfn.IFNA(VLOOKUP(A325,'ACCESS EXPORT'!$A:$AJ,36,0),"-")</f>
        <v>Andrew Davis</v>
      </c>
      <c r="U325" s="4" t="str">
        <f>_xlfn.IFNA(VLOOKUP(A325,'ACCESS EXPORT'!$A:$AK,37,0),"-")</f>
        <v>athena</v>
      </c>
      <c r="V325" s="4" t="str">
        <f>_xlfn.IFNA(VLOOKUP(A325,'ACCESS EXPORT'!$A:$AL,38,0),"-")</f>
        <v>FHMG_FL URO ASSOC_LKM</v>
      </c>
      <c r="W325" s="4" t="str">
        <f>_xlfn.IFNA(VLOOKUP(A325,'ACCESS EXPORT'!$A:$AM,39,0),"-")</f>
        <v/>
      </c>
      <c r="X325" s="4" t="str">
        <f>_xlfn.IFNA(VLOOKUP(A325,'ACCESS EXPORT'!$A:$AN,40,0),"-")</f>
        <v>John Del Rio / Shahla Cedeno</v>
      </c>
      <c r="Y325" s="26" t="str">
        <f>_xlfn.IFNA(VLOOKUP(A325,'ACCESS EXPORT'!A:AO,41,0),"")</f>
        <v>Jose Anderson</v>
      </c>
      <c r="Z325" s="26" t="str">
        <f>_xlfn.IFNA(VLOOKUP(A325,'ACCESS EXPORT'!A:AP,42,0),"")</f>
        <v>Sue Balmforth</v>
      </c>
      <c r="AA325" s="26" t="str">
        <f>_xlfn.IFNA(VLOOKUP(A325,'ACCESS EXPORT'!A:AQ,43,0),"")</f>
        <v>Tricia Greco</v>
      </c>
    </row>
    <row r="326" spans="1:27" ht="18.75" x14ac:dyDescent="0.25">
      <c r="A326" s="33">
        <v>293</v>
      </c>
      <c r="B326" s="10">
        <v>1079</v>
      </c>
      <c r="C326" s="7" t="str">
        <f ca="1">IFERROR(UPPER(IF(AND('ACCESS EXPORT'!AA326="",'ACCESS EXPORT'!Z326=""),VLOOKUP(A326,'ACCESS EXPORT'!$A:$AF,32,FALSE),(IF('ACCESS EXPORT'!AA326&lt;&gt;"",CONCATENATE(VLOOKUP(A326,'ACCESS EXPORT'!$A:$AF,32,FALSE)," (Closed",TEXT('ACCESS EXPORT'!AA326," MM/DD/YYY)")),IF(TODAY()&lt;(('ACCESS EXPORT'!Z326)+30),CONCATENATE(VLOOKUP(A326,'ACCESS EXPORT'!$A:$AF,32,FALSE)," (Opens",TEXT('ACCESS EXPORT'!Z326," MM/DD/YYY)")),VLOOKUP(A326,'ACCESS EXPORT'!$A:$AF,32,FALSE)))))),"-")</f>
        <v>ADVENTHEALTH MEDICAL GROUP UROLOGY AT LAKE MARY</v>
      </c>
      <c r="D326" s="3" t="str">
        <f ca="1">IFERROR(UPPER(IF(AND('ACCESS EXPORT'!AA326="",'ACCESS EXPORT'!Z326=""),VLOOKUP(A326,'ACCESS EXPORT'!$A:$AF,28,FALSE),(IF('ACCESS EXPORT'!AA326&lt;&gt;"",CONCATENATE(VLOOKUP(A326,'ACCESS EXPORT'!$A:$AF,28,FALSE)," (Closed",TEXT('ACCESS EXPORT'!AA326," MM/DD/YYY)")),IF(TODAY()&lt;(('ACCESS EXPORT'!Z326)+30),CONCATENATE(VLOOKUP(A326,'ACCESS EXPORT'!$A:$AF,28,FALSE)," (Opens",TEXT('ACCESS EXPORT'!Z326," MM/DD/YYY)")),VLOOKUP(A326,'ACCESS EXPORT'!$A:$AF,28,FALSE)))))),"-")</f>
        <v>FLORIDA UROLOGY ASSOCIATES - LAKE MARY</v>
      </c>
      <c r="E326" s="3" t="str">
        <f>VLOOKUP($A326,'ACCESS EXPORT'!$A:$AF,3,FALSE)</f>
        <v>5330</v>
      </c>
      <c r="F326" s="3" t="str">
        <f>UPPER(CONCATENATE(VLOOKUP(A326,'ACCESS EXPORT'!$A:$AF,4,FALSE)," ",VLOOKUP(A326,'ACCESS EXPORT'!$A:$AF,5,FALSE)," ",VLOOKUP(A326,'ACCESS EXPORT'!$A:$AF,6,FALSE)," ",VLOOKUP(A326,'ACCESS EXPORT'!$A:$AA,7,FALSE)," ",VLOOKUP(A326,'ACCESS EXPORT'!$A:$AA,8,FALSE)))</f>
        <v>755 RINEHART RD SUITE 100 LAKE MARY FL 32746</v>
      </c>
      <c r="G326" s="4" t="str">
        <f>UPPER(VLOOKUP($A326,'ACCESS EXPORT'!$A:$AF,9,FALSE))</f>
        <v>SEMINOLE</v>
      </c>
      <c r="H326" s="4" t="str">
        <f>_xlfn.IFNA(VLOOKUP($B326,'ACCESS EXPORT'!$B:$J,9,FALSE),"")</f>
        <v>NE</v>
      </c>
      <c r="I326" s="3" t="str">
        <f>CONCATENATE("(P)",VLOOKUP($A326,'ACCESS EXPORT'!$A:$AF,11,FALSE)," (F)",VLOOKUP($A326,'ACCESS EXPORT'!$A:$AF,29,FALSE))</f>
        <v>(P)(407) 834-3300 (F)(407) 834-3800</v>
      </c>
      <c r="J326" s="4" t="str">
        <f>UPPER(VLOOKUP($A326,'ACCESS EXPORT'!$A:$AF,12,FALSE))</f>
        <v>UROLOGY</v>
      </c>
      <c r="K326" s="4" t="str">
        <f>UPPER(VLOOKUP($A326,'ACCESS EXPORT'!$A:$AF,13,FALSE))</f>
        <v>MARLENE HOLLAND</v>
      </c>
      <c r="L326" s="3" t="str">
        <f>IF(AND(VLOOKUP(A326,'ACCESS EXPORT'!A:AE,1,0),'ACCESS EXPORT'!N326=""),UPPER(CONCATENATE('ACCESS EXPORT'!AE326)),IF(VLOOKUP(A326,'ACCESS EXPORT'!A:AE,1,0),UPPER(CONCATENATE('ACCESS EXPORT'!N326," "&amp;CHAR(10),'ACCESS EXPORT'!AE326))))</f>
        <v>DREW DEVANE (EXEC DIR) 
CHARLIE CULTER (PRAC. ADMIN) (INTERIM)</v>
      </c>
      <c r="M326" s="4" t="str">
        <f>UPPER(VLOOKUP($A326,'ACCESS EXPORT'!$A:$O,15,FALSE))</f>
        <v>STACEY GRAY (PM)</v>
      </c>
      <c r="N326" s="4" t="str">
        <f ca="1">IF(AND('ACCESS EXPORT'!X326="",'ACCESS EXPORT'!Y326=""),IF('ACCESS EXPORT'!V326&lt;&gt;"",(IF(TODAY()-'ACCESS EXPORT'!V326&gt;=-60,UPPER(CONCATENATE(VLOOKUP(B326,'ACCESS EXPORT'!$B:$P,15,FALSE),""&amp;CHAR(10)&amp;"(SEP",TEXT('ACCESS EXPORT'!V326," MM/DD/YYY)"))),IF(TODAY()-'ACCESS EXPORT'!V326&lt;0,UPPER(VLOOKUP(B326,'ACCESS EXPORT'!$B:$P,15,FALSE)),UPPER(VLOOKUP(B326,'ACCESS EXPORT'!$B:$P,15,FALSE))))),IF('ACCESS EXPORT'!U326="",UPPER(VLOOKUP(B326,'ACCESS EXPORT'!$B:$P,15,FALSE)),IF(TODAY()-'ACCESS EXPORT'!U326&lt;=30,CONCATENATE(UPPER(VLOOKUP(B326,'ACCESS EXPORT'!$B:$P,15,FALSE)),""&amp;CHAR(10)&amp;"(NEW",TEXT('ACCESS EXPORT'!U326," MM/DD/YYY)")),IF(AND(TODAY()-'ACCESS EXPORT'!U326&gt;30,TODAY()&gt;0),UPPER(VLOOKUP(B326,'ACCESS EXPORT'!$B:$P,15,FALSE)))))),IF('ACCESS EXPORT'!Y326&lt;&gt;"",UPPER(CONCATENATE(UPPER(VLOOKUP(B326,'ACCESS EXPORT'!$B:$P,15,FALSE)),""&amp;CHAR(10)&amp;"(Transfer Out",TEXT('ACCESS EXPORT'!Y326," MM/DD/YYY)"))),IF('ACCESS EXPORT'!X326&lt;&gt;"",UPPER(CONCATENATE(UPPER(VLOOKUP(B326,'ACCESS EXPORT'!$B:$P,15,FALSE)),""&amp;CHAR(10)&amp;"(Transfer In",TEXT('ACCESS EXPORT'!X326," MM/DD/YYY)"))))))</f>
        <v>WILLIAMS, STEVE K.</v>
      </c>
      <c r="O326" s="4" t="str">
        <f>_xlfn.IFNA(VLOOKUP(B326,'ACCESS EXPORT'!$B:$Q,16,FALSE),"")</f>
        <v>MD</v>
      </c>
      <c r="P326" s="4" t="str">
        <f>_xlfn.IFNA(VLOOKUP(B326,'ACCESS EXPORT'!B:W,22,FALSE),"-")</f>
        <v>1104245158</v>
      </c>
      <c r="Q326" s="4" t="str">
        <f>_xlfn.IFNA(VLOOKUP(A326,'ACCESS EXPORT'!$A:$AG,33,0),"-")</f>
        <v>Ronald Paulin</v>
      </c>
      <c r="R326" s="4" t="str">
        <f>_xlfn.IFNA(VLOOKUP(A326,'ACCESS EXPORT'!$A:$AH,34,0),"-")</f>
        <v>Amanda Dowd</v>
      </c>
      <c r="S326" s="4" t="str">
        <f>_xlfn.IFNA(VLOOKUP(A326,'ACCESS EXPORT'!$A:$AI,35,0),"-")</f>
        <v>Courtney Powell</v>
      </c>
      <c r="T326" s="4" t="str">
        <f>_xlfn.IFNA(VLOOKUP(A326,'ACCESS EXPORT'!$A:$AJ,36,0),"-")</f>
        <v>Andrew Davis</v>
      </c>
      <c r="U326" s="4" t="str">
        <f>_xlfn.IFNA(VLOOKUP(A326,'ACCESS EXPORT'!$A:$AK,37,0),"-")</f>
        <v>athena</v>
      </c>
      <c r="V326" s="4" t="str">
        <f>_xlfn.IFNA(VLOOKUP(A326,'ACCESS EXPORT'!$A:$AL,38,0),"-")</f>
        <v>FHMG_FL URO ASSOC_LKM</v>
      </c>
      <c r="W326" s="4" t="str">
        <f>_xlfn.IFNA(VLOOKUP(A326,'ACCESS EXPORT'!$A:$AM,39,0),"-")</f>
        <v/>
      </c>
      <c r="X326" s="4" t="str">
        <f>_xlfn.IFNA(VLOOKUP(A326,'ACCESS EXPORT'!$A:$AN,40,0),"-")</f>
        <v>John Del Rio / Shahla Cedeno</v>
      </c>
      <c r="Y326" s="26" t="str">
        <f>_xlfn.IFNA(VLOOKUP(A326,'ACCESS EXPORT'!A:AO,41,0),"")</f>
        <v>Jose Anderson</v>
      </c>
      <c r="Z326" s="26" t="str">
        <f>_xlfn.IFNA(VLOOKUP(A326,'ACCESS EXPORT'!A:AP,42,0),"")</f>
        <v>Sue Balmforth</v>
      </c>
      <c r="AA326" s="26" t="str">
        <f>_xlfn.IFNA(VLOOKUP(A326,'ACCESS EXPORT'!A:AQ,43,0),"")</f>
        <v>Tricia Greco</v>
      </c>
    </row>
    <row r="327" spans="1:27" ht="18.75" x14ac:dyDescent="0.25">
      <c r="A327" s="33">
        <v>195</v>
      </c>
      <c r="B327" s="10">
        <v>1079</v>
      </c>
      <c r="C327" s="7" t="str">
        <f ca="1">IFERROR(UPPER(IF(AND('ACCESS EXPORT'!AA327="",'ACCESS EXPORT'!Z327=""),VLOOKUP(A327,'ACCESS EXPORT'!$A:$AF,32,FALSE),(IF('ACCESS EXPORT'!AA327&lt;&gt;"",CONCATENATE(VLOOKUP(A327,'ACCESS EXPORT'!$A:$AF,32,FALSE)," (Closed",TEXT('ACCESS EXPORT'!AA327," MM/DD/YYY)")),IF(TODAY()&lt;(('ACCESS EXPORT'!Z327)+30),CONCATENATE(VLOOKUP(A327,'ACCESS EXPORT'!$A:$AF,32,FALSE)," (Opens",TEXT('ACCESS EXPORT'!Z327," MM/DD/YYY)")),VLOOKUP(A327,'ACCESS EXPORT'!$A:$AF,32,FALSE)))))),"-")</f>
        <v>ADVENTHEALTH MEDICAL GROUP UROLOGY AT ALTAMONTE SPRINGS</v>
      </c>
      <c r="D327" s="3" t="str">
        <f ca="1">IFERROR(UPPER(IF(AND('ACCESS EXPORT'!AA327="",'ACCESS EXPORT'!Z327=""),VLOOKUP(A327,'ACCESS EXPORT'!$A:$AF,28,FALSE),(IF('ACCESS EXPORT'!AA327&lt;&gt;"",CONCATENATE(VLOOKUP(A327,'ACCESS EXPORT'!$A:$AF,28,FALSE)," (Closed",TEXT('ACCESS EXPORT'!AA327," MM/DD/YYY)")),IF(TODAY()&lt;(('ACCESS EXPORT'!Z327)+30),CONCATENATE(VLOOKUP(A327,'ACCESS EXPORT'!$A:$AF,28,FALSE)," (Opens",TEXT('ACCESS EXPORT'!Z327," MM/DD/YYY)")),VLOOKUP(A327,'ACCESS EXPORT'!$A:$AF,28,FALSE)))))),"-")</f>
        <v>FLORIDA UROLOGY ASSOCIATES - ALTAMONTE SPRINGS</v>
      </c>
      <c r="E327" s="3" t="str">
        <f>VLOOKUP($A327,'ACCESS EXPORT'!$A:$AF,3,FALSE)</f>
        <v>5330</v>
      </c>
      <c r="F327" s="3" t="str">
        <f>UPPER(CONCATENATE(VLOOKUP(A327,'ACCESS EXPORT'!$A:$AF,4,FALSE)," ",VLOOKUP(A327,'ACCESS EXPORT'!$A:$AF,5,FALSE)," ",VLOOKUP(A327,'ACCESS EXPORT'!$A:$AF,6,FALSE)," ",VLOOKUP(A327,'ACCESS EXPORT'!$A:$AA,7,FALSE)," ",VLOOKUP(A327,'ACCESS EXPORT'!$A:$AA,8,FALSE)))</f>
        <v>270 NORTHLAKE BLVD SUITE 1008 ALTAMONTE SPRINGS FL 32701</v>
      </c>
      <c r="G327" s="4" t="str">
        <f>UPPER(VLOOKUP($A327,'ACCESS EXPORT'!$A:$AF,9,FALSE))</f>
        <v>SEMINOLE</v>
      </c>
      <c r="H327" s="4" t="str">
        <f>_xlfn.IFNA(VLOOKUP($B327,'ACCESS EXPORT'!$B:$J,9,FALSE),"")</f>
        <v>NE</v>
      </c>
      <c r="I327" s="3" t="str">
        <f>CONCATENATE("(P)",VLOOKUP($A327,'ACCESS EXPORT'!$A:$AF,11,FALSE)," (F)",VLOOKUP($A327,'ACCESS EXPORT'!$A:$AF,29,FALSE))</f>
        <v>(P)(407) 834-3300 (F)(407) 834-3800</v>
      </c>
      <c r="J327" s="4" t="str">
        <f>UPPER(VLOOKUP($A327,'ACCESS EXPORT'!$A:$AF,12,FALSE))</f>
        <v>UROLOGY</v>
      </c>
      <c r="K327" s="4" t="str">
        <f>UPPER(VLOOKUP($A327,'ACCESS EXPORT'!$A:$AF,13,FALSE))</f>
        <v>MARLENE HOLLAND</v>
      </c>
      <c r="L327" s="3" t="str">
        <f>IF(AND(VLOOKUP(A327,'ACCESS EXPORT'!A:AE,1,0),'ACCESS EXPORT'!N327=""),UPPER(CONCATENATE('ACCESS EXPORT'!AE327)),IF(VLOOKUP(A327,'ACCESS EXPORT'!A:AE,1,0),UPPER(CONCATENATE('ACCESS EXPORT'!N327," "&amp;CHAR(10),'ACCESS EXPORT'!AE327))))</f>
        <v>DREW DEVANE (EXEC DIR) 
CHARLIE CULTER (PRAC. ADMIN) (INTERIM)</v>
      </c>
      <c r="M327" s="4" t="str">
        <f>UPPER(VLOOKUP($A327,'ACCESS EXPORT'!$A:$O,15,FALSE))</f>
        <v>STACEY GRAY (PM)</v>
      </c>
      <c r="N327" s="4" t="str">
        <f ca="1">IF(AND('ACCESS EXPORT'!X327="",'ACCESS EXPORT'!Y327=""),IF('ACCESS EXPORT'!V327&lt;&gt;"",(IF(TODAY()-'ACCESS EXPORT'!V327&gt;=-60,UPPER(CONCATENATE(VLOOKUP(B327,'ACCESS EXPORT'!$B:$P,15,FALSE),""&amp;CHAR(10)&amp;"(SEP",TEXT('ACCESS EXPORT'!V327," MM/DD/YYY)"))),IF(TODAY()-'ACCESS EXPORT'!V327&lt;0,UPPER(VLOOKUP(B327,'ACCESS EXPORT'!$B:$P,15,FALSE)),UPPER(VLOOKUP(B327,'ACCESS EXPORT'!$B:$P,15,FALSE))))),IF('ACCESS EXPORT'!U327="",UPPER(VLOOKUP(B327,'ACCESS EXPORT'!$B:$P,15,FALSE)),IF(TODAY()-'ACCESS EXPORT'!U327&lt;=30,CONCATENATE(UPPER(VLOOKUP(B327,'ACCESS EXPORT'!$B:$P,15,FALSE)),""&amp;CHAR(10)&amp;"(NEW",TEXT('ACCESS EXPORT'!U327," MM/DD/YYY)")),IF(AND(TODAY()-'ACCESS EXPORT'!U327&gt;30,TODAY()&gt;0),UPPER(VLOOKUP(B327,'ACCESS EXPORT'!$B:$P,15,FALSE)))))),IF('ACCESS EXPORT'!Y327&lt;&gt;"",UPPER(CONCATENATE(UPPER(VLOOKUP(B327,'ACCESS EXPORT'!$B:$P,15,FALSE)),""&amp;CHAR(10)&amp;"(Transfer Out",TEXT('ACCESS EXPORT'!Y327," MM/DD/YYY)"))),IF('ACCESS EXPORT'!X327&lt;&gt;"",UPPER(CONCATENATE(UPPER(VLOOKUP(B327,'ACCESS EXPORT'!$B:$P,15,FALSE)),""&amp;CHAR(10)&amp;"(Transfer In",TEXT('ACCESS EXPORT'!X327," MM/DD/YYY)"))))))</f>
        <v>WILLIAMS, STEVE K.</v>
      </c>
      <c r="O327" s="4" t="str">
        <f>_xlfn.IFNA(VLOOKUP(B327,'ACCESS EXPORT'!$B:$Q,16,FALSE),"")</f>
        <v>MD</v>
      </c>
      <c r="P327" s="4" t="str">
        <f>_xlfn.IFNA(VLOOKUP(B327,'ACCESS EXPORT'!B:W,22,FALSE),"-")</f>
        <v>1104245158</v>
      </c>
      <c r="Q327" s="4" t="str">
        <f>_xlfn.IFNA(VLOOKUP(A327,'ACCESS EXPORT'!$A:$AG,33,0),"-")</f>
        <v>Ronald Paulin</v>
      </c>
      <c r="R327" s="4" t="str">
        <f>_xlfn.IFNA(VLOOKUP(A327,'ACCESS EXPORT'!$A:$AH,34,0),"-")</f>
        <v>Amanda Dowd</v>
      </c>
      <c r="S327" s="4" t="str">
        <f>_xlfn.IFNA(VLOOKUP(A327,'ACCESS EXPORT'!$A:$AI,35,0),"-")</f>
        <v>Courtney Powell</v>
      </c>
      <c r="T327" s="4" t="str">
        <f>_xlfn.IFNA(VLOOKUP(A327,'ACCESS EXPORT'!$A:$AJ,36,0),"-")</f>
        <v>Andrew Davis</v>
      </c>
      <c r="U327" s="4" t="str">
        <f>_xlfn.IFNA(VLOOKUP(A327,'ACCESS EXPORT'!$A:$AK,37,0),"-")</f>
        <v>athena</v>
      </c>
      <c r="V327" s="4" t="str">
        <f>_xlfn.IFNA(VLOOKUP(A327,'ACCESS EXPORT'!$A:$AL,38,0),"-")</f>
        <v>FHMG_FL URO ASSOC_ALT</v>
      </c>
      <c r="W327" s="4" t="str">
        <f>_xlfn.IFNA(VLOOKUP(A327,'ACCESS EXPORT'!$A:$AM,39,0),"-")</f>
        <v/>
      </c>
      <c r="X327" s="4" t="str">
        <f>_xlfn.IFNA(VLOOKUP(A327,'ACCESS EXPORT'!$A:$AN,40,0),"-")</f>
        <v>John Del Rio / Shahla Cedeno</v>
      </c>
      <c r="Y327" s="26" t="str">
        <f>_xlfn.IFNA(VLOOKUP(A327,'ACCESS EXPORT'!A:AO,41,0),"")</f>
        <v>Jose Anderson</v>
      </c>
      <c r="Z327" s="26" t="str">
        <f>_xlfn.IFNA(VLOOKUP(A327,'ACCESS EXPORT'!A:AP,42,0),"")</f>
        <v>Sue Balmforth</v>
      </c>
      <c r="AA327" s="26" t="str">
        <f>_xlfn.IFNA(VLOOKUP(A327,'ACCESS EXPORT'!A:AQ,43,0),"")</f>
        <v>Tricia Greco</v>
      </c>
    </row>
    <row r="328" spans="1:27" ht="18.75" x14ac:dyDescent="0.25">
      <c r="A328" s="33">
        <v>195</v>
      </c>
      <c r="B328" s="10">
        <v>1030</v>
      </c>
      <c r="C328" s="7" t="str">
        <f ca="1">IFERROR(UPPER(IF(AND('ACCESS EXPORT'!AA328="",'ACCESS EXPORT'!Z328=""),VLOOKUP(A328,'ACCESS EXPORT'!$A:$AF,32,FALSE),(IF('ACCESS EXPORT'!AA328&lt;&gt;"",CONCATENATE(VLOOKUP(A328,'ACCESS EXPORT'!$A:$AF,32,FALSE)," (Closed",TEXT('ACCESS EXPORT'!AA328," MM/DD/YYY)")),IF(TODAY()&lt;(('ACCESS EXPORT'!Z328)+30),CONCATENATE(VLOOKUP(A328,'ACCESS EXPORT'!$A:$AF,32,FALSE)," (Opens",TEXT('ACCESS EXPORT'!Z328," MM/DD/YYY)")),VLOOKUP(A328,'ACCESS EXPORT'!$A:$AF,32,FALSE)))))),"-")</f>
        <v>ADVENTHEALTH MEDICAL GROUP UROLOGY AT ALTAMONTE SPRINGS</v>
      </c>
      <c r="D328" s="3" t="str">
        <f ca="1">IFERROR(UPPER(IF(AND('ACCESS EXPORT'!AA328="",'ACCESS EXPORT'!Z328=""),VLOOKUP(A328,'ACCESS EXPORT'!$A:$AF,28,FALSE),(IF('ACCESS EXPORT'!AA328&lt;&gt;"",CONCATENATE(VLOOKUP(A328,'ACCESS EXPORT'!$A:$AF,28,FALSE)," (Closed",TEXT('ACCESS EXPORT'!AA328," MM/DD/YYY)")),IF(TODAY()&lt;(('ACCESS EXPORT'!Z328)+30),CONCATENATE(VLOOKUP(A328,'ACCESS EXPORT'!$A:$AF,28,FALSE)," (Opens",TEXT('ACCESS EXPORT'!Z328," MM/DD/YYY)")),VLOOKUP(A328,'ACCESS EXPORT'!$A:$AF,28,FALSE)))))),"-")</f>
        <v>FLORIDA UROLOGY ASSOCIATES - ALTAMONTE SPRINGS</v>
      </c>
      <c r="E328" s="3" t="str">
        <f>VLOOKUP($A328,'ACCESS EXPORT'!$A:$AF,3,FALSE)</f>
        <v>5330</v>
      </c>
      <c r="F328" s="3" t="str">
        <f>UPPER(CONCATENATE(VLOOKUP(A328,'ACCESS EXPORT'!$A:$AF,4,FALSE)," ",VLOOKUP(A328,'ACCESS EXPORT'!$A:$AF,5,FALSE)," ",VLOOKUP(A328,'ACCESS EXPORT'!$A:$AF,6,FALSE)," ",VLOOKUP(A328,'ACCESS EXPORT'!$A:$AA,7,FALSE)," ",VLOOKUP(A328,'ACCESS EXPORT'!$A:$AA,8,FALSE)))</f>
        <v>270 NORTHLAKE BLVD SUITE 1008 ALTAMONTE SPRINGS FL 32701</v>
      </c>
      <c r="G328" s="4" t="str">
        <f>UPPER(VLOOKUP($A328,'ACCESS EXPORT'!$A:$AF,9,FALSE))</f>
        <v>SEMINOLE</v>
      </c>
      <c r="H328" s="4" t="str">
        <f>_xlfn.IFNA(VLOOKUP($B328,'ACCESS EXPORT'!$B:$J,9,FALSE),"")</f>
        <v>NE</v>
      </c>
      <c r="I328" s="3" t="str">
        <f>CONCATENATE("(P)",VLOOKUP($A328,'ACCESS EXPORT'!$A:$AF,11,FALSE)," (F)",VLOOKUP($A328,'ACCESS EXPORT'!$A:$AF,29,FALSE))</f>
        <v>(P)(407) 834-3300 (F)(407) 834-3800</v>
      </c>
      <c r="J328" s="4" t="str">
        <f>UPPER(VLOOKUP($A328,'ACCESS EXPORT'!$A:$AF,12,FALSE))</f>
        <v>UROLOGY</v>
      </c>
      <c r="K328" s="4" t="str">
        <f>UPPER(VLOOKUP($A328,'ACCESS EXPORT'!$A:$AF,13,FALSE))</f>
        <v>MARLENE HOLLAND</v>
      </c>
      <c r="L328" s="3" t="str">
        <f>IF(AND(VLOOKUP(A328,'ACCESS EXPORT'!A:AE,1,0),'ACCESS EXPORT'!N328=""),UPPER(CONCATENATE('ACCESS EXPORT'!AE328)),IF(VLOOKUP(A328,'ACCESS EXPORT'!A:AE,1,0),UPPER(CONCATENATE('ACCESS EXPORT'!N328," "&amp;CHAR(10),'ACCESS EXPORT'!AE328))))</f>
        <v>DREW DEVANE (EXEC DIR) 
CHARLIE CULTER (PRAC. ADMIN) (INTERIM)</v>
      </c>
      <c r="M328" s="4" t="str">
        <f>UPPER(VLOOKUP($A328,'ACCESS EXPORT'!$A:$O,15,FALSE))</f>
        <v>STACEY GRAY (PM)</v>
      </c>
      <c r="N328" s="4" t="str">
        <f ca="1">IF(AND('ACCESS EXPORT'!X328="",'ACCESS EXPORT'!Y328=""),IF('ACCESS EXPORT'!V328&lt;&gt;"",(IF(TODAY()-'ACCESS EXPORT'!V328&gt;=-60,UPPER(CONCATENATE(VLOOKUP(B328,'ACCESS EXPORT'!$B:$P,15,FALSE),""&amp;CHAR(10)&amp;"(SEP",TEXT('ACCESS EXPORT'!V328," MM/DD/YYY)"))),IF(TODAY()-'ACCESS EXPORT'!V328&lt;0,UPPER(VLOOKUP(B328,'ACCESS EXPORT'!$B:$P,15,FALSE)),UPPER(VLOOKUP(B328,'ACCESS EXPORT'!$B:$P,15,FALSE))))),IF('ACCESS EXPORT'!U328="",UPPER(VLOOKUP(B328,'ACCESS EXPORT'!$B:$P,15,FALSE)),IF(TODAY()-'ACCESS EXPORT'!U328&lt;=30,CONCATENATE(UPPER(VLOOKUP(B328,'ACCESS EXPORT'!$B:$P,15,FALSE)),""&amp;CHAR(10)&amp;"(NEW",TEXT('ACCESS EXPORT'!U328," MM/DD/YYY)")),IF(AND(TODAY()-'ACCESS EXPORT'!U328&gt;30,TODAY()&gt;0),UPPER(VLOOKUP(B328,'ACCESS EXPORT'!$B:$P,15,FALSE)))))),IF('ACCESS EXPORT'!Y328&lt;&gt;"",UPPER(CONCATENATE(UPPER(VLOOKUP(B328,'ACCESS EXPORT'!$B:$P,15,FALSE)),""&amp;CHAR(10)&amp;"(Transfer Out",TEXT('ACCESS EXPORT'!Y328," MM/DD/YYY)"))),IF('ACCESS EXPORT'!X328&lt;&gt;"",UPPER(CONCATENATE(UPPER(VLOOKUP(B328,'ACCESS EXPORT'!$B:$P,15,FALSE)),""&amp;CHAR(10)&amp;"(Transfer In",TEXT('ACCESS EXPORT'!X328," MM/DD/YYY)"))))))</f>
        <v>DRUMMER, SARA M.</v>
      </c>
      <c r="O328" s="4" t="str">
        <f>_xlfn.IFNA(VLOOKUP(B328,'ACCESS EXPORT'!$B:$Q,16,FALSE),"")</f>
        <v>APRN</v>
      </c>
      <c r="P328" s="4" t="str">
        <f>_xlfn.IFNA(VLOOKUP(B328,'ACCESS EXPORT'!B:W,22,FALSE),"-")</f>
        <v>1891009536</v>
      </c>
      <c r="Q328" s="4" t="str">
        <f>_xlfn.IFNA(VLOOKUP(A328,'ACCESS EXPORT'!$A:$AG,33,0),"-")</f>
        <v>Ronald Paulin</v>
      </c>
      <c r="R328" s="4" t="str">
        <f>_xlfn.IFNA(VLOOKUP(A328,'ACCESS EXPORT'!$A:$AH,34,0),"-")</f>
        <v>Amanda Dowd</v>
      </c>
      <c r="S328" s="4" t="str">
        <f>_xlfn.IFNA(VLOOKUP(A328,'ACCESS EXPORT'!$A:$AI,35,0),"-")</f>
        <v>Courtney Powell</v>
      </c>
      <c r="T328" s="4" t="str">
        <f>_xlfn.IFNA(VLOOKUP(A328,'ACCESS EXPORT'!$A:$AJ,36,0),"-")</f>
        <v>Andrew Davis</v>
      </c>
      <c r="U328" s="4" t="str">
        <f>_xlfn.IFNA(VLOOKUP(A328,'ACCESS EXPORT'!$A:$AK,37,0),"-")</f>
        <v>athena</v>
      </c>
      <c r="V328" s="4" t="str">
        <f>_xlfn.IFNA(VLOOKUP(A328,'ACCESS EXPORT'!$A:$AL,38,0),"-")</f>
        <v>FHMG_FL URO ASSOC_ALT</v>
      </c>
      <c r="W328" s="4" t="str">
        <f>_xlfn.IFNA(VLOOKUP(A328,'ACCESS EXPORT'!$A:$AM,39,0),"-")</f>
        <v/>
      </c>
      <c r="X328" s="4" t="str">
        <f>_xlfn.IFNA(VLOOKUP(A328,'ACCESS EXPORT'!$A:$AN,40,0),"-")</f>
        <v>John Del Rio / Shahla Cedeno</v>
      </c>
      <c r="Y328" s="26" t="str">
        <f>_xlfn.IFNA(VLOOKUP(A328,'ACCESS EXPORT'!A:AO,41,0),"")</f>
        <v>Jose Anderson</v>
      </c>
      <c r="Z328" s="26" t="str">
        <f>_xlfn.IFNA(VLOOKUP(A328,'ACCESS EXPORT'!A:AP,42,0),"")</f>
        <v>Sue Balmforth</v>
      </c>
      <c r="AA328" s="26" t="str">
        <f>_xlfn.IFNA(VLOOKUP(A328,'ACCESS EXPORT'!A:AQ,43,0),"")</f>
        <v>Tricia Greco</v>
      </c>
    </row>
    <row r="329" spans="1:27" ht="18.75" x14ac:dyDescent="0.25">
      <c r="A329" s="33">
        <v>195</v>
      </c>
      <c r="B329" s="10">
        <v>1078</v>
      </c>
      <c r="C329" s="7" t="str">
        <f ca="1">IFERROR(UPPER(IF(AND('ACCESS EXPORT'!AA329="",'ACCESS EXPORT'!Z329=""),VLOOKUP(A329,'ACCESS EXPORT'!$A:$AF,32,FALSE),(IF('ACCESS EXPORT'!AA329&lt;&gt;"",CONCATENATE(VLOOKUP(A329,'ACCESS EXPORT'!$A:$AF,32,FALSE)," (Closed",TEXT('ACCESS EXPORT'!AA329," MM/DD/YYY)")),IF(TODAY()&lt;(('ACCESS EXPORT'!Z329)+30),CONCATENATE(VLOOKUP(A329,'ACCESS EXPORT'!$A:$AF,32,FALSE)," (Opens",TEXT('ACCESS EXPORT'!Z329," MM/DD/YYY)")),VLOOKUP(A329,'ACCESS EXPORT'!$A:$AF,32,FALSE)))))),"-")</f>
        <v>ADVENTHEALTH MEDICAL GROUP UROLOGY AT ALTAMONTE SPRINGS</v>
      </c>
      <c r="D329" s="3" t="str">
        <f ca="1">IFERROR(UPPER(IF(AND('ACCESS EXPORT'!AA329="",'ACCESS EXPORT'!Z329=""),VLOOKUP(A329,'ACCESS EXPORT'!$A:$AF,28,FALSE),(IF('ACCESS EXPORT'!AA329&lt;&gt;"",CONCATENATE(VLOOKUP(A329,'ACCESS EXPORT'!$A:$AF,28,FALSE)," (Closed",TEXT('ACCESS EXPORT'!AA329," MM/DD/YYY)")),IF(TODAY()&lt;(('ACCESS EXPORT'!Z329)+30),CONCATENATE(VLOOKUP(A329,'ACCESS EXPORT'!$A:$AF,28,FALSE)," (Opens",TEXT('ACCESS EXPORT'!Z329," MM/DD/YYY)")),VLOOKUP(A329,'ACCESS EXPORT'!$A:$AF,28,FALSE)))))),"-")</f>
        <v>FLORIDA UROLOGY ASSOCIATES - ALTAMONTE SPRINGS</v>
      </c>
      <c r="E329" s="3" t="str">
        <f>VLOOKUP($A329,'ACCESS EXPORT'!$A:$AF,3,FALSE)</f>
        <v>5330</v>
      </c>
      <c r="F329" s="3" t="str">
        <f>UPPER(CONCATENATE(VLOOKUP(A329,'ACCESS EXPORT'!$A:$AF,4,FALSE)," ",VLOOKUP(A329,'ACCESS EXPORT'!$A:$AF,5,FALSE)," ",VLOOKUP(A329,'ACCESS EXPORT'!$A:$AF,6,FALSE)," ",VLOOKUP(A329,'ACCESS EXPORT'!$A:$AA,7,FALSE)," ",VLOOKUP(A329,'ACCESS EXPORT'!$A:$AA,8,FALSE)))</f>
        <v>270 NORTHLAKE BLVD SUITE 1008 ALTAMONTE SPRINGS FL 32701</v>
      </c>
      <c r="G329" s="4" t="str">
        <f>UPPER(VLOOKUP($A329,'ACCESS EXPORT'!$A:$AF,9,FALSE))</f>
        <v>SEMINOLE</v>
      </c>
      <c r="H329" s="4" t="str">
        <f>_xlfn.IFNA(VLOOKUP($B329,'ACCESS EXPORT'!$B:$J,9,FALSE),"")</f>
        <v>NE</v>
      </c>
      <c r="I329" s="3" t="str">
        <f>CONCATENATE("(P)",VLOOKUP($A329,'ACCESS EXPORT'!$A:$AF,11,FALSE)," (F)",VLOOKUP($A329,'ACCESS EXPORT'!$A:$AF,29,FALSE))</f>
        <v>(P)(407) 834-3300 (F)(407) 834-3800</v>
      </c>
      <c r="J329" s="4" t="str">
        <f>UPPER(VLOOKUP($A329,'ACCESS EXPORT'!$A:$AF,12,FALSE))</f>
        <v>UROLOGY</v>
      </c>
      <c r="K329" s="4" t="str">
        <f>UPPER(VLOOKUP($A329,'ACCESS EXPORT'!$A:$AF,13,FALSE))</f>
        <v>MARLENE HOLLAND</v>
      </c>
      <c r="L329" s="3" t="str">
        <f>IF(AND(VLOOKUP(A329,'ACCESS EXPORT'!A:AE,1,0),'ACCESS EXPORT'!N329=""),UPPER(CONCATENATE('ACCESS EXPORT'!AE329)),IF(VLOOKUP(A329,'ACCESS EXPORT'!A:AE,1,0),UPPER(CONCATENATE('ACCESS EXPORT'!N329," "&amp;CHAR(10),'ACCESS EXPORT'!AE329))))</f>
        <v>DREW DEVANE (EXEC DIR) 
CHARLIE CULTER (PRAC. ADMIN) (INTERIM)</v>
      </c>
      <c r="M329" s="4" t="str">
        <f>UPPER(VLOOKUP($A329,'ACCESS EXPORT'!$A:$O,15,FALSE))</f>
        <v>STACEY GRAY (PM)</v>
      </c>
      <c r="N329" s="4" t="str">
        <f ca="1">IF(AND('ACCESS EXPORT'!X329="",'ACCESS EXPORT'!Y329=""),IF('ACCESS EXPORT'!V329&lt;&gt;"",(IF(TODAY()-'ACCESS EXPORT'!V329&gt;=-60,UPPER(CONCATENATE(VLOOKUP(B329,'ACCESS EXPORT'!$B:$P,15,FALSE),""&amp;CHAR(10)&amp;"(SEP",TEXT('ACCESS EXPORT'!V329," MM/DD/YYY)"))),IF(TODAY()-'ACCESS EXPORT'!V329&lt;0,UPPER(VLOOKUP(B329,'ACCESS EXPORT'!$B:$P,15,FALSE)),UPPER(VLOOKUP(B329,'ACCESS EXPORT'!$B:$P,15,FALSE))))),IF('ACCESS EXPORT'!U329="",UPPER(VLOOKUP(B329,'ACCESS EXPORT'!$B:$P,15,FALSE)),IF(TODAY()-'ACCESS EXPORT'!U329&lt;=30,CONCATENATE(UPPER(VLOOKUP(B329,'ACCESS EXPORT'!$B:$P,15,FALSE)),""&amp;CHAR(10)&amp;"(NEW",TEXT('ACCESS EXPORT'!U329," MM/DD/YYY)")),IF(AND(TODAY()-'ACCESS EXPORT'!U329&gt;30,TODAY()&gt;0),UPPER(VLOOKUP(B329,'ACCESS EXPORT'!$B:$P,15,FALSE)))))),IF('ACCESS EXPORT'!Y329&lt;&gt;"",UPPER(CONCATENATE(UPPER(VLOOKUP(B329,'ACCESS EXPORT'!$B:$P,15,FALSE)),""&amp;CHAR(10)&amp;"(Transfer Out",TEXT('ACCESS EXPORT'!Y329," MM/DD/YYY)"))),IF('ACCESS EXPORT'!X329&lt;&gt;"",UPPER(CONCATENATE(UPPER(VLOOKUP(B329,'ACCESS EXPORT'!$B:$P,15,FALSE)),""&amp;CHAR(10)&amp;"(Transfer In",TEXT('ACCESS EXPORT'!X329," MM/DD/YYY)"))))))</f>
        <v>CANGIANO, THOMAS G.</v>
      </c>
      <c r="O329" s="4" t="str">
        <f>_xlfn.IFNA(VLOOKUP(B329,'ACCESS EXPORT'!$B:$Q,16,FALSE),"")</f>
        <v>MD</v>
      </c>
      <c r="P329" s="4" t="str">
        <f>_xlfn.IFNA(VLOOKUP(B329,'ACCESS EXPORT'!B:W,22,FALSE),"-")</f>
        <v>1356316756</v>
      </c>
      <c r="Q329" s="4" t="str">
        <f>_xlfn.IFNA(VLOOKUP(A329,'ACCESS EXPORT'!$A:$AG,33,0),"-")</f>
        <v>Ronald Paulin</v>
      </c>
      <c r="R329" s="4" t="str">
        <f>_xlfn.IFNA(VLOOKUP(A329,'ACCESS EXPORT'!$A:$AH,34,0),"-")</f>
        <v>Amanda Dowd</v>
      </c>
      <c r="S329" s="4" t="str">
        <f>_xlfn.IFNA(VLOOKUP(A329,'ACCESS EXPORT'!$A:$AI,35,0),"-")</f>
        <v>Courtney Powell</v>
      </c>
      <c r="T329" s="4" t="str">
        <f>_xlfn.IFNA(VLOOKUP(A329,'ACCESS EXPORT'!$A:$AJ,36,0),"-")</f>
        <v>Andrew Davis</v>
      </c>
      <c r="U329" s="4" t="str">
        <f>_xlfn.IFNA(VLOOKUP(A329,'ACCESS EXPORT'!$A:$AK,37,0),"-")</f>
        <v>athena</v>
      </c>
      <c r="V329" s="4" t="str">
        <f>_xlfn.IFNA(VLOOKUP(A329,'ACCESS EXPORT'!$A:$AL,38,0),"-")</f>
        <v>FHMG_FL URO ASSOC_ALT</v>
      </c>
      <c r="W329" s="4" t="str">
        <f>_xlfn.IFNA(VLOOKUP(A329,'ACCESS EXPORT'!$A:$AM,39,0),"-")</f>
        <v/>
      </c>
      <c r="X329" s="4" t="str">
        <f>_xlfn.IFNA(VLOOKUP(A329,'ACCESS EXPORT'!$A:$AN,40,0),"-")</f>
        <v>John Del Rio / Shahla Cedeno</v>
      </c>
      <c r="Y329" s="26" t="str">
        <f>_xlfn.IFNA(VLOOKUP(A329,'ACCESS EXPORT'!A:AO,41,0),"")</f>
        <v>Jose Anderson</v>
      </c>
      <c r="Z329" s="26" t="str">
        <f>_xlfn.IFNA(VLOOKUP(A329,'ACCESS EXPORT'!A:AP,42,0),"")</f>
        <v>Sue Balmforth</v>
      </c>
      <c r="AA329" s="26" t="str">
        <f>_xlfn.IFNA(VLOOKUP(A329,'ACCESS EXPORT'!A:AQ,43,0),"")</f>
        <v>Tricia Greco</v>
      </c>
    </row>
    <row r="330" spans="1:27" ht="18.75" x14ac:dyDescent="0.25">
      <c r="A330" s="33">
        <v>195</v>
      </c>
      <c r="B330" s="10">
        <v>2152</v>
      </c>
      <c r="C330" s="7" t="str">
        <f ca="1">IFERROR(UPPER(IF(AND('ACCESS EXPORT'!AA330="",'ACCESS EXPORT'!Z330=""),VLOOKUP(A330,'ACCESS EXPORT'!$A:$AF,32,FALSE),(IF('ACCESS EXPORT'!AA330&lt;&gt;"",CONCATENATE(VLOOKUP(A330,'ACCESS EXPORT'!$A:$AF,32,FALSE)," (Closed",TEXT('ACCESS EXPORT'!AA330," MM/DD/YYY)")),IF(TODAY()&lt;(('ACCESS EXPORT'!Z330)+30),CONCATENATE(VLOOKUP(A330,'ACCESS EXPORT'!$A:$AF,32,FALSE)," (Opens",TEXT('ACCESS EXPORT'!Z330," MM/DD/YYY)")),VLOOKUP(A330,'ACCESS EXPORT'!$A:$AF,32,FALSE)))))),"-")</f>
        <v>ADVENTHEALTH MEDICAL GROUP UROLOGY AT ALTAMONTE SPRINGS</v>
      </c>
      <c r="D330" s="3" t="str">
        <f ca="1">IFERROR(UPPER(IF(AND('ACCESS EXPORT'!AA330="",'ACCESS EXPORT'!Z330=""),VLOOKUP(A330,'ACCESS EXPORT'!$A:$AF,28,FALSE),(IF('ACCESS EXPORT'!AA330&lt;&gt;"",CONCATENATE(VLOOKUP(A330,'ACCESS EXPORT'!$A:$AF,28,FALSE)," (Closed",TEXT('ACCESS EXPORT'!AA330," MM/DD/YYY)")),IF(TODAY()&lt;(('ACCESS EXPORT'!Z330)+30),CONCATENATE(VLOOKUP(A330,'ACCESS EXPORT'!$A:$AF,28,FALSE)," (Opens",TEXT('ACCESS EXPORT'!Z330," MM/DD/YYY)")),VLOOKUP(A330,'ACCESS EXPORT'!$A:$AF,28,FALSE)))))),"-")</f>
        <v>FLORIDA UROLOGY ASSOCIATES - ALTAMONTE SPRINGS</v>
      </c>
      <c r="E330" s="3" t="str">
        <f>VLOOKUP($A330,'ACCESS EXPORT'!$A:$AF,3,FALSE)</f>
        <v>5330</v>
      </c>
      <c r="F330" s="3" t="str">
        <f>UPPER(CONCATENATE(VLOOKUP(A330,'ACCESS EXPORT'!$A:$AF,4,FALSE)," ",VLOOKUP(A330,'ACCESS EXPORT'!$A:$AF,5,FALSE)," ",VLOOKUP(A330,'ACCESS EXPORT'!$A:$AF,6,FALSE)," ",VLOOKUP(A330,'ACCESS EXPORT'!$A:$AA,7,FALSE)," ",VLOOKUP(A330,'ACCESS EXPORT'!$A:$AA,8,FALSE)))</f>
        <v>270 NORTHLAKE BLVD SUITE 1008 ALTAMONTE SPRINGS FL 32701</v>
      </c>
      <c r="G330" s="4" t="str">
        <f>UPPER(VLOOKUP($A330,'ACCESS EXPORT'!$A:$AF,9,FALSE))</f>
        <v>SEMINOLE</v>
      </c>
      <c r="H330" s="4" t="str">
        <f>_xlfn.IFNA(VLOOKUP($B330,'ACCESS EXPORT'!$B:$J,9,FALSE),"")</f>
        <v>NE</v>
      </c>
      <c r="I330" s="3" t="str">
        <f>CONCATENATE("(P)",VLOOKUP($A330,'ACCESS EXPORT'!$A:$AF,11,FALSE)," (F)",VLOOKUP($A330,'ACCESS EXPORT'!$A:$AF,29,FALSE))</f>
        <v>(P)(407) 834-3300 (F)(407) 834-3800</v>
      </c>
      <c r="J330" s="4" t="str">
        <f>UPPER(VLOOKUP($A330,'ACCESS EXPORT'!$A:$AF,12,FALSE))</f>
        <v>UROLOGY</v>
      </c>
      <c r="K330" s="4" t="str">
        <f>UPPER(VLOOKUP($A330,'ACCESS EXPORT'!$A:$AF,13,FALSE))</f>
        <v>MARLENE HOLLAND</v>
      </c>
      <c r="L330" s="3" t="str">
        <f>IF(AND(VLOOKUP(A330,'ACCESS EXPORT'!A:AE,1,0),'ACCESS EXPORT'!N330=""),UPPER(CONCATENATE('ACCESS EXPORT'!AE330)),IF(VLOOKUP(A330,'ACCESS EXPORT'!A:AE,1,0),UPPER(CONCATENATE('ACCESS EXPORT'!N330," "&amp;CHAR(10),'ACCESS EXPORT'!AE330))))</f>
        <v>DREW DEVANE (EXEC DIR) 
CHARLIE CULTER (PRAC. ADMIN) (INTERIM)</v>
      </c>
      <c r="M330" s="4" t="str">
        <f>UPPER(VLOOKUP($A330,'ACCESS EXPORT'!$A:$O,15,FALSE))</f>
        <v>STACEY GRAY (PM)</v>
      </c>
      <c r="N330" s="4" t="str">
        <f ca="1">IF(AND('ACCESS EXPORT'!X330="",'ACCESS EXPORT'!Y330=""),IF('ACCESS EXPORT'!V330&lt;&gt;"",(IF(TODAY()-'ACCESS EXPORT'!V330&gt;=-60,UPPER(CONCATENATE(VLOOKUP(B330,'ACCESS EXPORT'!$B:$P,15,FALSE),""&amp;CHAR(10)&amp;"(SEP",TEXT('ACCESS EXPORT'!V330," MM/DD/YYY)"))),IF(TODAY()-'ACCESS EXPORT'!V330&lt;0,UPPER(VLOOKUP(B330,'ACCESS EXPORT'!$B:$P,15,FALSE)),UPPER(VLOOKUP(B330,'ACCESS EXPORT'!$B:$P,15,FALSE))))),IF('ACCESS EXPORT'!U330="",UPPER(VLOOKUP(B330,'ACCESS EXPORT'!$B:$P,15,FALSE)),IF(TODAY()-'ACCESS EXPORT'!U330&lt;=30,CONCATENATE(UPPER(VLOOKUP(B330,'ACCESS EXPORT'!$B:$P,15,FALSE)),""&amp;CHAR(10)&amp;"(NEW",TEXT('ACCESS EXPORT'!U330," MM/DD/YYY)")),IF(AND(TODAY()-'ACCESS EXPORT'!U330&gt;30,TODAY()&gt;0),UPPER(VLOOKUP(B330,'ACCESS EXPORT'!$B:$P,15,FALSE)))))),IF('ACCESS EXPORT'!Y330&lt;&gt;"",UPPER(CONCATENATE(UPPER(VLOOKUP(B330,'ACCESS EXPORT'!$B:$P,15,FALSE)),""&amp;CHAR(10)&amp;"(Transfer Out",TEXT('ACCESS EXPORT'!Y330," MM/DD/YYY)"))),IF('ACCESS EXPORT'!X330&lt;&gt;"",UPPER(CONCATENATE(UPPER(VLOOKUP(B330,'ACCESS EXPORT'!$B:$P,15,FALSE)),""&amp;CHAR(10)&amp;"(Transfer In",TEXT('ACCESS EXPORT'!X330," MM/DD/YYY)"))))))</f>
        <v>MAGRANN, NICOLE</v>
      </c>
      <c r="O330" s="4" t="str">
        <f>_xlfn.IFNA(VLOOKUP(B330,'ACCESS EXPORT'!$B:$Q,16,FALSE),"")</f>
        <v>PA-C</v>
      </c>
      <c r="P330" s="4" t="str">
        <f>_xlfn.IFNA(VLOOKUP(B330,'ACCESS EXPORT'!B:W,22,FALSE),"-")</f>
        <v>1548652100</v>
      </c>
      <c r="Q330" s="4" t="str">
        <f>_xlfn.IFNA(VLOOKUP(A330,'ACCESS EXPORT'!$A:$AG,33,0),"-")</f>
        <v>Ronald Paulin</v>
      </c>
      <c r="R330" s="4" t="str">
        <f>_xlfn.IFNA(VLOOKUP(A330,'ACCESS EXPORT'!$A:$AH,34,0),"-")</f>
        <v>Amanda Dowd</v>
      </c>
      <c r="S330" s="4" t="str">
        <f>_xlfn.IFNA(VLOOKUP(A330,'ACCESS EXPORT'!$A:$AI,35,0),"-")</f>
        <v>Courtney Powell</v>
      </c>
      <c r="T330" s="4" t="str">
        <f>_xlfn.IFNA(VLOOKUP(A330,'ACCESS EXPORT'!$A:$AJ,36,0),"-")</f>
        <v>Andrew Davis</v>
      </c>
      <c r="U330" s="4" t="str">
        <f>_xlfn.IFNA(VLOOKUP(A330,'ACCESS EXPORT'!$A:$AK,37,0),"-")</f>
        <v>athena</v>
      </c>
      <c r="V330" s="4" t="str">
        <f>_xlfn.IFNA(VLOOKUP(A330,'ACCESS EXPORT'!$A:$AL,38,0),"-")</f>
        <v>FHMG_FL URO ASSOC_ALT</v>
      </c>
      <c r="W330" s="4" t="str">
        <f>_xlfn.IFNA(VLOOKUP(A330,'ACCESS EXPORT'!$A:$AM,39,0),"-")</f>
        <v/>
      </c>
      <c r="X330" s="4" t="str">
        <f>_xlfn.IFNA(VLOOKUP(A330,'ACCESS EXPORT'!$A:$AN,40,0),"-")</f>
        <v>John Del Rio / Shahla Cedeno</v>
      </c>
      <c r="Y330" s="26" t="str">
        <f>_xlfn.IFNA(VLOOKUP(A330,'ACCESS EXPORT'!A:AO,41,0),"")</f>
        <v>Jose Anderson</v>
      </c>
      <c r="Z330" s="26" t="str">
        <f>_xlfn.IFNA(VLOOKUP(A330,'ACCESS EXPORT'!A:AP,42,0),"")</f>
        <v>Sue Balmforth</v>
      </c>
      <c r="AA330" s="26" t="str">
        <f>_xlfn.IFNA(VLOOKUP(A330,'ACCESS EXPORT'!A:AQ,43,0),"")</f>
        <v>Tricia Greco</v>
      </c>
    </row>
    <row r="331" spans="1:27" ht="18.75" x14ac:dyDescent="0.25">
      <c r="A331" s="33">
        <v>196</v>
      </c>
      <c r="B331" s="10">
        <v>1429</v>
      </c>
      <c r="C331" s="7" t="str">
        <f ca="1">IFERROR(UPPER(IF(AND('ACCESS EXPORT'!AA331="",'ACCESS EXPORT'!Z331=""),VLOOKUP(A331,'ACCESS EXPORT'!$A:$AF,32,FALSE),(IF('ACCESS EXPORT'!AA331&lt;&gt;"",CONCATENATE(VLOOKUP(A331,'ACCESS EXPORT'!$A:$AF,32,FALSE)," (Closed",TEXT('ACCESS EXPORT'!AA331," MM/DD/YYY)")),IF(TODAY()&lt;(('ACCESS EXPORT'!Z331)+30),CONCATENATE(VLOOKUP(A331,'ACCESS EXPORT'!$A:$AF,32,FALSE)," (Opens",TEXT('ACCESS EXPORT'!Z331," MM/DD/YYY)")),VLOOKUP(A331,'ACCESS EXPORT'!$A:$AF,32,FALSE)))))),"-")</f>
        <v>ADVENTHEALTH MEDICAL GROUP UROLOGY AT SOUTH ORLANDO (CLOSED 04/15/2019)</v>
      </c>
      <c r="D331" s="3" t="str">
        <f ca="1">IFERROR(UPPER(IF(AND('ACCESS EXPORT'!AA331="",'ACCESS EXPORT'!Z331=""),VLOOKUP(A331,'ACCESS EXPORT'!$A:$AF,28,FALSE),(IF('ACCESS EXPORT'!AA331&lt;&gt;"",CONCATENATE(VLOOKUP(A331,'ACCESS EXPORT'!$A:$AF,28,FALSE)," (Closed",TEXT('ACCESS EXPORT'!AA331," MM/DD/YYY)")),IF(TODAY()&lt;(('ACCESS EXPORT'!Z331)+30),CONCATENATE(VLOOKUP(A331,'ACCESS EXPORT'!$A:$AF,28,FALSE)," (Opens",TEXT('ACCESS EXPORT'!Z331," MM/DD/YYY)")),VLOOKUP(A331,'ACCESS EXPORT'!$A:$AF,28,FALSE)))))),"-")</f>
        <v>FLORIDA UROLOGY ASSOCIATES - SOUTH ORLANDO (CLOSED 04/15/2019)</v>
      </c>
      <c r="E331" s="3" t="str">
        <f>VLOOKUP($A331,'ACCESS EXPORT'!$A:$AF,3,FALSE)</f>
        <v>5340</v>
      </c>
      <c r="F331" s="3" t="str">
        <f>UPPER(CONCATENATE(VLOOKUP(A331,'ACCESS EXPORT'!$A:$AF,4,FALSE)," ",VLOOKUP(A331,'ACCESS EXPORT'!$A:$AF,5,FALSE)," ",VLOOKUP(A331,'ACCESS EXPORT'!$A:$AF,6,FALSE)," ",VLOOKUP(A331,'ACCESS EXPORT'!$A:$AA,7,FALSE)," ",VLOOKUP(A331,'ACCESS EXPORT'!$A:$AA,8,FALSE)))</f>
        <v>3824 OAKWATER CIR  ORLANDO FL 32806</v>
      </c>
      <c r="G331" s="4" t="str">
        <f>UPPER(VLOOKUP($A331,'ACCESS EXPORT'!$A:$AF,9,FALSE))</f>
        <v>ORANGE</v>
      </c>
      <c r="H331" s="4" t="str">
        <f>_xlfn.IFNA(VLOOKUP($B331,'ACCESS EXPORT'!$B:$J,9,FALSE),"")</f>
        <v>Central</v>
      </c>
      <c r="I331" s="3" t="str">
        <f>CONCATENATE("(P)",VLOOKUP($A331,'ACCESS EXPORT'!$A:$AF,11,FALSE)," (F)",VLOOKUP($A331,'ACCESS EXPORT'!$A:$AF,29,FALSE))</f>
        <v>(P)(407) 826-8999 (F)(407)826-8995</v>
      </c>
      <c r="J331" s="4" t="str">
        <f>UPPER(VLOOKUP($A331,'ACCESS EXPORT'!$A:$AF,12,FALSE))</f>
        <v>UROLOGY</v>
      </c>
      <c r="K331" s="4" t="str">
        <f>UPPER(VLOOKUP($A331,'ACCESS EXPORT'!$A:$AF,13,FALSE))</f>
        <v>MARLENE HOLLAND</v>
      </c>
      <c r="L331" s="3" t="str">
        <f>IF(AND(VLOOKUP(A331,'ACCESS EXPORT'!A:AE,1,0),'ACCESS EXPORT'!N331=""),UPPER(CONCATENATE('ACCESS EXPORT'!AE331)),IF(VLOOKUP(A331,'ACCESS EXPORT'!A:AE,1,0),UPPER(CONCATENATE('ACCESS EXPORT'!N331," "&amp;CHAR(10),'ACCESS EXPORT'!AE331))))</f>
        <v>DREW DEVANE (EXEC DIR) 
CHARLIE CULTER (PRAC. ADMIN) (INTERIM)</v>
      </c>
      <c r="M331" s="4" t="str">
        <f>UPPER(VLOOKUP($A331,'ACCESS EXPORT'!$A:$O,15,FALSE))</f>
        <v>ANGELA ORTIZ (OS)</v>
      </c>
      <c r="N331" s="4" t="str">
        <f ca="1">IF(AND('ACCESS EXPORT'!X331="",'ACCESS EXPORT'!Y331=""),IF('ACCESS EXPORT'!V331&lt;&gt;"",(IF(TODAY()-'ACCESS EXPORT'!V331&gt;=-60,UPPER(CONCATENATE(VLOOKUP(B331,'ACCESS EXPORT'!$B:$P,15,FALSE),""&amp;CHAR(10)&amp;"(SEP",TEXT('ACCESS EXPORT'!V331," MM/DD/YYY)"))),IF(TODAY()-'ACCESS EXPORT'!V331&lt;0,UPPER(VLOOKUP(B331,'ACCESS EXPORT'!$B:$P,15,FALSE)),UPPER(VLOOKUP(B331,'ACCESS EXPORT'!$B:$P,15,FALSE))))),IF('ACCESS EXPORT'!U331="",UPPER(VLOOKUP(B331,'ACCESS EXPORT'!$B:$P,15,FALSE)),IF(TODAY()-'ACCESS EXPORT'!U331&lt;=30,CONCATENATE(UPPER(VLOOKUP(B331,'ACCESS EXPORT'!$B:$P,15,FALSE)),""&amp;CHAR(10)&amp;"(NEW",TEXT('ACCESS EXPORT'!U331," MM/DD/YYY)")),IF(AND(TODAY()-'ACCESS EXPORT'!U331&gt;30,TODAY()&gt;0),UPPER(VLOOKUP(B331,'ACCESS EXPORT'!$B:$P,15,FALSE)))))),IF('ACCESS EXPORT'!Y331&lt;&gt;"",UPPER(CONCATENATE(UPPER(VLOOKUP(B331,'ACCESS EXPORT'!$B:$P,15,FALSE)),""&amp;CHAR(10)&amp;"(Transfer Out",TEXT('ACCESS EXPORT'!Y331," MM/DD/YYY)"))),IF('ACCESS EXPORT'!X331&lt;&gt;"",UPPER(CONCATENATE(UPPER(VLOOKUP(B331,'ACCESS EXPORT'!$B:$P,15,FALSE)),""&amp;CHAR(10)&amp;"(Transfer In",TEXT('ACCESS EXPORT'!X331," MM/DD/YYY)"))))))</f>
        <v>WEAVER, ROBERT P.</v>
      </c>
      <c r="O331" s="4" t="str">
        <f>_xlfn.IFNA(VLOOKUP(B331,'ACCESS EXPORT'!$B:$Q,16,FALSE),"")</f>
        <v>MD</v>
      </c>
      <c r="P331" s="4" t="str">
        <f>_xlfn.IFNA(VLOOKUP(B331,'ACCESS EXPORT'!B:W,22,FALSE),"-")</f>
        <v>1598863219</v>
      </c>
      <c r="Q331" s="4" t="str">
        <f>_xlfn.IFNA(VLOOKUP(A331,'ACCESS EXPORT'!$A:$AG,33,0),"-")</f>
        <v>Julie Morris</v>
      </c>
      <c r="R331" s="4" t="str">
        <f>_xlfn.IFNA(VLOOKUP(A331,'ACCESS EXPORT'!$A:$AH,34,0),"-")</f>
        <v>Amanda Dowd</v>
      </c>
      <c r="S331" s="4" t="str">
        <f>_xlfn.IFNA(VLOOKUP(A331,'ACCESS EXPORT'!$A:$AI,35,0),"-")</f>
        <v>Courtney Powell</v>
      </c>
      <c r="T331" s="4" t="str">
        <f>_xlfn.IFNA(VLOOKUP(A331,'ACCESS EXPORT'!$A:$AJ,36,0),"-")</f>
        <v>Andrew Davis</v>
      </c>
      <c r="U331" s="4" t="str">
        <f>_xlfn.IFNA(VLOOKUP(A331,'ACCESS EXPORT'!$A:$AK,37,0),"-")</f>
        <v>athena</v>
      </c>
      <c r="V331" s="4" t="str">
        <f>_xlfn.IFNA(VLOOKUP(A331,'ACCESS EXPORT'!$A:$AL,38,0),"-")</f>
        <v>FHMG_FL URO ASSOC_S</v>
      </c>
      <c r="W331" s="4" t="str">
        <f>_xlfn.IFNA(VLOOKUP(A331,'ACCESS EXPORT'!$A:$AM,39,0),"-")</f>
        <v/>
      </c>
      <c r="X331" s="4" t="str">
        <f>_xlfn.IFNA(VLOOKUP(A331,'ACCESS EXPORT'!$A:$AN,40,0),"-")</f>
        <v>John Del Rio / Shahla Cedeno</v>
      </c>
      <c r="Y331" s="26" t="str">
        <f>_xlfn.IFNA(VLOOKUP(A331,'ACCESS EXPORT'!A:AO,41,0),"")</f>
        <v>Jose Anderson</v>
      </c>
      <c r="Z331" s="26" t="str">
        <f>_xlfn.IFNA(VLOOKUP(A331,'ACCESS EXPORT'!A:AP,42,0),"")</f>
        <v>Sue Balmforth</v>
      </c>
      <c r="AA331" s="26" t="str">
        <f>_xlfn.IFNA(VLOOKUP(A331,'ACCESS EXPORT'!A:AQ,43,0),"")</f>
        <v>Tricia Greco</v>
      </c>
    </row>
    <row r="332" spans="1:27" ht="18.75" x14ac:dyDescent="0.25">
      <c r="A332" s="33">
        <v>315</v>
      </c>
      <c r="B332" s="10">
        <v>1079</v>
      </c>
      <c r="C332" s="7" t="str">
        <f ca="1">IFERROR(UPPER(IF(AND('ACCESS EXPORT'!AA332="",'ACCESS EXPORT'!Z332=""),VLOOKUP(A332,'ACCESS EXPORT'!$A:$AF,32,FALSE),(IF('ACCESS EXPORT'!AA332&lt;&gt;"",CONCATENATE(VLOOKUP(A332,'ACCESS EXPORT'!$A:$AF,32,FALSE)," (Closed",TEXT('ACCESS EXPORT'!AA332," MM/DD/YYY)")),IF(TODAY()&lt;(('ACCESS EXPORT'!Z332)+30),CONCATENATE(VLOOKUP(A332,'ACCESS EXPORT'!$A:$AF,32,FALSE)," (Opens",TEXT('ACCESS EXPORT'!Z332," MM/DD/YYY)")),VLOOKUP(A332,'ACCESS EXPORT'!$A:$AF,32,FALSE)))))),"-")</f>
        <v>ADVENTHEALTH MEDICAL GROUP UROLOGY AT APOPKA</v>
      </c>
      <c r="D332" s="3" t="str">
        <f ca="1">IFERROR(UPPER(IF(AND('ACCESS EXPORT'!AA332="",'ACCESS EXPORT'!Z332=""),VLOOKUP(A332,'ACCESS EXPORT'!$A:$AF,28,FALSE),(IF('ACCESS EXPORT'!AA332&lt;&gt;"",CONCATENATE(VLOOKUP(A332,'ACCESS EXPORT'!$A:$AF,28,FALSE)," (Closed",TEXT('ACCESS EXPORT'!AA332," MM/DD/YYY)")),IF(TODAY()&lt;(('ACCESS EXPORT'!Z332)+30),CONCATENATE(VLOOKUP(A332,'ACCESS EXPORT'!$A:$AF,28,FALSE)," (Opens",TEXT('ACCESS EXPORT'!Z332," MM/DD/YYY)")),VLOOKUP(A332,'ACCESS EXPORT'!$A:$AF,28,FALSE)))))),"-")</f>
        <v>FLORIDA UROLOGY ASSOCIATES - APOPKA</v>
      </c>
      <c r="E332" s="3" t="str">
        <f>VLOOKUP($A332,'ACCESS EXPORT'!$A:$AF,3,FALSE)</f>
        <v>5375</v>
      </c>
      <c r="F332" s="3" t="str">
        <f>UPPER(CONCATENATE(VLOOKUP(A332,'ACCESS EXPORT'!$A:$AF,4,FALSE)," ",VLOOKUP(A332,'ACCESS EXPORT'!$A:$AF,5,FALSE)," ",VLOOKUP(A332,'ACCESS EXPORT'!$A:$AF,6,FALSE)," ",VLOOKUP(A332,'ACCESS EXPORT'!$A:$AA,7,FALSE)," ",VLOOKUP(A332,'ACCESS EXPORT'!$A:$AA,8,FALSE)))</f>
        <v>2100 OCOEE-APOPKA RD SUITE 210 APOPKA FL 32703</v>
      </c>
      <c r="G332" s="4" t="str">
        <f>UPPER(VLOOKUP($A332,'ACCESS EXPORT'!$A:$AF,9,FALSE))</f>
        <v>ORANGE</v>
      </c>
      <c r="H332" s="4" t="str">
        <f>_xlfn.IFNA(VLOOKUP($B332,'ACCESS EXPORT'!$B:$J,9,FALSE),"")</f>
        <v>NE</v>
      </c>
      <c r="I332" s="3" t="str">
        <f>CONCATENATE("(P)",VLOOKUP($A332,'ACCESS EXPORT'!$A:$AF,11,FALSE)," (F)",VLOOKUP($A332,'ACCESS EXPORT'!$A:$AF,29,FALSE))</f>
        <v>(P)(407) 609-7391 (F)(407) 609-7245</v>
      </c>
      <c r="J332" s="4" t="str">
        <f>UPPER(VLOOKUP($A332,'ACCESS EXPORT'!$A:$AF,12,FALSE))</f>
        <v>UROLOGY</v>
      </c>
      <c r="K332" s="4" t="str">
        <f>UPPER(VLOOKUP($A332,'ACCESS EXPORT'!$A:$AF,13,FALSE))</f>
        <v>MARLENE HOLLAND</v>
      </c>
      <c r="L332" s="3" t="str">
        <f>IF(AND(VLOOKUP(A332,'ACCESS EXPORT'!A:AE,1,0),'ACCESS EXPORT'!N332=""),UPPER(CONCATENATE('ACCESS EXPORT'!AE332)),IF(VLOOKUP(A332,'ACCESS EXPORT'!A:AE,1,0),UPPER(CONCATENATE('ACCESS EXPORT'!N332," "&amp;CHAR(10),'ACCESS EXPORT'!AE332))))</f>
        <v>DREW DEVANE (EXEC DIR) 
CHARLIE CULTER (PRAC. ADMIN) (INTERIM)</v>
      </c>
      <c r="M332" s="4" t="str">
        <f>UPPER(VLOOKUP($A332,'ACCESS EXPORT'!$A:$O,15,FALSE))</f>
        <v>FRANCES SORBER (PM)</v>
      </c>
      <c r="N332" s="4" t="str">
        <f ca="1">IF(AND('ACCESS EXPORT'!X332="",'ACCESS EXPORT'!Y332=""),IF('ACCESS EXPORT'!V332&lt;&gt;"",(IF(TODAY()-'ACCESS EXPORT'!V332&gt;=-60,UPPER(CONCATENATE(VLOOKUP(B332,'ACCESS EXPORT'!$B:$P,15,FALSE),""&amp;CHAR(10)&amp;"(SEP",TEXT('ACCESS EXPORT'!V332," MM/DD/YYY)"))),IF(TODAY()-'ACCESS EXPORT'!V332&lt;0,UPPER(VLOOKUP(B332,'ACCESS EXPORT'!$B:$P,15,FALSE)),UPPER(VLOOKUP(B332,'ACCESS EXPORT'!$B:$P,15,FALSE))))),IF('ACCESS EXPORT'!U332="",UPPER(VLOOKUP(B332,'ACCESS EXPORT'!$B:$P,15,FALSE)),IF(TODAY()-'ACCESS EXPORT'!U332&lt;=30,CONCATENATE(UPPER(VLOOKUP(B332,'ACCESS EXPORT'!$B:$P,15,FALSE)),""&amp;CHAR(10)&amp;"(NEW",TEXT('ACCESS EXPORT'!U332," MM/DD/YYY)")),IF(AND(TODAY()-'ACCESS EXPORT'!U332&gt;30,TODAY()&gt;0),UPPER(VLOOKUP(B332,'ACCESS EXPORT'!$B:$P,15,FALSE)))))),IF('ACCESS EXPORT'!Y332&lt;&gt;"",UPPER(CONCATENATE(UPPER(VLOOKUP(B332,'ACCESS EXPORT'!$B:$P,15,FALSE)),""&amp;CHAR(10)&amp;"(Transfer Out",TEXT('ACCESS EXPORT'!Y332," MM/DD/YYY)"))),IF('ACCESS EXPORT'!X332&lt;&gt;"",UPPER(CONCATENATE(UPPER(VLOOKUP(B332,'ACCESS EXPORT'!$B:$P,15,FALSE)),""&amp;CHAR(10)&amp;"(Transfer In",TEXT('ACCESS EXPORT'!X332," MM/DD/YYY)"))))))</f>
        <v>WILLIAMS, STEVE K.</v>
      </c>
      <c r="O332" s="4" t="str">
        <f>_xlfn.IFNA(VLOOKUP(B332,'ACCESS EXPORT'!$B:$Q,16,FALSE),"")</f>
        <v>MD</v>
      </c>
      <c r="P332" s="4" t="str">
        <f>_xlfn.IFNA(VLOOKUP(B332,'ACCESS EXPORT'!B:W,22,FALSE),"-")</f>
        <v>1104245158</v>
      </c>
      <c r="Q332" s="4" t="str">
        <f>_xlfn.IFNA(VLOOKUP(A332,'ACCESS EXPORT'!$A:$AG,33,0),"-")</f>
        <v>Quamirah Denson</v>
      </c>
      <c r="R332" s="4" t="str">
        <f>_xlfn.IFNA(VLOOKUP(A332,'ACCESS EXPORT'!$A:$AH,34,0),"-")</f>
        <v>Amanda Dowd</v>
      </c>
      <c r="S332" s="4" t="str">
        <f>_xlfn.IFNA(VLOOKUP(A332,'ACCESS EXPORT'!$A:$AI,35,0),"-")</f>
        <v>Courtney Powell</v>
      </c>
      <c r="T332" s="4" t="str">
        <f>_xlfn.IFNA(VLOOKUP(A332,'ACCESS EXPORT'!$A:$AJ,36,0),"-")</f>
        <v>Andrew Davis</v>
      </c>
      <c r="U332" s="4" t="str">
        <f>_xlfn.IFNA(VLOOKUP(A332,'ACCESS EXPORT'!$A:$AK,37,0),"-")</f>
        <v>athena</v>
      </c>
      <c r="V332" s="4" t="str">
        <f>_xlfn.IFNA(VLOOKUP(A332,'ACCESS EXPORT'!$A:$AL,38,0),"-")</f>
        <v>FHMG_FL URO ASSOC_APK</v>
      </c>
      <c r="W332" s="4" t="str">
        <f>_xlfn.IFNA(VLOOKUP(A332,'ACCESS EXPORT'!$A:$AM,39,0),"-")</f>
        <v/>
      </c>
      <c r="X332" s="4" t="str">
        <f>_xlfn.IFNA(VLOOKUP(A332,'ACCESS EXPORT'!$A:$AN,40,0),"-")</f>
        <v>John Del Rio / Shahla Cedeno</v>
      </c>
      <c r="Y332" s="26" t="str">
        <f>_xlfn.IFNA(VLOOKUP(A332,'ACCESS EXPORT'!A:AO,41,0),"")</f>
        <v>Jose Anderson</v>
      </c>
      <c r="Z332" s="26" t="str">
        <f>_xlfn.IFNA(VLOOKUP(A332,'ACCESS EXPORT'!A:AP,42,0),"")</f>
        <v>Sue Balmforth</v>
      </c>
      <c r="AA332" s="26" t="str">
        <f>_xlfn.IFNA(VLOOKUP(A332,'ACCESS EXPORT'!A:AQ,43,0),"")</f>
        <v>Tricia Greco</v>
      </c>
    </row>
    <row r="333" spans="1:27" ht="18.75" x14ac:dyDescent="0.25">
      <c r="A333" s="33">
        <v>315</v>
      </c>
      <c r="B333" s="10">
        <v>1980</v>
      </c>
      <c r="C333" s="7" t="str">
        <f ca="1">IFERROR(UPPER(IF(AND('ACCESS EXPORT'!AA333="",'ACCESS EXPORT'!Z333=""),VLOOKUP(A333,'ACCESS EXPORT'!$A:$AF,32,FALSE),(IF('ACCESS EXPORT'!AA333&lt;&gt;"",CONCATENATE(VLOOKUP(A333,'ACCESS EXPORT'!$A:$AF,32,FALSE)," (Closed",TEXT('ACCESS EXPORT'!AA333," MM/DD/YYY)")),IF(TODAY()&lt;(('ACCESS EXPORT'!Z333)+30),CONCATENATE(VLOOKUP(A333,'ACCESS EXPORT'!$A:$AF,32,FALSE)," (Opens",TEXT('ACCESS EXPORT'!Z333," MM/DD/YYY)")),VLOOKUP(A333,'ACCESS EXPORT'!$A:$AF,32,FALSE)))))),"-")</f>
        <v>ADVENTHEALTH MEDICAL GROUP UROLOGY AT APOPKA</v>
      </c>
      <c r="D333" s="3" t="str">
        <f ca="1">IFERROR(UPPER(IF(AND('ACCESS EXPORT'!AA333="",'ACCESS EXPORT'!Z333=""),VLOOKUP(A333,'ACCESS EXPORT'!$A:$AF,28,FALSE),(IF('ACCESS EXPORT'!AA333&lt;&gt;"",CONCATENATE(VLOOKUP(A333,'ACCESS EXPORT'!$A:$AF,28,FALSE)," (Closed",TEXT('ACCESS EXPORT'!AA333," MM/DD/YYY)")),IF(TODAY()&lt;(('ACCESS EXPORT'!Z333)+30),CONCATENATE(VLOOKUP(A333,'ACCESS EXPORT'!$A:$AF,28,FALSE)," (Opens",TEXT('ACCESS EXPORT'!Z333," MM/DD/YYY)")),VLOOKUP(A333,'ACCESS EXPORT'!$A:$AF,28,FALSE)))))),"-")</f>
        <v>FLORIDA UROLOGY ASSOCIATES - APOPKA</v>
      </c>
      <c r="E333" s="3" t="str">
        <f>VLOOKUP($A333,'ACCESS EXPORT'!$A:$AF,3,FALSE)</f>
        <v>5375</v>
      </c>
      <c r="F333" s="3" t="str">
        <f>UPPER(CONCATENATE(VLOOKUP(A333,'ACCESS EXPORT'!$A:$AF,4,FALSE)," ",VLOOKUP(A333,'ACCESS EXPORT'!$A:$AF,5,FALSE)," ",VLOOKUP(A333,'ACCESS EXPORT'!$A:$AF,6,FALSE)," ",VLOOKUP(A333,'ACCESS EXPORT'!$A:$AA,7,FALSE)," ",VLOOKUP(A333,'ACCESS EXPORT'!$A:$AA,8,FALSE)))</f>
        <v>2100 OCOEE-APOPKA RD SUITE 210 APOPKA FL 32703</v>
      </c>
      <c r="G333" s="4" t="str">
        <f>UPPER(VLOOKUP($A333,'ACCESS EXPORT'!$A:$AF,9,FALSE))</f>
        <v>ORANGE</v>
      </c>
      <c r="H333" s="4" t="str">
        <f>_xlfn.IFNA(VLOOKUP($B333,'ACCESS EXPORT'!$B:$J,9,FALSE),"")</f>
        <v>NE</v>
      </c>
      <c r="I333" s="3" t="str">
        <f>CONCATENATE("(P)",VLOOKUP($A333,'ACCESS EXPORT'!$A:$AF,11,FALSE)," (F)",VLOOKUP($A333,'ACCESS EXPORT'!$A:$AF,29,FALSE))</f>
        <v>(P)(407) 609-7391 (F)(407) 609-7245</v>
      </c>
      <c r="J333" s="4" t="str">
        <f>UPPER(VLOOKUP($A333,'ACCESS EXPORT'!$A:$AF,12,FALSE))</f>
        <v>UROLOGY</v>
      </c>
      <c r="K333" s="4" t="str">
        <f>UPPER(VLOOKUP($A333,'ACCESS EXPORT'!$A:$AF,13,FALSE))</f>
        <v>MARLENE HOLLAND</v>
      </c>
      <c r="L333" s="3" t="str">
        <f>IF(AND(VLOOKUP(A333,'ACCESS EXPORT'!A:AE,1,0),'ACCESS EXPORT'!N333=""),UPPER(CONCATENATE('ACCESS EXPORT'!AE333)),IF(VLOOKUP(A333,'ACCESS EXPORT'!A:AE,1,0),UPPER(CONCATENATE('ACCESS EXPORT'!N333," "&amp;CHAR(10),'ACCESS EXPORT'!AE333))))</f>
        <v>DREW DEVANE (EXEC DIR) 
CHARLIE CULTER (PRAC. ADMIN) (INTERIM)</v>
      </c>
      <c r="M333" s="4" t="str">
        <f>UPPER(VLOOKUP($A333,'ACCESS EXPORT'!$A:$O,15,FALSE))</f>
        <v>FRANCES SORBER (PM)</v>
      </c>
      <c r="N333" s="4" t="str">
        <f ca="1">IF(AND('ACCESS EXPORT'!X333="",'ACCESS EXPORT'!Y333=""),IF('ACCESS EXPORT'!V333&lt;&gt;"",(IF(TODAY()-'ACCESS EXPORT'!V333&gt;=-60,UPPER(CONCATENATE(VLOOKUP(B333,'ACCESS EXPORT'!$B:$P,15,FALSE),""&amp;CHAR(10)&amp;"(SEP",TEXT('ACCESS EXPORT'!V333," MM/DD/YYY)"))),IF(TODAY()-'ACCESS EXPORT'!V333&lt;0,UPPER(VLOOKUP(B333,'ACCESS EXPORT'!$B:$P,15,FALSE)),UPPER(VLOOKUP(B333,'ACCESS EXPORT'!$B:$P,15,FALSE))))),IF('ACCESS EXPORT'!U333="",UPPER(VLOOKUP(B333,'ACCESS EXPORT'!$B:$P,15,FALSE)),IF(TODAY()-'ACCESS EXPORT'!U333&lt;=30,CONCATENATE(UPPER(VLOOKUP(B333,'ACCESS EXPORT'!$B:$P,15,FALSE)),""&amp;CHAR(10)&amp;"(NEW",TEXT('ACCESS EXPORT'!U333," MM/DD/YYY)")),IF(AND(TODAY()-'ACCESS EXPORT'!U333&gt;30,TODAY()&gt;0),UPPER(VLOOKUP(B333,'ACCESS EXPORT'!$B:$P,15,FALSE)))))),IF('ACCESS EXPORT'!Y333&lt;&gt;"",UPPER(CONCATENATE(UPPER(VLOOKUP(B333,'ACCESS EXPORT'!$B:$P,15,FALSE)),""&amp;CHAR(10)&amp;"(Transfer Out",TEXT('ACCESS EXPORT'!Y333," MM/DD/YYY)"))),IF('ACCESS EXPORT'!X333&lt;&gt;"",UPPER(CONCATENATE(UPPER(VLOOKUP(B333,'ACCESS EXPORT'!$B:$P,15,FALSE)),""&amp;CHAR(10)&amp;"(Transfer In",TEXT('ACCESS EXPORT'!X333," MM/DD/YYY)"))))))</f>
        <v>SILVA RIVERA, JOSE</v>
      </c>
      <c r="O333" s="4" t="str">
        <f>_xlfn.IFNA(VLOOKUP(B333,'ACCESS EXPORT'!$B:$Q,16,FALSE),"")</f>
        <v>MD</v>
      </c>
      <c r="P333" s="4" t="str">
        <f>_xlfn.IFNA(VLOOKUP(B333,'ACCESS EXPORT'!B:W,22,FALSE),"-")</f>
        <v>1255529608</v>
      </c>
      <c r="Q333" s="4" t="str">
        <f>_xlfn.IFNA(VLOOKUP(A333,'ACCESS EXPORT'!$A:$AG,33,0),"-")</f>
        <v>Quamirah Denson</v>
      </c>
      <c r="R333" s="4" t="str">
        <f>_xlfn.IFNA(VLOOKUP(A333,'ACCESS EXPORT'!$A:$AH,34,0),"-")</f>
        <v>Amanda Dowd</v>
      </c>
      <c r="S333" s="4" t="str">
        <f>_xlfn.IFNA(VLOOKUP(A333,'ACCESS EXPORT'!$A:$AI,35,0),"-")</f>
        <v>Courtney Powell</v>
      </c>
      <c r="T333" s="4" t="str">
        <f>_xlfn.IFNA(VLOOKUP(A333,'ACCESS EXPORT'!$A:$AJ,36,0),"-")</f>
        <v>Andrew Davis</v>
      </c>
      <c r="U333" s="4" t="str">
        <f>_xlfn.IFNA(VLOOKUP(A333,'ACCESS EXPORT'!$A:$AK,37,0),"-")</f>
        <v>athena</v>
      </c>
      <c r="V333" s="4" t="str">
        <f>_xlfn.IFNA(VLOOKUP(A333,'ACCESS EXPORT'!$A:$AL,38,0),"-")</f>
        <v>FHMG_FL URO ASSOC_APK</v>
      </c>
      <c r="W333" s="4" t="str">
        <f>_xlfn.IFNA(VLOOKUP(A333,'ACCESS EXPORT'!$A:$AM,39,0),"-")</f>
        <v/>
      </c>
      <c r="X333" s="4" t="str">
        <f>_xlfn.IFNA(VLOOKUP(A333,'ACCESS EXPORT'!$A:$AN,40,0),"-")</f>
        <v>John Del Rio / Shahla Cedeno</v>
      </c>
      <c r="Y333" s="26" t="str">
        <f>_xlfn.IFNA(VLOOKUP(A333,'ACCESS EXPORT'!A:AO,41,0),"")</f>
        <v>Jose Anderson</v>
      </c>
      <c r="Z333" s="26" t="str">
        <f>_xlfn.IFNA(VLOOKUP(A333,'ACCESS EXPORT'!A:AP,42,0),"")</f>
        <v>Sue Balmforth</v>
      </c>
      <c r="AA333" s="26" t="str">
        <f>_xlfn.IFNA(VLOOKUP(A333,'ACCESS EXPORT'!A:AQ,43,0),"")</f>
        <v>Tricia Greco</v>
      </c>
    </row>
    <row r="334" spans="1:27" ht="18.75" x14ac:dyDescent="0.25">
      <c r="A334" s="33">
        <v>315</v>
      </c>
      <c r="B334" s="10">
        <v>1820</v>
      </c>
      <c r="C334" s="7" t="str">
        <f ca="1">IFERROR(UPPER(IF(AND('ACCESS EXPORT'!AA334="",'ACCESS EXPORT'!Z334=""),VLOOKUP(A334,'ACCESS EXPORT'!$A:$AF,32,FALSE),(IF('ACCESS EXPORT'!AA334&lt;&gt;"",CONCATENATE(VLOOKUP(A334,'ACCESS EXPORT'!$A:$AF,32,FALSE)," (Closed",TEXT('ACCESS EXPORT'!AA334," MM/DD/YYY)")),IF(TODAY()&lt;(('ACCESS EXPORT'!Z334)+30),CONCATENATE(VLOOKUP(A334,'ACCESS EXPORT'!$A:$AF,32,FALSE)," (Opens",TEXT('ACCESS EXPORT'!Z334," MM/DD/YYY)")),VLOOKUP(A334,'ACCESS EXPORT'!$A:$AF,32,FALSE)))))),"-")</f>
        <v>ADVENTHEALTH MEDICAL GROUP UROLOGY AT APOPKA</v>
      </c>
      <c r="D334" s="3" t="str">
        <f ca="1">IFERROR(UPPER(IF(AND('ACCESS EXPORT'!AA334="",'ACCESS EXPORT'!Z334=""),VLOOKUP(A334,'ACCESS EXPORT'!$A:$AF,28,FALSE),(IF('ACCESS EXPORT'!AA334&lt;&gt;"",CONCATENATE(VLOOKUP(A334,'ACCESS EXPORT'!$A:$AF,28,FALSE)," (Closed",TEXT('ACCESS EXPORT'!AA334," MM/DD/YYY)")),IF(TODAY()&lt;(('ACCESS EXPORT'!Z334)+30),CONCATENATE(VLOOKUP(A334,'ACCESS EXPORT'!$A:$AF,28,FALSE)," (Opens",TEXT('ACCESS EXPORT'!Z334," MM/DD/YYY)")),VLOOKUP(A334,'ACCESS EXPORT'!$A:$AF,28,FALSE)))))),"-")</f>
        <v>FLORIDA UROLOGY ASSOCIATES - APOPKA</v>
      </c>
      <c r="E334" s="3" t="str">
        <f>VLOOKUP($A334,'ACCESS EXPORT'!$A:$AF,3,FALSE)</f>
        <v>5375</v>
      </c>
      <c r="F334" s="3" t="str">
        <f>UPPER(CONCATENATE(VLOOKUP(A334,'ACCESS EXPORT'!$A:$AF,4,FALSE)," ",VLOOKUP(A334,'ACCESS EXPORT'!$A:$AF,5,FALSE)," ",VLOOKUP(A334,'ACCESS EXPORT'!$A:$AF,6,FALSE)," ",VLOOKUP(A334,'ACCESS EXPORT'!$A:$AA,7,FALSE)," ",VLOOKUP(A334,'ACCESS EXPORT'!$A:$AA,8,FALSE)))</f>
        <v>2100 OCOEE-APOPKA RD SUITE 210 APOPKA FL 32703</v>
      </c>
      <c r="G334" s="4" t="str">
        <f>UPPER(VLOOKUP($A334,'ACCESS EXPORT'!$A:$AF,9,FALSE))</f>
        <v>ORANGE</v>
      </c>
      <c r="H334" s="4" t="str">
        <f>_xlfn.IFNA(VLOOKUP($B334,'ACCESS EXPORT'!$B:$J,9,FALSE),"")</f>
        <v>Central</v>
      </c>
      <c r="I334" s="3" t="str">
        <f>CONCATENATE("(P)",VLOOKUP($A334,'ACCESS EXPORT'!$A:$AF,11,FALSE)," (F)",VLOOKUP($A334,'ACCESS EXPORT'!$A:$AF,29,FALSE))</f>
        <v>(P)(407) 609-7391 (F)(407) 609-7245</v>
      </c>
      <c r="J334" s="4" t="str">
        <f>UPPER(VLOOKUP($A334,'ACCESS EXPORT'!$A:$AF,12,FALSE))</f>
        <v>UROLOGY</v>
      </c>
      <c r="K334" s="4" t="str">
        <f>UPPER(VLOOKUP($A334,'ACCESS EXPORT'!$A:$AF,13,FALSE))</f>
        <v>MARLENE HOLLAND</v>
      </c>
      <c r="L334" s="3" t="str">
        <f>IF(AND(VLOOKUP(A334,'ACCESS EXPORT'!A:AE,1,0),'ACCESS EXPORT'!N334=""),UPPER(CONCATENATE('ACCESS EXPORT'!AE334)),IF(VLOOKUP(A334,'ACCESS EXPORT'!A:AE,1,0),UPPER(CONCATENATE('ACCESS EXPORT'!N334," "&amp;CHAR(10),'ACCESS EXPORT'!AE334))))</f>
        <v>DREW DEVANE (EXEC DIR) 
CHARLIE CULTER (PRAC. ADMIN) (INTERIM)</v>
      </c>
      <c r="M334" s="4" t="str">
        <f>UPPER(VLOOKUP($A334,'ACCESS EXPORT'!$A:$O,15,FALSE))</f>
        <v>FRANCES SORBER (PM)</v>
      </c>
      <c r="N334" s="4" t="str">
        <f ca="1">IF(AND('ACCESS EXPORT'!X334="",'ACCESS EXPORT'!Y334=""),IF('ACCESS EXPORT'!V334&lt;&gt;"",(IF(TODAY()-'ACCESS EXPORT'!V334&gt;=-60,UPPER(CONCATENATE(VLOOKUP(B334,'ACCESS EXPORT'!$B:$P,15,FALSE),""&amp;CHAR(10)&amp;"(SEP",TEXT('ACCESS EXPORT'!V334," MM/DD/YYY)"))),IF(TODAY()-'ACCESS EXPORT'!V334&lt;0,UPPER(VLOOKUP(B334,'ACCESS EXPORT'!$B:$P,15,FALSE)),UPPER(VLOOKUP(B334,'ACCESS EXPORT'!$B:$P,15,FALSE))))),IF('ACCESS EXPORT'!U334="",UPPER(VLOOKUP(B334,'ACCESS EXPORT'!$B:$P,15,FALSE)),IF(TODAY()-'ACCESS EXPORT'!U334&lt;=30,CONCATENATE(UPPER(VLOOKUP(B334,'ACCESS EXPORT'!$B:$P,15,FALSE)),""&amp;CHAR(10)&amp;"(NEW",TEXT('ACCESS EXPORT'!U334," MM/DD/YYY)")),IF(AND(TODAY()-'ACCESS EXPORT'!U334&gt;30,TODAY()&gt;0),UPPER(VLOOKUP(B334,'ACCESS EXPORT'!$B:$P,15,FALSE)))))),IF('ACCESS EXPORT'!Y334&lt;&gt;"",UPPER(CONCATENATE(UPPER(VLOOKUP(B334,'ACCESS EXPORT'!$B:$P,15,FALSE)),""&amp;CHAR(10)&amp;"(Transfer Out",TEXT('ACCESS EXPORT'!Y334," MM/DD/YYY)"))),IF('ACCESS EXPORT'!X334&lt;&gt;"",UPPER(CONCATENATE(UPPER(VLOOKUP(B334,'ACCESS EXPORT'!$B:$P,15,FALSE)),""&amp;CHAR(10)&amp;"(Transfer In",TEXT('ACCESS EXPORT'!X334," MM/DD/YYY)"))))))</f>
        <v>HERNÁNDEZ CARDONA, EDUARDO</v>
      </c>
      <c r="O334" s="4" t="str">
        <f>_xlfn.IFNA(VLOOKUP(B334,'ACCESS EXPORT'!$B:$Q,16,FALSE),"")</f>
        <v>MD</v>
      </c>
      <c r="P334" s="4" t="str">
        <f>_xlfn.IFNA(VLOOKUP(B334,'ACCESS EXPORT'!B:W,22,FALSE),"-")</f>
        <v>1881900454</v>
      </c>
      <c r="Q334" s="4" t="str">
        <f>_xlfn.IFNA(VLOOKUP(A334,'ACCESS EXPORT'!$A:$AG,33,0),"-")</f>
        <v>Quamirah Denson</v>
      </c>
      <c r="R334" s="4" t="str">
        <f>_xlfn.IFNA(VLOOKUP(A334,'ACCESS EXPORT'!$A:$AH,34,0),"-")</f>
        <v>Amanda Dowd</v>
      </c>
      <c r="S334" s="4" t="str">
        <f>_xlfn.IFNA(VLOOKUP(A334,'ACCESS EXPORT'!$A:$AI,35,0),"-")</f>
        <v>Courtney Powell</v>
      </c>
      <c r="T334" s="4" t="str">
        <f>_xlfn.IFNA(VLOOKUP(A334,'ACCESS EXPORT'!$A:$AJ,36,0),"-")</f>
        <v>Andrew Davis</v>
      </c>
      <c r="U334" s="4" t="str">
        <f>_xlfn.IFNA(VLOOKUP(A334,'ACCESS EXPORT'!$A:$AK,37,0),"-")</f>
        <v>athena</v>
      </c>
      <c r="V334" s="4" t="str">
        <f>_xlfn.IFNA(VLOOKUP(A334,'ACCESS EXPORT'!$A:$AL,38,0),"-")</f>
        <v>FHMG_FL URO ASSOC_APK</v>
      </c>
      <c r="W334" s="4" t="str">
        <f>_xlfn.IFNA(VLOOKUP(A334,'ACCESS EXPORT'!$A:$AM,39,0),"-")</f>
        <v/>
      </c>
      <c r="X334" s="4" t="str">
        <f>_xlfn.IFNA(VLOOKUP(A334,'ACCESS EXPORT'!$A:$AN,40,0),"-")</f>
        <v>John Del Rio / Shahla Cedeno</v>
      </c>
      <c r="Y334" s="26" t="str">
        <f>_xlfn.IFNA(VLOOKUP(A334,'ACCESS EXPORT'!A:AO,41,0),"")</f>
        <v>Jose Anderson</v>
      </c>
      <c r="Z334" s="26" t="str">
        <f>_xlfn.IFNA(VLOOKUP(A334,'ACCESS EXPORT'!A:AP,42,0),"")</f>
        <v>Sue Balmforth</v>
      </c>
      <c r="AA334" s="26" t="str">
        <f>_xlfn.IFNA(VLOOKUP(A334,'ACCESS EXPORT'!A:AQ,43,0),"")</f>
        <v>Tricia Greco</v>
      </c>
    </row>
    <row r="335" spans="1:27" ht="18.75" x14ac:dyDescent="0.25">
      <c r="A335" s="33">
        <v>193</v>
      </c>
      <c r="B335" s="10">
        <v>1417</v>
      </c>
      <c r="C335" s="7" t="str">
        <f ca="1">IFERROR(UPPER(IF(AND('ACCESS EXPORT'!AA335="",'ACCESS EXPORT'!Z335=""),VLOOKUP(A335,'ACCESS EXPORT'!$A:$AF,32,FALSE),(IF('ACCESS EXPORT'!AA335&lt;&gt;"",CONCATENATE(VLOOKUP(A335,'ACCESS EXPORT'!$A:$AF,32,FALSE)," (Closed",TEXT('ACCESS EXPORT'!AA335," MM/DD/YYY)")),IF(TODAY()&lt;(('ACCESS EXPORT'!Z335)+30),CONCATENATE(VLOOKUP(A335,'ACCESS EXPORT'!$A:$AF,32,FALSE)," (Opens",TEXT('ACCESS EXPORT'!Z335," MM/DD/YYY)")),VLOOKUP(A335,'ACCESS EXPORT'!$A:$AF,32,FALSE)))))),"-")</f>
        <v>ADVENTHEALTH MEDICAL GROUP UROLOGY AT KISSIMMEE</v>
      </c>
      <c r="D335" s="3" t="str">
        <f ca="1">IFERROR(UPPER(IF(AND('ACCESS EXPORT'!AA335="",'ACCESS EXPORT'!Z335=""),VLOOKUP(A335,'ACCESS EXPORT'!$A:$AF,28,FALSE),(IF('ACCESS EXPORT'!AA335&lt;&gt;"",CONCATENATE(VLOOKUP(A335,'ACCESS EXPORT'!$A:$AF,28,FALSE)," (Closed",TEXT('ACCESS EXPORT'!AA335," MM/DD/YYY)")),IF(TODAY()&lt;(('ACCESS EXPORT'!Z335)+30),CONCATENATE(VLOOKUP(A335,'ACCESS EXPORT'!$A:$AF,28,FALSE)," (Opens",TEXT('ACCESS EXPORT'!Z335," MM/DD/YYY)")),VLOOKUP(A335,'ACCESS EXPORT'!$A:$AF,28,FALSE)))))),"-")</f>
        <v>FLORIDA UROLOGY ASSOCIATES - KISSIMMEE</v>
      </c>
      <c r="E335" s="3" t="str">
        <f>VLOOKUP($A335,'ACCESS EXPORT'!$A:$AF,3,FALSE)</f>
        <v>5380</v>
      </c>
      <c r="F335" s="3" t="str">
        <f>UPPER(CONCATENATE(VLOOKUP(A335,'ACCESS EXPORT'!$A:$AF,4,FALSE)," ",VLOOKUP(A335,'ACCESS EXPORT'!$A:$AF,5,FALSE)," ",VLOOKUP(A335,'ACCESS EXPORT'!$A:$AF,6,FALSE)," ",VLOOKUP(A335,'ACCESS EXPORT'!$A:$AA,7,FALSE)," ",VLOOKUP(A335,'ACCESS EXPORT'!$A:$AA,8,FALSE)))</f>
        <v>304 W BASS ST  KISSIMMEE FL 34741</v>
      </c>
      <c r="G335" s="4" t="str">
        <f>UPPER(VLOOKUP($A335,'ACCESS EXPORT'!$A:$AF,9,FALSE))</f>
        <v>OSCEOLA</v>
      </c>
      <c r="H335" s="4" t="str">
        <f>_xlfn.IFNA(VLOOKUP($B335,'ACCESS EXPORT'!$B:$J,9,FALSE),"")</f>
        <v>Central</v>
      </c>
      <c r="I335" s="3" t="str">
        <f>CONCATENATE("(P)",VLOOKUP($A335,'ACCESS EXPORT'!$A:$AF,11,FALSE)," (F)",VLOOKUP($A335,'ACCESS EXPORT'!$A:$AF,29,FALSE))</f>
        <v>(P)(407)897-3499 (F)(407) 896-9454</v>
      </c>
      <c r="J335" s="4" t="str">
        <f>UPPER(VLOOKUP($A335,'ACCESS EXPORT'!$A:$AF,12,FALSE))</f>
        <v>UROLOGY</v>
      </c>
      <c r="K335" s="4" t="str">
        <f>UPPER(VLOOKUP($A335,'ACCESS EXPORT'!$A:$AF,13,FALSE))</f>
        <v>MARLENE HOLLAND</v>
      </c>
      <c r="L335" s="3" t="str">
        <f>IF(AND(VLOOKUP(A335,'ACCESS EXPORT'!A:AE,1,0),'ACCESS EXPORT'!N335=""),UPPER(CONCATENATE('ACCESS EXPORT'!AE335)),IF(VLOOKUP(A335,'ACCESS EXPORT'!A:AE,1,0),UPPER(CONCATENATE('ACCESS EXPORT'!N335," "&amp;CHAR(10),'ACCESS EXPORT'!AE335))))</f>
        <v>DREW DEVANE (EXEC DIR) 
CHARLIE CULTER (PRAC. ADMIN) (INTERIM)</v>
      </c>
      <c r="M335" s="4" t="str">
        <f>UPPER(VLOOKUP($A335,'ACCESS EXPORT'!$A:$O,15,FALSE))</f>
        <v>GLORIA SIBLEY (PM)</v>
      </c>
      <c r="N335" s="4" t="str">
        <f ca="1">IF(AND('ACCESS EXPORT'!X335="",'ACCESS EXPORT'!Y335=""),IF('ACCESS EXPORT'!V335&lt;&gt;"",(IF(TODAY()-'ACCESS EXPORT'!V335&gt;=-60,UPPER(CONCATENATE(VLOOKUP(B335,'ACCESS EXPORT'!$B:$P,15,FALSE),""&amp;CHAR(10)&amp;"(SEP",TEXT('ACCESS EXPORT'!V335," MM/DD/YYY)"))),IF(TODAY()-'ACCESS EXPORT'!V335&lt;0,UPPER(VLOOKUP(B335,'ACCESS EXPORT'!$B:$P,15,FALSE)),UPPER(VLOOKUP(B335,'ACCESS EXPORT'!$B:$P,15,FALSE))))),IF('ACCESS EXPORT'!U335="",UPPER(VLOOKUP(B335,'ACCESS EXPORT'!$B:$P,15,FALSE)),IF(TODAY()-'ACCESS EXPORT'!U335&lt;=30,CONCATENATE(UPPER(VLOOKUP(B335,'ACCESS EXPORT'!$B:$P,15,FALSE)),""&amp;CHAR(10)&amp;"(NEW",TEXT('ACCESS EXPORT'!U335," MM/DD/YYY)")),IF(AND(TODAY()-'ACCESS EXPORT'!U335&gt;30,TODAY()&gt;0),UPPER(VLOOKUP(B335,'ACCESS EXPORT'!$B:$P,15,FALSE)))))),IF('ACCESS EXPORT'!Y335&lt;&gt;"",UPPER(CONCATENATE(UPPER(VLOOKUP(B335,'ACCESS EXPORT'!$B:$P,15,FALSE)),""&amp;CHAR(10)&amp;"(Transfer Out",TEXT('ACCESS EXPORT'!Y335," MM/DD/YYY)"))),IF('ACCESS EXPORT'!X335&lt;&gt;"",UPPER(CONCATENATE(UPPER(VLOOKUP(B335,'ACCESS EXPORT'!$B:$P,15,FALSE)),""&amp;CHAR(10)&amp;"(Transfer In",TEXT('ACCESS EXPORT'!X335," MM/DD/YYY)"))))))</f>
        <v>KATA, EDWARD J.</v>
      </c>
      <c r="O335" s="4" t="str">
        <f>_xlfn.IFNA(VLOOKUP(B335,'ACCESS EXPORT'!$B:$Q,16,FALSE),"")</f>
        <v>MD</v>
      </c>
      <c r="P335" s="4" t="str">
        <f>_xlfn.IFNA(VLOOKUP(B335,'ACCESS EXPORT'!B:W,22,FALSE),"-")</f>
        <v>1467497586</v>
      </c>
      <c r="Q335" s="4" t="str">
        <f>_xlfn.IFNA(VLOOKUP(A335,'ACCESS EXPORT'!$A:$AG,33,0),"-")</f>
        <v>Alejandra Torres</v>
      </c>
      <c r="R335" s="4" t="str">
        <f>_xlfn.IFNA(VLOOKUP(A335,'ACCESS EXPORT'!$A:$AH,34,0),"-")</f>
        <v>Amanda Dowd</v>
      </c>
      <c r="S335" s="4" t="str">
        <f>_xlfn.IFNA(VLOOKUP(A335,'ACCESS EXPORT'!$A:$AI,35,0),"-")</f>
        <v>Courtney Powell</v>
      </c>
      <c r="T335" s="4" t="str">
        <f>_xlfn.IFNA(VLOOKUP(A335,'ACCESS EXPORT'!$A:$AJ,36,0),"-")</f>
        <v>Andrew Davis</v>
      </c>
      <c r="U335" s="4" t="str">
        <f>_xlfn.IFNA(VLOOKUP(A335,'ACCESS EXPORT'!$A:$AK,37,0),"-")</f>
        <v>athena</v>
      </c>
      <c r="V335" s="4" t="str">
        <f>_xlfn.IFNA(VLOOKUP(A335,'ACCESS EXPORT'!$A:$AL,38,0),"-")</f>
        <v>FHMG_FL URO ASSOC_KIS</v>
      </c>
      <c r="W335" s="4" t="str">
        <f>_xlfn.IFNA(VLOOKUP(A335,'ACCESS EXPORT'!$A:$AM,39,0),"-")</f>
        <v/>
      </c>
      <c r="X335" s="4" t="str">
        <f>_xlfn.IFNA(VLOOKUP(A335,'ACCESS EXPORT'!$A:$AN,40,0),"-")</f>
        <v>John Del Rio / Shahla Cedeno</v>
      </c>
      <c r="Y335" s="26" t="str">
        <f>_xlfn.IFNA(VLOOKUP(A335,'ACCESS EXPORT'!A:AO,41,0),"")</f>
        <v>Jose Anderson</v>
      </c>
      <c r="Z335" s="26" t="str">
        <f>_xlfn.IFNA(VLOOKUP(A335,'ACCESS EXPORT'!A:AP,42,0),"")</f>
        <v>Sue Balmforth</v>
      </c>
      <c r="AA335" s="26" t="str">
        <f>_xlfn.IFNA(VLOOKUP(A335,'ACCESS EXPORT'!A:AQ,43,0),"")</f>
        <v>Tricia Greco</v>
      </c>
    </row>
    <row r="336" spans="1:27" ht="18.75" x14ac:dyDescent="0.25">
      <c r="A336" s="33">
        <v>305</v>
      </c>
      <c r="B336" s="10">
        <v>1820</v>
      </c>
      <c r="C336" s="7" t="str">
        <f ca="1">IFERROR(UPPER(IF(AND('ACCESS EXPORT'!AA336="",'ACCESS EXPORT'!Z336=""),VLOOKUP(A336,'ACCESS EXPORT'!$A:$AF,32,FALSE),(IF('ACCESS EXPORT'!AA336&lt;&gt;"",CONCATENATE(VLOOKUP(A336,'ACCESS EXPORT'!$A:$AF,32,FALSE)," (Closed",TEXT('ACCESS EXPORT'!AA336," MM/DD/YYY)")),IF(TODAY()&lt;(('ACCESS EXPORT'!Z336)+30),CONCATENATE(VLOOKUP(A336,'ACCESS EXPORT'!$A:$AF,32,FALSE)," (Opens",TEXT('ACCESS EXPORT'!Z336," MM/DD/YYY)")),VLOOKUP(A336,'ACCESS EXPORT'!$A:$AF,32,FALSE)))))),"-")</f>
        <v>ADVENTHEALTH MEDICAL GROUP UROLOGY AT WINTER GARDEN</v>
      </c>
      <c r="D336" s="3" t="str">
        <f ca="1">IFERROR(UPPER(IF(AND('ACCESS EXPORT'!AA336="",'ACCESS EXPORT'!Z336=""),VLOOKUP(A336,'ACCESS EXPORT'!$A:$AF,28,FALSE),(IF('ACCESS EXPORT'!AA336&lt;&gt;"",CONCATENATE(VLOOKUP(A336,'ACCESS EXPORT'!$A:$AF,28,FALSE)," (Closed",TEXT('ACCESS EXPORT'!AA336," MM/DD/YYY)")),IF(TODAY()&lt;(('ACCESS EXPORT'!Z336)+30),CONCATENATE(VLOOKUP(A336,'ACCESS EXPORT'!$A:$AF,28,FALSE)," (Opens",TEXT('ACCESS EXPORT'!Z336," MM/DD/YYY)")),VLOOKUP(A336,'ACCESS EXPORT'!$A:$AF,28,FALSE)))))),"-")</f>
        <v>FLORIDA UROLOGY ASSOCIATES - WINTER GARDEN</v>
      </c>
      <c r="E336" s="3" t="str">
        <f>VLOOKUP($A336,'ACCESS EXPORT'!$A:$AF,3,FALSE)</f>
        <v>5395</v>
      </c>
      <c r="F336" s="3" t="str">
        <f>UPPER(CONCATENATE(VLOOKUP(A336,'ACCESS EXPORT'!$A:$AF,4,FALSE)," ",VLOOKUP(A336,'ACCESS EXPORT'!$A:$AF,5,FALSE)," ",VLOOKUP(A336,'ACCESS EXPORT'!$A:$AF,6,FALSE)," ",VLOOKUP(A336,'ACCESS EXPORT'!$A:$AA,7,FALSE)," ",VLOOKUP(A336,'ACCESS EXPORT'!$A:$AA,8,FALSE)))</f>
        <v>2000 FOWLER GROVE BLVD 3RD FLOOR WINTER GARDEN FL 34787</v>
      </c>
      <c r="G336" s="4" t="str">
        <f>UPPER(VLOOKUP($A336,'ACCESS EXPORT'!$A:$AF,9,FALSE))</f>
        <v>ORANGE</v>
      </c>
      <c r="H336" s="4" t="str">
        <f>_xlfn.IFNA(VLOOKUP($B336,'ACCESS EXPORT'!$B:$J,9,FALSE),"")</f>
        <v>Central</v>
      </c>
      <c r="I336" s="3" t="str">
        <f>CONCATENATE("(P)",VLOOKUP($A336,'ACCESS EXPORT'!$A:$AF,11,FALSE)," (F)",VLOOKUP($A336,'ACCESS EXPORT'!$A:$AF,29,FALSE))</f>
        <v>(P)(407) 992-2665 (F)(407) 896-9454</v>
      </c>
      <c r="J336" s="4" t="str">
        <f>UPPER(VLOOKUP($A336,'ACCESS EXPORT'!$A:$AF,12,FALSE))</f>
        <v>UROLOGY</v>
      </c>
      <c r="K336" s="4" t="str">
        <f>UPPER(VLOOKUP($A336,'ACCESS EXPORT'!$A:$AF,13,FALSE))</f>
        <v>MARLENE HOLLAND</v>
      </c>
      <c r="L336" s="3" t="str">
        <f>IF(AND(VLOOKUP(A336,'ACCESS EXPORT'!A:AE,1,0),'ACCESS EXPORT'!N336=""),UPPER(CONCATENATE('ACCESS EXPORT'!AE336)),IF(VLOOKUP(A336,'ACCESS EXPORT'!A:AE,1,0),UPPER(CONCATENATE('ACCESS EXPORT'!N336," "&amp;CHAR(10),'ACCESS EXPORT'!AE336))))</f>
        <v>DREW DEVANE (EXEC DIR) 
CHARLIE CULTER (PRAC. ADMIN) (INTERIM)</v>
      </c>
      <c r="M336" s="4" t="str">
        <f>UPPER(VLOOKUP($A336,'ACCESS EXPORT'!$A:$O,15,FALSE))</f>
        <v>FRANCES SORBER (PM)</v>
      </c>
      <c r="N336" s="4" t="str">
        <f ca="1">IF(AND('ACCESS EXPORT'!X336="",'ACCESS EXPORT'!Y336=""),IF('ACCESS EXPORT'!V336&lt;&gt;"",(IF(TODAY()-'ACCESS EXPORT'!V336&gt;=-60,UPPER(CONCATENATE(VLOOKUP(B336,'ACCESS EXPORT'!$B:$P,15,FALSE),""&amp;CHAR(10)&amp;"(SEP",TEXT('ACCESS EXPORT'!V336," MM/DD/YYY)"))),IF(TODAY()-'ACCESS EXPORT'!V336&lt;0,UPPER(VLOOKUP(B336,'ACCESS EXPORT'!$B:$P,15,FALSE)),UPPER(VLOOKUP(B336,'ACCESS EXPORT'!$B:$P,15,FALSE))))),IF('ACCESS EXPORT'!U336="",UPPER(VLOOKUP(B336,'ACCESS EXPORT'!$B:$P,15,FALSE)),IF(TODAY()-'ACCESS EXPORT'!U336&lt;=30,CONCATENATE(UPPER(VLOOKUP(B336,'ACCESS EXPORT'!$B:$P,15,FALSE)),""&amp;CHAR(10)&amp;"(NEW",TEXT('ACCESS EXPORT'!U336," MM/DD/YYY)")),IF(AND(TODAY()-'ACCESS EXPORT'!U336&gt;30,TODAY()&gt;0),UPPER(VLOOKUP(B336,'ACCESS EXPORT'!$B:$P,15,FALSE)))))),IF('ACCESS EXPORT'!Y336&lt;&gt;"",UPPER(CONCATENATE(UPPER(VLOOKUP(B336,'ACCESS EXPORT'!$B:$P,15,FALSE)),""&amp;CHAR(10)&amp;"(Transfer Out",TEXT('ACCESS EXPORT'!Y336," MM/DD/YYY)"))),IF('ACCESS EXPORT'!X336&lt;&gt;"",UPPER(CONCATENATE(UPPER(VLOOKUP(B336,'ACCESS EXPORT'!$B:$P,15,FALSE)),""&amp;CHAR(10)&amp;"(Transfer In",TEXT('ACCESS EXPORT'!X336," MM/DD/YYY)"))))))</f>
        <v>HERNÁNDEZ CARDONA, EDUARDO</v>
      </c>
      <c r="O336" s="4" t="str">
        <f>_xlfn.IFNA(VLOOKUP(B336,'ACCESS EXPORT'!$B:$Q,16,FALSE),"")</f>
        <v>MD</v>
      </c>
      <c r="P336" s="4" t="str">
        <f>_xlfn.IFNA(VLOOKUP(B336,'ACCESS EXPORT'!B:W,22,FALSE),"-")</f>
        <v>1881900454</v>
      </c>
      <c r="Q336" s="4" t="str">
        <f>_xlfn.IFNA(VLOOKUP(A336,'ACCESS EXPORT'!$A:$AG,33,0),"-")</f>
        <v>Maria Ortiz</v>
      </c>
      <c r="R336" s="4" t="str">
        <f>_xlfn.IFNA(VLOOKUP(A336,'ACCESS EXPORT'!$A:$AH,34,0),"-")</f>
        <v>Amanda Dowd</v>
      </c>
      <c r="S336" s="4" t="str">
        <f>_xlfn.IFNA(VLOOKUP(A336,'ACCESS EXPORT'!$A:$AI,35,0),"-")</f>
        <v>Courtney Powell</v>
      </c>
      <c r="T336" s="4" t="str">
        <f>_xlfn.IFNA(VLOOKUP(A336,'ACCESS EXPORT'!$A:$AJ,36,0),"-")</f>
        <v>Andrew Davis</v>
      </c>
      <c r="U336" s="4" t="str">
        <f>_xlfn.IFNA(VLOOKUP(A336,'ACCESS EXPORT'!$A:$AK,37,0),"-")</f>
        <v>athena</v>
      </c>
      <c r="V336" s="4" t="str">
        <f>_xlfn.IFNA(VLOOKUP(A336,'ACCESS EXPORT'!$A:$AL,38,0),"-")</f>
        <v>FHMG_FL URO ASSOC_WG</v>
      </c>
      <c r="W336" s="4" t="str">
        <f>_xlfn.IFNA(VLOOKUP(A336,'ACCESS EXPORT'!$A:$AM,39,0),"-")</f>
        <v/>
      </c>
      <c r="X336" s="4" t="str">
        <f>_xlfn.IFNA(VLOOKUP(A336,'ACCESS EXPORT'!$A:$AN,40,0),"-")</f>
        <v>John Del Rio / Shahla Cedeno</v>
      </c>
      <c r="Y336" s="26" t="str">
        <f>_xlfn.IFNA(VLOOKUP(A336,'ACCESS EXPORT'!A:AO,41,0),"")</f>
        <v>Jose Anderson</v>
      </c>
      <c r="Z336" s="26" t="str">
        <f>_xlfn.IFNA(VLOOKUP(A336,'ACCESS EXPORT'!A:AP,42,0),"")</f>
        <v>Sue Balmforth</v>
      </c>
      <c r="AA336" s="26" t="str">
        <f>_xlfn.IFNA(VLOOKUP(A336,'ACCESS EXPORT'!A:AQ,43,0),"")</f>
        <v>Tricia Greco</v>
      </c>
    </row>
    <row r="337" spans="1:27" ht="18.75" x14ac:dyDescent="0.25">
      <c r="A337" s="33">
        <v>116</v>
      </c>
      <c r="B337" s="10">
        <v>1168</v>
      </c>
      <c r="C337" s="7" t="str">
        <f ca="1">IFERROR(UPPER(IF(AND('ACCESS EXPORT'!AA337="",'ACCESS EXPORT'!Z337=""),VLOOKUP(A337,'ACCESS EXPORT'!$A:$AF,32,FALSE),(IF('ACCESS EXPORT'!AA337&lt;&gt;"",CONCATENATE(VLOOKUP(A337,'ACCESS EXPORT'!$A:$AF,32,FALSE)," (Closed",TEXT('ACCESS EXPORT'!AA337," MM/DD/YYY)")),IF(TODAY()&lt;(('ACCESS EXPORT'!Z337)+30),CONCATENATE(VLOOKUP(A337,'ACCESS EXPORT'!$A:$AF,32,FALSE)," (Opens",TEXT('ACCESS EXPORT'!Z337," MM/DD/YYY)")),VLOOKUP(A337,'ACCESS EXPORT'!$A:$AF,32,FALSE)))))),"-")</f>
        <v>ADVENTHEALTH MEDICAL GROUP CARDIOTHORACIC SURGERY AT ORLANDO</v>
      </c>
      <c r="D337" s="3" t="str">
        <f ca="1">IFERROR(UPPER(IF(AND('ACCESS EXPORT'!AA337="",'ACCESS EXPORT'!Z337=""),VLOOKUP(A337,'ACCESS EXPORT'!$A:$AF,28,FALSE),(IF('ACCESS EXPORT'!AA337&lt;&gt;"",CONCATENATE(VLOOKUP(A337,'ACCESS EXPORT'!$A:$AF,28,FALSE)," (Closed",TEXT('ACCESS EXPORT'!AA337," MM/DD/YYY)")),IF(TODAY()&lt;(('ACCESS EXPORT'!Z337)+30),CONCATENATE(VLOOKUP(A337,'ACCESS EXPORT'!$A:$AF,28,FALSE)," (Opens",TEXT('ACCESS EXPORT'!Z337," MM/DD/YYY)")),VLOOKUP(A337,'ACCESS EXPORT'!$A:$AF,28,FALSE)))))),"-")</f>
        <v>CARDIOVASCULAR &amp; THORACIC SURGICAL SPECIALISTS</v>
      </c>
      <c r="E337" s="3" t="str">
        <f>VLOOKUP($A337,'ACCESS EXPORT'!$A:$AF,3,FALSE)</f>
        <v>5410</v>
      </c>
      <c r="F337" s="3" t="str">
        <f>UPPER(CONCATENATE(VLOOKUP(A337,'ACCESS EXPORT'!$A:$AF,4,FALSE)," ",VLOOKUP(A337,'ACCESS EXPORT'!$A:$AF,5,FALSE)," ",VLOOKUP(A337,'ACCESS EXPORT'!$A:$AF,6,FALSE)," ",VLOOKUP(A337,'ACCESS EXPORT'!$A:$AA,7,FALSE)," ",VLOOKUP(A337,'ACCESS EXPORT'!$A:$AA,8,FALSE)))</f>
        <v>2320 N ORANGE AVE SUITE 201 ORLANDO FL 32804</v>
      </c>
      <c r="G337" s="4" t="str">
        <f>UPPER(VLOOKUP($A337,'ACCESS EXPORT'!$A:$AF,9,FALSE))</f>
        <v>ORANGE</v>
      </c>
      <c r="H337" s="4" t="str">
        <f>_xlfn.IFNA(VLOOKUP($B337,'ACCESS EXPORT'!$B:$J,9,FALSE),"")</f>
        <v>Central</v>
      </c>
      <c r="I337" s="3" t="str">
        <f>CONCATENATE("(P)",VLOOKUP($A337,'ACCESS EXPORT'!$A:$AF,11,FALSE)," (F)",VLOOKUP($A337,'ACCESS EXPORT'!$A:$AF,29,FALSE))</f>
        <v>(P)(407) 228-7373 (F)(407) 228-7393</v>
      </c>
      <c r="J337" s="4" t="str">
        <f>UPPER(VLOOKUP($A337,'ACCESS EXPORT'!$A:$AF,12,FALSE))</f>
        <v>SURGERY</v>
      </c>
      <c r="K337" s="4" t="str">
        <f>UPPER(VLOOKUP($A337,'ACCESS EXPORT'!$A:$AF,13,FALSE))</f>
        <v>SCOTT HILL</v>
      </c>
      <c r="L337" s="3" t="str">
        <f>IF(AND(VLOOKUP(A337,'ACCESS EXPORT'!A:AE,1,0),'ACCESS EXPORT'!N337=""),UPPER(CONCATENATE('ACCESS EXPORT'!AE337)),IF(VLOOKUP(A337,'ACCESS EXPORT'!A:AE,1,0),UPPER(CONCATENATE('ACCESS EXPORT'!N337," "&amp;CHAR(10),'ACCESS EXPORT'!AE337))))</f>
        <v xml:space="preserve">BRENT WEBER 
</v>
      </c>
      <c r="M337" s="4" t="str">
        <f>UPPER(VLOOKUP($A337,'ACCESS EXPORT'!$A:$O,15,FALSE))</f>
        <v>TBD</v>
      </c>
      <c r="N337" s="4" t="str">
        <f ca="1">IF(AND('ACCESS EXPORT'!X337="",'ACCESS EXPORT'!Y337=""),IF('ACCESS EXPORT'!V337&lt;&gt;"",(IF(TODAY()-'ACCESS EXPORT'!V337&gt;=-60,UPPER(CONCATENATE(VLOOKUP(B337,'ACCESS EXPORT'!$B:$P,15,FALSE),""&amp;CHAR(10)&amp;"(SEP",TEXT('ACCESS EXPORT'!V337," MM/DD/YYY)"))),IF(TODAY()-'ACCESS EXPORT'!V337&lt;0,UPPER(VLOOKUP(B337,'ACCESS EXPORT'!$B:$P,15,FALSE)),UPPER(VLOOKUP(B337,'ACCESS EXPORT'!$B:$P,15,FALSE))))),IF('ACCESS EXPORT'!U337="",UPPER(VLOOKUP(B337,'ACCESS EXPORT'!$B:$P,15,FALSE)),IF(TODAY()-'ACCESS EXPORT'!U337&lt;=30,CONCATENATE(UPPER(VLOOKUP(B337,'ACCESS EXPORT'!$B:$P,15,FALSE)),""&amp;CHAR(10)&amp;"(NEW",TEXT('ACCESS EXPORT'!U337," MM/DD/YYY)")),IF(AND(TODAY()-'ACCESS EXPORT'!U337&gt;30,TODAY()&gt;0),UPPER(VLOOKUP(B337,'ACCESS EXPORT'!$B:$P,15,FALSE)))))),IF('ACCESS EXPORT'!Y337&lt;&gt;"",UPPER(CONCATENATE(UPPER(VLOOKUP(B337,'ACCESS EXPORT'!$B:$P,15,FALSE)),""&amp;CHAR(10)&amp;"(Transfer Out",TEXT('ACCESS EXPORT'!Y337," MM/DD/YYY)"))),IF('ACCESS EXPORT'!X337&lt;&gt;"",UPPER(CONCATENATE(UPPER(VLOOKUP(B337,'ACCESS EXPORT'!$B:$P,15,FALSE)),""&amp;CHAR(10)&amp;"(Transfer In",TEXT('ACCESS EXPORT'!X337," MM/DD/YYY)"))))))</f>
        <v>STEWARD, HARRISON B.</v>
      </c>
      <c r="O337" s="4" t="str">
        <f>_xlfn.IFNA(VLOOKUP(B337,'ACCESS EXPORT'!$B:$Q,16,FALSE),"")</f>
        <v>PA-C</v>
      </c>
      <c r="P337" s="4" t="str">
        <f>_xlfn.IFNA(VLOOKUP(B337,'ACCESS EXPORT'!B:W,22,FALSE),"-")</f>
        <v>1215025721</v>
      </c>
      <c r="Q337" s="4" t="str">
        <f>_xlfn.IFNA(VLOOKUP(A337,'ACCESS EXPORT'!$A:$AG,33,0),"-")</f>
        <v>Bevine Whyte</v>
      </c>
      <c r="R337" s="4" t="str">
        <f>_xlfn.IFNA(VLOOKUP(A337,'ACCESS EXPORT'!$A:$AH,34,0),"-")</f>
        <v>Cheri Benedeti</v>
      </c>
      <c r="S337" s="4" t="str">
        <f>_xlfn.IFNA(VLOOKUP(A337,'ACCESS EXPORT'!$A:$AI,35,0),"-")</f>
        <v>Kikzeny Cartagena</v>
      </c>
      <c r="T337" s="4" t="str">
        <f>_xlfn.IFNA(VLOOKUP(A337,'ACCESS EXPORT'!$A:$AJ,36,0),"-")</f>
        <v>Everil Elliott</v>
      </c>
      <c r="U337" s="4" t="str">
        <f>_xlfn.IFNA(VLOOKUP(A337,'ACCESS EXPORT'!$A:$AK,37,0),"-")</f>
        <v>athena</v>
      </c>
      <c r="V337" s="4" t="str">
        <f>_xlfn.IFNA(VLOOKUP(A337,'ACCESS EXPORT'!$A:$AL,38,0),"-")</f>
        <v>FHMG_CV AND THOR</v>
      </c>
      <c r="W337" s="4" t="str">
        <f>_xlfn.IFNA(VLOOKUP(A337,'ACCESS EXPORT'!$A:$AM,39,0),"-")</f>
        <v/>
      </c>
      <c r="X337" s="4" t="str">
        <f>_xlfn.IFNA(VLOOKUP(A337,'ACCESS EXPORT'!$A:$AN,40,0),"-")</f>
        <v>Tiffany Palmer / John Hill</v>
      </c>
      <c r="Y337" s="26" t="str">
        <f>_xlfn.IFNA(VLOOKUP(A337,'ACCESS EXPORT'!A:AO,41,0),"")</f>
        <v>Dave Cowley</v>
      </c>
      <c r="Z337" s="26" t="str">
        <f>_xlfn.IFNA(VLOOKUP(A337,'ACCESS EXPORT'!A:AP,42,0),"")</f>
        <v>Quisha Moorer</v>
      </c>
      <c r="AA337" s="26" t="str">
        <f>_xlfn.IFNA(VLOOKUP(A337,'ACCESS EXPORT'!A:AQ,43,0),"")</f>
        <v>Carl Pfeiffer</v>
      </c>
    </row>
    <row r="338" spans="1:27" ht="18.75" x14ac:dyDescent="0.25">
      <c r="A338" s="33">
        <v>116</v>
      </c>
      <c r="B338" s="10">
        <v>1167</v>
      </c>
      <c r="C338" s="7" t="str">
        <f ca="1">IFERROR(UPPER(IF(AND('ACCESS EXPORT'!AA338="",'ACCESS EXPORT'!Z338=""),VLOOKUP(A338,'ACCESS EXPORT'!$A:$AF,32,FALSE),(IF('ACCESS EXPORT'!AA338&lt;&gt;"",CONCATENATE(VLOOKUP(A338,'ACCESS EXPORT'!$A:$AF,32,FALSE)," (Closed",TEXT('ACCESS EXPORT'!AA338," MM/DD/YYY)")),IF(TODAY()&lt;(('ACCESS EXPORT'!Z338)+30),CONCATENATE(VLOOKUP(A338,'ACCESS EXPORT'!$A:$AF,32,FALSE)," (Opens",TEXT('ACCESS EXPORT'!Z338," MM/DD/YYY)")),VLOOKUP(A338,'ACCESS EXPORT'!$A:$AF,32,FALSE)))))),"-")</f>
        <v>ADVENTHEALTH MEDICAL GROUP CARDIOTHORACIC SURGERY AT ORLANDO</v>
      </c>
      <c r="D338" s="3" t="str">
        <f ca="1">IFERROR(UPPER(IF(AND('ACCESS EXPORT'!AA338="",'ACCESS EXPORT'!Z338=""),VLOOKUP(A338,'ACCESS EXPORT'!$A:$AF,28,FALSE),(IF('ACCESS EXPORT'!AA338&lt;&gt;"",CONCATENATE(VLOOKUP(A338,'ACCESS EXPORT'!$A:$AF,28,FALSE)," (Closed",TEXT('ACCESS EXPORT'!AA338," MM/DD/YYY)")),IF(TODAY()&lt;(('ACCESS EXPORT'!Z338)+30),CONCATENATE(VLOOKUP(A338,'ACCESS EXPORT'!$A:$AF,28,FALSE)," (Opens",TEXT('ACCESS EXPORT'!Z338," MM/DD/YYY)")),VLOOKUP(A338,'ACCESS EXPORT'!$A:$AF,28,FALSE)))))),"-")</f>
        <v>CARDIOVASCULAR &amp; THORACIC SURGICAL SPECIALISTS</v>
      </c>
      <c r="E338" s="3" t="str">
        <f>VLOOKUP($A338,'ACCESS EXPORT'!$A:$AF,3,FALSE)</f>
        <v>5410</v>
      </c>
      <c r="F338" s="3" t="str">
        <f>UPPER(CONCATENATE(VLOOKUP(A338,'ACCESS EXPORT'!$A:$AF,4,FALSE)," ",VLOOKUP(A338,'ACCESS EXPORT'!$A:$AF,5,FALSE)," ",VLOOKUP(A338,'ACCESS EXPORT'!$A:$AF,6,FALSE)," ",VLOOKUP(A338,'ACCESS EXPORT'!$A:$AA,7,FALSE)," ",VLOOKUP(A338,'ACCESS EXPORT'!$A:$AA,8,FALSE)))</f>
        <v>2320 N ORANGE AVE SUITE 201 ORLANDO FL 32804</v>
      </c>
      <c r="G338" s="4" t="str">
        <f>UPPER(VLOOKUP($A338,'ACCESS EXPORT'!$A:$AF,9,FALSE))</f>
        <v>ORANGE</v>
      </c>
      <c r="H338" s="4" t="str">
        <f>_xlfn.IFNA(VLOOKUP($B338,'ACCESS EXPORT'!$B:$J,9,FALSE),"")</f>
        <v>Central</v>
      </c>
      <c r="I338" s="3" t="str">
        <f>CONCATENATE("(P)",VLOOKUP($A338,'ACCESS EXPORT'!$A:$AF,11,FALSE)," (F)",VLOOKUP($A338,'ACCESS EXPORT'!$A:$AF,29,FALSE))</f>
        <v>(P)(407) 228-7373 (F)(407) 228-7393</v>
      </c>
      <c r="J338" s="4" t="str">
        <f>UPPER(VLOOKUP($A338,'ACCESS EXPORT'!$A:$AF,12,FALSE))</f>
        <v>SURGERY</v>
      </c>
      <c r="K338" s="4" t="str">
        <f>UPPER(VLOOKUP($A338,'ACCESS EXPORT'!$A:$AF,13,FALSE))</f>
        <v>SCOTT HILL</v>
      </c>
      <c r="L338" s="3" t="str">
        <f>IF(AND(VLOOKUP(A338,'ACCESS EXPORT'!A:AE,1,0),'ACCESS EXPORT'!N338=""),UPPER(CONCATENATE('ACCESS EXPORT'!AE338)),IF(VLOOKUP(A338,'ACCESS EXPORT'!A:AE,1,0),UPPER(CONCATENATE('ACCESS EXPORT'!N338," "&amp;CHAR(10),'ACCESS EXPORT'!AE338))))</f>
        <v xml:space="preserve">BRENT WEBER 
</v>
      </c>
      <c r="M338" s="4" t="str">
        <f>UPPER(VLOOKUP($A338,'ACCESS EXPORT'!$A:$O,15,FALSE))</f>
        <v>TBD</v>
      </c>
      <c r="N338" s="4" t="str">
        <f ca="1">IF(AND('ACCESS EXPORT'!X338="",'ACCESS EXPORT'!Y338=""),IF('ACCESS EXPORT'!V338&lt;&gt;"",(IF(TODAY()-'ACCESS EXPORT'!V338&gt;=-60,UPPER(CONCATENATE(VLOOKUP(B338,'ACCESS EXPORT'!$B:$P,15,FALSE),""&amp;CHAR(10)&amp;"(SEP",TEXT('ACCESS EXPORT'!V338," MM/DD/YYY)"))),IF(TODAY()-'ACCESS EXPORT'!V338&lt;0,UPPER(VLOOKUP(B338,'ACCESS EXPORT'!$B:$P,15,FALSE)),UPPER(VLOOKUP(B338,'ACCESS EXPORT'!$B:$P,15,FALSE))))),IF('ACCESS EXPORT'!U338="",UPPER(VLOOKUP(B338,'ACCESS EXPORT'!$B:$P,15,FALSE)),IF(TODAY()-'ACCESS EXPORT'!U338&lt;=30,CONCATENATE(UPPER(VLOOKUP(B338,'ACCESS EXPORT'!$B:$P,15,FALSE)),""&amp;CHAR(10)&amp;"(NEW",TEXT('ACCESS EXPORT'!U338," MM/DD/YYY)")),IF(AND(TODAY()-'ACCESS EXPORT'!U338&gt;30,TODAY()&gt;0),UPPER(VLOOKUP(B338,'ACCESS EXPORT'!$B:$P,15,FALSE)))))),IF('ACCESS EXPORT'!Y338&lt;&gt;"",UPPER(CONCATENATE(UPPER(VLOOKUP(B338,'ACCESS EXPORT'!$B:$P,15,FALSE)),""&amp;CHAR(10)&amp;"(Transfer Out",TEXT('ACCESS EXPORT'!Y338," MM/DD/YYY)"))),IF('ACCESS EXPORT'!X338&lt;&gt;"",UPPER(CONCATENATE(UPPER(VLOOKUP(B338,'ACCESS EXPORT'!$B:$P,15,FALSE)),""&amp;CHAR(10)&amp;"(Transfer In",TEXT('ACCESS EXPORT'!X338," MM/DD/YYY)"))))))</f>
        <v>BOYER, JOSEPH H.</v>
      </c>
      <c r="O338" s="4" t="str">
        <f>_xlfn.IFNA(VLOOKUP(B338,'ACCESS EXPORT'!$B:$Q,16,FALSE),"")</f>
        <v>MD</v>
      </c>
      <c r="P338" s="4" t="str">
        <f>_xlfn.IFNA(VLOOKUP(B338,'ACCESS EXPORT'!B:W,22,FALSE),"-")</f>
        <v>1699703553</v>
      </c>
      <c r="Q338" s="4" t="str">
        <f>_xlfn.IFNA(VLOOKUP(A338,'ACCESS EXPORT'!$A:$AG,33,0),"-")</f>
        <v>Bevine Whyte</v>
      </c>
      <c r="R338" s="4" t="str">
        <f>_xlfn.IFNA(VLOOKUP(A338,'ACCESS EXPORT'!$A:$AH,34,0),"-")</f>
        <v>Cheri Benedeti</v>
      </c>
      <c r="S338" s="4" t="str">
        <f>_xlfn.IFNA(VLOOKUP(A338,'ACCESS EXPORT'!$A:$AI,35,0),"-")</f>
        <v>Kikzeny Cartagena</v>
      </c>
      <c r="T338" s="4" t="str">
        <f>_xlfn.IFNA(VLOOKUP(A338,'ACCESS EXPORT'!$A:$AJ,36,0),"-")</f>
        <v>Everil Elliott</v>
      </c>
      <c r="U338" s="4" t="str">
        <f>_xlfn.IFNA(VLOOKUP(A338,'ACCESS EXPORT'!$A:$AK,37,0),"-")</f>
        <v>athena</v>
      </c>
      <c r="V338" s="4" t="str">
        <f>_xlfn.IFNA(VLOOKUP(A338,'ACCESS EXPORT'!$A:$AL,38,0),"-")</f>
        <v>FHMG_CV AND THOR</v>
      </c>
      <c r="W338" s="4" t="str">
        <f>_xlfn.IFNA(VLOOKUP(A338,'ACCESS EXPORT'!$A:$AM,39,0),"-")</f>
        <v/>
      </c>
      <c r="X338" s="4" t="str">
        <f>_xlfn.IFNA(VLOOKUP(A338,'ACCESS EXPORT'!$A:$AN,40,0),"-")</f>
        <v>Tiffany Palmer / John Hill</v>
      </c>
      <c r="Y338" s="26" t="str">
        <f>_xlfn.IFNA(VLOOKUP(A338,'ACCESS EXPORT'!A:AO,41,0),"")</f>
        <v>Dave Cowley</v>
      </c>
      <c r="Z338" s="26" t="str">
        <f>_xlfn.IFNA(VLOOKUP(A338,'ACCESS EXPORT'!A:AP,42,0),"")</f>
        <v>Quisha Moorer</v>
      </c>
      <c r="AA338" s="26" t="str">
        <f>_xlfn.IFNA(VLOOKUP(A338,'ACCESS EXPORT'!A:AQ,43,0),"")</f>
        <v>Carl Pfeiffer</v>
      </c>
    </row>
    <row r="339" spans="1:27" ht="18.75" x14ac:dyDescent="0.25">
      <c r="A339" s="33">
        <v>267</v>
      </c>
      <c r="B339" s="10">
        <v>2235</v>
      </c>
      <c r="C339" s="7" t="str">
        <f ca="1">IFERROR(UPPER(IF(AND('ACCESS EXPORT'!AA339="",'ACCESS EXPORT'!Z339=""),VLOOKUP(A339,'ACCESS EXPORT'!$A:$AF,32,FALSE),(IF('ACCESS EXPORT'!AA339&lt;&gt;"",CONCATENATE(VLOOKUP(A339,'ACCESS EXPORT'!$A:$AF,32,FALSE)," (Closed",TEXT('ACCESS EXPORT'!AA339," MM/DD/YYY)")),IF(TODAY()&lt;(('ACCESS EXPORT'!Z339)+30),CONCATENATE(VLOOKUP(A339,'ACCESS EXPORT'!$A:$AF,32,FALSE)," (Opens",TEXT('ACCESS EXPORT'!Z339," MM/DD/YYY)")),VLOOKUP(A339,'ACCESS EXPORT'!$A:$AF,32,FALSE)))))),"-")</f>
        <v>ADVENTHEALTH MEDICAL GROUP TEAMCARE AT UNIVERSAL ORLANDO</v>
      </c>
      <c r="D339" s="3" t="str">
        <f ca="1">IFERROR(UPPER(IF(AND('ACCESS EXPORT'!AA339="",'ACCESS EXPORT'!Z339=""),VLOOKUP(A339,'ACCESS EXPORT'!$A:$AF,28,FALSE),(IF('ACCESS EXPORT'!AA339&lt;&gt;"",CONCATENATE(VLOOKUP(A339,'ACCESS EXPORT'!$A:$AF,28,FALSE)," (Closed",TEXT('ACCESS EXPORT'!AA339," MM/DD/YYY)")),IF(TODAY()&lt;(('ACCESS EXPORT'!Z339)+30),CONCATENATE(VLOOKUP(A339,'ACCESS EXPORT'!$A:$AF,28,FALSE)," (Opens",TEXT('ACCESS EXPORT'!Z339," MM/DD/YYY)")),VLOOKUP(A339,'ACCESS EXPORT'!$A:$AF,28,FALSE)))))),"-")</f>
        <v>TEAMCARE HEALTH CENTER</v>
      </c>
      <c r="E339" s="3" t="str">
        <f>VLOOKUP($A339,'ACCESS EXPORT'!$A:$AF,3,FALSE)</f>
        <v>5420</v>
      </c>
      <c r="F339" s="3" t="str">
        <f>UPPER(CONCATENATE(VLOOKUP(A339,'ACCESS EXPORT'!$A:$AF,4,FALSE)," ",VLOOKUP(A339,'ACCESS EXPORT'!$A:$AF,5,FALSE)," ",VLOOKUP(A339,'ACCESS EXPORT'!$A:$AF,6,FALSE)," ",VLOOKUP(A339,'ACCESS EXPORT'!$A:$AA,7,FALSE)," ",VLOOKUP(A339,'ACCESS EXPORT'!$A:$AA,8,FALSE)))</f>
        <v>1000 UNIVERSAL STUDIOS PLAZA BUILDING 2 ORLANDO FL 32819</v>
      </c>
      <c r="G339" s="4" t="str">
        <f>UPPER(VLOOKUP($A339,'ACCESS EXPORT'!$A:$AF,9,FALSE))</f>
        <v>ORANGE</v>
      </c>
      <c r="H339" s="4" t="str">
        <f>_xlfn.IFNA(VLOOKUP($B339,'ACCESS EXPORT'!$B:$J,9,FALSE),"")</f>
        <v>SW</v>
      </c>
      <c r="I339" s="3" t="str">
        <f>CONCATENATE("(P)",VLOOKUP($A339,'ACCESS EXPORT'!$A:$AF,11,FALSE)," (F)",VLOOKUP($A339,'ACCESS EXPORT'!$A:$AF,29,FALSE))</f>
        <v>(P)(407) 355-0803 (F)(407) 355-0432</v>
      </c>
      <c r="J339" s="4" t="str">
        <f>UPPER(VLOOKUP($A339,'ACCESS EXPORT'!$A:$AF,12,FALSE))</f>
        <v>FAMILY MEDICINE</v>
      </c>
      <c r="K339" s="4" t="str">
        <f>UPPER(VLOOKUP($A339,'ACCESS EXPORT'!$A:$AF,13,FALSE))</f>
        <v>DEBORAH HAYWOOD</v>
      </c>
      <c r="L339" s="3" t="str">
        <f>IF(AND(VLOOKUP(A339,'ACCESS EXPORT'!A:AE,1,0),'ACCESS EXPORT'!N339=""),UPPER(CONCATENATE('ACCESS EXPORT'!AE339)),IF(VLOOKUP(A339,'ACCESS EXPORT'!A:AE,1,0),UPPER(CONCATENATE('ACCESS EXPORT'!N339," "&amp;CHAR(10),'ACCESS EXPORT'!AE339))))</f>
        <v xml:space="preserve">DIANE OSTRANDER 
</v>
      </c>
      <c r="M339" s="4" t="str">
        <f>UPPER(VLOOKUP($A339,'ACCESS EXPORT'!$A:$O,15,FALSE))</f>
        <v>JOY JAMES (PM)</v>
      </c>
      <c r="N339" s="4" t="str">
        <f ca="1">IF(AND('ACCESS EXPORT'!X339="",'ACCESS EXPORT'!Y339=""),IF('ACCESS EXPORT'!V339&lt;&gt;"",(IF(TODAY()-'ACCESS EXPORT'!V339&gt;=-60,UPPER(CONCATENATE(VLOOKUP(B339,'ACCESS EXPORT'!$B:$P,15,FALSE),""&amp;CHAR(10)&amp;"(SEP",TEXT('ACCESS EXPORT'!V339," MM/DD/YYY)"))),IF(TODAY()-'ACCESS EXPORT'!V339&lt;0,UPPER(VLOOKUP(B339,'ACCESS EXPORT'!$B:$P,15,FALSE)),UPPER(VLOOKUP(B339,'ACCESS EXPORT'!$B:$P,15,FALSE))))),IF('ACCESS EXPORT'!U339="",UPPER(VLOOKUP(B339,'ACCESS EXPORT'!$B:$P,15,FALSE)),IF(TODAY()-'ACCESS EXPORT'!U339&lt;=30,CONCATENATE(UPPER(VLOOKUP(B339,'ACCESS EXPORT'!$B:$P,15,FALSE)),""&amp;CHAR(10)&amp;"(NEW",TEXT('ACCESS EXPORT'!U339," MM/DD/YYY)")),IF(AND(TODAY()-'ACCESS EXPORT'!U339&gt;30,TODAY()&gt;0),UPPER(VLOOKUP(B339,'ACCESS EXPORT'!$B:$P,15,FALSE)))))),IF('ACCESS EXPORT'!Y339&lt;&gt;"",UPPER(CONCATENATE(UPPER(VLOOKUP(B339,'ACCESS EXPORT'!$B:$P,15,FALSE)),""&amp;CHAR(10)&amp;"(Transfer Out",TEXT('ACCESS EXPORT'!Y339," MM/DD/YYY)"))),IF('ACCESS EXPORT'!X339&lt;&gt;"",UPPER(CONCATENATE(UPPER(VLOOKUP(B339,'ACCESS EXPORT'!$B:$P,15,FALSE)),""&amp;CHAR(10)&amp;"(Transfer In",TEXT('ACCESS EXPORT'!X339," MM/DD/YYY)"))))))</f>
        <v>BUCHANAN,  NICOLE</v>
      </c>
      <c r="O339" s="4" t="str">
        <f>_xlfn.IFNA(VLOOKUP(B339,'ACCESS EXPORT'!$B:$Q,16,FALSE),"")</f>
        <v>PA-C</v>
      </c>
      <c r="P339" s="4" t="str">
        <f>_xlfn.IFNA(VLOOKUP(B339,'ACCESS EXPORT'!B:W,22,FALSE),"-")</f>
        <v>1154558203</v>
      </c>
      <c r="Q339" s="4" t="str">
        <f>_xlfn.IFNA(VLOOKUP(A339,'ACCESS EXPORT'!$A:$AG,33,0),"-")</f>
        <v>Julie Morris</v>
      </c>
      <c r="R339" s="4" t="str">
        <f>_xlfn.IFNA(VLOOKUP(A339,'ACCESS EXPORT'!$A:$AH,34,0),"-")</f>
        <v>Cheri Benedeti</v>
      </c>
      <c r="S339" s="4" t="str">
        <f>_xlfn.IFNA(VLOOKUP(A339,'ACCESS EXPORT'!$A:$AI,35,0),"-")</f>
        <v>Anna Bachtis</v>
      </c>
      <c r="T339" s="4" t="str">
        <f>_xlfn.IFNA(VLOOKUP(A339,'ACCESS EXPORT'!$A:$AJ,36,0),"-")</f>
        <v>Andrew Davis</v>
      </c>
      <c r="U339" s="4" t="str">
        <f>_xlfn.IFNA(VLOOKUP(A339,'ACCESS EXPORT'!$A:$AK,37,0),"-")</f>
        <v>athena</v>
      </c>
      <c r="V339" s="4" t="str">
        <f>_xlfn.IFNA(VLOOKUP(A339,'ACCESS EXPORT'!$A:$AL,38,0),"-")</f>
        <v>FHMG_TEAMCARE HEALTH CTR 2</v>
      </c>
      <c r="W339" s="4" t="str">
        <f>_xlfn.IFNA(VLOOKUP(A339,'ACCESS EXPORT'!$A:$AM,39,0),"-")</f>
        <v/>
      </c>
      <c r="X339" s="4" t="str">
        <f>_xlfn.IFNA(VLOOKUP(A339,'ACCESS EXPORT'!$A:$AN,40,0),"-")</f>
        <v>Libia Villaquiran / Jenny Green</v>
      </c>
      <c r="Y339" s="26" t="str">
        <f>_xlfn.IFNA(VLOOKUP(A339,'ACCESS EXPORT'!A:AO,41,0),"")</f>
        <v>Carlos Calderon</v>
      </c>
      <c r="Z339" s="26" t="str">
        <f>_xlfn.IFNA(VLOOKUP(A339,'ACCESS EXPORT'!A:AP,42,0),"")</f>
        <v>Janice Scales</v>
      </c>
      <c r="AA339" s="26" t="str">
        <f>_xlfn.IFNA(VLOOKUP(A339,'ACCESS EXPORT'!A:AQ,43,0),"")</f>
        <v>Heather McComb</v>
      </c>
    </row>
    <row r="340" spans="1:27" ht="18.75" x14ac:dyDescent="0.25">
      <c r="A340" s="33">
        <v>267</v>
      </c>
      <c r="B340" s="10">
        <v>1864</v>
      </c>
      <c r="C340" s="7" t="str">
        <f ca="1">IFERROR(UPPER(IF(AND('ACCESS EXPORT'!AA340="",'ACCESS EXPORT'!Z340=""),VLOOKUP(A340,'ACCESS EXPORT'!$A:$AF,32,FALSE),(IF('ACCESS EXPORT'!AA340&lt;&gt;"",CONCATENATE(VLOOKUP(A340,'ACCESS EXPORT'!$A:$AF,32,FALSE)," (Closed",TEXT('ACCESS EXPORT'!AA340," MM/DD/YYY)")),IF(TODAY()&lt;(('ACCESS EXPORT'!Z340)+30),CONCATENATE(VLOOKUP(A340,'ACCESS EXPORT'!$A:$AF,32,FALSE)," (Opens",TEXT('ACCESS EXPORT'!Z340," MM/DD/YYY)")),VLOOKUP(A340,'ACCESS EXPORT'!$A:$AF,32,FALSE)))))),"-")</f>
        <v>ADVENTHEALTH MEDICAL GROUP TEAMCARE AT UNIVERSAL ORLANDO</v>
      </c>
      <c r="D340" s="3" t="str">
        <f ca="1">IFERROR(UPPER(IF(AND('ACCESS EXPORT'!AA340="",'ACCESS EXPORT'!Z340=""),VLOOKUP(A340,'ACCESS EXPORT'!$A:$AF,28,FALSE),(IF('ACCESS EXPORT'!AA340&lt;&gt;"",CONCATENATE(VLOOKUP(A340,'ACCESS EXPORT'!$A:$AF,28,FALSE)," (Closed",TEXT('ACCESS EXPORT'!AA340," MM/DD/YYY)")),IF(TODAY()&lt;(('ACCESS EXPORT'!Z340)+30),CONCATENATE(VLOOKUP(A340,'ACCESS EXPORT'!$A:$AF,28,FALSE)," (Opens",TEXT('ACCESS EXPORT'!Z340," MM/DD/YYY)")),VLOOKUP(A340,'ACCESS EXPORT'!$A:$AF,28,FALSE)))))),"-")</f>
        <v>TEAMCARE HEALTH CENTER</v>
      </c>
      <c r="E340" s="3" t="str">
        <f>VLOOKUP($A340,'ACCESS EXPORT'!$A:$AF,3,FALSE)</f>
        <v>5420</v>
      </c>
      <c r="F340" s="3" t="str">
        <f>UPPER(CONCATENATE(VLOOKUP(A340,'ACCESS EXPORT'!$A:$AF,4,FALSE)," ",VLOOKUP(A340,'ACCESS EXPORT'!$A:$AF,5,FALSE)," ",VLOOKUP(A340,'ACCESS EXPORT'!$A:$AF,6,FALSE)," ",VLOOKUP(A340,'ACCESS EXPORT'!$A:$AA,7,FALSE)," ",VLOOKUP(A340,'ACCESS EXPORT'!$A:$AA,8,FALSE)))</f>
        <v>1000 UNIVERSAL STUDIOS PLAZA BUILDING 2 ORLANDO FL 32819</v>
      </c>
      <c r="G340" s="4" t="str">
        <f>UPPER(VLOOKUP($A340,'ACCESS EXPORT'!$A:$AF,9,FALSE))</f>
        <v>ORANGE</v>
      </c>
      <c r="H340" s="4" t="str">
        <f>_xlfn.IFNA(VLOOKUP($B340,'ACCESS EXPORT'!$B:$J,9,FALSE),"")</f>
        <v>SW</v>
      </c>
      <c r="I340" s="3" t="str">
        <f>CONCATENATE("(P)",VLOOKUP($A340,'ACCESS EXPORT'!$A:$AF,11,FALSE)," (F)",VLOOKUP($A340,'ACCESS EXPORT'!$A:$AF,29,FALSE))</f>
        <v>(P)(407) 355-0803 (F)(407) 355-0432</v>
      </c>
      <c r="J340" s="4" t="str">
        <f>UPPER(VLOOKUP($A340,'ACCESS EXPORT'!$A:$AF,12,FALSE))</f>
        <v>FAMILY MEDICINE</v>
      </c>
      <c r="K340" s="4" t="str">
        <f>UPPER(VLOOKUP($A340,'ACCESS EXPORT'!$A:$AF,13,FALSE))</f>
        <v>DEBORAH HAYWOOD</v>
      </c>
      <c r="L340" s="3" t="str">
        <f>IF(AND(VLOOKUP(A340,'ACCESS EXPORT'!A:AE,1,0),'ACCESS EXPORT'!N340=""),UPPER(CONCATENATE('ACCESS EXPORT'!AE340)),IF(VLOOKUP(A340,'ACCESS EXPORT'!A:AE,1,0),UPPER(CONCATENATE('ACCESS EXPORT'!N340," "&amp;CHAR(10),'ACCESS EXPORT'!AE340))))</f>
        <v xml:space="preserve">DIANE OSTRANDER 
</v>
      </c>
      <c r="M340" s="4" t="str">
        <f>UPPER(VLOOKUP($A340,'ACCESS EXPORT'!$A:$O,15,FALSE))</f>
        <v>JOY JAMES (PM)</v>
      </c>
      <c r="N340" s="4" t="str">
        <f ca="1">IF(AND('ACCESS EXPORT'!X340="",'ACCESS EXPORT'!Y340=""),IF('ACCESS EXPORT'!V340&lt;&gt;"",(IF(TODAY()-'ACCESS EXPORT'!V340&gt;=-60,UPPER(CONCATENATE(VLOOKUP(B340,'ACCESS EXPORT'!$B:$P,15,FALSE),""&amp;CHAR(10)&amp;"(SEP",TEXT('ACCESS EXPORT'!V340," MM/DD/YYY)"))),IF(TODAY()-'ACCESS EXPORT'!V340&lt;0,UPPER(VLOOKUP(B340,'ACCESS EXPORT'!$B:$P,15,FALSE)),UPPER(VLOOKUP(B340,'ACCESS EXPORT'!$B:$P,15,FALSE))))),IF('ACCESS EXPORT'!U340="",UPPER(VLOOKUP(B340,'ACCESS EXPORT'!$B:$P,15,FALSE)),IF(TODAY()-'ACCESS EXPORT'!U340&lt;=30,CONCATENATE(UPPER(VLOOKUP(B340,'ACCESS EXPORT'!$B:$P,15,FALSE)),""&amp;CHAR(10)&amp;"(NEW",TEXT('ACCESS EXPORT'!U340," MM/DD/YYY)")),IF(AND(TODAY()-'ACCESS EXPORT'!U340&gt;30,TODAY()&gt;0),UPPER(VLOOKUP(B340,'ACCESS EXPORT'!$B:$P,15,FALSE)))))),IF('ACCESS EXPORT'!Y340&lt;&gt;"",UPPER(CONCATENATE(UPPER(VLOOKUP(B340,'ACCESS EXPORT'!$B:$P,15,FALSE)),""&amp;CHAR(10)&amp;"(Transfer Out",TEXT('ACCESS EXPORT'!Y340," MM/DD/YYY)"))),IF('ACCESS EXPORT'!X340&lt;&gt;"",UPPER(CONCATENATE(UPPER(VLOOKUP(B340,'ACCESS EXPORT'!$B:$P,15,FALSE)),""&amp;CHAR(10)&amp;"(Transfer In",TEXT('ACCESS EXPORT'!X340," MM/DD/YYY)"))))))</f>
        <v>DHALIWAL, GURPAWAN</v>
      </c>
      <c r="O340" s="4" t="str">
        <f>_xlfn.IFNA(VLOOKUP(B340,'ACCESS EXPORT'!$B:$Q,16,FALSE),"")</f>
        <v>MD</v>
      </c>
      <c r="P340" s="4" t="str">
        <f>_xlfn.IFNA(VLOOKUP(B340,'ACCESS EXPORT'!B:W,22,FALSE),"-")</f>
        <v>1871889816</v>
      </c>
      <c r="Q340" s="4" t="str">
        <f>_xlfn.IFNA(VLOOKUP(A340,'ACCESS EXPORT'!$A:$AG,33,0),"-")</f>
        <v>Julie Morris</v>
      </c>
      <c r="R340" s="4" t="str">
        <f>_xlfn.IFNA(VLOOKUP(A340,'ACCESS EXPORT'!$A:$AH,34,0),"-")</f>
        <v>Cheri Benedeti</v>
      </c>
      <c r="S340" s="4" t="str">
        <f>_xlfn.IFNA(VLOOKUP(A340,'ACCESS EXPORT'!$A:$AI,35,0),"-")</f>
        <v>Anna Bachtis</v>
      </c>
      <c r="T340" s="4" t="str">
        <f>_xlfn.IFNA(VLOOKUP(A340,'ACCESS EXPORT'!$A:$AJ,36,0),"-")</f>
        <v>Andrew Davis</v>
      </c>
      <c r="U340" s="4" t="str">
        <f>_xlfn.IFNA(VLOOKUP(A340,'ACCESS EXPORT'!$A:$AK,37,0),"-")</f>
        <v>athena</v>
      </c>
      <c r="V340" s="4" t="str">
        <f>_xlfn.IFNA(VLOOKUP(A340,'ACCESS EXPORT'!$A:$AL,38,0),"-")</f>
        <v>FHMG_TEAMCARE HEALTH CTR 2</v>
      </c>
      <c r="W340" s="4" t="str">
        <f>_xlfn.IFNA(VLOOKUP(A340,'ACCESS EXPORT'!$A:$AM,39,0),"-")</f>
        <v/>
      </c>
      <c r="X340" s="4" t="str">
        <f>_xlfn.IFNA(VLOOKUP(A340,'ACCESS EXPORT'!$A:$AN,40,0),"-")</f>
        <v>Libia Villaquiran / Jenny Green</v>
      </c>
      <c r="Y340" s="26" t="str">
        <f>_xlfn.IFNA(VLOOKUP(A340,'ACCESS EXPORT'!A:AO,41,0),"")</f>
        <v>Carlos Calderon</v>
      </c>
      <c r="Z340" s="26" t="str">
        <f>_xlfn.IFNA(VLOOKUP(A340,'ACCESS EXPORT'!A:AP,42,0),"")</f>
        <v>Janice Scales</v>
      </c>
      <c r="AA340" s="26" t="str">
        <f>_xlfn.IFNA(VLOOKUP(A340,'ACCESS EXPORT'!A:AQ,43,0),"")</f>
        <v>Heather McComb</v>
      </c>
    </row>
    <row r="341" spans="1:27" ht="18.75" x14ac:dyDescent="0.25">
      <c r="A341" s="33">
        <v>267</v>
      </c>
      <c r="B341" s="10">
        <v>2227</v>
      </c>
      <c r="C341" s="7" t="str">
        <f ca="1">IFERROR(UPPER(IF(AND('ACCESS EXPORT'!AA341="",'ACCESS EXPORT'!Z341=""),VLOOKUP(A341,'ACCESS EXPORT'!$A:$AF,32,FALSE),(IF('ACCESS EXPORT'!AA341&lt;&gt;"",CONCATENATE(VLOOKUP(A341,'ACCESS EXPORT'!$A:$AF,32,FALSE)," (Closed",TEXT('ACCESS EXPORT'!AA341," MM/DD/YYY)")),IF(TODAY()&lt;(('ACCESS EXPORT'!Z341)+30),CONCATENATE(VLOOKUP(A341,'ACCESS EXPORT'!$A:$AF,32,FALSE)," (Opens",TEXT('ACCESS EXPORT'!Z341," MM/DD/YYY)")),VLOOKUP(A341,'ACCESS EXPORT'!$A:$AF,32,FALSE)))))),"-")</f>
        <v>ADVENTHEALTH MEDICAL GROUP TEAMCARE AT UNIVERSAL ORLANDO</v>
      </c>
      <c r="D341" s="3" t="str">
        <f ca="1">IFERROR(UPPER(IF(AND('ACCESS EXPORT'!AA341="",'ACCESS EXPORT'!Z341=""),VLOOKUP(A341,'ACCESS EXPORT'!$A:$AF,28,FALSE),(IF('ACCESS EXPORT'!AA341&lt;&gt;"",CONCATENATE(VLOOKUP(A341,'ACCESS EXPORT'!$A:$AF,28,FALSE)," (Closed",TEXT('ACCESS EXPORT'!AA341," MM/DD/YYY)")),IF(TODAY()&lt;(('ACCESS EXPORT'!Z341)+30),CONCATENATE(VLOOKUP(A341,'ACCESS EXPORT'!$A:$AF,28,FALSE)," (Opens",TEXT('ACCESS EXPORT'!Z341," MM/DD/YYY)")),VLOOKUP(A341,'ACCESS EXPORT'!$A:$AF,28,FALSE)))))),"-")</f>
        <v>TEAMCARE HEALTH CENTER</v>
      </c>
      <c r="E341" s="3" t="str">
        <f>VLOOKUP($A341,'ACCESS EXPORT'!$A:$AF,3,FALSE)</f>
        <v>5420</v>
      </c>
      <c r="F341" s="3" t="str">
        <f>UPPER(CONCATENATE(VLOOKUP(A341,'ACCESS EXPORT'!$A:$AF,4,FALSE)," ",VLOOKUP(A341,'ACCESS EXPORT'!$A:$AF,5,FALSE)," ",VLOOKUP(A341,'ACCESS EXPORT'!$A:$AF,6,FALSE)," ",VLOOKUP(A341,'ACCESS EXPORT'!$A:$AA,7,FALSE)," ",VLOOKUP(A341,'ACCESS EXPORT'!$A:$AA,8,FALSE)))</f>
        <v>1000 UNIVERSAL STUDIOS PLAZA BUILDING 2 ORLANDO FL 32819</v>
      </c>
      <c r="G341" s="4" t="str">
        <f>UPPER(VLOOKUP($A341,'ACCESS EXPORT'!$A:$AF,9,FALSE))</f>
        <v>ORANGE</v>
      </c>
      <c r="H341" s="4" t="str">
        <f>_xlfn.IFNA(VLOOKUP($B341,'ACCESS EXPORT'!$B:$J,9,FALSE),"")</f>
        <v>SW</v>
      </c>
      <c r="I341" s="3" t="str">
        <f>CONCATENATE("(P)",VLOOKUP($A341,'ACCESS EXPORT'!$A:$AF,11,FALSE)," (F)",VLOOKUP($A341,'ACCESS EXPORT'!$A:$AF,29,FALSE))</f>
        <v>(P)(407) 355-0803 (F)(407) 355-0432</v>
      </c>
      <c r="J341" s="4" t="str">
        <f>UPPER(VLOOKUP($A341,'ACCESS EXPORT'!$A:$AF,12,FALSE))</f>
        <v>FAMILY MEDICINE</v>
      </c>
      <c r="K341" s="4" t="str">
        <f>UPPER(VLOOKUP($A341,'ACCESS EXPORT'!$A:$AF,13,FALSE))</f>
        <v>DEBORAH HAYWOOD</v>
      </c>
      <c r="L341" s="3" t="str">
        <f>IF(AND(VLOOKUP(A341,'ACCESS EXPORT'!A:AE,1,0),'ACCESS EXPORT'!N341=""),UPPER(CONCATENATE('ACCESS EXPORT'!AE341)),IF(VLOOKUP(A341,'ACCESS EXPORT'!A:AE,1,0),UPPER(CONCATENATE('ACCESS EXPORT'!N341," "&amp;CHAR(10),'ACCESS EXPORT'!AE341))))</f>
        <v xml:space="preserve">DIANE OSTRANDER 
</v>
      </c>
      <c r="M341" s="4" t="str">
        <f>UPPER(VLOOKUP($A341,'ACCESS EXPORT'!$A:$O,15,FALSE))</f>
        <v>JOY JAMES (PM)</v>
      </c>
      <c r="N341" s="4" t="str">
        <f ca="1">IF(AND('ACCESS EXPORT'!X341="",'ACCESS EXPORT'!Y341=""),IF('ACCESS EXPORT'!V341&lt;&gt;"",(IF(TODAY()-'ACCESS EXPORT'!V341&gt;=-60,UPPER(CONCATENATE(VLOOKUP(B341,'ACCESS EXPORT'!$B:$P,15,FALSE),""&amp;CHAR(10)&amp;"(SEP",TEXT('ACCESS EXPORT'!V341," MM/DD/YYY)"))),IF(TODAY()-'ACCESS EXPORT'!V341&lt;0,UPPER(VLOOKUP(B341,'ACCESS EXPORT'!$B:$P,15,FALSE)),UPPER(VLOOKUP(B341,'ACCESS EXPORT'!$B:$P,15,FALSE))))),IF('ACCESS EXPORT'!U341="",UPPER(VLOOKUP(B341,'ACCESS EXPORT'!$B:$P,15,FALSE)),IF(TODAY()-'ACCESS EXPORT'!U341&lt;=30,CONCATENATE(UPPER(VLOOKUP(B341,'ACCESS EXPORT'!$B:$P,15,FALSE)),""&amp;CHAR(10)&amp;"(NEW",TEXT('ACCESS EXPORT'!U341," MM/DD/YYY)")),IF(AND(TODAY()-'ACCESS EXPORT'!U341&gt;30,TODAY()&gt;0),UPPER(VLOOKUP(B341,'ACCESS EXPORT'!$B:$P,15,FALSE)))))),IF('ACCESS EXPORT'!Y341&lt;&gt;"",UPPER(CONCATENATE(UPPER(VLOOKUP(B341,'ACCESS EXPORT'!$B:$P,15,FALSE)),""&amp;CHAR(10)&amp;"(Transfer Out",TEXT('ACCESS EXPORT'!Y341," MM/DD/YYY)"))),IF('ACCESS EXPORT'!X341&lt;&gt;"",UPPER(CONCATENATE(UPPER(VLOOKUP(B341,'ACCESS EXPORT'!$B:$P,15,FALSE)),""&amp;CHAR(10)&amp;"(Transfer In",TEXT('ACCESS EXPORT'!X341," MM/DD/YYY)"))))))</f>
        <v>BHATT, TAPAN</v>
      </c>
      <c r="O341" s="4" t="str">
        <f>_xlfn.IFNA(VLOOKUP(B341,'ACCESS EXPORT'!$B:$Q,16,FALSE),"")</f>
        <v>DO</v>
      </c>
      <c r="P341" s="4" t="str">
        <f>_xlfn.IFNA(VLOOKUP(B341,'ACCESS EXPORT'!B:W,22,FALSE),"-")</f>
        <v>1164625281</v>
      </c>
      <c r="Q341" s="4" t="str">
        <f>_xlfn.IFNA(VLOOKUP(A341,'ACCESS EXPORT'!$A:$AG,33,0),"-")</f>
        <v>Julie Morris</v>
      </c>
      <c r="R341" s="4" t="str">
        <f>_xlfn.IFNA(VLOOKUP(A341,'ACCESS EXPORT'!$A:$AH,34,0),"-")</f>
        <v>Cheri Benedeti</v>
      </c>
      <c r="S341" s="4" t="str">
        <f>_xlfn.IFNA(VLOOKUP(A341,'ACCESS EXPORT'!$A:$AI,35,0),"-")</f>
        <v>Anna Bachtis</v>
      </c>
      <c r="T341" s="4" t="str">
        <f>_xlfn.IFNA(VLOOKUP(A341,'ACCESS EXPORT'!$A:$AJ,36,0),"-")</f>
        <v>Andrew Davis</v>
      </c>
      <c r="U341" s="4" t="str">
        <f>_xlfn.IFNA(VLOOKUP(A341,'ACCESS EXPORT'!$A:$AK,37,0),"-")</f>
        <v>athena</v>
      </c>
      <c r="V341" s="4" t="str">
        <f>_xlfn.IFNA(VLOOKUP(A341,'ACCESS EXPORT'!$A:$AL,38,0),"-")</f>
        <v>FHMG_TEAMCARE HEALTH CTR 2</v>
      </c>
      <c r="W341" s="4" t="str">
        <f>_xlfn.IFNA(VLOOKUP(A341,'ACCESS EXPORT'!$A:$AM,39,0),"-")</f>
        <v/>
      </c>
      <c r="X341" s="4" t="str">
        <f>_xlfn.IFNA(VLOOKUP(A341,'ACCESS EXPORT'!$A:$AN,40,0),"-")</f>
        <v>Libia Villaquiran / Jenny Green</v>
      </c>
      <c r="Y341" s="26" t="str">
        <f>_xlfn.IFNA(VLOOKUP(A341,'ACCESS EXPORT'!A:AO,41,0),"")</f>
        <v>Carlos Calderon</v>
      </c>
      <c r="Z341" s="26" t="str">
        <f>_xlfn.IFNA(VLOOKUP(A341,'ACCESS EXPORT'!A:AP,42,0),"")</f>
        <v>Janice Scales</v>
      </c>
      <c r="AA341" s="26" t="str">
        <f>_xlfn.IFNA(VLOOKUP(A341,'ACCESS EXPORT'!A:AQ,43,0),"")</f>
        <v>Heather McComb</v>
      </c>
    </row>
    <row r="342" spans="1:27" ht="18.75" x14ac:dyDescent="0.25">
      <c r="A342" s="33">
        <v>165</v>
      </c>
      <c r="B342" s="10">
        <v>1340</v>
      </c>
      <c r="C342" s="7" t="str">
        <f ca="1">IFERROR(UPPER(IF(AND('ACCESS EXPORT'!AA342="",'ACCESS EXPORT'!Z342=""),VLOOKUP(A342,'ACCESS EXPORT'!$A:$AF,32,FALSE),(IF('ACCESS EXPORT'!AA342&lt;&gt;"",CONCATENATE(VLOOKUP(A342,'ACCESS EXPORT'!$A:$AF,32,FALSE)," (Closed",TEXT('ACCESS EXPORT'!AA342," MM/DD/YYY)")),IF(TODAY()&lt;(('ACCESS EXPORT'!Z342)+30),CONCATENATE(VLOOKUP(A342,'ACCESS EXPORT'!$A:$AF,32,FALSE)," (Opens",TEXT('ACCESS EXPORT'!Z342," MM/DD/YYY)")),VLOOKUP(A342,'ACCESS EXPORT'!$A:$AF,32,FALSE)))))),"-")</f>
        <v>ADVENTHEALTH MEDICAL GROUP FAMILY MEDICINE AT HUNTERS CREEK</v>
      </c>
      <c r="D342" s="3" t="str">
        <f ca="1">IFERROR(UPPER(IF(AND('ACCESS EXPORT'!AA342="",'ACCESS EXPORT'!Z342=""),VLOOKUP(A342,'ACCESS EXPORT'!$A:$AF,28,FALSE),(IF('ACCESS EXPORT'!AA342&lt;&gt;"",CONCATENATE(VLOOKUP(A342,'ACCESS EXPORT'!$A:$AF,28,FALSE)," (Closed",TEXT('ACCESS EXPORT'!AA342," MM/DD/YYY)")),IF(TODAY()&lt;(('ACCESS EXPORT'!Z342)+30),CONCATENATE(VLOOKUP(A342,'ACCESS EXPORT'!$A:$AF,28,FALSE)," (Opens",TEXT('ACCESS EXPORT'!Z342," MM/DD/YYY)")),VLOOKUP(A342,'ACCESS EXPORT'!$A:$AF,28,FALSE)))))),"-")</f>
        <v>FAMILY MEDICINE OF HUNTERS CREEK</v>
      </c>
      <c r="E342" s="3" t="str">
        <f>VLOOKUP($A342,'ACCESS EXPORT'!$A:$AF,3,FALSE)</f>
        <v>5430</v>
      </c>
      <c r="F342" s="3" t="str">
        <f>UPPER(CONCATENATE(VLOOKUP(A342,'ACCESS EXPORT'!$A:$AF,4,FALSE)," ",VLOOKUP(A342,'ACCESS EXPORT'!$A:$AF,5,FALSE)," ",VLOOKUP(A342,'ACCESS EXPORT'!$A:$AF,6,FALSE)," ",VLOOKUP(A342,'ACCESS EXPORT'!$A:$AA,7,FALSE)," ",VLOOKUP(A342,'ACCESS EXPORT'!$A:$AA,8,FALSE)))</f>
        <v>3264 GREENWALD WAY NORTH  KISSIMMEE FL 34741</v>
      </c>
      <c r="G342" s="4" t="str">
        <f>UPPER(VLOOKUP($A342,'ACCESS EXPORT'!$A:$AF,9,FALSE))</f>
        <v>OSCEOLA</v>
      </c>
      <c r="H342" s="4" t="str">
        <f>_xlfn.IFNA(VLOOKUP($B342,'ACCESS EXPORT'!$B:$J,9,FALSE),"")</f>
        <v>SW</v>
      </c>
      <c r="I342" s="3" t="str">
        <f>CONCATENATE("(P)",VLOOKUP($A342,'ACCESS EXPORT'!$A:$AF,11,FALSE)," (F)",VLOOKUP($A342,'ACCESS EXPORT'!$A:$AF,29,FALSE))</f>
        <v>(P)(407) 539-0312 (F)(407) 539-0313</v>
      </c>
      <c r="J342" s="4" t="str">
        <f>UPPER(VLOOKUP($A342,'ACCESS EXPORT'!$A:$AF,12,FALSE))</f>
        <v>FAMILY MEDICINE</v>
      </c>
      <c r="K342" s="4" t="str">
        <f>UPPER(VLOOKUP($A342,'ACCESS EXPORT'!$A:$AF,13,FALSE))</f>
        <v>DEBORAH HAYWOOD</v>
      </c>
      <c r="L342" s="3" t="str">
        <f>IF(AND(VLOOKUP(A342,'ACCESS EXPORT'!A:AE,1,0),'ACCESS EXPORT'!N342=""),UPPER(CONCATENATE('ACCESS EXPORT'!AE342)),IF(VLOOKUP(A342,'ACCESS EXPORT'!A:AE,1,0),UPPER(CONCATENATE('ACCESS EXPORT'!N342," "&amp;CHAR(10),'ACCESS EXPORT'!AE342))))</f>
        <v xml:space="preserve">CRYSTAL BINKS 
</v>
      </c>
      <c r="M342" s="4" t="str">
        <f>UPPER(VLOOKUP($A342,'ACCESS EXPORT'!$A:$O,15,FALSE))</f>
        <v>SANDRA CARINO (PM)</v>
      </c>
      <c r="N342" s="4" t="str">
        <f ca="1">IF(AND('ACCESS EXPORT'!X342="",'ACCESS EXPORT'!Y342=""),IF('ACCESS EXPORT'!V342&lt;&gt;"",(IF(TODAY()-'ACCESS EXPORT'!V342&gt;=-60,UPPER(CONCATENATE(VLOOKUP(B342,'ACCESS EXPORT'!$B:$P,15,FALSE),""&amp;CHAR(10)&amp;"(SEP",TEXT('ACCESS EXPORT'!V342," MM/DD/YYY)"))),IF(TODAY()-'ACCESS EXPORT'!V342&lt;0,UPPER(VLOOKUP(B342,'ACCESS EXPORT'!$B:$P,15,FALSE)),UPPER(VLOOKUP(B342,'ACCESS EXPORT'!$B:$P,15,FALSE))))),IF('ACCESS EXPORT'!U342="",UPPER(VLOOKUP(B342,'ACCESS EXPORT'!$B:$P,15,FALSE)),IF(TODAY()-'ACCESS EXPORT'!U342&lt;=30,CONCATENATE(UPPER(VLOOKUP(B342,'ACCESS EXPORT'!$B:$P,15,FALSE)),""&amp;CHAR(10)&amp;"(NEW",TEXT('ACCESS EXPORT'!U342," MM/DD/YYY)")),IF(AND(TODAY()-'ACCESS EXPORT'!U342&gt;30,TODAY()&gt;0),UPPER(VLOOKUP(B342,'ACCESS EXPORT'!$B:$P,15,FALSE)))))),IF('ACCESS EXPORT'!Y342&lt;&gt;"",UPPER(CONCATENATE(UPPER(VLOOKUP(B342,'ACCESS EXPORT'!$B:$P,15,FALSE)),""&amp;CHAR(10)&amp;"(Transfer Out",TEXT('ACCESS EXPORT'!Y342," MM/DD/YYY)"))),IF('ACCESS EXPORT'!X342&lt;&gt;"",UPPER(CONCATENATE(UPPER(VLOOKUP(B342,'ACCESS EXPORT'!$B:$P,15,FALSE)),""&amp;CHAR(10)&amp;"(Transfer In",TEXT('ACCESS EXPORT'!X342," MM/DD/YYY)"))))))</f>
        <v>RAGSDALE, AMY</v>
      </c>
      <c r="O342" s="4" t="str">
        <f>_xlfn.IFNA(VLOOKUP(B342,'ACCESS EXPORT'!$B:$Q,16,FALSE),"")</f>
        <v>APRN</v>
      </c>
      <c r="P342" s="4" t="str">
        <f>_xlfn.IFNA(VLOOKUP(B342,'ACCESS EXPORT'!B:W,22,FALSE),"-")</f>
        <v>1306236435</v>
      </c>
      <c r="Q342" s="4" t="str">
        <f>_xlfn.IFNA(VLOOKUP(A342,'ACCESS EXPORT'!$A:$AG,33,0),"-")</f>
        <v>Alejandra Torres</v>
      </c>
      <c r="R342" s="4" t="str">
        <f>_xlfn.IFNA(VLOOKUP(A342,'ACCESS EXPORT'!$A:$AH,34,0),"-")</f>
        <v>Carol Shane</v>
      </c>
      <c r="S342" s="4" t="str">
        <f>_xlfn.IFNA(VLOOKUP(A342,'ACCESS EXPORT'!$A:$AI,35,0),"-")</f>
        <v>Anna Bachtis</v>
      </c>
      <c r="T342" s="4" t="str">
        <f>_xlfn.IFNA(VLOOKUP(A342,'ACCESS EXPORT'!$A:$AJ,36,0),"-")</f>
        <v>Andrew Davis</v>
      </c>
      <c r="U342" s="4" t="str">
        <f>_xlfn.IFNA(VLOOKUP(A342,'ACCESS EXPORT'!$A:$AK,37,0),"-")</f>
        <v>athena</v>
      </c>
      <c r="V342" s="4" t="str">
        <f>_xlfn.IFNA(VLOOKUP(A342,'ACCESS EXPORT'!$A:$AL,38,0),"-")</f>
        <v>FHMG_FM OF HUNTERS CREEK</v>
      </c>
      <c r="W342" s="4" t="str">
        <f>_xlfn.IFNA(VLOOKUP(A342,'ACCESS EXPORT'!$A:$AM,39,0),"-")</f>
        <v/>
      </c>
      <c r="X342" s="4" t="str">
        <f>_xlfn.IFNA(VLOOKUP(A342,'ACCESS EXPORT'!$A:$AN,40,0),"-")</f>
        <v>Libia Villaquiran / Jenny Green</v>
      </c>
      <c r="Y342" s="26" t="str">
        <f>_xlfn.IFNA(VLOOKUP(A342,'ACCESS EXPORT'!A:AO,41,0),"")</f>
        <v>Carlos Calderon</v>
      </c>
      <c r="Z342" s="26" t="str">
        <f>_xlfn.IFNA(VLOOKUP(A342,'ACCESS EXPORT'!A:AP,42,0),"")</f>
        <v>Janice Scales</v>
      </c>
      <c r="AA342" s="26" t="str">
        <f>_xlfn.IFNA(VLOOKUP(A342,'ACCESS EXPORT'!A:AQ,43,0),"")</f>
        <v>Heather McComb</v>
      </c>
    </row>
    <row r="343" spans="1:27" ht="18.75" x14ac:dyDescent="0.25">
      <c r="A343" s="33">
        <v>165</v>
      </c>
      <c r="B343" s="10">
        <v>1339</v>
      </c>
      <c r="C343" s="7" t="str">
        <f ca="1">IFERROR(UPPER(IF(AND('ACCESS EXPORT'!AA343="",'ACCESS EXPORT'!Z343=""),VLOOKUP(A343,'ACCESS EXPORT'!$A:$AF,32,FALSE),(IF('ACCESS EXPORT'!AA343&lt;&gt;"",CONCATENATE(VLOOKUP(A343,'ACCESS EXPORT'!$A:$AF,32,FALSE)," (Closed",TEXT('ACCESS EXPORT'!AA343," MM/DD/YYY)")),IF(TODAY()&lt;(('ACCESS EXPORT'!Z343)+30),CONCATENATE(VLOOKUP(A343,'ACCESS EXPORT'!$A:$AF,32,FALSE)," (Opens",TEXT('ACCESS EXPORT'!Z343," MM/DD/YYY)")),VLOOKUP(A343,'ACCESS EXPORT'!$A:$AF,32,FALSE)))))),"-")</f>
        <v>ADVENTHEALTH MEDICAL GROUP FAMILY MEDICINE AT HUNTERS CREEK</v>
      </c>
      <c r="D343" s="3" t="str">
        <f ca="1">IFERROR(UPPER(IF(AND('ACCESS EXPORT'!AA343="",'ACCESS EXPORT'!Z343=""),VLOOKUP(A343,'ACCESS EXPORT'!$A:$AF,28,FALSE),(IF('ACCESS EXPORT'!AA343&lt;&gt;"",CONCATENATE(VLOOKUP(A343,'ACCESS EXPORT'!$A:$AF,28,FALSE)," (Closed",TEXT('ACCESS EXPORT'!AA343," MM/DD/YYY)")),IF(TODAY()&lt;(('ACCESS EXPORT'!Z343)+30),CONCATENATE(VLOOKUP(A343,'ACCESS EXPORT'!$A:$AF,28,FALSE)," (Opens",TEXT('ACCESS EXPORT'!Z343," MM/DD/YYY)")),VLOOKUP(A343,'ACCESS EXPORT'!$A:$AF,28,FALSE)))))),"-")</f>
        <v>FAMILY MEDICINE OF HUNTERS CREEK</v>
      </c>
      <c r="E343" s="3" t="str">
        <f>VLOOKUP($A343,'ACCESS EXPORT'!$A:$AF,3,FALSE)</f>
        <v>5430</v>
      </c>
      <c r="F343" s="3" t="str">
        <f>UPPER(CONCATENATE(VLOOKUP(A343,'ACCESS EXPORT'!$A:$AF,4,FALSE)," ",VLOOKUP(A343,'ACCESS EXPORT'!$A:$AF,5,FALSE)," ",VLOOKUP(A343,'ACCESS EXPORT'!$A:$AF,6,FALSE)," ",VLOOKUP(A343,'ACCESS EXPORT'!$A:$AA,7,FALSE)," ",VLOOKUP(A343,'ACCESS EXPORT'!$A:$AA,8,FALSE)))</f>
        <v>3264 GREENWALD WAY NORTH  KISSIMMEE FL 34741</v>
      </c>
      <c r="G343" s="4" t="str">
        <f>UPPER(VLOOKUP($A343,'ACCESS EXPORT'!$A:$AF,9,FALSE))</f>
        <v>OSCEOLA</v>
      </c>
      <c r="H343" s="4" t="str">
        <f>_xlfn.IFNA(VLOOKUP($B343,'ACCESS EXPORT'!$B:$J,9,FALSE),"")</f>
        <v>SW</v>
      </c>
      <c r="I343" s="3" t="str">
        <f>CONCATENATE("(P)",VLOOKUP($A343,'ACCESS EXPORT'!$A:$AF,11,FALSE)," (F)",VLOOKUP($A343,'ACCESS EXPORT'!$A:$AF,29,FALSE))</f>
        <v>(P)(407) 539-0312 (F)(407) 539-0313</v>
      </c>
      <c r="J343" s="4" t="str">
        <f>UPPER(VLOOKUP($A343,'ACCESS EXPORT'!$A:$AF,12,FALSE))</f>
        <v>FAMILY MEDICINE</v>
      </c>
      <c r="K343" s="4" t="str">
        <f>UPPER(VLOOKUP($A343,'ACCESS EXPORT'!$A:$AF,13,FALSE))</f>
        <v>DEBORAH HAYWOOD</v>
      </c>
      <c r="L343" s="3" t="str">
        <f>IF(AND(VLOOKUP(A343,'ACCESS EXPORT'!A:AE,1,0),'ACCESS EXPORT'!N343=""),UPPER(CONCATENATE('ACCESS EXPORT'!AE343)),IF(VLOOKUP(A343,'ACCESS EXPORT'!A:AE,1,0),UPPER(CONCATENATE('ACCESS EXPORT'!N343," "&amp;CHAR(10),'ACCESS EXPORT'!AE343))))</f>
        <v xml:space="preserve">CRYSTAL BINKS 
</v>
      </c>
      <c r="M343" s="4" t="str">
        <f>UPPER(VLOOKUP($A343,'ACCESS EXPORT'!$A:$O,15,FALSE))</f>
        <v>SANDRA CARINO (PM)</v>
      </c>
      <c r="N343" s="4" t="str">
        <f ca="1">IF(AND('ACCESS EXPORT'!X343="",'ACCESS EXPORT'!Y343=""),IF('ACCESS EXPORT'!V343&lt;&gt;"",(IF(TODAY()-'ACCESS EXPORT'!V343&gt;=-60,UPPER(CONCATENATE(VLOOKUP(B343,'ACCESS EXPORT'!$B:$P,15,FALSE),""&amp;CHAR(10)&amp;"(SEP",TEXT('ACCESS EXPORT'!V343," MM/DD/YYY)"))),IF(TODAY()-'ACCESS EXPORT'!V343&lt;0,UPPER(VLOOKUP(B343,'ACCESS EXPORT'!$B:$P,15,FALSE)),UPPER(VLOOKUP(B343,'ACCESS EXPORT'!$B:$P,15,FALSE))))),IF('ACCESS EXPORT'!U343="",UPPER(VLOOKUP(B343,'ACCESS EXPORT'!$B:$P,15,FALSE)),IF(TODAY()-'ACCESS EXPORT'!U343&lt;=30,CONCATENATE(UPPER(VLOOKUP(B343,'ACCESS EXPORT'!$B:$P,15,FALSE)),""&amp;CHAR(10)&amp;"(NEW",TEXT('ACCESS EXPORT'!U343," MM/DD/YYY)")),IF(AND(TODAY()-'ACCESS EXPORT'!U343&gt;30,TODAY()&gt;0),UPPER(VLOOKUP(B343,'ACCESS EXPORT'!$B:$P,15,FALSE)))))),IF('ACCESS EXPORT'!Y343&lt;&gt;"",UPPER(CONCATENATE(UPPER(VLOOKUP(B343,'ACCESS EXPORT'!$B:$P,15,FALSE)),""&amp;CHAR(10)&amp;"(Transfer Out",TEXT('ACCESS EXPORT'!Y343," MM/DD/YYY)"))),IF('ACCESS EXPORT'!X343&lt;&gt;"",UPPER(CONCATENATE(UPPER(VLOOKUP(B343,'ACCESS EXPORT'!$B:$P,15,FALSE)),""&amp;CHAR(10)&amp;"(Transfer In",TEXT('ACCESS EXPORT'!X343," MM/DD/YYY)"))))))</f>
        <v>RASMUSSEN, YEKATHERINE</v>
      </c>
      <c r="O343" s="4" t="str">
        <f>_xlfn.IFNA(VLOOKUP(B343,'ACCESS EXPORT'!$B:$Q,16,FALSE),"")</f>
        <v>MD</v>
      </c>
      <c r="P343" s="4" t="str">
        <f>_xlfn.IFNA(VLOOKUP(B343,'ACCESS EXPORT'!B:W,22,FALSE),"-")</f>
        <v>1235345687</v>
      </c>
      <c r="Q343" s="4" t="str">
        <f>_xlfn.IFNA(VLOOKUP(A343,'ACCESS EXPORT'!$A:$AG,33,0),"-")</f>
        <v>Alejandra Torres</v>
      </c>
      <c r="R343" s="4" t="str">
        <f>_xlfn.IFNA(VLOOKUP(A343,'ACCESS EXPORT'!$A:$AH,34,0),"-")</f>
        <v>Carol Shane</v>
      </c>
      <c r="S343" s="4" t="str">
        <f>_xlfn.IFNA(VLOOKUP(A343,'ACCESS EXPORT'!$A:$AI,35,0),"-")</f>
        <v>Anna Bachtis</v>
      </c>
      <c r="T343" s="4" t="str">
        <f>_xlfn.IFNA(VLOOKUP(A343,'ACCESS EXPORT'!$A:$AJ,36,0),"-")</f>
        <v>Andrew Davis</v>
      </c>
      <c r="U343" s="4" t="str">
        <f>_xlfn.IFNA(VLOOKUP(A343,'ACCESS EXPORT'!$A:$AK,37,0),"-")</f>
        <v>athena</v>
      </c>
      <c r="V343" s="4" t="str">
        <f>_xlfn.IFNA(VLOOKUP(A343,'ACCESS EXPORT'!$A:$AL,38,0),"-")</f>
        <v>FHMG_FM OF HUNTERS CREEK</v>
      </c>
      <c r="W343" s="4" t="str">
        <f>_xlfn.IFNA(VLOOKUP(A343,'ACCESS EXPORT'!$A:$AM,39,0),"-")</f>
        <v/>
      </c>
      <c r="X343" s="4" t="str">
        <f>_xlfn.IFNA(VLOOKUP(A343,'ACCESS EXPORT'!$A:$AN,40,0),"-")</f>
        <v>Libia Villaquiran / Jenny Green</v>
      </c>
      <c r="Y343" s="26" t="str">
        <f>_xlfn.IFNA(VLOOKUP(A343,'ACCESS EXPORT'!A:AO,41,0),"")</f>
        <v>Carlos Calderon</v>
      </c>
      <c r="Z343" s="26" t="str">
        <f>_xlfn.IFNA(VLOOKUP(A343,'ACCESS EXPORT'!A:AP,42,0),"")</f>
        <v>Janice Scales</v>
      </c>
      <c r="AA343" s="26" t="str">
        <f>_xlfn.IFNA(VLOOKUP(A343,'ACCESS EXPORT'!A:AQ,43,0),"")</f>
        <v>Heather McComb</v>
      </c>
    </row>
    <row r="344" spans="1:27" ht="18.75" x14ac:dyDescent="0.25">
      <c r="A344" s="33">
        <v>239</v>
      </c>
      <c r="B344" s="10">
        <v>1090</v>
      </c>
      <c r="C344" s="7" t="str">
        <f ca="1">IFERROR(UPPER(IF(AND('ACCESS EXPORT'!AA344="",'ACCESS EXPORT'!Z344=""),VLOOKUP(A344,'ACCESS EXPORT'!$A:$AF,32,FALSE),(IF('ACCESS EXPORT'!AA344&lt;&gt;"",CONCATENATE(VLOOKUP(A344,'ACCESS EXPORT'!$A:$AF,32,FALSE)," (Closed",TEXT('ACCESS EXPORT'!AA344," MM/DD/YYY)")),IF(TODAY()&lt;(('ACCESS EXPORT'!Z344)+30),CONCATENATE(VLOOKUP(A344,'ACCESS EXPORT'!$A:$AF,32,FALSE)," (Opens",TEXT('ACCESS EXPORT'!Z344," MM/DD/YYY)")),VLOOKUP(A344,'ACCESS EXPORT'!$A:$AF,32,FALSE)))))),"-")</f>
        <v>ADVENTHEALTH MEDICAL GROUP RADIATION ONCOLOGY AT MILLS</v>
      </c>
      <c r="D344" s="3" t="str">
        <f ca="1">IFERROR(UPPER(IF(AND('ACCESS EXPORT'!AA344="",'ACCESS EXPORT'!Z344=""),VLOOKUP(A344,'ACCESS EXPORT'!$A:$AF,28,FALSE),(IF('ACCESS EXPORT'!AA344&lt;&gt;"",CONCATENATE(VLOOKUP(A344,'ACCESS EXPORT'!$A:$AF,28,FALSE)," (Closed",TEXT('ACCESS EXPORT'!AA344," MM/DD/YYY)")),IF(TODAY()&lt;(('ACCESS EXPORT'!Z344)+30),CONCATENATE(VLOOKUP(A344,'ACCESS EXPORT'!$A:$AF,28,FALSE)," (Opens",TEXT('ACCESS EXPORT'!Z344," MM/DD/YYY)")),VLOOKUP(A344,'ACCESS EXPORT'!$A:$AF,28,FALSE)))))),"-")</f>
        <v>ORLANDO CANCER INSTITUTE</v>
      </c>
      <c r="E344" s="3" t="str">
        <f>VLOOKUP($A344,'ACCESS EXPORT'!$A:$AF,3,FALSE)</f>
        <v>5440</v>
      </c>
      <c r="F344" s="3" t="str">
        <f>UPPER(CONCATENATE(VLOOKUP(A344,'ACCESS EXPORT'!$A:$AF,4,FALSE)," ",VLOOKUP(A344,'ACCESS EXPORT'!$A:$AF,5,FALSE)," ",VLOOKUP(A344,'ACCESS EXPORT'!$A:$AF,6,FALSE)," ",VLOOKUP(A344,'ACCESS EXPORT'!$A:$AA,7,FALSE)," ",VLOOKUP(A344,'ACCESS EXPORT'!$A:$AA,8,FALSE)))</f>
        <v>1812 N MILLS AVE  ORLANDO FL 32803</v>
      </c>
      <c r="G344" s="4" t="str">
        <f>UPPER(VLOOKUP($A344,'ACCESS EXPORT'!$A:$AF,9,FALSE))</f>
        <v>ORANGE</v>
      </c>
      <c r="H344" s="4" t="str">
        <f>_xlfn.IFNA(VLOOKUP($B344,'ACCESS EXPORT'!$B:$J,9,FALSE),"")</f>
        <v>HB</v>
      </c>
      <c r="I344" s="3" t="str">
        <f>CONCATENATE("(P)",VLOOKUP($A344,'ACCESS EXPORT'!$A:$AF,11,FALSE)," (F)",VLOOKUP($A344,'ACCESS EXPORT'!$A:$AF,29,FALSE))</f>
        <v>(P)(407)956-3300 (F)(407)956-3310</v>
      </c>
      <c r="J344" s="4" t="str">
        <f>UPPER(VLOOKUP($A344,'ACCESS EXPORT'!$A:$AF,12,FALSE))</f>
        <v>ONCOLOGY</v>
      </c>
      <c r="K344" s="4" t="str">
        <f>UPPER(VLOOKUP($A344,'ACCESS EXPORT'!$A:$AF,13,FALSE))</f>
        <v>MARLENE HOLLAND</v>
      </c>
      <c r="L344" s="3" t="str">
        <f>IF(AND(VLOOKUP(A344,'ACCESS EXPORT'!A:AE,1,0),'ACCESS EXPORT'!N344=""),UPPER(CONCATENATE('ACCESS EXPORT'!AE344)),IF(VLOOKUP(A344,'ACCESS EXPORT'!A:AE,1,0),UPPER(CONCATENATE('ACCESS EXPORT'!N344," "&amp;CHAR(10),'ACCESS EXPORT'!AE344))))</f>
        <v xml:space="preserve">DREW DEVANE (EXEC DIR) 
</v>
      </c>
      <c r="M344" s="4" t="str">
        <f>UPPER(VLOOKUP($A344,'ACCESS EXPORT'!$A:$O,15,FALSE))</f>
        <v>JULIE ROSADO (PM)</v>
      </c>
      <c r="N344" s="4" t="str">
        <f ca="1">IF(AND('ACCESS EXPORT'!X344="",'ACCESS EXPORT'!Y344=""),IF('ACCESS EXPORT'!V344&lt;&gt;"",(IF(TODAY()-'ACCESS EXPORT'!V344&gt;=-60,UPPER(CONCATENATE(VLOOKUP(B344,'ACCESS EXPORT'!$B:$P,15,FALSE),""&amp;CHAR(10)&amp;"(SEP",TEXT('ACCESS EXPORT'!V344," MM/DD/YYY)"))),IF(TODAY()-'ACCESS EXPORT'!V344&lt;0,UPPER(VLOOKUP(B344,'ACCESS EXPORT'!$B:$P,15,FALSE)),UPPER(VLOOKUP(B344,'ACCESS EXPORT'!$B:$P,15,FALSE))))),IF('ACCESS EXPORT'!U344="",UPPER(VLOOKUP(B344,'ACCESS EXPORT'!$B:$P,15,FALSE)),IF(TODAY()-'ACCESS EXPORT'!U344&lt;=30,CONCATENATE(UPPER(VLOOKUP(B344,'ACCESS EXPORT'!$B:$P,15,FALSE)),""&amp;CHAR(10)&amp;"(NEW",TEXT('ACCESS EXPORT'!U344," MM/DD/YYY)")),IF(AND(TODAY()-'ACCESS EXPORT'!U344&gt;30,TODAY()&gt;0),UPPER(VLOOKUP(B344,'ACCESS EXPORT'!$B:$P,15,FALSE)))))),IF('ACCESS EXPORT'!Y344&lt;&gt;"",UPPER(CONCATENATE(UPPER(VLOOKUP(B344,'ACCESS EXPORT'!$B:$P,15,FALSE)),""&amp;CHAR(10)&amp;"(Transfer Out",TEXT('ACCESS EXPORT'!Y344," MM/DD/YYY)"))),IF('ACCESS EXPORT'!X344&lt;&gt;"",UPPER(CONCATENATE(UPPER(VLOOKUP(B344,'ACCESS EXPORT'!$B:$P,15,FALSE)),""&amp;CHAR(10)&amp;"(Transfer In",TEXT('ACCESS EXPORT'!X344," MM/DD/YYY)"))))))</f>
        <v>HUSSAIN, AAMIR</v>
      </c>
      <c r="O344" s="4" t="str">
        <f>_xlfn.IFNA(VLOOKUP(B344,'ACCESS EXPORT'!$B:$Q,16,FALSE),"")</f>
        <v>MD</v>
      </c>
      <c r="P344" s="4" t="str">
        <f>_xlfn.IFNA(VLOOKUP(B344,'ACCESS EXPORT'!B:W,22,FALSE),"-")</f>
        <v>1730381658</v>
      </c>
      <c r="Q344" s="4" t="str">
        <f>_xlfn.IFNA(VLOOKUP(A344,'ACCESS EXPORT'!$A:$AG,33,0),"-")</f>
        <v>Pat Lanier</v>
      </c>
      <c r="R344" s="4" t="str">
        <f>_xlfn.IFNA(VLOOKUP(A344,'ACCESS EXPORT'!$A:$AH,34,0),"-")</f>
        <v>Amanda Dowd</v>
      </c>
      <c r="S344" s="4" t="str">
        <f>_xlfn.IFNA(VLOOKUP(A344,'ACCESS EXPORT'!$A:$AI,35,0),"-")</f>
        <v>James Agee</v>
      </c>
      <c r="T344" s="4" t="str">
        <f>_xlfn.IFNA(VLOOKUP(A344,'ACCESS EXPORT'!$A:$AJ,36,0),"-")</f>
        <v>Wanda Cruz</v>
      </c>
      <c r="U344" s="4" t="str">
        <f>_xlfn.IFNA(VLOOKUP(A344,'ACCESS EXPORT'!$A:$AK,37,0),"-")</f>
        <v>Cerner</v>
      </c>
      <c r="V344" s="4" t="str">
        <f>_xlfn.IFNA(VLOOKUP(A344,'ACCESS EXPORT'!$A:$AL,38,0),"-")</f>
        <v>FHMG_ORLANDO CANCER INST</v>
      </c>
      <c r="W344" s="4" t="str">
        <f>_xlfn.IFNA(VLOOKUP(A344,'ACCESS EXPORT'!$A:$AM,39,0),"-")</f>
        <v/>
      </c>
      <c r="X344" s="4" t="str">
        <f>_xlfn.IFNA(VLOOKUP(A344,'ACCESS EXPORT'!$A:$AN,40,0),"-")</f>
        <v>Keelyn Fleming</v>
      </c>
      <c r="Y344" s="26" t="str">
        <f>_xlfn.IFNA(VLOOKUP(A344,'ACCESS EXPORT'!A:AO,41,0),"")</f>
        <v>Gary Weston</v>
      </c>
      <c r="Z344" s="26" t="str">
        <f>_xlfn.IFNA(VLOOKUP(A344,'ACCESS EXPORT'!A:AP,42,0),"")</f>
        <v>Quisha Moorer</v>
      </c>
      <c r="AA344" s="26" t="str">
        <f>_xlfn.IFNA(VLOOKUP(A344,'ACCESS EXPORT'!A:AQ,43,0),"")</f>
        <v>Joe Townsend</v>
      </c>
    </row>
    <row r="345" spans="1:27" ht="18.75" x14ac:dyDescent="0.25">
      <c r="A345" s="33">
        <v>248</v>
      </c>
      <c r="B345" s="10">
        <v>1004</v>
      </c>
      <c r="C345" s="7" t="str">
        <f ca="1">IFERROR(UPPER(IF(AND('ACCESS EXPORT'!AA345="",'ACCESS EXPORT'!Z345=""),VLOOKUP(A345,'ACCESS EXPORT'!$A:$AF,32,FALSE),(IF('ACCESS EXPORT'!AA345&lt;&gt;"",CONCATENATE(VLOOKUP(A345,'ACCESS EXPORT'!$A:$AF,32,FALSE)," (Closed",TEXT('ACCESS EXPORT'!AA345," MM/DD/YYY)")),IF(TODAY()&lt;(('ACCESS EXPORT'!Z345)+30),CONCATENATE(VLOOKUP(A345,'ACCESS EXPORT'!$A:$AF,32,FALSE)," (Opens",TEXT('ACCESS EXPORT'!Z345," MM/DD/YYY)")),VLOOKUP(A345,'ACCESS EXPORT'!$A:$AF,32,FALSE)))))),"-")</f>
        <v>ADVENTHEALTH MEDICAL GROUP PEDIATRIC AND ADULT CONGENITAL CARDIOLOGY AT DAYTONA BEACH</v>
      </c>
      <c r="D345" s="3" t="str">
        <f ca="1">IFERROR(UPPER(IF(AND('ACCESS EXPORT'!AA345="",'ACCESS EXPORT'!Z345=""),VLOOKUP(A345,'ACCESS EXPORT'!$A:$AF,28,FALSE),(IF('ACCESS EXPORT'!AA345&lt;&gt;"",CONCATENATE(VLOOKUP(A345,'ACCESS EXPORT'!$A:$AF,28,FALSE)," (Closed",TEXT('ACCESS EXPORT'!AA345," MM/DD/YYY)")),IF(TODAY()&lt;(('ACCESS EXPORT'!Z345)+30),CONCATENATE(VLOOKUP(A345,'ACCESS EXPORT'!$A:$AF,28,FALSE)," (Opens",TEXT('ACCESS EXPORT'!Z345," MM/DD/YYY)")),VLOOKUP(A345,'ACCESS EXPORT'!$A:$AF,28,FALSE)))))),"-")</f>
        <v>PEDIATRIC CARDIOLOGY CONSULTANTS - DAYTONA*</v>
      </c>
      <c r="E345" s="3" t="str">
        <f>VLOOKUP($A345,'ACCESS EXPORT'!$A:$AF,3,FALSE)</f>
        <v>5450</v>
      </c>
      <c r="F345" s="3" t="str">
        <f>UPPER(CONCATENATE(VLOOKUP(A345,'ACCESS EXPORT'!$A:$AF,4,FALSE)," ",VLOOKUP(A345,'ACCESS EXPORT'!$A:$AF,5,FALSE)," ",VLOOKUP(A345,'ACCESS EXPORT'!$A:$AF,6,FALSE)," ",VLOOKUP(A345,'ACCESS EXPORT'!$A:$AA,7,FALSE)," ",VLOOKUP(A345,'ACCESS EXPORT'!$A:$AA,8,FALSE)))</f>
        <v>305 MEMORIAL MEDICAL PKWY SUITE 408 DAYTONA FL 32117</v>
      </c>
      <c r="G345" s="4" t="str">
        <f>UPPER(VLOOKUP($A345,'ACCESS EXPORT'!$A:$AF,9,FALSE))</f>
        <v>VOLUSIA</v>
      </c>
      <c r="H345" s="4" t="str">
        <f>_xlfn.IFNA(VLOOKUP($B345,'ACCESS EXPORT'!$B:$J,9,FALSE),"")</f>
        <v>Childrens</v>
      </c>
      <c r="I345" s="3" t="str">
        <f>CONCATENATE("(P)",VLOOKUP($A345,'ACCESS EXPORT'!$A:$AF,11,FALSE)," (F)",VLOOKUP($A345,'ACCESS EXPORT'!$A:$AF,29,FALSE))</f>
        <v>(P)(407) 303-2001 (F)(407) 303-2450</v>
      </c>
      <c r="J345" s="4" t="str">
        <f>UPPER(VLOOKUP($A345,'ACCESS EXPORT'!$A:$AF,12,FALSE))</f>
        <v>PEDIATRIC SPECIALTY</v>
      </c>
      <c r="K345" s="4" t="str">
        <f>UPPER(VLOOKUP($A345,'ACCESS EXPORT'!$A:$AF,13,FALSE))</f>
        <v>MARLENE HOLLAND</v>
      </c>
      <c r="L345" s="3" t="str">
        <f>IF(AND(VLOOKUP(A345,'ACCESS EXPORT'!A:AE,1,0),'ACCESS EXPORT'!N345=""),UPPER(CONCATENATE('ACCESS EXPORT'!AE345)),IF(VLOOKUP(A345,'ACCESS EXPORT'!A:AE,1,0),UPPER(CONCATENATE('ACCESS EXPORT'!N345," "&amp;CHAR(10),'ACCESS EXPORT'!AE345))))</f>
        <v>JENNY MOODY 
GABRIELLE TORRES (PRAC. ADMIN)</v>
      </c>
      <c r="M345" s="4" t="str">
        <f>UPPER(VLOOKUP($A345,'ACCESS EXPORT'!$A:$O,15,FALSE))</f>
        <v>JESSICA MENENDEZ (OS)</v>
      </c>
      <c r="N345" s="4" t="str">
        <f ca="1">IF(AND('ACCESS EXPORT'!X345="",'ACCESS EXPORT'!Y345=""),IF('ACCESS EXPORT'!V345&lt;&gt;"",(IF(TODAY()-'ACCESS EXPORT'!V345&gt;=-60,UPPER(CONCATENATE(VLOOKUP(B345,'ACCESS EXPORT'!$B:$P,15,FALSE),""&amp;CHAR(10)&amp;"(SEP",TEXT('ACCESS EXPORT'!V345," MM/DD/YYY)"))),IF(TODAY()-'ACCESS EXPORT'!V345&lt;0,UPPER(VLOOKUP(B345,'ACCESS EXPORT'!$B:$P,15,FALSE)),UPPER(VLOOKUP(B345,'ACCESS EXPORT'!$B:$P,15,FALSE))))),IF('ACCESS EXPORT'!U345="",UPPER(VLOOKUP(B345,'ACCESS EXPORT'!$B:$P,15,FALSE)),IF(TODAY()-'ACCESS EXPORT'!U345&lt;=30,CONCATENATE(UPPER(VLOOKUP(B345,'ACCESS EXPORT'!$B:$P,15,FALSE)),""&amp;CHAR(10)&amp;"(NEW",TEXT('ACCESS EXPORT'!U345," MM/DD/YYY)")),IF(AND(TODAY()-'ACCESS EXPORT'!U345&gt;30,TODAY()&gt;0),UPPER(VLOOKUP(B345,'ACCESS EXPORT'!$B:$P,15,FALSE)))))),IF('ACCESS EXPORT'!Y345&lt;&gt;"",UPPER(CONCATENATE(UPPER(VLOOKUP(B345,'ACCESS EXPORT'!$B:$P,15,FALSE)),""&amp;CHAR(10)&amp;"(Transfer Out",TEXT('ACCESS EXPORT'!Y345," MM/DD/YYY)"))),IF('ACCESS EXPORT'!X345&lt;&gt;"",UPPER(CONCATENATE(UPPER(VLOOKUP(B345,'ACCESS EXPORT'!$B:$P,15,FALSE)),""&amp;CHAR(10)&amp;"(Transfer In",TEXT('ACCESS EXPORT'!X345," MM/DD/YYY)"))))))</f>
        <v>ALDERMAN, MARY BETH</v>
      </c>
      <c r="O345" s="4" t="str">
        <f>_xlfn.IFNA(VLOOKUP(B345,'ACCESS EXPORT'!$B:$Q,16,FALSE),"")</f>
        <v>APRN</v>
      </c>
      <c r="P345" s="4" t="str">
        <f>_xlfn.IFNA(VLOOKUP(B345,'ACCESS EXPORT'!B:W,22,FALSE),"-")</f>
        <v>1831528223</v>
      </c>
      <c r="Q345" s="4" t="str">
        <f>_xlfn.IFNA(VLOOKUP(A345,'ACCESS EXPORT'!$A:$AG,33,0),"-")</f>
        <v>Gretchen Scoleri</v>
      </c>
      <c r="R345" s="4" t="str">
        <f>_xlfn.IFNA(VLOOKUP(A345,'ACCESS EXPORT'!$A:$AH,34,0),"-")</f>
        <v>Amanda Dowd</v>
      </c>
      <c r="S345" s="4" t="str">
        <f>_xlfn.IFNA(VLOOKUP(A345,'ACCESS EXPORT'!$A:$AI,35,0),"-")</f>
        <v>Courtney Powell</v>
      </c>
      <c r="T345" s="4" t="str">
        <f>_xlfn.IFNA(VLOOKUP(A345,'ACCESS EXPORT'!$A:$AJ,36,0),"-")</f>
        <v>Ishmael Molyneaux</v>
      </c>
      <c r="U345" s="4" t="str">
        <f>_xlfn.IFNA(VLOOKUP(A345,'ACCESS EXPORT'!$A:$AK,37,0),"-")</f>
        <v>Cerner</v>
      </c>
      <c r="V345" s="4" t="str">
        <f>_xlfn.IFNA(VLOOKUP(A345,'ACCESS EXPORT'!$A:$AL,38,0),"-")</f>
        <v>FHMG_PED CARD CONSUL_DAY</v>
      </c>
      <c r="W345" s="4" t="str">
        <f>_xlfn.IFNA(VLOOKUP(A345,'ACCESS EXPORT'!$A:$AM,39,0),"-")</f>
        <v/>
      </c>
      <c r="X345" s="4" t="str">
        <f>_xlfn.IFNA(VLOOKUP(A345,'ACCESS EXPORT'!$A:$AN,40,0),"-")</f>
        <v>Tiffany Palmer / John Hill</v>
      </c>
      <c r="Y345" s="26" t="str">
        <f>_xlfn.IFNA(VLOOKUP(A345,'ACCESS EXPORT'!A:AO,41,0),"")</f>
        <v>Gary Weston</v>
      </c>
      <c r="Z345" s="26" t="str">
        <f>_xlfn.IFNA(VLOOKUP(A345,'ACCESS EXPORT'!A:AP,42,0),"")</f>
        <v>Maria Angel</v>
      </c>
      <c r="AA345" s="26" t="str">
        <f>_xlfn.IFNA(VLOOKUP(A345,'ACCESS EXPORT'!A:AQ,43,0),"")</f>
        <v>Claire Pagan</v>
      </c>
    </row>
    <row r="346" spans="1:27" ht="18.75" x14ac:dyDescent="0.25">
      <c r="A346" s="33">
        <v>247</v>
      </c>
      <c r="B346" s="10">
        <v>1004</v>
      </c>
      <c r="C346" s="7" t="str">
        <f ca="1">IFERROR(UPPER(IF(AND('ACCESS EXPORT'!AA346="",'ACCESS EXPORT'!Z346=""),VLOOKUP(A346,'ACCESS EXPORT'!$A:$AF,32,FALSE),(IF('ACCESS EXPORT'!AA346&lt;&gt;"",CONCATENATE(VLOOKUP(A346,'ACCESS EXPORT'!$A:$AF,32,FALSE)," (Closed",TEXT('ACCESS EXPORT'!AA346," MM/DD/YYY)")),IF(TODAY()&lt;(('ACCESS EXPORT'!Z346)+30),CONCATENATE(VLOOKUP(A346,'ACCESS EXPORT'!$A:$AF,32,FALSE)," (Opens",TEXT('ACCESS EXPORT'!Z346," MM/DD/YYY)")),VLOOKUP(A346,'ACCESS EXPORT'!$A:$AF,32,FALSE)))))),"-")</f>
        <v>ADVENTHEALTH MEDICAL GROUP PEDIATRIC AND ADULT CONGENITAL CARDIOLOGY AT ORLANDO</v>
      </c>
      <c r="D346" s="3" t="str">
        <f ca="1">IFERROR(UPPER(IF(AND('ACCESS EXPORT'!AA346="",'ACCESS EXPORT'!Z346=""),VLOOKUP(A346,'ACCESS EXPORT'!$A:$AF,28,FALSE),(IF('ACCESS EXPORT'!AA346&lt;&gt;"",CONCATENATE(VLOOKUP(A346,'ACCESS EXPORT'!$A:$AF,28,FALSE)," (Closed",TEXT('ACCESS EXPORT'!AA346," MM/DD/YYY)")),IF(TODAY()&lt;(('ACCESS EXPORT'!Z346)+30),CONCATENATE(VLOOKUP(A346,'ACCESS EXPORT'!$A:$AF,28,FALSE)," (Opens",TEXT('ACCESS EXPORT'!Z346," MM/DD/YYY)")),VLOOKUP(A346,'ACCESS EXPORT'!$A:$AF,28,FALSE)))))),"-")</f>
        <v>PEDIATRIC CARDIOLOGY CONSULTANTS - ORLANDO</v>
      </c>
      <c r="E346" s="3" t="str">
        <f>VLOOKUP($A346,'ACCESS EXPORT'!$A:$AF,3,FALSE)</f>
        <v>5450</v>
      </c>
      <c r="F346" s="3" t="str">
        <f>UPPER(CONCATENATE(VLOOKUP(A346,'ACCESS EXPORT'!$A:$AF,4,FALSE)," ",VLOOKUP(A346,'ACCESS EXPORT'!$A:$AF,5,FALSE)," ",VLOOKUP(A346,'ACCESS EXPORT'!$A:$AF,6,FALSE)," ",VLOOKUP(A346,'ACCESS EXPORT'!$A:$AA,7,FALSE)," ",VLOOKUP(A346,'ACCESS EXPORT'!$A:$AA,8,FALSE)))</f>
        <v>2501 N ORANGE AVE SUITE 310 ORLANDO FL 32804</v>
      </c>
      <c r="G346" s="4" t="str">
        <f>UPPER(VLOOKUP($A346,'ACCESS EXPORT'!$A:$AF,9,FALSE))</f>
        <v>ORANGE</v>
      </c>
      <c r="H346" s="4" t="str">
        <f>_xlfn.IFNA(VLOOKUP($B346,'ACCESS EXPORT'!$B:$J,9,FALSE),"")</f>
        <v>Childrens</v>
      </c>
      <c r="I346" s="3" t="str">
        <f>CONCATENATE("(P)",VLOOKUP($A346,'ACCESS EXPORT'!$A:$AF,11,FALSE)," (F)",VLOOKUP($A346,'ACCESS EXPORT'!$A:$AF,29,FALSE))</f>
        <v>(P)(407) 303-2001 (F)(407) 303-2450</v>
      </c>
      <c r="J346" s="4" t="str">
        <f>UPPER(VLOOKUP($A346,'ACCESS EXPORT'!$A:$AF,12,FALSE))</f>
        <v>PEDIATRIC SPECIALTY</v>
      </c>
      <c r="K346" s="4" t="str">
        <f>UPPER(VLOOKUP($A346,'ACCESS EXPORT'!$A:$AF,13,FALSE))</f>
        <v>MARLENE HOLLAND</v>
      </c>
      <c r="L346" s="3" t="str">
        <f>IF(AND(VLOOKUP(A346,'ACCESS EXPORT'!A:AE,1,0),'ACCESS EXPORT'!N346=""),UPPER(CONCATENATE('ACCESS EXPORT'!AE346)),IF(VLOOKUP(A346,'ACCESS EXPORT'!A:AE,1,0),UPPER(CONCATENATE('ACCESS EXPORT'!N346," "&amp;CHAR(10),'ACCESS EXPORT'!AE346))))</f>
        <v>JENNY MOODY 
GABRIELLE TORRES (PRAC. ADMIN)</v>
      </c>
      <c r="M346" s="4" t="str">
        <f>UPPER(VLOOKUP($A346,'ACCESS EXPORT'!$A:$O,15,FALSE))</f>
        <v>JESSICA MENENDEZ (OS)</v>
      </c>
      <c r="N346" s="4" t="str">
        <f ca="1">IF(AND('ACCESS EXPORT'!X346="",'ACCESS EXPORT'!Y346=""),IF('ACCESS EXPORT'!V346&lt;&gt;"",(IF(TODAY()-'ACCESS EXPORT'!V346&gt;=-60,UPPER(CONCATENATE(VLOOKUP(B346,'ACCESS EXPORT'!$B:$P,15,FALSE),""&amp;CHAR(10)&amp;"(SEP",TEXT('ACCESS EXPORT'!V346," MM/DD/YYY)"))),IF(TODAY()-'ACCESS EXPORT'!V346&lt;0,UPPER(VLOOKUP(B346,'ACCESS EXPORT'!$B:$P,15,FALSE)),UPPER(VLOOKUP(B346,'ACCESS EXPORT'!$B:$P,15,FALSE))))),IF('ACCESS EXPORT'!U346="",UPPER(VLOOKUP(B346,'ACCESS EXPORT'!$B:$P,15,FALSE)),IF(TODAY()-'ACCESS EXPORT'!U346&lt;=30,CONCATENATE(UPPER(VLOOKUP(B346,'ACCESS EXPORT'!$B:$P,15,FALSE)),""&amp;CHAR(10)&amp;"(NEW",TEXT('ACCESS EXPORT'!U346," MM/DD/YYY)")),IF(AND(TODAY()-'ACCESS EXPORT'!U346&gt;30,TODAY()&gt;0),UPPER(VLOOKUP(B346,'ACCESS EXPORT'!$B:$P,15,FALSE)))))),IF('ACCESS EXPORT'!Y346&lt;&gt;"",UPPER(CONCATENATE(UPPER(VLOOKUP(B346,'ACCESS EXPORT'!$B:$P,15,FALSE)),""&amp;CHAR(10)&amp;"(Transfer Out",TEXT('ACCESS EXPORT'!Y346," MM/DD/YYY)"))),IF('ACCESS EXPORT'!X346&lt;&gt;"",UPPER(CONCATENATE(UPPER(VLOOKUP(B346,'ACCESS EXPORT'!$B:$P,15,FALSE)),""&amp;CHAR(10)&amp;"(Transfer In",TEXT('ACCESS EXPORT'!X346," MM/DD/YYY)"))))))</f>
        <v>ALDERMAN, MARY BETH</v>
      </c>
      <c r="O346" s="4" t="str">
        <f>_xlfn.IFNA(VLOOKUP(B346,'ACCESS EXPORT'!$B:$Q,16,FALSE),"")</f>
        <v>APRN</v>
      </c>
      <c r="P346" s="4" t="str">
        <f>_xlfn.IFNA(VLOOKUP(B346,'ACCESS EXPORT'!B:W,22,FALSE),"-")</f>
        <v>1831528223</v>
      </c>
      <c r="Q346" s="4" t="str">
        <f>_xlfn.IFNA(VLOOKUP(A346,'ACCESS EXPORT'!$A:$AG,33,0),"-")</f>
        <v>Gretchen Scoleri</v>
      </c>
      <c r="R346" s="4" t="str">
        <f>_xlfn.IFNA(VLOOKUP(A346,'ACCESS EXPORT'!$A:$AH,34,0),"-")</f>
        <v>Amanda Dowd</v>
      </c>
      <c r="S346" s="4" t="str">
        <f>_xlfn.IFNA(VLOOKUP(A346,'ACCESS EXPORT'!$A:$AI,35,0),"-")</f>
        <v>Courtney Powell</v>
      </c>
      <c r="T346" s="4" t="str">
        <f>_xlfn.IFNA(VLOOKUP(A346,'ACCESS EXPORT'!$A:$AJ,36,0),"-")</f>
        <v>Ishmael Molyneaux</v>
      </c>
      <c r="U346" s="4" t="str">
        <f>_xlfn.IFNA(VLOOKUP(A346,'ACCESS EXPORT'!$A:$AK,37,0),"-")</f>
        <v>Cerner</v>
      </c>
      <c r="V346" s="4" t="str">
        <f>_xlfn.IFNA(VLOOKUP(A346,'ACCESS EXPORT'!$A:$AL,38,0),"-")</f>
        <v>FHMG_PED CARD CONSUL 310</v>
      </c>
      <c r="W346" s="4" t="str">
        <f>_xlfn.IFNA(VLOOKUP(A346,'ACCESS EXPORT'!$A:$AM,39,0),"-")</f>
        <v/>
      </c>
      <c r="X346" s="4" t="str">
        <f>_xlfn.IFNA(VLOOKUP(A346,'ACCESS EXPORT'!$A:$AN,40,0),"-")</f>
        <v>Tiffany Palmer / John Hill</v>
      </c>
      <c r="Y346" s="26" t="str">
        <f>_xlfn.IFNA(VLOOKUP(A346,'ACCESS EXPORT'!A:AO,41,0),"")</f>
        <v>Gary Weston</v>
      </c>
      <c r="Z346" s="26" t="str">
        <f>_xlfn.IFNA(VLOOKUP(A346,'ACCESS EXPORT'!A:AP,42,0),"")</f>
        <v>Maria Angel</v>
      </c>
      <c r="AA346" s="26" t="str">
        <f>_xlfn.IFNA(VLOOKUP(A346,'ACCESS EXPORT'!A:AQ,43,0),"")</f>
        <v>Claire Pagan</v>
      </c>
    </row>
    <row r="347" spans="1:27" ht="18.75" x14ac:dyDescent="0.25">
      <c r="A347" s="33">
        <v>248</v>
      </c>
      <c r="B347" s="10">
        <v>1011</v>
      </c>
      <c r="C347" s="7" t="str">
        <f ca="1">IFERROR(UPPER(IF(AND('ACCESS EXPORT'!AA347="",'ACCESS EXPORT'!Z347=""),VLOOKUP(A347,'ACCESS EXPORT'!$A:$AF,32,FALSE),(IF('ACCESS EXPORT'!AA347&lt;&gt;"",CONCATENATE(VLOOKUP(A347,'ACCESS EXPORT'!$A:$AF,32,FALSE)," (Closed",TEXT('ACCESS EXPORT'!AA347," MM/DD/YYY)")),IF(TODAY()&lt;(('ACCESS EXPORT'!Z347)+30),CONCATENATE(VLOOKUP(A347,'ACCESS EXPORT'!$A:$AF,32,FALSE)," (Opens",TEXT('ACCESS EXPORT'!Z347," MM/DD/YYY)")),VLOOKUP(A347,'ACCESS EXPORT'!$A:$AF,32,FALSE)))))),"-")</f>
        <v>ADVENTHEALTH MEDICAL GROUP PEDIATRIC AND ADULT CONGENITAL CARDIOLOGY AT DAYTONA BEACH</v>
      </c>
      <c r="D347" s="3" t="str">
        <f ca="1">IFERROR(UPPER(IF(AND('ACCESS EXPORT'!AA347="",'ACCESS EXPORT'!Z347=""),VLOOKUP(A347,'ACCESS EXPORT'!$A:$AF,28,FALSE),(IF('ACCESS EXPORT'!AA347&lt;&gt;"",CONCATENATE(VLOOKUP(A347,'ACCESS EXPORT'!$A:$AF,28,FALSE)," (Closed",TEXT('ACCESS EXPORT'!AA347," MM/DD/YYY)")),IF(TODAY()&lt;(('ACCESS EXPORT'!Z347)+30),CONCATENATE(VLOOKUP(A347,'ACCESS EXPORT'!$A:$AF,28,FALSE)," (Opens",TEXT('ACCESS EXPORT'!Z347," MM/DD/YYY)")),VLOOKUP(A347,'ACCESS EXPORT'!$A:$AF,28,FALSE)))))),"-")</f>
        <v>PEDIATRIC CARDIOLOGY CONSULTANTS - DAYTONA*</v>
      </c>
      <c r="E347" s="3" t="str">
        <f>VLOOKUP($A347,'ACCESS EXPORT'!$A:$AF,3,FALSE)</f>
        <v>5450</v>
      </c>
      <c r="F347" s="3" t="str">
        <f>UPPER(CONCATENATE(VLOOKUP(A347,'ACCESS EXPORT'!$A:$AF,4,FALSE)," ",VLOOKUP(A347,'ACCESS EXPORT'!$A:$AF,5,FALSE)," ",VLOOKUP(A347,'ACCESS EXPORT'!$A:$AF,6,FALSE)," ",VLOOKUP(A347,'ACCESS EXPORT'!$A:$AA,7,FALSE)," ",VLOOKUP(A347,'ACCESS EXPORT'!$A:$AA,8,FALSE)))</f>
        <v>305 MEMORIAL MEDICAL PKWY SUITE 408 DAYTONA FL 32117</v>
      </c>
      <c r="G347" s="4" t="str">
        <f>UPPER(VLOOKUP($A347,'ACCESS EXPORT'!$A:$AF,9,FALSE))</f>
        <v>VOLUSIA</v>
      </c>
      <c r="H347" s="4" t="str">
        <f>_xlfn.IFNA(VLOOKUP($B347,'ACCESS EXPORT'!$B:$J,9,FALSE),"")</f>
        <v>Childrens</v>
      </c>
      <c r="I347" s="3" t="str">
        <f>CONCATENATE("(P)",VLOOKUP($A347,'ACCESS EXPORT'!$A:$AF,11,FALSE)," (F)",VLOOKUP($A347,'ACCESS EXPORT'!$A:$AF,29,FALSE))</f>
        <v>(P)(407) 303-2001 (F)(407) 303-2450</v>
      </c>
      <c r="J347" s="4" t="str">
        <f>UPPER(VLOOKUP($A347,'ACCESS EXPORT'!$A:$AF,12,FALSE))</f>
        <v>PEDIATRIC SPECIALTY</v>
      </c>
      <c r="K347" s="4" t="str">
        <f>UPPER(VLOOKUP($A347,'ACCESS EXPORT'!$A:$AF,13,FALSE))</f>
        <v>MARLENE HOLLAND</v>
      </c>
      <c r="L347" s="3" t="str">
        <f>IF(AND(VLOOKUP(A347,'ACCESS EXPORT'!A:AE,1,0),'ACCESS EXPORT'!N347=""),UPPER(CONCATENATE('ACCESS EXPORT'!AE347)),IF(VLOOKUP(A347,'ACCESS EXPORT'!A:AE,1,0),UPPER(CONCATENATE('ACCESS EXPORT'!N347," "&amp;CHAR(10),'ACCESS EXPORT'!AE347))))</f>
        <v>JENNY MOODY 
GABRIELLE TORRES (PRAC. ADMIN)</v>
      </c>
      <c r="M347" s="4" t="str">
        <f>UPPER(VLOOKUP($A347,'ACCESS EXPORT'!$A:$O,15,FALSE))</f>
        <v>JESSICA MENENDEZ (OS)</v>
      </c>
      <c r="N347" s="4" t="str">
        <f ca="1">IF(AND('ACCESS EXPORT'!X347="",'ACCESS EXPORT'!Y347=""),IF('ACCESS EXPORT'!V347&lt;&gt;"",(IF(TODAY()-'ACCESS EXPORT'!V347&gt;=-60,UPPER(CONCATENATE(VLOOKUP(B347,'ACCESS EXPORT'!$B:$P,15,FALSE),""&amp;CHAR(10)&amp;"(SEP",TEXT('ACCESS EXPORT'!V347," MM/DD/YYY)"))),IF(TODAY()-'ACCESS EXPORT'!V347&lt;0,UPPER(VLOOKUP(B347,'ACCESS EXPORT'!$B:$P,15,FALSE)),UPPER(VLOOKUP(B347,'ACCESS EXPORT'!$B:$P,15,FALSE))))),IF('ACCESS EXPORT'!U347="",UPPER(VLOOKUP(B347,'ACCESS EXPORT'!$B:$P,15,FALSE)),IF(TODAY()-'ACCESS EXPORT'!U347&lt;=30,CONCATENATE(UPPER(VLOOKUP(B347,'ACCESS EXPORT'!$B:$P,15,FALSE)),""&amp;CHAR(10)&amp;"(NEW",TEXT('ACCESS EXPORT'!U347," MM/DD/YYY)")),IF(AND(TODAY()-'ACCESS EXPORT'!U347&gt;30,TODAY()&gt;0),UPPER(VLOOKUP(B347,'ACCESS EXPORT'!$B:$P,15,FALSE)))))),IF('ACCESS EXPORT'!Y347&lt;&gt;"",UPPER(CONCATENATE(UPPER(VLOOKUP(B347,'ACCESS EXPORT'!$B:$P,15,FALSE)),""&amp;CHAR(10)&amp;"(Transfer Out",TEXT('ACCESS EXPORT'!Y347," MM/DD/YYY)"))),IF('ACCESS EXPORT'!X347&lt;&gt;"",UPPER(CONCATENATE(UPPER(VLOOKUP(B347,'ACCESS EXPORT'!$B:$P,15,FALSE)),""&amp;CHAR(10)&amp;"(Transfer In",TEXT('ACCESS EXPORT'!X347," MM/DD/YYY)"))))))</f>
        <v>TRIVEDI, BHAVYA</v>
      </c>
      <c r="O347" s="4" t="str">
        <f>_xlfn.IFNA(VLOOKUP(B347,'ACCESS EXPORT'!$B:$Q,16,FALSE),"")</f>
        <v>MD</v>
      </c>
      <c r="P347" s="4" t="str">
        <f>_xlfn.IFNA(VLOOKUP(B347,'ACCESS EXPORT'!B:W,22,FALSE),"-")</f>
        <v>1144495383</v>
      </c>
      <c r="Q347" s="4" t="str">
        <f>_xlfn.IFNA(VLOOKUP(A347,'ACCESS EXPORT'!$A:$AG,33,0),"-")</f>
        <v>Gretchen Scoleri</v>
      </c>
      <c r="R347" s="4" t="str">
        <f>_xlfn.IFNA(VLOOKUP(A347,'ACCESS EXPORT'!$A:$AH,34,0),"-")</f>
        <v>Amanda Dowd</v>
      </c>
      <c r="S347" s="4" t="str">
        <f>_xlfn.IFNA(VLOOKUP(A347,'ACCESS EXPORT'!$A:$AI,35,0),"-")</f>
        <v>Courtney Powell</v>
      </c>
      <c r="T347" s="4" t="str">
        <f>_xlfn.IFNA(VLOOKUP(A347,'ACCESS EXPORT'!$A:$AJ,36,0),"-")</f>
        <v>Ishmael Molyneaux</v>
      </c>
      <c r="U347" s="4" t="str">
        <f>_xlfn.IFNA(VLOOKUP(A347,'ACCESS EXPORT'!$A:$AK,37,0),"-")</f>
        <v>Cerner</v>
      </c>
      <c r="V347" s="4" t="str">
        <f>_xlfn.IFNA(VLOOKUP(A347,'ACCESS EXPORT'!$A:$AL,38,0),"-")</f>
        <v>FHMG_PED CARD CONSUL_DAY</v>
      </c>
      <c r="W347" s="4" t="str">
        <f>_xlfn.IFNA(VLOOKUP(A347,'ACCESS EXPORT'!$A:$AM,39,0),"-")</f>
        <v/>
      </c>
      <c r="X347" s="4" t="str">
        <f>_xlfn.IFNA(VLOOKUP(A347,'ACCESS EXPORT'!$A:$AN,40,0),"-")</f>
        <v>Tiffany Palmer / John Hill</v>
      </c>
      <c r="Y347" s="26" t="str">
        <f>_xlfn.IFNA(VLOOKUP(A347,'ACCESS EXPORT'!A:AO,41,0),"")</f>
        <v>Gary Weston</v>
      </c>
      <c r="Z347" s="26" t="str">
        <f>_xlfn.IFNA(VLOOKUP(A347,'ACCESS EXPORT'!A:AP,42,0),"")</f>
        <v>Maria Angel</v>
      </c>
      <c r="AA347" s="26" t="str">
        <f>_xlfn.IFNA(VLOOKUP(A347,'ACCESS EXPORT'!A:AQ,43,0),"")</f>
        <v>Claire Pagan</v>
      </c>
    </row>
    <row r="348" spans="1:27" ht="18.75" x14ac:dyDescent="0.25">
      <c r="A348" s="33">
        <v>250</v>
      </c>
      <c r="B348" s="10">
        <v>1004</v>
      </c>
      <c r="C348" s="7" t="str">
        <f ca="1">IFERROR(UPPER(IF(AND('ACCESS EXPORT'!AA348="",'ACCESS EXPORT'!Z348=""),VLOOKUP(A348,'ACCESS EXPORT'!$A:$AF,32,FALSE),(IF('ACCESS EXPORT'!AA348&lt;&gt;"",CONCATENATE(VLOOKUP(A348,'ACCESS EXPORT'!$A:$AF,32,FALSE)," (Closed",TEXT('ACCESS EXPORT'!AA348," MM/DD/YYY)")),IF(TODAY()&lt;(('ACCESS EXPORT'!Z348)+30),CONCATENATE(VLOOKUP(A348,'ACCESS EXPORT'!$A:$AF,32,FALSE)," (Opens",TEXT('ACCESS EXPORT'!Z348," MM/DD/YYY)")),VLOOKUP(A348,'ACCESS EXPORT'!$A:$AF,32,FALSE)))))),"-")</f>
        <v>ADVENTHEALTH MEDICAL GROUP PEDIATRIC AND ADULT CONGENITAL CARDIOLOGY AT TAVARES</v>
      </c>
      <c r="D348" s="3" t="str">
        <f ca="1">IFERROR(UPPER(IF(AND('ACCESS EXPORT'!AA348="",'ACCESS EXPORT'!Z348=""),VLOOKUP(A348,'ACCESS EXPORT'!$A:$AF,28,FALSE),(IF('ACCESS EXPORT'!AA348&lt;&gt;"",CONCATENATE(VLOOKUP(A348,'ACCESS EXPORT'!$A:$AF,28,FALSE)," (Closed",TEXT('ACCESS EXPORT'!AA348," MM/DD/YYY)")),IF(TODAY()&lt;(('ACCESS EXPORT'!Z348)+30),CONCATENATE(VLOOKUP(A348,'ACCESS EXPORT'!$A:$AF,28,FALSE)," (Opens",TEXT('ACCESS EXPORT'!Z348," MM/DD/YYY)")),VLOOKUP(A348,'ACCESS EXPORT'!$A:$AF,28,FALSE)))))),"-")</f>
        <v>PEDIATRIC CARDIOLOGY CONSULTANTS - TAVARES*</v>
      </c>
      <c r="E348" s="3" t="str">
        <f>VLOOKUP($A348,'ACCESS EXPORT'!$A:$AF,3,FALSE)</f>
        <v>5450</v>
      </c>
      <c r="F348" s="3" t="str">
        <f>UPPER(CONCATENATE(VLOOKUP(A348,'ACCESS EXPORT'!$A:$AF,4,FALSE)," ",VLOOKUP(A348,'ACCESS EXPORT'!$A:$AF,5,FALSE)," ",VLOOKUP(A348,'ACCESS EXPORT'!$A:$AF,6,FALSE)," ",VLOOKUP(A348,'ACCESS EXPORT'!$A:$AA,7,FALSE)," ",VLOOKUP(A348,'ACCESS EXPORT'!$A:$AA,8,FALSE)))</f>
        <v>1765 DAVID WALKER DR  TAVARES FL 32778</v>
      </c>
      <c r="G348" s="4" t="str">
        <f>UPPER(VLOOKUP($A348,'ACCESS EXPORT'!$A:$AF,9,FALSE))</f>
        <v>LAKE</v>
      </c>
      <c r="H348" s="4" t="str">
        <f>_xlfn.IFNA(VLOOKUP($B348,'ACCESS EXPORT'!$B:$J,9,FALSE),"")</f>
        <v>Childrens</v>
      </c>
      <c r="I348" s="3" t="str">
        <f>CONCATENATE("(P)",VLOOKUP($A348,'ACCESS EXPORT'!$A:$AF,11,FALSE)," (F)",VLOOKUP($A348,'ACCESS EXPORT'!$A:$AF,29,FALSE))</f>
        <v>(P)(407) 303-2001 (F)(407) 303-2450</v>
      </c>
      <c r="J348" s="4" t="str">
        <f>UPPER(VLOOKUP($A348,'ACCESS EXPORT'!$A:$AF,12,FALSE))</f>
        <v>PEDIATRIC SPECIALTY</v>
      </c>
      <c r="K348" s="4" t="str">
        <f>UPPER(VLOOKUP($A348,'ACCESS EXPORT'!$A:$AF,13,FALSE))</f>
        <v>MARLENE HOLLAND</v>
      </c>
      <c r="L348" s="3" t="str">
        <f>IF(AND(VLOOKUP(A348,'ACCESS EXPORT'!A:AE,1,0),'ACCESS EXPORT'!N348=""),UPPER(CONCATENATE('ACCESS EXPORT'!AE348)),IF(VLOOKUP(A348,'ACCESS EXPORT'!A:AE,1,0),UPPER(CONCATENATE('ACCESS EXPORT'!N348," "&amp;CHAR(10),'ACCESS EXPORT'!AE348))))</f>
        <v>JENNY MOODY 
GABRIELLE TORRES (PRAC. ADMIN)</v>
      </c>
      <c r="M348" s="4" t="str">
        <f>UPPER(VLOOKUP($A348,'ACCESS EXPORT'!$A:$O,15,FALSE))</f>
        <v>JESSICA MENENDEZ (OS)</v>
      </c>
      <c r="N348" s="4" t="str">
        <f ca="1">IF(AND('ACCESS EXPORT'!X348="",'ACCESS EXPORT'!Y348=""),IF('ACCESS EXPORT'!V348&lt;&gt;"",(IF(TODAY()-'ACCESS EXPORT'!V348&gt;=-60,UPPER(CONCATENATE(VLOOKUP(B348,'ACCESS EXPORT'!$B:$P,15,FALSE),""&amp;CHAR(10)&amp;"(SEP",TEXT('ACCESS EXPORT'!V348," MM/DD/YYY)"))),IF(TODAY()-'ACCESS EXPORT'!V348&lt;0,UPPER(VLOOKUP(B348,'ACCESS EXPORT'!$B:$P,15,FALSE)),UPPER(VLOOKUP(B348,'ACCESS EXPORT'!$B:$P,15,FALSE))))),IF('ACCESS EXPORT'!U348="",UPPER(VLOOKUP(B348,'ACCESS EXPORT'!$B:$P,15,FALSE)),IF(TODAY()-'ACCESS EXPORT'!U348&lt;=30,CONCATENATE(UPPER(VLOOKUP(B348,'ACCESS EXPORT'!$B:$P,15,FALSE)),""&amp;CHAR(10)&amp;"(NEW",TEXT('ACCESS EXPORT'!U348," MM/DD/YYY)")),IF(AND(TODAY()-'ACCESS EXPORT'!U348&gt;30,TODAY()&gt;0),UPPER(VLOOKUP(B348,'ACCESS EXPORT'!$B:$P,15,FALSE)))))),IF('ACCESS EXPORT'!Y348&lt;&gt;"",UPPER(CONCATENATE(UPPER(VLOOKUP(B348,'ACCESS EXPORT'!$B:$P,15,FALSE)),""&amp;CHAR(10)&amp;"(Transfer Out",TEXT('ACCESS EXPORT'!Y348," MM/DD/YYY)"))),IF('ACCESS EXPORT'!X348&lt;&gt;"",UPPER(CONCATENATE(UPPER(VLOOKUP(B348,'ACCESS EXPORT'!$B:$P,15,FALSE)),""&amp;CHAR(10)&amp;"(Transfer In",TEXT('ACCESS EXPORT'!X348," MM/DD/YYY)"))))))</f>
        <v>ALDERMAN, MARY BETH</v>
      </c>
      <c r="O348" s="4" t="str">
        <f>_xlfn.IFNA(VLOOKUP(B348,'ACCESS EXPORT'!$B:$Q,16,FALSE),"")</f>
        <v>APRN</v>
      </c>
      <c r="P348" s="4" t="str">
        <f>_xlfn.IFNA(VLOOKUP(B348,'ACCESS EXPORT'!B:W,22,FALSE),"-")</f>
        <v>1831528223</v>
      </c>
      <c r="Q348" s="4" t="str">
        <f>_xlfn.IFNA(VLOOKUP(A348,'ACCESS EXPORT'!$A:$AG,33,0),"-")</f>
        <v>Maria Ortiz</v>
      </c>
      <c r="R348" s="4" t="str">
        <f>_xlfn.IFNA(VLOOKUP(A348,'ACCESS EXPORT'!$A:$AH,34,0),"-")</f>
        <v>Amanda Dowd</v>
      </c>
      <c r="S348" s="4" t="str">
        <f>_xlfn.IFNA(VLOOKUP(A348,'ACCESS EXPORT'!$A:$AI,35,0),"-")</f>
        <v>Courtney Powell</v>
      </c>
      <c r="T348" s="4" t="str">
        <f>_xlfn.IFNA(VLOOKUP(A348,'ACCESS EXPORT'!$A:$AJ,36,0),"-")</f>
        <v>Ishmael Molyneaux</v>
      </c>
      <c r="U348" s="4" t="str">
        <f>_xlfn.IFNA(VLOOKUP(A348,'ACCESS EXPORT'!$A:$AK,37,0),"-")</f>
        <v>Cerner</v>
      </c>
      <c r="V348" s="4" t="str">
        <f>_xlfn.IFNA(VLOOKUP(A348,'ACCESS EXPORT'!$A:$AL,38,0),"-")</f>
        <v>FHMG_PED CARD CONSUL_TAV</v>
      </c>
      <c r="W348" s="4" t="str">
        <f>_xlfn.IFNA(VLOOKUP(A348,'ACCESS EXPORT'!$A:$AM,39,0),"-")</f>
        <v/>
      </c>
      <c r="X348" s="4" t="str">
        <f>_xlfn.IFNA(VLOOKUP(A348,'ACCESS EXPORT'!$A:$AN,40,0),"-")</f>
        <v>Tiffany Palmer / John Hill</v>
      </c>
      <c r="Y348" s="26" t="str">
        <f>_xlfn.IFNA(VLOOKUP(A348,'ACCESS EXPORT'!A:AO,41,0),"")</f>
        <v>Gary Weston</v>
      </c>
      <c r="Z348" s="26" t="str">
        <f>_xlfn.IFNA(VLOOKUP(A348,'ACCESS EXPORT'!A:AP,42,0),"")</f>
        <v>Maria Angel</v>
      </c>
      <c r="AA348" s="26" t="str">
        <f>_xlfn.IFNA(VLOOKUP(A348,'ACCESS EXPORT'!A:AQ,43,0),"")</f>
        <v>Claire Pagan</v>
      </c>
    </row>
    <row r="349" spans="1:27" ht="18.75" x14ac:dyDescent="0.25">
      <c r="A349" s="33">
        <v>247</v>
      </c>
      <c r="B349" s="10">
        <v>1009</v>
      </c>
      <c r="C349" s="7" t="str">
        <f ca="1">IFERROR(UPPER(IF(AND('ACCESS EXPORT'!AA349="",'ACCESS EXPORT'!Z349=""),VLOOKUP(A349,'ACCESS EXPORT'!$A:$AF,32,FALSE),(IF('ACCESS EXPORT'!AA349&lt;&gt;"",CONCATENATE(VLOOKUP(A349,'ACCESS EXPORT'!$A:$AF,32,FALSE)," (Closed",TEXT('ACCESS EXPORT'!AA349," MM/DD/YYY)")),IF(TODAY()&lt;(('ACCESS EXPORT'!Z349)+30),CONCATENATE(VLOOKUP(A349,'ACCESS EXPORT'!$A:$AF,32,FALSE)," (Opens",TEXT('ACCESS EXPORT'!Z349," MM/DD/YYY)")),VLOOKUP(A349,'ACCESS EXPORT'!$A:$AF,32,FALSE)))))),"-")</f>
        <v>ADVENTHEALTH MEDICAL GROUP PEDIATRIC AND ADULT CONGENITAL CARDIOLOGY AT ORLANDO</v>
      </c>
      <c r="D349" s="3" t="str">
        <f ca="1">IFERROR(UPPER(IF(AND('ACCESS EXPORT'!AA349="",'ACCESS EXPORT'!Z349=""),VLOOKUP(A349,'ACCESS EXPORT'!$A:$AF,28,FALSE),(IF('ACCESS EXPORT'!AA349&lt;&gt;"",CONCATENATE(VLOOKUP(A349,'ACCESS EXPORT'!$A:$AF,28,FALSE)," (Closed",TEXT('ACCESS EXPORT'!AA349," MM/DD/YYY)")),IF(TODAY()&lt;(('ACCESS EXPORT'!Z349)+30),CONCATENATE(VLOOKUP(A349,'ACCESS EXPORT'!$A:$AF,28,FALSE)," (Opens",TEXT('ACCESS EXPORT'!Z349," MM/DD/YYY)")),VLOOKUP(A349,'ACCESS EXPORT'!$A:$AF,28,FALSE)))))),"-")</f>
        <v>PEDIATRIC CARDIOLOGY CONSULTANTS - ORLANDO</v>
      </c>
      <c r="E349" s="3" t="str">
        <f>VLOOKUP($A349,'ACCESS EXPORT'!$A:$AF,3,FALSE)</f>
        <v>5450</v>
      </c>
      <c r="F349" s="3" t="str">
        <f>UPPER(CONCATENATE(VLOOKUP(A349,'ACCESS EXPORT'!$A:$AF,4,FALSE)," ",VLOOKUP(A349,'ACCESS EXPORT'!$A:$AF,5,FALSE)," ",VLOOKUP(A349,'ACCESS EXPORT'!$A:$AF,6,FALSE)," ",VLOOKUP(A349,'ACCESS EXPORT'!$A:$AA,7,FALSE)," ",VLOOKUP(A349,'ACCESS EXPORT'!$A:$AA,8,FALSE)))</f>
        <v>2501 N ORANGE AVE SUITE 310 ORLANDO FL 32804</v>
      </c>
      <c r="G349" s="4" t="str">
        <f>UPPER(VLOOKUP($A349,'ACCESS EXPORT'!$A:$AF,9,FALSE))</f>
        <v>ORANGE</v>
      </c>
      <c r="H349" s="4" t="str">
        <f>_xlfn.IFNA(VLOOKUP($B349,'ACCESS EXPORT'!$B:$J,9,FALSE),"")</f>
        <v>Childrens</v>
      </c>
      <c r="I349" s="3" t="str">
        <f>CONCATENATE("(P)",VLOOKUP($A349,'ACCESS EXPORT'!$A:$AF,11,FALSE)," (F)",VLOOKUP($A349,'ACCESS EXPORT'!$A:$AF,29,FALSE))</f>
        <v>(P)(407) 303-2001 (F)(407) 303-2450</v>
      </c>
      <c r="J349" s="4" t="str">
        <f>UPPER(VLOOKUP($A349,'ACCESS EXPORT'!$A:$AF,12,FALSE))</f>
        <v>PEDIATRIC SPECIALTY</v>
      </c>
      <c r="K349" s="4" t="str">
        <f>UPPER(VLOOKUP($A349,'ACCESS EXPORT'!$A:$AF,13,FALSE))</f>
        <v>MARLENE HOLLAND</v>
      </c>
      <c r="L349" s="3" t="str">
        <f>IF(AND(VLOOKUP(A349,'ACCESS EXPORT'!A:AE,1,0),'ACCESS EXPORT'!N349=""),UPPER(CONCATENATE('ACCESS EXPORT'!AE349)),IF(VLOOKUP(A349,'ACCESS EXPORT'!A:AE,1,0),UPPER(CONCATENATE('ACCESS EXPORT'!N349," "&amp;CHAR(10),'ACCESS EXPORT'!AE349))))</f>
        <v>JENNY MOODY 
GABRIELLE TORRES (PRAC. ADMIN)</v>
      </c>
      <c r="M349" s="4" t="str">
        <f>UPPER(VLOOKUP($A349,'ACCESS EXPORT'!$A:$O,15,FALSE))</f>
        <v>JESSICA MENENDEZ (OS)</v>
      </c>
      <c r="N349" s="4" t="str">
        <f ca="1">IF(AND('ACCESS EXPORT'!X349="",'ACCESS EXPORT'!Y349=""),IF('ACCESS EXPORT'!V349&lt;&gt;"",(IF(TODAY()-'ACCESS EXPORT'!V349&gt;=-60,UPPER(CONCATENATE(VLOOKUP(B349,'ACCESS EXPORT'!$B:$P,15,FALSE),""&amp;CHAR(10)&amp;"(SEP",TEXT('ACCESS EXPORT'!V349," MM/DD/YYY)"))),IF(TODAY()-'ACCESS EXPORT'!V349&lt;0,UPPER(VLOOKUP(B349,'ACCESS EXPORT'!$B:$P,15,FALSE)),UPPER(VLOOKUP(B349,'ACCESS EXPORT'!$B:$P,15,FALSE))))),IF('ACCESS EXPORT'!U349="",UPPER(VLOOKUP(B349,'ACCESS EXPORT'!$B:$P,15,FALSE)),IF(TODAY()-'ACCESS EXPORT'!U349&lt;=30,CONCATENATE(UPPER(VLOOKUP(B349,'ACCESS EXPORT'!$B:$P,15,FALSE)),""&amp;CHAR(10)&amp;"(NEW",TEXT('ACCESS EXPORT'!U349," MM/DD/YYY)")),IF(AND(TODAY()-'ACCESS EXPORT'!U349&gt;30,TODAY()&gt;0),UPPER(VLOOKUP(B349,'ACCESS EXPORT'!$B:$P,15,FALSE)))))),IF('ACCESS EXPORT'!Y349&lt;&gt;"",UPPER(CONCATENATE(UPPER(VLOOKUP(B349,'ACCESS EXPORT'!$B:$P,15,FALSE)),""&amp;CHAR(10)&amp;"(Transfer Out",TEXT('ACCESS EXPORT'!Y349," MM/DD/YYY)"))),IF('ACCESS EXPORT'!X349&lt;&gt;"",UPPER(CONCATENATE(UPPER(VLOOKUP(B349,'ACCESS EXPORT'!$B:$P,15,FALSE)),""&amp;CHAR(10)&amp;"(Transfer In",TEXT('ACCESS EXPORT'!X349," MM/DD/YYY)"))))))</f>
        <v>GARCIA, JORGE A.</v>
      </c>
      <c r="O349" s="4" t="str">
        <f>_xlfn.IFNA(VLOOKUP(B349,'ACCESS EXPORT'!$B:$Q,16,FALSE),"")</f>
        <v>MD</v>
      </c>
      <c r="P349" s="4" t="str">
        <f>_xlfn.IFNA(VLOOKUP(B349,'ACCESS EXPORT'!B:W,22,FALSE),"-")</f>
        <v>1346276201</v>
      </c>
      <c r="Q349" s="4" t="str">
        <f>_xlfn.IFNA(VLOOKUP(A349,'ACCESS EXPORT'!$A:$AG,33,0),"-")</f>
        <v>Gretchen Scoleri</v>
      </c>
      <c r="R349" s="4" t="str">
        <f>_xlfn.IFNA(VLOOKUP(A349,'ACCESS EXPORT'!$A:$AH,34,0),"-")</f>
        <v>Amanda Dowd</v>
      </c>
      <c r="S349" s="4" t="str">
        <f>_xlfn.IFNA(VLOOKUP(A349,'ACCESS EXPORT'!$A:$AI,35,0),"-")</f>
        <v>Courtney Powell</v>
      </c>
      <c r="T349" s="4" t="str">
        <f>_xlfn.IFNA(VLOOKUP(A349,'ACCESS EXPORT'!$A:$AJ,36,0),"-")</f>
        <v>Ishmael Molyneaux</v>
      </c>
      <c r="U349" s="4" t="str">
        <f>_xlfn.IFNA(VLOOKUP(A349,'ACCESS EXPORT'!$A:$AK,37,0),"-")</f>
        <v>Cerner</v>
      </c>
      <c r="V349" s="4" t="str">
        <f>_xlfn.IFNA(VLOOKUP(A349,'ACCESS EXPORT'!$A:$AL,38,0),"-")</f>
        <v>FHMG_PED CARD CONSUL 310</v>
      </c>
      <c r="W349" s="4" t="str">
        <f>_xlfn.IFNA(VLOOKUP(A349,'ACCESS EXPORT'!$A:$AM,39,0),"-")</f>
        <v/>
      </c>
      <c r="X349" s="4" t="str">
        <f>_xlfn.IFNA(VLOOKUP(A349,'ACCESS EXPORT'!$A:$AN,40,0),"-")</f>
        <v>Tiffany Palmer / John Hill</v>
      </c>
      <c r="Y349" s="26" t="str">
        <f>_xlfn.IFNA(VLOOKUP(A349,'ACCESS EXPORT'!A:AO,41,0),"")</f>
        <v>Gary Weston</v>
      </c>
      <c r="Z349" s="26" t="str">
        <f>_xlfn.IFNA(VLOOKUP(A349,'ACCESS EXPORT'!A:AP,42,0),"")</f>
        <v>Maria Angel</v>
      </c>
      <c r="AA349" s="26" t="str">
        <f>_xlfn.IFNA(VLOOKUP(A349,'ACCESS EXPORT'!A:AQ,43,0),"")</f>
        <v>Claire Pagan</v>
      </c>
    </row>
    <row r="350" spans="1:27" ht="18.75" x14ac:dyDescent="0.25">
      <c r="A350" s="33">
        <v>249</v>
      </c>
      <c r="B350" s="10">
        <v>1009</v>
      </c>
      <c r="C350" s="7" t="str">
        <f ca="1">IFERROR(UPPER(IF(AND('ACCESS EXPORT'!AA350="",'ACCESS EXPORT'!Z350=""),VLOOKUP(A350,'ACCESS EXPORT'!$A:$AF,32,FALSE),(IF('ACCESS EXPORT'!AA350&lt;&gt;"",CONCATENATE(VLOOKUP(A350,'ACCESS EXPORT'!$A:$AF,32,FALSE)," (Closed",TEXT('ACCESS EXPORT'!AA350," MM/DD/YYY)")),IF(TODAY()&lt;(('ACCESS EXPORT'!Z350)+30),CONCATENATE(VLOOKUP(A350,'ACCESS EXPORT'!$A:$AF,32,FALSE)," (Opens",TEXT('ACCESS EXPORT'!Z350," MM/DD/YYY)")),VLOOKUP(A350,'ACCESS EXPORT'!$A:$AF,32,FALSE)))))),"-")</f>
        <v>ADVENTHEALTH MEDICAL GROUP PEDIATRIC AND ADULT CONGENITAL CARDIOLOGY AT MELBOURNE</v>
      </c>
      <c r="D350" s="3" t="str">
        <f ca="1">IFERROR(UPPER(IF(AND('ACCESS EXPORT'!AA350="",'ACCESS EXPORT'!Z350=""),VLOOKUP(A350,'ACCESS EXPORT'!$A:$AF,28,FALSE),(IF('ACCESS EXPORT'!AA350&lt;&gt;"",CONCATENATE(VLOOKUP(A350,'ACCESS EXPORT'!$A:$AF,28,FALSE)," (Closed",TEXT('ACCESS EXPORT'!AA350," MM/DD/YYY)")),IF(TODAY()&lt;(('ACCESS EXPORT'!Z350)+30),CONCATENATE(VLOOKUP(A350,'ACCESS EXPORT'!$A:$AF,28,FALSE)," (Opens",TEXT('ACCESS EXPORT'!Z350," MM/DD/YYY)")),VLOOKUP(A350,'ACCESS EXPORT'!$A:$AF,28,FALSE)))))),"-")</f>
        <v>PEDIATRIC CARDIOLOGY CONSULTANTS - MELBOURNE*</v>
      </c>
      <c r="E350" s="3" t="str">
        <f>VLOOKUP($A350,'ACCESS EXPORT'!$A:$AF,3,FALSE)</f>
        <v>5450</v>
      </c>
      <c r="F350" s="3" t="str">
        <f>UPPER(CONCATENATE(VLOOKUP(A350,'ACCESS EXPORT'!$A:$AF,4,FALSE)," ",VLOOKUP(A350,'ACCESS EXPORT'!$A:$AF,5,FALSE)," ",VLOOKUP(A350,'ACCESS EXPORT'!$A:$AF,6,FALSE)," ",VLOOKUP(A350,'ACCESS EXPORT'!$A:$AA,7,FALSE)," ",VLOOKUP(A350,'ACCESS EXPORT'!$A:$AA,8,FALSE)))</f>
        <v>6609 N. WICKHAM RD SUITE 104 MELBOURNE FL 32940</v>
      </c>
      <c r="G350" s="4" t="str">
        <f>UPPER(VLOOKUP($A350,'ACCESS EXPORT'!$A:$AF,9,FALSE))</f>
        <v>BREVARD</v>
      </c>
      <c r="H350" s="4" t="str">
        <f>_xlfn.IFNA(VLOOKUP($B350,'ACCESS EXPORT'!$B:$J,9,FALSE),"")</f>
        <v>Childrens</v>
      </c>
      <c r="I350" s="3" t="str">
        <f>CONCATENATE("(P)",VLOOKUP($A350,'ACCESS EXPORT'!$A:$AF,11,FALSE)," (F)",VLOOKUP($A350,'ACCESS EXPORT'!$A:$AF,29,FALSE))</f>
        <v>(P)(407) 303-2001 (F)(407) 303-2450</v>
      </c>
      <c r="J350" s="4" t="str">
        <f>UPPER(VLOOKUP($A350,'ACCESS EXPORT'!$A:$AF,12,FALSE))</f>
        <v>PEDIATRIC SPECIALTY</v>
      </c>
      <c r="K350" s="4" t="str">
        <f>UPPER(VLOOKUP($A350,'ACCESS EXPORT'!$A:$AF,13,FALSE))</f>
        <v>MARLENE HOLLAND</v>
      </c>
      <c r="L350" s="3" t="str">
        <f>IF(AND(VLOOKUP(A350,'ACCESS EXPORT'!A:AE,1,0),'ACCESS EXPORT'!N350=""),UPPER(CONCATENATE('ACCESS EXPORT'!AE350)),IF(VLOOKUP(A350,'ACCESS EXPORT'!A:AE,1,0),UPPER(CONCATENATE('ACCESS EXPORT'!N350," "&amp;CHAR(10),'ACCESS EXPORT'!AE350))))</f>
        <v>JENNY MOODY 
GABRIELLE TORRES (PRAC. ADMIN)</v>
      </c>
      <c r="M350" s="4" t="str">
        <f>UPPER(VLOOKUP($A350,'ACCESS EXPORT'!$A:$O,15,FALSE))</f>
        <v>JESSICA MENENDEZ (OS)</v>
      </c>
      <c r="N350" s="4" t="str">
        <f ca="1">IF(AND('ACCESS EXPORT'!X350="",'ACCESS EXPORT'!Y350=""),IF('ACCESS EXPORT'!V350&lt;&gt;"",(IF(TODAY()-'ACCESS EXPORT'!V350&gt;=-60,UPPER(CONCATENATE(VLOOKUP(B350,'ACCESS EXPORT'!$B:$P,15,FALSE),""&amp;CHAR(10)&amp;"(SEP",TEXT('ACCESS EXPORT'!V350," MM/DD/YYY)"))),IF(TODAY()-'ACCESS EXPORT'!V350&lt;0,UPPER(VLOOKUP(B350,'ACCESS EXPORT'!$B:$P,15,FALSE)),UPPER(VLOOKUP(B350,'ACCESS EXPORT'!$B:$P,15,FALSE))))),IF('ACCESS EXPORT'!U350="",UPPER(VLOOKUP(B350,'ACCESS EXPORT'!$B:$P,15,FALSE)),IF(TODAY()-'ACCESS EXPORT'!U350&lt;=30,CONCATENATE(UPPER(VLOOKUP(B350,'ACCESS EXPORT'!$B:$P,15,FALSE)),""&amp;CHAR(10)&amp;"(NEW",TEXT('ACCESS EXPORT'!U350," MM/DD/YYY)")),IF(AND(TODAY()-'ACCESS EXPORT'!U350&gt;30,TODAY()&gt;0),UPPER(VLOOKUP(B350,'ACCESS EXPORT'!$B:$P,15,FALSE)))))),IF('ACCESS EXPORT'!Y350&lt;&gt;"",UPPER(CONCATENATE(UPPER(VLOOKUP(B350,'ACCESS EXPORT'!$B:$P,15,FALSE)),""&amp;CHAR(10)&amp;"(Transfer Out",TEXT('ACCESS EXPORT'!Y350," MM/DD/YYY)"))),IF('ACCESS EXPORT'!X350&lt;&gt;"",UPPER(CONCATENATE(UPPER(VLOOKUP(B350,'ACCESS EXPORT'!$B:$P,15,FALSE)),""&amp;CHAR(10)&amp;"(Transfer In",TEXT('ACCESS EXPORT'!X350," MM/DD/YYY)"))))))</f>
        <v>GARCIA, JORGE A.</v>
      </c>
      <c r="O350" s="4" t="str">
        <f>_xlfn.IFNA(VLOOKUP(B350,'ACCESS EXPORT'!$B:$Q,16,FALSE),"")</f>
        <v>MD</v>
      </c>
      <c r="P350" s="4" t="str">
        <f>_xlfn.IFNA(VLOOKUP(B350,'ACCESS EXPORT'!B:W,22,FALSE),"-")</f>
        <v>1346276201</v>
      </c>
      <c r="Q350" s="4" t="str">
        <f>_xlfn.IFNA(VLOOKUP(A350,'ACCESS EXPORT'!$A:$AG,33,0),"-")</f>
        <v>Gretchen Scoleri</v>
      </c>
      <c r="R350" s="4" t="str">
        <f>_xlfn.IFNA(VLOOKUP(A350,'ACCESS EXPORT'!$A:$AH,34,0),"-")</f>
        <v>Amanda Dowd</v>
      </c>
      <c r="S350" s="4" t="str">
        <f>_xlfn.IFNA(VLOOKUP(A350,'ACCESS EXPORT'!$A:$AI,35,0),"-")</f>
        <v>Courtney Powell</v>
      </c>
      <c r="T350" s="4" t="str">
        <f>_xlfn.IFNA(VLOOKUP(A350,'ACCESS EXPORT'!$A:$AJ,36,0),"-")</f>
        <v>Ishmael Molyneaux</v>
      </c>
      <c r="U350" s="4" t="str">
        <f>_xlfn.IFNA(VLOOKUP(A350,'ACCESS EXPORT'!$A:$AK,37,0),"-")</f>
        <v>Cerner</v>
      </c>
      <c r="V350" s="4" t="str">
        <f>_xlfn.IFNA(VLOOKUP(A350,'ACCESS EXPORT'!$A:$AL,38,0),"-")</f>
        <v>FHMG_PED CARD CONSUL_VIERA</v>
      </c>
      <c r="W350" s="4" t="str">
        <f>_xlfn.IFNA(VLOOKUP(A350,'ACCESS EXPORT'!$A:$AM,39,0),"-")</f>
        <v/>
      </c>
      <c r="X350" s="4" t="str">
        <f>_xlfn.IFNA(VLOOKUP(A350,'ACCESS EXPORT'!$A:$AN,40,0),"-")</f>
        <v>Tiffany Palmer / John Hill</v>
      </c>
      <c r="Y350" s="26" t="str">
        <f>_xlfn.IFNA(VLOOKUP(A350,'ACCESS EXPORT'!A:AO,41,0),"")</f>
        <v>Gary Weston</v>
      </c>
      <c r="Z350" s="26" t="str">
        <f>_xlfn.IFNA(VLOOKUP(A350,'ACCESS EXPORT'!A:AP,42,0),"")</f>
        <v>Maria Angel</v>
      </c>
      <c r="AA350" s="26" t="str">
        <f>_xlfn.IFNA(VLOOKUP(A350,'ACCESS EXPORT'!A:AQ,43,0),"")</f>
        <v>Claire Pagan</v>
      </c>
    </row>
    <row r="351" spans="1:27" ht="18.75" x14ac:dyDescent="0.25">
      <c r="A351" s="33">
        <v>281</v>
      </c>
      <c r="B351" s="10">
        <v>1002</v>
      </c>
      <c r="C351" s="7" t="str">
        <f ca="1">IFERROR(UPPER(IF(AND('ACCESS EXPORT'!AA351="",'ACCESS EXPORT'!Z351=""),VLOOKUP(A351,'ACCESS EXPORT'!$A:$AF,32,FALSE),(IF('ACCESS EXPORT'!AA351&lt;&gt;"",CONCATENATE(VLOOKUP(A351,'ACCESS EXPORT'!$A:$AF,32,FALSE)," (Closed",TEXT('ACCESS EXPORT'!AA351," MM/DD/YYY)")),IF(TODAY()&lt;(('ACCESS EXPORT'!Z351)+30),CONCATENATE(VLOOKUP(A351,'ACCESS EXPORT'!$A:$AF,32,FALSE)," (Opens",TEXT('ACCESS EXPORT'!Z351," MM/DD/YYY)")),VLOOKUP(A351,'ACCESS EXPORT'!$A:$AF,32,FALSE)))))),"-")</f>
        <v>ADVENTHEALTH MEDICAL GROUP PEDIATRIC AND ADULT CONGENITAL CARDIOLOGY AT ORLANDO</v>
      </c>
      <c r="D351" s="3" t="str">
        <f ca="1">IFERROR(UPPER(IF(AND('ACCESS EXPORT'!AA351="",'ACCESS EXPORT'!Z351=""),VLOOKUP(A351,'ACCESS EXPORT'!$A:$AF,28,FALSE),(IF('ACCESS EXPORT'!AA351&lt;&gt;"",CONCATENATE(VLOOKUP(A351,'ACCESS EXPORT'!$A:$AF,28,FALSE)," (Closed",TEXT('ACCESS EXPORT'!AA351," MM/DD/YYY)")),IF(TODAY()&lt;(('ACCESS EXPORT'!Z351)+30),CONCATENATE(VLOOKUP(A351,'ACCESS EXPORT'!$A:$AF,28,FALSE)," (Opens",TEXT('ACCESS EXPORT'!Z351," MM/DD/YYY)")),VLOOKUP(A351,'ACCESS EXPORT'!$A:$AF,28,FALSE)))))),"-")</f>
        <v>PEDIATRIC CARDIOLOGY CONSULTANTS - ORLANDO 2</v>
      </c>
      <c r="E351" s="3" t="str">
        <f>VLOOKUP($A351,'ACCESS EXPORT'!$A:$AF,3,FALSE)</f>
        <v>5450</v>
      </c>
      <c r="F351" s="3" t="str">
        <f>UPPER(CONCATENATE(VLOOKUP(A351,'ACCESS EXPORT'!$A:$AF,4,FALSE)," ",VLOOKUP(A351,'ACCESS EXPORT'!$A:$AF,5,FALSE)," ",VLOOKUP(A351,'ACCESS EXPORT'!$A:$AF,6,FALSE)," ",VLOOKUP(A351,'ACCESS EXPORT'!$A:$AA,7,FALSE)," ",VLOOKUP(A351,'ACCESS EXPORT'!$A:$AA,8,FALSE)))</f>
        <v>2501 N ORANGE AVE SUITE 442 ORLANDO FL 32804</v>
      </c>
      <c r="G351" s="4" t="str">
        <f>UPPER(VLOOKUP($A351,'ACCESS EXPORT'!$A:$AF,9,FALSE))</f>
        <v>ORANGE</v>
      </c>
      <c r="H351" s="4" t="str">
        <f>_xlfn.IFNA(VLOOKUP($B351,'ACCESS EXPORT'!$B:$J,9,FALSE),"")</f>
        <v>Childrens</v>
      </c>
      <c r="I351" s="3" t="str">
        <f>CONCATENATE("(P)",VLOOKUP($A351,'ACCESS EXPORT'!$A:$AF,11,FALSE)," (F)",VLOOKUP($A351,'ACCESS EXPORT'!$A:$AF,29,FALSE))</f>
        <v>(P)(407) 303-2001 (F)(407) 303-2450</v>
      </c>
      <c r="J351" s="4" t="str">
        <f>UPPER(VLOOKUP($A351,'ACCESS EXPORT'!$A:$AF,12,FALSE))</f>
        <v>PEDIATRIC SPECIALTY</v>
      </c>
      <c r="K351" s="4" t="str">
        <f>UPPER(VLOOKUP($A351,'ACCESS EXPORT'!$A:$AF,13,FALSE))</f>
        <v>MARLENE HOLLAND</v>
      </c>
      <c r="L351" s="3" t="str">
        <f>IF(AND(VLOOKUP(A351,'ACCESS EXPORT'!A:AE,1,0),'ACCESS EXPORT'!N351=""),UPPER(CONCATENATE('ACCESS EXPORT'!AE351)),IF(VLOOKUP(A351,'ACCESS EXPORT'!A:AE,1,0),UPPER(CONCATENATE('ACCESS EXPORT'!N351," "&amp;CHAR(10),'ACCESS EXPORT'!AE351))))</f>
        <v>JENNY MOODY 
GABRIELLE TORRES (PRAC. ADMIN)</v>
      </c>
      <c r="M351" s="4" t="str">
        <f>UPPER(VLOOKUP($A351,'ACCESS EXPORT'!$A:$O,15,FALSE))</f>
        <v>JESSICA MENENDEZ (OS)</v>
      </c>
      <c r="N351" s="4" t="str">
        <f ca="1">IF(AND('ACCESS EXPORT'!X351="",'ACCESS EXPORT'!Y351=""),IF('ACCESS EXPORT'!V351&lt;&gt;"",(IF(TODAY()-'ACCESS EXPORT'!V351&gt;=-60,UPPER(CONCATENATE(VLOOKUP(B351,'ACCESS EXPORT'!$B:$P,15,FALSE),""&amp;CHAR(10)&amp;"(SEP",TEXT('ACCESS EXPORT'!V351," MM/DD/YYY)"))),IF(TODAY()-'ACCESS EXPORT'!V351&lt;0,UPPER(VLOOKUP(B351,'ACCESS EXPORT'!$B:$P,15,FALSE)),UPPER(VLOOKUP(B351,'ACCESS EXPORT'!$B:$P,15,FALSE))))),IF('ACCESS EXPORT'!U351="",UPPER(VLOOKUP(B351,'ACCESS EXPORT'!$B:$P,15,FALSE)),IF(TODAY()-'ACCESS EXPORT'!U351&lt;=30,CONCATENATE(UPPER(VLOOKUP(B351,'ACCESS EXPORT'!$B:$P,15,FALSE)),""&amp;CHAR(10)&amp;"(NEW",TEXT('ACCESS EXPORT'!U351," MM/DD/YYY)")),IF(AND(TODAY()-'ACCESS EXPORT'!U351&gt;30,TODAY()&gt;0),UPPER(VLOOKUP(B351,'ACCESS EXPORT'!$B:$P,15,FALSE)))))),IF('ACCESS EXPORT'!Y351&lt;&gt;"",UPPER(CONCATENATE(UPPER(VLOOKUP(B351,'ACCESS EXPORT'!$B:$P,15,FALSE)),""&amp;CHAR(10)&amp;"(Transfer Out",TEXT('ACCESS EXPORT'!Y351," MM/DD/YYY)"))),IF('ACCESS EXPORT'!X351&lt;&gt;"",UPPER(CONCATENATE(UPPER(VLOOKUP(B351,'ACCESS EXPORT'!$B:$P,15,FALSE)),""&amp;CHAR(10)&amp;"(Transfer In",TEXT('ACCESS EXPORT'!X351," MM/DD/YYY)"))))))</f>
        <v>ZUSSMAN, MATTHEW E.</v>
      </c>
      <c r="O351" s="4" t="str">
        <f>_xlfn.IFNA(VLOOKUP(B351,'ACCESS EXPORT'!$B:$Q,16,FALSE),"")</f>
        <v>MD</v>
      </c>
      <c r="P351" s="4" t="str">
        <f>_xlfn.IFNA(VLOOKUP(B351,'ACCESS EXPORT'!B:W,22,FALSE),"-")</f>
        <v>1558588277</v>
      </c>
      <c r="Q351" s="4" t="str">
        <f>_xlfn.IFNA(VLOOKUP(A351,'ACCESS EXPORT'!$A:$AG,33,0),"-")</f>
        <v>Gretchen Scoleri</v>
      </c>
      <c r="R351" s="4" t="str">
        <f>_xlfn.IFNA(VLOOKUP(A351,'ACCESS EXPORT'!$A:$AH,34,0),"-")</f>
        <v>Amanda Dowd</v>
      </c>
      <c r="S351" s="4" t="str">
        <f>_xlfn.IFNA(VLOOKUP(A351,'ACCESS EXPORT'!$A:$AI,35,0),"-")</f>
        <v>Courtney Powell</v>
      </c>
      <c r="T351" s="4" t="str">
        <f>_xlfn.IFNA(VLOOKUP(A351,'ACCESS EXPORT'!$A:$AJ,36,0),"-")</f>
        <v>Ishmael Molyneaux</v>
      </c>
      <c r="U351" s="4" t="str">
        <f>_xlfn.IFNA(VLOOKUP(A351,'ACCESS EXPORT'!$A:$AK,37,0),"-")</f>
        <v>Cerner</v>
      </c>
      <c r="V351" s="4" t="str">
        <f>_xlfn.IFNA(VLOOKUP(A351,'ACCESS EXPORT'!$A:$AL,38,0),"-")</f>
        <v>FHMG_PED CARD CONSUL 310</v>
      </c>
      <c r="W351" s="4" t="str">
        <f>_xlfn.IFNA(VLOOKUP(A351,'ACCESS EXPORT'!$A:$AM,39,0),"-")</f>
        <v/>
      </c>
      <c r="X351" s="4" t="str">
        <f>_xlfn.IFNA(VLOOKUP(A351,'ACCESS EXPORT'!$A:$AN,40,0),"-")</f>
        <v>Tiffany Palmer / John Hill</v>
      </c>
      <c r="Y351" s="26" t="str">
        <f>_xlfn.IFNA(VLOOKUP(A351,'ACCESS EXPORT'!A:AO,41,0),"")</f>
        <v>Gary Weston</v>
      </c>
      <c r="Z351" s="26" t="str">
        <f>_xlfn.IFNA(VLOOKUP(A351,'ACCESS EXPORT'!A:AP,42,0),"")</f>
        <v>Maria Angel</v>
      </c>
      <c r="AA351" s="26" t="str">
        <f>_xlfn.IFNA(VLOOKUP(A351,'ACCESS EXPORT'!A:AQ,43,0),"")</f>
        <v>Claire Pagan</v>
      </c>
    </row>
    <row r="352" spans="1:27" ht="18.75" x14ac:dyDescent="0.25">
      <c r="A352" s="33">
        <v>247</v>
      </c>
      <c r="B352" s="10">
        <v>1006</v>
      </c>
      <c r="C352" s="7" t="str">
        <f ca="1">IFERROR(UPPER(IF(AND('ACCESS EXPORT'!AA352="",'ACCESS EXPORT'!Z352=""),VLOOKUP(A352,'ACCESS EXPORT'!$A:$AF,32,FALSE),(IF('ACCESS EXPORT'!AA352&lt;&gt;"",CONCATENATE(VLOOKUP(A352,'ACCESS EXPORT'!$A:$AF,32,FALSE)," (Closed",TEXT('ACCESS EXPORT'!AA352," MM/DD/YYY)")),IF(TODAY()&lt;(('ACCESS EXPORT'!Z352)+30),CONCATENATE(VLOOKUP(A352,'ACCESS EXPORT'!$A:$AF,32,FALSE)," (Opens",TEXT('ACCESS EXPORT'!Z352," MM/DD/YYY)")),VLOOKUP(A352,'ACCESS EXPORT'!$A:$AF,32,FALSE)))))),"-")</f>
        <v>ADVENTHEALTH MEDICAL GROUP PEDIATRIC AND ADULT CONGENITAL CARDIOLOGY AT ORLANDO</v>
      </c>
      <c r="D352" s="3" t="str">
        <f ca="1">IFERROR(UPPER(IF(AND('ACCESS EXPORT'!AA352="",'ACCESS EXPORT'!Z352=""),VLOOKUP(A352,'ACCESS EXPORT'!$A:$AF,28,FALSE),(IF('ACCESS EXPORT'!AA352&lt;&gt;"",CONCATENATE(VLOOKUP(A352,'ACCESS EXPORT'!$A:$AF,28,FALSE)," (Closed",TEXT('ACCESS EXPORT'!AA352," MM/DD/YYY)")),IF(TODAY()&lt;(('ACCESS EXPORT'!Z352)+30),CONCATENATE(VLOOKUP(A352,'ACCESS EXPORT'!$A:$AF,28,FALSE)," (Opens",TEXT('ACCESS EXPORT'!Z352," MM/DD/YYY)")),VLOOKUP(A352,'ACCESS EXPORT'!$A:$AF,28,FALSE)))))),"-")</f>
        <v>PEDIATRIC CARDIOLOGY CONSULTANTS - ORLANDO</v>
      </c>
      <c r="E352" s="3" t="str">
        <f>VLOOKUP($A352,'ACCESS EXPORT'!$A:$AF,3,FALSE)</f>
        <v>5450</v>
      </c>
      <c r="F352" s="3" t="str">
        <f>UPPER(CONCATENATE(VLOOKUP(A352,'ACCESS EXPORT'!$A:$AF,4,FALSE)," ",VLOOKUP(A352,'ACCESS EXPORT'!$A:$AF,5,FALSE)," ",VLOOKUP(A352,'ACCESS EXPORT'!$A:$AF,6,FALSE)," ",VLOOKUP(A352,'ACCESS EXPORT'!$A:$AA,7,FALSE)," ",VLOOKUP(A352,'ACCESS EXPORT'!$A:$AA,8,FALSE)))</f>
        <v>2501 N ORANGE AVE SUITE 310 ORLANDO FL 32804</v>
      </c>
      <c r="G352" s="4" t="str">
        <f>UPPER(VLOOKUP($A352,'ACCESS EXPORT'!$A:$AF,9,FALSE))</f>
        <v>ORANGE</v>
      </c>
      <c r="H352" s="4" t="str">
        <f>_xlfn.IFNA(VLOOKUP($B352,'ACCESS EXPORT'!$B:$J,9,FALSE),"")</f>
        <v>Childrens</v>
      </c>
      <c r="I352" s="3" t="str">
        <f>CONCATENATE("(P)",VLOOKUP($A352,'ACCESS EXPORT'!$A:$AF,11,FALSE)," (F)",VLOOKUP($A352,'ACCESS EXPORT'!$A:$AF,29,FALSE))</f>
        <v>(P)(407) 303-2001 (F)(407) 303-2450</v>
      </c>
      <c r="J352" s="4" t="str">
        <f>UPPER(VLOOKUP($A352,'ACCESS EXPORT'!$A:$AF,12,FALSE))</f>
        <v>PEDIATRIC SPECIALTY</v>
      </c>
      <c r="K352" s="4" t="str">
        <f>UPPER(VLOOKUP($A352,'ACCESS EXPORT'!$A:$AF,13,FALSE))</f>
        <v>MARLENE HOLLAND</v>
      </c>
      <c r="L352" s="3" t="str">
        <f>IF(AND(VLOOKUP(A352,'ACCESS EXPORT'!A:AE,1,0),'ACCESS EXPORT'!N352=""),UPPER(CONCATENATE('ACCESS EXPORT'!AE352)),IF(VLOOKUP(A352,'ACCESS EXPORT'!A:AE,1,0),UPPER(CONCATENATE('ACCESS EXPORT'!N352," "&amp;CHAR(10),'ACCESS EXPORT'!AE352))))</f>
        <v>JENNY MOODY 
GABRIELLE TORRES (PRAC. ADMIN)</v>
      </c>
      <c r="M352" s="4" t="str">
        <f>UPPER(VLOOKUP($A352,'ACCESS EXPORT'!$A:$O,15,FALSE))</f>
        <v>JESSICA MENENDEZ (OS)</v>
      </c>
      <c r="N352" s="4" t="str">
        <f ca="1">IF(AND('ACCESS EXPORT'!X352="",'ACCESS EXPORT'!Y352=""),IF('ACCESS EXPORT'!V352&lt;&gt;"",(IF(TODAY()-'ACCESS EXPORT'!V352&gt;=-60,UPPER(CONCATENATE(VLOOKUP(B352,'ACCESS EXPORT'!$B:$P,15,FALSE),""&amp;CHAR(10)&amp;"(SEP",TEXT('ACCESS EXPORT'!V352," MM/DD/YYY)"))),IF(TODAY()-'ACCESS EXPORT'!V352&lt;0,UPPER(VLOOKUP(B352,'ACCESS EXPORT'!$B:$P,15,FALSE)),UPPER(VLOOKUP(B352,'ACCESS EXPORT'!$B:$P,15,FALSE))))),IF('ACCESS EXPORT'!U352="",UPPER(VLOOKUP(B352,'ACCESS EXPORT'!$B:$P,15,FALSE)),IF(TODAY()-'ACCESS EXPORT'!U352&lt;=30,CONCATENATE(UPPER(VLOOKUP(B352,'ACCESS EXPORT'!$B:$P,15,FALSE)),""&amp;CHAR(10)&amp;"(NEW",TEXT('ACCESS EXPORT'!U352," MM/DD/YYY)")),IF(AND(TODAY()-'ACCESS EXPORT'!U352&gt;30,TODAY()&gt;0),UPPER(VLOOKUP(B352,'ACCESS EXPORT'!$B:$P,15,FALSE)))))),IF('ACCESS EXPORT'!Y352&lt;&gt;"",UPPER(CONCATENATE(UPPER(VLOOKUP(B352,'ACCESS EXPORT'!$B:$P,15,FALSE)),""&amp;CHAR(10)&amp;"(Transfer Out",TEXT('ACCESS EXPORT'!Y352," MM/DD/YYY)"))),IF('ACCESS EXPORT'!X352&lt;&gt;"",UPPER(CONCATENATE(UPPER(VLOOKUP(B352,'ACCESS EXPORT'!$B:$P,15,FALSE)),""&amp;CHAR(10)&amp;"(Transfer In",TEXT('ACCESS EXPORT'!X352," MM/DD/YYY)"))))))</f>
        <v>GREEN, JENNIFER L.</v>
      </c>
      <c r="O352" s="4" t="str">
        <f>_xlfn.IFNA(VLOOKUP(B352,'ACCESS EXPORT'!$B:$Q,16,FALSE),"")</f>
        <v>APRN</v>
      </c>
      <c r="P352" s="4" t="str">
        <f>_xlfn.IFNA(VLOOKUP(B352,'ACCESS EXPORT'!B:W,22,FALSE),"-")</f>
        <v>1669890505</v>
      </c>
      <c r="Q352" s="4" t="str">
        <f>_xlfn.IFNA(VLOOKUP(A352,'ACCESS EXPORT'!$A:$AG,33,0),"-")</f>
        <v>Gretchen Scoleri</v>
      </c>
      <c r="R352" s="4" t="str">
        <f>_xlfn.IFNA(VLOOKUP(A352,'ACCESS EXPORT'!$A:$AH,34,0),"-")</f>
        <v>Amanda Dowd</v>
      </c>
      <c r="S352" s="4" t="str">
        <f>_xlfn.IFNA(VLOOKUP(A352,'ACCESS EXPORT'!$A:$AI,35,0),"-")</f>
        <v>Courtney Powell</v>
      </c>
      <c r="T352" s="4" t="str">
        <f>_xlfn.IFNA(VLOOKUP(A352,'ACCESS EXPORT'!$A:$AJ,36,0),"-")</f>
        <v>Ishmael Molyneaux</v>
      </c>
      <c r="U352" s="4" t="str">
        <f>_xlfn.IFNA(VLOOKUP(A352,'ACCESS EXPORT'!$A:$AK,37,0),"-")</f>
        <v>Cerner</v>
      </c>
      <c r="V352" s="4" t="str">
        <f>_xlfn.IFNA(VLOOKUP(A352,'ACCESS EXPORT'!$A:$AL,38,0),"-")</f>
        <v>FHMG_PED CARD CONSUL 310</v>
      </c>
      <c r="W352" s="4" t="str">
        <f>_xlfn.IFNA(VLOOKUP(A352,'ACCESS EXPORT'!$A:$AM,39,0),"-")</f>
        <v/>
      </c>
      <c r="X352" s="4" t="str">
        <f>_xlfn.IFNA(VLOOKUP(A352,'ACCESS EXPORT'!$A:$AN,40,0),"-")</f>
        <v>Tiffany Palmer / John Hill</v>
      </c>
      <c r="Y352" s="26" t="str">
        <f>_xlfn.IFNA(VLOOKUP(A352,'ACCESS EXPORT'!A:AO,41,0),"")</f>
        <v>Gary Weston</v>
      </c>
      <c r="Z352" s="26" t="str">
        <f>_xlfn.IFNA(VLOOKUP(A352,'ACCESS EXPORT'!A:AP,42,0),"")</f>
        <v>Maria Angel</v>
      </c>
      <c r="AA352" s="26" t="str">
        <f>_xlfn.IFNA(VLOOKUP(A352,'ACCESS EXPORT'!A:AQ,43,0),"")</f>
        <v>Claire Pagan</v>
      </c>
    </row>
    <row r="353" spans="1:27" ht="18.75" x14ac:dyDescent="0.25">
      <c r="A353" s="33">
        <v>248</v>
      </c>
      <c r="B353" s="10">
        <v>1006</v>
      </c>
      <c r="C353" s="7" t="str">
        <f ca="1">IFERROR(UPPER(IF(AND('ACCESS EXPORT'!AA353="",'ACCESS EXPORT'!Z353=""),VLOOKUP(A353,'ACCESS EXPORT'!$A:$AF,32,FALSE),(IF('ACCESS EXPORT'!AA353&lt;&gt;"",CONCATENATE(VLOOKUP(A353,'ACCESS EXPORT'!$A:$AF,32,FALSE)," (Closed",TEXT('ACCESS EXPORT'!AA353," MM/DD/YYY)")),IF(TODAY()&lt;(('ACCESS EXPORT'!Z353)+30),CONCATENATE(VLOOKUP(A353,'ACCESS EXPORT'!$A:$AF,32,FALSE)," (Opens",TEXT('ACCESS EXPORT'!Z353," MM/DD/YYY)")),VLOOKUP(A353,'ACCESS EXPORT'!$A:$AF,32,FALSE)))))),"-")</f>
        <v>ADVENTHEALTH MEDICAL GROUP PEDIATRIC AND ADULT CONGENITAL CARDIOLOGY AT DAYTONA BEACH</v>
      </c>
      <c r="D353" s="3" t="str">
        <f ca="1">IFERROR(UPPER(IF(AND('ACCESS EXPORT'!AA353="",'ACCESS EXPORT'!Z353=""),VLOOKUP(A353,'ACCESS EXPORT'!$A:$AF,28,FALSE),(IF('ACCESS EXPORT'!AA353&lt;&gt;"",CONCATENATE(VLOOKUP(A353,'ACCESS EXPORT'!$A:$AF,28,FALSE)," (Closed",TEXT('ACCESS EXPORT'!AA353," MM/DD/YYY)")),IF(TODAY()&lt;(('ACCESS EXPORT'!Z353)+30),CONCATENATE(VLOOKUP(A353,'ACCESS EXPORT'!$A:$AF,28,FALSE)," (Opens",TEXT('ACCESS EXPORT'!Z353," MM/DD/YYY)")),VLOOKUP(A353,'ACCESS EXPORT'!$A:$AF,28,FALSE)))))),"-")</f>
        <v>PEDIATRIC CARDIOLOGY CONSULTANTS - DAYTONA*</v>
      </c>
      <c r="E353" s="3" t="str">
        <f>VLOOKUP($A353,'ACCESS EXPORT'!$A:$AF,3,FALSE)</f>
        <v>5450</v>
      </c>
      <c r="F353" s="3" t="str">
        <f>UPPER(CONCATENATE(VLOOKUP(A353,'ACCESS EXPORT'!$A:$AF,4,FALSE)," ",VLOOKUP(A353,'ACCESS EXPORT'!$A:$AF,5,FALSE)," ",VLOOKUP(A353,'ACCESS EXPORT'!$A:$AF,6,FALSE)," ",VLOOKUP(A353,'ACCESS EXPORT'!$A:$AA,7,FALSE)," ",VLOOKUP(A353,'ACCESS EXPORT'!$A:$AA,8,FALSE)))</f>
        <v>305 MEMORIAL MEDICAL PKWY SUITE 408 DAYTONA FL 32117</v>
      </c>
      <c r="G353" s="4" t="str">
        <f>UPPER(VLOOKUP($A353,'ACCESS EXPORT'!$A:$AF,9,FALSE))</f>
        <v>VOLUSIA</v>
      </c>
      <c r="H353" s="4" t="str">
        <f>_xlfn.IFNA(VLOOKUP($B353,'ACCESS EXPORT'!$B:$J,9,FALSE),"")</f>
        <v>Childrens</v>
      </c>
      <c r="I353" s="3" t="str">
        <f>CONCATENATE("(P)",VLOOKUP($A353,'ACCESS EXPORT'!$A:$AF,11,FALSE)," (F)",VLOOKUP($A353,'ACCESS EXPORT'!$A:$AF,29,FALSE))</f>
        <v>(P)(407) 303-2001 (F)(407) 303-2450</v>
      </c>
      <c r="J353" s="4" t="str">
        <f>UPPER(VLOOKUP($A353,'ACCESS EXPORT'!$A:$AF,12,FALSE))</f>
        <v>PEDIATRIC SPECIALTY</v>
      </c>
      <c r="K353" s="4" t="str">
        <f>UPPER(VLOOKUP($A353,'ACCESS EXPORT'!$A:$AF,13,FALSE))</f>
        <v>MARLENE HOLLAND</v>
      </c>
      <c r="L353" s="3" t="str">
        <f>IF(AND(VLOOKUP(A353,'ACCESS EXPORT'!A:AE,1,0),'ACCESS EXPORT'!N353=""),UPPER(CONCATENATE('ACCESS EXPORT'!AE353)),IF(VLOOKUP(A353,'ACCESS EXPORT'!A:AE,1,0),UPPER(CONCATENATE('ACCESS EXPORT'!N353," "&amp;CHAR(10),'ACCESS EXPORT'!AE353))))</f>
        <v>JENNY MOODY 
GABRIELLE TORRES (PRAC. ADMIN)</v>
      </c>
      <c r="M353" s="4" t="str">
        <f>UPPER(VLOOKUP($A353,'ACCESS EXPORT'!$A:$O,15,FALSE))</f>
        <v>JESSICA MENENDEZ (OS)</v>
      </c>
      <c r="N353" s="4" t="str">
        <f ca="1">IF(AND('ACCESS EXPORT'!X353="",'ACCESS EXPORT'!Y353=""),IF('ACCESS EXPORT'!V353&lt;&gt;"",(IF(TODAY()-'ACCESS EXPORT'!V353&gt;=-60,UPPER(CONCATENATE(VLOOKUP(B353,'ACCESS EXPORT'!$B:$P,15,FALSE),""&amp;CHAR(10)&amp;"(SEP",TEXT('ACCESS EXPORT'!V353," MM/DD/YYY)"))),IF(TODAY()-'ACCESS EXPORT'!V353&lt;0,UPPER(VLOOKUP(B353,'ACCESS EXPORT'!$B:$P,15,FALSE)),UPPER(VLOOKUP(B353,'ACCESS EXPORT'!$B:$P,15,FALSE))))),IF('ACCESS EXPORT'!U353="",UPPER(VLOOKUP(B353,'ACCESS EXPORT'!$B:$P,15,FALSE)),IF(TODAY()-'ACCESS EXPORT'!U353&lt;=30,CONCATENATE(UPPER(VLOOKUP(B353,'ACCESS EXPORT'!$B:$P,15,FALSE)),""&amp;CHAR(10)&amp;"(NEW",TEXT('ACCESS EXPORT'!U353," MM/DD/YYY)")),IF(AND(TODAY()-'ACCESS EXPORT'!U353&gt;30,TODAY()&gt;0),UPPER(VLOOKUP(B353,'ACCESS EXPORT'!$B:$P,15,FALSE)))))),IF('ACCESS EXPORT'!Y353&lt;&gt;"",UPPER(CONCATENATE(UPPER(VLOOKUP(B353,'ACCESS EXPORT'!$B:$P,15,FALSE)),""&amp;CHAR(10)&amp;"(Transfer Out",TEXT('ACCESS EXPORT'!Y353," MM/DD/YYY)"))),IF('ACCESS EXPORT'!X353&lt;&gt;"",UPPER(CONCATENATE(UPPER(VLOOKUP(B353,'ACCESS EXPORT'!$B:$P,15,FALSE)),""&amp;CHAR(10)&amp;"(Transfer In",TEXT('ACCESS EXPORT'!X353," MM/DD/YYY)"))))))</f>
        <v>GREEN, JENNIFER L.</v>
      </c>
      <c r="O353" s="4" t="str">
        <f>_xlfn.IFNA(VLOOKUP(B353,'ACCESS EXPORT'!$B:$Q,16,FALSE),"")</f>
        <v>APRN</v>
      </c>
      <c r="P353" s="4" t="str">
        <f>_xlfn.IFNA(VLOOKUP(B353,'ACCESS EXPORT'!B:W,22,FALSE),"-")</f>
        <v>1669890505</v>
      </c>
      <c r="Q353" s="4" t="str">
        <f>_xlfn.IFNA(VLOOKUP(A353,'ACCESS EXPORT'!$A:$AG,33,0),"-")</f>
        <v>Gretchen Scoleri</v>
      </c>
      <c r="R353" s="4" t="str">
        <f>_xlfn.IFNA(VLOOKUP(A353,'ACCESS EXPORT'!$A:$AH,34,0),"-")</f>
        <v>Amanda Dowd</v>
      </c>
      <c r="S353" s="4" t="str">
        <f>_xlfn.IFNA(VLOOKUP(A353,'ACCESS EXPORT'!$A:$AI,35,0),"-")</f>
        <v>Courtney Powell</v>
      </c>
      <c r="T353" s="4" t="str">
        <f>_xlfn.IFNA(VLOOKUP(A353,'ACCESS EXPORT'!$A:$AJ,36,0),"-")</f>
        <v>Ishmael Molyneaux</v>
      </c>
      <c r="U353" s="4" t="str">
        <f>_xlfn.IFNA(VLOOKUP(A353,'ACCESS EXPORT'!$A:$AK,37,0),"-")</f>
        <v>Cerner</v>
      </c>
      <c r="V353" s="4" t="str">
        <f>_xlfn.IFNA(VLOOKUP(A353,'ACCESS EXPORT'!$A:$AL,38,0),"-")</f>
        <v>FHMG_PED CARD CONSUL_DAY</v>
      </c>
      <c r="W353" s="4" t="str">
        <f>_xlfn.IFNA(VLOOKUP(A353,'ACCESS EXPORT'!$A:$AM,39,0),"-")</f>
        <v/>
      </c>
      <c r="X353" s="4" t="str">
        <f>_xlfn.IFNA(VLOOKUP(A353,'ACCESS EXPORT'!$A:$AN,40,0),"-")</f>
        <v>Tiffany Palmer / John Hill</v>
      </c>
      <c r="Y353" s="26" t="str">
        <f>_xlfn.IFNA(VLOOKUP(A353,'ACCESS EXPORT'!A:AO,41,0),"")</f>
        <v>Gary Weston</v>
      </c>
      <c r="Z353" s="26" t="str">
        <f>_xlfn.IFNA(VLOOKUP(A353,'ACCESS EXPORT'!A:AP,42,0),"")</f>
        <v>Maria Angel</v>
      </c>
      <c r="AA353" s="26" t="str">
        <f>_xlfn.IFNA(VLOOKUP(A353,'ACCESS EXPORT'!A:AQ,43,0),"")</f>
        <v>Claire Pagan</v>
      </c>
    </row>
    <row r="354" spans="1:27" ht="18.75" x14ac:dyDescent="0.25">
      <c r="A354" s="33">
        <v>281</v>
      </c>
      <c r="B354" s="10">
        <v>1006</v>
      </c>
      <c r="C354" s="7" t="str">
        <f ca="1">IFERROR(UPPER(IF(AND('ACCESS EXPORT'!AA354="",'ACCESS EXPORT'!Z354=""),VLOOKUP(A354,'ACCESS EXPORT'!$A:$AF,32,FALSE),(IF('ACCESS EXPORT'!AA354&lt;&gt;"",CONCATENATE(VLOOKUP(A354,'ACCESS EXPORT'!$A:$AF,32,FALSE)," (Closed",TEXT('ACCESS EXPORT'!AA354," MM/DD/YYY)")),IF(TODAY()&lt;(('ACCESS EXPORT'!Z354)+30),CONCATENATE(VLOOKUP(A354,'ACCESS EXPORT'!$A:$AF,32,FALSE)," (Opens",TEXT('ACCESS EXPORT'!Z354," MM/DD/YYY)")),VLOOKUP(A354,'ACCESS EXPORT'!$A:$AF,32,FALSE)))))),"-")</f>
        <v>ADVENTHEALTH MEDICAL GROUP PEDIATRIC AND ADULT CONGENITAL CARDIOLOGY AT ORLANDO</v>
      </c>
      <c r="D354" s="3" t="str">
        <f ca="1">IFERROR(UPPER(IF(AND('ACCESS EXPORT'!AA354="",'ACCESS EXPORT'!Z354=""),VLOOKUP(A354,'ACCESS EXPORT'!$A:$AF,28,FALSE),(IF('ACCESS EXPORT'!AA354&lt;&gt;"",CONCATENATE(VLOOKUP(A354,'ACCESS EXPORT'!$A:$AF,28,FALSE)," (Closed",TEXT('ACCESS EXPORT'!AA354," MM/DD/YYY)")),IF(TODAY()&lt;(('ACCESS EXPORT'!Z354)+30),CONCATENATE(VLOOKUP(A354,'ACCESS EXPORT'!$A:$AF,28,FALSE)," (Opens",TEXT('ACCESS EXPORT'!Z354," MM/DD/YYY)")),VLOOKUP(A354,'ACCESS EXPORT'!$A:$AF,28,FALSE)))))),"-")</f>
        <v>PEDIATRIC CARDIOLOGY CONSULTANTS - ORLANDO 2</v>
      </c>
      <c r="E354" s="3" t="str">
        <f>VLOOKUP($A354,'ACCESS EXPORT'!$A:$AF,3,FALSE)</f>
        <v>5450</v>
      </c>
      <c r="F354" s="3" t="str">
        <f>UPPER(CONCATENATE(VLOOKUP(A354,'ACCESS EXPORT'!$A:$AF,4,FALSE)," ",VLOOKUP(A354,'ACCESS EXPORT'!$A:$AF,5,FALSE)," ",VLOOKUP(A354,'ACCESS EXPORT'!$A:$AF,6,FALSE)," ",VLOOKUP(A354,'ACCESS EXPORT'!$A:$AA,7,FALSE)," ",VLOOKUP(A354,'ACCESS EXPORT'!$A:$AA,8,FALSE)))</f>
        <v>2501 N ORANGE AVE SUITE 442 ORLANDO FL 32804</v>
      </c>
      <c r="G354" s="4" t="str">
        <f>UPPER(VLOOKUP($A354,'ACCESS EXPORT'!$A:$AF,9,FALSE))</f>
        <v>ORANGE</v>
      </c>
      <c r="H354" s="4" t="str">
        <f>_xlfn.IFNA(VLOOKUP($B354,'ACCESS EXPORT'!$B:$J,9,FALSE),"")</f>
        <v>Childrens</v>
      </c>
      <c r="I354" s="3" t="str">
        <f>CONCATENATE("(P)",VLOOKUP($A354,'ACCESS EXPORT'!$A:$AF,11,FALSE)," (F)",VLOOKUP($A354,'ACCESS EXPORT'!$A:$AF,29,FALSE))</f>
        <v>(P)(407) 303-2001 (F)(407) 303-2450</v>
      </c>
      <c r="J354" s="4" t="str">
        <f>UPPER(VLOOKUP($A354,'ACCESS EXPORT'!$A:$AF,12,FALSE))</f>
        <v>PEDIATRIC SPECIALTY</v>
      </c>
      <c r="K354" s="4" t="str">
        <f>UPPER(VLOOKUP($A354,'ACCESS EXPORT'!$A:$AF,13,FALSE))</f>
        <v>MARLENE HOLLAND</v>
      </c>
      <c r="L354" s="3" t="str">
        <f>IF(AND(VLOOKUP(A354,'ACCESS EXPORT'!A:AE,1,0),'ACCESS EXPORT'!N354=""),UPPER(CONCATENATE('ACCESS EXPORT'!AE354)),IF(VLOOKUP(A354,'ACCESS EXPORT'!A:AE,1,0),UPPER(CONCATENATE('ACCESS EXPORT'!N354," "&amp;CHAR(10),'ACCESS EXPORT'!AE354))))</f>
        <v>JENNY MOODY 
GABRIELLE TORRES (PRAC. ADMIN)</v>
      </c>
      <c r="M354" s="4" t="str">
        <f>UPPER(VLOOKUP($A354,'ACCESS EXPORT'!$A:$O,15,FALSE))</f>
        <v>JESSICA MENENDEZ (OS)</v>
      </c>
      <c r="N354" s="4" t="str">
        <f ca="1">IF(AND('ACCESS EXPORT'!X354="",'ACCESS EXPORT'!Y354=""),IF('ACCESS EXPORT'!V354&lt;&gt;"",(IF(TODAY()-'ACCESS EXPORT'!V354&gt;=-60,UPPER(CONCATENATE(VLOOKUP(B354,'ACCESS EXPORT'!$B:$P,15,FALSE),""&amp;CHAR(10)&amp;"(SEP",TEXT('ACCESS EXPORT'!V354," MM/DD/YYY)"))),IF(TODAY()-'ACCESS EXPORT'!V354&lt;0,UPPER(VLOOKUP(B354,'ACCESS EXPORT'!$B:$P,15,FALSE)),UPPER(VLOOKUP(B354,'ACCESS EXPORT'!$B:$P,15,FALSE))))),IF('ACCESS EXPORT'!U354="",UPPER(VLOOKUP(B354,'ACCESS EXPORT'!$B:$P,15,FALSE)),IF(TODAY()-'ACCESS EXPORT'!U354&lt;=30,CONCATENATE(UPPER(VLOOKUP(B354,'ACCESS EXPORT'!$B:$P,15,FALSE)),""&amp;CHAR(10)&amp;"(NEW",TEXT('ACCESS EXPORT'!U354," MM/DD/YYY)")),IF(AND(TODAY()-'ACCESS EXPORT'!U354&gt;30,TODAY()&gt;0),UPPER(VLOOKUP(B354,'ACCESS EXPORT'!$B:$P,15,FALSE)))))),IF('ACCESS EXPORT'!Y354&lt;&gt;"",UPPER(CONCATENATE(UPPER(VLOOKUP(B354,'ACCESS EXPORT'!$B:$P,15,FALSE)),""&amp;CHAR(10)&amp;"(Transfer Out",TEXT('ACCESS EXPORT'!Y354," MM/DD/YYY)"))),IF('ACCESS EXPORT'!X354&lt;&gt;"",UPPER(CONCATENATE(UPPER(VLOOKUP(B354,'ACCESS EXPORT'!$B:$P,15,FALSE)),""&amp;CHAR(10)&amp;"(Transfer In",TEXT('ACCESS EXPORT'!X354," MM/DD/YYY)"))))))</f>
        <v>GREEN, JENNIFER L.</v>
      </c>
      <c r="O354" s="4" t="str">
        <f>_xlfn.IFNA(VLOOKUP(B354,'ACCESS EXPORT'!$B:$Q,16,FALSE),"")</f>
        <v>APRN</v>
      </c>
      <c r="P354" s="4" t="str">
        <f>_xlfn.IFNA(VLOOKUP(B354,'ACCESS EXPORT'!B:W,22,FALSE),"-")</f>
        <v>1669890505</v>
      </c>
      <c r="Q354" s="4" t="str">
        <f>_xlfn.IFNA(VLOOKUP(A354,'ACCESS EXPORT'!$A:$AG,33,0),"-")</f>
        <v>Gretchen Scoleri</v>
      </c>
      <c r="R354" s="4" t="str">
        <f>_xlfn.IFNA(VLOOKUP(A354,'ACCESS EXPORT'!$A:$AH,34,0),"-")</f>
        <v>Amanda Dowd</v>
      </c>
      <c r="S354" s="4" t="str">
        <f>_xlfn.IFNA(VLOOKUP(A354,'ACCESS EXPORT'!$A:$AI,35,0),"-")</f>
        <v>Courtney Powell</v>
      </c>
      <c r="T354" s="4" t="str">
        <f>_xlfn.IFNA(VLOOKUP(A354,'ACCESS EXPORT'!$A:$AJ,36,0),"-")</f>
        <v>Ishmael Molyneaux</v>
      </c>
      <c r="U354" s="4" t="str">
        <f>_xlfn.IFNA(VLOOKUP(A354,'ACCESS EXPORT'!$A:$AK,37,0),"-")</f>
        <v>Cerner</v>
      </c>
      <c r="V354" s="4" t="str">
        <f>_xlfn.IFNA(VLOOKUP(A354,'ACCESS EXPORT'!$A:$AL,38,0),"-")</f>
        <v>FHMG_PED CARD CONSUL 310</v>
      </c>
      <c r="W354" s="4" t="str">
        <f>_xlfn.IFNA(VLOOKUP(A354,'ACCESS EXPORT'!$A:$AM,39,0),"-")</f>
        <v/>
      </c>
      <c r="X354" s="4" t="str">
        <f>_xlfn.IFNA(VLOOKUP(A354,'ACCESS EXPORT'!$A:$AN,40,0),"-")</f>
        <v>Tiffany Palmer / John Hill</v>
      </c>
      <c r="Y354" s="26" t="str">
        <f>_xlfn.IFNA(VLOOKUP(A354,'ACCESS EXPORT'!A:AO,41,0),"")</f>
        <v>Gary Weston</v>
      </c>
      <c r="Z354" s="26" t="str">
        <f>_xlfn.IFNA(VLOOKUP(A354,'ACCESS EXPORT'!A:AP,42,0),"")</f>
        <v>Maria Angel</v>
      </c>
      <c r="AA354" s="26" t="str">
        <f>_xlfn.IFNA(VLOOKUP(A354,'ACCESS EXPORT'!A:AQ,43,0),"")</f>
        <v>Claire Pagan</v>
      </c>
    </row>
    <row r="355" spans="1:27" ht="18.75" x14ac:dyDescent="0.25">
      <c r="A355" s="33">
        <v>281</v>
      </c>
      <c r="B355" s="10">
        <v>1004</v>
      </c>
      <c r="C355" s="7" t="str">
        <f ca="1">IFERROR(UPPER(IF(AND('ACCESS EXPORT'!AA355="",'ACCESS EXPORT'!Z355=""),VLOOKUP(A355,'ACCESS EXPORT'!$A:$AF,32,FALSE),(IF('ACCESS EXPORT'!AA355&lt;&gt;"",CONCATENATE(VLOOKUP(A355,'ACCESS EXPORT'!$A:$AF,32,FALSE)," (Closed",TEXT('ACCESS EXPORT'!AA355," MM/DD/YYY)")),IF(TODAY()&lt;(('ACCESS EXPORT'!Z355)+30),CONCATENATE(VLOOKUP(A355,'ACCESS EXPORT'!$A:$AF,32,FALSE)," (Opens",TEXT('ACCESS EXPORT'!Z355," MM/DD/YYY)")),VLOOKUP(A355,'ACCESS EXPORT'!$A:$AF,32,FALSE)))))),"-")</f>
        <v>ADVENTHEALTH MEDICAL GROUP PEDIATRIC AND ADULT CONGENITAL CARDIOLOGY AT ORLANDO</v>
      </c>
      <c r="D355" s="3" t="str">
        <f ca="1">IFERROR(UPPER(IF(AND('ACCESS EXPORT'!AA355="",'ACCESS EXPORT'!Z355=""),VLOOKUP(A355,'ACCESS EXPORT'!$A:$AF,28,FALSE),(IF('ACCESS EXPORT'!AA355&lt;&gt;"",CONCATENATE(VLOOKUP(A355,'ACCESS EXPORT'!$A:$AF,28,FALSE)," (Closed",TEXT('ACCESS EXPORT'!AA355," MM/DD/YYY)")),IF(TODAY()&lt;(('ACCESS EXPORT'!Z355)+30),CONCATENATE(VLOOKUP(A355,'ACCESS EXPORT'!$A:$AF,28,FALSE)," (Opens",TEXT('ACCESS EXPORT'!Z355," MM/DD/YYY)")),VLOOKUP(A355,'ACCESS EXPORT'!$A:$AF,28,FALSE)))))),"-")</f>
        <v>PEDIATRIC CARDIOLOGY CONSULTANTS - ORLANDO 2</v>
      </c>
      <c r="E355" s="3" t="str">
        <f>VLOOKUP($A355,'ACCESS EXPORT'!$A:$AF,3,FALSE)</f>
        <v>5450</v>
      </c>
      <c r="F355" s="3" t="str">
        <f>UPPER(CONCATENATE(VLOOKUP(A355,'ACCESS EXPORT'!$A:$AF,4,FALSE)," ",VLOOKUP(A355,'ACCESS EXPORT'!$A:$AF,5,FALSE)," ",VLOOKUP(A355,'ACCESS EXPORT'!$A:$AF,6,FALSE)," ",VLOOKUP(A355,'ACCESS EXPORT'!$A:$AA,7,FALSE)," ",VLOOKUP(A355,'ACCESS EXPORT'!$A:$AA,8,FALSE)))</f>
        <v>2501 N ORANGE AVE SUITE 442 ORLANDO FL 32804</v>
      </c>
      <c r="G355" s="4" t="str">
        <f>UPPER(VLOOKUP($A355,'ACCESS EXPORT'!$A:$AF,9,FALSE))</f>
        <v>ORANGE</v>
      </c>
      <c r="H355" s="4" t="str">
        <f>_xlfn.IFNA(VLOOKUP($B355,'ACCESS EXPORT'!$B:$J,9,FALSE),"")</f>
        <v>Childrens</v>
      </c>
      <c r="I355" s="3" t="str">
        <f>CONCATENATE("(P)",VLOOKUP($A355,'ACCESS EXPORT'!$A:$AF,11,FALSE)," (F)",VLOOKUP($A355,'ACCESS EXPORT'!$A:$AF,29,FALSE))</f>
        <v>(P)(407) 303-2001 (F)(407) 303-2450</v>
      </c>
      <c r="J355" s="4" t="str">
        <f>UPPER(VLOOKUP($A355,'ACCESS EXPORT'!$A:$AF,12,FALSE))</f>
        <v>PEDIATRIC SPECIALTY</v>
      </c>
      <c r="K355" s="4" t="str">
        <f>UPPER(VLOOKUP($A355,'ACCESS EXPORT'!$A:$AF,13,FALSE))</f>
        <v>MARLENE HOLLAND</v>
      </c>
      <c r="L355" s="3" t="str">
        <f>IF(AND(VLOOKUP(A355,'ACCESS EXPORT'!A:AE,1,0),'ACCESS EXPORT'!N355=""),UPPER(CONCATENATE('ACCESS EXPORT'!AE355)),IF(VLOOKUP(A355,'ACCESS EXPORT'!A:AE,1,0),UPPER(CONCATENATE('ACCESS EXPORT'!N355," "&amp;CHAR(10),'ACCESS EXPORT'!AE355))))</f>
        <v>JENNY MOODY 
GABRIELLE TORRES (PRAC. ADMIN)</v>
      </c>
      <c r="M355" s="4" t="str">
        <f>UPPER(VLOOKUP($A355,'ACCESS EXPORT'!$A:$O,15,FALSE))</f>
        <v>JESSICA MENENDEZ (OS)</v>
      </c>
      <c r="N355" s="4" t="str">
        <f ca="1">IF(AND('ACCESS EXPORT'!X355="",'ACCESS EXPORT'!Y355=""),IF('ACCESS EXPORT'!V355&lt;&gt;"",(IF(TODAY()-'ACCESS EXPORT'!V355&gt;=-60,UPPER(CONCATENATE(VLOOKUP(B355,'ACCESS EXPORT'!$B:$P,15,FALSE),""&amp;CHAR(10)&amp;"(SEP",TEXT('ACCESS EXPORT'!V355," MM/DD/YYY)"))),IF(TODAY()-'ACCESS EXPORT'!V355&lt;0,UPPER(VLOOKUP(B355,'ACCESS EXPORT'!$B:$P,15,FALSE)),UPPER(VLOOKUP(B355,'ACCESS EXPORT'!$B:$P,15,FALSE))))),IF('ACCESS EXPORT'!U355="",UPPER(VLOOKUP(B355,'ACCESS EXPORT'!$B:$P,15,FALSE)),IF(TODAY()-'ACCESS EXPORT'!U355&lt;=30,CONCATENATE(UPPER(VLOOKUP(B355,'ACCESS EXPORT'!$B:$P,15,FALSE)),""&amp;CHAR(10)&amp;"(NEW",TEXT('ACCESS EXPORT'!U355," MM/DD/YYY)")),IF(AND(TODAY()-'ACCESS EXPORT'!U355&gt;30,TODAY()&gt;0),UPPER(VLOOKUP(B355,'ACCESS EXPORT'!$B:$P,15,FALSE)))))),IF('ACCESS EXPORT'!Y355&lt;&gt;"",UPPER(CONCATENATE(UPPER(VLOOKUP(B355,'ACCESS EXPORT'!$B:$P,15,FALSE)),""&amp;CHAR(10)&amp;"(Transfer Out",TEXT('ACCESS EXPORT'!Y355," MM/DD/YYY)"))),IF('ACCESS EXPORT'!X355&lt;&gt;"",UPPER(CONCATENATE(UPPER(VLOOKUP(B355,'ACCESS EXPORT'!$B:$P,15,FALSE)),""&amp;CHAR(10)&amp;"(Transfer In",TEXT('ACCESS EXPORT'!X355," MM/DD/YYY)"))))))</f>
        <v>ALDERMAN, MARY BETH</v>
      </c>
      <c r="O355" s="4" t="str">
        <f>_xlfn.IFNA(VLOOKUP(B355,'ACCESS EXPORT'!$B:$Q,16,FALSE),"")</f>
        <v>APRN</v>
      </c>
      <c r="P355" s="4" t="str">
        <f>_xlfn.IFNA(VLOOKUP(B355,'ACCESS EXPORT'!B:W,22,FALSE),"-")</f>
        <v>1831528223</v>
      </c>
      <c r="Q355" s="4" t="str">
        <f>_xlfn.IFNA(VLOOKUP(A355,'ACCESS EXPORT'!$A:$AG,33,0),"-")</f>
        <v>Gretchen Scoleri</v>
      </c>
      <c r="R355" s="4" t="str">
        <f>_xlfn.IFNA(VLOOKUP(A355,'ACCESS EXPORT'!$A:$AH,34,0),"-")</f>
        <v>Amanda Dowd</v>
      </c>
      <c r="S355" s="4" t="str">
        <f>_xlfn.IFNA(VLOOKUP(A355,'ACCESS EXPORT'!$A:$AI,35,0),"-")</f>
        <v>Courtney Powell</v>
      </c>
      <c r="T355" s="4" t="str">
        <f>_xlfn.IFNA(VLOOKUP(A355,'ACCESS EXPORT'!$A:$AJ,36,0),"-")</f>
        <v>Ishmael Molyneaux</v>
      </c>
      <c r="U355" s="4" t="str">
        <f>_xlfn.IFNA(VLOOKUP(A355,'ACCESS EXPORT'!$A:$AK,37,0),"-")</f>
        <v>Cerner</v>
      </c>
      <c r="V355" s="4" t="str">
        <f>_xlfn.IFNA(VLOOKUP(A355,'ACCESS EXPORT'!$A:$AL,38,0),"-")</f>
        <v>FHMG_PED CARD CONSUL 310</v>
      </c>
      <c r="W355" s="4" t="str">
        <f>_xlfn.IFNA(VLOOKUP(A355,'ACCESS EXPORT'!$A:$AM,39,0),"-")</f>
        <v/>
      </c>
      <c r="X355" s="4" t="str">
        <f>_xlfn.IFNA(VLOOKUP(A355,'ACCESS EXPORT'!$A:$AN,40,0),"-")</f>
        <v>Tiffany Palmer / John Hill</v>
      </c>
      <c r="Y355" s="26" t="str">
        <f>_xlfn.IFNA(VLOOKUP(A355,'ACCESS EXPORT'!A:AO,41,0),"")</f>
        <v>Gary Weston</v>
      </c>
      <c r="Z355" s="26" t="str">
        <f>_xlfn.IFNA(VLOOKUP(A355,'ACCESS EXPORT'!A:AP,42,0),"")</f>
        <v>Maria Angel</v>
      </c>
      <c r="AA355" s="26" t="str">
        <f>_xlfn.IFNA(VLOOKUP(A355,'ACCESS EXPORT'!A:AQ,43,0),"")</f>
        <v>Claire Pagan</v>
      </c>
    </row>
    <row r="356" spans="1:27" ht="18.75" x14ac:dyDescent="0.25">
      <c r="A356" s="33">
        <v>247</v>
      </c>
      <c r="B356" s="10">
        <v>1008</v>
      </c>
      <c r="C356" s="7" t="str">
        <f ca="1">IFERROR(UPPER(IF(AND('ACCESS EXPORT'!AA356="",'ACCESS EXPORT'!Z356=""),VLOOKUP(A356,'ACCESS EXPORT'!$A:$AF,32,FALSE),(IF('ACCESS EXPORT'!AA356&lt;&gt;"",CONCATENATE(VLOOKUP(A356,'ACCESS EXPORT'!$A:$AF,32,FALSE)," (Closed",TEXT('ACCESS EXPORT'!AA356," MM/DD/YYY)")),IF(TODAY()&lt;(('ACCESS EXPORT'!Z356)+30),CONCATENATE(VLOOKUP(A356,'ACCESS EXPORT'!$A:$AF,32,FALSE)," (Opens",TEXT('ACCESS EXPORT'!Z356," MM/DD/YYY)")),VLOOKUP(A356,'ACCESS EXPORT'!$A:$AF,32,FALSE)))))),"-")</f>
        <v>ADVENTHEALTH MEDICAL GROUP PEDIATRIC AND ADULT CONGENITAL CARDIOLOGY AT ORLANDO</v>
      </c>
      <c r="D356" s="3" t="str">
        <f ca="1">IFERROR(UPPER(IF(AND('ACCESS EXPORT'!AA356="",'ACCESS EXPORT'!Z356=""),VLOOKUP(A356,'ACCESS EXPORT'!$A:$AF,28,FALSE),(IF('ACCESS EXPORT'!AA356&lt;&gt;"",CONCATENATE(VLOOKUP(A356,'ACCESS EXPORT'!$A:$AF,28,FALSE)," (Closed",TEXT('ACCESS EXPORT'!AA356," MM/DD/YYY)")),IF(TODAY()&lt;(('ACCESS EXPORT'!Z356)+30),CONCATENATE(VLOOKUP(A356,'ACCESS EXPORT'!$A:$AF,28,FALSE)," (Opens",TEXT('ACCESS EXPORT'!Z356," MM/DD/YYY)")),VLOOKUP(A356,'ACCESS EXPORT'!$A:$AF,28,FALSE)))))),"-")</f>
        <v>PEDIATRIC CARDIOLOGY CONSULTANTS - ORLANDO</v>
      </c>
      <c r="E356" s="3" t="str">
        <f>VLOOKUP($A356,'ACCESS EXPORT'!$A:$AF,3,FALSE)</f>
        <v>5450</v>
      </c>
      <c r="F356" s="3" t="str">
        <f>UPPER(CONCATENATE(VLOOKUP(A356,'ACCESS EXPORT'!$A:$AF,4,FALSE)," ",VLOOKUP(A356,'ACCESS EXPORT'!$A:$AF,5,FALSE)," ",VLOOKUP(A356,'ACCESS EXPORT'!$A:$AF,6,FALSE)," ",VLOOKUP(A356,'ACCESS EXPORT'!$A:$AA,7,FALSE)," ",VLOOKUP(A356,'ACCESS EXPORT'!$A:$AA,8,FALSE)))</f>
        <v>2501 N ORANGE AVE SUITE 310 ORLANDO FL 32804</v>
      </c>
      <c r="G356" s="4" t="str">
        <f>UPPER(VLOOKUP($A356,'ACCESS EXPORT'!$A:$AF,9,FALSE))</f>
        <v>ORANGE</v>
      </c>
      <c r="H356" s="4" t="str">
        <f>_xlfn.IFNA(VLOOKUP($B356,'ACCESS EXPORT'!$B:$J,9,FALSE),"")</f>
        <v>Childrens</v>
      </c>
      <c r="I356" s="3" t="str">
        <f>CONCATENATE("(P)",VLOOKUP($A356,'ACCESS EXPORT'!$A:$AF,11,FALSE)," (F)",VLOOKUP($A356,'ACCESS EXPORT'!$A:$AF,29,FALSE))</f>
        <v>(P)(407) 303-2001 (F)(407) 303-2450</v>
      </c>
      <c r="J356" s="4" t="str">
        <f>UPPER(VLOOKUP($A356,'ACCESS EXPORT'!$A:$AF,12,FALSE))</f>
        <v>PEDIATRIC SPECIALTY</v>
      </c>
      <c r="K356" s="4" t="str">
        <f>UPPER(VLOOKUP($A356,'ACCESS EXPORT'!$A:$AF,13,FALSE))</f>
        <v>MARLENE HOLLAND</v>
      </c>
      <c r="L356" s="3" t="str">
        <f>IF(AND(VLOOKUP(A356,'ACCESS EXPORT'!A:AE,1,0),'ACCESS EXPORT'!N356=""),UPPER(CONCATENATE('ACCESS EXPORT'!AE356)),IF(VLOOKUP(A356,'ACCESS EXPORT'!A:AE,1,0),UPPER(CONCATENATE('ACCESS EXPORT'!N356," "&amp;CHAR(10),'ACCESS EXPORT'!AE356))))</f>
        <v>JENNY MOODY 
GABRIELLE TORRES (PRAC. ADMIN)</v>
      </c>
      <c r="M356" s="4" t="str">
        <f>UPPER(VLOOKUP($A356,'ACCESS EXPORT'!$A:$O,15,FALSE))</f>
        <v>JESSICA MENENDEZ (OS)</v>
      </c>
      <c r="N356" s="4" t="str">
        <f ca="1">IF(AND('ACCESS EXPORT'!X356="",'ACCESS EXPORT'!Y356=""),IF('ACCESS EXPORT'!V356&lt;&gt;"",(IF(TODAY()-'ACCESS EXPORT'!V356&gt;=-60,UPPER(CONCATENATE(VLOOKUP(B356,'ACCESS EXPORT'!$B:$P,15,FALSE),""&amp;CHAR(10)&amp;"(SEP",TEXT('ACCESS EXPORT'!V356," MM/DD/YYY)"))),IF(TODAY()-'ACCESS EXPORT'!V356&lt;0,UPPER(VLOOKUP(B356,'ACCESS EXPORT'!$B:$P,15,FALSE)),UPPER(VLOOKUP(B356,'ACCESS EXPORT'!$B:$P,15,FALSE))))),IF('ACCESS EXPORT'!U356="",UPPER(VLOOKUP(B356,'ACCESS EXPORT'!$B:$P,15,FALSE)),IF(TODAY()-'ACCESS EXPORT'!U356&lt;=30,CONCATENATE(UPPER(VLOOKUP(B356,'ACCESS EXPORT'!$B:$P,15,FALSE)),""&amp;CHAR(10)&amp;"(NEW",TEXT('ACCESS EXPORT'!U356," MM/DD/YYY)")),IF(AND(TODAY()-'ACCESS EXPORT'!U356&gt;30,TODAY()&gt;0),UPPER(VLOOKUP(B356,'ACCESS EXPORT'!$B:$P,15,FALSE)))))),IF('ACCESS EXPORT'!Y356&lt;&gt;"",UPPER(CONCATENATE(UPPER(VLOOKUP(B356,'ACCESS EXPORT'!$B:$P,15,FALSE)),""&amp;CHAR(10)&amp;"(Transfer Out",TEXT('ACCESS EXPORT'!Y356," MM/DD/YYY)"))),IF('ACCESS EXPORT'!X356&lt;&gt;"",UPPER(CONCATENATE(UPPER(VLOOKUP(B356,'ACCESS EXPORT'!$B:$P,15,FALSE)),""&amp;CHAR(10)&amp;"(Transfer In",TEXT('ACCESS EXPORT'!X356," MM/DD/YYY)"))))))</f>
        <v>LEE, KELVIN C.</v>
      </c>
      <c r="O356" s="4" t="str">
        <f>_xlfn.IFNA(VLOOKUP(B356,'ACCESS EXPORT'!$B:$Q,16,FALSE),"")</f>
        <v>MD</v>
      </c>
      <c r="P356" s="4" t="str">
        <f>_xlfn.IFNA(VLOOKUP(B356,'ACCESS EXPORT'!B:W,22,FALSE),"-")</f>
        <v>1578722997</v>
      </c>
      <c r="Q356" s="4" t="str">
        <f>_xlfn.IFNA(VLOOKUP(A356,'ACCESS EXPORT'!$A:$AG,33,0),"-")</f>
        <v>Gretchen Scoleri</v>
      </c>
      <c r="R356" s="4" t="str">
        <f>_xlfn.IFNA(VLOOKUP(A356,'ACCESS EXPORT'!$A:$AH,34,0),"-")</f>
        <v>Amanda Dowd</v>
      </c>
      <c r="S356" s="4" t="str">
        <f>_xlfn.IFNA(VLOOKUP(A356,'ACCESS EXPORT'!$A:$AI,35,0),"-")</f>
        <v>Courtney Powell</v>
      </c>
      <c r="T356" s="4" t="str">
        <f>_xlfn.IFNA(VLOOKUP(A356,'ACCESS EXPORT'!$A:$AJ,36,0),"-")</f>
        <v>Ishmael Molyneaux</v>
      </c>
      <c r="U356" s="4" t="str">
        <f>_xlfn.IFNA(VLOOKUP(A356,'ACCESS EXPORT'!$A:$AK,37,0),"-")</f>
        <v>Cerner</v>
      </c>
      <c r="V356" s="4" t="str">
        <f>_xlfn.IFNA(VLOOKUP(A356,'ACCESS EXPORT'!$A:$AL,38,0),"-")</f>
        <v>FHMG_PED CARD CONSUL 310</v>
      </c>
      <c r="W356" s="4" t="str">
        <f>_xlfn.IFNA(VLOOKUP(A356,'ACCESS EXPORT'!$A:$AM,39,0),"-")</f>
        <v/>
      </c>
      <c r="X356" s="4" t="str">
        <f>_xlfn.IFNA(VLOOKUP(A356,'ACCESS EXPORT'!$A:$AN,40,0),"-")</f>
        <v>Tiffany Palmer / John Hill</v>
      </c>
      <c r="Y356" s="26" t="str">
        <f>_xlfn.IFNA(VLOOKUP(A356,'ACCESS EXPORT'!A:AO,41,0),"")</f>
        <v>Gary Weston</v>
      </c>
      <c r="Z356" s="26" t="str">
        <f>_xlfn.IFNA(VLOOKUP(A356,'ACCESS EXPORT'!A:AP,42,0),"")</f>
        <v>Maria Angel</v>
      </c>
      <c r="AA356" s="26" t="str">
        <f>_xlfn.IFNA(VLOOKUP(A356,'ACCESS EXPORT'!A:AQ,43,0),"")</f>
        <v>Claire Pagan</v>
      </c>
    </row>
    <row r="357" spans="1:27" ht="18.75" x14ac:dyDescent="0.25">
      <c r="A357" s="33">
        <v>252</v>
      </c>
      <c r="B357" s="10">
        <v>1008</v>
      </c>
      <c r="C357" s="7" t="str">
        <f ca="1">IFERROR(UPPER(IF(AND('ACCESS EXPORT'!AA357="",'ACCESS EXPORT'!Z357=""),VLOOKUP(A357,'ACCESS EXPORT'!$A:$AF,32,FALSE),(IF('ACCESS EXPORT'!AA357&lt;&gt;"",CONCATENATE(VLOOKUP(A357,'ACCESS EXPORT'!$A:$AF,32,FALSE)," (Closed",TEXT('ACCESS EXPORT'!AA357," MM/DD/YYY)")),IF(TODAY()&lt;(('ACCESS EXPORT'!Z357)+30),CONCATENATE(VLOOKUP(A357,'ACCESS EXPORT'!$A:$AF,32,FALSE)," (Opens",TEXT('ACCESS EXPORT'!Z357," MM/DD/YYY)")),VLOOKUP(A357,'ACCESS EXPORT'!$A:$AF,32,FALSE)))))),"-")</f>
        <v>ADVENTHEALTH MEDICAL GROUP PEDIATRIC AND ADULT CONGENITAL CARDIOLOGY AT LAKE MARY</v>
      </c>
      <c r="D357" s="3" t="str">
        <f ca="1">IFERROR(UPPER(IF(AND('ACCESS EXPORT'!AA357="",'ACCESS EXPORT'!Z357=""),VLOOKUP(A357,'ACCESS EXPORT'!$A:$AF,28,FALSE),(IF('ACCESS EXPORT'!AA357&lt;&gt;"",CONCATENATE(VLOOKUP(A357,'ACCESS EXPORT'!$A:$AF,28,FALSE)," (Closed",TEXT('ACCESS EXPORT'!AA357," MM/DD/YYY)")),IF(TODAY()&lt;(('ACCESS EXPORT'!Z357)+30),CONCATENATE(VLOOKUP(A357,'ACCESS EXPORT'!$A:$AF,28,FALSE)," (Opens",TEXT('ACCESS EXPORT'!Z357," MM/DD/YYY)")),VLOOKUP(A357,'ACCESS EXPORT'!$A:$AF,28,FALSE)))))),"-")</f>
        <v>PEDIATRIC CARDIOLOGY CONSULTANTS - LAKE MARY*</v>
      </c>
      <c r="E357" s="3" t="str">
        <f>VLOOKUP($A357,'ACCESS EXPORT'!$A:$AF,3,FALSE)</f>
        <v>5450</v>
      </c>
      <c r="F357" s="3" t="str">
        <f>UPPER(CONCATENATE(VLOOKUP(A357,'ACCESS EXPORT'!$A:$AF,4,FALSE)," ",VLOOKUP(A357,'ACCESS EXPORT'!$A:$AF,5,FALSE)," ",VLOOKUP(A357,'ACCESS EXPORT'!$A:$AF,6,FALSE)," ",VLOOKUP(A357,'ACCESS EXPORT'!$A:$AA,7,FALSE)," ",VLOOKUP(A357,'ACCESS EXPORT'!$A:$AA,8,FALSE)))</f>
        <v>755 RINEHARD RD SUITE 100 LAKE MARY FL 32746</v>
      </c>
      <c r="G357" s="4" t="str">
        <f>UPPER(VLOOKUP($A357,'ACCESS EXPORT'!$A:$AF,9,FALSE))</f>
        <v>SEMINOLE</v>
      </c>
      <c r="H357" s="4" t="str">
        <f>_xlfn.IFNA(VLOOKUP($B357,'ACCESS EXPORT'!$B:$J,9,FALSE),"")</f>
        <v>Childrens</v>
      </c>
      <c r="I357" s="3" t="str">
        <f>CONCATENATE("(P)",VLOOKUP($A357,'ACCESS EXPORT'!$A:$AF,11,FALSE)," (F)",VLOOKUP($A357,'ACCESS EXPORT'!$A:$AF,29,FALSE))</f>
        <v>(P)(407) 303-2001 (F)(407) 303-2450</v>
      </c>
      <c r="J357" s="4" t="str">
        <f>UPPER(VLOOKUP($A357,'ACCESS EXPORT'!$A:$AF,12,FALSE))</f>
        <v>PEDIATRIC SPECIALTY</v>
      </c>
      <c r="K357" s="4" t="str">
        <f>UPPER(VLOOKUP($A357,'ACCESS EXPORT'!$A:$AF,13,FALSE))</f>
        <v>MARLENE HOLLAND</v>
      </c>
      <c r="L357" s="3" t="str">
        <f>IF(AND(VLOOKUP(A357,'ACCESS EXPORT'!A:AE,1,0),'ACCESS EXPORT'!N357=""),UPPER(CONCATENATE('ACCESS EXPORT'!AE357)),IF(VLOOKUP(A357,'ACCESS EXPORT'!A:AE,1,0),UPPER(CONCATENATE('ACCESS EXPORT'!N357," "&amp;CHAR(10),'ACCESS EXPORT'!AE357))))</f>
        <v>JENNY MOODY 
GABRIELLE TORRES (PRAC. ADMIN)</v>
      </c>
      <c r="M357" s="4" t="str">
        <f>UPPER(VLOOKUP($A357,'ACCESS EXPORT'!$A:$O,15,FALSE))</f>
        <v>JESSICA MENENDEZ (OS)</v>
      </c>
      <c r="N357" s="4" t="str">
        <f ca="1">IF(AND('ACCESS EXPORT'!X357="",'ACCESS EXPORT'!Y357=""),IF('ACCESS EXPORT'!V357&lt;&gt;"",(IF(TODAY()-'ACCESS EXPORT'!V357&gt;=-60,UPPER(CONCATENATE(VLOOKUP(B357,'ACCESS EXPORT'!$B:$P,15,FALSE),""&amp;CHAR(10)&amp;"(SEP",TEXT('ACCESS EXPORT'!V357," MM/DD/YYY)"))),IF(TODAY()-'ACCESS EXPORT'!V357&lt;0,UPPER(VLOOKUP(B357,'ACCESS EXPORT'!$B:$P,15,FALSE)),UPPER(VLOOKUP(B357,'ACCESS EXPORT'!$B:$P,15,FALSE))))),IF('ACCESS EXPORT'!U357="",UPPER(VLOOKUP(B357,'ACCESS EXPORT'!$B:$P,15,FALSE)),IF(TODAY()-'ACCESS EXPORT'!U357&lt;=30,CONCATENATE(UPPER(VLOOKUP(B357,'ACCESS EXPORT'!$B:$P,15,FALSE)),""&amp;CHAR(10)&amp;"(NEW",TEXT('ACCESS EXPORT'!U357," MM/DD/YYY)")),IF(AND(TODAY()-'ACCESS EXPORT'!U357&gt;30,TODAY()&gt;0),UPPER(VLOOKUP(B357,'ACCESS EXPORT'!$B:$P,15,FALSE)))))),IF('ACCESS EXPORT'!Y357&lt;&gt;"",UPPER(CONCATENATE(UPPER(VLOOKUP(B357,'ACCESS EXPORT'!$B:$P,15,FALSE)),""&amp;CHAR(10)&amp;"(Transfer Out",TEXT('ACCESS EXPORT'!Y357," MM/DD/YYY)"))),IF('ACCESS EXPORT'!X357&lt;&gt;"",UPPER(CONCATENATE(UPPER(VLOOKUP(B357,'ACCESS EXPORT'!$B:$P,15,FALSE)),""&amp;CHAR(10)&amp;"(Transfer In",TEXT('ACCESS EXPORT'!X357," MM/DD/YYY)"))))))</f>
        <v>LEE, KELVIN C.</v>
      </c>
      <c r="O357" s="4" t="str">
        <f>_xlfn.IFNA(VLOOKUP(B357,'ACCESS EXPORT'!$B:$Q,16,FALSE),"")</f>
        <v>MD</v>
      </c>
      <c r="P357" s="4" t="str">
        <f>_xlfn.IFNA(VLOOKUP(B357,'ACCESS EXPORT'!B:W,22,FALSE),"-")</f>
        <v>1578722997</v>
      </c>
      <c r="Q357" s="4" t="str">
        <f>_xlfn.IFNA(VLOOKUP(A357,'ACCESS EXPORT'!$A:$AG,33,0),"-")</f>
        <v>Quamirah Denson</v>
      </c>
      <c r="R357" s="4" t="str">
        <f>_xlfn.IFNA(VLOOKUP(A357,'ACCESS EXPORT'!$A:$AH,34,0),"-")</f>
        <v>Amanda Dowd</v>
      </c>
      <c r="S357" s="4" t="str">
        <f>_xlfn.IFNA(VLOOKUP(A357,'ACCESS EXPORT'!$A:$AI,35,0),"-")</f>
        <v>Courtney Powell</v>
      </c>
      <c r="T357" s="4" t="str">
        <f>_xlfn.IFNA(VLOOKUP(A357,'ACCESS EXPORT'!$A:$AJ,36,0),"-")</f>
        <v>Ishmael Molyneaux</v>
      </c>
      <c r="U357" s="4" t="str">
        <f>_xlfn.IFNA(VLOOKUP(A357,'ACCESS EXPORT'!$A:$AK,37,0),"-")</f>
        <v>Cerner</v>
      </c>
      <c r="V357" s="4" t="str">
        <f>_xlfn.IFNA(VLOOKUP(A357,'ACCESS EXPORT'!$A:$AL,38,0),"-")</f>
        <v>FHMG_PED CARD CONSUL_LKM</v>
      </c>
      <c r="W357" s="4" t="str">
        <f>_xlfn.IFNA(VLOOKUP(A357,'ACCESS EXPORT'!$A:$AM,39,0),"-")</f>
        <v/>
      </c>
      <c r="X357" s="4" t="str">
        <f>_xlfn.IFNA(VLOOKUP(A357,'ACCESS EXPORT'!$A:$AN,40,0),"-")</f>
        <v>Tiffany Palmer / John Hill</v>
      </c>
      <c r="Y357" s="26" t="str">
        <f>_xlfn.IFNA(VLOOKUP(A357,'ACCESS EXPORT'!A:AO,41,0),"")</f>
        <v>Gary Weston</v>
      </c>
      <c r="Z357" s="26" t="str">
        <f>_xlfn.IFNA(VLOOKUP(A357,'ACCESS EXPORT'!A:AP,42,0),"")</f>
        <v>Maria Angel</v>
      </c>
      <c r="AA357" s="26" t="str">
        <f>_xlfn.IFNA(VLOOKUP(A357,'ACCESS EXPORT'!A:AQ,43,0),"")</f>
        <v>Claire Pagan</v>
      </c>
    </row>
    <row r="358" spans="1:27" ht="18.75" x14ac:dyDescent="0.25">
      <c r="A358" s="33">
        <v>252</v>
      </c>
      <c r="B358" s="10">
        <v>1011</v>
      </c>
      <c r="C358" s="7" t="str">
        <f ca="1">IFERROR(UPPER(IF(AND('ACCESS EXPORT'!AA358="",'ACCESS EXPORT'!Z358=""),VLOOKUP(A358,'ACCESS EXPORT'!$A:$AF,32,FALSE),(IF('ACCESS EXPORT'!AA358&lt;&gt;"",CONCATENATE(VLOOKUP(A358,'ACCESS EXPORT'!$A:$AF,32,FALSE)," (Closed",TEXT('ACCESS EXPORT'!AA358," MM/DD/YYY)")),IF(TODAY()&lt;(('ACCESS EXPORT'!Z358)+30),CONCATENATE(VLOOKUP(A358,'ACCESS EXPORT'!$A:$AF,32,FALSE)," (Opens",TEXT('ACCESS EXPORT'!Z358," MM/DD/YYY)")),VLOOKUP(A358,'ACCESS EXPORT'!$A:$AF,32,FALSE)))))),"-")</f>
        <v>ADVENTHEALTH MEDICAL GROUP PEDIATRIC AND ADULT CONGENITAL CARDIOLOGY AT LAKE MARY</v>
      </c>
      <c r="D358" s="3" t="str">
        <f ca="1">IFERROR(UPPER(IF(AND('ACCESS EXPORT'!AA358="",'ACCESS EXPORT'!Z358=""),VLOOKUP(A358,'ACCESS EXPORT'!$A:$AF,28,FALSE),(IF('ACCESS EXPORT'!AA358&lt;&gt;"",CONCATENATE(VLOOKUP(A358,'ACCESS EXPORT'!$A:$AF,28,FALSE)," (Closed",TEXT('ACCESS EXPORT'!AA358," MM/DD/YYY)")),IF(TODAY()&lt;(('ACCESS EXPORT'!Z358)+30),CONCATENATE(VLOOKUP(A358,'ACCESS EXPORT'!$A:$AF,28,FALSE)," (Opens",TEXT('ACCESS EXPORT'!Z358," MM/DD/YYY)")),VLOOKUP(A358,'ACCESS EXPORT'!$A:$AF,28,FALSE)))))),"-")</f>
        <v>PEDIATRIC CARDIOLOGY CONSULTANTS - LAKE MARY*</v>
      </c>
      <c r="E358" s="3" t="str">
        <f>VLOOKUP($A358,'ACCESS EXPORT'!$A:$AF,3,FALSE)</f>
        <v>5450</v>
      </c>
      <c r="F358" s="3" t="str">
        <f>UPPER(CONCATENATE(VLOOKUP(A358,'ACCESS EXPORT'!$A:$AF,4,FALSE)," ",VLOOKUP(A358,'ACCESS EXPORT'!$A:$AF,5,FALSE)," ",VLOOKUP(A358,'ACCESS EXPORT'!$A:$AF,6,FALSE)," ",VLOOKUP(A358,'ACCESS EXPORT'!$A:$AA,7,FALSE)," ",VLOOKUP(A358,'ACCESS EXPORT'!$A:$AA,8,FALSE)))</f>
        <v>755 RINEHARD RD SUITE 100 LAKE MARY FL 32746</v>
      </c>
      <c r="G358" s="4" t="str">
        <f>UPPER(VLOOKUP($A358,'ACCESS EXPORT'!$A:$AF,9,FALSE))</f>
        <v>SEMINOLE</v>
      </c>
      <c r="H358" s="4" t="str">
        <f>_xlfn.IFNA(VLOOKUP($B358,'ACCESS EXPORT'!$B:$J,9,FALSE),"")</f>
        <v>Childrens</v>
      </c>
      <c r="I358" s="3" t="str">
        <f>CONCATENATE("(P)",VLOOKUP($A358,'ACCESS EXPORT'!$A:$AF,11,FALSE)," (F)",VLOOKUP($A358,'ACCESS EXPORT'!$A:$AF,29,FALSE))</f>
        <v>(P)(407) 303-2001 (F)(407) 303-2450</v>
      </c>
      <c r="J358" s="4" t="str">
        <f>UPPER(VLOOKUP($A358,'ACCESS EXPORT'!$A:$AF,12,FALSE))</f>
        <v>PEDIATRIC SPECIALTY</v>
      </c>
      <c r="K358" s="4" t="str">
        <f>UPPER(VLOOKUP($A358,'ACCESS EXPORT'!$A:$AF,13,FALSE))</f>
        <v>MARLENE HOLLAND</v>
      </c>
      <c r="L358" s="3" t="str">
        <f>IF(AND(VLOOKUP(A358,'ACCESS EXPORT'!A:AE,1,0),'ACCESS EXPORT'!N358=""),UPPER(CONCATENATE('ACCESS EXPORT'!AE358)),IF(VLOOKUP(A358,'ACCESS EXPORT'!A:AE,1,0),UPPER(CONCATENATE('ACCESS EXPORT'!N358," "&amp;CHAR(10),'ACCESS EXPORT'!AE358))))</f>
        <v>JENNY MOODY 
GABRIELLE TORRES (PRAC. ADMIN)</v>
      </c>
      <c r="M358" s="4" t="str">
        <f>UPPER(VLOOKUP($A358,'ACCESS EXPORT'!$A:$O,15,FALSE))</f>
        <v>JESSICA MENENDEZ (OS)</v>
      </c>
      <c r="N358" s="4" t="str">
        <f ca="1">IF(AND('ACCESS EXPORT'!X358="",'ACCESS EXPORT'!Y358=""),IF('ACCESS EXPORT'!V358&lt;&gt;"",(IF(TODAY()-'ACCESS EXPORT'!V358&gt;=-60,UPPER(CONCATENATE(VLOOKUP(B358,'ACCESS EXPORT'!$B:$P,15,FALSE),""&amp;CHAR(10)&amp;"(SEP",TEXT('ACCESS EXPORT'!V358," MM/DD/YYY)"))),IF(TODAY()-'ACCESS EXPORT'!V358&lt;0,UPPER(VLOOKUP(B358,'ACCESS EXPORT'!$B:$P,15,FALSE)),UPPER(VLOOKUP(B358,'ACCESS EXPORT'!$B:$P,15,FALSE))))),IF('ACCESS EXPORT'!U358="",UPPER(VLOOKUP(B358,'ACCESS EXPORT'!$B:$P,15,FALSE)),IF(TODAY()-'ACCESS EXPORT'!U358&lt;=30,CONCATENATE(UPPER(VLOOKUP(B358,'ACCESS EXPORT'!$B:$P,15,FALSE)),""&amp;CHAR(10)&amp;"(NEW",TEXT('ACCESS EXPORT'!U358," MM/DD/YYY)")),IF(AND(TODAY()-'ACCESS EXPORT'!U358&gt;30,TODAY()&gt;0),UPPER(VLOOKUP(B358,'ACCESS EXPORT'!$B:$P,15,FALSE)))))),IF('ACCESS EXPORT'!Y358&lt;&gt;"",UPPER(CONCATENATE(UPPER(VLOOKUP(B358,'ACCESS EXPORT'!$B:$P,15,FALSE)),""&amp;CHAR(10)&amp;"(Transfer Out",TEXT('ACCESS EXPORT'!Y358," MM/DD/YYY)"))),IF('ACCESS EXPORT'!X358&lt;&gt;"",UPPER(CONCATENATE(UPPER(VLOOKUP(B358,'ACCESS EXPORT'!$B:$P,15,FALSE)),""&amp;CHAR(10)&amp;"(Transfer In",TEXT('ACCESS EXPORT'!X358," MM/DD/YYY)"))))))</f>
        <v>TRIVEDI, BHAVYA</v>
      </c>
      <c r="O358" s="4" t="str">
        <f>_xlfn.IFNA(VLOOKUP(B358,'ACCESS EXPORT'!$B:$Q,16,FALSE),"")</f>
        <v>MD</v>
      </c>
      <c r="P358" s="4" t="str">
        <f>_xlfn.IFNA(VLOOKUP(B358,'ACCESS EXPORT'!B:W,22,FALSE),"-")</f>
        <v>1144495383</v>
      </c>
      <c r="Q358" s="4" t="str">
        <f>_xlfn.IFNA(VLOOKUP(A358,'ACCESS EXPORT'!$A:$AG,33,0),"-")</f>
        <v>Quamirah Denson</v>
      </c>
      <c r="R358" s="4" t="str">
        <f>_xlfn.IFNA(VLOOKUP(A358,'ACCESS EXPORT'!$A:$AH,34,0),"-")</f>
        <v>Amanda Dowd</v>
      </c>
      <c r="S358" s="4" t="str">
        <f>_xlfn.IFNA(VLOOKUP(A358,'ACCESS EXPORT'!$A:$AI,35,0),"-")</f>
        <v>Courtney Powell</v>
      </c>
      <c r="T358" s="4" t="str">
        <f>_xlfn.IFNA(VLOOKUP(A358,'ACCESS EXPORT'!$A:$AJ,36,0),"-")</f>
        <v>Ishmael Molyneaux</v>
      </c>
      <c r="U358" s="4" t="str">
        <f>_xlfn.IFNA(VLOOKUP(A358,'ACCESS EXPORT'!$A:$AK,37,0),"-")</f>
        <v>Cerner</v>
      </c>
      <c r="V358" s="4" t="str">
        <f>_xlfn.IFNA(VLOOKUP(A358,'ACCESS EXPORT'!$A:$AL,38,0),"-")</f>
        <v>FHMG_PED CARD CONSUL_LKM</v>
      </c>
      <c r="W358" s="4" t="str">
        <f>_xlfn.IFNA(VLOOKUP(A358,'ACCESS EXPORT'!$A:$AM,39,0),"-")</f>
        <v/>
      </c>
      <c r="X358" s="4" t="str">
        <f>_xlfn.IFNA(VLOOKUP(A358,'ACCESS EXPORT'!$A:$AN,40,0),"-")</f>
        <v>Tiffany Palmer / John Hill</v>
      </c>
      <c r="Y358" s="26" t="str">
        <f>_xlfn.IFNA(VLOOKUP(A358,'ACCESS EXPORT'!A:AO,41,0),"")</f>
        <v>Gary Weston</v>
      </c>
      <c r="Z358" s="26" t="str">
        <f>_xlfn.IFNA(VLOOKUP(A358,'ACCESS EXPORT'!A:AP,42,0),"")</f>
        <v>Maria Angel</v>
      </c>
      <c r="AA358" s="26" t="str">
        <f>_xlfn.IFNA(VLOOKUP(A358,'ACCESS EXPORT'!A:AQ,43,0),"")</f>
        <v>Claire Pagan</v>
      </c>
    </row>
    <row r="359" spans="1:27" ht="18.75" x14ac:dyDescent="0.25">
      <c r="A359" s="33">
        <v>251</v>
      </c>
      <c r="B359" s="10">
        <v>1009</v>
      </c>
      <c r="C359" s="7" t="str">
        <f ca="1">IFERROR(UPPER(IF(AND('ACCESS EXPORT'!AA359="",'ACCESS EXPORT'!Z359=""),VLOOKUP(A359,'ACCESS EXPORT'!$A:$AF,32,FALSE),(IF('ACCESS EXPORT'!AA359&lt;&gt;"",CONCATENATE(VLOOKUP(A359,'ACCESS EXPORT'!$A:$AF,32,FALSE)," (Closed",TEXT('ACCESS EXPORT'!AA359," MM/DD/YYY)")),IF(TODAY()&lt;(('ACCESS EXPORT'!Z359)+30),CONCATENATE(VLOOKUP(A359,'ACCESS EXPORT'!$A:$AF,32,FALSE)," (Opens",TEXT('ACCESS EXPORT'!Z359," MM/DD/YYY)")),VLOOKUP(A359,'ACCESS EXPORT'!$A:$AF,32,FALSE)))))),"-")</f>
        <v>ADVENTHEALTH MEDICAL GROUP PEDIATRIC AND ADULT CONGENITAL CARDIOLOGY AT CELEBRATION</v>
      </c>
      <c r="D359" s="3" t="str">
        <f ca="1">IFERROR(UPPER(IF(AND('ACCESS EXPORT'!AA359="",'ACCESS EXPORT'!Z359=""),VLOOKUP(A359,'ACCESS EXPORT'!$A:$AF,28,FALSE),(IF('ACCESS EXPORT'!AA359&lt;&gt;"",CONCATENATE(VLOOKUP(A359,'ACCESS EXPORT'!$A:$AF,28,FALSE)," (Closed",TEXT('ACCESS EXPORT'!AA359," MM/DD/YYY)")),IF(TODAY()&lt;(('ACCESS EXPORT'!Z359)+30),CONCATENATE(VLOOKUP(A359,'ACCESS EXPORT'!$A:$AF,28,FALSE)," (Opens",TEXT('ACCESS EXPORT'!Z359," MM/DD/YYY)")),VLOOKUP(A359,'ACCESS EXPORT'!$A:$AF,28,FALSE)))))),"-")</f>
        <v>PEDIATRIC CARDIOLOGY CONSULTANTS - CELEBRATION*</v>
      </c>
      <c r="E359" s="3" t="str">
        <f>VLOOKUP($A359,'ACCESS EXPORT'!$A:$AF,3,FALSE)</f>
        <v>5450</v>
      </c>
      <c r="F359" s="3" t="str">
        <f>UPPER(CONCATENATE(VLOOKUP(A359,'ACCESS EXPORT'!$A:$AF,4,FALSE)," ",VLOOKUP(A359,'ACCESS EXPORT'!$A:$AF,5,FALSE)," ",VLOOKUP(A359,'ACCESS EXPORT'!$A:$AF,6,FALSE)," ",VLOOKUP(A359,'ACCESS EXPORT'!$A:$AA,7,FALSE)," ",VLOOKUP(A359,'ACCESS EXPORT'!$A:$AA,8,FALSE)))</f>
        <v>1530 CELEBRATION BLVD SUITE 101 CELEBRATION FL 34747</v>
      </c>
      <c r="G359" s="4" t="str">
        <f>UPPER(VLOOKUP($A359,'ACCESS EXPORT'!$A:$AF,9,FALSE))</f>
        <v>OSCEOLA</v>
      </c>
      <c r="H359" s="4" t="str">
        <f>_xlfn.IFNA(VLOOKUP($B359,'ACCESS EXPORT'!$B:$J,9,FALSE),"")</f>
        <v>Childrens</v>
      </c>
      <c r="I359" s="3" t="str">
        <f>CONCATENATE("(P)",VLOOKUP($A359,'ACCESS EXPORT'!$A:$AF,11,FALSE)," (F)",VLOOKUP($A359,'ACCESS EXPORT'!$A:$AF,29,FALSE))</f>
        <v>(P)(407) 303-2001 (F)(407) 303-2450</v>
      </c>
      <c r="J359" s="4" t="str">
        <f>UPPER(VLOOKUP($A359,'ACCESS EXPORT'!$A:$AF,12,FALSE))</f>
        <v>PEDIATRIC SPECIALTY</v>
      </c>
      <c r="K359" s="4" t="str">
        <f>UPPER(VLOOKUP($A359,'ACCESS EXPORT'!$A:$AF,13,FALSE))</f>
        <v>MARLENE HOLLAND</v>
      </c>
      <c r="L359" s="3" t="str">
        <f>IF(AND(VLOOKUP(A359,'ACCESS EXPORT'!A:AE,1,0),'ACCESS EXPORT'!N359=""),UPPER(CONCATENATE('ACCESS EXPORT'!AE359)),IF(VLOOKUP(A359,'ACCESS EXPORT'!A:AE,1,0),UPPER(CONCATENATE('ACCESS EXPORT'!N359," "&amp;CHAR(10),'ACCESS EXPORT'!AE359))))</f>
        <v>JENNY MOODY 
GABRIELLE TORRES (PRAC. ADMIN)</v>
      </c>
      <c r="M359" s="4" t="str">
        <f>UPPER(VLOOKUP($A359,'ACCESS EXPORT'!$A:$O,15,FALSE))</f>
        <v>JESSICA MENENDEZ (OS)</v>
      </c>
      <c r="N359" s="4" t="str">
        <f ca="1">IF(AND('ACCESS EXPORT'!X359="",'ACCESS EXPORT'!Y359=""),IF('ACCESS EXPORT'!V359&lt;&gt;"",(IF(TODAY()-'ACCESS EXPORT'!V359&gt;=-60,UPPER(CONCATENATE(VLOOKUP(B359,'ACCESS EXPORT'!$B:$P,15,FALSE),""&amp;CHAR(10)&amp;"(SEP",TEXT('ACCESS EXPORT'!V359," MM/DD/YYY)"))),IF(TODAY()-'ACCESS EXPORT'!V359&lt;0,UPPER(VLOOKUP(B359,'ACCESS EXPORT'!$B:$P,15,FALSE)),UPPER(VLOOKUP(B359,'ACCESS EXPORT'!$B:$P,15,FALSE))))),IF('ACCESS EXPORT'!U359="",UPPER(VLOOKUP(B359,'ACCESS EXPORT'!$B:$P,15,FALSE)),IF(TODAY()-'ACCESS EXPORT'!U359&lt;=30,CONCATENATE(UPPER(VLOOKUP(B359,'ACCESS EXPORT'!$B:$P,15,FALSE)),""&amp;CHAR(10)&amp;"(NEW",TEXT('ACCESS EXPORT'!U359," MM/DD/YYY)")),IF(AND(TODAY()-'ACCESS EXPORT'!U359&gt;30,TODAY()&gt;0),UPPER(VLOOKUP(B359,'ACCESS EXPORT'!$B:$P,15,FALSE)))))),IF('ACCESS EXPORT'!Y359&lt;&gt;"",UPPER(CONCATENATE(UPPER(VLOOKUP(B359,'ACCESS EXPORT'!$B:$P,15,FALSE)),""&amp;CHAR(10)&amp;"(Transfer Out",TEXT('ACCESS EXPORT'!Y359," MM/DD/YYY)"))),IF('ACCESS EXPORT'!X359&lt;&gt;"",UPPER(CONCATENATE(UPPER(VLOOKUP(B359,'ACCESS EXPORT'!$B:$P,15,FALSE)),""&amp;CHAR(10)&amp;"(Transfer In",TEXT('ACCESS EXPORT'!X359," MM/DD/YYY)"))))))</f>
        <v>GARCIA, JORGE A.</v>
      </c>
      <c r="O359" s="4" t="str">
        <f>_xlfn.IFNA(VLOOKUP(B359,'ACCESS EXPORT'!$B:$Q,16,FALSE),"")</f>
        <v>MD</v>
      </c>
      <c r="P359" s="4" t="str">
        <f>_xlfn.IFNA(VLOOKUP(B359,'ACCESS EXPORT'!B:W,22,FALSE),"-")</f>
        <v>1346276201</v>
      </c>
      <c r="Q359" s="4" t="str">
        <f>_xlfn.IFNA(VLOOKUP(A359,'ACCESS EXPORT'!$A:$AG,33,0),"-")</f>
        <v>Amanda Hernandez</v>
      </c>
      <c r="R359" s="4" t="str">
        <f>_xlfn.IFNA(VLOOKUP(A359,'ACCESS EXPORT'!$A:$AH,34,0),"-")</f>
        <v>Amanda Dowd</v>
      </c>
      <c r="S359" s="4" t="str">
        <f>_xlfn.IFNA(VLOOKUP(A359,'ACCESS EXPORT'!$A:$AI,35,0),"-")</f>
        <v>Courtney Powell</v>
      </c>
      <c r="T359" s="4" t="str">
        <f>_xlfn.IFNA(VLOOKUP(A359,'ACCESS EXPORT'!$A:$AJ,36,0),"-")</f>
        <v>Ishmael Molyneaux</v>
      </c>
      <c r="U359" s="4" t="str">
        <f>_xlfn.IFNA(VLOOKUP(A359,'ACCESS EXPORT'!$A:$AK,37,0),"-")</f>
        <v>Cerner</v>
      </c>
      <c r="V359" s="4" t="str">
        <f>_xlfn.IFNA(VLOOKUP(A359,'ACCESS EXPORT'!$A:$AL,38,0),"-")</f>
        <v>FHMG_PED CARD CONSUL_CEL</v>
      </c>
      <c r="W359" s="4" t="str">
        <f>_xlfn.IFNA(VLOOKUP(A359,'ACCESS EXPORT'!$A:$AM,39,0),"-")</f>
        <v/>
      </c>
      <c r="X359" s="4" t="str">
        <f>_xlfn.IFNA(VLOOKUP(A359,'ACCESS EXPORT'!$A:$AN,40,0),"-")</f>
        <v>Tiffany Palmer / John Hill</v>
      </c>
      <c r="Y359" s="26" t="str">
        <f>_xlfn.IFNA(VLOOKUP(A359,'ACCESS EXPORT'!A:AO,41,0),"")</f>
        <v>Gary Weston</v>
      </c>
      <c r="Z359" s="26" t="str">
        <f>_xlfn.IFNA(VLOOKUP(A359,'ACCESS EXPORT'!A:AP,42,0),"")</f>
        <v>Maria Angel</v>
      </c>
      <c r="AA359" s="26" t="str">
        <f>_xlfn.IFNA(VLOOKUP(A359,'ACCESS EXPORT'!A:AQ,43,0),"")</f>
        <v>Claire Pagan</v>
      </c>
    </row>
    <row r="360" spans="1:27" ht="18.75" x14ac:dyDescent="0.25">
      <c r="A360" s="33">
        <v>252</v>
      </c>
      <c r="B360" s="10">
        <v>1009</v>
      </c>
      <c r="C360" s="7" t="str">
        <f ca="1">IFERROR(UPPER(IF(AND('ACCESS EXPORT'!AA360="",'ACCESS EXPORT'!Z360=""),VLOOKUP(A360,'ACCESS EXPORT'!$A:$AF,32,FALSE),(IF('ACCESS EXPORT'!AA360&lt;&gt;"",CONCATENATE(VLOOKUP(A360,'ACCESS EXPORT'!$A:$AF,32,FALSE)," (Closed",TEXT('ACCESS EXPORT'!AA360," MM/DD/YYY)")),IF(TODAY()&lt;(('ACCESS EXPORT'!Z360)+30),CONCATENATE(VLOOKUP(A360,'ACCESS EXPORT'!$A:$AF,32,FALSE)," (Opens",TEXT('ACCESS EXPORT'!Z360," MM/DD/YYY)")),VLOOKUP(A360,'ACCESS EXPORT'!$A:$AF,32,FALSE)))))),"-")</f>
        <v>ADVENTHEALTH MEDICAL GROUP PEDIATRIC AND ADULT CONGENITAL CARDIOLOGY AT LAKE MARY</v>
      </c>
      <c r="D360" s="3" t="str">
        <f ca="1">IFERROR(UPPER(IF(AND('ACCESS EXPORT'!AA360="",'ACCESS EXPORT'!Z360=""),VLOOKUP(A360,'ACCESS EXPORT'!$A:$AF,28,FALSE),(IF('ACCESS EXPORT'!AA360&lt;&gt;"",CONCATENATE(VLOOKUP(A360,'ACCESS EXPORT'!$A:$AF,28,FALSE)," (Closed",TEXT('ACCESS EXPORT'!AA360," MM/DD/YYY)")),IF(TODAY()&lt;(('ACCESS EXPORT'!Z360)+30),CONCATENATE(VLOOKUP(A360,'ACCESS EXPORT'!$A:$AF,28,FALSE)," (Opens",TEXT('ACCESS EXPORT'!Z360," MM/DD/YYY)")),VLOOKUP(A360,'ACCESS EXPORT'!$A:$AF,28,FALSE)))))),"-")</f>
        <v>PEDIATRIC CARDIOLOGY CONSULTANTS - LAKE MARY*</v>
      </c>
      <c r="E360" s="3" t="str">
        <f>VLOOKUP($A360,'ACCESS EXPORT'!$A:$AF,3,FALSE)</f>
        <v>5450</v>
      </c>
      <c r="F360" s="3" t="str">
        <f>UPPER(CONCATENATE(VLOOKUP(A360,'ACCESS EXPORT'!$A:$AF,4,FALSE)," ",VLOOKUP(A360,'ACCESS EXPORT'!$A:$AF,5,FALSE)," ",VLOOKUP(A360,'ACCESS EXPORT'!$A:$AF,6,FALSE)," ",VLOOKUP(A360,'ACCESS EXPORT'!$A:$AA,7,FALSE)," ",VLOOKUP(A360,'ACCESS EXPORT'!$A:$AA,8,FALSE)))</f>
        <v>755 RINEHARD RD SUITE 100 LAKE MARY FL 32746</v>
      </c>
      <c r="G360" s="4" t="str">
        <f>UPPER(VLOOKUP($A360,'ACCESS EXPORT'!$A:$AF,9,FALSE))</f>
        <v>SEMINOLE</v>
      </c>
      <c r="H360" s="4" t="str">
        <f>_xlfn.IFNA(VLOOKUP($B360,'ACCESS EXPORT'!$B:$J,9,FALSE),"")</f>
        <v>Childrens</v>
      </c>
      <c r="I360" s="3" t="str">
        <f>CONCATENATE("(P)",VLOOKUP($A360,'ACCESS EXPORT'!$A:$AF,11,FALSE)," (F)",VLOOKUP($A360,'ACCESS EXPORT'!$A:$AF,29,FALSE))</f>
        <v>(P)(407) 303-2001 (F)(407) 303-2450</v>
      </c>
      <c r="J360" s="4" t="str">
        <f>UPPER(VLOOKUP($A360,'ACCESS EXPORT'!$A:$AF,12,FALSE))</f>
        <v>PEDIATRIC SPECIALTY</v>
      </c>
      <c r="K360" s="4" t="str">
        <f>UPPER(VLOOKUP($A360,'ACCESS EXPORT'!$A:$AF,13,FALSE))</f>
        <v>MARLENE HOLLAND</v>
      </c>
      <c r="L360" s="3" t="str">
        <f>IF(AND(VLOOKUP(A360,'ACCESS EXPORT'!A:AE,1,0),'ACCESS EXPORT'!N360=""),UPPER(CONCATENATE('ACCESS EXPORT'!AE360)),IF(VLOOKUP(A360,'ACCESS EXPORT'!A:AE,1,0),UPPER(CONCATENATE('ACCESS EXPORT'!N360," "&amp;CHAR(10),'ACCESS EXPORT'!AE360))))</f>
        <v>JENNY MOODY 
GABRIELLE TORRES (PRAC. ADMIN)</v>
      </c>
      <c r="M360" s="4" t="str">
        <f>UPPER(VLOOKUP($A360,'ACCESS EXPORT'!$A:$O,15,FALSE))</f>
        <v>JESSICA MENENDEZ (OS)</v>
      </c>
      <c r="N360" s="4" t="str">
        <f ca="1">IF(AND('ACCESS EXPORT'!X360="",'ACCESS EXPORT'!Y360=""),IF('ACCESS EXPORT'!V360&lt;&gt;"",(IF(TODAY()-'ACCESS EXPORT'!V360&gt;=-60,UPPER(CONCATENATE(VLOOKUP(B360,'ACCESS EXPORT'!$B:$P,15,FALSE),""&amp;CHAR(10)&amp;"(SEP",TEXT('ACCESS EXPORT'!V360," MM/DD/YYY)"))),IF(TODAY()-'ACCESS EXPORT'!V360&lt;0,UPPER(VLOOKUP(B360,'ACCESS EXPORT'!$B:$P,15,FALSE)),UPPER(VLOOKUP(B360,'ACCESS EXPORT'!$B:$P,15,FALSE))))),IF('ACCESS EXPORT'!U360="",UPPER(VLOOKUP(B360,'ACCESS EXPORT'!$B:$P,15,FALSE)),IF(TODAY()-'ACCESS EXPORT'!U360&lt;=30,CONCATENATE(UPPER(VLOOKUP(B360,'ACCESS EXPORT'!$B:$P,15,FALSE)),""&amp;CHAR(10)&amp;"(NEW",TEXT('ACCESS EXPORT'!U360," MM/DD/YYY)")),IF(AND(TODAY()-'ACCESS EXPORT'!U360&gt;30,TODAY()&gt;0),UPPER(VLOOKUP(B360,'ACCESS EXPORT'!$B:$P,15,FALSE)))))),IF('ACCESS EXPORT'!Y360&lt;&gt;"",UPPER(CONCATENATE(UPPER(VLOOKUP(B360,'ACCESS EXPORT'!$B:$P,15,FALSE)),""&amp;CHAR(10)&amp;"(Transfer Out",TEXT('ACCESS EXPORT'!Y360," MM/DD/YYY)"))),IF('ACCESS EXPORT'!X360&lt;&gt;"",UPPER(CONCATENATE(UPPER(VLOOKUP(B360,'ACCESS EXPORT'!$B:$P,15,FALSE)),""&amp;CHAR(10)&amp;"(Transfer In",TEXT('ACCESS EXPORT'!X360," MM/DD/YYY)"))))))</f>
        <v>GARCIA, JORGE A.</v>
      </c>
      <c r="O360" s="4" t="str">
        <f>_xlfn.IFNA(VLOOKUP(B360,'ACCESS EXPORT'!$B:$Q,16,FALSE),"")</f>
        <v>MD</v>
      </c>
      <c r="P360" s="4" t="str">
        <f>_xlfn.IFNA(VLOOKUP(B360,'ACCESS EXPORT'!B:W,22,FALSE),"-")</f>
        <v>1346276201</v>
      </c>
      <c r="Q360" s="4" t="str">
        <f>_xlfn.IFNA(VLOOKUP(A360,'ACCESS EXPORT'!$A:$AG,33,0),"-")</f>
        <v>Quamirah Denson</v>
      </c>
      <c r="R360" s="4" t="str">
        <f>_xlfn.IFNA(VLOOKUP(A360,'ACCESS EXPORT'!$A:$AH,34,0),"-")</f>
        <v>Amanda Dowd</v>
      </c>
      <c r="S360" s="4" t="str">
        <f>_xlfn.IFNA(VLOOKUP(A360,'ACCESS EXPORT'!$A:$AI,35,0),"-")</f>
        <v>Courtney Powell</v>
      </c>
      <c r="T360" s="4" t="str">
        <f>_xlfn.IFNA(VLOOKUP(A360,'ACCESS EXPORT'!$A:$AJ,36,0),"-")</f>
        <v>Ishmael Molyneaux</v>
      </c>
      <c r="U360" s="4" t="str">
        <f>_xlfn.IFNA(VLOOKUP(A360,'ACCESS EXPORT'!$A:$AK,37,0),"-")</f>
        <v>Cerner</v>
      </c>
      <c r="V360" s="4" t="str">
        <f>_xlfn.IFNA(VLOOKUP(A360,'ACCESS EXPORT'!$A:$AL,38,0),"-")</f>
        <v>FHMG_PED CARD CONSUL_LKM</v>
      </c>
      <c r="W360" s="4" t="str">
        <f>_xlfn.IFNA(VLOOKUP(A360,'ACCESS EXPORT'!$A:$AM,39,0),"-")</f>
        <v/>
      </c>
      <c r="X360" s="4" t="str">
        <f>_xlfn.IFNA(VLOOKUP(A360,'ACCESS EXPORT'!$A:$AN,40,0),"-")</f>
        <v>Tiffany Palmer / John Hill</v>
      </c>
      <c r="Y360" s="26" t="str">
        <f>_xlfn.IFNA(VLOOKUP(A360,'ACCESS EXPORT'!A:AO,41,0),"")</f>
        <v>Gary Weston</v>
      </c>
      <c r="Z360" s="26" t="str">
        <f>_xlfn.IFNA(VLOOKUP(A360,'ACCESS EXPORT'!A:AP,42,0),"")</f>
        <v>Maria Angel</v>
      </c>
      <c r="AA360" s="26" t="str">
        <f>_xlfn.IFNA(VLOOKUP(A360,'ACCESS EXPORT'!A:AQ,43,0),"")</f>
        <v>Claire Pagan</v>
      </c>
    </row>
    <row r="361" spans="1:27" ht="18.75" x14ac:dyDescent="0.25">
      <c r="A361" s="33">
        <v>251</v>
      </c>
      <c r="B361" s="10">
        <v>1011</v>
      </c>
      <c r="C361" s="7" t="str">
        <f ca="1">IFERROR(UPPER(IF(AND('ACCESS EXPORT'!AA361="",'ACCESS EXPORT'!Z361=""),VLOOKUP(A361,'ACCESS EXPORT'!$A:$AF,32,FALSE),(IF('ACCESS EXPORT'!AA361&lt;&gt;"",CONCATENATE(VLOOKUP(A361,'ACCESS EXPORT'!$A:$AF,32,FALSE)," (Closed",TEXT('ACCESS EXPORT'!AA361," MM/DD/YYY)")),IF(TODAY()&lt;(('ACCESS EXPORT'!Z361)+30),CONCATENATE(VLOOKUP(A361,'ACCESS EXPORT'!$A:$AF,32,FALSE)," (Opens",TEXT('ACCESS EXPORT'!Z361," MM/DD/YYY)")),VLOOKUP(A361,'ACCESS EXPORT'!$A:$AF,32,FALSE)))))),"-")</f>
        <v>ADVENTHEALTH MEDICAL GROUP PEDIATRIC AND ADULT CONGENITAL CARDIOLOGY AT CELEBRATION</v>
      </c>
      <c r="D361" s="3" t="str">
        <f ca="1">IFERROR(UPPER(IF(AND('ACCESS EXPORT'!AA361="",'ACCESS EXPORT'!Z361=""),VLOOKUP(A361,'ACCESS EXPORT'!$A:$AF,28,FALSE),(IF('ACCESS EXPORT'!AA361&lt;&gt;"",CONCATENATE(VLOOKUP(A361,'ACCESS EXPORT'!$A:$AF,28,FALSE)," (Closed",TEXT('ACCESS EXPORT'!AA361," MM/DD/YYY)")),IF(TODAY()&lt;(('ACCESS EXPORT'!Z361)+30),CONCATENATE(VLOOKUP(A361,'ACCESS EXPORT'!$A:$AF,28,FALSE)," (Opens",TEXT('ACCESS EXPORT'!Z361," MM/DD/YYY)")),VLOOKUP(A361,'ACCESS EXPORT'!$A:$AF,28,FALSE)))))),"-")</f>
        <v>PEDIATRIC CARDIOLOGY CONSULTANTS - CELEBRATION*</v>
      </c>
      <c r="E361" s="3" t="str">
        <f>VLOOKUP($A361,'ACCESS EXPORT'!$A:$AF,3,FALSE)</f>
        <v>5450</v>
      </c>
      <c r="F361" s="3" t="str">
        <f>UPPER(CONCATENATE(VLOOKUP(A361,'ACCESS EXPORT'!$A:$AF,4,FALSE)," ",VLOOKUP(A361,'ACCESS EXPORT'!$A:$AF,5,FALSE)," ",VLOOKUP(A361,'ACCESS EXPORT'!$A:$AF,6,FALSE)," ",VLOOKUP(A361,'ACCESS EXPORT'!$A:$AA,7,FALSE)," ",VLOOKUP(A361,'ACCESS EXPORT'!$A:$AA,8,FALSE)))</f>
        <v>1530 CELEBRATION BLVD SUITE 101 CELEBRATION FL 34747</v>
      </c>
      <c r="G361" s="4" t="str">
        <f>UPPER(VLOOKUP($A361,'ACCESS EXPORT'!$A:$AF,9,FALSE))</f>
        <v>OSCEOLA</v>
      </c>
      <c r="H361" s="4" t="str">
        <f>_xlfn.IFNA(VLOOKUP($B361,'ACCESS EXPORT'!$B:$J,9,FALSE),"")</f>
        <v>Childrens</v>
      </c>
      <c r="I361" s="3" t="str">
        <f>CONCATENATE("(P)",VLOOKUP($A361,'ACCESS EXPORT'!$A:$AF,11,FALSE)," (F)",VLOOKUP($A361,'ACCESS EXPORT'!$A:$AF,29,FALSE))</f>
        <v>(P)(407) 303-2001 (F)(407) 303-2450</v>
      </c>
      <c r="J361" s="4" t="str">
        <f>UPPER(VLOOKUP($A361,'ACCESS EXPORT'!$A:$AF,12,FALSE))</f>
        <v>PEDIATRIC SPECIALTY</v>
      </c>
      <c r="K361" s="4" t="str">
        <f>UPPER(VLOOKUP($A361,'ACCESS EXPORT'!$A:$AF,13,FALSE))</f>
        <v>MARLENE HOLLAND</v>
      </c>
      <c r="L361" s="3" t="str">
        <f>IF(AND(VLOOKUP(A361,'ACCESS EXPORT'!A:AE,1,0),'ACCESS EXPORT'!N361=""),UPPER(CONCATENATE('ACCESS EXPORT'!AE361)),IF(VLOOKUP(A361,'ACCESS EXPORT'!A:AE,1,0),UPPER(CONCATENATE('ACCESS EXPORT'!N361," "&amp;CHAR(10),'ACCESS EXPORT'!AE361))))</f>
        <v>JENNY MOODY 
GABRIELLE TORRES (PRAC. ADMIN)</v>
      </c>
      <c r="M361" s="4" t="str">
        <f>UPPER(VLOOKUP($A361,'ACCESS EXPORT'!$A:$O,15,FALSE))</f>
        <v>JESSICA MENENDEZ (OS)</v>
      </c>
      <c r="N361" s="4" t="str">
        <f ca="1">IF(AND('ACCESS EXPORT'!X361="",'ACCESS EXPORT'!Y361=""),IF('ACCESS EXPORT'!V361&lt;&gt;"",(IF(TODAY()-'ACCESS EXPORT'!V361&gt;=-60,UPPER(CONCATENATE(VLOOKUP(B361,'ACCESS EXPORT'!$B:$P,15,FALSE),""&amp;CHAR(10)&amp;"(SEP",TEXT('ACCESS EXPORT'!V361," MM/DD/YYY)"))),IF(TODAY()-'ACCESS EXPORT'!V361&lt;0,UPPER(VLOOKUP(B361,'ACCESS EXPORT'!$B:$P,15,FALSE)),UPPER(VLOOKUP(B361,'ACCESS EXPORT'!$B:$P,15,FALSE))))),IF('ACCESS EXPORT'!U361="",UPPER(VLOOKUP(B361,'ACCESS EXPORT'!$B:$P,15,FALSE)),IF(TODAY()-'ACCESS EXPORT'!U361&lt;=30,CONCATENATE(UPPER(VLOOKUP(B361,'ACCESS EXPORT'!$B:$P,15,FALSE)),""&amp;CHAR(10)&amp;"(NEW",TEXT('ACCESS EXPORT'!U361," MM/DD/YYY)")),IF(AND(TODAY()-'ACCESS EXPORT'!U361&gt;30,TODAY()&gt;0),UPPER(VLOOKUP(B361,'ACCESS EXPORT'!$B:$P,15,FALSE)))))),IF('ACCESS EXPORT'!Y361&lt;&gt;"",UPPER(CONCATENATE(UPPER(VLOOKUP(B361,'ACCESS EXPORT'!$B:$P,15,FALSE)),""&amp;CHAR(10)&amp;"(Transfer Out",TEXT('ACCESS EXPORT'!Y361," MM/DD/YYY)"))),IF('ACCESS EXPORT'!X361&lt;&gt;"",UPPER(CONCATENATE(UPPER(VLOOKUP(B361,'ACCESS EXPORT'!$B:$P,15,FALSE)),""&amp;CHAR(10)&amp;"(Transfer In",TEXT('ACCESS EXPORT'!X361," MM/DD/YYY)"))))))</f>
        <v>TRIVEDI, BHAVYA</v>
      </c>
      <c r="O361" s="4" t="str">
        <f>_xlfn.IFNA(VLOOKUP(B361,'ACCESS EXPORT'!$B:$Q,16,FALSE),"")</f>
        <v>MD</v>
      </c>
      <c r="P361" s="4" t="str">
        <f>_xlfn.IFNA(VLOOKUP(B361,'ACCESS EXPORT'!B:W,22,FALSE),"-")</f>
        <v>1144495383</v>
      </c>
      <c r="Q361" s="4" t="str">
        <f>_xlfn.IFNA(VLOOKUP(A361,'ACCESS EXPORT'!$A:$AG,33,0),"-")</f>
        <v>Amanda Hernandez</v>
      </c>
      <c r="R361" s="4" t="str">
        <f>_xlfn.IFNA(VLOOKUP(A361,'ACCESS EXPORT'!$A:$AH,34,0),"-")</f>
        <v>Amanda Dowd</v>
      </c>
      <c r="S361" s="4" t="str">
        <f>_xlfn.IFNA(VLOOKUP(A361,'ACCESS EXPORT'!$A:$AI,35,0),"-")</f>
        <v>Courtney Powell</v>
      </c>
      <c r="T361" s="4" t="str">
        <f>_xlfn.IFNA(VLOOKUP(A361,'ACCESS EXPORT'!$A:$AJ,36,0),"-")</f>
        <v>Ishmael Molyneaux</v>
      </c>
      <c r="U361" s="4" t="str">
        <f>_xlfn.IFNA(VLOOKUP(A361,'ACCESS EXPORT'!$A:$AK,37,0),"-")</f>
        <v>Cerner</v>
      </c>
      <c r="V361" s="4" t="str">
        <f>_xlfn.IFNA(VLOOKUP(A361,'ACCESS EXPORT'!$A:$AL,38,0),"-")</f>
        <v>FHMG_PED CARD CONSUL_CEL</v>
      </c>
      <c r="W361" s="4" t="str">
        <f>_xlfn.IFNA(VLOOKUP(A361,'ACCESS EXPORT'!$A:$AM,39,0),"-")</f>
        <v/>
      </c>
      <c r="X361" s="4" t="str">
        <f>_xlfn.IFNA(VLOOKUP(A361,'ACCESS EXPORT'!$A:$AN,40,0),"-")</f>
        <v>Tiffany Palmer / John Hill</v>
      </c>
      <c r="Y361" s="26" t="str">
        <f>_xlfn.IFNA(VLOOKUP(A361,'ACCESS EXPORT'!A:AO,41,0),"")</f>
        <v>Gary Weston</v>
      </c>
      <c r="Z361" s="26" t="str">
        <f>_xlfn.IFNA(VLOOKUP(A361,'ACCESS EXPORT'!A:AP,42,0),"")</f>
        <v>Maria Angel</v>
      </c>
      <c r="AA361" s="26" t="str">
        <f>_xlfn.IFNA(VLOOKUP(A361,'ACCESS EXPORT'!A:AQ,43,0),"")</f>
        <v>Claire Pagan</v>
      </c>
    </row>
    <row r="362" spans="1:27" ht="18.75" x14ac:dyDescent="0.25">
      <c r="A362" s="33">
        <v>250</v>
      </c>
      <c r="B362" s="10">
        <v>1009</v>
      </c>
      <c r="C362" s="7" t="str">
        <f ca="1">IFERROR(UPPER(IF(AND('ACCESS EXPORT'!AA362="",'ACCESS EXPORT'!Z362=""),VLOOKUP(A362,'ACCESS EXPORT'!$A:$AF,32,FALSE),(IF('ACCESS EXPORT'!AA362&lt;&gt;"",CONCATENATE(VLOOKUP(A362,'ACCESS EXPORT'!$A:$AF,32,FALSE)," (Closed",TEXT('ACCESS EXPORT'!AA362," MM/DD/YYY)")),IF(TODAY()&lt;(('ACCESS EXPORT'!Z362)+30),CONCATENATE(VLOOKUP(A362,'ACCESS EXPORT'!$A:$AF,32,FALSE)," (Opens",TEXT('ACCESS EXPORT'!Z362," MM/DD/YYY)")),VLOOKUP(A362,'ACCESS EXPORT'!$A:$AF,32,FALSE)))))),"-")</f>
        <v>ADVENTHEALTH MEDICAL GROUP PEDIATRIC AND ADULT CONGENITAL CARDIOLOGY AT TAVARES</v>
      </c>
      <c r="D362" s="3" t="str">
        <f ca="1">IFERROR(UPPER(IF(AND('ACCESS EXPORT'!AA362="",'ACCESS EXPORT'!Z362=""),VLOOKUP(A362,'ACCESS EXPORT'!$A:$AF,28,FALSE),(IF('ACCESS EXPORT'!AA362&lt;&gt;"",CONCATENATE(VLOOKUP(A362,'ACCESS EXPORT'!$A:$AF,28,FALSE)," (Closed",TEXT('ACCESS EXPORT'!AA362," MM/DD/YYY)")),IF(TODAY()&lt;(('ACCESS EXPORT'!Z362)+30),CONCATENATE(VLOOKUP(A362,'ACCESS EXPORT'!$A:$AF,28,FALSE)," (Opens",TEXT('ACCESS EXPORT'!Z362," MM/DD/YYY)")),VLOOKUP(A362,'ACCESS EXPORT'!$A:$AF,28,FALSE)))))),"-")</f>
        <v>PEDIATRIC CARDIOLOGY CONSULTANTS - TAVARES*</v>
      </c>
      <c r="E362" s="3" t="str">
        <f>VLOOKUP($A362,'ACCESS EXPORT'!$A:$AF,3,FALSE)</f>
        <v>5450</v>
      </c>
      <c r="F362" s="3" t="str">
        <f>UPPER(CONCATENATE(VLOOKUP(A362,'ACCESS EXPORT'!$A:$AF,4,FALSE)," ",VLOOKUP(A362,'ACCESS EXPORT'!$A:$AF,5,FALSE)," ",VLOOKUP(A362,'ACCESS EXPORT'!$A:$AF,6,FALSE)," ",VLOOKUP(A362,'ACCESS EXPORT'!$A:$AA,7,FALSE)," ",VLOOKUP(A362,'ACCESS EXPORT'!$A:$AA,8,FALSE)))</f>
        <v>1765 DAVID WALKER DR  TAVARES FL 32778</v>
      </c>
      <c r="G362" s="4" t="str">
        <f>UPPER(VLOOKUP($A362,'ACCESS EXPORT'!$A:$AF,9,FALSE))</f>
        <v>LAKE</v>
      </c>
      <c r="H362" s="4" t="str">
        <f>_xlfn.IFNA(VLOOKUP($B362,'ACCESS EXPORT'!$B:$J,9,FALSE),"")</f>
        <v>Childrens</v>
      </c>
      <c r="I362" s="3" t="str">
        <f>CONCATENATE("(P)",VLOOKUP($A362,'ACCESS EXPORT'!$A:$AF,11,FALSE)," (F)",VLOOKUP($A362,'ACCESS EXPORT'!$A:$AF,29,FALSE))</f>
        <v>(P)(407) 303-2001 (F)(407) 303-2450</v>
      </c>
      <c r="J362" s="4" t="str">
        <f>UPPER(VLOOKUP($A362,'ACCESS EXPORT'!$A:$AF,12,FALSE))</f>
        <v>PEDIATRIC SPECIALTY</v>
      </c>
      <c r="K362" s="4" t="str">
        <f>UPPER(VLOOKUP($A362,'ACCESS EXPORT'!$A:$AF,13,FALSE))</f>
        <v>MARLENE HOLLAND</v>
      </c>
      <c r="L362" s="3" t="str">
        <f>IF(AND(VLOOKUP(A362,'ACCESS EXPORT'!A:AE,1,0),'ACCESS EXPORT'!N362=""),UPPER(CONCATENATE('ACCESS EXPORT'!AE362)),IF(VLOOKUP(A362,'ACCESS EXPORT'!A:AE,1,0),UPPER(CONCATENATE('ACCESS EXPORT'!N362," "&amp;CHAR(10),'ACCESS EXPORT'!AE362))))</f>
        <v>JENNY MOODY 
GABRIELLE TORRES (PRAC. ADMIN)</v>
      </c>
      <c r="M362" s="4" t="str">
        <f>UPPER(VLOOKUP($A362,'ACCESS EXPORT'!$A:$O,15,FALSE))</f>
        <v>JESSICA MENENDEZ (OS)</v>
      </c>
      <c r="N362" s="4" t="str">
        <f ca="1">IF(AND('ACCESS EXPORT'!X362="",'ACCESS EXPORT'!Y362=""),IF('ACCESS EXPORT'!V362&lt;&gt;"",(IF(TODAY()-'ACCESS EXPORT'!V362&gt;=-60,UPPER(CONCATENATE(VLOOKUP(B362,'ACCESS EXPORT'!$B:$P,15,FALSE),""&amp;CHAR(10)&amp;"(SEP",TEXT('ACCESS EXPORT'!V362," MM/DD/YYY)"))),IF(TODAY()-'ACCESS EXPORT'!V362&lt;0,UPPER(VLOOKUP(B362,'ACCESS EXPORT'!$B:$P,15,FALSE)),UPPER(VLOOKUP(B362,'ACCESS EXPORT'!$B:$P,15,FALSE))))),IF('ACCESS EXPORT'!U362="",UPPER(VLOOKUP(B362,'ACCESS EXPORT'!$B:$P,15,FALSE)),IF(TODAY()-'ACCESS EXPORT'!U362&lt;=30,CONCATENATE(UPPER(VLOOKUP(B362,'ACCESS EXPORT'!$B:$P,15,FALSE)),""&amp;CHAR(10)&amp;"(NEW",TEXT('ACCESS EXPORT'!U362," MM/DD/YYY)")),IF(AND(TODAY()-'ACCESS EXPORT'!U362&gt;30,TODAY()&gt;0),UPPER(VLOOKUP(B362,'ACCESS EXPORT'!$B:$P,15,FALSE)))))),IF('ACCESS EXPORT'!Y362&lt;&gt;"",UPPER(CONCATENATE(UPPER(VLOOKUP(B362,'ACCESS EXPORT'!$B:$P,15,FALSE)),""&amp;CHAR(10)&amp;"(Transfer Out",TEXT('ACCESS EXPORT'!Y362," MM/DD/YYY)"))),IF('ACCESS EXPORT'!X362&lt;&gt;"",UPPER(CONCATENATE(UPPER(VLOOKUP(B362,'ACCESS EXPORT'!$B:$P,15,FALSE)),""&amp;CHAR(10)&amp;"(Transfer In",TEXT('ACCESS EXPORT'!X362," MM/DD/YYY)"))))))</f>
        <v>GARCIA, JORGE A.</v>
      </c>
      <c r="O362" s="4" t="str">
        <f>_xlfn.IFNA(VLOOKUP(B362,'ACCESS EXPORT'!$B:$Q,16,FALSE),"")</f>
        <v>MD</v>
      </c>
      <c r="P362" s="4" t="str">
        <f>_xlfn.IFNA(VLOOKUP(B362,'ACCESS EXPORT'!B:W,22,FALSE),"-")</f>
        <v>1346276201</v>
      </c>
      <c r="Q362" s="4" t="str">
        <f>_xlfn.IFNA(VLOOKUP(A362,'ACCESS EXPORT'!$A:$AG,33,0),"-")</f>
        <v>Maria Ortiz</v>
      </c>
      <c r="R362" s="4" t="str">
        <f>_xlfn.IFNA(VLOOKUP(A362,'ACCESS EXPORT'!$A:$AH,34,0),"-")</f>
        <v>Amanda Dowd</v>
      </c>
      <c r="S362" s="4" t="str">
        <f>_xlfn.IFNA(VLOOKUP(A362,'ACCESS EXPORT'!$A:$AI,35,0),"-")</f>
        <v>Courtney Powell</v>
      </c>
      <c r="T362" s="4" t="str">
        <f>_xlfn.IFNA(VLOOKUP(A362,'ACCESS EXPORT'!$A:$AJ,36,0),"-")</f>
        <v>Ishmael Molyneaux</v>
      </c>
      <c r="U362" s="4" t="str">
        <f>_xlfn.IFNA(VLOOKUP(A362,'ACCESS EXPORT'!$A:$AK,37,0),"-")</f>
        <v>Cerner</v>
      </c>
      <c r="V362" s="4" t="str">
        <f>_xlfn.IFNA(VLOOKUP(A362,'ACCESS EXPORT'!$A:$AL,38,0),"-")</f>
        <v>FHMG_PED CARD CONSUL_TAV</v>
      </c>
      <c r="W362" s="4" t="str">
        <f>_xlfn.IFNA(VLOOKUP(A362,'ACCESS EXPORT'!$A:$AM,39,0),"-")</f>
        <v/>
      </c>
      <c r="X362" s="4" t="str">
        <f>_xlfn.IFNA(VLOOKUP(A362,'ACCESS EXPORT'!$A:$AN,40,0),"-")</f>
        <v>Tiffany Palmer / John Hill</v>
      </c>
      <c r="Y362" s="26" t="str">
        <f>_xlfn.IFNA(VLOOKUP(A362,'ACCESS EXPORT'!A:AO,41,0),"")</f>
        <v>Gary Weston</v>
      </c>
      <c r="Z362" s="26" t="str">
        <f>_xlfn.IFNA(VLOOKUP(A362,'ACCESS EXPORT'!A:AP,42,0),"")</f>
        <v>Maria Angel</v>
      </c>
      <c r="AA362" s="26" t="str">
        <f>_xlfn.IFNA(VLOOKUP(A362,'ACCESS EXPORT'!A:AQ,43,0),"")</f>
        <v>Claire Pagan</v>
      </c>
    </row>
    <row r="363" spans="1:27" ht="18.75" x14ac:dyDescent="0.25">
      <c r="A363" s="33">
        <v>247</v>
      </c>
      <c r="B363" s="10">
        <v>1001</v>
      </c>
      <c r="C363" s="7" t="str">
        <f ca="1">IFERROR(UPPER(IF(AND('ACCESS EXPORT'!AA363="",'ACCESS EXPORT'!Z363=""),VLOOKUP(A363,'ACCESS EXPORT'!$A:$AF,32,FALSE),(IF('ACCESS EXPORT'!AA363&lt;&gt;"",CONCATENATE(VLOOKUP(A363,'ACCESS EXPORT'!$A:$AF,32,FALSE)," (Closed",TEXT('ACCESS EXPORT'!AA363," MM/DD/YYY)")),IF(TODAY()&lt;(('ACCESS EXPORT'!Z363)+30),CONCATENATE(VLOOKUP(A363,'ACCESS EXPORT'!$A:$AF,32,FALSE)," (Opens",TEXT('ACCESS EXPORT'!Z363," MM/DD/YYY)")),VLOOKUP(A363,'ACCESS EXPORT'!$A:$AF,32,FALSE)))))),"-")</f>
        <v>ADVENTHEALTH MEDICAL GROUP PEDIATRIC AND ADULT CONGENITAL CARDIOLOGY AT ORLANDO</v>
      </c>
      <c r="D363" s="3" t="str">
        <f ca="1">IFERROR(UPPER(IF(AND('ACCESS EXPORT'!AA363="",'ACCESS EXPORT'!Z363=""),VLOOKUP(A363,'ACCESS EXPORT'!$A:$AF,28,FALSE),(IF('ACCESS EXPORT'!AA363&lt;&gt;"",CONCATENATE(VLOOKUP(A363,'ACCESS EXPORT'!$A:$AF,28,FALSE)," (Closed",TEXT('ACCESS EXPORT'!AA363," MM/DD/YYY)")),IF(TODAY()&lt;(('ACCESS EXPORT'!Z363)+30),CONCATENATE(VLOOKUP(A363,'ACCESS EXPORT'!$A:$AF,28,FALSE)," (Opens",TEXT('ACCESS EXPORT'!Z363," MM/DD/YYY)")),VLOOKUP(A363,'ACCESS EXPORT'!$A:$AF,28,FALSE)))))),"-")</f>
        <v>PEDIATRIC CARDIOLOGY CONSULTANTS - ORLANDO</v>
      </c>
      <c r="E363" s="3" t="str">
        <f>VLOOKUP($A363,'ACCESS EXPORT'!$A:$AF,3,FALSE)</f>
        <v>5450</v>
      </c>
      <c r="F363" s="3" t="str">
        <f>UPPER(CONCATENATE(VLOOKUP(A363,'ACCESS EXPORT'!$A:$AF,4,FALSE)," ",VLOOKUP(A363,'ACCESS EXPORT'!$A:$AF,5,FALSE)," ",VLOOKUP(A363,'ACCESS EXPORT'!$A:$AF,6,FALSE)," ",VLOOKUP(A363,'ACCESS EXPORT'!$A:$AA,7,FALSE)," ",VLOOKUP(A363,'ACCESS EXPORT'!$A:$AA,8,FALSE)))</f>
        <v>2501 N ORANGE AVE SUITE 310 ORLANDO FL 32804</v>
      </c>
      <c r="G363" s="4" t="str">
        <f>UPPER(VLOOKUP($A363,'ACCESS EXPORT'!$A:$AF,9,FALSE))</f>
        <v>ORANGE</v>
      </c>
      <c r="H363" s="4" t="str">
        <f>_xlfn.IFNA(VLOOKUP($B363,'ACCESS EXPORT'!$B:$J,9,FALSE),"")</f>
        <v>Childrens</v>
      </c>
      <c r="I363" s="3" t="str">
        <f>CONCATENATE("(P)",VLOOKUP($A363,'ACCESS EXPORT'!$A:$AF,11,FALSE)," (F)",VLOOKUP($A363,'ACCESS EXPORT'!$A:$AF,29,FALSE))</f>
        <v>(P)(407) 303-2001 (F)(407) 303-2450</v>
      </c>
      <c r="J363" s="4" t="str">
        <f>UPPER(VLOOKUP($A363,'ACCESS EXPORT'!$A:$AF,12,FALSE))</f>
        <v>PEDIATRIC SPECIALTY</v>
      </c>
      <c r="K363" s="4" t="str">
        <f>UPPER(VLOOKUP($A363,'ACCESS EXPORT'!$A:$AF,13,FALSE))</f>
        <v>MARLENE HOLLAND</v>
      </c>
      <c r="L363" s="3" t="str">
        <f>IF(AND(VLOOKUP(A363,'ACCESS EXPORT'!A:AE,1,0),'ACCESS EXPORT'!N363=""),UPPER(CONCATENATE('ACCESS EXPORT'!AE363)),IF(VLOOKUP(A363,'ACCESS EXPORT'!A:AE,1,0),UPPER(CONCATENATE('ACCESS EXPORT'!N363," "&amp;CHAR(10),'ACCESS EXPORT'!AE363))))</f>
        <v>JENNY MOODY 
GABRIELLE TORRES (PRAC. ADMIN)</v>
      </c>
      <c r="M363" s="4" t="str">
        <f>UPPER(VLOOKUP($A363,'ACCESS EXPORT'!$A:$O,15,FALSE))</f>
        <v>JESSICA MENENDEZ (OS)</v>
      </c>
      <c r="N363" s="4" t="str">
        <f ca="1">IF(AND('ACCESS EXPORT'!X363="",'ACCESS EXPORT'!Y363=""),IF('ACCESS EXPORT'!V363&lt;&gt;"",(IF(TODAY()-'ACCESS EXPORT'!V363&gt;=-60,UPPER(CONCATENATE(VLOOKUP(B363,'ACCESS EXPORT'!$B:$P,15,FALSE),""&amp;CHAR(10)&amp;"(SEP",TEXT('ACCESS EXPORT'!V363," MM/DD/YYY)"))),IF(TODAY()-'ACCESS EXPORT'!V363&lt;0,UPPER(VLOOKUP(B363,'ACCESS EXPORT'!$B:$P,15,FALSE)),UPPER(VLOOKUP(B363,'ACCESS EXPORT'!$B:$P,15,FALSE))))),IF('ACCESS EXPORT'!U363="",UPPER(VLOOKUP(B363,'ACCESS EXPORT'!$B:$P,15,FALSE)),IF(TODAY()-'ACCESS EXPORT'!U363&lt;=30,CONCATENATE(UPPER(VLOOKUP(B363,'ACCESS EXPORT'!$B:$P,15,FALSE)),""&amp;CHAR(10)&amp;"(NEW",TEXT('ACCESS EXPORT'!U363," MM/DD/YYY)")),IF(AND(TODAY()-'ACCESS EXPORT'!U363&gt;30,TODAY()&gt;0),UPPER(VLOOKUP(B363,'ACCESS EXPORT'!$B:$P,15,FALSE)))))),IF('ACCESS EXPORT'!Y363&lt;&gt;"",UPPER(CONCATENATE(UPPER(VLOOKUP(B363,'ACCESS EXPORT'!$B:$P,15,FALSE)),""&amp;CHAR(10)&amp;"(Transfer Out",TEXT('ACCESS EXPORT'!Y363," MM/DD/YYY)"))),IF('ACCESS EXPORT'!X363&lt;&gt;"",UPPER(CONCATENATE(UPPER(VLOOKUP(B363,'ACCESS EXPORT'!$B:$P,15,FALSE)),""&amp;CHAR(10)&amp;"(Transfer In",TEXT('ACCESS EXPORT'!X363," MM/DD/YYY)"))))))</f>
        <v>RAMOS, AGUSTIN</v>
      </c>
      <c r="O363" s="4" t="str">
        <f>_xlfn.IFNA(VLOOKUP(B363,'ACCESS EXPORT'!$B:$Q,16,FALSE),"")</f>
        <v>MD</v>
      </c>
      <c r="P363" s="4" t="str">
        <f>_xlfn.IFNA(VLOOKUP(B363,'ACCESS EXPORT'!B:W,22,FALSE),"-")</f>
        <v>1144257254</v>
      </c>
      <c r="Q363" s="4" t="str">
        <f>_xlfn.IFNA(VLOOKUP(A363,'ACCESS EXPORT'!$A:$AG,33,0),"-")</f>
        <v>Gretchen Scoleri</v>
      </c>
      <c r="R363" s="4" t="str">
        <f>_xlfn.IFNA(VLOOKUP(A363,'ACCESS EXPORT'!$A:$AH,34,0),"-")</f>
        <v>Amanda Dowd</v>
      </c>
      <c r="S363" s="4" t="str">
        <f>_xlfn.IFNA(VLOOKUP(A363,'ACCESS EXPORT'!$A:$AI,35,0),"-")</f>
        <v>Courtney Powell</v>
      </c>
      <c r="T363" s="4" t="str">
        <f>_xlfn.IFNA(VLOOKUP(A363,'ACCESS EXPORT'!$A:$AJ,36,0),"-")</f>
        <v>Ishmael Molyneaux</v>
      </c>
      <c r="U363" s="4" t="str">
        <f>_xlfn.IFNA(VLOOKUP(A363,'ACCESS EXPORT'!$A:$AK,37,0),"-")</f>
        <v>Cerner</v>
      </c>
      <c r="V363" s="4" t="str">
        <f>_xlfn.IFNA(VLOOKUP(A363,'ACCESS EXPORT'!$A:$AL,38,0),"-")</f>
        <v>FHMG_PED CARD CONSUL 310</v>
      </c>
      <c r="W363" s="4" t="str">
        <f>_xlfn.IFNA(VLOOKUP(A363,'ACCESS EXPORT'!$A:$AM,39,0),"-")</f>
        <v/>
      </c>
      <c r="X363" s="4" t="str">
        <f>_xlfn.IFNA(VLOOKUP(A363,'ACCESS EXPORT'!$A:$AN,40,0),"-")</f>
        <v>Tiffany Palmer / John Hill</v>
      </c>
      <c r="Y363" s="26" t="str">
        <f>_xlfn.IFNA(VLOOKUP(A363,'ACCESS EXPORT'!A:AO,41,0),"")</f>
        <v>Gary Weston</v>
      </c>
      <c r="Z363" s="26" t="str">
        <f>_xlfn.IFNA(VLOOKUP(A363,'ACCESS EXPORT'!A:AP,42,0),"")</f>
        <v>Maria Angel</v>
      </c>
      <c r="AA363" s="26" t="str">
        <f>_xlfn.IFNA(VLOOKUP(A363,'ACCESS EXPORT'!A:AQ,43,0),"")</f>
        <v>Claire Pagan</v>
      </c>
    </row>
    <row r="364" spans="1:27" ht="18.75" x14ac:dyDescent="0.25">
      <c r="A364" s="33">
        <v>251</v>
      </c>
      <c r="B364" s="10">
        <v>1008</v>
      </c>
      <c r="C364" s="7" t="str">
        <f ca="1">IFERROR(UPPER(IF(AND('ACCESS EXPORT'!AA364="",'ACCESS EXPORT'!Z364=""),VLOOKUP(A364,'ACCESS EXPORT'!$A:$AF,32,FALSE),(IF('ACCESS EXPORT'!AA364&lt;&gt;"",CONCATENATE(VLOOKUP(A364,'ACCESS EXPORT'!$A:$AF,32,FALSE)," (Closed",TEXT('ACCESS EXPORT'!AA364," MM/DD/YYY)")),IF(TODAY()&lt;(('ACCESS EXPORT'!Z364)+30),CONCATENATE(VLOOKUP(A364,'ACCESS EXPORT'!$A:$AF,32,FALSE)," (Opens",TEXT('ACCESS EXPORT'!Z364," MM/DD/YYY)")),VLOOKUP(A364,'ACCESS EXPORT'!$A:$AF,32,FALSE)))))),"-")</f>
        <v>ADVENTHEALTH MEDICAL GROUP PEDIATRIC AND ADULT CONGENITAL CARDIOLOGY AT CELEBRATION</v>
      </c>
      <c r="D364" s="3" t="str">
        <f ca="1">IFERROR(UPPER(IF(AND('ACCESS EXPORT'!AA364="",'ACCESS EXPORT'!Z364=""),VLOOKUP(A364,'ACCESS EXPORT'!$A:$AF,28,FALSE),(IF('ACCESS EXPORT'!AA364&lt;&gt;"",CONCATENATE(VLOOKUP(A364,'ACCESS EXPORT'!$A:$AF,28,FALSE)," (Closed",TEXT('ACCESS EXPORT'!AA364," MM/DD/YYY)")),IF(TODAY()&lt;(('ACCESS EXPORT'!Z364)+30),CONCATENATE(VLOOKUP(A364,'ACCESS EXPORT'!$A:$AF,28,FALSE)," (Opens",TEXT('ACCESS EXPORT'!Z364," MM/DD/YYY)")),VLOOKUP(A364,'ACCESS EXPORT'!$A:$AF,28,FALSE)))))),"-")</f>
        <v>PEDIATRIC CARDIOLOGY CONSULTANTS - CELEBRATION*</v>
      </c>
      <c r="E364" s="3" t="str">
        <f>VLOOKUP($A364,'ACCESS EXPORT'!$A:$AF,3,FALSE)</f>
        <v>5450</v>
      </c>
      <c r="F364" s="3" t="str">
        <f>UPPER(CONCATENATE(VLOOKUP(A364,'ACCESS EXPORT'!$A:$AF,4,FALSE)," ",VLOOKUP(A364,'ACCESS EXPORT'!$A:$AF,5,FALSE)," ",VLOOKUP(A364,'ACCESS EXPORT'!$A:$AF,6,FALSE)," ",VLOOKUP(A364,'ACCESS EXPORT'!$A:$AA,7,FALSE)," ",VLOOKUP(A364,'ACCESS EXPORT'!$A:$AA,8,FALSE)))</f>
        <v>1530 CELEBRATION BLVD SUITE 101 CELEBRATION FL 34747</v>
      </c>
      <c r="G364" s="4" t="str">
        <f>UPPER(VLOOKUP($A364,'ACCESS EXPORT'!$A:$AF,9,FALSE))</f>
        <v>OSCEOLA</v>
      </c>
      <c r="H364" s="4" t="str">
        <f>_xlfn.IFNA(VLOOKUP($B364,'ACCESS EXPORT'!$B:$J,9,FALSE),"")</f>
        <v>Childrens</v>
      </c>
      <c r="I364" s="3" t="str">
        <f>CONCATENATE("(P)",VLOOKUP($A364,'ACCESS EXPORT'!$A:$AF,11,FALSE)," (F)",VLOOKUP($A364,'ACCESS EXPORT'!$A:$AF,29,FALSE))</f>
        <v>(P)(407) 303-2001 (F)(407) 303-2450</v>
      </c>
      <c r="J364" s="4" t="str">
        <f>UPPER(VLOOKUP($A364,'ACCESS EXPORT'!$A:$AF,12,FALSE))</f>
        <v>PEDIATRIC SPECIALTY</v>
      </c>
      <c r="K364" s="4" t="str">
        <f>UPPER(VLOOKUP($A364,'ACCESS EXPORT'!$A:$AF,13,FALSE))</f>
        <v>MARLENE HOLLAND</v>
      </c>
      <c r="L364" s="3" t="str">
        <f>IF(AND(VLOOKUP(A364,'ACCESS EXPORT'!A:AE,1,0),'ACCESS EXPORT'!N364=""),UPPER(CONCATENATE('ACCESS EXPORT'!AE364)),IF(VLOOKUP(A364,'ACCESS EXPORT'!A:AE,1,0),UPPER(CONCATENATE('ACCESS EXPORT'!N364," "&amp;CHAR(10),'ACCESS EXPORT'!AE364))))</f>
        <v>JENNY MOODY 
GABRIELLE TORRES (PRAC. ADMIN)</v>
      </c>
      <c r="M364" s="4" t="str">
        <f>UPPER(VLOOKUP($A364,'ACCESS EXPORT'!$A:$O,15,FALSE))</f>
        <v>JESSICA MENENDEZ (OS)</v>
      </c>
      <c r="N364" s="4" t="str">
        <f ca="1">IF(AND('ACCESS EXPORT'!X364="",'ACCESS EXPORT'!Y364=""),IF('ACCESS EXPORT'!V364&lt;&gt;"",(IF(TODAY()-'ACCESS EXPORT'!V364&gt;=-60,UPPER(CONCATENATE(VLOOKUP(B364,'ACCESS EXPORT'!$B:$P,15,FALSE),""&amp;CHAR(10)&amp;"(SEP",TEXT('ACCESS EXPORT'!V364," MM/DD/YYY)"))),IF(TODAY()-'ACCESS EXPORT'!V364&lt;0,UPPER(VLOOKUP(B364,'ACCESS EXPORT'!$B:$P,15,FALSE)),UPPER(VLOOKUP(B364,'ACCESS EXPORT'!$B:$P,15,FALSE))))),IF('ACCESS EXPORT'!U364="",UPPER(VLOOKUP(B364,'ACCESS EXPORT'!$B:$P,15,FALSE)),IF(TODAY()-'ACCESS EXPORT'!U364&lt;=30,CONCATENATE(UPPER(VLOOKUP(B364,'ACCESS EXPORT'!$B:$P,15,FALSE)),""&amp;CHAR(10)&amp;"(NEW",TEXT('ACCESS EXPORT'!U364," MM/DD/YYY)")),IF(AND(TODAY()-'ACCESS EXPORT'!U364&gt;30,TODAY()&gt;0),UPPER(VLOOKUP(B364,'ACCESS EXPORT'!$B:$P,15,FALSE)))))),IF('ACCESS EXPORT'!Y364&lt;&gt;"",UPPER(CONCATENATE(UPPER(VLOOKUP(B364,'ACCESS EXPORT'!$B:$P,15,FALSE)),""&amp;CHAR(10)&amp;"(Transfer Out",TEXT('ACCESS EXPORT'!Y364," MM/DD/YYY)"))),IF('ACCESS EXPORT'!X364&lt;&gt;"",UPPER(CONCATENATE(UPPER(VLOOKUP(B364,'ACCESS EXPORT'!$B:$P,15,FALSE)),""&amp;CHAR(10)&amp;"(Transfer In",TEXT('ACCESS EXPORT'!X364," MM/DD/YYY)"))))))</f>
        <v>LEE, KELVIN C.</v>
      </c>
      <c r="O364" s="4" t="str">
        <f>_xlfn.IFNA(VLOOKUP(B364,'ACCESS EXPORT'!$B:$Q,16,FALSE),"")</f>
        <v>MD</v>
      </c>
      <c r="P364" s="4" t="str">
        <f>_xlfn.IFNA(VLOOKUP(B364,'ACCESS EXPORT'!B:W,22,FALSE),"-")</f>
        <v>1578722997</v>
      </c>
      <c r="Q364" s="4" t="str">
        <f>_xlfn.IFNA(VLOOKUP(A364,'ACCESS EXPORT'!$A:$AG,33,0),"-")</f>
        <v>Amanda Hernandez</v>
      </c>
      <c r="R364" s="4" t="str">
        <f>_xlfn.IFNA(VLOOKUP(A364,'ACCESS EXPORT'!$A:$AH,34,0),"-")</f>
        <v>Amanda Dowd</v>
      </c>
      <c r="S364" s="4" t="str">
        <f>_xlfn.IFNA(VLOOKUP(A364,'ACCESS EXPORT'!$A:$AI,35,0),"-")</f>
        <v>Courtney Powell</v>
      </c>
      <c r="T364" s="4" t="str">
        <f>_xlfn.IFNA(VLOOKUP(A364,'ACCESS EXPORT'!$A:$AJ,36,0),"-")</f>
        <v>Ishmael Molyneaux</v>
      </c>
      <c r="U364" s="4" t="str">
        <f>_xlfn.IFNA(VLOOKUP(A364,'ACCESS EXPORT'!$A:$AK,37,0),"-")</f>
        <v>Cerner</v>
      </c>
      <c r="V364" s="4" t="str">
        <f>_xlfn.IFNA(VLOOKUP(A364,'ACCESS EXPORT'!$A:$AL,38,0),"-")</f>
        <v>FHMG_PED CARD CONSUL_CEL</v>
      </c>
      <c r="W364" s="4" t="str">
        <f>_xlfn.IFNA(VLOOKUP(A364,'ACCESS EXPORT'!$A:$AM,39,0),"-")</f>
        <v/>
      </c>
      <c r="X364" s="4" t="str">
        <f>_xlfn.IFNA(VLOOKUP(A364,'ACCESS EXPORT'!$A:$AN,40,0),"-")</f>
        <v>Tiffany Palmer / John Hill</v>
      </c>
      <c r="Y364" s="26" t="str">
        <f>_xlfn.IFNA(VLOOKUP(A364,'ACCESS EXPORT'!A:AO,41,0),"")</f>
        <v>Gary Weston</v>
      </c>
      <c r="Z364" s="26" t="str">
        <f>_xlfn.IFNA(VLOOKUP(A364,'ACCESS EXPORT'!A:AP,42,0),"")</f>
        <v>Maria Angel</v>
      </c>
      <c r="AA364" s="26" t="str">
        <f>_xlfn.IFNA(VLOOKUP(A364,'ACCESS EXPORT'!A:AQ,43,0),"")</f>
        <v>Claire Pagan</v>
      </c>
    </row>
    <row r="365" spans="1:27" ht="18.75" x14ac:dyDescent="0.25">
      <c r="A365" s="33">
        <v>248</v>
      </c>
      <c r="B365" s="10">
        <v>1008</v>
      </c>
      <c r="C365" s="7" t="str">
        <f ca="1">IFERROR(UPPER(IF(AND('ACCESS EXPORT'!AA365="",'ACCESS EXPORT'!Z365=""),VLOOKUP(A365,'ACCESS EXPORT'!$A:$AF,32,FALSE),(IF('ACCESS EXPORT'!AA365&lt;&gt;"",CONCATENATE(VLOOKUP(A365,'ACCESS EXPORT'!$A:$AF,32,FALSE)," (Closed",TEXT('ACCESS EXPORT'!AA365," MM/DD/YYY)")),IF(TODAY()&lt;(('ACCESS EXPORT'!Z365)+30),CONCATENATE(VLOOKUP(A365,'ACCESS EXPORT'!$A:$AF,32,FALSE)," (Opens",TEXT('ACCESS EXPORT'!Z365," MM/DD/YYY)")),VLOOKUP(A365,'ACCESS EXPORT'!$A:$AF,32,FALSE)))))),"-")</f>
        <v>ADVENTHEALTH MEDICAL GROUP PEDIATRIC AND ADULT CONGENITAL CARDIOLOGY AT DAYTONA BEACH</v>
      </c>
      <c r="D365" s="3" t="str">
        <f ca="1">IFERROR(UPPER(IF(AND('ACCESS EXPORT'!AA365="",'ACCESS EXPORT'!Z365=""),VLOOKUP(A365,'ACCESS EXPORT'!$A:$AF,28,FALSE),(IF('ACCESS EXPORT'!AA365&lt;&gt;"",CONCATENATE(VLOOKUP(A365,'ACCESS EXPORT'!$A:$AF,28,FALSE)," (Closed",TEXT('ACCESS EXPORT'!AA365," MM/DD/YYY)")),IF(TODAY()&lt;(('ACCESS EXPORT'!Z365)+30),CONCATENATE(VLOOKUP(A365,'ACCESS EXPORT'!$A:$AF,28,FALSE)," (Opens",TEXT('ACCESS EXPORT'!Z365," MM/DD/YYY)")),VLOOKUP(A365,'ACCESS EXPORT'!$A:$AF,28,FALSE)))))),"-")</f>
        <v>PEDIATRIC CARDIOLOGY CONSULTANTS - DAYTONA*</v>
      </c>
      <c r="E365" s="3" t="str">
        <f>VLOOKUP($A365,'ACCESS EXPORT'!$A:$AF,3,FALSE)</f>
        <v>5450</v>
      </c>
      <c r="F365" s="3" t="str">
        <f>UPPER(CONCATENATE(VLOOKUP(A365,'ACCESS EXPORT'!$A:$AF,4,FALSE)," ",VLOOKUP(A365,'ACCESS EXPORT'!$A:$AF,5,FALSE)," ",VLOOKUP(A365,'ACCESS EXPORT'!$A:$AF,6,FALSE)," ",VLOOKUP(A365,'ACCESS EXPORT'!$A:$AA,7,FALSE)," ",VLOOKUP(A365,'ACCESS EXPORT'!$A:$AA,8,FALSE)))</f>
        <v>305 MEMORIAL MEDICAL PKWY SUITE 408 DAYTONA FL 32117</v>
      </c>
      <c r="G365" s="4" t="str">
        <f>UPPER(VLOOKUP($A365,'ACCESS EXPORT'!$A:$AF,9,FALSE))</f>
        <v>VOLUSIA</v>
      </c>
      <c r="H365" s="4" t="str">
        <f>_xlfn.IFNA(VLOOKUP($B365,'ACCESS EXPORT'!$B:$J,9,FALSE),"")</f>
        <v>Childrens</v>
      </c>
      <c r="I365" s="3" t="str">
        <f>CONCATENATE("(P)",VLOOKUP($A365,'ACCESS EXPORT'!$A:$AF,11,FALSE)," (F)",VLOOKUP($A365,'ACCESS EXPORT'!$A:$AF,29,FALSE))</f>
        <v>(P)(407) 303-2001 (F)(407) 303-2450</v>
      </c>
      <c r="J365" s="4" t="str">
        <f>UPPER(VLOOKUP($A365,'ACCESS EXPORT'!$A:$AF,12,FALSE))</f>
        <v>PEDIATRIC SPECIALTY</v>
      </c>
      <c r="K365" s="4" t="str">
        <f>UPPER(VLOOKUP($A365,'ACCESS EXPORT'!$A:$AF,13,FALSE))</f>
        <v>MARLENE HOLLAND</v>
      </c>
      <c r="L365" s="3" t="str">
        <f>IF(AND(VLOOKUP(A365,'ACCESS EXPORT'!A:AE,1,0),'ACCESS EXPORT'!N365=""),UPPER(CONCATENATE('ACCESS EXPORT'!AE365)),IF(VLOOKUP(A365,'ACCESS EXPORT'!A:AE,1,0),UPPER(CONCATENATE('ACCESS EXPORT'!N365," "&amp;CHAR(10),'ACCESS EXPORT'!AE365))))</f>
        <v>JENNY MOODY 
GABRIELLE TORRES (PRAC. ADMIN)</v>
      </c>
      <c r="M365" s="4" t="str">
        <f>UPPER(VLOOKUP($A365,'ACCESS EXPORT'!$A:$O,15,FALSE))</f>
        <v>JESSICA MENENDEZ (OS)</v>
      </c>
      <c r="N365" s="4" t="str">
        <f ca="1">IF(AND('ACCESS EXPORT'!X365="",'ACCESS EXPORT'!Y365=""),IF('ACCESS EXPORT'!V365&lt;&gt;"",(IF(TODAY()-'ACCESS EXPORT'!V365&gt;=-60,UPPER(CONCATENATE(VLOOKUP(B365,'ACCESS EXPORT'!$B:$P,15,FALSE),""&amp;CHAR(10)&amp;"(SEP",TEXT('ACCESS EXPORT'!V365," MM/DD/YYY)"))),IF(TODAY()-'ACCESS EXPORT'!V365&lt;0,UPPER(VLOOKUP(B365,'ACCESS EXPORT'!$B:$P,15,FALSE)),UPPER(VLOOKUP(B365,'ACCESS EXPORT'!$B:$P,15,FALSE))))),IF('ACCESS EXPORT'!U365="",UPPER(VLOOKUP(B365,'ACCESS EXPORT'!$B:$P,15,FALSE)),IF(TODAY()-'ACCESS EXPORT'!U365&lt;=30,CONCATENATE(UPPER(VLOOKUP(B365,'ACCESS EXPORT'!$B:$P,15,FALSE)),""&amp;CHAR(10)&amp;"(NEW",TEXT('ACCESS EXPORT'!U365," MM/DD/YYY)")),IF(AND(TODAY()-'ACCESS EXPORT'!U365&gt;30,TODAY()&gt;0),UPPER(VLOOKUP(B365,'ACCESS EXPORT'!$B:$P,15,FALSE)))))),IF('ACCESS EXPORT'!Y365&lt;&gt;"",UPPER(CONCATENATE(UPPER(VLOOKUP(B365,'ACCESS EXPORT'!$B:$P,15,FALSE)),""&amp;CHAR(10)&amp;"(Transfer Out",TEXT('ACCESS EXPORT'!Y365," MM/DD/YYY)"))),IF('ACCESS EXPORT'!X365&lt;&gt;"",UPPER(CONCATENATE(UPPER(VLOOKUP(B365,'ACCESS EXPORT'!$B:$P,15,FALSE)),""&amp;CHAR(10)&amp;"(Transfer In",TEXT('ACCESS EXPORT'!X365," MM/DD/YYY)"))))))</f>
        <v>LEE, KELVIN C.</v>
      </c>
      <c r="O365" s="4" t="str">
        <f>_xlfn.IFNA(VLOOKUP(B365,'ACCESS EXPORT'!$B:$Q,16,FALSE),"")</f>
        <v>MD</v>
      </c>
      <c r="P365" s="4" t="str">
        <f>_xlfn.IFNA(VLOOKUP(B365,'ACCESS EXPORT'!B:W,22,FALSE),"-")</f>
        <v>1578722997</v>
      </c>
      <c r="Q365" s="4" t="str">
        <f>_xlfn.IFNA(VLOOKUP(A365,'ACCESS EXPORT'!$A:$AG,33,0),"-")</f>
        <v>Gretchen Scoleri</v>
      </c>
      <c r="R365" s="4" t="str">
        <f>_xlfn.IFNA(VLOOKUP(A365,'ACCESS EXPORT'!$A:$AH,34,0),"-")</f>
        <v>Amanda Dowd</v>
      </c>
      <c r="S365" s="4" t="str">
        <f>_xlfn.IFNA(VLOOKUP(A365,'ACCESS EXPORT'!$A:$AI,35,0),"-")</f>
        <v>Courtney Powell</v>
      </c>
      <c r="T365" s="4" t="str">
        <f>_xlfn.IFNA(VLOOKUP(A365,'ACCESS EXPORT'!$A:$AJ,36,0),"-")</f>
        <v>Ishmael Molyneaux</v>
      </c>
      <c r="U365" s="4" t="str">
        <f>_xlfn.IFNA(VLOOKUP(A365,'ACCESS EXPORT'!$A:$AK,37,0),"-")</f>
        <v>Cerner</v>
      </c>
      <c r="V365" s="4" t="str">
        <f>_xlfn.IFNA(VLOOKUP(A365,'ACCESS EXPORT'!$A:$AL,38,0),"-")</f>
        <v>FHMG_PED CARD CONSUL_DAY</v>
      </c>
      <c r="W365" s="4" t="str">
        <f>_xlfn.IFNA(VLOOKUP(A365,'ACCESS EXPORT'!$A:$AM,39,0),"-")</f>
        <v/>
      </c>
      <c r="X365" s="4" t="str">
        <f>_xlfn.IFNA(VLOOKUP(A365,'ACCESS EXPORT'!$A:$AN,40,0),"-")</f>
        <v>Tiffany Palmer / John Hill</v>
      </c>
      <c r="Y365" s="26" t="str">
        <f>_xlfn.IFNA(VLOOKUP(A365,'ACCESS EXPORT'!A:AO,41,0),"")</f>
        <v>Gary Weston</v>
      </c>
      <c r="Z365" s="26" t="str">
        <f>_xlfn.IFNA(VLOOKUP(A365,'ACCESS EXPORT'!A:AP,42,0),"")</f>
        <v>Maria Angel</v>
      </c>
      <c r="AA365" s="26" t="str">
        <f>_xlfn.IFNA(VLOOKUP(A365,'ACCESS EXPORT'!A:AQ,43,0),"")</f>
        <v>Claire Pagan</v>
      </c>
    </row>
    <row r="366" spans="1:27" ht="18.75" x14ac:dyDescent="0.25">
      <c r="A366" s="33">
        <v>250</v>
      </c>
      <c r="B366" s="10">
        <v>1011</v>
      </c>
      <c r="C366" s="7" t="str">
        <f ca="1">IFERROR(UPPER(IF(AND('ACCESS EXPORT'!AA366="",'ACCESS EXPORT'!Z366=""),VLOOKUP(A366,'ACCESS EXPORT'!$A:$AF,32,FALSE),(IF('ACCESS EXPORT'!AA366&lt;&gt;"",CONCATENATE(VLOOKUP(A366,'ACCESS EXPORT'!$A:$AF,32,FALSE)," (Closed",TEXT('ACCESS EXPORT'!AA366," MM/DD/YYY)")),IF(TODAY()&lt;(('ACCESS EXPORT'!Z366)+30),CONCATENATE(VLOOKUP(A366,'ACCESS EXPORT'!$A:$AF,32,FALSE)," (Opens",TEXT('ACCESS EXPORT'!Z366," MM/DD/YYY)")),VLOOKUP(A366,'ACCESS EXPORT'!$A:$AF,32,FALSE)))))),"-")</f>
        <v>ADVENTHEALTH MEDICAL GROUP PEDIATRIC AND ADULT CONGENITAL CARDIOLOGY AT TAVARES</v>
      </c>
      <c r="D366" s="3" t="str">
        <f ca="1">IFERROR(UPPER(IF(AND('ACCESS EXPORT'!AA366="",'ACCESS EXPORT'!Z366=""),VLOOKUP(A366,'ACCESS EXPORT'!$A:$AF,28,FALSE),(IF('ACCESS EXPORT'!AA366&lt;&gt;"",CONCATENATE(VLOOKUP(A366,'ACCESS EXPORT'!$A:$AF,28,FALSE)," (Closed",TEXT('ACCESS EXPORT'!AA366," MM/DD/YYY)")),IF(TODAY()&lt;(('ACCESS EXPORT'!Z366)+30),CONCATENATE(VLOOKUP(A366,'ACCESS EXPORT'!$A:$AF,28,FALSE)," (Opens",TEXT('ACCESS EXPORT'!Z366," MM/DD/YYY)")),VLOOKUP(A366,'ACCESS EXPORT'!$A:$AF,28,FALSE)))))),"-")</f>
        <v>PEDIATRIC CARDIOLOGY CONSULTANTS - TAVARES*</v>
      </c>
      <c r="E366" s="3" t="str">
        <f>VLOOKUP($A366,'ACCESS EXPORT'!$A:$AF,3,FALSE)</f>
        <v>5450</v>
      </c>
      <c r="F366" s="3" t="str">
        <f>UPPER(CONCATENATE(VLOOKUP(A366,'ACCESS EXPORT'!$A:$AF,4,FALSE)," ",VLOOKUP(A366,'ACCESS EXPORT'!$A:$AF,5,FALSE)," ",VLOOKUP(A366,'ACCESS EXPORT'!$A:$AF,6,FALSE)," ",VLOOKUP(A366,'ACCESS EXPORT'!$A:$AA,7,FALSE)," ",VLOOKUP(A366,'ACCESS EXPORT'!$A:$AA,8,FALSE)))</f>
        <v>1765 DAVID WALKER DR  TAVARES FL 32778</v>
      </c>
      <c r="G366" s="4" t="str">
        <f>UPPER(VLOOKUP($A366,'ACCESS EXPORT'!$A:$AF,9,FALSE))</f>
        <v>LAKE</v>
      </c>
      <c r="H366" s="4" t="str">
        <f>_xlfn.IFNA(VLOOKUP($B366,'ACCESS EXPORT'!$B:$J,9,FALSE),"")</f>
        <v>Childrens</v>
      </c>
      <c r="I366" s="3" t="str">
        <f>CONCATENATE("(P)",VLOOKUP($A366,'ACCESS EXPORT'!$A:$AF,11,FALSE)," (F)",VLOOKUP($A366,'ACCESS EXPORT'!$A:$AF,29,FALSE))</f>
        <v>(P)(407) 303-2001 (F)(407) 303-2450</v>
      </c>
      <c r="J366" s="4" t="str">
        <f>UPPER(VLOOKUP($A366,'ACCESS EXPORT'!$A:$AF,12,FALSE))</f>
        <v>PEDIATRIC SPECIALTY</v>
      </c>
      <c r="K366" s="4" t="str">
        <f>UPPER(VLOOKUP($A366,'ACCESS EXPORT'!$A:$AF,13,FALSE))</f>
        <v>MARLENE HOLLAND</v>
      </c>
      <c r="L366" s="3" t="str">
        <f>IF(AND(VLOOKUP(A366,'ACCESS EXPORT'!A:AE,1,0),'ACCESS EXPORT'!N366=""),UPPER(CONCATENATE('ACCESS EXPORT'!AE366)),IF(VLOOKUP(A366,'ACCESS EXPORT'!A:AE,1,0),UPPER(CONCATENATE('ACCESS EXPORT'!N366," "&amp;CHAR(10),'ACCESS EXPORT'!AE366))))</f>
        <v>JENNY MOODY 
GABRIELLE TORRES (PRAC. ADMIN)</v>
      </c>
      <c r="M366" s="4" t="str">
        <f>UPPER(VLOOKUP($A366,'ACCESS EXPORT'!$A:$O,15,FALSE))</f>
        <v>JESSICA MENENDEZ (OS)</v>
      </c>
      <c r="N366" s="4" t="str">
        <f ca="1">IF(AND('ACCESS EXPORT'!X366="",'ACCESS EXPORT'!Y366=""),IF('ACCESS EXPORT'!V366&lt;&gt;"",(IF(TODAY()-'ACCESS EXPORT'!V366&gt;=-60,UPPER(CONCATENATE(VLOOKUP(B366,'ACCESS EXPORT'!$B:$P,15,FALSE),""&amp;CHAR(10)&amp;"(SEP",TEXT('ACCESS EXPORT'!V366," MM/DD/YYY)"))),IF(TODAY()-'ACCESS EXPORT'!V366&lt;0,UPPER(VLOOKUP(B366,'ACCESS EXPORT'!$B:$P,15,FALSE)),UPPER(VLOOKUP(B366,'ACCESS EXPORT'!$B:$P,15,FALSE))))),IF('ACCESS EXPORT'!U366="",UPPER(VLOOKUP(B366,'ACCESS EXPORT'!$B:$P,15,FALSE)),IF(TODAY()-'ACCESS EXPORT'!U366&lt;=30,CONCATENATE(UPPER(VLOOKUP(B366,'ACCESS EXPORT'!$B:$P,15,FALSE)),""&amp;CHAR(10)&amp;"(NEW",TEXT('ACCESS EXPORT'!U366," MM/DD/YYY)")),IF(AND(TODAY()-'ACCESS EXPORT'!U366&gt;30,TODAY()&gt;0),UPPER(VLOOKUP(B366,'ACCESS EXPORT'!$B:$P,15,FALSE)))))),IF('ACCESS EXPORT'!Y366&lt;&gt;"",UPPER(CONCATENATE(UPPER(VLOOKUP(B366,'ACCESS EXPORT'!$B:$P,15,FALSE)),""&amp;CHAR(10)&amp;"(Transfer Out",TEXT('ACCESS EXPORT'!Y366," MM/DD/YYY)"))),IF('ACCESS EXPORT'!X366&lt;&gt;"",UPPER(CONCATENATE(UPPER(VLOOKUP(B366,'ACCESS EXPORT'!$B:$P,15,FALSE)),""&amp;CHAR(10)&amp;"(Transfer In",TEXT('ACCESS EXPORT'!X366," MM/DD/YYY)"))))))</f>
        <v>TRIVEDI, BHAVYA</v>
      </c>
      <c r="O366" s="4" t="str">
        <f>_xlfn.IFNA(VLOOKUP(B366,'ACCESS EXPORT'!$B:$Q,16,FALSE),"")</f>
        <v>MD</v>
      </c>
      <c r="P366" s="4" t="str">
        <f>_xlfn.IFNA(VLOOKUP(B366,'ACCESS EXPORT'!B:W,22,FALSE),"-")</f>
        <v>1144495383</v>
      </c>
      <c r="Q366" s="4" t="str">
        <f>_xlfn.IFNA(VLOOKUP(A366,'ACCESS EXPORT'!$A:$AG,33,0),"-")</f>
        <v>Maria Ortiz</v>
      </c>
      <c r="R366" s="4" t="str">
        <f>_xlfn.IFNA(VLOOKUP(A366,'ACCESS EXPORT'!$A:$AH,34,0),"-")</f>
        <v>Amanda Dowd</v>
      </c>
      <c r="S366" s="4" t="str">
        <f>_xlfn.IFNA(VLOOKUP(A366,'ACCESS EXPORT'!$A:$AI,35,0),"-")</f>
        <v>Courtney Powell</v>
      </c>
      <c r="T366" s="4" t="str">
        <f>_xlfn.IFNA(VLOOKUP(A366,'ACCESS EXPORT'!$A:$AJ,36,0),"-")</f>
        <v>Ishmael Molyneaux</v>
      </c>
      <c r="U366" s="4" t="str">
        <f>_xlfn.IFNA(VLOOKUP(A366,'ACCESS EXPORT'!$A:$AK,37,0),"-")</f>
        <v>Cerner</v>
      </c>
      <c r="V366" s="4" t="str">
        <f>_xlfn.IFNA(VLOOKUP(A366,'ACCESS EXPORT'!$A:$AL,38,0),"-")</f>
        <v>FHMG_PED CARD CONSUL_TAV</v>
      </c>
      <c r="W366" s="4" t="str">
        <f>_xlfn.IFNA(VLOOKUP(A366,'ACCESS EXPORT'!$A:$AM,39,0),"-")</f>
        <v/>
      </c>
      <c r="X366" s="4" t="str">
        <f>_xlfn.IFNA(VLOOKUP(A366,'ACCESS EXPORT'!$A:$AN,40,0),"-")</f>
        <v>Tiffany Palmer / John Hill</v>
      </c>
      <c r="Y366" s="26" t="str">
        <f>_xlfn.IFNA(VLOOKUP(A366,'ACCESS EXPORT'!A:AO,41,0),"")</f>
        <v>Gary Weston</v>
      </c>
      <c r="Z366" s="26" t="str">
        <f>_xlfn.IFNA(VLOOKUP(A366,'ACCESS EXPORT'!A:AP,42,0),"")</f>
        <v>Maria Angel</v>
      </c>
      <c r="AA366" s="26" t="str">
        <f>_xlfn.IFNA(VLOOKUP(A366,'ACCESS EXPORT'!A:AQ,43,0),"")</f>
        <v>Claire Pagan</v>
      </c>
    </row>
    <row r="367" spans="1:27" ht="18.75" x14ac:dyDescent="0.25">
      <c r="A367" s="33">
        <v>375</v>
      </c>
      <c r="B367" s="10">
        <v>1011</v>
      </c>
      <c r="C367" s="7" t="str">
        <f ca="1">IFERROR(UPPER(IF(AND('ACCESS EXPORT'!AA367="",'ACCESS EXPORT'!Z367=""),VLOOKUP(A367,'ACCESS EXPORT'!$A:$AF,32,FALSE),(IF('ACCESS EXPORT'!AA367&lt;&gt;"",CONCATENATE(VLOOKUP(A367,'ACCESS EXPORT'!$A:$AF,32,FALSE)," (Closed",TEXT('ACCESS EXPORT'!AA367," MM/DD/YYY)")),IF(TODAY()&lt;(('ACCESS EXPORT'!Z367)+30),CONCATENATE(VLOOKUP(A367,'ACCESS EXPORT'!$A:$AF,32,FALSE)," (Opens",TEXT('ACCESS EXPORT'!Z367," MM/DD/YYY)")),VLOOKUP(A367,'ACCESS EXPORT'!$A:$AF,32,FALSE)))))),"-")</f>
        <v>ADVENTHEALTH MEDICAL GROUP PEDIATRIC AND ADULT CONGENITAL CARDIOLOGY AT WINTER GARDEN</v>
      </c>
      <c r="D367" s="3" t="str">
        <f ca="1">IFERROR(UPPER(IF(AND('ACCESS EXPORT'!AA367="",'ACCESS EXPORT'!Z367=""),VLOOKUP(A367,'ACCESS EXPORT'!$A:$AF,28,FALSE),(IF('ACCESS EXPORT'!AA367&lt;&gt;"",CONCATENATE(VLOOKUP(A367,'ACCESS EXPORT'!$A:$AF,28,FALSE)," (Closed",TEXT('ACCESS EXPORT'!AA367," MM/DD/YYY)")),IF(TODAY()&lt;(('ACCESS EXPORT'!Z367)+30),CONCATENATE(VLOOKUP(A367,'ACCESS EXPORT'!$A:$AF,28,FALSE)," (Opens",TEXT('ACCESS EXPORT'!Z367," MM/DD/YYY)")),VLOOKUP(A367,'ACCESS EXPORT'!$A:$AF,28,FALSE)))))),"-")</f>
        <v>PEDIATRIC CARDIOLOGY CONSULTANTS - WINTER GARDEN*</v>
      </c>
      <c r="E367" s="3" t="str">
        <f>VLOOKUP($A367,'ACCESS EXPORT'!$A:$AF,3,FALSE)</f>
        <v>5450</v>
      </c>
      <c r="F367" s="3" t="str">
        <f>UPPER(CONCATENATE(VLOOKUP(A367,'ACCESS EXPORT'!$A:$AF,4,FALSE)," ",VLOOKUP(A367,'ACCESS EXPORT'!$A:$AF,5,FALSE)," ",VLOOKUP(A367,'ACCESS EXPORT'!$A:$AF,6,FALSE)," ",VLOOKUP(A367,'ACCESS EXPORT'!$A:$AA,7,FALSE)," ",VLOOKUP(A367,'ACCESS EXPORT'!$A:$AA,8,FALSE)))</f>
        <v>2200 FOWLER GROVE BLVD SUITE 260 WINTER GARDEN FL 34787</v>
      </c>
      <c r="G367" s="4" t="str">
        <f>UPPER(VLOOKUP($A367,'ACCESS EXPORT'!$A:$AF,9,FALSE))</f>
        <v>ORANGE</v>
      </c>
      <c r="H367" s="4" t="str">
        <f>_xlfn.IFNA(VLOOKUP($B367,'ACCESS EXPORT'!$B:$J,9,FALSE),"")</f>
        <v>Childrens</v>
      </c>
      <c r="I367" s="3" t="str">
        <f>CONCATENATE("(P)",VLOOKUP($A367,'ACCESS EXPORT'!$A:$AF,11,FALSE)," (F)",VLOOKUP($A367,'ACCESS EXPORT'!$A:$AF,29,FALSE))</f>
        <v>(P)(407) 303-2001 (F)(407) 303-2450</v>
      </c>
      <c r="J367" s="4" t="str">
        <f>UPPER(VLOOKUP($A367,'ACCESS EXPORT'!$A:$AF,12,FALSE))</f>
        <v>PEDIATRIC SPECIALTY</v>
      </c>
      <c r="K367" s="4" t="str">
        <f>UPPER(VLOOKUP($A367,'ACCESS EXPORT'!$A:$AF,13,FALSE))</f>
        <v>MARLENE HOLLAND</v>
      </c>
      <c r="L367" s="3" t="str">
        <f>IF(AND(VLOOKUP(A367,'ACCESS EXPORT'!A:AE,1,0),'ACCESS EXPORT'!N367=""),UPPER(CONCATENATE('ACCESS EXPORT'!AE367)),IF(VLOOKUP(A367,'ACCESS EXPORT'!A:AE,1,0),UPPER(CONCATENATE('ACCESS EXPORT'!N367," "&amp;CHAR(10),'ACCESS EXPORT'!AE367))))</f>
        <v>JENNY MOODY 
GABRIELLE TORRES (PRAC. ADMIN)</v>
      </c>
      <c r="M367" s="4" t="str">
        <f>UPPER(VLOOKUP($A367,'ACCESS EXPORT'!$A:$O,15,FALSE))</f>
        <v>JESSICA MENENDEZ (OS)</v>
      </c>
      <c r="N367" s="4" t="str">
        <f ca="1">IF(AND('ACCESS EXPORT'!X367="",'ACCESS EXPORT'!Y367=""),IF('ACCESS EXPORT'!V367&lt;&gt;"",(IF(TODAY()-'ACCESS EXPORT'!V367&gt;=-60,UPPER(CONCATENATE(VLOOKUP(B367,'ACCESS EXPORT'!$B:$P,15,FALSE),""&amp;CHAR(10)&amp;"(SEP",TEXT('ACCESS EXPORT'!V367," MM/DD/YYY)"))),IF(TODAY()-'ACCESS EXPORT'!V367&lt;0,UPPER(VLOOKUP(B367,'ACCESS EXPORT'!$B:$P,15,FALSE)),UPPER(VLOOKUP(B367,'ACCESS EXPORT'!$B:$P,15,FALSE))))),IF('ACCESS EXPORT'!U367="",UPPER(VLOOKUP(B367,'ACCESS EXPORT'!$B:$P,15,FALSE)),IF(TODAY()-'ACCESS EXPORT'!U367&lt;=30,CONCATENATE(UPPER(VLOOKUP(B367,'ACCESS EXPORT'!$B:$P,15,FALSE)),""&amp;CHAR(10)&amp;"(NEW",TEXT('ACCESS EXPORT'!U367," MM/DD/YYY)")),IF(AND(TODAY()-'ACCESS EXPORT'!U367&gt;30,TODAY()&gt;0),UPPER(VLOOKUP(B367,'ACCESS EXPORT'!$B:$P,15,FALSE)))))),IF('ACCESS EXPORT'!Y367&lt;&gt;"",UPPER(CONCATENATE(UPPER(VLOOKUP(B367,'ACCESS EXPORT'!$B:$P,15,FALSE)),""&amp;CHAR(10)&amp;"(Transfer Out",TEXT('ACCESS EXPORT'!Y367," MM/DD/YYY)"))),IF('ACCESS EXPORT'!X367&lt;&gt;"",UPPER(CONCATENATE(UPPER(VLOOKUP(B367,'ACCESS EXPORT'!$B:$P,15,FALSE)),""&amp;CHAR(10)&amp;"(Transfer In",TEXT('ACCESS EXPORT'!X367," MM/DD/YYY)"))))))</f>
        <v>TRIVEDI, BHAVYA</v>
      </c>
      <c r="O367" s="4" t="str">
        <f>_xlfn.IFNA(VLOOKUP(B367,'ACCESS EXPORT'!$B:$Q,16,FALSE),"")</f>
        <v>MD</v>
      </c>
      <c r="P367" s="4" t="str">
        <f>_xlfn.IFNA(VLOOKUP(B367,'ACCESS EXPORT'!B:W,22,FALSE),"-")</f>
        <v>1144495383</v>
      </c>
      <c r="Q367" s="4" t="str">
        <f>_xlfn.IFNA(VLOOKUP(A367,'ACCESS EXPORT'!$A:$AG,33,0),"-")</f>
        <v>Gretchen Scoleri</v>
      </c>
      <c r="R367" s="4" t="str">
        <f>_xlfn.IFNA(VLOOKUP(A367,'ACCESS EXPORT'!$A:$AH,34,0),"-")</f>
        <v>Amanda Dowd</v>
      </c>
      <c r="S367" s="4" t="str">
        <f>_xlfn.IFNA(VLOOKUP(A367,'ACCESS EXPORT'!$A:$AI,35,0),"-")</f>
        <v>Courtney Powell</v>
      </c>
      <c r="T367" s="4" t="str">
        <f>_xlfn.IFNA(VLOOKUP(A367,'ACCESS EXPORT'!$A:$AJ,36,0),"-")</f>
        <v>Ishmael Molyneaux</v>
      </c>
      <c r="U367" s="4" t="str">
        <f>_xlfn.IFNA(VLOOKUP(A367,'ACCESS EXPORT'!$A:$AK,37,0),"-")</f>
        <v>Cerner</v>
      </c>
      <c r="V367" s="4" t="str">
        <f>_xlfn.IFNA(VLOOKUP(A367,'ACCESS EXPORT'!$A:$AL,38,0),"-")</f>
        <v>FHMG_PED CARD CONSUL_WG</v>
      </c>
      <c r="W367" s="4" t="str">
        <f>_xlfn.IFNA(VLOOKUP(A367,'ACCESS EXPORT'!$A:$AM,39,0),"-")</f>
        <v/>
      </c>
      <c r="X367" s="4" t="str">
        <f>_xlfn.IFNA(VLOOKUP(A367,'ACCESS EXPORT'!$A:$AN,40,0),"-")</f>
        <v>Tiffany Palmer / John Hill</v>
      </c>
      <c r="Y367" s="26" t="str">
        <f>_xlfn.IFNA(VLOOKUP(A367,'ACCESS EXPORT'!A:AO,41,0),"")</f>
        <v>Gary Weston</v>
      </c>
      <c r="Z367" s="26" t="str">
        <f>_xlfn.IFNA(VLOOKUP(A367,'ACCESS EXPORT'!A:AP,42,0),"")</f>
        <v>Maria Angel</v>
      </c>
      <c r="AA367" s="26" t="str">
        <f>_xlfn.IFNA(VLOOKUP(A367,'ACCESS EXPORT'!A:AQ,43,0),"")</f>
        <v>Claire Pagan</v>
      </c>
    </row>
    <row r="368" spans="1:27" ht="18.75" x14ac:dyDescent="0.25">
      <c r="A368" s="33">
        <v>249</v>
      </c>
      <c r="B368" s="10">
        <v>1011</v>
      </c>
      <c r="C368" s="7" t="str">
        <f ca="1">IFERROR(UPPER(IF(AND('ACCESS EXPORT'!AA368="",'ACCESS EXPORT'!Z368=""),VLOOKUP(A368,'ACCESS EXPORT'!$A:$AF,32,FALSE),(IF('ACCESS EXPORT'!AA368&lt;&gt;"",CONCATENATE(VLOOKUP(A368,'ACCESS EXPORT'!$A:$AF,32,FALSE)," (Closed",TEXT('ACCESS EXPORT'!AA368," MM/DD/YYY)")),IF(TODAY()&lt;(('ACCESS EXPORT'!Z368)+30),CONCATENATE(VLOOKUP(A368,'ACCESS EXPORT'!$A:$AF,32,FALSE)," (Opens",TEXT('ACCESS EXPORT'!Z368," MM/DD/YYY)")),VLOOKUP(A368,'ACCESS EXPORT'!$A:$AF,32,FALSE)))))),"-")</f>
        <v>ADVENTHEALTH MEDICAL GROUP PEDIATRIC AND ADULT CONGENITAL CARDIOLOGY AT MELBOURNE</v>
      </c>
      <c r="D368" s="3" t="str">
        <f ca="1">IFERROR(UPPER(IF(AND('ACCESS EXPORT'!AA368="",'ACCESS EXPORT'!Z368=""),VLOOKUP(A368,'ACCESS EXPORT'!$A:$AF,28,FALSE),(IF('ACCESS EXPORT'!AA368&lt;&gt;"",CONCATENATE(VLOOKUP(A368,'ACCESS EXPORT'!$A:$AF,28,FALSE)," (Closed",TEXT('ACCESS EXPORT'!AA368," MM/DD/YYY)")),IF(TODAY()&lt;(('ACCESS EXPORT'!Z368)+30),CONCATENATE(VLOOKUP(A368,'ACCESS EXPORT'!$A:$AF,28,FALSE)," (Opens",TEXT('ACCESS EXPORT'!Z368," MM/DD/YYY)")),VLOOKUP(A368,'ACCESS EXPORT'!$A:$AF,28,FALSE)))))),"-")</f>
        <v>PEDIATRIC CARDIOLOGY CONSULTANTS - MELBOURNE*</v>
      </c>
      <c r="E368" s="3" t="str">
        <f>VLOOKUP($A368,'ACCESS EXPORT'!$A:$AF,3,FALSE)</f>
        <v>5450</v>
      </c>
      <c r="F368" s="3" t="str">
        <f>UPPER(CONCATENATE(VLOOKUP(A368,'ACCESS EXPORT'!$A:$AF,4,FALSE)," ",VLOOKUP(A368,'ACCESS EXPORT'!$A:$AF,5,FALSE)," ",VLOOKUP(A368,'ACCESS EXPORT'!$A:$AF,6,FALSE)," ",VLOOKUP(A368,'ACCESS EXPORT'!$A:$AA,7,FALSE)," ",VLOOKUP(A368,'ACCESS EXPORT'!$A:$AA,8,FALSE)))</f>
        <v>6609 N. WICKHAM RD SUITE 104 MELBOURNE FL 32940</v>
      </c>
      <c r="G368" s="4" t="str">
        <f>UPPER(VLOOKUP($A368,'ACCESS EXPORT'!$A:$AF,9,FALSE))</f>
        <v>BREVARD</v>
      </c>
      <c r="H368" s="4" t="str">
        <f>_xlfn.IFNA(VLOOKUP($B368,'ACCESS EXPORT'!$B:$J,9,FALSE),"")</f>
        <v>Childrens</v>
      </c>
      <c r="I368" s="3" t="str">
        <f>CONCATENATE("(P)",VLOOKUP($A368,'ACCESS EXPORT'!$A:$AF,11,FALSE)," (F)",VLOOKUP($A368,'ACCESS EXPORT'!$A:$AF,29,FALSE))</f>
        <v>(P)(407) 303-2001 (F)(407) 303-2450</v>
      </c>
      <c r="J368" s="4" t="str">
        <f>UPPER(VLOOKUP($A368,'ACCESS EXPORT'!$A:$AF,12,FALSE))</f>
        <v>PEDIATRIC SPECIALTY</v>
      </c>
      <c r="K368" s="4" t="str">
        <f>UPPER(VLOOKUP($A368,'ACCESS EXPORT'!$A:$AF,13,FALSE))</f>
        <v>MARLENE HOLLAND</v>
      </c>
      <c r="L368" s="3" t="str">
        <f>IF(AND(VLOOKUP(A368,'ACCESS EXPORT'!A:AE,1,0),'ACCESS EXPORT'!N368=""),UPPER(CONCATENATE('ACCESS EXPORT'!AE368)),IF(VLOOKUP(A368,'ACCESS EXPORT'!A:AE,1,0),UPPER(CONCATENATE('ACCESS EXPORT'!N368," "&amp;CHAR(10),'ACCESS EXPORT'!AE368))))</f>
        <v>JENNY MOODY 
GABRIELLE TORRES (PRAC. ADMIN)</v>
      </c>
      <c r="M368" s="4" t="str">
        <f>UPPER(VLOOKUP($A368,'ACCESS EXPORT'!$A:$O,15,FALSE))</f>
        <v>JESSICA MENENDEZ (OS)</v>
      </c>
      <c r="N368" s="4" t="str">
        <f ca="1">IF(AND('ACCESS EXPORT'!X368="",'ACCESS EXPORT'!Y368=""),IF('ACCESS EXPORT'!V368&lt;&gt;"",(IF(TODAY()-'ACCESS EXPORT'!V368&gt;=-60,UPPER(CONCATENATE(VLOOKUP(B368,'ACCESS EXPORT'!$B:$P,15,FALSE),""&amp;CHAR(10)&amp;"(SEP",TEXT('ACCESS EXPORT'!V368," MM/DD/YYY)"))),IF(TODAY()-'ACCESS EXPORT'!V368&lt;0,UPPER(VLOOKUP(B368,'ACCESS EXPORT'!$B:$P,15,FALSE)),UPPER(VLOOKUP(B368,'ACCESS EXPORT'!$B:$P,15,FALSE))))),IF('ACCESS EXPORT'!U368="",UPPER(VLOOKUP(B368,'ACCESS EXPORT'!$B:$P,15,FALSE)),IF(TODAY()-'ACCESS EXPORT'!U368&lt;=30,CONCATENATE(UPPER(VLOOKUP(B368,'ACCESS EXPORT'!$B:$P,15,FALSE)),""&amp;CHAR(10)&amp;"(NEW",TEXT('ACCESS EXPORT'!U368," MM/DD/YYY)")),IF(AND(TODAY()-'ACCESS EXPORT'!U368&gt;30,TODAY()&gt;0),UPPER(VLOOKUP(B368,'ACCESS EXPORT'!$B:$P,15,FALSE)))))),IF('ACCESS EXPORT'!Y368&lt;&gt;"",UPPER(CONCATENATE(UPPER(VLOOKUP(B368,'ACCESS EXPORT'!$B:$P,15,FALSE)),""&amp;CHAR(10)&amp;"(Transfer Out",TEXT('ACCESS EXPORT'!Y368," MM/DD/YYY)"))),IF('ACCESS EXPORT'!X368&lt;&gt;"",UPPER(CONCATENATE(UPPER(VLOOKUP(B368,'ACCESS EXPORT'!$B:$P,15,FALSE)),""&amp;CHAR(10)&amp;"(Transfer In",TEXT('ACCESS EXPORT'!X368," MM/DD/YYY)"))))))</f>
        <v>TRIVEDI, BHAVYA</v>
      </c>
      <c r="O368" s="4" t="str">
        <f>_xlfn.IFNA(VLOOKUP(B368,'ACCESS EXPORT'!$B:$Q,16,FALSE),"")</f>
        <v>MD</v>
      </c>
      <c r="P368" s="4" t="str">
        <f>_xlfn.IFNA(VLOOKUP(B368,'ACCESS EXPORT'!B:W,22,FALSE),"-")</f>
        <v>1144495383</v>
      </c>
      <c r="Q368" s="4" t="str">
        <f>_xlfn.IFNA(VLOOKUP(A368,'ACCESS EXPORT'!$A:$AG,33,0),"-")</f>
        <v>Gretchen Scoleri</v>
      </c>
      <c r="R368" s="4" t="str">
        <f>_xlfn.IFNA(VLOOKUP(A368,'ACCESS EXPORT'!$A:$AH,34,0),"-")</f>
        <v>Amanda Dowd</v>
      </c>
      <c r="S368" s="4" t="str">
        <f>_xlfn.IFNA(VLOOKUP(A368,'ACCESS EXPORT'!$A:$AI,35,0),"-")</f>
        <v>Courtney Powell</v>
      </c>
      <c r="T368" s="4" t="str">
        <f>_xlfn.IFNA(VLOOKUP(A368,'ACCESS EXPORT'!$A:$AJ,36,0),"-")</f>
        <v>Ishmael Molyneaux</v>
      </c>
      <c r="U368" s="4" t="str">
        <f>_xlfn.IFNA(VLOOKUP(A368,'ACCESS EXPORT'!$A:$AK,37,0),"-")</f>
        <v>Cerner</v>
      </c>
      <c r="V368" s="4" t="str">
        <f>_xlfn.IFNA(VLOOKUP(A368,'ACCESS EXPORT'!$A:$AL,38,0),"-")</f>
        <v>FHMG_PED CARD CONSUL_VIERA</v>
      </c>
      <c r="W368" s="4" t="str">
        <f>_xlfn.IFNA(VLOOKUP(A368,'ACCESS EXPORT'!$A:$AM,39,0),"-")</f>
        <v/>
      </c>
      <c r="X368" s="4" t="str">
        <f>_xlfn.IFNA(VLOOKUP(A368,'ACCESS EXPORT'!$A:$AN,40,0),"-")</f>
        <v>Tiffany Palmer / John Hill</v>
      </c>
      <c r="Y368" s="26" t="str">
        <f>_xlfn.IFNA(VLOOKUP(A368,'ACCESS EXPORT'!A:AO,41,0),"")</f>
        <v>Gary Weston</v>
      </c>
      <c r="Z368" s="26" t="str">
        <f>_xlfn.IFNA(VLOOKUP(A368,'ACCESS EXPORT'!A:AP,42,0),"")</f>
        <v>Maria Angel</v>
      </c>
      <c r="AA368" s="26" t="str">
        <f>_xlfn.IFNA(VLOOKUP(A368,'ACCESS EXPORT'!A:AQ,43,0),"")</f>
        <v>Claire Pagan</v>
      </c>
    </row>
    <row r="369" spans="1:27" ht="18.75" x14ac:dyDescent="0.25">
      <c r="A369" s="33">
        <v>281</v>
      </c>
      <c r="B369" s="10">
        <v>1009</v>
      </c>
      <c r="C369" s="7" t="str">
        <f ca="1">IFERROR(UPPER(IF(AND('ACCESS EXPORT'!AA369="",'ACCESS EXPORT'!Z369=""),VLOOKUP(A369,'ACCESS EXPORT'!$A:$AF,32,FALSE),(IF('ACCESS EXPORT'!AA369&lt;&gt;"",CONCATENATE(VLOOKUP(A369,'ACCESS EXPORT'!$A:$AF,32,FALSE)," (Closed",TEXT('ACCESS EXPORT'!AA369," MM/DD/YYY)")),IF(TODAY()&lt;(('ACCESS EXPORT'!Z369)+30),CONCATENATE(VLOOKUP(A369,'ACCESS EXPORT'!$A:$AF,32,FALSE)," (Opens",TEXT('ACCESS EXPORT'!Z369," MM/DD/YYY)")),VLOOKUP(A369,'ACCESS EXPORT'!$A:$AF,32,FALSE)))))),"-")</f>
        <v>ADVENTHEALTH MEDICAL GROUP PEDIATRIC AND ADULT CONGENITAL CARDIOLOGY AT ORLANDO</v>
      </c>
      <c r="D369" s="3" t="str">
        <f ca="1">IFERROR(UPPER(IF(AND('ACCESS EXPORT'!AA369="",'ACCESS EXPORT'!Z369=""),VLOOKUP(A369,'ACCESS EXPORT'!$A:$AF,28,FALSE),(IF('ACCESS EXPORT'!AA369&lt;&gt;"",CONCATENATE(VLOOKUP(A369,'ACCESS EXPORT'!$A:$AF,28,FALSE)," (Closed",TEXT('ACCESS EXPORT'!AA369," MM/DD/YYY)")),IF(TODAY()&lt;(('ACCESS EXPORT'!Z369)+30),CONCATENATE(VLOOKUP(A369,'ACCESS EXPORT'!$A:$AF,28,FALSE)," (Opens",TEXT('ACCESS EXPORT'!Z369," MM/DD/YYY)")),VLOOKUP(A369,'ACCESS EXPORT'!$A:$AF,28,FALSE)))))),"-")</f>
        <v>PEDIATRIC CARDIOLOGY CONSULTANTS - ORLANDO 2</v>
      </c>
      <c r="E369" s="3" t="str">
        <f>VLOOKUP($A369,'ACCESS EXPORT'!$A:$AF,3,FALSE)</f>
        <v>5450</v>
      </c>
      <c r="F369" s="3" t="str">
        <f>UPPER(CONCATENATE(VLOOKUP(A369,'ACCESS EXPORT'!$A:$AF,4,FALSE)," ",VLOOKUP(A369,'ACCESS EXPORT'!$A:$AF,5,FALSE)," ",VLOOKUP(A369,'ACCESS EXPORT'!$A:$AF,6,FALSE)," ",VLOOKUP(A369,'ACCESS EXPORT'!$A:$AA,7,FALSE)," ",VLOOKUP(A369,'ACCESS EXPORT'!$A:$AA,8,FALSE)))</f>
        <v>2501 N ORANGE AVE SUITE 442 ORLANDO FL 32804</v>
      </c>
      <c r="G369" s="4" t="str">
        <f>UPPER(VLOOKUP($A369,'ACCESS EXPORT'!$A:$AF,9,FALSE))</f>
        <v>ORANGE</v>
      </c>
      <c r="H369" s="4" t="str">
        <f>_xlfn.IFNA(VLOOKUP($B369,'ACCESS EXPORT'!$B:$J,9,FALSE),"")</f>
        <v>Childrens</v>
      </c>
      <c r="I369" s="3" t="str">
        <f>CONCATENATE("(P)",VLOOKUP($A369,'ACCESS EXPORT'!$A:$AF,11,FALSE)," (F)",VLOOKUP($A369,'ACCESS EXPORT'!$A:$AF,29,FALSE))</f>
        <v>(P)(407) 303-2001 (F)(407) 303-2450</v>
      </c>
      <c r="J369" s="4" t="str">
        <f>UPPER(VLOOKUP($A369,'ACCESS EXPORT'!$A:$AF,12,FALSE))</f>
        <v>PEDIATRIC SPECIALTY</v>
      </c>
      <c r="K369" s="4" t="str">
        <f>UPPER(VLOOKUP($A369,'ACCESS EXPORT'!$A:$AF,13,FALSE))</f>
        <v>MARLENE HOLLAND</v>
      </c>
      <c r="L369" s="3" t="str">
        <f>IF(AND(VLOOKUP(A369,'ACCESS EXPORT'!A:AE,1,0),'ACCESS EXPORT'!N369=""),UPPER(CONCATENATE('ACCESS EXPORT'!AE369)),IF(VLOOKUP(A369,'ACCESS EXPORT'!A:AE,1,0),UPPER(CONCATENATE('ACCESS EXPORT'!N369," "&amp;CHAR(10),'ACCESS EXPORT'!AE369))))</f>
        <v>JENNY MOODY 
GABRIELLE TORRES (PRAC. ADMIN)</v>
      </c>
      <c r="M369" s="4" t="str">
        <f>UPPER(VLOOKUP($A369,'ACCESS EXPORT'!$A:$O,15,FALSE))</f>
        <v>JESSICA MENENDEZ (OS)</v>
      </c>
      <c r="N369" s="4" t="str">
        <f ca="1">IF(AND('ACCESS EXPORT'!X369="",'ACCESS EXPORT'!Y369=""),IF('ACCESS EXPORT'!V369&lt;&gt;"",(IF(TODAY()-'ACCESS EXPORT'!V369&gt;=-60,UPPER(CONCATENATE(VLOOKUP(B369,'ACCESS EXPORT'!$B:$P,15,FALSE),""&amp;CHAR(10)&amp;"(SEP",TEXT('ACCESS EXPORT'!V369," MM/DD/YYY)"))),IF(TODAY()-'ACCESS EXPORT'!V369&lt;0,UPPER(VLOOKUP(B369,'ACCESS EXPORT'!$B:$P,15,FALSE)),UPPER(VLOOKUP(B369,'ACCESS EXPORT'!$B:$P,15,FALSE))))),IF('ACCESS EXPORT'!U369="",UPPER(VLOOKUP(B369,'ACCESS EXPORT'!$B:$P,15,FALSE)),IF(TODAY()-'ACCESS EXPORT'!U369&lt;=30,CONCATENATE(UPPER(VLOOKUP(B369,'ACCESS EXPORT'!$B:$P,15,FALSE)),""&amp;CHAR(10)&amp;"(NEW",TEXT('ACCESS EXPORT'!U369," MM/DD/YYY)")),IF(AND(TODAY()-'ACCESS EXPORT'!U369&gt;30,TODAY()&gt;0),UPPER(VLOOKUP(B369,'ACCESS EXPORT'!$B:$P,15,FALSE)))))),IF('ACCESS EXPORT'!Y369&lt;&gt;"",UPPER(CONCATENATE(UPPER(VLOOKUP(B369,'ACCESS EXPORT'!$B:$P,15,FALSE)),""&amp;CHAR(10)&amp;"(Transfer Out",TEXT('ACCESS EXPORT'!Y369," MM/DD/YYY)"))),IF('ACCESS EXPORT'!X369&lt;&gt;"",UPPER(CONCATENATE(UPPER(VLOOKUP(B369,'ACCESS EXPORT'!$B:$P,15,FALSE)),""&amp;CHAR(10)&amp;"(Transfer In",TEXT('ACCESS EXPORT'!X369," MM/DD/YYY)"))))))</f>
        <v>GARCIA, JORGE A.</v>
      </c>
      <c r="O369" s="4" t="str">
        <f>_xlfn.IFNA(VLOOKUP(B369,'ACCESS EXPORT'!$B:$Q,16,FALSE),"")</f>
        <v>MD</v>
      </c>
      <c r="P369" s="4" t="str">
        <f>_xlfn.IFNA(VLOOKUP(B369,'ACCESS EXPORT'!B:W,22,FALSE),"-")</f>
        <v>1346276201</v>
      </c>
      <c r="Q369" s="4" t="str">
        <f>_xlfn.IFNA(VLOOKUP(A369,'ACCESS EXPORT'!$A:$AG,33,0),"-")</f>
        <v>Gretchen Scoleri</v>
      </c>
      <c r="R369" s="4" t="str">
        <f>_xlfn.IFNA(VLOOKUP(A369,'ACCESS EXPORT'!$A:$AH,34,0),"-")</f>
        <v>Amanda Dowd</v>
      </c>
      <c r="S369" s="4" t="str">
        <f>_xlfn.IFNA(VLOOKUP(A369,'ACCESS EXPORT'!$A:$AI,35,0),"-")</f>
        <v>Courtney Powell</v>
      </c>
      <c r="T369" s="4" t="str">
        <f>_xlfn.IFNA(VLOOKUP(A369,'ACCESS EXPORT'!$A:$AJ,36,0),"-")</f>
        <v>Ishmael Molyneaux</v>
      </c>
      <c r="U369" s="4" t="str">
        <f>_xlfn.IFNA(VLOOKUP(A369,'ACCESS EXPORT'!$A:$AK,37,0),"-")</f>
        <v>Cerner</v>
      </c>
      <c r="V369" s="4" t="str">
        <f>_xlfn.IFNA(VLOOKUP(A369,'ACCESS EXPORT'!$A:$AL,38,0),"-")</f>
        <v>FHMG_PED CARD CONSUL 310</v>
      </c>
      <c r="W369" s="4" t="str">
        <f>_xlfn.IFNA(VLOOKUP(A369,'ACCESS EXPORT'!$A:$AM,39,0),"-")</f>
        <v/>
      </c>
      <c r="X369" s="4" t="str">
        <f>_xlfn.IFNA(VLOOKUP(A369,'ACCESS EXPORT'!$A:$AN,40,0),"-")</f>
        <v>Tiffany Palmer / John Hill</v>
      </c>
      <c r="Y369" s="26" t="str">
        <f>_xlfn.IFNA(VLOOKUP(A369,'ACCESS EXPORT'!A:AO,41,0),"")</f>
        <v>Gary Weston</v>
      </c>
      <c r="Z369" s="26" t="str">
        <f>_xlfn.IFNA(VLOOKUP(A369,'ACCESS EXPORT'!A:AP,42,0),"")</f>
        <v>Maria Angel</v>
      </c>
      <c r="AA369" s="26" t="str">
        <f>_xlfn.IFNA(VLOOKUP(A369,'ACCESS EXPORT'!A:AQ,43,0),"")</f>
        <v>Claire Pagan</v>
      </c>
    </row>
    <row r="370" spans="1:27" ht="18.75" x14ac:dyDescent="0.25">
      <c r="A370" s="33">
        <v>252</v>
      </c>
      <c r="B370" s="10">
        <v>1004</v>
      </c>
      <c r="C370" s="7" t="str">
        <f ca="1">IFERROR(UPPER(IF(AND('ACCESS EXPORT'!AA370="",'ACCESS EXPORT'!Z370=""),VLOOKUP(A370,'ACCESS EXPORT'!$A:$AF,32,FALSE),(IF('ACCESS EXPORT'!AA370&lt;&gt;"",CONCATENATE(VLOOKUP(A370,'ACCESS EXPORT'!$A:$AF,32,FALSE)," (Closed",TEXT('ACCESS EXPORT'!AA370," MM/DD/YYY)")),IF(TODAY()&lt;(('ACCESS EXPORT'!Z370)+30),CONCATENATE(VLOOKUP(A370,'ACCESS EXPORT'!$A:$AF,32,FALSE)," (Opens",TEXT('ACCESS EXPORT'!Z370," MM/DD/YYY)")),VLOOKUP(A370,'ACCESS EXPORT'!$A:$AF,32,FALSE)))))),"-")</f>
        <v>ADVENTHEALTH MEDICAL GROUP PEDIATRIC AND ADULT CONGENITAL CARDIOLOGY AT LAKE MARY</v>
      </c>
      <c r="D370" s="3" t="str">
        <f ca="1">IFERROR(UPPER(IF(AND('ACCESS EXPORT'!AA370="",'ACCESS EXPORT'!Z370=""),VLOOKUP(A370,'ACCESS EXPORT'!$A:$AF,28,FALSE),(IF('ACCESS EXPORT'!AA370&lt;&gt;"",CONCATENATE(VLOOKUP(A370,'ACCESS EXPORT'!$A:$AF,28,FALSE)," (Closed",TEXT('ACCESS EXPORT'!AA370," MM/DD/YYY)")),IF(TODAY()&lt;(('ACCESS EXPORT'!Z370)+30),CONCATENATE(VLOOKUP(A370,'ACCESS EXPORT'!$A:$AF,28,FALSE)," (Opens",TEXT('ACCESS EXPORT'!Z370," MM/DD/YYY)")),VLOOKUP(A370,'ACCESS EXPORT'!$A:$AF,28,FALSE)))))),"-")</f>
        <v>PEDIATRIC CARDIOLOGY CONSULTANTS - LAKE MARY*</v>
      </c>
      <c r="E370" s="3" t="str">
        <f>VLOOKUP($A370,'ACCESS EXPORT'!$A:$AF,3,FALSE)</f>
        <v>5450</v>
      </c>
      <c r="F370" s="3" t="str">
        <f>UPPER(CONCATENATE(VLOOKUP(A370,'ACCESS EXPORT'!$A:$AF,4,FALSE)," ",VLOOKUP(A370,'ACCESS EXPORT'!$A:$AF,5,FALSE)," ",VLOOKUP(A370,'ACCESS EXPORT'!$A:$AF,6,FALSE)," ",VLOOKUP(A370,'ACCESS EXPORT'!$A:$AA,7,FALSE)," ",VLOOKUP(A370,'ACCESS EXPORT'!$A:$AA,8,FALSE)))</f>
        <v>755 RINEHARD RD SUITE 100 LAKE MARY FL 32746</v>
      </c>
      <c r="G370" s="4" t="str">
        <f>UPPER(VLOOKUP($A370,'ACCESS EXPORT'!$A:$AF,9,FALSE))</f>
        <v>SEMINOLE</v>
      </c>
      <c r="H370" s="4" t="str">
        <f>_xlfn.IFNA(VLOOKUP($B370,'ACCESS EXPORT'!$B:$J,9,FALSE),"")</f>
        <v>Childrens</v>
      </c>
      <c r="I370" s="3" t="str">
        <f>CONCATENATE("(P)",VLOOKUP($A370,'ACCESS EXPORT'!$A:$AF,11,FALSE)," (F)",VLOOKUP($A370,'ACCESS EXPORT'!$A:$AF,29,FALSE))</f>
        <v>(P)(407) 303-2001 (F)(407) 303-2450</v>
      </c>
      <c r="J370" s="4" t="str">
        <f>UPPER(VLOOKUP($A370,'ACCESS EXPORT'!$A:$AF,12,FALSE))</f>
        <v>PEDIATRIC SPECIALTY</v>
      </c>
      <c r="K370" s="4" t="str">
        <f>UPPER(VLOOKUP($A370,'ACCESS EXPORT'!$A:$AF,13,FALSE))</f>
        <v>MARLENE HOLLAND</v>
      </c>
      <c r="L370" s="3" t="str">
        <f>IF(AND(VLOOKUP(A370,'ACCESS EXPORT'!A:AE,1,0),'ACCESS EXPORT'!N370=""),UPPER(CONCATENATE('ACCESS EXPORT'!AE370)),IF(VLOOKUP(A370,'ACCESS EXPORT'!A:AE,1,0),UPPER(CONCATENATE('ACCESS EXPORT'!N370," "&amp;CHAR(10),'ACCESS EXPORT'!AE370))))</f>
        <v>JENNY MOODY 
GABRIELLE TORRES (PRAC. ADMIN)</v>
      </c>
      <c r="M370" s="4" t="str">
        <f>UPPER(VLOOKUP($A370,'ACCESS EXPORT'!$A:$O,15,FALSE))</f>
        <v>JESSICA MENENDEZ (OS)</v>
      </c>
      <c r="N370" s="4" t="str">
        <f ca="1">IF(AND('ACCESS EXPORT'!X370="",'ACCESS EXPORT'!Y370=""),IF('ACCESS EXPORT'!V370&lt;&gt;"",(IF(TODAY()-'ACCESS EXPORT'!V370&gt;=-60,UPPER(CONCATENATE(VLOOKUP(B370,'ACCESS EXPORT'!$B:$P,15,FALSE),""&amp;CHAR(10)&amp;"(SEP",TEXT('ACCESS EXPORT'!V370," MM/DD/YYY)"))),IF(TODAY()-'ACCESS EXPORT'!V370&lt;0,UPPER(VLOOKUP(B370,'ACCESS EXPORT'!$B:$P,15,FALSE)),UPPER(VLOOKUP(B370,'ACCESS EXPORT'!$B:$P,15,FALSE))))),IF('ACCESS EXPORT'!U370="",UPPER(VLOOKUP(B370,'ACCESS EXPORT'!$B:$P,15,FALSE)),IF(TODAY()-'ACCESS EXPORT'!U370&lt;=30,CONCATENATE(UPPER(VLOOKUP(B370,'ACCESS EXPORT'!$B:$P,15,FALSE)),""&amp;CHAR(10)&amp;"(NEW",TEXT('ACCESS EXPORT'!U370," MM/DD/YYY)")),IF(AND(TODAY()-'ACCESS EXPORT'!U370&gt;30,TODAY()&gt;0),UPPER(VLOOKUP(B370,'ACCESS EXPORT'!$B:$P,15,FALSE)))))),IF('ACCESS EXPORT'!Y370&lt;&gt;"",UPPER(CONCATENATE(UPPER(VLOOKUP(B370,'ACCESS EXPORT'!$B:$P,15,FALSE)),""&amp;CHAR(10)&amp;"(Transfer Out",TEXT('ACCESS EXPORT'!Y370," MM/DD/YYY)"))),IF('ACCESS EXPORT'!X370&lt;&gt;"",UPPER(CONCATENATE(UPPER(VLOOKUP(B370,'ACCESS EXPORT'!$B:$P,15,FALSE)),""&amp;CHAR(10)&amp;"(Transfer In",TEXT('ACCESS EXPORT'!X370," MM/DD/YYY)"))))))</f>
        <v>ALDERMAN, MARY BETH</v>
      </c>
      <c r="O370" s="4" t="str">
        <f>_xlfn.IFNA(VLOOKUP(B370,'ACCESS EXPORT'!$B:$Q,16,FALSE),"")</f>
        <v>APRN</v>
      </c>
      <c r="P370" s="4" t="str">
        <f>_xlfn.IFNA(VLOOKUP(B370,'ACCESS EXPORT'!B:W,22,FALSE),"-")</f>
        <v>1831528223</v>
      </c>
      <c r="Q370" s="4" t="str">
        <f>_xlfn.IFNA(VLOOKUP(A370,'ACCESS EXPORT'!$A:$AG,33,0),"-")</f>
        <v>Quamirah Denson</v>
      </c>
      <c r="R370" s="4" t="str">
        <f>_xlfn.IFNA(VLOOKUP(A370,'ACCESS EXPORT'!$A:$AH,34,0),"-")</f>
        <v>Amanda Dowd</v>
      </c>
      <c r="S370" s="4" t="str">
        <f>_xlfn.IFNA(VLOOKUP(A370,'ACCESS EXPORT'!$A:$AI,35,0),"-")</f>
        <v>Courtney Powell</v>
      </c>
      <c r="T370" s="4" t="str">
        <f>_xlfn.IFNA(VLOOKUP(A370,'ACCESS EXPORT'!$A:$AJ,36,0),"-")</f>
        <v>Ishmael Molyneaux</v>
      </c>
      <c r="U370" s="4" t="str">
        <f>_xlfn.IFNA(VLOOKUP(A370,'ACCESS EXPORT'!$A:$AK,37,0),"-")</f>
        <v>Cerner</v>
      </c>
      <c r="V370" s="4" t="str">
        <f>_xlfn.IFNA(VLOOKUP(A370,'ACCESS EXPORT'!$A:$AL,38,0),"-")</f>
        <v>FHMG_PED CARD CONSUL_LKM</v>
      </c>
      <c r="W370" s="4" t="str">
        <f>_xlfn.IFNA(VLOOKUP(A370,'ACCESS EXPORT'!$A:$AM,39,0),"-")</f>
        <v/>
      </c>
      <c r="X370" s="4" t="str">
        <f>_xlfn.IFNA(VLOOKUP(A370,'ACCESS EXPORT'!$A:$AN,40,0),"-")</f>
        <v>Tiffany Palmer / John Hill</v>
      </c>
      <c r="Y370" s="26" t="str">
        <f>_xlfn.IFNA(VLOOKUP(A370,'ACCESS EXPORT'!A:AO,41,0),"")</f>
        <v>Gary Weston</v>
      </c>
      <c r="Z370" s="26" t="str">
        <f>_xlfn.IFNA(VLOOKUP(A370,'ACCESS EXPORT'!A:AP,42,0),"")</f>
        <v>Maria Angel</v>
      </c>
      <c r="AA370" s="26" t="str">
        <f>_xlfn.IFNA(VLOOKUP(A370,'ACCESS EXPORT'!A:AQ,43,0),"")</f>
        <v>Claire Pagan</v>
      </c>
    </row>
    <row r="371" spans="1:27" ht="18.75" x14ac:dyDescent="0.25">
      <c r="A371" s="33">
        <v>248</v>
      </c>
      <c r="B371" s="10">
        <v>1009</v>
      </c>
      <c r="C371" s="7" t="str">
        <f ca="1">IFERROR(UPPER(IF(AND('ACCESS EXPORT'!AA371="",'ACCESS EXPORT'!Z371=""),VLOOKUP(A371,'ACCESS EXPORT'!$A:$AF,32,FALSE),(IF('ACCESS EXPORT'!AA371&lt;&gt;"",CONCATENATE(VLOOKUP(A371,'ACCESS EXPORT'!$A:$AF,32,FALSE)," (Closed",TEXT('ACCESS EXPORT'!AA371," MM/DD/YYY)")),IF(TODAY()&lt;(('ACCESS EXPORT'!Z371)+30),CONCATENATE(VLOOKUP(A371,'ACCESS EXPORT'!$A:$AF,32,FALSE)," (Opens",TEXT('ACCESS EXPORT'!Z371," MM/DD/YYY)")),VLOOKUP(A371,'ACCESS EXPORT'!$A:$AF,32,FALSE)))))),"-")</f>
        <v>ADVENTHEALTH MEDICAL GROUP PEDIATRIC AND ADULT CONGENITAL CARDIOLOGY AT DAYTONA BEACH</v>
      </c>
      <c r="D371" s="3" t="str">
        <f ca="1">IFERROR(UPPER(IF(AND('ACCESS EXPORT'!AA371="",'ACCESS EXPORT'!Z371=""),VLOOKUP(A371,'ACCESS EXPORT'!$A:$AF,28,FALSE),(IF('ACCESS EXPORT'!AA371&lt;&gt;"",CONCATENATE(VLOOKUP(A371,'ACCESS EXPORT'!$A:$AF,28,FALSE)," (Closed",TEXT('ACCESS EXPORT'!AA371," MM/DD/YYY)")),IF(TODAY()&lt;(('ACCESS EXPORT'!Z371)+30),CONCATENATE(VLOOKUP(A371,'ACCESS EXPORT'!$A:$AF,28,FALSE)," (Opens",TEXT('ACCESS EXPORT'!Z371," MM/DD/YYY)")),VLOOKUP(A371,'ACCESS EXPORT'!$A:$AF,28,FALSE)))))),"-")</f>
        <v>PEDIATRIC CARDIOLOGY CONSULTANTS - DAYTONA*</v>
      </c>
      <c r="E371" s="3" t="str">
        <f>VLOOKUP($A371,'ACCESS EXPORT'!$A:$AF,3,FALSE)</f>
        <v>5450</v>
      </c>
      <c r="F371" s="3" t="str">
        <f>UPPER(CONCATENATE(VLOOKUP(A371,'ACCESS EXPORT'!$A:$AF,4,FALSE)," ",VLOOKUP(A371,'ACCESS EXPORT'!$A:$AF,5,FALSE)," ",VLOOKUP(A371,'ACCESS EXPORT'!$A:$AF,6,FALSE)," ",VLOOKUP(A371,'ACCESS EXPORT'!$A:$AA,7,FALSE)," ",VLOOKUP(A371,'ACCESS EXPORT'!$A:$AA,8,FALSE)))</f>
        <v>305 MEMORIAL MEDICAL PKWY SUITE 408 DAYTONA FL 32117</v>
      </c>
      <c r="G371" s="4" t="str">
        <f>UPPER(VLOOKUP($A371,'ACCESS EXPORT'!$A:$AF,9,FALSE))</f>
        <v>VOLUSIA</v>
      </c>
      <c r="H371" s="4" t="str">
        <f>_xlfn.IFNA(VLOOKUP($B371,'ACCESS EXPORT'!$B:$J,9,FALSE),"")</f>
        <v>Childrens</v>
      </c>
      <c r="I371" s="3" t="str">
        <f>CONCATENATE("(P)",VLOOKUP($A371,'ACCESS EXPORT'!$A:$AF,11,FALSE)," (F)",VLOOKUP($A371,'ACCESS EXPORT'!$A:$AF,29,FALSE))</f>
        <v>(P)(407) 303-2001 (F)(407) 303-2450</v>
      </c>
      <c r="J371" s="4" t="str">
        <f>UPPER(VLOOKUP($A371,'ACCESS EXPORT'!$A:$AF,12,FALSE))</f>
        <v>PEDIATRIC SPECIALTY</v>
      </c>
      <c r="K371" s="4" t="str">
        <f>UPPER(VLOOKUP($A371,'ACCESS EXPORT'!$A:$AF,13,FALSE))</f>
        <v>MARLENE HOLLAND</v>
      </c>
      <c r="L371" s="3" t="str">
        <f>IF(AND(VLOOKUP(A371,'ACCESS EXPORT'!A:AE,1,0),'ACCESS EXPORT'!N371=""),UPPER(CONCATENATE('ACCESS EXPORT'!AE371)),IF(VLOOKUP(A371,'ACCESS EXPORT'!A:AE,1,0),UPPER(CONCATENATE('ACCESS EXPORT'!N371," "&amp;CHAR(10),'ACCESS EXPORT'!AE371))))</f>
        <v>JENNY MOODY 
GABRIELLE TORRES (PRAC. ADMIN)</v>
      </c>
      <c r="M371" s="4" t="str">
        <f>UPPER(VLOOKUP($A371,'ACCESS EXPORT'!$A:$O,15,FALSE))</f>
        <v>JESSICA MENENDEZ (OS)</v>
      </c>
      <c r="N371" s="4" t="str">
        <f ca="1">IF(AND('ACCESS EXPORT'!X371="",'ACCESS EXPORT'!Y371=""),IF('ACCESS EXPORT'!V371&lt;&gt;"",(IF(TODAY()-'ACCESS EXPORT'!V371&gt;=-60,UPPER(CONCATENATE(VLOOKUP(B371,'ACCESS EXPORT'!$B:$P,15,FALSE),""&amp;CHAR(10)&amp;"(SEP",TEXT('ACCESS EXPORT'!V371," MM/DD/YYY)"))),IF(TODAY()-'ACCESS EXPORT'!V371&lt;0,UPPER(VLOOKUP(B371,'ACCESS EXPORT'!$B:$P,15,FALSE)),UPPER(VLOOKUP(B371,'ACCESS EXPORT'!$B:$P,15,FALSE))))),IF('ACCESS EXPORT'!U371="",UPPER(VLOOKUP(B371,'ACCESS EXPORT'!$B:$P,15,FALSE)),IF(TODAY()-'ACCESS EXPORT'!U371&lt;=30,CONCATENATE(UPPER(VLOOKUP(B371,'ACCESS EXPORT'!$B:$P,15,FALSE)),""&amp;CHAR(10)&amp;"(NEW",TEXT('ACCESS EXPORT'!U371," MM/DD/YYY)")),IF(AND(TODAY()-'ACCESS EXPORT'!U371&gt;30,TODAY()&gt;0),UPPER(VLOOKUP(B371,'ACCESS EXPORT'!$B:$P,15,FALSE)))))),IF('ACCESS EXPORT'!Y371&lt;&gt;"",UPPER(CONCATENATE(UPPER(VLOOKUP(B371,'ACCESS EXPORT'!$B:$P,15,FALSE)),""&amp;CHAR(10)&amp;"(Transfer Out",TEXT('ACCESS EXPORT'!Y371," MM/DD/YYY)"))),IF('ACCESS EXPORT'!X371&lt;&gt;"",UPPER(CONCATENATE(UPPER(VLOOKUP(B371,'ACCESS EXPORT'!$B:$P,15,FALSE)),""&amp;CHAR(10)&amp;"(Transfer In",TEXT('ACCESS EXPORT'!X371," MM/DD/YYY)"))))))</f>
        <v>GARCIA, JORGE A.</v>
      </c>
      <c r="O371" s="4" t="str">
        <f>_xlfn.IFNA(VLOOKUP(B371,'ACCESS EXPORT'!$B:$Q,16,FALSE),"")</f>
        <v>MD</v>
      </c>
      <c r="P371" s="4" t="str">
        <f>_xlfn.IFNA(VLOOKUP(B371,'ACCESS EXPORT'!B:W,22,FALSE),"-")</f>
        <v>1346276201</v>
      </c>
      <c r="Q371" s="4" t="str">
        <f>_xlfn.IFNA(VLOOKUP(A371,'ACCESS EXPORT'!$A:$AG,33,0),"-")</f>
        <v>Gretchen Scoleri</v>
      </c>
      <c r="R371" s="4" t="str">
        <f>_xlfn.IFNA(VLOOKUP(A371,'ACCESS EXPORT'!$A:$AH,34,0),"-")</f>
        <v>Amanda Dowd</v>
      </c>
      <c r="S371" s="4" t="str">
        <f>_xlfn.IFNA(VLOOKUP(A371,'ACCESS EXPORT'!$A:$AI,35,0),"-")</f>
        <v>Courtney Powell</v>
      </c>
      <c r="T371" s="4" t="str">
        <f>_xlfn.IFNA(VLOOKUP(A371,'ACCESS EXPORT'!$A:$AJ,36,0),"-")</f>
        <v>Ishmael Molyneaux</v>
      </c>
      <c r="U371" s="4" t="str">
        <f>_xlfn.IFNA(VLOOKUP(A371,'ACCESS EXPORT'!$A:$AK,37,0),"-")</f>
        <v>Cerner</v>
      </c>
      <c r="V371" s="4" t="str">
        <f>_xlfn.IFNA(VLOOKUP(A371,'ACCESS EXPORT'!$A:$AL,38,0),"-")</f>
        <v>FHMG_PED CARD CONSUL_DAY</v>
      </c>
      <c r="W371" s="4" t="str">
        <f>_xlfn.IFNA(VLOOKUP(A371,'ACCESS EXPORT'!$A:$AM,39,0),"-")</f>
        <v/>
      </c>
      <c r="X371" s="4" t="str">
        <f>_xlfn.IFNA(VLOOKUP(A371,'ACCESS EXPORT'!$A:$AN,40,0),"-")</f>
        <v>Tiffany Palmer / John Hill</v>
      </c>
      <c r="Y371" s="26" t="str">
        <f>_xlfn.IFNA(VLOOKUP(A371,'ACCESS EXPORT'!A:AO,41,0),"")</f>
        <v>Gary Weston</v>
      </c>
      <c r="Z371" s="26" t="str">
        <f>_xlfn.IFNA(VLOOKUP(A371,'ACCESS EXPORT'!A:AP,42,0),"")</f>
        <v>Maria Angel</v>
      </c>
      <c r="AA371" s="26" t="str">
        <f>_xlfn.IFNA(VLOOKUP(A371,'ACCESS EXPORT'!A:AQ,43,0),"")</f>
        <v>Claire Pagan</v>
      </c>
    </row>
    <row r="372" spans="1:27" ht="18.75" x14ac:dyDescent="0.25">
      <c r="A372" s="33">
        <v>250</v>
      </c>
      <c r="B372" s="10">
        <v>1008</v>
      </c>
      <c r="C372" s="7" t="str">
        <f ca="1">IFERROR(UPPER(IF(AND('ACCESS EXPORT'!AA372="",'ACCESS EXPORT'!Z372=""),VLOOKUP(A372,'ACCESS EXPORT'!$A:$AF,32,FALSE),(IF('ACCESS EXPORT'!AA372&lt;&gt;"",CONCATENATE(VLOOKUP(A372,'ACCESS EXPORT'!$A:$AF,32,FALSE)," (Closed",TEXT('ACCESS EXPORT'!AA372," MM/DD/YYY)")),IF(TODAY()&lt;(('ACCESS EXPORT'!Z372)+30),CONCATENATE(VLOOKUP(A372,'ACCESS EXPORT'!$A:$AF,32,FALSE)," (Opens",TEXT('ACCESS EXPORT'!Z372," MM/DD/YYY)")),VLOOKUP(A372,'ACCESS EXPORT'!$A:$AF,32,FALSE)))))),"-")</f>
        <v>ADVENTHEALTH MEDICAL GROUP PEDIATRIC AND ADULT CONGENITAL CARDIOLOGY AT TAVARES</v>
      </c>
      <c r="D372" s="3" t="str">
        <f ca="1">IFERROR(UPPER(IF(AND('ACCESS EXPORT'!AA372="",'ACCESS EXPORT'!Z372=""),VLOOKUP(A372,'ACCESS EXPORT'!$A:$AF,28,FALSE),(IF('ACCESS EXPORT'!AA372&lt;&gt;"",CONCATENATE(VLOOKUP(A372,'ACCESS EXPORT'!$A:$AF,28,FALSE)," (Closed",TEXT('ACCESS EXPORT'!AA372," MM/DD/YYY)")),IF(TODAY()&lt;(('ACCESS EXPORT'!Z372)+30),CONCATENATE(VLOOKUP(A372,'ACCESS EXPORT'!$A:$AF,28,FALSE)," (Opens",TEXT('ACCESS EXPORT'!Z372," MM/DD/YYY)")),VLOOKUP(A372,'ACCESS EXPORT'!$A:$AF,28,FALSE)))))),"-")</f>
        <v>PEDIATRIC CARDIOLOGY CONSULTANTS - TAVARES*</v>
      </c>
      <c r="E372" s="3" t="str">
        <f>VLOOKUP($A372,'ACCESS EXPORT'!$A:$AF,3,FALSE)</f>
        <v>5450</v>
      </c>
      <c r="F372" s="3" t="str">
        <f>UPPER(CONCATENATE(VLOOKUP(A372,'ACCESS EXPORT'!$A:$AF,4,FALSE)," ",VLOOKUP(A372,'ACCESS EXPORT'!$A:$AF,5,FALSE)," ",VLOOKUP(A372,'ACCESS EXPORT'!$A:$AF,6,FALSE)," ",VLOOKUP(A372,'ACCESS EXPORT'!$A:$AA,7,FALSE)," ",VLOOKUP(A372,'ACCESS EXPORT'!$A:$AA,8,FALSE)))</f>
        <v>1765 DAVID WALKER DR  TAVARES FL 32778</v>
      </c>
      <c r="G372" s="4" t="str">
        <f>UPPER(VLOOKUP($A372,'ACCESS EXPORT'!$A:$AF,9,FALSE))</f>
        <v>LAKE</v>
      </c>
      <c r="H372" s="4" t="str">
        <f>_xlfn.IFNA(VLOOKUP($B372,'ACCESS EXPORT'!$B:$J,9,FALSE),"")</f>
        <v>Childrens</v>
      </c>
      <c r="I372" s="3" t="str">
        <f>CONCATENATE("(P)",VLOOKUP($A372,'ACCESS EXPORT'!$A:$AF,11,FALSE)," (F)",VLOOKUP($A372,'ACCESS EXPORT'!$A:$AF,29,FALSE))</f>
        <v>(P)(407) 303-2001 (F)(407) 303-2450</v>
      </c>
      <c r="J372" s="4" t="str">
        <f>UPPER(VLOOKUP($A372,'ACCESS EXPORT'!$A:$AF,12,FALSE))</f>
        <v>PEDIATRIC SPECIALTY</v>
      </c>
      <c r="K372" s="4" t="str">
        <f>UPPER(VLOOKUP($A372,'ACCESS EXPORT'!$A:$AF,13,FALSE))</f>
        <v>MARLENE HOLLAND</v>
      </c>
      <c r="L372" s="3" t="str">
        <f>IF(AND(VLOOKUP(A372,'ACCESS EXPORT'!A:AE,1,0),'ACCESS EXPORT'!N372=""),UPPER(CONCATENATE('ACCESS EXPORT'!AE372)),IF(VLOOKUP(A372,'ACCESS EXPORT'!A:AE,1,0),UPPER(CONCATENATE('ACCESS EXPORT'!N372," "&amp;CHAR(10),'ACCESS EXPORT'!AE372))))</f>
        <v>JENNY MOODY 
GABRIELLE TORRES (PRAC. ADMIN)</v>
      </c>
      <c r="M372" s="4" t="str">
        <f>UPPER(VLOOKUP($A372,'ACCESS EXPORT'!$A:$O,15,FALSE))</f>
        <v>JESSICA MENENDEZ (OS)</v>
      </c>
      <c r="N372" s="4" t="str">
        <f ca="1">IF(AND('ACCESS EXPORT'!X372="",'ACCESS EXPORT'!Y372=""),IF('ACCESS EXPORT'!V372&lt;&gt;"",(IF(TODAY()-'ACCESS EXPORT'!V372&gt;=-60,UPPER(CONCATENATE(VLOOKUP(B372,'ACCESS EXPORT'!$B:$P,15,FALSE),""&amp;CHAR(10)&amp;"(SEP",TEXT('ACCESS EXPORT'!V372," MM/DD/YYY)"))),IF(TODAY()-'ACCESS EXPORT'!V372&lt;0,UPPER(VLOOKUP(B372,'ACCESS EXPORT'!$B:$P,15,FALSE)),UPPER(VLOOKUP(B372,'ACCESS EXPORT'!$B:$P,15,FALSE))))),IF('ACCESS EXPORT'!U372="",UPPER(VLOOKUP(B372,'ACCESS EXPORT'!$B:$P,15,FALSE)),IF(TODAY()-'ACCESS EXPORT'!U372&lt;=30,CONCATENATE(UPPER(VLOOKUP(B372,'ACCESS EXPORT'!$B:$P,15,FALSE)),""&amp;CHAR(10)&amp;"(NEW",TEXT('ACCESS EXPORT'!U372," MM/DD/YYY)")),IF(AND(TODAY()-'ACCESS EXPORT'!U372&gt;30,TODAY()&gt;0),UPPER(VLOOKUP(B372,'ACCESS EXPORT'!$B:$P,15,FALSE)))))),IF('ACCESS EXPORT'!Y372&lt;&gt;"",UPPER(CONCATENATE(UPPER(VLOOKUP(B372,'ACCESS EXPORT'!$B:$P,15,FALSE)),""&amp;CHAR(10)&amp;"(Transfer Out",TEXT('ACCESS EXPORT'!Y372," MM/DD/YYY)"))),IF('ACCESS EXPORT'!X372&lt;&gt;"",UPPER(CONCATENATE(UPPER(VLOOKUP(B372,'ACCESS EXPORT'!$B:$P,15,FALSE)),""&amp;CHAR(10)&amp;"(Transfer In",TEXT('ACCESS EXPORT'!X372," MM/DD/YYY)"))))))</f>
        <v>LEE, KELVIN C.</v>
      </c>
      <c r="O372" s="4" t="str">
        <f>_xlfn.IFNA(VLOOKUP(B372,'ACCESS EXPORT'!$B:$Q,16,FALSE),"")</f>
        <v>MD</v>
      </c>
      <c r="P372" s="4" t="str">
        <f>_xlfn.IFNA(VLOOKUP(B372,'ACCESS EXPORT'!B:W,22,FALSE),"-")</f>
        <v>1578722997</v>
      </c>
      <c r="Q372" s="4" t="str">
        <f>_xlfn.IFNA(VLOOKUP(A372,'ACCESS EXPORT'!$A:$AG,33,0),"-")</f>
        <v>Maria Ortiz</v>
      </c>
      <c r="R372" s="4" t="str">
        <f>_xlfn.IFNA(VLOOKUP(A372,'ACCESS EXPORT'!$A:$AH,34,0),"-")</f>
        <v>Amanda Dowd</v>
      </c>
      <c r="S372" s="4" t="str">
        <f>_xlfn.IFNA(VLOOKUP(A372,'ACCESS EXPORT'!$A:$AI,35,0),"-")</f>
        <v>Courtney Powell</v>
      </c>
      <c r="T372" s="4" t="str">
        <f>_xlfn.IFNA(VLOOKUP(A372,'ACCESS EXPORT'!$A:$AJ,36,0),"-")</f>
        <v>Ishmael Molyneaux</v>
      </c>
      <c r="U372" s="4" t="str">
        <f>_xlfn.IFNA(VLOOKUP(A372,'ACCESS EXPORT'!$A:$AK,37,0),"-")</f>
        <v>Cerner</v>
      </c>
      <c r="V372" s="4" t="str">
        <f>_xlfn.IFNA(VLOOKUP(A372,'ACCESS EXPORT'!$A:$AL,38,0),"-")</f>
        <v>FHMG_PED CARD CONSUL_TAV</v>
      </c>
      <c r="W372" s="4" t="str">
        <f>_xlfn.IFNA(VLOOKUP(A372,'ACCESS EXPORT'!$A:$AM,39,0),"-")</f>
        <v/>
      </c>
      <c r="X372" s="4" t="str">
        <f>_xlfn.IFNA(VLOOKUP(A372,'ACCESS EXPORT'!$A:$AN,40,0),"-")</f>
        <v>Tiffany Palmer / John Hill</v>
      </c>
      <c r="Y372" s="26" t="str">
        <f>_xlfn.IFNA(VLOOKUP(A372,'ACCESS EXPORT'!A:AO,41,0),"")</f>
        <v>Gary Weston</v>
      </c>
      <c r="Z372" s="26" t="str">
        <f>_xlfn.IFNA(VLOOKUP(A372,'ACCESS EXPORT'!A:AP,42,0),"")</f>
        <v>Maria Angel</v>
      </c>
      <c r="AA372" s="26" t="str">
        <f>_xlfn.IFNA(VLOOKUP(A372,'ACCESS EXPORT'!A:AQ,43,0),"")</f>
        <v>Claire Pagan</v>
      </c>
    </row>
    <row r="373" spans="1:27" ht="18.75" x14ac:dyDescent="0.25">
      <c r="A373" s="33">
        <v>281</v>
      </c>
      <c r="B373" s="10">
        <v>1001</v>
      </c>
      <c r="C373" s="7" t="str">
        <f ca="1">IFERROR(UPPER(IF(AND('ACCESS EXPORT'!AA373="",'ACCESS EXPORT'!Z373=""),VLOOKUP(A373,'ACCESS EXPORT'!$A:$AF,32,FALSE),(IF('ACCESS EXPORT'!AA373&lt;&gt;"",CONCATENATE(VLOOKUP(A373,'ACCESS EXPORT'!$A:$AF,32,FALSE)," (Closed",TEXT('ACCESS EXPORT'!AA373," MM/DD/YYY)")),IF(TODAY()&lt;(('ACCESS EXPORT'!Z373)+30),CONCATENATE(VLOOKUP(A373,'ACCESS EXPORT'!$A:$AF,32,FALSE)," (Opens",TEXT('ACCESS EXPORT'!Z373," MM/DD/YYY)")),VLOOKUP(A373,'ACCESS EXPORT'!$A:$AF,32,FALSE)))))),"-")</f>
        <v>ADVENTHEALTH MEDICAL GROUP PEDIATRIC AND ADULT CONGENITAL CARDIOLOGY AT ORLANDO</v>
      </c>
      <c r="D373" s="3" t="str">
        <f ca="1">IFERROR(UPPER(IF(AND('ACCESS EXPORT'!AA373="",'ACCESS EXPORT'!Z373=""),VLOOKUP(A373,'ACCESS EXPORT'!$A:$AF,28,FALSE),(IF('ACCESS EXPORT'!AA373&lt;&gt;"",CONCATENATE(VLOOKUP(A373,'ACCESS EXPORT'!$A:$AF,28,FALSE)," (Closed",TEXT('ACCESS EXPORT'!AA373," MM/DD/YYY)")),IF(TODAY()&lt;(('ACCESS EXPORT'!Z373)+30),CONCATENATE(VLOOKUP(A373,'ACCESS EXPORT'!$A:$AF,28,FALSE)," (Opens",TEXT('ACCESS EXPORT'!Z373," MM/DD/YYY)")),VLOOKUP(A373,'ACCESS EXPORT'!$A:$AF,28,FALSE)))))),"-")</f>
        <v>PEDIATRIC CARDIOLOGY CONSULTANTS - ORLANDO 2</v>
      </c>
      <c r="E373" s="3" t="str">
        <f>VLOOKUP($A373,'ACCESS EXPORT'!$A:$AF,3,FALSE)</f>
        <v>5450</v>
      </c>
      <c r="F373" s="3" t="str">
        <f>UPPER(CONCATENATE(VLOOKUP(A373,'ACCESS EXPORT'!$A:$AF,4,FALSE)," ",VLOOKUP(A373,'ACCESS EXPORT'!$A:$AF,5,FALSE)," ",VLOOKUP(A373,'ACCESS EXPORT'!$A:$AF,6,FALSE)," ",VLOOKUP(A373,'ACCESS EXPORT'!$A:$AA,7,FALSE)," ",VLOOKUP(A373,'ACCESS EXPORT'!$A:$AA,8,FALSE)))</f>
        <v>2501 N ORANGE AVE SUITE 442 ORLANDO FL 32804</v>
      </c>
      <c r="G373" s="4" t="str">
        <f>UPPER(VLOOKUP($A373,'ACCESS EXPORT'!$A:$AF,9,FALSE))</f>
        <v>ORANGE</v>
      </c>
      <c r="H373" s="4" t="str">
        <f>_xlfn.IFNA(VLOOKUP($B373,'ACCESS EXPORT'!$B:$J,9,FALSE),"")</f>
        <v>Childrens</v>
      </c>
      <c r="I373" s="3" t="str">
        <f>CONCATENATE("(P)",VLOOKUP($A373,'ACCESS EXPORT'!$A:$AF,11,FALSE)," (F)",VLOOKUP($A373,'ACCESS EXPORT'!$A:$AF,29,FALSE))</f>
        <v>(P)(407) 303-2001 (F)(407) 303-2450</v>
      </c>
      <c r="J373" s="4" t="str">
        <f>UPPER(VLOOKUP($A373,'ACCESS EXPORT'!$A:$AF,12,FALSE))</f>
        <v>PEDIATRIC SPECIALTY</v>
      </c>
      <c r="K373" s="4" t="str">
        <f>UPPER(VLOOKUP($A373,'ACCESS EXPORT'!$A:$AF,13,FALSE))</f>
        <v>MARLENE HOLLAND</v>
      </c>
      <c r="L373" s="3" t="str">
        <f>IF(AND(VLOOKUP(A373,'ACCESS EXPORT'!A:AE,1,0),'ACCESS EXPORT'!N373=""),UPPER(CONCATENATE('ACCESS EXPORT'!AE373)),IF(VLOOKUP(A373,'ACCESS EXPORT'!A:AE,1,0),UPPER(CONCATENATE('ACCESS EXPORT'!N373," "&amp;CHAR(10),'ACCESS EXPORT'!AE373))))</f>
        <v>JENNY MOODY 
GABRIELLE TORRES (PRAC. ADMIN)</v>
      </c>
      <c r="M373" s="4" t="str">
        <f>UPPER(VLOOKUP($A373,'ACCESS EXPORT'!$A:$O,15,FALSE))</f>
        <v>JESSICA MENENDEZ (OS)</v>
      </c>
      <c r="N373" s="4" t="str">
        <f ca="1">IF(AND('ACCESS EXPORT'!X373="",'ACCESS EXPORT'!Y373=""),IF('ACCESS EXPORT'!V373&lt;&gt;"",(IF(TODAY()-'ACCESS EXPORT'!V373&gt;=-60,UPPER(CONCATENATE(VLOOKUP(B373,'ACCESS EXPORT'!$B:$P,15,FALSE),""&amp;CHAR(10)&amp;"(SEP",TEXT('ACCESS EXPORT'!V373," MM/DD/YYY)"))),IF(TODAY()-'ACCESS EXPORT'!V373&lt;0,UPPER(VLOOKUP(B373,'ACCESS EXPORT'!$B:$P,15,FALSE)),UPPER(VLOOKUP(B373,'ACCESS EXPORT'!$B:$P,15,FALSE))))),IF('ACCESS EXPORT'!U373="",UPPER(VLOOKUP(B373,'ACCESS EXPORT'!$B:$P,15,FALSE)),IF(TODAY()-'ACCESS EXPORT'!U373&lt;=30,CONCATENATE(UPPER(VLOOKUP(B373,'ACCESS EXPORT'!$B:$P,15,FALSE)),""&amp;CHAR(10)&amp;"(NEW",TEXT('ACCESS EXPORT'!U373," MM/DD/YYY)")),IF(AND(TODAY()-'ACCESS EXPORT'!U373&gt;30,TODAY()&gt;0),UPPER(VLOOKUP(B373,'ACCESS EXPORT'!$B:$P,15,FALSE)))))),IF('ACCESS EXPORT'!Y373&lt;&gt;"",UPPER(CONCATENATE(UPPER(VLOOKUP(B373,'ACCESS EXPORT'!$B:$P,15,FALSE)),""&amp;CHAR(10)&amp;"(Transfer Out",TEXT('ACCESS EXPORT'!Y373," MM/DD/YYY)"))),IF('ACCESS EXPORT'!X373&lt;&gt;"",UPPER(CONCATENATE(UPPER(VLOOKUP(B373,'ACCESS EXPORT'!$B:$P,15,FALSE)),""&amp;CHAR(10)&amp;"(Transfer In",TEXT('ACCESS EXPORT'!X373," MM/DD/YYY)"))))))</f>
        <v>RAMOS, AGUSTIN</v>
      </c>
      <c r="O373" s="4" t="str">
        <f>_xlfn.IFNA(VLOOKUP(B373,'ACCESS EXPORT'!$B:$Q,16,FALSE),"")</f>
        <v>MD</v>
      </c>
      <c r="P373" s="4" t="str">
        <f>_xlfn.IFNA(VLOOKUP(B373,'ACCESS EXPORT'!B:W,22,FALSE),"-")</f>
        <v>1144257254</v>
      </c>
      <c r="Q373" s="4" t="str">
        <f>_xlfn.IFNA(VLOOKUP(A373,'ACCESS EXPORT'!$A:$AG,33,0),"-")</f>
        <v>Gretchen Scoleri</v>
      </c>
      <c r="R373" s="4" t="str">
        <f>_xlfn.IFNA(VLOOKUP(A373,'ACCESS EXPORT'!$A:$AH,34,0),"-")</f>
        <v>Amanda Dowd</v>
      </c>
      <c r="S373" s="4" t="str">
        <f>_xlfn.IFNA(VLOOKUP(A373,'ACCESS EXPORT'!$A:$AI,35,0),"-")</f>
        <v>Courtney Powell</v>
      </c>
      <c r="T373" s="4" t="str">
        <f>_xlfn.IFNA(VLOOKUP(A373,'ACCESS EXPORT'!$A:$AJ,36,0),"-")</f>
        <v>Ishmael Molyneaux</v>
      </c>
      <c r="U373" s="4" t="str">
        <f>_xlfn.IFNA(VLOOKUP(A373,'ACCESS EXPORT'!$A:$AK,37,0),"-")</f>
        <v>Cerner</v>
      </c>
      <c r="V373" s="4" t="str">
        <f>_xlfn.IFNA(VLOOKUP(A373,'ACCESS EXPORT'!$A:$AL,38,0),"-")</f>
        <v>FHMG_PED CARD CONSUL 310</v>
      </c>
      <c r="W373" s="4" t="str">
        <f>_xlfn.IFNA(VLOOKUP(A373,'ACCESS EXPORT'!$A:$AM,39,0),"-")</f>
        <v/>
      </c>
      <c r="X373" s="4" t="str">
        <f>_xlfn.IFNA(VLOOKUP(A373,'ACCESS EXPORT'!$A:$AN,40,0),"-")</f>
        <v>Tiffany Palmer / John Hill</v>
      </c>
      <c r="Y373" s="26" t="str">
        <f>_xlfn.IFNA(VLOOKUP(A373,'ACCESS EXPORT'!A:AO,41,0),"")</f>
        <v>Gary Weston</v>
      </c>
      <c r="Z373" s="26" t="str">
        <f>_xlfn.IFNA(VLOOKUP(A373,'ACCESS EXPORT'!A:AP,42,0),"")</f>
        <v>Maria Angel</v>
      </c>
      <c r="AA373" s="26" t="str">
        <f>_xlfn.IFNA(VLOOKUP(A373,'ACCESS EXPORT'!A:AQ,43,0),"")</f>
        <v>Claire Pagan</v>
      </c>
    </row>
    <row r="374" spans="1:27" ht="18.75" x14ac:dyDescent="0.25">
      <c r="A374" s="33">
        <v>252</v>
      </c>
      <c r="B374" s="10">
        <v>1002</v>
      </c>
      <c r="C374" s="7" t="str">
        <f ca="1">IFERROR(UPPER(IF(AND('ACCESS EXPORT'!AA374="",'ACCESS EXPORT'!Z374=""),VLOOKUP(A374,'ACCESS EXPORT'!$A:$AF,32,FALSE),(IF('ACCESS EXPORT'!AA374&lt;&gt;"",CONCATENATE(VLOOKUP(A374,'ACCESS EXPORT'!$A:$AF,32,FALSE)," (Closed",TEXT('ACCESS EXPORT'!AA374," MM/DD/YYY)")),IF(TODAY()&lt;(('ACCESS EXPORT'!Z374)+30),CONCATENATE(VLOOKUP(A374,'ACCESS EXPORT'!$A:$AF,32,FALSE)," (Opens",TEXT('ACCESS EXPORT'!Z374," MM/DD/YYY)")),VLOOKUP(A374,'ACCESS EXPORT'!$A:$AF,32,FALSE)))))),"-")</f>
        <v>ADVENTHEALTH MEDICAL GROUP PEDIATRIC AND ADULT CONGENITAL CARDIOLOGY AT LAKE MARY</v>
      </c>
      <c r="D374" s="3" t="str">
        <f ca="1">IFERROR(UPPER(IF(AND('ACCESS EXPORT'!AA374="",'ACCESS EXPORT'!Z374=""),VLOOKUP(A374,'ACCESS EXPORT'!$A:$AF,28,FALSE),(IF('ACCESS EXPORT'!AA374&lt;&gt;"",CONCATENATE(VLOOKUP(A374,'ACCESS EXPORT'!$A:$AF,28,FALSE)," (Closed",TEXT('ACCESS EXPORT'!AA374," MM/DD/YYY)")),IF(TODAY()&lt;(('ACCESS EXPORT'!Z374)+30),CONCATENATE(VLOOKUP(A374,'ACCESS EXPORT'!$A:$AF,28,FALSE)," (Opens",TEXT('ACCESS EXPORT'!Z374," MM/DD/YYY)")),VLOOKUP(A374,'ACCESS EXPORT'!$A:$AF,28,FALSE)))))),"-")</f>
        <v>PEDIATRIC CARDIOLOGY CONSULTANTS - LAKE MARY*</v>
      </c>
      <c r="E374" s="3" t="str">
        <f>VLOOKUP($A374,'ACCESS EXPORT'!$A:$AF,3,FALSE)</f>
        <v>5450</v>
      </c>
      <c r="F374" s="3" t="str">
        <f>UPPER(CONCATENATE(VLOOKUP(A374,'ACCESS EXPORT'!$A:$AF,4,FALSE)," ",VLOOKUP(A374,'ACCESS EXPORT'!$A:$AF,5,FALSE)," ",VLOOKUP(A374,'ACCESS EXPORT'!$A:$AF,6,FALSE)," ",VLOOKUP(A374,'ACCESS EXPORT'!$A:$AA,7,FALSE)," ",VLOOKUP(A374,'ACCESS EXPORT'!$A:$AA,8,FALSE)))</f>
        <v>755 RINEHARD RD SUITE 100 LAKE MARY FL 32746</v>
      </c>
      <c r="G374" s="4" t="str">
        <f>UPPER(VLOOKUP($A374,'ACCESS EXPORT'!$A:$AF,9,FALSE))</f>
        <v>SEMINOLE</v>
      </c>
      <c r="H374" s="4" t="str">
        <f>_xlfn.IFNA(VLOOKUP($B374,'ACCESS EXPORT'!$B:$J,9,FALSE),"")</f>
        <v>Childrens</v>
      </c>
      <c r="I374" s="3" t="str">
        <f>CONCATENATE("(P)",VLOOKUP($A374,'ACCESS EXPORT'!$A:$AF,11,FALSE)," (F)",VLOOKUP($A374,'ACCESS EXPORT'!$A:$AF,29,FALSE))</f>
        <v>(P)(407) 303-2001 (F)(407) 303-2450</v>
      </c>
      <c r="J374" s="4" t="str">
        <f>UPPER(VLOOKUP($A374,'ACCESS EXPORT'!$A:$AF,12,FALSE))</f>
        <v>PEDIATRIC SPECIALTY</v>
      </c>
      <c r="K374" s="4" t="str">
        <f>UPPER(VLOOKUP($A374,'ACCESS EXPORT'!$A:$AF,13,FALSE))</f>
        <v>MARLENE HOLLAND</v>
      </c>
      <c r="L374" s="3" t="str">
        <f>IF(AND(VLOOKUP(A374,'ACCESS EXPORT'!A:AE,1,0),'ACCESS EXPORT'!N374=""),UPPER(CONCATENATE('ACCESS EXPORT'!AE374)),IF(VLOOKUP(A374,'ACCESS EXPORT'!A:AE,1,0),UPPER(CONCATENATE('ACCESS EXPORT'!N374," "&amp;CHAR(10),'ACCESS EXPORT'!AE374))))</f>
        <v>JENNY MOODY 
GABRIELLE TORRES (PRAC. ADMIN)</v>
      </c>
      <c r="M374" s="4" t="str">
        <f>UPPER(VLOOKUP($A374,'ACCESS EXPORT'!$A:$O,15,FALSE))</f>
        <v>JESSICA MENENDEZ (OS)</v>
      </c>
      <c r="N374" s="4" t="str">
        <f ca="1">IF(AND('ACCESS EXPORT'!X374="",'ACCESS EXPORT'!Y374=""),IF('ACCESS EXPORT'!V374&lt;&gt;"",(IF(TODAY()-'ACCESS EXPORT'!V374&gt;=-60,UPPER(CONCATENATE(VLOOKUP(B374,'ACCESS EXPORT'!$B:$P,15,FALSE),""&amp;CHAR(10)&amp;"(SEP",TEXT('ACCESS EXPORT'!V374," MM/DD/YYY)"))),IF(TODAY()-'ACCESS EXPORT'!V374&lt;0,UPPER(VLOOKUP(B374,'ACCESS EXPORT'!$B:$P,15,FALSE)),UPPER(VLOOKUP(B374,'ACCESS EXPORT'!$B:$P,15,FALSE))))),IF('ACCESS EXPORT'!U374="",UPPER(VLOOKUP(B374,'ACCESS EXPORT'!$B:$P,15,FALSE)),IF(TODAY()-'ACCESS EXPORT'!U374&lt;=30,CONCATENATE(UPPER(VLOOKUP(B374,'ACCESS EXPORT'!$B:$P,15,FALSE)),""&amp;CHAR(10)&amp;"(NEW",TEXT('ACCESS EXPORT'!U374," MM/DD/YYY)")),IF(AND(TODAY()-'ACCESS EXPORT'!U374&gt;30,TODAY()&gt;0),UPPER(VLOOKUP(B374,'ACCESS EXPORT'!$B:$P,15,FALSE)))))),IF('ACCESS EXPORT'!Y374&lt;&gt;"",UPPER(CONCATENATE(UPPER(VLOOKUP(B374,'ACCESS EXPORT'!$B:$P,15,FALSE)),""&amp;CHAR(10)&amp;"(Transfer Out",TEXT('ACCESS EXPORT'!Y374," MM/DD/YYY)"))),IF('ACCESS EXPORT'!X374&lt;&gt;"",UPPER(CONCATENATE(UPPER(VLOOKUP(B374,'ACCESS EXPORT'!$B:$P,15,FALSE)),""&amp;CHAR(10)&amp;"(Transfer In",TEXT('ACCESS EXPORT'!X374," MM/DD/YYY)"))))))</f>
        <v>ZUSSMAN, MATTHEW E.</v>
      </c>
      <c r="O374" s="4" t="str">
        <f>_xlfn.IFNA(VLOOKUP(B374,'ACCESS EXPORT'!$B:$Q,16,FALSE),"")</f>
        <v>MD</v>
      </c>
      <c r="P374" s="4" t="str">
        <f>_xlfn.IFNA(VLOOKUP(B374,'ACCESS EXPORT'!B:W,22,FALSE),"-")</f>
        <v>1558588277</v>
      </c>
      <c r="Q374" s="4" t="str">
        <f>_xlfn.IFNA(VLOOKUP(A374,'ACCESS EXPORT'!$A:$AG,33,0),"-")</f>
        <v>Quamirah Denson</v>
      </c>
      <c r="R374" s="4" t="str">
        <f>_xlfn.IFNA(VLOOKUP(A374,'ACCESS EXPORT'!$A:$AH,34,0),"-")</f>
        <v>Amanda Dowd</v>
      </c>
      <c r="S374" s="4" t="str">
        <f>_xlfn.IFNA(VLOOKUP(A374,'ACCESS EXPORT'!$A:$AI,35,0),"-")</f>
        <v>Courtney Powell</v>
      </c>
      <c r="T374" s="4" t="str">
        <f>_xlfn.IFNA(VLOOKUP(A374,'ACCESS EXPORT'!$A:$AJ,36,0),"-")</f>
        <v>Ishmael Molyneaux</v>
      </c>
      <c r="U374" s="4" t="str">
        <f>_xlfn.IFNA(VLOOKUP(A374,'ACCESS EXPORT'!$A:$AK,37,0),"-")</f>
        <v>Cerner</v>
      </c>
      <c r="V374" s="4" t="str">
        <f>_xlfn.IFNA(VLOOKUP(A374,'ACCESS EXPORT'!$A:$AL,38,0),"-")</f>
        <v>FHMG_PED CARD CONSUL_LKM</v>
      </c>
      <c r="W374" s="4" t="str">
        <f>_xlfn.IFNA(VLOOKUP(A374,'ACCESS EXPORT'!$A:$AM,39,0),"-")</f>
        <v/>
      </c>
      <c r="X374" s="4" t="str">
        <f>_xlfn.IFNA(VLOOKUP(A374,'ACCESS EXPORT'!$A:$AN,40,0),"-")</f>
        <v>Tiffany Palmer / John Hill</v>
      </c>
      <c r="Y374" s="26" t="str">
        <f>_xlfn.IFNA(VLOOKUP(A374,'ACCESS EXPORT'!A:AO,41,0),"")</f>
        <v>Gary Weston</v>
      </c>
      <c r="Z374" s="26" t="str">
        <f>_xlfn.IFNA(VLOOKUP(A374,'ACCESS EXPORT'!A:AP,42,0),"")</f>
        <v>Maria Angel</v>
      </c>
      <c r="AA374" s="26" t="str">
        <f>_xlfn.IFNA(VLOOKUP(A374,'ACCESS EXPORT'!A:AQ,43,0),"")</f>
        <v>Claire Pagan</v>
      </c>
    </row>
    <row r="375" spans="1:27" ht="18.75" x14ac:dyDescent="0.25">
      <c r="A375" s="33">
        <v>249</v>
      </c>
      <c r="B375" s="10">
        <v>1002</v>
      </c>
      <c r="C375" s="7" t="str">
        <f ca="1">IFERROR(UPPER(IF(AND('ACCESS EXPORT'!AA375="",'ACCESS EXPORT'!Z375=""),VLOOKUP(A375,'ACCESS EXPORT'!$A:$AF,32,FALSE),(IF('ACCESS EXPORT'!AA375&lt;&gt;"",CONCATENATE(VLOOKUP(A375,'ACCESS EXPORT'!$A:$AF,32,FALSE)," (Closed",TEXT('ACCESS EXPORT'!AA375," MM/DD/YYY)")),IF(TODAY()&lt;(('ACCESS EXPORT'!Z375)+30),CONCATENATE(VLOOKUP(A375,'ACCESS EXPORT'!$A:$AF,32,FALSE)," (Opens",TEXT('ACCESS EXPORT'!Z375," MM/DD/YYY)")),VLOOKUP(A375,'ACCESS EXPORT'!$A:$AF,32,FALSE)))))),"-")</f>
        <v>ADVENTHEALTH MEDICAL GROUP PEDIATRIC AND ADULT CONGENITAL CARDIOLOGY AT MELBOURNE</v>
      </c>
      <c r="D375" s="3" t="str">
        <f ca="1">IFERROR(UPPER(IF(AND('ACCESS EXPORT'!AA375="",'ACCESS EXPORT'!Z375=""),VLOOKUP(A375,'ACCESS EXPORT'!$A:$AF,28,FALSE),(IF('ACCESS EXPORT'!AA375&lt;&gt;"",CONCATENATE(VLOOKUP(A375,'ACCESS EXPORT'!$A:$AF,28,FALSE)," (Closed",TEXT('ACCESS EXPORT'!AA375," MM/DD/YYY)")),IF(TODAY()&lt;(('ACCESS EXPORT'!Z375)+30),CONCATENATE(VLOOKUP(A375,'ACCESS EXPORT'!$A:$AF,28,FALSE)," (Opens",TEXT('ACCESS EXPORT'!Z375," MM/DD/YYY)")),VLOOKUP(A375,'ACCESS EXPORT'!$A:$AF,28,FALSE)))))),"-")</f>
        <v>PEDIATRIC CARDIOLOGY CONSULTANTS - MELBOURNE*</v>
      </c>
      <c r="E375" s="3" t="str">
        <f>VLOOKUP($A375,'ACCESS EXPORT'!$A:$AF,3,FALSE)</f>
        <v>5450</v>
      </c>
      <c r="F375" s="3" t="str">
        <f>UPPER(CONCATENATE(VLOOKUP(A375,'ACCESS EXPORT'!$A:$AF,4,FALSE)," ",VLOOKUP(A375,'ACCESS EXPORT'!$A:$AF,5,FALSE)," ",VLOOKUP(A375,'ACCESS EXPORT'!$A:$AF,6,FALSE)," ",VLOOKUP(A375,'ACCESS EXPORT'!$A:$AA,7,FALSE)," ",VLOOKUP(A375,'ACCESS EXPORT'!$A:$AA,8,FALSE)))</f>
        <v>6609 N. WICKHAM RD SUITE 104 MELBOURNE FL 32940</v>
      </c>
      <c r="G375" s="4" t="str">
        <f>UPPER(VLOOKUP($A375,'ACCESS EXPORT'!$A:$AF,9,FALSE))</f>
        <v>BREVARD</v>
      </c>
      <c r="H375" s="4" t="str">
        <f>_xlfn.IFNA(VLOOKUP($B375,'ACCESS EXPORT'!$B:$J,9,FALSE),"")</f>
        <v>Childrens</v>
      </c>
      <c r="I375" s="3" t="str">
        <f>CONCATENATE("(P)",VLOOKUP($A375,'ACCESS EXPORT'!$A:$AF,11,FALSE)," (F)",VLOOKUP($A375,'ACCESS EXPORT'!$A:$AF,29,FALSE))</f>
        <v>(P)(407) 303-2001 (F)(407) 303-2450</v>
      </c>
      <c r="J375" s="4" t="str">
        <f>UPPER(VLOOKUP($A375,'ACCESS EXPORT'!$A:$AF,12,FALSE))</f>
        <v>PEDIATRIC SPECIALTY</v>
      </c>
      <c r="K375" s="4" t="str">
        <f>UPPER(VLOOKUP($A375,'ACCESS EXPORT'!$A:$AF,13,FALSE))</f>
        <v>MARLENE HOLLAND</v>
      </c>
      <c r="L375" s="3" t="str">
        <f>IF(AND(VLOOKUP(A375,'ACCESS EXPORT'!A:AE,1,0),'ACCESS EXPORT'!N375=""),UPPER(CONCATENATE('ACCESS EXPORT'!AE375)),IF(VLOOKUP(A375,'ACCESS EXPORT'!A:AE,1,0),UPPER(CONCATENATE('ACCESS EXPORT'!N375," "&amp;CHAR(10),'ACCESS EXPORT'!AE375))))</f>
        <v>JENNY MOODY 
GABRIELLE TORRES (PRAC. ADMIN)</v>
      </c>
      <c r="M375" s="4" t="str">
        <f>UPPER(VLOOKUP($A375,'ACCESS EXPORT'!$A:$O,15,FALSE))</f>
        <v>JESSICA MENENDEZ (OS)</v>
      </c>
      <c r="N375" s="4" t="str">
        <f ca="1">IF(AND('ACCESS EXPORT'!X375="",'ACCESS EXPORT'!Y375=""),IF('ACCESS EXPORT'!V375&lt;&gt;"",(IF(TODAY()-'ACCESS EXPORT'!V375&gt;=-60,UPPER(CONCATENATE(VLOOKUP(B375,'ACCESS EXPORT'!$B:$P,15,FALSE),""&amp;CHAR(10)&amp;"(SEP",TEXT('ACCESS EXPORT'!V375," MM/DD/YYY)"))),IF(TODAY()-'ACCESS EXPORT'!V375&lt;0,UPPER(VLOOKUP(B375,'ACCESS EXPORT'!$B:$P,15,FALSE)),UPPER(VLOOKUP(B375,'ACCESS EXPORT'!$B:$P,15,FALSE))))),IF('ACCESS EXPORT'!U375="",UPPER(VLOOKUP(B375,'ACCESS EXPORT'!$B:$P,15,FALSE)),IF(TODAY()-'ACCESS EXPORT'!U375&lt;=30,CONCATENATE(UPPER(VLOOKUP(B375,'ACCESS EXPORT'!$B:$P,15,FALSE)),""&amp;CHAR(10)&amp;"(NEW",TEXT('ACCESS EXPORT'!U375," MM/DD/YYY)")),IF(AND(TODAY()-'ACCESS EXPORT'!U375&gt;30,TODAY()&gt;0),UPPER(VLOOKUP(B375,'ACCESS EXPORT'!$B:$P,15,FALSE)))))),IF('ACCESS EXPORT'!Y375&lt;&gt;"",UPPER(CONCATENATE(UPPER(VLOOKUP(B375,'ACCESS EXPORT'!$B:$P,15,FALSE)),""&amp;CHAR(10)&amp;"(Transfer Out",TEXT('ACCESS EXPORT'!Y375," MM/DD/YYY)"))),IF('ACCESS EXPORT'!X375&lt;&gt;"",UPPER(CONCATENATE(UPPER(VLOOKUP(B375,'ACCESS EXPORT'!$B:$P,15,FALSE)),""&amp;CHAR(10)&amp;"(Transfer In",TEXT('ACCESS EXPORT'!X375," MM/DD/YYY)"))))))</f>
        <v>ZUSSMAN, MATTHEW E.</v>
      </c>
      <c r="O375" s="4" t="str">
        <f>_xlfn.IFNA(VLOOKUP(B375,'ACCESS EXPORT'!$B:$Q,16,FALSE),"")</f>
        <v>MD</v>
      </c>
      <c r="P375" s="4" t="str">
        <f>_xlfn.IFNA(VLOOKUP(B375,'ACCESS EXPORT'!B:W,22,FALSE),"-")</f>
        <v>1558588277</v>
      </c>
      <c r="Q375" s="4" t="str">
        <f>_xlfn.IFNA(VLOOKUP(A375,'ACCESS EXPORT'!$A:$AG,33,0),"-")</f>
        <v>Gretchen Scoleri</v>
      </c>
      <c r="R375" s="4" t="str">
        <f>_xlfn.IFNA(VLOOKUP(A375,'ACCESS EXPORT'!$A:$AH,34,0),"-")</f>
        <v>Amanda Dowd</v>
      </c>
      <c r="S375" s="4" t="str">
        <f>_xlfn.IFNA(VLOOKUP(A375,'ACCESS EXPORT'!$A:$AI,35,0),"-")</f>
        <v>Courtney Powell</v>
      </c>
      <c r="T375" s="4" t="str">
        <f>_xlfn.IFNA(VLOOKUP(A375,'ACCESS EXPORT'!$A:$AJ,36,0),"-")</f>
        <v>Ishmael Molyneaux</v>
      </c>
      <c r="U375" s="4" t="str">
        <f>_xlfn.IFNA(VLOOKUP(A375,'ACCESS EXPORT'!$A:$AK,37,0),"-")</f>
        <v>Cerner</v>
      </c>
      <c r="V375" s="4" t="str">
        <f>_xlfn.IFNA(VLOOKUP(A375,'ACCESS EXPORT'!$A:$AL,38,0),"-")</f>
        <v>FHMG_PED CARD CONSUL_VIERA</v>
      </c>
      <c r="W375" s="4" t="str">
        <f>_xlfn.IFNA(VLOOKUP(A375,'ACCESS EXPORT'!$A:$AM,39,0),"-")</f>
        <v/>
      </c>
      <c r="X375" s="4" t="str">
        <f>_xlfn.IFNA(VLOOKUP(A375,'ACCESS EXPORT'!$A:$AN,40,0),"-")</f>
        <v>Tiffany Palmer / John Hill</v>
      </c>
      <c r="Y375" s="26" t="str">
        <f>_xlfn.IFNA(VLOOKUP(A375,'ACCESS EXPORT'!A:AO,41,0),"")</f>
        <v>Gary Weston</v>
      </c>
      <c r="Z375" s="26" t="str">
        <f>_xlfn.IFNA(VLOOKUP(A375,'ACCESS EXPORT'!A:AP,42,0),"")</f>
        <v>Maria Angel</v>
      </c>
      <c r="AA375" s="26" t="str">
        <f>_xlfn.IFNA(VLOOKUP(A375,'ACCESS EXPORT'!A:AQ,43,0),"")</f>
        <v>Claire Pagan</v>
      </c>
    </row>
    <row r="376" spans="1:27" ht="18.75" x14ac:dyDescent="0.25">
      <c r="A376" s="33">
        <v>251</v>
      </c>
      <c r="B376" s="10">
        <v>1002</v>
      </c>
      <c r="C376" s="7" t="str">
        <f ca="1">IFERROR(UPPER(IF(AND('ACCESS EXPORT'!AA376="",'ACCESS EXPORT'!Z376=""),VLOOKUP(A376,'ACCESS EXPORT'!$A:$AF,32,FALSE),(IF('ACCESS EXPORT'!AA376&lt;&gt;"",CONCATENATE(VLOOKUP(A376,'ACCESS EXPORT'!$A:$AF,32,FALSE)," (Closed",TEXT('ACCESS EXPORT'!AA376," MM/DD/YYY)")),IF(TODAY()&lt;(('ACCESS EXPORT'!Z376)+30),CONCATENATE(VLOOKUP(A376,'ACCESS EXPORT'!$A:$AF,32,FALSE)," (Opens",TEXT('ACCESS EXPORT'!Z376," MM/DD/YYY)")),VLOOKUP(A376,'ACCESS EXPORT'!$A:$AF,32,FALSE)))))),"-")</f>
        <v>ADVENTHEALTH MEDICAL GROUP PEDIATRIC AND ADULT CONGENITAL CARDIOLOGY AT CELEBRATION</v>
      </c>
      <c r="D376" s="3" t="str">
        <f ca="1">IFERROR(UPPER(IF(AND('ACCESS EXPORT'!AA376="",'ACCESS EXPORT'!Z376=""),VLOOKUP(A376,'ACCESS EXPORT'!$A:$AF,28,FALSE),(IF('ACCESS EXPORT'!AA376&lt;&gt;"",CONCATENATE(VLOOKUP(A376,'ACCESS EXPORT'!$A:$AF,28,FALSE)," (Closed",TEXT('ACCESS EXPORT'!AA376," MM/DD/YYY)")),IF(TODAY()&lt;(('ACCESS EXPORT'!Z376)+30),CONCATENATE(VLOOKUP(A376,'ACCESS EXPORT'!$A:$AF,28,FALSE)," (Opens",TEXT('ACCESS EXPORT'!Z376," MM/DD/YYY)")),VLOOKUP(A376,'ACCESS EXPORT'!$A:$AF,28,FALSE)))))),"-")</f>
        <v>PEDIATRIC CARDIOLOGY CONSULTANTS - CELEBRATION*</v>
      </c>
      <c r="E376" s="3" t="str">
        <f>VLOOKUP($A376,'ACCESS EXPORT'!$A:$AF,3,FALSE)</f>
        <v>5450</v>
      </c>
      <c r="F376" s="3" t="str">
        <f>UPPER(CONCATENATE(VLOOKUP(A376,'ACCESS EXPORT'!$A:$AF,4,FALSE)," ",VLOOKUP(A376,'ACCESS EXPORT'!$A:$AF,5,FALSE)," ",VLOOKUP(A376,'ACCESS EXPORT'!$A:$AF,6,FALSE)," ",VLOOKUP(A376,'ACCESS EXPORT'!$A:$AA,7,FALSE)," ",VLOOKUP(A376,'ACCESS EXPORT'!$A:$AA,8,FALSE)))</f>
        <v>1530 CELEBRATION BLVD SUITE 101 CELEBRATION FL 34747</v>
      </c>
      <c r="G376" s="4" t="str">
        <f>UPPER(VLOOKUP($A376,'ACCESS EXPORT'!$A:$AF,9,FALSE))</f>
        <v>OSCEOLA</v>
      </c>
      <c r="H376" s="4" t="str">
        <f>_xlfn.IFNA(VLOOKUP($B376,'ACCESS EXPORT'!$B:$J,9,FALSE),"")</f>
        <v>Childrens</v>
      </c>
      <c r="I376" s="3" t="str">
        <f>CONCATENATE("(P)",VLOOKUP($A376,'ACCESS EXPORT'!$A:$AF,11,FALSE)," (F)",VLOOKUP($A376,'ACCESS EXPORT'!$A:$AF,29,FALSE))</f>
        <v>(P)(407) 303-2001 (F)(407) 303-2450</v>
      </c>
      <c r="J376" s="4" t="str">
        <f>UPPER(VLOOKUP($A376,'ACCESS EXPORT'!$A:$AF,12,FALSE))</f>
        <v>PEDIATRIC SPECIALTY</v>
      </c>
      <c r="K376" s="4" t="str">
        <f>UPPER(VLOOKUP($A376,'ACCESS EXPORT'!$A:$AF,13,FALSE))</f>
        <v>MARLENE HOLLAND</v>
      </c>
      <c r="L376" s="3" t="str">
        <f>IF(AND(VLOOKUP(A376,'ACCESS EXPORT'!A:AE,1,0),'ACCESS EXPORT'!N376=""),UPPER(CONCATENATE('ACCESS EXPORT'!AE376)),IF(VLOOKUP(A376,'ACCESS EXPORT'!A:AE,1,0),UPPER(CONCATENATE('ACCESS EXPORT'!N376," "&amp;CHAR(10),'ACCESS EXPORT'!AE376))))</f>
        <v>JENNY MOODY 
GABRIELLE TORRES (PRAC. ADMIN)</v>
      </c>
      <c r="M376" s="4" t="str">
        <f>UPPER(VLOOKUP($A376,'ACCESS EXPORT'!$A:$O,15,FALSE))</f>
        <v>JESSICA MENENDEZ (OS)</v>
      </c>
      <c r="N376" s="4" t="str">
        <f ca="1">IF(AND('ACCESS EXPORT'!X376="",'ACCESS EXPORT'!Y376=""),IF('ACCESS EXPORT'!V376&lt;&gt;"",(IF(TODAY()-'ACCESS EXPORT'!V376&gt;=-60,UPPER(CONCATENATE(VLOOKUP(B376,'ACCESS EXPORT'!$B:$P,15,FALSE),""&amp;CHAR(10)&amp;"(SEP",TEXT('ACCESS EXPORT'!V376," MM/DD/YYY)"))),IF(TODAY()-'ACCESS EXPORT'!V376&lt;0,UPPER(VLOOKUP(B376,'ACCESS EXPORT'!$B:$P,15,FALSE)),UPPER(VLOOKUP(B376,'ACCESS EXPORT'!$B:$P,15,FALSE))))),IF('ACCESS EXPORT'!U376="",UPPER(VLOOKUP(B376,'ACCESS EXPORT'!$B:$P,15,FALSE)),IF(TODAY()-'ACCESS EXPORT'!U376&lt;=30,CONCATENATE(UPPER(VLOOKUP(B376,'ACCESS EXPORT'!$B:$P,15,FALSE)),""&amp;CHAR(10)&amp;"(NEW",TEXT('ACCESS EXPORT'!U376," MM/DD/YYY)")),IF(AND(TODAY()-'ACCESS EXPORT'!U376&gt;30,TODAY()&gt;0),UPPER(VLOOKUP(B376,'ACCESS EXPORT'!$B:$P,15,FALSE)))))),IF('ACCESS EXPORT'!Y376&lt;&gt;"",UPPER(CONCATENATE(UPPER(VLOOKUP(B376,'ACCESS EXPORT'!$B:$P,15,FALSE)),""&amp;CHAR(10)&amp;"(Transfer Out",TEXT('ACCESS EXPORT'!Y376," MM/DD/YYY)"))),IF('ACCESS EXPORT'!X376&lt;&gt;"",UPPER(CONCATENATE(UPPER(VLOOKUP(B376,'ACCESS EXPORT'!$B:$P,15,FALSE)),""&amp;CHAR(10)&amp;"(Transfer In",TEXT('ACCESS EXPORT'!X376," MM/DD/YYY)"))))))</f>
        <v>ZUSSMAN, MATTHEW E.</v>
      </c>
      <c r="O376" s="4" t="str">
        <f>_xlfn.IFNA(VLOOKUP(B376,'ACCESS EXPORT'!$B:$Q,16,FALSE),"")</f>
        <v>MD</v>
      </c>
      <c r="P376" s="4" t="str">
        <f>_xlfn.IFNA(VLOOKUP(B376,'ACCESS EXPORT'!B:W,22,FALSE),"-")</f>
        <v>1558588277</v>
      </c>
      <c r="Q376" s="4" t="str">
        <f>_xlfn.IFNA(VLOOKUP(A376,'ACCESS EXPORT'!$A:$AG,33,0),"-")</f>
        <v>Amanda Hernandez</v>
      </c>
      <c r="R376" s="4" t="str">
        <f>_xlfn.IFNA(VLOOKUP(A376,'ACCESS EXPORT'!$A:$AH,34,0),"-")</f>
        <v>Amanda Dowd</v>
      </c>
      <c r="S376" s="4" t="str">
        <f>_xlfn.IFNA(VLOOKUP(A376,'ACCESS EXPORT'!$A:$AI,35,0),"-")</f>
        <v>Courtney Powell</v>
      </c>
      <c r="T376" s="4" t="str">
        <f>_xlfn.IFNA(VLOOKUP(A376,'ACCESS EXPORT'!$A:$AJ,36,0),"-")</f>
        <v>Ishmael Molyneaux</v>
      </c>
      <c r="U376" s="4" t="str">
        <f>_xlfn.IFNA(VLOOKUP(A376,'ACCESS EXPORT'!$A:$AK,37,0),"-")</f>
        <v>Cerner</v>
      </c>
      <c r="V376" s="4" t="str">
        <f>_xlfn.IFNA(VLOOKUP(A376,'ACCESS EXPORT'!$A:$AL,38,0),"-")</f>
        <v>FHMG_PED CARD CONSUL_CEL</v>
      </c>
      <c r="W376" s="4" t="str">
        <f>_xlfn.IFNA(VLOOKUP(A376,'ACCESS EXPORT'!$A:$AM,39,0),"-")</f>
        <v/>
      </c>
      <c r="X376" s="4" t="str">
        <f>_xlfn.IFNA(VLOOKUP(A376,'ACCESS EXPORT'!$A:$AN,40,0),"-")</f>
        <v>Tiffany Palmer / John Hill</v>
      </c>
      <c r="Y376" s="26" t="str">
        <f>_xlfn.IFNA(VLOOKUP(A376,'ACCESS EXPORT'!A:AO,41,0),"")</f>
        <v>Gary Weston</v>
      </c>
      <c r="Z376" s="26" t="str">
        <f>_xlfn.IFNA(VLOOKUP(A376,'ACCESS EXPORT'!A:AP,42,0),"")</f>
        <v>Maria Angel</v>
      </c>
      <c r="AA376" s="26" t="str">
        <f>_xlfn.IFNA(VLOOKUP(A376,'ACCESS EXPORT'!A:AQ,43,0),"")</f>
        <v>Claire Pagan</v>
      </c>
    </row>
    <row r="377" spans="1:27" ht="18.75" x14ac:dyDescent="0.25">
      <c r="A377" s="33">
        <v>247</v>
      </c>
      <c r="B377" s="10">
        <v>2243</v>
      </c>
      <c r="C377" s="7" t="str">
        <f ca="1">IFERROR(UPPER(IF(AND('ACCESS EXPORT'!AA377="",'ACCESS EXPORT'!Z377=""),VLOOKUP(A377,'ACCESS EXPORT'!$A:$AF,32,FALSE),(IF('ACCESS EXPORT'!AA377&lt;&gt;"",CONCATENATE(VLOOKUP(A377,'ACCESS EXPORT'!$A:$AF,32,FALSE)," (Closed",TEXT('ACCESS EXPORT'!AA377," MM/DD/YYY)")),IF(TODAY()&lt;(('ACCESS EXPORT'!Z377)+30),CONCATENATE(VLOOKUP(A377,'ACCESS EXPORT'!$A:$AF,32,FALSE)," (Opens",TEXT('ACCESS EXPORT'!Z377," MM/DD/YYY)")),VLOOKUP(A377,'ACCESS EXPORT'!$A:$AF,32,FALSE)))))),"-")</f>
        <v>ADVENTHEALTH MEDICAL GROUP PEDIATRIC AND ADULT CONGENITAL CARDIOLOGY AT ORLANDO</v>
      </c>
      <c r="D377" s="3" t="str">
        <f ca="1">IFERROR(UPPER(IF(AND('ACCESS EXPORT'!AA377="",'ACCESS EXPORT'!Z377=""),VLOOKUP(A377,'ACCESS EXPORT'!$A:$AF,28,FALSE),(IF('ACCESS EXPORT'!AA377&lt;&gt;"",CONCATENATE(VLOOKUP(A377,'ACCESS EXPORT'!$A:$AF,28,FALSE)," (Closed",TEXT('ACCESS EXPORT'!AA377," MM/DD/YYY)")),IF(TODAY()&lt;(('ACCESS EXPORT'!Z377)+30),CONCATENATE(VLOOKUP(A377,'ACCESS EXPORT'!$A:$AF,28,FALSE)," (Opens",TEXT('ACCESS EXPORT'!Z377," MM/DD/YYY)")),VLOOKUP(A377,'ACCESS EXPORT'!$A:$AF,28,FALSE)))))),"-")</f>
        <v>PEDIATRIC CARDIOLOGY CONSULTANTS - ORLANDO</v>
      </c>
      <c r="E377" s="3" t="str">
        <f>VLOOKUP($A377,'ACCESS EXPORT'!$A:$AF,3,FALSE)</f>
        <v>5450</v>
      </c>
      <c r="F377" s="3" t="str">
        <f>UPPER(CONCATENATE(VLOOKUP(A377,'ACCESS EXPORT'!$A:$AF,4,FALSE)," ",VLOOKUP(A377,'ACCESS EXPORT'!$A:$AF,5,FALSE)," ",VLOOKUP(A377,'ACCESS EXPORT'!$A:$AF,6,FALSE)," ",VLOOKUP(A377,'ACCESS EXPORT'!$A:$AA,7,FALSE)," ",VLOOKUP(A377,'ACCESS EXPORT'!$A:$AA,8,FALSE)))</f>
        <v>2501 N ORANGE AVE SUITE 310 ORLANDO FL 32804</v>
      </c>
      <c r="G377" s="4" t="str">
        <f>UPPER(VLOOKUP($A377,'ACCESS EXPORT'!$A:$AF,9,FALSE))</f>
        <v>ORANGE</v>
      </c>
      <c r="H377" s="4" t="str">
        <f>_xlfn.IFNA(VLOOKUP($B377,'ACCESS EXPORT'!$B:$J,9,FALSE),"")</f>
        <v>Childrens</v>
      </c>
      <c r="I377" s="3" t="str">
        <f>CONCATENATE("(P)",VLOOKUP($A377,'ACCESS EXPORT'!$A:$AF,11,FALSE)," (F)",VLOOKUP($A377,'ACCESS EXPORT'!$A:$AF,29,FALSE))</f>
        <v>(P)(407) 303-2001 (F)(407) 303-2450</v>
      </c>
      <c r="J377" s="4" t="str">
        <f>UPPER(VLOOKUP($A377,'ACCESS EXPORT'!$A:$AF,12,FALSE))</f>
        <v>PEDIATRIC SPECIALTY</v>
      </c>
      <c r="K377" s="4" t="str">
        <f>UPPER(VLOOKUP($A377,'ACCESS EXPORT'!$A:$AF,13,FALSE))</f>
        <v>MARLENE HOLLAND</v>
      </c>
      <c r="L377" s="3" t="str">
        <f>IF(AND(VLOOKUP(A377,'ACCESS EXPORT'!A:AE,1,0),'ACCESS EXPORT'!N377=""),UPPER(CONCATENATE('ACCESS EXPORT'!AE377)),IF(VLOOKUP(A377,'ACCESS EXPORT'!A:AE,1,0),UPPER(CONCATENATE('ACCESS EXPORT'!N377," "&amp;CHAR(10),'ACCESS EXPORT'!AE377))))</f>
        <v>JENNY MOODY 
GABRIELLE TORRES (PRAC. ADMIN)</v>
      </c>
      <c r="M377" s="4" t="str">
        <f>UPPER(VLOOKUP($A377,'ACCESS EXPORT'!$A:$O,15,FALSE))</f>
        <v>JESSICA MENENDEZ (OS)</v>
      </c>
      <c r="N377" s="4" t="str">
        <f ca="1">IF(AND('ACCESS EXPORT'!X377="",'ACCESS EXPORT'!Y377=""),IF('ACCESS EXPORT'!V377&lt;&gt;"",(IF(TODAY()-'ACCESS EXPORT'!V377&gt;=-60,UPPER(CONCATENATE(VLOOKUP(B377,'ACCESS EXPORT'!$B:$P,15,FALSE),""&amp;CHAR(10)&amp;"(SEP",TEXT('ACCESS EXPORT'!V377," MM/DD/YYY)"))),IF(TODAY()-'ACCESS EXPORT'!V377&lt;0,UPPER(VLOOKUP(B377,'ACCESS EXPORT'!$B:$P,15,FALSE)),UPPER(VLOOKUP(B377,'ACCESS EXPORT'!$B:$P,15,FALSE))))),IF('ACCESS EXPORT'!U377="",UPPER(VLOOKUP(B377,'ACCESS EXPORT'!$B:$P,15,FALSE)),IF(TODAY()-'ACCESS EXPORT'!U377&lt;=30,CONCATENATE(UPPER(VLOOKUP(B377,'ACCESS EXPORT'!$B:$P,15,FALSE)),""&amp;CHAR(10)&amp;"(NEW",TEXT('ACCESS EXPORT'!U377," MM/DD/YYY)")),IF(AND(TODAY()-'ACCESS EXPORT'!U377&gt;30,TODAY()&gt;0),UPPER(VLOOKUP(B377,'ACCESS EXPORT'!$B:$P,15,FALSE)))))),IF('ACCESS EXPORT'!Y377&lt;&gt;"",UPPER(CONCATENATE(UPPER(VLOOKUP(B377,'ACCESS EXPORT'!$B:$P,15,FALSE)),""&amp;CHAR(10)&amp;"(Transfer Out",TEXT('ACCESS EXPORT'!Y377," MM/DD/YYY)"))),IF('ACCESS EXPORT'!X377&lt;&gt;"",UPPER(CONCATENATE(UPPER(VLOOKUP(B377,'ACCESS EXPORT'!$B:$P,15,FALSE)),""&amp;CHAR(10)&amp;"(Transfer In",TEXT('ACCESS EXPORT'!X377," MM/DD/YYY)"))))))</f>
        <v>IACONO, KAREN</v>
      </c>
      <c r="O377" s="4" t="str">
        <f>_xlfn.IFNA(VLOOKUP(B377,'ACCESS EXPORT'!$B:$Q,16,FALSE),"")</f>
        <v>APRN</v>
      </c>
      <c r="P377" s="4" t="str">
        <f>_xlfn.IFNA(VLOOKUP(B377,'ACCESS EXPORT'!B:W,22,FALSE),"-")</f>
        <v>1710968003</v>
      </c>
      <c r="Q377" s="4" t="str">
        <f>_xlfn.IFNA(VLOOKUP(A377,'ACCESS EXPORT'!$A:$AG,33,0),"-")</f>
        <v>Gretchen Scoleri</v>
      </c>
      <c r="R377" s="4" t="str">
        <f>_xlfn.IFNA(VLOOKUP(A377,'ACCESS EXPORT'!$A:$AH,34,0),"-")</f>
        <v>Amanda Dowd</v>
      </c>
      <c r="S377" s="4" t="str">
        <f>_xlfn.IFNA(VLOOKUP(A377,'ACCESS EXPORT'!$A:$AI,35,0),"-")</f>
        <v>Courtney Powell</v>
      </c>
      <c r="T377" s="4" t="str">
        <f>_xlfn.IFNA(VLOOKUP(A377,'ACCESS EXPORT'!$A:$AJ,36,0),"-")</f>
        <v>Ishmael Molyneaux</v>
      </c>
      <c r="U377" s="4" t="str">
        <f>_xlfn.IFNA(VLOOKUP(A377,'ACCESS EXPORT'!$A:$AK,37,0),"-")</f>
        <v>Cerner</v>
      </c>
      <c r="V377" s="4" t="str">
        <f>_xlfn.IFNA(VLOOKUP(A377,'ACCESS EXPORT'!$A:$AL,38,0),"-")</f>
        <v>FHMG_PED CARD CONSUL 310</v>
      </c>
      <c r="W377" s="4" t="str">
        <f>_xlfn.IFNA(VLOOKUP(A377,'ACCESS EXPORT'!$A:$AM,39,0),"-")</f>
        <v/>
      </c>
      <c r="X377" s="4" t="str">
        <f>_xlfn.IFNA(VLOOKUP(A377,'ACCESS EXPORT'!$A:$AN,40,0),"-")</f>
        <v>Tiffany Palmer / John Hill</v>
      </c>
      <c r="Y377" s="26" t="str">
        <f>_xlfn.IFNA(VLOOKUP(A377,'ACCESS EXPORT'!A:AO,41,0),"")</f>
        <v>Gary Weston</v>
      </c>
      <c r="Z377" s="26" t="str">
        <f>_xlfn.IFNA(VLOOKUP(A377,'ACCESS EXPORT'!A:AP,42,0),"")</f>
        <v>Maria Angel</v>
      </c>
      <c r="AA377" s="26" t="str">
        <f>_xlfn.IFNA(VLOOKUP(A377,'ACCESS EXPORT'!A:AQ,43,0),"")</f>
        <v>Claire Pagan</v>
      </c>
    </row>
    <row r="378" spans="1:27" ht="18.75" x14ac:dyDescent="0.25">
      <c r="A378" s="33">
        <v>249</v>
      </c>
      <c r="B378" s="10">
        <v>1001</v>
      </c>
      <c r="C378" s="7" t="str">
        <f ca="1">IFERROR(UPPER(IF(AND('ACCESS EXPORT'!AA378="",'ACCESS EXPORT'!Z378=""),VLOOKUP(A378,'ACCESS EXPORT'!$A:$AF,32,FALSE),(IF('ACCESS EXPORT'!AA378&lt;&gt;"",CONCATENATE(VLOOKUP(A378,'ACCESS EXPORT'!$A:$AF,32,FALSE)," (Closed",TEXT('ACCESS EXPORT'!AA378," MM/DD/YYY)")),IF(TODAY()&lt;(('ACCESS EXPORT'!Z378)+30),CONCATENATE(VLOOKUP(A378,'ACCESS EXPORT'!$A:$AF,32,FALSE)," (Opens",TEXT('ACCESS EXPORT'!Z378," MM/DD/YYY)")),VLOOKUP(A378,'ACCESS EXPORT'!$A:$AF,32,FALSE)))))),"-")</f>
        <v>ADVENTHEALTH MEDICAL GROUP PEDIATRIC AND ADULT CONGENITAL CARDIOLOGY AT MELBOURNE</v>
      </c>
      <c r="D378" s="3" t="str">
        <f ca="1">IFERROR(UPPER(IF(AND('ACCESS EXPORT'!AA378="",'ACCESS EXPORT'!Z378=""),VLOOKUP(A378,'ACCESS EXPORT'!$A:$AF,28,FALSE),(IF('ACCESS EXPORT'!AA378&lt;&gt;"",CONCATENATE(VLOOKUP(A378,'ACCESS EXPORT'!$A:$AF,28,FALSE)," (Closed",TEXT('ACCESS EXPORT'!AA378," MM/DD/YYY)")),IF(TODAY()&lt;(('ACCESS EXPORT'!Z378)+30),CONCATENATE(VLOOKUP(A378,'ACCESS EXPORT'!$A:$AF,28,FALSE)," (Opens",TEXT('ACCESS EXPORT'!Z378," MM/DD/YYY)")),VLOOKUP(A378,'ACCESS EXPORT'!$A:$AF,28,FALSE)))))),"-")</f>
        <v>PEDIATRIC CARDIOLOGY CONSULTANTS - MELBOURNE*</v>
      </c>
      <c r="E378" s="3" t="str">
        <f>VLOOKUP($A378,'ACCESS EXPORT'!$A:$AF,3,FALSE)</f>
        <v>5450</v>
      </c>
      <c r="F378" s="3" t="str">
        <f>UPPER(CONCATENATE(VLOOKUP(A378,'ACCESS EXPORT'!$A:$AF,4,FALSE)," ",VLOOKUP(A378,'ACCESS EXPORT'!$A:$AF,5,FALSE)," ",VLOOKUP(A378,'ACCESS EXPORT'!$A:$AF,6,FALSE)," ",VLOOKUP(A378,'ACCESS EXPORT'!$A:$AA,7,FALSE)," ",VLOOKUP(A378,'ACCESS EXPORT'!$A:$AA,8,FALSE)))</f>
        <v>6609 N. WICKHAM RD SUITE 104 MELBOURNE FL 32940</v>
      </c>
      <c r="G378" s="4" t="str">
        <f>UPPER(VLOOKUP($A378,'ACCESS EXPORT'!$A:$AF,9,FALSE))</f>
        <v>BREVARD</v>
      </c>
      <c r="H378" s="4" t="str">
        <f>_xlfn.IFNA(VLOOKUP($B378,'ACCESS EXPORT'!$B:$J,9,FALSE),"")</f>
        <v>Childrens</v>
      </c>
      <c r="I378" s="3" t="str">
        <f>CONCATENATE("(P)",VLOOKUP($A378,'ACCESS EXPORT'!$A:$AF,11,FALSE)," (F)",VLOOKUP($A378,'ACCESS EXPORT'!$A:$AF,29,FALSE))</f>
        <v>(P)(407) 303-2001 (F)(407) 303-2450</v>
      </c>
      <c r="J378" s="4" t="str">
        <f>UPPER(VLOOKUP($A378,'ACCESS EXPORT'!$A:$AF,12,FALSE))</f>
        <v>PEDIATRIC SPECIALTY</v>
      </c>
      <c r="K378" s="4" t="str">
        <f>UPPER(VLOOKUP($A378,'ACCESS EXPORT'!$A:$AF,13,FALSE))</f>
        <v>MARLENE HOLLAND</v>
      </c>
      <c r="L378" s="3" t="str">
        <f>IF(AND(VLOOKUP(A378,'ACCESS EXPORT'!A:AE,1,0),'ACCESS EXPORT'!N378=""),UPPER(CONCATENATE('ACCESS EXPORT'!AE378)),IF(VLOOKUP(A378,'ACCESS EXPORT'!A:AE,1,0),UPPER(CONCATENATE('ACCESS EXPORT'!N378," "&amp;CHAR(10),'ACCESS EXPORT'!AE378))))</f>
        <v>JENNY MOODY 
GABRIELLE TORRES (PRAC. ADMIN)</v>
      </c>
      <c r="M378" s="4" t="str">
        <f>UPPER(VLOOKUP($A378,'ACCESS EXPORT'!$A:$O,15,FALSE))</f>
        <v>JESSICA MENENDEZ (OS)</v>
      </c>
      <c r="N378" s="4" t="str">
        <f ca="1">IF(AND('ACCESS EXPORT'!X378="",'ACCESS EXPORT'!Y378=""),IF('ACCESS EXPORT'!V378&lt;&gt;"",(IF(TODAY()-'ACCESS EXPORT'!V378&gt;=-60,UPPER(CONCATENATE(VLOOKUP(B378,'ACCESS EXPORT'!$B:$P,15,FALSE),""&amp;CHAR(10)&amp;"(SEP",TEXT('ACCESS EXPORT'!V378," MM/DD/YYY)"))),IF(TODAY()-'ACCESS EXPORT'!V378&lt;0,UPPER(VLOOKUP(B378,'ACCESS EXPORT'!$B:$P,15,FALSE)),UPPER(VLOOKUP(B378,'ACCESS EXPORT'!$B:$P,15,FALSE))))),IF('ACCESS EXPORT'!U378="",UPPER(VLOOKUP(B378,'ACCESS EXPORT'!$B:$P,15,FALSE)),IF(TODAY()-'ACCESS EXPORT'!U378&lt;=30,CONCATENATE(UPPER(VLOOKUP(B378,'ACCESS EXPORT'!$B:$P,15,FALSE)),""&amp;CHAR(10)&amp;"(NEW",TEXT('ACCESS EXPORT'!U378," MM/DD/YYY)")),IF(AND(TODAY()-'ACCESS EXPORT'!U378&gt;30,TODAY()&gt;0),UPPER(VLOOKUP(B378,'ACCESS EXPORT'!$B:$P,15,FALSE)))))),IF('ACCESS EXPORT'!Y378&lt;&gt;"",UPPER(CONCATENATE(UPPER(VLOOKUP(B378,'ACCESS EXPORT'!$B:$P,15,FALSE)),""&amp;CHAR(10)&amp;"(Transfer Out",TEXT('ACCESS EXPORT'!Y378," MM/DD/YYY)"))),IF('ACCESS EXPORT'!X378&lt;&gt;"",UPPER(CONCATENATE(UPPER(VLOOKUP(B378,'ACCESS EXPORT'!$B:$P,15,FALSE)),""&amp;CHAR(10)&amp;"(Transfer In",TEXT('ACCESS EXPORT'!X378," MM/DD/YYY)"))))))</f>
        <v>RAMOS, AGUSTIN</v>
      </c>
      <c r="O378" s="4" t="str">
        <f>_xlfn.IFNA(VLOOKUP(B378,'ACCESS EXPORT'!$B:$Q,16,FALSE),"")</f>
        <v>MD</v>
      </c>
      <c r="P378" s="4" t="str">
        <f>_xlfn.IFNA(VLOOKUP(B378,'ACCESS EXPORT'!B:W,22,FALSE),"-")</f>
        <v>1144257254</v>
      </c>
      <c r="Q378" s="4" t="str">
        <f>_xlfn.IFNA(VLOOKUP(A378,'ACCESS EXPORT'!$A:$AG,33,0),"-")</f>
        <v>Gretchen Scoleri</v>
      </c>
      <c r="R378" s="4" t="str">
        <f>_xlfn.IFNA(VLOOKUP(A378,'ACCESS EXPORT'!$A:$AH,34,0),"-")</f>
        <v>Amanda Dowd</v>
      </c>
      <c r="S378" s="4" t="str">
        <f>_xlfn.IFNA(VLOOKUP(A378,'ACCESS EXPORT'!$A:$AI,35,0),"-")</f>
        <v>Courtney Powell</v>
      </c>
      <c r="T378" s="4" t="str">
        <f>_xlfn.IFNA(VLOOKUP(A378,'ACCESS EXPORT'!$A:$AJ,36,0),"-")</f>
        <v>Ishmael Molyneaux</v>
      </c>
      <c r="U378" s="4" t="str">
        <f>_xlfn.IFNA(VLOOKUP(A378,'ACCESS EXPORT'!$A:$AK,37,0),"-")</f>
        <v>Cerner</v>
      </c>
      <c r="V378" s="4" t="str">
        <f>_xlfn.IFNA(VLOOKUP(A378,'ACCESS EXPORT'!$A:$AL,38,0),"-")</f>
        <v>FHMG_PED CARD CONSUL_VIERA</v>
      </c>
      <c r="W378" s="4" t="str">
        <f>_xlfn.IFNA(VLOOKUP(A378,'ACCESS EXPORT'!$A:$AM,39,0),"-")</f>
        <v/>
      </c>
      <c r="X378" s="4" t="str">
        <f>_xlfn.IFNA(VLOOKUP(A378,'ACCESS EXPORT'!$A:$AN,40,0),"-")</f>
        <v>Tiffany Palmer / John Hill</v>
      </c>
      <c r="Y378" s="26" t="str">
        <f>_xlfn.IFNA(VLOOKUP(A378,'ACCESS EXPORT'!A:AO,41,0),"")</f>
        <v>Gary Weston</v>
      </c>
      <c r="Z378" s="26" t="str">
        <f>_xlfn.IFNA(VLOOKUP(A378,'ACCESS EXPORT'!A:AP,42,0),"")</f>
        <v>Maria Angel</v>
      </c>
      <c r="AA378" s="26" t="str">
        <f>_xlfn.IFNA(VLOOKUP(A378,'ACCESS EXPORT'!A:AQ,43,0),"")</f>
        <v>Claire Pagan</v>
      </c>
    </row>
    <row r="379" spans="1:27" ht="18.75" x14ac:dyDescent="0.25">
      <c r="A379" s="33">
        <v>281</v>
      </c>
      <c r="B379" s="10">
        <v>1008</v>
      </c>
      <c r="C379" s="7" t="str">
        <f ca="1">IFERROR(UPPER(IF(AND('ACCESS EXPORT'!AA379="",'ACCESS EXPORT'!Z379=""),VLOOKUP(A379,'ACCESS EXPORT'!$A:$AF,32,FALSE),(IF('ACCESS EXPORT'!AA379&lt;&gt;"",CONCATENATE(VLOOKUP(A379,'ACCESS EXPORT'!$A:$AF,32,FALSE)," (Closed",TEXT('ACCESS EXPORT'!AA379," MM/DD/YYY)")),IF(TODAY()&lt;(('ACCESS EXPORT'!Z379)+30),CONCATENATE(VLOOKUP(A379,'ACCESS EXPORT'!$A:$AF,32,FALSE)," (Opens",TEXT('ACCESS EXPORT'!Z379," MM/DD/YYY)")),VLOOKUP(A379,'ACCESS EXPORT'!$A:$AF,32,FALSE)))))),"-")</f>
        <v>ADVENTHEALTH MEDICAL GROUP PEDIATRIC AND ADULT CONGENITAL CARDIOLOGY AT ORLANDO</v>
      </c>
      <c r="D379" s="3" t="str">
        <f ca="1">IFERROR(UPPER(IF(AND('ACCESS EXPORT'!AA379="",'ACCESS EXPORT'!Z379=""),VLOOKUP(A379,'ACCESS EXPORT'!$A:$AF,28,FALSE),(IF('ACCESS EXPORT'!AA379&lt;&gt;"",CONCATENATE(VLOOKUP(A379,'ACCESS EXPORT'!$A:$AF,28,FALSE)," (Closed",TEXT('ACCESS EXPORT'!AA379," MM/DD/YYY)")),IF(TODAY()&lt;(('ACCESS EXPORT'!Z379)+30),CONCATENATE(VLOOKUP(A379,'ACCESS EXPORT'!$A:$AF,28,FALSE)," (Opens",TEXT('ACCESS EXPORT'!Z379," MM/DD/YYY)")),VLOOKUP(A379,'ACCESS EXPORT'!$A:$AF,28,FALSE)))))),"-")</f>
        <v>PEDIATRIC CARDIOLOGY CONSULTANTS - ORLANDO 2</v>
      </c>
      <c r="E379" s="3" t="str">
        <f>VLOOKUP($A379,'ACCESS EXPORT'!$A:$AF,3,FALSE)</f>
        <v>5450</v>
      </c>
      <c r="F379" s="3" t="str">
        <f>UPPER(CONCATENATE(VLOOKUP(A379,'ACCESS EXPORT'!$A:$AF,4,FALSE)," ",VLOOKUP(A379,'ACCESS EXPORT'!$A:$AF,5,FALSE)," ",VLOOKUP(A379,'ACCESS EXPORT'!$A:$AF,6,FALSE)," ",VLOOKUP(A379,'ACCESS EXPORT'!$A:$AA,7,FALSE)," ",VLOOKUP(A379,'ACCESS EXPORT'!$A:$AA,8,FALSE)))</f>
        <v>2501 N ORANGE AVE SUITE 442 ORLANDO FL 32804</v>
      </c>
      <c r="G379" s="4" t="str">
        <f>UPPER(VLOOKUP($A379,'ACCESS EXPORT'!$A:$AF,9,FALSE))</f>
        <v>ORANGE</v>
      </c>
      <c r="H379" s="4" t="str">
        <f>_xlfn.IFNA(VLOOKUP($B379,'ACCESS EXPORT'!$B:$J,9,FALSE),"")</f>
        <v>Childrens</v>
      </c>
      <c r="I379" s="3" t="str">
        <f>CONCATENATE("(P)",VLOOKUP($A379,'ACCESS EXPORT'!$A:$AF,11,FALSE)," (F)",VLOOKUP($A379,'ACCESS EXPORT'!$A:$AF,29,FALSE))</f>
        <v>(P)(407) 303-2001 (F)(407) 303-2450</v>
      </c>
      <c r="J379" s="4" t="str">
        <f>UPPER(VLOOKUP($A379,'ACCESS EXPORT'!$A:$AF,12,FALSE))</f>
        <v>PEDIATRIC SPECIALTY</v>
      </c>
      <c r="K379" s="4" t="str">
        <f>UPPER(VLOOKUP($A379,'ACCESS EXPORT'!$A:$AF,13,FALSE))</f>
        <v>MARLENE HOLLAND</v>
      </c>
      <c r="L379" s="3" t="str">
        <f>IF(AND(VLOOKUP(A379,'ACCESS EXPORT'!A:AE,1,0),'ACCESS EXPORT'!N379=""),UPPER(CONCATENATE('ACCESS EXPORT'!AE379)),IF(VLOOKUP(A379,'ACCESS EXPORT'!A:AE,1,0),UPPER(CONCATENATE('ACCESS EXPORT'!N379," "&amp;CHAR(10),'ACCESS EXPORT'!AE379))))</f>
        <v>JENNY MOODY 
GABRIELLE TORRES (PRAC. ADMIN)</v>
      </c>
      <c r="M379" s="4" t="str">
        <f>UPPER(VLOOKUP($A379,'ACCESS EXPORT'!$A:$O,15,FALSE))</f>
        <v>JESSICA MENENDEZ (OS)</v>
      </c>
      <c r="N379" s="4" t="str">
        <f ca="1">IF(AND('ACCESS EXPORT'!X379="",'ACCESS EXPORT'!Y379=""),IF('ACCESS EXPORT'!V379&lt;&gt;"",(IF(TODAY()-'ACCESS EXPORT'!V379&gt;=-60,UPPER(CONCATENATE(VLOOKUP(B379,'ACCESS EXPORT'!$B:$P,15,FALSE),""&amp;CHAR(10)&amp;"(SEP",TEXT('ACCESS EXPORT'!V379," MM/DD/YYY)"))),IF(TODAY()-'ACCESS EXPORT'!V379&lt;0,UPPER(VLOOKUP(B379,'ACCESS EXPORT'!$B:$P,15,FALSE)),UPPER(VLOOKUP(B379,'ACCESS EXPORT'!$B:$P,15,FALSE))))),IF('ACCESS EXPORT'!U379="",UPPER(VLOOKUP(B379,'ACCESS EXPORT'!$B:$P,15,FALSE)),IF(TODAY()-'ACCESS EXPORT'!U379&lt;=30,CONCATENATE(UPPER(VLOOKUP(B379,'ACCESS EXPORT'!$B:$P,15,FALSE)),""&amp;CHAR(10)&amp;"(NEW",TEXT('ACCESS EXPORT'!U379," MM/DD/YYY)")),IF(AND(TODAY()-'ACCESS EXPORT'!U379&gt;30,TODAY()&gt;0),UPPER(VLOOKUP(B379,'ACCESS EXPORT'!$B:$P,15,FALSE)))))),IF('ACCESS EXPORT'!Y379&lt;&gt;"",UPPER(CONCATENATE(UPPER(VLOOKUP(B379,'ACCESS EXPORT'!$B:$P,15,FALSE)),""&amp;CHAR(10)&amp;"(Transfer Out",TEXT('ACCESS EXPORT'!Y379," MM/DD/YYY)"))),IF('ACCESS EXPORT'!X379&lt;&gt;"",UPPER(CONCATENATE(UPPER(VLOOKUP(B379,'ACCESS EXPORT'!$B:$P,15,FALSE)),""&amp;CHAR(10)&amp;"(Transfer In",TEXT('ACCESS EXPORT'!X379," MM/DD/YYY)"))))))</f>
        <v>LEE, KELVIN C.</v>
      </c>
      <c r="O379" s="4" t="str">
        <f>_xlfn.IFNA(VLOOKUP(B379,'ACCESS EXPORT'!$B:$Q,16,FALSE),"")</f>
        <v>MD</v>
      </c>
      <c r="P379" s="4" t="str">
        <f>_xlfn.IFNA(VLOOKUP(B379,'ACCESS EXPORT'!B:W,22,FALSE),"-")</f>
        <v>1578722997</v>
      </c>
      <c r="Q379" s="4" t="str">
        <f>_xlfn.IFNA(VLOOKUP(A379,'ACCESS EXPORT'!$A:$AG,33,0),"-")</f>
        <v>Gretchen Scoleri</v>
      </c>
      <c r="R379" s="4" t="str">
        <f>_xlfn.IFNA(VLOOKUP(A379,'ACCESS EXPORT'!$A:$AH,34,0),"-")</f>
        <v>Amanda Dowd</v>
      </c>
      <c r="S379" s="4" t="str">
        <f>_xlfn.IFNA(VLOOKUP(A379,'ACCESS EXPORT'!$A:$AI,35,0),"-")</f>
        <v>Courtney Powell</v>
      </c>
      <c r="T379" s="4" t="str">
        <f>_xlfn.IFNA(VLOOKUP(A379,'ACCESS EXPORT'!$A:$AJ,36,0),"-")</f>
        <v>Ishmael Molyneaux</v>
      </c>
      <c r="U379" s="4" t="str">
        <f>_xlfn.IFNA(VLOOKUP(A379,'ACCESS EXPORT'!$A:$AK,37,0),"-")</f>
        <v>Cerner</v>
      </c>
      <c r="V379" s="4" t="str">
        <f>_xlfn.IFNA(VLOOKUP(A379,'ACCESS EXPORT'!$A:$AL,38,0),"-")</f>
        <v>FHMG_PED CARD CONSUL 310</v>
      </c>
      <c r="W379" s="4" t="str">
        <f>_xlfn.IFNA(VLOOKUP(A379,'ACCESS EXPORT'!$A:$AM,39,0),"-")</f>
        <v/>
      </c>
      <c r="X379" s="4" t="str">
        <f>_xlfn.IFNA(VLOOKUP(A379,'ACCESS EXPORT'!$A:$AN,40,0),"-")</f>
        <v>Tiffany Palmer / John Hill</v>
      </c>
      <c r="Y379" s="26" t="str">
        <f>_xlfn.IFNA(VLOOKUP(A379,'ACCESS EXPORT'!A:AO,41,0),"")</f>
        <v>Gary Weston</v>
      </c>
      <c r="Z379" s="26" t="str">
        <f>_xlfn.IFNA(VLOOKUP(A379,'ACCESS EXPORT'!A:AP,42,0),"")</f>
        <v>Maria Angel</v>
      </c>
      <c r="AA379" s="26" t="str">
        <f>_xlfn.IFNA(VLOOKUP(A379,'ACCESS EXPORT'!A:AQ,43,0),"")</f>
        <v>Claire Pagan</v>
      </c>
    </row>
    <row r="380" spans="1:27" ht="18.75" x14ac:dyDescent="0.25">
      <c r="A380" s="33">
        <v>250</v>
      </c>
      <c r="B380" s="10">
        <v>1001</v>
      </c>
      <c r="C380" s="7" t="str">
        <f ca="1">IFERROR(UPPER(IF(AND('ACCESS EXPORT'!AA380="",'ACCESS EXPORT'!Z380=""),VLOOKUP(A380,'ACCESS EXPORT'!$A:$AF,32,FALSE),(IF('ACCESS EXPORT'!AA380&lt;&gt;"",CONCATENATE(VLOOKUP(A380,'ACCESS EXPORT'!$A:$AF,32,FALSE)," (Closed",TEXT('ACCESS EXPORT'!AA380," MM/DD/YYY)")),IF(TODAY()&lt;(('ACCESS EXPORT'!Z380)+30),CONCATENATE(VLOOKUP(A380,'ACCESS EXPORT'!$A:$AF,32,FALSE)," (Opens",TEXT('ACCESS EXPORT'!Z380," MM/DD/YYY)")),VLOOKUP(A380,'ACCESS EXPORT'!$A:$AF,32,FALSE)))))),"-")</f>
        <v>ADVENTHEALTH MEDICAL GROUP PEDIATRIC AND ADULT CONGENITAL CARDIOLOGY AT TAVARES</v>
      </c>
      <c r="D380" s="3" t="str">
        <f ca="1">IFERROR(UPPER(IF(AND('ACCESS EXPORT'!AA380="",'ACCESS EXPORT'!Z380=""),VLOOKUP(A380,'ACCESS EXPORT'!$A:$AF,28,FALSE),(IF('ACCESS EXPORT'!AA380&lt;&gt;"",CONCATENATE(VLOOKUP(A380,'ACCESS EXPORT'!$A:$AF,28,FALSE)," (Closed",TEXT('ACCESS EXPORT'!AA380," MM/DD/YYY)")),IF(TODAY()&lt;(('ACCESS EXPORT'!Z380)+30),CONCATENATE(VLOOKUP(A380,'ACCESS EXPORT'!$A:$AF,28,FALSE)," (Opens",TEXT('ACCESS EXPORT'!Z380," MM/DD/YYY)")),VLOOKUP(A380,'ACCESS EXPORT'!$A:$AF,28,FALSE)))))),"-")</f>
        <v>PEDIATRIC CARDIOLOGY CONSULTANTS - TAVARES*</v>
      </c>
      <c r="E380" s="3" t="str">
        <f>VLOOKUP($A380,'ACCESS EXPORT'!$A:$AF,3,FALSE)</f>
        <v>5450</v>
      </c>
      <c r="F380" s="3" t="str">
        <f>UPPER(CONCATENATE(VLOOKUP(A380,'ACCESS EXPORT'!$A:$AF,4,FALSE)," ",VLOOKUP(A380,'ACCESS EXPORT'!$A:$AF,5,FALSE)," ",VLOOKUP(A380,'ACCESS EXPORT'!$A:$AF,6,FALSE)," ",VLOOKUP(A380,'ACCESS EXPORT'!$A:$AA,7,FALSE)," ",VLOOKUP(A380,'ACCESS EXPORT'!$A:$AA,8,FALSE)))</f>
        <v>1765 DAVID WALKER DR  TAVARES FL 32778</v>
      </c>
      <c r="G380" s="4" t="str">
        <f>UPPER(VLOOKUP($A380,'ACCESS EXPORT'!$A:$AF,9,FALSE))</f>
        <v>LAKE</v>
      </c>
      <c r="H380" s="4" t="str">
        <f>_xlfn.IFNA(VLOOKUP($B380,'ACCESS EXPORT'!$B:$J,9,FALSE),"")</f>
        <v>Childrens</v>
      </c>
      <c r="I380" s="3" t="str">
        <f>CONCATENATE("(P)",VLOOKUP($A380,'ACCESS EXPORT'!$A:$AF,11,FALSE)," (F)",VLOOKUP($A380,'ACCESS EXPORT'!$A:$AF,29,FALSE))</f>
        <v>(P)(407) 303-2001 (F)(407) 303-2450</v>
      </c>
      <c r="J380" s="4" t="str">
        <f>UPPER(VLOOKUP($A380,'ACCESS EXPORT'!$A:$AF,12,FALSE))</f>
        <v>PEDIATRIC SPECIALTY</v>
      </c>
      <c r="K380" s="4" t="str">
        <f>UPPER(VLOOKUP($A380,'ACCESS EXPORT'!$A:$AF,13,FALSE))</f>
        <v>MARLENE HOLLAND</v>
      </c>
      <c r="L380" s="3" t="str">
        <f>IF(AND(VLOOKUP(A380,'ACCESS EXPORT'!A:AE,1,0),'ACCESS EXPORT'!N380=""),UPPER(CONCATENATE('ACCESS EXPORT'!AE380)),IF(VLOOKUP(A380,'ACCESS EXPORT'!A:AE,1,0),UPPER(CONCATENATE('ACCESS EXPORT'!N380," "&amp;CHAR(10),'ACCESS EXPORT'!AE380))))</f>
        <v>JENNY MOODY 
GABRIELLE TORRES (PRAC. ADMIN)</v>
      </c>
      <c r="M380" s="4" t="str">
        <f>UPPER(VLOOKUP($A380,'ACCESS EXPORT'!$A:$O,15,FALSE))</f>
        <v>JESSICA MENENDEZ (OS)</v>
      </c>
      <c r="N380" s="4" t="str">
        <f ca="1">IF(AND('ACCESS EXPORT'!X380="",'ACCESS EXPORT'!Y380=""),IF('ACCESS EXPORT'!V380&lt;&gt;"",(IF(TODAY()-'ACCESS EXPORT'!V380&gt;=-60,UPPER(CONCATENATE(VLOOKUP(B380,'ACCESS EXPORT'!$B:$P,15,FALSE),""&amp;CHAR(10)&amp;"(SEP",TEXT('ACCESS EXPORT'!V380," MM/DD/YYY)"))),IF(TODAY()-'ACCESS EXPORT'!V380&lt;0,UPPER(VLOOKUP(B380,'ACCESS EXPORT'!$B:$P,15,FALSE)),UPPER(VLOOKUP(B380,'ACCESS EXPORT'!$B:$P,15,FALSE))))),IF('ACCESS EXPORT'!U380="",UPPER(VLOOKUP(B380,'ACCESS EXPORT'!$B:$P,15,FALSE)),IF(TODAY()-'ACCESS EXPORT'!U380&lt;=30,CONCATENATE(UPPER(VLOOKUP(B380,'ACCESS EXPORT'!$B:$P,15,FALSE)),""&amp;CHAR(10)&amp;"(NEW",TEXT('ACCESS EXPORT'!U380," MM/DD/YYY)")),IF(AND(TODAY()-'ACCESS EXPORT'!U380&gt;30,TODAY()&gt;0),UPPER(VLOOKUP(B380,'ACCESS EXPORT'!$B:$P,15,FALSE)))))),IF('ACCESS EXPORT'!Y380&lt;&gt;"",UPPER(CONCATENATE(UPPER(VLOOKUP(B380,'ACCESS EXPORT'!$B:$P,15,FALSE)),""&amp;CHAR(10)&amp;"(Transfer Out",TEXT('ACCESS EXPORT'!Y380," MM/DD/YYY)"))),IF('ACCESS EXPORT'!X380&lt;&gt;"",UPPER(CONCATENATE(UPPER(VLOOKUP(B380,'ACCESS EXPORT'!$B:$P,15,FALSE)),""&amp;CHAR(10)&amp;"(Transfer In",TEXT('ACCESS EXPORT'!X380," MM/DD/YYY)"))))))</f>
        <v>RAMOS, AGUSTIN</v>
      </c>
      <c r="O380" s="4" t="str">
        <f>_xlfn.IFNA(VLOOKUP(B380,'ACCESS EXPORT'!$B:$Q,16,FALSE),"")</f>
        <v>MD</v>
      </c>
      <c r="P380" s="4" t="str">
        <f>_xlfn.IFNA(VLOOKUP(B380,'ACCESS EXPORT'!B:W,22,FALSE),"-")</f>
        <v>1144257254</v>
      </c>
      <c r="Q380" s="4" t="str">
        <f>_xlfn.IFNA(VLOOKUP(A380,'ACCESS EXPORT'!$A:$AG,33,0),"-")</f>
        <v>Maria Ortiz</v>
      </c>
      <c r="R380" s="4" t="str">
        <f>_xlfn.IFNA(VLOOKUP(A380,'ACCESS EXPORT'!$A:$AH,34,0),"-")</f>
        <v>Amanda Dowd</v>
      </c>
      <c r="S380" s="4" t="str">
        <f>_xlfn.IFNA(VLOOKUP(A380,'ACCESS EXPORT'!$A:$AI,35,0),"-")</f>
        <v>Courtney Powell</v>
      </c>
      <c r="T380" s="4" t="str">
        <f>_xlfn.IFNA(VLOOKUP(A380,'ACCESS EXPORT'!$A:$AJ,36,0),"-")</f>
        <v>Ishmael Molyneaux</v>
      </c>
      <c r="U380" s="4" t="str">
        <f>_xlfn.IFNA(VLOOKUP(A380,'ACCESS EXPORT'!$A:$AK,37,0),"-")</f>
        <v>Cerner</v>
      </c>
      <c r="V380" s="4" t="str">
        <f>_xlfn.IFNA(VLOOKUP(A380,'ACCESS EXPORT'!$A:$AL,38,0),"-")</f>
        <v>FHMG_PED CARD CONSUL_TAV</v>
      </c>
      <c r="W380" s="4" t="str">
        <f>_xlfn.IFNA(VLOOKUP(A380,'ACCESS EXPORT'!$A:$AM,39,0),"-")</f>
        <v/>
      </c>
      <c r="X380" s="4" t="str">
        <f>_xlfn.IFNA(VLOOKUP(A380,'ACCESS EXPORT'!$A:$AN,40,0),"-")</f>
        <v>Tiffany Palmer / John Hill</v>
      </c>
      <c r="Y380" s="26" t="str">
        <f>_xlfn.IFNA(VLOOKUP(A380,'ACCESS EXPORT'!A:AO,41,0),"")</f>
        <v>Gary Weston</v>
      </c>
      <c r="Z380" s="26" t="str">
        <f>_xlfn.IFNA(VLOOKUP(A380,'ACCESS EXPORT'!A:AP,42,0),"")</f>
        <v>Maria Angel</v>
      </c>
      <c r="AA380" s="26" t="str">
        <f>_xlfn.IFNA(VLOOKUP(A380,'ACCESS EXPORT'!A:AQ,43,0),"")</f>
        <v>Claire Pagan</v>
      </c>
    </row>
    <row r="381" spans="1:27" ht="18.75" x14ac:dyDescent="0.25">
      <c r="A381" s="33">
        <v>281</v>
      </c>
      <c r="B381" s="10">
        <v>1011</v>
      </c>
      <c r="C381" s="7" t="str">
        <f ca="1">IFERROR(UPPER(IF(AND('ACCESS EXPORT'!AA381="",'ACCESS EXPORT'!Z381=""),VLOOKUP(A381,'ACCESS EXPORT'!$A:$AF,32,FALSE),(IF('ACCESS EXPORT'!AA381&lt;&gt;"",CONCATENATE(VLOOKUP(A381,'ACCESS EXPORT'!$A:$AF,32,FALSE)," (Closed",TEXT('ACCESS EXPORT'!AA381," MM/DD/YYY)")),IF(TODAY()&lt;(('ACCESS EXPORT'!Z381)+30),CONCATENATE(VLOOKUP(A381,'ACCESS EXPORT'!$A:$AF,32,FALSE)," (Opens",TEXT('ACCESS EXPORT'!Z381," MM/DD/YYY)")),VLOOKUP(A381,'ACCESS EXPORT'!$A:$AF,32,FALSE)))))),"-")</f>
        <v>ADVENTHEALTH MEDICAL GROUP PEDIATRIC AND ADULT CONGENITAL CARDIOLOGY AT ORLANDO</v>
      </c>
      <c r="D381" s="3" t="str">
        <f ca="1">IFERROR(UPPER(IF(AND('ACCESS EXPORT'!AA381="",'ACCESS EXPORT'!Z381=""),VLOOKUP(A381,'ACCESS EXPORT'!$A:$AF,28,FALSE),(IF('ACCESS EXPORT'!AA381&lt;&gt;"",CONCATENATE(VLOOKUP(A381,'ACCESS EXPORT'!$A:$AF,28,FALSE)," (Closed",TEXT('ACCESS EXPORT'!AA381," MM/DD/YYY)")),IF(TODAY()&lt;(('ACCESS EXPORT'!Z381)+30),CONCATENATE(VLOOKUP(A381,'ACCESS EXPORT'!$A:$AF,28,FALSE)," (Opens",TEXT('ACCESS EXPORT'!Z381," MM/DD/YYY)")),VLOOKUP(A381,'ACCESS EXPORT'!$A:$AF,28,FALSE)))))),"-")</f>
        <v>PEDIATRIC CARDIOLOGY CONSULTANTS - ORLANDO 2</v>
      </c>
      <c r="E381" s="3" t="str">
        <f>VLOOKUP($A381,'ACCESS EXPORT'!$A:$AF,3,FALSE)</f>
        <v>5450</v>
      </c>
      <c r="F381" s="3" t="str">
        <f>UPPER(CONCATENATE(VLOOKUP(A381,'ACCESS EXPORT'!$A:$AF,4,FALSE)," ",VLOOKUP(A381,'ACCESS EXPORT'!$A:$AF,5,FALSE)," ",VLOOKUP(A381,'ACCESS EXPORT'!$A:$AF,6,FALSE)," ",VLOOKUP(A381,'ACCESS EXPORT'!$A:$AA,7,FALSE)," ",VLOOKUP(A381,'ACCESS EXPORT'!$A:$AA,8,FALSE)))</f>
        <v>2501 N ORANGE AVE SUITE 442 ORLANDO FL 32804</v>
      </c>
      <c r="G381" s="4" t="str">
        <f>UPPER(VLOOKUP($A381,'ACCESS EXPORT'!$A:$AF,9,FALSE))</f>
        <v>ORANGE</v>
      </c>
      <c r="H381" s="4" t="str">
        <f>_xlfn.IFNA(VLOOKUP($B381,'ACCESS EXPORT'!$B:$J,9,FALSE),"")</f>
        <v>Childrens</v>
      </c>
      <c r="I381" s="3" t="str">
        <f>CONCATENATE("(P)",VLOOKUP($A381,'ACCESS EXPORT'!$A:$AF,11,FALSE)," (F)",VLOOKUP($A381,'ACCESS EXPORT'!$A:$AF,29,FALSE))</f>
        <v>(P)(407) 303-2001 (F)(407) 303-2450</v>
      </c>
      <c r="J381" s="4" t="str">
        <f>UPPER(VLOOKUP($A381,'ACCESS EXPORT'!$A:$AF,12,FALSE))</f>
        <v>PEDIATRIC SPECIALTY</v>
      </c>
      <c r="K381" s="4" t="str">
        <f>UPPER(VLOOKUP($A381,'ACCESS EXPORT'!$A:$AF,13,FALSE))</f>
        <v>MARLENE HOLLAND</v>
      </c>
      <c r="L381" s="3" t="str">
        <f>IF(AND(VLOOKUP(A381,'ACCESS EXPORT'!A:AE,1,0),'ACCESS EXPORT'!N381=""),UPPER(CONCATENATE('ACCESS EXPORT'!AE381)),IF(VLOOKUP(A381,'ACCESS EXPORT'!A:AE,1,0),UPPER(CONCATENATE('ACCESS EXPORT'!N381," "&amp;CHAR(10),'ACCESS EXPORT'!AE381))))</f>
        <v>JENNY MOODY 
GABRIELLE TORRES (PRAC. ADMIN)</v>
      </c>
      <c r="M381" s="4" t="str">
        <f>UPPER(VLOOKUP($A381,'ACCESS EXPORT'!$A:$O,15,FALSE))</f>
        <v>JESSICA MENENDEZ (OS)</v>
      </c>
      <c r="N381" s="4" t="str">
        <f ca="1">IF(AND('ACCESS EXPORT'!X381="",'ACCESS EXPORT'!Y381=""),IF('ACCESS EXPORT'!V381&lt;&gt;"",(IF(TODAY()-'ACCESS EXPORT'!V381&gt;=-60,UPPER(CONCATENATE(VLOOKUP(B381,'ACCESS EXPORT'!$B:$P,15,FALSE),""&amp;CHAR(10)&amp;"(SEP",TEXT('ACCESS EXPORT'!V381," MM/DD/YYY)"))),IF(TODAY()-'ACCESS EXPORT'!V381&lt;0,UPPER(VLOOKUP(B381,'ACCESS EXPORT'!$B:$P,15,FALSE)),UPPER(VLOOKUP(B381,'ACCESS EXPORT'!$B:$P,15,FALSE))))),IF('ACCESS EXPORT'!U381="",UPPER(VLOOKUP(B381,'ACCESS EXPORT'!$B:$P,15,FALSE)),IF(TODAY()-'ACCESS EXPORT'!U381&lt;=30,CONCATENATE(UPPER(VLOOKUP(B381,'ACCESS EXPORT'!$B:$P,15,FALSE)),""&amp;CHAR(10)&amp;"(NEW",TEXT('ACCESS EXPORT'!U381," MM/DD/YYY)")),IF(AND(TODAY()-'ACCESS EXPORT'!U381&gt;30,TODAY()&gt;0),UPPER(VLOOKUP(B381,'ACCESS EXPORT'!$B:$P,15,FALSE)))))),IF('ACCESS EXPORT'!Y381&lt;&gt;"",UPPER(CONCATENATE(UPPER(VLOOKUP(B381,'ACCESS EXPORT'!$B:$P,15,FALSE)),""&amp;CHAR(10)&amp;"(Transfer Out",TEXT('ACCESS EXPORT'!Y381," MM/DD/YYY)"))),IF('ACCESS EXPORT'!X381&lt;&gt;"",UPPER(CONCATENATE(UPPER(VLOOKUP(B381,'ACCESS EXPORT'!$B:$P,15,FALSE)),""&amp;CHAR(10)&amp;"(Transfer In",TEXT('ACCESS EXPORT'!X381," MM/DD/YYY)"))))))</f>
        <v>TRIVEDI, BHAVYA</v>
      </c>
      <c r="O381" s="4" t="str">
        <f>_xlfn.IFNA(VLOOKUP(B381,'ACCESS EXPORT'!$B:$Q,16,FALSE),"")</f>
        <v>MD</v>
      </c>
      <c r="P381" s="4" t="str">
        <f>_xlfn.IFNA(VLOOKUP(B381,'ACCESS EXPORT'!B:W,22,FALSE),"-")</f>
        <v>1144495383</v>
      </c>
      <c r="Q381" s="4" t="str">
        <f>_xlfn.IFNA(VLOOKUP(A381,'ACCESS EXPORT'!$A:$AG,33,0),"-")</f>
        <v>Gretchen Scoleri</v>
      </c>
      <c r="R381" s="4" t="str">
        <f>_xlfn.IFNA(VLOOKUP(A381,'ACCESS EXPORT'!$A:$AH,34,0),"-")</f>
        <v>Amanda Dowd</v>
      </c>
      <c r="S381" s="4" t="str">
        <f>_xlfn.IFNA(VLOOKUP(A381,'ACCESS EXPORT'!$A:$AI,35,0),"-")</f>
        <v>Courtney Powell</v>
      </c>
      <c r="T381" s="4" t="str">
        <f>_xlfn.IFNA(VLOOKUP(A381,'ACCESS EXPORT'!$A:$AJ,36,0),"-")</f>
        <v>Ishmael Molyneaux</v>
      </c>
      <c r="U381" s="4" t="str">
        <f>_xlfn.IFNA(VLOOKUP(A381,'ACCESS EXPORT'!$A:$AK,37,0),"-")</f>
        <v>Cerner</v>
      </c>
      <c r="V381" s="4" t="str">
        <f>_xlfn.IFNA(VLOOKUP(A381,'ACCESS EXPORT'!$A:$AL,38,0),"-")</f>
        <v>FHMG_PED CARD CONSUL 310</v>
      </c>
      <c r="W381" s="4" t="str">
        <f>_xlfn.IFNA(VLOOKUP(A381,'ACCESS EXPORT'!$A:$AM,39,0),"-")</f>
        <v/>
      </c>
      <c r="X381" s="4" t="str">
        <f>_xlfn.IFNA(VLOOKUP(A381,'ACCESS EXPORT'!$A:$AN,40,0),"-")</f>
        <v>Tiffany Palmer / John Hill</v>
      </c>
      <c r="Y381" s="26" t="str">
        <f>_xlfn.IFNA(VLOOKUP(A381,'ACCESS EXPORT'!A:AO,41,0),"")</f>
        <v>Gary Weston</v>
      </c>
      <c r="Z381" s="26" t="str">
        <f>_xlfn.IFNA(VLOOKUP(A381,'ACCESS EXPORT'!A:AP,42,0),"")</f>
        <v>Maria Angel</v>
      </c>
      <c r="AA381" s="26" t="str">
        <f>_xlfn.IFNA(VLOOKUP(A381,'ACCESS EXPORT'!A:AQ,43,0),"")</f>
        <v>Claire Pagan</v>
      </c>
    </row>
    <row r="382" spans="1:27" ht="18.75" x14ac:dyDescent="0.25">
      <c r="A382" s="33">
        <v>247</v>
      </c>
      <c r="B382" s="10">
        <v>1002</v>
      </c>
      <c r="C382" s="7" t="str">
        <f ca="1">IFERROR(UPPER(IF(AND('ACCESS EXPORT'!AA382="",'ACCESS EXPORT'!Z382=""),VLOOKUP(A382,'ACCESS EXPORT'!$A:$AF,32,FALSE),(IF('ACCESS EXPORT'!AA382&lt;&gt;"",CONCATENATE(VLOOKUP(A382,'ACCESS EXPORT'!$A:$AF,32,FALSE)," (Closed",TEXT('ACCESS EXPORT'!AA382," MM/DD/YYY)")),IF(TODAY()&lt;(('ACCESS EXPORT'!Z382)+30),CONCATENATE(VLOOKUP(A382,'ACCESS EXPORT'!$A:$AF,32,FALSE)," (Opens",TEXT('ACCESS EXPORT'!Z382," MM/DD/YYY)")),VLOOKUP(A382,'ACCESS EXPORT'!$A:$AF,32,FALSE)))))),"-")</f>
        <v>ADVENTHEALTH MEDICAL GROUP PEDIATRIC AND ADULT CONGENITAL CARDIOLOGY AT ORLANDO</v>
      </c>
      <c r="D382" s="3" t="str">
        <f ca="1">IFERROR(UPPER(IF(AND('ACCESS EXPORT'!AA382="",'ACCESS EXPORT'!Z382=""),VLOOKUP(A382,'ACCESS EXPORT'!$A:$AF,28,FALSE),(IF('ACCESS EXPORT'!AA382&lt;&gt;"",CONCATENATE(VLOOKUP(A382,'ACCESS EXPORT'!$A:$AF,28,FALSE)," (Closed",TEXT('ACCESS EXPORT'!AA382," MM/DD/YYY)")),IF(TODAY()&lt;(('ACCESS EXPORT'!Z382)+30),CONCATENATE(VLOOKUP(A382,'ACCESS EXPORT'!$A:$AF,28,FALSE)," (Opens",TEXT('ACCESS EXPORT'!Z382," MM/DD/YYY)")),VLOOKUP(A382,'ACCESS EXPORT'!$A:$AF,28,FALSE)))))),"-")</f>
        <v>PEDIATRIC CARDIOLOGY CONSULTANTS - ORLANDO</v>
      </c>
      <c r="E382" s="3" t="str">
        <f>VLOOKUP($A382,'ACCESS EXPORT'!$A:$AF,3,FALSE)</f>
        <v>5450</v>
      </c>
      <c r="F382" s="3" t="str">
        <f>UPPER(CONCATENATE(VLOOKUP(A382,'ACCESS EXPORT'!$A:$AF,4,FALSE)," ",VLOOKUP(A382,'ACCESS EXPORT'!$A:$AF,5,FALSE)," ",VLOOKUP(A382,'ACCESS EXPORT'!$A:$AF,6,FALSE)," ",VLOOKUP(A382,'ACCESS EXPORT'!$A:$AA,7,FALSE)," ",VLOOKUP(A382,'ACCESS EXPORT'!$A:$AA,8,FALSE)))</f>
        <v>2501 N ORANGE AVE SUITE 310 ORLANDO FL 32804</v>
      </c>
      <c r="G382" s="4" t="str">
        <f>UPPER(VLOOKUP($A382,'ACCESS EXPORT'!$A:$AF,9,FALSE))</f>
        <v>ORANGE</v>
      </c>
      <c r="H382" s="4" t="str">
        <f>_xlfn.IFNA(VLOOKUP($B382,'ACCESS EXPORT'!$B:$J,9,FALSE),"")</f>
        <v>Childrens</v>
      </c>
      <c r="I382" s="3" t="str">
        <f>CONCATENATE("(P)",VLOOKUP($A382,'ACCESS EXPORT'!$A:$AF,11,FALSE)," (F)",VLOOKUP($A382,'ACCESS EXPORT'!$A:$AF,29,FALSE))</f>
        <v>(P)(407) 303-2001 (F)(407) 303-2450</v>
      </c>
      <c r="J382" s="4" t="str">
        <f>UPPER(VLOOKUP($A382,'ACCESS EXPORT'!$A:$AF,12,FALSE))</f>
        <v>PEDIATRIC SPECIALTY</v>
      </c>
      <c r="K382" s="4" t="str">
        <f>UPPER(VLOOKUP($A382,'ACCESS EXPORT'!$A:$AF,13,FALSE))</f>
        <v>MARLENE HOLLAND</v>
      </c>
      <c r="L382" s="3" t="str">
        <f>IF(AND(VLOOKUP(A382,'ACCESS EXPORT'!A:AE,1,0),'ACCESS EXPORT'!N382=""),UPPER(CONCATENATE('ACCESS EXPORT'!AE382)),IF(VLOOKUP(A382,'ACCESS EXPORT'!A:AE,1,0),UPPER(CONCATENATE('ACCESS EXPORT'!N382," "&amp;CHAR(10),'ACCESS EXPORT'!AE382))))</f>
        <v>JENNY MOODY 
GABRIELLE TORRES (PRAC. ADMIN)</v>
      </c>
      <c r="M382" s="4" t="str">
        <f>UPPER(VLOOKUP($A382,'ACCESS EXPORT'!$A:$O,15,FALSE))</f>
        <v>JESSICA MENENDEZ (OS)</v>
      </c>
      <c r="N382" s="4" t="str">
        <f ca="1">IF(AND('ACCESS EXPORT'!X382="",'ACCESS EXPORT'!Y382=""),IF('ACCESS EXPORT'!V382&lt;&gt;"",(IF(TODAY()-'ACCESS EXPORT'!V382&gt;=-60,UPPER(CONCATENATE(VLOOKUP(B382,'ACCESS EXPORT'!$B:$P,15,FALSE),""&amp;CHAR(10)&amp;"(SEP",TEXT('ACCESS EXPORT'!V382," MM/DD/YYY)"))),IF(TODAY()-'ACCESS EXPORT'!V382&lt;0,UPPER(VLOOKUP(B382,'ACCESS EXPORT'!$B:$P,15,FALSE)),UPPER(VLOOKUP(B382,'ACCESS EXPORT'!$B:$P,15,FALSE))))),IF('ACCESS EXPORT'!U382="",UPPER(VLOOKUP(B382,'ACCESS EXPORT'!$B:$P,15,FALSE)),IF(TODAY()-'ACCESS EXPORT'!U382&lt;=30,CONCATENATE(UPPER(VLOOKUP(B382,'ACCESS EXPORT'!$B:$P,15,FALSE)),""&amp;CHAR(10)&amp;"(NEW",TEXT('ACCESS EXPORT'!U382," MM/DD/YYY)")),IF(AND(TODAY()-'ACCESS EXPORT'!U382&gt;30,TODAY()&gt;0),UPPER(VLOOKUP(B382,'ACCESS EXPORT'!$B:$P,15,FALSE)))))),IF('ACCESS EXPORT'!Y382&lt;&gt;"",UPPER(CONCATENATE(UPPER(VLOOKUP(B382,'ACCESS EXPORT'!$B:$P,15,FALSE)),""&amp;CHAR(10)&amp;"(Transfer Out",TEXT('ACCESS EXPORT'!Y382," MM/DD/YYY)"))),IF('ACCESS EXPORT'!X382&lt;&gt;"",UPPER(CONCATENATE(UPPER(VLOOKUP(B382,'ACCESS EXPORT'!$B:$P,15,FALSE)),""&amp;CHAR(10)&amp;"(Transfer In",TEXT('ACCESS EXPORT'!X382," MM/DD/YYY)"))))))</f>
        <v>ZUSSMAN, MATTHEW E.</v>
      </c>
      <c r="O382" s="4" t="str">
        <f>_xlfn.IFNA(VLOOKUP(B382,'ACCESS EXPORT'!$B:$Q,16,FALSE),"")</f>
        <v>MD</v>
      </c>
      <c r="P382" s="4" t="str">
        <f>_xlfn.IFNA(VLOOKUP(B382,'ACCESS EXPORT'!B:W,22,FALSE),"-")</f>
        <v>1558588277</v>
      </c>
      <c r="Q382" s="4" t="str">
        <f>_xlfn.IFNA(VLOOKUP(A382,'ACCESS EXPORT'!$A:$AG,33,0),"-")</f>
        <v>Gretchen Scoleri</v>
      </c>
      <c r="R382" s="4" t="str">
        <f>_xlfn.IFNA(VLOOKUP(A382,'ACCESS EXPORT'!$A:$AH,34,0),"-")</f>
        <v>Amanda Dowd</v>
      </c>
      <c r="S382" s="4" t="str">
        <f>_xlfn.IFNA(VLOOKUP(A382,'ACCESS EXPORT'!$A:$AI,35,0),"-")</f>
        <v>Courtney Powell</v>
      </c>
      <c r="T382" s="4" t="str">
        <f>_xlfn.IFNA(VLOOKUP(A382,'ACCESS EXPORT'!$A:$AJ,36,0),"-")</f>
        <v>Ishmael Molyneaux</v>
      </c>
      <c r="U382" s="4" t="str">
        <f>_xlfn.IFNA(VLOOKUP(A382,'ACCESS EXPORT'!$A:$AK,37,0),"-")</f>
        <v>Cerner</v>
      </c>
      <c r="V382" s="4" t="str">
        <f>_xlfn.IFNA(VLOOKUP(A382,'ACCESS EXPORT'!$A:$AL,38,0),"-")</f>
        <v>FHMG_PED CARD CONSUL 310</v>
      </c>
      <c r="W382" s="4" t="str">
        <f>_xlfn.IFNA(VLOOKUP(A382,'ACCESS EXPORT'!$A:$AM,39,0),"-")</f>
        <v/>
      </c>
      <c r="X382" s="4" t="str">
        <f>_xlfn.IFNA(VLOOKUP(A382,'ACCESS EXPORT'!$A:$AN,40,0),"-")</f>
        <v>Tiffany Palmer / John Hill</v>
      </c>
      <c r="Y382" s="26" t="str">
        <f>_xlfn.IFNA(VLOOKUP(A382,'ACCESS EXPORT'!A:AO,41,0),"")</f>
        <v>Gary Weston</v>
      </c>
      <c r="Z382" s="26" t="str">
        <f>_xlfn.IFNA(VLOOKUP(A382,'ACCESS EXPORT'!A:AP,42,0),"")</f>
        <v>Maria Angel</v>
      </c>
      <c r="AA382" s="26" t="str">
        <f>_xlfn.IFNA(VLOOKUP(A382,'ACCESS EXPORT'!A:AQ,43,0),"")</f>
        <v>Claire Pagan</v>
      </c>
    </row>
    <row r="383" spans="1:27" ht="18.75" x14ac:dyDescent="0.25">
      <c r="A383" s="33">
        <v>252</v>
      </c>
      <c r="B383" s="10">
        <v>1001</v>
      </c>
      <c r="C383" s="7" t="str">
        <f ca="1">IFERROR(UPPER(IF(AND('ACCESS EXPORT'!AA383="",'ACCESS EXPORT'!Z383=""),VLOOKUP(A383,'ACCESS EXPORT'!$A:$AF,32,FALSE),(IF('ACCESS EXPORT'!AA383&lt;&gt;"",CONCATENATE(VLOOKUP(A383,'ACCESS EXPORT'!$A:$AF,32,FALSE)," (Closed",TEXT('ACCESS EXPORT'!AA383," MM/DD/YYY)")),IF(TODAY()&lt;(('ACCESS EXPORT'!Z383)+30),CONCATENATE(VLOOKUP(A383,'ACCESS EXPORT'!$A:$AF,32,FALSE)," (Opens",TEXT('ACCESS EXPORT'!Z383," MM/DD/YYY)")),VLOOKUP(A383,'ACCESS EXPORT'!$A:$AF,32,FALSE)))))),"-")</f>
        <v>ADVENTHEALTH MEDICAL GROUP PEDIATRIC AND ADULT CONGENITAL CARDIOLOGY AT LAKE MARY</v>
      </c>
      <c r="D383" s="3" t="str">
        <f ca="1">IFERROR(UPPER(IF(AND('ACCESS EXPORT'!AA383="",'ACCESS EXPORT'!Z383=""),VLOOKUP(A383,'ACCESS EXPORT'!$A:$AF,28,FALSE),(IF('ACCESS EXPORT'!AA383&lt;&gt;"",CONCATENATE(VLOOKUP(A383,'ACCESS EXPORT'!$A:$AF,28,FALSE)," (Closed",TEXT('ACCESS EXPORT'!AA383," MM/DD/YYY)")),IF(TODAY()&lt;(('ACCESS EXPORT'!Z383)+30),CONCATENATE(VLOOKUP(A383,'ACCESS EXPORT'!$A:$AF,28,FALSE)," (Opens",TEXT('ACCESS EXPORT'!Z383," MM/DD/YYY)")),VLOOKUP(A383,'ACCESS EXPORT'!$A:$AF,28,FALSE)))))),"-")</f>
        <v>PEDIATRIC CARDIOLOGY CONSULTANTS - LAKE MARY*</v>
      </c>
      <c r="E383" s="3" t="str">
        <f>VLOOKUP($A383,'ACCESS EXPORT'!$A:$AF,3,FALSE)</f>
        <v>5450</v>
      </c>
      <c r="F383" s="3" t="str">
        <f>UPPER(CONCATENATE(VLOOKUP(A383,'ACCESS EXPORT'!$A:$AF,4,FALSE)," ",VLOOKUP(A383,'ACCESS EXPORT'!$A:$AF,5,FALSE)," ",VLOOKUP(A383,'ACCESS EXPORT'!$A:$AF,6,FALSE)," ",VLOOKUP(A383,'ACCESS EXPORT'!$A:$AA,7,FALSE)," ",VLOOKUP(A383,'ACCESS EXPORT'!$A:$AA,8,FALSE)))</f>
        <v>755 RINEHARD RD SUITE 100 LAKE MARY FL 32746</v>
      </c>
      <c r="G383" s="4" t="str">
        <f>UPPER(VLOOKUP($A383,'ACCESS EXPORT'!$A:$AF,9,FALSE))</f>
        <v>SEMINOLE</v>
      </c>
      <c r="H383" s="4" t="str">
        <f>_xlfn.IFNA(VLOOKUP($B383,'ACCESS EXPORT'!$B:$J,9,FALSE),"")</f>
        <v>Childrens</v>
      </c>
      <c r="I383" s="3" t="str">
        <f>CONCATENATE("(P)",VLOOKUP($A383,'ACCESS EXPORT'!$A:$AF,11,FALSE)," (F)",VLOOKUP($A383,'ACCESS EXPORT'!$A:$AF,29,FALSE))</f>
        <v>(P)(407) 303-2001 (F)(407) 303-2450</v>
      </c>
      <c r="J383" s="4" t="str">
        <f>UPPER(VLOOKUP($A383,'ACCESS EXPORT'!$A:$AF,12,FALSE))</f>
        <v>PEDIATRIC SPECIALTY</v>
      </c>
      <c r="K383" s="4" t="str">
        <f>UPPER(VLOOKUP($A383,'ACCESS EXPORT'!$A:$AF,13,FALSE))</f>
        <v>MARLENE HOLLAND</v>
      </c>
      <c r="L383" s="3" t="str">
        <f>IF(AND(VLOOKUP(A383,'ACCESS EXPORT'!A:AE,1,0),'ACCESS EXPORT'!N383=""),UPPER(CONCATENATE('ACCESS EXPORT'!AE383)),IF(VLOOKUP(A383,'ACCESS EXPORT'!A:AE,1,0),UPPER(CONCATENATE('ACCESS EXPORT'!N383," "&amp;CHAR(10),'ACCESS EXPORT'!AE383))))</f>
        <v>JENNY MOODY 
GABRIELLE TORRES (PRAC. ADMIN)</v>
      </c>
      <c r="M383" s="4" t="str">
        <f>UPPER(VLOOKUP($A383,'ACCESS EXPORT'!$A:$O,15,FALSE))</f>
        <v>JESSICA MENENDEZ (OS)</v>
      </c>
      <c r="N383" s="4" t="str">
        <f ca="1">IF(AND('ACCESS EXPORT'!X383="",'ACCESS EXPORT'!Y383=""),IF('ACCESS EXPORT'!V383&lt;&gt;"",(IF(TODAY()-'ACCESS EXPORT'!V383&gt;=-60,UPPER(CONCATENATE(VLOOKUP(B383,'ACCESS EXPORT'!$B:$P,15,FALSE),""&amp;CHAR(10)&amp;"(SEP",TEXT('ACCESS EXPORT'!V383," MM/DD/YYY)"))),IF(TODAY()-'ACCESS EXPORT'!V383&lt;0,UPPER(VLOOKUP(B383,'ACCESS EXPORT'!$B:$P,15,FALSE)),UPPER(VLOOKUP(B383,'ACCESS EXPORT'!$B:$P,15,FALSE))))),IF('ACCESS EXPORT'!U383="",UPPER(VLOOKUP(B383,'ACCESS EXPORT'!$B:$P,15,FALSE)),IF(TODAY()-'ACCESS EXPORT'!U383&lt;=30,CONCATENATE(UPPER(VLOOKUP(B383,'ACCESS EXPORT'!$B:$P,15,FALSE)),""&amp;CHAR(10)&amp;"(NEW",TEXT('ACCESS EXPORT'!U383," MM/DD/YYY)")),IF(AND(TODAY()-'ACCESS EXPORT'!U383&gt;30,TODAY()&gt;0),UPPER(VLOOKUP(B383,'ACCESS EXPORT'!$B:$P,15,FALSE)))))),IF('ACCESS EXPORT'!Y383&lt;&gt;"",UPPER(CONCATENATE(UPPER(VLOOKUP(B383,'ACCESS EXPORT'!$B:$P,15,FALSE)),""&amp;CHAR(10)&amp;"(Transfer Out",TEXT('ACCESS EXPORT'!Y383," MM/DD/YYY)"))),IF('ACCESS EXPORT'!X383&lt;&gt;"",UPPER(CONCATENATE(UPPER(VLOOKUP(B383,'ACCESS EXPORT'!$B:$P,15,FALSE)),""&amp;CHAR(10)&amp;"(Transfer In",TEXT('ACCESS EXPORT'!X383," MM/DD/YYY)"))))))</f>
        <v>RAMOS, AGUSTIN</v>
      </c>
      <c r="O383" s="4" t="str">
        <f>_xlfn.IFNA(VLOOKUP(B383,'ACCESS EXPORT'!$B:$Q,16,FALSE),"")</f>
        <v>MD</v>
      </c>
      <c r="P383" s="4" t="str">
        <f>_xlfn.IFNA(VLOOKUP(B383,'ACCESS EXPORT'!B:W,22,FALSE),"-")</f>
        <v>1144257254</v>
      </c>
      <c r="Q383" s="4" t="str">
        <f>_xlfn.IFNA(VLOOKUP(A383,'ACCESS EXPORT'!$A:$AG,33,0),"-")</f>
        <v>Quamirah Denson</v>
      </c>
      <c r="R383" s="4" t="str">
        <f>_xlfn.IFNA(VLOOKUP(A383,'ACCESS EXPORT'!$A:$AH,34,0),"-")</f>
        <v>Amanda Dowd</v>
      </c>
      <c r="S383" s="4" t="str">
        <f>_xlfn.IFNA(VLOOKUP(A383,'ACCESS EXPORT'!$A:$AI,35,0),"-")</f>
        <v>Courtney Powell</v>
      </c>
      <c r="T383" s="4" t="str">
        <f>_xlfn.IFNA(VLOOKUP(A383,'ACCESS EXPORT'!$A:$AJ,36,0),"-")</f>
        <v>Ishmael Molyneaux</v>
      </c>
      <c r="U383" s="4" t="str">
        <f>_xlfn.IFNA(VLOOKUP(A383,'ACCESS EXPORT'!$A:$AK,37,0),"-")</f>
        <v>Cerner</v>
      </c>
      <c r="V383" s="4" t="str">
        <f>_xlfn.IFNA(VLOOKUP(A383,'ACCESS EXPORT'!$A:$AL,38,0),"-")</f>
        <v>FHMG_PED CARD CONSUL_LKM</v>
      </c>
      <c r="W383" s="4" t="str">
        <f>_xlfn.IFNA(VLOOKUP(A383,'ACCESS EXPORT'!$A:$AM,39,0),"-")</f>
        <v/>
      </c>
      <c r="X383" s="4" t="str">
        <f>_xlfn.IFNA(VLOOKUP(A383,'ACCESS EXPORT'!$A:$AN,40,0),"-")</f>
        <v>Tiffany Palmer / John Hill</v>
      </c>
      <c r="Y383" s="26" t="str">
        <f>_xlfn.IFNA(VLOOKUP(A383,'ACCESS EXPORT'!A:AO,41,0),"")</f>
        <v>Gary Weston</v>
      </c>
      <c r="Z383" s="26" t="str">
        <f>_xlfn.IFNA(VLOOKUP(A383,'ACCESS EXPORT'!A:AP,42,0),"")</f>
        <v>Maria Angel</v>
      </c>
      <c r="AA383" s="26" t="str">
        <f>_xlfn.IFNA(VLOOKUP(A383,'ACCESS EXPORT'!A:AQ,43,0),"")</f>
        <v>Claire Pagan</v>
      </c>
    </row>
    <row r="384" spans="1:27" ht="18.75" x14ac:dyDescent="0.25">
      <c r="A384" s="33">
        <v>248</v>
      </c>
      <c r="B384" s="10">
        <v>1002</v>
      </c>
      <c r="C384" s="7" t="str">
        <f ca="1">IFERROR(UPPER(IF(AND('ACCESS EXPORT'!AA384="",'ACCESS EXPORT'!Z384=""),VLOOKUP(A384,'ACCESS EXPORT'!$A:$AF,32,FALSE),(IF('ACCESS EXPORT'!AA384&lt;&gt;"",CONCATENATE(VLOOKUP(A384,'ACCESS EXPORT'!$A:$AF,32,FALSE)," (Closed",TEXT('ACCESS EXPORT'!AA384," MM/DD/YYY)")),IF(TODAY()&lt;(('ACCESS EXPORT'!Z384)+30),CONCATENATE(VLOOKUP(A384,'ACCESS EXPORT'!$A:$AF,32,FALSE)," (Opens",TEXT('ACCESS EXPORT'!Z384," MM/DD/YYY)")),VLOOKUP(A384,'ACCESS EXPORT'!$A:$AF,32,FALSE)))))),"-")</f>
        <v>ADVENTHEALTH MEDICAL GROUP PEDIATRIC AND ADULT CONGENITAL CARDIOLOGY AT DAYTONA BEACH</v>
      </c>
      <c r="D384" s="3" t="str">
        <f ca="1">IFERROR(UPPER(IF(AND('ACCESS EXPORT'!AA384="",'ACCESS EXPORT'!Z384=""),VLOOKUP(A384,'ACCESS EXPORT'!$A:$AF,28,FALSE),(IF('ACCESS EXPORT'!AA384&lt;&gt;"",CONCATENATE(VLOOKUP(A384,'ACCESS EXPORT'!$A:$AF,28,FALSE)," (Closed",TEXT('ACCESS EXPORT'!AA384," MM/DD/YYY)")),IF(TODAY()&lt;(('ACCESS EXPORT'!Z384)+30),CONCATENATE(VLOOKUP(A384,'ACCESS EXPORT'!$A:$AF,28,FALSE)," (Opens",TEXT('ACCESS EXPORT'!Z384," MM/DD/YYY)")),VLOOKUP(A384,'ACCESS EXPORT'!$A:$AF,28,FALSE)))))),"-")</f>
        <v>PEDIATRIC CARDIOLOGY CONSULTANTS - DAYTONA*</v>
      </c>
      <c r="E384" s="3" t="str">
        <f>VLOOKUP($A384,'ACCESS EXPORT'!$A:$AF,3,FALSE)</f>
        <v>5450</v>
      </c>
      <c r="F384" s="3" t="str">
        <f>UPPER(CONCATENATE(VLOOKUP(A384,'ACCESS EXPORT'!$A:$AF,4,FALSE)," ",VLOOKUP(A384,'ACCESS EXPORT'!$A:$AF,5,FALSE)," ",VLOOKUP(A384,'ACCESS EXPORT'!$A:$AF,6,FALSE)," ",VLOOKUP(A384,'ACCESS EXPORT'!$A:$AA,7,FALSE)," ",VLOOKUP(A384,'ACCESS EXPORT'!$A:$AA,8,FALSE)))</f>
        <v>305 MEMORIAL MEDICAL PKWY SUITE 408 DAYTONA FL 32117</v>
      </c>
      <c r="G384" s="4" t="str">
        <f>UPPER(VLOOKUP($A384,'ACCESS EXPORT'!$A:$AF,9,FALSE))</f>
        <v>VOLUSIA</v>
      </c>
      <c r="H384" s="4" t="str">
        <f>_xlfn.IFNA(VLOOKUP($B384,'ACCESS EXPORT'!$B:$J,9,FALSE),"")</f>
        <v>Childrens</v>
      </c>
      <c r="I384" s="3" t="str">
        <f>CONCATENATE("(P)",VLOOKUP($A384,'ACCESS EXPORT'!$A:$AF,11,FALSE)," (F)",VLOOKUP($A384,'ACCESS EXPORT'!$A:$AF,29,FALSE))</f>
        <v>(P)(407) 303-2001 (F)(407) 303-2450</v>
      </c>
      <c r="J384" s="4" t="str">
        <f>UPPER(VLOOKUP($A384,'ACCESS EXPORT'!$A:$AF,12,FALSE))</f>
        <v>PEDIATRIC SPECIALTY</v>
      </c>
      <c r="K384" s="4" t="str">
        <f>UPPER(VLOOKUP($A384,'ACCESS EXPORT'!$A:$AF,13,FALSE))</f>
        <v>MARLENE HOLLAND</v>
      </c>
      <c r="L384" s="3" t="str">
        <f>IF(AND(VLOOKUP(A384,'ACCESS EXPORT'!A:AE,1,0),'ACCESS EXPORT'!N384=""),UPPER(CONCATENATE('ACCESS EXPORT'!AE384)),IF(VLOOKUP(A384,'ACCESS EXPORT'!A:AE,1,0),UPPER(CONCATENATE('ACCESS EXPORT'!N384," "&amp;CHAR(10),'ACCESS EXPORT'!AE384))))</f>
        <v>JENNY MOODY 
GABRIELLE TORRES (PRAC. ADMIN)</v>
      </c>
      <c r="M384" s="4" t="str">
        <f>UPPER(VLOOKUP($A384,'ACCESS EXPORT'!$A:$O,15,FALSE))</f>
        <v>JESSICA MENENDEZ (OS)</v>
      </c>
      <c r="N384" s="4" t="str">
        <f ca="1">IF(AND('ACCESS EXPORT'!X384="",'ACCESS EXPORT'!Y384=""),IF('ACCESS EXPORT'!V384&lt;&gt;"",(IF(TODAY()-'ACCESS EXPORT'!V384&gt;=-60,UPPER(CONCATENATE(VLOOKUP(B384,'ACCESS EXPORT'!$B:$P,15,FALSE),""&amp;CHAR(10)&amp;"(SEP",TEXT('ACCESS EXPORT'!V384," MM/DD/YYY)"))),IF(TODAY()-'ACCESS EXPORT'!V384&lt;0,UPPER(VLOOKUP(B384,'ACCESS EXPORT'!$B:$P,15,FALSE)),UPPER(VLOOKUP(B384,'ACCESS EXPORT'!$B:$P,15,FALSE))))),IF('ACCESS EXPORT'!U384="",UPPER(VLOOKUP(B384,'ACCESS EXPORT'!$B:$P,15,FALSE)),IF(TODAY()-'ACCESS EXPORT'!U384&lt;=30,CONCATENATE(UPPER(VLOOKUP(B384,'ACCESS EXPORT'!$B:$P,15,FALSE)),""&amp;CHAR(10)&amp;"(NEW",TEXT('ACCESS EXPORT'!U384," MM/DD/YYY)")),IF(AND(TODAY()-'ACCESS EXPORT'!U384&gt;30,TODAY()&gt;0),UPPER(VLOOKUP(B384,'ACCESS EXPORT'!$B:$P,15,FALSE)))))),IF('ACCESS EXPORT'!Y384&lt;&gt;"",UPPER(CONCATENATE(UPPER(VLOOKUP(B384,'ACCESS EXPORT'!$B:$P,15,FALSE)),""&amp;CHAR(10)&amp;"(Transfer Out",TEXT('ACCESS EXPORT'!Y384," MM/DD/YYY)"))),IF('ACCESS EXPORT'!X384&lt;&gt;"",UPPER(CONCATENATE(UPPER(VLOOKUP(B384,'ACCESS EXPORT'!$B:$P,15,FALSE)),""&amp;CHAR(10)&amp;"(Transfer In",TEXT('ACCESS EXPORT'!X384," MM/DD/YYY)"))))))</f>
        <v>ZUSSMAN, MATTHEW E.</v>
      </c>
      <c r="O384" s="4" t="str">
        <f>_xlfn.IFNA(VLOOKUP(B384,'ACCESS EXPORT'!$B:$Q,16,FALSE),"")</f>
        <v>MD</v>
      </c>
      <c r="P384" s="4" t="str">
        <f>_xlfn.IFNA(VLOOKUP(B384,'ACCESS EXPORT'!B:W,22,FALSE),"-")</f>
        <v>1558588277</v>
      </c>
      <c r="Q384" s="4" t="str">
        <f>_xlfn.IFNA(VLOOKUP(A384,'ACCESS EXPORT'!$A:$AG,33,0),"-")</f>
        <v>Gretchen Scoleri</v>
      </c>
      <c r="R384" s="4" t="str">
        <f>_xlfn.IFNA(VLOOKUP(A384,'ACCESS EXPORT'!$A:$AH,34,0),"-")</f>
        <v>Amanda Dowd</v>
      </c>
      <c r="S384" s="4" t="str">
        <f>_xlfn.IFNA(VLOOKUP(A384,'ACCESS EXPORT'!$A:$AI,35,0),"-")</f>
        <v>Courtney Powell</v>
      </c>
      <c r="T384" s="4" t="str">
        <f>_xlfn.IFNA(VLOOKUP(A384,'ACCESS EXPORT'!$A:$AJ,36,0),"-")</f>
        <v>Ishmael Molyneaux</v>
      </c>
      <c r="U384" s="4" t="str">
        <f>_xlfn.IFNA(VLOOKUP(A384,'ACCESS EXPORT'!$A:$AK,37,0),"-")</f>
        <v>Cerner</v>
      </c>
      <c r="V384" s="4" t="str">
        <f>_xlfn.IFNA(VLOOKUP(A384,'ACCESS EXPORT'!$A:$AL,38,0),"-")</f>
        <v>FHMG_PED CARD CONSUL_DAY</v>
      </c>
      <c r="W384" s="4" t="str">
        <f>_xlfn.IFNA(VLOOKUP(A384,'ACCESS EXPORT'!$A:$AM,39,0),"-")</f>
        <v/>
      </c>
      <c r="X384" s="4" t="str">
        <f>_xlfn.IFNA(VLOOKUP(A384,'ACCESS EXPORT'!$A:$AN,40,0),"-")</f>
        <v>Tiffany Palmer / John Hill</v>
      </c>
      <c r="Y384" s="26" t="str">
        <f>_xlfn.IFNA(VLOOKUP(A384,'ACCESS EXPORT'!A:AO,41,0),"")</f>
        <v>Gary Weston</v>
      </c>
      <c r="Z384" s="26" t="str">
        <f>_xlfn.IFNA(VLOOKUP(A384,'ACCESS EXPORT'!A:AP,42,0),"")</f>
        <v>Maria Angel</v>
      </c>
      <c r="AA384" s="26" t="str">
        <f>_xlfn.IFNA(VLOOKUP(A384,'ACCESS EXPORT'!A:AQ,43,0),"")</f>
        <v>Claire Pagan</v>
      </c>
    </row>
    <row r="385" spans="1:27" ht="18.75" x14ac:dyDescent="0.25">
      <c r="A385" s="33">
        <v>248</v>
      </c>
      <c r="B385" s="10">
        <v>1001</v>
      </c>
      <c r="C385" s="7" t="str">
        <f ca="1">IFERROR(UPPER(IF(AND('ACCESS EXPORT'!AA385="",'ACCESS EXPORT'!Z385=""),VLOOKUP(A385,'ACCESS EXPORT'!$A:$AF,32,FALSE),(IF('ACCESS EXPORT'!AA385&lt;&gt;"",CONCATENATE(VLOOKUP(A385,'ACCESS EXPORT'!$A:$AF,32,FALSE)," (Closed",TEXT('ACCESS EXPORT'!AA385," MM/DD/YYY)")),IF(TODAY()&lt;(('ACCESS EXPORT'!Z385)+30),CONCATENATE(VLOOKUP(A385,'ACCESS EXPORT'!$A:$AF,32,FALSE)," (Opens",TEXT('ACCESS EXPORT'!Z385," MM/DD/YYY)")),VLOOKUP(A385,'ACCESS EXPORT'!$A:$AF,32,FALSE)))))),"-")</f>
        <v>ADVENTHEALTH MEDICAL GROUP PEDIATRIC AND ADULT CONGENITAL CARDIOLOGY AT DAYTONA BEACH</v>
      </c>
      <c r="D385" s="3" t="str">
        <f ca="1">IFERROR(UPPER(IF(AND('ACCESS EXPORT'!AA385="",'ACCESS EXPORT'!Z385=""),VLOOKUP(A385,'ACCESS EXPORT'!$A:$AF,28,FALSE),(IF('ACCESS EXPORT'!AA385&lt;&gt;"",CONCATENATE(VLOOKUP(A385,'ACCESS EXPORT'!$A:$AF,28,FALSE)," (Closed",TEXT('ACCESS EXPORT'!AA385," MM/DD/YYY)")),IF(TODAY()&lt;(('ACCESS EXPORT'!Z385)+30),CONCATENATE(VLOOKUP(A385,'ACCESS EXPORT'!$A:$AF,28,FALSE)," (Opens",TEXT('ACCESS EXPORT'!Z385," MM/DD/YYY)")),VLOOKUP(A385,'ACCESS EXPORT'!$A:$AF,28,FALSE)))))),"-")</f>
        <v>PEDIATRIC CARDIOLOGY CONSULTANTS - DAYTONA*</v>
      </c>
      <c r="E385" s="3" t="str">
        <f>VLOOKUP($A385,'ACCESS EXPORT'!$A:$AF,3,FALSE)</f>
        <v>5450</v>
      </c>
      <c r="F385" s="3" t="str">
        <f>UPPER(CONCATENATE(VLOOKUP(A385,'ACCESS EXPORT'!$A:$AF,4,FALSE)," ",VLOOKUP(A385,'ACCESS EXPORT'!$A:$AF,5,FALSE)," ",VLOOKUP(A385,'ACCESS EXPORT'!$A:$AF,6,FALSE)," ",VLOOKUP(A385,'ACCESS EXPORT'!$A:$AA,7,FALSE)," ",VLOOKUP(A385,'ACCESS EXPORT'!$A:$AA,8,FALSE)))</f>
        <v>305 MEMORIAL MEDICAL PKWY SUITE 408 DAYTONA FL 32117</v>
      </c>
      <c r="G385" s="4" t="str">
        <f>UPPER(VLOOKUP($A385,'ACCESS EXPORT'!$A:$AF,9,FALSE))</f>
        <v>VOLUSIA</v>
      </c>
      <c r="H385" s="4" t="str">
        <f>_xlfn.IFNA(VLOOKUP($B385,'ACCESS EXPORT'!$B:$J,9,FALSE),"")</f>
        <v>Childrens</v>
      </c>
      <c r="I385" s="3" t="str">
        <f>CONCATENATE("(P)",VLOOKUP($A385,'ACCESS EXPORT'!$A:$AF,11,FALSE)," (F)",VLOOKUP($A385,'ACCESS EXPORT'!$A:$AF,29,FALSE))</f>
        <v>(P)(407) 303-2001 (F)(407) 303-2450</v>
      </c>
      <c r="J385" s="4" t="str">
        <f>UPPER(VLOOKUP($A385,'ACCESS EXPORT'!$A:$AF,12,FALSE))</f>
        <v>PEDIATRIC SPECIALTY</v>
      </c>
      <c r="K385" s="4" t="str">
        <f>UPPER(VLOOKUP($A385,'ACCESS EXPORT'!$A:$AF,13,FALSE))</f>
        <v>MARLENE HOLLAND</v>
      </c>
      <c r="L385" s="3" t="str">
        <f>IF(AND(VLOOKUP(A385,'ACCESS EXPORT'!A:AE,1,0),'ACCESS EXPORT'!N385=""),UPPER(CONCATENATE('ACCESS EXPORT'!AE385)),IF(VLOOKUP(A385,'ACCESS EXPORT'!A:AE,1,0),UPPER(CONCATENATE('ACCESS EXPORT'!N385," "&amp;CHAR(10),'ACCESS EXPORT'!AE385))))</f>
        <v>JENNY MOODY 
GABRIELLE TORRES (PRAC. ADMIN)</v>
      </c>
      <c r="M385" s="4" t="str">
        <f>UPPER(VLOOKUP($A385,'ACCESS EXPORT'!$A:$O,15,FALSE))</f>
        <v>JESSICA MENENDEZ (OS)</v>
      </c>
      <c r="N385" s="4" t="str">
        <f ca="1">IF(AND('ACCESS EXPORT'!X385="",'ACCESS EXPORT'!Y385=""),IF('ACCESS EXPORT'!V385&lt;&gt;"",(IF(TODAY()-'ACCESS EXPORT'!V385&gt;=-60,UPPER(CONCATENATE(VLOOKUP(B385,'ACCESS EXPORT'!$B:$P,15,FALSE),""&amp;CHAR(10)&amp;"(SEP",TEXT('ACCESS EXPORT'!V385," MM/DD/YYY)"))),IF(TODAY()-'ACCESS EXPORT'!V385&lt;0,UPPER(VLOOKUP(B385,'ACCESS EXPORT'!$B:$P,15,FALSE)),UPPER(VLOOKUP(B385,'ACCESS EXPORT'!$B:$P,15,FALSE))))),IF('ACCESS EXPORT'!U385="",UPPER(VLOOKUP(B385,'ACCESS EXPORT'!$B:$P,15,FALSE)),IF(TODAY()-'ACCESS EXPORT'!U385&lt;=30,CONCATENATE(UPPER(VLOOKUP(B385,'ACCESS EXPORT'!$B:$P,15,FALSE)),""&amp;CHAR(10)&amp;"(NEW",TEXT('ACCESS EXPORT'!U385," MM/DD/YYY)")),IF(AND(TODAY()-'ACCESS EXPORT'!U385&gt;30,TODAY()&gt;0),UPPER(VLOOKUP(B385,'ACCESS EXPORT'!$B:$P,15,FALSE)))))),IF('ACCESS EXPORT'!Y385&lt;&gt;"",UPPER(CONCATENATE(UPPER(VLOOKUP(B385,'ACCESS EXPORT'!$B:$P,15,FALSE)),""&amp;CHAR(10)&amp;"(Transfer Out",TEXT('ACCESS EXPORT'!Y385," MM/DD/YYY)"))),IF('ACCESS EXPORT'!X385&lt;&gt;"",UPPER(CONCATENATE(UPPER(VLOOKUP(B385,'ACCESS EXPORT'!$B:$P,15,FALSE)),""&amp;CHAR(10)&amp;"(Transfer In",TEXT('ACCESS EXPORT'!X385," MM/DD/YYY)"))))))</f>
        <v>RAMOS, AGUSTIN</v>
      </c>
      <c r="O385" s="4" t="str">
        <f>_xlfn.IFNA(VLOOKUP(B385,'ACCESS EXPORT'!$B:$Q,16,FALSE),"")</f>
        <v>MD</v>
      </c>
      <c r="P385" s="4" t="str">
        <f>_xlfn.IFNA(VLOOKUP(B385,'ACCESS EXPORT'!B:W,22,FALSE),"-")</f>
        <v>1144257254</v>
      </c>
      <c r="Q385" s="4" t="str">
        <f>_xlfn.IFNA(VLOOKUP(A385,'ACCESS EXPORT'!$A:$AG,33,0),"-")</f>
        <v>Gretchen Scoleri</v>
      </c>
      <c r="R385" s="4" t="str">
        <f>_xlfn.IFNA(VLOOKUP(A385,'ACCESS EXPORT'!$A:$AH,34,0),"-")</f>
        <v>Amanda Dowd</v>
      </c>
      <c r="S385" s="4" t="str">
        <f>_xlfn.IFNA(VLOOKUP(A385,'ACCESS EXPORT'!$A:$AI,35,0),"-")</f>
        <v>Courtney Powell</v>
      </c>
      <c r="T385" s="4" t="str">
        <f>_xlfn.IFNA(VLOOKUP(A385,'ACCESS EXPORT'!$A:$AJ,36,0),"-")</f>
        <v>Ishmael Molyneaux</v>
      </c>
      <c r="U385" s="4" t="str">
        <f>_xlfn.IFNA(VLOOKUP(A385,'ACCESS EXPORT'!$A:$AK,37,0),"-")</f>
        <v>Cerner</v>
      </c>
      <c r="V385" s="4" t="str">
        <f>_xlfn.IFNA(VLOOKUP(A385,'ACCESS EXPORT'!$A:$AL,38,0),"-")</f>
        <v>FHMG_PED CARD CONSUL_DAY</v>
      </c>
      <c r="W385" s="4" t="str">
        <f>_xlfn.IFNA(VLOOKUP(A385,'ACCESS EXPORT'!$A:$AM,39,0),"-")</f>
        <v/>
      </c>
      <c r="X385" s="4" t="str">
        <f>_xlfn.IFNA(VLOOKUP(A385,'ACCESS EXPORT'!$A:$AN,40,0),"-")</f>
        <v>Tiffany Palmer / John Hill</v>
      </c>
      <c r="Y385" s="26" t="str">
        <f>_xlfn.IFNA(VLOOKUP(A385,'ACCESS EXPORT'!A:AO,41,0),"")</f>
        <v>Gary Weston</v>
      </c>
      <c r="Z385" s="26" t="str">
        <f>_xlfn.IFNA(VLOOKUP(A385,'ACCESS EXPORT'!A:AP,42,0),"")</f>
        <v>Maria Angel</v>
      </c>
      <c r="AA385" s="26" t="str">
        <f>_xlfn.IFNA(VLOOKUP(A385,'ACCESS EXPORT'!A:AQ,43,0),"")</f>
        <v>Claire Pagan</v>
      </c>
    </row>
    <row r="386" spans="1:27" ht="18.75" x14ac:dyDescent="0.25">
      <c r="A386" s="33">
        <v>250</v>
      </c>
      <c r="B386" s="10">
        <v>1002</v>
      </c>
      <c r="C386" s="7" t="str">
        <f ca="1">IFERROR(UPPER(IF(AND('ACCESS EXPORT'!AA386="",'ACCESS EXPORT'!Z386=""),VLOOKUP(A386,'ACCESS EXPORT'!$A:$AF,32,FALSE),(IF('ACCESS EXPORT'!AA386&lt;&gt;"",CONCATENATE(VLOOKUP(A386,'ACCESS EXPORT'!$A:$AF,32,FALSE)," (Closed",TEXT('ACCESS EXPORT'!AA386," MM/DD/YYY)")),IF(TODAY()&lt;(('ACCESS EXPORT'!Z386)+30),CONCATENATE(VLOOKUP(A386,'ACCESS EXPORT'!$A:$AF,32,FALSE)," (Opens",TEXT('ACCESS EXPORT'!Z386," MM/DD/YYY)")),VLOOKUP(A386,'ACCESS EXPORT'!$A:$AF,32,FALSE)))))),"-")</f>
        <v>ADVENTHEALTH MEDICAL GROUP PEDIATRIC AND ADULT CONGENITAL CARDIOLOGY AT TAVARES</v>
      </c>
      <c r="D386" s="3" t="str">
        <f ca="1">IFERROR(UPPER(IF(AND('ACCESS EXPORT'!AA386="",'ACCESS EXPORT'!Z386=""),VLOOKUP(A386,'ACCESS EXPORT'!$A:$AF,28,FALSE),(IF('ACCESS EXPORT'!AA386&lt;&gt;"",CONCATENATE(VLOOKUP(A386,'ACCESS EXPORT'!$A:$AF,28,FALSE)," (Closed",TEXT('ACCESS EXPORT'!AA386," MM/DD/YYY)")),IF(TODAY()&lt;(('ACCESS EXPORT'!Z386)+30),CONCATENATE(VLOOKUP(A386,'ACCESS EXPORT'!$A:$AF,28,FALSE)," (Opens",TEXT('ACCESS EXPORT'!Z386," MM/DD/YYY)")),VLOOKUP(A386,'ACCESS EXPORT'!$A:$AF,28,FALSE)))))),"-")</f>
        <v>PEDIATRIC CARDIOLOGY CONSULTANTS - TAVARES*</v>
      </c>
      <c r="E386" s="3" t="str">
        <f>VLOOKUP($A386,'ACCESS EXPORT'!$A:$AF,3,FALSE)</f>
        <v>5450</v>
      </c>
      <c r="F386" s="3" t="str">
        <f>UPPER(CONCATENATE(VLOOKUP(A386,'ACCESS EXPORT'!$A:$AF,4,FALSE)," ",VLOOKUP(A386,'ACCESS EXPORT'!$A:$AF,5,FALSE)," ",VLOOKUP(A386,'ACCESS EXPORT'!$A:$AF,6,FALSE)," ",VLOOKUP(A386,'ACCESS EXPORT'!$A:$AA,7,FALSE)," ",VLOOKUP(A386,'ACCESS EXPORT'!$A:$AA,8,FALSE)))</f>
        <v>1765 DAVID WALKER DR  TAVARES FL 32778</v>
      </c>
      <c r="G386" s="4" t="str">
        <f>UPPER(VLOOKUP($A386,'ACCESS EXPORT'!$A:$AF,9,FALSE))</f>
        <v>LAKE</v>
      </c>
      <c r="H386" s="4" t="str">
        <f>_xlfn.IFNA(VLOOKUP($B386,'ACCESS EXPORT'!$B:$J,9,FALSE),"")</f>
        <v>Childrens</v>
      </c>
      <c r="I386" s="3" t="str">
        <f>CONCATENATE("(P)",VLOOKUP($A386,'ACCESS EXPORT'!$A:$AF,11,FALSE)," (F)",VLOOKUP($A386,'ACCESS EXPORT'!$A:$AF,29,FALSE))</f>
        <v>(P)(407) 303-2001 (F)(407) 303-2450</v>
      </c>
      <c r="J386" s="4" t="str">
        <f>UPPER(VLOOKUP($A386,'ACCESS EXPORT'!$A:$AF,12,FALSE))</f>
        <v>PEDIATRIC SPECIALTY</v>
      </c>
      <c r="K386" s="4" t="str">
        <f>UPPER(VLOOKUP($A386,'ACCESS EXPORT'!$A:$AF,13,FALSE))</f>
        <v>MARLENE HOLLAND</v>
      </c>
      <c r="L386" s="3" t="str">
        <f>IF(AND(VLOOKUP(A386,'ACCESS EXPORT'!A:AE,1,0),'ACCESS EXPORT'!N386=""),UPPER(CONCATENATE('ACCESS EXPORT'!AE386)),IF(VLOOKUP(A386,'ACCESS EXPORT'!A:AE,1,0),UPPER(CONCATENATE('ACCESS EXPORT'!N386," "&amp;CHAR(10),'ACCESS EXPORT'!AE386))))</f>
        <v>JENNY MOODY 
GABRIELLE TORRES (PRAC. ADMIN)</v>
      </c>
      <c r="M386" s="4" t="str">
        <f>UPPER(VLOOKUP($A386,'ACCESS EXPORT'!$A:$O,15,FALSE))</f>
        <v>JESSICA MENENDEZ (OS)</v>
      </c>
      <c r="N386" s="4" t="str">
        <f ca="1">IF(AND('ACCESS EXPORT'!X386="",'ACCESS EXPORT'!Y386=""),IF('ACCESS EXPORT'!V386&lt;&gt;"",(IF(TODAY()-'ACCESS EXPORT'!V386&gt;=-60,UPPER(CONCATENATE(VLOOKUP(B386,'ACCESS EXPORT'!$B:$P,15,FALSE),""&amp;CHAR(10)&amp;"(SEP",TEXT('ACCESS EXPORT'!V386," MM/DD/YYY)"))),IF(TODAY()-'ACCESS EXPORT'!V386&lt;0,UPPER(VLOOKUP(B386,'ACCESS EXPORT'!$B:$P,15,FALSE)),UPPER(VLOOKUP(B386,'ACCESS EXPORT'!$B:$P,15,FALSE))))),IF('ACCESS EXPORT'!U386="",UPPER(VLOOKUP(B386,'ACCESS EXPORT'!$B:$P,15,FALSE)),IF(TODAY()-'ACCESS EXPORT'!U386&lt;=30,CONCATENATE(UPPER(VLOOKUP(B386,'ACCESS EXPORT'!$B:$P,15,FALSE)),""&amp;CHAR(10)&amp;"(NEW",TEXT('ACCESS EXPORT'!U386," MM/DD/YYY)")),IF(AND(TODAY()-'ACCESS EXPORT'!U386&gt;30,TODAY()&gt;0),UPPER(VLOOKUP(B386,'ACCESS EXPORT'!$B:$P,15,FALSE)))))),IF('ACCESS EXPORT'!Y386&lt;&gt;"",UPPER(CONCATENATE(UPPER(VLOOKUP(B386,'ACCESS EXPORT'!$B:$P,15,FALSE)),""&amp;CHAR(10)&amp;"(Transfer Out",TEXT('ACCESS EXPORT'!Y386," MM/DD/YYY)"))),IF('ACCESS EXPORT'!X386&lt;&gt;"",UPPER(CONCATENATE(UPPER(VLOOKUP(B386,'ACCESS EXPORT'!$B:$P,15,FALSE)),""&amp;CHAR(10)&amp;"(Transfer In",TEXT('ACCESS EXPORT'!X386," MM/DD/YYY)"))))))</f>
        <v>ZUSSMAN, MATTHEW E.</v>
      </c>
      <c r="O386" s="4" t="str">
        <f>_xlfn.IFNA(VLOOKUP(B386,'ACCESS EXPORT'!$B:$Q,16,FALSE),"")</f>
        <v>MD</v>
      </c>
      <c r="P386" s="4" t="str">
        <f>_xlfn.IFNA(VLOOKUP(B386,'ACCESS EXPORT'!B:W,22,FALSE),"-")</f>
        <v>1558588277</v>
      </c>
      <c r="Q386" s="4" t="str">
        <f>_xlfn.IFNA(VLOOKUP(A386,'ACCESS EXPORT'!$A:$AG,33,0),"-")</f>
        <v>Maria Ortiz</v>
      </c>
      <c r="R386" s="4" t="str">
        <f>_xlfn.IFNA(VLOOKUP(A386,'ACCESS EXPORT'!$A:$AH,34,0),"-")</f>
        <v>Amanda Dowd</v>
      </c>
      <c r="S386" s="4" t="str">
        <f>_xlfn.IFNA(VLOOKUP(A386,'ACCESS EXPORT'!$A:$AI,35,0),"-")</f>
        <v>Courtney Powell</v>
      </c>
      <c r="T386" s="4" t="str">
        <f>_xlfn.IFNA(VLOOKUP(A386,'ACCESS EXPORT'!$A:$AJ,36,0),"-")</f>
        <v>Ishmael Molyneaux</v>
      </c>
      <c r="U386" s="4" t="str">
        <f>_xlfn.IFNA(VLOOKUP(A386,'ACCESS EXPORT'!$A:$AK,37,0),"-")</f>
        <v>Cerner</v>
      </c>
      <c r="V386" s="4" t="str">
        <f>_xlfn.IFNA(VLOOKUP(A386,'ACCESS EXPORT'!$A:$AL,38,0),"-")</f>
        <v>FHMG_PED CARD CONSUL_TAV</v>
      </c>
      <c r="W386" s="4" t="str">
        <f>_xlfn.IFNA(VLOOKUP(A386,'ACCESS EXPORT'!$A:$AM,39,0),"-")</f>
        <v/>
      </c>
      <c r="X386" s="4" t="str">
        <f>_xlfn.IFNA(VLOOKUP(A386,'ACCESS EXPORT'!$A:$AN,40,0),"-")</f>
        <v>Tiffany Palmer / John Hill</v>
      </c>
      <c r="Y386" s="26" t="str">
        <f>_xlfn.IFNA(VLOOKUP(A386,'ACCESS EXPORT'!A:AO,41,0),"")</f>
        <v>Gary Weston</v>
      </c>
      <c r="Z386" s="26" t="str">
        <f>_xlfn.IFNA(VLOOKUP(A386,'ACCESS EXPORT'!A:AP,42,0),"")</f>
        <v>Maria Angel</v>
      </c>
      <c r="AA386" s="26" t="str">
        <f>_xlfn.IFNA(VLOOKUP(A386,'ACCESS EXPORT'!A:AQ,43,0),"")</f>
        <v>Claire Pagan</v>
      </c>
    </row>
    <row r="387" spans="1:27" ht="18.75" x14ac:dyDescent="0.25">
      <c r="A387" s="33">
        <v>247</v>
      </c>
      <c r="B387" s="10">
        <v>1011</v>
      </c>
      <c r="C387" s="7" t="str">
        <f ca="1">IFERROR(UPPER(IF(AND('ACCESS EXPORT'!AA387="",'ACCESS EXPORT'!Z387=""),VLOOKUP(A387,'ACCESS EXPORT'!$A:$AF,32,FALSE),(IF('ACCESS EXPORT'!AA387&lt;&gt;"",CONCATENATE(VLOOKUP(A387,'ACCESS EXPORT'!$A:$AF,32,FALSE)," (Closed",TEXT('ACCESS EXPORT'!AA387," MM/DD/YYY)")),IF(TODAY()&lt;(('ACCESS EXPORT'!Z387)+30),CONCATENATE(VLOOKUP(A387,'ACCESS EXPORT'!$A:$AF,32,FALSE)," (Opens",TEXT('ACCESS EXPORT'!Z387," MM/DD/YYY)")),VLOOKUP(A387,'ACCESS EXPORT'!$A:$AF,32,FALSE)))))),"-")</f>
        <v>ADVENTHEALTH MEDICAL GROUP PEDIATRIC AND ADULT CONGENITAL CARDIOLOGY AT ORLANDO</v>
      </c>
      <c r="D387" s="3" t="str">
        <f ca="1">IFERROR(UPPER(IF(AND('ACCESS EXPORT'!AA387="",'ACCESS EXPORT'!Z387=""),VLOOKUP(A387,'ACCESS EXPORT'!$A:$AF,28,FALSE),(IF('ACCESS EXPORT'!AA387&lt;&gt;"",CONCATENATE(VLOOKUP(A387,'ACCESS EXPORT'!$A:$AF,28,FALSE)," (Closed",TEXT('ACCESS EXPORT'!AA387," MM/DD/YYY)")),IF(TODAY()&lt;(('ACCESS EXPORT'!Z387)+30),CONCATENATE(VLOOKUP(A387,'ACCESS EXPORT'!$A:$AF,28,FALSE)," (Opens",TEXT('ACCESS EXPORT'!Z387," MM/DD/YYY)")),VLOOKUP(A387,'ACCESS EXPORT'!$A:$AF,28,FALSE)))))),"-")</f>
        <v>PEDIATRIC CARDIOLOGY CONSULTANTS - ORLANDO</v>
      </c>
      <c r="E387" s="3" t="str">
        <f>VLOOKUP($A387,'ACCESS EXPORT'!$A:$AF,3,FALSE)</f>
        <v>5450</v>
      </c>
      <c r="F387" s="3" t="str">
        <f>UPPER(CONCATENATE(VLOOKUP(A387,'ACCESS EXPORT'!$A:$AF,4,FALSE)," ",VLOOKUP(A387,'ACCESS EXPORT'!$A:$AF,5,FALSE)," ",VLOOKUP(A387,'ACCESS EXPORT'!$A:$AF,6,FALSE)," ",VLOOKUP(A387,'ACCESS EXPORT'!$A:$AA,7,FALSE)," ",VLOOKUP(A387,'ACCESS EXPORT'!$A:$AA,8,FALSE)))</f>
        <v>2501 N ORANGE AVE SUITE 310 ORLANDO FL 32804</v>
      </c>
      <c r="G387" s="4" t="str">
        <f>UPPER(VLOOKUP($A387,'ACCESS EXPORT'!$A:$AF,9,FALSE))</f>
        <v>ORANGE</v>
      </c>
      <c r="H387" s="4" t="str">
        <f>_xlfn.IFNA(VLOOKUP($B387,'ACCESS EXPORT'!$B:$J,9,FALSE),"")</f>
        <v>Childrens</v>
      </c>
      <c r="I387" s="3" t="str">
        <f>CONCATENATE("(P)",VLOOKUP($A387,'ACCESS EXPORT'!$A:$AF,11,FALSE)," (F)",VLOOKUP($A387,'ACCESS EXPORT'!$A:$AF,29,FALSE))</f>
        <v>(P)(407) 303-2001 (F)(407) 303-2450</v>
      </c>
      <c r="J387" s="4" t="str">
        <f>UPPER(VLOOKUP($A387,'ACCESS EXPORT'!$A:$AF,12,FALSE))</f>
        <v>PEDIATRIC SPECIALTY</v>
      </c>
      <c r="K387" s="4" t="str">
        <f>UPPER(VLOOKUP($A387,'ACCESS EXPORT'!$A:$AF,13,FALSE))</f>
        <v>MARLENE HOLLAND</v>
      </c>
      <c r="L387" s="3" t="str">
        <f>IF(AND(VLOOKUP(A387,'ACCESS EXPORT'!A:AE,1,0),'ACCESS EXPORT'!N387=""),UPPER(CONCATENATE('ACCESS EXPORT'!AE387)),IF(VLOOKUP(A387,'ACCESS EXPORT'!A:AE,1,0),UPPER(CONCATENATE('ACCESS EXPORT'!N387," "&amp;CHAR(10),'ACCESS EXPORT'!AE387))))</f>
        <v>JENNY MOODY 
GABRIELLE TORRES (PRAC. ADMIN)</v>
      </c>
      <c r="M387" s="4" t="str">
        <f>UPPER(VLOOKUP($A387,'ACCESS EXPORT'!$A:$O,15,FALSE))</f>
        <v>JESSICA MENENDEZ (OS)</v>
      </c>
      <c r="N387" s="4" t="str">
        <f ca="1">IF(AND('ACCESS EXPORT'!X387="",'ACCESS EXPORT'!Y387=""),IF('ACCESS EXPORT'!V387&lt;&gt;"",(IF(TODAY()-'ACCESS EXPORT'!V387&gt;=-60,UPPER(CONCATENATE(VLOOKUP(B387,'ACCESS EXPORT'!$B:$P,15,FALSE),""&amp;CHAR(10)&amp;"(SEP",TEXT('ACCESS EXPORT'!V387," MM/DD/YYY)"))),IF(TODAY()-'ACCESS EXPORT'!V387&lt;0,UPPER(VLOOKUP(B387,'ACCESS EXPORT'!$B:$P,15,FALSE)),UPPER(VLOOKUP(B387,'ACCESS EXPORT'!$B:$P,15,FALSE))))),IF('ACCESS EXPORT'!U387="",UPPER(VLOOKUP(B387,'ACCESS EXPORT'!$B:$P,15,FALSE)),IF(TODAY()-'ACCESS EXPORT'!U387&lt;=30,CONCATENATE(UPPER(VLOOKUP(B387,'ACCESS EXPORT'!$B:$P,15,FALSE)),""&amp;CHAR(10)&amp;"(NEW",TEXT('ACCESS EXPORT'!U387," MM/DD/YYY)")),IF(AND(TODAY()-'ACCESS EXPORT'!U387&gt;30,TODAY()&gt;0),UPPER(VLOOKUP(B387,'ACCESS EXPORT'!$B:$P,15,FALSE)))))),IF('ACCESS EXPORT'!Y387&lt;&gt;"",UPPER(CONCATENATE(UPPER(VLOOKUP(B387,'ACCESS EXPORT'!$B:$P,15,FALSE)),""&amp;CHAR(10)&amp;"(Transfer Out",TEXT('ACCESS EXPORT'!Y387," MM/DD/YYY)"))),IF('ACCESS EXPORT'!X387&lt;&gt;"",UPPER(CONCATENATE(UPPER(VLOOKUP(B387,'ACCESS EXPORT'!$B:$P,15,FALSE)),""&amp;CHAR(10)&amp;"(Transfer In",TEXT('ACCESS EXPORT'!X387," MM/DD/YYY)"))))))</f>
        <v>TRIVEDI, BHAVYA</v>
      </c>
      <c r="O387" s="4" t="str">
        <f>_xlfn.IFNA(VLOOKUP(B387,'ACCESS EXPORT'!$B:$Q,16,FALSE),"")</f>
        <v>MD</v>
      </c>
      <c r="P387" s="4" t="str">
        <f>_xlfn.IFNA(VLOOKUP(B387,'ACCESS EXPORT'!B:W,22,FALSE),"-")</f>
        <v>1144495383</v>
      </c>
      <c r="Q387" s="4" t="str">
        <f>_xlfn.IFNA(VLOOKUP(A387,'ACCESS EXPORT'!$A:$AG,33,0),"-")</f>
        <v>Gretchen Scoleri</v>
      </c>
      <c r="R387" s="4" t="str">
        <f>_xlfn.IFNA(VLOOKUP(A387,'ACCESS EXPORT'!$A:$AH,34,0),"-")</f>
        <v>Amanda Dowd</v>
      </c>
      <c r="S387" s="4" t="str">
        <f>_xlfn.IFNA(VLOOKUP(A387,'ACCESS EXPORT'!$A:$AI,35,0),"-")</f>
        <v>Courtney Powell</v>
      </c>
      <c r="T387" s="4" t="str">
        <f>_xlfn.IFNA(VLOOKUP(A387,'ACCESS EXPORT'!$A:$AJ,36,0),"-")</f>
        <v>Ishmael Molyneaux</v>
      </c>
      <c r="U387" s="4" t="str">
        <f>_xlfn.IFNA(VLOOKUP(A387,'ACCESS EXPORT'!$A:$AK,37,0),"-")</f>
        <v>Cerner</v>
      </c>
      <c r="V387" s="4" t="str">
        <f>_xlfn.IFNA(VLOOKUP(A387,'ACCESS EXPORT'!$A:$AL,38,0),"-")</f>
        <v>FHMG_PED CARD CONSUL 310</v>
      </c>
      <c r="W387" s="4" t="str">
        <f>_xlfn.IFNA(VLOOKUP(A387,'ACCESS EXPORT'!$A:$AM,39,0),"-")</f>
        <v/>
      </c>
      <c r="X387" s="4" t="str">
        <f>_xlfn.IFNA(VLOOKUP(A387,'ACCESS EXPORT'!$A:$AN,40,0),"-")</f>
        <v>Tiffany Palmer / John Hill</v>
      </c>
      <c r="Y387" s="26" t="str">
        <f>_xlfn.IFNA(VLOOKUP(A387,'ACCESS EXPORT'!A:AO,41,0),"")</f>
        <v>Gary Weston</v>
      </c>
      <c r="Z387" s="26" t="str">
        <f>_xlfn.IFNA(VLOOKUP(A387,'ACCESS EXPORT'!A:AP,42,0),"")</f>
        <v>Maria Angel</v>
      </c>
      <c r="AA387" s="26" t="str">
        <f>_xlfn.IFNA(VLOOKUP(A387,'ACCESS EXPORT'!A:AQ,43,0),"")</f>
        <v>Claire Pagan</v>
      </c>
    </row>
    <row r="388" spans="1:27" ht="18.75" x14ac:dyDescent="0.25">
      <c r="A388" s="33">
        <v>249</v>
      </c>
      <c r="B388" s="10">
        <v>1008</v>
      </c>
      <c r="C388" s="7" t="str">
        <f ca="1">IFERROR(UPPER(IF(AND('ACCESS EXPORT'!AA388="",'ACCESS EXPORT'!Z388=""),VLOOKUP(A388,'ACCESS EXPORT'!$A:$AF,32,FALSE),(IF('ACCESS EXPORT'!AA388&lt;&gt;"",CONCATENATE(VLOOKUP(A388,'ACCESS EXPORT'!$A:$AF,32,FALSE)," (Closed",TEXT('ACCESS EXPORT'!AA388," MM/DD/YYY)")),IF(TODAY()&lt;(('ACCESS EXPORT'!Z388)+30),CONCATENATE(VLOOKUP(A388,'ACCESS EXPORT'!$A:$AF,32,FALSE)," (Opens",TEXT('ACCESS EXPORT'!Z388," MM/DD/YYY)")),VLOOKUP(A388,'ACCESS EXPORT'!$A:$AF,32,FALSE)))))),"-")</f>
        <v>ADVENTHEALTH MEDICAL GROUP PEDIATRIC AND ADULT CONGENITAL CARDIOLOGY AT MELBOURNE</v>
      </c>
      <c r="D388" s="3" t="str">
        <f ca="1">IFERROR(UPPER(IF(AND('ACCESS EXPORT'!AA388="",'ACCESS EXPORT'!Z388=""),VLOOKUP(A388,'ACCESS EXPORT'!$A:$AF,28,FALSE),(IF('ACCESS EXPORT'!AA388&lt;&gt;"",CONCATENATE(VLOOKUP(A388,'ACCESS EXPORT'!$A:$AF,28,FALSE)," (Closed",TEXT('ACCESS EXPORT'!AA388," MM/DD/YYY)")),IF(TODAY()&lt;(('ACCESS EXPORT'!Z388)+30),CONCATENATE(VLOOKUP(A388,'ACCESS EXPORT'!$A:$AF,28,FALSE)," (Opens",TEXT('ACCESS EXPORT'!Z388," MM/DD/YYY)")),VLOOKUP(A388,'ACCESS EXPORT'!$A:$AF,28,FALSE)))))),"-")</f>
        <v>PEDIATRIC CARDIOLOGY CONSULTANTS - MELBOURNE*</v>
      </c>
      <c r="E388" s="3" t="str">
        <f>VLOOKUP($A388,'ACCESS EXPORT'!$A:$AF,3,FALSE)</f>
        <v>5450</v>
      </c>
      <c r="F388" s="3" t="str">
        <f>UPPER(CONCATENATE(VLOOKUP(A388,'ACCESS EXPORT'!$A:$AF,4,FALSE)," ",VLOOKUP(A388,'ACCESS EXPORT'!$A:$AF,5,FALSE)," ",VLOOKUP(A388,'ACCESS EXPORT'!$A:$AF,6,FALSE)," ",VLOOKUP(A388,'ACCESS EXPORT'!$A:$AA,7,FALSE)," ",VLOOKUP(A388,'ACCESS EXPORT'!$A:$AA,8,FALSE)))</f>
        <v>6609 N. WICKHAM RD SUITE 104 MELBOURNE FL 32940</v>
      </c>
      <c r="G388" s="4" t="str">
        <f>UPPER(VLOOKUP($A388,'ACCESS EXPORT'!$A:$AF,9,FALSE))</f>
        <v>BREVARD</v>
      </c>
      <c r="H388" s="4" t="str">
        <f>_xlfn.IFNA(VLOOKUP($B388,'ACCESS EXPORT'!$B:$J,9,FALSE),"")</f>
        <v>Childrens</v>
      </c>
      <c r="I388" s="3" t="str">
        <f>CONCATENATE("(P)",VLOOKUP($A388,'ACCESS EXPORT'!$A:$AF,11,FALSE)," (F)",VLOOKUP($A388,'ACCESS EXPORT'!$A:$AF,29,FALSE))</f>
        <v>(P)(407) 303-2001 (F)(407) 303-2450</v>
      </c>
      <c r="J388" s="4" t="str">
        <f>UPPER(VLOOKUP($A388,'ACCESS EXPORT'!$A:$AF,12,FALSE))</f>
        <v>PEDIATRIC SPECIALTY</v>
      </c>
      <c r="K388" s="4" t="str">
        <f>UPPER(VLOOKUP($A388,'ACCESS EXPORT'!$A:$AF,13,FALSE))</f>
        <v>MARLENE HOLLAND</v>
      </c>
      <c r="L388" s="3" t="str">
        <f>IF(AND(VLOOKUP(A388,'ACCESS EXPORT'!A:AE,1,0),'ACCESS EXPORT'!N388=""),UPPER(CONCATENATE('ACCESS EXPORT'!AE388)),IF(VLOOKUP(A388,'ACCESS EXPORT'!A:AE,1,0),UPPER(CONCATENATE('ACCESS EXPORT'!N388," "&amp;CHAR(10),'ACCESS EXPORT'!AE388))))</f>
        <v>JENNY MOODY 
GABRIELLE TORRES (PRAC. ADMIN)</v>
      </c>
      <c r="M388" s="4" t="str">
        <f>UPPER(VLOOKUP($A388,'ACCESS EXPORT'!$A:$O,15,FALSE))</f>
        <v>JESSICA MENENDEZ (OS)</v>
      </c>
      <c r="N388" s="4" t="str">
        <f ca="1">IF(AND('ACCESS EXPORT'!X388="",'ACCESS EXPORT'!Y388=""),IF('ACCESS EXPORT'!V388&lt;&gt;"",(IF(TODAY()-'ACCESS EXPORT'!V388&gt;=-60,UPPER(CONCATENATE(VLOOKUP(B388,'ACCESS EXPORT'!$B:$P,15,FALSE),""&amp;CHAR(10)&amp;"(SEP",TEXT('ACCESS EXPORT'!V388," MM/DD/YYY)"))),IF(TODAY()-'ACCESS EXPORT'!V388&lt;0,UPPER(VLOOKUP(B388,'ACCESS EXPORT'!$B:$P,15,FALSE)),UPPER(VLOOKUP(B388,'ACCESS EXPORT'!$B:$P,15,FALSE))))),IF('ACCESS EXPORT'!U388="",UPPER(VLOOKUP(B388,'ACCESS EXPORT'!$B:$P,15,FALSE)),IF(TODAY()-'ACCESS EXPORT'!U388&lt;=30,CONCATENATE(UPPER(VLOOKUP(B388,'ACCESS EXPORT'!$B:$P,15,FALSE)),""&amp;CHAR(10)&amp;"(NEW",TEXT('ACCESS EXPORT'!U388," MM/DD/YYY)")),IF(AND(TODAY()-'ACCESS EXPORT'!U388&gt;30,TODAY()&gt;0),UPPER(VLOOKUP(B388,'ACCESS EXPORT'!$B:$P,15,FALSE)))))),IF('ACCESS EXPORT'!Y388&lt;&gt;"",UPPER(CONCATENATE(UPPER(VLOOKUP(B388,'ACCESS EXPORT'!$B:$P,15,FALSE)),""&amp;CHAR(10)&amp;"(Transfer Out",TEXT('ACCESS EXPORT'!Y388," MM/DD/YYY)"))),IF('ACCESS EXPORT'!X388&lt;&gt;"",UPPER(CONCATENATE(UPPER(VLOOKUP(B388,'ACCESS EXPORT'!$B:$P,15,FALSE)),""&amp;CHAR(10)&amp;"(Transfer In",TEXT('ACCESS EXPORT'!X388," MM/DD/YYY)"))))))</f>
        <v>LEE, KELVIN C.</v>
      </c>
      <c r="O388" s="4" t="str">
        <f>_xlfn.IFNA(VLOOKUP(B388,'ACCESS EXPORT'!$B:$Q,16,FALSE),"")</f>
        <v>MD</v>
      </c>
      <c r="P388" s="4" t="str">
        <f>_xlfn.IFNA(VLOOKUP(B388,'ACCESS EXPORT'!B:W,22,FALSE),"-")</f>
        <v>1578722997</v>
      </c>
      <c r="Q388" s="4" t="str">
        <f>_xlfn.IFNA(VLOOKUP(A388,'ACCESS EXPORT'!$A:$AG,33,0),"-")</f>
        <v>Gretchen Scoleri</v>
      </c>
      <c r="R388" s="4" t="str">
        <f>_xlfn.IFNA(VLOOKUP(A388,'ACCESS EXPORT'!$A:$AH,34,0),"-")</f>
        <v>Amanda Dowd</v>
      </c>
      <c r="S388" s="4" t="str">
        <f>_xlfn.IFNA(VLOOKUP(A388,'ACCESS EXPORT'!$A:$AI,35,0),"-")</f>
        <v>Courtney Powell</v>
      </c>
      <c r="T388" s="4" t="str">
        <f>_xlfn.IFNA(VLOOKUP(A388,'ACCESS EXPORT'!$A:$AJ,36,0),"-")</f>
        <v>Ishmael Molyneaux</v>
      </c>
      <c r="U388" s="4" t="str">
        <f>_xlfn.IFNA(VLOOKUP(A388,'ACCESS EXPORT'!$A:$AK,37,0),"-")</f>
        <v>Cerner</v>
      </c>
      <c r="V388" s="4" t="str">
        <f>_xlfn.IFNA(VLOOKUP(A388,'ACCESS EXPORT'!$A:$AL,38,0),"-")</f>
        <v>FHMG_PED CARD CONSUL_VIERA</v>
      </c>
      <c r="W388" s="4" t="str">
        <f>_xlfn.IFNA(VLOOKUP(A388,'ACCESS EXPORT'!$A:$AM,39,0),"-")</f>
        <v/>
      </c>
      <c r="X388" s="4" t="str">
        <f>_xlfn.IFNA(VLOOKUP(A388,'ACCESS EXPORT'!$A:$AN,40,0),"-")</f>
        <v>Tiffany Palmer / John Hill</v>
      </c>
      <c r="Y388" s="26" t="str">
        <f>_xlfn.IFNA(VLOOKUP(A388,'ACCESS EXPORT'!A:AO,41,0),"")</f>
        <v>Gary Weston</v>
      </c>
      <c r="Z388" s="26" t="str">
        <f>_xlfn.IFNA(VLOOKUP(A388,'ACCESS EXPORT'!A:AP,42,0),"")</f>
        <v>Maria Angel</v>
      </c>
      <c r="AA388" s="26" t="str">
        <f>_xlfn.IFNA(VLOOKUP(A388,'ACCESS EXPORT'!A:AQ,43,0),"")</f>
        <v>Claire Pagan</v>
      </c>
    </row>
    <row r="389" spans="1:27" ht="18.75" x14ac:dyDescent="0.25">
      <c r="A389" s="33">
        <v>251</v>
      </c>
      <c r="B389" s="10">
        <v>1001</v>
      </c>
      <c r="C389" s="7" t="str">
        <f ca="1">IFERROR(UPPER(IF(AND('ACCESS EXPORT'!AA389="",'ACCESS EXPORT'!Z389=""),VLOOKUP(A389,'ACCESS EXPORT'!$A:$AF,32,FALSE),(IF('ACCESS EXPORT'!AA389&lt;&gt;"",CONCATENATE(VLOOKUP(A389,'ACCESS EXPORT'!$A:$AF,32,FALSE)," (Closed",TEXT('ACCESS EXPORT'!AA389," MM/DD/YYY)")),IF(TODAY()&lt;(('ACCESS EXPORT'!Z389)+30),CONCATENATE(VLOOKUP(A389,'ACCESS EXPORT'!$A:$AF,32,FALSE)," (Opens",TEXT('ACCESS EXPORT'!Z389," MM/DD/YYY)")),VLOOKUP(A389,'ACCESS EXPORT'!$A:$AF,32,FALSE)))))),"-")</f>
        <v>ADVENTHEALTH MEDICAL GROUP PEDIATRIC AND ADULT CONGENITAL CARDIOLOGY AT CELEBRATION</v>
      </c>
      <c r="D389" s="3" t="str">
        <f ca="1">IFERROR(UPPER(IF(AND('ACCESS EXPORT'!AA389="",'ACCESS EXPORT'!Z389=""),VLOOKUP(A389,'ACCESS EXPORT'!$A:$AF,28,FALSE),(IF('ACCESS EXPORT'!AA389&lt;&gt;"",CONCATENATE(VLOOKUP(A389,'ACCESS EXPORT'!$A:$AF,28,FALSE)," (Closed",TEXT('ACCESS EXPORT'!AA389," MM/DD/YYY)")),IF(TODAY()&lt;(('ACCESS EXPORT'!Z389)+30),CONCATENATE(VLOOKUP(A389,'ACCESS EXPORT'!$A:$AF,28,FALSE)," (Opens",TEXT('ACCESS EXPORT'!Z389," MM/DD/YYY)")),VLOOKUP(A389,'ACCESS EXPORT'!$A:$AF,28,FALSE)))))),"-")</f>
        <v>PEDIATRIC CARDIOLOGY CONSULTANTS - CELEBRATION*</v>
      </c>
      <c r="E389" s="3" t="str">
        <f>VLOOKUP($A389,'ACCESS EXPORT'!$A:$AF,3,FALSE)</f>
        <v>5450</v>
      </c>
      <c r="F389" s="3" t="str">
        <f>UPPER(CONCATENATE(VLOOKUP(A389,'ACCESS EXPORT'!$A:$AF,4,FALSE)," ",VLOOKUP(A389,'ACCESS EXPORT'!$A:$AF,5,FALSE)," ",VLOOKUP(A389,'ACCESS EXPORT'!$A:$AF,6,FALSE)," ",VLOOKUP(A389,'ACCESS EXPORT'!$A:$AA,7,FALSE)," ",VLOOKUP(A389,'ACCESS EXPORT'!$A:$AA,8,FALSE)))</f>
        <v>1530 CELEBRATION BLVD SUITE 101 CELEBRATION FL 34747</v>
      </c>
      <c r="G389" s="4" t="str">
        <f>UPPER(VLOOKUP($A389,'ACCESS EXPORT'!$A:$AF,9,FALSE))</f>
        <v>OSCEOLA</v>
      </c>
      <c r="H389" s="4" t="str">
        <f>_xlfn.IFNA(VLOOKUP($B389,'ACCESS EXPORT'!$B:$J,9,FALSE),"")</f>
        <v>Childrens</v>
      </c>
      <c r="I389" s="3" t="str">
        <f>CONCATENATE("(P)",VLOOKUP($A389,'ACCESS EXPORT'!$A:$AF,11,FALSE)," (F)",VLOOKUP($A389,'ACCESS EXPORT'!$A:$AF,29,FALSE))</f>
        <v>(P)(407) 303-2001 (F)(407) 303-2450</v>
      </c>
      <c r="J389" s="4" t="str">
        <f>UPPER(VLOOKUP($A389,'ACCESS EXPORT'!$A:$AF,12,FALSE))</f>
        <v>PEDIATRIC SPECIALTY</v>
      </c>
      <c r="K389" s="4" t="str">
        <f>UPPER(VLOOKUP($A389,'ACCESS EXPORT'!$A:$AF,13,FALSE))</f>
        <v>MARLENE HOLLAND</v>
      </c>
      <c r="L389" s="3" t="str">
        <f>IF(AND(VLOOKUP(A389,'ACCESS EXPORT'!A:AE,1,0),'ACCESS EXPORT'!N389=""),UPPER(CONCATENATE('ACCESS EXPORT'!AE389)),IF(VLOOKUP(A389,'ACCESS EXPORT'!A:AE,1,0),UPPER(CONCATENATE('ACCESS EXPORT'!N389," "&amp;CHAR(10),'ACCESS EXPORT'!AE389))))</f>
        <v>JENNY MOODY 
GABRIELLE TORRES (PRAC. ADMIN)</v>
      </c>
      <c r="M389" s="4" t="str">
        <f>UPPER(VLOOKUP($A389,'ACCESS EXPORT'!$A:$O,15,FALSE))</f>
        <v>JESSICA MENENDEZ (OS)</v>
      </c>
      <c r="N389" s="4" t="str">
        <f ca="1">IF(AND('ACCESS EXPORT'!X389="",'ACCESS EXPORT'!Y389=""),IF('ACCESS EXPORT'!V389&lt;&gt;"",(IF(TODAY()-'ACCESS EXPORT'!V389&gt;=-60,UPPER(CONCATENATE(VLOOKUP(B389,'ACCESS EXPORT'!$B:$P,15,FALSE),""&amp;CHAR(10)&amp;"(SEP",TEXT('ACCESS EXPORT'!V389," MM/DD/YYY)"))),IF(TODAY()-'ACCESS EXPORT'!V389&lt;0,UPPER(VLOOKUP(B389,'ACCESS EXPORT'!$B:$P,15,FALSE)),UPPER(VLOOKUP(B389,'ACCESS EXPORT'!$B:$P,15,FALSE))))),IF('ACCESS EXPORT'!U389="",UPPER(VLOOKUP(B389,'ACCESS EXPORT'!$B:$P,15,FALSE)),IF(TODAY()-'ACCESS EXPORT'!U389&lt;=30,CONCATENATE(UPPER(VLOOKUP(B389,'ACCESS EXPORT'!$B:$P,15,FALSE)),""&amp;CHAR(10)&amp;"(NEW",TEXT('ACCESS EXPORT'!U389," MM/DD/YYY)")),IF(AND(TODAY()-'ACCESS EXPORT'!U389&gt;30,TODAY()&gt;0),UPPER(VLOOKUP(B389,'ACCESS EXPORT'!$B:$P,15,FALSE)))))),IF('ACCESS EXPORT'!Y389&lt;&gt;"",UPPER(CONCATENATE(UPPER(VLOOKUP(B389,'ACCESS EXPORT'!$B:$P,15,FALSE)),""&amp;CHAR(10)&amp;"(Transfer Out",TEXT('ACCESS EXPORT'!Y389," MM/DD/YYY)"))),IF('ACCESS EXPORT'!X389&lt;&gt;"",UPPER(CONCATENATE(UPPER(VLOOKUP(B389,'ACCESS EXPORT'!$B:$P,15,FALSE)),""&amp;CHAR(10)&amp;"(Transfer In",TEXT('ACCESS EXPORT'!X389," MM/DD/YYY)"))))))</f>
        <v>RAMOS, AGUSTIN</v>
      </c>
      <c r="O389" s="4" t="str">
        <f>_xlfn.IFNA(VLOOKUP(B389,'ACCESS EXPORT'!$B:$Q,16,FALSE),"")</f>
        <v>MD</v>
      </c>
      <c r="P389" s="4" t="str">
        <f>_xlfn.IFNA(VLOOKUP(B389,'ACCESS EXPORT'!B:W,22,FALSE),"-")</f>
        <v>1144257254</v>
      </c>
      <c r="Q389" s="4" t="str">
        <f>_xlfn.IFNA(VLOOKUP(A389,'ACCESS EXPORT'!$A:$AG,33,0),"-")</f>
        <v>Amanda Hernandez</v>
      </c>
      <c r="R389" s="4" t="str">
        <f>_xlfn.IFNA(VLOOKUP(A389,'ACCESS EXPORT'!$A:$AH,34,0),"-")</f>
        <v>Amanda Dowd</v>
      </c>
      <c r="S389" s="4" t="str">
        <f>_xlfn.IFNA(VLOOKUP(A389,'ACCESS EXPORT'!$A:$AI,35,0),"-")</f>
        <v>Courtney Powell</v>
      </c>
      <c r="T389" s="4" t="str">
        <f>_xlfn.IFNA(VLOOKUP(A389,'ACCESS EXPORT'!$A:$AJ,36,0),"-")</f>
        <v>Ishmael Molyneaux</v>
      </c>
      <c r="U389" s="4" t="str">
        <f>_xlfn.IFNA(VLOOKUP(A389,'ACCESS EXPORT'!$A:$AK,37,0),"-")</f>
        <v>Cerner</v>
      </c>
      <c r="V389" s="4" t="str">
        <f>_xlfn.IFNA(VLOOKUP(A389,'ACCESS EXPORT'!$A:$AL,38,0),"-")</f>
        <v>FHMG_PED CARD CONSUL_CEL</v>
      </c>
      <c r="W389" s="4" t="str">
        <f>_xlfn.IFNA(VLOOKUP(A389,'ACCESS EXPORT'!$A:$AM,39,0),"-")</f>
        <v/>
      </c>
      <c r="X389" s="4" t="str">
        <f>_xlfn.IFNA(VLOOKUP(A389,'ACCESS EXPORT'!$A:$AN,40,0),"-")</f>
        <v>Tiffany Palmer / John Hill</v>
      </c>
      <c r="Y389" s="26" t="str">
        <f>_xlfn.IFNA(VLOOKUP(A389,'ACCESS EXPORT'!A:AO,41,0),"")</f>
        <v>Gary Weston</v>
      </c>
      <c r="Z389" s="26" t="str">
        <f>_xlfn.IFNA(VLOOKUP(A389,'ACCESS EXPORT'!A:AP,42,0),"")</f>
        <v>Maria Angel</v>
      </c>
      <c r="AA389" s="26" t="str">
        <f>_xlfn.IFNA(VLOOKUP(A389,'ACCESS EXPORT'!A:AQ,43,0),"")</f>
        <v>Claire Pagan</v>
      </c>
    </row>
    <row r="390" spans="1:27" ht="18.75" x14ac:dyDescent="0.25">
      <c r="A390" s="33">
        <v>247</v>
      </c>
      <c r="B390" s="10">
        <v>2259</v>
      </c>
      <c r="C390" s="7" t="str">
        <f ca="1">IFERROR(UPPER(IF(AND('ACCESS EXPORT'!AA390="",'ACCESS EXPORT'!Z390=""),VLOOKUP(A390,'ACCESS EXPORT'!$A:$AF,32,FALSE),(IF('ACCESS EXPORT'!AA390&lt;&gt;"",CONCATENATE(VLOOKUP(A390,'ACCESS EXPORT'!$A:$AF,32,FALSE)," (Closed",TEXT('ACCESS EXPORT'!AA390," MM/DD/YYY)")),IF(TODAY()&lt;(('ACCESS EXPORT'!Z390)+30),CONCATENATE(VLOOKUP(A390,'ACCESS EXPORT'!$A:$AF,32,FALSE)," (Opens",TEXT('ACCESS EXPORT'!Z390," MM/DD/YYY)")),VLOOKUP(A390,'ACCESS EXPORT'!$A:$AF,32,FALSE)))))),"-")</f>
        <v>ADVENTHEALTH MEDICAL GROUP PEDIATRIC AND ADULT CONGENITAL CARDIOLOGY AT ORLANDO</v>
      </c>
      <c r="D390" s="3" t="str">
        <f ca="1">IFERROR(UPPER(IF(AND('ACCESS EXPORT'!AA390="",'ACCESS EXPORT'!Z390=""),VLOOKUP(A390,'ACCESS EXPORT'!$A:$AF,28,FALSE),(IF('ACCESS EXPORT'!AA390&lt;&gt;"",CONCATENATE(VLOOKUP(A390,'ACCESS EXPORT'!$A:$AF,28,FALSE)," (Closed",TEXT('ACCESS EXPORT'!AA390," MM/DD/YYY)")),IF(TODAY()&lt;(('ACCESS EXPORT'!Z390)+30),CONCATENATE(VLOOKUP(A390,'ACCESS EXPORT'!$A:$AF,28,FALSE)," (Opens",TEXT('ACCESS EXPORT'!Z390," MM/DD/YYY)")),VLOOKUP(A390,'ACCESS EXPORT'!$A:$AF,28,FALSE)))))),"-")</f>
        <v>PEDIATRIC CARDIOLOGY CONSULTANTS - ORLANDO</v>
      </c>
      <c r="E390" s="3" t="str">
        <f>VLOOKUP($A390,'ACCESS EXPORT'!$A:$AF,3,FALSE)</f>
        <v>5450</v>
      </c>
      <c r="F390" s="3" t="str">
        <f>UPPER(CONCATENATE(VLOOKUP(A390,'ACCESS EXPORT'!$A:$AF,4,FALSE)," ",VLOOKUP(A390,'ACCESS EXPORT'!$A:$AF,5,FALSE)," ",VLOOKUP(A390,'ACCESS EXPORT'!$A:$AF,6,FALSE)," ",VLOOKUP(A390,'ACCESS EXPORT'!$A:$AA,7,FALSE)," ",VLOOKUP(A390,'ACCESS EXPORT'!$A:$AA,8,FALSE)))</f>
        <v>2501 N ORANGE AVE SUITE 310 ORLANDO FL 32804</v>
      </c>
      <c r="G390" s="4" t="str">
        <f>UPPER(VLOOKUP($A390,'ACCESS EXPORT'!$A:$AF,9,FALSE))</f>
        <v>ORANGE</v>
      </c>
      <c r="H390" s="4" t="str">
        <f>_xlfn.IFNA(VLOOKUP($B390,'ACCESS EXPORT'!$B:$J,9,FALSE),"")</f>
        <v>Childrens</v>
      </c>
      <c r="I390" s="3" t="str">
        <f>CONCATENATE("(P)",VLOOKUP($A390,'ACCESS EXPORT'!$A:$AF,11,FALSE)," (F)",VLOOKUP($A390,'ACCESS EXPORT'!$A:$AF,29,FALSE))</f>
        <v>(P)(407) 303-2001 (F)(407) 303-2450</v>
      </c>
      <c r="J390" s="4" t="str">
        <f>UPPER(VLOOKUP($A390,'ACCESS EXPORT'!$A:$AF,12,FALSE))</f>
        <v>PEDIATRIC SPECIALTY</v>
      </c>
      <c r="K390" s="4" t="str">
        <f>UPPER(VLOOKUP($A390,'ACCESS EXPORT'!$A:$AF,13,FALSE))</f>
        <v>MARLENE HOLLAND</v>
      </c>
      <c r="L390" s="3" t="str">
        <f>IF(AND(VLOOKUP(A390,'ACCESS EXPORT'!A:AE,1,0),'ACCESS EXPORT'!N390=""),UPPER(CONCATENATE('ACCESS EXPORT'!AE390)),IF(VLOOKUP(A390,'ACCESS EXPORT'!A:AE,1,0),UPPER(CONCATENATE('ACCESS EXPORT'!N390," "&amp;CHAR(10),'ACCESS EXPORT'!AE390))))</f>
        <v>JENNY MOODY 
GABRIELLE TORRES (PRAC. ADMIN)</v>
      </c>
      <c r="M390" s="4" t="str">
        <f>UPPER(VLOOKUP($A390,'ACCESS EXPORT'!$A:$O,15,FALSE))</f>
        <v>JESSICA MENENDEZ (OS)</v>
      </c>
      <c r="N390" s="4" t="str">
        <f ca="1">IF(AND('ACCESS EXPORT'!X390="",'ACCESS EXPORT'!Y390=""),IF('ACCESS EXPORT'!V390&lt;&gt;"",(IF(TODAY()-'ACCESS EXPORT'!V390&gt;=-60,UPPER(CONCATENATE(VLOOKUP(B390,'ACCESS EXPORT'!$B:$P,15,FALSE),""&amp;CHAR(10)&amp;"(SEP",TEXT('ACCESS EXPORT'!V390," MM/DD/YYY)"))),IF(TODAY()-'ACCESS EXPORT'!V390&lt;0,UPPER(VLOOKUP(B390,'ACCESS EXPORT'!$B:$P,15,FALSE)),UPPER(VLOOKUP(B390,'ACCESS EXPORT'!$B:$P,15,FALSE))))),IF('ACCESS EXPORT'!U390="",UPPER(VLOOKUP(B390,'ACCESS EXPORT'!$B:$P,15,FALSE)),IF(TODAY()-'ACCESS EXPORT'!U390&lt;=30,CONCATENATE(UPPER(VLOOKUP(B390,'ACCESS EXPORT'!$B:$P,15,FALSE)),""&amp;CHAR(10)&amp;"(NEW",TEXT('ACCESS EXPORT'!U390," MM/DD/YYY)")),IF(AND(TODAY()-'ACCESS EXPORT'!U390&gt;30,TODAY()&gt;0),UPPER(VLOOKUP(B390,'ACCESS EXPORT'!$B:$P,15,FALSE)))))),IF('ACCESS EXPORT'!Y390&lt;&gt;"",UPPER(CONCATENATE(UPPER(VLOOKUP(B390,'ACCESS EXPORT'!$B:$P,15,FALSE)),""&amp;CHAR(10)&amp;"(Transfer Out",TEXT('ACCESS EXPORT'!Y390," MM/DD/YYY)"))),IF('ACCESS EXPORT'!X390&lt;&gt;"",UPPER(CONCATENATE(UPPER(VLOOKUP(B390,'ACCESS EXPORT'!$B:$P,15,FALSE)),""&amp;CHAR(10)&amp;"(Transfer In",TEXT('ACCESS EXPORT'!X390," MM/DD/YYY)"))))))</f>
        <v>MAURIELLO, DANIEL
(NEW 07/22/2019)</v>
      </c>
      <c r="O390" s="4" t="str">
        <f>_xlfn.IFNA(VLOOKUP(B390,'ACCESS EXPORT'!$B:$Q,16,FALSE),"")</f>
        <v>MD</v>
      </c>
      <c r="P390" s="4" t="str">
        <f>_xlfn.IFNA(VLOOKUP(B390,'ACCESS EXPORT'!B:W,22,FALSE),"-")</f>
        <v>1073769048</v>
      </c>
      <c r="Q390" s="4" t="str">
        <f>_xlfn.IFNA(VLOOKUP(A390,'ACCESS EXPORT'!$A:$AG,33,0),"-")</f>
        <v>Gretchen Scoleri</v>
      </c>
      <c r="R390" s="4" t="str">
        <f>_xlfn.IFNA(VLOOKUP(A390,'ACCESS EXPORT'!$A:$AH,34,0),"-")</f>
        <v>Amanda Dowd</v>
      </c>
      <c r="S390" s="4" t="str">
        <f>_xlfn.IFNA(VLOOKUP(A390,'ACCESS EXPORT'!$A:$AI,35,0),"-")</f>
        <v>Courtney Powell</v>
      </c>
      <c r="T390" s="4" t="str">
        <f>_xlfn.IFNA(VLOOKUP(A390,'ACCESS EXPORT'!$A:$AJ,36,0),"-")</f>
        <v>Ishmael Molyneaux</v>
      </c>
      <c r="U390" s="4" t="str">
        <f>_xlfn.IFNA(VLOOKUP(A390,'ACCESS EXPORT'!$A:$AK,37,0),"-")</f>
        <v>Cerner</v>
      </c>
      <c r="V390" s="4" t="str">
        <f>_xlfn.IFNA(VLOOKUP(A390,'ACCESS EXPORT'!$A:$AL,38,0),"-")</f>
        <v>FHMG_PED CARD CONSUL 310</v>
      </c>
      <c r="W390" s="4" t="str">
        <f>_xlfn.IFNA(VLOOKUP(A390,'ACCESS EXPORT'!$A:$AM,39,0),"-")</f>
        <v/>
      </c>
      <c r="X390" s="4" t="str">
        <f>_xlfn.IFNA(VLOOKUP(A390,'ACCESS EXPORT'!$A:$AN,40,0),"-")</f>
        <v>Tiffany Palmer / John Hill</v>
      </c>
      <c r="Y390" s="26" t="str">
        <f>_xlfn.IFNA(VLOOKUP(A390,'ACCESS EXPORT'!A:AO,41,0),"")</f>
        <v>Gary Weston</v>
      </c>
      <c r="Z390" s="26" t="str">
        <f>_xlfn.IFNA(VLOOKUP(A390,'ACCESS EXPORT'!A:AP,42,0),"")</f>
        <v>Maria Angel</v>
      </c>
      <c r="AA390" s="26" t="str">
        <f>_xlfn.IFNA(VLOOKUP(A390,'ACCESS EXPORT'!A:AQ,43,0),"")</f>
        <v>Claire Pagan</v>
      </c>
    </row>
    <row r="391" spans="1:27" ht="18.75" x14ac:dyDescent="0.25">
      <c r="A391" s="33">
        <v>251</v>
      </c>
      <c r="B391" s="10">
        <v>1895</v>
      </c>
      <c r="C391" s="7" t="str">
        <f ca="1">IFERROR(UPPER(IF(AND('ACCESS EXPORT'!AA391="",'ACCESS EXPORT'!Z391=""),VLOOKUP(A391,'ACCESS EXPORT'!$A:$AF,32,FALSE),(IF('ACCESS EXPORT'!AA391&lt;&gt;"",CONCATENATE(VLOOKUP(A391,'ACCESS EXPORT'!$A:$AF,32,FALSE)," (Closed",TEXT('ACCESS EXPORT'!AA391," MM/DD/YYY)")),IF(TODAY()&lt;(('ACCESS EXPORT'!Z391)+30),CONCATENATE(VLOOKUP(A391,'ACCESS EXPORT'!$A:$AF,32,FALSE)," (Opens",TEXT('ACCESS EXPORT'!Z391," MM/DD/YYY)")),VLOOKUP(A391,'ACCESS EXPORT'!$A:$AF,32,FALSE)))))),"-")</f>
        <v>ADVENTHEALTH MEDICAL GROUP PEDIATRIC AND ADULT CONGENITAL CARDIOLOGY AT CELEBRATION</v>
      </c>
      <c r="D391" s="3" t="str">
        <f ca="1">IFERROR(UPPER(IF(AND('ACCESS EXPORT'!AA391="",'ACCESS EXPORT'!Z391=""),VLOOKUP(A391,'ACCESS EXPORT'!$A:$AF,28,FALSE),(IF('ACCESS EXPORT'!AA391&lt;&gt;"",CONCATENATE(VLOOKUP(A391,'ACCESS EXPORT'!$A:$AF,28,FALSE)," (Closed",TEXT('ACCESS EXPORT'!AA391," MM/DD/YYY)")),IF(TODAY()&lt;(('ACCESS EXPORT'!Z391)+30),CONCATENATE(VLOOKUP(A391,'ACCESS EXPORT'!$A:$AF,28,FALSE)," (Opens",TEXT('ACCESS EXPORT'!Z391," MM/DD/YYY)")),VLOOKUP(A391,'ACCESS EXPORT'!$A:$AF,28,FALSE)))))),"-")</f>
        <v>PEDIATRIC CARDIOLOGY CONSULTANTS - CELEBRATION*</v>
      </c>
      <c r="E391" s="3" t="str">
        <f>VLOOKUP($A391,'ACCESS EXPORT'!$A:$AF,3,FALSE)</f>
        <v>5450</v>
      </c>
      <c r="F391" s="3" t="str">
        <f>UPPER(CONCATENATE(VLOOKUP(A391,'ACCESS EXPORT'!$A:$AF,4,FALSE)," ",VLOOKUP(A391,'ACCESS EXPORT'!$A:$AF,5,FALSE)," ",VLOOKUP(A391,'ACCESS EXPORT'!$A:$AF,6,FALSE)," ",VLOOKUP(A391,'ACCESS EXPORT'!$A:$AA,7,FALSE)," ",VLOOKUP(A391,'ACCESS EXPORT'!$A:$AA,8,FALSE)))</f>
        <v>1530 CELEBRATION BLVD SUITE 101 CELEBRATION FL 34747</v>
      </c>
      <c r="G391" s="4" t="str">
        <f>UPPER(VLOOKUP($A391,'ACCESS EXPORT'!$A:$AF,9,FALSE))</f>
        <v>OSCEOLA</v>
      </c>
      <c r="H391" s="4" t="str">
        <f>_xlfn.IFNA(VLOOKUP($B391,'ACCESS EXPORT'!$B:$J,9,FALSE),"")</f>
        <v>HB</v>
      </c>
      <c r="I391" s="3" t="str">
        <f>CONCATENATE("(P)",VLOOKUP($A391,'ACCESS EXPORT'!$A:$AF,11,FALSE)," (F)",VLOOKUP($A391,'ACCESS EXPORT'!$A:$AF,29,FALSE))</f>
        <v>(P)(407) 303-2001 (F)(407) 303-2450</v>
      </c>
      <c r="J391" s="4" t="str">
        <f>UPPER(VLOOKUP($A391,'ACCESS EXPORT'!$A:$AF,12,FALSE))</f>
        <v>PEDIATRIC SPECIALTY</v>
      </c>
      <c r="K391" s="4" t="str">
        <f>UPPER(VLOOKUP($A391,'ACCESS EXPORT'!$A:$AF,13,FALSE))</f>
        <v>MARLENE HOLLAND</v>
      </c>
      <c r="L391" s="3" t="str">
        <f>IF(AND(VLOOKUP(A391,'ACCESS EXPORT'!A:AE,1,0),'ACCESS EXPORT'!N391=""),UPPER(CONCATENATE('ACCESS EXPORT'!AE391)),IF(VLOOKUP(A391,'ACCESS EXPORT'!A:AE,1,0),UPPER(CONCATENATE('ACCESS EXPORT'!N391," "&amp;CHAR(10),'ACCESS EXPORT'!AE391))))</f>
        <v>JENNY MOODY 
GABRIELLE TORRES (PRAC. ADMIN)</v>
      </c>
      <c r="M391" s="4" t="str">
        <f>UPPER(VLOOKUP($A391,'ACCESS EXPORT'!$A:$O,15,FALSE))</f>
        <v>JESSICA MENENDEZ (OS)</v>
      </c>
      <c r="N391" s="4" t="str">
        <f ca="1">IF(AND('ACCESS EXPORT'!X391="",'ACCESS EXPORT'!Y391=""),IF('ACCESS EXPORT'!V391&lt;&gt;"",(IF(TODAY()-'ACCESS EXPORT'!V391&gt;=-60,UPPER(CONCATENATE(VLOOKUP(B391,'ACCESS EXPORT'!$B:$P,15,FALSE),""&amp;CHAR(10)&amp;"(SEP",TEXT('ACCESS EXPORT'!V391," MM/DD/YYY)"))),IF(TODAY()-'ACCESS EXPORT'!V391&lt;0,UPPER(VLOOKUP(B391,'ACCESS EXPORT'!$B:$P,15,FALSE)),UPPER(VLOOKUP(B391,'ACCESS EXPORT'!$B:$P,15,FALSE))))),IF('ACCESS EXPORT'!U391="",UPPER(VLOOKUP(B391,'ACCESS EXPORT'!$B:$P,15,FALSE)),IF(TODAY()-'ACCESS EXPORT'!U391&lt;=30,CONCATENATE(UPPER(VLOOKUP(B391,'ACCESS EXPORT'!$B:$P,15,FALSE)),""&amp;CHAR(10)&amp;"(NEW",TEXT('ACCESS EXPORT'!U391," MM/DD/YYY)")),IF(AND(TODAY()-'ACCESS EXPORT'!U391&gt;30,TODAY()&gt;0),UPPER(VLOOKUP(B391,'ACCESS EXPORT'!$B:$P,15,FALSE)))))),IF('ACCESS EXPORT'!Y391&lt;&gt;"",UPPER(CONCATENATE(UPPER(VLOOKUP(B391,'ACCESS EXPORT'!$B:$P,15,FALSE)),""&amp;CHAR(10)&amp;"(Transfer Out",TEXT('ACCESS EXPORT'!Y391," MM/DD/YYY)"))),IF('ACCESS EXPORT'!X391&lt;&gt;"",UPPER(CONCATENATE(UPPER(VLOOKUP(B391,'ACCESS EXPORT'!$B:$P,15,FALSE)),""&amp;CHAR(10)&amp;"(Transfer In",TEXT('ACCESS EXPORT'!X391," MM/DD/YYY)"))))))</f>
        <v>ALVAREZ, CINDY</v>
      </c>
      <c r="O391" s="4" t="str">
        <f>_xlfn.IFNA(VLOOKUP(B391,'ACCESS EXPORT'!$B:$Q,16,FALSE),"")</f>
        <v>APRN</v>
      </c>
      <c r="P391" s="4" t="str">
        <f>_xlfn.IFNA(VLOOKUP(B391,'ACCESS EXPORT'!B:W,22,FALSE),"-")</f>
        <v>1033633250</v>
      </c>
      <c r="Q391" s="4" t="str">
        <f>_xlfn.IFNA(VLOOKUP(A391,'ACCESS EXPORT'!$A:$AG,33,0),"-")</f>
        <v>Amanda Hernandez</v>
      </c>
      <c r="R391" s="4" t="str">
        <f>_xlfn.IFNA(VLOOKUP(A391,'ACCESS EXPORT'!$A:$AH,34,0),"-")</f>
        <v>Amanda Dowd</v>
      </c>
      <c r="S391" s="4" t="str">
        <f>_xlfn.IFNA(VLOOKUP(A391,'ACCESS EXPORT'!$A:$AI,35,0),"-")</f>
        <v>Courtney Powell</v>
      </c>
      <c r="T391" s="4" t="str">
        <f>_xlfn.IFNA(VLOOKUP(A391,'ACCESS EXPORT'!$A:$AJ,36,0),"-")</f>
        <v>Ishmael Molyneaux</v>
      </c>
      <c r="U391" s="4" t="str">
        <f>_xlfn.IFNA(VLOOKUP(A391,'ACCESS EXPORT'!$A:$AK,37,0),"-")</f>
        <v>Cerner</v>
      </c>
      <c r="V391" s="4" t="str">
        <f>_xlfn.IFNA(VLOOKUP(A391,'ACCESS EXPORT'!$A:$AL,38,0),"-")</f>
        <v>FHMG_PED CARD CONSUL_CEL</v>
      </c>
      <c r="W391" s="4" t="str">
        <f>_xlfn.IFNA(VLOOKUP(A391,'ACCESS EXPORT'!$A:$AM,39,0),"-")</f>
        <v/>
      </c>
      <c r="X391" s="4" t="str">
        <f>_xlfn.IFNA(VLOOKUP(A391,'ACCESS EXPORT'!$A:$AN,40,0),"-")</f>
        <v>Tiffany Palmer / John Hill</v>
      </c>
      <c r="Y391" s="26" t="str">
        <f>_xlfn.IFNA(VLOOKUP(A391,'ACCESS EXPORT'!A:AO,41,0),"")</f>
        <v>Gary Weston</v>
      </c>
      <c r="Z391" s="26" t="str">
        <f>_xlfn.IFNA(VLOOKUP(A391,'ACCESS EXPORT'!A:AP,42,0),"")</f>
        <v>Maria Angel</v>
      </c>
      <c r="AA391" s="26" t="str">
        <f>_xlfn.IFNA(VLOOKUP(A391,'ACCESS EXPORT'!A:AQ,43,0),"")</f>
        <v>Claire Pagan</v>
      </c>
    </row>
    <row r="392" spans="1:27" ht="18.75" x14ac:dyDescent="0.25">
      <c r="A392" s="33">
        <v>248</v>
      </c>
      <c r="B392" s="10">
        <v>1895</v>
      </c>
      <c r="C392" s="7" t="str">
        <f ca="1">IFERROR(UPPER(IF(AND('ACCESS EXPORT'!AA392="",'ACCESS EXPORT'!Z392=""),VLOOKUP(A392,'ACCESS EXPORT'!$A:$AF,32,FALSE),(IF('ACCESS EXPORT'!AA392&lt;&gt;"",CONCATENATE(VLOOKUP(A392,'ACCESS EXPORT'!$A:$AF,32,FALSE)," (Closed",TEXT('ACCESS EXPORT'!AA392," MM/DD/YYY)")),IF(TODAY()&lt;(('ACCESS EXPORT'!Z392)+30),CONCATENATE(VLOOKUP(A392,'ACCESS EXPORT'!$A:$AF,32,FALSE)," (Opens",TEXT('ACCESS EXPORT'!Z392," MM/DD/YYY)")),VLOOKUP(A392,'ACCESS EXPORT'!$A:$AF,32,FALSE)))))),"-")</f>
        <v>ADVENTHEALTH MEDICAL GROUP PEDIATRIC AND ADULT CONGENITAL CARDIOLOGY AT DAYTONA BEACH</v>
      </c>
      <c r="D392" s="3" t="str">
        <f ca="1">IFERROR(UPPER(IF(AND('ACCESS EXPORT'!AA392="",'ACCESS EXPORT'!Z392=""),VLOOKUP(A392,'ACCESS EXPORT'!$A:$AF,28,FALSE),(IF('ACCESS EXPORT'!AA392&lt;&gt;"",CONCATENATE(VLOOKUP(A392,'ACCESS EXPORT'!$A:$AF,28,FALSE)," (Closed",TEXT('ACCESS EXPORT'!AA392," MM/DD/YYY)")),IF(TODAY()&lt;(('ACCESS EXPORT'!Z392)+30),CONCATENATE(VLOOKUP(A392,'ACCESS EXPORT'!$A:$AF,28,FALSE)," (Opens",TEXT('ACCESS EXPORT'!Z392," MM/DD/YYY)")),VLOOKUP(A392,'ACCESS EXPORT'!$A:$AF,28,FALSE)))))),"-")</f>
        <v>PEDIATRIC CARDIOLOGY CONSULTANTS - DAYTONA*</v>
      </c>
      <c r="E392" s="3" t="str">
        <f>VLOOKUP($A392,'ACCESS EXPORT'!$A:$AF,3,FALSE)</f>
        <v>5450</v>
      </c>
      <c r="F392" s="3" t="str">
        <f>UPPER(CONCATENATE(VLOOKUP(A392,'ACCESS EXPORT'!$A:$AF,4,FALSE)," ",VLOOKUP(A392,'ACCESS EXPORT'!$A:$AF,5,FALSE)," ",VLOOKUP(A392,'ACCESS EXPORT'!$A:$AF,6,FALSE)," ",VLOOKUP(A392,'ACCESS EXPORT'!$A:$AA,7,FALSE)," ",VLOOKUP(A392,'ACCESS EXPORT'!$A:$AA,8,FALSE)))</f>
        <v>305 MEMORIAL MEDICAL PKWY SUITE 408 DAYTONA FL 32117</v>
      </c>
      <c r="G392" s="4" t="str">
        <f>UPPER(VLOOKUP($A392,'ACCESS EXPORT'!$A:$AF,9,FALSE))</f>
        <v>VOLUSIA</v>
      </c>
      <c r="H392" s="4" t="str">
        <f>_xlfn.IFNA(VLOOKUP($B392,'ACCESS EXPORT'!$B:$J,9,FALSE),"")</f>
        <v>HB</v>
      </c>
      <c r="I392" s="3" t="str">
        <f>CONCATENATE("(P)",VLOOKUP($A392,'ACCESS EXPORT'!$A:$AF,11,FALSE)," (F)",VLOOKUP($A392,'ACCESS EXPORT'!$A:$AF,29,FALSE))</f>
        <v>(P)(407) 303-2001 (F)(407) 303-2450</v>
      </c>
      <c r="J392" s="4" t="str">
        <f>UPPER(VLOOKUP($A392,'ACCESS EXPORT'!$A:$AF,12,FALSE))</f>
        <v>PEDIATRIC SPECIALTY</v>
      </c>
      <c r="K392" s="4" t="str">
        <f>UPPER(VLOOKUP($A392,'ACCESS EXPORT'!$A:$AF,13,FALSE))</f>
        <v>MARLENE HOLLAND</v>
      </c>
      <c r="L392" s="3" t="str">
        <f>IF(AND(VLOOKUP(A392,'ACCESS EXPORT'!A:AE,1,0),'ACCESS EXPORT'!N392=""),UPPER(CONCATENATE('ACCESS EXPORT'!AE392)),IF(VLOOKUP(A392,'ACCESS EXPORT'!A:AE,1,0),UPPER(CONCATENATE('ACCESS EXPORT'!N392," "&amp;CHAR(10),'ACCESS EXPORT'!AE392))))</f>
        <v>JENNY MOODY 
GABRIELLE TORRES (PRAC. ADMIN)</v>
      </c>
      <c r="M392" s="4" t="str">
        <f>UPPER(VLOOKUP($A392,'ACCESS EXPORT'!$A:$O,15,FALSE))</f>
        <v>JESSICA MENENDEZ (OS)</v>
      </c>
      <c r="N392" s="4" t="str">
        <f ca="1">IF(AND('ACCESS EXPORT'!X392="",'ACCESS EXPORT'!Y392=""),IF('ACCESS EXPORT'!V392&lt;&gt;"",(IF(TODAY()-'ACCESS EXPORT'!V392&gt;=-60,UPPER(CONCATENATE(VLOOKUP(B392,'ACCESS EXPORT'!$B:$P,15,FALSE),""&amp;CHAR(10)&amp;"(SEP",TEXT('ACCESS EXPORT'!V392," MM/DD/YYY)"))),IF(TODAY()-'ACCESS EXPORT'!V392&lt;0,UPPER(VLOOKUP(B392,'ACCESS EXPORT'!$B:$P,15,FALSE)),UPPER(VLOOKUP(B392,'ACCESS EXPORT'!$B:$P,15,FALSE))))),IF('ACCESS EXPORT'!U392="",UPPER(VLOOKUP(B392,'ACCESS EXPORT'!$B:$P,15,FALSE)),IF(TODAY()-'ACCESS EXPORT'!U392&lt;=30,CONCATENATE(UPPER(VLOOKUP(B392,'ACCESS EXPORT'!$B:$P,15,FALSE)),""&amp;CHAR(10)&amp;"(NEW",TEXT('ACCESS EXPORT'!U392," MM/DD/YYY)")),IF(AND(TODAY()-'ACCESS EXPORT'!U392&gt;30,TODAY()&gt;0),UPPER(VLOOKUP(B392,'ACCESS EXPORT'!$B:$P,15,FALSE)))))),IF('ACCESS EXPORT'!Y392&lt;&gt;"",UPPER(CONCATENATE(UPPER(VLOOKUP(B392,'ACCESS EXPORT'!$B:$P,15,FALSE)),""&amp;CHAR(10)&amp;"(Transfer Out",TEXT('ACCESS EXPORT'!Y392," MM/DD/YYY)"))),IF('ACCESS EXPORT'!X392&lt;&gt;"",UPPER(CONCATENATE(UPPER(VLOOKUP(B392,'ACCESS EXPORT'!$B:$P,15,FALSE)),""&amp;CHAR(10)&amp;"(Transfer In",TEXT('ACCESS EXPORT'!X392," MM/DD/YYY)"))))))</f>
        <v>ALVAREZ, CINDY</v>
      </c>
      <c r="O392" s="4" t="str">
        <f>_xlfn.IFNA(VLOOKUP(B392,'ACCESS EXPORT'!$B:$Q,16,FALSE),"")</f>
        <v>APRN</v>
      </c>
      <c r="P392" s="4" t="str">
        <f>_xlfn.IFNA(VLOOKUP(B392,'ACCESS EXPORT'!B:W,22,FALSE),"-")</f>
        <v>1033633250</v>
      </c>
      <c r="Q392" s="4" t="str">
        <f>_xlfn.IFNA(VLOOKUP(A392,'ACCESS EXPORT'!$A:$AG,33,0),"-")</f>
        <v>Gretchen Scoleri</v>
      </c>
      <c r="R392" s="4" t="str">
        <f>_xlfn.IFNA(VLOOKUP(A392,'ACCESS EXPORT'!$A:$AH,34,0),"-")</f>
        <v>Amanda Dowd</v>
      </c>
      <c r="S392" s="4" t="str">
        <f>_xlfn.IFNA(VLOOKUP(A392,'ACCESS EXPORT'!$A:$AI,35,0),"-")</f>
        <v>Courtney Powell</v>
      </c>
      <c r="T392" s="4" t="str">
        <f>_xlfn.IFNA(VLOOKUP(A392,'ACCESS EXPORT'!$A:$AJ,36,0),"-")</f>
        <v>Ishmael Molyneaux</v>
      </c>
      <c r="U392" s="4" t="str">
        <f>_xlfn.IFNA(VLOOKUP(A392,'ACCESS EXPORT'!$A:$AK,37,0),"-")</f>
        <v>Cerner</v>
      </c>
      <c r="V392" s="4" t="str">
        <f>_xlfn.IFNA(VLOOKUP(A392,'ACCESS EXPORT'!$A:$AL,38,0),"-")</f>
        <v>FHMG_PED CARD CONSUL_DAY</v>
      </c>
      <c r="W392" s="4" t="str">
        <f>_xlfn.IFNA(VLOOKUP(A392,'ACCESS EXPORT'!$A:$AM,39,0),"-")</f>
        <v/>
      </c>
      <c r="X392" s="4" t="str">
        <f>_xlfn.IFNA(VLOOKUP(A392,'ACCESS EXPORT'!$A:$AN,40,0),"-")</f>
        <v>Tiffany Palmer / John Hill</v>
      </c>
      <c r="Y392" s="26" t="str">
        <f>_xlfn.IFNA(VLOOKUP(A392,'ACCESS EXPORT'!A:AO,41,0),"")</f>
        <v>Gary Weston</v>
      </c>
      <c r="Z392" s="26" t="str">
        <f>_xlfn.IFNA(VLOOKUP(A392,'ACCESS EXPORT'!A:AP,42,0),"")</f>
        <v>Maria Angel</v>
      </c>
      <c r="AA392" s="26" t="str">
        <f>_xlfn.IFNA(VLOOKUP(A392,'ACCESS EXPORT'!A:AQ,43,0),"")</f>
        <v>Claire Pagan</v>
      </c>
    </row>
    <row r="393" spans="1:27" ht="18.75" x14ac:dyDescent="0.25">
      <c r="A393" s="33">
        <v>375</v>
      </c>
      <c r="B393" s="10">
        <v>2001</v>
      </c>
      <c r="C393" s="7" t="str">
        <f ca="1">IFERROR(UPPER(IF(AND('ACCESS EXPORT'!AA393="",'ACCESS EXPORT'!Z393=""),VLOOKUP(A393,'ACCESS EXPORT'!$A:$AF,32,FALSE),(IF('ACCESS EXPORT'!AA393&lt;&gt;"",CONCATENATE(VLOOKUP(A393,'ACCESS EXPORT'!$A:$AF,32,FALSE)," (Closed",TEXT('ACCESS EXPORT'!AA393," MM/DD/YYY)")),IF(TODAY()&lt;(('ACCESS EXPORT'!Z393)+30),CONCATENATE(VLOOKUP(A393,'ACCESS EXPORT'!$A:$AF,32,FALSE)," (Opens",TEXT('ACCESS EXPORT'!Z393," MM/DD/YYY)")),VLOOKUP(A393,'ACCESS EXPORT'!$A:$AF,32,FALSE)))))),"-")</f>
        <v>ADVENTHEALTH MEDICAL GROUP PEDIATRIC AND ADULT CONGENITAL CARDIOLOGY AT WINTER GARDEN</v>
      </c>
      <c r="D393" s="3" t="str">
        <f ca="1">IFERROR(UPPER(IF(AND('ACCESS EXPORT'!AA393="",'ACCESS EXPORT'!Z393=""),VLOOKUP(A393,'ACCESS EXPORT'!$A:$AF,28,FALSE),(IF('ACCESS EXPORT'!AA393&lt;&gt;"",CONCATENATE(VLOOKUP(A393,'ACCESS EXPORT'!$A:$AF,28,FALSE)," (Closed",TEXT('ACCESS EXPORT'!AA393," MM/DD/YYY)")),IF(TODAY()&lt;(('ACCESS EXPORT'!Z393)+30),CONCATENATE(VLOOKUP(A393,'ACCESS EXPORT'!$A:$AF,28,FALSE)," (Opens",TEXT('ACCESS EXPORT'!Z393," MM/DD/YYY)")),VLOOKUP(A393,'ACCESS EXPORT'!$A:$AF,28,FALSE)))))),"-")</f>
        <v>PEDIATRIC CARDIOLOGY CONSULTANTS - WINTER GARDEN*</v>
      </c>
      <c r="E393" s="3" t="str">
        <f>VLOOKUP($A393,'ACCESS EXPORT'!$A:$AF,3,FALSE)</f>
        <v>5450</v>
      </c>
      <c r="F393" s="3" t="str">
        <f>UPPER(CONCATENATE(VLOOKUP(A393,'ACCESS EXPORT'!$A:$AF,4,FALSE)," ",VLOOKUP(A393,'ACCESS EXPORT'!$A:$AF,5,FALSE)," ",VLOOKUP(A393,'ACCESS EXPORT'!$A:$AF,6,FALSE)," ",VLOOKUP(A393,'ACCESS EXPORT'!$A:$AA,7,FALSE)," ",VLOOKUP(A393,'ACCESS EXPORT'!$A:$AA,8,FALSE)))</f>
        <v>2200 FOWLER GROVE BLVD SUITE 260 WINTER GARDEN FL 34787</v>
      </c>
      <c r="G393" s="4" t="str">
        <f>UPPER(VLOOKUP($A393,'ACCESS EXPORT'!$A:$AF,9,FALSE))</f>
        <v>ORANGE</v>
      </c>
      <c r="H393" s="4" t="str">
        <f>_xlfn.IFNA(VLOOKUP($B393,'ACCESS EXPORT'!$B:$J,9,FALSE),"")</f>
        <v>Childrens</v>
      </c>
      <c r="I393" s="3" t="str">
        <f>CONCATENATE("(P)",VLOOKUP($A393,'ACCESS EXPORT'!$A:$AF,11,FALSE)," (F)",VLOOKUP($A393,'ACCESS EXPORT'!$A:$AF,29,FALSE))</f>
        <v>(P)(407) 303-2001 (F)(407) 303-2450</v>
      </c>
      <c r="J393" s="4" t="str">
        <f>UPPER(VLOOKUP($A393,'ACCESS EXPORT'!$A:$AF,12,FALSE))</f>
        <v>PEDIATRIC SPECIALTY</v>
      </c>
      <c r="K393" s="4" t="str">
        <f>UPPER(VLOOKUP($A393,'ACCESS EXPORT'!$A:$AF,13,FALSE))</f>
        <v>MARLENE HOLLAND</v>
      </c>
      <c r="L393" s="3" t="str">
        <f>IF(AND(VLOOKUP(A393,'ACCESS EXPORT'!A:AE,1,0),'ACCESS EXPORT'!N393=""),UPPER(CONCATENATE('ACCESS EXPORT'!AE393)),IF(VLOOKUP(A393,'ACCESS EXPORT'!A:AE,1,0),UPPER(CONCATENATE('ACCESS EXPORT'!N393," "&amp;CHAR(10),'ACCESS EXPORT'!AE393))))</f>
        <v>JENNY MOODY 
GABRIELLE TORRES (PRAC. ADMIN)</v>
      </c>
      <c r="M393" s="4" t="str">
        <f>UPPER(VLOOKUP($A393,'ACCESS EXPORT'!$A:$O,15,FALSE))</f>
        <v>JESSICA MENENDEZ (OS)</v>
      </c>
      <c r="N393" s="4" t="str">
        <f ca="1">IF(AND('ACCESS EXPORT'!X393="",'ACCESS EXPORT'!Y393=""),IF('ACCESS EXPORT'!V393&lt;&gt;"",(IF(TODAY()-'ACCESS EXPORT'!V393&gt;=-60,UPPER(CONCATENATE(VLOOKUP(B393,'ACCESS EXPORT'!$B:$P,15,FALSE),""&amp;CHAR(10)&amp;"(SEP",TEXT('ACCESS EXPORT'!V393," MM/DD/YYY)"))),IF(TODAY()-'ACCESS EXPORT'!V393&lt;0,UPPER(VLOOKUP(B393,'ACCESS EXPORT'!$B:$P,15,FALSE)),UPPER(VLOOKUP(B393,'ACCESS EXPORT'!$B:$P,15,FALSE))))),IF('ACCESS EXPORT'!U393="",UPPER(VLOOKUP(B393,'ACCESS EXPORT'!$B:$P,15,FALSE)),IF(TODAY()-'ACCESS EXPORT'!U393&lt;=30,CONCATENATE(UPPER(VLOOKUP(B393,'ACCESS EXPORT'!$B:$P,15,FALSE)),""&amp;CHAR(10)&amp;"(NEW",TEXT('ACCESS EXPORT'!U393," MM/DD/YYY)")),IF(AND(TODAY()-'ACCESS EXPORT'!U393&gt;30,TODAY()&gt;0),UPPER(VLOOKUP(B393,'ACCESS EXPORT'!$B:$P,15,FALSE)))))),IF('ACCESS EXPORT'!Y393&lt;&gt;"",UPPER(CONCATENATE(UPPER(VLOOKUP(B393,'ACCESS EXPORT'!$B:$P,15,FALSE)),""&amp;CHAR(10)&amp;"(Transfer Out",TEXT('ACCESS EXPORT'!Y393," MM/DD/YYY)"))),IF('ACCESS EXPORT'!X393&lt;&gt;"",UPPER(CONCATENATE(UPPER(VLOOKUP(B393,'ACCESS EXPORT'!$B:$P,15,FALSE)),""&amp;CHAR(10)&amp;"(Transfer In",TEXT('ACCESS EXPORT'!X393," MM/DD/YYY)"))))))</f>
        <v>BRISTON, DAVID</v>
      </c>
      <c r="O393" s="4" t="str">
        <f>_xlfn.IFNA(VLOOKUP(B393,'ACCESS EXPORT'!$B:$Q,16,FALSE),"")</f>
        <v>MD</v>
      </c>
      <c r="P393" s="4" t="str">
        <f>_xlfn.IFNA(VLOOKUP(B393,'ACCESS EXPORT'!B:W,22,FALSE),"-")</f>
        <v>1225270804</v>
      </c>
      <c r="Q393" s="4" t="str">
        <f>_xlfn.IFNA(VLOOKUP(A393,'ACCESS EXPORT'!$A:$AG,33,0),"-")</f>
        <v>Gretchen Scoleri</v>
      </c>
      <c r="R393" s="4" t="str">
        <f>_xlfn.IFNA(VLOOKUP(A393,'ACCESS EXPORT'!$A:$AH,34,0),"-")</f>
        <v>Amanda Dowd</v>
      </c>
      <c r="S393" s="4" t="str">
        <f>_xlfn.IFNA(VLOOKUP(A393,'ACCESS EXPORT'!$A:$AI,35,0),"-")</f>
        <v>Courtney Powell</v>
      </c>
      <c r="T393" s="4" t="str">
        <f>_xlfn.IFNA(VLOOKUP(A393,'ACCESS EXPORT'!$A:$AJ,36,0),"-")</f>
        <v>Ishmael Molyneaux</v>
      </c>
      <c r="U393" s="4" t="str">
        <f>_xlfn.IFNA(VLOOKUP(A393,'ACCESS EXPORT'!$A:$AK,37,0),"-")</f>
        <v>Cerner</v>
      </c>
      <c r="V393" s="4" t="str">
        <f>_xlfn.IFNA(VLOOKUP(A393,'ACCESS EXPORT'!$A:$AL,38,0),"-")</f>
        <v>FHMG_PED CARD CONSUL_WG</v>
      </c>
      <c r="W393" s="4" t="str">
        <f>_xlfn.IFNA(VLOOKUP(A393,'ACCESS EXPORT'!$A:$AM,39,0),"-")</f>
        <v/>
      </c>
      <c r="X393" s="4" t="str">
        <f>_xlfn.IFNA(VLOOKUP(A393,'ACCESS EXPORT'!$A:$AN,40,0),"-")</f>
        <v>Tiffany Palmer / John Hill</v>
      </c>
      <c r="Y393" s="26" t="str">
        <f>_xlfn.IFNA(VLOOKUP(A393,'ACCESS EXPORT'!A:AO,41,0),"")</f>
        <v>Gary Weston</v>
      </c>
      <c r="Z393" s="26" t="str">
        <f>_xlfn.IFNA(VLOOKUP(A393,'ACCESS EXPORT'!A:AP,42,0),"")</f>
        <v>Maria Angel</v>
      </c>
      <c r="AA393" s="26" t="str">
        <f>_xlfn.IFNA(VLOOKUP(A393,'ACCESS EXPORT'!A:AQ,43,0),"")</f>
        <v>Claire Pagan</v>
      </c>
    </row>
    <row r="394" spans="1:27" ht="18.75" x14ac:dyDescent="0.25">
      <c r="A394" s="33">
        <v>281</v>
      </c>
      <c r="B394" s="10">
        <v>2001</v>
      </c>
      <c r="C394" s="7" t="str">
        <f ca="1">IFERROR(UPPER(IF(AND('ACCESS EXPORT'!AA394="",'ACCESS EXPORT'!Z394=""),VLOOKUP(A394,'ACCESS EXPORT'!$A:$AF,32,FALSE),(IF('ACCESS EXPORT'!AA394&lt;&gt;"",CONCATENATE(VLOOKUP(A394,'ACCESS EXPORT'!$A:$AF,32,FALSE)," (Closed",TEXT('ACCESS EXPORT'!AA394," MM/DD/YYY)")),IF(TODAY()&lt;(('ACCESS EXPORT'!Z394)+30),CONCATENATE(VLOOKUP(A394,'ACCESS EXPORT'!$A:$AF,32,FALSE)," (Opens",TEXT('ACCESS EXPORT'!Z394," MM/DD/YYY)")),VLOOKUP(A394,'ACCESS EXPORT'!$A:$AF,32,FALSE)))))),"-")</f>
        <v>ADVENTHEALTH MEDICAL GROUP PEDIATRIC AND ADULT CONGENITAL CARDIOLOGY AT ORLANDO</v>
      </c>
      <c r="D394" s="3" t="str">
        <f ca="1">IFERROR(UPPER(IF(AND('ACCESS EXPORT'!AA394="",'ACCESS EXPORT'!Z394=""),VLOOKUP(A394,'ACCESS EXPORT'!$A:$AF,28,FALSE),(IF('ACCESS EXPORT'!AA394&lt;&gt;"",CONCATENATE(VLOOKUP(A394,'ACCESS EXPORT'!$A:$AF,28,FALSE)," (Closed",TEXT('ACCESS EXPORT'!AA394," MM/DD/YYY)")),IF(TODAY()&lt;(('ACCESS EXPORT'!Z394)+30),CONCATENATE(VLOOKUP(A394,'ACCESS EXPORT'!$A:$AF,28,FALSE)," (Opens",TEXT('ACCESS EXPORT'!Z394," MM/DD/YYY)")),VLOOKUP(A394,'ACCESS EXPORT'!$A:$AF,28,FALSE)))))),"-")</f>
        <v>PEDIATRIC CARDIOLOGY CONSULTANTS - ORLANDO 2</v>
      </c>
      <c r="E394" s="3" t="str">
        <f>VLOOKUP($A394,'ACCESS EXPORT'!$A:$AF,3,FALSE)</f>
        <v>5450</v>
      </c>
      <c r="F394" s="3" t="str">
        <f>UPPER(CONCATENATE(VLOOKUP(A394,'ACCESS EXPORT'!$A:$AF,4,FALSE)," ",VLOOKUP(A394,'ACCESS EXPORT'!$A:$AF,5,FALSE)," ",VLOOKUP(A394,'ACCESS EXPORT'!$A:$AF,6,FALSE)," ",VLOOKUP(A394,'ACCESS EXPORT'!$A:$AA,7,FALSE)," ",VLOOKUP(A394,'ACCESS EXPORT'!$A:$AA,8,FALSE)))</f>
        <v>2501 N ORANGE AVE SUITE 442 ORLANDO FL 32804</v>
      </c>
      <c r="G394" s="4" t="str">
        <f>UPPER(VLOOKUP($A394,'ACCESS EXPORT'!$A:$AF,9,FALSE))</f>
        <v>ORANGE</v>
      </c>
      <c r="H394" s="4" t="str">
        <f>_xlfn.IFNA(VLOOKUP($B394,'ACCESS EXPORT'!$B:$J,9,FALSE),"")</f>
        <v>Childrens</v>
      </c>
      <c r="I394" s="3" t="str">
        <f>CONCATENATE("(P)",VLOOKUP($A394,'ACCESS EXPORT'!$A:$AF,11,FALSE)," (F)",VLOOKUP($A394,'ACCESS EXPORT'!$A:$AF,29,FALSE))</f>
        <v>(P)(407) 303-2001 (F)(407) 303-2450</v>
      </c>
      <c r="J394" s="4" t="str">
        <f>UPPER(VLOOKUP($A394,'ACCESS EXPORT'!$A:$AF,12,FALSE))</f>
        <v>PEDIATRIC SPECIALTY</v>
      </c>
      <c r="K394" s="4" t="str">
        <f>UPPER(VLOOKUP($A394,'ACCESS EXPORT'!$A:$AF,13,FALSE))</f>
        <v>MARLENE HOLLAND</v>
      </c>
      <c r="L394" s="3" t="str">
        <f>IF(AND(VLOOKUP(A394,'ACCESS EXPORT'!A:AE,1,0),'ACCESS EXPORT'!N394=""),UPPER(CONCATENATE('ACCESS EXPORT'!AE394)),IF(VLOOKUP(A394,'ACCESS EXPORT'!A:AE,1,0),UPPER(CONCATENATE('ACCESS EXPORT'!N394," "&amp;CHAR(10),'ACCESS EXPORT'!AE394))))</f>
        <v>JENNY MOODY 
GABRIELLE TORRES (PRAC. ADMIN)</v>
      </c>
      <c r="M394" s="4" t="str">
        <f>UPPER(VLOOKUP($A394,'ACCESS EXPORT'!$A:$O,15,FALSE))</f>
        <v>JESSICA MENENDEZ (OS)</v>
      </c>
      <c r="N394" s="4" t="str">
        <f ca="1">IF(AND('ACCESS EXPORT'!X394="",'ACCESS EXPORT'!Y394=""),IF('ACCESS EXPORT'!V394&lt;&gt;"",(IF(TODAY()-'ACCESS EXPORT'!V394&gt;=-60,UPPER(CONCATENATE(VLOOKUP(B394,'ACCESS EXPORT'!$B:$P,15,FALSE),""&amp;CHAR(10)&amp;"(SEP",TEXT('ACCESS EXPORT'!V394," MM/DD/YYY)"))),IF(TODAY()-'ACCESS EXPORT'!V394&lt;0,UPPER(VLOOKUP(B394,'ACCESS EXPORT'!$B:$P,15,FALSE)),UPPER(VLOOKUP(B394,'ACCESS EXPORT'!$B:$P,15,FALSE))))),IF('ACCESS EXPORT'!U394="",UPPER(VLOOKUP(B394,'ACCESS EXPORT'!$B:$P,15,FALSE)),IF(TODAY()-'ACCESS EXPORT'!U394&lt;=30,CONCATENATE(UPPER(VLOOKUP(B394,'ACCESS EXPORT'!$B:$P,15,FALSE)),""&amp;CHAR(10)&amp;"(NEW",TEXT('ACCESS EXPORT'!U394," MM/DD/YYY)")),IF(AND(TODAY()-'ACCESS EXPORT'!U394&gt;30,TODAY()&gt;0),UPPER(VLOOKUP(B394,'ACCESS EXPORT'!$B:$P,15,FALSE)))))),IF('ACCESS EXPORT'!Y394&lt;&gt;"",UPPER(CONCATENATE(UPPER(VLOOKUP(B394,'ACCESS EXPORT'!$B:$P,15,FALSE)),""&amp;CHAR(10)&amp;"(Transfer Out",TEXT('ACCESS EXPORT'!Y394," MM/DD/YYY)"))),IF('ACCESS EXPORT'!X394&lt;&gt;"",UPPER(CONCATENATE(UPPER(VLOOKUP(B394,'ACCESS EXPORT'!$B:$P,15,FALSE)),""&amp;CHAR(10)&amp;"(Transfer In",TEXT('ACCESS EXPORT'!X394," MM/DD/YYY)"))))))</f>
        <v>BRISTON, DAVID</v>
      </c>
      <c r="O394" s="4" t="str">
        <f>_xlfn.IFNA(VLOOKUP(B394,'ACCESS EXPORT'!$B:$Q,16,FALSE),"")</f>
        <v>MD</v>
      </c>
      <c r="P394" s="4" t="str">
        <f>_xlfn.IFNA(VLOOKUP(B394,'ACCESS EXPORT'!B:W,22,FALSE),"-")</f>
        <v>1225270804</v>
      </c>
      <c r="Q394" s="4" t="str">
        <f>_xlfn.IFNA(VLOOKUP(A394,'ACCESS EXPORT'!$A:$AG,33,0),"-")</f>
        <v>Gretchen Scoleri</v>
      </c>
      <c r="R394" s="4" t="str">
        <f>_xlfn.IFNA(VLOOKUP(A394,'ACCESS EXPORT'!$A:$AH,34,0),"-")</f>
        <v>Amanda Dowd</v>
      </c>
      <c r="S394" s="4" t="str">
        <f>_xlfn.IFNA(VLOOKUP(A394,'ACCESS EXPORT'!$A:$AI,35,0),"-")</f>
        <v>Courtney Powell</v>
      </c>
      <c r="T394" s="4" t="str">
        <f>_xlfn.IFNA(VLOOKUP(A394,'ACCESS EXPORT'!$A:$AJ,36,0),"-")</f>
        <v>Ishmael Molyneaux</v>
      </c>
      <c r="U394" s="4" t="str">
        <f>_xlfn.IFNA(VLOOKUP(A394,'ACCESS EXPORT'!$A:$AK,37,0),"-")</f>
        <v>Cerner</v>
      </c>
      <c r="V394" s="4" t="str">
        <f>_xlfn.IFNA(VLOOKUP(A394,'ACCESS EXPORT'!$A:$AL,38,0),"-")</f>
        <v>FHMG_PED CARD CONSUL 310</v>
      </c>
      <c r="W394" s="4" t="str">
        <f>_xlfn.IFNA(VLOOKUP(A394,'ACCESS EXPORT'!$A:$AM,39,0),"-")</f>
        <v/>
      </c>
      <c r="X394" s="4" t="str">
        <f>_xlfn.IFNA(VLOOKUP(A394,'ACCESS EXPORT'!$A:$AN,40,0),"-")</f>
        <v>Tiffany Palmer / John Hill</v>
      </c>
      <c r="Y394" s="26" t="str">
        <f>_xlfn.IFNA(VLOOKUP(A394,'ACCESS EXPORT'!A:AO,41,0),"")</f>
        <v>Gary Weston</v>
      </c>
      <c r="Z394" s="26" t="str">
        <f>_xlfn.IFNA(VLOOKUP(A394,'ACCESS EXPORT'!A:AP,42,0),"")</f>
        <v>Maria Angel</v>
      </c>
      <c r="AA394" s="26" t="str">
        <f>_xlfn.IFNA(VLOOKUP(A394,'ACCESS EXPORT'!A:AQ,43,0),"")</f>
        <v>Claire Pagan</v>
      </c>
    </row>
    <row r="395" spans="1:27" ht="18.75" x14ac:dyDescent="0.25">
      <c r="A395" s="33">
        <v>250</v>
      </c>
      <c r="B395" s="10">
        <v>1895</v>
      </c>
      <c r="C395" s="7" t="str">
        <f ca="1">IFERROR(UPPER(IF(AND('ACCESS EXPORT'!AA395="",'ACCESS EXPORT'!Z395=""),VLOOKUP(A395,'ACCESS EXPORT'!$A:$AF,32,FALSE),(IF('ACCESS EXPORT'!AA395&lt;&gt;"",CONCATENATE(VLOOKUP(A395,'ACCESS EXPORT'!$A:$AF,32,FALSE)," (Closed",TEXT('ACCESS EXPORT'!AA395," MM/DD/YYY)")),IF(TODAY()&lt;(('ACCESS EXPORT'!Z395)+30),CONCATENATE(VLOOKUP(A395,'ACCESS EXPORT'!$A:$AF,32,FALSE)," (Opens",TEXT('ACCESS EXPORT'!Z395," MM/DD/YYY)")),VLOOKUP(A395,'ACCESS EXPORT'!$A:$AF,32,FALSE)))))),"-")</f>
        <v>ADVENTHEALTH MEDICAL GROUP PEDIATRIC AND ADULT CONGENITAL CARDIOLOGY AT TAVARES</v>
      </c>
      <c r="D395" s="3" t="str">
        <f ca="1">IFERROR(UPPER(IF(AND('ACCESS EXPORT'!AA395="",'ACCESS EXPORT'!Z395=""),VLOOKUP(A395,'ACCESS EXPORT'!$A:$AF,28,FALSE),(IF('ACCESS EXPORT'!AA395&lt;&gt;"",CONCATENATE(VLOOKUP(A395,'ACCESS EXPORT'!$A:$AF,28,FALSE)," (Closed",TEXT('ACCESS EXPORT'!AA395," MM/DD/YYY)")),IF(TODAY()&lt;(('ACCESS EXPORT'!Z395)+30),CONCATENATE(VLOOKUP(A395,'ACCESS EXPORT'!$A:$AF,28,FALSE)," (Opens",TEXT('ACCESS EXPORT'!Z395," MM/DD/YYY)")),VLOOKUP(A395,'ACCESS EXPORT'!$A:$AF,28,FALSE)))))),"-")</f>
        <v>PEDIATRIC CARDIOLOGY CONSULTANTS - TAVARES*</v>
      </c>
      <c r="E395" s="3" t="str">
        <f>VLOOKUP($A395,'ACCESS EXPORT'!$A:$AF,3,FALSE)</f>
        <v>5450</v>
      </c>
      <c r="F395" s="3" t="str">
        <f>UPPER(CONCATENATE(VLOOKUP(A395,'ACCESS EXPORT'!$A:$AF,4,FALSE)," ",VLOOKUP(A395,'ACCESS EXPORT'!$A:$AF,5,FALSE)," ",VLOOKUP(A395,'ACCESS EXPORT'!$A:$AF,6,FALSE)," ",VLOOKUP(A395,'ACCESS EXPORT'!$A:$AA,7,FALSE)," ",VLOOKUP(A395,'ACCESS EXPORT'!$A:$AA,8,FALSE)))</f>
        <v>1765 DAVID WALKER DR  TAVARES FL 32778</v>
      </c>
      <c r="G395" s="4" t="str">
        <f>UPPER(VLOOKUP($A395,'ACCESS EXPORT'!$A:$AF,9,FALSE))</f>
        <v>LAKE</v>
      </c>
      <c r="H395" s="4" t="str">
        <f>_xlfn.IFNA(VLOOKUP($B395,'ACCESS EXPORT'!$B:$J,9,FALSE),"")</f>
        <v>HB</v>
      </c>
      <c r="I395" s="3" t="str">
        <f>CONCATENATE("(P)",VLOOKUP($A395,'ACCESS EXPORT'!$A:$AF,11,FALSE)," (F)",VLOOKUP($A395,'ACCESS EXPORT'!$A:$AF,29,FALSE))</f>
        <v>(P)(407) 303-2001 (F)(407) 303-2450</v>
      </c>
      <c r="J395" s="4" t="str">
        <f>UPPER(VLOOKUP($A395,'ACCESS EXPORT'!$A:$AF,12,FALSE))</f>
        <v>PEDIATRIC SPECIALTY</v>
      </c>
      <c r="K395" s="4" t="str">
        <f>UPPER(VLOOKUP($A395,'ACCESS EXPORT'!$A:$AF,13,FALSE))</f>
        <v>MARLENE HOLLAND</v>
      </c>
      <c r="L395" s="3" t="str">
        <f>IF(AND(VLOOKUP(A395,'ACCESS EXPORT'!A:AE,1,0),'ACCESS EXPORT'!N395=""),UPPER(CONCATENATE('ACCESS EXPORT'!AE395)),IF(VLOOKUP(A395,'ACCESS EXPORT'!A:AE,1,0),UPPER(CONCATENATE('ACCESS EXPORT'!N395," "&amp;CHAR(10),'ACCESS EXPORT'!AE395))))</f>
        <v>JENNY MOODY 
GABRIELLE TORRES (PRAC. ADMIN)</v>
      </c>
      <c r="M395" s="4" t="str">
        <f>UPPER(VLOOKUP($A395,'ACCESS EXPORT'!$A:$O,15,FALSE))</f>
        <v>JESSICA MENENDEZ (OS)</v>
      </c>
      <c r="N395" s="4" t="str">
        <f ca="1">IF(AND('ACCESS EXPORT'!X395="",'ACCESS EXPORT'!Y395=""),IF('ACCESS EXPORT'!V395&lt;&gt;"",(IF(TODAY()-'ACCESS EXPORT'!V395&gt;=-60,UPPER(CONCATENATE(VLOOKUP(B395,'ACCESS EXPORT'!$B:$P,15,FALSE),""&amp;CHAR(10)&amp;"(SEP",TEXT('ACCESS EXPORT'!V395," MM/DD/YYY)"))),IF(TODAY()-'ACCESS EXPORT'!V395&lt;0,UPPER(VLOOKUP(B395,'ACCESS EXPORT'!$B:$P,15,FALSE)),UPPER(VLOOKUP(B395,'ACCESS EXPORT'!$B:$P,15,FALSE))))),IF('ACCESS EXPORT'!U395="",UPPER(VLOOKUP(B395,'ACCESS EXPORT'!$B:$P,15,FALSE)),IF(TODAY()-'ACCESS EXPORT'!U395&lt;=30,CONCATENATE(UPPER(VLOOKUP(B395,'ACCESS EXPORT'!$B:$P,15,FALSE)),""&amp;CHAR(10)&amp;"(NEW",TEXT('ACCESS EXPORT'!U395," MM/DD/YYY)")),IF(AND(TODAY()-'ACCESS EXPORT'!U395&gt;30,TODAY()&gt;0),UPPER(VLOOKUP(B395,'ACCESS EXPORT'!$B:$P,15,FALSE)))))),IF('ACCESS EXPORT'!Y395&lt;&gt;"",UPPER(CONCATENATE(UPPER(VLOOKUP(B395,'ACCESS EXPORT'!$B:$P,15,FALSE)),""&amp;CHAR(10)&amp;"(Transfer Out",TEXT('ACCESS EXPORT'!Y395," MM/DD/YYY)"))),IF('ACCESS EXPORT'!X395&lt;&gt;"",UPPER(CONCATENATE(UPPER(VLOOKUP(B395,'ACCESS EXPORT'!$B:$P,15,FALSE)),""&amp;CHAR(10)&amp;"(Transfer In",TEXT('ACCESS EXPORT'!X395," MM/DD/YYY)"))))))</f>
        <v>ALVAREZ, CINDY</v>
      </c>
      <c r="O395" s="4" t="str">
        <f>_xlfn.IFNA(VLOOKUP(B395,'ACCESS EXPORT'!$B:$Q,16,FALSE),"")</f>
        <v>APRN</v>
      </c>
      <c r="P395" s="4" t="str">
        <f>_xlfn.IFNA(VLOOKUP(B395,'ACCESS EXPORT'!B:W,22,FALSE),"-")</f>
        <v>1033633250</v>
      </c>
      <c r="Q395" s="4" t="str">
        <f>_xlfn.IFNA(VLOOKUP(A395,'ACCESS EXPORT'!$A:$AG,33,0),"-")</f>
        <v>Maria Ortiz</v>
      </c>
      <c r="R395" s="4" t="str">
        <f>_xlfn.IFNA(VLOOKUP(A395,'ACCESS EXPORT'!$A:$AH,34,0),"-")</f>
        <v>Amanda Dowd</v>
      </c>
      <c r="S395" s="4" t="str">
        <f>_xlfn.IFNA(VLOOKUP(A395,'ACCESS EXPORT'!$A:$AI,35,0),"-")</f>
        <v>Courtney Powell</v>
      </c>
      <c r="T395" s="4" t="str">
        <f>_xlfn.IFNA(VLOOKUP(A395,'ACCESS EXPORT'!$A:$AJ,36,0),"-")</f>
        <v>Ishmael Molyneaux</v>
      </c>
      <c r="U395" s="4" t="str">
        <f>_xlfn.IFNA(VLOOKUP(A395,'ACCESS EXPORT'!$A:$AK,37,0),"-")</f>
        <v>Cerner</v>
      </c>
      <c r="V395" s="4" t="str">
        <f>_xlfn.IFNA(VLOOKUP(A395,'ACCESS EXPORT'!$A:$AL,38,0),"-")</f>
        <v>FHMG_PED CARD CONSUL_TAV</v>
      </c>
      <c r="W395" s="4" t="str">
        <f>_xlfn.IFNA(VLOOKUP(A395,'ACCESS EXPORT'!$A:$AM,39,0),"-")</f>
        <v/>
      </c>
      <c r="X395" s="4" t="str">
        <f>_xlfn.IFNA(VLOOKUP(A395,'ACCESS EXPORT'!$A:$AN,40,0),"-")</f>
        <v>Tiffany Palmer / John Hill</v>
      </c>
      <c r="Y395" s="26" t="str">
        <f>_xlfn.IFNA(VLOOKUP(A395,'ACCESS EXPORT'!A:AO,41,0),"")</f>
        <v>Gary Weston</v>
      </c>
      <c r="Z395" s="26" t="str">
        <f>_xlfn.IFNA(VLOOKUP(A395,'ACCESS EXPORT'!A:AP,42,0),"")</f>
        <v>Maria Angel</v>
      </c>
      <c r="AA395" s="26" t="str">
        <f>_xlfn.IFNA(VLOOKUP(A395,'ACCESS EXPORT'!A:AQ,43,0),"")</f>
        <v>Claire Pagan</v>
      </c>
    </row>
    <row r="396" spans="1:27" ht="18.75" x14ac:dyDescent="0.25">
      <c r="A396" s="33">
        <v>252</v>
      </c>
      <c r="B396" s="10">
        <v>1895</v>
      </c>
      <c r="C396" s="7" t="str">
        <f ca="1">IFERROR(UPPER(IF(AND('ACCESS EXPORT'!AA396="",'ACCESS EXPORT'!Z396=""),VLOOKUP(A396,'ACCESS EXPORT'!$A:$AF,32,FALSE),(IF('ACCESS EXPORT'!AA396&lt;&gt;"",CONCATENATE(VLOOKUP(A396,'ACCESS EXPORT'!$A:$AF,32,FALSE)," (Closed",TEXT('ACCESS EXPORT'!AA396," MM/DD/YYY)")),IF(TODAY()&lt;(('ACCESS EXPORT'!Z396)+30),CONCATENATE(VLOOKUP(A396,'ACCESS EXPORT'!$A:$AF,32,FALSE)," (Opens",TEXT('ACCESS EXPORT'!Z396," MM/DD/YYY)")),VLOOKUP(A396,'ACCESS EXPORT'!$A:$AF,32,FALSE)))))),"-")</f>
        <v>ADVENTHEALTH MEDICAL GROUP PEDIATRIC AND ADULT CONGENITAL CARDIOLOGY AT LAKE MARY</v>
      </c>
      <c r="D396" s="3" t="str">
        <f ca="1">IFERROR(UPPER(IF(AND('ACCESS EXPORT'!AA396="",'ACCESS EXPORT'!Z396=""),VLOOKUP(A396,'ACCESS EXPORT'!$A:$AF,28,FALSE),(IF('ACCESS EXPORT'!AA396&lt;&gt;"",CONCATENATE(VLOOKUP(A396,'ACCESS EXPORT'!$A:$AF,28,FALSE)," (Closed",TEXT('ACCESS EXPORT'!AA396," MM/DD/YYY)")),IF(TODAY()&lt;(('ACCESS EXPORT'!Z396)+30),CONCATENATE(VLOOKUP(A396,'ACCESS EXPORT'!$A:$AF,28,FALSE)," (Opens",TEXT('ACCESS EXPORT'!Z396," MM/DD/YYY)")),VLOOKUP(A396,'ACCESS EXPORT'!$A:$AF,28,FALSE)))))),"-")</f>
        <v>PEDIATRIC CARDIOLOGY CONSULTANTS - LAKE MARY*</v>
      </c>
      <c r="E396" s="3" t="str">
        <f>VLOOKUP($A396,'ACCESS EXPORT'!$A:$AF,3,FALSE)</f>
        <v>5450</v>
      </c>
      <c r="F396" s="3" t="str">
        <f>UPPER(CONCATENATE(VLOOKUP(A396,'ACCESS EXPORT'!$A:$AF,4,FALSE)," ",VLOOKUP(A396,'ACCESS EXPORT'!$A:$AF,5,FALSE)," ",VLOOKUP(A396,'ACCESS EXPORT'!$A:$AF,6,FALSE)," ",VLOOKUP(A396,'ACCESS EXPORT'!$A:$AA,7,FALSE)," ",VLOOKUP(A396,'ACCESS EXPORT'!$A:$AA,8,FALSE)))</f>
        <v>755 RINEHARD RD SUITE 100 LAKE MARY FL 32746</v>
      </c>
      <c r="G396" s="4" t="str">
        <f>UPPER(VLOOKUP($A396,'ACCESS EXPORT'!$A:$AF,9,FALSE))</f>
        <v>SEMINOLE</v>
      </c>
      <c r="H396" s="4" t="str">
        <f>_xlfn.IFNA(VLOOKUP($B396,'ACCESS EXPORT'!$B:$J,9,FALSE),"")</f>
        <v>HB</v>
      </c>
      <c r="I396" s="3" t="str">
        <f>CONCATENATE("(P)",VLOOKUP($A396,'ACCESS EXPORT'!$A:$AF,11,FALSE)," (F)",VLOOKUP($A396,'ACCESS EXPORT'!$A:$AF,29,FALSE))</f>
        <v>(P)(407) 303-2001 (F)(407) 303-2450</v>
      </c>
      <c r="J396" s="4" t="str">
        <f>UPPER(VLOOKUP($A396,'ACCESS EXPORT'!$A:$AF,12,FALSE))</f>
        <v>PEDIATRIC SPECIALTY</v>
      </c>
      <c r="K396" s="4" t="str">
        <f>UPPER(VLOOKUP($A396,'ACCESS EXPORT'!$A:$AF,13,FALSE))</f>
        <v>MARLENE HOLLAND</v>
      </c>
      <c r="L396" s="3" t="str">
        <f>IF(AND(VLOOKUP(A396,'ACCESS EXPORT'!A:AE,1,0),'ACCESS EXPORT'!N396=""),UPPER(CONCATENATE('ACCESS EXPORT'!AE396)),IF(VLOOKUP(A396,'ACCESS EXPORT'!A:AE,1,0),UPPER(CONCATENATE('ACCESS EXPORT'!N396," "&amp;CHAR(10),'ACCESS EXPORT'!AE396))))</f>
        <v>JENNY MOODY 
GABRIELLE TORRES (PRAC. ADMIN)</v>
      </c>
      <c r="M396" s="4" t="str">
        <f>UPPER(VLOOKUP($A396,'ACCESS EXPORT'!$A:$O,15,FALSE))</f>
        <v>JESSICA MENENDEZ (OS)</v>
      </c>
      <c r="N396" s="4" t="str">
        <f ca="1">IF(AND('ACCESS EXPORT'!X396="",'ACCESS EXPORT'!Y396=""),IF('ACCESS EXPORT'!V396&lt;&gt;"",(IF(TODAY()-'ACCESS EXPORT'!V396&gt;=-60,UPPER(CONCATENATE(VLOOKUP(B396,'ACCESS EXPORT'!$B:$P,15,FALSE),""&amp;CHAR(10)&amp;"(SEP",TEXT('ACCESS EXPORT'!V396," MM/DD/YYY)"))),IF(TODAY()-'ACCESS EXPORT'!V396&lt;0,UPPER(VLOOKUP(B396,'ACCESS EXPORT'!$B:$P,15,FALSE)),UPPER(VLOOKUP(B396,'ACCESS EXPORT'!$B:$P,15,FALSE))))),IF('ACCESS EXPORT'!U396="",UPPER(VLOOKUP(B396,'ACCESS EXPORT'!$B:$P,15,FALSE)),IF(TODAY()-'ACCESS EXPORT'!U396&lt;=30,CONCATENATE(UPPER(VLOOKUP(B396,'ACCESS EXPORT'!$B:$P,15,FALSE)),""&amp;CHAR(10)&amp;"(NEW",TEXT('ACCESS EXPORT'!U396," MM/DD/YYY)")),IF(AND(TODAY()-'ACCESS EXPORT'!U396&gt;30,TODAY()&gt;0),UPPER(VLOOKUP(B396,'ACCESS EXPORT'!$B:$P,15,FALSE)))))),IF('ACCESS EXPORT'!Y396&lt;&gt;"",UPPER(CONCATENATE(UPPER(VLOOKUP(B396,'ACCESS EXPORT'!$B:$P,15,FALSE)),""&amp;CHAR(10)&amp;"(Transfer Out",TEXT('ACCESS EXPORT'!Y396," MM/DD/YYY)"))),IF('ACCESS EXPORT'!X396&lt;&gt;"",UPPER(CONCATENATE(UPPER(VLOOKUP(B396,'ACCESS EXPORT'!$B:$P,15,FALSE)),""&amp;CHAR(10)&amp;"(Transfer In",TEXT('ACCESS EXPORT'!X396," MM/DD/YYY)"))))))</f>
        <v>ALVAREZ, CINDY</v>
      </c>
      <c r="O396" s="4" t="str">
        <f>_xlfn.IFNA(VLOOKUP(B396,'ACCESS EXPORT'!$B:$Q,16,FALSE),"")</f>
        <v>APRN</v>
      </c>
      <c r="P396" s="4" t="str">
        <f>_xlfn.IFNA(VLOOKUP(B396,'ACCESS EXPORT'!B:W,22,FALSE),"-")</f>
        <v>1033633250</v>
      </c>
      <c r="Q396" s="4" t="str">
        <f>_xlfn.IFNA(VLOOKUP(A396,'ACCESS EXPORT'!$A:$AG,33,0),"-")</f>
        <v>Quamirah Denson</v>
      </c>
      <c r="R396" s="4" t="str">
        <f>_xlfn.IFNA(VLOOKUP(A396,'ACCESS EXPORT'!$A:$AH,34,0),"-")</f>
        <v>Amanda Dowd</v>
      </c>
      <c r="S396" s="4" t="str">
        <f>_xlfn.IFNA(VLOOKUP(A396,'ACCESS EXPORT'!$A:$AI,35,0),"-")</f>
        <v>Courtney Powell</v>
      </c>
      <c r="T396" s="4" t="str">
        <f>_xlfn.IFNA(VLOOKUP(A396,'ACCESS EXPORT'!$A:$AJ,36,0),"-")</f>
        <v>Ishmael Molyneaux</v>
      </c>
      <c r="U396" s="4" t="str">
        <f>_xlfn.IFNA(VLOOKUP(A396,'ACCESS EXPORT'!$A:$AK,37,0),"-")</f>
        <v>Cerner</v>
      </c>
      <c r="V396" s="4" t="str">
        <f>_xlfn.IFNA(VLOOKUP(A396,'ACCESS EXPORT'!$A:$AL,38,0),"-")</f>
        <v>FHMG_PED CARD CONSUL_LKM</v>
      </c>
      <c r="W396" s="4" t="str">
        <f>_xlfn.IFNA(VLOOKUP(A396,'ACCESS EXPORT'!$A:$AM,39,0),"-")</f>
        <v/>
      </c>
      <c r="X396" s="4" t="str">
        <f>_xlfn.IFNA(VLOOKUP(A396,'ACCESS EXPORT'!$A:$AN,40,0),"-")</f>
        <v>Tiffany Palmer / John Hill</v>
      </c>
      <c r="Y396" s="26" t="str">
        <f>_xlfn.IFNA(VLOOKUP(A396,'ACCESS EXPORT'!A:AO,41,0),"")</f>
        <v>Gary Weston</v>
      </c>
      <c r="Z396" s="26" t="str">
        <f>_xlfn.IFNA(VLOOKUP(A396,'ACCESS EXPORT'!A:AP,42,0),"")</f>
        <v>Maria Angel</v>
      </c>
      <c r="AA396" s="26" t="str">
        <f>_xlfn.IFNA(VLOOKUP(A396,'ACCESS EXPORT'!A:AQ,43,0),"")</f>
        <v>Claire Pagan</v>
      </c>
    </row>
    <row r="397" spans="1:27" ht="18.75" x14ac:dyDescent="0.25">
      <c r="A397" s="33">
        <v>281</v>
      </c>
      <c r="B397" s="10">
        <v>1895</v>
      </c>
      <c r="C397" s="7" t="str">
        <f ca="1">IFERROR(UPPER(IF(AND('ACCESS EXPORT'!AA397="",'ACCESS EXPORT'!Z397=""),VLOOKUP(A397,'ACCESS EXPORT'!$A:$AF,32,FALSE),(IF('ACCESS EXPORT'!AA397&lt;&gt;"",CONCATENATE(VLOOKUP(A397,'ACCESS EXPORT'!$A:$AF,32,FALSE)," (Closed",TEXT('ACCESS EXPORT'!AA397," MM/DD/YYY)")),IF(TODAY()&lt;(('ACCESS EXPORT'!Z397)+30),CONCATENATE(VLOOKUP(A397,'ACCESS EXPORT'!$A:$AF,32,FALSE)," (Opens",TEXT('ACCESS EXPORT'!Z397," MM/DD/YYY)")),VLOOKUP(A397,'ACCESS EXPORT'!$A:$AF,32,FALSE)))))),"-")</f>
        <v>ADVENTHEALTH MEDICAL GROUP PEDIATRIC AND ADULT CONGENITAL CARDIOLOGY AT ORLANDO</v>
      </c>
      <c r="D397" s="3" t="str">
        <f ca="1">IFERROR(UPPER(IF(AND('ACCESS EXPORT'!AA397="",'ACCESS EXPORT'!Z397=""),VLOOKUP(A397,'ACCESS EXPORT'!$A:$AF,28,FALSE),(IF('ACCESS EXPORT'!AA397&lt;&gt;"",CONCATENATE(VLOOKUP(A397,'ACCESS EXPORT'!$A:$AF,28,FALSE)," (Closed",TEXT('ACCESS EXPORT'!AA397," MM/DD/YYY)")),IF(TODAY()&lt;(('ACCESS EXPORT'!Z397)+30),CONCATENATE(VLOOKUP(A397,'ACCESS EXPORT'!$A:$AF,28,FALSE)," (Opens",TEXT('ACCESS EXPORT'!Z397," MM/DD/YYY)")),VLOOKUP(A397,'ACCESS EXPORT'!$A:$AF,28,FALSE)))))),"-")</f>
        <v>PEDIATRIC CARDIOLOGY CONSULTANTS - ORLANDO 2</v>
      </c>
      <c r="E397" s="3" t="str">
        <f>VLOOKUP($A397,'ACCESS EXPORT'!$A:$AF,3,FALSE)</f>
        <v>5450</v>
      </c>
      <c r="F397" s="3" t="str">
        <f>UPPER(CONCATENATE(VLOOKUP(A397,'ACCESS EXPORT'!$A:$AF,4,FALSE)," ",VLOOKUP(A397,'ACCESS EXPORT'!$A:$AF,5,FALSE)," ",VLOOKUP(A397,'ACCESS EXPORT'!$A:$AF,6,FALSE)," ",VLOOKUP(A397,'ACCESS EXPORT'!$A:$AA,7,FALSE)," ",VLOOKUP(A397,'ACCESS EXPORT'!$A:$AA,8,FALSE)))</f>
        <v>2501 N ORANGE AVE SUITE 442 ORLANDO FL 32804</v>
      </c>
      <c r="G397" s="4" t="str">
        <f>UPPER(VLOOKUP($A397,'ACCESS EXPORT'!$A:$AF,9,FALSE))</f>
        <v>ORANGE</v>
      </c>
      <c r="H397" s="4" t="str">
        <f>_xlfn.IFNA(VLOOKUP($B397,'ACCESS EXPORT'!$B:$J,9,FALSE),"")</f>
        <v>HB</v>
      </c>
      <c r="I397" s="3" t="str">
        <f>CONCATENATE("(P)",VLOOKUP($A397,'ACCESS EXPORT'!$A:$AF,11,FALSE)," (F)",VLOOKUP($A397,'ACCESS EXPORT'!$A:$AF,29,FALSE))</f>
        <v>(P)(407) 303-2001 (F)(407) 303-2450</v>
      </c>
      <c r="J397" s="4" t="str">
        <f>UPPER(VLOOKUP($A397,'ACCESS EXPORT'!$A:$AF,12,FALSE))</f>
        <v>PEDIATRIC SPECIALTY</v>
      </c>
      <c r="K397" s="4" t="str">
        <f>UPPER(VLOOKUP($A397,'ACCESS EXPORT'!$A:$AF,13,FALSE))</f>
        <v>MARLENE HOLLAND</v>
      </c>
      <c r="L397" s="3" t="str">
        <f>IF(AND(VLOOKUP(A397,'ACCESS EXPORT'!A:AE,1,0),'ACCESS EXPORT'!N397=""),UPPER(CONCATENATE('ACCESS EXPORT'!AE397)),IF(VLOOKUP(A397,'ACCESS EXPORT'!A:AE,1,0),UPPER(CONCATENATE('ACCESS EXPORT'!N397," "&amp;CHAR(10),'ACCESS EXPORT'!AE397))))</f>
        <v>JENNY MOODY 
GABRIELLE TORRES (PRAC. ADMIN)</v>
      </c>
      <c r="M397" s="4" t="str">
        <f>UPPER(VLOOKUP($A397,'ACCESS EXPORT'!$A:$O,15,FALSE))</f>
        <v>JESSICA MENENDEZ (OS)</v>
      </c>
      <c r="N397" s="4" t="str">
        <f ca="1">IF(AND('ACCESS EXPORT'!X397="",'ACCESS EXPORT'!Y397=""),IF('ACCESS EXPORT'!V397&lt;&gt;"",(IF(TODAY()-'ACCESS EXPORT'!V397&gt;=-60,UPPER(CONCATENATE(VLOOKUP(B397,'ACCESS EXPORT'!$B:$P,15,FALSE),""&amp;CHAR(10)&amp;"(SEP",TEXT('ACCESS EXPORT'!V397," MM/DD/YYY)"))),IF(TODAY()-'ACCESS EXPORT'!V397&lt;0,UPPER(VLOOKUP(B397,'ACCESS EXPORT'!$B:$P,15,FALSE)),UPPER(VLOOKUP(B397,'ACCESS EXPORT'!$B:$P,15,FALSE))))),IF('ACCESS EXPORT'!U397="",UPPER(VLOOKUP(B397,'ACCESS EXPORT'!$B:$P,15,FALSE)),IF(TODAY()-'ACCESS EXPORT'!U397&lt;=30,CONCATENATE(UPPER(VLOOKUP(B397,'ACCESS EXPORT'!$B:$P,15,FALSE)),""&amp;CHAR(10)&amp;"(NEW",TEXT('ACCESS EXPORT'!U397," MM/DD/YYY)")),IF(AND(TODAY()-'ACCESS EXPORT'!U397&gt;30,TODAY()&gt;0),UPPER(VLOOKUP(B397,'ACCESS EXPORT'!$B:$P,15,FALSE)))))),IF('ACCESS EXPORT'!Y397&lt;&gt;"",UPPER(CONCATENATE(UPPER(VLOOKUP(B397,'ACCESS EXPORT'!$B:$P,15,FALSE)),""&amp;CHAR(10)&amp;"(Transfer Out",TEXT('ACCESS EXPORT'!Y397," MM/DD/YYY)"))),IF('ACCESS EXPORT'!X397&lt;&gt;"",UPPER(CONCATENATE(UPPER(VLOOKUP(B397,'ACCESS EXPORT'!$B:$P,15,FALSE)),""&amp;CHAR(10)&amp;"(Transfer In",TEXT('ACCESS EXPORT'!X397," MM/DD/YYY)"))))))</f>
        <v>ALVAREZ, CINDY</v>
      </c>
      <c r="O397" s="4" t="str">
        <f>_xlfn.IFNA(VLOOKUP(B397,'ACCESS EXPORT'!$B:$Q,16,FALSE),"")</f>
        <v>APRN</v>
      </c>
      <c r="P397" s="4" t="str">
        <f>_xlfn.IFNA(VLOOKUP(B397,'ACCESS EXPORT'!B:W,22,FALSE),"-")</f>
        <v>1033633250</v>
      </c>
      <c r="Q397" s="4" t="str">
        <f>_xlfn.IFNA(VLOOKUP(A397,'ACCESS EXPORT'!$A:$AG,33,0),"-")</f>
        <v>Gretchen Scoleri</v>
      </c>
      <c r="R397" s="4" t="str">
        <f>_xlfn.IFNA(VLOOKUP(A397,'ACCESS EXPORT'!$A:$AH,34,0),"-")</f>
        <v>Amanda Dowd</v>
      </c>
      <c r="S397" s="4" t="str">
        <f>_xlfn.IFNA(VLOOKUP(A397,'ACCESS EXPORT'!$A:$AI,35,0),"-")</f>
        <v>Courtney Powell</v>
      </c>
      <c r="T397" s="4" t="str">
        <f>_xlfn.IFNA(VLOOKUP(A397,'ACCESS EXPORT'!$A:$AJ,36,0),"-")</f>
        <v>Ishmael Molyneaux</v>
      </c>
      <c r="U397" s="4" t="str">
        <f>_xlfn.IFNA(VLOOKUP(A397,'ACCESS EXPORT'!$A:$AK,37,0),"-")</f>
        <v>Cerner</v>
      </c>
      <c r="V397" s="4" t="str">
        <f>_xlfn.IFNA(VLOOKUP(A397,'ACCESS EXPORT'!$A:$AL,38,0),"-")</f>
        <v>FHMG_PED CARD CONSUL 310</v>
      </c>
      <c r="W397" s="4" t="str">
        <f>_xlfn.IFNA(VLOOKUP(A397,'ACCESS EXPORT'!$A:$AM,39,0),"-")</f>
        <v/>
      </c>
      <c r="X397" s="4" t="str">
        <f>_xlfn.IFNA(VLOOKUP(A397,'ACCESS EXPORT'!$A:$AN,40,0),"-")</f>
        <v>Tiffany Palmer / John Hill</v>
      </c>
      <c r="Y397" s="26" t="str">
        <f>_xlfn.IFNA(VLOOKUP(A397,'ACCESS EXPORT'!A:AO,41,0),"")</f>
        <v>Gary Weston</v>
      </c>
      <c r="Z397" s="26" t="str">
        <f>_xlfn.IFNA(VLOOKUP(A397,'ACCESS EXPORT'!A:AP,42,0),"")</f>
        <v>Maria Angel</v>
      </c>
      <c r="AA397" s="26" t="str">
        <f>_xlfn.IFNA(VLOOKUP(A397,'ACCESS EXPORT'!A:AQ,43,0),"")</f>
        <v>Claire Pagan</v>
      </c>
    </row>
    <row r="398" spans="1:27" ht="18.75" x14ac:dyDescent="0.25">
      <c r="A398" s="33">
        <v>249</v>
      </c>
      <c r="B398" s="10">
        <v>1895</v>
      </c>
      <c r="C398" s="7" t="str">
        <f ca="1">IFERROR(UPPER(IF(AND('ACCESS EXPORT'!AA398="",'ACCESS EXPORT'!Z398=""),VLOOKUP(A398,'ACCESS EXPORT'!$A:$AF,32,FALSE),(IF('ACCESS EXPORT'!AA398&lt;&gt;"",CONCATENATE(VLOOKUP(A398,'ACCESS EXPORT'!$A:$AF,32,FALSE)," (Closed",TEXT('ACCESS EXPORT'!AA398," MM/DD/YYY)")),IF(TODAY()&lt;(('ACCESS EXPORT'!Z398)+30),CONCATENATE(VLOOKUP(A398,'ACCESS EXPORT'!$A:$AF,32,FALSE)," (Opens",TEXT('ACCESS EXPORT'!Z398," MM/DD/YYY)")),VLOOKUP(A398,'ACCESS EXPORT'!$A:$AF,32,FALSE)))))),"-")</f>
        <v>ADVENTHEALTH MEDICAL GROUP PEDIATRIC AND ADULT CONGENITAL CARDIOLOGY AT MELBOURNE</v>
      </c>
      <c r="D398" s="3" t="str">
        <f ca="1">IFERROR(UPPER(IF(AND('ACCESS EXPORT'!AA398="",'ACCESS EXPORT'!Z398=""),VLOOKUP(A398,'ACCESS EXPORT'!$A:$AF,28,FALSE),(IF('ACCESS EXPORT'!AA398&lt;&gt;"",CONCATENATE(VLOOKUP(A398,'ACCESS EXPORT'!$A:$AF,28,FALSE)," (Closed",TEXT('ACCESS EXPORT'!AA398," MM/DD/YYY)")),IF(TODAY()&lt;(('ACCESS EXPORT'!Z398)+30),CONCATENATE(VLOOKUP(A398,'ACCESS EXPORT'!$A:$AF,28,FALSE)," (Opens",TEXT('ACCESS EXPORT'!Z398," MM/DD/YYY)")),VLOOKUP(A398,'ACCESS EXPORT'!$A:$AF,28,FALSE)))))),"-")</f>
        <v>PEDIATRIC CARDIOLOGY CONSULTANTS - MELBOURNE*</v>
      </c>
      <c r="E398" s="3" t="str">
        <f>VLOOKUP($A398,'ACCESS EXPORT'!$A:$AF,3,FALSE)</f>
        <v>5450</v>
      </c>
      <c r="F398" s="3" t="str">
        <f>UPPER(CONCATENATE(VLOOKUP(A398,'ACCESS EXPORT'!$A:$AF,4,FALSE)," ",VLOOKUP(A398,'ACCESS EXPORT'!$A:$AF,5,FALSE)," ",VLOOKUP(A398,'ACCESS EXPORT'!$A:$AF,6,FALSE)," ",VLOOKUP(A398,'ACCESS EXPORT'!$A:$AA,7,FALSE)," ",VLOOKUP(A398,'ACCESS EXPORT'!$A:$AA,8,FALSE)))</f>
        <v>6609 N. WICKHAM RD SUITE 104 MELBOURNE FL 32940</v>
      </c>
      <c r="G398" s="4" t="str">
        <f>UPPER(VLOOKUP($A398,'ACCESS EXPORT'!$A:$AF,9,FALSE))</f>
        <v>BREVARD</v>
      </c>
      <c r="H398" s="4" t="str">
        <f>_xlfn.IFNA(VLOOKUP($B398,'ACCESS EXPORT'!$B:$J,9,FALSE),"")</f>
        <v>HB</v>
      </c>
      <c r="I398" s="3" t="str">
        <f>CONCATENATE("(P)",VLOOKUP($A398,'ACCESS EXPORT'!$A:$AF,11,FALSE)," (F)",VLOOKUP($A398,'ACCESS EXPORT'!$A:$AF,29,FALSE))</f>
        <v>(P)(407) 303-2001 (F)(407) 303-2450</v>
      </c>
      <c r="J398" s="4" t="str">
        <f>UPPER(VLOOKUP($A398,'ACCESS EXPORT'!$A:$AF,12,FALSE))</f>
        <v>PEDIATRIC SPECIALTY</v>
      </c>
      <c r="K398" s="4" t="str">
        <f>UPPER(VLOOKUP($A398,'ACCESS EXPORT'!$A:$AF,13,FALSE))</f>
        <v>MARLENE HOLLAND</v>
      </c>
      <c r="L398" s="3" t="str">
        <f>IF(AND(VLOOKUP(A398,'ACCESS EXPORT'!A:AE,1,0),'ACCESS EXPORT'!N398=""),UPPER(CONCATENATE('ACCESS EXPORT'!AE398)),IF(VLOOKUP(A398,'ACCESS EXPORT'!A:AE,1,0),UPPER(CONCATENATE('ACCESS EXPORT'!N398," "&amp;CHAR(10),'ACCESS EXPORT'!AE398))))</f>
        <v>JENNY MOODY 
GABRIELLE TORRES (PRAC. ADMIN)</v>
      </c>
      <c r="M398" s="4" t="str">
        <f>UPPER(VLOOKUP($A398,'ACCESS EXPORT'!$A:$O,15,FALSE))</f>
        <v>JESSICA MENENDEZ (OS)</v>
      </c>
      <c r="N398" s="4" t="str">
        <f ca="1">IF(AND('ACCESS EXPORT'!X398="",'ACCESS EXPORT'!Y398=""),IF('ACCESS EXPORT'!V398&lt;&gt;"",(IF(TODAY()-'ACCESS EXPORT'!V398&gt;=-60,UPPER(CONCATENATE(VLOOKUP(B398,'ACCESS EXPORT'!$B:$P,15,FALSE),""&amp;CHAR(10)&amp;"(SEP",TEXT('ACCESS EXPORT'!V398," MM/DD/YYY)"))),IF(TODAY()-'ACCESS EXPORT'!V398&lt;0,UPPER(VLOOKUP(B398,'ACCESS EXPORT'!$B:$P,15,FALSE)),UPPER(VLOOKUP(B398,'ACCESS EXPORT'!$B:$P,15,FALSE))))),IF('ACCESS EXPORT'!U398="",UPPER(VLOOKUP(B398,'ACCESS EXPORT'!$B:$P,15,FALSE)),IF(TODAY()-'ACCESS EXPORT'!U398&lt;=30,CONCATENATE(UPPER(VLOOKUP(B398,'ACCESS EXPORT'!$B:$P,15,FALSE)),""&amp;CHAR(10)&amp;"(NEW",TEXT('ACCESS EXPORT'!U398," MM/DD/YYY)")),IF(AND(TODAY()-'ACCESS EXPORT'!U398&gt;30,TODAY()&gt;0),UPPER(VLOOKUP(B398,'ACCESS EXPORT'!$B:$P,15,FALSE)))))),IF('ACCESS EXPORT'!Y398&lt;&gt;"",UPPER(CONCATENATE(UPPER(VLOOKUP(B398,'ACCESS EXPORT'!$B:$P,15,FALSE)),""&amp;CHAR(10)&amp;"(Transfer Out",TEXT('ACCESS EXPORT'!Y398," MM/DD/YYY)"))),IF('ACCESS EXPORT'!X398&lt;&gt;"",UPPER(CONCATENATE(UPPER(VLOOKUP(B398,'ACCESS EXPORT'!$B:$P,15,FALSE)),""&amp;CHAR(10)&amp;"(Transfer In",TEXT('ACCESS EXPORT'!X398," MM/DD/YYY)"))))))</f>
        <v>ALVAREZ, CINDY</v>
      </c>
      <c r="O398" s="4" t="str">
        <f>_xlfn.IFNA(VLOOKUP(B398,'ACCESS EXPORT'!$B:$Q,16,FALSE),"")</f>
        <v>APRN</v>
      </c>
      <c r="P398" s="4" t="str">
        <f>_xlfn.IFNA(VLOOKUP(B398,'ACCESS EXPORT'!B:W,22,FALSE),"-")</f>
        <v>1033633250</v>
      </c>
      <c r="Q398" s="4" t="str">
        <f>_xlfn.IFNA(VLOOKUP(A398,'ACCESS EXPORT'!$A:$AG,33,0),"-")</f>
        <v>Gretchen Scoleri</v>
      </c>
      <c r="R398" s="4" t="str">
        <f>_xlfn.IFNA(VLOOKUP(A398,'ACCESS EXPORT'!$A:$AH,34,0),"-")</f>
        <v>Amanda Dowd</v>
      </c>
      <c r="S398" s="4" t="str">
        <f>_xlfn.IFNA(VLOOKUP(A398,'ACCESS EXPORT'!$A:$AI,35,0),"-")</f>
        <v>Courtney Powell</v>
      </c>
      <c r="T398" s="4" t="str">
        <f>_xlfn.IFNA(VLOOKUP(A398,'ACCESS EXPORT'!$A:$AJ,36,0),"-")</f>
        <v>Ishmael Molyneaux</v>
      </c>
      <c r="U398" s="4" t="str">
        <f>_xlfn.IFNA(VLOOKUP(A398,'ACCESS EXPORT'!$A:$AK,37,0),"-")</f>
        <v>Cerner</v>
      </c>
      <c r="V398" s="4" t="str">
        <f>_xlfn.IFNA(VLOOKUP(A398,'ACCESS EXPORT'!$A:$AL,38,0),"-")</f>
        <v>FHMG_PED CARD CONSUL_VIERA</v>
      </c>
      <c r="W398" s="4" t="str">
        <f>_xlfn.IFNA(VLOOKUP(A398,'ACCESS EXPORT'!$A:$AM,39,0),"-")</f>
        <v/>
      </c>
      <c r="X398" s="4" t="str">
        <f>_xlfn.IFNA(VLOOKUP(A398,'ACCESS EXPORT'!$A:$AN,40,0),"-")</f>
        <v>Tiffany Palmer / John Hill</v>
      </c>
      <c r="Y398" s="26" t="str">
        <f>_xlfn.IFNA(VLOOKUP(A398,'ACCESS EXPORT'!A:AO,41,0),"")</f>
        <v>Gary Weston</v>
      </c>
      <c r="Z398" s="26" t="str">
        <f>_xlfn.IFNA(VLOOKUP(A398,'ACCESS EXPORT'!A:AP,42,0),"")</f>
        <v>Maria Angel</v>
      </c>
      <c r="AA398" s="26" t="str">
        <f>_xlfn.IFNA(VLOOKUP(A398,'ACCESS EXPORT'!A:AQ,43,0),"")</f>
        <v>Claire Pagan</v>
      </c>
    </row>
    <row r="399" spans="1:27" ht="18.75" x14ac:dyDescent="0.25">
      <c r="A399" s="33">
        <v>247</v>
      </c>
      <c r="B399" s="10">
        <v>1895</v>
      </c>
      <c r="C399" s="7" t="str">
        <f ca="1">IFERROR(UPPER(IF(AND('ACCESS EXPORT'!AA399="",'ACCESS EXPORT'!Z399=""),VLOOKUP(A399,'ACCESS EXPORT'!$A:$AF,32,FALSE),(IF('ACCESS EXPORT'!AA399&lt;&gt;"",CONCATENATE(VLOOKUP(A399,'ACCESS EXPORT'!$A:$AF,32,FALSE)," (Closed",TEXT('ACCESS EXPORT'!AA399," MM/DD/YYY)")),IF(TODAY()&lt;(('ACCESS EXPORT'!Z399)+30),CONCATENATE(VLOOKUP(A399,'ACCESS EXPORT'!$A:$AF,32,FALSE)," (Opens",TEXT('ACCESS EXPORT'!Z399," MM/DD/YYY)")),VLOOKUP(A399,'ACCESS EXPORT'!$A:$AF,32,FALSE)))))),"-")</f>
        <v>ADVENTHEALTH MEDICAL GROUP PEDIATRIC AND ADULT CONGENITAL CARDIOLOGY AT ORLANDO</v>
      </c>
      <c r="D399" s="3" t="str">
        <f ca="1">IFERROR(UPPER(IF(AND('ACCESS EXPORT'!AA399="",'ACCESS EXPORT'!Z399=""),VLOOKUP(A399,'ACCESS EXPORT'!$A:$AF,28,FALSE),(IF('ACCESS EXPORT'!AA399&lt;&gt;"",CONCATENATE(VLOOKUP(A399,'ACCESS EXPORT'!$A:$AF,28,FALSE)," (Closed",TEXT('ACCESS EXPORT'!AA399," MM/DD/YYY)")),IF(TODAY()&lt;(('ACCESS EXPORT'!Z399)+30),CONCATENATE(VLOOKUP(A399,'ACCESS EXPORT'!$A:$AF,28,FALSE)," (Opens",TEXT('ACCESS EXPORT'!Z399," MM/DD/YYY)")),VLOOKUP(A399,'ACCESS EXPORT'!$A:$AF,28,FALSE)))))),"-")</f>
        <v>PEDIATRIC CARDIOLOGY CONSULTANTS - ORLANDO</v>
      </c>
      <c r="E399" s="3" t="str">
        <f>VLOOKUP($A399,'ACCESS EXPORT'!$A:$AF,3,FALSE)</f>
        <v>5450</v>
      </c>
      <c r="F399" s="3" t="str">
        <f>UPPER(CONCATENATE(VLOOKUP(A399,'ACCESS EXPORT'!$A:$AF,4,FALSE)," ",VLOOKUP(A399,'ACCESS EXPORT'!$A:$AF,5,FALSE)," ",VLOOKUP(A399,'ACCESS EXPORT'!$A:$AF,6,FALSE)," ",VLOOKUP(A399,'ACCESS EXPORT'!$A:$AA,7,FALSE)," ",VLOOKUP(A399,'ACCESS EXPORT'!$A:$AA,8,FALSE)))</f>
        <v>2501 N ORANGE AVE SUITE 310 ORLANDO FL 32804</v>
      </c>
      <c r="G399" s="4" t="str">
        <f>UPPER(VLOOKUP($A399,'ACCESS EXPORT'!$A:$AF,9,FALSE))</f>
        <v>ORANGE</v>
      </c>
      <c r="H399" s="4" t="str">
        <f>_xlfn.IFNA(VLOOKUP($B399,'ACCESS EXPORT'!$B:$J,9,FALSE),"")</f>
        <v>HB</v>
      </c>
      <c r="I399" s="3" t="str">
        <f>CONCATENATE("(P)",VLOOKUP($A399,'ACCESS EXPORT'!$A:$AF,11,FALSE)," (F)",VLOOKUP($A399,'ACCESS EXPORT'!$A:$AF,29,FALSE))</f>
        <v>(P)(407) 303-2001 (F)(407) 303-2450</v>
      </c>
      <c r="J399" s="4" t="str">
        <f>UPPER(VLOOKUP($A399,'ACCESS EXPORT'!$A:$AF,12,FALSE))</f>
        <v>PEDIATRIC SPECIALTY</v>
      </c>
      <c r="K399" s="4" t="str">
        <f>UPPER(VLOOKUP($A399,'ACCESS EXPORT'!$A:$AF,13,FALSE))</f>
        <v>MARLENE HOLLAND</v>
      </c>
      <c r="L399" s="3" t="str">
        <f>IF(AND(VLOOKUP(A399,'ACCESS EXPORT'!A:AE,1,0),'ACCESS EXPORT'!N399=""),UPPER(CONCATENATE('ACCESS EXPORT'!AE399)),IF(VLOOKUP(A399,'ACCESS EXPORT'!A:AE,1,0),UPPER(CONCATENATE('ACCESS EXPORT'!N399," "&amp;CHAR(10),'ACCESS EXPORT'!AE399))))</f>
        <v>JENNY MOODY 
GABRIELLE TORRES (PRAC. ADMIN)</v>
      </c>
      <c r="M399" s="4" t="str">
        <f>UPPER(VLOOKUP($A399,'ACCESS EXPORT'!$A:$O,15,FALSE))</f>
        <v>JESSICA MENENDEZ (OS)</v>
      </c>
      <c r="N399" s="4" t="str">
        <f ca="1">IF(AND('ACCESS EXPORT'!X399="",'ACCESS EXPORT'!Y399=""),IF('ACCESS EXPORT'!V399&lt;&gt;"",(IF(TODAY()-'ACCESS EXPORT'!V399&gt;=-60,UPPER(CONCATENATE(VLOOKUP(B399,'ACCESS EXPORT'!$B:$P,15,FALSE),""&amp;CHAR(10)&amp;"(SEP",TEXT('ACCESS EXPORT'!V399," MM/DD/YYY)"))),IF(TODAY()-'ACCESS EXPORT'!V399&lt;0,UPPER(VLOOKUP(B399,'ACCESS EXPORT'!$B:$P,15,FALSE)),UPPER(VLOOKUP(B399,'ACCESS EXPORT'!$B:$P,15,FALSE))))),IF('ACCESS EXPORT'!U399="",UPPER(VLOOKUP(B399,'ACCESS EXPORT'!$B:$P,15,FALSE)),IF(TODAY()-'ACCESS EXPORT'!U399&lt;=30,CONCATENATE(UPPER(VLOOKUP(B399,'ACCESS EXPORT'!$B:$P,15,FALSE)),""&amp;CHAR(10)&amp;"(NEW",TEXT('ACCESS EXPORT'!U399," MM/DD/YYY)")),IF(AND(TODAY()-'ACCESS EXPORT'!U399&gt;30,TODAY()&gt;0),UPPER(VLOOKUP(B399,'ACCESS EXPORT'!$B:$P,15,FALSE)))))),IF('ACCESS EXPORT'!Y399&lt;&gt;"",UPPER(CONCATENATE(UPPER(VLOOKUP(B399,'ACCESS EXPORT'!$B:$P,15,FALSE)),""&amp;CHAR(10)&amp;"(Transfer Out",TEXT('ACCESS EXPORT'!Y399," MM/DD/YYY)"))),IF('ACCESS EXPORT'!X399&lt;&gt;"",UPPER(CONCATENATE(UPPER(VLOOKUP(B399,'ACCESS EXPORT'!$B:$P,15,FALSE)),""&amp;CHAR(10)&amp;"(Transfer In",TEXT('ACCESS EXPORT'!X399," MM/DD/YYY)"))))))</f>
        <v>ALVAREZ, CINDY</v>
      </c>
      <c r="O399" s="4" t="str">
        <f>_xlfn.IFNA(VLOOKUP(B399,'ACCESS EXPORT'!$B:$Q,16,FALSE),"")</f>
        <v>APRN</v>
      </c>
      <c r="P399" s="4" t="str">
        <f>_xlfn.IFNA(VLOOKUP(B399,'ACCESS EXPORT'!B:W,22,FALSE),"-")</f>
        <v>1033633250</v>
      </c>
      <c r="Q399" s="4" t="str">
        <f>_xlfn.IFNA(VLOOKUP(A399,'ACCESS EXPORT'!$A:$AG,33,0),"-")</f>
        <v>Gretchen Scoleri</v>
      </c>
      <c r="R399" s="4" t="str">
        <f>_xlfn.IFNA(VLOOKUP(A399,'ACCESS EXPORT'!$A:$AH,34,0),"-")</f>
        <v>Amanda Dowd</v>
      </c>
      <c r="S399" s="4" t="str">
        <f>_xlfn.IFNA(VLOOKUP(A399,'ACCESS EXPORT'!$A:$AI,35,0),"-")</f>
        <v>Courtney Powell</v>
      </c>
      <c r="T399" s="4" t="str">
        <f>_xlfn.IFNA(VLOOKUP(A399,'ACCESS EXPORT'!$A:$AJ,36,0),"-")</f>
        <v>Ishmael Molyneaux</v>
      </c>
      <c r="U399" s="4" t="str">
        <f>_xlfn.IFNA(VLOOKUP(A399,'ACCESS EXPORT'!$A:$AK,37,0),"-")</f>
        <v>Cerner</v>
      </c>
      <c r="V399" s="4" t="str">
        <f>_xlfn.IFNA(VLOOKUP(A399,'ACCESS EXPORT'!$A:$AL,38,0),"-")</f>
        <v>FHMG_PED CARD CONSUL 310</v>
      </c>
      <c r="W399" s="4" t="str">
        <f>_xlfn.IFNA(VLOOKUP(A399,'ACCESS EXPORT'!$A:$AM,39,0),"-")</f>
        <v/>
      </c>
      <c r="X399" s="4" t="str">
        <f>_xlfn.IFNA(VLOOKUP(A399,'ACCESS EXPORT'!$A:$AN,40,0),"-")</f>
        <v>Tiffany Palmer / John Hill</v>
      </c>
      <c r="Y399" s="26" t="str">
        <f>_xlfn.IFNA(VLOOKUP(A399,'ACCESS EXPORT'!A:AO,41,0),"")</f>
        <v>Gary Weston</v>
      </c>
      <c r="Z399" s="26" t="str">
        <f>_xlfn.IFNA(VLOOKUP(A399,'ACCESS EXPORT'!A:AP,42,0),"")</f>
        <v>Maria Angel</v>
      </c>
      <c r="AA399" s="26" t="str">
        <f>_xlfn.IFNA(VLOOKUP(A399,'ACCESS EXPORT'!A:AQ,43,0),"")</f>
        <v>Claire Pagan</v>
      </c>
    </row>
    <row r="400" spans="1:27" ht="18.75" x14ac:dyDescent="0.25">
      <c r="A400" s="33">
        <v>249</v>
      </c>
      <c r="B400" s="10">
        <v>2001</v>
      </c>
      <c r="C400" s="7" t="str">
        <f ca="1">IFERROR(UPPER(IF(AND('ACCESS EXPORT'!AA400="",'ACCESS EXPORT'!Z400=""),VLOOKUP(A400,'ACCESS EXPORT'!$A:$AF,32,FALSE),(IF('ACCESS EXPORT'!AA400&lt;&gt;"",CONCATENATE(VLOOKUP(A400,'ACCESS EXPORT'!$A:$AF,32,FALSE)," (Closed",TEXT('ACCESS EXPORT'!AA400," MM/DD/YYY)")),IF(TODAY()&lt;(('ACCESS EXPORT'!Z400)+30),CONCATENATE(VLOOKUP(A400,'ACCESS EXPORT'!$A:$AF,32,FALSE)," (Opens",TEXT('ACCESS EXPORT'!Z400," MM/DD/YYY)")),VLOOKUP(A400,'ACCESS EXPORT'!$A:$AF,32,FALSE)))))),"-")</f>
        <v>ADVENTHEALTH MEDICAL GROUP PEDIATRIC AND ADULT CONGENITAL CARDIOLOGY AT MELBOURNE</v>
      </c>
      <c r="D400" s="3" t="str">
        <f ca="1">IFERROR(UPPER(IF(AND('ACCESS EXPORT'!AA400="",'ACCESS EXPORT'!Z400=""),VLOOKUP(A400,'ACCESS EXPORT'!$A:$AF,28,FALSE),(IF('ACCESS EXPORT'!AA400&lt;&gt;"",CONCATENATE(VLOOKUP(A400,'ACCESS EXPORT'!$A:$AF,28,FALSE)," (Closed",TEXT('ACCESS EXPORT'!AA400," MM/DD/YYY)")),IF(TODAY()&lt;(('ACCESS EXPORT'!Z400)+30),CONCATENATE(VLOOKUP(A400,'ACCESS EXPORT'!$A:$AF,28,FALSE)," (Opens",TEXT('ACCESS EXPORT'!Z400," MM/DD/YYY)")),VLOOKUP(A400,'ACCESS EXPORT'!$A:$AF,28,FALSE)))))),"-")</f>
        <v>PEDIATRIC CARDIOLOGY CONSULTANTS - MELBOURNE*</v>
      </c>
      <c r="E400" s="3" t="str">
        <f>VLOOKUP($A400,'ACCESS EXPORT'!$A:$AF,3,FALSE)</f>
        <v>5450</v>
      </c>
      <c r="F400" s="3" t="str">
        <f>UPPER(CONCATENATE(VLOOKUP(A400,'ACCESS EXPORT'!$A:$AF,4,FALSE)," ",VLOOKUP(A400,'ACCESS EXPORT'!$A:$AF,5,FALSE)," ",VLOOKUP(A400,'ACCESS EXPORT'!$A:$AF,6,FALSE)," ",VLOOKUP(A400,'ACCESS EXPORT'!$A:$AA,7,FALSE)," ",VLOOKUP(A400,'ACCESS EXPORT'!$A:$AA,8,FALSE)))</f>
        <v>6609 N. WICKHAM RD SUITE 104 MELBOURNE FL 32940</v>
      </c>
      <c r="G400" s="4" t="str">
        <f>UPPER(VLOOKUP($A400,'ACCESS EXPORT'!$A:$AF,9,FALSE))</f>
        <v>BREVARD</v>
      </c>
      <c r="H400" s="4" t="str">
        <f>_xlfn.IFNA(VLOOKUP($B400,'ACCESS EXPORT'!$B:$J,9,FALSE),"")</f>
        <v>Childrens</v>
      </c>
      <c r="I400" s="3" t="str">
        <f>CONCATENATE("(P)",VLOOKUP($A400,'ACCESS EXPORT'!$A:$AF,11,FALSE)," (F)",VLOOKUP($A400,'ACCESS EXPORT'!$A:$AF,29,FALSE))</f>
        <v>(P)(407) 303-2001 (F)(407) 303-2450</v>
      </c>
      <c r="J400" s="4" t="str">
        <f>UPPER(VLOOKUP($A400,'ACCESS EXPORT'!$A:$AF,12,FALSE))</f>
        <v>PEDIATRIC SPECIALTY</v>
      </c>
      <c r="K400" s="4" t="str">
        <f>UPPER(VLOOKUP($A400,'ACCESS EXPORT'!$A:$AF,13,FALSE))</f>
        <v>MARLENE HOLLAND</v>
      </c>
      <c r="L400" s="3" t="str">
        <f>IF(AND(VLOOKUP(A400,'ACCESS EXPORT'!A:AE,1,0),'ACCESS EXPORT'!N400=""),UPPER(CONCATENATE('ACCESS EXPORT'!AE400)),IF(VLOOKUP(A400,'ACCESS EXPORT'!A:AE,1,0),UPPER(CONCATENATE('ACCESS EXPORT'!N400," "&amp;CHAR(10),'ACCESS EXPORT'!AE400))))</f>
        <v>JENNY MOODY 
GABRIELLE TORRES (PRAC. ADMIN)</v>
      </c>
      <c r="M400" s="4" t="str">
        <f>UPPER(VLOOKUP($A400,'ACCESS EXPORT'!$A:$O,15,FALSE))</f>
        <v>JESSICA MENENDEZ (OS)</v>
      </c>
      <c r="N400" s="4" t="str">
        <f ca="1">IF(AND('ACCESS EXPORT'!X400="",'ACCESS EXPORT'!Y400=""),IF('ACCESS EXPORT'!V400&lt;&gt;"",(IF(TODAY()-'ACCESS EXPORT'!V400&gt;=-60,UPPER(CONCATENATE(VLOOKUP(B400,'ACCESS EXPORT'!$B:$P,15,FALSE),""&amp;CHAR(10)&amp;"(SEP",TEXT('ACCESS EXPORT'!V400," MM/DD/YYY)"))),IF(TODAY()-'ACCESS EXPORT'!V400&lt;0,UPPER(VLOOKUP(B400,'ACCESS EXPORT'!$B:$P,15,FALSE)),UPPER(VLOOKUP(B400,'ACCESS EXPORT'!$B:$P,15,FALSE))))),IF('ACCESS EXPORT'!U400="",UPPER(VLOOKUP(B400,'ACCESS EXPORT'!$B:$P,15,FALSE)),IF(TODAY()-'ACCESS EXPORT'!U400&lt;=30,CONCATENATE(UPPER(VLOOKUP(B400,'ACCESS EXPORT'!$B:$P,15,FALSE)),""&amp;CHAR(10)&amp;"(NEW",TEXT('ACCESS EXPORT'!U400," MM/DD/YYY)")),IF(AND(TODAY()-'ACCESS EXPORT'!U400&gt;30,TODAY()&gt;0),UPPER(VLOOKUP(B400,'ACCESS EXPORT'!$B:$P,15,FALSE)))))),IF('ACCESS EXPORT'!Y400&lt;&gt;"",UPPER(CONCATENATE(UPPER(VLOOKUP(B400,'ACCESS EXPORT'!$B:$P,15,FALSE)),""&amp;CHAR(10)&amp;"(Transfer Out",TEXT('ACCESS EXPORT'!Y400," MM/DD/YYY)"))),IF('ACCESS EXPORT'!X400&lt;&gt;"",UPPER(CONCATENATE(UPPER(VLOOKUP(B400,'ACCESS EXPORT'!$B:$P,15,FALSE)),""&amp;CHAR(10)&amp;"(Transfer In",TEXT('ACCESS EXPORT'!X400," MM/DD/YYY)"))))))</f>
        <v>BRISTON, DAVID</v>
      </c>
      <c r="O400" s="4" t="str">
        <f>_xlfn.IFNA(VLOOKUP(B400,'ACCESS EXPORT'!$B:$Q,16,FALSE),"")</f>
        <v>MD</v>
      </c>
      <c r="P400" s="4" t="str">
        <f>_xlfn.IFNA(VLOOKUP(B400,'ACCESS EXPORT'!B:W,22,FALSE),"-")</f>
        <v>1225270804</v>
      </c>
      <c r="Q400" s="4" t="str">
        <f>_xlfn.IFNA(VLOOKUP(A400,'ACCESS EXPORT'!$A:$AG,33,0),"-")</f>
        <v>Gretchen Scoleri</v>
      </c>
      <c r="R400" s="4" t="str">
        <f>_xlfn.IFNA(VLOOKUP(A400,'ACCESS EXPORT'!$A:$AH,34,0),"-")</f>
        <v>Amanda Dowd</v>
      </c>
      <c r="S400" s="4" t="str">
        <f>_xlfn.IFNA(VLOOKUP(A400,'ACCESS EXPORT'!$A:$AI,35,0),"-")</f>
        <v>Courtney Powell</v>
      </c>
      <c r="T400" s="4" t="str">
        <f>_xlfn.IFNA(VLOOKUP(A400,'ACCESS EXPORT'!$A:$AJ,36,0),"-")</f>
        <v>Ishmael Molyneaux</v>
      </c>
      <c r="U400" s="4" t="str">
        <f>_xlfn.IFNA(VLOOKUP(A400,'ACCESS EXPORT'!$A:$AK,37,0),"-")</f>
        <v>Cerner</v>
      </c>
      <c r="V400" s="4" t="str">
        <f>_xlfn.IFNA(VLOOKUP(A400,'ACCESS EXPORT'!$A:$AL,38,0),"-")</f>
        <v>FHMG_PED CARD CONSUL_VIERA</v>
      </c>
      <c r="W400" s="4" t="str">
        <f>_xlfn.IFNA(VLOOKUP(A400,'ACCESS EXPORT'!$A:$AM,39,0),"-")</f>
        <v/>
      </c>
      <c r="X400" s="4" t="str">
        <f>_xlfn.IFNA(VLOOKUP(A400,'ACCESS EXPORT'!$A:$AN,40,0),"-")</f>
        <v>Tiffany Palmer / John Hill</v>
      </c>
      <c r="Y400" s="26" t="str">
        <f>_xlfn.IFNA(VLOOKUP(A400,'ACCESS EXPORT'!A:AO,41,0),"")</f>
        <v>Gary Weston</v>
      </c>
      <c r="Z400" s="26" t="str">
        <f>_xlfn.IFNA(VLOOKUP(A400,'ACCESS EXPORT'!A:AP,42,0),"")</f>
        <v>Maria Angel</v>
      </c>
      <c r="AA400" s="26" t="str">
        <f>_xlfn.IFNA(VLOOKUP(A400,'ACCESS EXPORT'!A:AQ,43,0),"")</f>
        <v>Claire Pagan</v>
      </c>
    </row>
    <row r="401" spans="1:27" ht="18.75" x14ac:dyDescent="0.25">
      <c r="A401" s="33">
        <v>375</v>
      </c>
      <c r="B401" s="10">
        <v>1895</v>
      </c>
      <c r="C401" s="7" t="str">
        <f ca="1">IFERROR(UPPER(IF(AND('ACCESS EXPORT'!AA401="",'ACCESS EXPORT'!Z401=""),VLOOKUP(A401,'ACCESS EXPORT'!$A:$AF,32,FALSE),(IF('ACCESS EXPORT'!AA401&lt;&gt;"",CONCATENATE(VLOOKUP(A401,'ACCESS EXPORT'!$A:$AF,32,FALSE)," (Closed",TEXT('ACCESS EXPORT'!AA401," MM/DD/YYY)")),IF(TODAY()&lt;(('ACCESS EXPORT'!Z401)+30),CONCATENATE(VLOOKUP(A401,'ACCESS EXPORT'!$A:$AF,32,FALSE)," (Opens",TEXT('ACCESS EXPORT'!Z401," MM/DD/YYY)")),VLOOKUP(A401,'ACCESS EXPORT'!$A:$AF,32,FALSE)))))),"-")</f>
        <v>ADVENTHEALTH MEDICAL GROUP PEDIATRIC AND ADULT CONGENITAL CARDIOLOGY AT WINTER GARDEN</v>
      </c>
      <c r="D401" s="3" t="str">
        <f ca="1">IFERROR(UPPER(IF(AND('ACCESS EXPORT'!AA401="",'ACCESS EXPORT'!Z401=""),VLOOKUP(A401,'ACCESS EXPORT'!$A:$AF,28,FALSE),(IF('ACCESS EXPORT'!AA401&lt;&gt;"",CONCATENATE(VLOOKUP(A401,'ACCESS EXPORT'!$A:$AF,28,FALSE)," (Closed",TEXT('ACCESS EXPORT'!AA401," MM/DD/YYY)")),IF(TODAY()&lt;(('ACCESS EXPORT'!Z401)+30),CONCATENATE(VLOOKUP(A401,'ACCESS EXPORT'!$A:$AF,28,FALSE)," (Opens",TEXT('ACCESS EXPORT'!Z401," MM/DD/YYY)")),VLOOKUP(A401,'ACCESS EXPORT'!$A:$AF,28,FALSE)))))),"-")</f>
        <v>PEDIATRIC CARDIOLOGY CONSULTANTS - WINTER GARDEN*</v>
      </c>
      <c r="E401" s="3" t="str">
        <f>VLOOKUP($A401,'ACCESS EXPORT'!$A:$AF,3,FALSE)</f>
        <v>5450</v>
      </c>
      <c r="F401" s="3" t="str">
        <f>UPPER(CONCATENATE(VLOOKUP(A401,'ACCESS EXPORT'!$A:$AF,4,FALSE)," ",VLOOKUP(A401,'ACCESS EXPORT'!$A:$AF,5,FALSE)," ",VLOOKUP(A401,'ACCESS EXPORT'!$A:$AF,6,FALSE)," ",VLOOKUP(A401,'ACCESS EXPORT'!$A:$AA,7,FALSE)," ",VLOOKUP(A401,'ACCESS EXPORT'!$A:$AA,8,FALSE)))</f>
        <v>2200 FOWLER GROVE BLVD SUITE 260 WINTER GARDEN FL 34787</v>
      </c>
      <c r="G401" s="4" t="str">
        <f>UPPER(VLOOKUP($A401,'ACCESS EXPORT'!$A:$AF,9,FALSE))</f>
        <v>ORANGE</v>
      </c>
      <c r="H401" s="4" t="str">
        <f>_xlfn.IFNA(VLOOKUP($B401,'ACCESS EXPORT'!$B:$J,9,FALSE),"")</f>
        <v>HB</v>
      </c>
      <c r="I401" s="3" t="str">
        <f>CONCATENATE("(P)",VLOOKUP($A401,'ACCESS EXPORT'!$A:$AF,11,FALSE)," (F)",VLOOKUP($A401,'ACCESS EXPORT'!$A:$AF,29,FALSE))</f>
        <v>(P)(407) 303-2001 (F)(407) 303-2450</v>
      </c>
      <c r="J401" s="4" t="str">
        <f>UPPER(VLOOKUP($A401,'ACCESS EXPORT'!$A:$AF,12,FALSE))</f>
        <v>PEDIATRIC SPECIALTY</v>
      </c>
      <c r="K401" s="4" t="str">
        <f>UPPER(VLOOKUP($A401,'ACCESS EXPORT'!$A:$AF,13,FALSE))</f>
        <v>MARLENE HOLLAND</v>
      </c>
      <c r="L401" s="3" t="str">
        <f>IF(AND(VLOOKUP(A401,'ACCESS EXPORT'!A:AE,1,0),'ACCESS EXPORT'!N401=""),UPPER(CONCATENATE('ACCESS EXPORT'!AE401)),IF(VLOOKUP(A401,'ACCESS EXPORT'!A:AE,1,0),UPPER(CONCATENATE('ACCESS EXPORT'!N401," "&amp;CHAR(10),'ACCESS EXPORT'!AE401))))</f>
        <v>JENNY MOODY 
GABRIELLE TORRES (PRAC. ADMIN)</v>
      </c>
      <c r="M401" s="4" t="str">
        <f>UPPER(VLOOKUP($A401,'ACCESS EXPORT'!$A:$O,15,FALSE))</f>
        <v>JESSICA MENENDEZ (OS)</v>
      </c>
      <c r="N401" s="4" t="str">
        <f ca="1">IF(AND('ACCESS EXPORT'!X401="",'ACCESS EXPORT'!Y401=""),IF('ACCESS EXPORT'!V401&lt;&gt;"",(IF(TODAY()-'ACCESS EXPORT'!V401&gt;=-60,UPPER(CONCATENATE(VLOOKUP(B401,'ACCESS EXPORT'!$B:$P,15,FALSE),""&amp;CHAR(10)&amp;"(SEP",TEXT('ACCESS EXPORT'!V401," MM/DD/YYY)"))),IF(TODAY()-'ACCESS EXPORT'!V401&lt;0,UPPER(VLOOKUP(B401,'ACCESS EXPORT'!$B:$P,15,FALSE)),UPPER(VLOOKUP(B401,'ACCESS EXPORT'!$B:$P,15,FALSE))))),IF('ACCESS EXPORT'!U401="",UPPER(VLOOKUP(B401,'ACCESS EXPORT'!$B:$P,15,FALSE)),IF(TODAY()-'ACCESS EXPORT'!U401&lt;=30,CONCATENATE(UPPER(VLOOKUP(B401,'ACCESS EXPORT'!$B:$P,15,FALSE)),""&amp;CHAR(10)&amp;"(NEW",TEXT('ACCESS EXPORT'!U401," MM/DD/YYY)")),IF(AND(TODAY()-'ACCESS EXPORT'!U401&gt;30,TODAY()&gt;0),UPPER(VLOOKUP(B401,'ACCESS EXPORT'!$B:$P,15,FALSE)))))),IF('ACCESS EXPORT'!Y401&lt;&gt;"",UPPER(CONCATENATE(UPPER(VLOOKUP(B401,'ACCESS EXPORT'!$B:$P,15,FALSE)),""&amp;CHAR(10)&amp;"(Transfer Out",TEXT('ACCESS EXPORT'!Y401," MM/DD/YYY)"))),IF('ACCESS EXPORT'!X401&lt;&gt;"",UPPER(CONCATENATE(UPPER(VLOOKUP(B401,'ACCESS EXPORT'!$B:$P,15,FALSE)),""&amp;CHAR(10)&amp;"(Transfer In",TEXT('ACCESS EXPORT'!X401," MM/DD/YYY)"))))))</f>
        <v>ALVAREZ, CINDY</v>
      </c>
      <c r="O401" s="4" t="str">
        <f>_xlfn.IFNA(VLOOKUP(B401,'ACCESS EXPORT'!$B:$Q,16,FALSE),"")</f>
        <v>APRN</v>
      </c>
      <c r="P401" s="4" t="str">
        <f>_xlfn.IFNA(VLOOKUP(B401,'ACCESS EXPORT'!B:W,22,FALSE),"-")</f>
        <v>1033633250</v>
      </c>
      <c r="Q401" s="4" t="str">
        <f>_xlfn.IFNA(VLOOKUP(A401,'ACCESS EXPORT'!$A:$AG,33,0),"-")</f>
        <v>Gretchen Scoleri</v>
      </c>
      <c r="R401" s="4" t="str">
        <f>_xlfn.IFNA(VLOOKUP(A401,'ACCESS EXPORT'!$A:$AH,34,0),"-")</f>
        <v>Amanda Dowd</v>
      </c>
      <c r="S401" s="4" t="str">
        <f>_xlfn.IFNA(VLOOKUP(A401,'ACCESS EXPORT'!$A:$AI,35,0),"-")</f>
        <v>Courtney Powell</v>
      </c>
      <c r="T401" s="4" t="str">
        <f>_xlfn.IFNA(VLOOKUP(A401,'ACCESS EXPORT'!$A:$AJ,36,0),"-")</f>
        <v>Ishmael Molyneaux</v>
      </c>
      <c r="U401" s="4" t="str">
        <f>_xlfn.IFNA(VLOOKUP(A401,'ACCESS EXPORT'!$A:$AK,37,0),"-")</f>
        <v>Cerner</v>
      </c>
      <c r="V401" s="4" t="str">
        <f>_xlfn.IFNA(VLOOKUP(A401,'ACCESS EXPORT'!$A:$AL,38,0),"-")</f>
        <v>FHMG_PED CARD CONSUL_WG</v>
      </c>
      <c r="W401" s="4" t="str">
        <f>_xlfn.IFNA(VLOOKUP(A401,'ACCESS EXPORT'!$A:$AM,39,0),"-")</f>
        <v/>
      </c>
      <c r="X401" s="4" t="str">
        <f>_xlfn.IFNA(VLOOKUP(A401,'ACCESS EXPORT'!$A:$AN,40,0),"-")</f>
        <v>Tiffany Palmer / John Hill</v>
      </c>
      <c r="Y401" s="26" t="str">
        <f>_xlfn.IFNA(VLOOKUP(A401,'ACCESS EXPORT'!A:AO,41,0),"")</f>
        <v>Gary Weston</v>
      </c>
      <c r="Z401" s="26" t="str">
        <f>_xlfn.IFNA(VLOOKUP(A401,'ACCESS EXPORT'!A:AP,42,0),"")</f>
        <v>Maria Angel</v>
      </c>
      <c r="AA401" s="26" t="str">
        <f>_xlfn.IFNA(VLOOKUP(A401,'ACCESS EXPORT'!A:AQ,43,0),"")</f>
        <v>Claire Pagan</v>
      </c>
    </row>
    <row r="402" spans="1:27" ht="18.75" x14ac:dyDescent="0.25">
      <c r="A402" s="33">
        <v>221</v>
      </c>
      <c r="B402" s="10">
        <v>1491</v>
      </c>
      <c r="C402" s="7" t="str">
        <f ca="1">IFERROR(UPPER(IF(AND('ACCESS EXPORT'!AA402="",'ACCESS EXPORT'!Z402=""),VLOOKUP(A402,'ACCESS EXPORT'!$A:$AF,32,FALSE),(IF('ACCESS EXPORT'!AA402&lt;&gt;"",CONCATENATE(VLOOKUP(A402,'ACCESS EXPORT'!$A:$AF,32,FALSE)," (Closed",TEXT('ACCESS EXPORT'!AA402," MM/DD/YYY)")),IF(TODAY()&lt;(('ACCESS EXPORT'!Z402)+30),CONCATENATE(VLOOKUP(A402,'ACCESS EXPORT'!$A:$AF,32,FALSE)," (Opens",TEXT('ACCESS EXPORT'!Z402," MM/DD/YYY)")),VLOOKUP(A402,'ACCESS EXPORT'!$A:$AF,32,FALSE)))))),"-")</f>
        <v>ADVENTHEALTH MEDICAL GROUP INTERNAL MEDICINE AT TAVARES</v>
      </c>
      <c r="D402" s="3" t="str">
        <f ca="1">IFERROR(UPPER(IF(AND('ACCESS EXPORT'!AA402="",'ACCESS EXPORT'!Z402=""),VLOOKUP(A402,'ACCESS EXPORT'!$A:$AF,28,FALSE),(IF('ACCESS EXPORT'!AA402&lt;&gt;"",CONCATENATE(VLOOKUP(A402,'ACCESS EXPORT'!$A:$AF,28,FALSE)," (Closed",TEXT('ACCESS EXPORT'!AA402," MM/DD/YYY)")),IF(TODAY()&lt;(('ACCESS EXPORT'!Z402)+30),CONCATENATE(VLOOKUP(A402,'ACCESS EXPORT'!$A:$AF,28,FALSE)," (Opens",TEXT('ACCESS EXPORT'!Z402," MM/DD/YYY)")),VLOOKUP(A402,'ACCESS EXPORT'!$A:$AF,28,FALSE)))))),"-")</f>
        <v>LAKESIDE INTERNAL MEDICINE ASSOCIATES</v>
      </c>
      <c r="E402" s="3" t="str">
        <f>VLOOKUP($A402,'ACCESS EXPORT'!$A:$AF,3,FALSE)</f>
        <v>5460</v>
      </c>
      <c r="F402" s="3" t="str">
        <f>UPPER(CONCATENATE(VLOOKUP(A402,'ACCESS EXPORT'!$A:$AF,4,FALSE)," ",VLOOKUP(A402,'ACCESS EXPORT'!$A:$AF,5,FALSE)," ",VLOOKUP(A402,'ACCESS EXPORT'!$A:$AF,6,FALSE)," ",VLOOKUP(A402,'ACCESS EXPORT'!$A:$AA,7,FALSE)," ",VLOOKUP(A402,'ACCESS EXPORT'!$A:$AA,8,FALSE)))</f>
        <v>1879 NIGHTINGALE LN SUITE B1 TAVARES FL 32778</v>
      </c>
      <c r="G402" s="4" t="str">
        <f>UPPER(VLOOKUP($A402,'ACCESS EXPORT'!$A:$AF,9,FALSE))</f>
        <v>LAKE</v>
      </c>
      <c r="H402" s="4" t="str">
        <f>_xlfn.IFNA(VLOOKUP($B402,'ACCESS EXPORT'!$B:$J,9,FALSE),"")</f>
        <v>Waterman</v>
      </c>
      <c r="I402" s="3" t="str">
        <f>CONCATENATE("(P)",VLOOKUP($A402,'ACCESS EXPORT'!$A:$AF,11,FALSE)," (F)",VLOOKUP($A402,'ACCESS EXPORT'!$A:$AF,29,FALSE))</f>
        <v>(P)(352) 343-5722 (F)(352) 343-7506</v>
      </c>
      <c r="J402" s="4" t="str">
        <f>UPPER(VLOOKUP($A402,'ACCESS EXPORT'!$A:$AF,12,FALSE))</f>
        <v>INTERNAL MEDICINE</v>
      </c>
      <c r="K402" s="4" t="str">
        <f>UPPER(VLOOKUP($A402,'ACCESS EXPORT'!$A:$AF,13,FALSE))</f>
        <v>DEBORAH HAYWOOD</v>
      </c>
      <c r="L402" s="3" t="str">
        <f>IF(AND(VLOOKUP(A402,'ACCESS EXPORT'!A:AE,1,0),'ACCESS EXPORT'!N402=""),UPPER(CONCATENATE('ACCESS EXPORT'!AE402)),IF(VLOOKUP(A402,'ACCESS EXPORT'!A:AE,1,0),UPPER(CONCATENATE('ACCESS EXPORT'!N402," "&amp;CHAR(10),'ACCESS EXPORT'!AE402))))</f>
        <v xml:space="preserve">DIANE OSTRANDER 
</v>
      </c>
      <c r="M402" s="4" t="str">
        <f>UPPER(VLOOKUP($A402,'ACCESS EXPORT'!$A:$O,15,FALSE))</f>
        <v>RACHEL BLEDSOE (OS)</v>
      </c>
      <c r="N402" s="4" t="str">
        <f ca="1">IF(AND('ACCESS EXPORT'!X402="",'ACCESS EXPORT'!Y402=""),IF('ACCESS EXPORT'!V402&lt;&gt;"",(IF(TODAY()-'ACCESS EXPORT'!V402&gt;=-60,UPPER(CONCATENATE(VLOOKUP(B402,'ACCESS EXPORT'!$B:$P,15,FALSE),""&amp;CHAR(10)&amp;"(SEP",TEXT('ACCESS EXPORT'!V402," MM/DD/YYY)"))),IF(TODAY()-'ACCESS EXPORT'!V402&lt;0,UPPER(VLOOKUP(B402,'ACCESS EXPORT'!$B:$P,15,FALSE)),UPPER(VLOOKUP(B402,'ACCESS EXPORT'!$B:$P,15,FALSE))))),IF('ACCESS EXPORT'!U402="",UPPER(VLOOKUP(B402,'ACCESS EXPORT'!$B:$P,15,FALSE)),IF(TODAY()-'ACCESS EXPORT'!U402&lt;=30,CONCATENATE(UPPER(VLOOKUP(B402,'ACCESS EXPORT'!$B:$P,15,FALSE)),""&amp;CHAR(10)&amp;"(NEW",TEXT('ACCESS EXPORT'!U402," MM/DD/YYY)")),IF(AND(TODAY()-'ACCESS EXPORT'!U402&gt;30,TODAY()&gt;0),UPPER(VLOOKUP(B402,'ACCESS EXPORT'!$B:$P,15,FALSE)))))),IF('ACCESS EXPORT'!Y402&lt;&gt;"",UPPER(CONCATENATE(UPPER(VLOOKUP(B402,'ACCESS EXPORT'!$B:$P,15,FALSE)),""&amp;CHAR(10)&amp;"(Transfer Out",TEXT('ACCESS EXPORT'!Y402," MM/DD/YYY)"))),IF('ACCESS EXPORT'!X402&lt;&gt;"",UPPER(CONCATENATE(UPPER(VLOOKUP(B402,'ACCESS EXPORT'!$B:$P,15,FALSE)),""&amp;CHAR(10)&amp;"(Transfer In",TEXT('ACCESS EXPORT'!X402," MM/DD/YYY)"))))))</f>
        <v>UNYON, CESAR A.</v>
      </c>
      <c r="O402" s="4" t="str">
        <f>_xlfn.IFNA(VLOOKUP(B402,'ACCESS EXPORT'!$B:$Q,16,FALSE),"")</f>
        <v>MD</v>
      </c>
      <c r="P402" s="4" t="str">
        <f>_xlfn.IFNA(VLOOKUP(B402,'ACCESS EXPORT'!B:W,22,FALSE),"-")</f>
        <v>1053396309</v>
      </c>
      <c r="Q402" s="4" t="str">
        <f>_xlfn.IFNA(VLOOKUP(A402,'ACCESS EXPORT'!$A:$AG,33,0),"-")</f>
        <v>Maria Ortiz</v>
      </c>
      <c r="R402" s="4" t="str">
        <f>_xlfn.IFNA(VLOOKUP(A402,'ACCESS EXPORT'!$A:$AH,34,0),"-")</f>
        <v>Cheri Benedeti</v>
      </c>
      <c r="S402" s="4" t="str">
        <f>_xlfn.IFNA(VLOOKUP(A402,'ACCESS EXPORT'!$A:$AI,35,0),"-")</f>
        <v>Anna Bachtis</v>
      </c>
      <c r="T402" s="4" t="str">
        <f>_xlfn.IFNA(VLOOKUP(A402,'ACCESS EXPORT'!$A:$AJ,36,0),"-")</f>
        <v>Sorangia Jean-Francois</v>
      </c>
      <c r="U402" s="4" t="str">
        <f>_xlfn.IFNA(VLOOKUP(A402,'ACCESS EXPORT'!$A:$AK,37,0),"-")</f>
        <v>athena</v>
      </c>
      <c r="V402" s="4" t="str">
        <f>_xlfn.IFNA(VLOOKUP(A402,'ACCESS EXPORT'!$A:$AL,38,0),"-")</f>
        <v>FHMG_LAKESIDE IM</v>
      </c>
      <c r="W402" s="4" t="str">
        <f>_xlfn.IFNA(VLOOKUP(A402,'ACCESS EXPORT'!$A:$AM,39,0),"-")</f>
        <v/>
      </c>
      <c r="X402" s="4" t="str">
        <f>_xlfn.IFNA(VLOOKUP(A402,'ACCESS EXPORT'!$A:$AN,40,0),"-")</f>
        <v>Libia Villaquiran / Jenny Green</v>
      </c>
      <c r="Y402" s="26" t="str">
        <f>_xlfn.IFNA(VLOOKUP(A402,'ACCESS EXPORT'!A:AO,41,0),"")</f>
        <v>Carlos Calderon</v>
      </c>
      <c r="Z402" s="26" t="str">
        <f>_xlfn.IFNA(VLOOKUP(A402,'ACCESS EXPORT'!A:AP,42,0),"")</f>
        <v>Varuna Singh</v>
      </c>
      <c r="AA402" s="26" t="str">
        <f>_xlfn.IFNA(VLOOKUP(A402,'ACCESS EXPORT'!A:AQ,43,0),"")</f>
        <v>Heather Tootle</v>
      </c>
    </row>
    <row r="403" spans="1:27" ht="18.75" x14ac:dyDescent="0.25">
      <c r="A403" s="33">
        <v>266</v>
      </c>
      <c r="B403" s="10">
        <v>1702</v>
      </c>
      <c r="C403" s="7" t="str">
        <f ca="1">IFERROR(UPPER(IF(AND('ACCESS EXPORT'!AA403="",'ACCESS EXPORT'!Z403=""),VLOOKUP(A403,'ACCESS EXPORT'!$A:$AF,32,FALSE),(IF('ACCESS EXPORT'!AA403&lt;&gt;"",CONCATENATE(VLOOKUP(A403,'ACCESS EXPORT'!$A:$AF,32,FALSE)," (Closed",TEXT('ACCESS EXPORT'!AA403," MM/DD/YYY)")),IF(TODAY()&lt;(('ACCESS EXPORT'!Z403)+30),CONCATENATE(VLOOKUP(A403,'ACCESS EXPORT'!$A:$AF,32,FALSE)," (Opens",TEXT('ACCESS EXPORT'!Z403," MM/DD/YYY)")),VLOOKUP(A403,'ACCESS EXPORT'!$A:$AF,32,FALSE)))))),"-")</f>
        <v>ADVENTHEALTH MEDICAL GROUP GENERAL SURGERY AT KISSIMMEE</v>
      </c>
      <c r="D403" s="3" t="str">
        <f ca="1">IFERROR(UPPER(IF(AND('ACCESS EXPORT'!AA403="",'ACCESS EXPORT'!Z403=""),VLOOKUP(A403,'ACCESS EXPORT'!$A:$AF,28,FALSE),(IF('ACCESS EXPORT'!AA403&lt;&gt;"",CONCATENATE(VLOOKUP(A403,'ACCESS EXPORT'!$A:$AF,28,FALSE)," (Closed",TEXT('ACCESS EXPORT'!AA403," MM/DD/YYY)")),IF(TODAY()&lt;(('ACCESS EXPORT'!Z403)+30),CONCATENATE(VLOOKUP(A403,'ACCESS EXPORT'!$A:$AF,28,FALSE)," (Opens",TEXT('ACCESS EXPORT'!Z403," MM/DD/YYY)")),VLOOKUP(A403,'ACCESS EXPORT'!$A:$AF,28,FALSE)))))),"-")</f>
        <v>SURGICAL SPECIALISTS OF KISSIMMEE</v>
      </c>
      <c r="E403" s="3" t="str">
        <f>VLOOKUP($A403,'ACCESS EXPORT'!$A:$AF,3,FALSE)</f>
        <v>5470</v>
      </c>
      <c r="F403" s="3" t="str">
        <f>UPPER(CONCATENATE(VLOOKUP(A403,'ACCESS EXPORT'!$A:$AF,4,FALSE)," ",VLOOKUP(A403,'ACCESS EXPORT'!$A:$AF,5,FALSE)," ",VLOOKUP(A403,'ACCESS EXPORT'!$A:$AF,6,FALSE)," ",VLOOKUP(A403,'ACCESS EXPORT'!$A:$AA,7,FALSE)," ",VLOOKUP(A403,'ACCESS EXPORT'!$A:$AA,8,FALSE)))</f>
        <v>201 HILDA ST SUITE 26 KISSIMMEE FL 34741</v>
      </c>
      <c r="G403" s="4" t="str">
        <f>UPPER(VLOOKUP($A403,'ACCESS EXPORT'!$A:$AF,9,FALSE))</f>
        <v>OSCEOLA</v>
      </c>
      <c r="H403" s="4" t="str">
        <f>_xlfn.IFNA(VLOOKUP($B403,'ACCESS EXPORT'!$B:$J,9,FALSE),"")</f>
        <v>SW</v>
      </c>
      <c r="I403" s="3" t="str">
        <f>CONCATENATE("(P)",VLOOKUP($A403,'ACCESS EXPORT'!$A:$AF,11,FALSE)," (F)",VLOOKUP($A403,'ACCESS EXPORT'!$A:$AF,29,FALSE))</f>
        <v>(P)(407) 944-3071 (F)(407) 944-3061</v>
      </c>
      <c r="J403" s="4" t="str">
        <f>UPPER(VLOOKUP($A403,'ACCESS EXPORT'!$A:$AF,12,FALSE))</f>
        <v>SURGERY</v>
      </c>
      <c r="K403" s="4" t="str">
        <f>UPPER(VLOOKUP($A403,'ACCESS EXPORT'!$A:$AF,13,FALSE))</f>
        <v>SCOTT HILL</v>
      </c>
      <c r="L403" s="3" t="str">
        <f>IF(AND(VLOOKUP(A403,'ACCESS EXPORT'!A:AE,1,0),'ACCESS EXPORT'!N403=""),UPPER(CONCATENATE('ACCESS EXPORT'!AE403)),IF(VLOOKUP(A403,'ACCESS EXPORT'!A:AE,1,0),UPPER(CONCATENATE('ACCESS EXPORT'!N403," "&amp;CHAR(10),'ACCESS EXPORT'!AE403))))</f>
        <v xml:space="preserve">CINDY MCMILLAN 
</v>
      </c>
      <c r="M403" s="4" t="str">
        <f>UPPER(VLOOKUP($A403,'ACCESS EXPORT'!$A:$O,15,FALSE))</f>
        <v>MARITZA ORTIZ (PM)</v>
      </c>
      <c r="N403" s="4" t="str">
        <f ca="1">IF(AND('ACCESS EXPORT'!X403="",'ACCESS EXPORT'!Y403=""),IF('ACCESS EXPORT'!V403&lt;&gt;"",(IF(TODAY()-'ACCESS EXPORT'!V403&gt;=-60,UPPER(CONCATENATE(VLOOKUP(B403,'ACCESS EXPORT'!$B:$P,15,FALSE),""&amp;CHAR(10)&amp;"(SEP",TEXT('ACCESS EXPORT'!V403," MM/DD/YYY)"))),IF(TODAY()-'ACCESS EXPORT'!V403&lt;0,UPPER(VLOOKUP(B403,'ACCESS EXPORT'!$B:$P,15,FALSE)),UPPER(VLOOKUP(B403,'ACCESS EXPORT'!$B:$P,15,FALSE))))),IF('ACCESS EXPORT'!U403="",UPPER(VLOOKUP(B403,'ACCESS EXPORT'!$B:$P,15,FALSE)),IF(TODAY()-'ACCESS EXPORT'!U403&lt;=30,CONCATENATE(UPPER(VLOOKUP(B403,'ACCESS EXPORT'!$B:$P,15,FALSE)),""&amp;CHAR(10)&amp;"(NEW",TEXT('ACCESS EXPORT'!U403," MM/DD/YYY)")),IF(AND(TODAY()-'ACCESS EXPORT'!U403&gt;30,TODAY()&gt;0),UPPER(VLOOKUP(B403,'ACCESS EXPORT'!$B:$P,15,FALSE)))))),IF('ACCESS EXPORT'!Y403&lt;&gt;"",UPPER(CONCATENATE(UPPER(VLOOKUP(B403,'ACCESS EXPORT'!$B:$P,15,FALSE)),""&amp;CHAR(10)&amp;"(Transfer Out",TEXT('ACCESS EXPORT'!Y403," MM/DD/YYY)"))),IF('ACCESS EXPORT'!X403&lt;&gt;"",UPPER(CONCATENATE(UPPER(VLOOKUP(B403,'ACCESS EXPORT'!$B:$P,15,FALSE)),""&amp;CHAR(10)&amp;"(Transfer In",TEXT('ACCESS EXPORT'!X403," MM/DD/YYY)"))))))</f>
        <v>OMANA, JUAN JAVIER</v>
      </c>
      <c r="O403" s="4" t="str">
        <f>_xlfn.IFNA(VLOOKUP(B403,'ACCESS EXPORT'!$B:$Q,16,FALSE),"")</f>
        <v>MD</v>
      </c>
      <c r="P403" s="4" t="str">
        <f>_xlfn.IFNA(VLOOKUP(B403,'ACCESS EXPORT'!B:W,22,FALSE),"-")</f>
        <v>1881952653</v>
      </c>
      <c r="Q403" s="4" t="str">
        <f>_xlfn.IFNA(VLOOKUP(A403,'ACCESS EXPORT'!$A:$AG,33,0),"-")</f>
        <v>Alejandra Torres</v>
      </c>
      <c r="R403" s="4" t="str">
        <f>_xlfn.IFNA(VLOOKUP(A403,'ACCESS EXPORT'!$A:$AH,34,0),"-")</f>
        <v>Carol Shane</v>
      </c>
      <c r="S403" s="4" t="str">
        <f>_xlfn.IFNA(VLOOKUP(A403,'ACCESS EXPORT'!$A:$AI,35,0),"-")</f>
        <v>Kikzeny Cartagena</v>
      </c>
      <c r="T403" s="4" t="str">
        <f>_xlfn.IFNA(VLOOKUP(A403,'ACCESS EXPORT'!$A:$AJ,36,0),"-")</f>
        <v>Sorangia Jean-Francois</v>
      </c>
      <c r="U403" s="4" t="str">
        <f>_xlfn.IFNA(VLOOKUP(A403,'ACCESS EXPORT'!$A:$AK,37,0),"-")</f>
        <v>athena</v>
      </c>
      <c r="V403" s="4" t="str">
        <f>_xlfn.IFNA(VLOOKUP(A403,'ACCESS EXPORT'!$A:$AL,38,0),"-")</f>
        <v>FHMG_SURG SPEC OF KISSIMMEE</v>
      </c>
      <c r="W403" s="4" t="str">
        <f>_xlfn.IFNA(VLOOKUP(A403,'ACCESS EXPORT'!$A:$AM,39,0),"-")</f>
        <v/>
      </c>
      <c r="X403" s="4" t="str">
        <f>_xlfn.IFNA(VLOOKUP(A403,'ACCESS EXPORT'!$A:$AN,40,0),"-")</f>
        <v>Karen Kelly</v>
      </c>
      <c r="Y403" s="26" t="str">
        <f>_xlfn.IFNA(VLOOKUP(A403,'ACCESS EXPORT'!A:AO,41,0),"")</f>
        <v>Andrea Desilva</v>
      </c>
      <c r="Z403" s="26" t="str">
        <f>_xlfn.IFNA(VLOOKUP(A403,'ACCESS EXPORT'!A:AP,42,0),"")</f>
        <v>Candace Goodman</v>
      </c>
      <c r="AA403" s="26" t="str">
        <f>_xlfn.IFNA(VLOOKUP(A403,'ACCESS EXPORT'!A:AQ,43,0),"")</f>
        <v>Tricia Greco</v>
      </c>
    </row>
    <row r="404" spans="1:27" ht="18.75" x14ac:dyDescent="0.25">
      <c r="A404" s="33">
        <v>266</v>
      </c>
      <c r="B404" s="10">
        <v>2220</v>
      </c>
      <c r="C404" s="7" t="str">
        <f ca="1">IFERROR(UPPER(IF(AND('ACCESS EXPORT'!AA404="",'ACCESS EXPORT'!Z404=""),VLOOKUP(A404,'ACCESS EXPORT'!$A:$AF,32,FALSE),(IF('ACCESS EXPORT'!AA404&lt;&gt;"",CONCATENATE(VLOOKUP(A404,'ACCESS EXPORT'!$A:$AF,32,FALSE)," (Closed",TEXT('ACCESS EXPORT'!AA404," MM/DD/YYY)")),IF(TODAY()&lt;(('ACCESS EXPORT'!Z404)+30),CONCATENATE(VLOOKUP(A404,'ACCESS EXPORT'!$A:$AF,32,FALSE)," (Opens",TEXT('ACCESS EXPORT'!Z404," MM/DD/YYY)")),VLOOKUP(A404,'ACCESS EXPORT'!$A:$AF,32,FALSE)))))),"-")</f>
        <v>ADVENTHEALTH MEDICAL GROUP GENERAL SURGERY AT KISSIMMEE</v>
      </c>
      <c r="D404" s="3" t="str">
        <f ca="1">IFERROR(UPPER(IF(AND('ACCESS EXPORT'!AA404="",'ACCESS EXPORT'!Z404=""),VLOOKUP(A404,'ACCESS EXPORT'!$A:$AF,28,FALSE),(IF('ACCESS EXPORT'!AA404&lt;&gt;"",CONCATENATE(VLOOKUP(A404,'ACCESS EXPORT'!$A:$AF,28,FALSE)," (Closed",TEXT('ACCESS EXPORT'!AA404," MM/DD/YYY)")),IF(TODAY()&lt;(('ACCESS EXPORT'!Z404)+30),CONCATENATE(VLOOKUP(A404,'ACCESS EXPORT'!$A:$AF,28,FALSE)," (Opens",TEXT('ACCESS EXPORT'!Z404," MM/DD/YYY)")),VLOOKUP(A404,'ACCESS EXPORT'!$A:$AF,28,FALSE)))))),"-")</f>
        <v>SURGICAL SPECIALISTS OF KISSIMMEE</v>
      </c>
      <c r="E404" s="3" t="str">
        <f>VLOOKUP($A404,'ACCESS EXPORT'!$A:$AF,3,FALSE)</f>
        <v>5470</v>
      </c>
      <c r="F404" s="3" t="str">
        <f>UPPER(CONCATENATE(VLOOKUP(A404,'ACCESS EXPORT'!$A:$AF,4,FALSE)," ",VLOOKUP(A404,'ACCESS EXPORT'!$A:$AF,5,FALSE)," ",VLOOKUP(A404,'ACCESS EXPORT'!$A:$AF,6,FALSE)," ",VLOOKUP(A404,'ACCESS EXPORT'!$A:$AA,7,FALSE)," ",VLOOKUP(A404,'ACCESS EXPORT'!$A:$AA,8,FALSE)))</f>
        <v>201 HILDA ST SUITE 26 KISSIMMEE FL 34741</v>
      </c>
      <c r="G404" s="4" t="str">
        <f>UPPER(VLOOKUP($A404,'ACCESS EXPORT'!$A:$AF,9,FALSE))</f>
        <v>OSCEOLA</v>
      </c>
      <c r="H404" s="4" t="str">
        <f>_xlfn.IFNA(VLOOKUP($B404,'ACCESS EXPORT'!$B:$J,9,FALSE),"")</f>
        <v>SW</v>
      </c>
      <c r="I404" s="3" t="str">
        <f>CONCATENATE("(P)",VLOOKUP($A404,'ACCESS EXPORT'!$A:$AF,11,FALSE)," (F)",VLOOKUP($A404,'ACCESS EXPORT'!$A:$AF,29,FALSE))</f>
        <v>(P)(407) 944-3071 (F)(407) 944-3061</v>
      </c>
      <c r="J404" s="4" t="str">
        <f>UPPER(VLOOKUP($A404,'ACCESS EXPORT'!$A:$AF,12,FALSE))</f>
        <v>SURGERY</v>
      </c>
      <c r="K404" s="4" t="str">
        <f>UPPER(VLOOKUP($A404,'ACCESS EXPORT'!$A:$AF,13,FALSE))</f>
        <v>SCOTT HILL</v>
      </c>
      <c r="L404" s="3" t="str">
        <f>IF(AND(VLOOKUP(A404,'ACCESS EXPORT'!A:AE,1,0),'ACCESS EXPORT'!N404=""),UPPER(CONCATENATE('ACCESS EXPORT'!AE404)),IF(VLOOKUP(A404,'ACCESS EXPORT'!A:AE,1,0),UPPER(CONCATENATE('ACCESS EXPORT'!N404," "&amp;CHAR(10),'ACCESS EXPORT'!AE404))))</f>
        <v xml:space="preserve">CINDY MCMILLAN 
</v>
      </c>
      <c r="M404" s="4" t="str">
        <f>UPPER(VLOOKUP($A404,'ACCESS EXPORT'!$A:$O,15,FALSE))</f>
        <v>MARITZA ORTIZ (PM)</v>
      </c>
      <c r="N404" s="4" t="str">
        <f ca="1">IF(AND('ACCESS EXPORT'!X404="",'ACCESS EXPORT'!Y404=""),IF('ACCESS EXPORT'!V404&lt;&gt;"",(IF(TODAY()-'ACCESS EXPORT'!V404&gt;=-60,UPPER(CONCATENATE(VLOOKUP(B404,'ACCESS EXPORT'!$B:$P,15,FALSE),""&amp;CHAR(10)&amp;"(SEP",TEXT('ACCESS EXPORT'!V404," MM/DD/YYY)"))),IF(TODAY()-'ACCESS EXPORT'!V404&lt;0,UPPER(VLOOKUP(B404,'ACCESS EXPORT'!$B:$P,15,FALSE)),UPPER(VLOOKUP(B404,'ACCESS EXPORT'!$B:$P,15,FALSE))))),IF('ACCESS EXPORT'!U404="",UPPER(VLOOKUP(B404,'ACCESS EXPORT'!$B:$P,15,FALSE)),IF(TODAY()-'ACCESS EXPORT'!U404&lt;=30,CONCATENATE(UPPER(VLOOKUP(B404,'ACCESS EXPORT'!$B:$P,15,FALSE)),""&amp;CHAR(10)&amp;"(NEW",TEXT('ACCESS EXPORT'!U404," MM/DD/YYY)")),IF(AND(TODAY()-'ACCESS EXPORT'!U404&gt;30,TODAY()&gt;0),UPPER(VLOOKUP(B404,'ACCESS EXPORT'!$B:$P,15,FALSE)))))),IF('ACCESS EXPORT'!Y404&lt;&gt;"",UPPER(CONCATENATE(UPPER(VLOOKUP(B404,'ACCESS EXPORT'!$B:$P,15,FALSE)),""&amp;CHAR(10)&amp;"(Transfer Out",TEXT('ACCESS EXPORT'!Y404," MM/DD/YYY)"))),IF('ACCESS EXPORT'!X404&lt;&gt;"",UPPER(CONCATENATE(UPPER(VLOOKUP(B404,'ACCESS EXPORT'!$B:$P,15,FALSE)),""&amp;CHAR(10)&amp;"(Transfer In",TEXT('ACCESS EXPORT'!X404," MM/DD/YYY)"))))))</f>
        <v>TRUDELL, CARA</v>
      </c>
      <c r="O404" s="4" t="str">
        <f>_xlfn.IFNA(VLOOKUP(B404,'ACCESS EXPORT'!$B:$Q,16,FALSE),"")</f>
        <v>PA-C</v>
      </c>
      <c r="P404" s="4" t="str">
        <f>_xlfn.IFNA(VLOOKUP(B404,'ACCESS EXPORT'!B:W,22,FALSE),"-")</f>
        <v>1760957328</v>
      </c>
      <c r="Q404" s="4" t="str">
        <f>_xlfn.IFNA(VLOOKUP(A404,'ACCESS EXPORT'!$A:$AG,33,0),"-")</f>
        <v>Alejandra Torres</v>
      </c>
      <c r="R404" s="4" t="str">
        <f>_xlfn.IFNA(VLOOKUP(A404,'ACCESS EXPORT'!$A:$AH,34,0),"-")</f>
        <v>Carol Shane</v>
      </c>
      <c r="S404" s="4" t="str">
        <f>_xlfn.IFNA(VLOOKUP(A404,'ACCESS EXPORT'!$A:$AI,35,0),"-")</f>
        <v>Kikzeny Cartagena</v>
      </c>
      <c r="T404" s="4" t="str">
        <f>_xlfn.IFNA(VLOOKUP(A404,'ACCESS EXPORT'!$A:$AJ,36,0),"-")</f>
        <v>Sorangia Jean-Francois</v>
      </c>
      <c r="U404" s="4" t="str">
        <f>_xlfn.IFNA(VLOOKUP(A404,'ACCESS EXPORT'!$A:$AK,37,0),"-")</f>
        <v>athena</v>
      </c>
      <c r="V404" s="4" t="str">
        <f>_xlfn.IFNA(VLOOKUP(A404,'ACCESS EXPORT'!$A:$AL,38,0),"-")</f>
        <v>FHMG_SURG SPEC OF KISSIMMEE</v>
      </c>
      <c r="W404" s="4" t="str">
        <f>_xlfn.IFNA(VLOOKUP(A404,'ACCESS EXPORT'!$A:$AM,39,0),"-")</f>
        <v/>
      </c>
      <c r="X404" s="4" t="str">
        <f>_xlfn.IFNA(VLOOKUP(A404,'ACCESS EXPORT'!$A:$AN,40,0),"-")</f>
        <v>Karen Kelly</v>
      </c>
      <c r="Y404" s="26" t="str">
        <f>_xlfn.IFNA(VLOOKUP(A404,'ACCESS EXPORT'!A:AO,41,0),"")</f>
        <v>Andrea Desilva</v>
      </c>
      <c r="Z404" s="26" t="str">
        <f>_xlfn.IFNA(VLOOKUP(A404,'ACCESS EXPORT'!A:AP,42,0),"")</f>
        <v>Candace Goodman</v>
      </c>
      <c r="AA404" s="26" t="str">
        <f>_xlfn.IFNA(VLOOKUP(A404,'ACCESS EXPORT'!A:AQ,43,0),"")</f>
        <v>Tricia Greco</v>
      </c>
    </row>
    <row r="405" spans="1:27" ht="18.75" x14ac:dyDescent="0.25">
      <c r="A405" s="33">
        <v>266</v>
      </c>
      <c r="B405" s="10">
        <v>1906</v>
      </c>
      <c r="C405" s="7" t="str">
        <f ca="1">IFERROR(UPPER(IF(AND('ACCESS EXPORT'!AA405="",'ACCESS EXPORT'!Z405=""),VLOOKUP(A405,'ACCESS EXPORT'!$A:$AF,32,FALSE),(IF('ACCESS EXPORT'!AA405&lt;&gt;"",CONCATENATE(VLOOKUP(A405,'ACCESS EXPORT'!$A:$AF,32,FALSE)," (Closed",TEXT('ACCESS EXPORT'!AA405," MM/DD/YYY)")),IF(TODAY()&lt;(('ACCESS EXPORT'!Z405)+30),CONCATENATE(VLOOKUP(A405,'ACCESS EXPORT'!$A:$AF,32,FALSE)," (Opens",TEXT('ACCESS EXPORT'!Z405," MM/DD/YYY)")),VLOOKUP(A405,'ACCESS EXPORT'!$A:$AF,32,FALSE)))))),"-")</f>
        <v>ADVENTHEALTH MEDICAL GROUP GENERAL SURGERY AT KISSIMMEE</v>
      </c>
      <c r="D405" s="3" t="str">
        <f ca="1">IFERROR(UPPER(IF(AND('ACCESS EXPORT'!AA405="",'ACCESS EXPORT'!Z405=""),VLOOKUP(A405,'ACCESS EXPORT'!$A:$AF,28,FALSE),(IF('ACCESS EXPORT'!AA405&lt;&gt;"",CONCATENATE(VLOOKUP(A405,'ACCESS EXPORT'!$A:$AF,28,FALSE)," (Closed",TEXT('ACCESS EXPORT'!AA405," MM/DD/YYY)")),IF(TODAY()&lt;(('ACCESS EXPORT'!Z405)+30),CONCATENATE(VLOOKUP(A405,'ACCESS EXPORT'!$A:$AF,28,FALSE)," (Opens",TEXT('ACCESS EXPORT'!Z405," MM/DD/YYY)")),VLOOKUP(A405,'ACCESS EXPORT'!$A:$AF,28,FALSE)))))),"-")</f>
        <v>SURGICAL SPECIALISTS OF KISSIMMEE</v>
      </c>
      <c r="E405" s="3" t="str">
        <f>VLOOKUP($A405,'ACCESS EXPORT'!$A:$AF,3,FALSE)</f>
        <v>5470</v>
      </c>
      <c r="F405" s="3" t="str">
        <f>UPPER(CONCATENATE(VLOOKUP(A405,'ACCESS EXPORT'!$A:$AF,4,FALSE)," ",VLOOKUP(A405,'ACCESS EXPORT'!$A:$AF,5,FALSE)," ",VLOOKUP(A405,'ACCESS EXPORT'!$A:$AF,6,FALSE)," ",VLOOKUP(A405,'ACCESS EXPORT'!$A:$AA,7,FALSE)," ",VLOOKUP(A405,'ACCESS EXPORT'!$A:$AA,8,FALSE)))</f>
        <v>201 HILDA ST SUITE 26 KISSIMMEE FL 34741</v>
      </c>
      <c r="G405" s="4" t="str">
        <f>UPPER(VLOOKUP($A405,'ACCESS EXPORT'!$A:$AF,9,FALSE))</f>
        <v>OSCEOLA</v>
      </c>
      <c r="H405" s="4" t="str">
        <f>_xlfn.IFNA(VLOOKUP($B405,'ACCESS EXPORT'!$B:$J,9,FALSE),"")</f>
        <v>SW</v>
      </c>
      <c r="I405" s="3" t="str">
        <f>CONCATENATE("(P)",VLOOKUP($A405,'ACCESS EXPORT'!$A:$AF,11,FALSE)," (F)",VLOOKUP($A405,'ACCESS EXPORT'!$A:$AF,29,FALSE))</f>
        <v>(P)(407) 944-3071 (F)(407) 944-3061</v>
      </c>
      <c r="J405" s="4" t="str">
        <f>UPPER(VLOOKUP($A405,'ACCESS EXPORT'!$A:$AF,12,FALSE))</f>
        <v>SURGERY</v>
      </c>
      <c r="K405" s="4" t="str">
        <f>UPPER(VLOOKUP($A405,'ACCESS EXPORT'!$A:$AF,13,FALSE))</f>
        <v>SCOTT HILL</v>
      </c>
      <c r="L405" s="3" t="str">
        <f>IF(AND(VLOOKUP(A405,'ACCESS EXPORT'!A:AE,1,0),'ACCESS EXPORT'!N405=""),UPPER(CONCATENATE('ACCESS EXPORT'!AE405)),IF(VLOOKUP(A405,'ACCESS EXPORT'!A:AE,1,0),UPPER(CONCATENATE('ACCESS EXPORT'!N405," "&amp;CHAR(10),'ACCESS EXPORT'!AE405))))</f>
        <v xml:space="preserve">CINDY MCMILLAN 
</v>
      </c>
      <c r="M405" s="4" t="str">
        <f>UPPER(VLOOKUP($A405,'ACCESS EXPORT'!$A:$O,15,FALSE))</f>
        <v>MARITZA ORTIZ (PM)</v>
      </c>
      <c r="N405" s="4" t="str">
        <f ca="1">IF(AND('ACCESS EXPORT'!X405="",'ACCESS EXPORT'!Y405=""),IF('ACCESS EXPORT'!V405&lt;&gt;"",(IF(TODAY()-'ACCESS EXPORT'!V405&gt;=-60,UPPER(CONCATENATE(VLOOKUP(B405,'ACCESS EXPORT'!$B:$P,15,FALSE),""&amp;CHAR(10)&amp;"(SEP",TEXT('ACCESS EXPORT'!V405," MM/DD/YYY)"))),IF(TODAY()-'ACCESS EXPORT'!V405&lt;0,UPPER(VLOOKUP(B405,'ACCESS EXPORT'!$B:$P,15,FALSE)),UPPER(VLOOKUP(B405,'ACCESS EXPORT'!$B:$P,15,FALSE))))),IF('ACCESS EXPORT'!U405="",UPPER(VLOOKUP(B405,'ACCESS EXPORT'!$B:$P,15,FALSE)),IF(TODAY()-'ACCESS EXPORT'!U405&lt;=30,CONCATENATE(UPPER(VLOOKUP(B405,'ACCESS EXPORT'!$B:$P,15,FALSE)),""&amp;CHAR(10)&amp;"(NEW",TEXT('ACCESS EXPORT'!U405," MM/DD/YYY)")),IF(AND(TODAY()-'ACCESS EXPORT'!U405&gt;30,TODAY()&gt;0),UPPER(VLOOKUP(B405,'ACCESS EXPORT'!$B:$P,15,FALSE)))))),IF('ACCESS EXPORT'!Y405&lt;&gt;"",UPPER(CONCATENATE(UPPER(VLOOKUP(B405,'ACCESS EXPORT'!$B:$P,15,FALSE)),""&amp;CHAR(10)&amp;"(Transfer Out",TEXT('ACCESS EXPORT'!Y405," MM/DD/YYY)"))),IF('ACCESS EXPORT'!X405&lt;&gt;"",UPPER(CONCATENATE(UPPER(VLOOKUP(B405,'ACCESS EXPORT'!$B:$P,15,FALSE)),""&amp;CHAR(10)&amp;"(Transfer In",TEXT('ACCESS EXPORT'!X405," MM/DD/YYY)"))))))</f>
        <v>CARMODY, MARC</v>
      </c>
      <c r="O405" s="4" t="str">
        <f>_xlfn.IFNA(VLOOKUP(B405,'ACCESS EXPORT'!$B:$Q,16,FALSE),"")</f>
        <v>PA-C</v>
      </c>
      <c r="P405" s="4" t="str">
        <f>_xlfn.IFNA(VLOOKUP(B405,'ACCESS EXPORT'!B:W,22,FALSE),"-")</f>
        <v>1437528957</v>
      </c>
      <c r="Q405" s="4" t="str">
        <f>_xlfn.IFNA(VLOOKUP(A405,'ACCESS EXPORT'!$A:$AG,33,0),"-")</f>
        <v>Alejandra Torres</v>
      </c>
      <c r="R405" s="4" t="str">
        <f>_xlfn.IFNA(VLOOKUP(A405,'ACCESS EXPORT'!$A:$AH,34,0),"-")</f>
        <v>Carol Shane</v>
      </c>
      <c r="S405" s="4" t="str">
        <f>_xlfn.IFNA(VLOOKUP(A405,'ACCESS EXPORT'!$A:$AI,35,0),"-")</f>
        <v>Kikzeny Cartagena</v>
      </c>
      <c r="T405" s="4" t="str">
        <f>_xlfn.IFNA(VLOOKUP(A405,'ACCESS EXPORT'!$A:$AJ,36,0),"-")</f>
        <v>Sorangia Jean-Francois</v>
      </c>
      <c r="U405" s="4" t="str">
        <f>_xlfn.IFNA(VLOOKUP(A405,'ACCESS EXPORT'!$A:$AK,37,0),"-")</f>
        <v>athena</v>
      </c>
      <c r="V405" s="4" t="str">
        <f>_xlfn.IFNA(VLOOKUP(A405,'ACCESS EXPORT'!$A:$AL,38,0),"-")</f>
        <v>FHMG_SURG SPEC OF KISSIMMEE</v>
      </c>
      <c r="W405" s="4" t="str">
        <f>_xlfn.IFNA(VLOOKUP(A405,'ACCESS EXPORT'!$A:$AM,39,0),"-")</f>
        <v/>
      </c>
      <c r="X405" s="4" t="str">
        <f>_xlfn.IFNA(VLOOKUP(A405,'ACCESS EXPORT'!$A:$AN,40,0),"-")</f>
        <v>Karen Kelly</v>
      </c>
      <c r="Y405" s="26" t="str">
        <f>_xlfn.IFNA(VLOOKUP(A405,'ACCESS EXPORT'!A:AO,41,0),"")</f>
        <v>Andrea Desilva</v>
      </c>
      <c r="Z405" s="26" t="str">
        <f>_xlfn.IFNA(VLOOKUP(A405,'ACCESS EXPORT'!A:AP,42,0),"")</f>
        <v>Candace Goodman</v>
      </c>
      <c r="AA405" s="26" t="str">
        <f>_xlfn.IFNA(VLOOKUP(A405,'ACCESS EXPORT'!A:AQ,43,0),"")</f>
        <v>Tricia Greco</v>
      </c>
    </row>
    <row r="406" spans="1:27" ht="18.75" x14ac:dyDescent="0.25">
      <c r="A406" s="33">
        <v>266</v>
      </c>
      <c r="B406" s="10">
        <v>2266</v>
      </c>
      <c r="C406" s="7" t="str">
        <f ca="1">IFERROR(UPPER(IF(AND('ACCESS EXPORT'!AA406="",'ACCESS EXPORT'!Z406=""),VLOOKUP(A406,'ACCESS EXPORT'!$A:$AF,32,FALSE),(IF('ACCESS EXPORT'!AA406&lt;&gt;"",CONCATENATE(VLOOKUP(A406,'ACCESS EXPORT'!$A:$AF,32,FALSE)," (Closed",TEXT('ACCESS EXPORT'!AA406," MM/DD/YYY)")),IF(TODAY()&lt;(('ACCESS EXPORT'!Z406)+30),CONCATENATE(VLOOKUP(A406,'ACCESS EXPORT'!$A:$AF,32,FALSE)," (Opens",TEXT('ACCESS EXPORT'!Z406," MM/DD/YYY)")),VLOOKUP(A406,'ACCESS EXPORT'!$A:$AF,32,FALSE)))))),"-")</f>
        <v>ADVENTHEALTH MEDICAL GROUP GENERAL SURGERY AT KISSIMMEE</v>
      </c>
      <c r="D406" s="3" t="str">
        <f ca="1">IFERROR(UPPER(IF(AND('ACCESS EXPORT'!AA406="",'ACCESS EXPORT'!Z406=""),VLOOKUP(A406,'ACCESS EXPORT'!$A:$AF,28,FALSE),(IF('ACCESS EXPORT'!AA406&lt;&gt;"",CONCATENATE(VLOOKUP(A406,'ACCESS EXPORT'!$A:$AF,28,FALSE)," (Closed",TEXT('ACCESS EXPORT'!AA406," MM/DD/YYY)")),IF(TODAY()&lt;(('ACCESS EXPORT'!Z406)+30),CONCATENATE(VLOOKUP(A406,'ACCESS EXPORT'!$A:$AF,28,FALSE)," (Opens",TEXT('ACCESS EXPORT'!Z406," MM/DD/YYY)")),VLOOKUP(A406,'ACCESS EXPORT'!$A:$AF,28,FALSE)))))),"-")</f>
        <v>SURGICAL SPECIALISTS OF KISSIMMEE</v>
      </c>
      <c r="E406" s="3" t="str">
        <f>VLOOKUP($A406,'ACCESS EXPORT'!$A:$AF,3,FALSE)</f>
        <v>5470</v>
      </c>
      <c r="F406" s="3" t="str">
        <f>UPPER(CONCATENATE(VLOOKUP(A406,'ACCESS EXPORT'!$A:$AF,4,FALSE)," ",VLOOKUP(A406,'ACCESS EXPORT'!$A:$AF,5,FALSE)," ",VLOOKUP(A406,'ACCESS EXPORT'!$A:$AF,6,FALSE)," ",VLOOKUP(A406,'ACCESS EXPORT'!$A:$AA,7,FALSE)," ",VLOOKUP(A406,'ACCESS EXPORT'!$A:$AA,8,FALSE)))</f>
        <v>201 HILDA ST SUITE 26 KISSIMMEE FL 34741</v>
      </c>
      <c r="G406" s="4" t="str">
        <f>UPPER(VLOOKUP($A406,'ACCESS EXPORT'!$A:$AF,9,FALSE))</f>
        <v>OSCEOLA</v>
      </c>
      <c r="H406" s="4" t="str">
        <f>_xlfn.IFNA(VLOOKUP($B406,'ACCESS EXPORT'!$B:$J,9,FALSE),"")</f>
        <v>SW</v>
      </c>
      <c r="I406" s="3" t="str">
        <f>CONCATENATE("(P)",VLOOKUP($A406,'ACCESS EXPORT'!$A:$AF,11,FALSE)," (F)",VLOOKUP($A406,'ACCESS EXPORT'!$A:$AF,29,FALSE))</f>
        <v>(P)(407) 944-3071 (F)(407) 944-3061</v>
      </c>
      <c r="J406" s="4" t="str">
        <f>UPPER(VLOOKUP($A406,'ACCESS EXPORT'!$A:$AF,12,FALSE))</f>
        <v>SURGERY</v>
      </c>
      <c r="K406" s="4" t="str">
        <f>UPPER(VLOOKUP($A406,'ACCESS EXPORT'!$A:$AF,13,FALSE))</f>
        <v>SCOTT HILL</v>
      </c>
      <c r="L406" s="3" t="str">
        <f>IF(AND(VLOOKUP(A406,'ACCESS EXPORT'!A:AE,1,0),'ACCESS EXPORT'!N406=""),UPPER(CONCATENATE('ACCESS EXPORT'!AE406)),IF(VLOOKUP(A406,'ACCESS EXPORT'!A:AE,1,0),UPPER(CONCATENATE('ACCESS EXPORT'!N406," "&amp;CHAR(10),'ACCESS EXPORT'!AE406))))</f>
        <v xml:space="preserve">CINDY MCMILLAN 
</v>
      </c>
      <c r="M406" s="4" t="str">
        <f>UPPER(VLOOKUP($A406,'ACCESS EXPORT'!$A:$O,15,FALSE))</f>
        <v>MARITZA ORTIZ (PM)</v>
      </c>
      <c r="N406" s="4" t="str">
        <f ca="1">IF(AND('ACCESS EXPORT'!X406="",'ACCESS EXPORT'!Y406=""),IF('ACCESS EXPORT'!V406&lt;&gt;"",(IF(TODAY()-'ACCESS EXPORT'!V406&gt;=-60,UPPER(CONCATENATE(VLOOKUP(B406,'ACCESS EXPORT'!$B:$P,15,FALSE),""&amp;CHAR(10)&amp;"(SEP",TEXT('ACCESS EXPORT'!V406," MM/DD/YYY)"))),IF(TODAY()-'ACCESS EXPORT'!V406&lt;0,UPPER(VLOOKUP(B406,'ACCESS EXPORT'!$B:$P,15,FALSE)),UPPER(VLOOKUP(B406,'ACCESS EXPORT'!$B:$P,15,FALSE))))),IF('ACCESS EXPORT'!U406="",UPPER(VLOOKUP(B406,'ACCESS EXPORT'!$B:$P,15,FALSE)),IF(TODAY()-'ACCESS EXPORT'!U406&lt;=30,CONCATENATE(UPPER(VLOOKUP(B406,'ACCESS EXPORT'!$B:$P,15,FALSE)),""&amp;CHAR(10)&amp;"(NEW",TEXT('ACCESS EXPORT'!U406," MM/DD/YYY)")),IF(AND(TODAY()-'ACCESS EXPORT'!U406&gt;30,TODAY()&gt;0),UPPER(VLOOKUP(B406,'ACCESS EXPORT'!$B:$P,15,FALSE)))))),IF('ACCESS EXPORT'!Y406&lt;&gt;"",UPPER(CONCATENATE(UPPER(VLOOKUP(B406,'ACCESS EXPORT'!$B:$P,15,FALSE)),""&amp;CHAR(10)&amp;"(Transfer Out",TEXT('ACCESS EXPORT'!Y406," MM/DD/YYY)"))),IF('ACCESS EXPORT'!X406&lt;&gt;"",UPPER(CONCATENATE(UPPER(VLOOKUP(B406,'ACCESS EXPORT'!$B:$P,15,FALSE)),""&amp;CHAR(10)&amp;"(Transfer In",TEXT('ACCESS EXPORT'!X406," MM/DD/YYY)"))))))</f>
        <v>BERNAL-PABLOS, MARIO
(NEW 06/10/2019)</v>
      </c>
      <c r="O406" s="4" t="str">
        <f>_xlfn.IFNA(VLOOKUP(B406,'ACCESS EXPORT'!$B:$Q,16,FALSE),"")</f>
        <v>MD</v>
      </c>
      <c r="P406" s="4" t="str">
        <f>_xlfn.IFNA(VLOOKUP(B406,'ACCESS EXPORT'!B:W,22,FALSE),"-")</f>
        <v>1245449156</v>
      </c>
      <c r="Q406" s="4" t="str">
        <f>_xlfn.IFNA(VLOOKUP(A406,'ACCESS EXPORT'!$A:$AG,33,0),"-")</f>
        <v>Alejandra Torres</v>
      </c>
      <c r="R406" s="4" t="str">
        <f>_xlfn.IFNA(VLOOKUP(A406,'ACCESS EXPORT'!$A:$AH,34,0),"-")</f>
        <v>Carol Shane</v>
      </c>
      <c r="S406" s="4" t="str">
        <f>_xlfn.IFNA(VLOOKUP(A406,'ACCESS EXPORT'!$A:$AI,35,0),"-")</f>
        <v>Kikzeny Cartagena</v>
      </c>
      <c r="T406" s="4" t="str">
        <f>_xlfn.IFNA(VLOOKUP(A406,'ACCESS EXPORT'!$A:$AJ,36,0),"-")</f>
        <v>Sorangia Jean-Francois</v>
      </c>
      <c r="U406" s="4" t="str">
        <f>_xlfn.IFNA(VLOOKUP(A406,'ACCESS EXPORT'!$A:$AK,37,0),"-")</f>
        <v>athena</v>
      </c>
      <c r="V406" s="4" t="str">
        <f>_xlfn.IFNA(VLOOKUP(A406,'ACCESS EXPORT'!$A:$AL,38,0),"-")</f>
        <v>FHMG_SURG SPEC OF KISSIMMEE</v>
      </c>
      <c r="W406" s="4" t="str">
        <f>_xlfn.IFNA(VLOOKUP(A406,'ACCESS EXPORT'!$A:$AM,39,0),"-")</f>
        <v/>
      </c>
      <c r="X406" s="4" t="str">
        <f>_xlfn.IFNA(VLOOKUP(A406,'ACCESS EXPORT'!$A:$AN,40,0),"-")</f>
        <v>Karen Kelly</v>
      </c>
      <c r="Y406" s="26" t="str">
        <f>_xlfn.IFNA(VLOOKUP(A406,'ACCESS EXPORT'!A:AO,41,0),"")</f>
        <v>Andrea Desilva</v>
      </c>
      <c r="Z406" s="26" t="str">
        <f>_xlfn.IFNA(VLOOKUP(A406,'ACCESS EXPORT'!A:AP,42,0),"")</f>
        <v>Candace Goodman</v>
      </c>
      <c r="AA406" s="26" t="str">
        <f>_xlfn.IFNA(VLOOKUP(A406,'ACCESS EXPORT'!A:AQ,43,0),"")</f>
        <v>Tricia Greco</v>
      </c>
    </row>
    <row r="407" spans="1:27" ht="18.75" x14ac:dyDescent="0.25">
      <c r="A407" s="33">
        <v>152</v>
      </c>
      <c r="B407" s="10">
        <v>1199</v>
      </c>
      <c r="C407" s="7" t="str">
        <f ca="1">IFERROR(UPPER(IF(AND('ACCESS EXPORT'!AA407="",'ACCESS EXPORT'!Z407=""),VLOOKUP(A407,'ACCESS EXPORT'!$A:$AF,32,FALSE),(IF('ACCESS EXPORT'!AA407&lt;&gt;"",CONCATENATE(VLOOKUP(A407,'ACCESS EXPORT'!$A:$AF,32,FALSE)," (Closed",TEXT('ACCESS EXPORT'!AA407," MM/DD/YYY)")),IF(TODAY()&lt;(('ACCESS EXPORT'!Z407)+30),CONCATENATE(VLOOKUP(A407,'ACCESS EXPORT'!$A:$AF,32,FALSE)," (Opens",TEXT('ACCESS EXPORT'!Z407," MM/DD/YYY)")),VLOOKUP(A407,'ACCESS EXPORT'!$A:$AF,32,FALSE)))))),"-")</f>
        <v>ADVENTHEALTH MEDICAL GROUP GASTROENTEROLOGY AND HEPATOLOGY AT CELEBRATION</v>
      </c>
      <c r="D407" s="3" t="str">
        <f ca="1">IFERROR(UPPER(IF(AND('ACCESS EXPORT'!AA407="",'ACCESS EXPORT'!Z407=""),VLOOKUP(A407,'ACCESS EXPORT'!$A:$AF,28,FALSE),(IF('ACCESS EXPORT'!AA407&lt;&gt;"",CONCATENATE(VLOOKUP(A407,'ACCESS EXPORT'!$A:$AF,28,FALSE)," (Closed",TEXT('ACCESS EXPORT'!AA407," MM/DD/YYY)")),IF(TODAY()&lt;(('ACCESS EXPORT'!Z407)+30),CONCATENATE(VLOOKUP(A407,'ACCESS EXPORT'!$A:$AF,28,FALSE)," (Opens",TEXT('ACCESS EXPORT'!Z407," MM/DD/YYY)")),VLOOKUP(A407,'ACCESS EXPORT'!$A:$AF,28,FALSE)))))),"-")</f>
        <v>CENTRAL FLORIDA HEPATOLOGY &amp; GASTROENTEROLOGY - CELEBRATION</v>
      </c>
      <c r="E407" s="3" t="str">
        <f>VLOOKUP($A407,'ACCESS EXPORT'!$A:$AF,3,FALSE)</f>
        <v>5480</v>
      </c>
      <c r="F407" s="3" t="str">
        <f>UPPER(CONCATENATE(VLOOKUP(A407,'ACCESS EXPORT'!$A:$AF,4,FALSE)," ",VLOOKUP(A407,'ACCESS EXPORT'!$A:$AF,5,FALSE)," ",VLOOKUP(A407,'ACCESS EXPORT'!$A:$AF,6,FALSE)," ",VLOOKUP(A407,'ACCESS EXPORT'!$A:$AA,7,FALSE)," ",VLOOKUP(A407,'ACCESS EXPORT'!$A:$AA,8,FALSE)))</f>
        <v>400 CELEBRATION PL SUITE A360 CELEBRATION FL 34747</v>
      </c>
      <c r="G407" s="4" t="str">
        <f>UPPER(VLOOKUP($A407,'ACCESS EXPORT'!$A:$AF,9,FALSE))</f>
        <v>OSCEOLA</v>
      </c>
      <c r="H407" s="4" t="str">
        <f>_xlfn.IFNA(VLOOKUP($B407,'ACCESS EXPORT'!$B:$J,9,FALSE),"")</f>
        <v>SW</v>
      </c>
      <c r="I407" s="3" t="str">
        <f>CONCATENATE("(P)",VLOOKUP($A407,'ACCESS EXPORT'!$A:$AF,11,FALSE)," (F)",VLOOKUP($A407,'ACCESS EXPORT'!$A:$AF,29,FALSE))</f>
        <v>(P)(407)303-4829 (F)(407) 303-4851</v>
      </c>
      <c r="J407" s="4" t="str">
        <f>UPPER(VLOOKUP($A407,'ACCESS EXPORT'!$A:$AF,12,FALSE))</f>
        <v>GASTROENTEROLOGY</v>
      </c>
      <c r="K407" s="4" t="str">
        <f>UPPER(VLOOKUP($A407,'ACCESS EXPORT'!$A:$AF,13,FALSE))</f>
        <v>SCOTT HILL</v>
      </c>
      <c r="L407" s="3" t="str">
        <f>IF(AND(VLOOKUP(A407,'ACCESS EXPORT'!A:AE,1,0),'ACCESS EXPORT'!N407=""),UPPER(CONCATENATE('ACCESS EXPORT'!AE407)),IF(VLOOKUP(A407,'ACCESS EXPORT'!A:AE,1,0),UPPER(CONCATENATE('ACCESS EXPORT'!N407," "&amp;CHAR(10),'ACCESS EXPORT'!AE407))))</f>
        <v xml:space="preserve">MICHELL ATHANASE 
</v>
      </c>
      <c r="M407" s="4" t="str">
        <f>UPPER(VLOOKUP($A407,'ACCESS EXPORT'!$A:$O,15,FALSE))</f>
        <v>CYNTHIA NIEVES (PM) / YOLANDA HERNANDEZ (OS)</v>
      </c>
      <c r="N407" s="4" t="str">
        <f ca="1">IF(AND('ACCESS EXPORT'!X407="",'ACCESS EXPORT'!Y407=""),IF('ACCESS EXPORT'!V407&lt;&gt;"",(IF(TODAY()-'ACCESS EXPORT'!V407&gt;=-60,UPPER(CONCATENATE(VLOOKUP(B407,'ACCESS EXPORT'!$B:$P,15,FALSE),""&amp;CHAR(10)&amp;"(SEP",TEXT('ACCESS EXPORT'!V407," MM/DD/YYY)"))),IF(TODAY()-'ACCESS EXPORT'!V407&lt;0,UPPER(VLOOKUP(B407,'ACCESS EXPORT'!$B:$P,15,FALSE)),UPPER(VLOOKUP(B407,'ACCESS EXPORT'!$B:$P,15,FALSE))))),IF('ACCESS EXPORT'!U407="",UPPER(VLOOKUP(B407,'ACCESS EXPORT'!$B:$P,15,FALSE)),IF(TODAY()-'ACCESS EXPORT'!U407&lt;=30,CONCATENATE(UPPER(VLOOKUP(B407,'ACCESS EXPORT'!$B:$P,15,FALSE)),""&amp;CHAR(10)&amp;"(NEW",TEXT('ACCESS EXPORT'!U407," MM/DD/YYY)")),IF(AND(TODAY()-'ACCESS EXPORT'!U407&gt;30,TODAY()&gt;0),UPPER(VLOOKUP(B407,'ACCESS EXPORT'!$B:$P,15,FALSE)))))),IF('ACCESS EXPORT'!Y407&lt;&gt;"",UPPER(CONCATENATE(UPPER(VLOOKUP(B407,'ACCESS EXPORT'!$B:$P,15,FALSE)),""&amp;CHAR(10)&amp;"(Transfer Out",TEXT('ACCESS EXPORT'!Y407," MM/DD/YYY)"))),IF('ACCESS EXPORT'!X407&lt;&gt;"",UPPER(CONCATENATE(UPPER(VLOOKUP(B407,'ACCESS EXPORT'!$B:$P,15,FALSE)),""&amp;CHAR(10)&amp;"(Transfer In",TEXT('ACCESS EXPORT'!X407," MM/DD/YYY)"))))))</f>
        <v>HARRIS, JULIET</v>
      </c>
      <c r="O407" s="4" t="str">
        <f>_xlfn.IFNA(VLOOKUP(B407,'ACCESS EXPORT'!$B:$Q,16,FALSE),"")</f>
        <v>APRN</v>
      </c>
      <c r="P407" s="4" t="str">
        <f>_xlfn.IFNA(VLOOKUP(B407,'ACCESS EXPORT'!B:W,22,FALSE),"-")</f>
        <v>1568695419</v>
      </c>
      <c r="Q407" s="4" t="str">
        <f>_xlfn.IFNA(VLOOKUP(A407,'ACCESS EXPORT'!$A:$AG,33,0),"-")</f>
        <v>Amanda Hernandez</v>
      </c>
      <c r="R407" s="4" t="str">
        <f>_xlfn.IFNA(VLOOKUP(A407,'ACCESS EXPORT'!$A:$AH,34,0),"-")</f>
        <v>Carol Shane</v>
      </c>
      <c r="S407" s="4" t="str">
        <f>_xlfn.IFNA(VLOOKUP(A407,'ACCESS EXPORT'!$A:$AI,35,0),"-")</f>
        <v>Kikzeny Cartagena</v>
      </c>
      <c r="T407" s="4" t="str">
        <f>_xlfn.IFNA(VLOOKUP(A407,'ACCESS EXPORT'!$A:$AJ,36,0),"-")</f>
        <v>TBD</v>
      </c>
      <c r="U407" s="4" t="str">
        <f>_xlfn.IFNA(VLOOKUP(A407,'ACCESS EXPORT'!$A:$AK,37,0),"-")</f>
        <v>athena</v>
      </c>
      <c r="V407" s="4" t="str">
        <f>_xlfn.IFNA(VLOOKUP(A407,'ACCESS EXPORT'!$A:$AL,38,0),"-")</f>
        <v>FHMG_CENTRAL FL HEPA_CEL</v>
      </c>
      <c r="W407" s="4" t="str">
        <f>_xlfn.IFNA(VLOOKUP(A407,'ACCESS EXPORT'!$A:$AM,39,0),"-")</f>
        <v/>
      </c>
      <c r="X407" s="4" t="str">
        <f>_xlfn.IFNA(VLOOKUP(A407,'ACCESS EXPORT'!$A:$AN,40,0),"-")</f>
        <v>John Del Rio / Shahla Cedeno</v>
      </c>
      <c r="Y407" s="26" t="str">
        <f>_xlfn.IFNA(VLOOKUP(A407,'ACCESS EXPORT'!A:AO,41,0),"")</f>
        <v>Jose Anderson</v>
      </c>
      <c r="Z407" s="26" t="str">
        <f>_xlfn.IFNA(VLOOKUP(A407,'ACCESS EXPORT'!A:AP,42,0),"")</f>
        <v>Varuna Singh</v>
      </c>
      <c r="AA407" s="26" t="str">
        <f>_xlfn.IFNA(VLOOKUP(A407,'ACCESS EXPORT'!A:AQ,43,0),"")</f>
        <v>Tricia Greco</v>
      </c>
    </row>
    <row r="408" spans="1:27" ht="18.75" x14ac:dyDescent="0.25">
      <c r="A408" s="33">
        <v>152</v>
      </c>
      <c r="B408" s="10">
        <v>1978</v>
      </c>
      <c r="C408" s="7" t="str">
        <f ca="1">IFERROR(UPPER(IF(AND('ACCESS EXPORT'!AA408="",'ACCESS EXPORT'!Z408=""),VLOOKUP(A408,'ACCESS EXPORT'!$A:$AF,32,FALSE),(IF('ACCESS EXPORT'!AA408&lt;&gt;"",CONCATENATE(VLOOKUP(A408,'ACCESS EXPORT'!$A:$AF,32,FALSE)," (Closed",TEXT('ACCESS EXPORT'!AA408," MM/DD/YYY)")),IF(TODAY()&lt;(('ACCESS EXPORT'!Z408)+30),CONCATENATE(VLOOKUP(A408,'ACCESS EXPORT'!$A:$AF,32,FALSE)," (Opens",TEXT('ACCESS EXPORT'!Z408," MM/DD/YYY)")),VLOOKUP(A408,'ACCESS EXPORT'!$A:$AF,32,FALSE)))))),"-")</f>
        <v>ADVENTHEALTH MEDICAL GROUP GASTROENTEROLOGY AND HEPATOLOGY AT CELEBRATION</v>
      </c>
      <c r="D408" s="3" t="str">
        <f ca="1">IFERROR(UPPER(IF(AND('ACCESS EXPORT'!AA408="",'ACCESS EXPORT'!Z408=""),VLOOKUP(A408,'ACCESS EXPORT'!$A:$AF,28,FALSE),(IF('ACCESS EXPORT'!AA408&lt;&gt;"",CONCATENATE(VLOOKUP(A408,'ACCESS EXPORT'!$A:$AF,28,FALSE)," (Closed",TEXT('ACCESS EXPORT'!AA408," MM/DD/YYY)")),IF(TODAY()&lt;(('ACCESS EXPORT'!Z408)+30),CONCATENATE(VLOOKUP(A408,'ACCESS EXPORT'!$A:$AF,28,FALSE)," (Opens",TEXT('ACCESS EXPORT'!Z408," MM/DD/YYY)")),VLOOKUP(A408,'ACCESS EXPORT'!$A:$AF,28,FALSE)))))),"-")</f>
        <v>CENTRAL FLORIDA HEPATOLOGY &amp; GASTROENTEROLOGY - CELEBRATION</v>
      </c>
      <c r="E408" s="3" t="str">
        <f>VLOOKUP($A408,'ACCESS EXPORT'!$A:$AF,3,FALSE)</f>
        <v>5480</v>
      </c>
      <c r="F408" s="3" t="str">
        <f>UPPER(CONCATENATE(VLOOKUP(A408,'ACCESS EXPORT'!$A:$AF,4,FALSE)," ",VLOOKUP(A408,'ACCESS EXPORT'!$A:$AF,5,FALSE)," ",VLOOKUP(A408,'ACCESS EXPORT'!$A:$AF,6,FALSE)," ",VLOOKUP(A408,'ACCESS EXPORT'!$A:$AA,7,FALSE)," ",VLOOKUP(A408,'ACCESS EXPORT'!$A:$AA,8,FALSE)))</f>
        <v>400 CELEBRATION PL SUITE A360 CELEBRATION FL 34747</v>
      </c>
      <c r="G408" s="4" t="str">
        <f>UPPER(VLOOKUP($A408,'ACCESS EXPORT'!$A:$AF,9,FALSE))</f>
        <v>OSCEOLA</v>
      </c>
      <c r="H408" s="4" t="str">
        <f>_xlfn.IFNA(VLOOKUP($B408,'ACCESS EXPORT'!$B:$J,9,FALSE),"")</f>
        <v>SW</v>
      </c>
      <c r="I408" s="3" t="str">
        <f>CONCATENATE("(P)",VLOOKUP($A408,'ACCESS EXPORT'!$A:$AF,11,FALSE)," (F)",VLOOKUP($A408,'ACCESS EXPORT'!$A:$AF,29,FALSE))</f>
        <v>(P)(407)303-4829 (F)(407) 303-4851</v>
      </c>
      <c r="J408" s="4" t="str">
        <f>UPPER(VLOOKUP($A408,'ACCESS EXPORT'!$A:$AF,12,FALSE))</f>
        <v>GASTROENTEROLOGY</v>
      </c>
      <c r="K408" s="4" t="str">
        <f>UPPER(VLOOKUP($A408,'ACCESS EXPORT'!$A:$AF,13,FALSE))</f>
        <v>SCOTT HILL</v>
      </c>
      <c r="L408" s="3" t="str">
        <f>IF(AND(VLOOKUP(A408,'ACCESS EXPORT'!A:AE,1,0),'ACCESS EXPORT'!N408=""),UPPER(CONCATENATE('ACCESS EXPORT'!AE408)),IF(VLOOKUP(A408,'ACCESS EXPORT'!A:AE,1,0),UPPER(CONCATENATE('ACCESS EXPORT'!N408," "&amp;CHAR(10),'ACCESS EXPORT'!AE408))))</f>
        <v xml:space="preserve">MICHELL ATHANASE 
</v>
      </c>
      <c r="M408" s="4" t="str">
        <f>UPPER(VLOOKUP($A408,'ACCESS EXPORT'!$A:$O,15,FALSE))</f>
        <v>CYNTHIA NIEVES (PM) / YOLANDA HERNANDEZ (OS)</v>
      </c>
      <c r="N408" s="4" t="str">
        <f ca="1">IF(AND('ACCESS EXPORT'!X408="",'ACCESS EXPORT'!Y408=""),IF('ACCESS EXPORT'!V408&lt;&gt;"",(IF(TODAY()-'ACCESS EXPORT'!V408&gt;=-60,UPPER(CONCATENATE(VLOOKUP(B408,'ACCESS EXPORT'!$B:$P,15,FALSE),""&amp;CHAR(10)&amp;"(SEP",TEXT('ACCESS EXPORT'!V408," MM/DD/YYY)"))),IF(TODAY()-'ACCESS EXPORT'!V408&lt;0,UPPER(VLOOKUP(B408,'ACCESS EXPORT'!$B:$P,15,FALSE)),UPPER(VLOOKUP(B408,'ACCESS EXPORT'!$B:$P,15,FALSE))))),IF('ACCESS EXPORT'!U408="",UPPER(VLOOKUP(B408,'ACCESS EXPORT'!$B:$P,15,FALSE)),IF(TODAY()-'ACCESS EXPORT'!U408&lt;=30,CONCATENATE(UPPER(VLOOKUP(B408,'ACCESS EXPORT'!$B:$P,15,FALSE)),""&amp;CHAR(10)&amp;"(NEW",TEXT('ACCESS EXPORT'!U408," MM/DD/YYY)")),IF(AND(TODAY()-'ACCESS EXPORT'!U408&gt;30,TODAY()&gt;0),UPPER(VLOOKUP(B408,'ACCESS EXPORT'!$B:$P,15,FALSE)))))),IF('ACCESS EXPORT'!Y408&lt;&gt;"",UPPER(CONCATENATE(UPPER(VLOOKUP(B408,'ACCESS EXPORT'!$B:$P,15,FALSE)),""&amp;CHAR(10)&amp;"(Transfer Out",TEXT('ACCESS EXPORT'!Y408," MM/DD/YYY)"))),IF('ACCESS EXPORT'!X408&lt;&gt;"",UPPER(CONCATENATE(UPPER(VLOOKUP(B408,'ACCESS EXPORT'!$B:$P,15,FALSE)),""&amp;CHAR(10)&amp;"(Transfer In",TEXT('ACCESS EXPORT'!X408," MM/DD/YYY)"))))))</f>
        <v>LEPANE, CHARLENE</v>
      </c>
      <c r="O408" s="4" t="str">
        <f>_xlfn.IFNA(VLOOKUP(B408,'ACCESS EXPORT'!$B:$Q,16,FALSE),"")</f>
        <v>DO</v>
      </c>
      <c r="P408" s="4" t="str">
        <f>_xlfn.IFNA(VLOOKUP(B408,'ACCESS EXPORT'!B:W,22,FALSE),"-")</f>
        <v>1013119387</v>
      </c>
      <c r="Q408" s="4" t="str">
        <f>_xlfn.IFNA(VLOOKUP(A408,'ACCESS EXPORT'!$A:$AG,33,0),"-")</f>
        <v>Amanda Hernandez</v>
      </c>
      <c r="R408" s="4" t="str">
        <f>_xlfn.IFNA(VLOOKUP(A408,'ACCESS EXPORT'!$A:$AH,34,0),"-")</f>
        <v>Carol Shane</v>
      </c>
      <c r="S408" s="4" t="str">
        <f>_xlfn.IFNA(VLOOKUP(A408,'ACCESS EXPORT'!$A:$AI,35,0),"-")</f>
        <v>Kikzeny Cartagena</v>
      </c>
      <c r="T408" s="4" t="str">
        <f>_xlfn.IFNA(VLOOKUP(A408,'ACCESS EXPORT'!$A:$AJ,36,0),"-")</f>
        <v>TBD</v>
      </c>
      <c r="U408" s="4" t="str">
        <f>_xlfn.IFNA(VLOOKUP(A408,'ACCESS EXPORT'!$A:$AK,37,0),"-")</f>
        <v>athena</v>
      </c>
      <c r="V408" s="4" t="str">
        <f>_xlfn.IFNA(VLOOKUP(A408,'ACCESS EXPORT'!$A:$AL,38,0),"-")</f>
        <v>FHMG_CENTRAL FL HEPA_CEL</v>
      </c>
      <c r="W408" s="4" t="str">
        <f>_xlfn.IFNA(VLOOKUP(A408,'ACCESS EXPORT'!$A:$AM,39,0),"-")</f>
        <v/>
      </c>
      <c r="X408" s="4" t="str">
        <f>_xlfn.IFNA(VLOOKUP(A408,'ACCESS EXPORT'!$A:$AN,40,0),"-")</f>
        <v>John Del Rio / Shahla Cedeno</v>
      </c>
      <c r="Y408" s="26" t="str">
        <f>_xlfn.IFNA(VLOOKUP(A408,'ACCESS EXPORT'!A:AO,41,0),"")</f>
        <v>Jose Anderson</v>
      </c>
      <c r="Z408" s="26" t="str">
        <f>_xlfn.IFNA(VLOOKUP(A408,'ACCESS EXPORT'!A:AP,42,0),"")</f>
        <v>Varuna Singh</v>
      </c>
      <c r="AA408" s="26" t="str">
        <f>_xlfn.IFNA(VLOOKUP(A408,'ACCESS EXPORT'!A:AQ,43,0),"")</f>
        <v>Tricia Greco</v>
      </c>
    </row>
    <row r="409" spans="1:27" ht="18.75" x14ac:dyDescent="0.25">
      <c r="A409" s="33">
        <v>152</v>
      </c>
      <c r="B409" s="10">
        <v>1819</v>
      </c>
      <c r="C409" s="7" t="str">
        <f ca="1">IFERROR(UPPER(IF(AND('ACCESS EXPORT'!AA409="",'ACCESS EXPORT'!Z409=""),VLOOKUP(A409,'ACCESS EXPORT'!$A:$AF,32,FALSE),(IF('ACCESS EXPORT'!AA409&lt;&gt;"",CONCATENATE(VLOOKUP(A409,'ACCESS EXPORT'!$A:$AF,32,FALSE)," (Closed",TEXT('ACCESS EXPORT'!AA409," MM/DD/YYY)")),IF(TODAY()&lt;(('ACCESS EXPORT'!Z409)+30),CONCATENATE(VLOOKUP(A409,'ACCESS EXPORT'!$A:$AF,32,FALSE)," (Opens",TEXT('ACCESS EXPORT'!Z409," MM/DD/YYY)")),VLOOKUP(A409,'ACCESS EXPORT'!$A:$AF,32,FALSE)))))),"-")</f>
        <v>ADVENTHEALTH MEDICAL GROUP GASTROENTEROLOGY AND HEPATOLOGY AT CELEBRATION</v>
      </c>
      <c r="D409" s="3" t="str">
        <f ca="1">IFERROR(UPPER(IF(AND('ACCESS EXPORT'!AA409="",'ACCESS EXPORT'!Z409=""),VLOOKUP(A409,'ACCESS EXPORT'!$A:$AF,28,FALSE),(IF('ACCESS EXPORT'!AA409&lt;&gt;"",CONCATENATE(VLOOKUP(A409,'ACCESS EXPORT'!$A:$AF,28,FALSE)," (Closed",TEXT('ACCESS EXPORT'!AA409," MM/DD/YYY)")),IF(TODAY()&lt;(('ACCESS EXPORT'!Z409)+30),CONCATENATE(VLOOKUP(A409,'ACCESS EXPORT'!$A:$AF,28,FALSE)," (Opens",TEXT('ACCESS EXPORT'!Z409," MM/DD/YYY)")),VLOOKUP(A409,'ACCESS EXPORT'!$A:$AF,28,FALSE)))))),"-")</f>
        <v>CENTRAL FLORIDA HEPATOLOGY &amp; GASTROENTEROLOGY - CELEBRATION</v>
      </c>
      <c r="E409" s="3" t="str">
        <f>VLOOKUP($A409,'ACCESS EXPORT'!$A:$AF,3,FALSE)</f>
        <v>5480</v>
      </c>
      <c r="F409" s="3" t="str">
        <f>UPPER(CONCATENATE(VLOOKUP(A409,'ACCESS EXPORT'!$A:$AF,4,FALSE)," ",VLOOKUP(A409,'ACCESS EXPORT'!$A:$AF,5,FALSE)," ",VLOOKUP(A409,'ACCESS EXPORT'!$A:$AF,6,FALSE)," ",VLOOKUP(A409,'ACCESS EXPORT'!$A:$AA,7,FALSE)," ",VLOOKUP(A409,'ACCESS EXPORT'!$A:$AA,8,FALSE)))</f>
        <v>400 CELEBRATION PL SUITE A360 CELEBRATION FL 34747</v>
      </c>
      <c r="G409" s="4" t="str">
        <f>UPPER(VLOOKUP($A409,'ACCESS EXPORT'!$A:$AF,9,FALSE))</f>
        <v>OSCEOLA</v>
      </c>
      <c r="H409" s="4" t="str">
        <f>_xlfn.IFNA(VLOOKUP($B409,'ACCESS EXPORT'!$B:$J,9,FALSE),"")</f>
        <v>SW</v>
      </c>
      <c r="I409" s="3" t="str">
        <f>CONCATENATE("(P)",VLOOKUP($A409,'ACCESS EXPORT'!$A:$AF,11,FALSE)," (F)",VLOOKUP($A409,'ACCESS EXPORT'!$A:$AF,29,FALSE))</f>
        <v>(P)(407)303-4829 (F)(407) 303-4851</v>
      </c>
      <c r="J409" s="4" t="str">
        <f>UPPER(VLOOKUP($A409,'ACCESS EXPORT'!$A:$AF,12,FALSE))</f>
        <v>GASTROENTEROLOGY</v>
      </c>
      <c r="K409" s="4" t="str">
        <f>UPPER(VLOOKUP($A409,'ACCESS EXPORT'!$A:$AF,13,FALSE))</f>
        <v>SCOTT HILL</v>
      </c>
      <c r="L409" s="3" t="str">
        <f>IF(AND(VLOOKUP(A409,'ACCESS EXPORT'!A:AE,1,0),'ACCESS EXPORT'!N409=""),UPPER(CONCATENATE('ACCESS EXPORT'!AE409)),IF(VLOOKUP(A409,'ACCESS EXPORT'!A:AE,1,0),UPPER(CONCATENATE('ACCESS EXPORT'!N409," "&amp;CHAR(10),'ACCESS EXPORT'!AE409))))</f>
        <v xml:space="preserve">MICHELL ATHANASE 
</v>
      </c>
      <c r="M409" s="4" t="str">
        <f>UPPER(VLOOKUP($A409,'ACCESS EXPORT'!$A:$O,15,FALSE))</f>
        <v>CYNTHIA NIEVES (PM) / YOLANDA HERNANDEZ (OS)</v>
      </c>
      <c r="N409" s="4" t="str">
        <f ca="1">IF(AND('ACCESS EXPORT'!X409="",'ACCESS EXPORT'!Y409=""),IF('ACCESS EXPORT'!V409&lt;&gt;"",(IF(TODAY()-'ACCESS EXPORT'!V409&gt;=-60,UPPER(CONCATENATE(VLOOKUP(B409,'ACCESS EXPORT'!$B:$P,15,FALSE),""&amp;CHAR(10)&amp;"(SEP",TEXT('ACCESS EXPORT'!V409," MM/DD/YYY)"))),IF(TODAY()-'ACCESS EXPORT'!V409&lt;0,UPPER(VLOOKUP(B409,'ACCESS EXPORT'!$B:$P,15,FALSE)),UPPER(VLOOKUP(B409,'ACCESS EXPORT'!$B:$P,15,FALSE))))),IF('ACCESS EXPORT'!U409="",UPPER(VLOOKUP(B409,'ACCESS EXPORT'!$B:$P,15,FALSE)),IF(TODAY()-'ACCESS EXPORT'!U409&lt;=30,CONCATENATE(UPPER(VLOOKUP(B409,'ACCESS EXPORT'!$B:$P,15,FALSE)),""&amp;CHAR(10)&amp;"(NEW",TEXT('ACCESS EXPORT'!U409," MM/DD/YYY)")),IF(AND(TODAY()-'ACCESS EXPORT'!U409&gt;30,TODAY()&gt;0),UPPER(VLOOKUP(B409,'ACCESS EXPORT'!$B:$P,15,FALSE)))))),IF('ACCESS EXPORT'!Y409&lt;&gt;"",UPPER(CONCATENATE(UPPER(VLOOKUP(B409,'ACCESS EXPORT'!$B:$P,15,FALSE)),""&amp;CHAR(10)&amp;"(Transfer Out",TEXT('ACCESS EXPORT'!Y409," MM/DD/YYY)"))),IF('ACCESS EXPORT'!X409&lt;&gt;"",UPPER(CONCATENATE(UPPER(VLOOKUP(B409,'ACCESS EXPORT'!$B:$P,15,FALSE)),""&amp;CHAR(10)&amp;"(Transfer In",TEXT('ACCESS EXPORT'!X409," MM/DD/YYY)"))))))</f>
        <v>ELIJAH, DAVID</v>
      </c>
      <c r="O409" s="4" t="str">
        <f>_xlfn.IFNA(VLOOKUP(B409,'ACCESS EXPORT'!$B:$Q,16,FALSE),"")</f>
        <v>MD</v>
      </c>
      <c r="P409" s="4" t="str">
        <f>_xlfn.IFNA(VLOOKUP(B409,'ACCESS EXPORT'!B:W,22,FALSE),"-")</f>
        <v>1326144957</v>
      </c>
      <c r="Q409" s="4" t="str">
        <f>_xlfn.IFNA(VLOOKUP(A409,'ACCESS EXPORT'!$A:$AG,33,0),"-")</f>
        <v>Amanda Hernandez</v>
      </c>
      <c r="R409" s="4" t="str">
        <f>_xlfn.IFNA(VLOOKUP(A409,'ACCESS EXPORT'!$A:$AH,34,0),"-")</f>
        <v>Carol Shane</v>
      </c>
      <c r="S409" s="4" t="str">
        <f>_xlfn.IFNA(VLOOKUP(A409,'ACCESS EXPORT'!$A:$AI,35,0),"-")</f>
        <v>Kikzeny Cartagena</v>
      </c>
      <c r="T409" s="4" t="str">
        <f>_xlfn.IFNA(VLOOKUP(A409,'ACCESS EXPORT'!$A:$AJ,36,0),"-")</f>
        <v>TBD</v>
      </c>
      <c r="U409" s="4" t="str">
        <f>_xlfn.IFNA(VLOOKUP(A409,'ACCESS EXPORT'!$A:$AK,37,0),"-")</f>
        <v>athena</v>
      </c>
      <c r="V409" s="4" t="str">
        <f>_xlfn.IFNA(VLOOKUP(A409,'ACCESS EXPORT'!$A:$AL,38,0),"-")</f>
        <v>FHMG_CENTRAL FL HEPA_CEL</v>
      </c>
      <c r="W409" s="4" t="str">
        <f>_xlfn.IFNA(VLOOKUP(A409,'ACCESS EXPORT'!$A:$AM,39,0),"-")</f>
        <v/>
      </c>
      <c r="X409" s="4" t="str">
        <f>_xlfn.IFNA(VLOOKUP(A409,'ACCESS EXPORT'!$A:$AN,40,0),"-")</f>
        <v>John Del Rio / Shahla Cedeno</v>
      </c>
      <c r="Y409" s="26" t="str">
        <f>_xlfn.IFNA(VLOOKUP(A409,'ACCESS EXPORT'!A:AO,41,0),"")</f>
        <v>Jose Anderson</v>
      </c>
      <c r="Z409" s="26" t="str">
        <f>_xlfn.IFNA(VLOOKUP(A409,'ACCESS EXPORT'!A:AP,42,0),"")</f>
        <v>Varuna Singh</v>
      </c>
      <c r="AA409" s="26" t="str">
        <f>_xlfn.IFNA(VLOOKUP(A409,'ACCESS EXPORT'!A:AQ,43,0),"")</f>
        <v>Tricia Greco</v>
      </c>
    </row>
    <row r="410" spans="1:27" ht="18.75" x14ac:dyDescent="0.25">
      <c r="A410" s="33">
        <v>152</v>
      </c>
      <c r="B410" s="10">
        <v>1948</v>
      </c>
      <c r="C410" s="7" t="str">
        <f ca="1">IFERROR(UPPER(IF(AND('ACCESS EXPORT'!AA410="",'ACCESS EXPORT'!Z410=""),VLOOKUP(A410,'ACCESS EXPORT'!$A:$AF,32,FALSE),(IF('ACCESS EXPORT'!AA410&lt;&gt;"",CONCATENATE(VLOOKUP(A410,'ACCESS EXPORT'!$A:$AF,32,FALSE)," (Closed",TEXT('ACCESS EXPORT'!AA410," MM/DD/YYY)")),IF(TODAY()&lt;(('ACCESS EXPORT'!Z410)+30),CONCATENATE(VLOOKUP(A410,'ACCESS EXPORT'!$A:$AF,32,FALSE)," (Opens",TEXT('ACCESS EXPORT'!Z410," MM/DD/YYY)")),VLOOKUP(A410,'ACCESS EXPORT'!$A:$AF,32,FALSE)))))),"-")</f>
        <v>ADVENTHEALTH MEDICAL GROUP GASTROENTEROLOGY AND HEPATOLOGY AT CELEBRATION</v>
      </c>
      <c r="D410" s="3" t="str">
        <f ca="1">IFERROR(UPPER(IF(AND('ACCESS EXPORT'!AA410="",'ACCESS EXPORT'!Z410=""),VLOOKUP(A410,'ACCESS EXPORT'!$A:$AF,28,FALSE),(IF('ACCESS EXPORT'!AA410&lt;&gt;"",CONCATENATE(VLOOKUP(A410,'ACCESS EXPORT'!$A:$AF,28,FALSE)," (Closed",TEXT('ACCESS EXPORT'!AA410," MM/DD/YYY)")),IF(TODAY()&lt;(('ACCESS EXPORT'!Z410)+30),CONCATENATE(VLOOKUP(A410,'ACCESS EXPORT'!$A:$AF,28,FALSE)," (Opens",TEXT('ACCESS EXPORT'!Z410," MM/DD/YYY)")),VLOOKUP(A410,'ACCESS EXPORT'!$A:$AF,28,FALSE)))))),"-")</f>
        <v>CENTRAL FLORIDA HEPATOLOGY &amp; GASTROENTEROLOGY - CELEBRATION</v>
      </c>
      <c r="E410" s="3" t="str">
        <f>VLOOKUP($A410,'ACCESS EXPORT'!$A:$AF,3,FALSE)</f>
        <v>5480</v>
      </c>
      <c r="F410" s="3" t="str">
        <f>UPPER(CONCATENATE(VLOOKUP(A410,'ACCESS EXPORT'!$A:$AF,4,FALSE)," ",VLOOKUP(A410,'ACCESS EXPORT'!$A:$AF,5,FALSE)," ",VLOOKUP(A410,'ACCESS EXPORT'!$A:$AF,6,FALSE)," ",VLOOKUP(A410,'ACCESS EXPORT'!$A:$AA,7,FALSE)," ",VLOOKUP(A410,'ACCESS EXPORT'!$A:$AA,8,FALSE)))</f>
        <v>400 CELEBRATION PL SUITE A360 CELEBRATION FL 34747</v>
      </c>
      <c r="G410" s="4" t="str">
        <f>UPPER(VLOOKUP($A410,'ACCESS EXPORT'!$A:$AF,9,FALSE))</f>
        <v>OSCEOLA</v>
      </c>
      <c r="H410" s="4" t="str">
        <f>_xlfn.IFNA(VLOOKUP($B410,'ACCESS EXPORT'!$B:$J,9,FALSE),"")</f>
        <v>SW</v>
      </c>
      <c r="I410" s="3" t="str">
        <f>CONCATENATE("(P)",VLOOKUP($A410,'ACCESS EXPORT'!$A:$AF,11,FALSE)," (F)",VLOOKUP($A410,'ACCESS EXPORT'!$A:$AF,29,FALSE))</f>
        <v>(P)(407)303-4829 (F)(407) 303-4851</v>
      </c>
      <c r="J410" s="4" t="str">
        <f>UPPER(VLOOKUP($A410,'ACCESS EXPORT'!$A:$AF,12,FALSE))</f>
        <v>GASTROENTEROLOGY</v>
      </c>
      <c r="K410" s="4" t="str">
        <f>UPPER(VLOOKUP($A410,'ACCESS EXPORT'!$A:$AF,13,FALSE))</f>
        <v>SCOTT HILL</v>
      </c>
      <c r="L410" s="3" t="str">
        <f>IF(AND(VLOOKUP(A410,'ACCESS EXPORT'!A:AE,1,0),'ACCESS EXPORT'!N410=""),UPPER(CONCATENATE('ACCESS EXPORT'!AE410)),IF(VLOOKUP(A410,'ACCESS EXPORT'!A:AE,1,0),UPPER(CONCATENATE('ACCESS EXPORT'!N410," "&amp;CHAR(10),'ACCESS EXPORT'!AE410))))</f>
        <v xml:space="preserve">MICHELL ATHANASE 
</v>
      </c>
      <c r="M410" s="4" t="str">
        <f>UPPER(VLOOKUP($A410,'ACCESS EXPORT'!$A:$O,15,FALSE))</f>
        <v>CYNTHIA NIEVES (PM) / YOLANDA HERNANDEZ (OS)</v>
      </c>
      <c r="N410" s="4" t="str">
        <f ca="1">IF(AND('ACCESS EXPORT'!X410="",'ACCESS EXPORT'!Y410=""),IF('ACCESS EXPORT'!V410&lt;&gt;"",(IF(TODAY()-'ACCESS EXPORT'!V410&gt;=-60,UPPER(CONCATENATE(VLOOKUP(B410,'ACCESS EXPORT'!$B:$P,15,FALSE),""&amp;CHAR(10)&amp;"(SEP",TEXT('ACCESS EXPORT'!V410," MM/DD/YYY)"))),IF(TODAY()-'ACCESS EXPORT'!V410&lt;0,UPPER(VLOOKUP(B410,'ACCESS EXPORT'!$B:$P,15,FALSE)),UPPER(VLOOKUP(B410,'ACCESS EXPORT'!$B:$P,15,FALSE))))),IF('ACCESS EXPORT'!U410="",UPPER(VLOOKUP(B410,'ACCESS EXPORT'!$B:$P,15,FALSE)),IF(TODAY()-'ACCESS EXPORT'!U410&lt;=30,CONCATENATE(UPPER(VLOOKUP(B410,'ACCESS EXPORT'!$B:$P,15,FALSE)),""&amp;CHAR(10)&amp;"(NEW",TEXT('ACCESS EXPORT'!U410," MM/DD/YYY)")),IF(AND(TODAY()-'ACCESS EXPORT'!U410&gt;30,TODAY()&gt;0),UPPER(VLOOKUP(B410,'ACCESS EXPORT'!$B:$P,15,FALSE)))))),IF('ACCESS EXPORT'!Y410&lt;&gt;"",UPPER(CONCATENATE(UPPER(VLOOKUP(B410,'ACCESS EXPORT'!$B:$P,15,FALSE)),""&amp;CHAR(10)&amp;"(Transfer Out",TEXT('ACCESS EXPORT'!Y410," MM/DD/YYY)"))),IF('ACCESS EXPORT'!X410&lt;&gt;"",UPPER(CONCATENATE(UPPER(VLOOKUP(B410,'ACCESS EXPORT'!$B:$P,15,FALSE)),""&amp;CHAR(10)&amp;"(Transfer In",TEXT('ACCESS EXPORT'!X410," MM/DD/YYY)"))))))</f>
        <v>ROWE, YASHIKA</v>
      </c>
      <c r="O410" s="4" t="str">
        <f>_xlfn.IFNA(VLOOKUP(B410,'ACCESS EXPORT'!$B:$Q,16,FALSE),"")</f>
        <v>APRN</v>
      </c>
      <c r="P410" s="4" t="str">
        <f>_xlfn.IFNA(VLOOKUP(B410,'ACCESS EXPORT'!B:W,22,FALSE),"-")</f>
        <v>1801307566</v>
      </c>
      <c r="Q410" s="4" t="str">
        <f>_xlfn.IFNA(VLOOKUP(A410,'ACCESS EXPORT'!$A:$AG,33,0),"-")</f>
        <v>Amanda Hernandez</v>
      </c>
      <c r="R410" s="4" t="str">
        <f>_xlfn.IFNA(VLOOKUP(A410,'ACCESS EXPORT'!$A:$AH,34,0),"-")</f>
        <v>Carol Shane</v>
      </c>
      <c r="S410" s="4" t="str">
        <f>_xlfn.IFNA(VLOOKUP(A410,'ACCESS EXPORT'!$A:$AI,35,0),"-")</f>
        <v>Kikzeny Cartagena</v>
      </c>
      <c r="T410" s="4" t="str">
        <f>_xlfn.IFNA(VLOOKUP(A410,'ACCESS EXPORT'!$A:$AJ,36,0),"-")</f>
        <v>TBD</v>
      </c>
      <c r="U410" s="4" t="str">
        <f>_xlfn.IFNA(VLOOKUP(A410,'ACCESS EXPORT'!$A:$AK,37,0),"-")</f>
        <v>athena</v>
      </c>
      <c r="V410" s="4" t="str">
        <f>_xlfn.IFNA(VLOOKUP(A410,'ACCESS EXPORT'!$A:$AL,38,0),"-")</f>
        <v>FHMG_CENTRAL FL HEPA_CEL</v>
      </c>
      <c r="W410" s="4" t="str">
        <f>_xlfn.IFNA(VLOOKUP(A410,'ACCESS EXPORT'!$A:$AM,39,0),"-")</f>
        <v/>
      </c>
      <c r="X410" s="4" t="str">
        <f>_xlfn.IFNA(VLOOKUP(A410,'ACCESS EXPORT'!$A:$AN,40,0),"-")</f>
        <v>John Del Rio / Shahla Cedeno</v>
      </c>
      <c r="Y410" s="26" t="str">
        <f>_xlfn.IFNA(VLOOKUP(A410,'ACCESS EXPORT'!A:AO,41,0),"")</f>
        <v>Jose Anderson</v>
      </c>
      <c r="Z410" s="26" t="str">
        <f>_xlfn.IFNA(VLOOKUP(A410,'ACCESS EXPORT'!A:AP,42,0),"")</f>
        <v>Varuna Singh</v>
      </c>
      <c r="AA410" s="26" t="str">
        <f>_xlfn.IFNA(VLOOKUP(A410,'ACCESS EXPORT'!A:AQ,43,0),"")</f>
        <v>Tricia Greco</v>
      </c>
    </row>
    <row r="411" spans="1:27" ht="18.75" x14ac:dyDescent="0.25">
      <c r="A411" s="33">
        <v>229</v>
      </c>
      <c r="B411" s="10">
        <v>1503</v>
      </c>
      <c r="C411" s="7" t="str">
        <f ca="1">IFERROR(UPPER(IF(AND('ACCESS EXPORT'!AA411="",'ACCESS EXPORT'!Z411=""),VLOOKUP(A411,'ACCESS EXPORT'!$A:$AF,32,FALSE),(IF('ACCESS EXPORT'!AA411&lt;&gt;"",CONCATENATE(VLOOKUP(A411,'ACCESS EXPORT'!$A:$AF,32,FALSE)," (Closed",TEXT('ACCESS EXPORT'!AA411," MM/DD/YYY)")),IF(TODAY()&lt;(('ACCESS EXPORT'!Z411)+30),CONCATENATE(VLOOKUP(A411,'ACCESS EXPORT'!$A:$AF,32,FALSE)," (Opens",TEXT('ACCESS EXPORT'!Z411," MM/DD/YYY)")),VLOOKUP(A411,'ACCESS EXPORT'!$A:$AF,32,FALSE)))))),"-")</f>
        <v>ADVENTHEALTH MEDICAL GROUP MEDICAL GENETICS AT ORLANDO</v>
      </c>
      <c r="D411" s="3" t="str">
        <f ca="1">IFERROR(UPPER(IF(AND('ACCESS EXPORT'!AA411="",'ACCESS EXPORT'!Z411=""),VLOOKUP(A411,'ACCESS EXPORT'!$A:$AF,28,FALSE),(IF('ACCESS EXPORT'!AA411&lt;&gt;"",CONCATENATE(VLOOKUP(A411,'ACCESS EXPORT'!$A:$AF,28,FALSE)," (Closed",TEXT('ACCESS EXPORT'!AA411," MM/DD/YYY)")),IF(TODAY()&lt;(('ACCESS EXPORT'!Z411)+30),CONCATENATE(VLOOKUP(A411,'ACCESS EXPORT'!$A:$AF,28,FALSE)," (Opens",TEXT('ACCESS EXPORT'!Z411," MM/DD/YYY)")),VLOOKUP(A411,'ACCESS EXPORT'!$A:$AF,28,FALSE)))))),"-")</f>
        <v>MEDICAL GENETICS</v>
      </c>
      <c r="E411" s="3" t="str">
        <f>VLOOKUP($A411,'ACCESS EXPORT'!$A:$AF,3,FALSE)</f>
        <v>5510</v>
      </c>
      <c r="F411" s="3" t="str">
        <f>UPPER(CONCATENATE(VLOOKUP(A411,'ACCESS EXPORT'!$A:$AF,4,FALSE)," ",VLOOKUP(A411,'ACCESS EXPORT'!$A:$AF,5,FALSE)," ",VLOOKUP(A411,'ACCESS EXPORT'!$A:$AF,6,FALSE)," ",VLOOKUP(A411,'ACCESS EXPORT'!$A:$AA,7,FALSE)," ",VLOOKUP(A411,'ACCESS EXPORT'!$A:$AA,8,FALSE)))</f>
        <v>2415 N. ORANGE AVE SUITE 402 ORLANDO FL 32804</v>
      </c>
      <c r="G411" s="4" t="str">
        <f>UPPER(VLOOKUP($A411,'ACCESS EXPORT'!$A:$AF,9,FALSE))</f>
        <v>ORANGE</v>
      </c>
      <c r="H411" s="4" t="str">
        <f>_xlfn.IFNA(VLOOKUP($B411,'ACCESS EXPORT'!$B:$J,9,FALSE),"")</f>
        <v>Childrens</v>
      </c>
      <c r="I411" s="3" t="str">
        <f>CONCATENATE("(P)",VLOOKUP($A411,'ACCESS EXPORT'!$A:$AF,11,FALSE)," (F)",VLOOKUP($A411,'ACCESS EXPORT'!$A:$AF,29,FALSE))</f>
        <v>(P)(407)646-7165 (F)(407)303-0847</v>
      </c>
      <c r="J411" s="4" t="str">
        <f>UPPER(VLOOKUP($A411,'ACCESS EXPORT'!$A:$AF,12,FALSE))</f>
        <v>PEDIATRIC SPECIALTY</v>
      </c>
      <c r="K411" s="4" t="str">
        <f>UPPER(VLOOKUP($A411,'ACCESS EXPORT'!$A:$AF,13,FALSE))</f>
        <v>MARLENE HOLLAND</v>
      </c>
      <c r="L411" s="3" t="str">
        <f>IF(AND(VLOOKUP(A411,'ACCESS EXPORT'!A:AE,1,0),'ACCESS EXPORT'!N411=""),UPPER(CONCATENATE('ACCESS EXPORT'!AE411)),IF(VLOOKUP(A411,'ACCESS EXPORT'!A:AE,1,0),UPPER(CONCATENATE('ACCESS EXPORT'!N411," "&amp;CHAR(10),'ACCESS EXPORT'!AE411))))</f>
        <v>KIM ANDERSON (EXEC DIR) 
RACHEL NASSICK (PRAC. ADMIN)</v>
      </c>
      <c r="M411" s="4" t="str">
        <f>UPPER(VLOOKUP($A411,'ACCESS EXPORT'!$A:$O,15,FALSE))</f>
        <v/>
      </c>
      <c r="N411" s="4" t="str">
        <f ca="1">IF(AND('ACCESS EXPORT'!X411="",'ACCESS EXPORT'!Y411=""),IF('ACCESS EXPORT'!V411&lt;&gt;"",(IF(TODAY()-'ACCESS EXPORT'!V411&gt;=-60,UPPER(CONCATENATE(VLOOKUP(B411,'ACCESS EXPORT'!$B:$P,15,FALSE),""&amp;CHAR(10)&amp;"(SEP",TEXT('ACCESS EXPORT'!V411," MM/DD/YYY)"))),IF(TODAY()-'ACCESS EXPORT'!V411&lt;0,UPPER(VLOOKUP(B411,'ACCESS EXPORT'!$B:$P,15,FALSE)),UPPER(VLOOKUP(B411,'ACCESS EXPORT'!$B:$P,15,FALSE))))),IF('ACCESS EXPORT'!U411="",UPPER(VLOOKUP(B411,'ACCESS EXPORT'!$B:$P,15,FALSE)),IF(TODAY()-'ACCESS EXPORT'!U411&lt;=30,CONCATENATE(UPPER(VLOOKUP(B411,'ACCESS EXPORT'!$B:$P,15,FALSE)),""&amp;CHAR(10)&amp;"(NEW",TEXT('ACCESS EXPORT'!U411," MM/DD/YYY)")),IF(AND(TODAY()-'ACCESS EXPORT'!U411&gt;30,TODAY()&gt;0),UPPER(VLOOKUP(B411,'ACCESS EXPORT'!$B:$P,15,FALSE)))))),IF('ACCESS EXPORT'!Y411&lt;&gt;"",UPPER(CONCATENATE(UPPER(VLOOKUP(B411,'ACCESS EXPORT'!$B:$P,15,FALSE)),""&amp;CHAR(10)&amp;"(Transfer Out",TEXT('ACCESS EXPORT'!Y411," MM/DD/YYY)"))),IF('ACCESS EXPORT'!X411&lt;&gt;"",UPPER(CONCATENATE(UPPER(VLOOKUP(B411,'ACCESS EXPORT'!$B:$P,15,FALSE)),""&amp;CHAR(10)&amp;"(Transfer In",TEXT('ACCESS EXPORT'!X411," MM/DD/YYY)"))))))</f>
        <v>DAGLI, ADITI I.</v>
      </c>
      <c r="O411" s="4" t="str">
        <f>_xlfn.IFNA(VLOOKUP(B411,'ACCESS EXPORT'!$B:$Q,16,FALSE),"")</f>
        <v>MD</v>
      </c>
      <c r="P411" s="4" t="str">
        <f>_xlfn.IFNA(VLOOKUP(B411,'ACCESS EXPORT'!B:W,22,FALSE),"-")</f>
        <v>1043273337</v>
      </c>
      <c r="Q411" s="4" t="str">
        <f>_xlfn.IFNA(VLOOKUP(A411,'ACCESS EXPORT'!$A:$AG,33,0),"-")</f>
        <v>Julie Morris</v>
      </c>
      <c r="R411" s="4" t="str">
        <f>_xlfn.IFNA(VLOOKUP(A411,'ACCESS EXPORT'!$A:$AH,34,0),"-")</f>
        <v>Amanda Dowd</v>
      </c>
      <c r="S411" s="4" t="str">
        <f>_xlfn.IFNA(VLOOKUP(A411,'ACCESS EXPORT'!$A:$AI,35,0),"-")</f>
        <v>Courtney Powell</v>
      </c>
      <c r="T411" s="4" t="str">
        <f>_xlfn.IFNA(VLOOKUP(A411,'ACCESS EXPORT'!$A:$AJ,36,0),"-")</f>
        <v>Wanda Cruz</v>
      </c>
      <c r="U411" s="4" t="str">
        <f>_xlfn.IFNA(VLOOKUP(A411,'ACCESS EXPORT'!$A:$AK,37,0),"-")</f>
        <v>Cerner</v>
      </c>
      <c r="V411" s="4" t="str">
        <f>_xlfn.IFNA(VLOOKUP(A411,'ACCESS EXPORT'!$A:$AL,38,0),"-")</f>
        <v>FHMG_MED GENETICS</v>
      </c>
      <c r="W411" s="4" t="str">
        <f>_xlfn.IFNA(VLOOKUP(A411,'ACCESS EXPORT'!$A:$AM,39,0),"-")</f>
        <v/>
      </c>
      <c r="X411" s="4" t="str">
        <f>_xlfn.IFNA(VLOOKUP(A411,'ACCESS EXPORT'!$A:$AN,40,0),"-")</f>
        <v>Libia Villaquiran / Jenny Green</v>
      </c>
      <c r="Y411" s="26" t="str">
        <f>_xlfn.IFNA(VLOOKUP(A411,'ACCESS EXPORT'!A:AO,41,0),"")</f>
        <v>Andrea Brantley</v>
      </c>
      <c r="Z411" s="26" t="str">
        <f>_xlfn.IFNA(VLOOKUP(A411,'ACCESS EXPORT'!A:AP,42,0),"")</f>
        <v>Sue Balmforth</v>
      </c>
      <c r="AA411" s="26" t="str">
        <f>_xlfn.IFNA(VLOOKUP(A411,'ACCESS EXPORT'!A:AQ,43,0),"")</f>
        <v>Sara Channing</v>
      </c>
    </row>
    <row r="412" spans="1:27" ht="18.75" x14ac:dyDescent="0.25">
      <c r="A412" s="33">
        <v>202</v>
      </c>
      <c r="B412" s="10">
        <v>1440</v>
      </c>
      <c r="C412" s="7" t="str">
        <f ca="1">IFERROR(UPPER(IF(AND('ACCESS EXPORT'!AA412="",'ACCESS EXPORT'!Z412=""),VLOOKUP(A412,'ACCESS EXPORT'!$A:$AF,32,FALSE),(IF('ACCESS EXPORT'!AA412&lt;&gt;"",CONCATENATE(VLOOKUP(A412,'ACCESS EXPORT'!$A:$AF,32,FALSE)," (Closed",TEXT('ACCESS EXPORT'!AA412," MM/DD/YYY)")),IF(TODAY()&lt;(('ACCESS EXPORT'!Z412)+30),CONCATENATE(VLOOKUP(A412,'ACCESS EXPORT'!$A:$AF,32,FALSE)," (Opens",TEXT('ACCESS EXPORT'!Z412," MM/DD/YYY)")),VLOOKUP(A412,'ACCESS EXPORT'!$A:$AF,32,FALSE)))))),"-")</f>
        <v>ADVENTHEALTH MEDICAL GROUP OTOLARYNGOLOGY AND HEAD AND NECK SURGERY</v>
      </c>
      <c r="D412" s="3" t="str">
        <f ca="1">IFERROR(UPPER(IF(AND('ACCESS EXPORT'!AA412="",'ACCESS EXPORT'!Z412=""),VLOOKUP(A412,'ACCESS EXPORT'!$A:$AF,28,FALSE),(IF('ACCESS EXPORT'!AA412&lt;&gt;"",CONCATENATE(VLOOKUP(A412,'ACCESS EXPORT'!$A:$AF,28,FALSE)," (Closed",TEXT('ACCESS EXPORT'!AA412," MM/DD/YYY)")),IF(TODAY()&lt;(('ACCESS EXPORT'!Z412)+30),CONCATENATE(VLOOKUP(A412,'ACCESS EXPORT'!$A:$AF,28,FALSE)," (Opens",TEXT('ACCESS EXPORT'!Z412," MM/DD/YYY)")),VLOOKUP(A412,'ACCESS EXPORT'!$A:$AF,28,FALSE)))))),"-")</f>
        <v>FLORIDA ENT SURGICAL SPECIALISTS</v>
      </c>
      <c r="E412" s="3" t="str">
        <f>VLOOKUP($A412,'ACCESS EXPORT'!$A:$AF,3,FALSE)</f>
        <v>5520</v>
      </c>
      <c r="F412" s="3" t="str">
        <f>UPPER(CONCATENATE(VLOOKUP(A412,'ACCESS EXPORT'!$A:$AF,4,FALSE)," ",VLOOKUP(A412,'ACCESS EXPORT'!$A:$AF,5,FALSE)," ",VLOOKUP(A412,'ACCESS EXPORT'!$A:$AF,6,FALSE)," ",VLOOKUP(A412,'ACCESS EXPORT'!$A:$AA,7,FALSE)," ",VLOOKUP(A412,'ACCESS EXPORT'!$A:$AA,8,FALSE)))</f>
        <v>410 CELEBRATION PL SUITE 305 CELEBRATION FL 34747</v>
      </c>
      <c r="G412" s="4" t="str">
        <f>UPPER(VLOOKUP($A412,'ACCESS EXPORT'!$A:$AF,9,FALSE))</f>
        <v>OSCEOLA</v>
      </c>
      <c r="H412" s="4" t="str">
        <f>_xlfn.IFNA(VLOOKUP($B412,'ACCESS EXPORT'!$B:$J,9,FALSE),"")</f>
        <v>SW</v>
      </c>
      <c r="I412" s="3" t="str">
        <f>CONCATENATE("(P)",VLOOKUP($A412,'ACCESS EXPORT'!$A:$AF,11,FALSE)," (F)",VLOOKUP($A412,'ACCESS EXPORT'!$A:$AF,29,FALSE))</f>
        <v>(P)(407) 303-4120 (F)(407) 303-4124</v>
      </c>
      <c r="J412" s="4" t="str">
        <f>UPPER(VLOOKUP($A412,'ACCESS EXPORT'!$A:$AF,12,FALSE))</f>
        <v>SURGERY</v>
      </c>
      <c r="K412" s="4" t="str">
        <f>UPPER(VLOOKUP($A412,'ACCESS EXPORT'!$A:$AF,13,FALSE))</f>
        <v>SCOTT HILL</v>
      </c>
      <c r="L412" s="3" t="str">
        <f>IF(AND(VLOOKUP(A412,'ACCESS EXPORT'!A:AE,1,0),'ACCESS EXPORT'!N412=""),UPPER(CONCATENATE('ACCESS EXPORT'!AE412)),IF(VLOOKUP(A412,'ACCESS EXPORT'!A:AE,1,0),UPPER(CONCATENATE('ACCESS EXPORT'!N412," "&amp;CHAR(10),'ACCESS EXPORT'!AE412))))</f>
        <v xml:space="preserve">PAULA MORRISSEY 
</v>
      </c>
      <c r="M412" s="4" t="str">
        <f>UPPER(VLOOKUP($A412,'ACCESS EXPORT'!$A:$O,15,FALSE))</f>
        <v>TBD</v>
      </c>
      <c r="N412" s="4" t="str">
        <f ca="1">IF(AND('ACCESS EXPORT'!X412="",'ACCESS EXPORT'!Y412=""),IF('ACCESS EXPORT'!V412&lt;&gt;"",(IF(TODAY()-'ACCESS EXPORT'!V412&gt;=-60,UPPER(CONCATENATE(VLOOKUP(B412,'ACCESS EXPORT'!$B:$P,15,FALSE),""&amp;CHAR(10)&amp;"(SEP",TEXT('ACCESS EXPORT'!V412," MM/DD/YYY)"))),IF(TODAY()-'ACCESS EXPORT'!V412&lt;0,UPPER(VLOOKUP(B412,'ACCESS EXPORT'!$B:$P,15,FALSE)),UPPER(VLOOKUP(B412,'ACCESS EXPORT'!$B:$P,15,FALSE))))),IF('ACCESS EXPORT'!U412="",UPPER(VLOOKUP(B412,'ACCESS EXPORT'!$B:$P,15,FALSE)),IF(TODAY()-'ACCESS EXPORT'!U412&lt;=30,CONCATENATE(UPPER(VLOOKUP(B412,'ACCESS EXPORT'!$B:$P,15,FALSE)),""&amp;CHAR(10)&amp;"(NEW",TEXT('ACCESS EXPORT'!U412," MM/DD/YYY)")),IF(AND(TODAY()-'ACCESS EXPORT'!U412&gt;30,TODAY()&gt;0),UPPER(VLOOKUP(B412,'ACCESS EXPORT'!$B:$P,15,FALSE)))))),IF('ACCESS EXPORT'!Y412&lt;&gt;"",UPPER(CONCATENATE(UPPER(VLOOKUP(B412,'ACCESS EXPORT'!$B:$P,15,FALSE)),""&amp;CHAR(10)&amp;"(Transfer Out",TEXT('ACCESS EXPORT'!Y412," MM/DD/YYY)"))),IF('ACCESS EXPORT'!X412&lt;&gt;"",UPPER(CONCATENATE(UPPER(VLOOKUP(B412,'ACCESS EXPORT'!$B:$P,15,FALSE)),""&amp;CHAR(10)&amp;"(Transfer In",TEXT('ACCESS EXPORT'!X412," MM/DD/YYY)"))))))</f>
        <v>BEKENY, JAMES</v>
      </c>
      <c r="O412" s="4" t="str">
        <f>_xlfn.IFNA(VLOOKUP(B412,'ACCESS EXPORT'!$B:$Q,16,FALSE),"")</f>
        <v>MD</v>
      </c>
      <c r="P412" s="4" t="str">
        <f>_xlfn.IFNA(VLOOKUP(B412,'ACCESS EXPORT'!B:W,22,FALSE),"-")</f>
        <v>1871811612</v>
      </c>
      <c r="Q412" s="4" t="str">
        <f>_xlfn.IFNA(VLOOKUP(A412,'ACCESS EXPORT'!$A:$AG,33,0),"-")</f>
        <v>Amanda Hernandez</v>
      </c>
      <c r="R412" s="4" t="str">
        <f>_xlfn.IFNA(VLOOKUP(A412,'ACCESS EXPORT'!$A:$AH,34,0),"-")</f>
        <v>Carol Shane</v>
      </c>
      <c r="S412" s="4" t="str">
        <f>_xlfn.IFNA(VLOOKUP(A412,'ACCESS EXPORT'!$A:$AI,35,0),"-")</f>
        <v>Kikzeny Cartagena</v>
      </c>
      <c r="T412" s="4" t="str">
        <f>_xlfn.IFNA(VLOOKUP(A412,'ACCESS EXPORT'!$A:$AJ,36,0),"-")</f>
        <v>Sorangia Jean-Francois</v>
      </c>
      <c r="U412" s="4" t="str">
        <f>_xlfn.IFNA(VLOOKUP(A412,'ACCESS EXPORT'!$A:$AK,37,0),"-")</f>
        <v>athena</v>
      </c>
      <c r="V412" s="4" t="str">
        <f>_xlfn.IFNA(VLOOKUP(A412,'ACCESS EXPORT'!$A:$AL,38,0),"-")</f>
        <v>FHMG_FL ENT SURG SPECS</v>
      </c>
      <c r="W412" s="4" t="str">
        <f>_xlfn.IFNA(VLOOKUP(A412,'ACCESS EXPORT'!$A:$AM,39,0),"-")</f>
        <v/>
      </c>
      <c r="X412" s="4" t="str">
        <f>_xlfn.IFNA(VLOOKUP(A412,'ACCESS EXPORT'!$A:$AN,40,0),"-")</f>
        <v>Karen Kelly</v>
      </c>
      <c r="Y412" s="26" t="str">
        <f>_xlfn.IFNA(VLOOKUP(A412,'ACCESS EXPORT'!A:AO,41,0),"")</f>
        <v>Alaina Zarzuela</v>
      </c>
      <c r="Z412" s="26" t="str">
        <f>_xlfn.IFNA(VLOOKUP(A412,'ACCESS EXPORT'!A:AP,42,0),"")</f>
        <v>Sue Balmforth</v>
      </c>
      <c r="AA412" s="26" t="str">
        <f>_xlfn.IFNA(VLOOKUP(A412,'ACCESS EXPORT'!A:AQ,43,0),"")</f>
        <v>Tricia Greco</v>
      </c>
    </row>
    <row r="413" spans="1:27" ht="18.75" x14ac:dyDescent="0.25">
      <c r="A413" s="33">
        <v>202</v>
      </c>
      <c r="B413" s="10">
        <v>1439</v>
      </c>
      <c r="C413" s="7" t="str">
        <f ca="1">IFERROR(UPPER(IF(AND('ACCESS EXPORT'!AA413="",'ACCESS EXPORT'!Z413=""),VLOOKUP(A413,'ACCESS EXPORT'!$A:$AF,32,FALSE),(IF('ACCESS EXPORT'!AA413&lt;&gt;"",CONCATENATE(VLOOKUP(A413,'ACCESS EXPORT'!$A:$AF,32,FALSE)," (Closed",TEXT('ACCESS EXPORT'!AA413," MM/DD/YYY)")),IF(TODAY()&lt;(('ACCESS EXPORT'!Z413)+30),CONCATENATE(VLOOKUP(A413,'ACCESS EXPORT'!$A:$AF,32,FALSE)," (Opens",TEXT('ACCESS EXPORT'!Z413," MM/DD/YYY)")),VLOOKUP(A413,'ACCESS EXPORT'!$A:$AF,32,FALSE)))))),"-")</f>
        <v>ADVENTHEALTH MEDICAL GROUP OTOLARYNGOLOGY AND HEAD AND NECK SURGERY</v>
      </c>
      <c r="D413" s="3" t="str">
        <f ca="1">IFERROR(UPPER(IF(AND('ACCESS EXPORT'!AA413="",'ACCESS EXPORT'!Z413=""),VLOOKUP(A413,'ACCESS EXPORT'!$A:$AF,28,FALSE),(IF('ACCESS EXPORT'!AA413&lt;&gt;"",CONCATENATE(VLOOKUP(A413,'ACCESS EXPORT'!$A:$AF,28,FALSE)," (Closed",TEXT('ACCESS EXPORT'!AA413," MM/DD/YYY)")),IF(TODAY()&lt;(('ACCESS EXPORT'!Z413)+30),CONCATENATE(VLOOKUP(A413,'ACCESS EXPORT'!$A:$AF,28,FALSE)," (Opens",TEXT('ACCESS EXPORT'!Z413," MM/DD/YYY)")),VLOOKUP(A413,'ACCESS EXPORT'!$A:$AF,28,FALSE)))))),"-")</f>
        <v>FLORIDA ENT SURGICAL SPECIALISTS</v>
      </c>
      <c r="E413" s="3" t="str">
        <f>VLOOKUP($A413,'ACCESS EXPORT'!$A:$AF,3,FALSE)</f>
        <v>5520</v>
      </c>
      <c r="F413" s="3" t="str">
        <f>UPPER(CONCATENATE(VLOOKUP(A413,'ACCESS EXPORT'!$A:$AF,4,FALSE)," ",VLOOKUP(A413,'ACCESS EXPORT'!$A:$AF,5,FALSE)," ",VLOOKUP(A413,'ACCESS EXPORT'!$A:$AF,6,FALSE)," ",VLOOKUP(A413,'ACCESS EXPORT'!$A:$AA,7,FALSE)," ",VLOOKUP(A413,'ACCESS EXPORT'!$A:$AA,8,FALSE)))</f>
        <v>410 CELEBRATION PL SUITE 305 CELEBRATION FL 34747</v>
      </c>
      <c r="G413" s="4" t="str">
        <f>UPPER(VLOOKUP($A413,'ACCESS EXPORT'!$A:$AF,9,FALSE))</f>
        <v>OSCEOLA</v>
      </c>
      <c r="H413" s="4" t="str">
        <f>_xlfn.IFNA(VLOOKUP($B413,'ACCESS EXPORT'!$B:$J,9,FALSE),"")</f>
        <v>SW</v>
      </c>
      <c r="I413" s="3" t="str">
        <f>CONCATENATE("(P)",VLOOKUP($A413,'ACCESS EXPORT'!$A:$AF,11,FALSE)," (F)",VLOOKUP($A413,'ACCESS EXPORT'!$A:$AF,29,FALSE))</f>
        <v>(P)(407) 303-4120 (F)(407) 303-4124</v>
      </c>
      <c r="J413" s="4" t="str">
        <f>UPPER(VLOOKUP($A413,'ACCESS EXPORT'!$A:$AF,12,FALSE))</f>
        <v>SURGERY</v>
      </c>
      <c r="K413" s="4" t="str">
        <f>UPPER(VLOOKUP($A413,'ACCESS EXPORT'!$A:$AF,13,FALSE))</f>
        <v>SCOTT HILL</v>
      </c>
      <c r="L413" s="3" t="str">
        <f>IF(AND(VLOOKUP(A413,'ACCESS EXPORT'!A:AE,1,0),'ACCESS EXPORT'!N413=""),UPPER(CONCATENATE('ACCESS EXPORT'!AE413)),IF(VLOOKUP(A413,'ACCESS EXPORT'!A:AE,1,0),UPPER(CONCATENATE('ACCESS EXPORT'!N413," "&amp;CHAR(10),'ACCESS EXPORT'!AE413))))</f>
        <v xml:space="preserve">PAULA MORRISSEY 
</v>
      </c>
      <c r="M413" s="4" t="str">
        <f>UPPER(VLOOKUP($A413,'ACCESS EXPORT'!$A:$O,15,FALSE))</f>
        <v>TBD</v>
      </c>
      <c r="N413" s="4" t="str">
        <f ca="1">IF(AND('ACCESS EXPORT'!X413="",'ACCESS EXPORT'!Y413=""),IF('ACCESS EXPORT'!V413&lt;&gt;"",(IF(TODAY()-'ACCESS EXPORT'!V413&gt;=-60,UPPER(CONCATENATE(VLOOKUP(B413,'ACCESS EXPORT'!$B:$P,15,FALSE),""&amp;CHAR(10)&amp;"(SEP",TEXT('ACCESS EXPORT'!V413," MM/DD/YYY)"))),IF(TODAY()-'ACCESS EXPORT'!V413&lt;0,UPPER(VLOOKUP(B413,'ACCESS EXPORT'!$B:$P,15,FALSE)),UPPER(VLOOKUP(B413,'ACCESS EXPORT'!$B:$P,15,FALSE))))),IF('ACCESS EXPORT'!U413="",UPPER(VLOOKUP(B413,'ACCESS EXPORT'!$B:$P,15,FALSE)),IF(TODAY()-'ACCESS EXPORT'!U413&lt;=30,CONCATENATE(UPPER(VLOOKUP(B413,'ACCESS EXPORT'!$B:$P,15,FALSE)),""&amp;CHAR(10)&amp;"(NEW",TEXT('ACCESS EXPORT'!U413," MM/DD/YYY)")),IF(AND(TODAY()-'ACCESS EXPORT'!U413&gt;30,TODAY()&gt;0),UPPER(VLOOKUP(B413,'ACCESS EXPORT'!$B:$P,15,FALSE)))))),IF('ACCESS EXPORT'!Y413&lt;&gt;"",UPPER(CONCATENATE(UPPER(VLOOKUP(B413,'ACCESS EXPORT'!$B:$P,15,FALSE)),""&amp;CHAR(10)&amp;"(Transfer Out",TEXT('ACCESS EXPORT'!Y413," MM/DD/YYY)"))),IF('ACCESS EXPORT'!X413&lt;&gt;"",UPPER(CONCATENATE(UPPER(VLOOKUP(B413,'ACCESS EXPORT'!$B:$P,15,FALSE)),""&amp;CHAR(10)&amp;"(Transfer In",TEXT('ACCESS EXPORT'!X413," MM/DD/YYY)"))))))</f>
        <v>WORHACH, KATHERINE</v>
      </c>
      <c r="O413" s="4" t="str">
        <f>_xlfn.IFNA(VLOOKUP(B413,'ACCESS EXPORT'!$B:$Q,16,FALSE),"")</f>
        <v>PA-C</v>
      </c>
      <c r="P413" s="4" t="str">
        <f>_xlfn.IFNA(VLOOKUP(B413,'ACCESS EXPORT'!B:W,22,FALSE),"-")</f>
        <v>1275900474</v>
      </c>
      <c r="Q413" s="4" t="str">
        <f>_xlfn.IFNA(VLOOKUP(A413,'ACCESS EXPORT'!$A:$AG,33,0),"-")</f>
        <v>Amanda Hernandez</v>
      </c>
      <c r="R413" s="4" t="str">
        <f>_xlfn.IFNA(VLOOKUP(A413,'ACCESS EXPORT'!$A:$AH,34,0),"-")</f>
        <v>Carol Shane</v>
      </c>
      <c r="S413" s="4" t="str">
        <f>_xlfn.IFNA(VLOOKUP(A413,'ACCESS EXPORT'!$A:$AI,35,0),"-")</f>
        <v>Kikzeny Cartagena</v>
      </c>
      <c r="T413" s="4" t="str">
        <f>_xlfn.IFNA(VLOOKUP(A413,'ACCESS EXPORT'!$A:$AJ,36,0),"-")</f>
        <v>Sorangia Jean-Francois</v>
      </c>
      <c r="U413" s="4" t="str">
        <f>_xlfn.IFNA(VLOOKUP(A413,'ACCESS EXPORT'!$A:$AK,37,0),"-")</f>
        <v>athena</v>
      </c>
      <c r="V413" s="4" t="str">
        <f>_xlfn.IFNA(VLOOKUP(A413,'ACCESS EXPORT'!$A:$AL,38,0),"-")</f>
        <v>FHMG_FL ENT SURG SPECS</v>
      </c>
      <c r="W413" s="4" t="str">
        <f>_xlfn.IFNA(VLOOKUP(A413,'ACCESS EXPORT'!$A:$AM,39,0),"-")</f>
        <v/>
      </c>
      <c r="X413" s="4" t="str">
        <f>_xlfn.IFNA(VLOOKUP(A413,'ACCESS EXPORT'!$A:$AN,40,0),"-")</f>
        <v>Karen Kelly</v>
      </c>
      <c r="Y413" s="26" t="str">
        <f>_xlfn.IFNA(VLOOKUP(A413,'ACCESS EXPORT'!A:AO,41,0),"")</f>
        <v>Alaina Zarzuela</v>
      </c>
      <c r="Z413" s="26" t="str">
        <f>_xlfn.IFNA(VLOOKUP(A413,'ACCESS EXPORT'!A:AP,42,0),"")</f>
        <v>Sue Balmforth</v>
      </c>
      <c r="AA413" s="26" t="str">
        <f>_xlfn.IFNA(VLOOKUP(A413,'ACCESS EXPORT'!A:AQ,43,0),"")</f>
        <v>Tricia Greco</v>
      </c>
    </row>
    <row r="414" spans="1:27" ht="18.75" x14ac:dyDescent="0.25">
      <c r="A414" s="33">
        <v>202</v>
      </c>
      <c r="B414" s="10">
        <v>2199</v>
      </c>
      <c r="C414" s="7" t="str">
        <f ca="1">IFERROR(UPPER(IF(AND('ACCESS EXPORT'!AA414="",'ACCESS EXPORT'!Z414=""),VLOOKUP(A414,'ACCESS EXPORT'!$A:$AF,32,FALSE),(IF('ACCESS EXPORT'!AA414&lt;&gt;"",CONCATENATE(VLOOKUP(A414,'ACCESS EXPORT'!$A:$AF,32,FALSE)," (Closed",TEXT('ACCESS EXPORT'!AA414," MM/DD/YYY)")),IF(TODAY()&lt;(('ACCESS EXPORT'!Z414)+30),CONCATENATE(VLOOKUP(A414,'ACCESS EXPORT'!$A:$AF,32,FALSE)," (Opens",TEXT('ACCESS EXPORT'!Z414," MM/DD/YYY)")),VLOOKUP(A414,'ACCESS EXPORT'!$A:$AF,32,FALSE)))))),"-")</f>
        <v>ADVENTHEALTH MEDICAL GROUP OTOLARYNGOLOGY AND HEAD AND NECK SURGERY</v>
      </c>
      <c r="D414" s="3" t="str">
        <f ca="1">IFERROR(UPPER(IF(AND('ACCESS EXPORT'!AA414="",'ACCESS EXPORT'!Z414=""),VLOOKUP(A414,'ACCESS EXPORT'!$A:$AF,28,FALSE),(IF('ACCESS EXPORT'!AA414&lt;&gt;"",CONCATENATE(VLOOKUP(A414,'ACCESS EXPORT'!$A:$AF,28,FALSE)," (Closed",TEXT('ACCESS EXPORT'!AA414," MM/DD/YYY)")),IF(TODAY()&lt;(('ACCESS EXPORT'!Z414)+30),CONCATENATE(VLOOKUP(A414,'ACCESS EXPORT'!$A:$AF,28,FALSE)," (Opens",TEXT('ACCESS EXPORT'!Z414," MM/DD/YYY)")),VLOOKUP(A414,'ACCESS EXPORT'!$A:$AF,28,FALSE)))))),"-")</f>
        <v>FLORIDA ENT SURGICAL SPECIALISTS</v>
      </c>
      <c r="E414" s="3" t="str">
        <f>VLOOKUP($A414,'ACCESS EXPORT'!$A:$AF,3,FALSE)</f>
        <v>5520</v>
      </c>
      <c r="F414" s="3" t="str">
        <f>UPPER(CONCATENATE(VLOOKUP(A414,'ACCESS EXPORT'!$A:$AF,4,FALSE)," ",VLOOKUP(A414,'ACCESS EXPORT'!$A:$AF,5,FALSE)," ",VLOOKUP(A414,'ACCESS EXPORT'!$A:$AF,6,FALSE)," ",VLOOKUP(A414,'ACCESS EXPORT'!$A:$AA,7,FALSE)," ",VLOOKUP(A414,'ACCESS EXPORT'!$A:$AA,8,FALSE)))</f>
        <v>410 CELEBRATION PL SUITE 305 CELEBRATION FL 34747</v>
      </c>
      <c r="G414" s="4" t="str">
        <f>UPPER(VLOOKUP($A414,'ACCESS EXPORT'!$A:$AF,9,FALSE))</f>
        <v>OSCEOLA</v>
      </c>
      <c r="H414" s="4" t="str">
        <f>_xlfn.IFNA(VLOOKUP($B414,'ACCESS EXPORT'!$B:$J,9,FALSE),"")</f>
        <v>SW</v>
      </c>
      <c r="I414" s="3" t="str">
        <f>CONCATENATE("(P)",VLOOKUP($A414,'ACCESS EXPORT'!$A:$AF,11,FALSE)," (F)",VLOOKUP($A414,'ACCESS EXPORT'!$A:$AF,29,FALSE))</f>
        <v>(P)(407) 303-4120 (F)(407) 303-4124</v>
      </c>
      <c r="J414" s="4" t="str">
        <f>UPPER(VLOOKUP($A414,'ACCESS EXPORT'!$A:$AF,12,FALSE))</f>
        <v>SURGERY</v>
      </c>
      <c r="K414" s="4" t="str">
        <f>UPPER(VLOOKUP($A414,'ACCESS EXPORT'!$A:$AF,13,FALSE))</f>
        <v>SCOTT HILL</v>
      </c>
      <c r="L414" s="3" t="str">
        <f>IF(AND(VLOOKUP(A414,'ACCESS EXPORT'!A:AE,1,0),'ACCESS EXPORT'!N414=""),UPPER(CONCATENATE('ACCESS EXPORT'!AE414)),IF(VLOOKUP(A414,'ACCESS EXPORT'!A:AE,1,0),UPPER(CONCATENATE('ACCESS EXPORT'!N414," "&amp;CHAR(10),'ACCESS EXPORT'!AE414))))</f>
        <v xml:space="preserve">PAULA MORRISSEY 
</v>
      </c>
      <c r="M414" s="4" t="str">
        <f>UPPER(VLOOKUP($A414,'ACCESS EXPORT'!$A:$O,15,FALSE))</f>
        <v>TBD</v>
      </c>
      <c r="N414" s="4" t="str">
        <f ca="1">IF(AND('ACCESS EXPORT'!X414="",'ACCESS EXPORT'!Y414=""),IF('ACCESS EXPORT'!V414&lt;&gt;"",(IF(TODAY()-'ACCESS EXPORT'!V414&gt;=-60,UPPER(CONCATENATE(VLOOKUP(B414,'ACCESS EXPORT'!$B:$P,15,FALSE),""&amp;CHAR(10)&amp;"(SEP",TEXT('ACCESS EXPORT'!V414," MM/DD/YYY)"))),IF(TODAY()-'ACCESS EXPORT'!V414&lt;0,UPPER(VLOOKUP(B414,'ACCESS EXPORT'!$B:$P,15,FALSE)),UPPER(VLOOKUP(B414,'ACCESS EXPORT'!$B:$P,15,FALSE))))),IF('ACCESS EXPORT'!U414="",UPPER(VLOOKUP(B414,'ACCESS EXPORT'!$B:$P,15,FALSE)),IF(TODAY()-'ACCESS EXPORT'!U414&lt;=30,CONCATENATE(UPPER(VLOOKUP(B414,'ACCESS EXPORT'!$B:$P,15,FALSE)),""&amp;CHAR(10)&amp;"(NEW",TEXT('ACCESS EXPORT'!U414," MM/DD/YYY)")),IF(AND(TODAY()-'ACCESS EXPORT'!U414&gt;30,TODAY()&gt;0),UPPER(VLOOKUP(B414,'ACCESS EXPORT'!$B:$P,15,FALSE)))))),IF('ACCESS EXPORT'!Y414&lt;&gt;"",UPPER(CONCATENATE(UPPER(VLOOKUP(B414,'ACCESS EXPORT'!$B:$P,15,FALSE)),""&amp;CHAR(10)&amp;"(Transfer Out",TEXT('ACCESS EXPORT'!Y414," MM/DD/YYY)"))),IF('ACCESS EXPORT'!X414&lt;&gt;"",UPPER(CONCATENATE(UPPER(VLOOKUP(B414,'ACCESS EXPORT'!$B:$P,15,FALSE)),""&amp;CHAR(10)&amp;"(Transfer In",TEXT('ACCESS EXPORT'!X414," MM/DD/YYY)"))))))</f>
        <v>STROUD, MATTHEW</v>
      </c>
      <c r="O414" s="4" t="str">
        <f>_xlfn.IFNA(VLOOKUP(B414,'ACCESS EXPORT'!$B:$Q,16,FALSE),"")</f>
        <v>PA-C</v>
      </c>
      <c r="P414" s="4" t="str">
        <f>_xlfn.IFNA(VLOOKUP(B414,'ACCESS EXPORT'!B:W,22,FALSE),"-")</f>
        <v>1164917910</v>
      </c>
      <c r="Q414" s="4" t="str">
        <f>_xlfn.IFNA(VLOOKUP(A414,'ACCESS EXPORT'!$A:$AG,33,0),"-")</f>
        <v>Amanda Hernandez</v>
      </c>
      <c r="R414" s="4" t="str">
        <f>_xlfn.IFNA(VLOOKUP(A414,'ACCESS EXPORT'!$A:$AH,34,0),"-")</f>
        <v>Carol Shane</v>
      </c>
      <c r="S414" s="4" t="str">
        <f>_xlfn.IFNA(VLOOKUP(A414,'ACCESS EXPORT'!$A:$AI,35,0),"-")</f>
        <v>Kikzeny Cartagena</v>
      </c>
      <c r="T414" s="4" t="str">
        <f>_xlfn.IFNA(VLOOKUP(A414,'ACCESS EXPORT'!$A:$AJ,36,0),"-")</f>
        <v>Sorangia Jean-Francois</v>
      </c>
      <c r="U414" s="4" t="str">
        <f>_xlfn.IFNA(VLOOKUP(A414,'ACCESS EXPORT'!$A:$AK,37,0),"-")</f>
        <v>athena</v>
      </c>
      <c r="V414" s="4" t="str">
        <f>_xlfn.IFNA(VLOOKUP(A414,'ACCESS EXPORT'!$A:$AL,38,0),"-")</f>
        <v>FHMG_FL ENT SURG SPECS</v>
      </c>
      <c r="W414" s="4" t="str">
        <f>_xlfn.IFNA(VLOOKUP(A414,'ACCESS EXPORT'!$A:$AM,39,0),"-")</f>
        <v/>
      </c>
      <c r="X414" s="4" t="str">
        <f>_xlfn.IFNA(VLOOKUP(A414,'ACCESS EXPORT'!$A:$AN,40,0),"-")</f>
        <v>Karen Kelly</v>
      </c>
      <c r="Y414" s="26" t="str">
        <f>_xlfn.IFNA(VLOOKUP(A414,'ACCESS EXPORT'!A:AO,41,0),"")</f>
        <v>Alaina Zarzuela</v>
      </c>
      <c r="Z414" s="26" t="str">
        <f>_xlfn.IFNA(VLOOKUP(A414,'ACCESS EXPORT'!A:AP,42,0),"")</f>
        <v>Sue Balmforth</v>
      </c>
      <c r="AA414" s="26" t="str">
        <f>_xlfn.IFNA(VLOOKUP(A414,'ACCESS EXPORT'!A:AQ,43,0),"")</f>
        <v>Tricia Greco</v>
      </c>
    </row>
    <row r="415" spans="1:27" ht="18.75" x14ac:dyDescent="0.25">
      <c r="A415" s="33">
        <v>202</v>
      </c>
      <c r="B415" s="10">
        <v>1959</v>
      </c>
      <c r="C415" s="7" t="str">
        <f ca="1">IFERROR(UPPER(IF(AND('ACCESS EXPORT'!AA415="",'ACCESS EXPORT'!Z415=""),VLOOKUP(A415,'ACCESS EXPORT'!$A:$AF,32,FALSE),(IF('ACCESS EXPORT'!AA415&lt;&gt;"",CONCATENATE(VLOOKUP(A415,'ACCESS EXPORT'!$A:$AF,32,FALSE)," (Closed",TEXT('ACCESS EXPORT'!AA415," MM/DD/YYY)")),IF(TODAY()&lt;(('ACCESS EXPORT'!Z415)+30),CONCATENATE(VLOOKUP(A415,'ACCESS EXPORT'!$A:$AF,32,FALSE)," (Opens",TEXT('ACCESS EXPORT'!Z415," MM/DD/YYY)")),VLOOKUP(A415,'ACCESS EXPORT'!$A:$AF,32,FALSE)))))),"-")</f>
        <v>ADVENTHEALTH MEDICAL GROUP OTOLARYNGOLOGY AND HEAD AND NECK SURGERY</v>
      </c>
      <c r="D415" s="3" t="str">
        <f ca="1">IFERROR(UPPER(IF(AND('ACCESS EXPORT'!AA415="",'ACCESS EXPORT'!Z415=""),VLOOKUP(A415,'ACCESS EXPORT'!$A:$AF,28,FALSE),(IF('ACCESS EXPORT'!AA415&lt;&gt;"",CONCATENATE(VLOOKUP(A415,'ACCESS EXPORT'!$A:$AF,28,FALSE)," (Closed",TEXT('ACCESS EXPORT'!AA415," MM/DD/YYY)")),IF(TODAY()&lt;(('ACCESS EXPORT'!Z415)+30),CONCATENATE(VLOOKUP(A415,'ACCESS EXPORT'!$A:$AF,28,FALSE)," (Opens",TEXT('ACCESS EXPORT'!Z415," MM/DD/YYY)")),VLOOKUP(A415,'ACCESS EXPORT'!$A:$AF,28,FALSE)))))),"-")</f>
        <v>FLORIDA ENT SURGICAL SPECIALISTS</v>
      </c>
      <c r="E415" s="3" t="str">
        <f>VLOOKUP($A415,'ACCESS EXPORT'!$A:$AF,3,FALSE)</f>
        <v>5520</v>
      </c>
      <c r="F415" s="3" t="str">
        <f>UPPER(CONCATENATE(VLOOKUP(A415,'ACCESS EXPORT'!$A:$AF,4,FALSE)," ",VLOOKUP(A415,'ACCESS EXPORT'!$A:$AF,5,FALSE)," ",VLOOKUP(A415,'ACCESS EXPORT'!$A:$AF,6,FALSE)," ",VLOOKUP(A415,'ACCESS EXPORT'!$A:$AA,7,FALSE)," ",VLOOKUP(A415,'ACCESS EXPORT'!$A:$AA,8,FALSE)))</f>
        <v>410 CELEBRATION PL SUITE 305 CELEBRATION FL 34747</v>
      </c>
      <c r="G415" s="4" t="str">
        <f>UPPER(VLOOKUP($A415,'ACCESS EXPORT'!$A:$AF,9,FALSE))</f>
        <v>OSCEOLA</v>
      </c>
      <c r="H415" s="4" t="str">
        <f>_xlfn.IFNA(VLOOKUP($B415,'ACCESS EXPORT'!$B:$J,9,FALSE),"")</f>
        <v>SW</v>
      </c>
      <c r="I415" s="3" t="str">
        <f>CONCATENATE("(P)",VLOOKUP($A415,'ACCESS EXPORT'!$A:$AF,11,FALSE)," (F)",VLOOKUP($A415,'ACCESS EXPORT'!$A:$AF,29,FALSE))</f>
        <v>(P)(407) 303-4120 (F)(407) 303-4124</v>
      </c>
      <c r="J415" s="4" t="str">
        <f>UPPER(VLOOKUP($A415,'ACCESS EXPORT'!$A:$AF,12,FALSE))</f>
        <v>SURGERY</v>
      </c>
      <c r="K415" s="4" t="str">
        <f>UPPER(VLOOKUP($A415,'ACCESS EXPORT'!$A:$AF,13,FALSE))</f>
        <v>SCOTT HILL</v>
      </c>
      <c r="L415" s="3" t="str">
        <f>IF(AND(VLOOKUP(A415,'ACCESS EXPORT'!A:AE,1,0),'ACCESS EXPORT'!N415=""),UPPER(CONCATENATE('ACCESS EXPORT'!AE415)),IF(VLOOKUP(A415,'ACCESS EXPORT'!A:AE,1,0),UPPER(CONCATENATE('ACCESS EXPORT'!N415," "&amp;CHAR(10),'ACCESS EXPORT'!AE415))))</f>
        <v xml:space="preserve">PAULA MORRISSEY 
</v>
      </c>
      <c r="M415" s="4" t="str">
        <f>UPPER(VLOOKUP($A415,'ACCESS EXPORT'!$A:$O,15,FALSE))</f>
        <v>TBD</v>
      </c>
      <c r="N415" s="4" t="str">
        <f ca="1">IF(AND('ACCESS EXPORT'!X415="",'ACCESS EXPORT'!Y415=""),IF('ACCESS EXPORT'!V415&lt;&gt;"",(IF(TODAY()-'ACCESS EXPORT'!V415&gt;=-60,UPPER(CONCATENATE(VLOOKUP(B415,'ACCESS EXPORT'!$B:$P,15,FALSE),""&amp;CHAR(10)&amp;"(SEP",TEXT('ACCESS EXPORT'!V415," MM/DD/YYY)"))),IF(TODAY()-'ACCESS EXPORT'!V415&lt;0,UPPER(VLOOKUP(B415,'ACCESS EXPORT'!$B:$P,15,FALSE)),UPPER(VLOOKUP(B415,'ACCESS EXPORT'!$B:$P,15,FALSE))))),IF('ACCESS EXPORT'!U415="",UPPER(VLOOKUP(B415,'ACCESS EXPORT'!$B:$P,15,FALSE)),IF(TODAY()-'ACCESS EXPORT'!U415&lt;=30,CONCATENATE(UPPER(VLOOKUP(B415,'ACCESS EXPORT'!$B:$P,15,FALSE)),""&amp;CHAR(10)&amp;"(NEW",TEXT('ACCESS EXPORT'!U415," MM/DD/YYY)")),IF(AND(TODAY()-'ACCESS EXPORT'!U415&gt;30,TODAY()&gt;0),UPPER(VLOOKUP(B415,'ACCESS EXPORT'!$B:$P,15,FALSE)))))),IF('ACCESS EXPORT'!Y415&lt;&gt;"",UPPER(CONCATENATE(UPPER(VLOOKUP(B415,'ACCESS EXPORT'!$B:$P,15,FALSE)),""&amp;CHAR(10)&amp;"(Transfer Out",TEXT('ACCESS EXPORT'!Y415," MM/DD/YYY)"))),IF('ACCESS EXPORT'!X415&lt;&gt;"",UPPER(CONCATENATE(UPPER(VLOOKUP(B415,'ACCESS EXPORT'!$B:$P,15,FALSE)),""&amp;CHAR(10)&amp;"(Transfer In",TEXT('ACCESS EXPORT'!X415," MM/DD/YYY)"))))))</f>
        <v>TASSOPOULOS, CHRISOVALATOU</v>
      </c>
      <c r="O415" s="4" t="str">
        <f>_xlfn.IFNA(VLOOKUP(B415,'ACCESS EXPORT'!$B:$Q,16,FALSE),"")</f>
        <v>PA-C</v>
      </c>
      <c r="P415" s="4" t="str">
        <f>_xlfn.IFNA(VLOOKUP(B415,'ACCESS EXPORT'!B:W,22,FALSE),"-")</f>
        <v>1134635873</v>
      </c>
      <c r="Q415" s="4" t="str">
        <f>_xlfn.IFNA(VLOOKUP(A415,'ACCESS EXPORT'!$A:$AG,33,0),"-")</f>
        <v>Amanda Hernandez</v>
      </c>
      <c r="R415" s="4" t="str">
        <f>_xlfn.IFNA(VLOOKUP(A415,'ACCESS EXPORT'!$A:$AH,34,0),"-")</f>
        <v>Carol Shane</v>
      </c>
      <c r="S415" s="4" t="str">
        <f>_xlfn.IFNA(VLOOKUP(A415,'ACCESS EXPORT'!$A:$AI,35,0),"-")</f>
        <v>Kikzeny Cartagena</v>
      </c>
      <c r="T415" s="4" t="str">
        <f>_xlfn.IFNA(VLOOKUP(A415,'ACCESS EXPORT'!$A:$AJ,36,0),"-")</f>
        <v>Sorangia Jean-Francois</v>
      </c>
      <c r="U415" s="4" t="str">
        <f>_xlfn.IFNA(VLOOKUP(A415,'ACCESS EXPORT'!$A:$AK,37,0),"-")</f>
        <v>athena</v>
      </c>
      <c r="V415" s="4" t="str">
        <f>_xlfn.IFNA(VLOOKUP(A415,'ACCESS EXPORT'!$A:$AL,38,0),"-")</f>
        <v>FHMG_FL ENT SURG SPECS</v>
      </c>
      <c r="W415" s="4" t="str">
        <f>_xlfn.IFNA(VLOOKUP(A415,'ACCESS EXPORT'!$A:$AM,39,0),"-")</f>
        <v/>
      </c>
      <c r="X415" s="4" t="str">
        <f>_xlfn.IFNA(VLOOKUP(A415,'ACCESS EXPORT'!$A:$AN,40,0),"-")</f>
        <v>Karen Kelly</v>
      </c>
      <c r="Y415" s="26" t="str">
        <f>_xlfn.IFNA(VLOOKUP(A415,'ACCESS EXPORT'!A:AO,41,0),"")</f>
        <v>Alaina Zarzuela</v>
      </c>
      <c r="Z415" s="26" t="str">
        <f>_xlfn.IFNA(VLOOKUP(A415,'ACCESS EXPORT'!A:AP,42,0),"")</f>
        <v>Sue Balmforth</v>
      </c>
      <c r="AA415" s="26" t="str">
        <f>_xlfn.IFNA(VLOOKUP(A415,'ACCESS EXPORT'!A:AQ,43,0),"")</f>
        <v>Tricia Greco</v>
      </c>
    </row>
    <row r="416" spans="1:27" ht="18.75" x14ac:dyDescent="0.25">
      <c r="A416" s="33">
        <v>202</v>
      </c>
      <c r="B416" s="10">
        <v>1436</v>
      </c>
      <c r="C416" s="7" t="str">
        <f ca="1">IFERROR(UPPER(IF(AND('ACCESS EXPORT'!AA416="",'ACCESS EXPORT'!Z416=""),VLOOKUP(A416,'ACCESS EXPORT'!$A:$AF,32,FALSE),(IF('ACCESS EXPORT'!AA416&lt;&gt;"",CONCATENATE(VLOOKUP(A416,'ACCESS EXPORT'!$A:$AF,32,FALSE)," (Closed",TEXT('ACCESS EXPORT'!AA416," MM/DD/YYY)")),IF(TODAY()&lt;(('ACCESS EXPORT'!Z416)+30),CONCATENATE(VLOOKUP(A416,'ACCESS EXPORT'!$A:$AF,32,FALSE)," (Opens",TEXT('ACCESS EXPORT'!Z416," MM/DD/YYY)")),VLOOKUP(A416,'ACCESS EXPORT'!$A:$AF,32,FALSE)))))),"-")</f>
        <v>ADVENTHEALTH MEDICAL GROUP OTOLARYNGOLOGY AND HEAD AND NECK SURGERY</v>
      </c>
      <c r="D416" s="3" t="str">
        <f ca="1">IFERROR(UPPER(IF(AND('ACCESS EXPORT'!AA416="",'ACCESS EXPORT'!Z416=""),VLOOKUP(A416,'ACCESS EXPORT'!$A:$AF,28,FALSE),(IF('ACCESS EXPORT'!AA416&lt;&gt;"",CONCATENATE(VLOOKUP(A416,'ACCESS EXPORT'!$A:$AF,28,FALSE)," (Closed",TEXT('ACCESS EXPORT'!AA416," MM/DD/YYY)")),IF(TODAY()&lt;(('ACCESS EXPORT'!Z416)+30),CONCATENATE(VLOOKUP(A416,'ACCESS EXPORT'!$A:$AF,28,FALSE)," (Opens",TEXT('ACCESS EXPORT'!Z416," MM/DD/YYY)")),VLOOKUP(A416,'ACCESS EXPORT'!$A:$AF,28,FALSE)))))),"-")</f>
        <v>FLORIDA ENT SURGICAL SPECIALISTS</v>
      </c>
      <c r="E416" s="3" t="str">
        <f>VLOOKUP($A416,'ACCESS EXPORT'!$A:$AF,3,FALSE)</f>
        <v>5520</v>
      </c>
      <c r="F416" s="3" t="str">
        <f>UPPER(CONCATENATE(VLOOKUP(A416,'ACCESS EXPORT'!$A:$AF,4,FALSE)," ",VLOOKUP(A416,'ACCESS EXPORT'!$A:$AF,5,FALSE)," ",VLOOKUP(A416,'ACCESS EXPORT'!$A:$AF,6,FALSE)," ",VLOOKUP(A416,'ACCESS EXPORT'!$A:$AA,7,FALSE)," ",VLOOKUP(A416,'ACCESS EXPORT'!$A:$AA,8,FALSE)))</f>
        <v>410 CELEBRATION PL SUITE 305 CELEBRATION FL 34747</v>
      </c>
      <c r="G416" s="4" t="str">
        <f>UPPER(VLOOKUP($A416,'ACCESS EXPORT'!$A:$AF,9,FALSE))</f>
        <v>OSCEOLA</v>
      </c>
      <c r="H416" s="4" t="str">
        <f>_xlfn.IFNA(VLOOKUP($B416,'ACCESS EXPORT'!$B:$J,9,FALSE),"")</f>
        <v>SW</v>
      </c>
      <c r="I416" s="3" t="str">
        <f>CONCATENATE("(P)",VLOOKUP($A416,'ACCESS EXPORT'!$A:$AF,11,FALSE)," (F)",VLOOKUP($A416,'ACCESS EXPORT'!$A:$AF,29,FALSE))</f>
        <v>(P)(407) 303-4120 (F)(407) 303-4124</v>
      </c>
      <c r="J416" s="4" t="str">
        <f>UPPER(VLOOKUP($A416,'ACCESS EXPORT'!$A:$AF,12,FALSE))</f>
        <v>SURGERY</v>
      </c>
      <c r="K416" s="4" t="str">
        <f>UPPER(VLOOKUP($A416,'ACCESS EXPORT'!$A:$AF,13,FALSE))</f>
        <v>SCOTT HILL</v>
      </c>
      <c r="L416" s="3" t="str">
        <f>IF(AND(VLOOKUP(A416,'ACCESS EXPORT'!A:AE,1,0),'ACCESS EXPORT'!N416=""),UPPER(CONCATENATE('ACCESS EXPORT'!AE416)),IF(VLOOKUP(A416,'ACCESS EXPORT'!A:AE,1,0),UPPER(CONCATENATE('ACCESS EXPORT'!N416," "&amp;CHAR(10),'ACCESS EXPORT'!AE416))))</f>
        <v xml:space="preserve">PAULA MORRISSEY 
</v>
      </c>
      <c r="M416" s="4" t="str">
        <f>UPPER(VLOOKUP($A416,'ACCESS EXPORT'!$A:$O,15,FALSE))</f>
        <v>TBD</v>
      </c>
      <c r="N416" s="4" t="str">
        <f ca="1">IF(AND('ACCESS EXPORT'!X416="",'ACCESS EXPORT'!Y416=""),IF('ACCESS EXPORT'!V416&lt;&gt;"",(IF(TODAY()-'ACCESS EXPORT'!V416&gt;=-60,UPPER(CONCATENATE(VLOOKUP(B416,'ACCESS EXPORT'!$B:$P,15,FALSE),""&amp;CHAR(10)&amp;"(SEP",TEXT('ACCESS EXPORT'!V416," MM/DD/YYY)"))),IF(TODAY()-'ACCESS EXPORT'!V416&lt;0,UPPER(VLOOKUP(B416,'ACCESS EXPORT'!$B:$P,15,FALSE)),UPPER(VLOOKUP(B416,'ACCESS EXPORT'!$B:$P,15,FALSE))))),IF('ACCESS EXPORT'!U416="",UPPER(VLOOKUP(B416,'ACCESS EXPORT'!$B:$P,15,FALSE)),IF(TODAY()-'ACCESS EXPORT'!U416&lt;=30,CONCATENATE(UPPER(VLOOKUP(B416,'ACCESS EXPORT'!$B:$P,15,FALSE)),""&amp;CHAR(10)&amp;"(NEW",TEXT('ACCESS EXPORT'!U416," MM/DD/YYY)")),IF(AND(TODAY()-'ACCESS EXPORT'!U416&gt;30,TODAY()&gt;0),UPPER(VLOOKUP(B416,'ACCESS EXPORT'!$B:$P,15,FALSE)))))),IF('ACCESS EXPORT'!Y416&lt;&gt;"",UPPER(CONCATENATE(UPPER(VLOOKUP(B416,'ACCESS EXPORT'!$B:$P,15,FALSE)),""&amp;CHAR(10)&amp;"(Transfer Out",TEXT('ACCESS EXPORT'!Y416," MM/DD/YYY)"))),IF('ACCESS EXPORT'!X416&lt;&gt;"",UPPER(CONCATENATE(UPPER(VLOOKUP(B416,'ACCESS EXPORT'!$B:$P,15,FALSE)),""&amp;CHAR(10)&amp;"(Transfer In",TEXT('ACCESS EXPORT'!X416," MM/DD/YYY)"))))))</f>
        <v>HAUGHEY, BRUCE H.</v>
      </c>
      <c r="O416" s="4" t="str">
        <f>_xlfn.IFNA(VLOOKUP(B416,'ACCESS EXPORT'!$B:$Q,16,FALSE),"")</f>
        <v>MD</v>
      </c>
      <c r="P416" s="4" t="str">
        <f>_xlfn.IFNA(VLOOKUP(B416,'ACCESS EXPORT'!B:W,22,FALSE),"-")</f>
        <v>1174549398</v>
      </c>
      <c r="Q416" s="4" t="str">
        <f>_xlfn.IFNA(VLOOKUP(A416,'ACCESS EXPORT'!$A:$AG,33,0),"-")</f>
        <v>Amanda Hernandez</v>
      </c>
      <c r="R416" s="4" t="str">
        <f>_xlfn.IFNA(VLOOKUP(A416,'ACCESS EXPORT'!$A:$AH,34,0),"-")</f>
        <v>Carol Shane</v>
      </c>
      <c r="S416" s="4" t="str">
        <f>_xlfn.IFNA(VLOOKUP(A416,'ACCESS EXPORT'!$A:$AI,35,0),"-")</f>
        <v>Kikzeny Cartagena</v>
      </c>
      <c r="T416" s="4" t="str">
        <f>_xlfn.IFNA(VLOOKUP(A416,'ACCESS EXPORT'!$A:$AJ,36,0),"-")</f>
        <v>Sorangia Jean-Francois</v>
      </c>
      <c r="U416" s="4" t="str">
        <f>_xlfn.IFNA(VLOOKUP(A416,'ACCESS EXPORT'!$A:$AK,37,0),"-")</f>
        <v>athena</v>
      </c>
      <c r="V416" s="4" t="str">
        <f>_xlfn.IFNA(VLOOKUP(A416,'ACCESS EXPORT'!$A:$AL,38,0),"-")</f>
        <v>FHMG_FL ENT SURG SPECS</v>
      </c>
      <c r="W416" s="4" t="str">
        <f>_xlfn.IFNA(VLOOKUP(A416,'ACCESS EXPORT'!$A:$AM,39,0),"-")</f>
        <v/>
      </c>
      <c r="X416" s="4" t="str">
        <f>_xlfn.IFNA(VLOOKUP(A416,'ACCESS EXPORT'!$A:$AN,40,0),"-")</f>
        <v>Karen Kelly</v>
      </c>
      <c r="Y416" s="26" t="str">
        <f>_xlfn.IFNA(VLOOKUP(A416,'ACCESS EXPORT'!A:AO,41,0),"")</f>
        <v>Alaina Zarzuela</v>
      </c>
      <c r="Z416" s="26" t="str">
        <f>_xlfn.IFNA(VLOOKUP(A416,'ACCESS EXPORT'!A:AP,42,0),"")</f>
        <v>Sue Balmforth</v>
      </c>
      <c r="AA416" s="26" t="str">
        <f>_xlfn.IFNA(VLOOKUP(A416,'ACCESS EXPORT'!A:AQ,43,0),"")</f>
        <v>Tricia Greco</v>
      </c>
    </row>
    <row r="417" spans="1:27" ht="18.75" x14ac:dyDescent="0.25">
      <c r="A417" s="33">
        <v>202</v>
      </c>
      <c r="B417" s="10">
        <v>2143</v>
      </c>
      <c r="C417" s="7" t="str">
        <f ca="1">IFERROR(UPPER(IF(AND('ACCESS EXPORT'!AA417="",'ACCESS EXPORT'!Z417=""),VLOOKUP(A417,'ACCESS EXPORT'!$A:$AF,32,FALSE),(IF('ACCESS EXPORT'!AA417&lt;&gt;"",CONCATENATE(VLOOKUP(A417,'ACCESS EXPORT'!$A:$AF,32,FALSE)," (Closed",TEXT('ACCESS EXPORT'!AA417," MM/DD/YYY)")),IF(TODAY()&lt;(('ACCESS EXPORT'!Z417)+30),CONCATENATE(VLOOKUP(A417,'ACCESS EXPORT'!$A:$AF,32,FALSE)," (Opens",TEXT('ACCESS EXPORT'!Z417," MM/DD/YYY)")),VLOOKUP(A417,'ACCESS EXPORT'!$A:$AF,32,FALSE)))))),"-")</f>
        <v>ADVENTHEALTH MEDICAL GROUP OTOLARYNGOLOGY AND HEAD AND NECK SURGERY</v>
      </c>
      <c r="D417" s="3" t="str">
        <f ca="1">IFERROR(UPPER(IF(AND('ACCESS EXPORT'!AA417="",'ACCESS EXPORT'!Z417=""),VLOOKUP(A417,'ACCESS EXPORT'!$A:$AF,28,FALSE),(IF('ACCESS EXPORT'!AA417&lt;&gt;"",CONCATENATE(VLOOKUP(A417,'ACCESS EXPORT'!$A:$AF,28,FALSE)," (Closed",TEXT('ACCESS EXPORT'!AA417," MM/DD/YYY)")),IF(TODAY()&lt;(('ACCESS EXPORT'!Z417)+30),CONCATENATE(VLOOKUP(A417,'ACCESS EXPORT'!$A:$AF,28,FALSE)," (Opens",TEXT('ACCESS EXPORT'!Z417," MM/DD/YYY)")),VLOOKUP(A417,'ACCESS EXPORT'!$A:$AF,28,FALSE)))))),"-")</f>
        <v>FLORIDA ENT SURGICAL SPECIALISTS</v>
      </c>
      <c r="E417" s="3" t="str">
        <f>VLOOKUP($A417,'ACCESS EXPORT'!$A:$AF,3,FALSE)</f>
        <v>5520</v>
      </c>
      <c r="F417" s="3" t="str">
        <f>UPPER(CONCATENATE(VLOOKUP(A417,'ACCESS EXPORT'!$A:$AF,4,FALSE)," ",VLOOKUP(A417,'ACCESS EXPORT'!$A:$AF,5,FALSE)," ",VLOOKUP(A417,'ACCESS EXPORT'!$A:$AF,6,FALSE)," ",VLOOKUP(A417,'ACCESS EXPORT'!$A:$AA,7,FALSE)," ",VLOOKUP(A417,'ACCESS EXPORT'!$A:$AA,8,FALSE)))</f>
        <v>410 CELEBRATION PL SUITE 305 CELEBRATION FL 34747</v>
      </c>
      <c r="G417" s="4" t="str">
        <f>UPPER(VLOOKUP($A417,'ACCESS EXPORT'!$A:$AF,9,FALSE))</f>
        <v>OSCEOLA</v>
      </c>
      <c r="H417" s="4" t="str">
        <f>_xlfn.IFNA(VLOOKUP($B417,'ACCESS EXPORT'!$B:$J,9,FALSE),"")</f>
        <v>SW</v>
      </c>
      <c r="I417" s="3" t="str">
        <f>CONCATENATE("(P)",VLOOKUP($A417,'ACCESS EXPORT'!$A:$AF,11,FALSE)," (F)",VLOOKUP($A417,'ACCESS EXPORT'!$A:$AF,29,FALSE))</f>
        <v>(P)(407) 303-4120 (F)(407) 303-4124</v>
      </c>
      <c r="J417" s="4" t="str">
        <f>UPPER(VLOOKUP($A417,'ACCESS EXPORT'!$A:$AF,12,FALSE))</f>
        <v>SURGERY</v>
      </c>
      <c r="K417" s="4" t="str">
        <f>UPPER(VLOOKUP($A417,'ACCESS EXPORT'!$A:$AF,13,FALSE))</f>
        <v>SCOTT HILL</v>
      </c>
      <c r="L417" s="3" t="str">
        <f>IF(AND(VLOOKUP(A417,'ACCESS EXPORT'!A:AE,1,0),'ACCESS EXPORT'!N417=""),UPPER(CONCATENATE('ACCESS EXPORT'!AE417)),IF(VLOOKUP(A417,'ACCESS EXPORT'!A:AE,1,0),UPPER(CONCATENATE('ACCESS EXPORT'!N417," "&amp;CHAR(10),'ACCESS EXPORT'!AE417))))</f>
        <v xml:space="preserve">PAULA MORRISSEY 
</v>
      </c>
      <c r="M417" s="4" t="str">
        <f>UPPER(VLOOKUP($A417,'ACCESS EXPORT'!$A:$O,15,FALSE))</f>
        <v>TBD</v>
      </c>
      <c r="N417" s="4" t="str">
        <f ca="1">IF(AND('ACCESS EXPORT'!X417="",'ACCESS EXPORT'!Y417=""),IF('ACCESS EXPORT'!V417&lt;&gt;"",(IF(TODAY()-'ACCESS EXPORT'!V417&gt;=-60,UPPER(CONCATENATE(VLOOKUP(B417,'ACCESS EXPORT'!$B:$P,15,FALSE),""&amp;CHAR(10)&amp;"(SEP",TEXT('ACCESS EXPORT'!V417," MM/DD/YYY)"))),IF(TODAY()-'ACCESS EXPORT'!V417&lt;0,UPPER(VLOOKUP(B417,'ACCESS EXPORT'!$B:$P,15,FALSE)),UPPER(VLOOKUP(B417,'ACCESS EXPORT'!$B:$P,15,FALSE))))),IF('ACCESS EXPORT'!U417="",UPPER(VLOOKUP(B417,'ACCESS EXPORT'!$B:$P,15,FALSE)),IF(TODAY()-'ACCESS EXPORT'!U417&lt;=30,CONCATENATE(UPPER(VLOOKUP(B417,'ACCESS EXPORT'!$B:$P,15,FALSE)),""&amp;CHAR(10)&amp;"(NEW",TEXT('ACCESS EXPORT'!U417," MM/DD/YYY)")),IF(AND(TODAY()-'ACCESS EXPORT'!U417&gt;30,TODAY()&gt;0),UPPER(VLOOKUP(B417,'ACCESS EXPORT'!$B:$P,15,FALSE)))))),IF('ACCESS EXPORT'!Y417&lt;&gt;"",UPPER(CONCATENATE(UPPER(VLOOKUP(B417,'ACCESS EXPORT'!$B:$P,15,FALSE)),""&amp;CHAR(10)&amp;"(Transfer Out",TEXT('ACCESS EXPORT'!Y417," MM/DD/YYY)"))),IF('ACCESS EXPORT'!X417&lt;&gt;"",UPPER(CONCATENATE(UPPER(VLOOKUP(B417,'ACCESS EXPORT'!$B:$P,15,FALSE)),""&amp;CHAR(10)&amp;"(Transfer In",TEXT('ACCESS EXPORT'!X417," MM/DD/YYY)"))))))</f>
        <v>KLUSMAN, MARGARET</v>
      </c>
      <c r="O417" s="4" t="str">
        <f>_xlfn.IFNA(VLOOKUP(B417,'ACCESS EXPORT'!$B:$Q,16,FALSE),"")</f>
        <v>PA-C</v>
      </c>
      <c r="P417" s="4" t="str">
        <f>_xlfn.IFNA(VLOOKUP(B417,'ACCESS EXPORT'!B:W,22,FALSE),"-")</f>
        <v>1336665942</v>
      </c>
      <c r="Q417" s="4" t="str">
        <f>_xlfn.IFNA(VLOOKUP(A417,'ACCESS EXPORT'!$A:$AG,33,0),"-")</f>
        <v>Amanda Hernandez</v>
      </c>
      <c r="R417" s="4" t="str">
        <f>_xlfn.IFNA(VLOOKUP(A417,'ACCESS EXPORT'!$A:$AH,34,0),"-")</f>
        <v>Carol Shane</v>
      </c>
      <c r="S417" s="4" t="str">
        <f>_xlfn.IFNA(VLOOKUP(A417,'ACCESS EXPORT'!$A:$AI,35,0),"-")</f>
        <v>Kikzeny Cartagena</v>
      </c>
      <c r="T417" s="4" t="str">
        <f>_xlfn.IFNA(VLOOKUP(A417,'ACCESS EXPORT'!$A:$AJ,36,0),"-")</f>
        <v>Sorangia Jean-Francois</v>
      </c>
      <c r="U417" s="4" t="str">
        <f>_xlfn.IFNA(VLOOKUP(A417,'ACCESS EXPORT'!$A:$AK,37,0),"-")</f>
        <v>athena</v>
      </c>
      <c r="V417" s="4" t="str">
        <f>_xlfn.IFNA(VLOOKUP(A417,'ACCESS EXPORT'!$A:$AL,38,0),"-")</f>
        <v>FHMG_FL ENT SURG SPECS</v>
      </c>
      <c r="W417" s="4" t="str">
        <f>_xlfn.IFNA(VLOOKUP(A417,'ACCESS EXPORT'!$A:$AM,39,0),"-")</f>
        <v/>
      </c>
      <c r="X417" s="4" t="str">
        <f>_xlfn.IFNA(VLOOKUP(A417,'ACCESS EXPORT'!$A:$AN,40,0),"-")</f>
        <v>Karen Kelly</v>
      </c>
      <c r="Y417" s="26" t="str">
        <f>_xlfn.IFNA(VLOOKUP(A417,'ACCESS EXPORT'!A:AO,41,0),"")</f>
        <v>Alaina Zarzuela</v>
      </c>
      <c r="Z417" s="26" t="str">
        <f>_xlfn.IFNA(VLOOKUP(A417,'ACCESS EXPORT'!A:AP,42,0),"")</f>
        <v>Sue Balmforth</v>
      </c>
      <c r="AA417" s="26" t="str">
        <f>_xlfn.IFNA(VLOOKUP(A417,'ACCESS EXPORT'!A:AQ,43,0),"")</f>
        <v>Tricia Greco</v>
      </c>
    </row>
    <row r="418" spans="1:27" ht="18.75" x14ac:dyDescent="0.25">
      <c r="A418" s="33">
        <v>202</v>
      </c>
      <c r="B418" s="10">
        <v>2134</v>
      </c>
      <c r="C418" s="7" t="str">
        <f ca="1">IFERROR(UPPER(IF(AND('ACCESS EXPORT'!AA418="",'ACCESS EXPORT'!Z418=""),VLOOKUP(A418,'ACCESS EXPORT'!$A:$AF,32,FALSE),(IF('ACCESS EXPORT'!AA418&lt;&gt;"",CONCATENATE(VLOOKUP(A418,'ACCESS EXPORT'!$A:$AF,32,FALSE)," (Closed",TEXT('ACCESS EXPORT'!AA418," MM/DD/YYY)")),IF(TODAY()&lt;(('ACCESS EXPORT'!Z418)+30),CONCATENATE(VLOOKUP(A418,'ACCESS EXPORT'!$A:$AF,32,FALSE)," (Opens",TEXT('ACCESS EXPORT'!Z418," MM/DD/YYY)")),VLOOKUP(A418,'ACCESS EXPORT'!$A:$AF,32,FALSE)))))),"-")</f>
        <v>ADVENTHEALTH MEDICAL GROUP OTOLARYNGOLOGY AND HEAD AND NECK SURGERY</v>
      </c>
      <c r="D418" s="3" t="str">
        <f ca="1">IFERROR(UPPER(IF(AND('ACCESS EXPORT'!AA418="",'ACCESS EXPORT'!Z418=""),VLOOKUP(A418,'ACCESS EXPORT'!$A:$AF,28,FALSE),(IF('ACCESS EXPORT'!AA418&lt;&gt;"",CONCATENATE(VLOOKUP(A418,'ACCESS EXPORT'!$A:$AF,28,FALSE)," (Closed",TEXT('ACCESS EXPORT'!AA418," MM/DD/YYY)")),IF(TODAY()&lt;(('ACCESS EXPORT'!Z418)+30),CONCATENATE(VLOOKUP(A418,'ACCESS EXPORT'!$A:$AF,28,FALSE)," (Opens",TEXT('ACCESS EXPORT'!Z418," MM/DD/YYY)")),VLOOKUP(A418,'ACCESS EXPORT'!$A:$AF,28,FALSE)))))),"-")</f>
        <v>FLORIDA ENT SURGICAL SPECIALISTS</v>
      </c>
      <c r="E418" s="3" t="str">
        <f>VLOOKUP($A418,'ACCESS EXPORT'!$A:$AF,3,FALSE)</f>
        <v>5520</v>
      </c>
      <c r="F418" s="3" t="str">
        <f>UPPER(CONCATENATE(VLOOKUP(A418,'ACCESS EXPORT'!$A:$AF,4,FALSE)," ",VLOOKUP(A418,'ACCESS EXPORT'!$A:$AF,5,FALSE)," ",VLOOKUP(A418,'ACCESS EXPORT'!$A:$AF,6,FALSE)," ",VLOOKUP(A418,'ACCESS EXPORT'!$A:$AA,7,FALSE)," ",VLOOKUP(A418,'ACCESS EXPORT'!$A:$AA,8,FALSE)))</f>
        <v>410 CELEBRATION PL SUITE 305 CELEBRATION FL 34747</v>
      </c>
      <c r="G418" s="4" t="str">
        <f>UPPER(VLOOKUP($A418,'ACCESS EXPORT'!$A:$AF,9,FALSE))</f>
        <v>OSCEOLA</v>
      </c>
      <c r="H418" s="4" t="str">
        <f>_xlfn.IFNA(VLOOKUP($B418,'ACCESS EXPORT'!$B:$J,9,FALSE),"")</f>
        <v>SW</v>
      </c>
      <c r="I418" s="3" t="str">
        <f>CONCATENATE("(P)",VLOOKUP($A418,'ACCESS EXPORT'!$A:$AF,11,FALSE)," (F)",VLOOKUP($A418,'ACCESS EXPORT'!$A:$AF,29,FALSE))</f>
        <v>(P)(407) 303-4120 (F)(407) 303-4124</v>
      </c>
      <c r="J418" s="4" t="str">
        <f>UPPER(VLOOKUP($A418,'ACCESS EXPORT'!$A:$AF,12,FALSE))</f>
        <v>SURGERY</v>
      </c>
      <c r="K418" s="4" t="str">
        <f>UPPER(VLOOKUP($A418,'ACCESS EXPORT'!$A:$AF,13,FALSE))</f>
        <v>SCOTT HILL</v>
      </c>
      <c r="L418" s="3" t="str">
        <f>IF(AND(VLOOKUP(A418,'ACCESS EXPORT'!A:AE,1,0),'ACCESS EXPORT'!N418=""),UPPER(CONCATENATE('ACCESS EXPORT'!AE418)),IF(VLOOKUP(A418,'ACCESS EXPORT'!A:AE,1,0),UPPER(CONCATENATE('ACCESS EXPORT'!N418," "&amp;CHAR(10),'ACCESS EXPORT'!AE418))))</f>
        <v xml:space="preserve">PAULA MORRISSEY 
</v>
      </c>
      <c r="M418" s="4" t="str">
        <f>UPPER(VLOOKUP($A418,'ACCESS EXPORT'!$A:$O,15,FALSE))</f>
        <v>TBD</v>
      </c>
      <c r="N418" s="4" t="str">
        <f ca="1">IF(AND('ACCESS EXPORT'!X418="",'ACCESS EXPORT'!Y418=""),IF('ACCESS EXPORT'!V418&lt;&gt;"",(IF(TODAY()-'ACCESS EXPORT'!V418&gt;=-60,UPPER(CONCATENATE(VLOOKUP(B418,'ACCESS EXPORT'!$B:$P,15,FALSE),""&amp;CHAR(10)&amp;"(SEP",TEXT('ACCESS EXPORT'!V418," MM/DD/YYY)"))),IF(TODAY()-'ACCESS EXPORT'!V418&lt;0,UPPER(VLOOKUP(B418,'ACCESS EXPORT'!$B:$P,15,FALSE)),UPPER(VLOOKUP(B418,'ACCESS EXPORT'!$B:$P,15,FALSE))))),IF('ACCESS EXPORT'!U418="",UPPER(VLOOKUP(B418,'ACCESS EXPORT'!$B:$P,15,FALSE)),IF(TODAY()-'ACCESS EXPORT'!U418&lt;=30,CONCATENATE(UPPER(VLOOKUP(B418,'ACCESS EXPORT'!$B:$P,15,FALSE)),""&amp;CHAR(10)&amp;"(NEW",TEXT('ACCESS EXPORT'!U418," MM/DD/YYY)")),IF(AND(TODAY()-'ACCESS EXPORT'!U418&gt;30,TODAY()&gt;0),UPPER(VLOOKUP(B418,'ACCESS EXPORT'!$B:$P,15,FALSE)))))),IF('ACCESS EXPORT'!Y418&lt;&gt;"",UPPER(CONCATENATE(UPPER(VLOOKUP(B418,'ACCESS EXPORT'!$B:$P,15,FALSE)),""&amp;CHAR(10)&amp;"(Transfer Out",TEXT('ACCESS EXPORT'!Y418," MM/DD/YYY)"))),IF('ACCESS EXPORT'!X418&lt;&gt;"",UPPER(CONCATENATE(UPPER(VLOOKUP(B418,'ACCESS EXPORT'!$B:$P,15,FALSE)),""&amp;CHAR(10)&amp;"(Transfer In",TEXT('ACCESS EXPORT'!X418," MM/DD/YYY)"))))))</f>
        <v>HERNANDEZ, VANESSA</v>
      </c>
      <c r="O418" s="4" t="str">
        <f>_xlfn.IFNA(VLOOKUP(B418,'ACCESS EXPORT'!$B:$Q,16,FALSE),"")</f>
        <v>PA-C</v>
      </c>
      <c r="P418" s="4" t="str">
        <f>_xlfn.IFNA(VLOOKUP(B418,'ACCESS EXPORT'!B:W,22,FALSE),"-")</f>
        <v>1922582147</v>
      </c>
      <c r="Q418" s="4" t="str">
        <f>_xlfn.IFNA(VLOOKUP(A418,'ACCESS EXPORT'!$A:$AG,33,0),"-")</f>
        <v>Amanda Hernandez</v>
      </c>
      <c r="R418" s="4" t="str">
        <f>_xlfn.IFNA(VLOOKUP(A418,'ACCESS EXPORT'!$A:$AH,34,0),"-")</f>
        <v>Carol Shane</v>
      </c>
      <c r="S418" s="4" t="str">
        <f>_xlfn.IFNA(VLOOKUP(A418,'ACCESS EXPORT'!$A:$AI,35,0),"-")</f>
        <v>Kikzeny Cartagena</v>
      </c>
      <c r="T418" s="4" t="str">
        <f>_xlfn.IFNA(VLOOKUP(A418,'ACCESS EXPORT'!$A:$AJ,36,0),"-")</f>
        <v>Sorangia Jean-Francois</v>
      </c>
      <c r="U418" s="4" t="str">
        <f>_xlfn.IFNA(VLOOKUP(A418,'ACCESS EXPORT'!$A:$AK,37,0),"-")</f>
        <v>athena</v>
      </c>
      <c r="V418" s="4" t="str">
        <f>_xlfn.IFNA(VLOOKUP(A418,'ACCESS EXPORT'!$A:$AL,38,0),"-")</f>
        <v>FHMG_FL ENT SURG SPECS</v>
      </c>
      <c r="W418" s="4" t="str">
        <f>_xlfn.IFNA(VLOOKUP(A418,'ACCESS EXPORT'!$A:$AM,39,0),"-")</f>
        <v/>
      </c>
      <c r="X418" s="4" t="str">
        <f>_xlfn.IFNA(VLOOKUP(A418,'ACCESS EXPORT'!$A:$AN,40,0),"-")</f>
        <v>Karen Kelly</v>
      </c>
      <c r="Y418" s="26" t="str">
        <f>_xlfn.IFNA(VLOOKUP(A418,'ACCESS EXPORT'!A:AO,41,0),"")</f>
        <v>Alaina Zarzuela</v>
      </c>
      <c r="Z418" s="26" t="str">
        <f>_xlfn.IFNA(VLOOKUP(A418,'ACCESS EXPORT'!A:AP,42,0),"")</f>
        <v>Sue Balmforth</v>
      </c>
      <c r="AA418" s="26" t="str">
        <f>_xlfn.IFNA(VLOOKUP(A418,'ACCESS EXPORT'!A:AQ,43,0),"")</f>
        <v>Tricia Greco</v>
      </c>
    </row>
    <row r="419" spans="1:27" ht="18.75" x14ac:dyDescent="0.25">
      <c r="A419" s="33">
        <v>202</v>
      </c>
      <c r="B419" s="10">
        <v>1437</v>
      </c>
      <c r="C419" s="7" t="str">
        <f ca="1">IFERROR(UPPER(IF(AND('ACCESS EXPORT'!AA419="",'ACCESS EXPORT'!Z419=""),VLOOKUP(A419,'ACCESS EXPORT'!$A:$AF,32,FALSE),(IF('ACCESS EXPORT'!AA419&lt;&gt;"",CONCATENATE(VLOOKUP(A419,'ACCESS EXPORT'!$A:$AF,32,FALSE)," (Closed",TEXT('ACCESS EXPORT'!AA419," MM/DD/YYY)")),IF(TODAY()&lt;(('ACCESS EXPORT'!Z419)+30),CONCATENATE(VLOOKUP(A419,'ACCESS EXPORT'!$A:$AF,32,FALSE)," (Opens",TEXT('ACCESS EXPORT'!Z419," MM/DD/YYY)")),VLOOKUP(A419,'ACCESS EXPORT'!$A:$AF,32,FALSE)))))),"-")</f>
        <v>ADVENTHEALTH MEDICAL GROUP OTOLARYNGOLOGY AND HEAD AND NECK SURGERY</v>
      </c>
      <c r="D419" s="3" t="str">
        <f ca="1">IFERROR(UPPER(IF(AND('ACCESS EXPORT'!AA419="",'ACCESS EXPORT'!Z419=""),VLOOKUP(A419,'ACCESS EXPORT'!$A:$AF,28,FALSE),(IF('ACCESS EXPORT'!AA419&lt;&gt;"",CONCATENATE(VLOOKUP(A419,'ACCESS EXPORT'!$A:$AF,28,FALSE)," (Closed",TEXT('ACCESS EXPORT'!AA419," MM/DD/YYY)")),IF(TODAY()&lt;(('ACCESS EXPORT'!Z419)+30),CONCATENATE(VLOOKUP(A419,'ACCESS EXPORT'!$A:$AF,28,FALSE)," (Opens",TEXT('ACCESS EXPORT'!Z419," MM/DD/YYY)")),VLOOKUP(A419,'ACCESS EXPORT'!$A:$AF,28,FALSE)))))),"-")</f>
        <v>FLORIDA ENT SURGICAL SPECIALISTS</v>
      </c>
      <c r="E419" s="3" t="str">
        <f>VLOOKUP($A419,'ACCESS EXPORT'!$A:$AF,3,FALSE)</f>
        <v>5520</v>
      </c>
      <c r="F419" s="3" t="str">
        <f>UPPER(CONCATENATE(VLOOKUP(A419,'ACCESS EXPORT'!$A:$AF,4,FALSE)," ",VLOOKUP(A419,'ACCESS EXPORT'!$A:$AF,5,FALSE)," ",VLOOKUP(A419,'ACCESS EXPORT'!$A:$AF,6,FALSE)," ",VLOOKUP(A419,'ACCESS EXPORT'!$A:$AA,7,FALSE)," ",VLOOKUP(A419,'ACCESS EXPORT'!$A:$AA,8,FALSE)))</f>
        <v>410 CELEBRATION PL SUITE 305 CELEBRATION FL 34747</v>
      </c>
      <c r="G419" s="4" t="str">
        <f>UPPER(VLOOKUP($A419,'ACCESS EXPORT'!$A:$AF,9,FALSE))</f>
        <v>OSCEOLA</v>
      </c>
      <c r="H419" s="4" t="str">
        <f>_xlfn.IFNA(VLOOKUP($B419,'ACCESS EXPORT'!$B:$J,9,FALSE),"")</f>
        <v>SW</v>
      </c>
      <c r="I419" s="3" t="str">
        <f>CONCATENATE("(P)",VLOOKUP($A419,'ACCESS EXPORT'!$A:$AF,11,FALSE)," (F)",VLOOKUP($A419,'ACCESS EXPORT'!$A:$AF,29,FALSE))</f>
        <v>(P)(407) 303-4120 (F)(407) 303-4124</v>
      </c>
      <c r="J419" s="4" t="str">
        <f>UPPER(VLOOKUP($A419,'ACCESS EXPORT'!$A:$AF,12,FALSE))</f>
        <v>SURGERY</v>
      </c>
      <c r="K419" s="4" t="str">
        <f>UPPER(VLOOKUP($A419,'ACCESS EXPORT'!$A:$AF,13,FALSE))</f>
        <v>SCOTT HILL</v>
      </c>
      <c r="L419" s="3" t="str">
        <f>IF(AND(VLOOKUP(A419,'ACCESS EXPORT'!A:AE,1,0),'ACCESS EXPORT'!N419=""),UPPER(CONCATENATE('ACCESS EXPORT'!AE419)),IF(VLOOKUP(A419,'ACCESS EXPORT'!A:AE,1,0),UPPER(CONCATENATE('ACCESS EXPORT'!N419," "&amp;CHAR(10),'ACCESS EXPORT'!AE419))))</f>
        <v xml:space="preserve">PAULA MORRISSEY 
</v>
      </c>
      <c r="M419" s="4" t="str">
        <f>UPPER(VLOOKUP($A419,'ACCESS EXPORT'!$A:$O,15,FALSE))</f>
        <v>TBD</v>
      </c>
      <c r="N419" s="4" t="str">
        <f ca="1">IF(AND('ACCESS EXPORT'!X419="",'ACCESS EXPORT'!Y419=""),IF('ACCESS EXPORT'!V419&lt;&gt;"",(IF(TODAY()-'ACCESS EXPORT'!V419&gt;=-60,UPPER(CONCATENATE(VLOOKUP(B419,'ACCESS EXPORT'!$B:$P,15,FALSE),""&amp;CHAR(10)&amp;"(SEP",TEXT('ACCESS EXPORT'!V419," MM/DD/YYY)"))),IF(TODAY()-'ACCESS EXPORT'!V419&lt;0,UPPER(VLOOKUP(B419,'ACCESS EXPORT'!$B:$P,15,FALSE)),UPPER(VLOOKUP(B419,'ACCESS EXPORT'!$B:$P,15,FALSE))))),IF('ACCESS EXPORT'!U419="",UPPER(VLOOKUP(B419,'ACCESS EXPORT'!$B:$P,15,FALSE)),IF(TODAY()-'ACCESS EXPORT'!U419&lt;=30,CONCATENATE(UPPER(VLOOKUP(B419,'ACCESS EXPORT'!$B:$P,15,FALSE)),""&amp;CHAR(10)&amp;"(NEW",TEXT('ACCESS EXPORT'!U419," MM/DD/YYY)")),IF(AND(TODAY()-'ACCESS EXPORT'!U419&gt;30,TODAY()&gt;0),UPPER(VLOOKUP(B419,'ACCESS EXPORT'!$B:$P,15,FALSE)))))),IF('ACCESS EXPORT'!Y419&lt;&gt;"",UPPER(CONCATENATE(UPPER(VLOOKUP(B419,'ACCESS EXPORT'!$B:$P,15,FALSE)),""&amp;CHAR(10)&amp;"(Transfer Out",TEXT('ACCESS EXPORT'!Y419," MM/DD/YYY)"))),IF('ACCESS EXPORT'!X419&lt;&gt;"",UPPER(CONCATENATE(UPPER(VLOOKUP(B419,'ACCESS EXPORT'!$B:$P,15,FALSE)),""&amp;CHAR(10)&amp;"(Transfer In",TEXT('ACCESS EXPORT'!X419," MM/DD/YYY)"))))))</f>
        <v>SEIDMAN, MICHAEL</v>
      </c>
      <c r="O419" s="4" t="str">
        <f>_xlfn.IFNA(VLOOKUP(B419,'ACCESS EXPORT'!$B:$Q,16,FALSE),"")</f>
        <v>MD</v>
      </c>
      <c r="P419" s="4" t="str">
        <f>_xlfn.IFNA(VLOOKUP(B419,'ACCESS EXPORT'!B:W,22,FALSE),"-")</f>
        <v>1205902673</v>
      </c>
      <c r="Q419" s="4" t="str">
        <f>_xlfn.IFNA(VLOOKUP(A419,'ACCESS EXPORT'!$A:$AG,33,0),"-")</f>
        <v>Amanda Hernandez</v>
      </c>
      <c r="R419" s="4" t="str">
        <f>_xlfn.IFNA(VLOOKUP(A419,'ACCESS EXPORT'!$A:$AH,34,0),"-")</f>
        <v>Carol Shane</v>
      </c>
      <c r="S419" s="4" t="str">
        <f>_xlfn.IFNA(VLOOKUP(A419,'ACCESS EXPORT'!$A:$AI,35,0),"-")</f>
        <v>Kikzeny Cartagena</v>
      </c>
      <c r="T419" s="4" t="str">
        <f>_xlfn.IFNA(VLOOKUP(A419,'ACCESS EXPORT'!$A:$AJ,36,0),"-")</f>
        <v>Sorangia Jean-Francois</v>
      </c>
      <c r="U419" s="4" t="str">
        <f>_xlfn.IFNA(VLOOKUP(A419,'ACCESS EXPORT'!$A:$AK,37,0),"-")</f>
        <v>athena</v>
      </c>
      <c r="V419" s="4" t="str">
        <f>_xlfn.IFNA(VLOOKUP(A419,'ACCESS EXPORT'!$A:$AL,38,0),"-")</f>
        <v>FHMG_FL ENT SURG SPECS</v>
      </c>
      <c r="W419" s="4" t="str">
        <f>_xlfn.IFNA(VLOOKUP(A419,'ACCESS EXPORT'!$A:$AM,39,0),"-")</f>
        <v/>
      </c>
      <c r="X419" s="4" t="str">
        <f>_xlfn.IFNA(VLOOKUP(A419,'ACCESS EXPORT'!$A:$AN,40,0),"-")</f>
        <v>Karen Kelly</v>
      </c>
      <c r="Y419" s="26" t="str">
        <f>_xlfn.IFNA(VLOOKUP(A419,'ACCESS EXPORT'!A:AO,41,0),"")</f>
        <v>Alaina Zarzuela</v>
      </c>
      <c r="Z419" s="26" t="str">
        <f>_xlfn.IFNA(VLOOKUP(A419,'ACCESS EXPORT'!A:AP,42,0),"")</f>
        <v>Sue Balmforth</v>
      </c>
      <c r="AA419" s="26" t="str">
        <f>_xlfn.IFNA(VLOOKUP(A419,'ACCESS EXPORT'!A:AQ,43,0),"")</f>
        <v>Tricia Greco</v>
      </c>
    </row>
    <row r="420" spans="1:27" ht="18.75" x14ac:dyDescent="0.25">
      <c r="A420" s="33">
        <v>202</v>
      </c>
      <c r="B420" s="10">
        <v>1435</v>
      </c>
      <c r="C420" s="7" t="str">
        <f ca="1">IFERROR(UPPER(IF(AND('ACCESS EXPORT'!AA420="",'ACCESS EXPORT'!Z420=""),VLOOKUP(A420,'ACCESS EXPORT'!$A:$AF,32,FALSE),(IF('ACCESS EXPORT'!AA420&lt;&gt;"",CONCATENATE(VLOOKUP(A420,'ACCESS EXPORT'!$A:$AF,32,FALSE)," (Closed",TEXT('ACCESS EXPORT'!AA420," MM/DD/YYY)")),IF(TODAY()&lt;(('ACCESS EXPORT'!Z420)+30),CONCATENATE(VLOOKUP(A420,'ACCESS EXPORT'!$A:$AF,32,FALSE)," (Opens",TEXT('ACCESS EXPORT'!Z420," MM/DD/YYY)")),VLOOKUP(A420,'ACCESS EXPORT'!$A:$AF,32,FALSE)))))),"-")</f>
        <v>ADVENTHEALTH MEDICAL GROUP OTOLARYNGOLOGY AND HEAD AND NECK SURGERY</v>
      </c>
      <c r="D420" s="3" t="str">
        <f ca="1">IFERROR(UPPER(IF(AND('ACCESS EXPORT'!AA420="",'ACCESS EXPORT'!Z420=""),VLOOKUP(A420,'ACCESS EXPORT'!$A:$AF,28,FALSE),(IF('ACCESS EXPORT'!AA420&lt;&gt;"",CONCATENATE(VLOOKUP(A420,'ACCESS EXPORT'!$A:$AF,28,FALSE)," (Closed",TEXT('ACCESS EXPORT'!AA420," MM/DD/YYY)")),IF(TODAY()&lt;(('ACCESS EXPORT'!Z420)+30),CONCATENATE(VLOOKUP(A420,'ACCESS EXPORT'!$A:$AF,28,FALSE)," (Opens",TEXT('ACCESS EXPORT'!Z420," MM/DD/YYY)")),VLOOKUP(A420,'ACCESS EXPORT'!$A:$AF,28,FALSE)))))),"-")</f>
        <v>FLORIDA ENT SURGICAL SPECIALISTS</v>
      </c>
      <c r="E420" s="3" t="str">
        <f>VLOOKUP($A420,'ACCESS EXPORT'!$A:$AF,3,FALSE)</f>
        <v>5520</v>
      </c>
      <c r="F420" s="3" t="str">
        <f>UPPER(CONCATENATE(VLOOKUP(A420,'ACCESS EXPORT'!$A:$AF,4,FALSE)," ",VLOOKUP(A420,'ACCESS EXPORT'!$A:$AF,5,FALSE)," ",VLOOKUP(A420,'ACCESS EXPORT'!$A:$AF,6,FALSE)," ",VLOOKUP(A420,'ACCESS EXPORT'!$A:$AA,7,FALSE)," ",VLOOKUP(A420,'ACCESS EXPORT'!$A:$AA,8,FALSE)))</f>
        <v>410 CELEBRATION PL SUITE 305 CELEBRATION FL 34747</v>
      </c>
      <c r="G420" s="4" t="str">
        <f>UPPER(VLOOKUP($A420,'ACCESS EXPORT'!$A:$AF,9,FALSE))</f>
        <v>OSCEOLA</v>
      </c>
      <c r="H420" s="4" t="str">
        <f>_xlfn.IFNA(VLOOKUP($B420,'ACCESS EXPORT'!$B:$J,9,FALSE),"")</f>
        <v>SW</v>
      </c>
      <c r="I420" s="3" t="str">
        <f>CONCATENATE("(P)",VLOOKUP($A420,'ACCESS EXPORT'!$A:$AF,11,FALSE)," (F)",VLOOKUP($A420,'ACCESS EXPORT'!$A:$AF,29,FALSE))</f>
        <v>(P)(407) 303-4120 (F)(407) 303-4124</v>
      </c>
      <c r="J420" s="4" t="str">
        <f>UPPER(VLOOKUP($A420,'ACCESS EXPORT'!$A:$AF,12,FALSE))</f>
        <v>SURGERY</v>
      </c>
      <c r="K420" s="4" t="str">
        <f>UPPER(VLOOKUP($A420,'ACCESS EXPORT'!$A:$AF,13,FALSE))</f>
        <v>SCOTT HILL</v>
      </c>
      <c r="L420" s="3" t="str">
        <f>IF(AND(VLOOKUP(A420,'ACCESS EXPORT'!A:AE,1,0),'ACCESS EXPORT'!N420=""),UPPER(CONCATENATE('ACCESS EXPORT'!AE420)),IF(VLOOKUP(A420,'ACCESS EXPORT'!A:AE,1,0),UPPER(CONCATENATE('ACCESS EXPORT'!N420," "&amp;CHAR(10),'ACCESS EXPORT'!AE420))))</f>
        <v xml:space="preserve">PAULA MORRISSEY 
</v>
      </c>
      <c r="M420" s="4" t="str">
        <f>UPPER(VLOOKUP($A420,'ACCESS EXPORT'!$A:$O,15,FALSE))</f>
        <v>TBD</v>
      </c>
      <c r="N420" s="4" t="str">
        <f ca="1">IF(AND('ACCESS EXPORT'!X420="",'ACCESS EXPORT'!Y420=""),IF('ACCESS EXPORT'!V420&lt;&gt;"",(IF(TODAY()-'ACCESS EXPORT'!V420&gt;=-60,UPPER(CONCATENATE(VLOOKUP(B420,'ACCESS EXPORT'!$B:$P,15,FALSE),""&amp;CHAR(10)&amp;"(SEP",TEXT('ACCESS EXPORT'!V420," MM/DD/YYY)"))),IF(TODAY()-'ACCESS EXPORT'!V420&lt;0,UPPER(VLOOKUP(B420,'ACCESS EXPORT'!$B:$P,15,FALSE)),UPPER(VLOOKUP(B420,'ACCESS EXPORT'!$B:$P,15,FALSE))))),IF('ACCESS EXPORT'!U420="",UPPER(VLOOKUP(B420,'ACCESS EXPORT'!$B:$P,15,FALSE)),IF(TODAY()-'ACCESS EXPORT'!U420&lt;=30,CONCATENATE(UPPER(VLOOKUP(B420,'ACCESS EXPORT'!$B:$P,15,FALSE)),""&amp;CHAR(10)&amp;"(NEW",TEXT('ACCESS EXPORT'!U420," MM/DD/YYY)")),IF(AND(TODAY()-'ACCESS EXPORT'!U420&gt;30,TODAY()&gt;0),UPPER(VLOOKUP(B420,'ACCESS EXPORT'!$B:$P,15,FALSE)))))),IF('ACCESS EXPORT'!Y420&lt;&gt;"",UPPER(CONCATENATE(UPPER(VLOOKUP(B420,'ACCESS EXPORT'!$B:$P,15,FALSE)),""&amp;CHAR(10)&amp;"(Transfer Out",TEXT('ACCESS EXPORT'!Y420," MM/DD/YYY)"))),IF('ACCESS EXPORT'!X420&lt;&gt;"",UPPER(CONCATENATE(UPPER(VLOOKUP(B420,'ACCESS EXPORT'!$B:$P,15,FALSE)),""&amp;CHAR(10)&amp;"(Transfer In",TEXT('ACCESS EXPORT'!X420," MM/DD/YYY)"))))))</f>
        <v>MAGNUSON, JEFFERY SCOTT</v>
      </c>
      <c r="O420" s="4" t="str">
        <f>_xlfn.IFNA(VLOOKUP(B420,'ACCESS EXPORT'!$B:$Q,16,FALSE),"")</f>
        <v>MD</v>
      </c>
      <c r="P420" s="4" t="str">
        <f>_xlfn.IFNA(VLOOKUP(B420,'ACCESS EXPORT'!B:W,22,FALSE),"-")</f>
        <v>1891727418</v>
      </c>
      <c r="Q420" s="4" t="str">
        <f>_xlfn.IFNA(VLOOKUP(A420,'ACCESS EXPORT'!$A:$AG,33,0),"-")</f>
        <v>Amanda Hernandez</v>
      </c>
      <c r="R420" s="4" t="str">
        <f>_xlfn.IFNA(VLOOKUP(A420,'ACCESS EXPORT'!$A:$AH,34,0),"-")</f>
        <v>Carol Shane</v>
      </c>
      <c r="S420" s="4" t="str">
        <f>_xlfn.IFNA(VLOOKUP(A420,'ACCESS EXPORT'!$A:$AI,35,0),"-")</f>
        <v>Kikzeny Cartagena</v>
      </c>
      <c r="T420" s="4" t="str">
        <f>_xlfn.IFNA(VLOOKUP(A420,'ACCESS EXPORT'!$A:$AJ,36,0),"-")</f>
        <v>Sorangia Jean-Francois</v>
      </c>
      <c r="U420" s="4" t="str">
        <f>_xlfn.IFNA(VLOOKUP(A420,'ACCESS EXPORT'!$A:$AK,37,0),"-")</f>
        <v>athena</v>
      </c>
      <c r="V420" s="4" t="str">
        <f>_xlfn.IFNA(VLOOKUP(A420,'ACCESS EXPORT'!$A:$AL,38,0),"-")</f>
        <v>FHMG_FL ENT SURG SPECS</v>
      </c>
      <c r="W420" s="4" t="str">
        <f>_xlfn.IFNA(VLOOKUP(A420,'ACCESS EXPORT'!$A:$AM,39,0),"-")</f>
        <v/>
      </c>
      <c r="X420" s="4" t="str">
        <f>_xlfn.IFNA(VLOOKUP(A420,'ACCESS EXPORT'!$A:$AN,40,0),"-")</f>
        <v>Karen Kelly</v>
      </c>
      <c r="Y420" s="26" t="str">
        <f>_xlfn.IFNA(VLOOKUP(A420,'ACCESS EXPORT'!A:AO,41,0),"")</f>
        <v>Alaina Zarzuela</v>
      </c>
      <c r="Z420" s="26" t="str">
        <f>_xlfn.IFNA(VLOOKUP(A420,'ACCESS EXPORT'!A:AP,42,0),"")</f>
        <v>Sue Balmforth</v>
      </c>
      <c r="AA420" s="26" t="str">
        <f>_xlfn.IFNA(VLOOKUP(A420,'ACCESS EXPORT'!A:AQ,43,0),"")</f>
        <v>Tricia Greco</v>
      </c>
    </row>
    <row r="421" spans="1:27" ht="18.75" x14ac:dyDescent="0.25">
      <c r="A421" s="33">
        <v>322</v>
      </c>
      <c r="B421" s="10">
        <v>1885</v>
      </c>
      <c r="C421" s="7" t="str">
        <f ca="1">IFERROR(UPPER(IF(AND('ACCESS EXPORT'!AA421="",'ACCESS EXPORT'!Z421=""),VLOOKUP(A421,'ACCESS EXPORT'!$A:$AF,32,FALSE),(IF('ACCESS EXPORT'!AA421&lt;&gt;"",CONCATENATE(VLOOKUP(A421,'ACCESS EXPORT'!$A:$AF,32,FALSE)," (Closed",TEXT('ACCESS EXPORT'!AA421," MM/DD/YYY)")),IF(TODAY()&lt;(('ACCESS EXPORT'!Z421)+30),CONCATENATE(VLOOKUP(A421,'ACCESS EXPORT'!$A:$AF,32,FALSE)," (Opens",TEXT('ACCESS EXPORT'!Z421," MM/DD/YYY)")),VLOOKUP(A421,'ACCESS EXPORT'!$A:$AF,32,FALSE)))))),"-")</f>
        <v>ADVENTHEALTH MEDICAL GROUP OTOLARYNGOLOGY AND HEAD AND NECK SURGERY</v>
      </c>
      <c r="D421" s="3" t="str">
        <f ca="1">IFERROR(UPPER(IF(AND('ACCESS EXPORT'!AA421="",'ACCESS EXPORT'!Z421=""),VLOOKUP(A421,'ACCESS EXPORT'!$A:$AF,28,FALSE),(IF('ACCESS EXPORT'!AA421&lt;&gt;"",CONCATENATE(VLOOKUP(A421,'ACCESS EXPORT'!$A:$AF,28,FALSE)," (Closed",TEXT('ACCESS EXPORT'!AA421," MM/DD/YYY)")),IF(TODAY()&lt;(('ACCESS EXPORT'!Z421)+30),CONCATENATE(VLOOKUP(A421,'ACCESS EXPORT'!$A:$AF,28,FALSE)," (Opens",TEXT('ACCESS EXPORT'!Z421," MM/DD/YYY)")),VLOOKUP(A421,'ACCESS EXPORT'!$A:$AF,28,FALSE)))))),"-")</f>
        <v>FLORIDA ENT SURGICAL SPECIALISTS 2*</v>
      </c>
      <c r="E421" s="3" t="str">
        <f>VLOOKUP($A421,'ACCESS EXPORT'!$A:$AF,3,FALSE)</f>
        <v>5525</v>
      </c>
      <c r="F421" s="3" t="str">
        <f>UPPER(CONCATENATE(VLOOKUP(A421,'ACCESS EXPORT'!$A:$AF,4,FALSE)," ",VLOOKUP(A421,'ACCESS EXPORT'!$A:$AF,5,FALSE)," ",VLOOKUP(A421,'ACCESS EXPORT'!$A:$AF,6,FALSE)," ",VLOOKUP(A421,'ACCESS EXPORT'!$A:$AA,7,FALSE)," ",VLOOKUP(A421,'ACCESS EXPORT'!$A:$AA,8,FALSE)))</f>
        <v>410 CELEBRATION PL SUITE 100 CELEBRATION FL 34747</v>
      </c>
      <c r="G421" s="4" t="str">
        <f>UPPER(VLOOKUP($A421,'ACCESS EXPORT'!$A:$AF,9,FALSE))</f>
        <v>OSCEOLA</v>
      </c>
      <c r="H421" s="4" t="str">
        <f>_xlfn.IFNA(VLOOKUP($B421,'ACCESS EXPORT'!$B:$J,9,FALSE),"")</f>
        <v>SW</v>
      </c>
      <c r="I421" s="3" t="str">
        <f>CONCATENATE("(P)",VLOOKUP($A421,'ACCESS EXPORT'!$A:$AF,11,FALSE)," (F)",VLOOKUP($A421,'ACCESS EXPORT'!$A:$AF,29,FALSE))</f>
        <v>(P)(321) 939-3000 (F)(321) 939-3001</v>
      </c>
      <c r="J421" s="4" t="str">
        <f>UPPER(VLOOKUP($A421,'ACCESS EXPORT'!$A:$AF,12,FALSE))</f>
        <v>SURGERY</v>
      </c>
      <c r="K421" s="4" t="str">
        <f>UPPER(VLOOKUP($A421,'ACCESS EXPORT'!$A:$AF,13,FALSE))</f>
        <v>SCOTT HILL</v>
      </c>
      <c r="L421" s="3" t="str">
        <f>IF(AND(VLOOKUP(A421,'ACCESS EXPORT'!A:AE,1,0),'ACCESS EXPORT'!N421=""),UPPER(CONCATENATE('ACCESS EXPORT'!AE421)),IF(VLOOKUP(A421,'ACCESS EXPORT'!A:AE,1,0),UPPER(CONCATENATE('ACCESS EXPORT'!N421," "&amp;CHAR(10),'ACCESS EXPORT'!AE421))))</f>
        <v xml:space="preserve">PAULA MORRISSEY 
</v>
      </c>
      <c r="M421" s="4" t="str">
        <f>UPPER(VLOOKUP($A421,'ACCESS EXPORT'!$A:$O,15,FALSE))</f>
        <v>TBD</v>
      </c>
      <c r="N421" s="4" t="str">
        <f ca="1">IF(AND('ACCESS EXPORT'!X421="",'ACCESS EXPORT'!Y421=""),IF('ACCESS EXPORT'!V421&lt;&gt;"",(IF(TODAY()-'ACCESS EXPORT'!V421&gt;=-60,UPPER(CONCATENATE(VLOOKUP(B421,'ACCESS EXPORT'!$B:$P,15,FALSE),""&amp;CHAR(10)&amp;"(SEP",TEXT('ACCESS EXPORT'!V421," MM/DD/YYY)"))),IF(TODAY()-'ACCESS EXPORT'!V421&lt;0,UPPER(VLOOKUP(B421,'ACCESS EXPORT'!$B:$P,15,FALSE)),UPPER(VLOOKUP(B421,'ACCESS EXPORT'!$B:$P,15,FALSE))))),IF('ACCESS EXPORT'!U421="",UPPER(VLOOKUP(B421,'ACCESS EXPORT'!$B:$P,15,FALSE)),IF(TODAY()-'ACCESS EXPORT'!U421&lt;=30,CONCATENATE(UPPER(VLOOKUP(B421,'ACCESS EXPORT'!$B:$P,15,FALSE)),""&amp;CHAR(10)&amp;"(NEW",TEXT('ACCESS EXPORT'!U421," MM/DD/YYY)")),IF(AND(TODAY()-'ACCESS EXPORT'!U421&gt;30,TODAY()&gt;0),UPPER(VLOOKUP(B421,'ACCESS EXPORT'!$B:$P,15,FALSE)))))),IF('ACCESS EXPORT'!Y421&lt;&gt;"",UPPER(CONCATENATE(UPPER(VLOOKUP(B421,'ACCESS EXPORT'!$B:$P,15,FALSE)),""&amp;CHAR(10)&amp;"(Transfer Out",TEXT('ACCESS EXPORT'!Y421," MM/DD/YYY)"))),IF('ACCESS EXPORT'!X421&lt;&gt;"",UPPER(CONCATENATE(UPPER(VLOOKUP(B421,'ACCESS EXPORT'!$B:$P,15,FALSE)),""&amp;CHAR(10)&amp;"(Transfer In",TEXT('ACCESS EXPORT'!X421," MM/DD/YYY)"))))))</f>
        <v>BYARD, CHELSEA</v>
      </c>
      <c r="O421" s="4" t="str">
        <f>_xlfn.IFNA(VLOOKUP(B421,'ACCESS EXPORT'!$B:$Q,16,FALSE),"")</f>
        <v>Au.D</v>
      </c>
      <c r="P421" s="4" t="str">
        <f>_xlfn.IFNA(VLOOKUP(B421,'ACCESS EXPORT'!B:W,22,FALSE),"-")</f>
        <v>1578924585</v>
      </c>
      <c r="Q421" s="4" t="str">
        <f>_xlfn.IFNA(VLOOKUP(A421,'ACCESS EXPORT'!$A:$AG,33,0),"-")</f>
        <v>Amanda Hernandez</v>
      </c>
      <c r="R421" s="4" t="str">
        <f>_xlfn.IFNA(VLOOKUP(A421,'ACCESS EXPORT'!$A:$AH,34,0),"-")</f>
        <v>Carol Shane</v>
      </c>
      <c r="S421" s="4" t="str">
        <f>_xlfn.IFNA(VLOOKUP(A421,'ACCESS EXPORT'!$A:$AI,35,0),"-")</f>
        <v>Kikzeny Cartagena</v>
      </c>
      <c r="T421" s="4" t="str">
        <f>_xlfn.IFNA(VLOOKUP(A421,'ACCESS EXPORT'!$A:$AJ,36,0),"-")</f>
        <v>Sorangia Jean-Francois</v>
      </c>
      <c r="U421" s="4" t="str">
        <f>_xlfn.IFNA(VLOOKUP(A421,'ACCESS EXPORT'!$A:$AK,37,0),"-")</f>
        <v>athena</v>
      </c>
      <c r="V421" s="4" t="str">
        <f>_xlfn.IFNA(VLOOKUP(A421,'ACCESS EXPORT'!$A:$AL,38,0),"-")</f>
        <v>FHMG_FL ENT SURG SPECS</v>
      </c>
      <c r="W421" s="4" t="str">
        <f>_xlfn.IFNA(VLOOKUP(A421,'ACCESS EXPORT'!$A:$AM,39,0),"-")</f>
        <v/>
      </c>
      <c r="X421" s="4" t="str">
        <f>_xlfn.IFNA(VLOOKUP(A421,'ACCESS EXPORT'!$A:$AN,40,0),"-")</f>
        <v>Karen Kelly</v>
      </c>
      <c r="Y421" s="26" t="str">
        <f>_xlfn.IFNA(VLOOKUP(A421,'ACCESS EXPORT'!A:AO,41,0),"")</f>
        <v>Alaina Zarzuela</v>
      </c>
      <c r="Z421" s="26" t="str">
        <f>_xlfn.IFNA(VLOOKUP(A421,'ACCESS EXPORT'!A:AP,42,0),"")</f>
        <v>Sue Balmforth</v>
      </c>
      <c r="AA421" s="26" t="str">
        <f>_xlfn.IFNA(VLOOKUP(A421,'ACCESS EXPORT'!A:AQ,43,0),"")</f>
        <v>Tricia Greco</v>
      </c>
    </row>
    <row r="422" spans="1:27" ht="18.75" x14ac:dyDescent="0.25">
      <c r="A422" s="33">
        <v>322</v>
      </c>
      <c r="B422" s="10">
        <v>1882</v>
      </c>
      <c r="C422" s="7" t="str">
        <f ca="1">IFERROR(UPPER(IF(AND('ACCESS EXPORT'!AA422="",'ACCESS EXPORT'!Z422=""),VLOOKUP(A422,'ACCESS EXPORT'!$A:$AF,32,FALSE),(IF('ACCESS EXPORT'!AA422&lt;&gt;"",CONCATENATE(VLOOKUP(A422,'ACCESS EXPORT'!$A:$AF,32,FALSE)," (Closed",TEXT('ACCESS EXPORT'!AA422," MM/DD/YYY)")),IF(TODAY()&lt;(('ACCESS EXPORT'!Z422)+30),CONCATENATE(VLOOKUP(A422,'ACCESS EXPORT'!$A:$AF,32,FALSE)," (Opens",TEXT('ACCESS EXPORT'!Z422," MM/DD/YYY)")),VLOOKUP(A422,'ACCESS EXPORT'!$A:$AF,32,FALSE)))))),"-")</f>
        <v>ADVENTHEALTH MEDICAL GROUP OTOLARYNGOLOGY AND HEAD AND NECK SURGERY</v>
      </c>
      <c r="D422" s="3" t="str">
        <f ca="1">IFERROR(UPPER(IF(AND('ACCESS EXPORT'!AA422="",'ACCESS EXPORT'!Z422=""),VLOOKUP(A422,'ACCESS EXPORT'!$A:$AF,28,FALSE),(IF('ACCESS EXPORT'!AA422&lt;&gt;"",CONCATENATE(VLOOKUP(A422,'ACCESS EXPORT'!$A:$AF,28,FALSE)," (Closed",TEXT('ACCESS EXPORT'!AA422," MM/DD/YYY)")),IF(TODAY()&lt;(('ACCESS EXPORT'!Z422)+30),CONCATENATE(VLOOKUP(A422,'ACCESS EXPORT'!$A:$AF,28,FALSE)," (Opens",TEXT('ACCESS EXPORT'!Z422," MM/DD/YYY)")),VLOOKUP(A422,'ACCESS EXPORT'!$A:$AF,28,FALSE)))))),"-")</f>
        <v>FLORIDA ENT SURGICAL SPECIALISTS 2*</v>
      </c>
      <c r="E422" s="3" t="str">
        <f>VLOOKUP($A422,'ACCESS EXPORT'!$A:$AF,3,FALSE)</f>
        <v>5525</v>
      </c>
      <c r="F422" s="3" t="str">
        <f>UPPER(CONCATENATE(VLOOKUP(A422,'ACCESS EXPORT'!$A:$AF,4,FALSE)," ",VLOOKUP(A422,'ACCESS EXPORT'!$A:$AF,5,FALSE)," ",VLOOKUP(A422,'ACCESS EXPORT'!$A:$AF,6,FALSE)," ",VLOOKUP(A422,'ACCESS EXPORT'!$A:$AA,7,FALSE)," ",VLOOKUP(A422,'ACCESS EXPORT'!$A:$AA,8,FALSE)))</f>
        <v>410 CELEBRATION PL SUITE 100 CELEBRATION FL 34747</v>
      </c>
      <c r="G422" s="4" t="str">
        <f>UPPER(VLOOKUP($A422,'ACCESS EXPORT'!$A:$AF,9,FALSE))</f>
        <v>OSCEOLA</v>
      </c>
      <c r="H422" s="4" t="str">
        <f>_xlfn.IFNA(VLOOKUP($B422,'ACCESS EXPORT'!$B:$J,9,FALSE),"")</f>
        <v>SW</v>
      </c>
      <c r="I422" s="3" t="str">
        <f>CONCATENATE("(P)",VLOOKUP($A422,'ACCESS EXPORT'!$A:$AF,11,FALSE)," (F)",VLOOKUP($A422,'ACCESS EXPORT'!$A:$AF,29,FALSE))</f>
        <v>(P)(321) 939-3000 (F)(321) 939-3001</v>
      </c>
      <c r="J422" s="4" t="str">
        <f>UPPER(VLOOKUP($A422,'ACCESS EXPORT'!$A:$AF,12,FALSE))</f>
        <v>SURGERY</v>
      </c>
      <c r="K422" s="4" t="str">
        <f>UPPER(VLOOKUP($A422,'ACCESS EXPORT'!$A:$AF,13,FALSE))</f>
        <v>SCOTT HILL</v>
      </c>
      <c r="L422" s="3" t="str">
        <f>IF(AND(VLOOKUP(A422,'ACCESS EXPORT'!A:AE,1,0),'ACCESS EXPORT'!N422=""),UPPER(CONCATENATE('ACCESS EXPORT'!AE422)),IF(VLOOKUP(A422,'ACCESS EXPORT'!A:AE,1,0),UPPER(CONCATENATE('ACCESS EXPORT'!N422," "&amp;CHAR(10),'ACCESS EXPORT'!AE422))))</f>
        <v xml:space="preserve">PAULA MORRISSEY 
</v>
      </c>
      <c r="M422" s="4" t="str">
        <f>UPPER(VLOOKUP($A422,'ACCESS EXPORT'!$A:$O,15,FALSE))</f>
        <v>TBD</v>
      </c>
      <c r="N422" s="4" t="str">
        <f ca="1">IF(AND('ACCESS EXPORT'!X422="",'ACCESS EXPORT'!Y422=""),IF('ACCESS EXPORT'!V422&lt;&gt;"",(IF(TODAY()-'ACCESS EXPORT'!V422&gt;=-60,UPPER(CONCATENATE(VLOOKUP(B422,'ACCESS EXPORT'!$B:$P,15,FALSE),""&amp;CHAR(10)&amp;"(SEP",TEXT('ACCESS EXPORT'!V422," MM/DD/YYY)"))),IF(TODAY()-'ACCESS EXPORT'!V422&lt;0,UPPER(VLOOKUP(B422,'ACCESS EXPORT'!$B:$P,15,FALSE)),UPPER(VLOOKUP(B422,'ACCESS EXPORT'!$B:$P,15,FALSE))))),IF('ACCESS EXPORT'!U422="",UPPER(VLOOKUP(B422,'ACCESS EXPORT'!$B:$P,15,FALSE)),IF(TODAY()-'ACCESS EXPORT'!U422&lt;=30,CONCATENATE(UPPER(VLOOKUP(B422,'ACCESS EXPORT'!$B:$P,15,FALSE)),""&amp;CHAR(10)&amp;"(NEW",TEXT('ACCESS EXPORT'!U422," MM/DD/YYY)")),IF(AND(TODAY()-'ACCESS EXPORT'!U422&gt;30,TODAY()&gt;0),UPPER(VLOOKUP(B422,'ACCESS EXPORT'!$B:$P,15,FALSE)))))),IF('ACCESS EXPORT'!Y422&lt;&gt;"",UPPER(CONCATENATE(UPPER(VLOOKUP(B422,'ACCESS EXPORT'!$B:$P,15,FALSE)),""&amp;CHAR(10)&amp;"(Transfer Out",TEXT('ACCESS EXPORT'!Y422," MM/DD/YYY)"))),IF('ACCESS EXPORT'!X422&lt;&gt;"",UPPER(CONCATENATE(UPPER(VLOOKUP(B422,'ACCESS EXPORT'!$B:$P,15,FALSE)),""&amp;CHAR(10)&amp;"(Transfer In",TEXT('ACCESS EXPORT'!X422," MM/DD/YYY)"))))))</f>
        <v>PERRY, KATHERINE</v>
      </c>
      <c r="O422" s="4" t="str">
        <f>_xlfn.IFNA(VLOOKUP(B422,'ACCESS EXPORT'!$B:$Q,16,FALSE),"")</f>
        <v>Au.D</v>
      </c>
      <c r="P422" s="4" t="str">
        <f>_xlfn.IFNA(VLOOKUP(B422,'ACCESS EXPORT'!B:W,22,FALSE),"-")</f>
        <v>1023285277</v>
      </c>
      <c r="Q422" s="4" t="str">
        <f>_xlfn.IFNA(VLOOKUP(A422,'ACCESS EXPORT'!$A:$AG,33,0),"-")</f>
        <v>Amanda Hernandez</v>
      </c>
      <c r="R422" s="4" t="str">
        <f>_xlfn.IFNA(VLOOKUP(A422,'ACCESS EXPORT'!$A:$AH,34,0),"-")</f>
        <v>Carol Shane</v>
      </c>
      <c r="S422" s="4" t="str">
        <f>_xlfn.IFNA(VLOOKUP(A422,'ACCESS EXPORT'!$A:$AI,35,0),"-")</f>
        <v>Kikzeny Cartagena</v>
      </c>
      <c r="T422" s="4" t="str">
        <f>_xlfn.IFNA(VLOOKUP(A422,'ACCESS EXPORT'!$A:$AJ,36,0),"-")</f>
        <v>Sorangia Jean-Francois</v>
      </c>
      <c r="U422" s="4" t="str">
        <f>_xlfn.IFNA(VLOOKUP(A422,'ACCESS EXPORT'!$A:$AK,37,0),"-")</f>
        <v>athena</v>
      </c>
      <c r="V422" s="4" t="str">
        <f>_xlfn.IFNA(VLOOKUP(A422,'ACCESS EXPORT'!$A:$AL,38,0),"-")</f>
        <v>FHMG_FL ENT SURG SPECS</v>
      </c>
      <c r="W422" s="4" t="str">
        <f>_xlfn.IFNA(VLOOKUP(A422,'ACCESS EXPORT'!$A:$AM,39,0),"-")</f>
        <v/>
      </c>
      <c r="X422" s="4" t="str">
        <f>_xlfn.IFNA(VLOOKUP(A422,'ACCESS EXPORT'!$A:$AN,40,0),"-")</f>
        <v>Karen Kelly</v>
      </c>
      <c r="Y422" s="26" t="str">
        <f>_xlfn.IFNA(VLOOKUP(A422,'ACCESS EXPORT'!A:AO,41,0),"")</f>
        <v>Alaina Zarzuela</v>
      </c>
      <c r="Z422" s="26" t="str">
        <f>_xlfn.IFNA(VLOOKUP(A422,'ACCESS EXPORT'!A:AP,42,0),"")</f>
        <v>Sue Balmforth</v>
      </c>
      <c r="AA422" s="26" t="str">
        <f>_xlfn.IFNA(VLOOKUP(A422,'ACCESS EXPORT'!A:AQ,43,0),"")</f>
        <v>Tricia Greco</v>
      </c>
    </row>
    <row r="423" spans="1:27" ht="18.75" x14ac:dyDescent="0.25">
      <c r="A423" s="33">
        <v>322</v>
      </c>
      <c r="B423" s="10">
        <v>1883</v>
      </c>
      <c r="C423" s="7" t="str">
        <f ca="1">IFERROR(UPPER(IF(AND('ACCESS EXPORT'!AA423="",'ACCESS EXPORT'!Z423=""),VLOOKUP(A423,'ACCESS EXPORT'!$A:$AF,32,FALSE),(IF('ACCESS EXPORT'!AA423&lt;&gt;"",CONCATENATE(VLOOKUP(A423,'ACCESS EXPORT'!$A:$AF,32,FALSE)," (Closed",TEXT('ACCESS EXPORT'!AA423," MM/DD/YYY)")),IF(TODAY()&lt;(('ACCESS EXPORT'!Z423)+30),CONCATENATE(VLOOKUP(A423,'ACCESS EXPORT'!$A:$AF,32,FALSE)," (Opens",TEXT('ACCESS EXPORT'!Z423," MM/DD/YYY)")),VLOOKUP(A423,'ACCESS EXPORT'!$A:$AF,32,FALSE)))))),"-")</f>
        <v>ADVENTHEALTH MEDICAL GROUP OTOLARYNGOLOGY AND HEAD AND NECK SURGERY</v>
      </c>
      <c r="D423" s="3" t="str">
        <f ca="1">IFERROR(UPPER(IF(AND('ACCESS EXPORT'!AA423="",'ACCESS EXPORT'!Z423=""),VLOOKUP(A423,'ACCESS EXPORT'!$A:$AF,28,FALSE),(IF('ACCESS EXPORT'!AA423&lt;&gt;"",CONCATENATE(VLOOKUP(A423,'ACCESS EXPORT'!$A:$AF,28,FALSE)," (Closed",TEXT('ACCESS EXPORT'!AA423," MM/DD/YYY)")),IF(TODAY()&lt;(('ACCESS EXPORT'!Z423)+30),CONCATENATE(VLOOKUP(A423,'ACCESS EXPORT'!$A:$AF,28,FALSE)," (Opens",TEXT('ACCESS EXPORT'!Z423," MM/DD/YYY)")),VLOOKUP(A423,'ACCESS EXPORT'!$A:$AF,28,FALSE)))))),"-")</f>
        <v>FLORIDA ENT SURGICAL SPECIALISTS 2*</v>
      </c>
      <c r="E423" s="3" t="str">
        <f>VLOOKUP($A423,'ACCESS EXPORT'!$A:$AF,3,FALSE)</f>
        <v>5525</v>
      </c>
      <c r="F423" s="3" t="str">
        <f>UPPER(CONCATENATE(VLOOKUP(A423,'ACCESS EXPORT'!$A:$AF,4,FALSE)," ",VLOOKUP(A423,'ACCESS EXPORT'!$A:$AF,5,FALSE)," ",VLOOKUP(A423,'ACCESS EXPORT'!$A:$AF,6,FALSE)," ",VLOOKUP(A423,'ACCESS EXPORT'!$A:$AA,7,FALSE)," ",VLOOKUP(A423,'ACCESS EXPORT'!$A:$AA,8,FALSE)))</f>
        <v>410 CELEBRATION PL SUITE 100 CELEBRATION FL 34747</v>
      </c>
      <c r="G423" s="4" t="str">
        <f>UPPER(VLOOKUP($A423,'ACCESS EXPORT'!$A:$AF,9,FALSE))</f>
        <v>OSCEOLA</v>
      </c>
      <c r="H423" s="4" t="str">
        <f>_xlfn.IFNA(VLOOKUP($B423,'ACCESS EXPORT'!$B:$J,9,FALSE),"")</f>
        <v>SW</v>
      </c>
      <c r="I423" s="3" t="str">
        <f>CONCATENATE("(P)",VLOOKUP($A423,'ACCESS EXPORT'!$A:$AF,11,FALSE)," (F)",VLOOKUP($A423,'ACCESS EXPORT'!$A:$AF,29,FALSE))</f>
        <v>(P)(321) 939-3000 (F)(321) 939-3001</v>
      </c>
      <c r="J423" s="4" t="str">
        <f>UPPER(VLOOKUP($A423,'ACCESS EXPORT'!$A:$AF,12,FALSE))</f>
        <v>SURGERY</v>
      </c>
      <c r="K423" s="4" t="str">
        <f>UPPER(VLOOKUP($A423,'ACCESS EXPORT'!$A:$AF,13,FALSE))</f>
        <v>SCOTT HILL</v>
      </c>
      <c r="L423" s="3" t="str">
        <f>IF(AND(VLOOKUP(A423,'ACCESS EXPORT'!A:AE,1,0),'ACCESS EXPORT'!N423=""),UPPER(CONCATENATE('ACCESS EXPORT'!AE423)),IF(VLOOKUP(A423,'ACCESS EXPORT'!A:AE,1,0),UPPER(CONCATENATE('ACCESS EXPORT'!N423," "&amp;CHAR(10),'ACCESS EXPORT'!AE423))))</f>
        <v xml:space="preserve">PAULA MORRISSEY 
</v>
      </c>
      <c r="M423" s="4" t="str">
        <f>UPPER(VLOOKUP($A423,'ACCESS EXPORT'!$A:$O,15,FALSE))</f>
        <v>TBD</v>
      </c>
      <c r="N423" s="4" t="str">
        <f ca="1">IF(AND('ACCESS EXPORT'!X423="",'ACCESS EXPORT'!Y423=""),IF('ACCESS EXPORT'!V423&lt;&gt;"",(IF(TODAY()-'ACCESS EXPORT'!V423&gt;=-60,UPPER(CONCATENATE(VLOOKUP(B423,'ACCESS EXPORT'!$B:$P,15,FALSE),""&amp;CHAR(10)&amp;"(SEP",TEXT('ACCESS EXPORT'!V423," MM/DD/YYY)"))),IF(TODAY()-'ACCESS EXPORT'!V423&lt;0,UPPER(VLOOKUP(B423,'ACCESS EXPORT'!$B:$P,15,FALSE)),UPPER(VLOOKUP(B423,'ACCESS EXPORT'!$B:$P,15,FALSE))))),IF('ACCESS EXPORT'!U423="",UPPER(VLOOKUP(B423,'ACCESS EXPORT'!$B:$P,15,FALSE)),IF(TODAY()-'ACCESS EXPORT'!U423&lt;=30,CONCATENATE(UPPER(VLOOKUP(B423,'ACCESS EXPORT'!$B:$P,15,FALSE)),""&amp;CHAR(10)&amp;"(NEW",TEXT('ACCESS EXPORT'!U423," MM/DD/YYY)")),IF(AND(TODAY()-'ACCESS EXPORT'!U423&gt;30,TODAY()&gt;0),UPPER(VLOOKUP(B423,'ACCESS EXPORT'!$B:$P,15,FALSE)))))),IF('ACCESS EXPORT'!Y423&lt;&gt;"",UPPER(CONCATENATE(UPPER(VLOOKUP(B423,'ACCESS EXPORT'!$B:$P,15,FALSE)),""&amp;CHAR(10)&amp;"(Transfer Out",TEXT('ACCESS EXPORT'!Y423," MM/DD/YYY)"))),IF('ACCESS EXPORT'!X423&lt;&gt;"",UPPER(CONCATENATE(UPPER(VLOOKUP(B423,'ACCESS EXPORT'!$B:$P,15,FALSE)),""&amp;CHAR(10)&amp;"(Transfer In",TEXT('ACCESS EXPORT'!X423," MM/DD/YYY)"))))))</f>
        <v>DERDA, NICOLE</v>
      </c>
      <c r="O423" s="4" t="str">
        <f>_xlfn.IFNA(VLOOKUP(B423,'ACCESS EXPORT'!$B:$Q,16,FALSE),"")</f>
        <v>Au.D</v>
      </c>
      <c r="P423" s="4" t="str">
        <f>_xlfn.IFNA(VLOOKUP(B423,'ACCESS EXPORT'!B:W,22,FALSE),"-")</f>
        <v>1245557727</v>
      </c>
      <c r="Q423" s="4" t="str">
        <f>_xlfn.IFNA(VLOOKUP(A423,'ACCESS EXPORT'!$A:$AG,33,0),"-")</f>
        <v>Amanda Hernandez</v>
      </c>
      <c r="R423" s="4" t="str">
        <f>_xlfn.IFNA(VLOOKUP(A423,'ACCESS EXPORT'!$A:$AH,34,0),"-")</f>
        <v>Carol Shane</v>
      </c>
      <c r="S423" s="4" t="str">
        <f>_xlfn.IFNA(VLOOKUP(A423,'ACCESS EXPORT'!$A:$AI,35,0),"-")</f>
        <v>Kikzeny Cartagena</v>
      </c>
      <c r="T423" s="4" t="str">
        <f>_xlfn.IFNA(VLOOKUP(A423,'ACCESS EXPORT'!$A:$AJ,36,0),"-")</f>
        <v>Sorangia Jean-Francois</v>
      </c>
      <c r="U423" s="4" t="str">
        <f>_xlfn.IFNA(VLOOKUP(A423,'ACCESS EXPORT'!$A:$AK,37,0),"-")</f>
        <v>athena</v>
      </c>
      <c r="V423" s="4" t="str">
        <f>_xlfn.IFNA(VLOOKUP(A423,'ACCESS EXPORT'!$A:$AL,38,0),"-")</f>
        <v>FHMG_FL ENT SURG SPECS</v>
      </c>
      <c r="W423" s="4" t="str">
        <f>_xlfn.IFNA(VLOOKUP(A423,'ACCESS EXPORT'!$A:$AM,39,0),"-")</f>
        <v/>
      </c>
      <c r="X423" s="4" t="str">
        <f>_xlfn.IFNA(VLOOKUP(A423,'ACCESS EXPORT'!$A:$AN,40,0),"-")</f>
        <v>Karen Kelly</v>
      </c>
      <c r="Y423" s="26" t="str">
        <f>_xlfn.IFNA(VLOOKUP(A423,'ACCESS EXPORT'!A:AO,41,0),"")</f>
        <v>Alaina Zarzuela</v>
      </c>
      <c r="Z423" s="26" t="str">
        <f>_xlfn.IFNA(VLOOKUP(A423,'ACCESS EXPORT'!A:AP,42,0),"")</f>
        <v>Sue Balmforth</v>
      </c>
      <c r="AA423" s="26" t="str">
        <f>_xlfn.IFNA(VLOOKUP(A423,'ACCESS EXPORT'!A:AQ,43,0),"")</f>
        <v>Tricia Greco</v>
      </c>
    </row>
    <row r="424" spans="1:27" ht="18.75" x14ac:dyDescent="0.25">
      <c r="A424" s="33">
        <v>322</v>
      </c>
      <c r="B424" s="10">
        <v>1884</v>
      </c>
      <c r="C424" s="7" t="str">
        <f ca="1">IFERROR(UPPER(IF(AND('ACCESS EXPORT'!AA424="",'ACCESS EXPORT'!Z424=""),VLOOKUP(A424,'ACCESS EXPORT'!$A:$AF,32,FALSE),(IF('ACCESS EXPORT'!AA424&lt;&gt;"",CONCATENATE(VLOOKUP(A424,'ACCESS EXPORT'!$A:$AF,32,FALSE)," (Closed",TEXT('ACCESS EXPORT'!AA424," MM/DD/YYY)")),IF(TODAY()&lt;(('ACCESS EXPORT'!Z424)+30),CONCATENATE(VLOOKUP(A424,'ACCESS EXPORT'!$A:$AF,32,FALSE)," (Opens",TEXT('ACCESS EXPORT'!Z424," MM/DD/YYY)")),VLOOKUP(A424,'ACCESS EXPORT'!$A:$AF,32,FALSE)))))),"-")</f>
        <v>ADVENTHEALTH MEDICAL GROUP OTOLARYNGOLOGY AND HEAD AND NECK SURGERY</v>
      </c>
      <c r="D424" s="3" t="str">
        <f ca="1">IFERROR(UPPER(IF(AND('ACCESS EXPORT'!AA424="",'ACCESS EXPORT'!Z424=""),VLOOKUP(A424,'ACCESS EXPORT'!$A:$AF,28,FALSE),(IF('ACCESS EXPORT'!AA424&lt;&gt;"",CONCATENATE(VLOOKUP(A424,'ACCESS EXPORT'!$A:$AF,28,FALSE)," (Closed",TEXT('ACCESS EXPORT'!AA424," MM/DD/YYY)")),IF(TODAY()&lt;(('ACCESS EXPORT'!Z424)+30),CONCATENATE(VLOOKUP(A424,'ACCESS EXPORT'!$A:$AF,28,FALSE)," (Opens",TEXT('ACCESS EXPORT'!Z424," MM/DD/YYY)")),VLOOKUP(A424,'ACCESS EXPORT'!$A:$AF,28,FALSE)))))),"-")</f>
        <v>FLORIDA ENT SURGICAL SPECIALISTS 2*</v>
      </c>
      <c r="E424" s="3" t="str">
        <f>VLOOKUP($A424,'ACCESS EXPORT'!$A:$AF,3,FALSE)</f>
        <v>5525</v>
      </c>
      <c r="F424" s="3" t="str">
        <f>UPPER(CONCATENATE(VLOOKUP(A424,'ACCESS EXPORT'!$A:$AF,4,FALSE)," ",VLOOKUP(A424,'ACCESS EXPORT'!$A:$AF,5,FALSE)," ",VLOOKUP(A424,'ACCESS EXPORT'!$A:$AF,6,FALSE)," ",VLOOKUP(A424,'ACCESS EXPORT'!$A:$AA,7,FALSE)," ",VLOOKUP(A424,'ACCESS EXPORT'!$A:$AA,8,FALSE)))</f>
        <v>410 CELEBRATION PL SUITE 100 CELEBRATION FL 34747</v>
      </c>
      <c r="G424" s="4" t="str">
        <f>UPPER(VLOOKUP($A424,'ACCESS EXPORT'!$A:$AF,9,FALSE))</f>
        <v>OSCEOLA</v>
      </c>
      <c r="H424" s="4" t="str">
        <f>_xlfn.IFNA(VLOOKUP($B424,'ACCESS EXPORT'!$B:$J,9,FALSE),"")</f>
        <v>SW</v>
      </c>
      <c r="I424" s="3" t="str">
        <f>CONCATENATE("(P)",VLOOKUP($A424,'ACCESS EXPORT'!$A:$AF,11,FALSE)," (F)",VLOOKUP($A424,'ACCESS EXPORT'!$A:$AF,29,FALSE))</f>
        <v>(P)(321) 939-3000 (F)(321) 939-3001</v>
      </c>
      <c r="J424" s="4" t="str">
        <f>UPPER(VLOOKUP($A424,'ACCESS EXPORT'!$A:$AF,12,FALSE))</f>
        <v>SURGERY</v>
      </c>
      <c r="K424" s="4" t="str">
        <f>UPPER(VLOOKUP($A424,'ACCESS EXPORT'!$A:$AF,13,FALSE))</f>
        <v>SCOTT HILL</v>
      </c>
      <c r="L424" s="3" t="str">
        <f>IF(AND(VLOOKUP(A424,'ACCESS EXPORT'!A:AE,1,0),'ACCESS EXPORT'!N424=""),UPPER(CONCATENATE('ACCESS EXPORT'!AE424)),IF(VLOOKUP(A424,'ACCESS EXPORT'!A:AE,1,0),UPPER(CONCATENATE('ACCESS EXPORT'!N424," "&amp;CHAR(10),'ACCESS EXPORT'!AE424))))</f>
        <v xml:space="preserve">PAULA MORRISSEY 
</v>
      </c>
      <c r="M424" s="4" t="str">
        <f>UPPER(VLOOKUP($A424,'ACCESS EXPORT'!$A:$O,15,FALSE))</f>
        <v>TBD</v>
      </c>
      <c r="N424" s="4" t="str">
        <f ca="1">IF(AND('ACCESS EXPORT'!X424="",'ACCESS EXPORT'!Y424=""),IF('ACCESS EXPORT'!V424&lt;&gt;"",(IF(TODAY()-'ACCESS EXPORT'!V424&gt;=-60,UPPER(CONCATENATE(VLOOKUP(B424,'ACCESS EXPORT'!$B:$P,15,FALSE),""&amp;CHAR(10)&amp;"(SEP",TEXT('ACCESS EXPORT'!V424," MM/DD/YYY)"))),IF(TODAY()-'ACCESS EXPORT'!V424&lt;0,UPPER(VLOOKUP(B424,'ACCESS EXPORT'!$B:$P,15,FALSE)),UPPER(VLOOKUP(B424,'ACCESS EXPORT'!$B:$P,15,FALSE))))),IF('ACCESS EXPORT'!U424="",UPPER(VLOOKUP(B424,'ACCESS EXPORT'!$B:$P,15,FALSE)),IF(TODAY()-'ACCESS EXPORT'!U424&lt;=30,CONCATENATE(UPPER(VLOOKUP(B424,'ACCESS EXPORT'!$B:$P,15,FALSE)),""&amp;CHAR(10)&amp;"(NEW",TEXT('ACCESS EXPORT'!U424," MM/DD/YYY)")),IF(AND(TODAY()-'ACCESS EXPORT'!U424&gt;30,TODAY()&gt;0),UPPER(VLOOKUP(B424,'ACCESS EXPORT'!$B:$P,15,FALSE)))))),IF('ACCESS EXPORT'!Y424&lt;&gt;"",UPPER(CONCATENATE(UPPER(VLOOKUP(B424,'ACCESS EXPORT'!$B:$P,15,FALSE)),""&amp;CHAR(10)&amp;"(Transfer Out",TEXT('ACCESS EXPORT'!Y424," MM/DD/YYY)"))),IF('ACCESS EXPORT'!X424&lt;&gt;"",UPPER(CONCATENATE(UPPER(VLOOKUP(B424,'ACCESS EXPORT'!$B:$P,15,FALSE)),""&amp;CHAR(10)&amp;"(Transfer In",TEXT('ACCESS EXPORT'!X424," MM/DD/YYY)"))))))</f>
        <v>AITKEN, ELIZABETH</v>
      </c>
      <c r="O424" s="4" t="str">
        <f>_xlfn.IFNA(VLOOKUP(B424,'ACCESS EXPORT'!$B:$Q,16,FALSE),"")</f>
        <v>Au.D</v>
      </c>
      <c r="P424" s="4" t="str">
        <f>_xlfn.IFNA(VLOOKUP(B424,'ACCESS EXPORT'!B:W,22,FALSE),"-")</f>
        <v>1518339373</v>
      </c>
      <c r="Q424" s="4" t="str">
        <f>_xlfn.IFNA(VLOOKUP(A424,'ACCESS EXPORT'!$A:$AG,33,0),"-")</f>
        <v>Amanda Hernandez</v>
      </c>
      <c r="R424" s="4" t="str">
        <f>_xlfn.IFNA(VLOOKUP(A424,'ACCESS EXPORT'!$A:$AH,34,0),"-")</f>
        <v>Carol Shane</v>
      </c>
      <c r="S424" s="4" t="str">
        <f>_xlfn.IFNA(VLOOKUP(A424,'ACCESS EXPORT'!$A:$AI,35,0),"-")</f>
        <v>Kikzeny Cartagena</v>
      </c>
      <c r="T424" s="4" t="str">
        <f>_xlfn.IFNA(VLOOKUP(A424,'ACCESS EXPORT'!$A:$AJ,36,0),"-")</f>
        <v>Sorangia Jean-Francois</v>
      </c>
      <c r="U424" s="4" t="str">
        <f>_xlfn.IFNA(VLOOKUP(A424,'ACCESS EXPORT'!$A:$AK,37,0),"-")</f>
        <v>athena</v>
      </c>
      <c r="V424" s="4" t="str">
        <f>_xlfn.IFNA(VLOOKUP(A424,'ACCESS EXPORT'!$A:$AL,38,0),"-")</f>
        <v>FHMG_FL ENT SURG SPECS</v>
      </c>
      <c r="W424" s="4" t="str">
        <f>_xlfn.IFNA(VLOOKUP(A424,'ACCESS EXPORT'!$A:$AM,39,0),"-")</f>
        <v/>
      </c>
      <c r="X424" s="4" t="str">
        <f>_xlfn.IFNA(VLOOKUP(A424,'ACCESS EXPORT'!$A:$AN,40,0),"-")</f>
        <v>Karen Kelly</v>
      </c>
      <c r="Y424" s="26" t="str">
        <f>_xlfn.IFNA(VLOOKUP(A424,'ACCESS EXPORT'!A:AO,41,0),"")</f>
        <v>Alaina Zarzuela</v>
      </c>
      <c r="Z424" s="26" t="str">
        <f>_xlfn.IFNA(VLOOKUP(A424,'ACCESS EXPORT'!A:AP,42,0),"")</f>
        <v>Sue Balmforth</v>
      </c>
      <c r="AA424" s="26" t="str">
        <f>_xlfn.IFNA(VLOOKUP(A424,'ACCESS EXPORT'!A:AQ,43,0),"")</f>
        <v>Tricia Greco</v>
      </c>
    </row>
    <row r="425" spans="1:27" ht="18.75" x14ac:dyDescent="0.25">
      <c r="A425" s="33">
        <v>322</v>
      </c>
      <c r="B425" s="10">
        <v>1881</v>
      </c>
      <c r="C425" s="7" t="str">
        <f ca="1">IFERROR(UPPER(IF(AND('ACCESS EXPORT'!AA425="",'ACCESS EXPORT'!Z425=""),VLOOKUP(A425,'ACCESS EXPORT'!$A:$AF,32,FALSE),(IF('ACCESS EXPORT'!AA425&lt;&gt;"",CONCATENATE(VLOOKUP(A425,'ACCESS EXPORT'!$A:$AF,32,FALSE)," (Closed",TEXT('ACCESS EXPORT'!AA425," MM/DD/YYY)")),IF(TODAY()&lt;(('ACCESS EXPORT'!Z425)+30),CONCATENATE(VLOOKUP(A425,'ACCESS EXPORT'!$A:$AF,32,FALSE)," (Opens",TEXT('ACCESS EXPORT'!Z425," MM/DD/YYY)")),VLOOKUP(A425,'ACCESS EXPORT'!$A:$AF,32,FALSE)))))),"-")</f>
        <v>ADVENTHEALTH MEDICAL GROUP OTOLARYNGOLOGY AND HEAD AND NECK SURGERY</v>
      </c>
      <c r="D425" s="3" t="str">
        <f ca="1">IFERROR(UPPER(IF(AND('ACCESS EXPORT'!AA425="",'ACCESS EXPORT'!Z425=""),VLOOKUP(A425,'ACCESS EXPORT'!$A:$AF,28,FALSE),(IF('ACCESS EXPORT'!AA425&lt;&gt;"",CONCATENATE(VLOOKUP(A425,'ACCESS EXPORT'!$A:$AF,28,FALSE)," (Closed",TEXT('ACCESS EXPORT'!AA425," MM/DD/YYY)")),IF(TODAY()&lt;(('ACCESS EXPORT'!Z425)+30),CONCATENATE(VLOOKUP(A425,'ACCESS EXPORT'!$A:$AF,28,FALSE)," (Opens",TEXT('ACCESS EXPORT'!Z425," MM/DD/YYY)")),VLOOKUP(A425,'ACCESS EXPORT'!$A:$AF,28,FALSE)))))),"-")</f>
        <v>FLORIDA ENT SURGICAL SPECIALISTS 2*</v>
      </c>
      <c r="E425" s="3" t="str">
        <f>VLOOKUP($A425,'ACCESS EXPORT'!$A:$AF,3,FALSE)</f>
        <v>5525</v>
      </c>
      <c r="F425" s="3" t="str">
        <f>UPPER(CONCATENATE(VLOOKUP(A425,'ACCESS EXPORT'!$A:$AF,4,FALSE)," ",VLOOKUP(A425,'ACCESS EXPORT'!$A:$AF,5,FALSE)," ",VLOOKUP(A425,'ACCESS EXPORT'!$A:$AF,6,FALSE)," ",VLOOKUP(A425,'ACCESS EXPORT'!$A:$AA,7,FALSE)," ",VLOOKUP(A425,'ACCESS EXPORT'!$A:$AA,8,FALSE)))</f>
        <v>410 CELEBRATION PL SUITE 100 CELEBRATION FL 34747</v>
      </c>
      <c r="G425" s="4" t="str">
        <f>UPPER(VLOOKUP($A425,'ACCESS EXPORT'!$A:$AF,9,FALSE))</f>
        <v>OSCEOLA</v>
      </c>
      <c r="H425" s="4" t="str">
        <f>_xlfn.IFNA(VLOOKUP($B425,'ACCESS EXPORT'!$B:$J,9,FALSE),"")</f>
        <v>SW</v>
      </c>
      <c r="I425" s="3" t="str">
        <f>CONCATENATE("(P)",VLOOKUP($A425,'ACCESS EXPORT'!$A:$AF,11,FALSE)," (F)",VLOOKUP($A425,'ACCESS EXPORT'!$A:$AF,29,FALSE))</f>
        <v>(P)(321) 939-3000 (F)(321) 939-3001</v>
      </c>
      <c r="J425" s="4" t="str">
        <f>UPPER(VLOOKUP($A425,'ACCESS EXPORT'!$A:$AF,12,FALSE))</f>
        <v>SURGERY</v>
      </c>
      <c r="K425" s="4" t="str">
        <f>UPPER(VLOOKUP($A425,'ACCESS EXPORT'!$A:$AF,13,FALSE))</f>
        <v>SCOTT HILL</v>
      </c>
      <c r="L425" s="3" t="str">
        <f>IF(AND(VLOOKUP(A425,'ACCESS EXPORT'!A:AE,1,0),'ACCESS EXPORT'!N425=""),UPPER(CONCATENATE('ACCESS EXPORT'!AE425)),IF(VLOOKUP(A425,'ACCESS EXPORT'!A:AE,1,0),UPPER(CONCATENATE('ACCESS EXPORT'!N425," "&amp;CHAR(10),'ACCESS EXPORT'!AE425))))</f>
        <v xml:space="preserve">PAULA MORRISSEY 
</v>
      </c>
      <c r="M425" s="4" t="str">
        <f>UPPER(VLOOKUP($A425,'ACCESS EXPORT'!$A:$O,15,FALSE))</f>
        <v>TBD</v>
      </c>
      <c r="N425" s="4" t="str">
        <f ca="1">IF(AND('ACCESS EXPORT'!X425="",'ACCESS EXPORT'!Y425=""),IF('ACCESS EXPORT'!V425&lt;&gt;"",(IF(TODAY()-'ACCESS EXPORT'!V425&gt;=-60,UPPER(CONCATENATE(VLOOKUP(B425,'ACCESS EXPORT'!$B:$P,15,FALSE),""&amp;CHAR(10)&amp;"(SEP",TEXT('ACCESS EXPORT'!V425," MM/DD/YYY)"))),IF(TODAY()-'ACCESS EXPORT'!V425&lt;0,UPPER(VLOOKUP(B425,'ACCESS EXPORT'!$B:$P,15,FALSE)),UPPER(VLOOKUP(B425,'ACCESS EXPORT'!$B:$P,15,FALSE))))),IF('ACCESS EXPORT'!U425="",UPPER(VLOOKUP(B425,'ACCESS EXPORT'!$B:$P,15,FALSE)),IF(TODAY()-'ACCESS EXPORT'!U425&lt;=30,CONCATENATE(UPPER(VLOOKUP(B425,'ACCESS EXPORT'!$B:$P,15,FALSE)),""&amp;CHAR(10)&amp;"(NEW",TEXT('ACCESS EXPORT'!U425," MM/DD/YYY)")),IF(AND(TODAY()-'ACCESS EXPORT'!U425&gt;30,TODAY()&gt;0),UPPER(VLOOKUP(B425,'ACCESS EXPORT'!$B:$P,15,FALSE)))))),IF('ACCESS EXPORT'!Y425&lt;&gt;"",UPPER(CONCATENATE(UPPER(VLOOKUP(B425,'ACCESS EXPORT'!$B:$P,15,FALSE)),""&amp;CHAR(10)&amp;"(Transfer Out",TEXT('ACCESS EXPORT'!Y425," MM/DD/YYY)"))),IF('ACCESS EXPORT'!X425&lt;&gt;"",UPPER(CONCATENATE(UPPER(VLOOKUP(B425,'ACCESS EXPORT'!$B:$P,15,FALSE)),""&amp;CHAR(10)&amp;"(Transfer In",TEXT('ACCESS EXPORT'!X425," MM/DD/YYY)"))))))</f>
        <v>ATKINS, JAMES</v>
      </c>
      <c r="O425" s="4" t="str">
        <f>_xlfn.IFNA(VLOOKUP(B425,'ACCESS EXPORT'!$B:$Q,16,FALSE),"")</f>
        <v>MD</v>
      </c>
      <c r="P425" s="4" t="str">
        <f>_xlfn.IFNA(VLOOKUP(B425,'ACCESS EXPORT'!B:W,22,FALSE),"-")</f>
        <v>1255355442</v>
      </c>
      <c r="Q425" s="4" t="str">
        <f>_xlfn.IFNA(VLOOKUP(A425,'ACCESS EXPORT'!$A:$AG,33,0),"-")</f>
        <v>Amanda Hernandez</v>
      </c>
      <c r="R425" s="4" t="str">
        <f>_xlfn.IFNA(VLOOKUP(A425,'ACCESS EXPORT'!$A:$AH,34,0),"-")</f>
        <v>Carol Shane</v>
      </c>
      <c r="S425" s="4" t="str">
        <f>_xlfn.IFNA(VLOOKUP(A425,'ACCESS EXPORT'!$A:$AI,35,0),"-")</f>
        <v>Kikzeny Cartagena</v>
      </c>
      <c r="T425" s="4" t="str">
        <f>_xlfn.IFNA(VLOOKUP(A425,'ACCESS EXPORT'!$A:$AJ,36,0),"-")</f>
        <v>Sorangia Jean-Francois</v>
      </c>
      <c r="U425" s="4" t="str">
        <f>_xlfn.IFNA(VLOOKUP(A425,'ACCESS EXPORT'!$A:$AK,37,0),"-")</f>
        <v>athena</v>
      </c>
      <c r="V425" s="4" t="str">
        <f>_xlfn.IFNA(VLOOKUP(A425,'ACCESS EXPORT'!$A:$AL,38,0),"-")</f>
        <v>FHMG_FL ENT SURG SPECS</v>
      </c>
      <c r="W425" s="4" t="str">
        <f>_xlfn.IFNA(VLOOKUP(A425,'ACCESS EXPORT'!$A:$AM,39,0),"-")</f>
        <v/>
      </c>
      <c r="X425" s="4" t="str">
        <f>_xlfn.IFNA(VLOOKUP(A425,'ACCESS EXPORT'!$A:$AN,40,0),"-")</f>
        <v>Karen Kelly</v>
      </c>
      <c r="Y425" s="26" t="str">
        <f>_xlfn.IFNA(VLOOKUP(A425,'ACCESS EXPORT'!A:AO,41,0),"")</f>
        <v>Alaina Zarzuela</v>
      </c>
      <c r="Z425" s="26" t="str">
        <f>_xlfn.IFNA(VLOOKUP(A425,'ACCESS EXPORT'!A:AP,42,0),"")</f>
        <v>Sue Balmforth</v>
      </c>
      <c r="AA425" s="26" t="str">
        <f>_xlfn.IFNA(VLOOKUP(A425,'ACCESS EXPORT'!A:AQ,43,0),"")</f>
        <v>Tricia Greco</v>
      </c>
    </row>
    <row r="426" spans="1:27" ht="18.75" x14ac:dyDescent="0.25">
      <c r="A426" s="33">
        <v>322</v>
      </c>
      <c r="B426" s="10">
        <v>2260</v>
      </c>
      <c r="C426" s="7" t="str">
        <f ca="1">IFERROR(UPPER(IF(AND('ACCESS EXPORT'!AA426="",'ACCESS EXPORT'!Z426=""),VLOOKUP(A426,'ACCESS EXPORT'!$A:$AF,32,FALSE),(IF('ACCESS EXPORT'!AA426&lt;&gt;"",CONCATENATE(VLOOKUP(A426,'ACCESS EXPORT'!$A:$AF,32,FALSE)," (Closed",TEXT('ACCESS EXPORT'!AA426," MM/DD/YYY)")),IF(TODAY()&lt;(('ACCESS EXPORT'!Z426)+30),CONCATENATE(VLOOKUP(A426,'ACCESS EXPORT'!$A:$AF,32,FALSE)," (Opens",TEXT('ACCESS EXPORT'!Z426," MM/DD/YYY)")),VLOOKUP(A426,'ACCESS EXPORT'!$A:$AF,32,FALSE)))))),"-")</f>
        <v>ADVENTHEALTH MEDICAL GROUP OTOLARYNGOLOGY AND HEAD AND NECK SURGERY</v>
      </c>
      <c r="D426" s="3" t="str">
        <f ca="1">IFERROR(UPPER(IF(AND('ACCESS EXPORT'!AA426="",'ACCESS EXPORT'!Z426=""),VLOOKUP(A426,'ACCESS EXPORT'!$A:$AF,28,FALSE),(IF('ACCESS EXPORT'!AA426&lt;&gt;"",CONCATENATE(VLOOKUP(A426,'ACCESS EXPORT'!$A:$AF,28,FALSE)," (Closed",TEXT('ACCESS EXPORT'!AA426," MM/DD/YYY)")),IF(TODAY()&lt;(('ACCESS EXPORT'!Z426)+30),CONCATENATE(VLOOKUP(A426,'ACCESS EXPORT'!$A:$AF,28,FALSE)," (Opens",TEXT('ACCESS EXPORT'!Z426," MM/DD/YYY)")),VLOOKUP(A426,'ACCESS EXPORT'!$A:$AF,28,FALSE)))))),"-")</f>
        <v>FLORIDA ENT SURGICAL SPECIALISTS 2*</v>
      </c>
      <c r="E426" s="3" t="str">
        <f>VLOOKUP($A426,'ACCESS EXPORT'!$A:$AF,3,FALSE)</f>
        <v>5525</v>
      </c>
      <c r="F426" s="3" t="str">
        <f>UPPER(CONCATENATE(VLOOKUP(A426,'ACCESS EXPORT'!$A:$AF,4,FALSE)," ",VLOOKUP(A426,'ACCESS EXPORT'!$A:$AF,5,FALSE)," ",VLOOKUP(A426,'ACCESS EXPORT'!$A:$AF,6,FALSE)," ",VLOOKUP(A426,'ACCESS EXPORT'!$A:$AA,7,FALSE)," ",VLOOKUP(A426,'ACCESS EXPORT'!$A:$AA,8,FALSE)))</f>
        <v>410 CELEBRATION PL SUITE 100 CELEBRATION FL 34747</v>
      </c>
      <c r="G426" s="4" t="str">
        <f>UPPER(VLOOKUP($A426,'ACCESS EXPORT'!$A:$AF,9,FALSE))</f>
        <v>OSCEOLA</v>
      </c>
      <c r="H426" s="4" t="str">
        <f>_xlfn.IFNA(VLOOKUP($B426,'ACCESS EXPORT'!$B:$J,9,FALSE),"")</f>
        <v>SW</v>
      </c>
      <c r="I426" s="3" t="str">
        <f>CONCATENATE("(P)",VLOOKUP($A426,'ACCESS EXPORT'!$A:$AF,11,FALSE)," (F)",VLOOKUP($A426,'ACCESS EXPORT'!$A:$AF,29,FALSE))</f>
        <v>(P)(321) 939-3000 (F)(321) 939-3001</v>
      </c>
      <c r="J426" s="4" t="str">
        <f>UPPER(VLOOKUP($A426,'ACCESS EXPORT'!$A:$AF,12,FALSE))</f>
        <v>SURGERY</v>
      </c>
      <c r="K426" s="4" t="str">
        <f>UPPER(VLOOKUP($A426,'ACCESS EXPORT'!$A:$AF,13,FALSE))</f>
        <v>SCOTT HILL</v>
      </c>
      <c r="L426" s="3" t="str">
        <f>IF(AND(VLOOKUP(A426,'ACCESS EXPORT'!A:AE,1,0),'ACCESS EXPORT'!N426=""),UPPER(CONCATENATE('ACCESS EXPORT'!AE426)),IF(VLOOKUP(A426,'ACCESS EXPORT'!A:AE,1,0),UPPER(CONCATENATE('ACCESS EXPORT'!N426," "&amp;CHAR(10),'ACCESS EXPORT'!AE426))))</f>
        <v xml:space="preserve">PAULA MORRISSEY 
</v>
      </c>
      <c r="M426" s="4" t="str">
        <f>UPPER(VLOOKUP($A426,'ACCESS EXPORT'!$A:$O,15,FALSE))</f>
        <v>TBD</v>
      </c>
      <c r="N426" s="4" t="str">
        <f ca="1">IF(AND('ACCESS EXPORT'!X426="",'ACCESS EXPORT'!Y426=""),IF('ACCESS EXPORT'!V426&lt;&gt;"",(IF(TODAY()-'ACCESS EXPORT'!V426&gt;=-60,UPPER(CONCATENATE(VLOOKUP(B426,'ACCESS EXPORT'!$B:$P,15,FALSE),""&amp;CHAR(10)&amp;"(SEP",TEXT('ACCESS EXPORT'!V426," MM/DD/YYY)"))),IF(TODAY()-'ACCESS EXPORT'!V426&lt;0,UPPER(VLOOKUP(B426,'ACCESS EXPORT'!$B:$P,15,FALSE)),UPPER(VLOOKUP(B426,'ACCESS EXPORT'!$B:$P,15,FALSE))))),IF('ACCESS EXPORT'!U426="",UPPER(VLOOKUP(B426,'ACCESS EXPORT'!$B:$P,15,FALSE)),IF(TODAY()-'ACCESS EXPORT'!U426&lt;=30,CONCATENATE(UPPER(VLOOKUP(B426,'ACCESS EXPORT'!$B:$P,15,FALSE)),""&amp;CHAR(10)&amp;"(NEW",TEXT('ACCESS EXPORT'!U426," MM/DD/YYY)")),IF(AND(TODAY()-'ACCESS EXPORT'!U426&gt;30,TODAY()&gt;0),UPPER(VLOOKUP(B426,'ACCESS EXPORT'!$B:$P,15,FALSE)))))),IF('ACCESS EXPORT'!Y426&lt;&gt;"",UPPER(CONCATENATE(UPPER(VLOOKUP(B426,'ACCESS EXPORT'!$B:$P,15,FALSE)),""&amp;CHAR(10)&amp;"(Transfer Out",TEXT('ACCESS EXPORT'!Y426," MM/DD/YYY)"))),IF('ACCESS EXPORT'!X426&lt;&gt;"",UPPER(CONCATENATE(UPPER(VLOOKUP(B426,'ACCESS EXPORT'!$B:$P,15,FALSE)),""&amp;CHAR(10)&amp;"(Transfer In",TEXT('ACCESS EXPORT'!X426," MM/DD/YYY)"))))))</f>
        <v>SANTINI, CELIA</v>
      </c>
      <c r="O426" s="4" t="str">
        <f>_xlfn.IFNA(VLOOKUP(B426,'ACCESS EXPORT'!$B:$Q,16,FALSE),"")</f>
        <v>SLP</v>
      </c>
      <c r="P426" s="4" t="str">
        <f>_xlfn.IFNA(VLOOKUP(B426,'ACCESS EXPORT'!B:W,22,FALSE),"-")</f>
        <v>1811371149</v>
      </c>
      <c r="Q426" s="4" t="str">
        <f>_xlfn.IFNA(VLOOKUP(A426,'ACCESS EXPORT'!$A:$AG,33,0),"-")</f>
        <v>Amanda Hernandez</v>
      </c>
      <c r="R426" s="4" t="str">
        <f>_xlfn.IFNA(VLOOKUP(A426,'ACCESS EXPORT'!$A:$AH,34,0),"-")</f>
        <v>Carol Shane</v>
      </c>
      <c r="S426" s="4" t="str">
        <f>_xlfn.IFNA(VLOOKUP(A426,'ACCESS EXPORT'!$A:$AI,35,0),"-")</f>
        <v>Kikzeny Cartagena</v>
      </c>
      <c r="T426" s="4" t="str">
        <f>_xlfn.IFNA(VLOOKUP(A426,'ACCESS EXPORT'!$A:$AJ,36,0),"-")</f>
        <v>Sorangia Jean-Francois</v>
      </c>
      <c r="U426" s="4" t="str">
        <f>_xlfn.IFNA(VLOOKUP(A426,'ACCESS EXPORT'!$A:$AK,37,0),"-")</f>
        <v>athena</v>
      </c>
      <c r="V426" s="4" t="str">
        <f>_xlfn.IFNA(VLOOKUP(A426,'ACCESS EXPORT'!$A:$AL,38,0),"-")</f>
        <v>FHMG_FL ENT SURG SPECS</v>
      </c>
      <c r="W426" s="4" t="str">
        <f>_xlfn.IFNA(VLOOKUP(A426,'ACCESS EXPORT'!$A:$AM,39,0),"-")</f>
        <v/>
      </c>
      <c r="X426" s="4" t="str">
        <f>_xlfn.IFNA(VLOOKUP(A426,'ACCESS EXPORT'!$A:$AN,40,0),"-")</f>
        <v>Karen Kelly</v>
      </c>
      <c r="Y426" s="26" t="str">
        <f>_xlfn.IFNA(VLOOKUP(A426,'ACCESS EXPORT'!A:AO,41,0),"")</f>
        <v>Alaina Zarzuela</v>
      </c>
      <c r="Z426" s="26" t="str">
        <f>_xlfn.IFNA(VLOOKUP(A426,'ACCESS EXPORT'!A:AP,42,0),"")</f>
        <v>Sue Balmforth</v>
      </c>
      <c r="AA426" s="26" t="str">
        <f>_xlfn.IFNA(VLOOKUP(A426,'ACCESS EXPORT'!A:AQ,43,0),"")</f>
        <v>Tricia Greco</v>
      </c>
    </row>
    <row r="427" spans="1:27" ht="18.75" x14ac:dyDescent="0.25">
      <c r="A427" s="33">
        <v>224</v>
      </c>
      <c r="B427" s="10">
        <v>1498</v>
      </c>
      <c r="C427" s="7" t="str">
        <f ca="1">IFERROR(UPPER(IF(AND('ACCESS EXPORT'!AA427="",'ACCESS EXPORT'!Z427=""),VLOOKUP(A427,'ACCESS EXPORT'!$A:$AF,32,FALSE),(IF('ACCESS EXPORT'!AA427&lt;&gt;"",CONCATENATE(VLOOKUP(A427,'ACCESS EXPORT'!$A:$AF,32,FALSE)," (Closed",TEXT('ACCESS EXPORT'!AA427," MM/DD/YYY)")),IF(TODAY()&lt;(('ACCESS EXPORT'!Z427)+30),CONCATENATE(VLOOKUP(A427,'ACCESS EXPORT'!$A:$AF,32,FALSE)," (Opens",TEXT('ACCESS EXPORT'!Z427," MM/DD/YYY)")),VLOOKUP(A427,'ACCESS EXPORT'!$A:$AF,32,FALSE)))))),"-")</f>
        <v>ADVENTHEALTH MEDICAL GROUP FAMILY MEDICINE AT RDV</v>
      </c>
      <c r="D427" s="3" t="str">
        <f ca="1">IFERROR(UPPER(IF(AND('ACCESS EXPORT'!AA427="",'ACCESS EXPORT'!Z427=""),VLOOKUP(A427,'ACCESS EXPORT'!$A:$AF,28,FALSE),(IF('ACCESS EXPORT'!AA427&lt;&gt;"",CONCATENATE(VLOOKUP(A427,'ACCESS EXPORT'!$A:$AF,28,FALSE)," (Closed",TEXT('ACCESS EXPORT'!AA427," MM/DD/YYY)")),IF(TODAY()&lt;(('ACCESS EXPORT'!Z427)+30),CONCATENATE(VLOOKUP(A427,'ACCESS EXPORT'!$A:$AF,28,FALSE)," (Opens",TEXT('ACCESS EXPORT'!Z427," MM/DD/YYY)")),VLOOKUP(A427,'ACCESS EXPORT'!$A:$AF,28,FALSE)))))),"-")</f>
        <v>MAITLAND FAMILY CARE</v>
      </c>
      <c r="E427" s="3" t="str">
        <f>VLOOKUP($A427,'ACCESS EXPORT'!$A:$AF,3,FALSE)</f>
        <v>5530</v>
      </c>
      <c r="F427" s="3" t="str">
        <f>UPPER(CONCATENATE(VLOOKUP(A427,'ACCESS EXPORT'!$A:$AF,4,FALSE)," ",VLOOKUP(A427,'ACCESS EXPORT'!$A:$AF,5,FALSE)," ",VLOOKUP(A427,'ACCESS EXPORT'!$A:$AF,6,FALSE)," ",VLOOKUP(A427,'ACCESS EXPORT'!$A:$AA,7,FALSE)," ",VLOOKUP(A427,'ACCESS EXPORT'!$A:$AA,8,FALSE)))</f>
        <v>8701 MAITLAND SUMMIT BLVD  ORLANDO FL 32810</v>
      </c>
      <c r="G427" s="4" t="str">
        <f>UPPER(VLOOKUP($A427,'ACCESS EXPORT'!$A:$AF,9,FALSE))</f>
        <v>ORANGE</v>
      </c>
      <c r="H427" s="4" t="str">
        <f>_xlfn.IFNA(VLOOKUP($B427,'ACCESS EXPORT'!$B:$J,9,FALSE),"")</f>
        <v>Central</v>
      </c>
      <c r="I427" s="3" t="str">
        <f>CONCATENATE("(P)",VLOOKUP($A427,'ACCESS EXPORT'!$A:$AF,11,FALSE)," (F)",VLOOKUP($A427,'ACCESS EXPORT'!$A:$AF,29,FALSE))</f>
        <v>(P)(407) 200-2759 (F)(407) 660-0016</v>
      </c>
      <c r="J427" s="4" t="str">
        <f>UPPER(VLOOKUP($A427,'ACCESS EXPORT'!$A:$AF,12,FALSE))</f>
        <v>FAMILY MEDICINE</v>
      </c>
      <c r="K427" s="4" t="str">
        <f>UPPER(VLOOKUP($A427,'ACCESS EXPORT'!$A:$AF,13,FALSE))</f>
        <v>DEBORAH HAYWOOD</v>
      </c>
      <c r="L427" s="3" t="str">
        <f>IF(AND(VLOOKUP(A427,'ACCESS EXPORT'!A:AE,1,0),'ACCESS EXPORT'!N427=""),UPPER(CONCATENATE('ACCESS EXPORT'!AE427)),IF(VLOOKUP(A427,'ACCESS EXPORT'!A:AE,1,0),UPPER(CONCATENATE('ACCESS EXPORT'!N427," "&amp;CHAR(10),'ACCESS EXPORT'!AE427))))</f>
        <v xml:space="preserve">BERNADETTE SILVERSTEIN 
</v>
      </c>
      <c r="M427" s="4" t="str">
        <f>UPPER(VLOOKUP($A427,'ACCESS EXPORT'!$A:$O,15,FALSE))</f>
        <v>ELIZABETH JAMES (OS)</v>
      </c>
      <c r="N427" s="4" t="str">
        <f ca="1">IF(AND('ACCESS EXPORT'!X427="",'ACCESS EXPORT'!Y427=""),IF('ACCESS EXPORT'!V427&lt;&gt;"",(IF(TODAY()-'ACCESS EXPORT'!V427&gt;=-60,UPPER(CONCATENATE(VLOOKUP(B427,'ACCESS EXPORT'!$B:$P,15,FALSE),""&amp;CHAR(10)&amp;"(SEP",TEXT('ACCESS EXPORT'!V427," MM/DD/YYY)"))),IF(TODAY()-'ACCESS EXPORT'!V427&lt;0,UPPER(VLOOKUP(B427,'ACCESS EXPORT'!$B:$P,15,FALSE)),UPPER(VLOOKUP(B427,'ACCESS EXPORT'!$B:$P,15,FALSE))))),IF('ACCESS EXPORT'!U427="",UPPER(VLOOKUP(B427,'ACCESS EXPORT'!$B:$P,15,FALSE)),IF(TODAY()-'ACCESS EXPORT'!U427&lt;=30,CONCATENATE(UPPER(VLOOKUP(B427,'ACCESS EXPORT'!$B:$P,15,FALSE)),""&amp;CHAR(10)&amp;"(NEW",TEXT('ACCESS EXPORT'!U427," MM/DD/YYY)")),IF(AND(TODAY()-'ACCESS EXPORT'!U427&gt;30,TODAY()&gt;0),UPPER(VLOOKUP(B427,'ACCESS EXPORT'!$B:$P,15,FALSE)))))),IF('ACCESS EXPORT'!Y427&lt;&gt;"",UPPER(CONCATENATE(UPPER(VLOOKUP(B427,'ACCESS EXPORT'!$B:$P,15,FALSE)),""&amp;CHAR(10)&amp;"(Transfer Out",TEXT('ACCESS EXPORT'!Y427," MM/DD/YYY)"))),IF('ACCESS EXPORT'!X427&lt;&gt;"",UPPER(CONCATENATE(UPPER(VLOOKUP(B427,'ACCESS EXPORT'!$B:$P,15,FALSE)),""&amp;CHAR(10)&amp;"(Transfer In",TEXT('ACCESS EXPORT'!X427," MM/DD/YYY)"))))))</f>
        <v>NARUTA, JENNIFER K.</v>
      </c>
      <c r="O427" s="4" t="str">
        <f>_xlfn.IFNA(VLOOKUP(B427,'ACCESS EXPORT'!$B:$Q,16,FALSE),"")</f>
        <v>APRN</v>
      </c>
      <c r="P427" s="4" t="str">
        <f>_xlfn.IFNA(VLOOKUP(B427,'ACCESS EXPORT'!B:W,22,FALSE),"-")</f>
        <v>1710250600</v>
      </c>
      <c r="Q427" s="4" t="str">
        <f>_xlfn.IFNA(VLOOKUP(A427,'ACCESS EXPORT'!$A:$AG,33,0),"-")</f>
        <v>Quamirah Denson</v>
      </c>
      <c r="R427" s="4" t="str">
        <f>_xlfn.IFNA(VLOOKUP(A427,'ACCESS EXPORT'!$A:$AH,34,0),"-")</f>
        <v>Cheri Benedeti</v>
      </c>
      <c r="S427" s="4" t="str">
        <f>_xlfn.IFNA(VLOOKUP(A427,'ACCESS EXPORT'!$A:$AI,35,0),"-")</f>
        <v>Anna Bachtis</v>
      </c>
      <c r="T427" s="4" t="str">
        <f>_xlfn.IFNA(VLOOKUP(A427,'ACCESS EXPORT'!$A:$AJ,36,0),"-")</f>
        <v>Andrew Davis</v>
      </c>
      <c r="U427" s="4" t="str">
        <f>_xlfn.IFNA(VLOOKUP(A427,'ACCESS EXPORT'!$A:$AK,37,0),"-")</f>
        <v>athena</v>
      </c>
      <c r="V427" s="4" t="str">
        <f>_xlfn.IFNA(VLOOKUP(A427,'ACCESS EXPORT'!$A:$AL,38,0),"-")</f>
        <v>FHMG_MAITLAND FC</v>
      </c>
      <c r="W427" s="4" t="str">
        <f>_xlfn.IFNA(VLOOKUP(A427,'ACCESS EXPORT'!$A:$AM,39,0),"-")</f>
        <v/>
      </c>
      <c r="X427" s="4" t="str">
        <f>_xlfn.IFNA(VLOOKUP(A427,'ACCESS EXPORT'!$A:$AN,40,0),"-")</f>
        <v>Libia Villaquiran / Jenny Green</v>
      </c>
      <c r="Y427" s="26" t="str">
        <f>_xlfn.IFNA(VLOOKUP(A427,'ACCESS EXPORT'!A:AO,41,0),"")</f>
        <v>Karen Kundinger</v>
      </c>
      <c r="Z427" s="26" t="str">
        <f>_xlfn.IFNA(VLOOKUP(A427,'ACCESS EXPORT'!A:AP,42,0),"")</f>
        <v>Janice Scales</v>
      </c>
      <c r="AA427" s="26" t="str">
        <f>_xlfn.IFNA(VLOOKUP(A427,'ACCESS EXPORT'!A:AQ,43,0),"")</f>
        <v>Heather McComb</v>
      </c>
    </row>
    <row r="428" spans="1:27" ht="18.75" x14ac:dyDescent="0.25">
      <c r="A428" s="33">
        <v>224</v>
      </c>
      <c r="B428" s="10">
        <v>1496</v>
      </c>
      <c r="C428" s="7" t="str">
        <f ca="1">IFERROR(UPPER(IF(AND('ACCESS EXPORT'!AA428="",'ACCESS EXPORT'!Z428=""),VLOOKUP(A428,'ACCESS EXPORT'!$A:$AF,32,FALSE),(IF('ACCESS EXPORT'!AA428&lt;&gt;"",CONCATENATE(VLOOKUP(A428,'ACCESS EXPORT'!$A:$AF,32,FALSE)," (Closed",TEXT('ACCESS EXPORT'!AA428," MM/DD/YYY)")),IF(TODAY()&lt;(('ACCESS EXPORT'!Z428)+30),CONCATENATE(VLOOKUP(A428,'ACCESS EXPORT'!$A:$AF,32,FALSE)," (Opens",TEXT('ACCESS EXPORT'!Z428," MM/DD/YYY)")),VLOOKUP(A428,'ACCESS EXPORT'!$A:$AF,32,FALSE)))))),"-")</f>
        <v>ADVENTHEALTH MEDICAL GROUP FAMILY MEDICINE AT RDV</v>
      </c>
      <c r="D428" s="3" t="str">
        <f ca="1">IFERROR(UPPER(IF(AND('ACCESS EXPORT'!AA428="",'ACCESS EXPORT'!Z428=""),VLOOKUP(A428,'ACCESS EXPORT'!$A:$AF,28,FALSE),(IF('ACCESS EXPORT'!AA428&lt;&gt;"",CONCATENATE(VLOOKUP(A428,'ACCESS EXPORT'!$A:$AF,28,FALSE)," (Closed",TEXT('ACCESS EXPORT'!AA428," MM/DD/YYY)")),IF(TODAY()&lt;(('ACCESS EXPORT'!Z428)+30),CONCATENATE(VLOOKUP(A428,'ACCESS EXPORT'!$A:$AF,28,FALSE)," (Opens",TEXT('ACCESS EXPORT'!Z428," MM/DD/YYY)")),VLOOKUP(A428,'ACCESS EXPORT'!$A:$AF,28,FALSE)))))),"-")</f>
        <v>MAITLAND FAMILY CARE</v>
      </c>
      <c r="E428" s="3" t="str">
        <f>VLOOKUP($A428,'ACCESS EXPORT'!$A:$AF,3,FALSE)</f>
        <v>5530</v>
      </c>
      <c r="F428" s="3" t="str">
        <f>UPPER(CONCATENATE(VLOOKUP(A428,'ACCESS EXPORT'!$A:$AF,4,FALSE)," ",VLOOKUP(A428,'ACCESS EXPORT'!$A:$AF,5,FALSE)," ",VLOOKUP(A428,'ACCESS EXPORT'!$A:$AF,6,FALSE)," ",VLOOKUP(A428,'ACCESS EXPORT'!$A:$AA,7,FALSE)," ",VLOOKUP(A428,'ACCESS EXPORT'!$A:$AA,8,FALSE)))</f>
        <v>8701 MAITLAND SUMMIT BLVD  ORLANDO FL 32810</v>
      </c>
      <c r="G428" s="4" t="str">
        <f>UPPER(VLOOKUP($A428,'ACCESS EXPORT'!$A:$AF,9,FALSE))</f>
        <v>ORANGE</v>
      </c>
      <c r="H428" s="4" t="str">
        <f>_xlfn.IFNA(VLOOKUP($B428,'ACCESS EXPORT'!$B:$J,9,FALSE),"")</f>
        <v>Central</v>
      </c>
      <c r="I428" s="3" t="str">
        <f>CONCATENATE("(P)",VLOOKUP($A428,'ACCESS EXPORT'!$A:$AF,11,FALSE)," (F)",VLOOKUP($A428,'ACCESS EXPORT'!$A:$AF,29,FALSE))</f>
        <v>(P)(407) 200-2759 (F)(407) 660-0016</v>
      </c>
      <c r="J428" s="4" t="str">
        <f>UPPER(VLOOKUP($A428,'ACCESS EXPORT'!$A:$AF,12,FALSE))</f>
        <v>FAMILY MEDICINE</v>
      </c>
      <c r="K428" s="4" t="str">
        <f>UPPER(VLOOKUP($A428,'ACCESS EXPORT'!$A:$AF,13,FALSE))</f>
        <v>DEBORAH HAYWOOD</v>
      </c>
      <c r="L428" s="3" t="str">
        <f>IF(AND(VLOOKUP(A428,'ACCESS EXPORT'!A:AE,1,0),'ACCESS EXPORT'!N428=""),UPPER(CONCATENATE('ACCESS EXPORT'!AE428)),IF(VLOOKUP(A428,'ACCESS EXPORT'!A:AE,1,0),UPPER(CONCATENATE('ACCESS EXPORT'!N428," "&amp;CHAR(10),'ACCESS EXPORT'!AE428))))</f>
        <v xml:space="preserve">BERNADETTE SILVERSTEIN 
</v>
      </c>
      <c r="M428" s="4" t="str">
        <f>UPPER(VLOOKUP($A428,'ACCESS EXPORT'!$A:$O,15,FALSE))</f>
        <v>ELIZABETH JAMES (OS)</v>
      </c>
      <c r="N428" s="4" t="str">
        <f ca="1">IF(AND('ACCESS EXPORT'!X428="",'ACCESS EXPORT'!Y428=""),IF('ACCESS EXPORT'!V428&lt;&gt;"",(IF(TODAY()-'ACCESS EXPORT'!V428&gt;=-60,UPPER(CONCATENATE(VLOOKUP(B428,'ACCESS EXPORT'!$B:$P,15,FALSE),""&amp;CHAR(10)&amp;"(SEP",TEXT('ACCESS EXPORT'!V428," MM/DD/YYY)"))),IF(TODAY()-'ACCESS EXPORT'!V428&lt;0,UPPER(VLOOKUP(B428,'ACCESS EXPORT'!$B:$P,15,FALSE)),UPPER(VLOOKUP(B428,'ACCESS EXPORT'!$B:$P,15,FALSE))))),IF('ACCESS EXPORT'!U428="",UPPER(VLOOKUP(B428,'ACCESS EXPORT'!$B:$P,15,FALSE)),IF(TODAY()-'ACCESS EXPORT'!U428&lt;=30,CONCATENATE(UPPER(VLOOKUP(B428,'ACCESS EXPORT'!$B:$P,15,FALSE)),""&amp;CHAR(10)&amp;"(NEW",TEXT('ACCESS EXPORT'!U428," MM/DD/YYY)")),IF(AND(TODAY()-'ACCESS EXPORT'!U428&gt;30,TODAY()&gt;0),UPPER(VLOOKUP(B428,'ACCESS EXPORT'!$B:$P,15,FALSE)))))),IF('ACCESS EXPORT'!Y428&lt;&gt;"",UPPER(CONCATENATE(UPPER(VLOOKUP(B428,'ACCESS EXPORT'!$B:$P,15,FALSE)),""&amp;CHAR(10)&amp;"(Transfer Out",TEXT('ACCESS EXPORT'!Y428," MM/DD/YYY)"))),IF('ACCESS EXPORT'!X428&lt;&gt;"",UPPER(CONCATENATE(UPPER(VLOOKUP(B428,'ACCESS EXPORT'!$B:$P,15,FALSE)),""&amp;CHAR(10)&amp;"(Transfer In",TEXT('ACCESS EXPORT'!X428," MM/DD/YYY)"))))))</f>
        <v>BUELVAS, CHRISTOPHER R.</v>
      </c>
      <c r="O428" s="4" t="str">
        <f>_xlfn.IFNA(VLOOKUP(B428,'ACCESS EXPORT'!$B:$Q,16,FALSE),"")</f>
        <v>MD</v>
      </c>
      <c r="P428" s="4" t="str">
        <f>_xlfn.IFNA(VLOOKUP(B428,'ACCESS EXPORT'!B:W,22,FALSE),"-")</f>
        <v>1144659384</v>
      </c>
      <c r="Q428" s="4" t="str">
        <f>_xlfn.IFNA(VLOOKUP(A428,'ACCESS EXPORT'!$A:$AG,33,0),"-")</f>
        <v>Quamirah Denson</v>
      </c>
      <c r="R428" s="4" t="str">
        <f>_xlfn.IFNA(VLOOKUP(A428,'ACCESS EXPORT'!$A:$AH,34,0),"-")</f>
        <v>Cheri Benedeti</v>
      </c>
      <c r="S428" s="4" t="str">
        <f>_xlfn.IFNA(VLOOKUP(A428,'ACCESS EXPORT'!$A:$AI,35,0),"-")</f>
        <v>Anna Bachtis</v>
      </c>
      <c r="T428" s="4" t="str">
        <f>_xlfn.IFNA(VLOOKUP(A428,'ACCESS EXPORT'!$A:$AJ,36,0),"-")</f>
        <v>Andrew Davis</v>
      </c>
      <c r="U428" s="4" t="str">
        <f>_xlfn.IFNA(VLOOKUP(A428,'ACCESS EXPORT'!$A:$AK,37,0),"-")</f>
        <v>athena</v>
      </c>
      <c r="V428" s="4" t="str">
        <f>_xlfn.IFNA(VLOOKUP(A428,'ACCESS EXPORT'!$A:$AL,38,0),"-")</f>
        <v>FHMG_MAITLAND FC</v>
      </c>
      <c r="W428" s="4" t="str">
        <f>_xlfn.IFNA(VLOOKUP(A428,'ACCESS EXPORT'!$A:$AM,39,0),"-")</f>
        <v/>
      </c>
      <c r="X428" s="4" t="str">
        <f>_xlfn.IFNA(VLOOKUP(A428,'ACCESS EXPORT'!$A:$AN,40,0),"-")</f>
        <v>Libia Villaquiran / Jenny Green</v>
      </c>
      <c r="Y428" s="26" t="str">
        <f>_xlfn.IFNA(VLOOKUP(A428,'ACCESS EXPORT'!A:AO,41,0),"")</f>
        <v>Karen Kundinger</v>
      </c>
      <c r="Z428" s="26" t="str">
        <f>_xlfn.IFNA(VLOOKUP(A428,'ACCESS EXPORT'!A:AP,42,0),"")</f>
        <v>Janice Scales</v>
      </c>
      <c r="AA428" s="26" t="str">
        <f>_xlfn.IFNA(VLOOKUP(A428,'ACCESS EXPORT'!A:AQ,43,0),"")</f>
        <v>Heather McComb</v>
      </c>
    </row>
    <row r="429" spans="1:27" ht="18.75" x14ac:dyDescent="0.25">
      <c r="A429" s="33">
        <v>204</v>
      </c>
      <c r="B429" s="10">
        <v>1444</v>
      </c>
      <c r="C429" s="7" t="str">
        <f ca="1">IFERROR(UPPER(IF(AND('ACCESS EXPORT'!AA429="",'ACCESS EXPORT'!Z429=""),VLOOKUP(A429,'ACCESS EXPORT'!$A:$AF,32,FALSE),(IF('ACCESS EXPORT'!AA429&lt;&gt;"",CONCATENATE(VLOOKUP(A429,'ACCESS EXPORT'!$A:$AF,32,FALSE)," (Closed",TEXT('ACCESS EXPORT'!AA429," MM/DD/YYY)")),IF(TODAY()&lt;(('ACCESS EXPORT'!Z429)+30),CONCATENATE(VLOOKUP(A429,'ACCESS EXPORT'!$A:$AF,32,FALSE)," (Opens",TEXT('ACCESS EXPORT'!Z429," MM/DD/YYY)")),VLOOKUP(A429,'ACCESS EXPORT'!$A:$AF,32,FALSE)))))),"-")</f>
        <v>ADVENTHEALTH MEDICAL GROUP REHABILITATION HOSPITALISTS AT ORLANDO</v>
      </c>
      <c r="D429" s="3" t="str">
        <f ca="1">IFERROR(UPPER(IF(AND('ACCESS EXPORT'!AA429="",'ACCESS EXPORT'!Z429=""),VLOOKUP(A429,'ACCESS EXPORT'!$A:$AF,28,FALSE),(IF('ACCESS EXPORT'!AA429&lt;&gt;"",CONCATENATE(VLOOKUP(A429,'ACCESS EXPORT'!$A:$AF,28,FALSE)," (Closed",TEXT('ACCESS EXPORT'!AA429," MM/DD/YYY)")),IF(TODAY()&lt;(('ACCESS EXPORT'!Z429)+30),CONCATENATE(VLOOKUP(A429,'ACCESS EXPORT'!$A:$AF,28,FALSE)," (Opens",TEXT('ACCESS EXPORT'!Z429," MM/DD/YYY)")),VLOOKUP(A429,'ACCESS EXPORT'!$A:$AF,28,FALSE)))))),"-")</f>
        <v>INPATIENT REHABILITATION SPECIALISTS OF CENTRAL FLORIDA</v>
      </c>
      <c r="E429" s="3" t="str">
        <f>VLOOKUP($A429,'ACCESS EXPORT'!$A:$AF,3,FALSE)</f>
        <v>5540</v>
      </c>
      <c r="F429" s="3" t="str">
        <f>UPPER(CONCATENATE(VLOOKUP(A429,'ACCESS EXPORT'!$A:$AF,4,FALSE)," ",VLOOKUP(A429,'ACCESS EXPORT'!$A:$AF,5,FALSE)," ",VLOOKUP(A429,'ACCESS EXPORT'!$A:$AF,6,FALSE)," ",VLOOKUP(A429,'ACCESS EXPORT'!$A:$AA,7,FALSE)," ",VLOOKUP(A429,'ACCESS EXPORT'!$A:$AA,8,FALSE)))</f>
        <v>2501 N ORANGE AVE SUITE 401 ORLANDO FL 32804</v>
      </c>
      <c r="G429" s="4" t="str">
        <f>UPPER(VLOOKUP($A429,'ACCESS EXPORT'!$A:$AF,9,FALSE))</f>
        <v>ORANGE</v>
      </c>
      <c r="H429" s="4" t="str">
        <f>_xlfn.IFNA(VLOOKUP($B429,'ACCESS EXPORT'!$B:$J,9,FALSE),"")</f>
        <v>NE</v>
      </c>
      <c r="I429" s="3" t="str">
        <f>CONCATENATE("(P)",VLOOKUP($A429,'ACCESS EXPORT'!$A:$AF,11,FALSE)," (F)",VLOOKUP($A429,'ACCESS EXPORT'!$A:$AF,29,FALSE))</f>
        <v>(P)(407) 303-1332 (F)(407) 303-0347</v>
      </c>
      <c r="J429" s="4" t="str">
        <f>UPPER(VLOOKUP($A429,'ACCESS EXPORT'!$A:$AF,12,FALSE))</f>
        <v>HOSPITALIST</v>
      </c>
      <c r="K429" s="4" t="str">
        <f>UPPER(VLOOKUP($A429,'ACCESS EXPORT'!$A:$AF,13,FALSE))</f>
        <v>WILLIAM WINDER</v>
      </c>
      <c r="L429" s="3" t="str">
        <f>IF(AND(VLOOKUP(A429,'ACCESS EXPORT'!A:AE,1,0),'ACCESS EXPORT'!N429=""),UPPER(CONCATENATE('ACCESS EXPORT'!AE429)),IF(VLOOKUP(A429,'ACCESS EXPORT'!A:AE,1,0),UPPER(CONCATENATE('ACCESS EXPORT'!N429," "&amp;CHAR(10),'ACCESS EXPORT'!AE429))))</f>
        <v xml:space="preserve">AMBER MODANI 
</v>
      </c>
      <c r="M429" s="4" t="str">
        <f>UPPER(VLOOKUP($A429,'ACCESS EXPORT'!$A:$O,15,FALSE))</f>
        <v>ANTRONE TUMBLING (PM)</v>
      </c>
      <c r="N429" s="4" t="str">
        <f ca="1">IF(AND('ACCESS EXPORT'!X429="",'ACCESS EXPORT'!Y429=""),IF('ACCESS EXPORT'!V429&lt;&gt;"",(IF(TODAY()-'ACCESS EXPORT'!V429&gt;=-60,UPPER(CONCATENATE(VLOOKUP(B429,'ACCESS EXPORT'!$B:$P,15,FALSE),""&amp;CHAR(10)&amp;"(SEP",TEXT('ACCESS EXPORT'!V429," MM/DD/YYY)"))),IF(TODAY()-'ACCESS EXPORT'!V429&lt;0,UPPER(VLOOKUP(B429,'ACCESS EXPORT'!$B:$P,15,FALSE)),UPPER(VLOOKUP(B429,'ACCESS EXPORT'!$B:$P,15,FALSE))))),IF('ACCESS EXPORT'!U429="",UPPER(VLOOKUP(B429,'ACCESS EXPORT'!$B:$P,15,FALSE)),IF(TODAY()-'ACCESS EXPORT'!U429&lt;=30,CONCATENATE(UPPER(VLOOKUP(B429,'ACCESS EXPORT'!$B:$P,15,FALSE)),""&amp;CHAR(10)&amp;"(NEW",TEXT('ACCESS EXPORT'!U429," MM/DD/YYY)")),IF(AND(TODAY()-'ACCESS EXPORT'!U429&gt;30,TODAY()&gt;0),UPPER(VLOOKUP(B429,'ACCESS EXPORT'!$B:$P,15,FALSE)))))),IF('ACCESS EXPORT'!Y429&lt;&gt;"",UPPER(CONCATENATE(UPPER(VLOOKUP(B429,'ACCESS EXPORT'!$B:$P,15,FALSE)),""&amp;CHAR(10)&amp;"(Transfer Out",TEXT('ACCESS EXPORT'!Y429," MM/DD/YYY)"))),IF('ACCESS EXPORT'!X429&lt;&gt;"",UPPER(CONCATENATE(UPPER(VLOOKUP(B429,'ACCESS EXPORT'!$B:$P,15,FALSE)),""&amp;CHAR(10)&amp;"(Transfer In",TEXT('ACCESS EXPORT'!X429," MM/DD/YYY)"))))))</f>
        <v>TRACY, MARK E.</v>
      </c>
      <c r="O429" s="4" t="str">
        <f>_xlfn.IFNA(VLOOKUP(B429,'ACCESS EXPORT'!$B:$Q,16,FALSE),"")</f>
        <v>MD</v>
      </c>
      <c r="P429" s="4" t="str">
        <f>_xlfn.IFNA(VLOOKUP(B429,'ACCESS EXPORT'!B:W,22,FALSE),"-")</f>
        <v>1043202203</v>
      </c>
      <c r="Q429" s="4" t="str">
        <f>_xlfn.IFNA(VLOOKUP(A429,'ACCESS EXPORT'!$A:$AG,33,0),"-")</f>
        <v>Aldis Leonardo</v>
      </c>
      <c r="R429" s="4" t="str">
        <f>_xlfn.IFNA(VLOOKUP(A429,'ACCESS EXPORT'!$A:$AH,34,0),"-")</f>
        <v>Linda Hopkins</v>
      </c>
      <c r="S429" s="4" t="str">
        <f>_xlfn.IFNA(VLOOKUP(A429,'ACCESS EXPORT'!$A:$AI,35,0),"-")</f>
        <v>James Agee</v>
      </c>
      <c r="T429" s="4" t="str">
        <f>_xlfn.IFNA(VLOOKUP(A429,'ACCESS EXPORT'!$A:$AJ,36,0),"-")</f>
        <v>Wanda Cruz</v>
      </c>
      <c r="U429" s="4" t="str">
        <f>_xlfn.IFNA(VLOOKUP(A429,'ACCESS EXPORT'!$A:$AK,37,0),"-")</f>
        <v>athena</v>
      </c>
      <c r="V429" s="4" t="str">
        <f>_xlfn.IFNA(VLOOKUP(A429,'ACCESS EXPORT'!$A:$AL,38,0),"-")</f>
        <v>FHMG_IP REHAB SPEC OF CFL</v>
      </c>
      <c r="W429" s="4" t="str">
        <f>_xlfn.IFNA(VLOOKUP(A429,'ACCESS EXPORT'!$A:$AM,39,0),"-")</f>
        <v/>
      </c>
      <c r="X429" s="4" t="str">
        <f>_xlfn.IFNA(VLOOKUP(A429,'ACCESS EXPORT'!$A:$AN,40,0),"-")</f>
        <v>Libia Villaquiran / Jenny Green</v>
      </c>
      <c r="Y429" s="26" t="str">
        <f>_xlfn.IFNA(VLOOKUP(A429,'ACCESS EXPORT'!A:AO,41,0),"")</f>
        <v>Andrea Brantley</v>
      </c>
      <c r="Z429" s="26" t="str">
        <f>_xlfn.IFNA(VLOOKUP(A429,'ACCESS EXPORT'!A:AP,42,0),"")</f>
        <v/>
      </c>
      <c r="AA429" s="26" t="str">
        <f>_xlfn.IFNA(VLOOKUP(A429,'ACCESS EXPORT'!A:AQ,43,0),"")</f>
        <v>-</v>
      </c>
    </row>
    <row r="430" spans="1:27" ht="18.75" x14ac:dyDescent="0.25">
      <c r="A430" s="33">
        <v>204</v>
      </c>
      <c r="B430" s="10">
        <v>2222</v>
      </c>
      <c r="C430" s="7" t="str">
        <f ca="1">IFERROR(UPPER(IF(AND('ACCESS EXPORT'!AA430="",'ACCESS EXPORT'!Z430=""),VLOOKUP(A430,'ACCESS EXPORT'!$A:$AF,32,FALSE),(IF('ACCESS EXPORT'!AA430&lt;&gt;"",CONCATENATE(VLOOKUP(A430,'ACCESS EXPORT'!$A:$AF,32,FALSE)," (Closed",TEXT('ACCESS EXPORT'!AA430," MM/DD/YYY)")),IF(TODAY()&lt;(('ACCESS EXPORT'!Z430)+30),CONCATENATE(VLOOKUP(A430,'ACCESS EXPORT'!$A:$AF,32,FALSE)," (Opens",TEXT('ACCESS EXPORT'!Z430," MM/DD/YYY)")),VLOOKUP(A430,'ACCESS EXPORT'!$A:$AF,32,FALSE)))))),"-")</f>
        <v>ADVENTHEALTH MEDICAL GROUP REHABILITATION HOSPITALISTS AT ORLANDO</v>
      </c>
      <c r="D430" s="3" t="str">
        <f ca="1">IFERROR(UPPER(IF(AND('ACCESS EXPORT'!AA430="",'ACCESS EXPORT'!Z430=""),VLOOKUP(A430,'ACCESS EXPORT'!$A:$AF,28,FALSE),(IF('ACCESS EXPORT'!AA430&lt;&gt;"",CONCATENATE(VLOOKUP(A430,'ACCESS EXPORT'!$A:$AF,28,FALSE)," (Closed",TEXT('ACCESS EXPORT'!AA430," MM/DD/YYY)")),IF(TODAY()&lt;(('ACCESS EXPORT'!Z430)+30),CONCATENATE(VLOOKUP(A430,'ACCESS EXPORT'!$A:$AF,28,FALSE)," (Opens",TEXT('ACCESS EXPORT'!Z430," MM/DD/YYY)")),VLOOKUP(A430,'ACCESS EXPORT'!$A:$AF,28,FALSE)))))),"-")</f>
        <v>INPATIENT REHABILITATION SPECIALISTS OF CENTRAL FLORIDA</v>
      </c>
      <c r="E430" s="3" t="str">
        <f>VLOOKUP($A430,'ACCESS EXPORT'!$A:$AF,3,FALSE)</f>
        <v>5540</v>
      </c>
      <c r="F430" s="3" t="str">
        <f>UPPER(CONCATENATE(VLOOKUP(A430,'ACCESS EXPORT'!$A:$AF,4,FALSE)," ",VLOOKUP(A430,'ACCESS EXPORT'!$A:$AF,5,FALSE)," ",VLOOKUP(A430,'ACCESS EXPORT'!$A:$AF,6,FALSE)," ",VLOOKUP(A430,'ACCESS EXPORT'!$A:$AA,7,FALSE)," ",VLOOKUP(A430,'ACCESS EXPORT'!$A:$AA,8,FALSE)))</f>
        <v>2501 N ORANGE AVE SUITE 401 ORLANDO FL 32804</v>
      </c>
      <c r="G430" s="4" t="str">
        <f>UPPER(VLOOKUP($A430,'ACCESS EXPORT'!$A:$AF,9,FALSE))</f>
        <v>ORANGE</v>
      </c>
      <c r="H430" s="4" t="str">
        <f>_xlfn.IFNA(VLOOKUP($B430,'ACCESS EXPORT'!$B:$J,9,FALSE),"")</f>
        <v>NE</v>
      </c>
      <c r="I430" s="3" t="str">
        <f>CONCATENATE("(P)",VLOOKUP($A430,'ACCESS EXPORT'!$A:$AF,11,FALSE)," (F)",VLOOKUP($A430,'ACCESS EXPORT'!$A:$AF,29,FALSE))</f>
        <v>(P)(407) 303-1332 (F)(407) 303-0347</v>
      </c>
      <c r="J430" s="4" t="str">
        <f>UPPER(VLOOKUP($A430,'ACCESS EXPORT'!$A:$AF,12,FALSE))</f>
        <v>HOSPITALIST</v>
      </c>
      <c r="K430" s="4" t="str">
        <f>UPPER(VLOOKUP($A430,'ACCESS EXPORT'!$A:$AF,13,FALSE))</f>
        <v>WILLIAM WINDER</v>
      </c>
      <c r="L430" s="3" t="str">
        <f>IF(AND(VLOOKUP(A430,'ACCESS EXPORT'!A:AE,1,0),'ACCESS EXPORT'!N430=""),UPPER(CONCATENATE('ACCESS EXPORT'!AE430)),IF(VLOOKUP(A430,'ACCESS EXPORT'!A:AE,1,0),UPPER(CONCATENATE('ACCESS EXPORT'!N430," "&amp;CHAR(10),'ACCESS EXPORT'!AE430))))</f>
        <v xml:space="preserve">AMBER MODANI 
</v>
      </c>
      <c r="M430" s="4" t="str">
        <f>UPPER(VLOOKUP($A430,'ACCESS EXPORT'!$A:$O,15,FALSE))</f>
        <v>ANTRONE TUMBLING (PM)</v>
      </c>
      <c r="N430" s="4" t="str">
        <f ca="1">IF(AND('ACCESS EXPORT'!X430="",'ACCESS EXPORT'!Y430=""),IF('ACCESS EXPORT'!V430&lt;&gt;"",(IF(TODAY()-'ACCESS EXPORT'!V430&gt;=-60,UPPER(CONCATENATE(VLOOKUP(B430,'ACCESS EXPORT'!$B:$P,15,FALSE),""&amp;CHAR(10)&amp;"(SEP",TEXT('ACCESS EXPORT'!V430," MM/DD/YYY)"))),IF(TODAY()-'ACCESS EXPORT'!V430&lt;0,UPPER(VLOOKUP(B430,'ACCESS EXPORT'!$B:$P,15,FALSE)),UPPER(VLOOKUP(B430,'ACCESS EXPORT'!$B:$P,15,FALSE))))),IF('ACCESS EXPORT'!U430="",UPPER(VLOOKUP(B430,'ACCESS EXPORT'!$B:$P,15,FALSE)),IF(TODAY()-'ACCESS EXPORT'!U430&lt;=30,CONCATENATE(UPPER(VLOOKUP(B430,'ACCESS EXPORT'!$B:$P,15,FALSE)),""&amp;CHAR(10)&amp;"(NEW",TEXT('ACCESS EXPORT'!U430," MM/DD/YYY)")),IF(AND(TODAY()-'ACCESS EXPORT'!U430&gt;30,TODAY()&gt;0),UPPER(VLOOKUP(B430,'ACCESS EXPORT'!$B:$P,15,FALSE)))))),IF('ACCESS EXPORT'!Y430&lt;&gt;"",UPPER(CONCATENATE(UPPER(VLOOKUP(B430,'ACCESS EXPORT'!$B:$P,15,FALSE)),""&amp;CHAR(10)&amp;"(Transfer Out",TEXT('ACCESS EXPORT'!Y430," MM/DD/YYY)"))),IF('ACCESS EXPORT'!X430&lt;&gt;"",UPPER(CONCATENATE(UPPER(VLOOKUP(B430,'ACCESS EXPORT'!$B:$P,15,FALSE)),""&amp;CHAR(10)&amp;"(Transfer In",TEXT('ACCESS EXPORT'!X430," MM/DD/YYY)"))))))</f>
        <v>BOTNER, BRYAN</v>
      </c>
      <c r="O430" s="4" t="str">
        <f>_xlfn.IFNA(VLOOKUP(B430,'ACCESS EXPORT'!$B:$Q,16,FALSE),"")</f>
        <v>MD</v>
      </c>
      <c r="P430" s="4" t="str">
        <f>_xlfn.IFNA(VLOOKUP(B430,'ACCESS EXPORT'!B:W,22,FALSE),"-")</f>
        <v>1134252349</v>
      </c>
      <c r="Q430" s="4" t="str">
        <f>_xlfn.IFNA(VLOOKUP(A430,'ACCESS EXPORT'!$A:$AG,33,0),"-")</f>
        <v>Aldis Leonardo</v>
      </c>
      <c r="R430" s="4" t="str">
        <f>_xlfn.IFNA(VLOOKUP(A430,'ACCESS EXPORT'!$A:$AH,34,0),"-")</f>
        <v>Linda Hopkins</v>
      </c>
      <c r="S430" s="4" t="str">
        <f>_xlfn.IFNA(VLOOKUP(A430,'ACCESS EXPORT'!$A:$AI,35,0),"-")</f>
        <v>James Agee</v>
      </c>
      <c r="T430" s="4" t="str">
        <f>_xlfn.IFNA(VLOOKUP(A430,'ACCESS EXPORT'!$A:$AJ,36,0),"-")</f>
        <v>Wanda Cruz</v>
      </c>
      <c r="U430" s="4" t="str">
        <f>_xlfn.IFNA(VLOOKUP(A430,'ACCESS EXPORT'!$A:$AK,37,0),"-")</f>
        <v>athena</v>
      </c>
      <c r="V430" s="4" t="str">
        <f>_xlfn.IFNA(VLOOKUP(A430,'ACCESS EXPORT'!$A:$AL,38,0),"-")</f>
        <v>FHMG_IP REHAB SPEC OF CFL</v>
      </c>
      <c r="W430" s="4" t="str">
        <f>_xlfn.IFNA(VLOOKUP(A430,'ACCESS EXPORT'!$A:$AM,39,0),"-")</f>
        <v/>
      </c>
      <c r="X430" s="4" t="str">
        <f>_xlfn.IFNA(VLOOKUP(A430,'ACCESS EXPORT'!$A:$AN,40,0),"-")</f>
        <v>Libia Villaquiran / Jenny Green</v>
      </c>
      <c r="Y430" s="26" t="str">
        <f>_xlfn.IFNA(VLOOKUP(A430,'ACCESS EXPORT'!A:AO,41,0),"")</f>
        <v>Andrea Brantley</v>
      </c>
      <c r="Z430" s="26" t="str">
        <f>_xlfn.IFNA(VLOOKUP(A430,'ACCESS EXPORT'!A:AP,42,0),"")</f>
        <v/>
      </c>
      <c r="AA430" s="26" t="str">
        <f>_xlfn.IFNA(VLOOKUP(A430,'ACCESS EXPORT'!A:AQ,43,0),"")</f>
        <v>-</v>
      </c>
    </row>
    <row r="431" spans="1:27" ht="18.75" x14ac:dyDescent="0.25">
      <c r="A431" s="33">
        <v>144</v>
      </c>
      <c r="B431" s="10">
        <v>1265</v>
      </c>
      <c r="C431" s="7" t="str">
        <f ca="1">IFERROR(UPPER(IF(AND('ACCESS EXPORT'!AA431="",'ACCESS EXPORT'!Z431=""),VLOOKUP(A431,'ACCESS EXPORT'!$A:$AF,32,FALSE),(IF('ACCESS EXPORT'!AA431&lt;&gt;"",CONCATENATE(VLOOKUP(A431,'ACCESS EXPORT'!$A:$AF,32,FALSE)," (Closed",TEXT('ACCESS EXPORT'!AA431," MM/DD/YYY)")),IF(TODAY()&lt;(('ACCESS EXPORT'!Z431)+30),CONCATENATE(VLOOKUP(A431,'ACCESS EXPORT'!$A:$AF,32,FALSE)," (Opens",TEXT('ACCESS EXPORT'!Z431," MM/DD/YYY)")),VLOOKUP(A431,'ACCESS EXPORT'!$A:$AF,32,FALSE)))))),"-")</f>
        <v>ADVENTHEALTH MEDICAL GROUP GENERAL SURGERY AT ORLANDO</v>
      </c>
      <c r="D431" s="3" t="str">
        <f ca="1">IFERROR(UPPER(IF(AND('ACCESS EXPORT'!AA431="",'ACCESS EXPORT'!Z431=""),VLOOKUP(A431,'ACCESS EXPORT'!$A:$AF,28,FALSE),(IF('ACCESS EXPORT'!AA431&lt;&gt;"",CONCATENATE(VLOOKUP(A431,'ACCESS EXPORT'!$A:$AF,28,FALSE)," (Closed",TEXT('ACCESS EXPORT'!AA431," MM/DD/YYY)")),IF(TODAY()&lt;(('ACCESS EXPORT'!Z431)+30),CONCATENATE(VLOOKUP(A431,'ACCESS EXPORT'!$A:$AF,28,FALSE)," (Opens",TEXT('ACCESS EXPORT'!Z431," MM/DD/YYY)")),VLOOKUP(A431,'ACCESS EXPORT'!$A:$AF,28,FALSE)))))),"-")</f>
        <v>CENTER FOR SPECIALIZED SURGERY - ORLANDO</v>
      </c>
      <c r="E431" s="3" t="str">
        <f>VLOOKUP($A431,'ACCESS EXPORT'!$A:$AF,3,FALSE)</f>
        <v>5550</v>
      </c>
      <c r="F431" s="3" t="str">
        <f>UPPER(CONCATENATE(VLOOKUP(A431,'ACCESS EXPORT'!$A:$AF,4,FALSE)," ",VLOOKUP(A431,'ACCESS EXPORT'!$A:$AF,5,FALSE)," ",VLOOKUP(A431,'ACCESS EXPORT'!$A:$AF,6,FALSE)," ",VLOOKUP(A431,'ACCESS EXPORT'!$A:$AA,7,FALSE)," ",VLOOKUP(A431,'ACCESS EXPORT'!$A:$AA,8,FALSE)))</f>
        <v>2415 N ORANGE AVE SUITE 400 ORLANDO FL 32804</v>
      </c>
      <c r="G431" s="4" t="str">
        <f>UPPER(VLOOKUP($A431,'ACCESS EXPORT'!$A:$AF,9,FALSE))</f>
        <v>ORANGE</v>
      </c>
      <c r="H431" s="4" t="str">
        <f>_xlfn.IFNA(VLOOKUP($B431,'ACCESS EXPORT'!$B:$J,9,FALSE),"")</f>
        <v>Central</v>
      </c>
      <c r="I431" s="3" t="str">
        <f>CONCATENATE("(P)",VLOOKUP($A431,'ACCESS EXPORT'!$A:$AF,11,FALSE)," (F)",VLOOKUP($A431,'ACCESS EXPORT'!$A:$AF,29,FALSE))</f>
        <v>(P)(407) 303-7399 (F)(407)303-7305</v>
      </c>
      <c r="J431" s="4" t="str">
        <f>UPPER(VLOOKUP($A431,'ACCESS EXPORT'!$A:$AF,12,FALSE))</f>
        <v>SURGERY</v>
      </c>
      <c r="K431" s="4" t="str">
        <f>UPPER(VLOOKUP($A431,'ACCESS EXPORT'!$A:$AF,13,FALSE))</f>
        <v>SCOTT HILL</v>
      </c>
      <c r="L431" s="3" t="str">
        <f>IF(AND(VLOOKUP(A431,'ACCESS EXPORT'!A:AE,1,0),'ACCESS EXPORT'!N431=""),UPPER(CONCATENATE('ACCESS EXPORT'!AE431)),IF(VLOOKUP(A431,'ACCESS EXPORT'!A:AE,1,0),UPPER(CONCATENATE('ACCESS EXPORT'!N431," "&amp;CHAR(10),'ACCESS EXPORT'!AE431))))</f>
        <v xml:space="preserve">CINDY MCMILLAN 
</v>
      </c>
      <c r="M431" s="4" t="str">
        <f>UPPER(VLOOKUP($A431,'ACCESS EXPORT'!$A:$O,15,FALSE))</f>
        <v>TBD (PM)</v>
      </c>
      <c r="N431" s="4" t="str">
        <f ca="1">IF(AND('ACCESS EXPORT'!X431="",'ACCESS EXPORT'!Y431=""),IF('ACCESS EXPORT'!V431&lt;&gt;"",(IF(TODAY()-'ACCESS EXPORT'!V431&gt;=-60,UPPER(CONCATENATE(VLOOKUP(B431,'ACCESS EXPORT'!$B:$P,15,FALSE),""&amp;CHAR(10)&amp;"(SEP",TEXT('ACCESS EXPORT'!V431," MM/DD/YYY)"))),IF(TODAY()-'ACCESS EXPORT'!V431&lt;0,UPPER(VLOOKUP(B431,'ACCESS EXPORT'!$B:$P,15,FALSE)),UPPER(VLOOKUP(B431,'ACCESS EXPORT'!$B:$P,15,FALSE))))),IF('ACCESS EXPORT'!U431="",UPPER(VLOOKUP(B431,'ACCESS EXPORT'!$B:$P,15,FALSE)),IF(TODAY()-'ACCESS EXPORT'!U431&lt;=30,CONCATENATE(UPPER(VLOOKUP(B431,'ACCESS EXPORT'!$B:$P,15,FALSE)),""&amp;CHAR(10)&amp;"(NEW",TEXT('ACCESS EXPORT'!U431," MM/DD/YYY)")),IF(AND(TODAY()-'ACCESS EXPORT'!U431&gt;30,TODAY()&gt;0),UPPER(VLOOKUP(B431,'ACCESS EXPORT'!$B:$P,15,FALSE)))))),IF('ACCESS EXPORT'!Y431&lt;&gt;"",UPPER(CONCATENATE(UPPER(VLOOKUP(B431,'ACCESS EXPORT'!$B:$P,15,FALSE)),""&amp;CHAR(10)&amp;"(Transfer Out",TEXT('ACCESS EXPORT'!Y431," MM/DD/YYY)"))),IF('ACCESS EXPORT'!X431&lt;&gt;"",UPPER(CONCATENATE(UPPER(VLOOKUP(B431,'ACCESS EXPORT'!$B:$P,15,FALSE)),""&amp;CHAR(10)&amp;"(Transfer In",TEXT('ACCESS EXPORT'!X431," MM/DD/YYY)"))))))</f>
        <v>TAYLOR, REAGAN HYDER</v>
      </c>
      <c r="O431" s="4" t="str">
        <f>_xlfn.IFNA(VLOOKUP(B431,'ACCESS EXPORT'!$B:$Q,16,FALSE),"")</f>
        <v>PA-C</v>
      </c>
      <c r="P431" s="4" t="str">
        <f>_xlfn.IFNA(VLOOKUP(B431,'ACCESS EXPORT'!B:W,22,FALSE),"-")</f>
        <v>1669624805</v>
      </c>
      <c r="Q431" s="4" t="str">
        <f>_xlfn.IFNA(VLOOKUP(A431,'ACCESS EXPORT'!$A:$AG,33,0),"-")</f>
        <v>Gretchen Scoleri</v>
      </c>
      <c r="R431" s="4" t="str">
        <f>_xlfn.IFNA(VLOOKUP(A431,'ACCESS EXPORT'!$A:$AH,34,0),"-")</f>
        <v>Cheri Benedeti</v>
      </c>
      <c r="S431" s="4" t="str">
        <f>_xlfn.IFNA(VLOOKUP(A431,'ACCESS EXPORT'!$A:$AI,35,0),"-")</f>
        <v>Kikzeny Cartagena</v>
      </c>
      <c r="T431" s="4" t="str">
        <f>_xlfn.IFNA(VLOOKUP(A431,'ACCESS EXPORT'!$A:$AJ,36,0),"-")</f>
        <v>Everil Elliott</v>
      </c>
      <c r="U431" s="4" t="str">
        <f>_xlfn.IFNA(VLOOKUP(A431,'ACCESS EXPORT'!$A:$AK,37,0),"-")</f>
        <v>athena</v>
      </c>
      <c r="V431" s="4" t="str">
        <f>_xlfn.IFNA(VLOOKUP(A431,'ACCESS EXPORT'!$A:$AL,38,0),"-")</f>
        <v>FHMG_CTR FOR SPEC SURG_ORL</v>
      </c>
      <c r="W431" s="4" t="str">
        <f>_xlfn.IFNA(VLOOKUP(A431,'ACCESS EXPORT'!$A:$AM,39,0),"-")</f>
        <v/>
      </c>
      <c r="X431" s="4" t="str">
        <f>_xlfn.IFNA(VLOOKUP(A431,'ACCESS EXPORT'!$A:$AN,40,0),"-")</f>
        <v>Karen Kelly</v>
      </c>
      <c r="Y431" s="26" t="str">
        <f>_xlfn.IFNA(VLOOKUP(A431,'ACCESS EXPORT'!A:AO,41,0),"")</f>
        <v>Andrea Desilva</v>
      </c>
      <c r="Z431" s="26" t="str">
        <f>_xlfn.IFNA(VLOOKUP(A431,'ACCESS EXPORT'!A:AP,42,0),"")</f>
        <v>Candace Goodman</v>
      </c>
      <c r="AA431" s="26" t="str">
        <f>_xlfn.IFNA(VLOOKUP(A431,'ACCESS EXPORT'!A:AQ,43,0),"")</f>
        <v>Tricia Greco</v>
      </c>
    </row>
    <row r="432" spans="1:27" ht="18.75" x14ac:dyDescent="0.25">
      <c r="A432" s="33">
        <v>144</v>
      </c>
      <c r="B432" s="10">
        <v>1264</v>
      </c>
      <c r="C432" s="7" t="str">
        <f ca="1">IFERROR(UPPER(IF(AND('ACCESS EXPORT'!AA432="",'ACCESS EXPORT'!Z432=""),VLOOKUP(A432,'ACCESS EXPORT'!$A:$AF,32,FALSE),(IF('ACCESS EXPORT'!AA432&lt;&gt;"",CONCATENATE(VLOOKUP(A432,'ACCESS EXPORT'!$A:$AF,32,FALSE)," (Closed",TEXT('ACCESS EXPORT'!AA432," MM/DD/YYY)")),IF(TODAY()&lt;(('ACCESS EXPORT'!Z432)+30),CONCATENATE(VLOOKUP(A432,'ACCESS EXPORT'!$A:$AF,32,FALSE)," (Opens",TEXT('ACCESS EXPORT'!Z432," MM/DD/YYY)")),VLOOKUP(A432,'ACCESS EXPORT'!$A:$AF,32,FALSE)))))),"-")</f>
        <v>ADVENTHEALTH MEDICAL GROUP GENERAL SURGERY AT ORLANDO</v>
      </c>
      <c r="D432" s="3" t="str">
        <f ca="1">IFERROR(UPPER(IF(AND('ACCESS EXPORT'!AA432="",'ACCESS EXPORT'!Z432=""),VLOOKUP(A432,'ACCESS EXPORT'!$A:$AF,28,FALSE),(IF('ACCESS EXPORT'!AA432&lt;&gt;"",CONCATENATE(VLOOKUP(A432,'ACCESS EXPORT'!$A:$AF,28,FALSE)," (Closed",TEXT('ACCESS EXPORT'!AA432," MM/DD/YYY)")),IF(TODAY()&lt;(('ACCESS EXPORT'!Z432)+30),CONCATENATE(VLOOKUP(A432,'ACCESS EXPORT'!$A:$AF,28,FALSE)," (Opens",TEXT('ACCESS EXPORT'!Z432," MM/DD/YYY)")),VLOOKUP(A432,'ACCESS EXPORT'!$A:$AF,28,FALSE)))))),"-")</f>
        <v>CENTER FOR SPECIALIZED SURGERY - ORLANDO</v>
      </c>
      <c r="E432" s="3" t="str">
        <f>VLOOKUP($A432,'ACCESS EXPORT'!$A:$AF,3,FALSE)</f>
        <v>5550</v>
      </c>
      <c r="F432" s="3" t="str">
        <f>UPPER(CONCATENATE(VLOOKUP(A432,'ACCESS EXPORT'!$A:$AF,4,FALSE)," ",VLOOKUP(A432,'ACCESS EXPORT'!$A:$AF,5,FALSE)," ",VLOOKUP(A432,'ACCESS EXPORT'!$A:$AF,6,FALSE)," ",VLOOKUP(A432,'ACCESS EXPORT'!$A:$AA,7,FALSE)," ",VLOOKUP(A432,'ACCESS EXPORT'!$A:$AA,8,FALSE)))</f>
        <v>2415 N ORANGE AVE SUITE 400 ORLANDO FL 32804</v>
      </c>
      <c r="G432" s="4" t="str">
        <f>UPPER(VLOOKUP($A432,'ACCESS EXPORT'!$A:$AF,9,FALSE))</f>
        <v>ORANGE</v>
      </c>
      <c r="H432" s="4" t="str">
        <f>_xlfn.IFNA(VLOOKUP($B432,'ACCESS EXPORT'!$B:$J,9,FALSE),"")</f>
        <v>Central</v>
      </c>
      <c r="I432" s="3" t="str">
        <f>CONCATENATE("(P)",VLOOKUP($A432,'ACCESS EXPORT'!$A:$AF,11,FALSE)," (F)",VLOOKUP($A432,'ACCESS EXPORT'!$A:$AF,29,FALSE))</f>
        <v>(P)(407) 303-7399 (F)(407)303-7305</v>
      </c>
      <c r="J432" s="4" t="str">
        <f>UPPER(VLOOKUP($A432,'ACCESS EXPORT'!$A:$AF,12,FALSE))</f>
        <v>SURGERY</v>
      </c>
      <c r="K432" s="4" t="str">
        <f>UPPER(VLOOKUP($A432,'ACCESS EXPORT'!$A:$AF,13,FALSE))</f>
        <v>SCOTT HILL</v>
      </c>
      <c r="L432" s="3" t="str">
        <f>IF(AND(VLOOKUP(A432,'ACCESS EXPORT'!A:AE,1,0),'ACCESS EXPORT'!N432=""),UPPER(CONCATENATE('ACCESS EXPORT'!AE432)),IF(VLOOKUP(A432,'ACCESS EXPORT'!A:AE,1,0),UPPER(CONCATENATE('ACCESS EXPORT'!N432," "&amp;CHAR(10),'ACCESS EXPORT'!AE432))))</f>
        <v xml:space="preserve">CINDY MCMILLAN 
</v>
      </c>
      <c r="M432" s="4" t="str">
        <f>UPPER(VLOOKUP($A432,'ACCESS EXPORT'!$A:$O,15,FALSE))</f>
        <v>TBD (PM)</v>
      </c>
      <c r="N432" s="4" t="str">
        <f ca="1">IF(AND('ACCESS EXPORT'!X432="",'ACCESS EXPORT'!Y432=""),IF('ACCESS EXPORT'!V432&lt;&gt;"",(IF(TODAY()-'ACCESS EXPORT'!V432&gt;=-60,UPPER(CONCATENATE(VLOOKUP(B432,'ACCESS EXPORT'!$B:$P,15,FALSE),""&amp;CHAR(10)&amp;"(SEP",TEXT('ACCESS EXPORT'!V432," MM/DD/YYY)"))),IF(TODAY()-'ACCESS EXPORT'!V432&lt;0,UPPER(VLOOKUP(B432,'ACCESS EXPORT'!$B:$P,15,FALSE)),UPPER(VLOOKUP(B432,'ACCESS EXPORT'!$B:$P,15,FALSE))))),IF('ACCESS EXPORT'!U432="",UPPER(VLOOKUP(B432,'ACCESS EXPORT'!$B:$P,15,FALSE)),IF(TODAY()-'ACCESS EXPORT'!U432&lt;=30,CONCATENATE(UPPER(VLOOKUP(B432,'ACCESS EXPORT'!$B:$P,15,FALSE)),""&amp;CHAR(10)&amp;"(NEW",TEXT('ACCESS EXPORT'!U432," MM/DD/YYY)")),IF(AND(TODAY()-'ACCESS EXPORT'!U432&gt;30,TODAY()&gt;0),UPPER(VLOOKUP(B432,'ACCESS EXPORT'!$B:$P,15,FALSE)))))),IF('ACCESS EXPORT'!Y432&lt;&gt;"",UPPER(CONCATENATE(UPPER(VLOOKUP(B432,'ACCESS EXPORT'!$B:$P,15,FALSE)),""&amp;CHAR(10)&amp;"(Transfer Out",TEXT('ACCESS EXPORT'!Y432," MM/DD/YYY)"))),IF('ACCESS EXPORT'!X432&lt;&gt;"",UPPER(CONCATENATE(UPPER(VLOOKUP(B432,'ACCESS EXPORT'!$B:$P,15,FALSE)),""&amp;CHAR(10)&amp;"(Transfer In",TEXT('ACCESS EXPORT'!X432," MM/DD/YYY)"))))))</f>
        <v>BLOOM, SCOTT WILLIAM</v>
      </c>
      <c r="O432" s="4" t="str">
        <f>_xlfn.IFNA(VLOOKUP(B432,'ACCESS EXPORT'!$B:$Q,16,FALSE),"")</f>
        <v>MD</v>
      </c>
      <c r="P432" s="4" t="str">
        <f>_xlfn.IFNA(VLOOKUP(B432,'ACCESS EXPORT'!B:W,22,FALSE),"-")</f>
        <v>1932428059</v>
      </c>
      <c r="Q432" s="4" t="str">
        <f>_xlfn.IFNA(VLOOKUP(A432,'ACCESS EXPORT'!$A:$AG,33,0),"-")</f>
        <v>Gretchen Scoleri</v>
      </c>
      <c r="R432" s="4" t="str">
        <f>_xlfn.IFNA(VLOOKUP(A432,'ACCESS EXPORT'!$A:$AH,34,0),"-")</f>
        <v>Cheri Benedeti</v>
      </c>
      <c r="S432" s="4" t="str">
        <f>_xlfn.IFNA(VLOOKUP(A432,'ACCESS EXPORT'!$A:$AI,35,0),"-")</f>
        <v>Kikzeny Cartagena</v>
      </c>
      <c r="T432" s="4" t="str">
        <f>_xlfn.IFNA(VLOOKUP(A432,'ACCESS EXPORT'!$A:$AJ,36,0),"-")</f>
        <v>Everil Elliott</v>
      </c>
      <c r="U432" s="4" t="str">
        <f>_xlfn.IFNA(VLOOKUP(A432,'ACCESS EXPORT'!$A:$AK,37,0),"-")</f>
        <v>athena</v>
      </c>
      <c r="V432" s="4" t="str">
        <f>_xlfn.IFNA(VLOOKUP(A432,'ACCESS EXPORT'!$A:$AL,38,0),"-")</f>
        <v>FHMG_CTR FOR SPEC SURG_ORL</v>
      </c>
      <c r="W432" s="4" t="str">
        <f>_xlfn.IFNA(VLOOKUP(A432,'ACCESS EXPORT'!$A:$AM,39,0),"-")</f>
        <v/>
      </c>
      <c r="X432" s="4" t="str">
        <f>_xlfn.IFNA(VLOOKUP(A432,'ACCESS EXPORT'!$A:$AN,40,0),"-")</f>
        <v>Karen Kelly</v>
      </c>
      <c r="Y432" s="26" t="str">
        <f>_xlfn.IFNA(VLOOKUP(A432,'ACCESS EXPORT'!A:AO,41,0),"")</f>
        <v>Andrea Desilva</v>
      </c>
      <c r="Z432" s="26" t="str">
        <f>_xlfn.IFNA(VLOOKUP(A432,'ACCESS EXPORT'!A:AP,42,0),"")</f>
        <v>Candace Goodman</v>
      </c>
      <c r="AA432" s="26" t="str">
        <f>_xlfn.IFNA(VLOOKUP(A432,'ACCESS EXPORT'!A:AQ,43,0),"")</f>
        <v>Tricia Greco</v>
      </c>
    </row>
    <row r="433" spans="1:27" ht="18.75" x14ac:dyDescent="0.25">
      <c r="A433" s="33">
        <v>144</v>
      </c>
      <c r="B433" s="10">
        <v>1887</v>
      </c>
      <c r="C433" s="7" t="str">
        <f ca="1">IFERROR(UPPER(IF(AND('ACCESS EXPORT'!AA433="",'ACCESS EXPORT'!Z433=""),VLOOKUP(A433,'ACCESS EXPORT'!$A:$AF,32,FALSE),(IF('ACCESS EXPORT'!AA433&lt;&gt;"",CONCATENATE(VLOOKUP(A433,'ACCESS EXPORT'!$A:$AF,32,FALSE)," (Closed",TEXT('ACCESS EXPORT'!AA433," MM/DD/YYY)")),IF(TODAY()&lt;(('ACCESS EXPORT'!Z433)+30),CONCATENATE(VLOOKUP(A433,'ACCESS EXPORT'!$A:$AF,32,FALSE)," (Opens",TEXT('ACCESS EXPORT'!Z433," MM/DD/YYY)")),VLOOKUP(A433,'ACCESS EXPORT'!$A:$AF,32,FALSE)))))),"-")</f>
        <v>ADVENTHEALTH MEDICAL GROUP GENERAL SURGERY AT ORLANDO</v>
      </c>
      <c r="D433" s="3" t="str">
        <f ca="1">IFERROR(UPPER(IF(AND('ACCESS EXPORT'!AA433="",'ACCESS EXPORT'!Z433=""),VLOOKUP(A433,'ACCESS EXPORT'!$A:$AF,28,FALSE),(IF('ACCESS EXPORT'!AA433&lt;&gt;"",CONCATENATE(VLOOKUP(A433,'ACCESS EXPORT'!$A:$AF,28,FALSE)," (Closed",TEXT('ACCESS EXPORT'!AA433," MM/DD/YYY)")),IF(TODAY()&lt;(('ACCESS EXPORT'!Z433)+30),CONCATENATE(VLOOKUP(A433,'ACCESS EXPORT'!$A:$AF,28,FALSE)," (Opens",TEXT('ACCESS EXPORT'!Z433," MM/DD/YYY)")),VLOOKUP(A433,'ACCESS EXPORT'!$A:$AF,28,FALSE)))))),"-")</f>
        <v>CENTER FOR SPECIALIZED SURGERY - ORLANDO</v>
      </c>
      <c r="E433" s="3" t="str">
        <f>VLOOKUP($A433,'ACCESS EXPORT'!$A:$AF,3,FALSE)</f>
        <v>5550</v>
      </c>
      <c r="F433" s="3" t="str">
        <f>UPPER(CONCATENATE(VLOOKUP(A433,'ACCESS EXPORT'!$A:$AF,4,FALSE)," ",VLOOKUP(A433,'ACCESS EXPORT'!$A:$AF,5,FALSE)," ",VLOOKUP(A433,'ACCESS EXPORT'!$A:$AF,6,FALSE)," ",VLOOKUP(A433,'ACCESS EXPORT'!$A:$AA,7,FALSE)," ",VLOOKUP(A433,'ACCESS EXPORT'!$A:$AA,8,FALSE)))</f>
        <v>2415 N ORANGE AVE SUITE 400 ORLANDO FL 32804</v>
      </c>
      <c r="G433" s="4" t="str">
        <f>UPPER(VLOOKUP($A433,'ACCESS EXPORT'!$A:$AF,9,FALSE))</f>
        <v>ORANGE</v>
      </c>
      <c r="H433" s="4" t="str">
        <f>_xlfn.IFNA(VLOOKUP($B433,'ACCESS EXPORT'!$B:$J,9,FALSE),"")</f>
        <v>HB</v>
      </c>
      <c r="I433" s="3" t="str">
        <f>CONCATENATE("(P)",VLOOKUP($A433,'ACCESS EXPORT'!$A:$AF,11,FALSE)," (F)",VLOOKUP($A433,'ACCESS EXPORT'!$A:$AF,29,FALSE))</f>
        <v>(P)(407) 303-7399 (F)(407)303-7305</v>
      </c>
      <c r="J433" s="4" t="str">
        <f>UPPER(VLOOKUP($A433,'ACCESS EXPORT'!$A:$AF,12,FALSE))</f>
        <v>SURGERY</v>
      </c>
      <c r="K433" s="4" t="str">
        <f>UPPER(VLOOKUP($A433,'ACCESS EXPORT'!$A:$AF,13,FALSE))</f>
        <v>SCOTT HILL</v>
      </c>
      <c r="L433" s="3" t="str">
        <f>IF(AND(VLOOKUP(A433,'ACCESS EXPORT'!A:AE,1,0),'ACCESS EXPORT'!N433=""),UPPER(CONCATENATE('ACCESS EXPORT'!AE433)),IF(VLOOKUP(A433,'ACCESS EXPORT'!A:AE,1,0),UPPER(CONCATENATE('ACCESS EXPORT'!N433," "&amp;CHAR(10),'ACCESS EXPORT'!AE433))))</f>
        <v xml:space="preserve">CINDY MCMILLAN 
</v>
      </c>
      <c r="M433" s="4" t="str">
        <f>UPPER(VLOOKUP($A433,'ACCESS EXPORT'!$A:$O,15,FALSE))</f>
        <v>TBD (PM)</v>
      </c>
      <c r="N433" s="4" t="str">
        <f ca="1">IF(AND('ACCESS EXPORT'!X433="",'ACCESS EXPORT'!Y433=""),IF('ACCESS EXPORT'!V433&lt;&gt;"",(IF(TODAY()-'ACCESS EXPORT'!V433&gt;=-60,UPPER(CONCATENATE(VLOOKUP(B433,'ACCESS EXPORT'!$B:$P,15,FALSE),""&amp;CHAR(10)&amp;"(SEP",TEXT('ACCESS EXPORT'!V433," MM/DD/YYY)"))),IF(TODAY()-'ACCESS EXPORT'!V433&lt;0,UPPER(VLOOKUP(B433,'ACCESS EXPORT'!$B:$P,15,FALSE)),UPPER(VLOOKUP(B433,'ACCESS EXPORT'!$B:$P,15,FALSE))))),IF('ACCESS EXPORT'!U433="",UPPER(VLOOKUP(B433,'ACCESS EXPORT'!$B:$P,15,FALSE)),IF(TODAY()-'ACCESS EXPORT'!U433&lt;=30,CONCATENATE(UPPER(VLOOKUP(B433,'ACCESS EXPORT'!$B:$P,15,FALSE)),""&amp;CHAR(10)&amp;"(NEW",TEXT('ACCESS EXPORT'!U433," MM/DD/YYY)")),IF(AND(TODAY()-'ACCESS EXPORT'!U433&gt;30,TODAY()&gt;0),UPPER(VLOOKUP(B433,'ACCESS EXPORT'!$B:$P,15,FALSE)))))),IF('ACCESS EXPORT'!Y433&lt;&gt;"",UPPER(CONCATENATE(UPPER(VLOOKUP(B433,'ACCESS EXPORT'!$B:$P,15,FALSE)),""&amp;CHAR(10)&amp;"(Transfer Out",TEXT('ACCESS EXPORT'!Y433," MM/DD/YYY)"))),IF('ACCESS EXPORT'!X433&lt;&gt;"",UPPER(CONCATENATE(UPPER(VLOOKUP(B433,'ACCESS EXPORT'!$B:$P,15,FALSE)),""&amp;CHAR(10)&amp;"(Transfer In",TEXT('ACCESS EXPORT'!X433," MM/DD/YYY)"))))))</f>
        <v>GOLDBERG, JOSHUA</v>
      </c>
      <c r="O433" s="4" t="str">
        <f>_xlfn.IFNA(VLOOKUP(B433,'ACCESS EXPORT'!$B:$Q,16,FALSE),"")</f>
        <v>MD</v>
      </c>
      <c r="P433" s="4" t="str">
        <f>_xlfn.IFNA(VLOOKUP(B433,'ACCESS EXPORT'!B:W,22,FALSE),"-")</f>
        <v>1619061942</v>
      </c>
      <c r="Q433" s="4" t="str">
        <f>_xlfn.IFNA(VLOOKUP(A433,'ACCESS EXPORT'!$A:$AG,33,0),"-")</f>
        <v>Gretchen Scoleri</v>
      </c>
      <c r="R433" s="4" t="str">
        <f>_xlfn.IFNA(VLOOKUP(A433,'ACCESS EXPORT'!$A:$AH,34,0),"-")</f>
        <v>Cheri Benedeti</v>
      </c>
      <c r="S433" s="4" t="str">
        <f>_xlfn.IFNA(VLOOKUP(A433,'ACCESS EXPORT'!$A:$AI,35,0),"-")</f>
        <v>Kikzeny Cartagena</v>
      </c>
      <c r="T433" s="4" t="str">
        <f>_xlfn.IFNA(VLOOKUP(A433,'ACCESS EXPORT'!$A:$AJ,36,0),"-")</f>
        <v>Everil Elliott</v>
      </c>
      <c r="U433" s="4" t="str">
        <f>_xlfn.IFNA(VLOOKUP(A433,'ACCESS EXPORT'!$A:$AK,37,0),"-")</f>
        <v>athena</v>
      </c>
      <c r="V433" s="4" t="str">
        <f>_xlfn.IFNA(VLOOKUP(A433,'ACCESS EXPORT'!$A:$AL,38,0),"-")</f>
        <v>FHMG_CTR FOR SPEC SURG_ORL</v>
      </c>
      <c r="W433" s="4" t="str">
        <f>_xlfn.IFNA(VLOOKUP(A433,'ACCESS EXPORT'!$A:$AM,39,0),"-")</f>
        <v/>
      </c>
      <c r="X433" s="4" t="str">
        <f>_xlfn.IFNA(VLOOKUP(A433,'ACCESS EXPORT'!$A:$AN,40,0),"-")</f>
        <v>Karen Kelly</v>
      </c>
      <c r="Y433" s="26" t="str">
        <f>_xlfn.IFNA(VLOOKUP(A433,'ACCESS EXPORT'!A:AO,41,0),"")</f>
        <v>Andrea Desilva</v>
      </c>
      <c r="Z433" s="26" t="str">
        <f>_xlfn.IFNA(VLOOKUP(A433,'ACCESS EXPORT'!A:AP,42,0),"")</f>
        <v>Candace Goodman</v>
      </c>
      <c r="AA433" s="26" t="str">
        <f>_xlfn.IFNA(VLOOKUP(A433,'ACCESS EXPORT'!A:AQ,43,0),"")</f>
        <v>Tricia Greco</v>
      </c>
    </row>
    <row r="434" spans="1:27" ht="18.75" x14ac:dyDescent="0.25">
      <c r="A434" s="33">
        <v>144</v>
      </c>
      <c r="B434" s="10">
        <v>1269</v>
      </c>
      <c r="C434" s="7" t="str">
        <f ca="1">IFERROR(UPPER(IF(AND('ACCESS EXPORT'!AA434="",'ACCESS EXPORT'!Z434=""),VLOOKUP(A434,'ACCESS EXPORT'!$A:$AF,32,FALSE),(IF('ACCESS EXPORT'!AA434&lt;&gt;"",CONCATENATE(VLOOKUP(A434,'ACCESS EXPORT'!$A:$AF,32,FALSE)," (Closed",TEXT('ACCESS EXPORT'!AA434," MM/DD/YYY)")),IF(TODAY()&lt;(('ACCESS EXPORT'!Z434)+30),CONCATENATE(VLOOKUP(A434,'ACCESS EXPORT'!$A:$AF,32,FALSE)," (Opens",TEXT('ACCESS EXPORT'!Z434," MM/DD/YYY)")),VLOOKUP(A434,'ACCESS EXPORT'!$A:$AF,32,FALSE)))))),"-")</f>
        <v>ADVENTHEALTH MEDICAL GROUP GENERAL SURGERY AT ORLANDO</v>
      </c>
      <c r="D434" s="3" t="str">
        <f ca="1">IFERROR(UPPER(IF(AND('ACCESS EXPORT'!AA434="",'ACCESS EXPORT'!Z434=""),VLOOKUP(A434,'ACCESS EXPORT'!$A:$AF,28,FALSE),(IF('ACCESS EXPORT'!AA434&lt;&gt;"",CONCATENATE(VLOOKUP(A434,'ACCESS EXPORT'!$A:$AF,28,FALSE)," (Closed",TEXT('ACCESS EXPORT'!AA434," MM/DD/YYY)")),IF(TODAY()&lt;(('ACCESS EXPORT'!Z434)+30),CONCATENATE(VLOOKUP(A434,'ACCESS EXPORT'!$A:$AF,28,FALSE)," (Opens",TEXT('ACCESS EXPORT'!Z434," MM/DD/YYY)")),VLOOKUP(A434,'ACCESS EXPORT'!$A:$AF,28,FALSE)))))),"-")</f>
        <v>CENTER FOR SPECIALIZED SURGERY - ORLANDO</v>
      </c>
      <c r="E434" s="3" t="str">
        <f>VLOOKUP($A434,'ACCESS EXPORT'!$A:$AF,3,FALSE)</f>
        <v>5550</v>
      </c>
      <c r="F434" s="3" t="str">
        <f>UPPER(CONCATENATE(VLOOKUP(A434,'ACCESS EXPORT'!$A:$AF,4,FALSE)," ",VLOOKUP(A434,'ACCESS EXPORT'!$A:$AF,5,FALSE)," ",VLOOKUP(A434,'ACCESS EXPORT'!$A:$AF,6,FALSE)," ",VLOOKUP(A434,'ACCESS EXPORT'!$A:$AA,7,FALSE)," ",VLOOKUP(A434,'ACCESS EXPORT'!$A:$AA,8,FALSE)))</f>
        <v>2415 N ORANGE AVE SUITE 400 ORLANDO FL 32804</v>
      </c>
      <c r="G434" s="4" t="str">
        <f>UPPER(VLOOKUP($A434,'ACCESS EXPORT'!$A:$AF,9,FALSE))</f>
        <v>ORANGE</v>
      </c>
      <c r="H434" s="4" t="str">
        <f>_xlfn.IFNA(VLOOKUP($B434,'ACCESS EXPORT'!$B:$J,9,FALSE),"")</f>
        <v>Central</v>
      </c>
      <c r="I434" s="3" t="str">
        <f>CONCATENATE("(P)",VLOOKUP($A434,'ACCESS EXPORT'!$A:$AF,11,FALSE)," (F)",VLOOKUP($A434,'ACCESS EXPORT'!$A:$AF,29,FALSE))</f>
        <v>(P)(407) 303-7399 (F)(407)303-7305</v>
      </c>
      <c r="J434" s="4" t="str">
        <f>UPPER(VLOOKUP($A434,'ACCESS EXPORT'!$A:$AF,12,FALSE))</f>
        <v>SURGERY</v>
      </c>
      <c r="K434" s="4" t="str">
        <f>UPPER(VLOOKUP($A434,'ACCESS EXPORT'!$A:$AF,13,FALSE))</f>
        <v>SCOTT HILL</v>
      </c>
      <c r="L434" s="3" t="str">
        <f>IF(AND(VLOOKUP(A434,'ACCESS EXPORT'!A:AE,1,0),'ACCESS EXPORT'!N434=""),UPPER(CONCATENATE('ACCESS EXPORT'!AE434)),IF(VLOOKUP(A434,'ACCESS EXPORT'!A:AE,1,0),UPPER(CONCATENATE('ACCESS EXPORT'!N434," "&amp;CHAR(10),'ACCESS EXPORT'!AE434))))</f>
        <v xml:space="preserve">CINDY MCMILLAN 
</v>
      </c>
      <c r="M434" s="4" t="str">
        <f>UPPER(VLOOKUP($A434,'ACCESS EXPORT'!$A:$O,15,FALSE))</f>
        <v>TBD (PM)</v>
      </c>
      <c r="N434" s="4" t="str">
        <f ca="1">IF(AND('ACCESS EXPORT'!X434="",'ACCESS EXPORT'!Y434=""),IF('ACCESS EXPORT'!V434&lt;&gt;"",(IF(TODAY()-'ACCESS EXPORT'!V434&gt;=-60,UPPER(CONCATENATE(VLOOKUP(B434,'ACCESS EXPORT'!$B:$P,15,FALSE),""&amp;CHAR(10)&amp;"(SEP",TEXT('ACCESS EXPORT'!V434," MM/DD/YYY)"))),IF(TODAY()-'ACCESS EXPORT'!V434&lt;0,UPPER(VLOOKUP(B434,'ACCESS EXPORT'!$B:$P,15,FALSE)),UPPER(VLOOKUP(B434,'ACCESS EXPORT'!$B:$P,15,FALSE))))),IF('ACCESS EXPORT'!U434="",UPPER(VLOOKUP(B434,'ACCESS EXPORT'!$B:$P,15,FALSE)),IF(TODAY()-'ACCESS EXPORT'!U434&lt;=30,CONCATENATE(UPPER(VLOOKUP(B434,'ACCESS EXPORT'!$B:$P,15,FALSE)),""&amp;CHAR(10)&amp;"(NEW",TEXT('ACCESS EXPORT'!U434," MM/DD/YYY)")),IF(AND(TODAY()-'ACCESS EXPORT'!U434&gt;30,TODAY()&gt;0),UPPER(VLOOKUP(B434,'ACCESS EXPORT'!$B:$P,15,FALSE)))))),IF('ACCESS EXPORT'!Y434&lt;&gt;"",UPPER(CONCATENATE(UPPER(VLOOKUP(B434,'ACCESS EXPORT'!$B:$P,15,FALSE)),""&amp;CHAR(10)&amp;"(Transfer Out",TEXT('ACCESS EXPORT'!Y434," MM/DD/YYY)"))),IF('ACCESS EXPORT'!X434&lt;&gt;"",UPPER(CONCATENATE(UPPER(VLOOKUP(B434,'ACCESS EXPORT'!$B:$P,15,FALSE)),""&amp;CHAR(10)&amp;"(Transfer In",TEXT('ACCESS EXPORT'!X434," MM/DD/YYY)"))))))</f>
        <v>SIMMONDS, ALRIC V.</v>
      </c>
      <c r="O434" s="4" t="str">
        <f>_xlfn.IFNA(VLOOKUP(B434,'ACCESS EXPORT'!$B:$Q,16,FALSE),"")</f>
        <v>MD</v>
      </c>
      <c r="P434" s="4" t="str">
        <f>_xlfn.IFNA(VLOOKUP(B434,'ACCESS EXPORT'!B:W,22,FALSE),"-")</f>
        <v>1518070192</v>
      </c>
      <c r="Q434" s="4" t="str">
        <f>_xlfn.IFNA(VLOOKUP(A434,'ACCESS EXPORT'!$A:$AG,33,0),"-")</f>
        <v>Gretchen Scoleri</v>
      </c>
      <c r="R434" s="4" t="str">
        <f>_xlfn.IFNA(VLOOKUP(A434,'ACCESS EXPORT'!$A:$AH,34,0),"-")</f>
        <v>Cheri Benedeti</v>
      </c>
      <c r="S434" s="4" t="str">
        <f>_xlfn.IFNA(VLOOKUP(A434,'ACCESS EXPORT'!$A:$AI,35,0),"-")</f>
        <v>Kikzeny Cartagena</v>
      </c>
      <c r="T434" s="4" t="str">
        <f>_xlfn.IFNA(VLOOKUP(A434,'ACCESS EXPORT'!$A:$AJ,36,0),"-")</f>
        <v>Everil Elliott</v>
      </c>
      <c r="U434" s="4" t="str">
        <f>_xlfn.IFNA(VLOOKUP(A434,'ACCESS EXPORT'!$A:$AK,37,0),"-")</f>
        <v>athena</v>
      </c>
      <c r="V434" s="4" t="str">
        <f>_xlfn.IFNA(VLOOKUP(A434,'ACCESS EXPORT'!$A:$AL,38,0),"-")</f>
        <v>FHMG_CTR FOR SPEC SURG_ORL</v>
      </c>
      <c r="W434" s="4" t="str">
        <f>_xlfn.IFNA(VLOOKUP(A434,'ACCESS EXPORT'!$A:$AM,39,0),"-")</f>
        <v/>
      </c>
      <c r="X434" s="4" t="str">
        <f>_xlfn.IFNA(VLOOKUP(A434,'ACCESS EXPORT'!$A:$AN,40,0),"-")</f>
        <v>Karen Kelly</v>
      </c>
      <c r="Y434" s="26" t="str">
        <f>_xlfn.IFNA(VLOOKUP(A434,'ACCESS EXPORT'!A:AO,41,0),"")</f>
        <v>Andrea Desilva</v>
      </c>
      <c r="Z434" s="26" t="str">
        <f>_xlfn.IFNA(VLOOKUP(A434,'ACCESS EXPORT'!A:AP,42,0),"")</f>
        <v>Candace Goodman</v>
      </c>
      <c r="AA434" s="26" t="str">
        <f>_xlfn.IFNA(VLOOKUP(A434,'ACCESS EXPORT'!A:AQ,43,0),"")</f>
        <v>Tricia Greco</v>
      </c>
    </row>
    <row r="435" spans="1:27" ht="18.75" x14ac:dyDescent="0.25">
      <c r="A435" s="33">
        <v>385</v>
      </c>
      <c r="B435" s="10">
        <v>1267</v>
      </c>
      <c r="C435" s="7" t="str">
        <f ca="1">IFERROR(UPPER(IF(AND('ACCESS EXPORT'!AA435="",'ACCESS EXPORT'!Z435=""),VLOOKUP(A435,'ACCESS EXPORT'!$A:$AF,32,FALSE),(IF('ACCESS EXPORT'!AA435&lt;&gt;"",CONCATENATE(VLOOKUP(A435,'ACCESS EXPORT'!$A:$AF,32,FALSE)," (Closed",TEXT('ACCESS EXPORT'!AA435," MM/DD/YYY)")),IF(TODAY()&lt;(('ACCESS EXPORT'!Z435)+30),CONCATENATE(VLOOKUP(A435,'ACCESS EXPORT'!$A:$AF,32,FALSE)," (Opens",TEXT('ACCESS EXPORT'!Z435," MM/DD/YYY)")),VLOOKUP(A435,'ACCESS EXPORT'!$A:$AF,32,FALSE)))))),"-")</f>
        <v>ADVENTHEALTH MEDICAL GROUP SURGICAL ONCOLOGY AT KISSIMMEE</v>
      </c>
      <c r="D435" s="3" t="str">
        <f ca="1">IFERROR(UPPER(IF(AND('ACCESS EXPORT'!AA435="",'ACCESS EXPORT'!Z435=""),VLOOKUP(A435,'ACCESS EXPORT'!$A:$AF,28,FALSE),(IF('ACCESS EXPORT'!AA435&lt;&gt;"",CONCATENATE(VLOOKUP(A435,'ACCESS EXPORT'!$A:$AF,28,FALSE)," (Closed",TEXT('ACCESS EXPORT'!AA435," MM/DD/YYY)")),IF(TODAY()&lt;(('ACCESS EXPORT'!Z435)+30),CONCATENATE(VLOOKUP(A435,'ACCESS EXPORT'!$A:$AF,28,FALSE)," (Opens",TEXT('ACCESS EXPORT'!Z435," MM/DD/YYY)")),VLOOKUP(A435,'ACCESS EXPORT'!$A:$AF,28,FALSE)))))),"-")</f>
        <v/>
      </c>
      <c r="E435" s="3" t="str">
        <f>VLOOKUP($A435,'ACCESS EXPORT'!$A:$AF,3,FALSE)</f>
        <v>5550</v>
      </c>
      <c r="F435" s="3" t="str">
        <f>UPPER(CONCATENATE(VLOOKUP(A435,'ACCESS EXPORT'!$A:$AF,4,FALSE)," ",VLOOKUP(A435,'ACCESS EXPORT'!$A:$AF,5,FALSE)," ",VLOOKUP(A435,'ACCESS EXPORT'!$A:$AF,6,FALSE)," ",VLOOKUP(A435,'ACCESS EXPORT'!$A:$AA,7,FALSE)," ",VLOOKUP(A435,'ACCESS EXPORT'!$A:$AA,8,FALSE)))</f>
        <v>201 HILDA ST SUITE 26 KISSIMMEE FL 34741</v>
      </c>
      <c r="G435" s="4" t="str">
        <f>UPPER(VLOOKUP($A435,'ACCESS EXPORT'!$A:$AF,9,FALSE))</f>
        <v>OSCEOLA</v>
      </c>
      <c r="H435" s="4" t="str">
        <f>_xlfn.IFNA(VLOOKUP($B435,'ACCESS EXPORT'!$B:$J,9,FALSE),"")</f>
        <v>Central</v>
      </c>
      <c r="I435" s="3" t="str">
        <f>CONCATENATE("(P)",VLOOKUP($A435,'ACCESS EXPORT'!$A:$AF,11,FALSE)," (F)",VLOOKUP($A435,'ACCESS EXPORT'!$A:$AF,29,FALSE))</f>
        <v>(P)(407) 303-7399 (F)(407) 303-7305</v>
      </c>
      <c r="J435" s="4" t="str">
        <f>UPPER(VLOOKUP($A435,'ACCESS EXPORT'!$A:$AF,12,FALSE))</f>
        <v>SURGICAL ONCOLOGY</v>
      </c>
      <c r="K435" s="4" t="str">
        <f>UPPER(VLOOKUP($A435,'ACCESS EXPORT'!$A:$AF,13,FALSE))</f>
        <v>SCOTT HILL</v>
      </c>
      <c r="L435" s="3" t="str">
        <f>IF(AND(VLOOKUP(A435,'ACCESS EXPORT'!A:AE,1,0),'ACCESS EXPORT'!N435=""),UPPER(CONCATENATE('ACCESS EXPORT'!AE435)),IF(VLOOKUP(A435,'ACCESS EXPORT'!A:AE,1,0),UPPER(CONCATENATE('ACCESS EXPORT'!N435," "&amp;CHAR(10),'ACCESS EXPORT'!AE435))))</f>
        <v xml:space="preserve">CINDY MCMILLAN 
</v>
      </c>
      <c r="M435" s="4" t="str">
        <f>UPPER(VLOOKUP($A435,'ACCESS EXPORT'!$A:$O,15,FALSE))</f>
        <v>KATHRYN TORRES (PM)</v>
      </c>
      <c r="N435" s="4" t="str">
        <f ca="1">IF(AND('ACCESS EXPORT'!X435="",'ACCESS EXPORT'!Y435=""),IF('ACCESS EXPORT'!V435&lt;&gt;"",(IF(TODAY()-'ACCESS EXPORT'!V435&gt;=-60,UPPER(CONCATENATE(VLOOKUP(B435,'ACCESS EXPORT'!$B:$P,15,FALSE),""&amp;CHAR(10)&amp;"(SEP",TEXT('ACCESS EXPORT'!V435," MM/DD/YYY)"))),IF(TODAY()-'ACCESS EXPORT'!V435&lt;0,UPPER(VLOOKUP(B435,'ACCESS EXPORT'!$B:$P,15,FALSE)),UPPER(VLOOKUP(B435,'ACCESS EXPORT'!$B:$P,15,FALSE))))),IF('ACCESS EXPORT'!U435="",UPPER(VLOOKUP(B435,'ACCESS EXPORT'!$B:$P,15,FALSE)),IF(TODAY()-'ACCESS EXPORT'!U435&lt;=30,CONCATENATE(UPPER(VLOOKUP(B435,'ACCESS EXPORT'!$B:$P,15,FALSE)),""&amp;CHAR(10)&amp;"(NEW",TEXT('ACCESS EXPORT'!U435," MM/DD/YYY)")),IF(AND(TODAY()-'ACCESS EXPORT'!U435&gt;30,TODAY()&gt;0),UPPER(VLOOKUP(B435,'ACCESS EXPORT'!$B:$P,15,FALSE)))))),IF('ACCESS EXPORT'!Y435&lt;&gt;"",UPPER(CONCATENATE(UPPER(VLOOKUP(B435,'ACCESS EXPORT'!$B:$P,15,FALSE)),""&amp;CHAR(10)&amp;"(Transfer Out",TEXT('ACCESS EXPORT'!Y435," MM/DD/YYY)"))),IF('ACCESS EXPORT'!X435&lt;&gt;"",UPPER(CONCATENATE(UPPER(VLOOKUP(B435,'ACCESS EXPORT'!$B:$P,15,FALSE)),""&amp;CHAR(10)&amp;"(Transfer In",TEXT('ACCESS EXPORT'!X435," MM/DD/YYY)"))))))</f>
        <v>DE LA FUENTE, SEBASTIAN</v>
      </c>
      <c r="O435" s="4" t="str">
        <f>_xlfn.IFNA(VLOOKUP(B435,'ACCESS EXPORT'!$B:$Q,16,FALSE),"")</f>
        <v>MD</v>
      </c>
      <c r="P435" s="4" t="str">
        <f>_xlfn.IFNA(VLOOKUP(B435,'ACCESS EXPORT'!B:W,22,FALSE),"-")</f>
        <v>1669647921</v>
      </c>
      <c r="Q435" s="4" t="str">
        <f>_xlfn.IFNA(VLOOKUP(A435,'ACCESS EXPORT'!$A:$AG,33,0),"-")</f>
        <v>Alejandra Torres</v>
      </c>
      <c r="R435" s="4" t="str">
        <f>_xlfn.IFNA(VLOOKUP(A435,'ACCESS EXPORT'!$A:$AH,34,0),"-")</f>
        <v>Cheri Benedeti</v>
      </c>
      <c r="S435" s="4" t="str">
        <f>_xlfn.IFNA(VLOOKUP(A435,'ACCESS EXPORT'!$A:$AI,35,0),"-")</f>
        <v>Kikzeny Cartagena</v>
      </c>
      <c r="T435" s="4" t="str">
        <f>_xlfn.IFNA(VLOOKUP(A435,'ACCESS EXPORT'!$A:$AJ,36,0),"-")</f>
        <v>Everil Elliott</v>
      </c>
      <c r="U435" s="4" t="str">
        <f>_xlfn.IFNA(VLOOKUP(A435,'ACCESS EXPORT'!$A:$AK,37,0),"-")</f>
        <v>athena</v>
      </c>
      <c r="V435" s="4" t="str">
        <f>_xlfn.IFNA(VLOOKUP(A435,'ACCESS EXPORT'!$A:$AL,38,0),"-")</f>
        <v>FHMG_CTR FOR SURGICAL ONC_KIS</v>
      </c>
      <c r="W435" s="4" t="str">
        <f>_xlfn.IFNA(VLOOKUP(A435,'ACCESS EXPORT'!$A:$AM,39,0),"-")</f>
        <v/>
      </c>
      <c r="X435" s="4" t="str">
        <f>_xlfn.IFNA(VLOOKUP(A435,'ACCESS EXPORT'!$A:$AN,40,0),"-")</f>
        <v>Karen Kelly</v>
      </c>
      <c r="Y435" s="26" t="str">
        <f>_xlfn.IFNA(VLOOKUP(A435,'ACCESS EXPORT'!A:AO,41,0),"")</f>
        <v>Andrea Desilva</v>
      </c>
      <c r="Z435" s="26" t="str">
        <f>_xlfn.IFNA(VLOOKUP(A435,'ACCESS EXPORT'!A:AP,42,0),"")</f>
        <v>Candace Goodman</v>
      </c>
      <c r="AA435" s="26" t="str">
        <f>_xlfn.IFNA(VLOOKUP(A435,'ACCESS EXPORT'!A:AQ,43,0),"")</f>
        <v>Tricia Greco</v>
      </c>
    </row>
    <row r="436" spans="1:27" ht="18.75" x14ac:dyDescent="0.25">
      <c r="A436" s="33">
        <v>144</v>
      </c>
      <c r="B436" s="10">
        <v>1267</v>
      </c>
      <c r="C436" s="7" t="str">
        <f ca="1">IFERROR(UPPER(IF(AND('ACCESS EXPORT'!AA436="",'ACCESS EXPORT'!Z436=""),VLOOKUP(A436,'ACCESS EXPORT'!$A:$AF,32,FALSE),(IF('ACCESS EXPORT'!AA436&lt;&gt;"",CONCATENATE(VLOOKUP(A436,'ACCESS EXPORT'!$A:$AF,32,FALSE)," (Closed",TEXT('ACCESS EXPORT'!AA436," MM/DD/YYY)")),IF(TODAY()&lt;(('ACCESS EXPORT'!Z436)+30),CONCATENATE(VLOOKUP(A436,'ACCESS EXPORT'!$A:$AF,32,FALSE)," (Opens",TEXT('ACCESS EXPORT'!Z436," MM/DD/YYY)")),VLOOKUP(A436,'ACCESS EXPORT'!$A:$AF,32,FALSE)))))),"-")</f>
        <v>ADVENTHEALTH MEDICAL GROUP GENERAL SURGERY AT ORLANDO</v>
      </c>
      <c r="D436" s="3" t="str">
        <f ca="1">IFERROR(UPPER(IF(AND('ACCESS EXPORT'!AA436="",'ACCESS EXPORT'!Z436=""),VLOOKUP(A436,'ACCESS EXPORT'!$A:$AF,28,FALSE),(IF('ACCESS EXPORT'!AA436&lt;&gt;"",CONCATENATE(VLOOKUP(A436,'ACCESS EXPORT'!$A:$AF,28,FALSE)," (Closed",TEXT('ACCESS EXPORT'!AA436," MM/DD/YYY)")),IF(TODAY()&lt;(('ACCESS EXPORT'!Z436)+30),CONCATENATE(VLOOKUP(A436,'ACCESS EXPORT'!$A:$AF,28,FALSE)," (Opens",TEXT('ACCESS EXPORT'!Z436," MM/DD/YYY)")),VLOOKUP(A436,'ACCESS EXPORT'!$A:$AF,28,FALSE)))))),"-")</f>
        <v>CENTER FOR SPECIALIZED SURGERY - ORLANDO</v>
      </c>
      <c r="E436" s="3" t="str">
        <f>VLOOKUP($A436,'ACCESS EXPORT'!$A:$AF,3,FALSE)</f>
        <v>5550</v>
      </c>
      <c r="F436" s="3" t="str">
        <f>UPPER(CONCATENATE(VLOOKUP(A436,'ACCESS EXPORT'!$A:$AF,4,FALSE)," ",VLOOKUP(A436,'ACCESS EXPORT'!$A:$AF,5,FALSE)," ",VLOOKUP(A436,'ACCESS EXPORT'!$A:$AF,6,FALSE)," ",VLOOKUP(A436,'ACCESS EXPORT'!$A:$AA,7,FALSE)," ",VLOOKUP(A436,'ACCESS EXPORT'!$A:$AA,8,FALSE)))</f>
        <v>2415 N ORANGE AVE SUITE 400 ORLANDO FL 32804</v>
      </c>
      <c r="G436" s="4" t="str">
        <f>UPPER(VLOOKUP($A436,'ACCESS EXPORT'!$A:$AF,9,FALSE))</f>
        <v>ORANGE</v>
      </c>
      <c r="H436" s="4" t="str">
        <f>_xlfn.IFNA(VLOOKUP($B436,'ACCESS EXPORT'!$B:$J,9,FALSE),"")</f>
        <v>Central</v>
      </c>
      <c r="I436" s="3" t="str">
        <f>CONCATENATE("(P)",VLOOKUP($A436,'ACCESS EXPORT'!$A:$AF,11,FALSE)," (F)",VLOOKUP($A436,'ACCESS EXPORT'!$A:$AF,29,FALSE))</f>
        <v>(P)(407) 303-7399 (F)(407)303-7305</v>
      </c>
      <c r="J436" s="4" t="str">
        <f>UPPER(VLOOKUP($A436,'ACCESS EXPORT'!$A:$AF,12,FALSE))</f>
        <v>SURGERY</v>
      </c>
      <c r="K436" s="4" t="str">
        <f>UPPER(VLOOKUP($A436,'ACCESS EXPORT'!$A:$AF,13,FALSE))</f>
        <v>SCOTT HILL</v>
      </c>
      <c r="L436" s="3" t="str">
        <f>IF(AND(VLOOKUP(A436,'ACCESS EXPORT'!A:AE,1,0),'ACCESS EXPORT'!N436=""),UPPER(CONCATENATE('ACCESS EXPORT'!AE436)),IF(VLOOKUP(A436,'ACCESS EXPORT'!A:AE,1,0),UPPER(CONCATENATE('ACCESS EXPORT'!N436," "&amp;CHAR(10),'ACCESS EXPORT'!AE436))))</f>
        <v xml:space="preserve">CINDY MCMILLAN 
</v>
      </c>
      <c r="M436" s="4" t="str">
        <f>UPPER(VLOOKUP($A436,'ACCESS EXPORT'!$A:$O,15,FALSE))</f>
        <v>TBD (PM)</v>
      </c>
      <c r="N436" s="4" t="str">
        <f ca="1">IF(AND('ACCESS EXPORT'!X436="",'ACCESS EXPORT'!Y436=""),IF('ACCESS EXPORT'!V436&lt;&gt;"",(IF(TODAY()-'ACCESS EXPORT'!V436&gt;=-60,UPPER(CONCATENATE(VLOOKUP(B436,'ACCESS EXPORT'!$B:$P,15,FALSE),""&amp;CHAR(10)&amp;"(SEP",TEXT('ACCESS EXPORT'!V436," MM/DD/YYY)"))),IF(TODAY()-'ACCESS EXPORT'!V436&lt;0,UPPER(VLOOKUP(B436,'ACCESS EXPORT'!$B:$P,15,FALSE)),UPPER(VLOOKUP(B436,'ACCESS EXPORT'!$B:$P,15,FALSE))))),IF('ACCESS EXPORT'!U436="",UPPER(VLOOKUP(B436,'ACCESS EXPORT'!$B:$P,15,FALSE)),IF(TODAY()-'ACCESS EXPORT'!U436&lt;=30,CONCATENATE(UPPER(VLOOKUP(B436,'ACCESS EXPORT'!$B:$P,15,FALSE)),""&amp;CHAR(10)&amp;"(NEW",TEXT('ACCESS EXPORT'!U436," MM/DD/YYY)")),IF(AND(TODAY()-'ACCESS EXPORT'!U436&gt;30,TODAY()&gt;0),UPPER(VLOOKUP(B436,'ACCESS EXPORT'!$B:$P,15,FALSE)))))),IF('ACCESS EXPORT'!Y436&lt;&gt;"",UPPER(CONCATENATE(UPPER(VLOOKUP(B436,'ACCESS EXPORT'!$B:$P,15,FALSE)),""&amp;CHAR(10)&amp;"(Transfer Out",TEXT('ACCESS EXPORT'!Y436," MM/DD/YYY)"))),IF('ACCESS EXPORT'!X436&lt;&gt;"",UPPER(CONCATENATE(UPPER(VLOOKUP(B436,'ACCESS EXPORT'!$B:$P,15,FALSE)),""&amp;CHAR(10)&amp;"(Transfer In",TEXT('ACCESS EXPORT'!X436," MM/DD/YYY)"))))))</f>
        <v>DE LA FUENTE, SEBASTIAN</v>
      </c>
      <c r="O436" s="4" t="str">
        <f>_xlfn.IFNA(VLOOKUP(B436,'ACCESS EXPORT'!$B:$Q,16,FALSE),"")</f>
        <v>MD</v>
      </c>
      <c r="P436" s="4" t="str">
        <f>_xlfn.IFNA(VLOOKUP(B436,'ACCESS EXPORT'!B:W,22,FALSE),"-")</f>
        <v>1669647921</v>
      </c>
      <c r="Q436" s="4" t="str">
        <f>_xlfn.IFNA(VLOOKUP(A436,'ACCESS EXPORT'!$A:$AG,33,0),"-")</f>
        <v>Gretchen Scoleri</v>
      </c>
      <c r="R436" s="4" t="str">
        <f>_xlfn.IFNA(VLOOKUP(A436,'ACCESS EXPORT'!$A:$AH,34,0),"-")</f>
        <v>Cheri Benedeti</v>
      </c>
      <c r="S436" s="4" t="str">
        <f>_xlfn.IFNA(VLOOKUP(A436,'ACCESS EXPORT'!$A:$AI,35,0),"-")</f>
        <v>Kikzeny Cartagena</v>
      </c>
      <c r="T436" s="4" t="str">
        <f>_xlfn.IFNA(VLOOKUP(A436,'ACCESS EXPORT'!$A:$AJ,36,0),"-")</f>
        <v>Everil Elliott</v>
      </c>
      <c r="U436" s="4" t="str">
        <f>_xlfn.IFNA(VLOOKUP(A436,'ACCESS EXPORT'!$A:$AK,37,0),"-")</f>
        <v>athena</v>
      </c>
      <c r="V436" s="4" t="str">
        <f>_xlfn.IFNA(VLOOKUP(A436,'ACCESS EXPORT'!$A:$AL,38,0),"-")</f>
        <v>FHMG_CTR FOR SPEC SURG_ORL</v>
      </c>
      <c r="W436" s="4" t="str">
        <f>_xlfn.IFNA(VLOOKUP(A436,'ACCESS EXPORT'!$A:$AM,39,0),"-")</f>
        <v/>
      </c>
      <c r="X436" s="4" t="str">
        <f>_xlfn.IFNA(VLOOKUP(A436,'ACCESS EXPORT'!$A:$AN,40,0),"-")</f>
        <v>Karen Kelly</v>
      </c>
      <c r="Y436" s="26" t="str">
        <f>_xlfn.IFNA(VLOOKUP(A436,'ACCESS EXPORT'!A:AO,41,0),"")</f>
        <v>Andrea Desilva</v>
      </c>
      <c r="Z436" s="26" t="str">
        <f>_xlfn.IFNA(VLOOKUP(A436,'ACCESS EXPORT'!A:AP,42,0),"")</f>
        <v>Candace Goodman</v>
      </c>
      <c r="AA436" s="26" t="str">
        <f>_xlfn.IFNA(VLOOKUP(A436,'ACCESS EXPORT'!A:AQ,43,0),"")</f>
        <v>Tricia Greco</v>
      </c>
    </row>
    <row r="437" spans="1:27" ht="18.75" x14ac:dyDescent="0.25">
      <c r="A437" s="33">
        <v>144</v>
      </c>
      <c r="B437" s="10">
        <v>1852</v>
      </c>
      <c r="C437" s="7" t="str">
        <f ca="1">IFERROR(UPPER(IF(AND('ACCESS EXPORT'!AA437="",'ACCESS EXPORT'!Z437=""),VLOOKUP(A437,'ACCESS EXPORT'!$A:$AF,32,FALSE),(IF('ACCESS EXPORT'!AA437&lt;&gt;"",CONCATENATE(VLOOKUP(A437,'ACCESS EXPORT'!$A:$AF,32,FALSE)," (Closed",TEXT('ACCESS EXPORT'!AA437," MM/DD/YYY)")),IF(TODAY()&lt;(('ACCESS EXPORT'!Z437)+30),CONCATENATE(VLOOKUP(A437,'ACCESS EXPORT'!$A:$AF,32,FALSE)," (Opens",TEXT('ACCESS EXPORT'!Z437," MM/DD/YYY)")),VLOOKUP(A437,'ACCESS EXPORT'!$A:$AF,32,FALSE)))))),"-")</f>
        <v>ADVENTHEALTH MEDICAL GROUP GENERAL SURGERY AT ORLANDO</v>
      </c>
      <c r="D437" s="3" t="str">
        <f ca="1">IFERROR(UPPER(IF(AND('ACCESS EXPORT'!AA437="",'ACCESS EXPORT'!Z437=""),VLOOKUP(A437,'ACCESS EXPORT'!$A:$AF,28,FALSE),(IF('ACCESS EXPORT'!AA437&lt;&gt;"",CONCATENATE(VLOOKUP(A437,'ACCESS EXPORT'!$A:$AF,28,FALSE)," (Closed",TEXT('ACCESS EXPORT'!AA437," MM/DD/YYY)")),IF(TODAY()&lt;(('ACCESS EXPORT'!Z437)+30),CONCATENATE(VLOOKUP(A437,'ACCESS EXPORT'!$A:$AF,28,FALSE)," (Opens",TEXT('ACCESS EXPORT'!Z437," MM/DD/YYY)")),VLOOKUP(A437,'ACCESS EXPORT'!$A:$AF,28,FALSE)))))),"-")</f>
        <v>CENTER FOR SPECIALIZED SURGERY - ORLANDO</v>
      </c>
      <c r="E437" s="3" t="str">
        <f>VLOOKUP($A437,'ACCESS EXPORT'!$A:$AF,3,FALSE)</f>
        <v>5550</v>
      </c>
      <c r="F437" s="3" t="str">
        <f>UPPER(CONCATENATE(VLOOKUP(A437,'ACCESS EXPORT'!$A:$AF,4,FALSE)," ",VLOOKUP(A437,'ACCESS EXPORT'!$A:$AF,5,FALSE)," ",VLOOKUP(A437,'ACCESS EXPORT'!$A:$AF,6,FALSE)," ",VLOOKUP(A437,'ACCESS EXPORT'!$A:$AA,7,FALSE)," ",VLOOKUP(A437,'ACCESS EXPORT'!$A:$AA,8,FALSE)))</f>
        <v>2415 N ORANGE AVE SUITE 400 ORLANDO FL 32804</v>
      </c>
      <c r="G437" s="4" t="str">
        <f>UPPER(VLOOKUP($A437,'ACCESS EXPORT'!$A:$AF,9,FALSE))</f>
        <v>ORANGE</v>
      </c>
      <c r="H437" s="4" t="str">
        <f>_xlfn.IFNA(VLOOKUP($B437,'ACCESS EXPORT'!$B:$J,9,FALSE),"")</f>
        <v>HB</v>
      </c>
      <c r="I437" s="3" t="str">
        <f>CONCATENATE("(P)",VLOOKUP($A437,'ACCESS EXPORT'!$A:$AF,11,FALSE)," (F)",VLOOKUP($A437,'ACCESS EXPORT'!$A:$AF,29,FALSE))</f>
        <v>(P)(407) 303-7399 (F)(407)303-7305</v>
      </c>
      <c r="J437" s="4" t="str">
        <f>UPPER(VLOOKUP($A437,'ACCESS EXPORT'!$A:$AF,12,FALSE))</f>
        <v>SURGERY</v>
      </c>
      <c r="K437" s="4" t="str">
        <f>UPPER(VLOOKUP($A437,'ACCESS EXPORT'!$A:$AF,13,FALSE))</f>
        <v>SCOTT HILL</v>
      </c>
      <c r="L437" s="3" t="str">
        <f>IF(AND(VLOOKUP(A437,'ACCESS EXPORT'!A:AE,1,0),'ACCESS EXPORT'!N437=""),UPPER(CONCATENATE('ACCESS EXPORT'!AE437)),IF(VLOOKUP(A437,'ACCESS EXPORT'!A:AE,1,0),UPPER(CONCATENATE('ACCESS EXPORT'!N437," "&amp;CHAR(10),'ACCESS EXPORT'!AE437))))</f>
        <v xml:space="preserve">CINDY MCMILLAN 
</v>
      </c>
      <c r="M437" s="4" t="str">
        <f>UPPER(VLOOKUP($A437,'ACCESS EXPORT'!$A:$O,15,FALSE))</f>
        <v>TBD (PM)</v>
      </c>
      <c r="N437" s="4" t="str">
        <f ca="1">IF(AND('ACCESS EXPORT'!X437="",'ACCESS EXPORT'!Y437=""),IF('ACCESS EXPORT'!V437&lt;&gt;"",(IF(TODAY()-'ACCESS EXPORT'!V437&gt;=-60,UPPER(CONCATENATE(VLOOKUP(B437,'ACCESS EXPORT'!$B:$P,15,FALSE),""&amp;CHAR(10)&amp;"(SEP",TEXT('ACCESS EXPORT'!V437," MM/DD/YYY)"))),IF(TODAY()-'ACCESS EXPORT'!V437&lt;0,UPPER(VLOOKUP(B437,'ACCESS EXPORT'!$B:$P,15,FALSE)),UPPER(VLOOKUP(B437,'ACCESS EXPORT'!$B:$P,15,FALSE))))),IF('ACCESS EXPORT'!U437="",UPPER(VLOOKUP(B437,'ACCESS EXPORT'!$B:$P,15,FALSE)),IF(TODAY()-'ACCESS EXPORT'!U437&lt;=30,CONCATENATE(UPPER(VLOOKUP(B437,'ACCESS EXPORT'!$B:$P,15,FALSE)),""&amp;CHAR(10)&amp;"(NEW",TEXT('ACCESS EXPORT'!U437," MM/DD/YYY)")),IF(AND(TODAY()-'ACCESS EXPORT'!U437&gt;30,TODAY()&gt;0),UPPER(VLOOKUP(B437,'ACCESS EXPORT'!$B:$P,15,FALSE)))))),IF('ACCESS EXPORT'!Y437&lt;&gt;"",UPPER(CONCATENATE(UPPER(VLOOKUP(B437,'ACCESS EXPORT'!$B:$P,15,FALSE)),""&amp;CHAR(10)&amp;"(Transfer Out",TEXT('ACCESS EXPORT'!Y437," MM/DD/YYY)"))),IF('ACCESS EXPORT'!X437&lt;&gt;"",UPPER(CONCATENATE(UPPER(VLOOKUP(B437,'ACCESS EXPORT'!$B:$P,15,FALSE)),""&amp;CHAR(10)&amp;"(Transfer In",TEXT('ACCESS EXPORT'!X437," MM/DD/YYY)"))))))</f>
        <v>DARRABIE, MARCUS</v>
      </c>
      <c r="O437" s="4" t="str">
        <f>_xlfn.IFNA(VLOOKUP(B437,'ACCESS EXPORT'!$B:$Q,16,FALSE),"")</f>
        <v>MD</v>
      </c>
      <c r="P437" s="4" t="str">
        <f>_xlfn.IFNA(VLOOKUP(B437,'ACCESS EXPORT'!B:W,22,FALSE),"-")</f>
        <v>1194983676</v>
      </c>
      <c r="Q437" s="4" t="str">
        <f>_xlfn.IFNA(VLOOKUP(A437,'ACCESS EXPORT'!$A:$AG,33,0),"-")</f>
        <v>Gretchen Scoleri</v>
      </c>
      <c r="R437" s="4" t="str">
        <f>_xlfn.IFNA(VLOOKUP(A437,'ACCESS EXPORT'!$A:$AH,34,0),"-")</f>
        <v>Cheri Benedeti</v>
      </c>
      <c r="S437" s="4" t="str">
        <f>_xlfn.IFNA(VLOOKUP(A437,'ACCESS EXPORT'!$A:$AI,35,0),"-")</f>
        <v>Kikzeny Cartagena</v>
      </c>
      <c r="T437" s="4" t="str">
        <f>_xlfn.IFNA(VLOOKUP(A437,'ACCESS EXPORT'!$A:$AJ,36,0),"-")</f>
        <v>Everil Elliott</v>
      </c>
      <c r="U437" s="4" t="str">
        <f>_xlfn.IFNA(VLOOKUP(A437,'ACCESS EXPORT'!$A:$AK,37,0),"-")</f>
        <v>athena</v>
      </c>
      <c r="V437" s="4" t="str">
        <f>_xlfn.IFNA(VLOOKUP(A437,'ACCESS EXPORT'!$A:$AL,38,0),"-")</f>
        <v>FHMG_CTR FOR SPEC SURG_ORL</v>
      </c>
      <c r="W437" s="4" t="str">
        <f>_xlfn.IFNA(VLOOKUP(A437,'ACCESS EXPORT'!$A:$AM,39,0),"-")</f>
        <v/>
      </c>
      <c r="X437" s="4" t="str">
        <f>_xlfn.IFNA(VLOOKUP(A437,'ACCESS EXPORT'!$A:$AN,40,0),"-")</f>
        <v>Karen Kelly</v>
      </c>
      <c r="Y437" s="26" t="str">
        <f>_xlfn.IFNA(VLOOKUP(A437,'ACCESS EXPORT'!A:AO,41,0),"")</f>
        <v>Andrea Desilva</v>
      </c>
      <c r="Z437" s="26" t="str">
        <f>_xlfn.IFNA(VLOOKUP(A437,'ACCESS EXPORT'!A:AP,42,0),"")</f>
        <v>Candace Goodman</v>
      </c>
      <c r="AA437" s="26" t="str">
        <f>_xlfn.IFNA(VLOOKUP(A437,'ACCESS EXPORT'!A:AQ,43,0),"")</f>
        <v>Tricia Greco</v>
      </c>
    </row>
    <row r="438" spans="1:27" ht="18.75" x14ac:dyDescent="0.25">
      <c r="A438" s="33">
        <v>144</v>
      </c>
      <c r="B438" s="10">
        <v>2005</v>
      </c>
      <c r="C438" s="7" t="str">
        <f ca="1">IFERROR(UPPER(IF(AND('ACCESS EXPORT'!AA438="",'ACCESS EXPORT'!Z438=""),VLOOKUP(A438,'ACCESS EXPORT'!$A:$AF,32,FALSE),(IF('ACCESS EXPORT'!AA438&lt;&gt;"",CONCATENATE(VLOOKUP(A438,'ACCESS EXPORT'!$A:$AF,32,FALSE)," (Closed",TEXT('ACCESS EXPORT'!AA438," MM/DD/YYY)")),IF(TODAY()&lt;(('ACCESS EXPORT'!Z438)+30),CONCATENATE(VLOOKUP(A438,'ACCESS EXPORT'!$A:$AF,32,FALSE)," (Opens",TEXT('ACCESS EXPORT'!Z438," MM/DD/YYY)")),VLOOKUP(A438,'ACCESS EXPORT'!$A:$AF,32,FALSE)))))),"-")</f>
        <v>ADVENTHEALTH MEDICAL GROUP GENERAL SURGERY AT ORLANDO</v>
      </c>
      <c r="D438" s="3" t="str">
        <f ca="1">IFERROR(UPPER(IF(AND('ACCESS EXPORT'!AA438="",'ACCESS EXPORT'!Z438=""),VLOOKUP(A438,'ACCESS EXPORT'!$A:$AF,28,FALSE),(IF('ACCESS EXPORT'!AA438&lt;&gt;"",CONCATENATE(VLOOKUP(A438,'ACCESS EXPORT'!$A:$AF,28,FALSE)," (Closed",TEXT('ACCESS EXPORT'!AA438," MM/DD/YYY)")),IF(TODAY()&lt;(('ACCESS EXPORT'!Z438)+30),CONCATENATE(VLOOKUP(A438,'ACCESS EXPORT'!$A:$AF,28,FALSE)," (Opens",TEXT('ACCESS EXPORT'!Z438," MM/DD/YYY)")),VLOOKUP(A438,'ACCESS EXPORT'!$A:$AF,28,FALSE)))))),"-")</f>
        <v>CENTER FOR SPECIALIZED SURGERY - ORLANDO</v>
      </c>
      <c r="E438" s="3" t="str">
        <f>VLOOKUP($A438,'ACCESS EXPORT'!$A:$AF,3,FALSE)</f>
        <v>5550</v>
      </c>
      <c r="F438" s="3" t="str">
        <f>UPPER(CONCATENATE(VLOOKUP(A438,'ACCESS EXPORT'!$A:$AF,4,FALSE)," ",VLOOKUP(A438,'ACCESS EXPORT'!$A:$AF,5,FALSE)," ",VLOOKUP(A438,'ACCESS EXPORT'!$A:$AF,6,FALSE)," ",VLOOKUP(A438,'ACCESS EXPORT'!$A:$AA,7,FALSE)," ",VLOOKUP(A438,'ACCESS EXPORT'!$A:$AA,8,FALSE)))</f>
        <v>2415 N ORANGE AVE SUITE 400 ORLANDO FL 32804</v>
      </c>
      <c r="G438" s="4" t="str">
        <f>UPPER(VLOOKUP($A438,'ACCESS EXPORT'!$A:$AF,9,FALSE))</f>
        <v>ORANGE</v>
      </c>
      <c r="H438" s="4" t="str">
        <f>_xlfn.IFNA(VLOOKUP($B438,'ACCESS EXPORT'!$B:$J,9,FALSE),"")</f>
        <v>Central</v>
      </c>
      <c r="I438" s="3" t="str">
        <f>CONCATENATE("(P)",VLOOKUP($A438,'ACCESS EXPORT'!$A:$AF,11,FALSE)," (F)",VLOOKUP($A438,'ACCESS EXPORT'!$A:$AF,29,FALSE))</f>
        <v>(P)(407) 303-7399 (F)(407)303-7305</v>
      </c>
      <c r="J438" s="4" t="str">
        <f>UPPER(VLOOKUP($A438,'ACCESS EXPORT'!$A:$AF,12,FALSE))</f>
        <v>SURGERY</v>
      </c>
      <c r="K438" s="4" t="str">
        <f>UPPER(VLOOKUP($A438,'ACCESS EXPORT'!$A:$AF,13,FALSE))</f>
        <v>SCOTT HILL</v>
      </c>
      <c r="L438" s="3" t="str">
        <f>IF(AND(VLOOKUP(A438,'ACCESS EXPORT'!A:AE,1,0),'ACCESS EXPORT'!N438=""),UPPER(CONCATENATE('ACCESS EXPORT'!AE438)),IF(VLOOKUP(A438,'ACCESS EXPORT'!A:AE,1,0),UPPER(CONCATENATE('ACCESS EXPORT'!N438," "&amp;CHAR(10),'ACCESS EXPORT'!AE438))))</f>
        <v xml:space="preserve">CINDY MCMILLAN 
</v>
      </c>
      <c r="M438" s="4" t="str">
        <f>UPPER(VLOOKUP($A438,'ACCESS EXPORT'!$A:$O,15,FALSE))</f>
        <v>TBD (PM)</v>
      </c>
      <c r="N438" s="4" t="str">
        <f ca="1">IF(AND('ACCESS EXPORT'!X438="",'ACCESS EXPORT'!Y438=""),IF('ACCESS EXPORT'!V438&lt;&gt;"",(IF(TODAY()-'ACCESS EXPORT'!V438&gt;=-60,UPPER(CONCATENATE(VLOOKUP(B438,'ACCESS EXPORT'!$B:$P,15,FALSE),""&amp;CHAR(10)&amp;"(SEP",TEXT('ACCESS EXPORT'!V438," MM/DD/YYY)"))),IF(TODAY()-'ACCESS EXPORT'!V438&lt;0,UPPER(VLOOKUP(B438,'ACCESS EXPORT'!$B:$P,15,FALSE)),UPPER(VLOOKUP(B438,'ACCESS EXPORT'!$B:$P,15,FALSE))))),IF('ACCESS EXPORT'!U438="",UPPER(VLOOKUP(B438,'ACCESS EXPORT'!$B:$P,15,FALSE)),IF(TODAY()-'ACCESS EXPORT'!U438&lt;=30,CONCATENATE(UPPER(VLOOKUP(B438,'ACCESS EXPORT'!$B:$P,15,FALSE)),""&amp;CHAR(10)&amp;"(NEW",TEXT('ACCESS EXPORT'!U438," MM/DD/YYY)")),IF(AND(TODAY()-'ACCESS EXPORT'!U438&gt;30,TODAY()&gt;0),UPPER(VLOOKUP(B438,'ACCESS EXPORT'!$B:$P,15,FALSE)))))),IF('ACCESS EXPORT'!Y438&lt;&gt;"",UPPER(CONCATENATE(UPPER(VLOOKUP(B438,'ACCESS EXPORT'!$B:$P,15,FALSE)),""&amp;CHAR(10)&amp;"(Transfer Out",TEXT('ACCESS EXPORT'!Y438," MM/DD/YYY)"))),IF('ACCESS EXPORT'!X438&lt;&gt;"",UPPER(CONCATENATE(UPPER(VLOOKUP(B438,'ACCESS EXPORT'!$B:$P,15,FALSE)),""&amp;CHAR(10)&amp;"(Transfer In",TEXT('ACCESS EXPORT'!X438," MM/DD/YYY)"))))))</f>
        <v>EUBANKS, WILLIAM</v>
      </c>
      <c r="O438" s="4" t="str">
        <f>_xlfn.IFNA(VLOOKUP(B438,'ACCESS EXPORT'!$B:$Q,16,FALSE),"")</f>
        <v>MD</v>
      </c>
      <c r="P438" s="4" t="str">
        <f>_xlfn.IFNA(VLOOKUP(B438,'ACCESS EXPORT'!B:W,22,FALSE),"-")</f>
        <v>1164469748</v>
      </c>
      <c r="Q438" s="4" t="str">
        <f>_xlfn.IFNA(VLOOKUP(A438,'ACCESS EXPORT'!$A:$AG,33,0),"-")</f>
        <v>Gretchen Scoleri</v>
      </c>
      <c r="R438" s="4" t="str">
        <f>_xlfn.IFNA(VLOOKUP(A438,'ACCESS EXPORT'!$A:$AH,34,0),"-")</f>
        <v>Cheri Benedeti</v>
      </c>
      <c r="S438" s="4" t="str">
        <f>_xlfn.IFNA(VLOOKUP(A438,'ACCESS EXPORT'!$A:$AI,35,0),"-")</f>
        <v>Kikzeny Cartagena</v>
      </c>
      <c r="T438" s="4" t="str">
        <f>_xlfn.IFNA(VLOOKUP(A438,'ACCESS EXPORT'!$A:$AJ,36,0),"-")</f>
        <v>Everil Elliott</v>
      </c>
      <c r="U438" s="4" t="str">
        <f>_xlfn.IFNA(VLOOKUP(A438,'ACCESS EXPORT'!$A:$AK,37,0),"-")</f>
        <v>athena</v>
      </c>
      <c r="V438" s="4" t="str">
        <f>_xlfn.IFNA(VLOOKUP(A438,'ACCESS EXPORT'!$A:$AL,38,0),"-")</f>
        <v>FHMG_CTR FOR SPEC SURG_ORL</v>
      </c>
      <c r="W438" s="4" t="str">
        <f>_xlfn.IFNA(VLOOKUP(A438,'ACCESS EXPORT'!$A:$AM,39,0),"-")</f>
        <v/>
      </c>
      <c r="X438" s="4" t="str">
        <f>_xlfn.IFNA(VLOOKUP(A438,'ACCESS EXPORT'!$A:$AN,40,0),"-")</f>
        <v>Karen Kelly</v>
      </c>
      <c r="Y438" s="26" t="str">
        <f>_xlfn.IFNA(VLOOKUP(A438,'ACCESS EXPORT'!A:AO,41,0),"")</f>
        <v>Andrea Desilva</v>
      </c>
      <c r="Z438" s="26" t="str">
        <f>_xlfn.IFNA(VLOOKUP(A438,'ACCESS EXPORT'!A:AP,42,0),"")</f>
        <v>Candace Goodman</v>
      </c>
      <c r="AA438" s="26" t="str">
        <f>_xlfn.IFNA(VLOOKUP(A438,'ACCESS EXPORT'!A:AQ,43,0),"")</f>
        <v>Tricia Greco</v>
      </c>
    </row>
    <row r="439" spans="1:27" ht="18.75" x14ac:dyDescent="0.25">
      <c r="A439" s="33">
        <v>143</v>
      </c>
      <c r="B439" s="10">
        <v>1263</v>
      </c>
      <c r="C439" s="7" t="str">
        <f ca="1">IFERROR(UPPER(IF(AND('ACCESS EXPORT'!AA439="",'ACCESS EXPORT'!Z439=""),VLOOKUP(A439,'ACCESS EXPORT'!$A:$AF,32,FALSE),(IF('ACCESS EXPORT'!AA439&lt;&gt;"",CONCATENATE(VLOOKUP(A439,'ACCESS EXPORT'!$A:$AF,32,FALSE)," (Closed",TEXT('ACCESS EXPORT'!AA439," MM/DD/YYY)")),IF(TODAY()&lt;(('ACCESS EXPORT'!Z439)+30),CONCATENATE(VLOOKUP(A439,'ACCESS EXPORT'!$A:$AF,32,FALSE)," (Opens",TEXT('ACCESS EXPORT'!Z439," MM/DD/YYY)")),VLOOKUP(A439,'ACCESS EXPORT'!$A:$AF,32,FALSE)))))),"-")</f>
        <v>ADVENTHEALTH MEDICAL GROUP GENERAL SURGERY AT EAST ORLANDO</v>
      </c>
      <c r="D439" s="3" t="str">
        <f ca="1">IFERROR(UPPER(IF(AND('ACCESS EXPORT'!AA439="",'ACCESS EXPORT'!Z439=""),VLOOKUP(A439,'ACCESS EXPORT'!$A:$AF,28,FALSE),(IF('ACCESS EXPORT'!AA439&lt;&gt;"",CONCATENATE(VLOOKUP(A439,'ACCESS EXPORT'!$A:$AF,28,FALSE)," (Closed",TEXT('ACCESS EXPORT'!AA439," MM/DD/YYY)")),IF(TODAY()&lt;(('ACCESS EXPORT'!Z439)+30),CONCATENATE(VLOOKUP(A439,'ACCESS EXPORT'!$A:$AF,28,FALSE)," (Opens",TEXT('ACCESS EXPORT'!Z439," MM/DD/YYY)")),VLOOKUP(A439,'ACCESS EXPORT'!$A:$AF,28,FALSE)))))),"-")</f>
        <v>CENTER FOR SPECIALIZED SURGERY - EAST ORLANDO</v>
      </c>
      <c r="E439" s="3" t="str">
        <f>VLOOKUP($A439,'ACCESS EXPORT'!$A:$AF,3,FALSE)</f>
        <v>5555</v>
      </c>
      <c r="F439" s="3" t="str">
        <f>UPPER(CONCATENATE(VLOOKUP(A439,'ACCESS EXPORT'!$A:$AF,4,FALSE)," ",VLOOKUP(A439,'ACCESS EXPORT'!$A:$AF,5,FALSE)," ",VLOOKUP(A439,'ACCESS EXPORT'!$A:$AF,6,FALSE)," ",VLOOKUP(A439,'ACCESS EXPORT'!$A:$AA,7,FALSE)," ",VLOOKUP(A439,'ACCESS EXPORT'!$A:$AA,8,FALSE)))</f>
        <v>258 S CHICKASAW TRL SUITE 301 ORLANDO FL 32825</v>
      </c>
      <c r="G439" s="4" t="str">
        <f>UPPER(VLOOKUP($A439,'ACCESS EXPORT'!$A:$AF,9,FALSE))</f>
        <v>ORANGE</v>
      </c>
      <c r="H439" s="4" t="str">
        <f>_xlfn.IFNA(VLOOKUP($B439,'ACCESS EXPORT'!$B:$J,9,FALSE),"")</f>
        <v>NE</v>
      </c>
      <c r="I439" s="3" t="str">
        <f>CONCATENATE("(P)",VLOOKUP($A439,'ACCESS EXPORT'!$A:$AF,11,FALSE)," (F)",VLOOKUP($A439,'ACCESS EXPORT'!$A:$AF,29,FALSE))</f>
        <v>(P)(407) 303-6330 (F)(407)303-6331</v>
      </c>
      <c r="J439" s="4" t="str">
        <f>UPPER(VLOOKUP($A439,'ACCESS EXPORT'!$A:$AF,12,FALSE))</f>
        <v>SURGERY</v>
      </c>
      <c r="K439" s="4" t="str">
        <f>UPPER(VLOOKUP($A439,'ACCESS EXPORT'!$A:$AF,13,FALSE))</f>
        <v>SCOTT HILL</v>
      </c>
      <c r="L439" s="3" t="str">
        <f>IF(AND(VLOOKUP(A439,'ACCESS EXPORT'!A:AE,1,0),'ACCESS EXPORT'!N439=""),UPPER(CONCATENATE('ACCESS EXPORT'!AE439)),IF(VLOOKUP(A439,'ACCESS EXPORT'!A:AE,1,0),UPPER(CONCATENATE('ACCESS EXPORT'!N439," "&amp;CHAR(10),'ACCESS EXPORT'!AE439))))</f>
        <v xml:space="preserve">CINDY MCMILLAN 
</v>
      </c>
      <c r="M439" s="4" t="str">
        <f>UPPER(VLOOKUP($A439,'ACCESS EXPORT'!$A:$O,15,FALSE))</f>
        <v>TBD (PM) / TYLER SMITH (OS)</v>
      </c>
      <c r="N439" s="4" t="str">
        <f ca="1">IF(AND('ACCESS EXPORT'!X439="",'ACCESS EXPORT'!Y439=""),IF('ACCESS EXPORT'!V439&lt;&gt;"",(IF(TODAY()-'ACCESS EXPORT'!V439&gt;=-60,UPPER(CONCATENATE(VLOOKUP(B439,'ACCESS EXPORT'!$B:$P,15,FALSE),""&amp;CHAR(10)&amp;"(SEP",TEXT('ACCESS EXPORT'!V439," MM/DD/YYY)"))),IF(TODAY()-'ACCESS EXPORT'!V439&lt;0,UPPER(VLOOKUP(B439,'ACCESS EXPORT'!$B:$P,15,FALSE)),UPPER(VLOOKUP(B439,'ACCESS EXPORT'!$B:$P,15,FALSE))))),IF('ACCESS EXPORT'!U439="",UPPER(VLOOKUP(B439,'ACCESS EXPORT'!$B:$P,15,FALSE)),IF(TODAY()-'ACCESS EXPORT'!U439&lt;=30,CONCATENATE(UPPER(VLOOKUP(B439,'ACCESS EXPORT'!$B:$P,15,FALSE)),""&amp;CHAR(10)&amp;"(NEW",TEXT('ACCESS EXPORT'!U439," MM/DD/YYY)")),IF(AND(TODAY()-'ACCESS EXPORT'!U439&gt;30,TODAY()&gt;0),UPPER(VLOOKUP(B439,'ACCESS EXPORT'!$B:$P,15,FALSE)))))),IF('ACCESS EXPORT'!Y439&lt;&gt;"",UPPER(CONCATENATE(UPPER(VLOOKUP(B439,'ACCESS EXPORT'!$B:$P,15,FALSE)),""&amp;CHAR(10)&amp;"(Transfer Out",TEXT('ACCESS EXPORT'!Y439," MM/DD/YYY)"))),IF('ACCESS EXPORT'!X439&lt;&gt;"",UPPER(CONCATENATE(UPPER(VLOOKUP(B439,'ACCESS EXPORT'!$B:$P,15,FALSE)),""&amp;CHAR(10)&amp;"(Transfer In",TEXT('ACCESS EXPORT'!X439," MM/DD/YYY)"))))))</f>
        <v>PROFETA, BERNADETTE</v>
      </c>
      <c r="O439" s="4" t="str">
        <f>_xlfn.IFNA(VLOOKUP(B439,'ACCESS EXPORT'!$B:$Q,16,FALSE),"")</f>
        <v>MD</v>
      </c>
      <c r="P439" s="4" t="str">
        <f>_xlfn.IFNA(VLOOKUP(B439,'ACCESS EXPORT'!B:W,22,FALSE),"-")</f>
        <v>1477579837</v>
      </c>
      <c r="Q439" s="4" t="str">
        <f>_xlfn.IFNA(VLOOKUP(A439,'ACCESS EXPORT'!$A:$AG,33,0),"-")</f>
        <v>Alejandra Torres</v>
      </c>
      <c r="R439" s="4" t="str">
        <f>_xlfn.IFNA(VLOOKUP(A439,'ACCESS EXPORT'!$A:$AH,34,0),"-")</f>
        <v>Cheri Benedeti</v>
      </c>
      <c r="S439" s="4" t="str">
        <f>_xlfn.IFNA(VLOOKUP(A439,'ACCESS EXPORT'!$A:$AI,35,0),"-")</f>
        <v>Kikzeny Cartagena</v>
      </c>
      <c r="T439" s="4" t="str">
        <f>_xlfn.IFNA(VLOOKUP(A439,'ACCESS EXPORT'!$A:$AJ,36,0),"-")</f>
        <v>Everil Elliott</v>
      </c>
      <c r="U439" s="4" t="str">
        <f>_xlfn.IFNA(VLOOKUP(A439,'ACCESS EXPORT'!$A:$AK,37,0),"-")</f>
        <v>athena</v>
      </c>
      <c r="V439" s="4" t="str">
        <f>_xlfn.IFNA(VLOOKUP(A439,'ACCESS EXPORT'!$A:$AL,38,0),"-")</f>
        <v>FHMG_CTR FOR SPEC SURG_E ORL</v>
      </c>
      <c r="W439" s="4" t="str">
        <f>_xlfn.IFNA(VLOOKUP(A439,'ACCESS EXPORT'!$A:$AM,39,0),"-")</f>
        <v/>
      </c>
      <c r="X439" s="4" t="str">
        <f>_xlfn.IFNA(VLOOKUP(A439,'ACCESS EXPORT'!$A:$AN,40,0),"-")</f>
        <v>Karen Kelly</v>
      </c>
      <c r="Y439" s="26" t="str">
        <f>_xlfn.IFNA(VLOOKUP(A439,'ACCESS EXPORT'!A:AO,41,0),"")</f>
        <v>Andrea Desilva</v>
      </c>
      <c r="Z439" s="26" t="str">
        <f>_xlfn.IFNA(VLOOKUP(A439,'ACCESS EXPORT'!A:AP,42,0),"")</f>
        <v>Candace Goodman</v>
      </c>
      <c r="AA439" s="26" t="str">
        <f>_xlfn.IFNA(VLOOKUP(A439,'ACCESS EXPORT'!A:AQ,43,0),"")</f>
        <v>Tricia Greco</v>
      </c>
    </row>
    <row r="440" spans="1:27" ht="18.75" x14ac:dyDescent="0.25">
      <c r="A440" s="33">
        <v>143</v>
      </c>
      <c r="B440" s="10">
        <v>1871</v>
      </c>
      <c r="C440" s="7" t="str">
        <f ca="1">IFERROR(UPPER(IF(AND('ACCESS EXPORT'!AA440="",'ACCESS EXPORT'!Z440=""),VLOOKUP(A440,'ACCESS EXPORT'!$A:$AF,32,FALSE),(IF('ACCESS EXPORT'!AA440&lt;&gt;"",CONCATENATE(VLOOKUP(A440,'ACCESS EXPORT'!$A:$AF,32,FALSE)," (Closed",TEXT('ACCESS EXPORT'!AA440," MM/DD/YYY)")),IF(TODAY()&lt;(('ACCESS EXPORT'!Z440)+30),CONCATENATE(VLOOKUP(A440,'ACCESS EXPORT'!$A:$AF,32,FALSE)," (Opens",TEXT('ACCESS EXPORT'!Z440," MM/DD/YYY)")),VLOOKUP(A440,'ACCESS EXPORT'!$A:$AF,32,FALSE)))))),"-")</f>
        <v>ADVENTHEALTH MEDICAL GROUP GENERAL SURGERY AT EAST ORLANDO</v>
      </c>
      <c r="D440" s="3" t="str">
        <f ca="1">IFERROR(UPPER(IF(AND('ACCESS EXPORT'!AA440="",'ACCESS EXPORT'!Z440=""),VLOOKUP(A440,'ACCESS EXPORT'!$A:$AF,28,FALSE),(IF('ACCESS EXPORT'!AA440&lt;&gt;"",CONCATENATE(VLOOKUP(A440,'ACCESS EXPORT'!$A:$AF,28,FALSE)," (Closed",TEXT('ACCESS EXPORT'!AA440," MM/DD/YYY)")),IF(TODAY()&lt;(('ACCESS EXPORT'!Z440)+30),CONCATENATE(VLOOKUP(A440,'ACCESS EXPORT'!$A:$AF,28,FALSE)," (Opens",TEXT('ACCESS EXPORT'!Z440," MM/DD/YYY)")),VLOOKUP(A440,'ACCESS EXPORT'!$A:$AF,28,FALSE)))))),"-")</f>
        <v>CENTER FOR SPECIALIZED SURGERY - EAST ORLANDO</v>
      </c>
      <c r="E440" s="3" t="str">
        <f>VLOOKUP($A440,'ACCESS EXPORT'!$A:$AF,3,FALSE)</f>
        <v>5555</v>
      </c>
      <c r="F440" s="3" t="str">
        <f>UPPER(CONCATENATE(VLOOKUP(A440,'ACCESS EXPORT'!$A:$AF,4,FALSE)," ",VLOOKUP(A440,'ACCESS EXPORT'!$A:$AF,5,FALSE)," ",VLOOKUP(A440,'ACCESS EXPORT'!$A:$AF,6,FALSE)," ",VLOOKUP(A440,'ACCESS EXPORT'!$A:$AA,7,FALSE)," ",VLOOKUP(A440,'ACCESS EXPORT'!$A:$AA,8,FALSE)))</f>
        <v>258 S CHICKASAW TRL SUITE 301 ORLANDO FL 32825</v>
      </c>
      <c r="G440" s="4" t="str">
        <f>UPPER(VLOOKUP($A440,'ACCESS EXPORT'!$A:$AF,9,FALSE))</f>
        <v>ORANGE</v>
      </c>
      <c r="H440" s="4" t="str">
        <f>_xlfn.IFNA(VLOOKUP($B440,'ACCESS EXPORT'!$B:$J,9,FALSE),"")</f>
        <v>NE</v>
      </c>
      <c r="I440" s="3" t="str">
        <f>CONCATENATE("(P)",VLOOKUP($A440,'ACCESS EXPORT'!$A:$AF,11,FALSE)," (F)",VLOOKUP($A440,'ACCESS EXPORT'!$A:$AF,29,FALSE))</f>
        <v>(P)(407) 303-6330 (F)(407)303-6331</v>
      </c>
      <c r="J440" s="4" t="str">
        <f>UPPER(VLOOKUP($A440,'ACCESS EXPORT'!$A:$AF,12,FALSE))</f>
        <v>SURGERY</v>
      </c>
      <c r="K440" s="4" t="str">
        <f>UPPER(VLOOKUP($A440,'ACCESS EXPORT'!$A:$AF,13,FALSE))</f>
        <v>SCOTT HILL</v>
      </c>
      <c r="L440" s="3" t="str">
        <f>IF(AND(VLOOKUP(A440,'ACCESS EXPORT'!A:AE,1,0),'ACCESS EXPORT'!N440=""),UPPER(CONCATENATE('ACCESS EXPORT'!AE440)),IF(VLOOKUP(A440,'ACCESS EXPORT'!A:AE,1,0),UPPER(CONCATENATE('ACCESS EXPORT'!N440," "&amp;CHAR(10),'ACCESS EXPORT'!AE440))))</f>
        <v xml:space="preserve">CINDY MCMILLAN 
</v>
      </c>
      <c r="M440" s="4" t="str">
        <f>UPPER(VLOOKUP($A440,'ACCESS EXPORT'!$A:$O,15,FALSE))</f>
        <v>TBD (PM) / TYLER SMITH (OS)</v>
      </c>
      <c r="N440" s="4" t="str">
        <f ca="1">IF(AND('ACCESS EXPORT'!X440="",'ACCESS EXPORT'!Y440=""),IF('ACCESS EXPORT'!V440&lt;&gt;"",(IF(TODAY()-'ACCESS EXPORT'!V440&gt;=-60,UPPER(CONCATENATE(VLOOKUP(B440,'ACCESS EXPORT'!$B:$P,15,FALSE),""&amp;CHAR(10)&amp;"(SEP",TEXT('ACCESS EXPORT'!V440," MM/DD/YYY)"))),IF(TODAY()-'ACCESS EXPORT'!V440&lt;0,UPPER(VLOOKUP(B440,'ACCESS EXPORT'!$B:$P,15,FALSE)),UPPER(VLOOKUP(B440,'ACCESS EXPORT'!$B:$P,15,FALSE))))),IF('ACCESS EXPORT'!U440="",UPPER(VLOOKUP(B440,'ACCESS EXPORT'!$B:$P,15,FALSE)),IF(TODAY()-'ACCESS EXPORT'!U440&lt;=30,CONCATENATE(UPPER(VLOOKUP(B440,'ACCESS EXPORT'!$B:$P,15,FALSE)),""&amp;CHAR(10)&amp;"(NEW",TEXT('ACCESS EXPORT'!U440," MM/DD/YYY)")),IF(AND(TODAY()-'ACCESS EXPORT'!U440&gt;30,TODAY()&gt;0),UPPER(VLOOKUP(B440,'ACCESS EXPORT'!$B:$P,15,FALSE)))))),IF('ACCESS EXPORT'!Y440&lt;&gt;"",UPPER(CONCATENATE(UPPER(VLOOKUP(B440,'ACCESS EXPORT'!$B:$P,15,FALSE)),""&amp;CHAR(10)&amp;"(Transfer Out",TEXT('ACCESS EXPORT'!Y440," MM/DD/YYY)"))),IF('ACCESS EXPORT'!X440&lt;&gt;"",UPPER(CONCATENATE(UPPER(VLOOKUP(B440,'ACCESS EXPORT'!$B:$P,15,FALSE)),""&amp;CHAR(10)&amp;"(Transfer In",TEXT('ACCESS EXPORT'!X440," MM/DD/YYY)"))))))</f>
        <v>MONCRIEFFE, KIMONE</v>
      </c>
      <c r="O440" s="4" t="str">
        <f>_xlfn.IFNA(VLOOKUP(B440,'ACCESS EXPORT'!$B:$Q,16,FALSE),"")</f>
        <v>APRN</v>
      </c>
      <c r="P440" s="4" t="str">
        <f>_xlfn.IFNA(VLOOKUP(B440,'ACCESS EXPORT'!B:W,22,FALSE),"-")</f>
        <v>1528583192</v>
      </c>
      <c r="Q440" s="4" t="str">
        <f>_xlfn.IFNA(VLOOKUP(A440,'ACCESS EXPORT'!$A:$AG,33,0),"-")</f>
        <v>Alejandra Torres</v>
      </c>
      <c r="R440" s="4" t="str">
        <f>_xlfn.IFNA(VLOOKUP(A440,'ACCESS EXPORT'!$A:$AH,34,0),"-")</f>
        <v>Cheri Benedeti</v>
      </c>
      <c r="S440" s="4" t="str">
        <f>_xlfn.IFNA(VLOOKUP(A440,'ACCESS EXPORT'!$A:$AI,35,0),"-")</f>
        <v>Kikzeny Cartagena</v>
      </c>
      <c r="T440" s="4" t="str">
        <f>_xlfn.IFNA(VLOOKUP(A440,'ACCESS EXPORT'!$A:$AJ,36,0),"-")</f>
        <v>Everil Elliott</v>
      </c>
      <c r="U440" s="4" t="str">
        <f>_xlfn.IFNA(VLOOKUP(A440,'ACCESS EXPORT'!$A:$AK,37,0),"-")</f>
        <v>athena</v>
      </c>
      <c r="V440" s="4" t="str">
        <f>_xlfn.IFNA(VLOOKUP(A440,'ACCESS EXPORT'!$A:$AL,38,0),"-")</f>
        <v>FHMG_CTR FOR SPEC SURG_E ORL</v>
      </c>
      <c r="W440" s="4" t="str">
        <f>_xlfn.IFNA(VLOOKUP(A440,'ACCESS EXPORT'!$A:$AM,39,0),"-")</f>
        <v/>
      </c>
      <c r="X440" s="4" t="str">
        <f>_xlfn.IFNA(VLOOKUP(A440,'ACCESS EXPORT'!$A:$AN,40,0),"-")</f>
        <v>Karen Kelly</v>
      </c>
      <c r="Y440" s="26" t="str">
        <f>_xlfn.IFNA(VLOOKUP(A440,'ACCESS EXPORT'!A:AO,41,0),"")</f>
        <v>Andrea Desilva</v>
      </c>
      <c r="Z440" s="26" t="str">
        <f>_xlfn.IFNA(VLOOKUP(A440,'ACCESS EXPORT'!A:AP,42,0),"")</f>
        <v>Candace Goodman</v>
      </c>
      <c r="AA440" s="26" t="str">
        <f>_xlfn.IFNA(VLOOKUP(A440,'ACCESS EXPORT'!A:AQ,43,0),"")</f>
        <v>Tricia Greco</v>
      </c>
    </row>
    <row r="441" spans="1:27" ht="18.75" x14ac:dyDescent="0.25">
      <c r="A441" s="33">
        <v>143</v>
      </c>
      <c r="B441" s="10">
        <v>1870</v>
      </c>
      <c r="C441" s="7" t="str">
        <f ca="1">IFERROR(UPPER(IF(AND('ACCESS EXPORT'!AA441="",'ACCESS EXPORT'!Z441=""),VLOOKUP(A441,'ACCESS EXPORT'!$A:$AF,32,FALSE),(IF('ACCESS EXPORT'!AA441&lt;&gt;"",CONCATENATE(VLOOKUP(A441,'ACCESS EXPORT'!$A:$AF,32,FALSE)," (Closed",TEXT('ACCESS EXPORT'!AA441," MM/DD/YYY)")),IF(TODAY()&lt;(('ACCESS EXPORT'!Z441)+30),CONCATENATE(VLOOKUP(A441,'ACCESS EXPORT'!$A:$AF,32,FALSE)," (Opens",TEXT('ACCESS EXPORT'!Z441," MM/DD/YYY)")),VLOOKUP(A441,'ACCESS EXPORT'!$A:$AF,32,FALSE)))))),"-")</f>
        <v>ADVENTHEALTH MEDICAL GROUP GENERAL SURGERY AT EAST ORLANDO</v>
      </c>
      <c r="D441" s="3" t="str">
        <f ca="1">IFERROR(UPPER(IF(AND('ACCESS EXPORT'!AA441="",'ACCESS EXPORT'!Z441=""),VLOOKUP(A441,'ACCESS EXPORT'!$A:$AF,28,FALSE),(IF('ACCESS EXPORT'!AA441&lt;&gt;"",CONCATENATE(VLOOKUP(A441,'ACCESS EXPORT'!$A:$AF,28,FALSE)," (Closed",TEXT('ACCESS EXPORT'!AA441," MM/DD/YYY)")),IF(TODAY()&lt;(('ACCESS EXPORT'!Z441)+30),CONCATENATE(VLOOKUP(A441,'ACCESS EXPORT'!$A:$AF,28,FALSE)," (Opens",TEXT('ACCESS EXPORT'!Z441," MM/DD/YYY)")),VLOOKUP(A441,'ACCESS EXPORT'!$A:$AF,28,FALSE)))))),"-")</f>
        <v>CENTER FOR SPECIALIZED SURGERY - EAST ORLANDO</v>
      </c>
      <c r="E441" s="3" t="str">
        <f>VLOOKUP($A441,'ACCESS EXPORT'!$A:$AF,3,FALSE)</f>
        <v>5555</v>
      </c>
      <c r="F441" s="3" t="str">
        <f>UPPER(CONCATENATE(VLOOKUP(A441,'ACCESS EXPORT'!$A:$AF,4,FALSE)," ",VLOOKUP(A441,'ACCESS EXPORT'!$A:$AF,5,FALSE)," ",VLOOKUP(A441,'ACCESS EXPORT'!$A:$AF,6,FALSE)," ",VLOOKUP(A441,'ACCESS EXPORT'!$A:$AA,7,FALSE)," ",VLOOKUP(A441,'ACCESS EXPORT'!$A:$AA,8,FALSE)))</f>
        <v>258 S CHICKASAW TRL SUITE 301 ORLANDO FL 32825</v>
      </c>
      <c r="G441" s="4" t="str">
        <f>UPPER(VLOOKUP($A441,'ACCESS EXPORT'!$A:$AF,9,FALSE))</f>
        <v>ORANGE</v>
      </c>
      <c r="H441" s="4" t="str">
        <f>_xlfn.IFNA(VLOOKUP($B441,'ACCESS EXPORT'!$B:$J,9,FALSE),"")</f>
        <v>NE</v>
      </c>
      <c r="I441" s="3" t="str">
        <f>CONCATENATE("(P)",VLOOKUP($A441,'ACCESS EXPORT'!$A:$AF,11,FALSE)," (F)",VLOOKUP($A441,'ACCESS EXPORT'!$A:$AF,29,FALSE))</f>
        <v>(P)(407) 303-6330 (F)(407)303-6331</v>
      </c>
      <c r="J441" s="4" t="str">
        <f>UPPER(VLOOKUP($A441,'ACCESS EXPORT'!$A:$AF,12,FALSE))</f>
        <v>SURGERY</v>
      </c>
      <c r="K441" s="4" t="str">
        <f>UPPER(VLOOKUP($A441,'ACCESS EXPORT'!$A:$AF,13,FALSE))</f>
        <v>SCOTT HILL</v>
      </c>
      <c r="L441" s="3" t="str">
        <f>IF(AND(VLOOKUP(A441,'ACCESS EXPORT'!A:AE,1,0),'ACCESS EXPORT'!N441=""),UPPER(CONCATENATE('ACCESS EXPORT'!AE441)),IF(VLOOKUP(A441,'ACCESS EXPORT'!A:AE,1,0),UPPER(CONCATENATE('ACCESS EXPORT'!N441," "&amp;CHAR(10),'ACCESS EXPORT'!AE441))))</f>
        <v xml:space="preserve">CINDY MCMILLAN 
</v>
      </c>
      <c r="M441" s="4" t="str">
        <f>UPPER(VLOOKUP($A441,'ACCESS EXPORT'!$A:$O,15,FALSE))</f>
        <v>TBD (PM) / TYLER SMITH (OS)</v>
      </c>
      <c r="N441" s="4" t="str">
        <f ca="1">IF(AND('ACCESS EXPORT'!X441="",'ACCESS EXPORT'!Y441=""),IF('ACCESS EXPORT'!V441&lt;&gt;"",(IF(TODAY()-'ACCESS EXPORT'!V441&gt;=-60,UPPER(CONCATENATE(VLOOKUP(B441,'ACCESS EXPORT'!$B:$P,15,FALSE),""&amp;CHAR(10)&amp;"(SEP",TEXT('ACCESS EXPORT'!V441," MM/DD/YYY)"))),IF(TODAY()-'ACCESS EXPORT'!V441&lt;0,UPPER(VLOOKUP(B441,'ACCESS EXPORT'!$B:$P,15,FALSE)),UPPER(VLOOKUP(B441,'ACCESS EXPORT'!$B:$P,15,FALSE))))),IF('ACCESS EXPORT'!U441="",UPPER(VLOOKUP(B441,'ACCESS EXPORT'!$B:$P,15,FALSE)),IF(TODAY()-'ACCESS EXPORT'!U441&lt;=30,CONCATENATE(UPPER(VLOOKUP(B441,'ACCESS EXPORT'!$B:$P,15,FALSE)),""&amp;CHAR(10)&amp;"(NEW",TEXT('ACCESS EXPORT'!U441," MM/DD/YYY)")),IF(AND(TODAY()-'ACCESS EXPORT'!U441&gt;30,TODAY()&gt;0),UPPER(VLOOKUP(B441,'ACCESS EXPORT'!$B:$P,15,FALSE)))))),IF('ACCESS EXPORT'!Y441&lt;&gt;"",UPPER(CONCATENATE(UPPER(VLOOKUP(B441,'ACCESS EXPORT'!$B:$P,15,FALSE)),""&amp;CHAR(10)&amp;"(Transfer Out",TEXT('ACCESS EXPORT'!Y441," MM/DD/YYY)"))),IF('ACCESS EXPORT'!X441&lt;&gt;"",UPPER(CONCATENATE(UPPER(VLOOKUP(B441,'ACCESS EXPORT'!$B:$P,15,FALSE)),""&amp;CHAR(10)&amp;"(Transfer In",TEXT('ACCESS EXPORT'!X441," MM/DD/YYY)"))))))</f>
        <v>BUZON, DERL</v>
      </c>
      <c r="O441" s="4" t="str">
        <f>_xlfn.IFNA(VLOOKUP(B441,'ACCESS EXPORT'!$B:$Q,16,FALSE),"")</f>
        <v>APRN</v>
      </c>
      <c r="P441" s="4" t="str">
        <f>_xlfn.IFNA(VLOOKUP(B441,'ACCESS EXPORT'!B:W,22,FALSE),"-")</f>
        <v>1013431956</v>
      </c>
      <c r="Q441" s="4" t="str">
        <f>_xlfn.IFNA(VLOOKUP(A441,'ACCESS EXPORT'!$A:$AG,33,0),"-")</f>
        <v>Alejandra Torres</v>
      </c>
      <c r="R441" s="4" t="str">
        <f>_xlfn.IFNA(VLOOKUP(A441,'ACCESS EXPORT'!$A:$AH,34,0),"-")</f>
        <v>Cheri Benedeti</v>
      </c>
      <c r="S441" s="4" t="str">
        <f>_xlfn.IFNA(VLOOKUP(A441,'ACCESS EXPORT'!$A:$AI,35,0),"-")</f>
        <v>Kikzeny Cartagena</v>
      </c>
      <c r="T441" s="4" t="str">
        <f>_xlfn.IFNA(VLOOKUP(A441,'ACCESS EXPORT'!$A:$AJ,36,0),"-")</f>
        <v>Everil Elliott</v>
      </c>
      <c r="U441" s="4" t="str">
        <f>_xlfn.IFNA(VLOOKUP(A441,'ACCESS EXPORT'!$A:$AK,37,0),"-")</f>
        <v>athena</v>
      </c>
      <c r="V441" s="4" t="str">
        <f>_xlfn.IFNA(VLOOKUP(A441,'ACCESS EXPORT'!$A:$AL,38,0),"-")</f>
        <v>FHMG_CTR FOR SPEC SURG_E ORL</v>
      </c>
      <c r="W441" s="4" t="str">
        <f>_xlfn.IFNA(VLOOKUP(A441,'ACCESS EXPORT'!$A:$AM,39,0),"-")</f>
        <v/>
      </c>
      <c r="X441" s="4" t="str">
        <f>_xlfn.IFNA(VLOOKUP(A441,'ACCESS EXPORT'!$A:$AN,40,0),"-")</f>
        <v>Karen Kelly</v>
      </c>
      <c r="Y441" s="26" t="str">
        <f>_xlfn.IFNA(VLOOKUP(A441,'ACCESS EXPORT'!A:AO,41,0),"")</f>
        <v>Andrea Desilva</v>
      </c>
      <c r="Z441" s="26" t="str">
        <f>_xlfn.IFNA(VLOOKUP(A441,'ACCESS EXPORT'!A:AP,42,0),"")</f>
        <v>Candace Goodman</v>
      </c>
      <c r="AA441" s="26" t="str">
        <f>_xlfn.IFNA(VLOOKUP(A441,'ACCESS EXPORT'!A:AQ,43,0),"")</f>
        <v>Tricia Greco</v>
      </c>
    </row>
    <row r="442" spans="1:27" ht="18.75" x14ac:dyDescent="0.25">
      <c r="A442" s="33">
        <v>143</v>
      </c>
      <c r="B442" s="10">
        <v>1262</v>
      </c>
      <c r="C442" s="7" t="str">
        <f ca="1">IFERROR(UPPER(IF(AND('ACCESS EXPORT'!AA442="",'ACCESS EXPORT'!Z442=""),VLOOKUP(A442,'ACCESS EXPORT'!$A:$AF,32,FALSE),(IF('ACCESS EXPORT'!AA442&lt;&gt;"",CONCATENATE(VLOOKUP(A442,'ACCESS EXPORT'!$A:$AF,32,FALSE)," (Closed",TEXT('ACCESS EXPORT'!AA442," MM/DD/YYY)")),IF(TODAY()&lt;(('ACCESS EXPORT'!Z442)+30),CONCATENATE(VLOOKUP(A442,'ACCESS EXPORT'!$A:$AF,32,FALSE)," (Opens",TEXT('ACCESS EXPORT'!Z442," MM/DD/YYY)")),VLOOKUP(A442,'ACCESS EXPORT'!$A:$AF,32,FALSE)))))),"-")</f>
        <v>ADVENTHEALTH MEDICAL GROUP GENERAL SURGERY AT EAST ORLANDO</v>
      </c>
      <c r="D442" s="3" t="str">
        <f ca="1">IFERROR(UPPER(IF(AND('ACCESS EXPORT'!AA442="",'ACCESS EXPORT'!Z442=""),VLOOKUP(A442,'ACCESS EXPORT'!$A:$AF,28,FALSE),(IF('ACCESS EXPORT'!AA442&lt;&gt;"",CONCATENATE(VLOOKUP(A442,'ACCESS EXPORT'!$A:$AF,28,FALSE)," (Closed",TEXT('ACCESS EXPORT'!AA442," MM/DD/YYY)")),IF(TODAY()&lt;(('ACCESS EXPORT'!Z442)+30),CONCATENATE(VLOOKUP(A442,'ACCESS EXPORT'!$A:$AF,28,FALSE)," (Opens",TEXT('ACCESS EXPORT'!Z442," MM/DD/YYY)")),VLOOKUP(A442,'ACCESS EXPORT'!$A:$AF,28,FALSE)))))),"-")</f>
        <v>CENTER FOR SPECIALIZED SURGERY - EAST ORLANDO</v>
      </c>
      <c r="E442" s="3" t="str">
        <f>VLOOKUP($A442,'ACCESS EXPORT'!$A:$AF,3,FALSE)</f>
        <v>5555</v>
      </c>
      <c r="F442" s="3" t="str">
        <f>UPPER(CONCATENATE(VLOOKUP(A442,'ACCESS EXPORT'!$A:$AF,4,FALSE)," ",VLOOKUP(A442,'ACCESS EXPORT'!$A:$AF,5,FALSE)," ",VLOOKUP(A442,'ACCESS EXPORT'!$A:$AF,6,FALSE)," ",VLOOKUP(A442,'ACCESS EXPORT'!$A:$AA,7,FALSE)," ",VLOOKUP(A442,'ACCESS EXPORT'!$A:$AA,8,FALSE)))</f>
        <v>258 S CHICKASAW TRL SUITE 301 ORLANDO FL 32825</v>
      </c>
      <c r="G442" s="4" t="str">
        <f>UPPER(VLOOKUP($A442,'ACCESS EXPORT'!$A:$AF,9,FALSE))</f>
        <v>ORANGE</v>
      </c>
      <c r="H442" s="4" t="str">
        <f>_xlfn.IFNA(VLOOKUP($B442,'ACCESS EXPORT'!$B:$J,9,FALSE),"")</f>
        <v>NE</v>
      </c>
      <c r="I442" s="3" t="str">
        <f>CONCATENATE("(P)",VLOOKUP($A442,'ACCESS EXPORT'!$A:$AF,11,FALSE)," (F)",VLOOKUP($A442,'ACCESS EXPORT'!$A:$AF,29,FALSE))</f>
        <v>(P)(407) 303-6330 (F)(407)303-6331</v>
      </c>
      <c r="J442" s="4" t="str">
        <f>UPPER(VLOOKUP($A442,'ACCESS EXPORT'!$A:$AF,12,FALSE))</f>
        <v>SURGERY</v>
      </c>
      <c r="K442" s="4" t="str">
        <f>UPPER(VLOOKUP($A442,'ACCESS EXPORT'!$A:$AF,13,FALSE))</f>
        <v>SCOTT HILL</v>
      </c>
      <c r="L442" s="3" t="str">
        <f>IF(AND(VLOOKUP(A442,'ACCESS EXPORT'!A:AE,1,0),'ACCESS EXPORT'!N442=""),UPPER(CONCATENATE('ACCESS EXPORT'!AE442)),IF(VLOOKUP(A442,'ACCESS EXPORT'!A:AE,1,0),UPPER(CONCATENATE('ACCESS EXPORT'!N442," "&amp;CHAR(10),'ACCESS EXPORT'!AE442))))</f>
        <v xml:space="preserve">CINDY MCMILLAN 
</v>
      </c>
      <c r="M442" s="4" t="str">
        <f>UPPER(VLOOKUP($A442,'ACCESS EXPORT'!$A:$O,15,FALSE))</f>
        <v>TBD (PM) / TYLER SMITH (OS)</v>
      </c>
      <c r="N442" s="4" t="str">
        <f ca="1">IF(AND('ACCESS EXPORT'!X442="",'ACCESS EXPORT'!Y442=""),IF('ACCESS EXPORT'!V442&lt;&gt;"",(IF(TODAY()-'ACCESS EXPORT'!V442&gt;=-60,UPPER(CONCATENATE(VLOOKUP(B442,'ACCESS EXPORT'!$B:$P,15,FALSE),""&amp;CHAR(10)&amp;"(SEP",TEXT('ACCESS EXPORT'!V442," MM/DD/YYY)"))),IF(TODAY()-'ACCESS EXPORT'!V442&lt;0,UPPER(VLOOKUP(B442,'ACCESS EXPORT'!$B:$P,15,FALSE)),UPPER(VLOOKUP(B442,'ACCESS EXPORT'!$B:$P,15,FALSE))))),IF('ACCESS EXPORT'!U442="",UPPER(VLOOKUP(B442,'ACCESS EXPORT'!$B:$P,15,FALSE)),IF(TODAY()-'ACCESS EXPORT'!U442&lt;=30,CONCATENATE(UPPER(VLOOKUP(B442,'ACCESS EXPORT'!$B:$P,15,FALSE)),""&amp;CHAR(10)&amp;"(NEW",TEXT('ACCESS EXPORT'!U442," MM/DD/YYY)")),IF(AND(TODAY()-'ACCESS EXPORT'!U442&gt;30,TODAY()&gt;0),UPPER(VLOOKUP(B442,'ACCESS EXPORT'!$B:$P,15,FALSE)))))),IF('ACCESS EXPORT'!Y442&lt;&gt;"",UPPER(CONCATENATE(UPPER(VLOOKUP(B442,'ACCESS EXPORT'!$B:$P,15,FALSE)),""&amp;CHAR(10)&amp;"(Transfer Out",TEXT('ACCESS EXPORT'!Y442," MM/DD/YYY)"))),IF('ACCESS EXPORT'!X442&lt;&gt;"",UPPER(CONCATENATE(UPPER(VLOOKUP(B442,'ACCESS EXPORT'!$B:$P,15,FALSE)),""&amp;CHAR(10)&amp;"(Transfer In",TEXT('ACCESS EXPORT'!X442," MM/DD/YYY)"))))))</f>
        <v>CHIU, JEFFREY</v>
      </c>
      <c r="O442" s="4" t="str">
        <f>_xlfn.IFNA(VLOOKUP(B442,'ACCESS EXPORT'!$B:$Q,16,FALSE),"")</f>
        <v>MD</v>
      </c>
      <c r="P442" s="4" t="str">
        <f>_xlfn.IFNA(VLOOKUP(B442,'ACCESS EXPORT'!B:W,22,FALSE),"-")</f>
        <v>1346529716</v>
      </c>
      <c r="Q442" s="4" t="str">
        <f>_xlfn.IFNA(VLOOKUP(A442,'ACCESS EXPORT'!$A:$AG,33,0),"-")</f>
        <v>Alejandra Torres</v>
      </c>
      <c r="R442" s="4" t="str">
        <f>_xlfn.IFNA(VLOOKUP(A442,'ACCESS EXPORT'!$A:$AH,34,0),"-")</f>
        <v>Cheri Benedeti</v>
      </c>
      <c r="S442" s="4" t="str">
        <f>_xlfn.IFNA(VLOOKUP(A442,'ACCESS EXPORT'!$A:$AI,35,0),"-")</f>
        <v>Kikzeny Cartagena</v>
      </c>
      <c r="T442" s="4" t="str">
        <f>_xlfn.IFNA(VLOOKUP(A442,'ACCESS EXPORT'!$A:$AJ,36,0),"-")</f>
        <v>Everil Elliott</v>
      </c>
      <c r="U442" s="4" t="str">
        <f>_xlfn.IFNA(VLOOKUP(A442,'ACCESS EXPORT'!$A:$AK,37,0),"-")</f>
        <v>athena</v>
      </c>
      <c r="V442" s="4" t="str">
        <f>_xlfn.IFNA(VLOOKUP(A442,'ACCESS EXPORT'!$A:$AL,38,0),"-")</f>
        <v>FHMG_CTR FOR SPEC SURG_E ORL</v>
      </c>
      <c r="W442" s="4" t="str">
        <f>_xlfn.IFNA(VLOOKUP(A442,'ACCESS EXPORT'!$A:$AM,39,0),"-")</f>
        <v/>
      </c>
      <c r="X442" s="4" t="str">
        <f>_xlfn.IFNA(VLOOKUP(A442,'ACCESS EXPORT'!$A:$AN,40,0),"-")</f>
        <v>Karen Kelly</v>
      </c>
      <c r="Y442" s="26" t="str">
        <f>_xlfn.IFNA(VLOOKUP(A442,'ACCESS EXPORT'!A:AO,41,0),"")</f>
        <v>Andrea Desilva</v>
      </c>
      <c r="Z442" s="26" t="str">
        <f>_xlfn.IFNA(VLOOKUP(A442,'ACCESS EXPORT'!A:AP,42,0),"")</f>
        <v>Candace Goodman</v>
      </c>
      <c r="AA442" s="26" t="str">
        <f>_xlfn.IFNA(VLOOKUP(A442,'ACCESS EXPORT'!A:AQ,43,0),"")</f>
        <v>Tricia Greco</v>
      </c>
    </row>
    <row r="443" spans="1:27" ht="18.75" x14ac:dyDescent="0.25">
      <c r="A443" s="33">
        <v>340</v>
      </c>
      <c r="B443" s="10">
        <v>1263</v>
      </c>
      <c r="C443" s="7" t="str">
        <f ca="1">IFERROR(UPPER(IF(AND('ACCESS EXPORT'!AA443="",'ACCESS EXPORT'!Z443=""),VLOOKUP(A443,'ACCESS EXPORT'!$A:$AF,32,FALSE),(IF('ACCESS EXPORT'!AA443&lt;&gt;"",CONCATENATE(VLOOKUP(A443,'ACCESS EXPORT'!$A:$AF,32,FALSE)," (Closed",TEXT('ACCESS EXPORT'!AA443," MM/DD/YYY)")),IF(TODAY()&lt;(('ACCESS EXPORT'!Z443)+30),CONCATENATE(VLOOKUP(A443,'ACCESS EXPORT'!$A:$AF,32,FALSE)," (Opens",TEXT('ACCESS EXPORT'!Z443," MM/DD/YYY)")),VLOOKUP(A443,'ACCESS EXPORT'!$A:$AF,32,FALSE)))))),"-")</f>
        <v>ADVENTHEALTH MEDICAL GROUP GENERAL SURGERY AT OVIEDO</v>
      </c>
      <c r="D443" s="3" t="str">
        <f ca="1">IFERROR(UPPER(IF(AND('ACCESS EXPORT'!AA443="",'ACCESS EXPORT'!Z443=""),VLOOKUP(A443,'ACCESS EXPORT'!$A:$AF,28,FALSE),(IF('ACCESS EXPORT'!AA443&lt;&gt;"",CONCATENATE(VLOOKUP(A443,'ACCESS EXPORT'!$A:$AF,28,FALSE)," (Closed",TEXT('ACCESS EXPORT'!AA443," MM/DD/YYY)")),IF(TODAY()&lt;(('ACCESS EXPORT'!Z443)+30),CONCATENATE(VLOOKUP(A443,'ACCESS EXPORT'!$A:$AF,28,FALSE)," (Opens",TEXT('ACCESS EXPORT'!Z443," MM/DD/YYY)")),VLOOKUP(A443,'ACCESS EXPORT'!$A:$AF,28,FALSE)))))),"-")</f>
        <v>CENTER FOR SPECIALIZED SURGERY - OVIEDO*</v>
      </c>
      <c r="E443" s="3" t="str">
        <f>VLOOKUP($A443,'ACCESS EXPORT'!$A:$AF,3,FALSE)</f>
        <v>5555</v>
      </c>
      <c r="F443" s="3" t="str">
        <f>UPPER(CONCATENATE(VLOOKUP(A443,'ACCESS EXPORT'!$A:$AF,4,FALSE)," ",VLOOKUP(A443,'ACCESS EXPORT'!$A:$AF,5,FALSE)," ",VLOOKUP(A443,'ACCESS EXPORT'!$A:$AF,6,FALSE)," ",VLOOKUP(A443,'ACCESS EXPORT'!$A:$AA,7,FALSE)," ",VLOOKUP(A443,'ACCESS EXPORT'!$A:$AA,8,FALSE)))</f>
        <v>8000 RED BUG LAKE RD SUITE 290 OVIEDO FL 32765</v>
      </c>
      <c r="G443" s="4" t="str">
        <f>UPPER(VLOOKUP($A443,'ACCESS EXPORT'!$A:$AF,9,FALSE))</f>
        <v>SEMINOLE</v>
      </c>
      <c r="H443" s="4" t="str">
        <f>_xlfn.IFNA(VLOOKUP($B443,'ACCESS EXPORT'!$B:$J,9,FALSE),"")</f>
        <v>NE</v>
      </c>
      <c r="I443" s="3" t="str">
        <f>CONCATENATE("(P)",VLOOKUP($A443,'ACCESS EXPORT'!$A:$AF,11,FALSE)," (F)",VLOOKUP($A443,'ACCESS EXPORT'!$A:$AF,29,FALSE))</f>
        <v>(P)(407) 303-6330 (F)(407) 303-6331</v>
      </c>
      <c r="J443" s="4" t="str">
        <f>UPPER(VLOOKUP($A443,'ACCESS EXPORT'!$A:$AF,12,FALSE))</f>
        <v>SURGERY</v>
      </c>
      <c r="K443" s="4" t="str">
        <f>UPPER(VLOOKUP($A443,'ACCESS EXPORT'!$A:$AF,13,FALSE))</f>
        <v>SCOTT HILL</v>
      </c>
      <c r="L443" s="3" t="str">
        <f>IF(AND(VLOOKUP(A443,'ACCESS EXPORT'!A:AE,1,0),'ACCESS EXPORT'!N443=""),UPPER(CONCATENATE('ACCESS EXPORT'!AE443)),IF(VLOOKUP(A443,'ACCESS EXPORT'!A:AE,1,0),UPPER(CONCATENATE('ACCESS EXPORT'!N443," "&amp;CHAR(10),'ACCESS EXPORT'!AE443))))</f>
        <v xml:space="preserve">CINDY MCMILLAN 
</v>
      </c>
      <c r="M443" s="4" t="str">
        <f>UPPER(VLOOKUP($A443,'ACCESS EXPORT'!$A:$O,15,FALSE))</f>
        <v>TBD (PM)</v>
      </c>
      <c r="N443" s="4" t="str">
        <f ca="1">IF(AND('ACCESS EXPORT'!X443="",'ACCESS EXPORT'!Y443=""),IF('ACCESS EXPORT'!V443&lt;&gt;"",(IF(TODAY()-'ACCESS EXPORT'!V443&gt;=-60,UPPER(CONCATENATE(VLOOKUP(B443,'ACCESS EXPORT'!$B:$P,15,FALSE),""&amp;CHAR(10)&amp;"(SEP",TEXT('ACCESS EXPORT'!V443," MM/DD/YYY)"))),IF(TODAY()-'ACCESS EXPORT'!V443&lt;0,UPPER(VLOOKUP(B443,'ACCESS EXPORT'!$B:$P,15,FALSE)),UPPER(VLOOKUP(B443,'ACCESS EXPORT'!$B:$P,15,FALSE))))),IF('ACCESS EXPORT'!U443="",UPPER(VLOOKUP(B443,'ACCESS EXPORT'!$B:$P,15,FALSE)),IF(TODAY()-'ACCESS EXPORT'!U443&lt;=30,CONCATENATE(UPPER(VLOOKUP(B443,'ACCESS EXPORT'!$B:$P,15,FALSE)),""&amp;CHAR(10)&amp;"(NEW",TEXT('ACCESS EXPORT'!U443," MM/DD/YYY)")),IF(AND(TODAY()-'ACCESS EXPORT'!U443&gt;30,TODAY()&gt;0),UPPER(VLOOKUP(B443,'ACCESS EXPORT'!$B:$P,15,FALSE)))))),IF('ACCESS EXPORT'!Y443&lt;&gt;"",UPPER(CONCATENATE(UPPER(VLOOKUP(B443,'ACCESS EXPORT'!$B:$P,15,FALSE)),""&amp;CHAR(10)&amp;"(Transfer Out",TEXT('ACCESS EXPORT'!Y443," MM/DD/YYY)"))),IF('ACCESS EXPORT'!X443&lt;&gt;"",UPPER(CONCATENATE(UPPER(VLOOKUP(B443,'ACCESS EXPORT'!$B:$P,15,FALSE)),""&amp;CHAR(10)&amp;"(Transfer In",TEXT('ACCESS EXPORT'!X443," MM/DD/YYY)"))))))</f>
        <v>PROFETA, BERNADETTE</v>
      </c>
      <c r="O443" s="4" t="str">
        <f>_xlfn.IFNA(VLOOKUP(B443,'ACCESS EXPORT'!$B:$Q,16,FALSE),"")</f>
        <v>MD</v>
      </c>
      <c r="P443" s="4" t="str">
        <f>_xlfn.IFNA(VLOOKUP(B443,'ACCESS EXPORT'!B:W,22,FALSE),"-")</f>
        <v>1477579837</v>
      </c>
      <c r="Q443" s="4" t="str">
        <f>_xlfn.IFNA(VLOOKUP(A443,'ACCESS EXPORT'!$A:$AG,33,0),"-")</f>
        <v>Alejandra Torres</v>
      </c>
      <c r="R443" s="4" t="str">
        <f>_xlfn.IFNA(VLOOKUP(A443,'ACCESS EXPORT'!$A:$AH,34,0),"-")</f>
        <v>Cheri Benedeti</v>
      </c>
      <c r="S443" s="4" t="str">
        <f>_xlfn.IFNA(VLOOKUP(A443,'ACCESS EXPORT'!$A:$AI,35,0),"-")</f>
        <v>Kikzeny Cartagena</v>
      </c>
      <c r="T443" s="4" t="str">
        <f>_xlfn.IFNA(VLOOKUP(A443,'ACCESS EXPORT'!$A:$AJ,36,0),"-")</f>
        <v>Everil Elliott</v>
      </c>
      <c r="U443" s="4" t="str">
        <f>_xlfn.IFNA(VLOOKUP(A443,'ACCESS EXPORT'!$A:$AK,37,0),"-")</f>
        <v>athena</v>
      </c>
      <c r="V443" s="4" t="str">
        <f>_xlfn.IFNA(VLOOKUP(A443,'ACCESS EXPORT'!$A:$AL,38,0),"-")</f>
        <v>FHMG_CTR FOR SPEC SURG_OVIEDO</v>
      </c>
      <c r="W443" s="4" t="str">
        <f>_xlfn.IFNA(VLOOKUP(A443,'ACCESS EXPORT'!$A:$AM,39,0),"-")</f>
        <v/>
      </c>
      <c r="X443" s="4" t="str">
        <f>_xlfn.IFNA(VLOOKUP(A443,'ACCESS EXPORT'!$A:$AN,40,0),"-")</f>
        <v>Karen Kelly</v>
      </c>
      <c r="Y443" s="26" t="str">
        <f>_xlfn.IFNA(VLOOKUP(A443,'ACCESS EXPORT'!A:AO,41,0),"")</f>
        <v>Andrea Desilva</v>
      </c>
      <c r="Z443" s="26" t="str">
        <f>_xlfn.IFNA(VLOOKUP(A443,'ACCESS EXPORT'!A:AP,42,0),"")</f>
        <v>Candace Goodman</v>
      </c>
      <c r="AA443" s="26" t="str">
        <f>_xlfn.IFNA(VLOOKUP(A443,'ACCESS EXPORT'!A:AQ,43,0),"")</f>
        <v>Tricia Greco</v>
      </c>
    </row>
    <row r="444" spans="1:27" ht="18.75" x14ac:dyDescent="0.25">
      <c r="A444" s="33">
        <v>143</v>
      </c>
      <c r="B444" s="10">
        <v>1781</v>
      </c>
      <c r="C444" s="7" t="str">
        <f ca="1">IFERROR(UPPER(IF(AND('ACCESS EXPORT'!AA444="",'ACCESS EXPORT'!Z444=""),VLOOKUP(A444,'ACCESS EXPORT'!$A:$AF,32,FALSE),(IF('ACCESS EXPORT'!AA444&lt;&gt;"",CONCATENATE(VLOOKUP(A444,'ACCESS EXPORT'!$A:$AF,32,FALSE)," (Closed",TEXT('ACCESS EXPORT'!AA444," MM/DD/YYY)")),IF(TODAY()&lt;(('ACCESS EXPORT'!Z444)+30),CONCATENATE(VLOOKUP(A444,'ACCESS EXPORT'!$A:$AF,32,FALSE)," (Opens",TEXT('ACCESS EXPORT'!Z444," MM/DD/YYY)")),VLOOKUP(A444,'ACCESS EXPORT'!$A:$AF,32,FALSE)))))),"-")</f>
        <v>ADVENTHEALTH MEDICAL GROUP GENERAL SURGERY AT EAST ORLANDO</v>
      </c>
      <c r="D444" s="3" t="str">
        <f ca="1">IFERROR(UPPER(IF(AND('ACCESS EXPORT'!AA444="",'ACCESS EXPORT'!Z444=""),VLOOKUP(A444,'ACCESS EXPORT'!$A:$AF,28,FALSE),(IF('ACCESS EXPORT'!AA444&lt;&gt;"",CONCATENATE(VLOOKUP(A444,'ACCESS EXPORT'!$A:$AF,28,FALSE)," (Closed",TEXT('ACCESS EXPORT'!AA444," MM/DD/YYY)")),IF(TODAY()&lt;(('ACCESS EXPORT'!Z444)+30),CONCATENATE(VLOOKUP(A444,'ACCESS EXPORT'!$A:$AF,28,FALSE)," (Opens",TEXT('ACCESS EXPORT'!Z444," MM/DD/YYY)")),VLOOKUP(A444,'ACCESS EXPORT'!$A:$AF,28,FALSE)))))),"-")</f>
        <v>CENTER FOR SPECIALIZED SURGERY - EAST ORLANDO</v>
      </c>
      <c r="E444" s="3" t="str">
        <f>VLOOKUP($A444,'ACCESS EXPORT'!$A:$AF,3,FALSE)</f>
        <v>5555</v>
      </c>
      <c r="F444" s="3" t="str">
        <f>UPPER(CONCATENATE(VLOOKUP(A444,'ACCESS EXPORT'!$A:$AF,4,FALSE)," ",VLOOKUP(A444,'ACCESS EXPORT'!$A:$AF,5,FALSE)," ",VLOOKUP(A444,'ACCESS EXPORT'!$A:$AF,6,FALSE)," ",VLOOKUP(A444,'ACCESS EXPORT'!$A:$AA,7,FALSE)," ",VLOOKUP(A444,'ACCESS EXPORT'!$A:$AA,8,FALSE)))</f>
        <v>258 S CHICKASAW TRL SUITE 301 ORLANDO FL 32825</v>
      </c>
      <c r="G444" s="4" t="str">
        <f>UPPER(VLOOKUP($A444,'ACCESS EXPORT'!$A:$AF,9,FALSE))</f>
        <v>ORANGE</v>
      </c>
      <c r="H444" s="4" t="str">
        <f>_xlfn.IFNA(VLOOKUP($B444,'ACCESS EXPORT'!$B:$J,9,FALSE),"")</f>
        <v>NE</v>
      </c>
      <c r="I444" s="3" t="str">
        <f>CONCATENATE("(P)",VLOOKUP($A444,'ACCESS EXPORT'!$A:$AF,11,FALSE)," (F)",VLOOKUP($A444,'ACCESS EXPORT'!$A:$AF,29,FALSE))</f>
        <v>(P)(407) 303-6330 (F)(407)303-6331</v>
      </c>
      <c r="J444" s="4" t="str">
        <f>UPPER(VLOOKUP($A444,'ACCESS EXPORT'!$A:$AF,12,FALSE))</f>
        <v>SURGERY</v>
      </c>
      <c r="K444" s="4" t="str">
        <f>UPPER(VLOOKUP($A444,'ACCESS EXPORT'!$A:$AF,13,FALSE))</f>
        <v>SCOTT HILL</v>
      </c>
      <c r="L444" s="3" t="str">
        <f>IF(AND(VLOOKUP(A444,'ACCESS EXPORT'!A:AE,1,0),'ACCESS EXPORT'!N444=""),UPPER(CONCATENATE('ACCESS EXPORT'!AE444)),IF(VLOOKUP(A444,'ACCESS EXPORT'!A:AE,1,0),UPPER(CONCATENATE('ACCESS EXPORT'!N444," "&amp;CHAR(10),'ACCESS EXPORT'!AE444))))</f>
        <v xml:space="preserve">CINDY MCMILLAN 
</v>
      </c>
      <c r="M444" s="4" t="str">
        <f>UPPER(VLOOKUP($A444,'ACCESS EXPORT'!$A:$O,15,FALSE))</f>
        <v>TBD (PM) / TYLER SMITH (OS)</v>
      </c>
      <c r="N444" s="4" t="str">
        <f ca="1">IF(AND('ACCESS EXPORT'!X444="",'ACCESS EXPORT'!Y444=""),IF('ACCESS EXPORT'!V444&lt;&gt;"",(IF(TODAY()-'ACCESS EXPORT'!V444&gt;=-60,UPPER(CONCATENATE(VLOOKUP(B444,'ACCESS EXPORT'!$B:$P,15,FALSE),""&amp;CHAR(10)&amp;"(SEP",TEXT('ACCESS EXPORT'!V444," MM/DD/YYY)"))),IF(TODAY()-'ACCESS EXPORT'!V444&lt;0,UPPER(VLOOKUP(B444,'ACCESS EXPORT'!$B:$P,15,FALSE)),UPPER(VLOOKUP(B444,'ACCESS EXPORT'!$B:$P,15,FALSE))))),IF('ACCESS EXPORT'!U444="",UPPER(VLOOKUP(B444,'ACCESS EXPORT'!$B:$P,15,FALSE)),IF(TODAY()-'ACCESS EXPORT'!U444&lt;=30,CONCATENATE(UPPER(VLOOKUP(B444,'ACCESS EXPORT'!$B:$P,15,FALSE)),""&amp;CHAR(10)&amp;"(NEW",TEXT('ACCESS EXPORT'!U444," MM/DD/YYY)")),IF(AND(TODAY()-'ACCESS EXPORT'!U444&gt;30,TODAY()&gt;0),UPPER(VLOOKUP(B444,'ACCESS EXPORT'!$B:$P,15,FALSE)))))),IF('ACCESS EXPORT'!Y444&lt;&gt;"",UPPER(CONCATENATE(UPPER(VLOOKUP(B444,'ACCESS EXPORT'!$B:$P,15,FALSE)),""&amp;CHAR(10)&amp;"(Transfer Out",TEXT('ACCESS EXPORT'!Y444," MM/DD/YYY)"))),IF('ACCESS EXPORT'!X444&lt;&gt;"",UPPER(CONCATENATE(UPPER(VLOOKUP(B444,'ACCESS EXPORT'!$B:$P,15,FALSE)),""&amp;CHAR(10)&amp;"(Transfer In",TEXT('ACCESS EXPORT'!X444," MM/DD/YYY)"))))))</f>
        <v>GENTRY, RACHAEL</v>
      </c>
      <c r="O444" s="4" t="str">
        <f>_xlfn.IFNA(VLOOKUP(B444,'ACCESS EXPORT'!$B:$Q,16,FALSE),"")</f>
        <v>PA-C</v>
      </c>
      <c r="P444" s="4" t="str">
        <f>_xlfn.IFNA(VLOOKUP(B444,'ACCESS EXPORT'!B:W,22,FALSE),"-")</f>
        <v>1073892436</v>
      </c>
      <c r="Q444" s="4" t="str">
        <f>_xlfn.IFNA(VLOOKUP(A444,'ACCESS EXPORT'!$A:$AG,33,0),"-")</f>
        <v>Alejandra Torres</v>
      </c>
      <c r="R444" s="4" t="str">
        <f>_xlfn.IFNA(VLOOKUP(A444,'ACCESS EXPORT'!$A:$AH,34,0),"-")</f>
        <v>Cheri Benedeti</v>
      </c>
      <c r="S444" s="4" t="str">
        <f>_xlfn.IFNA(VLOOKUP(A444,'ACCESS EXPORT'!$A:$AI,35,0),"-")</f>
        <v>Kikzeny Cartagena</v>
      </c>
      <c r="T444" s="4" t="str">
        <f>_xlfn.IFNA(VLOOKUP(A444,'ACCESS EXPORT'!$A:$AJ,36,0),"-")</f>
        <v>Everil Elliott</v>
      </c>
      <c r="U444" s="4" t="str">
        <f>_xlfn.IFNA(VLOOKUP(A444,'ACCESS EXPORT'!$A:$AK,37,0),"-")</f>
        <v>athena</v>
      </c>
      <c r="V444" s="4" t="str">
        <f>_xlfn.IFNA(VLOOKUP(A444,'ACCESS EXPORT'!$A:$AL,38,0),"-")</f>
        <v>FHMG_CTR FOR SPEC SURG_E ORL</v>
      </c>
      <c r="W444" s="4" t="str">
        <f>_xlfn.IFNA(VLOOKUP(A444,'ACCESS EXPORT'!$A:$AM,39,0),"-")</f>
        <v/>
      </c>
      <c r="X444" s="4" t="str">
        <f>_xlfn.IFNA(VLOOKUP(A444,'ACCESS EXPORT'!$A:$AN,40,0),"-")</f>
        <v>Karen Kelly</v>
      </c>
      <c r="Y444" s="26" t="str">
        <f>_xlfn.IFNA(VLOOKUP(A444,'ACCESS EXPORT'!A:AO,41,0),"")</f>
        <v>Andrea Desilva</v>
      </c>
      <c r="Z444" s="26" t="str">
        <f>_xlfn.IFNA(VLOOKUP(A444,'ACCESS EXPORT'!A:AP,42,0),"")</f>
        <v>Candace Goodman</v>
      </c>
      <c r="AA444" s="26" t="str">
        <f>_xlfn.IFNA(VLOOKUP(A444,'ACCESS EXPORT'!A:AQ,43,0),"")</f>
        <v>Tricia Greco</v>
      </c>
    </row>
    <row r="445" spans="1:27" ht="18.75" x14ac:dyDescent="0.25">
      <c r="A445" s="33">
        <v>143</v>
      </c>
      <c r="B445" s="10">
        <v>1843</v>
      </c>
      <c r="C445" s="7" t="str">
        <f ca="1">IFERROR(UPPER(IF(AND('ACCESS EXPORT'!AA445="",'ACCESS EXPORT'!Z445=""),VLOOKUP(A445,'ACCESS EXPORT'!$A:$AF,32,FALSE),(IF('ACCESS EXPORT'!AA445&lt;&gt;"",CONCATENATE(VLOOKUP(A445,'ACCESS EXPORT'!$A:$AF,32,FALSE)," (Closed",TEXT('ACCESS EXPORT'!AA445," MM/DD/YYY)")),IF(TODAY()&lt;(('ACCESS EXPORT'!Z445)+30),CONCATENATE(VLOOKUP(A445,'ACCESS EXPORT'!$A:$AF,32,FALSE)," (Opens",TEXT('ACCESS EXPORT'!Z445," MM/DD/YYY)")),VLOOKUP(A445,'ACCESS EXPORT'!$A:$AF,32,FALSE)))))),"-")</f>
        <v>ADVENTHEALTH MEDICAL GROUP GENERAL SURGERY AT EAST ORLANDO</v>
      </c>
      <c r="D445" s="3" t="str">
        <f ca="1">IFERROR(UPPER(IF(AND('ACCESS EXPORT'!AA445="",'ACCESS EXPORT'!Z445=""),VLOOKUP(A445,'ACCESS EXPORT'!$A:$AF,28,FALSE),(IF('ACCESS EXPORT'!AA445&lt;&gt;"",CONCATENATE(VLOOKUP(A445,'ACCESS EXPORT'!$A:$AF,28,FALSE)," (Closed",TEXT('ACCESS EXPORT'!AA445," MM/DD/YYY)")),IF(TODAY()&lt;(('ACCESS EXPORT'!Z445)+30),CONCATENATE(VLOOKUP(A445,'ACCESS EXPORT'!$A:$AF,28,FALSE)," (Opens",TEXT('ACCESS EXPORT'!Z445," MM/DD/YYY)")),VLOOKUP(A445,'ACCESS EXPORT'!$A:$AF,28,FALSE)))))),"-")</f>
        <v>CENTER FOR SPECIALIZED SURGERY - EAST ORLANDO</v>
      </c>
      <c r="E445" s="3" t="str">
        <f>VLOOKUP($A445,'ACCESS EXPORT'!$A:$AF,3,FALSE)</f>
        <v>5555</v>
      </c>
      <c r="F445" s="3" t="str">
        <f>UPPER(CONCATENATE(VLOOKUP(A445,'ACCESS EXPORT'!$A:$AF,4,FALSE)," ",VLOOKUP(A445,'ACCESS EXPORT'!$A:$AF,5,FALSE)," ",VLOOKUP(A445,'ACCESS EXPORT'!$A:$AF,6,FALSE)," ",VLOOKUP(A445,'ACCESS EXPORT'!$A:$AA,7,FALSE)," ",VLOOKUP(A445,'ACCESS EXPORT'!$A:$AA,8,FALSE)))</f>
        <v>258 S CHICKASAW TRL SUITE 301 ORLANDO FL 32825</v>
      </c>
      <c r="G445" s="4" t="str">
        <f>UPPER(VLOOKUP($A445,'ACCESS EXPORT'!$A:$AF,9,FALSE))</f>
        <v>ORANGE</v>
      </c>
      <c r="H445" s="4" t="str">
        <f>_xlfn.IFNA(VLOOKUP($B445,'ACCESS EXPORT'!$B:$J,9,FALSE),"")</f>
        <v>NE</v>
      </c>
      <c r="I445" s="3" t="str">
        <f>CONCATENATE("(P)",VLOOKUP($A445,'ACCESS EXPORT'!$A:$AF,11,FALSE)," (F)",VLOOKUP($A445,'ACCESS EXPORT'!$A:$AF,29,FALSE))</f>
        <v>(P)(407) 303-6330 (F)(407)303-6331</v>
      </c>
      <c r="J445" s="4" t="str">
        <f>UPPER(VLOOKUP($A445,'ACCESS EXPORT'!$A:$AF,12,FALSE))</f>
        <v>SURGERY</v>
      </c>
      <c r="K445" s="4" t="str">
        <f>UPPER(VLOOKUP($A445,'ACCESS EXPORT'!$A:$AF,13,FALSE))</f>
        <v>SCOTT HILL</v>
      </c>
      <c r="L445" s="3" t="str">
        <f>IF(AND(VLOOKUP(A445,'ACCESS EXPORT'!A:AE,1,0),'ACCESS EXPORT'!N445=""),UPPER(CONCATENATE('ACCESS EXPORT'!AE445)),IF(VLOOKUP(A445,'ACCESS EXPORT'!A:AE,1,0),UPPER(CONCATENATE('ACCESS EXPORT'!N445," "&amp;CHAR(10),'ACCESS EXPORT'!AE445))))</f>
        <v xml:space="preserve">CINDY MCMILLAN 
</v>
      </c>
      <c r="M445" s="4" t="str">
        <f>UPPER(VLOOKUP($A445,'ACCESS EXPORT'!$A:$O,15,FALSE))</f>
        <v>TBD (PM) / TYLER SMITH (OS)</v>
      </c>
      <c r="N445" s="4" t="str">
        <f ca="1">IF(AND('ACCESS EXPORT'!X445="",'ACCESS EXPORT'!Y445=""),IF('ACCESS EXPORT'!V445&lt;&gt;"",(IF(TODAY()-'ACCESS EXPORT'!V445&gt;=-60,UPPER(CONCATENATE(VLOOKUP(B445,'ACCESS EXPORT'!$B:$P,15,FALSE),""&amp;CHAR(10)&amp;"(SEP",TEXT('ACCESS EXPORT'!V445," MM/DD/YYY)"))),IF(TODAY()-'ACCESS EXPORT'!V445&lt;0,UPPER(VLOOKUP(B445,'ACCESS EXPORT'!$B:$P,15,FALSE)),UPPER(VLOOKUP(B445,'ACCESS EXPORT'!$B:$P,15,FALSE))))),IF('ACCESS EXPORT'!U445="",UPPER(VLOOKUP(B445,'ACCESS EXPORT'!$B:$P,15,FALSE)),IF(TODAY()-'ACCESS EXPORT'!U445&lt;=30,CONCATENATE(UPPER(VLOOKUP(B445,'ACCESS EXPORT'!$B:$P,15,FALSE)),""&amp;CHAR(10)&amp;"(NEW",TEXT('ACCESS EXPORT'!U445," MM/DD/YYY)")),IF(AND(TODAY()-'ACCESS EXPORT'!U445&gt;30,TODAY()&gt;0),UPPER(VLOOKUP(B445,'ACCESS EXPORT'!$B:$P,15,FALSE)))))),IF('ACCESS EXPORT'!Y445&lt;&gt;"",UPPER(CONCATENATE(UPPER(VLOOKUP(B445,'ACCESS EXPORT'!$B:$P,15,FALSE)),""&amp;CHAR(10)&amp;"(Transfer Out",TEXT('ACCESS EXPORT'!Y445," MM/DD/YYY)"))),IF('ACCESS EXPORT'!X445&lt;&gt;"",UPPER(CONCATENATE(UPPER(VLOOKUP(B445,'ACCESS EXPORT'!$B:$P,15,FALSE)),""&amp;CHAR(10)&amp;"(Transfer In",TEXT('ACCESS EXPORT'!X445," MM/DD/YYY)"))))))</f>
        <v>COUTSOUMPOS, ALEXANDROS</v>
      </c>
      <c r="O445" s="4" t="str">
        <f>_xlfn.IFNA(VLOOKUP(B445,'ACCESS EXPORT'!$B:$Q,16,FALSE),"")</f>
        <v>MD</v>
      </c>
      <c r="P445" s="4" t="str">
        <f>_xlfn.IFNA(VLOOKUP(B445,'ACCESS EXPORT'!B:W,22,FALSE),"-")</f>
        <v>1588981336</v>
      </c>
      <c r="Q445" s="4" t="str">
        <f>_xlfn.IFNA(VLOOKUP(A445,'ACCESS EXPORT'!$A:$AG,33,0),"-")</f>
        <v>Alejandra Torres</v>
      </c>
      <c r="R445" s="4" t="str">
        <f>_xlfn.IFNA(VLOOKUP(A445,'ACCESS EXPORT'!$A:$AH,34,0),"-")</f>
        <v>Cheri Benedeti</v>
      </c>
      <c r="S445" s="4" t="str">
        <f>_xlfn.IFNA(VLOOKUP(A445,'ACCESS EXPORT'!$A:$AI,35,0),"-")</f>
        <v>Kikzeny Cartagena</v>
      </c>
      <c r="T445" s="4" t="str">
        <f>_xlfn.IFNA(VLOOKUP(A445,'ACCESS EXPORT'!$A:$AJ,36,0),"-")</f>
        <v>Everil Elliott</v>
      </c>
      <c r="U445" s="4" t="str">
        <f>_xlfn.IFNA(VLOOKUP(A445,'ACCESS EXPORT'!$A:$AK,37,0),"-")</f>
        <v>athena</v>
      </c>
      <c r="V445" s="4" t="str">
        <f>_xlfn.IFNA(VLOOKUP(A445,'ACCESS EXPORT'!$A:$AL,38,0),"-")</f>
        <v>FHMG_CTR FOR SPEC SURG_E ORL</v>
      </c>
      <c r="W445" s="4" t="str">
        <f>_xlfn.IFNA(VLOOKUP(A445,'ACCESS EXPORT'!$A:$AM,39,0),"-")</f>
        <v/>
      </c>
      <c r="X445" s="4" t="str">
        <f>_xlfn.IFNA(VLOOKUP(A445,'ACCESS EXPORT'!$A:$AN,40,0),"-")</f>
        <v>Karen Kelly</v>
      </c>
      <c r="Y445" s="26" t="str">
        <f>_xlfn.IFNA(VLOOKUP(A445,'ACCESS EXPORT'!A:AO,41,0),"")</f>
        <v>Andrea Desilva</v>
      </c>
      <c r="Z445" s="26" t="str">
        <f>_xlfn.IFNA(VLOOKUP(A445,'ACCESS EXPORT'!A:AP,42,0),"")</f>
        <v>Candace Goodman</v>
      </c>
      <c r="AA445" s="26" t="str">
        <f>_xlfn.IFNA(VLOOKUP(A445,'ACCESS EXPORT'!A:AQ,43,0),"")</f>
        <v>Tricia Greco</v>
      </c>
    </row>
    <row r="446" spans="1:27" ht="18.75" x14ac:dyDescent="0.25">
      <c r="A446" s="33">
        <v>340</v>
      </c>
      <c r="B446" s="10">
        <v>1842</v>
      </c>
      <c r="C446" s="7" t="str">
        <f ca="1">IFERROR(UPPER(IF(AND('ACCESS EXPORT'!AA446="",'ACCESS EXPORT'!Z446=""),VLOOKUP(A446,'ACCESS EXPORT'!$A:$AF,32,FALSE),(IF('ACCESS EXPORT'!AA446&lt;&gt;"",CONCATENATE(VLOOKUP(A446,'ACCESS EXPORT'!$A:$AF,32,FALSE)," (Closed",TEXT('ACCESS EXPORT'!AA446," MM/DD/YYY)")),IF(TODAY()&lt;(('ACCESS EXPORT'!Z446)+30),CONCATENATE(VLOOKUP(A446,'ACCESS EXPORT'!$A:$AF,32,FALSE)," (Opens",TEXT('ACCESS EXPORT'!Z446," MM/DD/YYY)")),VLOOKUP(A446,'ACCESS EXPORT'!$A:$AF,32,FALSE)))))),"-")</f>
        <v>ADVENTHEALTH MEDICAL GROUP GENERAL SURGERY AT OVIEDO</v>
      </c>
      <c r="D446" s="3" t="str">
        <f ca="1">IFERROR(UPPER(IF(AND('ACCESS EXPORT'!AA446="",'ACCESS EXPORT'!Z446=""),VLOOKUP(A446,'ACCESS EXPORT'!$A:$AF,28,FALSE),(IF('ACCESS EXPORT'!AA446&lt;&gt;"",CONCATENATE(VLOOKUP(A446,'ACCESS EXPORT'!$A:$AF,28,FALSE)," (Closed",TEXT('ACCESS EXPORT'!AA446," MM/DD/YYY)")),IF(TODAY()&lt;(('ACCESS EXPORT'!Z446)+30),CONCATENATE(VLOOKUP(A446,'ACCESS EXPORT'!$A:$AF,28,FALSE)," (Opens",TEXT('ACCESS EXPORT'!Z446," MM/DD/YYY)")),VLOOKUP(A446,'ACCESS EXPORT'!$A:$AF,28,FALSE)))))),"-")</f>
        <v>CENTER FOR SPECIALIZED SURGERY - OVIEDO*</v>
      </c>
      <c r="E446" s="3" t="str">
        <f>VLOOKUP($A446,'ACCESS EXPORT'!$A:$AF,3,FALSE)</f>
        <v>5555</v>
      </c>
      <c r="F446" s="3" t="str">
        <f>UPPER(CONCATENATE(VLOOKUP(A446,'ACCESS EXPORT'!$A:$AF,4,FALSE)," ",VLOOKUP(A446,'ACCESS EXPORT'!$A:$AF,5,FALSE)," ",VLOOKUP(A446,'ACCESS EXPORT'!$A:$AF,6,FALSE)," ",VLOOKUP(A446,'ACCESS EXPORT'!$A:$AA,7,FALSE)," ",VLOOKUP(A446,'ACCESS EXPORT'!$A:$AA,8,FALSE)))</f>
        <v>8000 RED BUG LAKE RD SUITE 290 OVIEDO FL 32765</v>
      </c>
      <c r="G446" s="4" t="str">
        <f>UPPER(VLOOKUP($A446,'ACCESS EXPORT'!$A:$AF,9,FALSE))</f>
        <v>SEMINOLE</v>
      </c>
      <c r="H446" s="4" t="str">
        <f>_xlfn.IFNA(VLOOKUP($B446,'ACCESS EXPORT'!$B:$J,9,FALSE),"")</f>
        <v>NE</v>
      </c>
      <c r="I446" s="3" t="str">
        <f>CONCATENATE("(P)",VLOOKUP($A446,'ACCESS EXPORT'!$A:$AF,11,FALSE)," (F)",VLOOKUP($A446,'ACCESS EXPORT'!$A:$AF,29,FALSE))</f>
        <v>(P)(407) 303-6330 (F)(407) 303-6331</v>
      </c>
      <c r="J446" s="4" t="str">
        <f>UPPER(VLOOKUP($A446,'ACCESS EXPORT'!$A:$AF,12,FALSE))</f>
        <v>SURGERY</v>
      </c>
      <c r="K446" s="4" t="str">
        <f>UPPER(VLOOKUP($A446,'ACCESS EXPORT'!$A:$AF,13,FALSE))</f>
        <v>SCOTT HILL</v>
      </c>
      <c r="L446" s="3" t="str">
        <f>IF(AND(VLOOKUP(A446,'ACCESS EXPORT'!A:AE,1,0),'ACCESS EXPORT'!N446=""),UPPER(CONCATENATE('ACCESS EXPORT'!AE446)),IF(VLOOKUP(A446,'ACCESS EXPORT'!A:AE,1,0),UPPER(CONCATENATE('ACCESS EXPORT'!N446," "&amp;CHAR(10),'ACCESS EXPORT'!AE446))))</f>
        <v xml:space="preserve">CINDY MCMILLAN 
</v>
      </c>
      <c r="M446" s="4" t="str">
        <f>UPPER(VLOOKUP($A446,'ACCESS EXPORT'!$A:$O,15,FALSE))</f>
        <v>TBD (PM)</v>
      </c>
      <c r="N446" s="4" t="str">
        <f ca="1">IF(AND('ACCESS EXPORT'!X446="",'ACCESS EXPORT'!Y446=""),IF('ACCESS EXPORT'!V446&lt;&gt;"",(IF(TODAY()-'ACCESS EXPORT'!V446&gt;=-60,UPPER(CONCATENATE(VLOOKUP(B446,'ACCESS EXPORT'!$B:$P,15,FALSE),""&amp;CHAR(10)&amp;"(SEP",TEXT('ACCESS EXPORT'!V446," MM/DD/YYY)"))),IF(TODAY()-'ACCESS EXPORT'!V446&lt;0,UPPER(VLOOKUP(B446,'ACCESS EXPORT'!$B:$P,15,FALSE)),UPPER(VLOOKUP(B446,'ACCESS EXPORT'!$B:$P,15,FALSE))))),IF('ACCESS EXPORT'!U446="",UPPER(VLOOKUP(B446,'ACCESS EXPORT'!$B:$P,15,FALSE)),IF(TODAY()-'ACCESS EXPORT'!U446&lt;=30,CONCATENATE(UPPER(VLOOKUP(B446,'ACCESS EXPORT'!$B:$P,15,FALSE)),""&amp;CHAR(10)&amp;"(NEW",TEXT('ACCESS EXPORT'!U446," MM/DD/YYY)")),IF(AND(TODAY()-'ACCESS EXPORT'!U446&gt;30,TODAY()&gt;0),UPPER(VLOOKUP(B446,'ACCESS EXPORT'!$B:$P,15,FALSE)))))),IF('ACCESS EXPORT'!Y446&lt;&gt;"",UPPER(CONCATENATE(UPPER(VLOOKUP(B446,'ACCESS EXPORT'!$B:$P,15,FALSE)),""&amp;CHAR(10)&amp;"(Transfer Out",TEXT('ACCESS EXPORT'!Y446," MM/DD/YYY)"))),IF('ACCESS EXPORT'!X446&lt;&gt;"",UPPER(CONCATENATE(UPPER(VLOOKUP(B446,'ACCESS EXPORT'!$B:$P,15,FALSE)),""&amp;CHAR(10)&amp;"(Transfer In",TEXT('ACCESS EXPORT'!X446," MM/DD/YYY)"))))))</f>
        <v>COUTO, FRANCISCO</v>
      </c>
      <c r="O446" s="4" t="str">
        <f>_xlfn.IFNA(VLOOKUP(B446,'ACCESS EXPORT'!$B:$Q,16,FALSE),"")</f>
        <v>MD</v>
      </c>
      <c r="P446" s="4" t="str">
        <f>_xlfn.IFNA(VLOOKUP(B446,'ACCESS EXPORT'!B:W,22,FALSE),"-")</f>
        <v>1720398001</v>
      </c>
      <c r="Q446" s="4" t="str">
        <f>_xlfn.IFNA(VLOOKUP(A446,'ACCESS EXPORT'!$A:$AG,33,0),"-")</f>
        <v>Alejandra Torres</v>
      </c>
      <c r="R446" s="4" t="str">
        <f>_xlfn.IFNA(VLOOKUP(A446,'ACCESS EXPORT'!$A:$AH,34,0),"-")</f>
        <v>Cheri Benedeti</v>
      </c>
      <c r="S446" s="4" t="str">
        <f>_xlfn.IFNA(VLOOKUP(A446,'ACCESS EXPORT'!$A:$AI,35,0),"-")</f>
        <v>Kikzeny Cartagena</v>
      </c>
      <c r="T446" s="4" t="str">
        <f>_xlfn.IFNA(VLOOKUP(A446,'ACCESS EXPORT'!$A:$AJ,36,0),"-")</f>
        <v>Everil Elliott</v>
      </c>
      <c r="U446" s="4" t="str">
        <f>_xlfn.IFNA(VLOOKUP(A446,'ACCESS EXPORT'!$A:$AK,37,0),"-")</f>
        <v>athena</v>
      </c>
      <c r="V446" s="4" t="str">
        <f>_xlfn.IFNA(VLOOKUP(A446,'ACCESS EXPORT'!$A:$AL,38,0),"-")</f>
        <v>FHMG_CTR FOR SPEC SURG_OVIEDO</v>
      </c>
      <c r="W446" s="4" t="str">
        <f>_xlfn.IFNA(VLOOKUP(A446,'ACCESS EXPORT'!$A:$AM,39,0),"-")</f>
        <v/>
      </c>
      <c r="X446" s="4" t="str">
        <f>_xlfn.IFNA(VLOOKUP(A446,'ACCESS EXPORT'!$A:$AN,40,0),"-")</f>
        <v>Karen Kelly</v>
      </c>
      <c r="Y446" s="26" t="str">
        <f>_xlfn.IFNA(VLOOKUP(A446,'ACCESS EXPORT'!A:AO,41,0),"")</f>
        <v>Andrea Desilva</v>
      </c>
      <c r="Z446" s="26" t="str">
        <f>_xlfn.IFNA(VLOOKUP(A446,'ACCESS EXPORT'!A:AP,42,0),"")</f>
        <v>Candace Goodman</v>
      </c>
      <c r="AA446" s="26" t="str">
        <f>_xlfn.IFNA(VLOOKUP(A446,'ACCESS EXPORT'!A:AQ,43,0),"")</f>
        <v>Tricia Greco</v>
      </c>
    </row>
    <row r="447" spans="1:27" ht="18.75" x14ac:dyDescent="0.25">
      <c r="A447" s="33">
        <v>143</v>
      </c>
      <c r="B447" s="10">
        <v>1842</v>
      </c>
      <c r="C447" s="7" t="str">
        <f ca="1">IFERROR(UPPER(IF(AND('ACCESS EXPORT'!AA447="",'ACCESS EXPORT'!Z447=""),VLOOKUP(A447,'ACCESS EXPORT'!$A:$AF,32,FALSE),(IF('ACCESS EXPORT'!AA447&lt;&gt;"",CONCATENATE(VLOOKUP(A447,'ACCESS EXPORT'!$A:$AF,32,FALSE)," (Closed",TEXT('ACCESS EXPORT'!AA447," MM/DD/YYY)")),IF(TODAY()&lt;(('ACCESS EXPORT'!Z447)+30),CONCATENATE(VLOOKUP(A447,'ACCESS EXPORT'!$A:$AF,32,FALSE)," (Opens",TEXT('ACCESS EXPORT'!Z447," MM/DD/YYY)")),VLOOKUP(A447,'ACCESS EXPORT'!$A:$AF,32,FALSE)))))),"-")</f>
        <v>ADVENTHEALTH MEDICAL GROUP GENERAL SURGERY AT EAST ORLANDO</v>
      </c>
      <c r="D447" s="3" t="str">
        <f ca="1">IFERROR(UPPER(IF(AND('ACCESS EXPORT'!AA447="",'ACCESS EXPORT'!Z447=""),VLOOKUP(A447,'ACCESS EXPORT'!$A:$AF,28,FALSE),(IF('ACCESS EXPORT'!AA447&lt;&gt;"",CONCATENATE(VLOOKUP(A447,'ACCESS EXPORT'!$A:$AF,28,FALSE)," (Closed",TEXT('ACCESS EXPORT'!AA447," MM/DD/YYY)")),IF(TODAY()&lt;(('ACCESS EXPORT'!Z447)+30),CONCATENATE(VLOOKUP(A447,'ACCESS EXPORT'!$A:$AF,28,FALSE)," (Opens",TEXT('ACCESS EXPORT'!Z447," MM/DD/YYY)")),VLOOKUP(A447,'ACCESS EXPORT'!$A:$AF,28,FALSE)))))),"-")</f>
        <v>CENTER FOR SPECIALIZED SURGERY - EAST ORLANDO</v>
      </c>
      <c r="E447" s="3" t="str">
        <f>VLOOKUP($A447,'ACCESS EXPORT'!$A:$AF,3,FALSE)</f>
        <v>5555</v>
      </c>
      <c r="F447" s="3" t="str">
        <f>UPPER(CONCATENATE(VLOOKUP(A447,'ACCESS EXPORT'!$A:$AF,4,FALSE)," ",VLOOKUP(A447,'ACCESS EXPORT'!$A:$AF,5,FALSE)," ",VLOOKUP(A447,'ACCESS EXPORT'!$A:$AF,6,FALSE)," ",VLOOKUP(A447,'ACCESS EXPORT'!$A:$AA,7,FALSE)," ",VLOOKUP(A447,'ACCESS EXPORT'!$A:$AA,8,FALSE)))</f>
        <v>258 S CHICKASAW TRL SUITE 301 ORLANDO FL 32825</v>
      </c>
      <c r="G447" s="4" t="str">
        <f>UPPER(VLOOKUP($A447,'ACCESS EXPORT'!$A:$AF,9,FALSE))</f>
        <v>ORANGE</v>
      </c>
      <c r="H447" s="4" t="str">
        <f>_xlfn.IFNA(VLOOKUP($B447,'ACCESS EXPORT'!$B:$J,9,FALSE),"")</f>
        <v>NE</v>
      </c>
      <c r="I447" s="3" t="str">
        <f>CONCATENATE("(P)",VLOOKUP($A447,'ACCESS EXPORT'!$A:$AF,11,FALSE)," (F)",VLOOKUP($A447,'ACCESS EXPORT'!$A:$AF,29,FALSE))</f>
        <v>(P)(407) 303-6330 (F)(407)303-6331</v>
      </c>
      <c r="J447" s="4" t="str">
        <f>UPPER(VLOOKUP($A447,'ACCESS EXPORT'!$A:$AF,12,FALSE))</f>
        <v>SURGERY</v>
      </c>
      <c r="K447" s="4" t="str">
        <f>UPPER(VLOOKUP($A447,'ACCESS EXPORT'!$A:$AF,13,FALSE))</f>
        <v>SCOTT HILL</v>
      </c>
      <c r="L447" s="3" t="str">
        <f>IF(AND(VLOOKUP(A447,'ACCESS EXPORT'!A:AE,1,0),'ACCESS EXPORT'!N447=""),UPPER(CONCATENATE('ACCESS EXPORT'!AE447)),IF(VLOOKUP(A447,'ACCESS EXPORT'!A:AE,1,0),UPPER(CONCATENATE('ACCESS EXPORT'!N447," "&amp;CHAR(10),'ACCESS EXPORT'!AE447))))</f>
        <v xml:space="preserve">CINDY MCMILLAN 
</v>
      </c>
      <c r="M447" s="4" t="str">
        <f>UPPER(VLOOKUP($A447,'ACCESS EXPORT'!$A:$O,15,FALSE))</f>
        <v>TBD (PM) / TYLER SMITH (OS)</v>
      </c>
      <c r="N447" s="4" t="str">
        <f ca="1">IF(AND('ACCESS EXPORT'!X447="",'ACCESS EXPORT'!Y447=""),IF('ACCESS EXPORT'!V447&lt;&gt;"",(IF(TODAY()-'ACCESS EXPORT'!V447&gt;=-60,UPPER(CONCATENATE(VLOOKUP(B447,'ACCESS EXPORT'!$B:$P,15,FALSE),""&amp;CHAR(10)&amp;"(SEP",TEXT('ACCESS EXPORT'!V447," MM/DD/YYY)"))),IF(TODAY()-'ACCESS EXPORT'!V447&lt;0,UPPER(VLOOKUP(B447,'ACCESS EXPORT'!$B:$P,15,FALSE)),UPPER(VLOOKUP(B447,'ACCESS EXPORT'!$B:$P,15,FALSE))))),IF('ACCESS EXPORT'!U447="",UPPER(VLOOKUP(B447,'ACCESS EXPORT'!$B:$P,15,FALSE)),IF(TODAY()-'ACCESS EXPORT'!U447&lt;=30,CONCATENATE(UPPER(VLOOKUP(B447,'ACCESS EXPORT'!$B:$P,15,FALSE)),""&amp;CHAR(10)&amp;"(NEW",TEXT('ACCESS EXPORT'!U447," MM/DD/YYY)")),IF(AND(TODAY()-'ACCESS EXPORT'!U447&gt;30,TODAY()&gt;0),UPPER(VLOOKUP(B447,'ACCESS EXPORT'!$B:$P,15,FALSE)))))),IF('ACCESS EXPORT'!Y447&lt;&gt;"",UPPER(CONCATENATE(UPPER(VLOOKUP(B447,'ACCESS EXPORT'!$B:$P,15,FALSE)),""&amp;CHAR(10)&amp;"(Transfer Out",TEXT('ACCESS EXPORT'!Y447," MM/DD/YYY)"))),IF('ACCESS EXPORT'!X447&lt;&gt;"",UPPER(CONCATENATE(UPPER(VLOOKUP(B447,'ACCESS EXPORT'!$B:$P,15,FALSE)),""&amp;CHAR(10)&amp;"(Transfer In",TEXT('ACCESS EXPORT'!X447," MM/DD/YYY)"))))))</f>
        <v>COUTO, FRANCISCO</v>
      </c>
      <c r="O447" s="4" t="str">
        <f>_xlfn.IFNA(VLOOKUP(B447,'ACCESS EXPORT'!$B:$Q,16,FALSE),"")</f>
        <v>MD</v>
      </c>
      <c r="P447" s="4" t="str">
        <f>_xlfn.IFNA(VLOOKUP(B447,'ACCESS EXPORT'!B:W,22,FALSE),"-")</f>
        <v>1720398001</v>
      </c>
      <c r="Q447" s="4" t="str">
        <f>_xlfn.IFNA(VLOOKUP(A447,'ACCESS EXPORT'!$A:$AG,33,0),"-")</f>
        <v>Alejandra Torres</v>
      </c>
      <c r="R447" s="4" t="str">
        <f>_xlfn.IFNA(VLOOKUP(A447,'ACCESS EXPORT'!$A:$AH,34,0),"-")</f>
        <v>Cheri Benedeti</v>
      </c>
      <c r="S447" s="4" t="str">
        <f>_xlfn.IFNA(VLOOKUP(A447,'ACCESS EXPORT'!$A:$AI,35,0),"-")</f>
        <v>Kikzeny Cartagena</v>
      </c>
      <c r="T447" s="4" t="str">
        <f>_xlfn.IFNA(VLOOKUP(A447,'ACCESS EXPORT'!$A:$AJ,36,0),"-")</f>
        <v>Everil Elliott</v>
      </c>
      <c r="U447" s="4" t="str">
        <f>_xlfn.IFNA(VLOOKUP(A447,'ACCESS EXPORT'!$A:$AK,37,0),"-")</f>
        <v>athena</v>
      </c>
      <c r="V447" s="4" t="str">
        <f>_xlfn.IFNA(VLOOKUP(A447,'ACCESS EXPORT'!$A:$AL,38,0),"-")</f>
        <v>FHMG_CTR FOR SPEC SURG_E ORL</v>
      </c>
      <c r="W447" s="4" t="str">
        <f>_xlfn.IFNA(VLOOKUP(A447,'ACCESS EXPORT'!$A:$AM,39,0),"-")</f>
        <v/>
      </c>
      <c r="X447" s="4" t="str">
        <f>_xlfn.IFNA(VLOOKUP(A447,'ACCESS EXPORT'!$A:$AN,40,0),"-")</f>
        <v>Karen Kelly</v>
      </c>
      <c r="Y447" s="26" t="str">
        <f>_xlfn.IFNA(VLOOKUP(A447,'ACCESS EXPORT'!A:AO,41,0),"")</f>
        <v>Andrea Desilva</v>
      </c>
      <c r="Z447" s="26" t="str">
        <f>_xlfn.IFNA(VLOOKUP(A447,'ACCESS EXPORT'!A:AP,42,0),"")</f>
        <v>Candace Goodman</v>
      </c>
      <c r="AA447" s="26" t="str">
        <f>_xlfn.IFNA(VLOOKUP(A447,'ACCESS EXPORT'!A:AQ,43,0),"")</f>
        <v>Tricia Greco</v>
      </c>
    </row>
    <row r="448" spans="1:27" ht="18.75" x14ac:dyDescent="0.25">
      <c r="A448" s="33">
        <v>341</v>
      </c>
      <c r="B448" s="10">
        <v>1267</v>
      </c>
      <c r="C448" s="7" t="str">
        <f ca="1">IFERROR(UPPER(IF(AND('ACCESS EXPORT'!AA448="",'ACCESS EXPORT'!Z448=""),VLOOKUP(A448,'ACCESS EXPORT'!$A:$AF,32,FALSE),(IF('ACCESS EXPORT'!AA448&lt;&gt;"",CONCATENATE(VLOOKUP(A448,'ACCESS EXPORT'!$A:$AF,32,FALSE)," (Closed",TEXT('ACCESS EXPORT'!AA448," MM/DD/YYY)")),IF(TODAY()&lt;(('ACCESS EXPORT'!Z448)+30),CONCATENATE(VLOOKUP(A448,'ACCESS EXPORT'!$A:$AF,32,FALSE)," (Opens",TEXT('ACCESS EXPORT'!Z448," MM/DD/YYY)")),VLOOKUP(A448,'ACCESS EXPORT'!$A:$AF,32,FALSE)))))),"-")</f>
        <v>ADVENTHEALTH MEDICAL GROUP GENERAL SURGERY AT LAKE NONA</v>
      </c>
      <c r="D448" s="3" t="str">
        <f ca="1">IFERROR(UPPER(IF(AND('ACCESS EXPORT'!AA448="",'ACCESS EXPORT'!Z448=""),VLOOKUP(A448,'ACCESS EXPORT'!$A:$AF,28,FALSE),(IF('ACCESS EXPORT'!AA448&lt;&gt;"",CONCATENATE(VLOOKUP(A448,'ACCESS EXPORT'!$A:$AF,28,FALSE)," (Closed",TEXT('ACCESS EXPORT'!AA448," MM/DD/YYY)")),IF(TODAY()&lt;(('ACCESS EXPORT'!Z448)+30),CONCATENATE(VLOOKUP(A448,'ACCESS EXPORT'!$A:$AF,28,FALSE)," (Opens",TEXT('ACCESS EXPORT'!Z448," MM/DD/YYY)")),VLOOKUP(A448,'ACCESS EXPORT'!$A:$AF,28,FALSE)))))),"-")</f>
        <v>CENTER FOR SPECIALIZED SURGERY - LAKE NONA*</v>
      </c>
      <c r="E448" s="3" t="str">
        <f>VLOOKUP($A448,'ACCESS EXPORT'!$A:$AF,3,FALSE)</f>
        <v>5555/5550</v>
      </c>
      <c r="F448" s="3" t="str">
        <f>UPPER(CONCATENATE(VLOOKUP(A448,'ACCESS EXPORT'!$A:$AF,4,FALSE)," ",VLOOKUP(A448,'ACCESS EXPORT'!$A:$AF,5,FALSE)," ",VLOOKUP(A448,'ACCESS EXPORT'!$A:$AF,6,FALSE)," ",VLOOKUP(A448,'ACCESS EXPORT'!$A:$AA,7,FALSE)," ",VLOOKUP(A448,'ACCESS EXPORT'!$A:$AA,8,FALSE)))</f>
        <v>9975 TAVISTOCK LAKES BLVD SUITE 220 ORLANDO FL 32827</v>
      </c>
      <c r="G448" s="4" t="str">
        <f>UPPER(VLOOKUP($A448,'ACCESS EXPORT'!$A:$AF,9,FALSE))</f>
        <v>ORANGE</v>
      </c>
      <c r="H448" s="4" t="str">
        <f>_xlfn.IFNA(VLOOKUP($B448,'ACCESS EXPORT'!$B:$J,9,FALSE),"")</f>
        <v>Central</v>
      </c>
      <c r="I448" s="3" t="str">
        <f>CONCATENATE("(P)",VLOOKUP($A448,'ACCESS EXPORT'!$A:$AF,11,FALSE)," (F)",VLOOKUP($A448,'ACCESS EXPORT'!$A:$AF,29,FALSE))</f>
        <v>(P)(407) 303-6330 (F)(407) 303-6331</v>
      </c>
      <c r="J448" s="4" t="str">
        <f>UPPER(VLOOKUP($A448,'ACCESS EXPORT'!$A:$AF,12,FALSE))</f>
        <v>SURGERY</v>
      </c>
      <c r="K448" s="4" t="str">
        <f>UPPER(VLOOKUP($A448,'ACCESS EXPORT'!$A:$AF,13,FALSE))</f>
        <v>SCOTT HILL</v>
      </c>
      <c r="L448" s="3" t="str">
        <f>IF(AND(VLOOKUP(A448,'ACCESS EXPORT'!A:AE,1,0),'ACCESS EXPORT'!N448=""),UPPER(CONCATENATE('ACCESS EXPORT'!AE448)),IF(VLOOKUP(A448,'ACCESS EXPORT'!A:AE,1,0),UPPER(CONCATENATE('ACCESS EXPORT'!N448," "&amp;CHAR(10),'ACCESS EXPORT'!AE448))))</f>
        <v xml:space="preserve">CINDY MCMILLAN 
</v>
      </c>
      <c r="M448" s="4" t="str">
        <f>UPPER(VLOOKUP($A448,'ACCESS EXPORT'!$A:$O,15,FALSE))</f>
        <v>TBD (PM)</v>
      </c>
      <c r="N448" s="4" t="str">
        <f ca="1">IF(AND('ACCESS EXPORT'!X448="",'ACCESS EXPORT'!Y448=""),IF('ACCESS EXPORT'!V448&lt;&gt;"",(IF(TODAY()-'ACCESS EXPORT'!V448&gt;=-60,UPPER(CONCATENATE(VLOOKUP(B448,'ACCESS EXPORT'!$B:$P,15,FALSE),""&amp;CHAR(10)&amp;"(SEP",TEXT('ACCESS EXPORT'!V448," MM/DD/YYY)"))),IF(TODAY()-'ACCESS EXPORT'!V448&lt;0,UPPER(VLOOKUP(B448,'ACCESS EXPORT'!$B:$P,15,FALSE)),UPPER(VLOOKUP(B448,'ACCESS EXPORT'!$B:$P,15,FALSE))))),IF('ACCESS EXPORT'!U448="",UPPER(VLOOKUP(B448,'ACCESS EXPORT'!$B:$P,15,FALSE)),IF(TODAY()-'ACCESS EXPORT'!U448&lt;=30,CONCATENATE(UPPER(VLOOKUP(B448,'ACCESS EXPORT'!$B:$P,15,FALSE)),""&amp;CHAR(10)&amp;"(NEW",TEXT('ACCESS EXPORT'!U448," MM/DD/YYY)")),IF(AND(TODAY()-'ACCESS EXPORT'!U448&gt;30,TODAY()&gt;0),UPPER(VLOOKUP(B448,'ACCESS EXPORT'!$B:$P,15,FALSE)))))),IF('ACCESS EXPORT'!Y448&lt;&gt;"",UPPER(CONCATENATE(UPPER(VLOOKUP(B448,'ACCESS EXPORT'!$B:$P,15,FALSE)),""&amp;CHAR(10)&amp;"(Transfer Out",TEXT('ACCESS EXPORT'!Y448," MM/DD/YYY)"))),IF('ACCESS EXPORT'!X448&lt;&gt;"",UPPER(CONCATENATE(UPPER(VLOOKUP(B448,'ACCESS EXPORT'!$B:$P,15,FALSE)),""&amp;CHAR(10)&amp;"(Transfer In",TEXT('ACCESS EXPORT'!X448," MM/DD/YYY)"))))))</f>
        <v>DE LA FUENTE, SEBASTIAN</v>
      </c>
      <c r="O448" s="4" t="str">
        <f>_xlfn.IFNA(VLOOKUP(B448,'ACCESS EXPORT'!$B:$Q,16,FALSE),"")</f>
        <v>MD</v>
      </c>
      <c r="P448" s="4" t="str">
        <f>_xlfn.IFNA(VLOOKUP(B448,'ACCESS EXPORT'!B:W,22,FALSE),"-")</f>
        <v>1669647921</v>
      </c>
      <c r="Q448" s="4" t="str">
        <f>_xlfn.IFNA(VLOOKUP(A448,'ACCESS EXPORT'!$A:$AG,33,0),"-")</f>
        <v>Alejandra Torres</v>
      </c>
      <c r="R448" s="4" t="str">
        <f>_xlfn.IFNA(VLOOKUP(A448,'ACCESS EXPORT'!$A:$AH,34,0),"-")</f>
        <v>Cheri Benedeti</v>
      </c>
      <c r="S448" s="4" t="str">
        <f>_xlfn.IFNA(VLOOKUP(A448,'ACCESS EXPORT'!$A:$AI,35,0),"-")</f>
        <v>Kikzeny Cartagena</v>
      </c>
      <c r="T448" s="4" t="str">
        <f>_xlfn.IFNA(VLOOKUP(A448,'ACCESS EXPORT'!$A:$AJ,36,0),"-")</f>
        <v>Everil Elliott</v>
      </c>
      <c r="U448" s="4" t="str">
        <f>_xlfn.IFNA(VLOOKUP(A448,'ACCESS EXPORT'!$A:$AK,37,0),"-")</f>
        <v>athena</v>
      </c>
      <c r="V448" s="4" t="str">
        <f>_xlfn.IFNA(VLOOKUP(A448,'ACCESS EXPORT'!$A:$AL,38,0),"-")</f>
        <v>FHMG_CTR FOR SPEC SURG_LAKE NONA</v>
      </c>
      <c r="W448" s="4" t="str">
        <f>_xlfn.IFNA(VLOOKUP(A448,'ACCESS EXPORT'!$A:$AM,39,0),"-")</f>
        <v/>
      </c>
      <c r="X448" s="4" t="str">
        <f>_xlfn.IFNA(VLOOKUP(A448,'ACCESS EXPORT'!$A:$AN,40,0),"-")</f>
        <v>Karen Kelly</v>
      </c>
      <c r="Y448" s="26" t="str">
        <f>_xlfn.IFNA(VLOOKUP(A448,'ACCESS EXPORT'!A:AO,41,0),"")</f>
        <v>Andrea Desilva</v>
      </c>
      <c r="Z448" s="26" t="str">
        <f>_xlfn.IFNA(VLOOKUP(A448,'ACCESS EXPORT'!A:AP,42,0),"")</f>
        <v>Candace Goodman</v>
      </c>
      <c r="AA448" s="26" t="str">
        <f>_xlfn.IFNA(VLOOKUP(A448,'ACCESS EXPORT'!A:AQ,43,0),"")</f>
        <v>Tricia Greco</v>
      </c>
    </row>
    <row r="449" spans="1:27" ht="18.75" x14ac:dyDescent="0.25">
      <c r="A449" s="33">
        <v>341</v>
      </c>
      <c r="B449" s="10">
        <v>1262</v>
      </c>
      <c r="C449" s="7" t="str">
        <f ca="1">IFERROR(UPPER(IF(AND('ACCESS EXPORT'!AA449="",'ACCESS EXPORT'!Z449=""),VLOOKUP(A449,'ACCESS EXPORT'!$A:$AF,32,FALSE),(IF('ACCESS EXPORT'!AA449&lt;&gt;"",CONCATENATE(VLOOKUP(A449,'ACCESS EXPORT'!$A:$AF,32,FALSE)," (Closed",TEXT('ACCESS EXPORT'!AA449," MM/DD/YYY)")),IF(TODAY()&lt;(('ACCESS EXPORT'!Z449)+30),CONCATENATE(VLOOKUP(A449,'ACCESS EXPORT'!$A:$AF,32,FALSE)," (Opens",TEXT('ACCESS EXPORT'!Z449," MM/DD/YYY)")),VLOOKUP(A449,'ACCESS EXPORT'!$A:$AF,32,FALSE)))))),"-")</f>
        <v>ADVENTHEALTH MEDICAL GROUP GENERAL SURGERY AT LAKE NONA</v>
      </c>
      <c r="D449" s="3" t="str">
        <f ca="1">IFERROR(UPPER(IF(AND('ACCESS EXPORT'!AA449="",'ACCESS EXPORT'!Z449=""),VLOOKUP(A449,'ACCESS EXPORT'!$A:$AF,28,FALSE),(IF('ACCESS EXPORT'!AA449&lt;&gt;"",CONCATENATE(VLOOKUP(A449,'ACCESS EXPORT'!$A:$AF,28,FALSE)," (Closed",TEXT('ACCESS EXPORT'!AA449," MM/DD/YYY)")),IF(TODAY()&lt;(('ACCESS EXPORT'!Z449)+30),CONCATENATE(VLOOKUP(A449,'ACCESS EXPORT'!$A:$AF,28,FALSE)," (Opens",TEXT('ACCESS EXPORT'!Z449," MM/DD/YYY)")),VLOOKUP(A449,'ACCESS EXPORT'!$A:$AF,28,FALSE)))))),"-")</f>
        <v>CENTER FOR SPECIALIZED SURGERY - LAKE NONA*</v>
      </c>
      <c r="E449" s="3" t="str">
        <f>VLOOKUP($A449,'ACCESS EXPORT'!$A:$AF,3,FALSE)</f>
        <v>5555/5550</v>
      </c>
      <c r="F449" s="3" t="str">
        <f>UPPER(CONCATENATE(VLOOKUP(A449,'ACCESS EXPORT'!$A:$AF,4,FALSE)," ",VLOOKUP(A449,'ACCESS EXPORT'!$A:$AF,5,FALSE)," ",VLOOKUP(A449,'ACCESS EXPORT'!$A:$AF,6,FALSE)," ",VLOOKUP(A449,'ACCESS EXPORT'!$A:$AA,7,FALSE)," ",VLOOKUP(A449,'ACCESS EXPORT'!$A:$AA,8,FALSE)))</f>
        <v>9975 TAVISTOCK LAKES BLVD SUITE 220 ORLANDO FL 32827</v>
      </c>
      <c r="G449" s="4" t="str">
        <f>UPPER(VLOOKUP($A449,'ACCESS EXPORT'!$A:$AF,9,FALSE))</f>
        <v>ORANGE</v>
      </c>
      <c r="H449" s="4" t="str">
        <f>_xlfn.IFNA(VLOOKUP($B449,'ACCESS EXPORT'!$B:$J,9,FALSE),"")</f>
        <v>NE</v>
      </c>
      <c r="I449" s="3" t="str">
        <f>CONCATENATE("(P)",VLOOKUP($A449,'ACCESS EXPORT'!$A:$AF,11,FALSE)," (F)",VLOOKUP($A449,'ACCESS EXPORT'!$A:$AF,29,FALSE))</f>
        <v>(P)(407) 303-6330 (F)(407) 303-6331</v>
      </c>
      <c r="J449" s="4" t="str">
        <f>UPPER(VLOOKUP($A449,'ACCESS EXPORT'!$A:$AF,12,FALSE))</f>
        <v>SURGERY</v>
      </c>
      <c r="K449" s="4" t="str">
        <f>UPPER(VLOOKUP($A449,'ACCESS EXPORT'!$A:$AF,13,FALSE))</f>
        <v>SCOTT HILL</v>
      </c>
      <c r="L449" s="3" t="str">
        <f>IF(AND(VLOOKUP(A449,'ACCESS EXPORT'!A:AE,1,0),'ACCESS EXPORT'!N449=""),UPPER(CONCATENATE('ACCESS EXPORT'!AE449)),IF(VLOOKUP(A449,'ACCESS EXPORT'!A:AE,1,0),UPPER(CONCATENATE('ACCESS EXPORT'!N449," "&amp;CHAR(10),'ACCESS EXPORT'!AE449))))</f>
        <v xml:space="preserve">CINDY MCMILLAN 
</v>
      </c>
      <c r="M449" s="4" t="str">
        <f>UPPER(VLOOKUP($A449,'ACCESS EXPORT'!$A:$O,15,FALSE))</f>
        <v>TBD (PM)</v>
      </c>
      <c r="N449" s="4" t="str">
        <f ca="1">IF(AND('ACCESS EXPORT'!X449="",'ACCESS EXPORT'!Y449=""),IF('ACCESS EXPORT'!V449&lt;&gt;"",(IF(TODAY()-'ACCESS EXPORT'!V449&gt;=-60,UPPER(CONCATENATE(VLOOKUP(B449,'ACCESS EXPORT'!$B:$P,15,FALSE),""&amp;CHAR(10)&amp;"(SEP",TEXT('ACCESS EXPORT'!V449," MM/DD/YYY)"))),IF(TODAY()-'ACCESS EXPORT'!V449&lt;0,UPPER(VLOOKUP(B449,'ACCESS EXPORT'!$B:$P,15,FALSE)),UPPER(VLOOKUP(B449,'ACCESS EXPORT'!$B:$P,15,FALSE))))),IF('ACCESS EXPORT'!U449="",UPPER(VLOOKUP(B449,'ACCESS EXPORT'!$B:$P,15,FALSE)),IF(TODAY()-'ACCESS EXPORT'!U449&lt;=30,CONCATENATE(UPPER(VLOOKUP(B449,'ACCESS EXPORT'!$B:$P,15,FALSE)),""&amp;CHAR(10)&amp;"(NEW",TEXT('ACCESS EXPORT'!U449," MM/DD/YYY)")),IF(AND(TODAY()-'ACCESS EXPORT'!U449&gt;30,TODAY()&gt;0),UPPER(VLOOKUP(B449,'ACCESS EXPORT'!$B:$P,15,FALSE)))))),IF('ACCESS EXPORT'!Y449&lt;&gt;"",UPPER(CONCATENATE(UPPER(VLOOKUP(B449,'ACCESS EXPORT'!$B:$P,15,FALSE)),""&amp;CHAR(10)&amp;"(Transfer Out",TEXT('ACCESS EXPORT'!Y449," MM/DD/YYY)"))),IF('ACCESS EXPORT'!X449&lt;&gt;"",UPPER(CONCATENATE(UPPER(VLOOKUP(B449,'ACCESS EXPORT'!$B:$P,15,FALSE)),""&amp;CHAR(10)&amp;"(Transfer In",TEXT('ACCESS EXPORT'!X449," MM/DD/YYY)"))))))</f>
        <v>CHIU, JEFFREY</v>
      </c>
      <c r="O449" s="4" t="str">
        <f>_xlfn.IFNA(VLOOKUP(B449,'ACCESS EXPORT'!$B:$Q,16,FALSE),"")</f>
        <v>MD</v>
      </c>
      <c r="P449" s="4" t="str">
        <f>_xlfn.IFNA(VLOOKUP(B449,'ACCESS EXPORT'!B:W,22,FALSE),"-")</f>
        <v>1346529716</v>
      </c>
      <c r="Q449" s="4" t="str">
        <f>_xlfn.IFNA(VLOOKUP(A449,'ACCESS EXPORT'!$A:$AG,33,0),"-")</f>
        <v>Alejandra Torres</v>
      </c>
      <c r="R449" s="4" t="str">
        <f>_xlfn.IFNA(VLOOKUP(A449,'ACCESS EXPORT'!$A:$AH,34,0),"-")</f>
        <v>Cheri Benedeti</v>
      </c>
      <c r="S449" s="4" t="str">
        <f>_xlfn.IFNA(VLOOKUP(A449,'ACCESS EXPORT'!$A:$AI,35,0),"-")</f>
        <v>Kikzeny Cartagena</v>
      </c>
      <c r="T449" s="4" t="str">
        <f>_xlfn.IFNA(VLOOKUP(A449,'ACCESS EXPORT'!$A:$AJ,36,0),"-")</f>
        <v>Everil Elliott</v>
      </c>
      <c r="U449" s="4" t="str">
        <f>_xlfn.IFNA(VLOOKUP(A449,'ACCESS EXPORT'!$A:$AK,37,0),"-")</f>
        <v>athena</v>
      </c>
      <c r="V449" s="4" t="str">
        <f>_xlfn.IFNA(VLOOKUP(A449,'ACCESS EXPORT'!$A:$AL,38,0),"-")</f>
        <v>FHMG_CTR FOR SPEC SURG_LAKE NONA</v>
      </c>
      <c r="W449" s="4" t="str">
        <f>_xlfn.IFNA(VLOOKUP(A449,'ACCESS EXPORT'!$A:$AM,39,0),"-")</f>
        <v/>
      </c>
      <c r="X449" s="4" t="str">
        <f>_xlfn.IFNA(VLOOKUP(A449,'ACCESS EXPORT'!$A:$AN,40,0),"-")</f>
        <v>Karen Kelly</v>
      </c>
      <c r="Y449" s="26" t="str">
        <f>_xlfn.IFNA(VLOOKUP(A449,'ACCESS EXPORT'!A:AO,41,0),"")</f>
        <v>Andrea Desilva</v>
      </c>
      <c r="Z449" s="26" t="str">
        <f>_xlfn.IFNA(VLOOKUP(A449,'ACCESS EXPORT'!A:AP,42,0),"")</f>
        <v>Candace Goodman</v>
      </c>
      <c r="AA449" s="26" t="str">
        <f>_xlfn.IFNA(VLOOKUP(A449,'ACCESS EXPORT'!A:AQ,43,0),"")</f>
        <v>Tricia Greco</v>
      </c>
    </row>
    <row r="450" spans="1:27" ht="18.75" x14ac:dyDescent="0.25">
      <c r="A450" s="33">
        <v>341</v>
      </c>
      <c r="B450" s="10">
        <v>1843</v>
      </c>
      <c r="C450" s="7" t="str">
        <f ca="1">IFERROR(UPPER(IF(AND('ACCESS EXPORT'!AA450="",'ACCESS EXPORT'!Z450=""),VLOOKUP(A450,'ACCESS EXPORT'!$A:$AF,32,FALSE),(IF('ACCESS EXPORT'!AA450&lt;&gt;"",CONCATENATE(VLOOKUP(A450,'ACCESS EXPORT'!$A:$AF,32,FALSE)," (Closed",TEXT('ACCESS EXPORT'!AA450," MM/DD/YYY)")),IF(TODAY()&lt;(('ACCESS EXPORT'!Z450)+30),CONCATENATE(VLOOKUP(A450,'ACCESS EXPORT'!$A:$AF,32,FALSE)," (Opens",TEXT('ACCESS EXPORT'!Z450," MM/DD/YYY)")),VLOOKUP(A450,'ACCESS EXPORT'!$A:$AF,32,FALSE)))))),"-")</f>
        <v>ADVENTHEALTH MEDICAL GROUP GENERAL SURGERY AT LAKE NONA</v>
      </c>
      <c r="D450" s="3" t="str">
        <f ca="1">IFERROR(UPPER(IF(AND('ACCESS EXPORT'!AA450="",'ACCESS EXPORT'!Z450=""),VLOOKUP(A450,'ACCESS EXPORT'!$A:$AF,28,FALSE),(IF('ACCESS EXPORT'!AA450&lt;&gt;"",CONCATENATE(VLOOKUP(A450,'ACCESS EXPORT'!$A:$AF,28,FALSE)," (Closed",TEXT('ACCESS EXPORT'!AA450," MM/DD/YYY)")),IF(TODAY()&lt;(('ACCESS EXPORT'!Z450)+30),CONCATENATE(VLOOKUP(A450,'ACCESS EXPORT'!$A:$AF,28,FALSE)," (Opens",TEXT('ACCESS EXPORT'!Z450," MM/DD/YYY)")),VLOOKUP(A450,'ACCESS EXPORT'!$A:$AF,28,FALSE)))))),"-")</f>
        <v>CENTER FOR SPECIALIZED SURGERY - LAKE NONA*</v>
      </c>
      <c r="E450" s="3" t="str">
        <f>VLOOKUP($A450,'ACCESS EXPORT'!$A:$AF,3,FALSE)</f>
        <v>5555/5550</v>
      </c>
      <c r="F450" s="3" t="str">
        <f>UPPER(CONCATENATE(VLOOKUP(A450,'ACCESS EXPORT'!$A:$AF,4,FALSE)," ",VLOOKUP(A450,'ACCESS EXPORT'!$A:$AF,5,FALSE)," ",VLOOKUP(A450,'ACCESS EXPORT'!$A:$AF,6,FALSE)," ",VLOOKUP(A450,'ACCESS EXPORT'!$A:$AA,7,FALSE)," ",VLOOKUP(A450,'ACCESS EXPORT'!$A:$AA,8,FALSE)))</f>
        <v>9975 TAVISTOCK LAKES BLVD SUITE 220 ORLANDO FL 32827</v>
      </c>
      <c r="G450" s="4" t="str">
        <f>UPPER(VLOOKUP($A450,'ACCESS EXPORT'!$A:$AF,9,FALSE))</f>
        <v>ORANGE</v>
      </c>
      <c r="H450" s="4" t="str">
        <f>_xlfn.IFNA(VLOOKUP($B450,'ACCESS EXPORT'!$B:$J,9,FALSE),"")</f>
        <v>NE</v>
      </c>
      <c r="I450" s="3" t="str">
        <f>CONCATENATE("(P)",VLOOKUP($A450,'ACCESS EXPORT'!$A:$AF,11,FALSE)," (F)",VLOOKUP($A450,'ACCESS EXPORT'!$A:$AF,29,FALSE))</f>
        <v>(P)(407) 303-6330 (F)(407) 303-6331</v>
      </c>
      <c r="J450" s="4" t="str">
        <f>UPPER(VLOOKUP($A450,'ACCESS EXPORT'!$A:$AF,12,FALSE))</f>
        <v>SURGERY</v>
      </c>
      <c r="K450" s="4" t="str">
        <f>UPPER(VLOOKUP($A450,'ACCESS EXPORT'!$A:$AF,13,FALSE))</f>
        <v>SCOTT HILL</v>
      </c>
      <c r="L450" s="3" t="str">
        <f>IF(AND(VLOOKUP(A450,'ACCESS EXPORT'!A:AE,1,0),'ACCESS EXPORT'!N450=""),UPPER(CONCATENATE('ACCESS EXPORT'!AE450)),IF(VLOOKUP(A450,'ACCESS EXPORT'!A:AE,1,0),UPPER(CONCATENATE('ACCESS EXPORT'!N450," "&amp;CHAR(10),'ACCESS EXPORT'!AE450))))</f>
        <v xml:space="preserve">CINDY MCMILLAN 
</v>
      </c>
      <c r="M450" s="4" t="str">
        <f>UPPER(VLOOKUP($A450,'ACCESS EXPORT'!$A:$O,15,FALSE))</f>
        <v>TBD (PM)</v>
      </c>
      <c r="N450" s="4" t="str">
        <f ca="1">IF(AND('ACCESS EXPORT'!X450="",'ACCESS EXPORT'!Y450=""),IF('ACCESS EXPORT'!V450&lt;&gt;"",(IF(TODAY()-'ACCESS EXPORT'!V450&gt;=-60,UPPER(CONCATENATE(VLOOKUP(B450,'ACCESS EXPORT'!$B:$P,15,FALSE),""&amp;CHAR(10)&amp;"(SEP",TEXT('ACCESS EXPORT'!V450," MM/DD/YYY)"))),IF(TODAY()-'ACCESS EXPORT'!V450&lt;0,UPPER(VLOOKUP(B450,'ACCESS EXPORT'!$B:$P,15,FALSE)),UPPER(VLOOKUP(B450,'ACCESS EXPORT'!$B:$P,15,FALSE))))),IF('ACCESS EXPORT'!U450="",UPPER(VLOOKUP(B450,'ACCESS EXPORT'!$B:$P,15,FALSE)),IF(TODAY()-'ACCESS EXPORT'!U450&lt;=30,CONCATENATE(UPPER(VLOOKUP(B450,'ACCESS EXPORT'!$B:$P,15,FALSE)),""&amp;CHAR(10)&amp;"(NEW",TEXT('ACCESS EXPORT'!U450," MM/DD/YYY)")),IF(AND(TODAY()-'ACCESS EXPORT'!U450&gt;30,TODAY()&gt;0),UPPER(VLOOKUP(B450,'ACCESS EXPORT'!$B:$P,15,FALSE)))))),IF('ACCESS EXPORT'!Y450&lt;&gt;"",UPPER(CONCATENATE(UPPER(VLOOKUP(B450,'ACCESS EXPORT'!$B:$P,15,FALSE)),""&amp;CHAR(10)&amp;"(Transfer Out",TEXT('ACCESS EXPORT'!Y450," MM/DD/YYY)"))),IF('ACCESS EXPORT'!X450&lt;&gt;"",UPPER(CONCATENATE(UPPER(VLOOKUP(B450,'ACCESS EXPORT'!$B:$P,15,FALSE)),""&amp;CHAR(10)&amp;"(Transfer In",TEXT('ACCESS EXPORT'!X450," MM/DD/YYY)"))))))</f>
        <v>COUTSOUMPOS, ALEXANDROS</v>
      </c>
      <c r="O450" s="4" t="str">
        <f>_xlfn.IFNA(VLOOKUP(B450,'ACCESS EXPORT'!$B:$Q,16,FALSE),"")</f>
        <v>MD</v>
      </c>
      <c r="P450" s="4" t="str">
        <f>_xlfn.IFNA(VLOOKUP(B450,'ACCESS EXPORT'!B:W,22,FALSE),"-")</f>
        <v>1588981336</v>
      </c>
      <c r="Q450" s="4" t="str">
        <f>_xlfn.IFNA(VLOOKUP(A450,'ACCESS EXPORT'!$A:$AG,33,0),"-")</f>
        <v>Alejandra Torres</v>
      </c>
      <c r="R450" s="4" t="str">
        <f>_xlfn.IFNA(VLOOKUP(A450,'ACCESS EXPORT'!$A:$AH,34,0),"-")</f>
        <v>Cheri Benedeti</v>
      </c>
      <c r="S450" s="4" t="str">
        <f>_xlfn.IFNA(VLOOKUP(A450,'ACCESS EXPORT'!$A:$AI,35,0),"-")</f>
        <v>Kikzeny Cartagena</v>
      </c>
      <c r="T450" s="4" t="str">
        <f>_xlfn.IFNA(VLOOKUP(A450,'ACCESS EXPORT'!$A:$AJ,36,0),"-")</f>
        <v>Everil Elliott</v>
      </c>
      <c r="U450" s="4" t="str">
        <f>_xlfn.IFNA(VLOOKUP(A450,'ACCESS EXPORT'!$A:$AK,37,0),"-")</f>
        <v>athena</v>
      </c>
      <c r="V450" s="4" t="str">
        <f>_xlfn.IFNA(VLOOKUP(A450,'ACCESS EXPORT'!$A:$AL,38,0),"-")</f>
        <v>FHMG_CTR FOR SPEC SURG_LAKE NONA</v>
      </c>
      <c r="W450" s="4" t="str">
        <f>_xlfn.IFNA(VLOOKUP(A450,'ACCESS EXPORT'!$A:$AM,39,0),"-")</f>
        <v/>
      </c>
      <c r="X450" s="4" t="str">
        <f>_xlfn.IFNA(VLOOKUP(A450,'ACCESS EXPORT'!$A:$AN,40,0),"-")</f>
        <v>Karen Kelly</v>
      </c>
      <c r="Y450" s="26" t="str">
        <f>_xlfn.IFNA(VLOOKUP(A450,'ACCESS EXPORT'!A:AO,41,0),"")</f>
        <v>Andrea Desilva</v>
      </c>
      <c r="Z450" s="26" t="str">
        <f>_xlfn.IFNA(VLOOKUP(A450,'ACCESS EXPORT'!A:AP,42,0),"")</f>
        <v>Candace Goodman</v>
      </c>
      <c r="AA450" s="26" t="str">
        <f>_xlfn.IFNA(VLOOKUP(A450,'ACCESS EXPORT'!A:AQ,43,0),"")</f>
        <v>Tricia Greco</v>
      </c>
    </row>
    <row r="451" spans="1:27" ht="18.75" x14ac:dyDescent="0.25">
      <c r="A451" s="33">
        <v>145</v>
      </c>
      <c r="B451" s="10">
        <v>1271</v>
      </c>
      <c r="C451" s="7" t="str">
        <f ca="1">IFERROR(UPPER(IF(AND('ACCESS EXPORT'!AA451="",'ACCESS EXPORT'!Z451=""),VLOOKUP(A451,'ACCESS EXPORT'!$A:$AF,32,FALSE),(IF('ACCESS EXPORT'!AA451&lt;&gt;"",CONCATENATE(VLOOKUP(A451,'ACCESS EXPORT'!$A:$AF,32,FALSE)," (Closed",TEXT('ACCESS EXPORT'!AA451," MM/DD/YYY)")),IF(TODAY()&lt;(('ACCESS EXPORT'!Z451)+30),CONCATENATE(VLOOKUP(A451,'ACCESS EXPORT'!$A:$AF,32,FALSE)," (Opens",TEXT('ACCESS EXPORT'!Z451," MM/DD/YYY)")),VLOOKUP(A451,'ACCESS EXPORT'!$A:$AF,32,FALSE)))))),"-")</f>
        <v>ADVENTHEALTH MEDICAL GROUP GENERAL SURGERY AT WINTER PARK</v>
      </c>
      <c r="D451" s="3" t="str">
        <f ca="1">IFERROR(UPPER(IF(AND('ACCESS EXPORT'!AA451="",'ACCESS EXPORT'!Z451=""),VLOOKUP(A451,'ACCESS EXPORT'!$A:$AF,28,FALSE),(IF('ACCESS EXPORT'!AA451&lt;&gt;"",CONCATENATE(VLOOKUP(A451,'ACCESS EXPORT'!$A:$AF,28,FALSE)," (Closed",TEXT('ACCESS EXPORT'!AA451," MM/DD/YYY)")),IF(TODAY()&lt;(('ACCESS EXPORT'!Z451)+30),CONCATENATE(VLOOKUP(A451,'ACCESS EXPORT'!$A:$AF,28,FALSE)," (Opens",TEXT('ACCESS EXPORT'!Z451," MM/DD/YYY)")),VLOOKUP(A451,'ACCESS EXPORT'!$A:$AF,28,FALSE)))))),"-")</f>
        <v>CENTER FOR SPECIALIZED SURGERY - WINTER PARK</v>
      </c>
      <c r="E451" s="3" t="str">
        <f>VLOOKUP($A451,'ACCESS EXPORT'!$A:$AF,3,FALSE)</f>
        <v>5558</v>
      </c>
      <c r="F451" s="3" t="str">
        <f>UPPER(CONCATENATE(VLOOKUP(A451,'ACCESS EXPORT'!$A:$AF,4,FALSE)," ",VLOOKUP(A451,'ACCESS EXPORT'!$A:$AF,5,FALSE)," ",VLOOKUP(A451,'ACCESS EXPORT'!$A:$AF,6,FALSE)," ",VLOOKUP(A451,'ACCESS EXPORT'!$A:$AA,7,FALSE)," ",VLOOKUP(A451,'ACCESS EXPORT'!$A:$AA,8,FALSE)))</f>
        <v>100 N. EDINBURGH DR SUITE 103 WINTER PARK FL 32792</v>
      </c>
      <c r="G451" s="4" t="str">
        <f>UPPER(VLOOKUP($A451,'ACCESS EXPORT'!$A:$AF,9,FALSE))</f>
        <v>ORANGE</v>
      </c>
      <c r="H451" s="4" t="str">
        <f>_xlfn.IFNA(VLOOKUP($B451,'ACCESS EXPORT'!$B:$J,9,FALSE),"")</f>
        <v>NE</v>
      </c>
      <c r="I451" s="3" t="str">
        <f>CONCATENATE("(P)",VLOOKUP($A451,'ACCESS EXPORT'!$A:$AF,11,FALSE)," (F)",VLOOKUP($A451,'ACCESS EXPORT'!$A:$AF,29,FALSE))</f>
        <v>(P)(407) 646-7931 (F)(407) 6467943</v>
      </c>
      <c r="J451" s="4" t="str">
        <f>UPPER(VLOOKUP($A451,'ACCESS EXPORT'!$A:$AF,12,FALSE))</f>
        <v>SURGERY</v>
      </c>
      <c r="K451" s="4" t="str">
        <f>UPPER(VLOOKUP($A451,'ACCESS EXPORT'!$A:$AF,13,FALSE))</f>
        <v>SCOTT HILL</v>
      </c>
      <c r="L451" s="3" t="str">
        <f>IF(AND(VLOOKUP(A451,'ACCESS EXPORT'!A:AE,1,0),'ACCESS EXPORT'!N451=""),UPPER(CONCATENATE('ACCESS EXPORT'!AE451)),IF(VLOOKUP(A451,'ACCESS EXPORT'!A:AE,1,0),UPPER(CONCATENATE('ACCESS EXPORT'!N451," "&amp;CHAR(10),'ACCESS EXPORT'!AE451))))</f>
        <v xml:space="preserve">CINDY MCMILLAN 
</v>
      </c>
      <c r="M451" s="4" t="str">
        <f>UPPER(VLOOKUP($A451,'ACCESS EXPORT'!$A:$O,15,FALSE))</f>
        <v>TBD (PM)</v>
      </c>
      <c r="N451" s="4" t="str">
        <f ca="1">IF(AND('ACCESS EXPORT'!X451="",'ACCESS EXPORT'!Y451=""),IF('ACCESS EXPORT'!V451&lt;&gt;"",(IF(TODAY()-'ACCESS EXPORT'!V451&gt;=-60,UPPER(CONCATENATE(VLOOKUP(B451,'ACCESS EXPORT'!$B:$P,15,FALSE),""&amp;CHAR(10)&amp;"(SEP",TEXT('ACCESS EXPORT'!V451," MM/DD/YYY)"))),IF(TODAY()-'ACCESS EXPORT'!V451&lt;0,UPPER(VLOOKUP(B451,'ACCESS EXPORT'!$B:$P,15,FALSE)),UPPER(VLOOKUP(B451,'ACCESS EXPORT'!$B:$P,15,FALSE))))),IF('ACCESS EXPORT'!U451="",UPPER(VLOOKUP(B451,'ACCESS EXPORT'!$B:$P,15,FALSE)),IF(TODAY()-'ACCESS EXPORT'!U451&lt;=30,CONCATENATE(UPPER(VLOOKUP(B451,'ACCESS EXPORT'!$B:$P,15,FALSE)),""&amp;CHAR(10)&amp;"(NEW",TEXT('ACCESS EXPORT'!U451," MM/DD/YYY)")),IF(AND(TODAY()-'ACCESS EXPORT'!U451&gt;30,TODAY()&gt;0),UPPER(VLOOKUP(B451,'ACCESS EXPORT'!$B:$P,15,FALSE)))))),IF('ACCESS EXPORT'!Y451&lt;&gt;"",UPPER(CONCATENATE(UPPER(VLOOKUP(B451,'ACCESS EXPORT'!$B:$P,15,FALSE)),""&amp;CHAR(10)&amp;"(Transfer Out",TEXT('ACCESS EXPORT'!Y451," MM/DD/YYY)"))),IF('ACCESS EXPORT'!X451&lt;&gt;"",UPPER(CONCATENATE(UPPER(VLOOKUP(B451,'ACCESS EXPORT'!$B:$P,15,FALSE)),""&amp;CHAR(10)&amp;"(Transfer In",TEXT('ACCESS EXPORT'!X451," MM/DD/YYY)"))))))</f>
        <v>OLUKOGA, CHRISTOPHER OLUSEGUN</v>
      </c>
      <c r="O451" s="4" t="str">
        <f>_xlfn.IFNA(VLOOKUP(B451,'ACCESS EXPORT'!$B:$Q,16,FALSE),"")</f>
        <v>MD</v>
      </c>
      <c r="P451" s="4" t="str">
        <f>_xlfn.IFNA(VLOOKUP(B451,'ACCESS EXPORT'!B:W,22,FALSE),"-")</f>
        <v>1467444877</v>
      </c>
      <c r="Q451" s="4" t="str">
        <f>_xlfn.IFNA(VLOOKUP(A451,'ACCESS EXPORT'!$A:$AG,33,0),"-")</f>
        <v>Aldis Leonardo</v>
      </c>
      <c r="R451" s="4" t="str">
        <f>_xlfn.IFNA(VLOOKUP(A451,'ACCESS EXPORT'!$A:$AH,34,0),"-")</f>
        <v>Cheri Benedeti</v>
      </c>
      <c r="S451" s="4" t="str">
        <f>_xlfn.IFNA(VLOOKUP(A451,'ACCESS EXPORT'!$A:$AI,35,0),"-")</f>
        <v>Kikzeny Cartagena</v>
      </c>
      <c r="T451" s="4" t="str">
        <f>_xlfn.IFNA(VLOOKUP(A451,'ACCESS EXPORT'!$A:$AJ,36,0),"-")</f>
        <v>Everil Elliott</v>
      </c>
      <c r="U451" s="4" t="str">
        <f>_xlfn.IFNA(VLOOKUP(A451,'ACCESS EXPORT'!$A:$AK,37,0),"-")</f>
        <v>athena</v>
      </c>
      <c r="V451" s="4" t="str">
        <f>_xlfn.IFNA(VLOOKUP(A451,'ACCESS EXPORT'!$A:$AL,38,0),"-")</f>
        <v>FHMG_CTR FOR SPEC SURG_WP</v>
      </c>
      <c r="W451" s="4" t="str">
        <f>_xlfn.IFNA(VLOOKUP(A451,'ACCESS EXPORT'!$A:$AM,39,0),"-")</f>
        <v/>
      </c>
      <c r="X451" s="4" t="str">
        <f>_xlfn.IFNA(VLOOKUP(A451,'ACCESS EXPORT'!$A:$AN,40,0),"-")</f>
        <v>Karen Kelly</v>
      </c>
      <c r="Y451" s="26" t="str">
        <f>_xlfn.IFNA(VLOOKUP(A451,'ACCESS EXPORT'!A:AO,41,0),"")</f>
        <v>Andrea Desilva</v>
      </c>
      <c r="Z451" s="26" t="str">
        <f>_xlfn.IFNA(VLOOKUP(A451,'ACCESS EXPORT'!A:AP,42,0),"")</f>
        <v>Candace Goodman</v>
      </c>
      <c r="AA451" s="26" t="str">
        <f>_xlfn.IFNA(VLOOKUP(A451,'ACCESS EXPORT'!A:AQ,43,0),"")</f>
        <v>Tricia Greco</v>
      </c>
    </row>
    <row r="452" spans="1:27" ht="18.75" x14ac:dyDescent="0.25">
      <c r="A452" s="33">
        <v>145</v>
      </c>
      <c r="B452" s="10">
        <v>1270</v>
      </c>
      <c r="C452" s="7" t="str">
        <f ca="1">IFERROR(UPPER(IF(AND('ACCESS EXPORT'!AA452="",'ACCESS EXPORT'!Z452=""),VLOOKUP(A452,'ACCESS EXPORT'!$A:$AF,32,FALSE),(IF('ACCESS EXPORT'!AA452&lt;&gt;"",CONCATENATE(VLOOKUP(A452,'ACCESS EXPORT'!$A:$AF,32,FALSE)," (Closed",TEXT('ACCESS EXPORT'!AA452," MM/DD/YYY)")),IF(TODAY()&lt;(('ACCESS EXPORT'!Z452)+30),CONCATENATE(VLOOKUP(A452,'ACCESS EXPORT'!$A:$AF,32,FALSE)," (Opens",TEXT('ACCESS EXPORT'!Z452," MM/DD/YYY)")),VLOOKUP(A452,'ACCESS EXPORT'!$A:$AF,32,FALSE)))))),"-")</f>
        <v>ADVENTHEALTH MEDICAL GROUP GENERAL SURGERY AT WINTER PARK</v>
      </c>
      <c r="D452" s="3" t="str">
        <f ca="1">IFERROR(UPPER(IF(AND('ACCESS EXPORT'!AA452="",'ACCESS EXPORT'!Z452=""),VLOOKUP(A452,'ACCESS EXPORT'!$A:$AF,28,FALSE),(IF('ACCESS EXPORT'!AA452&lt;&gt;"",CONCATENATE(VLOOKUP(A452,'ACCESS EXPORT'!$A:$AF,28,FALSE)," (Closed",TEXT('ACCESS EXPORT'!AA452," MM/DD/YYY)")),IF(TODAY()&lt;(('ACCESS EXPORT'!Z452)+30),CONCATENATE(VLOOKUP(A452,'ACCESS EXPORT'!$A:$AF,28,FALSE)," (Opens",TEXT('ACCESS EXPORT'!Z452," MM/DD/YYY)")),VLOOKUP(A452,'ACCESS EXPORT'!$A:$AF,28,FALSE)))))),"-")</f>
        <v>CENTER FOR SPECIALIZED SURGERY - WINTER PARK</v>
      </c>
      <c r="E452" s="3" t="str">
        <f>VLOOKUP($A452,'ACCESS EXPORT'!$A:$AF,3,FALSE)</f>
        <v>5558</v>
      </c>
      <c r="F452" s="3" t="str">
        <f>UPPER(CONCATENATE(VLOOKUP(A452,'ACCESS EXPORT'!$A:$AF,4,FALSE)," ",VLOOKUP(A452,'ACCESS EXPORT'!$A:$AF,5,FALSE)," ",VLOOKUP(A452,'ACCESS EXPORT'!$A:$AF,6,FALSE)," ",VLOOKUP(A452,'ACCESS EXPORT'!$A:$AA,7,FALSE)," ",VLOOKUP(A452,'ACCESS EXPORT'!$A:$AA,8,FALSE)))</f>
        <v>100 N. EDINBURGH DR SUITE 103 WINTER PARK FL 32792</v>
      </c>
      <c r="G452" s="4" t="str">
        <f>UPPER(VLOOKUP($A452,'ACCESS EXPORT'!$A:$AF,9,FALSE))</f>
        <v>ORANGE</v>
      </c>
      <c r="H452" s="4" t="str">
        <f>_xlfn.IFNA(VLOOKUP($B452,'ACCESS EXPORT'!$B:$J,9,FALSE),"")</f>
        <v>NE</v>
      </c>
      <c r="I452" s="3" t="str">
        <f>CONCATENATE("(P)",VLOOKUP($A452,'ACCESS EXPORT'!$A:$AF,11,FALSE)," (F)",VLOOKUP($A452,'ACCESS EXPORT'!$A:$AF,29,FALSE))</f>
        <v>(P)(407) 646-7931 (F)(407) 6467943</v>
      </c>
      <c r="J452" s="4" t="str">
        <f>UPPER(VLOOKUP($A452,'ACCESS EXPORT'!$A:$AF,12,FALSE))</f>
        <v>SURGERY</v>
      </c>
      <c r="K452" s="4" t="str">
        <f>UPPER(VLOOKUP($A452,'ACCESS EXPORT'!$A:$AF,13,FALSE))</f>
        <v>SCOTT HILL</v>
      </c>
      <c r="L452" s="3" t="str">
        <f>IF(AND(VLOOKUP(A452,'ACCESS EXPORT'!A:AE,1,0),'ACCESS EXPORT'!N452=""),UPPER(CONCATENATE('ACCESS EXPORT'!AE452)),IF(VLOOKUP(A452,'ACCESS EXPORT'!A:AE,1,0),UPPER(CONCATENATE('ACCESS EXPORT'!N452," "&amp;CHAR(10),'ACCESS EXPORT'!AE452))))</f>
        <v xml:space="preserve">CINDY MCMILLAN 
</v>
      </c>
      <c r="M452" s="4" t="str">
        <f>UPPER(VLOOKUP($A452,'ACCESS EXPORT'!$A:$O,15,FALSE))</f>
        <v>TBD (PM)</v>
      </c>
      <c r="N452" s="4" t="str">
        <f ca="1">IF(AND('ACCESS EXPORT'!X452="",'ACCESS EXPORT'!Y452=""),IF('ACCESS EXPORT'!V452&lt;&gt;"",(IF(TODAY()-'ACCESS EXPORT'!V452&gt;=-60,UPPER(CONCATENATE(VLOOKUP(B452,'ACCESS EXPORT'!$B:$P,15,FALSE),""&amp;CHAR(10)&amp;"(SEP",TEXT('ACCESS EXPORT'!V452," MM/DD/YYY)"))),IF(TODAY()-'ACCESS EXPORT'!V452&lt;0,UPPER(VLOOKUP(B452,'ACCESS EXPORT'!$B:$P,15,FALSE)),UPPER(VLOOKUP(B452,'ACCESS EXPORT'!$B:$P,15,FALSE))))),IF('ACCESS EXPORT'!U452="",UPPER(VLOOKUP(B452,'ACCESS EXPORT'!$B:$P,15,FALSE)),IF(TODAY()-'ACCESS EXPORT'!U452&lt;=30,CONCATENATE(UPPER(VLOOKUP(B452,'ACCESS EXPORT'!$B:$P,15,FALSE)),""&amp;CHAR(10)&amp;"(NEW",TEXT('ACCESS EXPORT'!U452," MM/DD/YYY)")),IF(AND(TODAY()-'ACCESS EXPORT'!U452&gt;30,TODAY()&gt;0),UPPER(VLOOKUP(B452,'ACCESS EXPORT'!$B:$P,15,FALSE)))))),IF('ACCESS EXPORT'!Y452&lt;&gt;"",UPPER(CONCATENATE(UPPER(VLOOKUP(B452,'ACCESS EXPORT'!$B:$P,15,FALSE)),""&amp;CHAR(10)&amp;"(Transfer Out",TEXT('ACCESS EXPORT'!Y452," MM/DD/YYY)"))),IF('ACCESS EXPORT'!X452&lt;&gt;"",UPPER(CONCATENATE(UPPER(VLOOKUP(B452,'ACCESS EXPORT'!$B:$P,15,FALSE)),""&amp;CHAR(10)&amp;"(Transfer In",TEXT('ACCESS EXPORT'!X452," MM/DD/YYY)"))))))</f>
        <v>VEGA, ENRIQUE EVELIO</v>
      </c>
      <c r="O452" s="4" t="str">
        <f>_xlfn.IFNA(VLOOKUP(B452,'ACCESS EXPORT'!$B:$Q,16,FALSE),"")</f>
        <v>MD</v>
      </c>
      <c r="P452" s="4" t="str">
        <f>_xlfn.IFNA(VLOOKUP(B452,'ACCESS EXPORT'!B:W,22,FALSE),"-")</f>
        <v>1265641765</v>
      </c>
      <c r="Q452" s="4" t="str">
        <f>_xlfn.IFNA(VLOOKUP(A452,'ACCESS EXPORT'!$A:$AG,33,0),"-")</f>
        <v>Aldis Leonardo</v>
      </c>
      <c r="R452" s="4" t="str">
        <f>_xlfn.IFNA(VLOOKUP(A452,'ACCESS EXPORT'!$A:$AH,34,0),"-")</f>
        <v>Cheri Benedeti</v>
      </c>
      <c r="S452" s="4" t="str">
        <f>_xlfn.IFNA(VLOOKUP(A452,'ACCESS EXPORT'!$A:$AI,35,0),"-")</f>
        <v>Kikzeny Cartagena</v>
      </c>
      <c r="T452" s="4" t="str">
        <f>_xlfn.IFNA(VLOOKUP(A452,'ACCESS EXPORT'!$A:$AJ,36,0),"-")</f>
        <v>Everil Elliott</v>
      </c>
      <c r="U452" s="4" t="str">
        <f>_xlfn.IFNA(VLOOKUP(A452,'ACCESS EXPORT'!$A:$AK,37,0),"-")</f>
        <v>athena</v>
      </c>
      <c r="V452" s="4" t="str">
        <f>_xlfn.IFNA(VLOOKUP(A452,'ACCESS EXPORT'!$A:$AL,38,0),"-")</f>
        <v>FHMG_CTR FOR SPEC SURG_WP</v>
      </c>
      <c r="W452" s="4" t="str">
        <f>_xlfn.IFNA(VLOOKUP(A452,'ACCESS EXPORT'!$A:$AM,39,0),"-")</f>
        <v/>
      </c>
      <c r="X452" s="4" t="str">
        <f>_xlfn.IFNA(VLOOKUP(A452,'ACCESS EXPORT'!$A:$AN,40,0),"-")</f>
        <v>Karen Kelly</v>
      </c>
      <c r="Y452" s="26" t="str">
        <f>_xlfn.IFNA(VLOOKUP(A452,'ACCESS EXPORT'!A:AO,41,0),"")</f>
        <v>Andrea Desilva</v>
      </c>
      <c r="Z452" s="26" t="str">
        <f>_xlfn.IFNA(VLOOKUP(A452,'ACCESS EXPORT'!A:AP,42,0),"")</f>
        <v>Candace Goodman</v>
      </c>
      <c r="AA452" s="26" t="str">
        <f>_xlfn.IFNA(VLOOKUP(A452,'ACCESS EXPORT'!A:AQ,43,0),"")</f>
        <v>Tricia Greco</v>
      </c>
    </row>
    <row r="453" spans="1:27" ht="18.75" x14ac:dyDescent="0.25">
      <c r="A453" s="33">
        <v>317</v>
      </c>
      <c r="B453" s="10">
        <v>2014</v>
      </c>
      <c r="C453" s="7" t="str">
        <f ca="1">IFERROR(UPPER(IF(AND('ACCESS EXPORT'!AA453="",'ACCESS EXPORT'!Z453=""),VLOOKUP(A453,'ACCESS EXPORT'!$A:$AF,32,FALSE),(IF('ACCESS EXPORT'!AA453&lt;&gt;"",CONCATENATE(VLOOKUP(A453,'ACCESS EXPORT'!$A:$AF,32,FALSE)," (Closed",TEXT('ACCESS EXPORT'!AA453," MM/DD/YYY)")),IF(TODAY()&lt;(('ACCESS EXPORT'!Z453)+30),CONCATENATE(VLOOKUP(A453,'ACCESS EXPORT'!$A:$AF,32,FALSE)," (Opens",TEXT('ACCESS EXPORT'!Z453," MM/DD/YYY)")),VLOOKUP(A453,'ACCESS EXPORT'!$A:$AF,32,FALSE)))))),"-")</f>
        <v>ADVENTHEALTH MEDICAL GROUP GENERAL SURGERY AT WINTER GARDEN</v>
      </c>
      <c r="D453" s="3" t="str">
        <f ca="1">IFERROR(UPPER(IF(AND('ACCESS EXPORT'!AA453="",'ACCESS EXPORT'!Z453=""),VLOOKUP(A453,'ACCESS EXPORT'!$A:$AF,28,FALSE),(IF('ACCESS EXPORT'!AA453&lt;&gt;"",CONCATENATE(VLOOKUP(A453,'ACCESS EXPORT'!$A:$AF,28,FALSE)," (Closed",TEXT('ACCESS EXPORT'!AA453," MM/DD/YYY)")),IF(TODAY()&lt;(('ACCESS EXPORT'!Z453)+30),CONCATENATE(VLOOKUP(A453,'ACCESS EXPORT'!$A:$AF,28,FALSE)," (Opens",TEXT('ACCESS EXPORT'!Z453," MM/DD/YYY)")),VLOOKUP(A453,'ACCESS EXPORT'!$A:$AF,28,FALSE)))))),"-")</f>
        <v>CENTER FOR SPECIALIZED SURGERY - WINTER GARDEN*</v>
      </c>
      <c r="E453" s="3" t="str">
        <f>VLOOKUP($A453,'ACCESS EXPORT'!$A:$AF,3,FALSE)</f>
        <v>5559</v>
      </c>
      <c r="F453" s="3" t="str">
        <f>UPPER(CONCATENATE(VLOOKUP(A453,'ACCESS EXPORT'!$A:$AF,4,FALSE)," ",VLOOKUP(A453,'ACCESS EXPORT'!$A:$AF,5,FALSE)," ",VLOOKUP(A453,'ACCESS EXPORT'!$A:$AF,6,FALSE)," ",VLOOKUP(A453,'ACCESS EXPORT'!$A:$AA,7,FALSE)," ",VLOOKUP(A453,'ACCESS EXPORT'!$A:$AA,8,FALSE)))</f>
        <v>2000 FOWLER GROVE BLVD 3RD FLOOR WINTER GARDEN FL 34787</v>
      </c>
      <c r="G453" s="4" t="str">
        <f>UPPER(VLOOKUP($A453,'ACCESS EXPORT'!$A:$AF,9,FALSE))</f>
        <v>ORANGE</v>
      </c>
      <c r="H453" s="4" t="str">
        <f>_xlfn.IFNA(VLOOKUP($B453,'ACCESS EXPORT'!$B:$J,9,FALSE),"")</f>
        <v>Central</v>
      </c>
      <c r="I453" s="3" t="str">
        <f>CONCATENATE("(P)",VLOOKUP($A453,'ACCESS EXPORT'!$A:$AF,11,FALSE)," (F)",VLOOKUP($A453,'ACCESS EXPORT'!$A:$AF,29,FALSE))</f>
        <v>(P)(407) 303-7399 (F)(407)303-7305</v>
      </c>
      <c r="J453" s="4" t="str">
        <f>UPPER(VLOOKUP($A453,'ACCESS EXPORT'!$A:$AF,12,FALSE))</f>
        <v>SURGERY</v>
      </c>
      <c r="K453" s="4" t="str">
        <f>UPPER(VLOOKUP($A453,'ACCESS EXPORT'!$A:$AF,13,FALSE))</f>
        <v>SCOTT HILL</v>
      </c>
      <c r="L453" s="3" t="str">
        <f>IF(AND(VLOOKUP(A453,'ACCESS EXPORT'!A:AE,1,0),'ACCESS EXPORT'!N453=""),UPPER(CONCATENATE('ACCESS EXPORT'!AE453)),IF(VLOOKUP(A453,'ACCESS EXPORT'!A:AE,1,0),UPPER(CONCATENATE('ACCESS EXPORT'!N453," "&amp;CHAR(10),'ACCESS EXPORT'!AE453))))</f>
        <v xml:space="preserve">CINDY MCMILLAN 
</v>
      </c>
      <c r="M453" s="4" t="str">
        <f>UPPER(VLOOKUP($A453,'ACCESS EXPORT'!$A:$O,15,FALSE))</f>
        <v>TBD (PM)</v>
      </c>
      <c r="N453" s="4" t="str">
        <f ca="1">IF(AND('ACCESS EXPORT'!X453="",'ACCESS EXPORT'!Y453=""),IF('ACCESS EXPORT'!V453&lt;&gt;"",(IF(TODAY()-'ACCESS EXPORT'!V453&gt;=-60,UPPER(CONCATENATE(VLOOKUP(B453,'ACCESS EXPORT'!$B:$P,15,FALSE),""&amp;CHAR(10)&amp;"(SEP",TEXT('ACCESS EXPORT'!V453," MM/DD/YYY)"))),IF(TODAY()-'ACCESS EXPORT'!V453&lt;0,UPPER(VLOOKUP(B453,'ACCESS EXPORT'!$B:$P,15,FALSE)),UPPER(VLOOKUP(B453,'ACCESS EXPORT'!$B:$P,15,FALSE))))),IF('ACCESS EXPORT'!U453="",UPPER(VLOOKUP(B453,'ACCESS EXPORT'!$B:$P,15,FALSE)),IF(TODAY()-'ACCESS EXPORT'!U453&lt;=30,CONCATENATE(UPPER(VLOOKUP(B453,'ACCESS EXPORT'!$B:$P,15,FALSE)),""&amp;CHAR(10)&amp;"(NEW",TEXT('ACCESS EXPORT'!U453," MM/DD/YYY)")),IF(AND(TODAY()-'ACCESS EXPORT'!U453&gt;30,TODAY()&gt;0),UPPER(VLOOKUP(B453,'ACCESS EXPORT'!$B:$P,15,FALSE)))))),IF('ACCESS EXPORT'!Y453&lt;&gt;"",UPPER(CONCATENATE(UPPER(VLOOKUP(B453,'ACCESS EXPORT'!$B:$P,15,FALSE)),""&amp;CHAR(10)&amp;"(Transfer Out",TEXT('ACCESS EXPORT'!Y453," MM/DD/YYY)"))),IF('ACCESS EXPORT'!X453&lt;&gt;"",UPPER(CONCATENATE(UPPER(VLOOKUP(B453,'ACCESS EXPORT'!$B:$P,15,FALSE)),""&amp;CHAR(10)&amp;"(Transfer In",TEXT('ACCESS EXPORT'!X453," MM/DD/YYY)"))))))</f>
        <v>TULLY, COLLIN</v>
      </c>
      <c r="O453" s="4" t="str">
        <f>_xlfn.IFNA(VLOOKUP(B453,'ACCESS EXPORT'!$B:$Q,16,FALSE),"")</f>
        <v>MD</v>
      </c>
      <c r="P453" s="4" t="str">
        <f>_xlfn.IFNA(VLOOKUP(B453,'ACCESS EXPORT'!B:W,22,FALSE),"-")</f>
        <v>1902232952</v>
      </c>
      <c r="Q453" s="4" t="str">
        <f>_xlfn.IFNA(VLOOKUP(A453,'ACCESS EXPORT'!$A:$AG,33,0),"-")</f>
        <v>Maria Ortiz</v>
      </c>
      <c r="R453" s="4" t="str">
        <f>_xlfn.IFNA(VLOOKUP(A453,'ACCESS EXPORT'!$A:$AH,34,0),"-")</f>
        <v>Cheri Benedeti</v>
      </c>
      <c r="S453" s="4" t="str">
        <f>_xlfn.IFNA(VLOOKUP(A453,'ACCESS EXPORT'!$A:$AI,35,0),"-")</f>
        <v>Kikzeny Cartagena</v>
      </c>
      <c r="T453" s="4" t="str">
        <f>_xlfn.IFNA(VLOOKUP(A453,'ACCESS EXPORT'!$A:$AJ,36,0),"-")</f>
        <v>Everil Elliott</v>
      </c>
      <c r="U453" s="4" t="str">
        <f>_xlfn.IFNA(VLOOKUP(A453,'ACCESS EXPORT'!$A:$AK,37,0),"-")</f>
        <v>athena</v>
      </c>
      <c r="V453" s="4" t="str">
        <f>_xlfn.IFNA(VLOOKUP(A453,'ACCESS EXPORT'!$A:$AL,38,0),"-")</f>
        <v>FHMG_CTR FOR SPEC SURG_WG</v>
      </c>
      <c r="W453" s="4" t="str">
        <f>_xlfn.IFNA(VLOOKUP(A453,'ACCESS EXPORT'!$A:$AM,39,0),"-")</f>
        <v/>
      </c>
      <c r="X453" s="4" t="str">
        <f>_xlfn.IFNA(VLOOKUP(A453,'ACCESS EXPORT'!$A:$AN,40,0),"-")</f>
        <v>Karen Kelly</v>
      </c>
      <c r="Y453" s="26" t="str">
        <f>_xlfn.IFNA(VLOOKUP(A453,'ACCESS EXPORT'!A:AO,41,0),"")</f>
        <v>Andrea Desilva</v>
      </c>
      <c r="Z453" s="26" t="str">
        <f>_xlfn.IFNA(VLOOKUP(A453,'ACCESS EXPORT'!A:AP,42,0),"")</f>
        <v>Candace Goodman</v>
      </c>
      <c r="AA453" s="26" t="str">
        <f>_xlfn.IFNA(VLOOKUP(A453,'ACCESS EXPORT'!A:AQ,43,0),"")</f>
        <v>Tricia Greco</v>
      </c>
    </row>
    <row r="454" spans="1:27" ht="18.75" x14ac:dyDescent="0.25">
      <c r="A454" s="33">
        <v>317</v>
      </c>
      <c r="B454" s="10">
        <v>1827</v>
      </c>
      <c r="C454" s="7" t="str">
        <f ca="1">IFERROR(UPPER(IF(AND('ACCESS EXPORT'!AA454="",'ACCESS EXPORT'!Z454=""),VLOOKUP(A454,'ACCESS EXPORT'!$A:$AF,32,FALSE),(IF('ACCESS EXPORT'!AA454&lt;&gt;"",CONCATENATE(VLOOKUP(A454,'ACCESS EXPORT'!$A:$AF,32,FALSE)," (Closed",TEXT('ACCESS EXPORT'!AA454," MM/DD/YYY)")),IF(TODAY()&lt;(('ACCESS EXPORT'!Z454)+30),CONCATENATE(VLOOKUP(A454,'ACCESS EXPORT'!$A:$AF,32,FALSE)," (Opens",TEXT('ACCESS EXPORT'!Z454," MM/DD/YYY)")),VLOOKUP(A454,'ACCESS EXPORT'!$A:$AF,32,FALSE)))))),"-")</f>
        <v>ADVENTHEALTH MEDICAL GROUP GENERAL SURGERY AT WINTER GARDEN</v>
      </c>
      <c r="D454" s="3" t="str">
        <f ca="1">IFERROR(UPPER(IF(AND('ACCESS EXPORT'!AA454="",'ACCESS EXPORT'!Z454=""),VLOOKUP(A454,'ACCESS EXPORT'!$A:$AF,28,FALSE),(IF('ACCESS EXPORT'!AA454&lt;&gt;"",CONCATENATE(VLOOKUP(A454,'ACCESS EXPORT'!$A:$AF,28,FALSE)," (Closed",TEXT('ACCESS EXPORT'!AA454," MM/DD/YYY)")),IF(TODAY()&lt;(('ACCESS EXPORT'!Z454)+30),CONCATENATE(VLOOKUP(A454,'ACCESS EXPORT'!$A:$AF,28,FALSE)," (Opens",TEXT('ACCESS EXPORT'!Z454," MM/DD/YYY)")),VLOOKUP(A454,'ACCESS EXPORT'!$A:$AF,28,FALSE)))))),"-")</f>
        <v>CENTER FOR SPECIALIZED SURGERY - WINTER GARDEN*</v>
      </c>
      <c r="E454" s="3" t="str">
        <f>VLOOKUP($A454,'ACCESS EXPORT'!$A:$AF,3,FALSE)</f>
        <v>5559</v>
      </c>
      <c r="F454" s="3" t="str">
        <f>UPPER(CONCATENATE(VLOOKUP(A454,'ACCESS EXPORT'!$A:$AF,4,FALSE)," ",VLOOKUP(A454,'ACCESS EXPORT'!$A:$AF,5,FALSE)," ",VLOOKUP(A454,'ACCESS EXPORT'!$A:$AF,6,FALSE)," ",VLOOKUP(A454,'ACCESS EXPORT'!$A:$AA,7,FALSE)," ",VLOOKUP(A454,'ACCESS EXPORT'!$A:$AA,8,FALSE)))</f>
        <v>2000 FOWLER GROVE BLVD 3RD FLOOR WINTER GARDEN FL 34787</v>
      </c>
      <c r="G454" s="4" t="str">
        <f>UPPER(VLOOKUP($A454,'ACCESS EXPORT'!$A:$AF,9,FALSE))</f>
        <v>ORANGE</v>
      </c>
      <c r="H454" s="4" t="str">
        <f>_xlfn.IFNA(VLOOKUP($B454,'ACCESS EXPORT'!$B:$J,9,FALSE),"")</f>
        <v>Central</v>
      </c>
      <c r="I454" s="3" t="str">
        <f>CONCATENATE("(P)",VLOOKUP($A454,'ACCESS EXPORT'!$A:$AF,11,FALSE)," (F)",VLOOKUP($A454,'ACCESS EXPORT'!$A:$AF,29,FALSE))</f>
        <v>(P)(407) 303-7399 (F)(407)303-7305</v>
      </c>
      <c r="J454" s="4" t="str">
        <f>UPPER(VLOOKUP($A454,'ACCESS EXPORT'!$A:$AF,12,FALSE))</f>
        <v>SURGERY</v>
      </c>
      <c r="K454" s="4" t="str">
        <f>UPPER(VLOOKUP($A454,'ACCESS EXPORT'!$A:$AF,13,FALSE))</f>
        <v>SCOTT HILL</v>
      </c>
      <c r="L454" s="3" t="str">
        <f>IF(AND(VLOOKUP(A454,'ACCESS EXPORT'!A:AE,1,0),'ACCESS EXPORT'!N454=""),UPPER(CONCATENATE('ACCESS EXPORT'!AE454)),IF(VLOOKUP(A454,'ACCESS EXPORT'!A:AE,1,0),UPPER(CONCATENATE('ACCESS EXPORT'!N454," "&amp;CHAR(10),'ACCESS EXPORT'!AE454))))</f>
        <v xml:space="preserve">CINDY MCMILLAN 
</v>
      </c>
      <c r="M454" s="4" t="str">
        <f>UPPER(VLOOKUP($A454,'ACCESS EXPORT'!$A:$O,15,FALSE))</f>
        <v>TBD (PM)</v>
      </c>
      <c r="N454" s="4" t="str">
        <f ca="1">IF(AND('ACCESS EXPORT'!X454="",'ACCESS EXPORT'!Y454=""),IF('ACCESS EXPORT'!V454&lt;&gt;"",(IF(TODAY()-'ACCESS EXPORT'!V454&gt;=-60,UPPER(CONCATENATE(VLOOKUP(B454,'ACCESS EXPORT'!$B:$P,15,FALSE),""&amp;CHAR(10)&amp;"(SEP",TEXT('ACCESS EXPORT'!V454," MM/DD/YYY)"))),IF(TODAY()-'ACCESS EXPORT'!V454&lt;0,UPPER(VLOOKUP(B454,'ACCESS EXPORT'!$B:$P,15,FALSE)),UPPER(VLOOKUP(B454,'ACCESS EXPORT'!$B:$P,15,FALSE))))),IF('ACCESS EXPORT'!U454="",UPPER(VLOOKUP(B454,'ACCESS EXPORT'!$B:$P,15,FALSE)),IF(TODAY()-'ACCESS EXPORT'!U454&lt;=30,CONCATENATE(UPPER(VLOOKUP(B454,'ACCESS EXPORT'!$B:$P,15,FALSE)),""&amp;CHAR(10)&amp;"(NEW",TEXT('ACCESS EXPORT'!U454," MM/DD/YYY)")),IF(AND(TODAY()-'ACCESS EXPORT'!U454&gt;30,TODAY()&gt;0),UPPER(VLOOKUP(B454,'ACCESS EXPORT'!$B:$P,15,FALSE)))))),IF('ACCESS EXPORT'!Y454&lt;&gt;"",UPPER(CONCATENATE(UPPER(VLOOKUP(B454,'ACCESS EXPORT'!$B:$P,15,FALSE)),""&amp;CHAR(10)&amp;"(Transfer Out",TEXT('ACCESS EXPORT'!Y454," MM/DD/YYY)"))),IF('ACCESS EXPORT'!X454&lt;&gt;"",UPPER(CONCATENATE(UPPER(VLOOKUP(B454,'ACCESS EXPORT'!$B:$P,15,FALSE)),""&amp;CHAR(10)&amp;"(Transfer In",TEXT('ACCESS EXPORT'!X454," MM/DD/YYY)"))))))</f>
        <v>MCELVEEN, TIMOTHY</v>
      </c>
      <c r="O454" s="4" t="str">
        <f>_xlfn.IFNA(VLOOKUP(B454,'ACCESS EXPORT'!$B:$Q,16,FALSE),"")</f>
        <v>MD</v>
      </c>
      <c r="P454" s="4" t="str">
        <f>_xlfn.IFNA(VLOOKUP(B454,'ACCESS EXPORT'!B:W,22,FALSE),"-")</f>
        <v>1972519031</v>
      </c>
      <c r="Q454" s="4" t="str">
        <f>_xlfn.IFNA(VLOOKUP(A454,'ACCESS EXPORT'!$A:$AG,33,0),"-")</f>
        <v>Maria Ortiz</v>
      </c>
      <c r="R454" s="4" t="str">
        <f>_xlfn.IFNA(VLOOKUP(A454,'ACCESS EXPORT'!$A:$AH,34,0),"-")</f>
        <v>Cheri Benedeti</v>
      </c>
      <c r="S454" s="4" t="str">
        <f>_xlfn.IFNA(VLOOKUP(A454,'ACCESS EXPORT'!$A:$AI,35,0),"-")</f>
        <v>Kikzeny Cartagena</v>
      </c>
      <c r="T454" s="4" t="str">
        <f>_xlfn.IFNA(VLOOKUP(A454,'ACCESS EXPORT'!$A:$AJ,36,0),"-")</f>
        <v>Everil Elliott</v>
      </c>
      <c r="U454" s="4" t="str">
        <f>_xlfn.IFNA(VLOOKUP(A454,'ACCESS EXPORT'!$A:$AK,37,0),"-")</f>
        <v>athena</v>
      </c>
      <c r="V454" s="4" t="str">
        <f>_xlfn.IFNA(VLOOKUP(A454,'ACCESS EXPORT'!$A:$AL,38,0),"-")</f>
        <v>FHMG_CTR FOR SPEC SURG_WG</v>
      </c>
      <c r="W454" s="4" t="str">
        <f>_xlfn.IFNA(VLOOKUP(A454,'ACCESS EXPORT'!$A:$AM,39,0),"-")</f>
        <v/>
      </c>
      <c r="X454" s="4" t="str">
        <f>_xlfn.IFNA(VLOOKUP(A454,'ACCESS EXPORT'!$A:$AN,40,0),"-")</f>
        <v>Karen Kelly</v>
      </c>
      <c r="Y454" s="26" t="str">
        <f>_xlfn.IFNA(VLOOKUP(A454,'ACCESS EXPORT'!A:AO,41,0),"")</f>
        <v>Andrea Desilva</v>
      </c>
      <c r="Z454" s="26" t="str">
        <f>_xlfn.IFNA(VLOOKUP(A454,'ACCESS EXPORT'!A:AP,42,0),"")</f>
        <v>Candace Goodman</v>
      </c>
      <c r="AA454" s="26" t="str">
        <f>_xlfn.IFNA(VLOOKUP(A454,'ACCESS EXPORT'!A:AQ,43,0),"")</f>
        <v>Tricia Greco</v>
      </c>
    </row>
    <row r="455" spans="1:27" ht="18.75" x14ac:dyDescent="0.25">
      <c r="A455" s="33">
        <v>318</v>
      </c>
      <c r="B455" s="10">
        <v>1827</v>
      </c>
      <c r="C455" s="7" t="str">
        <f ca="1">IFERROR(UPPER(IF(AND('ACCESS EXPORT'!AA455="",'ACCESS EXPORT'!Z455=""),VLOOKUP(A455,'ACCESS EXPORT'!$A:$AF,32,FALSE),(IF('ACCESS EXPORT'!AA455&lt;&gt;"",CONCATENATE(VLOOKUP(A455,'ACCESS EXPORT'!$A:$AF,32,FALSE)," (Closed",TEXT('ACCESS EXPORT'!AA455," MM/DD/YYY)")),IF(TODAY()&lt;(('ACCESS EXPORT'!Z455)+30),CONCATENATE(VLOOKUP(A455,'ACCESS EXPORT'!$A:$AF,32,FALSE)," (Opens",TEXT('ACCESS EXPORT'!Z455," MM/DD/YYY)")),VLOOKUP(A455,'ACCESS EXPORT'!$A:$AF,32,FALSE)))))),"-")</f>
        <v>ADVENTHEALTH MEDICAL GROUP GENERAL SURGERY AT APOPKA</v>
      </c>
      <c r="D455" s="3" t="str">
        <f ca="1">IFERROR(UPPER(IF(AND('ACCESS EXPORT'!AA455="",'ACCESS EXPORT'!Z455=""),VLOOKUP(A455,'ACCESS EXPORT'!$A:$AF,28,FALSE),(IF('ACCESS EXPORT'!AA455&lt;&gt;"",CONCATENATE(VLOOKUP(A455,'ACCESS EXPORT'!$A:$AF,28,FALSE)," (Closed",TEXT('ACCESS EXPORT'!AA455," MM/DD/YYY)")),IF(TODAY()&lt;(('ACCESS EXPORT'!Z455)+30),CONCATENATE(VLOOKUP(A455,'ACCESS EXPORT'!$A:$AF,28,FALSE)," (Opens",TEXT('ACCESS EXPORT'!Z455," MM/DD/YYY)")),VLOOKUP(A455,'ACCESS EXPORT'!$A:$AF,28,FALSE)))))),"-")</f>
        <v>CENTER FOR SPECIALIZED SURGERY - APOPKA</v>
      </c>
      <c r="E455" s="3" t="str">
        <f>VLOOKUP($A455,'ACCESS EXPORT'!$A:$AF,3,FALSE)</f>
        <v>5559</v>
      </c>
      <c r="F455" s="3" t="str">
        <f>UPPER(CONCATENATE(VLOOKUP(A455,'ACCESS EXPORT'!$A:$AF,4,FALSE)," ",VLOOKUP(A455,'ACCESS EXPORT'!$A:$AF,5,FALSE)," ",VLOOKUP(A455,'ACCESS EXPORT'!$A:$AF,6,FALSE)," ",VLOOKUP(A455,'ACCESS EXPORT'!$A:$AA,7,FALSE)," ",VLOOKUP(A455,'ACCESS EXPORT'!$A:$AA,8,FALSE)))</f>
        <v>2100 OCOEE-APOPA RD SUITE 230 APOPKA FL 32703</v>
      </c>
      <c r="G455" s="4" t="str">
        <f>UPPER(VLOOKUP($A455,'ACCESS EXPORT'!$A:$AF,9,FALSE))</f>
        <v>ORANGE</v>
      </c>
      <c r="H455" s="4" t="str">
        <f>_xlfn.IFNA(VLOOKUP($B455,'ACCESS EXPORT'!$B:$J,9,FALSE),"")</f>
        <v>Central</v>
      </c>
      <c r="I455" s="3" t="str">
        <f>CONCATENATE("(P)",VLOOKUP($A455,'ACCESS EXPORT'!$A:$AF,11,FALSE)," (F)",VLOOKUP($A455,'ACCESS EXPORT'!$A:$AF,29,FALSE))</f>
        <v>(P)(407) 303-7399 (F)(407)303-7305</v>
      </c>
      <c r="J455" s="4" t="str">
        <f>UPPER(VLOOKUP($A455,'ACCESS EXPORT'!$A:$AF,12,FALSE))</f>
        <v>SURGERY</v>
      </c>
      <c r="K455" s="4" t="str">
        <f>UPPER(VLOOKUP($A455,'ACCESS EXPORT'!$A:$AF,13,FALSE))</f>
        <v>SCOTT HILL</v>
      </c>
      <c r="L455" s="3" t="str">
        <f>IF(AND(VLOOKUP(A455,'ACCESS EXPORT'!A:AE,1,0),'ACCESS EXPORT'!N455=""),UPPER(CONCATENATE('ACCESS EXPORT'!AE455)),IF(VLOOKUP(A455,'ACCESS EXPORT'!A:AE,1,0),UPPER(CONCATENATE('ACCESS EXPORT'!N455," "&amp;CHAR(10),'ACCESS EXPORT'!AE455))))</f>
        <v xml:space="preserve">CINDY MCMILLAN 
</v>
      </c>
      <c r="M455" s="4" t="str">
        <f>UPPER(VLOOKUP($A455,'ACCESS EXPORT'!$A:$O,15,FALSE))</f>
        <v>TBD (PM)</v>
      </c>
      <c r="N455" s="4" t="str">
        <f ca="1">IF(AND('ACCESS EXPORT'!X455="",'ACCESS EXPORT'!Y455=""),IF('ACCESS EXPORT'!V455&lt;&gt;"",(IF(TODAY()-'ACCESS EXPORT'!V455&gt;=-60,UPPER(CONCATENATE(VLOOKUP(B455,'ACCESS EXPORT'!$B:$P,15,FALSE),""&amp;CHAR(10)&amp;"(SEP",TEXT('ACCESS EXPORT'!V455," MM/DD/YYY)"))),IF(TODAY()-'ACCESS EXPORT'!V455&lt;0,UPPER(VLOOKUP(B455,'ACCESS EXPORT'!$B:$P,15,FALSE)),UPPER(VLOOKUP(B455,'ACCESS EXPORT'!$B:$P,15,FALSE))))),IF('ACCESS EXPORT'!U455="",UPPER(VLOOKUP(B455,'ACCESS EXPORT'!$B:$P,15,FALSE)),IF(TODAY()-'ACCESS EXPORT'!U455&lt;=30,CONCATENATE(UPPER(VLOOKUP(B455,'ACCESS EXPORT'!$B:$P,15,FALSE)),""&amp;CHAR(10)&amp;"(NEW",TEXT('ACCESS EXPORT'!U455," MM/DD/YYY)")),IF(AND(TODAY()-'ACCESS EXPORT'!U455&gt;30,TODAY()&gt;0),UPPER(VLOOKUP(B455,'ACCESS EXPORT'!$B:$P,15,FALSE)))))),IF('ACCESS EXPORT'!Y455&lt;&gt;"",UPPER(CONCATENATE(UPPER(VLOOKUP(B455,'ACCESS EXPORT'!$B:$P,15,FALSE)),""&amp;CHAR(10)&amp;"(Transfer Out",TEXT('ACCESS EXPORT'!Y455," MM/DD/YYY)"))),IF('ACCESS EXPORT'!X455&lt;&gt;"",UPPER(CONCATENATE(UPPER(VLOOKUP(B455,'ACCESS EXPORT'!$B:$P,15,FALSE)),""&amp;CHAR(10)&amp;"(Transfer In",TEXT('ACCESS EXPORT'!X455," MM/DD/YYY)"))))))</f>
        <v>MCELVEEN, TIMOTHY</v>
      </c>
      <c r="O455" s="4" t="str">
        <f>_xlfn.IFNA(VLOOKUP(B455,'ACCESS EXPORT'!$B:$Q,16,FALSE),"")</f>
        <v>MD</v>
      </c>
      <c r="P455" s="4" t="str">
        <f>_xlfn.IFNA(VLOOKUP(B455,'ACCESS EXPORT'!B:W,22,FALSE),"-")</f>
        <v>1972519031</v>
      </c>
      <c r="Q455" s="4" t="str">
        <f>_xlfn.IFNA(VLOOKUP(A455,'ACCESS EXPORT'!$A:$AG,33,0),"-")</f>
        <v>Quamirah Denson</v>
      </c>
      <c r="R455" s="4" t="str">
        <f>_xlfn.IFNA(VLOOKUP(A455,'ACCESS EXPORT'!$A:$AH,34,0),"-")</f>
        <v>Cheri Benedeti</v>
      </c>
      <c r="S455" s="4" t="str">
        <f>_xlfn.IFNA(VLOOKUP(A455,'ACCESS EXPORT'!$A:$AI,35,0),"-")</f>
        <v>Kikzeny Cartagena</v>
      </c>
      <c r="T455" s="4" t="str">
        <f>_xlfn.IFNA(VLOOKUP(A455,'ACCESS EXPORT'!$A:$AJ,36,0),"-")</f>
        <v>Everil Elliott</v>
      </c>
      <c r="U455" s="4" t="str">
        <f>_xlfn.IFNA(VLOOKUP(A455,'ACCESS EXPORT'!$A:$AK,37,0),"-")</f>
        <v>athena</v>
      </c>
      <c r="V455" s="4" t="str">
        <f>_xlfn.IFNA(VLOOKUP(A455,'ACCESS EXPORT'!$A:$AL,38,0),"-")</f>
        <v>FHMG_CTR FOR SPEC SURG_APK</v>
      </c>
      <c r="W455" s="4" t="str">
        <f>_xlfn.IFNA(VLOOKUP(A455,'ACCESS EXPORT'!$A:$AM,39,0),"-")</f>
        <v/>
      </c>
      <c r="X455" s="4" t="str">
        <f>_xlfn.IFNA(VLOOKUP(A455,'ACCESS EXPORT'!$A:$AN,40,0),"-")</f>
        <v>Karen Kelly</v>
      </c>
      <c r="Y455" s="26" t="str">
        <f>_xlfn.IFNA(VLOOKUP(A455,'ACCESS EXPORT'!A:AO,41,0),"")</f>
        <v>Andrea Desilva</v>
      </c>
      <c r="Z455" s="26" t="str">
        <f>_xlfn.IFNA(VLOOKUP(A455,'ACCESS EXPORT'!A:AP,42,0),"")</f>
        <v>Candace Goodman</v>
      </c>
      <c r="AA455" s="26" t="str">
        <f>_xlfn.IFNA(VLOOKUP(A455,'ACCESS EXPORT'!A:AQ,43,0),"")</f>
        <v>Tricia Greco</v>
      </c>
    </row>
    <row r="456" spans="1:27" ht="18.75" x14ac:dyDescent="0.25">
      <c r="A456" s="33">
        <v>318</v>
      </c>
      <c r="B456" s="10">
        <v>2014</v>
      </c>
      <c r="C456" s="7" t="str">
        <f ca="1">IFERROR(UPPER(IF(AND('ACCESS EXPORT'!AA456="",'ACCESS EXPORT'!Z456=""),VLOOKUP(A456,'ACCESS EXPORT'!$A:$AF,32,FALSE),(IF('ACCESS EXPORT'!AA456&lt;&gt;"",CONCATENATE(VLOOKUP(A456,'ACCESS EXPORT'!$A:$AF,32,FALSE)," (Closed",TEXT('ACCESS EXPORT'!AA456," MM/DD/YYY)")),IF(TODAY()&lt;(('ACCESS EXPORT'!Z456)+30),CONCATENATE(VLOOKUP(A456,'ACCESS EXPORT'!$A:$AF,32,FALSE)," (Opens",TEXT('ACCESS EXPORT'!Z456," MM/DD/YYY)")),VLOOKUP(A456,'ACCESS EXPORT'!$A:$AF,32,FALSE)))))),"-")</f>
        <v>ADVENTHEALTH MEDICAL GROUP GENERAL SURGERY AT APOPKA</v>
      </c>
      <c r="D456" s="3" t="str">
        <f ca="1">IFERROR(UPPER(IF(AND('ACCESS EXPORT'!AA456="",'ACCESS EXPORT'!Z456=""),VLOOKUP(A456,'ACCESS EXPORT'!$A:$AF,28,FALSE),(IF('ACCESS EXPORT'!AA456&lt;&gt;"",CONCATENATE(VLOOKUP(A456,'ACCESS EXPORT'!$A:$AF,28,FALSE)," (Closed",TEXT('ACCESS EXPORT'!AA456," MM/DD/YYY)")),IF(TODAY()&lt;(('ACCESS EXPORT'!Z456)+30),CONCATENATE(VLOOKUP(A456,'ACCESS EXPORT'!$A:$AF,28,FALSE)," (Opens",TEXT('ACCESS EXPORT'!Z456," MM/DD/YYY)")),VLOOKUP(A456,'ACCESS EXPORT'!$A:$AF,28,FALSE)))))),"-")</f>
        <v>CENTER FOR SPECIALIZED SURGERY - APOPKA</v>
      </c>
      <c r="E456" s="3" t="str">
        <f>VLOOKUP($A456,'ACCESS EXPORT'!$A:$AF,3,FALSE)</f>
        <v>5559</v>
      </c>
      <c r="F456" s="3" t="str">
        <f>UPPER(CONCATENATE(VLOOKUP(A456,'ACCESS EXPORT'!$A:$AF,4,FALSE)," ",VLOOKUP(A456,'ACCESS EXPORT'!$A:$AF,5,FALSE)," ",VLOOKUP(A456,'ACCESS EXPORT'!$A:$AF,6,FALSE)," ",VLOOKUP(A456,'ACCESS EXPORT'!$A:$AA,7,FALSE)," ",VLOOKUP(A456,'ACCESS EXPORT'!$A:$AA,8,FALSE)))</f>
        <v>2100 OCOEE-APOPA RD SUITE 230 APOPKA FL 32703</v>
      </c>
      <c r="G456" s="4" t="str">
        <f>UPPER(VLOOKUP($A456,'ACCESS EXPORT'!$A:$AF,9,FALSE))</f>
        <v>ORANGE</v>
      </c>
      <c r="H456" s="4" t="str">
        <f>_xlfn.IFNA(VLOOKUP($B456,'ACCESS EXPORT'!$B:$J,9,FALSE),"")</f>
        <v>Central</v>
      </c>
      <c r="I456" s="3" t="str">
        <f>CONCATENATE("(P)",VLOOKUP($A456,'ACCESS EXPORT'!$A:$AF,11,FALSE)," (F)",VLOOKUP($A456,'ACCESS EXPORT'!$A:$AF,29,FALSE))</f>
        <v>(P)(407) 303-7399 (F)(407)303-7305</v>
      </c>
      <c r="J456" s="4" t="str">
        <f>UPPER(VLOOKUP($A456,'ACCESS EXPORT'!$A:$AF,12,FALSE))</f>
        <v>SURGERY</v>
      </c>
      <c r="K456" s="4" t="str">
        <f>UPPER(VLOOKUP($A456,'ACCESS EXPORT'!$A:$AF,13,FALSE))</f>
        <v>SCOTT HILL</v>
      </c>
      <c r="L456" s="3" t="str">
        <f>IF(AND(VLOOKUP(A456,'ACCESS EXPORT'!A:AE,1,0),'ACCESS EXPORT'!N456=""),UPPER(CONCATENATE('ACCESS EXPORT'!AE456)),IF(VLOOKUP(A456,'ACCESS EXPORT'!A:AE,1,0),UPPER(CONCATENATE('ACCESS EXPORT'!N456," "&amp;CHAR(10),'ACCESS EXPORT'!AE456))))</f>
        <v xml:space="preserve">CINDY MCMILLAN 
</v>
      </c>
      <c r="M456" s="4" t="str">
        <f>UPPER(VLOOKUP($A456,'ACCESS EXPORT'!$A:$O,15,FALSE))</f>
        <v>TBD (PM)</v>
      </c>
      <c r="N456" s="4" t="str">
        <f ca="1">IF(AND('ACCESS EXPORT'!X456="",'ACCESS EXPORT'!Y456=""),IF('ACCESS EXPORT'!V456&lt;&gt;"",(IF(TODAY()-'ACCESS EXPORT'!V456&gt;=-60,UPPER(CONCATENATE(VLOOKUP(B456,'ACCESS EXPORT'!$B:$P,15,FALSE),""&amp;CHAR(10)&amp;"(SEP",TEXT('ACCESS EXPORT'!V456," MM/DD/YYY)"))),IF(TODAY()-'ACCESS EXPORT'!V456&lt;0,UPPER(VLOOKUP(B456,'ACCESS EXPORT'!$B:$P,15,FALSE)),UPPER(VLOOKUP(B456,'ACCESS EXPORT'!$B:$P,15,FALSE))))),IF('ACCESS EXPORT'!U456="",UPPER(VLOOKUP(B456,'ACCESS EXPORT'!$B:$P,15,FALSE)),IF(TODAY()-'ACCESS EXPORT'!U456&lt;=30,CONCATENATE(UPPER(VLOOKUP(B456,'ACCESS EXPORT'!$B:$P,15,FALSE)),""&amp;CHAR(10)&amp;"(NEW",TEXT('ACCESS EXPORT'!U456," MM/DD/YYY)")),IF(AND(TODAY()-'ACCESS EXPORT'!U456&gt;30,TODAY()&gt;0),UPPER(VLOOKUP(B456,'ACCESS EXPORT'!$B:$P,15,FALSE)))))),IF('ACCESS EXPORT'!Y456&lt;&gt;"",UPPER(CONCATENATE(UPPER(VLOOKUP(B456,'ACCESS EXPORT'!$B:$P,15,FALSE)),""&amp;CHAR(10)&amp;"(Transfer Out",TEXT('ACCESS EXPORT'!Y456," MM/DD/YYY)"))),IF('ACCESS EXPORT'!X456&lt;&gt;"",UPPER(CONCATENATE(UPPER(VLOOKUP(B456,'ACCESS EXPORT'!$B:$P,15,FALSE)),""&amp;CHAR(10)&amp;"(Transfer In",TEXT('ACCESS EXPORT'!X456," MM/DD/YYY)"))))))</f>
        <v>TULLY, COLLIN</v>
      </c>
      <c r="O456" s="4" t="str">
        <f>_xlfn.IFNA(VLOOKUP(B456,'ACCESS EXPORT'!$B:$Q,16,FALSE),"")</f>
        <v>MD</v>
      </c>
      <c r="P456" s="4" t="str">
        <f>_xlfn.IFNA(VLOOKUP(B456,'ACCESS EXPORT'!B:W,22,FALSE),"-")</f>
        <v>1902232952</v>
      </c>
      <c r="Q456" s="4" t="str">
        <f>_xlfn.IFNA(VLOOKUP(A456,'ACCESS EXPORT'!$A:$AG,33,0),"-")</f>
        <v>Quamirah Denson</v>
      </c>
      <c r="R456" s="4" t="str">
        <f>_xlfn.IFNA(VLOOKUP(A456,'ACCESS EXPORT'!$A:$AH,34,0),"-")</f>
        <v>Cheri Benedeti</v>
      </c>
      <c r="S456" s="4" t="str">
        <f>_xlfn.IFNA(VLOOKUP(A456,'ACCESS EXPORT'!$A:$AI,35,0),"-")</f>
        <v>Kikzeny Cartagena</v>
      </c>
      <c r="T456" s="4" t="str">
        <f>_xlfn.IFNA(VLOOKUP(A456,'ACCESS EXPORT'!$A:$AJ,36,0),"-")</f>
        <v>Everil Elliott</v>
      </c>
      <c r="U456" s="4" t="str">
        <f>_xlfn.IFNA(VLOOKUP(A456,'ACCESS EXPORT'!$A:$AK,37,0),"-")</f>
        <v>athena</v>
      </c>
      <c r="V456" s="4" t="str">
        <f>_xlfn.IFNA(VLOOKUP(A456,'ACCESS EXPORT'!$A:$AL,38,0),"-")</f>
        <v>FHMG_CTR FOR SPEC SURG_APK</v>
      </c>
      <c r="W456" s="4" t="str">
        <f>_xlfn.IFNA(VLOOKUP(A456,'ACCESS EXPORT'!$A:$AM,39,0),"-")</f>
        <v/>
      </c>
      <c r="X456" s="4" t="str">
        <f>_xlfn.IFNA(VLOOKUP(A456,'ACCESS EXPORT'!$A:$AN,40,0),"-")</f>
        <v>Karen Kelly</v>
      </c>
      <c r="Y456" s="26" t="str">
        <f>_xlfn.IFNA(VLOOKUP(A456,'ACCESS EXPORT'!A:AO,41,0),"")</f>
        <v>Andrea Desilva</v>
      </c>
      <c r="Z456" s="26" t="str">
        <f>_xlfn.IFNA(VLOOKUP(A456,'ACCESS EXPORT'!A:AP,42,0),"")</f>
        <v>Candace Goodman</v>
      </c>
      <c r="AA456" s="26" t="str">
        <f>_xlfn.IFNA(VLOOKUP(A456,'ACCESS EXPORT'!A:AQ,43,0),"")</f>
        <v>Tricia Greco</v>
      </c>
    </row>
    <row r="457" spans="1:27" ht="18.75" x14ac:dyDescent="0.25">
      <c r="A457" s="33">
        <v>318</v>
      </c>
      <c r="B457" s="10">
        <v>1268</v>
      </c>
      <c r="C457" s="7" t="str">
        <f ca="1">IFERROR(UPPER(IF(AND('ACCESS EXPORT'!AA457="",'ACCESS EXPORT'!Z457=""),VLOOKUP(A457,'ACCESS EXPORT'!$A:$AF,32,FALSE),(IF('ACCESS EXPORT'!AA457&lt;&gt;"",CONCATENATE(VLOOKUP(A457,'ACCESS EXPORT'!$A:$AF,32,FALSE)," (Closed",TEXT('ACCESS EXPORT'!AA457," MM/DD/YYY)")),IF(TODAY()&lt;(('ACCESS EXPORT'!Z457)+30),CONCATENATE(VLOOKUP(A457,'ACCESS EXPORT'!$A:$AF,32,FALSE)," (Opens",TEXT('ACCESS EXPORT'!Z457," MM/DD/YYY)")),VLOOKUP(A457,'ACCESS EXPORT'!$A:$AF,32,FALSE)))))),"-")</f>
        <v>ADVENTHEALTH MEDICAL GROUP GENERAL SURGERY AT APOPKA</v>
      </c>
      <c r="D457" s="3" t="str">
        <f ca="1">IFERROR(UPPER(IF(AND('ACCESS EXPORT'!AA457="",'ACCESS EXPORT'!Z457=""),VLOOKUP(A457,'ACCESS EXPORT'!$A:$AF,28,FALSE),(IF('ACCESS EXPORT'!AA457&lt;&gt;"",CONCATENATE(VLOOKUP(A457,'ACCESS EXPORT'!$A:$AF,28,FALSE)," (Closed",TEXT('ACCESS EXPORT'!AA457," MM/DD/YYY)")),IF(TODAY()&lt;(('ACCESS EXPORT'!Z457)+30),CONCATENATE(VLOOKUP(A457,'ACCESS EXPORT'!$A:$AF,28,FALSE)," (Opens",TEXT('ACCESS EXPORT'!Z457," MM/DD/YYY)")),VLOOKUP(A457,'ACCESS EXPORT'!$A:$AF,28,FALSE)))))),"-")</f>
        <v>CENTER FOR SPECIALIZED SURGERY - APOPKA</v>
      </c>
      <c r="E457" s="3" t="str">
        <f>VLOOKUP($A457,'ACCESS EXPORT'!$A:$AF,3,FALSE)</f>
        <v>5559</v>
      </c>
      <c r="F457" s="3" t="str">
        <f>UPPER(CONCATENATE(VLOOKUP(A457,'ACCESS EXPORT'!$A:$AF,4,FALSE)," ",VLOOKUP(A457,'ACCESS EXPORT'!$A:$AF,5,FALSE)," ",VLOOKUP(A457,'ACCESS EXPORT'!$A:$AF,6,FALSE)," ",VLOOKUP(A457,'ACCESS EXPORT'!$A:$AA,7,FALSE)," ",VLOOKUP(A457,'ACCESS EXPORT'!$A:$AA,8,FALSE)))</f>
        <v>2100 OCOEE-APOPA RD SUITE 230 APOPKA FL 32703</v>
      </c>
      <c r="G457" s="4" t="str">
        <f>UPPER(VLOOKUP($A457,'ACCESS EXPORT'!$A:$AF,9,FALSE))</f>
        <v>ORANGE</v>
      </c>
      <c r="H457" s="4" t="str">
        <f>_xlfn.IFNA(VLOOKUP($B457,'ACCESS EXPORT'!$B:$J,9,FALSE),"")</f>
        <v>Central</v>
      </c>
      <c r="I457" s="3" t="str">
        <f>CONCATENATE("(P)",VLOOKUP($A457,'ACCESS EXPORT'!$A:$AF,11,FALSE)," (F)",VLOOKUP($A457,'ACCESS EXPORT'!$A:$AF,29,FALSE))</f>
        <v>(P)(407) 303-7399 (F)(407)303-7305</v>
      </c>
      <c r="J457" s="4" t="str">
        <f>UPPER(VLOOKUP($A457,'ACCESS EXPORT'!$A:$AF,12,FALSE))</f>
        <v>SURGERY</v>
      </c>
      <c r="K457" s="4" t="str">
        <f>UPPER(VLOOKUP($A457,'ACCESS EXPORT'!$A:$AF,13,FALSE))</f>
        <v>SCOTT HILL</v>
      </c>
      <c r="L457" s="3" t="str">
        <f>IF(AND(VLOOKUP(A457,'ACCESS EXPORT'!A:AE,1,0),'ACCESS EXPORT'!N457=""),UPPER(CONCATENATE('ACCESS EXPORT'!AE457)),IF(VLOOKUP(A457,'ACCESS EXPORT'!A:AE,1,0),UPPER(CONCATENATE('ACCESS EXPORT'!N457," "&amp;CHAR(10),'ACCESS EXPORT'!AE457))))</f>
        <v xml:space="preserve">CINDY MCMILLAN 
</v>
      </c>
      <c r="M457" s="4" t="str">
        <f>UPPER(VLOOKUP($A457,'ACCESS EXPORT'!$A:$O,15,FALSE))</f>
        <v>TBD (PM)</v>
      </c>
      <c r="N457" s="4" t="str">
        <f ca="1">IF(AND('ACCESS EXPORT'!X457="",'ACCESS EXPORT'!Y457=""),IF('ACCESS EXPORT'!V457&lt;&gt;"",(IF(TODAY()-'ACCESS EXPORT'!V457&gt;=-60,UPPER(CONCATENATE(VLOOKUP(B457,'ACCESS EXPORT'!$B:$P,15,FALSE),""&amp;CHAR(10)&amp;"(SEP",TEXT('ACCESS EXPORT'!V457," MM/DD/YYY)"))),IF(TODAY()-'ACCESS EXPORT'!V457&lt;0,UPPER(VLOOKUP(B457,'ACCESS EXPORT'!$B:$P,15,FALSE)),UPPER(VLOOKUP(B457,'ACCESS EXPORT'!$B:$P,15,FALSE))))),IF('ACCESS EXPORT'!U457="",UPPER(VLOOKUP(B457,'ACCESS EXPORT'!$B:$P,15,FALSE)),IF(TODAY()-'ACCESS EXPORT'!U457&lt;=30,CONCATENATE(UPPER(VLOOKUP(B457,'ACCESS EXPORT'!$B:$P,15,FALSE)),""&amp;CHAR(10)&amp;"(NEW",TEXT('ACCESS EXPORT'!U457," MM/DD/YYY)")),IF(AND(TODAY()-'ACCESS EXPORT'!U457&gt;30,TODAY()&gt;0),UPPER(VLOOKUP(B457,'ACCESS EXPORT'!$B:$P,15,FALSE)))))),IF('ACCESS EXPORT'!Y457&lt;&gt;"",UPPER(CONCATENATE(UPPER(VLOOKUP(B457,'ACCESS EXPORT'!$B:$P,15,FALSE)),""&amp;CHAR(10)&amp;"(Transfer Out",TEXT('ACCESS EXPORT'!Y457," MM/DD/YYY)"))),IF('ACCESS EXPORT'!X457&lt;&gt;"",UPPER(CONCATENATE(UPPER(VLOOKUP(B457,'ACCESS EXPORT'!$B:$P,15,FALSE)),""&amp;CHAR(10)&amp;"(Transfer In",TEXT('ACCESS EXPORT'!X457," MM/DD/YYY)"))))))</f>
        <v>HARMON, RHONDA L.</v>
      </c>
      <c r="O457" s="4" t="str">
        <f>_xlfn.IFNA(VLOOKUP(B457,'ACCESS EXPORT'!$B:$Q,16,FALSE),"")</f>
        <v>MD</v>
      </c>
      <c r="P457" s="4" t="str">
        <f>_xlfn.IFNA(VLOOKUP(B457,'ACCESS EXPORT'!B:W,22,FALSE),"-")</f>
        <v>1255398640</v>
      </c>
      <c r="Q457" s="4" t="str">
        <f>_xlfn.IFNA(VLOOKUP(A457,'ACCESS EXPORT'!$A:$AG,33,0),"-")</f>
        <v>Quamirah Denson</v>
      </c>
      <c r="R457" s="4" t="str">
        <f>_xlfn.IFNA(VLOOKUP(A457,'ACCESS EXPORT'!$A:$AH,34,0),"-")</f>
        <v>Cheri Benedeti</v>
      </c>
      <c r="S457" s="4" t="str">
        <f>_xlfn.IFNA(VLOOKUP(A457,'ACCESS EXPORT'!$A:$AI,35,0),"-")</f>
        <v>Kikzeny Cartagena</v>
      </c>
      <c r="T457" s="4" t="str">
        <f>_xlfn.IFNA(VLOOKUP(A457,'ACCESS EXPORT'!$A:$AJ,36,0),"-")</f>
        <v>Everil Elliott</v>
      </c>
      <c r="U457" s="4" t="str">
        <f>_xlfn.IFNA(VLOOKUP(A457,'ACCESS EXPORT'!$A:$AK,37,0),"-")</f>
        <v>athena</v>
      </c>
      <c r="V457" s="4" t="str">
        <f>_xlfn.IFNA(VLOOKUP(A457,'ACCESS EXPORT'!$A:$AL,38,0),"-")</f>
        <v>FHMG_CTR FOR SPEC SURG_APK</v>
      </c>
      <c r="W457" s="4" t="str">
        <f>_xlfn.IFNA(VLOOKUP(A457,'ACCESS EXPORT'!$A:$AM,39,0),"-")</f>
        <v/>
      </c>
      <c r="X457" s="4" t="str">
        <f>_xlfn.IFNA(VLOOKUP(A457,'ACCESS EXPORT'!$A:$AN,40,0),"-")</f>
        <v>Karen Kelly</v>
      </c>
      <c r="Y457" s="26" t="str">
        <f>_xlfn.IFNA(VLOOKUP(A457,'ACCESS EXPORT'!A:AO,41,0),"")</f>
        <v>Andrea Desilva</v>
      </c>
      <c r="Z457" s="26" t="str">
        <f>_xlfn.IFNA(VLOOKUP(A457,'ACCESS EXPORT'!A:AP,42,0),"")</f>
        <v>Candace Goodman</v>
      </c>
      <c r="AA457" s="26" t="str">
        <f>_xlfn.IFNA(VLOOKUP(A457,'ACCESS EXPORT'!A:AQ,43,0),"")</f>
        <v>Tricia Greco</v>
      </c>
    </row>
    <row r="458" spans="1:27" ht="18.75" x14ac:dyDescent="0.25">
      <c r="A458" s="33">
        <v>209</v>
      </c>
      <c r="B458" s="10">
        <v>1465</v>
      </c>
      <c r="C458" s="7" t="str">
        <f ca="1">IFERROR(UPPER(IF(AND('ACCESS EXPORT'!AA458="",'ACCESS EXPORT'!Z458=""),VLOOKUP(A458,'ACCESS EXPORT'!$A:$AF,32,FALSE),(IF('ACCESS EXPORT'!AA458&lt;&gt;"",CONCATENATE(VLOOKUP(A458,'ACCESS EXPORT'!$A:$AF,32,FALSE)," (Closed",TEXT('ACCESS EXPORT'!AA458," MM/DD/YYY)")),IF(TODAY()&lt;(('ACCESS EXPORT'!Z458)+30),CONCATENATE(VLOOKUP(A458,'ACCESS EXPORT'!$A:$AF,32,FALSE)," (Opens",TEXT('ACCESS EXPORT'!Z458," MM/DD/YYY)")),VLOOKUP(A458,'ACCESS EXPORT'!$A:$AF,32,FALSE)))))),"-")</f>
        <v>ADVENTHEALTH MEDICAL GROUP INTERNAL MEDICINE AT EUSTIS BAY STREET</v>
      </c>
      <c r="D458" s="3" t="str">
        <f ca="1">IFERROR(UPPER(IF(AND('ACCESS EXPORT'!AA458="",'ACCESS EXPORT'!Z458=""),VLOOKUP(A458,'ACCESS EXPORT'!$A:$AF,28,FALSE),(IF('ACCESS EXPORT'!AA458&lt;&gt;"",CONCATENATE(VLOOKUP(A458,'ACCESS EXPORT'!$A:$AF,28,FALSE)," (Closed",TEXT('ACCESS EXPORT'!AA458," MM/DD/YYY)")),IF(TODAY()&lt;(('ACCESS EXPORT'!Z458)+30),CONCATENATE(VLOOKUP(A458,'ACCESS EXPORT'!$A:$AF,28,FALSE)," (Opens",TEXT('ACCESS EXPORT'!Z458," MM/DD/YYY)")),VLOOKUP(A458,'ACCESS EXPORT'!$A:$AF,28,FALSE)))))),"-")</f>
        <v>LAKE INTERNAL MEDICINE</v>
      </c>
      <c r="E458" s="3" t="str">
        <f>VLOOKUP($A458,'ACCESS EXPORT'!$A:$AF,3,FALSE)</f>
        <v>5580</v>
      </c>
      <c r="F458" s="3" t="str">
        <f>UPPER(CONCATENATE(VLOOKUP(A458,'ACCESS EXPORT'!$A:$AF,4,FALSE)," ",VLOOKUP(A458,'ACCESS EXPORT'!$A:$AF,5,FALSE)," ",VLOOKUP(A458,'ACCESS EXPORT'!$A:$AF,6,FALSE)," ",VLOOKUP(A458,'ACCESS EXPORT'!$A:$AA,7,FALSE)," ",VLOOKUP(A458,'ACCESS EXPORT'!$A:$AA,8,FALSE)))</f>
        <v>801 N BAY ST  EUSTIS FL 32726</v>
      </c>
      <c r="G458" s="4" t="str">
        <f>UPPER(VLOOKUP($A458,'ACCESS EXPORT'!$A:$AF,9,FALSE))</f>
        <v>LAKE</v>
      </c>
      <c r="H458" s="4" t="str">
        <f>_xlfn.IFNA(VLOOKUP($B458,'ACCESS EXPORT'!$B:$J,9,FALSE),"")</f>
        <v>Waterman</v>
      </c>
      <c r="I458" s="3" t="str">
        <f>CONCATENATE("(P)",VLOOKUP($A458,'ACCESS EXPORT'!$A:$AF,11,FALSE)," (F)",VLOOKUP($A458,'ACCESS EXPORT'!$A:$AF,29,FALSE))</f>
        <v>(P)(352) 589-6367 (F)(352) 589-2458</v>
      </c>
      <c r="J458" s="4" t="str">
        <f>UPPER(VLOOKUP($A458,'ACCESS EXPORT'!$A:$AF,12,FALSE))</f>
        <v>INTERNAL MEDICINE</v>
      </c>
      <c r="K458" s="4" t="str">
        <f>UPPER(VLOOKUP($A458,'ACCESS EXPORT'!$A:$AF,13,FALSE))</f>
        <v>DEBORAH HAYWOOD</v>
      </c>
      <c r="L458" s="3" t="str">
        <f>IF(AND(VLOOKUP(A458,'ACCESS EXPORT'!A:AE,1,0),'ACCESS EXPORT'!N458=""),UPPER(CONCATENATE('ACCESS EXPORT'!AE458)),IF(VLOOKUP(A458,'ACCESS EXPORT'!A:AE,1,0),UPPER(CONCATENATE('ACCESS EXPORT'!N458," "&amp;CHAR(10),'ACCESS EXPORT'!AE458))))</f>
        <v xml:space="preserve">DIANE OSTRANDER 
</v>
      </c>
      <c r="M458" s="4" t="str">
        <f>UPPER(VLOOKUP($A458,'ACCESS EXPORT'!$A:$O,15,FALSE))</f>
        <v>TBD</v>
      </c>
      <c r="N458" s="4" t="str">
        <f ca="1">IF(AND('ACCESS EXPORT'!X458="",'ACCESS EXPORT'!Y458=""),IF('ACCESS EXPORT'!V458&lt;&gt;"",(IF(TODAY()-'ACCESS EXPORT'!V458&gt;=-60,UPPER(CONCATENATE(VLOOKUP(B458,'ACCESS EXPORT'!$B:$P,15,FALSE),""&amp;CHAR(10)&amp;"(SEP",TEXT('ACCESS EXPORT'!V458," MM/DD/YYY)"))),IF(TODAY()-'ACCESS EXPORT'!V458&lt;0,UPPER(VLOOKUP(B458,'ACCESS EXPORT'!$B:$P,15,FALSE)),UPPER(VLOOKUP(B458,'ACCESS EXPORT'!$B:$P,15,FALSE))))),IF('ACCESS EXPORT'!U458="",UPPER(VLOOKUP(B458,'ACCESS EXPORT'!$B:$P,15,FALSE)),IF(TODAY()-'ACCESS EXPORT'!U458&lt;=30,CONCATENATE(UPPER(VLOOKUP(B458,'ACCESS EXPORT'!$B:$P,15,FALSE)),""&amp;CHAR(10)&amp;"(NEW",TEXT('ACCESS EXPORT'!U458," MM/DD/YYY)")),IF(AND(TODAY()-'ACCESS EXPORT'!U458&gt;30,TODAY()&gt;0),UPPER(VLOOKUP(B458,'ACCESS EXPORT'!$B:$P,15,FALSE)))))),IF('ACCESS EXPORT'!Y458&lt;&gt;"",UPPER(CONCATENATE(UPPER(VLOOKUP(B458,'ACCESS EXPORT'!$B:$P,15,FALSE)),""&amp;CHAR(10)&amp;"(Transfer Out",TEXT('ACCESS EXPORT'!Y458," MM/DD/YYY)"))),IF('ACCESS EXPORT'!X458&lt;&gt;"",UPPER(CONCATENATE(UPPER(VLOOKUP(B458,'ACCESS EXPORT'!$B:$P,15,FALSE)),""&amp;CHAR(10)&amp;"(Transfer In",TEXT('ACCESS EXPORT'!X458," MM/DD/YYY)"))))))</f>
        <v>FINLAYSON, WILLIAM D.</v>
      </c>
      <c r="O458" s="4" t="str">
        <f>_xlfn.IFNA(VLOOKUP(B458,'ACCESS EXPORT'!$B:$Q,16,FALSE),"")</f>
        <v>MD</v>
      </c>
      <c r="P458" s="4" t="str">
        <f>_xlfn.IFNA(VLOOKUP(B458,'ACCESS EXPORT'!B:W,22,FALSE),"-")</f>
        <v>1588635064</v>
      </c>
      <c r="Q458" s="4" t="str">
        <f>_xlfn.IFNA(VLOOKUP(A458,'ACCESS EXPORT'!$A:$AG,33,0),"-")</f>
        <v>Maria Ortiz</v>
      </c>
      <c r="R458" s="4" t="str">
        <f>_xlfn.IFNA(VLOOKUP(A458,'ACCESS EXPORT'!$A:$AH,34,0),"-")</f>
        <v>Cheri Benedeti</v>
      </c>
      <c r="S458" s="4" t="str">
        <f>_xlfn.IFNA(VLOOKUP(A458,'ACCESS EXPORT'!$A:$AI,35,0),"-")</f>
        <v>Anna Bachtis</v>
      </c>
      <c r="T458" s="4" t="str">
        <f>_xlfn.IFNA(VLOOKUP(A458,'ACCESS EXPORT'!$A:$AJ,36,0),"-")</f>
        <v>Sorangia Jean-Francois</v>
      </c>
      <c r="U458" s="4" t="str">
        <f>_xlfn.IFNA(VLOOKUP(A458,'ACCESS EXPORT'!$A:$AK,37,0),"-")</f>
        <v>athena</v>
      </c>
      <c r="V458" s="4" t="str">
        <f>_xlfn.IFNA(VLOOKUP(A458,'ACCESS EXPORT'!$A:$AL,38,0),"-")</f>
        <v>FHMG_LAKE IM</v>
      </c>
      <c r="W458" s="4" t="str">
        <f>_xlfn.IFNA(VLOOKUP(A458,'ACCESS EXPORT'!$A:$AM,39,0),"-")</f>
        <v/>
      </c>
      <c r="X458" s="4" t="str">
        <f>_xlfn.IFNA(VLOOKUP(A458,'ACCESS EXPORT'!$A:$AN,40,0),"-")</f>
        <v>Libia Villaquiran / Jenny Green</v>
      </c>
      <c r="Y458" s="26" t="str">
        <f>_xlfn.IFNA(VLOOKUP(A458,'ACCESS EXPORT'!A:AO,41,0),"")</f>
        <v>Carlos Calderon</v>
      </c>
      <c r="Z458" s="26" t="str">
        <f>_xlfn.IFNA(VLOOKUP(A458,'ACCESS EXPORT'!A:AP,42,0),"")</f>
        <v>Varuna Singh</v>
      </c>
      <c r="AA458" s="26" t="str">
        <f>_xlfn.IFNA(VLOOKUP(A458,'ACCESS EXPORT'!A:AQ,43,0),"")</f>
        <v>Heather Tootle</v>
      </c>
    </row>
    <row r="459" spans="1:27" ht="18.75" x14ac:dyDescent="0.25">
      <c r="A459" s="33">
        <v>186</v>
      </c>
      <c r="B459" s="10">
        <v>1981</v>
      </c>
      <c r="C459" s="7" t="str">
        <f ca="1">IFERROR(UPPER(IF(AND('ACCESS EXPORT'!AA459="",'ACCESS EXPORT'!Z459=""),VLOOKUP(A459,'ACCESS EXPORT'!$A:$AF,32,FALSE),(IF('ACCESS EXPORT'!AA459&lt;&gt;"",CONCATENATE(VLOOKUP(A459,'ACCESS EXPORT'!$A:$AF,32,FALSE)," (Closed",TEXT('ACCESS EXPORT'!AA459," MM/DD/YYY)")),IF(TODAY()&lt;(('ACCESS EXPORT'!Z459)+30),CONCATENATE(VLOOKUP(A459,'ACCESS EXPORT'!$A:$AF,32,FALSE)," (Opens",TEXT('ACCESS EXPORT'!Z459," MM/DD/YYY)")),VLOOKUP(A459,'ACCESS EXPORT'!$A:$AF,32,FALSE)))))),"-")</f>
        <v>ADVENTHEALTH MEDICAL GROUP CARDIOLOGY AT ORLANDO</v>
      </c>
      <c r="D459" s="3" t="str">
        <f ca="1">IFERROR(UPPER(IF(AND('ACCESS EXPORT'!AA459="",'ACCESS EXPORT'!Z459=""),VLOOKUP(A459,'ACCESS EXPORT'!$A:$AF,28,FALSE),(IF('ACCESS EXPORT'!AA459&lt;&gt;"",CONCATENATE(VLOOKUP(A459,'ACCESS EXPORT'!$A:$AF,28,FALSE)," (Closed",TEXT('ACCESS EXPORT'!AA459," MM/DD/YYY)")),IF(TODAY()&lt;(('ACCESS EXPORT'!Z459)+30),CONCATENATE(VLOOKUP(A459,'ACCESS EXPORT'!$A:$AF,28,FALSE)," (Opens",TEXT('ACCESS EXPORT'!Z459," MM/DD/YYY)")),VLOOKUP(A459,'ACCESS EXPORT'!$A:$AF,28,FALSE)))))),"-")</f>
        <v>FLORIDA HEART GROUP - ORLANDO</v>
      </c>
      <c r="E459" s="3" t="str">
        <f>VLOOKUP($A459,'ACCESS EXPORT'!$A:$AF,3,FALSE)</f>
        <v>5610</v>
      </c>
      <c r="F459" s="3" t="str">
        <f>UPPER(CONCATENATE(VLOOKUP(A459,'ACCESS EXPORT'!$A:$AF,4,FALSE)," ",VLOOKUP(A459,'ACCESS EXPORT'!$A:$AF,5,FALSE)," ",VLOOKUP(A459,'ACCESS EXPORT'!$A:$AF,6,FALSE)," ",VLOOKUP(A459,'ACCESS EXPORT'!$A:$AA,7,FALSE)," ",VLOOKUP(A459,'ACCESS EXPORT'!$A:$AA,8,FALSE)))</f>
        <v>1613 N MILLS AVE  ORLANDO FL 32701</v>
      </c>
      <c r="G459" s="4" t="str">
        <f>UPPER(VLOOKUP($A459,'ACCESS EXPORT'!$A:$AF,9,FALSE))</f>
        <v>ORANGE</v>
      </c>
      <c r="H459" s="4" t="str">
        <f>_xlfn.IFNA(VLOOKUP($B459,'ACCESS EXPORT'!$B:$J,9,FALSE),"")</f>
        <v>Central</v>
      </c>
      <c r="I459" s="3" t="str">
        <f>CONCATENATE("(P)",VLOOKUP($A459,'ACCESS EXPORT'!$A:$AF,11,FALSE)," (F)",VLOOKUP($A459,'ACCESS EXPORT'!$A:$AF,29,FALSE))</f>
        <v>(P)(407) 894-4474 (F)(407)894-7032</v>
      </c>
      <c r="J459" s="4" t="str">
        <f>UPPER(VLOOKUP($A459,'ACCESS EXPORT'!$A:$AF,12,FALSE))</f>
        <v>CARDIOLOGY</v>
      </c>
      <c r="K459" s="4" t="str">
        <f>UPPER(VLOOKUP($A459,'ACCESS EXPORT'!$A:$AF,13,FALSE))</f>
        <v>SCOTT HILL</v>
      </c>
      <c r="L459" s="3" t="str">
        <f>IF(AND(VLOOKUP(A459,'ACCESS EXPORT'!A:AE,1,0),'ACCESS EXPORT'!N459=""),UPPER(CONCATENATE('ACCESS EXPORT'!AE459)),IF(VLOOKUP(A459,'ACCESS EXPORT'!A:AE,1,0),UPPER(CONCATENATE('ACCESS EXPORT'!N459," "&amp;CHAR(10),'ACCESS EXPORT'!AE459))))</f>
        <v>BRENT WEBER 
JOHN COLEBAUGH (PRAC. ADMIN)</v>
      </c>
      <c r="M459" s="4" t="str">
        <f>UPPER(VLOOKUP($A459,'ACCESS EXPORT'!$A:$O,15,FALSE))</f>
        <v>J. CURTIS NGUYEN (PM)</v>
      </c>
      <c r="N459" s="4" t="str">
        <f ca="1">IF(AND('ACCESS EXPORT'!X459="",'ACCESS EXPORT'!Y459=""),IF('ACCESS EXPORT'!V459&lt;&gt;"",(IF(TODAY()-'ACCESS EXPORT'!V459&gt;=-60,UPPER(CONCATENATE(VLOOKUP(B459,'ACCESS EXPORT'!$B:$P,15,FALSE),""&amp;CHAR(10)&amp;"(SEP",TEXT('ACCESS EXPORT'!V459," MM/DD/YYY)"))),IF(TODAY()-'ACCESS EXPORT'!V459&lt;0,UPPER(VLOOKUP(B459,'ACCESS EXPORT'!$B:$P,15,FALSE)),UPPER(VLOOKUP(B459,'ACCESS EXPORT'!$B:$P,15,FALSE))))),IF('ACCESS EXPORT'!U459="",UPPER(VLOOKUP(B459,'ACCESS EXPORT'!$B:$P,15,FALSE)),IF(TODAY()-'ACCESS EXPORT'!U459&lt;=30,CONCATENATE(UPPER(VLOOKUP(B459,'ACCESS EXPORT'!$B:$P,15,FALSE)),""&amp;CHAR(10)&amp;"(NEW",TEXT('ACCESS EXPORT'!U459," MM/DD/YYY)")),IF(AND(TODAY()-'ACCESS EXPORT'!U459&gt;30,TODAY()&gt;0),UPPER(VLOOKUP(B459,'ACCESS EXPORT'!$B:$P,15,FALSE)))))),IF('ACCESS EXPORT'!Y459&lt;&gt;"",UPPER(CONCATENATE(UPPER(VLOOKUP(B459,'ACCESS EXPORT'!$B:$P,15,FALSE)),""&amp;CHAR(10)&amp;"(Transfer Out",TEXT('ACCESS EXPORT'!Y459," MM/DD/YYY)"))),IF('ACCESS EXPORT'!X459&lt;&gt;"",UPPER(CONCATENATE(UPPER(VLOOKUP(B459,'ACCESS EXPORT'!$B:$P,15,FALSE)),""&amp;CHAR(10)&amp;"(Transfer In",TEXT('ACCESS EXPORT'!X459," MM/DD/YYY)"))))))</f>
        <v>SMITH, DANIELLE</v>
      </c>
      <c r="O459" s="4" t="str">
        <f>_xlfn.IFNA(VLOOKUP(B459,'ACCESS EXPORT'!$B:$Q,16,FALSE),"")</f>
        <v>APRN</v>
      </c>
      <c r="P459" s="4" t="str">
        <f>_xlfn.IFNA(VLOOKUP(B459,'ACCESS EXPORT'!B:W,22,FALSE),"-")</f>
        <v>1851762082</v>
      </c>
      <c r="Q459" s="4" t="str">
        <f>_xlfn.IFNA(VLOOKUP(A459,'ACCESS EXPORT'!$A:$AG,33,0),"-")</f>
        <v>Pat Lanier</v>
      </c>
      <c r="R459" s="4" t="str">
        <f>_xlfn.IFNA(VLOOKUP(A459,'ACCESS EXPORT'!$A:$AH,34,0),"-")</f>
        <v>Carol Shane</v>
      </c>
      <c r="S459" s="4" t="str">
        <f>_xlfn.IFNA(VLOOKUP(A459,'ACCESS EXPORT'!$A:$AI,35,0),"-")</f>
        <v>Kikzeny Cartagena</v>
      </c>
      <c r="T459" s="4" t="str">
        <f>_xlfn.IFNA(VLOOKUP(A459,'ACCESS EXPORT'!$A:$AJ,36,0),"-")</f>
        <v>Everil Elliott</v>
      </c>
      <c r="U459" s="4" t="str">
        <f>_xlfn.IFNA(VLOOKUP(A459,'ACCESS EXPORT'!$A:$AK,37,0),"-")</f>
        <v>athena</v>
      </c>
      <c r="V459" s="4" t="str">
        <f>_xlfn.IFNA(VLOOKUP(A459,'ACCESS EXPORT'!$A:$AL,38,0),"-")</f>
        <v>FHMG_FL HEART GROUP_ORL</v>
      </c>
      <c r="W459" s="4" t="str">
        <f>_xlfn.IFNA(VLOOKUP(A459,'ACCESS EXPORT'!$A:$AM,39,0),"-")</f>
        <v/>
      </c>
      <c r="X459" s="4" t="str">
        <f>_xlfn.IFNA(VLOOKUP(A459,'ACCESS EXPORT'!$A:$AN,40,0),"-")</f>
        <v>Tiffany Palmer / John Hill</v>
      </c>
      <c r="Y459" s="26" t="str">
        <f>_xlfn.IFNA(VLOOKUP(A459,'ACCESS EXPORT'!A:AO,41,0),"")</f>
        <v>Gary Weston</v>
      </c>
      <c r="Z459" s="26" t="str">
        <f>_xlfn.IFNA(VLOOKUP(A459,'ACCESS EXPORT'!A:AP,42,0),"")</f>
        <v>Quisha Moorer</v>
      </c>
      <c r="AA459" s="26" t="str">
        <f>_xlfn.IFNA(VLOOKUP(A459,'ACCESS EXPORT'!A:AQ,43,0),"")</f>
        <v>Carl Pfeiffer</v>
      </c>
    </row>
    <row r="460" spans="1:27" ht="18.75" x14ac:dyDescent="0.25">
      <c r="A460" s="33">
        <v>186</v>
      </c>
      <c r="B460" s="10">
        <v>1392</v>
      </c>
      <c r="C460" s="7" t="str">
        <f ca="1">IFERROR(UPPER(IF(AND('ACCESS EXPORT'!AA460="",'ACCESS EXPORT'!Z460=""),VLOOKUP(A460,'ACCESS EXPORT'!$A:$AF,32,FALSE),(IF('ACCESS EXPORT'!AA460&lt;&gt;"",CONCATENATE(VLOOKUP(A460,'ACCESS EXPORT'!$A:$AF,32,FALSE)," (Closed",TEXT('ACCESS EXPORT'!AA460," MM/DD/YYY)")),IF(TODAY()&lt;(('ACCESS EXPORT'!Z460)+30),CONCATENATE(VLOOKUP(A460,'ACCESS EXPORT'!$A:$AF,32,FALSE)," (Opens",TEXT('ACCESS EXPORT'!Z460," MM/DD/YYY)")),VLOOKUP(A460,'ACCESS EXPORT'!$A:$AF,32,FALSE)))))),"-")</f>
        <v>ADVENTHEALTH MEDICAL GROUP CARDIOLOGY AT ORLANDO</v>
      </c>
      <c r="D460" s="3" t="str">
        <f ca="1">IFERROR(UPPER(IF(AND('ACCESS EXPORT'!AA460="",'ACCESS EXPORT'!Z460=""),VLOOKUP(A460,'ACCESS EXPORT'!$A:$AF,28,FALSE),(IF('ACCESS EXPORT'!AA460&lt;&gt;"",CONCATENATE(VLOOKUP(A460,'ACCESS EXPORT'!$A:$AF,28,FALSE)," (Closed",TEXT('ACCESS EXPORT'!AA460," MM/DD/YYY)")),IF(TODAY()&lt;(('ACCESS EXPORT'!Z460)+30),CONCATENATE(VLOOKUP(A460,'ACCESS EXPORT'!$A:$AF,28,FALSE)," (Opens",TEXT('ACCESS EXPORT'!Z460," MM/DD/YYY)")),VLOOKUP(A460,'ACCESS EXPORT'!$A:$AF,28,FALSE)))))),"-")</f>
        <v>FLORIDA HEART GROUP - ORLANDO</v>
      </c>
      <c r="E460" s="3" t="str">
        <f>VLOOKUP($A460,'ACCESS EXPORT'!$A:$AF,3,FALSE)</f>
        <v>5610</v>
      </c>
      <c r="F460" s="3" t="str">
        <f>UPPER(CONCATENATE(VLOOKUP(A460,'ACCESS EXPORT'!$A:$AF,4,FALSE)," ",VLOOKUP(A460,'ACCESS EXPORT'!$A:$AF,5,FALSE)," ",VLOOKUP(A460,'ACCESS EXPORT'!$A:$AF,6,FALSE)," ",VLOOKUP(A460,'ACCESS EXPORT'!$A:$AA,7,FALSE)," ",VLOOKUP(A460,'ACCESS EXPORT'!$A:$AA,8,FALSE)))</f>
        <v>1613 N MILLS AVE  ORLANDO FL 32701</v>
      </c>
      <c r="G460" s="4" t="str">
        <f>UPPER(VLOOKUP($A460,'ACCESS EXPORT'!$A:$AF,9,FALSE))</f>
        <v>ORANGE</v>
      </c>
      <c r="H460" s="4" t="str">
        <f>_xlfn.IFNA(VLOOKUP($B460,'ACCESS EXPORT'!$B:$J,9,FALSE),"")</f>
        <v>Central</v>
      </c>
      <c r="I460" s="3" t="str">
        <f>CONCATENATE("(P)",VLOOKUP($A460,'ACCESS EXPORT'!$A:$AF,11,FALSE)," (F)",VLOOKUP($A460,'ACCESS EXPORT'!$A:$AF,29,FALSE))</f>
        <v>(P)(407) 894-4474 (F)(407)894-7032</v>
      </c>
      <c r="J460" s="4" t="str">
        <f>UPPER(VLOOKUP($A460,'ACCESS EXPORT'!$A:$AF,12,FALSE))</f>
        <v>CARDIOLOGY</v>
      </c>
      <c r="K460" s="4" t="str">
        <f>UPPER(VLOOKUP($A460,'ACCESS EXPORT'!$A:$AF,13,FALSE))</f>
        <v>SCOTT HILL</v>
      </c>
      <c r="L460" s="3" t="str">
        <f>IF(AND(VLOOKUP(A460,'ACCESS EXPORT'!A:AE,1,0),'ACCESS EXPORT'!N460=""),UPPER(CONCATENATE('ACCESS EXPORT'!AE460)),IF(VLOOKUP(A460,'ACCESS EXPORT'!A:AE,1,0),UPPER(CONCATENATE('ACCESS EXPORT'!N460," "&amp;CHAR(10),'ACCESS EXPORT'!AE460))))</f>
        <v>BRENT WEBER 
JOHN COLEBAUGH (PRAC. ADMIN)</v>
      </c>
      <c r="M460" s="4" t="str">
        <f>UPPER(VLOOKUP($A460,'ACCESS EXPORT'!$A:$O,15,FALSE))</f>
        <v>J. CURTIS NGUYEN (PM)</v>
      </c>
      <c r="N460" s="4" t="str">
        <f ca="1">IF(AND('ACCESS EXPORT'!X460="",'ACCESS EXPORT'!Y460=""),IF('ACCESS EXPORT'!V460&lt;&gt;"",(IF(TODAY()-'ACCESS EXPORT'!V460&gt;=-60,UPPER(CONCATENATE(VLOOKUP(B460,'ACCESS EXPORT'!$B:$P,15,FALSE),""&amp;CHAR(10)&amp;"(SEP",TEXT('ACCESS EXPORT'!V460," MM/DD/YYY)"))),IF(TODAY()-'ACCESS EXPORT'!V460&lt;0,UPPER(VLOOKUP(B460,'ACCESS EXPORT'!$B:$P,15,FALSE)),UPPER(VLOOKUP(B460,'ACCESS EXPORT'!$B:$P,15,FALSE))))),IF('ACCESS EXPORT'!U460="",UPPER(VLOOKUP(B460,'ACCESS EXPORT'!$B:$P,15,FALSE)),IF(TODAY()-'ACCESS EXPORT'!U460&lt;=30,CONCATENATE(UPPER(VLOOKUP(B460,'ACCESS EXPORT'!$B:$P,15,FALSE)),""&amp;CHAR(10)&amp;"(NEW",TEXT('ACCESS EXPORT'!U460," MM/DD/YYY)")),IF(AND(TODAY()-'ACCESS EXPORT'!U460&gt;30,TODAY()&gt;0),UPPER(VLOOKUP(B460,'ACCESS EXPORT'!$B:$P,15,FALSE)))))),IF('ACCESS EXPORT'!Y460&lt;&gt;"",UPPER(CONCATENATE(UPPER(VLOOKUP(B460,'ACCESS EXPORT'!$B:$P,15,FALSE)),""&amp;CHAR(10)&amp;"(Transfer Out",TEXT('ACCESS EXPORT'!Y460," MM/DD/YYY)"))),IF('ACCESS EXPORT'!X460&lt;&gt;"",UPPER(CONCATENATE(UPPER(VLOOKUP(B460,'ACCESS EXPORT'!$B:$P,15,FALSE)),""&amp;CHAR(10)&amp;"(Transfer In",TEXT('ACCESS EXPORT'!X460," MM/DD/YYY)"))))))</f>
        <v>SULLIVAN, SANDRA</v>
      </c>
      <c r="O460" s="4" t="str">
        <f>_xlfn.IFNA(VLOOKUP(B460,'ACCESS EXPORT'!$B:$Q,16,FALSE),"")</f>
        <v>APRN</v>
      </c>
      <c r="P460" s="4" t="str">
        <f>_xlfn.IFNA(VLOOKUP(B460,'ACCESS EXPORT'!B:W,22,FALSE),"-")</f>
        <v>1386733574</v>
      </c>
      <c r="Q460" s="4" t="str">
        <f>_xlfn.IFNA(VLOOKUP(A460,'ACCESS EXPORT'!$A:$AG,33,0),"-")</f>
        <v>Pat Lanier</v>
      </c>
      <c r="R460" s="4" t="str">
        <f>_xlfn.IFNA(VLOOKUP(A460,'ACCESS EXPORT'!$A:$AH,34,0),"-")</f>
        <v>Carol Shane</v>
      </c>
      <c r="S460" s="4" t="str">
        <f>_xlfn.IFNA(VLOOKUP(A460,'ACCESS EXPORT'!$A:$AI,35,0),"-")</f>
        <v>Kikzeny Cartagena</v>
      </c>
      <c r="T460" s="4" t="str">
        <f>_xlfn.IFNA(VLOOKUP(A460,'ACCESS EXPORT'!$A:$AJ,36,0),"-")</f>
        <v>Everil Elliott</v>
      </c>
      <c r="U460" s="4" t="str">
        <f>_xlfn.IFNA(VLOOKUP(A460,'ACCESS EXPORT'!$A:$AK,37,0),"-")</f>
        <v>athena</v>
      </c>
      <c r="V460" s="4" t="str">
        <f>_xlfn.IFNA(VLOOKUP(A460,'ACCESS EXPORT'!$A:$AL,38,0),"-")</f>
        <v>FHMG_FL HEART GROUP_ORL</v>
      </c>
      <c r="W460" s="4" t="str">
        <f>_xlfn.IFNA(VLOOKUP(A460,'ACCESS EXPORT'!$A:$AM,39,0),"-")</f>
        <v/>
      </c>
      <c r="X460" s="4" t="str">
        <f>_xlfn.IFNA(VLOOKUP(A460,'ACCESS EXPORT'!$A:$AN,40,0),"-")</f>
        <v>Tiffany Palmer / John Hill</v>
      </c>
      <c r="Y460" s="26" t="str">
        <f>_xlfn.IFNA(VLOOKUP(A460,'ACCESS EXPORT'!A:AO,41,0),"")</f>
        <v>Gary Weston</v>
      </c>
      <c r="Z460" s="26" t="str">
        <f>_xlfn.IFNA(VLOOKUP(A460,'ACCESS EXPORT'!A:AP,42,0),"")</f>
        <v>Quisha Moorer</v>
      </c>
      <c r="AA460" s="26" t="str">
        <f>_xlfn.IFNA(VLOOKUP(A460,'ACCESS EXPORT'!A:AQ,43,0),"")</f>
        <v>Carl Pfeiffer</v>
      </c>
    </row>
    <row r="461" spans="1:27" ht="18.75" x14ac:dyDescent="0.25">
      <c r="A461" s="33">
        <v>186</v>
      </c>
      <c r="B461" s="10">
        <v>1380</v>
      </c>
      <c r="C461" s="7" t="str">
        <f ca="1">IFERROR(UPPER(IF(AND('ACCESS EXPORT'!AA461="",'ACCESS EXPORT'!Z461=""),VLOOKUP(A461,'ACCESS EXPORT'!$A:$AF,32,FALSE),(IF('ACCESS EXPORT'!AA461&lt;&gt;"",CONCATENATE(VLOOKUP(A461,'ACCESS EXPORT'!$A:$AF,32,FALSE)," (Closed",TEXT('ACCESS EXPORT'!AA461," MM/DD/YYY)")),IF(TODAY()&lt;(('ACCESS EXPORT'!Z461)+30),CONCATENATE(VLOOKUP(A461,'ACCESS EXPORT'!$A:$AF,32,FALSE)," (Opens",TEXT('ACCESS EXPORT'!Z461," MM/DD/YYY)")),VLOOKUP(A461,'ACCESS EXPORT'!$A:$AF,32,FALSE)))))),"-")</f>
        <v>ADVENTHEALTH MEDICAL GROUP CARDIOLOGY AT ORLANDO</v>
      </c>
      <c r="D461" s="3" t="str">
        <f ca="1">IFERROR(UPPER(IF(AND('ACCESS EXPORT'!AA461="",'ACCESS EXPORT'!Z461=""),VLOOKUP(A461,'ACCESS EXPORT'!$A:$AF,28,FALSE),(IF('ACCESS EXPORT'!AA461&lt;&gt;"",CONCATENATE(VLOOKUP(A461,'ACCESS EXPORT'!$A:$AF,28,FALSE)," (Closed",TEXT('ACCESS EXPORT'!AA461," MM/DD/YYY)")),IF(TODAY()&lt;(('ACCESS EXPORT'!Z461)+30),CONCATENATE(VLOOKUP(A461,'ACCESS EXPORT'!$A:$AF,28,FALSE)," (Opens",TEXT('ACCESS EXPORT'!Z461," MM/DD/YYY)")),VLOOKUP(A461,'ACCESS EXPORT'!$A:$AF,28,FALSE)))))),"-")</f>
        <v>FLORIDA HEART GROUP - ORLANDO</v>
      </c>
      <c r="E461" s="3" t="str">
        <f>VLOOKUP($A461,'ACCESS EXPORT'!$A:$AF,3,FALSE)</f>
        <v>5610</v>
      </c>
      <c r="F461" s="3" t="str">
        <f>UPPER(CONCATENATE(VLOOKUP(A461,'ACCESS EXPORT'!$A:$AF,4,FALSE)," ",VLOOKUP(A461,'ACCESS EXPORT'!$A:$AF,5,FALSE)," ",VLOOKUP(A461,'ACCESS EXPORT'!$A:$AF,6,FALSE)," ",VLOOKUP(A461,'ACCESS EXPORT'!$A:$AA,7,FALSE)," ",VLOOKUP(A461,'ACCESS EXPORT'!$A:$AA,8,FALSE)))</f>
        <v>1613 N MILLS AVE  ORLANDO FL 32701</v>
      </c>
      <c r="G461" s="4" t="str">
        <f>UPPER(VLOOKUP($A461,'ACCESS EXPORT'!$A:$AF,9,FALSE))</f>
        <v>ORANGE</v>
      </c>
      <c r="H461" s="4" t="str">
        <f>_xlfn.IFNA(VLOOKUP($B461,'ACCESS EXPORT'!$B:$J,9,FALSE),"")</f>
        <v>Central</v>
      </c>
      <c r="I461" s="3" t="str">
        <f>CONCATENATE("(P)",VLOOKUP($A461,'ACCESS EXPORT'!$A:$AF,11,FALSE)," (F)",VLOOKUP($A461,'ACCESS EXPORT'!$A:$AF,29,FALSE))</f>
        <v>(P)(407) 894-4474 (F)(407)894-7032</v>
      </c>
      <c r="J461" s="4" t="str">
        <f>UPPER(VLOOKUP($A461,'ACCESS EXPORT'!$A:$AF,12,FALSE))</f>
        <v>CARDIOLOGY</v>
      </c>
      <c r="K461" s="4" t="str">
        <f>UPPER(VLOOKUP($A461,'ACCESS EXPORT'!$A:$AF,13,FALSE))</f>
        <v>SCOTT HILL</v>
      </c>
      <c r="L461" s="3" t="str">
        <f>IF(AND(VLOOKUP(A461,'ACCESS EXPORT'!A:AE,1,0),'ACCESS EXPORT'!N461=""),UPPER(CONCATENATE('ACCESS EXPORT'!AE461)),IF(VLOOKUP(A461,'ACCESS EXPORT'!A:AE,1,0),UPPER(CONCATENATE('ACCESS EXPORT'!N461," "&amp;CHAR(10),'ACCESS EXPORT'!AE461))))</f>
        <v>BRENT WEBER 
JOHN COLEBAUGH (PRAC. ADMIN)</v>
      </c>
      <c r="M461" s="4" t="str">
        <f>UPPER(VLOOKUP($A461,'ACCESS EXPORT'!$A:$O,15,FALSE))</f>
        <v>J. CURTIS NGUYEN (PM)</v>
      </c>
      <c r="N461" s="4" t="str">
        <f ca="1">IF(AND('ACCESS EXPORT'!X461="",'ACCESS EXPORT'!Y461=""),IF('ACCESS EXPORT'!V461&lt;&gt;"",(IF(TODAY()-'ACCESS EXPORT'!V461&gt;=-60,UPPER(CONCATENATE(VLOOKUP(B461,'ACCESS EXPORT'!$B:$P,15,FALSE),""&amp;CHAR(10)&amp;"(SEP",TEXT('ACCESS EXPORT'!V461," MM/DD/YYY)"))),IF(TODAY()-'ACCESS EXPORT'!V461&lt;0,UPPER(VLOOKUP(B461,'ACCESS EXPORT'!$B:$P,15,FALSE)),UPPER(VLOOKUP(B461,'ACCESS EXPORT'!$B:$P,15,FALSE))))),IF('ACCESS EXPORT'!U461="",UPPER(VLOOKUP(B461,'ACCESS EXPORT'!$B:$P,15,FALSE)),IF(TODAY()-'ACCESS EXPORT'!U461&lt;=30,CONCATENATE(UPPER(VLOOKUP(B461,'ACCESS EXPORT'!$B:$P,15,FALSE)),""&amp;CHAR(10)&amp;"(NEW",TEXT('ACCESS EXPORT'!U461," MM/DD/YYY)")),IF(AND(TODAY()-'ACCESS EXPORT'!U461&gt;30,TODAY()&gt;0),UPPER(VLOOKUP(B461,'ACCESS EXPORT'!$B:$P,15,FALSE)))))),IF('ACCESS EXPORT'!Y461&lt;&gt;"",UPPER(CONCATENATE(UPPER(VLOOKUP(B461,'ACCESS EXPORT'!$B:$P,15,FALSE)),""&amp;CHAR(10)&amp;"(Transfer Out",TEXT('ACCESS EXPORT'!Y461," MM/DD/YYY)"))),IF('ACCESS EXPORT'!X461&lt;&gt;"",UPPER(CONCATENATE(UPPER(VLOOKUP(B461,'ACCESS EXPORT'!$B:$P,15,FALSE)),""&amp;CHAR(10)&amp;"(Transfer In",TEXT('ACCESS EXPORT'!X461," MM/DD/YYY)"))))))</f>
        <v>SCHWARTZ, KERRY</v>
      </c>
      <c r="O461" s="4" t="str">
        <f>_xlfn.IFNA(VLOOKUP(B461,'ACCESS EXPORT'!$B:$Q,16,FALSE),"")</f>
        <v>MD</v>
      </c>
      <c r="P461" s="4" t="str">
        <f>_xlfn.IFNA(VLOOKUP(B461,'ACCESS EXPORT'!B:W,22,FALSE),"-")</f>
        <v>1013914720</v>
      </c>
      <c r="Q461" s="4" t="str">
        <f>_xlfn.IFNA(VLOOKUP(A461,'ACCESS EXPORT'!$A:$AG,33,0),"-")</f>
        <v>Pat Lanier</v>
      </c>
      <c r="R461" s="4" t="str">
        <f>_xlfn.IFNA(VLOOKUP(A461,'ACCESS EXPORT'!$A:$AH,34,0),"-")</f>
        <v>Carol Shane</v>
      </c>
      <c r="S461" s="4" t="str">
        <f>_xlfn.IFNA(VLOOKUP(A461,'ACCESS EXPORT'!$A:$AI,35,0),"-")</f>
        <v>Kikzeny Cartagena</v>
      </c>
      <c r="T461" s="4" t="str">
        <f>_xlfn.IFNA(VLOOKUP(A461,'ACCESS EXPORT'!$A:$AJ,36,0),"-")</f>
        <v>Everil Elliott</v>
      </c>
      <c r="U461" s="4" t="str">
        <f>_xlfn.IFNA(VLOOKUP(A461,'ACCESS EXPORT'!$A:$AK,37,0),"-")</f>
        <v>athena</v>
      </c>
      <c r="V461" s="4" t="str">
        <f>_xlfn.IFNA(VLOOKUP(A461,'ACCESS EXPORT'!$A:$AL,38,0),"-")</f>
        <v>FHMG_FL HEART GROUP_ORL</v>
      </c>
      <c r="W461" s="4" t="str">
        <f>_xlfn.IFNA(VLOOKUP(A461,'ACCESS EXPORT'!$A:$AM,39,0),"-")</f>
        <v/>
      </c>
      <c r="X461" s="4" t="str">
        <f>_xlfn.IFNA(VLOOKUP(A461,'ACCESS EXPORT'!$A:$AN,40,0),"-")</f>
        <v>Tiffany Palmer / John Hill</v>
      </c>
      <c r="Y461" s="26" t="str">
        <f>_xlfn.IFNA(VLOOKUP(A461,'ACCESS EXPORT'!A:AO,41,0),"")</f>
        <v>Gary Weston</v>
      </c>
      <c r="Z461" s="26" t="str">
        <f>_xlfn.IFNA(VLOOKUP(A461,'ACCESS EXPORT'!A:AP,42,0),"")</f>
        <v>Quisha Moorer</v>
      </c>
      <c r="AA461" s="26" t="str">
        <f>_xlfn.IFNA(VLOOKUP(A461,'ACCESS EXPORT'!A:AQ,43,0),"")</f>
        <v>Carl Pfeiffer</v>
      </c>
    </row>
    <row r="462" spans="1:27" ht="18.75" x14ac:dyDescent="0.25">
      <c r="A462" s="33">
        <v>186</v>
      </c>
      <c r="B462" s="10">
        <v>1391</v>
      </c>
      <c r="C462" s="7" t="str">
        <f ca="1">IFERROR(UPPER(IF(AND('ACCESS EXPORT'!AA462="",'ACCESS EXPORT'!Z462=""),VLOOKUP(A462,'ACCESS EXPORT'!$A:$AF,32,FALSE),(IF('ACCESS EXPORT'!AA462&lt;&gt;"",CONCATENATE(VLOOKUP(A462,'ACCESS EXPORT'!$A:$AF,32,FALSE)," (Closed",TEXT('ACCESS EXPORT'!AA462," MM/DD/YYY)")),IF(TODAY()&lt;(('ACCESS EXPORT'!Z462)+30),CONCATENATE(VLOOKUP(A462,'ACCESS EXPORT'!$A:$AF,32,FALSE)," (Opens",TEXT('ACCESS EXPORT'!Z462," MM/DD/YYY)")),VLOOKUP(A462,'ACCESS EXPORT'!$A:$AF,32,FALSE)))))),"-")</f>
        <v>ADVENTHEALTH MEDICAL GROUP CARDIOLOGY AT ORLANDO</v>
      </c>
      <c r="D462" s="3" t="str">
        <f ca="1">IFERROR(UPPER(IF(AND('ACCESS EXPORT'!AA462="",'ACCESS EXPORT'!Z462=""),VLOOKUP(A462,'ACCESS EXPORT'!$A:$AF,28,FALSE),(IF('ACCESS EXPORT'!AA462&lt;&gt;"",CONCATENATE(VLOOKUP(A462,'ACCESS EXPORT'!$A:$AF,28,FALSE)," (Closed",TEXT('ACCESS EXPORT'!AA462," MM/DD/YYY)")),IF(TODAY()&lt;(('ACCESS EXPORT'!Z462)+30),CONCATENATE(VLOOKUP(A462,'ACCESS EXPORT'!$A:$AF,28,FALSE)," (Opens",TEXT('ACCESS EXPORT'!Z462," MM/DD/YYY)")),VLOOKUP(A462,'ACCESS EXPORT'!$A:$AF,28,FALSE)))))),"-")</f>
        <v>FLORIDA HEART GROUP - ORLANDO</v>
      </c>
      <c r="E462" s="3" t="str">
        <f>VLOOKUP($A462,'ACCESS EXPORT'!$A:$AF,3,FALSE)</f>
        <v>5610</v>
      </c>
      <c r="F462" s="3" t="str">
        <f>UPPER(CONCATENATE(VLOOKUP(A462,'ACCESS EXPORT'!$A:$AF,4,FALSE)," ",VLOOKUP(A462,'ACCESS EXPORT'!$A:$AF,5,FALSE)," ",VLOOKUP(A462,'ACCESS EXPORT'!$A:$AF,6,FALSE)," ",VLOOKUP(A462,'ACCESS EXPORT'!$A:$AA,7,FALSE)," ",VLOOKUP(A462,'ACCESS EXPORT'!$A:$AA,8,FALSE)))</f>
        <v>1613 N MILLS AVE  ORLANDO FL 32701</v>
      </c>
      <c r="G462" s="4" t="str">
        <f>UPPER(VLOOKUP($A462,'ACCESS EXPORT'!$A:$AF,9,FALSE))</f>
        <v>ORANGE</v>
      </c>
      <c r="H462" s="4" t="str">
        <f>_xlfn.IFNA(VLOOKUP($B462,'ACCESS EXPORT'!$B:$J,9,FALSE),"")</f>
        <v>Central</v>
      </c>
      <c r="I462" s="3" t="str">
        <f>CONCATENATE("(P)",VLOOKUP($A462,'ACCESS EXPORT'!$A:$AF,11,FALSE)," (F)",VLOOKUP($A462,'ACCESS EXPORT'!$A:$AF,29,FALSE))</f>
        <v>(P)(407) 894-4474 (F)(407)894-7032</v>
      </c>
      <c r="J462" s="4" t="str">
        <f>UPPER(VLOOKUP($A462,'ACCESS EXPORT'!$A:$AF,12,FALSE))</f>
        <v>CARDIOLOGY</v>
      </c>
      <c r="K462" s="4" t="str">
        <f>UPPER(VLOOKUP($A462,'ACCESS EXPORT'!$A:$AF,13,FALSE))</f>
        <v>SCOTT HILL</v>
      </c>
      <c r="L462" s="3" t="str">
        <f>IF(AND(VLOOKUP(A462,'ACCESS EXPORT'!A:AE,1,0),'ACCESS EXPORT'!N462=""),UPPER(CONCATENATE('ACCESS EXPORT'!AE462)),IF(VLOOKUP(A462,'ACCESS EXPORT'!A:AE,1,0),UPPER(CONCATENATE('ACCESS EXPORT'!N462," "&amp;CHAR(10),'ACCESS EXPORT'!AE462))))</f>
        <v>BRENT WEBER 
JOHN COLEBAUGH (PRAC. ADMIN)</v>
      </c>
      <c r="M462" s="4" t="str">
        <f>UPPER(VLOOKUP($A462,'ACCESS EXPORT'!$A:$O,15,FALSE))</f>
        <v>J. CURTIS NGUYEN (PM)</v>
      </c>
      <c r="N462" s="4" t="str">
        <f ca="1">IF(AND('ACCESS EXPORT'!X462="",'ACCESS EXPORT'!Y462=""),IF('ACCESS EXPORT'!V462&lt;&gt;"",(IF(TODAY()-'ACCESS EXPORT'!V462&gt;=-60,UPPER(CONCATENATE(VLOOKUP(B462,'ACCESS EXPORT'!$B:$P,15,FALSE),""&amp;CHAR(10)&amp;"(SEP",TEXT('ACCESS EXPORT'!V462," MM/DD/YYY)"))),IF(TODAY()-'ACCESS EXPORT'!V462&lt;0,UPPER(VLOOKUP(B462,'ACCESS EXPORT'!$B:$P,15,FALSE)),UPPER(VLOOKUP(B462,'ACCESS EXPORT'!$B:$P,15,FALSE))))),IF('ACCESS EXPORT'!U462="",UPPER(VLOOKUP(B462,'ACCESS EXPORT'!$B:$P,15,FALSE)),IF(TODAY()-'ACCESS EXPORT'!U462&lt;=30,CONCATENATE(UPPER(VLOOKUP(B462,'ACCESS EXPORT'!$B:$P,15,FALSE)),""&amp;CHAR(10)&amp;"(NEW",TEXT('ACCESS EXPORT'!U462," MM/DD/YYY)")),IF(AND(TODAY()-'ACCESS EXPORT'!U462&gt;30,TODAY()&gt;0),UPPER(VLOOKUP(B462,'ACCESS EXPORT'!$B:$P,15,FALSE)))))),IF('ACCESS EXPORT'!Y462&lt;&gt;"",UPPER(CONCATENATE(UPPER(VLOOKUP(B462,'ACCESS EXPORT'!$B:$P,15,FALSE)),""&amp;CHAR(10)&amp;"(Transfer Out",TEXT('ACCESS EXPORT'!Y462," MM/DD/YYY)"))),IF('ACCESS EXPORT'!X462&lt;&gt;"",UPPER(CONCATENATE(UPPER(VLOOKUP(B462,'ACCESS EXPORT'!$B:$P,15,FALSE)),""&amp;CHAR(10)&amp;"(Transfer In",TEXT('ACCESS EXPORT'!X462," MM/DD/YYY)"))))))</f>
        <v>BOMMA, CHANDRA</v>
      </c>
      <c r="O462" s="4" t="str">
        <f>_xlfn.IFNA(VLOOKUP(B462,'ACCESS EXPORT'!$B:$Q,16,FALSE),"")</f>
        <v>MD</v>
      </c>
      <c r="P462" s="4" t="str">
        <f>_xlfn.IFNA(VLOOKUP(B462,'ACCESS EXPORT'!B:W,22,FALSE),"-")</f>
        <v>1962517433</v>
      </c>
      <c r="Q462" s="4" t="str">
        <f>_xlfn.IFNA(VLOOKUP(A462,'ACCESS EXPORT'!$A:$AG,33,0),"-")</f>
        <v>Pat Lanier</v>
      </c>
      <c r="R462" s="4" t="str">
        <f>_xlfn.IFNA(VLOOKUP(A462,'ACCESS EXPORT'!$A:$AH,34,0),"-")</f>
        <v>Carol Shane</v>
      </c>
      <c r="S462" s="4" t="str">
        <f>_xlfn.IFNA(VLOOKUP(A462,'ACCESS EXPORT'!$A:$AI,35,0),"-")</f>
        <v>Kikzeny Cartagena</v>
      </c>
      <c r="T462" s="4" t="str">
        <f>_xlfn.IFNA(VLOOKUP(A462,'ACCESS EXPORT'!$A:$AJ,36,0),"-")</f>
        <v>Everil Elliott</v>
      </c>
      <c r="U462" s="4" t="str">
        <f>_xlfn.IFNA(VLOOKUP(A462,'ACCESS EXPORT'!$A:$AK,37,0),"-")</f>
        <v>athena</v>
      </c>
      <c r="V462" s="4" t="str">
        <f>_xlfn.IFNA(VLOOKUP(A462,'ACCESS EXPORT'!$A:$AL,38,0),"-")</f>
        <v>FHMG_FL HEART GROUP_ORL</v>
      </c>
      <c r="W462" s="4" t="str">
        <f>_xlfn.IFNA(VLOOKUP(A462,'ACCESS EXPORT'!$A:$AM,39,0),"-")</f>
        <v/>
      </c>
      <c r="X462" s="4" t="str">
        <f>_xlfn.IFNA(VLOOKUP(A462,'ACCESS EXPORT'!$A:$AN,40,0),"-")</f>
        <v>Tiffany Palmer / John Hill</v>
      </c>
      <c r="Y462" s="26" t="str">
        <f>_xlfn.IFNA(VLOOKUP(A462,'ACCESS EXPORT'!A:AO,41,0),"")</f>
        <v>Gary Weston</v>
      </c>
      <c r="Z462" s="26" t="str">
        <f>_xlfn.IFNA(VLOOKUP(A462,'ACCESS EXPORT'!A:AP,42,0),"")</f>
        <v>Quisha Moorer</v>
      </c>
      <c r="AA462" s="26" t="str">
        <f>_xlfn.IFNA(VLOOKUP(A462,'ACCESS EXPORT'!A:AQ,43,0),"")</f>
        <v>Carl Pfeiffer</v>
      </c>
    </row>
    <row r="463" spans="1:27" ht="18.75" x14ac:dyDescent="0.25">
      <c r="A463" s="33">
        <v>186</v>
      </c>
      <c r="B463" s="10">
        <v>1062</v>
      </c>
      <c r="C463" s="7" t="str">
        <f ca="1">IFERROR(UPPER(IF(AND('ACCESS EXPORT'!AA463="",'ACCESS EXPORT'!Z463=""),VLOOKUP(A463,'ACCESS EXPORT'!$A:$AF,32,FALSE),(IF('ACCESS EXPORT'!AA463&lt;&gt;"",CONCATENATE(VLOOKUP(A463,'ACCESS EXPORT'!$A:$AF,32,FALSE)," (Closed",TEXT('ACCESS EXPORT'!AA463," MM/DD/YYY)")),IF(TODAY()&lt;(('ACCESS EXPORT'!Z463)+30),CONCATENATE(VLOOKUP(A463,'ACCESS EXPORT'!$A:$AF,32,FALSE)," (Opens",TEXT('ACCESS EXPORT'!Z463," MM/DD/YYY)")),VLOOKUP(A463,'ACCESS EXPORT'!$A:$AF,32,FALSE)))))),"-")</f>
        <v>ADVENTHEALTH MEDICAL GROUP CARDIOLOGY AT ORLANDO</v>
      </c>
      <c r="D463" s="3" t="str">
        <f ca="1">IFERROR(UPPER(IF(AND('ACCESS EXPORT'!AA463="",'ACCESS EXPORT'!Z463=""),VLOOKUP(A463,'ACCESS EXPORT'!$A:$AF,28,FALSE),(IF('ACCESS EXPORT'!AA463&lt;&gt;"",CONCATENATE(VLOOKUP(A463,'ACCESS EXPORT'!$A:$AF,28,FALSE)," (Closed",TEXT('ACCESS EXPORT'!AA463," MM/DD/YYY)")),IF(TODAY()&lt;(('ACCESS EXPORT'!Z463)+30),CONCATENATE(VLOOKUP(A463,'ACCESS EXPORT'!$A:$AF,28,FALSE)," (Opens",TEXT('ACCESS EXPORT'!Z463," MM/DD/YYY)")),VLOOKUP(A463,'ACCESS EXPORT'!$A:$AF,28,FALSE)))))),"-")</f>
        <v>FLORIDA HEART GROUP - ORLANDO</v>
      </c>
      <c r="E463" s="3" t="str">
        <f>VLOOKUP($A463,'ACCESS EXPORT'!$A:$AF,3,FALSE)</f>
        <v>5610</v>
      </c>
      <c r="F463" s="3" t="str">
        <f>UPPER(CONCATENATE(VLOOKUP(A463,'ACCESS EXPORT'!$A:$AF,4,FALSE)," ",VLOOKUP(A463,'ACCESS EXPORT'!$A:$AF,5,FALSE)," ",VLOOKUP(A463,'ACCESS EXPORT'!$A:$AF,6,FALSE)," ",VLOOKUP(A463,'ACCESS EXPORT'!$A:$AA,7,FALSE)," ",VLOOKUP(A463,'ACCESS EXPORT'!$A:$AA,8,FALSE)))</f>
        <v>1613 N MILLS AVE  ORLANDO FL 32701</v>
      </c>
      <c r="G463" s="4" t="str">
        <f>UPPER(VLOOKUP($A463,'ACCESS EXPORT'!$A:$AF,9,FALSE))</f>
        <v>ORANGE</v>
      </c>
      <c r="H463" s="4" t="str">
        <f>_xlfn.IFNA(VLOOKUP($B463,'ACCESS EXPORT'!$B:$J,9,FALSE),"")</f>
        <v>Central</v>
      </c>
      <c r="I463" s="3" t="str">
        <f>CONCATENATE("(P)",VLOOKUP($A463,'ACCESS EXPORT'!$A:$AF,11,FALSE)," (F)",VLOOKUP($A463,'ACCESS EXPORT'!$A:$AF,29,FALSE))</f>
        <v>(P)(407) 894-4474 (F)(407)894-7032</v>
      </c>
      <c r="J463" s="4" t="str">
        <f>UPPER(VLOOKUP($A463,'ACCESS EXPORT'!$A:$AF,12,FALSE))</f>
        <v>CARDIOLOGY</v>
      </c>
      <c r="K463" s="4" t="str">
        <f>UPPER(VLOOKUP($A463,'ACCESS EXPORT'!$A:$AF,13,FALSE))</f>
        <v>SCOTT HILL</v>
      </c>
      <c r="L463" s="3" t="str">
        <f>IF(AND(VLOOKUP(A463,'ACCESS EXPORT'!A:AE,1,0),'ACCESS EXPORT'!N463=""),UPPER(CONCATENATE('ACCESS EXPORT'!AE463)),IF(VLOOKUP(A463,'ACCESS EXPORT'!A:AE,1,0),UPPER(CONCATENATE('ACCESS EXPORT'!N463," "&amp;CHAR(10),'ACCESS EXPORT'!AE463))))</f>
        <v>BRENT WEBER 
JOHN COLEBAUGH (PRAC. ADMIN)</v>
      </c>
      <c r="M463" s="4" t="str">
        <f>UPPER(VLOOKUP($A463,'ACCESS EXPORT'!$A:$O,15,FALSE))</f>
        <v>J. CURTIS NGUYEN (PM)</v>
      </c>
      <c r="N463" s="4" t="str">
        <f ca="1">IF(AND('ACCESS EXPORT'!X463="",'ACCESS EXPORT'!Y463=""),IF('ACCESS EXPORT'!V463&lt;&gt;"",(IF(TODAY()-'ACCESS EXPORT'!V463&gt;=-60,UPPER(CONCATENATE(VLOOKUP(B463,'ACCESS EXPORT'!$B:$P,15,FALSE),""&amp;CHAR(10)&amp;"(SEP",TEXT('ACCESS EXPORT'!V463," MM/DD/YYY)"))),IF(TODAY()-'ACCESS EXPORT'!V463&lt;0,UPPER(VLOOKUP(B463,'ACCESS EXPORT'!$B:$P,15,FALSE)),UPPER(VLOOKUP(B463,'ACCESS EXPORT'!$B:$P,15,FALSE))))),IF('ACCESS EXPORT'!U463="",UPPER(VLOOKUP(B463,'ACCESS EXPORT'!$B:$P,15,FALSE)),IF(TODAY()-'ACCESS EXPORT'!U463&lt;=30,CONCATENATE(UPPER(VLOOKUP(B463,'ACCESS EXPORT'!$B:$P,15,FALSE)),""&amp;CHAR(10)&amp;"(NEW",TEXT('ACCESS EXPORT'!U463," MM/DD/YYY)")),IF(AND(TODAY()-'ACCESS EXPORT'!U463&gt;30,TODAY()&gt;0),UPPER(VLOOKUP(B463,'ACCESS EXPORT'!$B:$P,15,FALSE)))))),IF('ACCESS EXPORT'!Y463&lt;&gt;"",UPPER(CONCATENATE(UPPER(VLOOKUP(B463,'ACCESS EXPORT'!$B:$P,15,FALSE)),""&amp;CHAR(10)&amp;"(Transfer Out",TEXT('ACCESS EXPORT'!Y463," MM/DD/YYY)"))),IF('ACCESS EXPORT'!X463&lt;&gt;"",UPPER(CONCATENATE(UPPER(VLOOKUP(B463,'ACCESS EXPORT'!$B:$P,15,FALSE)),""&amp;CHAR(10)&amp;"(Transfer In",TEXT('ACCESS EXPORT'!X463," MM/DD/YYY)"))))))</f>
        <v>LOZANO, HECTOR F.</v>
      </c>
      <c r="O463" s="4" t="str">
        <f>_xlfn.IFNA(VLOOKUP(B463,'ACCESS EXPORT'!$B:$Q,16,FALSE),"")</f>
        <v>MD</v>
      </c>
      <c r="P463" s="4" t="str">
        <f>_xlfn.IFNA(VLOOKUP(B463,'ACCESS EXPORT'!B:W,22,FALSE),"-")</f>
        <v>1053361808</v>
      </c>
      <c r="Q463" s="4" t="str">
        <f>_xlfn.IFNA(VLOOKUP(A463,'ACCESS EXPORT'!$A:$AG,33,0),"-")</f>
        <v>Pat Lanier</v>
      </c>
      <c r="R463" s="4" t="str">
        <f>_xlfn.IFNA(VLOOKUP(A463,'ACCESS EXPORT'!$A:$AH,34,0),"-")</f>
        <v>Carol Shane</v>
      </c>
      <c r="S463" s="4" t="str">
        <f>_xlfn.IFNA(VLOOKUP(A463,'ACCESS EXPORT'!$A:$AI,35,0),"-")</f>
        <v>Kikzeny Cartagena</v>
      </c>
      <c r="T463" s="4" t="str">
        <f>_xlfn.IFNA(VLOOKUP(A463,'ACCESS EXPORT'!$A:$AJ,36,0),"-")</f>
        <v>Everil Elliott</v>
      </c>
      <c r="U463" s="4" t="str">
        <f>_xlfn.IFNA(VLOOKUP(A463,'ACCESS EXPORT'!$A:$AK,37,0),"-")</f>
        <v>athena</v>
      </c>
      <c r="V463" s="4" t="str">
        <f>_xlfn.IFNA(VLOOKUP(A463,'ACCESS EXPORT'!$A:$AL,38,0),"-")</f>
        <v>FHMG_FL HEART GROUP_ORL</v>
      </c>
      <c r="W463" s="4" t="str">
        <f>_xlfn.IFNA(VLOOKUP(A463,'ACCESS EXPORT'!$A:$AM,39,0),"-")</f>
        <v/>
      </c>
      <c r="X463" s="4" t="str">
        <f>_xlfn.IFNA(VLOOKUP(A463,'ACCESS EXPORT'!$A:$AN,40,0),"-")</f>
        <v>Tiffany Palmer / John Hill</v>
      </c>
      <c r="Y463" s="26" t="str">
        <f>_xlfn.IFNA(VLOOKUP(A463,'ACCESS EXPORT'!A:AO,41,0),"")</f>
        <v>Gary Weston</v>
      </c>
      <c r="Z463" s="26" t="str">
        <f>_xlfn.IFNA(VLOOKUP(A463,'ACCESS EXPORT'!A:AP,42,0),"")</f>
        <v>Quisha Moorer</v>
      </c>
      <c r="AA463" s="26" t="str">
        <f>_xlfn.IFNA(VLOOKUP(A463,'ACCESS EXPORT'!A:AQ,43,0),"")</f>
        <v>Carl Pfeiffer</v>
      </c>
    </row>
    <row r="464" spans="1:27" ht="18.75" x14ac:dyDescent="0.25">
      <c r="A464" s="33">
        <v>186</v>
      </c>
      <c r="B464" s="10">
        <v>1066</v>
      </c>
      <c r="C464" s="7" t="str">
        <f ca="1">IFERROR(UPPER(IF(AND('ACCESS EXPORT'!AA464="",'ACCESS EXPORT'!Z464=""),VLOOKUP(A464,'ACCESS EXPORT'!$A:$AF,32,FALSE),(IF('ACCESS EXPORT'!AA464&lt;&gt;"",CONCATENATE(VLOOKUP(A464,'ACCESS EXPORT'!$A:$AF,32,FALSE)," (Closed",TEXT('ACCESS EXPORT'!AA464," MM/DD/YYY)")),IF(TODAY()&lt;(('ACCESS EXPORT'!Z464)+30),CONCATENATE(VLOOKUP(A464,'ACCESS EXPORT'!$A:$AF,32,FALSE)," (Opens",TEXT('ACCESS EXPORT'!Z464," MM/DD/YYY)")),VLOOKUP(A464,'ACCESS EXPORT'!$A:$AF,32,FALSE)))))),"-")</f>
        <v>ADVENTHEALTH MEDICAL GROUP CARDIOLOGY AT ORLANDO</v>
      </c>
      <c r="D464" s="3" t="str">
        <f ca="1">IFERROR(UPPER(IF(AND('ACCESS EXPORT'!AA464="",'ACCESS EXPORT'!Z464=""),VLOOKUP(A464,'ACCESS EXPORT'!$A:$AF,28,FALSE),(IF('ACCESS EXPORT'!AA464&lt;&gt;"",CONCATENATE(VLOOKUP(A464,'ACCESS EXPORT'!$A:$AF,28,FALSE)," (Closed",TEXT('ACCESS EXPORT'!AA464," MM/DD/YYY)")),IF(TODAY()&lt;(('ACCESS EXPORT'!Z464)+30),CONCATENATE(VLOOKUP(A464,'ACCESS EXPORT'!$A:$AF,28,FALSE)," (Opens",TEXT('ACCESS EXPORT'!Z464," MM/DD/YYY)")),VLOOKUP(A464,'ACCESS EXPORT'!$A:$AF,28,FALSE)))))),"-")</f>
        <v>FLORIDA HEART GROUP - ORLANDO</v>
      </c>
      <c r="E464" s="3" t="str">
        <f>VLOOKUP($A464,'ACCESS EXPORT'!$A:$AF,3,FALSE)</f>
        <v>5610</v>
      </c>
      <c r="F464" s="3" t="str">
        <f>UPPER(CONCATENATE(VLOOKUP(A464,'ACCESS EXPORT'!$A:$AF,4,FALSE)," ",VLOOKUP(A464,'ACCESS EXPORT'!$A:$AF,5,FALSE)," ",VLOOKUP(A464,'ACCESS EXPORT'!$A:$AF,6,FALSE)," ",VLOOKUP(A464,'ACCESS EXPORT'!$A:$AA,7,FALSE)," ",VLOOKUP(A464,'ACCESS EXPORT'!$A:$AA,8,FALSE)))</f>
        <v>1613 N MILLS AVE  ORLANDO FL 32701</v>
      </c>
      <c r="G464" s="4" t="str">
        <f>UPPER(VLOOKUP($A464,'ACCESS EXPORT'!$A:$AF,9,FALSE))</f>
        <v>ORANGE</v>
      </c>
      <c r="H464" s="4" t="str">
        <f>_xlfn.IFNA(VLOOKUP($B464,'ACCESS EXPORT'!$B:$J,9,FALSE),"")</f>
        <v>Central</v>
      </c>
      <c r="I464" s="3" t="str">
        <f>CONCATENATE("(P)",VLOOKUP($A464,'ACCESS EXPORT'!$A:$AF,11,FALSE)," (F)",VLOOKUP($A464,'ACCESS EXPORT'!$A:$AF,29,FALSE))</f>
        <v>(P)(407) 894-4474 (F)(407)894-7032</v>
      </c>
      <c r="J464" s="4" t="str">
        <f>UPPER(VLOOKUP($A464,'ACCESS EXPORT'!$A:$AF,12,FALSE))</f>
        <v>CARDIOLOGY</v>
      </c>
      <c r="K464" s="4" t="str">
        <f>UPPER(VLOOKUP($A464,'ACCESS EXPORT'!$A:$AF,13,FALSE))</f>
        <v>SCOTT HILL</v>
      </c>
      <c r="L464" s="3" t="str">
        <f>IF(AND(VLOOKUP(A464,'ACCESS EXPORT'!A:AE,1,0),'ACCESS EXPORT'!N464=""),UPPER(CONCATENATE('ACCESS EXPORT'!AE464)),IF(VLOOKUP(A464,'ACCESS EXPORT'!A:AE,1,0),UPPER(CONCATENATE('ACCESS EXPORT'!N464," "&amp;CHAR(10),'ACCESS EXPORT'!AE464))))</f>
        <v>BRENT WEBER 
JOHN COLEBAUGH (PRAC. ADMIN)</v>
      </c>
      <c r="M464" s="4" t="str">
        <f>UPPER(VLOOKUP($A464,'ACCESS EXPORT'!$A:$O,15,FALSE))</f>
        <v>J. CURTIS NGUYEN (PM)</v>
      </c>
      <c r="N464" s="4" t="str">
        <f ca="1">IF(AND('ACCESS EXPORT'!X464="",'ACCESS EXPORT'!Y464=""),IF('ACCESS EXPORT'!V464&lt;&gt;"",(IF(TODAY()-'ACCESS EXPORT'!V464&gt;=-60,UPPER(CONCATENATE(VLOOKUP(B464,'ACCESS EXPORT'!$B:$P,15,FALSE),""&amp;CHAR(10)&amp;"(SEP",TEXT('ACCESS EXPORT'!V464," MM/DD/YYY)"))),IF(TODAY()-'ACCESS EXPORT'!V464&lt;0,UPPER(VLOOKUP(B464,'ACCESS EXPORT'!$B:$P,15,FALSE)),UPPER(VLOOKUP(B464,'ACCESS EXPORT'!$B:$P,15,FALSE))))),IF('ACCESS EXPORT'!U464="",UPPER(VLOOKUP(B464,'ACCESS EXPORT'!$B:$P,15,FALSE)),IF(TODAY()-'ACCESS EXPORT'!U464&lt;=30,CONCATENATE(UPPER(VLOOKUP(B464,'ACCESS EXPORT'!$B:$P,15,FALSE)),""&amp;CHAR(10)&amp;"(NEW",TEXT('ACCESS EXPORT'!U464," MM/DD/YYY)")),IF(AND(TODAY()-'ACCESS EXPORT'!U464&gt;30,TODAY()&gt;0),UPPER(VLOOKUP(B464,'ACCESS EXPORT'!$B:$P,15,FALSE)))))),IF('ACCESS EXPORT'!Y464&lt;&gt;"",UPPER(CONCATENATE(UPPER(VLOOKUP(B464,'ACCESS EXPORT'!$B:$P,15,FALSE)),""&amp;CHAR(10)&amp;"(Transfer Out",TEXT('ACCESS EXPORT'!Y464," MM/DD/YYY)"))),IF('ACCESS EXPORT'!X464&lt;&gt;"",UPPER(CONCATENATE(UPPER(VLOOKUP(B464,'ACCESS EXPORT'!$B:$P,15,FALSE)),""&amp;CHAR(10)&amp;"(Transfer In",TEXT('ACCESS EXPORT'!X464," MM/DD/YYY)"))))))</f>
        <v>FAHEY, FRANCIS J.</v>
      </c>
      <c r="O464" s="4" t="str">
        <f>_xlfn.IFNA(VLOOKUP(B464,'ACCESS EXPORT'!$B:$Q,16,FALSE),"")</f>
        <v>MD</v>
      </c>
      <c r="P464" s="4" t="str">
        <f>_xlfn.IFNA(VLOOKUP(B464,'ACCESS EXPORT'!B:W,22,FALSE),"-")</f>
        <v>1255338885</v>
      </c>
      <c r="Q464" s="4" t="str">
        <f>_xlfn.IFNA(VLOOKUP(A464,'ACCESS EXPORT'!$A:$AG,33,0),"-")</f>
        <v>Pat Lanier</v>
      </c>
      <c r="R464" s="4" t="str">
        <f>_xlfn.IFNA(VLOOKUP(A464,'ACCESS EXPORT'!$A:$AH,34,0),"-")</f>
        <v>Carol Shane</v>
      </c>
      <c r="S464" s="4" t="str">
        <f>_xlfn.IFNA(VLOOKUP(A464,'ACCESS EXPORT'!$A:$AI,35,0),"-")</f>
        <v>Kikzeny Cartagena</v>
      </c>
      <c r="T464" s="4" t="str">
        <f>_xlfn.IFNA(VLOOKUP(A464,'ACCESS EXPORT'!$A:$AJ,36,0),"-")</f>
        <v>Everil Elliott</v>
      </c>
      <c r="U464" s="4" t="str">
        <f>_xlfn.IFNA(VLOOKUP(A464,'ACCESS EXPORT'!$A:$AK,37,0),"-")</f>
        <v>athena</v>
      </c>
      <c r="V464" s="4" t="str">
        <f>_xlfn.IFNA(VLOOKUP(A464,'ACCESS EXPORT'!$A:$AL,38,0),"-")</f>
        <v>FHMG_FL HEART GROUP_ORL</v>
      </c>
      <c r="W464" s="4" t="str">
        <f>_xlfn.IFNA(VLOOKUP(A464,'ACCESS EXPORT'!$A:$AM,39,0),"-")</f>
        <v/>
      </c>
      <c r="X464" s="4" t="str">
        <f>_xlfn.IFNA(VLOOKUP(A464,'ACCESS EXPORT'!$A:$AN,40,0),"-")</f>
        <v>Tiffany Palmer / John Hill</v>
      </c>
      <c r="Y464" s="26" t="str">
        <f>_xlfn.IFNA(VLOOKUP(A464,'ACCESS EXPORT'!A:AO,41,0),"")</f>
        <v>Gary Weston</v>
      </c>
      <c r="Z464" s="26" t="str">
        <f>_xlfn.IFNA(VLOOKUP(A464,'ACCESS EXPORT'!A:AP,42,0),"")</f>
        <v>Quisha Moorer</v>
      </c>
      <c r="AA464" s="26" t="str">
        <f>_xlfn.IFNA(VLOOKUP(A464,'ACCESS EXPORT'!A:AQ,43,0),"")</f>
        <v>Carl Pfeiffer</v>
      </c>
    </row>
    <row r="465" spans="1:27" ht="18.75" x14ac:dyDescent="0.25">
      <c r="A465" s="33">
        <v>186</v>
      </c>
      <c r="B465" s="10">
        <v>2250</v>
      </c>
      <c r="C465" s="7" t="str">
        <f ca="1">IFERROR(UPPER(IF(AND('ACCESS EXPORT'!AA465="",'ACCESS EXPORT'!Z465=""),VLOOKUP(A465,'ACCESS EXPORT'!$A:$AF,32,FALSE),(IF('ACCESS EXPORT'!AA465&lt;&gt;"",CONCATENATE(VLOOKUP(A465,'ACCESS EXPORT'!$A:$AF,32,FALSE)," (Closed",TEXT('ACCESS EXPORT'!AA465," MM/DD/YYY)")),IF(TODAY()&lt;(('ACCESS EXPORT'!Z465)+30),CONCATENATE(VLOOKUP(A465,'ACCESS EXPORT'!$A:$AF,32,FALSE)," (Opens",TEXT('ACCESS EXPORT'!Z465," MM/DD/YYY)")),VLOOKUP(A465,'ACCESS EXPORT'!$A:$AF,32,FALSE)))))),"-")</f>
        <v>ADVENTHEALTH MEDICAL GROUP CARDIOLOGY AT ORLANDO</v>
      </c>
      <c r="D465" s="3" t="str">
        <f ca="1">IFERROR(UPPER(IF(AND('ACCESS EXPORT'!AA465="",'ACCESS EXPORT'!Z465=""),VLOOKUP(A465,'ACCESS EXPORT'!$A:$AF,28,FALSE),(IF('ACCESS EXPORT'!AA465&lt;&gt;"",CONCATENATE(VLOOKUP(A465,'ACCESS EXPORT'!$A:$AF,28,FALSE)," (Closed",TEXT('ACCESS EXPORT'!AA465," MM/DD/YYY)")),IF(TODAY()&lt;(('ACCESS EXPORT'!Z465)+30),CONCATENATE(VLOOKUP(A465,'ACCESS EXPORT'!$A:$AF,28,FALSE)," (Opens",TEXT('ACCESS EXPORT'!Z465," MM/DD/YYY)")),VLOOKUP(A465,'ACCESS EXPORT'!$A:$AF,28,FALSE)))))),"-")</f>
        <v>FLORIDA HEART GROUP - ORLANDO</v>
      </c>
      <c r="E465" s="3" t="str">
        <f>VLOOKUP($A465,'ACCESS EXPORT'!$A:$AF,3,FALSE)</f>
        <v>5610</v>
      </c>
      <c r="F465" s="3" t="str">
        <f>UPPER(CONCATENATE(VLOOKUP(A465,'ACCESS EXPORT'!$A:$AF,4,FALSE)," ",VLOOKUP(A465,'ACCESS EXPORT'!$A:$AF,5,FALSE)," ",VLOOKUP(A465,'ACCESS EXPORT'!$A:$AF,6,FALSE)," ",VLOOKUP(A465,'ACCESS EXPORT'!$A:$AA,7,FALSE)," ",VLOOKUP(A465,'ACCESS EXPORT'!$A:$AA,8,FALSE)))</f>
        <v>1613 N MILLS AVE  ORLANDO FL 32701</v>
      </c>
      <c r="G465" s="4" t="str">
        <f>UPPER(VLOOKUP($A465,'ACCESS EXPORT'!$A:$AF,9,FALSE))</f>
        <v>ORANGE</v>
      </c>
      <c r="H465" s="4" t="str">
        <f>_xlfn.IFNA(VLOOKUP($B465,'ACCESS EXPORT'!$B:$J,9,FALSE),"")</f>
        <v>Central</v>
      </c>
      <c r="I465" s="3" t="str">
        <f>CONCATENATE("(P)",VLOOKUP($A465,'ACCESS EXPORT'!$A:$AF,11,FALSE)," (F)",VLOOKUP($A465,'ACCESS EXPORT'!$A:$AF,29,FALSE))</f>
        <v>(P)(407) 894-4474 (F)(407)894-7032</v>
      </c>
      <c r="J465" s="4" t="str">
        <f>UPPER(VLOOKUP($A465,'ACCESS EXPORT'!$A:$AF,12,FALSE))</f>
        <v>CARDIOLOGY</v>
      </c>
      <c r="K465" s="4" t="str">
        <f>UPPER(VLOOKUP($A465,'ACCESS EXPORT'!$A:$AF,13,FALSE))</f>
        <v>SCOTT HILL</v>
      </c>
      <c r="L465" s="3" t="str">
        <f>IF(AND(VLOOKUP(A465,'ACCESS EXPORT'!A:AE,1,0),'ACCESS EXPORT'!N465=""),UPPER(CONCATENATE('ACCESS EXPORT'!AE465)),IF(VLOOKUP(A465,'ACCESS EXPORT'!A:AE,1,0),UPPER(CONCATENATE('ACCESS EXPORT'!N465," "&amp;CHAR(10),'ACCESS EXPORT'!AE465))))</f>
        <v>BRENT WEBER 
JOHN COLEBAUGH (PRAC. ADMIN)</v>
      </c>
      <c r="M465" s="4" t="str">
        <f>UPPER(VLOOKUP($A465,'ACCESS EXPORT'!$A:$O,15,FALSE))</f>
        <v>J. CURTIS NGUYEN (PM)</v>
      </c>
      <c r="N465" s="4" t="str">
        <f ca="1">IF(AND('ACCESS EXPORT'!X465="",'ACCESS EXPORT'!Y465=""),IF('ACCESS EXPORT'!V465&lt;&gt;"",(IF(TODAY()-'ACCESS EXPORT'!V465&gt;=-60,UPPER(CONCATENATE(VLOOKUP(B465,'ACCESS EXPORT'!$B:$P,15,FALSE),""&amp;CHAR(10)&amp;"(SEP",TEXT('ACCESS EXPORT'!V465," MM/DD/YYY)"))),IF(TODAY()-'ACCESS EXPORT'!V465&lt;0,UPPER(VLOOKUP(B465,'ACCESS EXPORT'!$B:$P,15,FALSE)),UPPER(VLOOKUP(B465,'ACCESS EXPORT'!$B:$P,15,FALSE))))),IF('ACCESS EXPORT'!U465="",UPPER(VLOOKUP(B465,'ACCESS EXPORT'!$B:$P,15,FALSE)),IF(TODAY()-'ACCESS EXPORT'!U465&lt;=30,CONCATENATE(UPPER(VLOOKUP(B465,'ACCESS EXPORT'!$B:$P,15,FALSE)),""&amp;CHAR(10)&amp;"(NEW",TEXT('ACCESS EXPORT'!U465," MM/DD/YYY)")),IF(AND(TODAY()-'ACCESS EXPORT'!U465&gt;30,TODAY()&gt;0),UPPER(VLOOKUP(B465,'ACCESS EXPORT'!$B:$P,15,FALSE)))))),IF('ACCESS EXPORT'!Y465&lt;&gt;"",UPPER(CONCATENATE(UPPER(VLOOKUP(B465,'ACCESS EXPORT'!$B:$P,15,FALSE)),""&amp;CHAR(10)&amp;"(Transfer Out",TEXT('ACCESS EXPORT'!Y465," MM/DD/YYY)"))),IF('ACCESS EXPORT'!X465&lt;&gt;"",UPPER(CONCATENATE(UPPER(VLOOKUP(B465,'ACCESS EXPORT'!$B:$P,15,FALSE)),""&amp;CHAR(10)&amp;"(Transfer In",TEXT('ACCESS EXPORT'!X465," MM/DD/YYY)"))))))</f>
        <v>WICK, STEVEN</v>
      </c>
      <c r="O465" s="4" t="str">
        <f>_xlfn.IFNA(VLOOKUP(B465,'ACCESS EXPORT'!$B:$Q,16,FALSE),"")</f>
        <v>APRN</v>
      </c>
      <c r="P465" s="4" t="str">
        <f>_xlfn.IFNA(VLOOKUP(B465,'ACCESS EXPORT'!B:W,22,FALSE),"-")</f>
        <v>1962966622</v>
      </c>
      <c r="Q465" s="4" t="str">
        <f>_xlfn.IFNA(VLOOKUP(A465,'ACCESS EXPORT'!$A:$AG,33,0),"-")</f>
        <v>Pat Lanier</v>
      </c>
      <c r="R465" s="4" t="str">
        <f>_xlfn.IFNA(VLOOKUP(A465,'ACCESS EXPORT'!$A:$AH,34,0),"-")</f>
        <v>Carol Shane</v>
      </c>
      <c r="S465" s="4" t="str">
        <f>_xlfn.IFNA(VLOOKUP(A465,'ACCESS EXPORT'!$A:$AI,35,0),"-")</f>
        <v>Kikzeny Cartagena</v>
      </c>
      <c r="T465" s="4" t="str">
        <f>_xlfn.IFNA(VLOOKUP(A465,'ACCESS EXPORT'!$A:$AJ,36,0),"-")</f>
        <v>Everil Elliott</v>
      </c>
      <c r="U465" s="4" t="str">
        <f>_xlfn.IFNA(VLOOKUP(A465,'ACCESS EXPORT'!$A:$AK,37,0),"-")</f>
        <v>athena</v>
      </c>
      <c r="V465" s="4" t="str">
        <f>_xlfn.IFNA(VLOOKUP(A465,'ACCESS EXPORT'!$A:$AL,38,0),"-")</f>
        <v>FHMG_FL HEART GROUP_ORL</v>
      </c>
      <c r="W465" s="4" t="str">
        <f>_xlfn.IFNA(VLOOKUP(A465,'ACCESS EXPORT'!$A:$AM,39,0),"-")</f>
        <v/>
      </c>
      <c r="X465" s="4" t="str">
        <f>_xlfn.IFNA(VLOOKUP(A465,'ACCESS EXPORT'!$A:$AN,40,0),"-")</f>
        <v>Tiffany Palmer / John Hill</v>
      </c>
      <c r="Y465" s="26" t="str">
        <f>_xlfn.IFNA(VLOOKUP(A465,'ACCESS EXPORT'!A:AO,41,0),"")</f>
        <v>Gary Weston</v>
      </c>
      <c r="Z465" s="26" t="str">
        <f>_xlfn.IFNA(VLOOKUP(A465,'ACCESS EXPORT'!A:AP,42,0),"")</f>
        <v>Quisha Moorer</v>
      </c>
      <c r="AA465" s="26" t="str">
        <f>_xlfn.IFNA(VLOOKUP(A465,'ACCESS EXPORT'!A:AQ,43,0),"")</f>
        <v>Carl Pfeiffer</v>
      </c>
    </row>
    <row r="466" spans="1:27" ht="18.75" x14ac:dyDescent="0.25">
      <c r="A466" s="33">
        <v>186</v>
      </c>
      <c r="B466" s="10">
        <v>1067</v>
      </c>
      <c r="C466" s="7" t="str">
        <f ca="1">IFERROR(UPPER(IF(AND('ACCESS EXPORT'!AA466="",'ACCESS EXPORT'!Z466=""),VLOOKUP(A466,'ACCESS EXPORT'!$A:$AF,32,FALSE),(IF('ACCESS EXPORT'!AA466&lt;&gt;"",CONCATENATE(VLOOKUP(A466,'ACCESS EXPORT'!$A:$AF,32,FALSE)," (Closed",TEXT('ACCESS EXPORT'!AA466," MM/DD/YYY)")),IF(TODAY()&lt;(('ACCESS EXPORT'!Z466)+30),CONCATENATE(VLOOKUP(A466,'ACCESS EXPORT'!$A:$AF,32,FALSE)," (Opens",TEXT('ACCESS EXPORT'!Z466," MM/DD/YYY)")),VLOOKUP(A466,'ACCESS EXPORT'!$A:$AF,32,FALSE)))))),"-")</f>
        <v>ADVENTHEALTH MEDICAL GROUP CARDIOLOGY AT ORLANDO</v>
      </c>
      <c r="D466" s="3" t="str">
        <f ca="1">IFERROR(UPPER(IF(AND('ACCESS EXPORT'!AA466="",'ACCESS EXPORT'!Z466=""),VLOOKUP(A466,'ACCESS EXPORT'!$A:$AF,28,FALSE),(IF('ACCESS EXPORT'!AA466&lt;&gt;"",CONCATENATE(VLOOKUP(A466,'ACCESS EXPORT'!$A:$AF,28,FALSE)," (Closed",TEXT('ACCESS EXPORT'!AA466," MM/DD/YYY)")),IF(TODAY()&lt;(('ACCESS EXPORT'!Z466)+30),CONCATENATE(VLOOKUP(A466,'ACCESS EXPORT'!$A:$AF,28,FALSE)," (Opens",TEXT('ACCESS EXPORT'!Z466," MM/DD/YYY)")),VLOOKUP(A466,'ACCESS EXPORT'!$A:$AF,28,FALSE)))))),"-")</f>
        <v>FLORIDA HEART GROUP - ORLANDO</v>
      </c>
      <c r="E466" s="3" t="str">
        <f>VLOOKUP($A466,'ACCESS EXPORT'!$A:$AF,3,FALSE)</f>
        <v>5610</v>
      </c>
      <c r="F466" s="3" t="str">
        <f>UPPER(CONCATENATE(VLOOKUP(A466,'ACCESS EXPORT'!$A:$AF,4,FALSE)," ",VLOOKUP(A466,'ACCESS EXPORT'!$A:$AF,5,FALSE)," ",VLOOKUP(A466,'ACCESS EXPORT'!$A:$AF,6,FALSE)," ",VLOOKUP(A466,'ACCESS EXPORT'!$A:$AA,7,FALSE)," ",VLOOKUP(A466,'ACCESS EXPORT'!$A:$AA,8,FALSE)))</f>
        <v>1613 N MILLS AVE  ORLANDO FL 32701</v>
      </c>
      <c r="G466" s="4" t="str">
        <f>UPPER(VLOOKUP($A466,'ACCESS EXPORT'!$A:$AF,9,FALSE))</f>
        <v>ORANGE</v>
      </c>
      <c r="H466" s="4" t="str">
        <f>_xlfn.IFNA(VLOOKUP($B466,'ACCESS EXPORT'!$B:$J,9,FALSE),"")</f>
        <v>Central</v>
      </c>
      <c r="I466" s="3" t="str">
        <f>CONCATENATE("(P)",VLOOKUP($A466,'ACCESS EXPORT'!$A:$AF,11,FALSE)," (F)",VLOOKUP($A466,'ACCESS EXPORT'!$A:$AF,29,FALSE))</f>
        <v>(P)(407) 894-4474 (F)(407)894-7032</v>
      </c>
      <c r="J466" s="4" t="str">
        <f>UPPER(VLOOKUP($A466,'ACCESS EXPORT'!$A:$AF,12,FALSE))</f>
        <v>CARDIOLOGY</v>
      </c>
      <c r="K466" s="4" t="str">
        <f>UPPER(VLOOKUP($A466,'ACCESS EXPORT'!$A:$AF,13,FALSE))</f>
        <v>SCOTT HILL</v>
      </c>
      <c r="L466" s="3" t="str">
        <f>IF(AND(VLOOKUP(A466,'ACCESS EXPORT'!A:AE,1,0),'ACCESS EXPORT'!N466=""),UPPER(CONCATENATE('ACCESS EXPORT'!AE466)),IF(VLOOKUP(A466,'ACCESS EXPORT'!A:AE,1,0),UPPER(CONCATENATE('ACCESS EXPORT'!N466," "&amp;CHAR(10),'ACCESS EXPORT'!AE466))))</f>
        <v>BRENT WEBER 
JOHN COLEBAUGH (PRAC. ADMIN)</v>
      </c>
      <c r="M466" s="4" t="str">
        <f>UPPER(VLOOKUP($A466,'ACCESS EXPORT'!$A:$O,15,FALSE))</f>
        <v>J. CURTIS NGUYEN (PM)</v>
      </c>
      <c r="N466" s="4" t="str">
        <f ca="1">IF(AND('ACCESS EXPORT'!X466="",'ACCESS EXPORT'!Y466=""),IF('ACCESS EXPORT'!V466&lt;&gt;"",(IF(TODAY()-'ACCESS EXPORT'!V466&gt;=-60,UPPER(CONCATENATE(VLOOKUP(B466,'ACCESS EXPORT'!$B:$P,15,FALSE),""&amp;CHAR(10)&amp;"(SEP",TEXT('ACCESS EXPORT'!V466," MM/DD/YYY)"))),IF(TODAY()-'ACCESS EXPORT'!V466&lt;0,UPPER(VLOOKUP(B466,'ACCESS EXPORT'!$B:$P,15,FALSE)),UPPER(VLOOKUP(B466,'ACCESS EXPORT'!$B:$P,15,FALSE))))),IF('ACCESS EXPORT'!U466="",UPPER(VLOOKUP(B466,'ACCESS EXPORT'!$B:$P,15,FALSE)),IF(TODAY()-'ACCESS EXPORT'!U466&lt;=30,CONCATENATE(UPPER(VLOOKUP(B466,'ACCESS EXPORT'!$B:$P,15,FALSE)),""&amp;CHAR(10)&amp;"(NEW",TEXT('ACCESS EXPORT'!U466," MM/DD/YYY)")),IF(AND(TODAY()-'ACCESS EXPORT'!U466&gt;30,TODAY()&gt;0),UPPER(VLOOKUP(B466,'ACCESS EXPORT'!$B:$P,15,FALSE)))))),IF('ACCESS EXPORT'!Y466&lt;&gt;"",UPPER(CONCATENATE(UPPER(VLOOKUP(B466,'ACCESS EXPORT'!$B:$P,15,FALSE)),""&amp;CHAR(10)&amp;"(Transfer Out",TEXT('ACCESS EXPORT'!Y466," MM/DD/YYY)"))),IF('ACCESS EXPORT'!X466&lt;&gt;"",UPPER(CONCATENATE(UPPER(VLOOKUP(B466,'ACCESS EXPORT'!$B:$P,15,FALSE)),""&amp;CHAR(10)&amp;"(Transfer In",TEXT('ACCESS EXPORT'!X466," MM/DD/YYY)"))))))</f>
        <v>KIM, CHIN K.</v>
      </c>
      <c r="O466" s="4" t="str">
        <f>_xlfn.IFNA(VLOOKUP(B466,'ACCESS EXPORT'!$B:$Q,16,FALSE),"")</f>
        <v>MD</v>
      </c>
      <c r="P466" s="4" t="str">
        <f>_xlfn.IFNA(VLOOKUP(B466,'ACCESS EXPORT'!B:W,22,FALSE),"-")</f>
        <v>1437120896</v>
      </c>
      <c r="Q466" s="4" t="str">
        <f>_xlfn.IFNA(VLOOKUP(A466,'ACCESS EXPORT'!$A:$AG,33,0),"-")</f>
        <v>Pat Lanier</v>
      </c>
      <c r="R466" s="4" t="str">
        <f>_xlfn.IFNA(VLOOKUP(A466,'ACCESS EXPORT'!$A:$AH,34,0),"-")</f>
        <v>Carol Shane</v>
      </c>
      <c r="S466" s="4" t="str">
        <f>_xlfn.IFNA(VLOOKUP(A466,'ACCESS EXPORT'!$A:$AI,35,0),"-")</f>
        <v>Kikzeny Cartagena</v>
      </c>
      <c r="T466" s="4" t="str">
        <f>_xlfn.IFNA(VLOOKUP(A466,'ACCESS EXPORT'!$A:$AJ,36,0),"-")</f>
        <v>Everil Elliott</v>
      </c>
      <c r="U466" s="4" t="str">
        <f>_xlfn.IFNA(VLOOKUP(A466,'ACCESS EXPORT'!$A:$AK,37,0),"-")</f>
        <v>athena</v>
      </c>
      <c r="V466" s="4" t="str">
        <f>_xlfn.IFNA(VLOOKUP(A466,'ACCESS EXPORT'!$A:$AL,38,0),"-")</f>
        <v>FHMG_FL HEART GROUP_ORL</v>
      </c>
      <c r="W466" s="4" t="str">
        <f>_xlfn.IFNA(VLOOKUP(A466,'ACCESS EXPORT'!$A:$AM,39,0),"-")</f>
        <v/>
      </c>
      <c r="X466" s="4" t="str">
        <f>_xlfn.IFNA(VLOOKUP(A466,'ACCESS EXPORT'!$A:$AN,40,0),"-")</f>
        <v>Tiffany Palmer / John Hill</v>
      </c>
      <c r="Y466" s="26" t="str">
        <f>_xlfn.IFNA(VLOOKUP(A466,'ACCESS EXPORT'!A:AO,41,0),"")</f>
        <v>Gary Weston</v>
      </c>
      <c r="Z466" s="26" t="str">
        <f>_xlfn.IFNA(VLOOKUP(A466,'ACCESS EXPORT'!A:AP,42,0),"")</f>
        <v>Quisha Moorer</v>
      </c>
      <c r="AA466" s="26" t="str">
        <f>_xlfn.IFNA(VLOOKUP(A466,'ACCESS EXPORT'!A:AQ,43,0),"")</f>
        <v>Carl Pfeiffer</v>
      </c>
    </row>
    <row r="467" spans="1:27" ht="18.75" x14ac:dyDescent="0.25">
      <c r="A467" s="33">
        <v>186</v>
      </c>
      <c r="B467" s="10">
        <v>1060</v>
      </c>
      <c r="C467" s="7" t="str">
        <f ca="1">IFERROR(UPPER(IF(AND('ACCESS EXPORT'!AA467="",'ACCESS EXPORT'!Z467=""),VLOOKUP(A467,'ACCESS EXPORT'!$A:$AF,32,FALSE),(IF('ACCESS EXPORT'!AA467&lt;&gt;"",CONCATENATE(VLOOKUP(A467,'ACCESS EXPORT'!$A:$AF,32,FALSE)," (Closed",TEXT('ACCESS EXPORT'!AA467," MM/DD/YYY)")),IF(TODAY()&lt;(('ACCESS EXPORT'!Z467)+30),CONCATENATE(VLOOKUP(A467,'ACCESS EXPORT'!$A:$AF,32,FALSE)," (Opens",TEXT('ACCESS EXPORT'!Z467," MM/DD/YYY)")),VLOOKUP(A467,'ACCESS EXPORT'!$A:$AF,32,FALSE)))))),"-")</f>
        <v>ADVENTHEALTH MEDICAL GROUP CARDIOLOGY AT ORLANDO</v>
      </c>
      <c r="D467" s="3" t="str">
        <f ca="1">IFERROR(UPPER(IF(AND('ACCESS EXPORT'!AA467="",'ACCESS EXPORT'!Z467=""),VLOOKUP(A467,'ACCESS EXPORT'!$A:$AF,28,FALSE),(IF('ACCESS EXPORT'!AA467&lt;&gt;"",CONCATENATE(VLOOKUP(A467,'ACCESS EXPORT'!$A:$AF,28,FALSE)," (Closed",TEXT('ACCESS EXPORT'!AA467," MM/DD/YYY)")),IF(TODAY()&lt;(('ACCESS EXPORT'!Z467)+30),CONCATENATE(VLOOKUP(A467,'ACCESS EXPORT'!$A:$AF,28,FALSE)," (Opens",TEXT('ACCESS EXPORT'!Z467," MM/DD/YYY)")),VLOOKUP(A467,'ACCESS EXPORT'!$A:$AF,28,FALSE)))))),"-")</f>
        <v>FLORIDA HEART GROUP - ORLANDO</v>
      </c>
      <c r="E467" s="3" t="str">
        <f>VLOOKUP($A467,'ACCESS EXPORT'!$A:$AF,3,FALSE)</f>
        <v>5610</v>
      </c>
      <c r="F467" s="3" t="str">
        <f>UPPER(CONCATENATE(VLOOKUP(A467,'ACCESS EXPORT'!$A:$AF,4,FALSE)," ",VLOOKUP(A467,'ACCESS EXPORT'!$A:$AF,5,FALSE)," ",VLOOKUP(A467,'ACCESS EXPORT'!$A:$AF,6,FALSE)," ",VLOOKUP(A467,'ACCESS EXPORT'!$A:$AA,7,FALSE)," ",VLOOKUP(A467,'ACCESS EXPORT'!$A:$AA,8,FALSE)))</f>
        <v>1613 N MILLS AVE  ORLANDO FL 32701</v>
      </c>
      <c r="G467" s="4" t="str">
        <f>UPPER(VLOOKUP($A467,'ACCESS EXPORT'!$A:$AF,9,FALSE))</f>
        <v>ORANGE</v>
      </c>
      <c r="H467" s="4" t="str">
        <f>_xlfn.IFNA(VLOOKUP($B467,'ACCESS EXPORT'!$B:$J,9,FALSE),"")</f>
        <v>Central</v>
      </c>
      <c r="I467" s="3" t="str">
        <f>CONCATENATE("(P)",VLOOKUP($A467,'ACCESS EXPORT'!$A:$AF,11,FALSE)," (F)",VLOOKUP($A467,'ACCESS EXPORT'!$A:$AF,29,FALSE))</f>
        <v>(P)(407) 894-4474 (F)(407)894-7032</v>
      </c>
      <c r="J467" s="4" t="str">
        <f>UPPER(VLOOKUP($A467,'ACCESS EXPORT'!$A:$AF,12,FALSE))</f>
        <v>CARDIOLOGY</v>
      </c>
      <c r="K467" s="4" t="str">
        <f>UPPER(VLOOKUP($A467,'ACCESS EXPORT'!$A:$AF,13,FALSE))</f>
        <v>SCOTT HILL</v>
      </c>
      <c r="L467" s="3" t="str">
        <f>IF(AND(VLOOKUP(A467,'ACCESS EXPORT'!A:AE,1,0),'ACCESS EXPORT'!N467=""),UPPER(CONCATENATE('ACCESS EXPORT'!AE467)),IF(VLOOKUP(A467,'ACCESS EXPORT'!A:AE,1,0),UPPER(CONCATENATE('ACCESS EXPORT'!N467," "&amp;CHAR(10),'ACCESS EXPORT'!AE467))))</f>
        <v>BRENT WEBER 
JOHN COLEBAUGH (PRAC. ADMIN)</v>
      </c>
      <c r="M467" s="4" t="str">
        <f>UPPER(VLOOKUP($A467,'ACCESS EXPORT'!$A:$O,15,FALSE))</f>
        <v>J. CURTIS NGUYEN (PM)</v>
      </c>
      <c r="N467" s="4" t="str">
        <f ca="1">IF(AND('ACCESS EXPORT'!X467="",'ACCESS EXPORT'!Y467=""),IF('ACCESS EXPORT'!V467&lt;&gt;"",(IF(TODAY()-'ACCESS EXPORT'!V467&gt;=-60,UPPER(CONCATENATE(VLOOKUP(B467,'ACCESS EXPORT'!$B:$P,15,FALSE),""&amp;CHAR(10)&amp;"(SEP",TEXT('ACCESS EXPORT'!V467," MM/DD/YYY)"))),IF(TODAY()-'ACCESS EXPORT'!V467&lt;0,UPPER(VLOOKUP(B467,'ACCESS EXPORT'!$B:$P,15,FALSE)),UPPER(VLOOKUP(B467,'ACCESS EXPORT'!$B:$P,15,FALSE))))),IF('ACCESS EXPORT'!U467="",UPPER(VLOOKUP(B467,'ACCESS EXPORT'!$B:$P,15,FALSE)),IF(TODAY()-'ACCESS EXPORT'!U467&lt;=30,CONCATENATE(UPPER(VLOOKUP(B467,'ACCESS EXPORT'!$B:$P,15,FALSE)),""&amp;CHAR(10)&amp;"(NEW",TEXT('ACCESS EXPORT'!U467," MM/DD/YYY)")),IF(AND(TODAY()-'ACCESS EXPORT'!U467&gt;30,TODAY()&gt;0),UPPER(VLOOKUP(B467,'ACCESS EXPORT'!$B:$P,15,FALSE)))))),IF('ACCESS EXPORT'!Y467&lt;&gt;"",UPPER(CONCATENATE(UPPER(VLOOKUP(B467,'ACCESS EXPORT'!$B:$P,15,FALSE)),""&amp;CHAR(10)&amp;"(Transfer Out",TEXT('ACCESS EXPORT'!Y467," MM/DD/YYY)"))),IF('ACCESS EXPORT'!X467&lt;&gt;"",UPPER(CONCATENATE(UPPER(VLOOKUP(B467,'ACCESS EXPORT'!$B:$P,15,FALSE)),""&amp;CHAR(10)&amp;"(Transfer In",TEXT('ACCESS EXPORT'!X467," MM/DD/YYY)"))))))</f>
        <v>BHATHEJA, ROHIT</v>
      </c>
      <c r="O467" s="4" t="str">
        <f>_xlfn.IFNA(VLOOKUP(B467,'ACCESS EXPORT'!$B:$Q,16,FALSE),"")</f>
        <v>MD</v>
      </c>
      <c r="P467" s="4" t="str">
        <f>_xlfn.IFNA(VLOOKUP(B467,'ACCESS EXPORT'!B:W,22,FALSE),"-")</f>
        <v>1912097627</v>
      </c>
      <c r="Q467" s="4" t="str">
        <f>_xlfn.IFNA(VLOOKUP(A467,'ACCESS EXPORT'!$A:$AG,33,0),"-")</f>
        <v>Pat Lanier</v>
      </c>
      <c r="R467" s="4" t="str">
        <f>_xlfn.IFNA(VLOOKUP(A467,'ACCESS EXPORT'!$A:$AH,34,0),"-")</f>
        <v>Carol Shane</v>
      </c>
      <c r="S467" s="4" t="str">
        <f>_xlfn.IFNA(VLOOKUP(A467,'ACCESS EXPORT'!$A:$AI,35,0),"-")</f>
        <v>Kikzeny Cartagena</v>
      </c>
      <c r="T467" s="4" t="str">
        <f>_xlfn.IFNA(VLOOKUP(A467,'ACCESS EXPORT'!$A:$AJ,36,0),"-")</f>
        <v>Everil Elliott</v>
      </c>
      <c r="U467" s="4" t="str">
        <f>_xlfn.IFNA(VLOOKUP(A467,'ACCESS EXPORT'!$A:$AK,37,0),"-")</f>
        <v>athena</v>
      </c>
      <c r="V467" s="4" t="str">
        <f>_xlfn.IFNA(VLOOKUP(A467,'ACCESS EXPORT'!$A:$AL,38,0),"-")</f>
        <v>FHMG_FL HEART GROUP_ORL</v>
      </c>
      <c r="W467" s="4" t="str">
        <f>_xlfn.IFNA(VLOOKUP(A467,'ACCESS EXPORT'!$A:$AM,39,0),"-")</f>
        <v/>
      </c>
      <c r="X467" s="4" t="str">
        <f>_xlfn.IFNA(VLOOKUP(A467,'ACCESS EXPORT'!$A:$AN,40,0),"-")</f>
        <v>Tiffany Palmer / John Hill</v>
      </c>
      <c r="Y467" s="26" t="str">
        <f>_xlfn.IFNA(VLOOKUP(A467,'ACCESS EXPORT'!A:AO,41,0),"")</f>
        <v>Gary Weston</v>
      </c>
      <c r="Z467" s="26" t="str">
        <f>_xlfn.IFNA(VLOOKUP(A467,'ACCESS EXPORT'!A:AP,42,0),"")</f>
        <v>Quisha Moorer</v>
      </c>
      <c r="AA467" s="26" t="str">
        <f>_xlfn.IFNA(VLOOKUP(A467,'ACCESS EXPORT'!A:AQ,43,0),"")</f>
        <v>Carl Pfeiffer</v>
      </c>
    </row>
    <row r="468" spans="1:27" ht="18.75" x14ac:dyDescent="0.25">
      <c r="A468" s="33">
        <v>186</v>
      </c>
      <c r="B468" s="10">
        <v>1063</v>
      </c>
      <c r="C468" s="7" t="str">
        <f ca="1">IFERROR(UPPER(IF(AND('ACCESS EXPORT'!AA468="",'ACCESS EXPORT'!Z468=""),VLOOKUP(A468,'ACCESS EXPORT'!$A:$AF,32,FALSE),(IF('ACCESS EXPORT'!AA468&lt;&gt;"",CONCATENATE(VLOOKUP(A468,'ACCESS EXPORT'!$A:$AF,32,FALSE)," (Closed",TEXT('ACCESS EXPORT'!AA468," MM/DD/YYY)")),IF(TODAY()&lt;(('ACCESS EXPORT'!Z468)+30),CONCATENATE(VLOOKUP(A468,'ACCESS EXPORT'!$A:$AF,32,FALSE)," (Opens",TEXT('ACCESS EXPORT'!Z468," MM/DD/YYY)")),VLOOKUP(A468,'ACCESS EXPORT'!$A:$AF,32,FALSE)))))),"-")</f>
        <v>ADVENTHEALTH MEDICAL GROUP CARDIOLOGY AT ORLANDO</v>
      </c>
      <c r="D468" s="3" t="str">
        <f ca="1">IFERROR(UPPER(IF(AND('ACCESS EXPORT'!AA468="",'ACCESS EXPORT'!Z468=""),VLOOKUP(A468,'ACCESS EXPORT'!$A:$AF,28,FALSE),(IF('ACCESS EXPORT'!AA468&lt;&gt;"",CONCATENATE(VLOOKUP(A468,'ACCESS EXPORT'!$A:$AF,28,FALSE)," (Closed",TEXT('ACCESS EXPORT'!AA468," MM/DD/YYY)")),IF(TODAY()&lt;(('ACCESS EXPORT'!Z468)+30),CONCATENATE(VLOOKUP(A468,'ACCESS EXPORT'!$A:$AF,28,FALSE)," (Opens",TEXT('ACCESS EXPORT'!Z468," MM/DD/YYY)")),VLOOKUP(A468,'ACCESS EXPORT'!$A:$AF,28,FALSE)))))),"-")</f>
        <v>FLORIDA HEART GROUP - ORLANDO</v>
      </c>
      <c r="E468" s="3" t="str">
        <f>VLOOKUP($A468,'ACCESS EXPORT'!$A:$AF,3,FALSE)</f>
        <v>5610</v>
      </c>
      <c r="F468" s="3" t="str">
        <f>UPPER(CONCATENATE(VLOOKUP(A468,'ACCESS EXPORT'!$A:$AF,4,FALSE)," ",VLOOKUP(A468,'ACCESS EXPORT'!$A:$AF,5,FALSE)," ",VLOOKUP(A468,'ACCESS EXPORT'!$A:$AF,6,FALSE)," ",VLOOKUP(A468,'ACCESS EXPORT'!$A:$AA,7,FALSE)," ",VLOOKUP(A468,'ACCESS EXPORT'!$A:$AA,8,FALSE)))</f>
        <v>1613 N MILLS AVE  ORLANDO FL 32701</v>
      </c>
      <c r="G468" s="4" t="str">
        <f>UPPER(VLOOKUP($A468,'ACCESS EXPORT'!$A:$AF,9,FALSE))</f>
        <v>ORANGE</v>
      </c>
      <c r="H468" s="4" t="str">
        <f>_xlfn.IFNA(VLOOKUP($B468,'ACCESS EXPORT'!$B:$J,9,FALSE),"")</f>
        <v>Central</v>
      </c>
      <c r="I468" s="3" t="str">
        <f>CONCATENATE("(P)",VLOOKUP($A468,'ACCESS EXPORT'!$A:$AF,11,FALSE)," (F)",VLOOKUP($A468,'ACCESS EXPORT'!$A:$AF,29,FALSE))</f>
        <v>(P)(407) 894-4474 (F)(407)894-7032</v>
      </c>
      <c r="J468" s="4" t="str">
        <f>UPPER(VLOOKUP($A468,'ACCESS EXPORT'!$A:$AF,12,FALSE))</f>
        <v>CARDIOLOGY</v>
      </c>
      <c r="K468" s="4" t="str">
        <f>UPPER(VLOOKUP($A468,'ACCESS EXPORT'!$A:$AF,13,FALSE))</f>
        <v>SCOTT HILL</v>
      </c>
      <c r="L468" s="3" t="str">
        <f>IF(AND(VLOOKUP(A468,'ACCESS EXPORT'!A:AE,1,0),'ACCESS EXPORT'!N468=""),UPPER(CONCATENATE('ACCESS EXPORT'!AE468)),IF(VLOOKUP(A468,'ACCESS EXPORT'!A:AE,1,0),UPPER(CONCATENATE('ACCESS EXPORT'!N468," "&amp;CHAR(10),'ACCESS EXPORT'!AE468))))</f>
        <v>BRENT WEBER 
JOHN COLEBAUGH (PRAC. ADMIN)</v>
      </c>
      <c r="M468" s="4" t="str">
        <f>UPPER(VLOOKUP($A468,'ACCESS EXPORT'!$A:$O,15,FALSE))</f>
        <v>J. CURTIS NGUYEN (PM)</v>
      </c>
      <c r="N468" s="4" t="str">
        <f ca="1">IF(AND('ACCESS EXPORT'!X468="",'ACCESS EXPORT'!Y468=""),IF('ACCESS EXPORT'!V468&lt;&gt;"",(IF(TODAY()-'ACCESS EXPORT'!V468&gt;=-60,UPPER(CONCATENATE(VLOOKUP(B468,'ACCESS EXPORT'!$B:$P,15,FALSE),""&amp;CHAR(10)&amp;"(SEP",TEXT('ACCESS EXPORT'!V468," MM/DD/YYY)"))),IF(TODAY()-'ACCESS EXPORT'!V468&lt;0,UPPER(VLOOKUP(B468,'ACCESS EXPORT'!$B:$P,15,FALSE)),UPPER(VLOOKUP(B468,'ACCESS EXPORT'!$B:$P,15,FALSE))))),IF('ACCESS EXPORT'!U468="",UPPER(VLOOKUP(B468,'ACCESS EXPORT'!$B:$P,15,FALSE)),IF(TODAY()-'ACCESS EXPORT'!U468&lt;=30,CONCATENATE(UPPER(VLOOKUP(B468,'ACCESS EXPORT'!$B:$P,15,FALSE)),""&amp;CHAR(10)&amp;"(NEW",TEXT('ACCESS EXPORT'!U468," MM/DD/YYY)")),IF(AND(TODAY()-'ACCESS EXPORT'!U468&gt;30,TODAY()&gt;0),UPPER(VLOOKUP(B468,'ACCESS EXPORT'!$B:$P,15,FALSE)))))),IF('ACCESS EXPORT'!Y468&lt;&gt;"",UPPER(CONCATENATE(UPPER(VLOOKUP(B468,'ACCESS EXPORT'!$B:$P,15,FALSE)),""&amp;CHAR(10)&amp;"(Transfer Out",TEXT('ACCESS EXPORT'!Y468," MM/DD/YYY)"))),IF('ACCESS EXPORT'!X468&lt;&gt;"",UPPER(CONCATENATE(UPPER(VLOOKUP(B468,'ACCESS EXPORT'!$B:$P,15,FALSE)),""&amp;CHAR(10)&amp;"(Transfer In",TEXT('ACCESS EXPORT'!X468," MM/DD/YYY)"))))))</f>
        <v>ARIAS, JOSE H.</v>
      </c>
      <c r="O468" s="4" t="str">
        <f>_xlfn.IFNA(VLOOKUP(B468,'ACCESS EXPORT'!$B:$Q,16,FALSE),"")</f>
        <v>MD</v>
      </c>
      <c r="P468" s="4" t="str">
        <f>_xlfn.IFNA(VLOOKUP(B468,'ACCESS EXPORT'!B:W,22,FALSE),"-")</f>
        <v>1346247970</v>
      </c>
      <c r="Q468" s="4" t="str">
        <f>_xlfn.IFNA(VLOOKUP(A468,'ACCESS EXPORT'!$A:$AG,33,0),"-")</f>
        <v>Pat Lanier</v>
      </c>
      <c r="R468" s="4" t="str">
        <f>_xlfn.IFNA(VLOOKUP(A468,'ACCESS EXPORT'!$A:$AH,34,0),"-")</f>
        <v>Carol Shane</v>
      </c>
      <c r="S468" s="4" t="str">
        <f>_xlfn.IFNA(VLOOKUP(A468,'ACCESS EXPORT'!$A:$AI,35,0),"-")</f>
        <v>Kikzeny Cartagena</v>
      </c>
      <c r="T468" s="4" t="str">
        <f>_xlfn.IFNA(VLOOKUP(A468,'ACCESS EXPORT'!$A:$AJ,36,0),"-")</f>
        <v>Everil Elliott</v>
      </c>
      <c r="U468" s="4" t="str">
        <f>_xlfn.IFNA(VLOOKUP(A468,'ACCESS EXPORT'!$A:$AK,37,0),"-")</f>
        <v>athena</v>
      </c>
      <c r="V468" s="4" t="str">
        <f>_xlfn.IFNA(VLOOKUP(A468,'ACCESS EXPORT'!$A:$AL,38,0),"-")</f>
        <v>FHMG_FL HEART GROUP_ORL</v>
      </c>
      <c r="W468" s="4" t="str">
        <f>_xlfn.IFNA(VLOOKUP(A468,'ACCESS EXPORT'!$A:$AM,39,0),"-")</f>
        <v/>
      </c>
      <c r="X468" s="4" t="str">
        <f>_xlfn.IFNA(VLOOKUP(A468,'ACCESS EXPORT'!$A:$AN,40,0),"-")</f>
        <v>Tiffany Palmer / John Hill</v>
      </c>
      <c r="Y468" s="26" t="str">
        <f>_xlfn.IFNA(VLOOKUP(A468,'ACCESS EXPORT'!A:AO,41,0),"")</f>
        <v>Gary Weston</v>
      </c>
      <c r="Z468" s="26" t="str">
        <f>_xlfn.IFNA(VLOOKUP(A468,'ACCESS EXPORT'!A:AP,42,0),"")</f>
        <v>Quisha Moorer</v>
      </c>
      <c r="AA468" s="26" t="str">
        <f>_xlfn.IFNA(VLOOKUP(A468,'ACCESS EXPORT'!A:AQ,43,0),"")</f>
        <v>Carl Pfeiffer</v>
      </c>
    </row>
    <row r="469" spans="1:27" ht="18.75" x14ac:dyDescent="0.25">
      <c r="A469" s="33">
        <v>186</v>
      </c>
      <c r="B469" s="10">
        <v>1065</v>
      </c>
      <c r="C469" s="7" t="str">
        <f ca="1">IFERROR(UPPER(IF(AND('ACCESS EXPORT'!AA469="",'ACCESS EXPORT'!Z469=""),VLOOKUP(A469,'ACCESS EXPORT'!$A:$AF,32,FALSE),(IF('ACCESS EXPORT'!AA469&lt;&gt;"",CONCATENATE(VLOOKUP(A469,'ACCESS EXPORT'!$A:$AF,32,FALSE)," (Closed",TEXT('ACCESS EXPORT'!AA469," MM/DD/YYY)")),IF(TODAY()&lt;(('ACCESS EXPORT'!Z469)+30),CONCATENATE(VLOOKUP(A469,'ACCESS EXPORT'!$A:$AF,32,FALSE)," (Opens",TEXT('ACCESS EXPORT'!Z469," MM/DD/YYY)")),VLOOKUP(A469,'ACCESS EXPORT'!$A:$AF,32,FALSE)))))),"-")</f>
        <v>ADVENTHEALTH MEDICAL GROUP CARDIOLOGY AT ORLANDO</v>
      </c>
      <c r="D469" s="3" t="str">
        <f ca="1">IFERROR(UPPER(IF(AND('ACCESS EXPORT'!AA469="",'ACCESS EXPORT'!Z469=""),VLOOKUP(A469,'ACCESS EXPORT'!$A:$AF,28,FALSE),(IF('ACCESS EXPORT'!AA469&lt;&gt;"",CONCATENATE(VLOOKUP(A469,'ACCESS EXPORT'!$A:$AF,28,FALSE)," (Closed",TEXT('ACCESS EXPORT'!AA469," MM/DD/YYY)")),IF(TODAY()&lt;(('ACCESS EXPORT'!Z469)+30),CONCATENATE(VLOOKUP(A469,'ACCESS EXPORT'!$A:$AF,28,FALSE)," (Opens",TEXT('ACCESS EXPORT'!Z469," MM/DD/YYY)")),VLOOKUP(A469,'ACCESS EXPORT'!$A:$AF,28,FALSE)))))),"-")</f>
        <v>FLORIDA HEART GROUP - ORLANDO</v>
      </c>
      <c r="E469" s="3" t="str">
        <f>VLOOKUP($A469,'ACCESS EXPORT'!$A:$AF,3,FALSE)</f>
        <v>5610</v>
      </c>
      <c r="F469" s="3" t="str">
        <f>UPPER(CONCATENATE(VLOOKUP(A469,'ACCESS EXPORT'!$A:$AF,4,FALSE)," ",VLOOKUP(A469,'ACCESS EXPORT'!$A:$AF,5,FALSE)," ",VLOOKUP(A469,'ACCESS EXPORT'!$A:$AF,6,FALSE)," ",VLOOKUP(A469,'ACCESS EXPORT'!$A:$AA,7,FALSE)," ",VLOOKUP(A469,'ACCESS EXPORT'!$A:$AA,8,FALSE)))</f>
        <v>1613 N MILLS AVE  ORLANDO FL 32701</v>
      </c>
      <c r="G469" s="4" t="str">
        <f>UPPER(VLOOKUP($A469,'ACCESS EXPORT'!$A:$AF,9,FALSE))</f>
        <v>ORANGE</v>
      </c>
      <c r="H469" s="4" t="str">
        <f>_xlfn.IFNA(VLOOKUP($B469,'ACCESS EXPORT'!$B:$J,9,FALSE),"")</f>
        <v>Central</v>
      </c>
      <c r="I469" s="3" t="str">
        <f>CONCATENATE("(P)",VLOOKUP($A469,'ACCESS EXPORT'!$A:$AF,11,FALSE)," (F)",VLOOKUP($A469,'ACCESS EXPORT'!$A:$AF,29,FALSE))</f>
        <v>(P)(407) 894-4474 (F)(407)894-7032</v>
      </c>
      <c r="J469" s="4" t="str">
        <f>UPPER(VLOOKUP($A469,'ACCESS EXPORT'!$A:$AF,12,FALSE))</f>
        <v>CARDIOLOGY</v>
      </c>
      <c r="K469" s="4" t="str">
        <f>UPPER(VLOOKUP($A469,'ACCESS EXPORT'!$A:$AF,13,FALSE))</f>
        <v>SCOTT HILL</v>
      </c>
      <c r="L469" s="3" t="str">
        <f>IF(AND(VLOOKUP(A469,'ACCESS EXPORT'!A:AE,1,0),'ACCESS EXPORT'!N469=""),UPPER(CONCATENATE('ACCESS EXPORT'!AE469)),IF(VLOOKUP(A469,'ACCESS EXPORT'!A:AE,1,0),UPPER(CONCATENATE('ACCESS EXPORT'!N469," "&amp;CHAR(10),'ACCESS EXPORT'!AE469))))</f>
        <v>BRENT WEBER 
JOHN COLEBAUGH (PRAC. ADMIN)</v>
      </c>
      <c r="M469" s="4" t="str">
        <f>UPPER(VLOOKUP($A469,'ACCESS EXPORT'!$A:$O,15,FALSE))</f>
        <v>J. CURTIS NGUYEN (PM)</v>
      </c>
      <c r="N469" s="4" t="str">
        <f ca="1">IF(AND('ACCESS EXPORT'!X469="",'ACCESS EXPORT'!Y469=""),IF('ACCESS EXPORT'!V469&lt;&gt;"",(IF(TODAY()-'ACCESS EXPORT'!V469&gt;=-60,UPPER(CONCATENATE(VLOOKUP(B469,'ACCESS EXPORT'!$B:$P,15,FALSE),""&amp;CHAR(10)&amp;"(SEP",TEXT('ACCESS EXPORT'!V469," MM/DD/YYY)"))),IF(TODAY()-'ACCESS EXPORT'!V469&lt;0,UPPER(VLOOKUP(B469,'ACCESS EXPORT'!$B:$P,15,FALSE)),UPPER(VLOOKUP(B469,'ACCESS EXPORT'!$B:$P,15,FALSE))))),IF('ACCESS EXPORT'!U469="",UPPER(VLOOKUP(B469,'ACCESS EXPORT'!$B:$P,15,FALSE)),IF(TODAY()-'ACCESS EXPORT'!U469&lt;=30,CONCATENATE(UPPER(VLOOKUP(B469,'ACCESS EXPORT'!$B:$P,15,FALSE)),""&amp;CHAR(10)&amp;"(NEW",TEXT('ACCESS EXPORT'!U469," MM/DD/YYY)")),IF(AND(TODAY()-'ACCESS EXPORT'!U469&gt;30,TODAY()&gt;0),UPPER(VLOOKUP(B469,'ACCESS EXPORT'!$B:$P,15,FALSE)))))),IF('ACCESS EXPORT'!Y469&lt;&gt;"",UPPER(CONCATENATE(UPPER(VLOOKUP(B469,'ACCESS EXPORT'!$B:$P,15,FALSE)),""&amp;CHAR(10)&amp;"(Transfer Out",TEXT('ACCESS EXPORT'!Y469," MM/DD/YYY)"))),IF('ACCESS EXPORT'!X469&lt;&gt;"",UPPER(CONCATENATE(UPPER(VLOOKUP(B469,'ACCESS EXPORT'!$B:$P,15,FALSE)),""&amp;CHAR(10)&amp;"(Transfer In",TEXT('ACCESS EXPORT'!X469," MM/DD/YYY)"))))))</f>
        <v>SAENZ, CARLOS B.</v>
      </c>
      <c r="O469" s="4" t="str">
        <f>_xlfn.IFNA(VLOOKUP(B469,'ACCESS EXPORT'!$B:$Q,16,FALSE),"")</f>
        <v>MD</v>
      </c>
      <c r="P469" s="4" t="str">
        <f>_xlfn.IFNA(VLOOKUP(B469,'ACCESS EXPORT'!B:W,22,FALSE),"-")</f>
        <v>1316944416</v>
      </c>
      <c r="Q469" s="4" t="str">
        <f>_xlfn.IFNA(VLOOKUP(A469,'ACCESS EXPORT'!$A:$AG,33,0),"-")</f>
        <v>Pat Lanier</v>
      </c>
      <c r="R469" s="4" t="str">
        <f>_xlfn.IFNA(VLOOKUP(A469,'ACCESS EXPORT'!$A:$AH,34,0),"-")</f>
        <v>Carol Shane</v>
      </c>
      <c r="S469" s="4" t="str">
        <f>_xlfn.IFNA(VLOOKUP(A469,'ACCESS EXPORT'!$A:$AI,35,0),"-")</f>
        <v>Kikzeny Cartagena</v>
      </c>
      <c r="T469" s="4" t="str">
        <f>_xlfn.IFNA(VLOOKUP(A469,'ACCESS EXPORT'!$A:$AJ,36,0),"-")</f>
        <v>Everil Elliott</v>
      </c>
      <c r="U469" s="4" t="str">
        <f>_xlfn.IFNA(VLOOKUP(A469,'ACCESS EXPORT'!$A:$AK,37,0),"-")</f>
        <v>athena</v>
      </c>
      <c r="V469" s="4" t="str">
        <f>_xlfn.IFNA(VLOOKUP(A469,'ACCESS EXPORT'!$A:$AL,38,0),"-")</f>
        <v>FHMG_FL HEART GROUP_ORL</v>
      </c>
      <c r="W469" s="4" t="str">
        <f>_xlfn.IFNA(VLOOKUP(A469,'ACCESS EXPORT'!$A:$AM,39,0),"-")</f>
        <v/>
      </c>
      <c r="X469" s="4" t="str">
        <f>_xlfn.IFNA(VLOOKUP(A469,'ACCESS EXPORT'!$A:$AN,40,0),"-")</f>
        <v>Tiffany Palmer / John Hill</v>
      </c>
      <c r="Y469" s="26" t="str">
        <f>_xlfn.IFNA(VLOOKUP(A469,'ACCESS EXPORT'!A:AO,41,0),"")</f>
        <v>Gary Weston</v>
      </c>
      <c r="Z469" s="26" t="str">
        <f>_xlfn.IFNA(VLOOKUP(A469,'ACCESS EXPORT'!A:AP,42,0),"")</f>
        <v>Quisha Moorer</v>
      </c>
      <c r="AA469" s="26" t="str">
        <f>_xlfn.IFNA(VLOOKUP(A469,'ACCESS EXPORT'!A:AQ,43,0),"")</f>
        <v>Carl Pfeiffer</v>
      </c>
    </row>
    <row r="470" spans="1:27" ht="18.75" x14ac:dyDescent="0.25">
      <c r="A470" s="33">
        <v>186</v>
      </c>
      <c r="B470" s="10">
        <v>1064</v>
      </c>
      <c r="C470" s="7" t="str">
        <f ca="1">IFERROR(UPPER(IF(AND('ACCESS EXPORT'!AA470="",'ACCESS EXPORT'!Z470=""),VLOOKUP(A470,'ACCESS EXPORT'!$A:$AF,32,FALSE),(IF('ACCESS EXPORT'!AA470&lt;&gt;"",CONCATENATE(VLOOKUP(A470,'ACCESS EXPORT'!$A:$AF,32,FALSE)," (Closed",TEXT('ACCESS EXPORT'!AA470," MM/DD/YYY)")),IF(TODAY()&lt;(('ACCESS EXPORT'!Z470)+30),CONCATENATE(VLOOKUP(A470,'ACCESS EXPORT'!$A:$AF,32,FALSE)," (Opens",TEXT('ACCESS EXPORT'!Z470," MM/DD/YYY)")),VLOOKUP(A470,'ACCESS EXPORT'!$A:$AF,32,FALSE)))))),"-")</f>
        <v>ADVENTHEALTH MEDICAL GROUP CARDIOLOGY AT ORLANDO</v>
      </c>
      <c r="D470" s="3" t="str">
        <f ca="1">IFERROR(UPPER(IF(AND('ACCESS EXPORT'!AA470="",'ACCESS EXPORT'!Z470=""),VLOOKUP(A470,'ACCESS EXPORT'!$A:$AF,28,FALSE),(IF('ACCESS EXPORT'!AA470&lt;&gt;"",CONCATENATE(VLOOKUP(A470,'ACCESS EXPORT'!$A:$AF,28,FALSE)," (Closed",TEXT('ACCESS EXPORT'!AA470," MM/DD/YYY)")),IF(TODAY()&lt;(('ACCESS EXPORT'!Z470)+30),CONCATENATE(VLOOKUP(A470,'ACCESS EXPORT'!$A:$AF,28,FALSE)," (Opens",TEXT('ACCESS EXPORT'!Z470," MM/DD/YYY)")),VLOOKUP(A470,'ACCESS EXPORT'!$A:$AF,28,FALSE)))))),"-")</f>
        <v>FLORIDA HEART GROUP - ORLANDO</v>
      </c>
      <c r="E470" s="3" t="str">
        <f>VLOOKUP($A470,'ACCESS EXPORT'!$A:$AF,3,FALSE)</f>
        <v>5610</v>
      </c>
      <c r="F470" s="3" t="str">
        <f>UPPER(CONCATENATE(VLOOKUP(A470,'ACCESS EXPORT'!$A:$AF,4,FALSE)," ",VLOOKUP(A470,'ACCESS EXPORT'!$A:$AF,5,FALSE)," ",VLOOKUP(A470,'ACCESS EXPORT'!$A:$AF,6,FALSE)," ",VLOOKUP(A470,'ACCESS EXPORT'!$A:$AA,7,FALSE)," ",VLOOKUP(A470,'ACCESS EXPORT'!$A:$AA,8,FALSE)))</f>
        <v>1613 N MILLS AVE  ORLANDO FL 32701</v>
      </c>
      <c r="G470" s="4" t="str">
        <f>UPPER(VLOOKUP($A470,'ACCESS EXPORT'!$A:$AF,9,FALSE))</f>
        <v>ORANGE</v>
      </c>
      <c r="H470" s="4" t="str">
        <f>_xlfn.IFNA(VLOOKUP($B470,'ACCESS EXPORT'!$B:$J,9,FALSE),"")</f>
        <v>Central</v>
      </c>
      <c r="I470" s="3" t="str">
        <f>CONCATENATE("(P)",VLOOKUP($A470,'ACCESS EXPORT'!$A:$AF,11,FALSE)," (F)",VLOOKUP($A470,'ACCESS EXPORT'!$A:$AF,29,FALSE))</f>
        <v>(P)(407) 894-4474 (F)(407)894-7032</v>
      </c>
      <c r="J470" s="4" t="str">
        <f>UPPER(VLOOKUP($A470,'ACCESS EXPORT'!$A:$AF,12,FALSE))</f>
        <v>CARDIOLOGY</v>
      </c>
      <c r="K470" s="4" t="str">
        <f>UPPER(VLOOKUP($A470,'ACCESS EXPORT'!$A:$AF,13,FALSE))</f>
        <v>SCOTT HILL</v>
      </c>
      <c r="L470" s="3" t="str">
        <f>IF(AND(VLOOKUP(A470,'ACCESS EXPORT'!A:AE,1,0),'ACCESS EXPORT'!N470=""),UPPER(CONCATENATE('ACCESS EXPORT'!AE470)),IF(VLOOKUP(A470,'ACCESS EXPORT'!A:AE,1,0),UPPER(CONCATENATE('ACCESS EXPORT'!N470," "&amp;CHAR(10),'ACCESS EXPORT'!AE470))))</f>
        <v>BRENT WEBER 
JOHN COLEBAUGH (PRAC. ADMIN)</v>
      </c>
      <c r="M470" s="4" t="str">
        <f>UPPER(VLOOKUP($A470,'ACCESS EXPORT'!$A:$O,15,FALSE))</f>
        <v>J. CURTIS NGUYEN (PM)</v>
      </c>
      <c r="N470" s="4" t="str">
        <f ca="1">IF(AND('ACCESS EXPORT'!X470="",'ACCESS EXPORT'!Y470=""),IF('ACCESS EXPORT'!V470&lt;&gt;"",(IF(TODAY()-'ACCESS EXPORT'!V470&gt;=-60,UPPER(CONCATENATE(VLOOKUP(B470,'ACCESS EXPORT'!$B:$P,15,FALSE),""&amp;CHAR(10)&amp;"(SEP",TEXT('ACCESS EXPORT'!V470," MM/DD/YYY)"))),IF(TODAY()-'ACCESS EXPORT'!V470&lt;0,UPPER(VLOOKUP(B470,'ACCESS EXPORT'!$B:$P,15,FALSE)),UPPER(VLOOKUP(B470,'ACCESS EXPORT'!$B:$P,15,FALSE))))),IF('ACCESS EXPORT'!U470="",UPPER(VLOOKUP(B470,'ACCESS EXPORT'!$B:$P,15,FALSE)),IF(TODAY()-'ACCESS EXPORT'!U470&lt;=30,CONCATENATE(UPPER(VLOOKUP(B470,'ACCESS EXPORT'!$B:$P,15,FALSE)),""&amp;CHAR(10)&amp;"(NEW",TEXT('ACCESS EXPORT'!U470," MM/DD/YYY)")),IF(AND(TODAY()-'ACCESS EXPORT'!U470&gt;30,TODAY()&gt;0),UPPER(VLOOKUP(B470,'ACCESS EXPORT'!$B:$P,15,FALSE)))))),IF('ACCESS EXPORT'!Y470&lt;&gt;"",UPPER(CONCATENATE(UPPER(VLOOKUP(B470,'ACCESS EXPORT'!$B:$P,15,FALSE)),""&amp;CHAR(10)&amp;"(Transfer Out",TEXT('ACCESS EXPORT'!Y470," MM/DD/YYY)"))),IF('ACCESS EXPORT'!X470&lt;&gt;"",UPPER(CONCATENATE(UPPER(VLOOKUP(B470,'ACCESS EXPORT'!$B:$P,15,FALSE)),""&amp;CHAR(10)&amp;"(Transfer In",TEXT('ACCESS EXPORT'!X470," MM/DD/YYY)"))))))</f>
        <v>FRANCESCHI, ALEJANDRO C.</v>
      </c>
      <c r="O470" s="4" t="str">
        <f>_xlfn.IFNA(VLOOKUP(B470,'ACCESS EXPORT'!$B:$Q,16,FALSE),"")</f>
        <v>MD</v>
      </c>
      <c r="P470" s="4" t="str">
        <f>_xlfn.IFNA(VLOOKUP(B470,'ACCESS EXPORT'!B:W,22,FALSE),"-")</f>
        <v>1417957499</v>
      </c>
      <c r="Q470" s="4" t="str">
        <f>_xlfn.IFNA(VLOOKUP(A470,'ACCESS EXPORT'!$A:$AG,33,0),"-")</f>
        <v>Pat Lanier</v>
      </c>
      <c r="R470" s="4" t="str">
        <f>_xlfn.IFNA(VLOOKUP(A470,'ACCESS EXPORT'!$A:$AH,34,0),"-")</f>
        <v>Carol Shane</v>
      </c>
      <c r="S470" s="4" t="str">
        <f>_xlfn.IFNA(VLOOKUP(A470,'ACCESS EXPORT'!$A:$AI,35,0),"-")</f>
        <v>Kikzeny Cartagena</v>
      </c>
      <c r="T470" s="4" t="str">
        <f>_xlfn.IFNA(VLOOKUP(A470,'ACCESS EXPORT'!$A:$AJ,36,0),"-")</f>
        <v>Everil Elliott</v>
      </c>
      <c r="U470" s="4" t="str">
        <f>_xlfn.IFNA(VLOOKUP(A470,'ACCESS EXPORT'!$A:$AK,37,0),"-")</f>
        <v>athena</v>
      </c>
      <c r="V470" s="4" t="str">
        <f>_xlfn.IFNA(VLOOKUP(A470,'ACCESS EXPORT'!$A:$AL,38,0),"-")</f>
        <v>FHMG_FL HEART GROUP_ORL</v>
      </c>
      <c r="W470" s="4" t="str">
        <f>_xlfn.IFNA(VLOOKUP(A470,'ACCESS EXPORT'!$A:$AM,39,0),"-")</f>
        <v/>
      </c>
      <c r="X470" s="4" t="str">
        <f>_xlfn.IFNA(VLOOKUP(A470,'ACCESS EXPORT'!$A:$AN,40,0),"-")</f>
        <v>Tiffany Palmer / John Hill</v>
      </c>
      <c r="Y470" s="26" t="str">
        <f>_xlfn.IFNA(VLOOKUP(A470,'ACCESS EXPORT'!A:AO,41,0),"")</f>
        <v>Gary Weston</v>
      </c>
      <c r="Z470" s="26" t="str">
        <f>_xlfn.IFNA(VLOOKUP(A470,'ACCESS EXPORT'!A:AP,42,0),"")</f>
        <v>Quisha Moorer</v>
      </c>
      <c r="AA470" s="26" t="str">
        <f>_xlfn.IFNA(VLOOKUP(A470,'ACCESS EXPORT'!A:AQ,43,0),"")</f>
        <v>Carl Pfeiffer</v>
      </c>
    </row>
    <row r="471" spans="1:27" ht="18.75" x14ac:dyDescent="0.25">
      <c r="A471" s="33">
        <v>186</v>
      </c>
      <c r="B471" s="10">
        <v>1390</v>
      </c>
      <c r="C471" s="7" t="str">
        <f ca="1">IFERROR(UPPER(IF(AND('ACCESS EXPORT'!AA471="",'ACCESS EXPORT'!Z471=""),VLOOKUP(A471,'ACCESS EXPORT'!$A:$AF,32,FALSE),(IF('ACCESS EXPORT'!AA471&lt;&gt;"",CONCATENATE(VLOOKUP(A471,'ACCESS EXPORT'!$A:$AF,32,FALSE)," (Closed",TEXT('ACCESS EXPORT'!AA471," MM/DD/YYY)")),IF(TODAY()&lt;(('ACCESS EXPORT'!Z471)+30),CONCATENATE(VLOOKUP(A471,'ACCESS EXPORT'!$A:$AF,32,FALSE)," (Opens",TEXT('ACCESS EXPORT'!Z471," MM/DD/YYY)")),VLOOKUP(A471,'ACCESS EXPORT'!$A:$AF,32,FALSE)))))),"-")</f>
        <v>ADVENTHEALTH MEDICAL GROUP CARDIOLOGY AT ORLANDO</v>
      </c>
      <c r="D471" s="3" t="str">
        <f ca="1">IFERROR(UPPER(IF(AND('ACCESS EXPORT'!AA471="",'ACCESS EXPORT'!Z471=""),VLOOKUP(A471,'ACCESS EXPORT'!$A:$AF,28,FALSE),(IF('ACCESS EXPORT'!AA471&lt;&gt;"",CONCATENATE(VLOOKUP(A471,'ACCESS EXPORT'!$A:$AF,28,FALSE)," (Closed",TEXT('ACCESS EXPORT'!AA471," MM/DD/YYY)")),IF(TODAY()&lt;(('ACCESS EXPORT'!Z471)+30),CONCATENATE(VLOOKUP(A471,'ACCESS EXPORT'!$A:$AF,28,FALSE)," (Opens",TEXT('ACCESS EXPORT'!Z471," MM/DD/YYY)")),VLOOKUP(A471,'ACCESS EXPORT'!$A:$AF,28,FALSE)))))),"-")</f>
        <v>FLORIDA HEART GROUP - ORLANDO</v>
      </c>
      <c r="E471" s="3" t="str">
        <f>VLOOKUP($A471,'ACCESS EXPORT'!$A:$AF,3,FALSE)</f>
        <v>5610</v>
      </c>
      <c r="F471" s="3" t="str">
        <f>UPPER(CONCATENATE(VLOOKUP(A471,'ACCESS EXPORT'!$A:$AF,4,FALSE)," ",VLOOKUP(A471,'ACCESS EXPORT'!$A:$AF,5,FALSE)," ",VLOOKUP(A471,'ACCESS EXPORT'!$A:$AF,6,FALSE)," ",VLOOKUP(A471,'ACCESS EXPORT'!$A:$AA,7,FALSE)," ",VLOOKUP(A471,'ACCESS EXPORT'!$A:$AA,8,FALSE)))</f>
        <v>1613 N MILLS AVE  ORLANDO FL 32701</v>
      </c>
      <c r="G471" s="4" t="str">
        <f>UPPER(VLOOKUP($A471,'ACCESS EXPORT'!$A:$AF,9,FALSE))</f>
        <v>ORANGE</v>
      </c>
      <c r="H471" s="4" t="str">
        <f>_xlfn.IFNA(VLOOKUP($B471,'ACCESS EXPORT'!$B:$J,9,FALSE),"")</f>
        <v>Central</v>
      </c>
      <c r="I471" s="3" t="str">
        <f>CONCATENATE("(P)",VLOOKUP($A471,'ACCESS EXPORT'!$A:$AF,11,FALSE)," (F)",VLOOKUP($A471,'ACCESS EXPORT'!$A:$AF,29,FALSE))</f>
        <v>(P)(407) 894-4474 (F)(407)894-7032</v>
      </c>
      <c r="J471" s="4" t="str">
        <f>UPPER(VLOOKUP($A471,'ACCESS EXPORT'!$A:$AF,12,FALSE))</f>
        <v>CARDIOLOGY</v>
      </c>
      <c r="K471" s="4" t="str">
        <f>UPPER(VLOOKUP($A471,'ACCESS EXPORT'!$A:$AF,13,FALSE))</f>
        <v>SCOTT HILL</v>
      </c>
      <c r="L471" s="3" t="str">
        <f>IF(AND(VLOOKUP(A471,'ACCESS EXPORT'!A:AE,1,0),'ACCESS EXPORT'!N471=""),UPPER(CONCATENATE('ACCESS EXPORT'!AE471)),IF(VLOOKUP(A471,'ACCESS EXPORT'!A:AE,1,0),UPPER(CONCATENATE('ACCESS EXPORT'!N471," "&amp;CHAR(10),'ACCESS EXPORT'!AE471))))</f>
        <v>BRENT WEBER 
JOHN COLEBAUGH (PRAC. ADMIN)</v>
      </c>
      <c r="M471" s="4" t="str">
        <f>UPPER(VLOOKUP($A471,'ACCESS EXPORT'!$A:$O,15,FALSE))</f>
        <v>J. CURTIS NGUYEN (PM)</v>
      </c>
      <c r="N471" s="4" t="str">
        <f ca="1">IF(AND('ACCESS EXPORT'!X471="",'ACCESS EXPORT'!Y471=""),IF('ACCESS EXPORT'!V471&lt;&gt;"",(IF(TODAY()-'ACCESS EXPORT'!V471&gt;=-60,UPPER(CONCATENATE(VLOOKUP(B471,'ACCESS EXPORT'!$B:$P,15,FALSE),""&amp;CHAR(10)&amp;"(SEP",TEXT('ACCESS EXPORT'!V471," MM/DD/YYY)"))),IF(TODAY()-'ACCESS EXPORT'!V471&lt;0,UPPER(VLOOKUP(B471,'ACCESS EXPORT'!$B:$P,15,FALSE)),UPPER(VLOOKUP(B471,'ACCESS EXPORT'!$B:$P,15,FALSE))))),IF('ACCESS EXPORT'!U471="",UPPER(VLOOKUP(B471,'ACCESS EXPORT'!$B:$P,15,FALSE)),IF(TODAY()-'ACCESS EXPORT'!U471&lt;=30,CONCATENATE(UPPER(VLOOKUP(B471,'ACCESS EXPORT'!$B:$P,15,FALSE)),""&amp;CHAR(10)&amp;"(NEW",TEXT('ACCESS EXPORT'!U471," MM/DD/YYY)")),IF(AND(TODAY()-'ACCESS EXPORT'!U471&gt;30,TODAY()&gt;0),UPPER(VLOOKUP(B471,'ACCESS EXPORT'!$B:$P,15,FALSE)))))),IF('ACCESS EXPORT'!Y471&lt;&gt;"",UPPER(CONCATENATE(UPPER(VLOOKUP(B471,'ACCESS EXPORT'!$B:$P,15,FALSE)),""&amp;CHAR(10)&amp;"(Transfer Out",TEXT('ACCESS EXPORT'!Y471," MM/DD/YYY)"))),IF('ACCESS EXPORT'!X471&lt;&gt;"",UPPER(CONCATENATE(UPPER(VLOOKUP(B471,'ACCESS EXPORT'!$B:$P,15,FALSE)),""&amp;CHAR(10)&amp;"(Transfer In",TEXT('ACCESS EXPORT'!X471," MM/DD/YYY)"))))))</f>
        <v>PATACSIL, FRANKIE JO</v>
      </c>
      <c r="O471" s="4" t="str">
        <f>_xlfn.IFNA(VLOOKUP(B471,'ACCESS EXPORT'!$B:$Q,16,FALSE),"")</f>
        <v>APRN</v>
      </c>
      <c r="P471" s="4" t="str">
        <f>_xlfn.IFNA(VLOOKUP(B471,'ACCESS EXPORT'!B:W,22,FALSE),"-")</f>
        <v>1851390298</v>
      </c>
      <c r="Q471" s="4" t="str">
        <f>_xlfn.IFNA(VLOOKUP(A471,'ACCESS EXPORT'!$A:$AG,33,0),"-")</f>
        <v>Pat Lanier</v>
      </c>
      <c r="R471" s="4" t="str">
        <f>_xlfn.IFNA(VLOOKUP(A471,'ACCESS EXPORT'!$A:$AH,34,0),"-")</f>
        <v>Carol Shane</v>
      </c>
      <c r="S471" s="4" t="str">
        <f>_xlfn.IFNA(VLOOKUP(A471,'ACCESS EXPORT'!$A:$AI,35,0),"-")</f>
        <v>Kikzeny Cartagena</v>
      </c>
      <c r="T471" s="4" t="str">
        <f>_xlfn.IFNA(VLOOKUP(A471,'ACCESS EXPORT'!$A:$AJ,36,0),"-")</f>
        <v>Everil Elliott</v>
      </c>
      <c r="U471" s="4" t="str">
        <f>_xlfn.IFNA(VLOOKUP(A471,'ACCESS EXPORT'!$A:$AK,37,0),"-")</f>
        <v>athena</v>
      </c>
      <c r="V471" s="4" t="str">
        <f>_xlfn.IFNA(VLOOKUP(A471,'ACCESS EXPORT'!$A:$AL,38,0),"-")</f>
        <v>FHMG_FL HEART GROUP_ORL</v>
      </c>
      <c r="W471" s="4" t="str">
        <f>_xlfn.IFNA(VLOOKUP(A471,'ACCESS EXPORT'!$A:$AM,39,0),"-")</f>
        <v/>
      </c>
      <c r="X471" s="4" t="str">
        <f>_xlfn.IFNA(VLOOKUP(A471,'ACCESS EXPORT'!$A:$AN,40,0),"-")</f>
        <v>Tiffany Palmer / John Hill</v>
      </c>
      <c r="Y471" s="26" t="str">
        <f>_xlfn.IFNA(VLOOKUP(A471,'ACCESS EXPORT'!A:AO,41,0),"")</f>
        <v>Gary Weston</v>
      </c>
      <c r="Z471" s="26" t="str">
        <f>_xlfn.IFNA(VLOOKUP(A471,'ACCESS EXPORT'!A:AP,42,0),"")</f>
        <v>Quisha Moorer</v>
      </c>
      <c r="AA471" s="26" t="str">
        <f>_xlfn.IFNA(VLOOKUP(A471,'ACCESS EXPORT'!A:AQ,43,0),"")</f>
        <v>Carl Pfeiffer</v>
      </c>
    </row>
    <row r="472" spans="1:27" ht="18.75" x14ac:dyDescent="0.25">
      <c r="A472" s="33">
        <v>186</v>
      </c>
      <c r="B472" s="10">
        <v>1383</v>
      </c>
      <c r="C472" s="7" t="str">
        <f ca="1">IFERROR(UPPER(IF(AND('ACCESS EXPORT'!AA472="",'ACCESS EXPORT'!Z472=""),VLOOKUP(A472,'ACCESS EXPORT'!$A:$AF,32,FALSE),(IF('ACCESS EXPORT'!AA472&lt;&gt;"",CONCATENATE(VLOOKUP(A472,'ACCESS EXPORT'!$A:$AF,32,FALSE)," (Closed",TEXT('ACCESS EXPORT'!AA472," MM/DD/YYY)")),IF(TODAY()&lt;(('ACCESS EXPORT'!Z472)+30),CONCATENATE(VLOOKUP(A472,'ACCESS EXPORT'!$A:$AF,32,FALSE)," (Opens",TEXT('ACCESS EXPORT'!Z472," MM/DD/YYY)")),VLOOKUP(A472,'ACCESS EXPORT'!$A:$AF,32,FALSE)))))),"-")</f>
        <v>ADVENTHEALTH MEDICAL GROUP CARDIOLOGY AT ORLANDO</v>
      </c>
      <c r="D472" s="3" t="str">
        <f ca="1">IFERROR(UPPER(IF(AND('ACCESS EXPORT'!AA472="",'ACCESS EXPORT'!Z472=""),VLOOKUP(A472,'ACCESS EXPORT'!$A:$AF,28,FALSE),(IF('ACCESS EXPORT'!AA472&lt;&gt;"",CONCATENATE(VLOOKUP(A472,'ACCESS EXPORT'!$A:$AF,28,FALSE)," (Closed",TEXT('ACCESS EXPORT'!AA472," MM/DD/YYY)")),IF(TODAY()&lt;(('ACCESS EXPORT'!Z472)+30),CONCATENATE(VLOOKUP(A472,'ACCESS EXPORT'!$A:$AF,28,FALSE)," (Opens",TEXT('ACCESS EXPORT'!Z472," MM/DD/YYY)")),VLOOKUP(A472,'ACCESS EXPORT'!$A:$AF,28,FALSE)))))),"-")</f>
        <v>FLORIDA HEART GROUP - ORLANDO</v>
      </c>
      <c r="E472" s="3" t="str">
        <f>VLOOKUP($A472,'ACCESS EXPORT'!$A:$AF,3,FALSE)</f>
        <v>5610</v>
      </c>
      <c r="F472" s="3" t="str">
        <f>UPPER(CONCATENATE(VLOOKUP(A472,'ACCESS EXPORT'!$A:$AF,4,FALSE)," ",VLOOKUP(A472,'ACCESS EXPORT'!$A:$AF,5,FALSE)," ",VLOOKUP(A472,'ACCESS EXPORT'!$A:$AF,6,FALSE)," ",VLOOKUP(A472,'ACCESS EXPORT'!$A:$AA,7,FALSE)," ",VLOOKUP(A472,'ACCESS EXPORT'!$A:$AA,8,FALSE)))</f>
        <v>1613 N MILLS AVE  ORLANDO FL 32701</v>
      </c>
      <c r="G472" s="4" t="str">
        <f>UPPER(VLOOKUP($A472,'ACCESS EXPORT'!$A:$AF,9,FALSE))</f>
        <v>ORANGE</v>
      </c>
      <c r="H472" s="4" t="str">
        <f>_xlfn.IFNA(VLOOKUP($B472,'ACCESS EXPORT'!$B:$J,9,FALSE),"")</f>
        <v>Central</v>
      </c>
      <c r="I472" s="3" t="str">
        <f>CONCATENATE("(P)",VLOOKUP($A472,'ACCESS EXPORT'!$A:$AF,11,FALSE)," (F)",VLOOKUP($A472,'ACCESS EXPORT'!$A:$AF,29,FALSE))</f>
        <v>(P)(407) 894-4474 (F)(407)894-7032</v>
      </c>
      <c r="J472" s="4" t="str">
        <f>UPPER(VLOOKUP($A472,'ACCESS EXPORT'!$A:$AF,12,FALSE))</f>
        <v>CARDIOLOGY</v>
      </c>
      <c r="K472" s="4" t="str">
        <f>UPPER(VLOOKUP($A472,'ACCESS EXPORT'!$A:$AF,13,FALSE))</f>
        <v>SCOTT HILL</v>
      </c>
      <c r="L472" s="3" t="str">
        <f>IF(AND(VLOOKUP(A472,'ACCESS EXPORT'!A:AE,1,0),'ACCESS EXPORT'!N472=""),UPPER(CONCATENATE('ACCESS EXPORT'!AE472)),IF(VLOOKUP(A472,'ACCESS EXPORT'!A:AE,1,0),UPPER(CONCATENATE('ACCESS EXPORT'!N472," "&amp;CHAR(10),'ACCESS EXPORT'!AE472))))</f>
        <v>BRENT WEBER 
JOHN COLEBAUGH (PRAC. ADMIN)</v>
      </c>
      <c r="M472" s="4" t="str">
        <f>UPPER(VLOOKUP($A472,'ACCESS EXPORT'!$A:$O,15,FALSE))</f>
        <v>J. CURTIS NGUYEN (PM)</v>
      </c>
      <c r="N472" s="4" t="str">
        <f ca="1">IF(AND('ACCESS EXPORT'!X472="",'ACCESS EXPORT'!Y472=""),IF('ACCESS EXPORT'!V472&lt;&gt;"",(IF(TODAY()-'ACCESS EXPORT'!V472&gt;=-60,UPPER(CONCATENATE(VLOOKUP(B472,'ACCESS EXPORT'!$B:$P,15,FALSE),""&amp;CHAR(10)&amp;"(SEP",TEXT('ACCESS EXPORT'!V472," MM/DD/YYY)"))),IF(TODAY()-'ACCESS EXPORT'!V472&lt;0,UPPER(VLOOKUP(B472,'ACCESS EXPORT'!$B:$P,15,FALSE)),UPPER(VLOOKUP(B472,'ACCESS EXPORT'!$B:$P,15,FALSE))))),IF('ACCESS EXPORT'!U472="",UPPER(VLOOKUP(B472,'ACCESS EXPORT'!$B:$P,15,FALSE)),IF(TODAY()-'ACCESS EXPORT'!U472&lt;=30,CONCATENATE(UPPER(VLOOKUP(B472,'ACCESS EXPORT'!$B:$P,15,FALSE)),""&amp;CHAR(10)&amp;"(NEW",TEXT('ACCESS EXPORT'!U472," MM/DD/YYY)")),IF(AND(TODAY()-'ACCESS EXPORT'!U472&gt;30,TODAY()&gt;0),UPPER(VLOOKUP(B472,'ACCESS EXPORT'!$B:$P,15,FALSE)))))),IF('ACCESS EXPORT'!Y472&lt;&gt;"",UPPER(CONCATENATE(UPPER(VLOOKUP(B472,'ACCESS EXPORT'!$B:$P,15,FALSE)),""&amp;CHAR(10)&amp;"(Transfer Out",TEXT('ACCESS EXPORT'!Y472," MM/DD/YYY)"))),IF('ACCESS EXPORT'!X472&lt;&gt;"",UPPER(CONCATENATE(UPPER(VLOOKUP(B472,'ACCESS EXPORT'!$B:$P,15,FALSE)),""&amp;CHAR(10)&amp;"(Transfer In",TEXT('ACCESS EXPORT'!X472," MM/DD/YYY)"))))))</f>
        <v>GUERRERO, PATRICIA ADRIANA</v>
      </c>
      <c r="O472" s="4" t="str">
        <f>_xlfn.IFNA(VLOOKUP(B472,'ACCESS EXPORT'!$B:$Q,16,FALSE),"")</f>
        <v>MD</v>
      </c>
      <c r="P472" s="4" t="str">
        <f>_xlfn.IFNA(VLOOKUP(B472,'ACCESS EXPORT'!B:W,22,FALSE),"-")</f>
        <v>1881690410</v>
      </c>
      <c r="Q472" s="4" t="str">
        <f>_xlfn.IFNA(VLOOKUP(A472,'ACCESS EXPORT'!$A:$AG,33,0),"-")</f>
        <v>Pat Lanier</v>
      </c>
      <c r="R472" s="4" t="str">
        <f>_xlfn.IFNA(VLOOKUP(A472,'ACCESS EXPORT'!$A:$AH,34,0),"-")</f>
        <v>Carol Shane</v>
      </c>
      <c r="S472" s="4" t="str">
        <f>_xlfn.IFNA(VLOOKUP(A472,'ACCESS EXPORT'!$A:$AI,35,0),"-")</f>
        <v>Kikzeny Cartagena</v>
      </c>
      <c r="T472" s="4" t="str">
        <f>_xlfn.IFNA(VLOOKUP(A472,'ACCESS EXPORT'!$A:$AJ,36,0),"-")</f>
        <v>Everil Elliott</v>
      </c>
      <c r="U472" s="4" t="str">
        <f>_xlfn.IFNA(VLOOKUP(A472,'ACCESS EXPORT'!$A:$AK,37,0),"-")</f>
        <v>athena</v>
      </c>
      <c r="V472" s="4" t="str">
        <f>_xlfn.IFNA(VLOOKUP(A472,'ACCESS EXPORT'!$A:$AL,38,0),"-")</f>
        <v>FHMG_FL HEART GROUP_ORL</v>
      </c>
      <c r="W472" s="4" t="str">
        <f>_xlfn.IFNA(VLOOKUP(A472,'ACCESS EXPORT'!$A:$AM,39,0),"-")</f>
        <v/>
      </c>
      <c r="X472" s="4" t="str">
        <f>_xlfn.IFNA(VLOOKUP(A472,'ACCESS EXPORT'!$A:$AN,40,0),"-")</f>
        <v>Tiffany Palmer / John Hill</v>
      </c>
      <c r="Y472" s="26" t="str">
        <f>_xlfn.IFNA(VLOOKUP(A472,'ACCESS EXPORT'!A:AO,41,0),"")</f>
        <v>Gary Weston</v>
      </c>
      <c r="Z472" s="26" t="str">
        <f>_xlfn.IFNA(VLOOKUP(A472,'ACCESS EXPORT'!A:AP,42,0),"")</f>
        <v>Quisha Moorer</v>
      </c>
      <c r="AA472" s="26" t="str">
        <f>_xlfn.IFNA(VLOOKUP(A472,'ACCESS EXPORT'!A:AQ,43,0),"")</f>
        <v>Carl Pfeiffer</v>
      </c>
    </row>
    <row r="473" spans="1:27" ht="18.75" x14ac:dyDescent="0.25">
      <c r="A473" s="33">
        <v>186</v>
      </c>
      <c r="B473" s="10">
        <v>1382</v>
      </c>
      <c r="C473" s="7" t="str">
        <f ca="1">IFERROR(UPPER(IF(AND('ACCESS EXPORT'!AA473="",'ACCESS EXPORT'!Z473=""),VLOOKUP(A473,'ACCESS EXPORT'!$A:$AF,32,FALSE),(IF('ACCESS EXPORT'!AA473&lt;&gt;"",CONCATENATE(VLOOKUP(A473,'ACCESS EXPORT'!$A:$AF,32,FALSE)," (Closed",TEXT('ACCESS EXPORT'!AA473," MM/DD/YYY)")),IF(TODAY()&lt;(('ACCESS EXPORT'!Z473)+30),CONCATENATE(VLOOKUP(A473,'ACCESS EXPORT'!$A:$AF,32,FALSE)," (Opens",TEXT('ACCESS EXPORT'!Z473," MM/DD/YYY)")),VLOOKUP(A473,'ACCESS EXPORT'!$A:$AF,32,FALSE)))))),"-")</f>
        <v>ADVENTHEALTH MEDICAL GROUP CARDIOLOGY AT ORLANDO</v>
      </c>
      <c r="D473" s="3" t="str">
        <f ca="1">IFERROR(UPPER(IF(AND('ACCESS EXPORT'!AA473="",'ACCESS EXPORT'!Z473=""),VLOOKUP(A473,'ACCESS EXPORT'!$A:$AF,28,FALSE),(IF('ACCESS EXPORT'!AA473&lt;&gt;"",CONCATENATE(VLOOKUP(A473,'ACCESS EXPORT'!$A:$AF,28,FALSE)," (Closed",TEXT('ACCESS EXPORT'!AA473," MM/DD/YYY)")),IF(TODAY()&lt;(('ACCESS EXPORT'!Z473)+30),CONCATENATE(VLOOKUP(A473,'ACCESS EXPORT'!$A:$AF,28,FALSE)," (Opens",TEXT('ACCESS EXPORT'!Z473," MM/DD/YYY)")),VLOOKUP(A473,'ACCESS EXPORT'!$A:$AF,28,FALSE)))))),"-")</f>
        <v>FLORIDA HEART GROUP - ORLANDO</v>
      </c>
      <c r="E473" s="3" t="str">
        <f>VLOOKUP($A473,'ACCESS EXPORT'!$A:$AF,3,FALSE)</f>
        <v>5610</v>
      </c>
      <c r="F473" s="3" t="str">
        <f>UPPER(CONCATENATE(VLOOKUP(A473,'ACCESS EXPORT'!$A:$AF,4,FALSE)," ",VLOOKUP(A473,'ACCESS EXPORT'!$A:$AF,5,FALSE)," ",VLOOKUP(A473,'ACCESS EXPORT'!$A:$AF,6,FALSE)," ",VLOOKUP(A473,'ACCESS EXPORT'!$A:$AA,7,FALSE)," ",VLOOKUP(A473,'ACCESS EXPORT'!$A:$AA,8,FALSE)))</f>
        <v>1613 N MILLS AVE  ORLANDO FL 32701</v>
      </c>
      <c r="G473" s="4" t="str">
        <f>UPPER(VLOOKUP($A473,'ACCESS EXPORT'!$A:$AF,9,FALSE))</f>
        <v>ORANGE</v>
      </c>
      <c r="H473" s="4" t="str">
        <f>_xlfn.IFNA(VLOOKUP($B473,'ACCESS EXPORT'!$B:$J,9,FALSE),"")</f>
        <v>Central</v>
      </c>
      <c r="I473" s="3" t="str">
        <f>CONCATENATE("(P)",VLOOKUP($A473,'ACCESS EXPORT'!$A:$AF,11,FALSE)," (F)",VLOOKUP($A473,'ACCESS EXPORT'!$A:$AF,29,FALSE))</f>
        <v>(P)(407) 894-4474 (F)(407)894-7032</v>
      </c>
      <c r="J473" s="4" t="str">
        <f>UPPER(VLOOKUP($A473,'ACCESS EXPORT'!$A:$AF,12,FALSE))</f>
        <v>CARDIOLOGY</v>
      </c>
      <c r="K473" s="4" t="str">
        <f>UPPER(VLOOKUP($A473,'ACCESS EXPORT'!$A:$AF,13,FALSE))</f>
        <v>SCOTT HILL</v>
      </c>
      <c r="L473" s="3" t="str">
        <f>IF(AND(VLOOKUP(A473,'ACCESS EXPORT'!A:AE,1,0),'ACCESS EXPORT'!N473=""),UPPER(CONCATENATE('ACCESS EXPORT'!AE473)),IF(VLOOKUP(A473,'ACCESS EXPORT'!A:AE,1,0),UPPER(CONCATENATE('ACCESS EXPORT'!N473," "&amp;CHAR(10),'ACCESS EXPORT'!AE473))))</f>
        <v>BRENT WEBER 
JOHN COLEBAUGH (PRAC. ADMIN)</v>
      </c>
      <c r="M473" s="4" t="str">
        <f>UPPER(VLOOKUP($A473,'ACCESS EXPORT'!$A:$O,15,FALSE))</f>
        <v>J. CURTIS NGUYEN (PM)</v>
      </c>
      <c r="N473" s="4" t="str">
        <f ca="1">IF(AND('ACCESS EXPORT'!X473="",'ACCESS EXPORT'!Y473=""),IF('ACCESS EXPORT'!V473&lt;&gt;"",(IF(TODAY()-'ACCESS EXPORT'!V473&gt;=-60,UPPER(CONCATENATE(VLOOKUP(B473,'ACCESS EXPORT'!$B:$P,15,FALSE),""&amp;CHAR(10)&amp;"(SEP",TEXT('ACCESS EXPORT'!V473," MM/DD/YYY)"))),IF(TODAY()-'ACCESS EXPORT'!V473&lt;0,UPPER(VLOOKUP(B473,'ACCESS EXPORT'!$B:$P,15,FALSE)),UPPER(VLOOKUP(B473,'ACCESS EXPORT'!$B:$P,15,FALSE))))),IF('ACCESS EXPORT'!U473="",UPPER(VLOOKUP(B473,'ACCESS EXPORT'!$B:$P,15,FALSE)),IF(TODAY()-'ACCESS EXPORT'!U473&lt;=30,CONCATENATE(UPPER(VLOOKUP(B473,'ACCESS EXPORT'!$B:$P,15,FALSE)),""&amp;CHAR(10)&amp;"(NEW",TEXT('ACCESS EXPORT'!U473," MM/DD/YYY)")),IF(AND(TODAY()-'ACCESS EXPORT'!U473&gt;30,TODAY()&gt;0),UPPER(VLOOKUP(B473,'ACCESS EXPORT'!$B:$P,15,FALSE)))))),IF('ACCESS EXPORT'!Y473&lt;&gt;"",UPPER(CONCATENATE(UPPER(VLOOKUP(B473,'ACCESS EXPORT'!$B:$P,15,FALSE)),""&amp;CHAR(10)&amp;"(Transfer Out",TEXT('ACCESS EXPORT'!Y473," MM/DD/YYY)"))),IF('ACCESS EXPORT'!X473&lt;&gt;"",UPPER(CONCATENATE(UPPER(VLOOKUP(B473,'ACCESS EXPORT'!$B:$P,15,FALSE)),""&amp;CHAR(10)&amp;"(Transfer In",TEXT('ACCESS EXPORT'!X473," MM/DD/YYY)"))))))</f>
        <v>CURRY, RUPERT CHARLES</v>
      </c>
      <c r="O473" s="4" t="str">
        <f>_xlfn.IFNA(VLOOKUP(B473,'ACCESS EXPORT'!$B:$Q,16,FALSE),"")</f>
        <v>MD</v>
      </c>
      <c r="P473" s="4" t="str">
        <f>_xlfn.IFNA(VLOOKUP(B473,'ACCESS EXPORT'!B:W,22,FALSE),"-")</f>
        <v>1629074257</v>
      </c>
      <c r="Q473" s="4" t="str">
        <f>_xlfn.IFNA(VLOOKUP(A473,'ACCESS EXPORT'!$A:$AG,33,0),"-")</f>
        <v>Pat Lanier</v>
      </c>
      <c r="R473" s="4" t="str">
        <f>_xlfn.IFNA(VLOOKUP(A473,'ACCESS EXPORT'!$A:$AH,34,0),"-")</f>
        <v>Carol Shane</v>
      </c>
      <c r="S473" s="4" t="str">
        <f>_xlfn.IFNA(VLOOKUP(A473,'ACCESS EXPORT'!$A:$AI,35,0),"-")</f>
        <v>Kikzeny Cartagena</v>
      </c>
      <c r="T473" s="4" t="str">
        <f>_xlfn.IFNA(VLOOKUP(A473,'ACCESS EXPORT'!$A:$AJ,36,0),"-")</f>
        <v>Everil Elliott</v>
      </c>
      <c r="U473" s="4" t="str">
        <f>_xlfn.IFNA(VLOOKUP(A473,'ACCESS EXPORT'!$A:$AK,37,0),"-")</f>
        <v>athena</v>
      </c>
      <c r="V473" s="4" t="str">
        <f>_xlfn.IFNA(VLOOKUP(A473,'ACCESS EXPORT'!$A:$AL,38,0),"-")</f>
        <v>FHMG_FL HEART GROUP_ORL</v>
      </c>
      <c r="W473" s="4" t="str">
        <f>_xlfn.IFNA(VLOOKUP(A473,'ACCESS EXPORT'!$A:$AM,39,0),"-")</f>
        <v/>
      </c>
      <c r="X473" s="4" t="str">
        <f>_xlfn.IFNA(VLOOKUP(A473,'ACCESS EXPORT'!$A:$AN,40,0),"-")</f>
        <v>Tiffany Palmer / John Hill</v>
      </c>
      <c r="Y473" s="26" t="str">
        <f>_xlfn.IFNA(VLOOKUP(A473,'ACCESS EXPORT'!A:AO,41,0),"")</f>
        <v>Gary Weston</v>
      </c>
      <c r="Z473" s="26" t="str">
        <f>_xlfn.IFNA(VLOOKUP(A473,'ACCESS EXPORT'!A:AP,42,0),"")</f>
        <v>Quisha Moorer</v>
      </c>
      <c r="AA473" s="26" t="str">
        <f>_xlfn.IFNA(VLOOKUP(A473,'ACCESS EXPORT'!A:AQ,43,0),"")</f>
        <v>Carl Pfeiffer</v>
      </c>
    </row>
    <row r="474" spans="1:27" ht="18.75" x14ac:dyDescent="0.25">
      <c r="A474" s="33">
        <v>186</v>
      </c>
      <c r="B474" s="10">
        <v>1385</v>
      </c>
      <c r="C474" s="7" t="str">
        <f ca="1">IFERROR(UPPER(IF(AND('ACCESS EXPORT'!AA474="",'ACCESS EXPORT'!Z474=""),VLOOKUP(A474,'ACCESS EXPORT'!$A:$AF,32,FALSE),(IF('ACCESS EXPORT'!AA474&lt;&gt;"",CONCATENATE(VLOOKUP(A474,'ACCESS EXPORT'!$A:$AF,32,FALSE)," (Closed",TEXT('ACCESS EXPORT'!AA474," MM/DD/YYY)")),IF(TODAY()&lt;(('ACCESS EXPORT'!Z474)+30),CONCATENATE(VLOOKUP(A474,'ACCESS EXPORT'!$A:$AF,32,FALSE)," (Opens",TEXT('ACCESS EXPORT'!Z474," MM/DD/YYY)")),VLOOKUP(A474,'ACCESS EXPORT'!$A:$AF,32,FALSE)))))),"-")</f>
        <v>ADVENTHEALTH MEDICAL GROUP CARDIOLOGY AT ORLANDO</v>
      </c>
      <c r="D474" s="3" t="str">
        <f ca="1">IFERROR(UPPER(IF(AND('ACCESS EXPORT'!AA474="",'ACCESS EXPORT'!Z474=""),VLOOKUP(A474,'ACCESS EXPORT'!$A:$AF,28,FALSE),(IF('ACCESS EXPORT'!AA474&lt;&gt;"",CONCATENATE(VLOOKUP(A474,'ACCESS EXPORT'!$A:$AF,28,FALSE)," (Closed",TEXT('ACCESS EXPORT'!AA474," MM/DD/YYY)")),IF(TODAY()&lt;(('ACCESS EXPORT'!Z474)+30),CONCATENATE(VLOOKUP(A474,'ACCESS EXPORT'!$A:$AF,28,FALSE)," (Opens",TEXT('ACCESS EXPORT'!Z474," MM/DD/YYY)")),VLOOKUP(A474,'ACCESS EXPORT'!$A:$AF,28,FALSE)))))),"-")</f>
        <v>FLORIDA HEART GROUP - ORLANDO</v>
      </c>
      <c r="E474" s="3" t="str">
        <f>VLOOKUP($A474,'ACCESS EXPORT'!$A:$AF,3,FALSE)</f>
        <v>5610</v>
      </c>
      <c r="F474" s="3" t="str">
        <f>UPPER(CONCATENATE(VLOOKUP(A474,'ACCESS EXPORT'!$A:$AF,4,FALSE)," ",VLOOKUP(A474,'ACCESS EXPORT'!$A:$AF,5,FALSE)," ",VLOOKUP(A474,'ACCESS EXPORT'!$A:$AF,6,FALSE)," ",VLOOKUP(A474,'ACCESS EXPORT'!$A:$AA,7,FALSE)," ",VLOOKUP(A474,'ACCESS EXPORT'!$A:$AA,8,FALSE)))</f>
        <v>1613 N MILLS AVE  ORLANDO FL 32701</v>
      </c>
      <c r="G474" s="4" t="str">
        <f>UPPER(VLOOKUP($A474,'ACCESS EXPORT'!$A:$AF,9,FALSE))</f>
        <v>ORANGE</v>
      </c>
      <c r="H474" s="4" t="str">
        <f>_xlfn.IFNA(VLOOKUP($B474,'ACCESS EXPORT'!$B:$J,9,FALSE),"")</f>
        <v>Central</v>
      </c>
      <c r="I474" s="3" t="str">
        <f>CONCATENATE("(P)",VLOOKUP($A474,'ACCESS EXPORT'!$A:$AF,11,FALSE)," (F)",VLOOKUP($A474,'ACCESS EXPORT'!$A:$AF,29,FALSE))</f>
        <v>(P)(407) 894-4474 (F)(407)894-7032</v>
      </c>
      <c r="J474" s="4" t="str">
        <f>UPPER(VLOOKUP($A474,'ACCESS EXPORT'!$A:$AF,12,FALSE))</f>
        <v>CARDIOLOGY</v>
      </c>
      <c r="K474" s="4" t="str">
        <f>UPPER(VLOOKUP($A474,'ACCESS EXPORT'!$A:$AF,13,FALSE))</f>
        <v>SCOTT HILL</v>
      </c>
      <c r="L474" s="3" t="str">
        <f>IF(AND(VLOOKUP(A474,'ACCESS EXPORT'!A:AE,1,0),'ACCESS EXPORT'!N474=""),UPPER(CONCATENATE('ACCESS EXPORT'!AE474)),IF(VLOOKUP(A474,'ACCESS EXPORT'!A:AE,1,0),UPPER(CONCATENATE('ACCESS EXPORT'!N474," "&amp;CHAR(10),'ACCESS EXPORT'!AE474))))</f>
        <v>BRENT WEBER 
JOHN COLEBAUGH (PRAC. ADMIN)</v>
      </c>
      <c r="M474" s="4" t="str">
        <f>UPPER(VLOOKUP($A474,'ACCESS EXPORT'!$A:$O,15,FALSE))</f>
        <v>J. CURTIS NGUYEN (PM)</v>
      </c>
      <c r="N474" s="4" t="str">
        <f ca="1">IF(AND('ACCESS EXPORT'!X474="",'ACCESS EXPORT'!Y474=""),IF('ACCESS EXPORT'!V474&lt;&gt;"",(IF(TODAY()-'ACCESS EXPORT'!V474&gt;=-60,UPPER(CONCATENATE(VLOOKUP(B474,'ACCESS EXPORT'!$B:$P,15,FALSE),""&amp;CHAR(10)&amp;"(SEP",TEXT('ACCESS EXPORT'!V474," MM/DD/YYY)"))),IF(TODAY()-'ACCESS EXPORT'!V474&lt;0,UPPER(VLOOKUP(B474,'ACCESS EXPORT'!$B:$P,15,FALSE)),UPPER(VLOOKUP(B474,'ACCESS EXPORT'!$B:$P,15,FALSE))))),IF('ACCESS EXPORT'!U474="",UPPER(VLOOKUP(B474,'ACCESS EXPORT'!$B:$P,15,FALSE)),IF(TODAY()-'ACCESS EXPORT'!U474&lt;=30,CONCATENATE(UPPER(VLOOKUP(B474,'ACCESS EXPORT'!$B:$P,15,FALSE)),""&amp;CHAR(10)&amp;"(NEW",TEXT('ACCESS EXPORT'!U474," MM/DD/YYY)")),IF(AND(TODAY()-'ACCESS EXPORT'!U474&gt;30,TODAY()&gt;0),UPPER(VLOOKUP(B474,'ACCESS EXPORT'!$B:$P,15,FALSE)))))),IF('ACCESS EXPORT'!Y474&lt;&gt;"",UPPER(CONCATENATE(UPPER(VLOOKUP(B474,'ACCESS EXPORT'!$B:$P,15,FALSE)),""&amp;CHAR(10)&amp;"(Transfer Out",TEXT('ACCESS EXPORT'!Y474," MM/DD/YYY)"))),IF('ACCESS EXPORT'!X474&lt;&gt;"",UPPER(CONCATENATE(UPPER(VLOOKUP(B474,'ACCESS EXPORT'!$B:$P,15,FALSE)),""&amp;CHAR(10)&amp;"(Transfer In",TEXT('ACCESS EXPORT'!X474," MM/DD/YYY)"))))))</f>
        <v>BUCHANAN, MELISSA S.</v>
      </c>
      <c r="O474" s="4" t="str">
        <f>_xlfn.IFNA(VLOOKUP(B474,'ACCESS EXPORT'!$B:$Q,16,FALSE),"")</f>
        <v>APRN</v>
      </c>
      <c r="P474" s="4" t="str">
        <f>_xlfn.IFNA(VLOOKUP(B474,'ACCESS EXPORT'!B:W,22,FALSE),"-")</f>
        <v>1730465113</v>
      </c>
      <c r="Q474" s="4" t="str">
        <f>_xlfn.IFNA(VLOOKUP(A474,'ACCESS EXPORT'!$A:$AG,33,0),"-")</f>
        <v>Pat Lanier</v>
      </c>
      <c r="R474" s="4" t="str">
        <f>_xlfn.IFNA(VLOOKUP(A474,'ACCESS EXPORT'!$A:$AH,34,0),"-")</f>
        <v>Carol Shane</v>
      </c>
      <c r="S474" s="4" t="str">
        <f>_xlfn.IFNA(VLOOKUP(A474,'ACCESS EXPORT'!$A:$AI,35,0),"-")</f>
        <v>Kikzeny Cartagena</v>
      </c>
      <c r="T474" s="4" t="str">
        <f>_xlfn.IFNA(VLOOKUP(A474,'ACCESS EXPORT'!$A:$AJ,36,0),"-")</f>
        <v>Everil Elliott</v>
      </c>
      <c r="U474" s="4" t="str">
        <f>_xlfn.IFNA(VLOOKUP(A474,'ACCESS EXPORT'!$A:$AK,37,0),"-")</f>
        <v>athena</v>
      </c>
      <c r="V474" s="4" t="str">
        <f>_xlfn.IFNA(VLOOKUP(A474,'ACCESS EXPORT'!$A:$AL,38,0),"-")</f>
        <v>FHMG_FL HEART GROUP_ORL</v>
      </c>
      <c r="W474" s="4" t="str">
        <f>_xlfn.IFNA(VLOOKUP(A474,'ACCESS EXPORT'!$A:$AM,39,0),"-")</f>
        <v/>
      </c>
      <c r="X474" s="4" t="str">
        <f>_xlfn.IFNA(VLOOKUP(A474,'ACCESS EXPORT'!$A:$AN,40,0),"-")</f>
        <v>Tiffany Palmer / John Hill</v>
      </c>
      <c r="Y474" s="26" t="str">
        <f>_xlfn.IFNA(VLOOKUP(A474,'ACCESS EXPORT'!A:AO,41,0),"")</f>
        <v>Gary Weston</v>
      </c>
      <c r="Z474" s="26" t="str">
        <f>_xlfn.IFNA(VLOOKUP(A474,'ACCESS EXPORT'!A:AP,42,0),"")</f>
        <v>Quisha Moorer</v>
      </c>
      <c r="AA474" s="26" t="str">
        <f>_xlfn.IFNA(VLOOKUP(A474,'ACCESS EXPORT'!A:AQ,43,0),"")</f>
        <v>Carl Pfeiffer</v>
      </c>
    </row>
    <row r="475" spans="1:27" ht="18.75" x14ac:dyDescent="0.25">
      <c r="A475" s="33">
        <v>186</v>
      </c>
      <c r="B475" s="10">
        <v>1389</v>
      </c>
      <c r="C475" s="7" t="str">
        <f ca="1">IFERROR(UPPER(IF(AND('ACCESS EXPORT'!AA475="",'ACCESS EXPORT'!Z475=""),VLOOKUP(A475,'ACCESS EXPORT'!$A:$AF,32,FALSE),(IF('ACCESS EXPORT'!AA475&lt;&gt;"",CONCATENATE(VLOOKUP(A475,'ACCESS EXPORT'!$A:$AF,32,FALSE)," (Closed",TEXT('ACCESS EXPORT'!AA475," MM/DD/YYY)")),IF(TODAY()&lt;(('ACCESS EXPORT'!Z475)+30),CONCATENATE(VLOOKUP(A475,'ACCESS EXPORT'!$A:$AF,32,FALSE)," (Opens",TEXT('ACCESS EXPORT'!Z475," MM/DD/YYY)")),VLOOKUP(A475,'ACCESS EXPORT'!$A:$AF,32,FALSE)))))),"-")</f>
        <v>ADVENTHEALTH MEDICAL GROUP CARDIOLOGY AT ORLANDO</v>
      </c>
      <c r="D475" s="3" t="str">
        <f ca="1">IFERROR(UPPER(IF(AND('ACCESS EXPORT'!AA475="",'ACCESS EXPORT'!Z475=""),VLOOKUP(A475,'ACCESS EXPORT'!$A:$AF,28,FALSE),(IF('ACCESS EXPORT'!AA475&lt;&gt;"",CONCATENATE(VLOOKUP(A475,'ACCESS EXPORT'!$A:$AF,28,FALSE)," (Closed",TEXT('ACCESS EXPORT'!AA475," MM/DD/YYY)")),IF(TODAY()&lt;(('ACCESS EXPORT'!Z475)+30),CONCATENATE(VLOOKUP(A475,'ACCESS EXPORT'!$A:$AF,28,FALSE)," (Opens",TEXT('ACCESS EXPORT'!Z475," MM/DD/YYY)")),VLOOKUP(A475,'ACCESS EXPORT'!$A:$AF,28,FALSE)))))),"-")</f>
        <v>FLORIDA HEART GROUP - ORLANDO</v>
      </c>
      <c r="E475" s="3" t="str">
        <f>VLOOKUP($A475,'ACCESS EXPORT'!$A:$AF,3,FALSE)</f>
        <v>5610</v>
      </c>
      <c r="F475" s="3" t="str">
        <f>UPPER(CONCATENATE(VLOOKUP(A475,'ACCESS EXPORT'!$A:$AF,4,FALSE)," ",VLOOKUP(A475,'ACCESS EXPORT'!$A:$AF,5,FALSE)," ",VLOOKUP(A475,'ACCESS EXPORT'!$A:$AF,6,FALSE)," ",VLOOKUP(A475,'ACCESS EXPORT'!$A:$AA,7,FALSE)," ",VLOOKUP(A475,'ACCESS EXPORT'!$A:$AA,8,FALSE)))</f>
        <v>1613 N MILLS AVE  ORLANDO FL 32701</v>
      </c>
      <c r="G475" s="4" t="str">
        <f>UPPER(VLOOKUP($A475,'ACCESS EXPORT'!$A:$AF,9,FALSE))</f>
        <v>ORANGE</v>
      </c>
      <c r="H475" s="4" t="str">
        <f>_xlfn.IFNA(VLOOKUP($B475,'ACCESS EXPORT'!$B:$J,9,FALSE),"")</f>
        <v>Central</v>
      </c>
      <c r="I475" s="3" t="str">
        <f>CONCATENATE("(P)",VLOOKUP($A475,'ACCESS EXPORT'!$A:$AF,11,FALSE)," (F)",VLOOKUP($A475,'ACCESS EXPORT'!$A:$AF,29,FALSE))</f>
        <v>(P)(407) 894-4474 (F)(407)894-7032</v>
      </c>
      <c r="J475" s="4" t="str">
        <f>UPPER(VLOOKUP($A475,'ACCESS EXPORT'!$A:$AF,12,FALSE))</f>
        <v>CARDIOLOGY</v>
      </c>
      <c r="K475" s="4" t="str">
        <f>UPPER(VLOOKUP($A475,'ACCESS EXPORT'!$A:$AF,13,FALSE))</f>
        <v>SCOTT HILL</v>
      </c>
      <c r="L475" s="3" t="str">
        <f>IF(AND(VLOOKUP(A475,'ACCESS EXPORT'!A:AE,1,0),'ACCESS EXPORT'!N475=""),UPPER(CONCATENATE('ACCESS EXPORT'!AE475)),IF(VLOOKUP(A475,'ACCESS EXPORT'!A:AE,1,0),UPPER(CONCATENATE('ACCESS EXPORT'!N475," "&amp;CHAR(10),'ACCESS EXPORT'!AE475))))</f>
        <v>BRENT WEBER 
JOHN COLEBAUGH (PRAC. ADMIN)</v>
      </c>
      <c r="M475" s="4" t="str">
        <f>UPPER(VLOOKUP($A475,'ACCESS EXPORT'!$A:$O,15,FALSE))</f>
        <v>J. CURTIS NGUYEN (PM)</v>
      </c>
      <c r="N475" s="4" t="str">
        <f ca="1">IF(AND('ACCESS EXPORT'!X475="",'ACCESS EXPORT'!Y475=""),IF('ACCESS EXPORT'!V475&lt;&gt;"",(IF(TODAY()-'ACCESS EXPORT'!V475&gt;=-60,UPPER(CONCATENATE(VLOOKUP(B475,'ACCESS EXPORT'!$B:$P,15,FALSE),""&amp;CHAR(10)&amp;"(SEP",TEXT('ACCESS EXPORT'!V475," MM/DD/YYY)"))),IF(TODAY()-'ACCESS EXPORT'!V475&lt;0,UPPER(VLOOKUP(B475,'ACCESS EXPORT'!$B:$P,15,FALSE)),UPPER(VLOOKUP(B475,'ACCESS EXPORT'!$B:$P,15,FALSE))))),IF('ACCESS EXPORT'!U475="",UPPER(VLOOKUP(B475,'ACCESS EXPORT'!$B:$P,15,FALSE)),IF(TODAY()-'ACCESS EXPORT'!U475&lt;=30,CONCATENATE(UPPER(VLOOKUP(B475,'ACCESS EXPORT'!$B:$P,15,FALSE)),""&amp;CHAR(10)&amp;"(NEW",TEXT('ACCESS EXPORT'!U475," MM/DD/YYY)")),IF(AND(TODAY()-'ACCESS EXPORT'!U475&gt;30,TODAY()&gt;0),UPPER(VLOOKUP(B475,'ACCESS EXPORT'!$B:$P,15,FALSE)))))),IF('ACCESS EXPORT'!Y475&lt;&gt;"",UPPER(CONCATENATE(UPPER(VLOOKUP(B475,'ACCESS EXPORT'!$B:$P,15,FALSE)),""&amp;CHAR(10)&amp;"(Transfer Out",TEXT('ACCESS EXPORT'!Y475," MM/DD/YYY)"))),IF('ACCESS EXPORT'!X475&lt;&gt;"",UPPER(CONCATENATE(UPPER(VLOOKUP(B475,'ACCESS EXPORT'!$B:$P,15,FALSE)),""&amp;CHAR(10)&amp;"(Transfer In",TEXT('ACCESS EXPORT'!X475," MM/DD/YYY)"))))))</f>
        <v>WOODWARD, JOHN MICHAEL</v>
      </c>
      <c r="O475" s="4" t="str">
        <f>_xlfn.IFNA(VLOOKUP(B475,'ACCESS EXPORT'!$B:$Q,16,FALSE),"")</f>
        <v>APRN</v>
      </c>
      <c r="P475" s="4" t="str">
        <f>_xlfn.IFNA(VLOOKUP(B475,'ACCESS EXPORT'!B:W,22,FALSE),"-")</f>
        <v>1881813129</v>
      </c>
      <c r="Q475" s="4" t="str">
        <f>_xlfn.IFNA(VLOOKUP(A475,'ACCESS EXPORT'!$A:$AG,33,0),"-")</f>
        <v>Pat Lanier</v>
      </c>
      <c r="R475" s="4" t="str">
        <f>_xlfn.IFNA(VLOOKUP(A475,'ACCESS EXPORT'!$A:$AH,34,0),"-")</f>
        <v>Carol Shane</v>
      </c>
      <c r="S475" s="4" t="str">
        <f>_xlfn.IFNA(VLOOKUP(A475,'ACCESS EXPORT'!$A:$AI,35,0),"-")</f>
        <v>Kikzeny Cartagena</v>
      </c>
      <c r="T475" s="4" t="str">
        <f>_xlfn.IFNA(VLOOKUP(A475,'ACCESS EXPORT'!$A:$AJ,36,0),"-")</f>
        <v>Everil Elliott</v>
      </c>
      <c r="U475" s="4" t="str">
        <f>_xlfn.IFNA(VLOOKUP(A475,'ACCESS EXPORT'!$A:$AK,37,0),"-")</f>
        <v>athena</v>
      </c>
      <c r="V475" s="4" t="str">
        <f>_xlfn.IFNA(VLOOKUP(A475,'ACCESS EXPORT'!$A:$AL,38,0),"-")</f>
        <v>FHMG_FL HEART GROUP_ORL</v>
      </c>
      <c r="W475" s="4" t="str">
        <f>_xlfn.IFNA(VLOOKUP(A475,'ACCESS EXPORT'!$A:$AM,39,0),"-")</f>
        <v/>
      </c>
      <c r="X475" s="4" t="str">
        <f>_xlfn.IFNA(VLOOKUP(A475,'ACCESS EXPORT'!$A:$AN,40,0),"-")</f>
        <v>Tiffany Palmer / John Hill</v>
      </c>
      <c r="Y475" s="26" t="str">
        <f>_xlfn.IFNA(VLOOKUP(A475,'ACCESS EXPORT'!A:AO,41,0),"")</f>
        <v>Gary Weston</v>
      </c>
      <c r="Z475" s="26" t="str">
        <f>_xlfn.IFNA(VLOOKUP(A475,'ACCESS EXPORT'!A:AP,42,0),"")</f>
        <v>Quisha Moorer</v>
      </c>
      <c r="AA475" s="26" t="str">
        <f>_xlfn.IFNA(VLOOKUP(A475,'ACCESS EXPORT'!A:AQ,43,0),"")</f>
        <v>Carl Pfeiffer</v>
      </c>
    </row>
    <row r="476" spans="1:27" ht="18.75" x14ac:dyDescent="0.25">
      <c r="A476" s="33">
        <v>186</v>
      </c>
      <c r="B476" s="10">
        <v>1381</v>
      </c>
      <c r="C476" s="7" t="str">
        <f ca="1">IFERROR(UPPER(IF(AND('ACCESS EXPORT'!AA476="",'ACCESS EXPORT'!Z476=""),VLOOKUP(A476,'ACCESS EXPORT'!$A:$AF,32,FALSE),(IF('ACCESS EXPORT'!AA476&lt;&gt;"",CONCATENATE(VLOOKUP(A476,'ACCESS EXPORT'!$A:$AF,32,FALSE)," (Closed",TEXT('ACCESS EXPORT'!AA476," MM/DD/YYY)")),IF(TODAY()&lt;(('ACCESS EXPORT'!Z476)+30),CONCATENATE(VLOOKUP(A476,'ACCESS EXPORT'!$A:$AF,32,FALSE)," (Opens",TEXT('ACCESS EXPORT'!Z476," MM/DD/YYY)")),VLOOKUP(A476,'ACCESS EXPORT'!$A:$AF,32,FALSE)))))),"-")</f>
        <v>ADVENTHEALTH MEDICAL GROUP CARDIOLOGY AT ORLANDO</v>
      </c>
      <c r="D476" s="3" t="str">
        <f ca="1">IFERROR(UPPER(IF(AND('ACCESS EXPORT'!AA476="",'ACCESS EXPORT'!Z476=""),VLOOKUP(A476,'ACCESS EXPORT'!$A:$AF,28,FALSE),(IF('ACCESS EXPORT'!AA476&lt;&gt;"",CONCATENATE(VLOOKUP(A476,'ACCESS EXPORT'!$A:$AF,28,FALSE)," (Closed",TEXT('ACCESS EXPORT'!AA476," MM/DD/YYY)")),IF(TODAY()&lt;(('ACCESS EXPORT'!Z476)+30),CONCATENATE(VLOOKUP(A476,'ACCESS EXPORT'!$A:$AF,28,FALSE)," (Opens",TEXT('ACCESS EXPORT'!Z476," MM/DD/YYY)")),VLOOKUP(A476,'ACCESS EXPORT'!$A:$AF,28,FALSE)))))),"-")</f>
        <v>FLORIDA HEART GROUP - ORLANDO</v>
      </c>
      <c r="E476" s="3" t="str">
        <f>VLOOKUP($A476,'ACCESS EXPORT'!$A:$AF,3,FALSE)</f>
        <v>5610</v>
      </c>
      <c r="F476" s="3" t="str">
        <f>UPPER(CONCATENATE(VLOOKUP(A476,'ACCESS EXPORT'!$A:$AF,4,FALSE)," ",VLOOKUP(A476,'ACCESS EXPORT'!$A:$AF,5,FALSE)," ",VLOOKUP(A476,'ACCESS EXPORT'!$A:$AF,6,FALSE)," ",VLOOKUP(A476,'ACCESS EXPORT'!$A:$AA,7,FALSE)," ",VLOOKUP(A476,'ACCESS EXPORT'!$A:$AA,8,FALSE)))</f>
        <v>1613 N MILLS AVE  ORLANDO FL 32701</v>
      </c>
      <c r="G476" s="4" t="str">
        <f>UPPER(VLOOKUP($A476,'ACCESS EXPORT'!$A:$AF,9,FALSE))</f>
        <v>ORANGE</v>
      </c>
      <c r="H476" s="4" t="str">
        <f>_xlfn.IFNA(VLOOKUP($B476,'ACCESS EXPORT'!$B:$J,9,FALSE),"")</f>
        <v>Central</v>
      </c>
      <c r="I476" s="3" t="str">
        <f>CONCATENATE("(P)",VLOOKUP($A476,'ACCESS EXPORT'!$A:$AF,11,FALSE)," (F)",VLOOKUP($A476,'ACCESS EXPORT'!$A:$AF,29,FALSE))</f>
        <v>(P)(407) 894-4474 (F)(407)894-7032</v>
      </c>
      <c r="J476" s="4" t="str">
        <f>UPPER(VLOOKUP($A476,'ACCESS EXPORT'!$A:$AF,12,FALSE))</f>
        <v>CARDIOLOGY</v>
      </c>
      <c r="K476" s="4" t="str">
        <f>UPPER(VLOOKUP($A476,'ACCESS EXPORT'!$A:$AF,13,FALSE))</f>
        <v>SCOTT HILL</v>
      </c>
      <c r="L476" s="3" t="str">
        <f>IF(AND(VLOOKUP(A476,'ACCESS EXPORT'!A:AE,1,0),'ACCESS EXPORT'!N476=""),UPPER(CONCATENATE('ACCESS EXPORT'!AE476)),IF(VLOOKUP(A476,'ACCESS EXPORT'!A:AE,1,0),UPPER(CONCATENATE('ACCESS EXPORT'!N476," "&amp;CHAR(10),'ACCESS EXPORT'!AE476))))</f>
        <v>BRENT WEBER 
JOHN COLEBAUGH (PRAC. ADMIN)</v>
      </c>
      <c r="M476" s="4" t="str">
        <f>UPPER(VLOOKUP($A476,'ACCESS EXPORT'!$A:$O,15,FALSE))</f>
        <v>J. CURTIS NGUYEN (PM)</v>
      </c>
      <c r="N476" s="4" t="str">
        <f ca="1">IF(AND('ACCESS EXPORT'!X476="",'ACCESS EXPORT'!Y476=""),IF('ACCESS EXPORT'!V476&lt;&gt;"",(IF(TODAY()-'ACCESS EXPORT'!V476&gt;=-60,UPPER(CONCATENATE(VLOOKUP(B476,'ACCESS EXPORT'!$B:$P,15,FALSE),""&amp;CHAR(10)&amp;"(SEP",TEXT('ACCESS EXPORT'!V476," MM/DD/YYY)"))),IF(TODAY()-'ACCESS EXPORT'!V476&lt;0,UPPER(VLOOKUP(B476,'ACCESS EXPORT'!$B:$P,15,FALSE)),UPPER(VLOOKUP(B476,'ACCESS EXPORT'!$B:$P,15,FALSE))))),IF('ACCESS EXPORT'!U476="",UPPER(VLOOKUP(B476,'ACCESS EXPORT'!$B:$P,15,FALSE)),IF(TODAY()-'ACCESS EXPORT'!U476&lt;=30,CONCATENATE(UPPER(VLOOKUP(B476,'ACCESS EXPORT'!$B:$P,15,FALSE)),""&amp;CHAR(10)&amp;"(NEW",TEXT('ACCESS EXPORT'!U476," MM/DD/YYY)")),IF(AND(TODAY()-'ACCESS EXPORT'!U476&gt;30,TODAY()&gt;0),UPPER(VLOOKUP(B476,'ACCESS EXPORT'!$B:$P,15,FALSE)))))),IF('ACCESS EXPORT'!Y476&lt;&gt;"",UPPER(CONCATENATE(UPPER(VLOOKUP(B476,'ACCESS EXPORT'!$B:$P,15,FALSE)),""&amp;CHAR(10)&amp;"(Transfer Out",TEXT('ACCESS EXPORT'!Y476," MM/DD/YYY)"))),IF('ACCESS EXPORT'!X476&lt;&gt;"",UPPER(CONCATENATE(UPPER(VLOOKUP(B476,'ACCESS EXPORT'!$B:$P,15,FALSE)),""&amp;CHAR(10)&amp;"(Transfer In",TEXT('ACCESS EXPORT'!X476," MM/DD/YYY)"))))))</f>
        <v>PAYOR, REBECCA JEAN</v>
      </c>
      <c r="O476" s="4" t="str">
        <f>_xlfn.IFNA(VLOOKUP(B476,'ACCESS EXPORT'!$B:$Q,16,FALSE),"")</f>
        <v>APRN</v>
      </c>
      <c r="P476" s="4" t="str">
        <f>_xlfn.IFNA(VLOOKUP(B476,'ACCESS EXPORT'!B:W,22,FALSE),"-")</f>
        <v>1770758021</v>
      </c>
      <c r="Q476" s="4" t="str">
        <f>_xlfn.IFNA(VLOOKUP(A476,'ACCESS EXPORT'!$A:$AG,33,0),"-")</f>
        <v>Pat Lanier</v>
      </c>
      <c r="R476" s="4" t="str">
        <f>_xlfn.IFNA(VLOOKUP(A476,'ACCESS EXPORT'!$A:$AH,34,0),"-")</f>
        <v>Carol Shane</v>
      </c>
      <c r="S476" s="4" t="str">
        <f>_xlfn.IFNA(VLOOKUP(A476,'ACCESS EXPORT'!$A:$AI,35,0),"-")</f>
        <v>Kikzeny Cartagena</v>
      </c>
      <c r="T476" s="4" t="str">
        <f>_xlfn.IFNA(VLOOKUP(A476,'ACCESS EXPORT'!$A:$AJ,36,0),"-")</f>
        <v>Everil Elliott</v>
      </c>
      <c r="U476" s="4" t="str">
        <f>_xlfn.IFNA(VLOOKUP(A476,'ACCESS EXPORT'!$A:$AK,37,0),"-")</f>
        <v>athena</v>
      </c>
      <c r="V476" s="4" t="str">
        <f>_xlfn.IFNA(VLOOKUP(A476,'ACCESS EXPORT'!$A:$AL,38,0),"-")</f>
        <v>FHMG_FL HEART GROUP_ORL</v>
      </c>
      <c r="W476" s="4" t="str">
        <f>_xlfn.IFNA(VLOOKUP(A476,'ACCESS EXPORT'!$A:$AM,39,0),"-")</f>
        <v/>
      </c>
      <c r="X476" s="4" t="str">
        <f>_xlfn.IFNA(VLOOKUP(A476,'ACCESS EXPORT'!$A:$AN,40,0),"-")</f>
        <v>Tiffany Palmer / John Hill</v>
      </c>
      <c r="Y476" s="26" t="str">
        <f>_xlfn.IFNA(VLOOKUP(A476,'ACCESS EXPORT'!A:AO,41,0),"")</f>
        <v>Gary Weston</v>
      </c>
      <c r="Z476" s="26" t="str">
        <f>_xlfn.IFNA(VLOOKUP(A476,'ACCESS EXPORT'!A:AP,42,0),"")</f>
        <v>Quisha Moorer</v>
      </c>
      <c r="AA476" s="26" t="str">
        <f>_xlfn.IFNA(VLOOKUP(A476,'ACCESS EXPORT'!A:AQ,43,0),"")</f>
        <v>Carl Pfeiffer</v>
      </c>
    </row>
    <row r="477" spans="1:27" ht="18.75" x14ac:dyDescent="0.25">
      <c r="A477" s="33">
        <v>186</v>
      </c>
      <c r="B477" s="10">
        <v>1386</v>
      </c>
      <c r="C477" s="7" t="str">
        <f ca="1">IFERROR(UPPER(IF(AND('ACCESS EXPORT'!AA477="",'ACCESS EXPORT'!Z477=""),VLOOKUP(A477,'ACCESS EXPORT'!$A:$AF,32,FALSE),(IF('ACCESS EXPORT'!AA477&lt;&gt;"",CONCATENATE(VLOOKUP(A477,'ACCESS EXPORT'!$A:$AF,32,FALSE)," (Closed",TEXT('ACCESS EXPORT'!AA477," MM/DD/YYY)")),IF(TODAY()&lt;(('ACCESS EXPORT'!Z477)+30),CONCATENATE(VLOOKUP(A477,'ACCESS EXPORT'!$A:$AF,32,FALSE)," (Opens",TEXT('ACCESS EXPORT'!Z477," MM/DD/YYY)")),VLOOKUP(A477,'ACCESS EXPORT'!$A:$AF,32,FALSE)))))),"-")</f>
        <v>ADVENTHEALTH MEDICAL GROUP CARDIOLOGY AT ORLANDO</v>
      </c>
      <c r="D477" s="3" t="str">
        <f ca="1">IFERROR(UPPER(IF(AND('ACCESS EXPORT'!AA477="",'ACCESS EXPORT'!Z477=""),VLOOKUP(A477,'ACCESS EXPORT'!$A:$AF,28,FALSE),(IF('ACCESS EXPORT'!AA477&lt;&gt;"",CONCATENATE(VLOOKUP(A477,'ACCESS EXPORT'!$A:$AF,28,FALSE)," (Closed",TEXT('ACCESS EXPORT'!AA477," MM/DD/YYY)")),IF(TODAY()&lt;(('ACCESS EXPORT'!Z477)+30),CONCATENATE(VLOOKUP(A477,'ACCESS EXPORT'!$A:$AF,28,FALSE)," (Opens",TEXT('ACCESS EXPORT'!Z477," MM/DD/YYY)")),VLOOKUP(A477,'ACCESS EXPORT'!$A:$AF,28,FALSE)))))),"-")</f>
        <v>FLORIDA HEART GROUP - ORLANDO</v>
      </c>
      <c r="E477" s="3" t="str">
        <f>VLOOKUP($A477,'ACCESS EXPORT'!$A:$AF,3,FALSE)</f>
        <v>5610</v>
      </c>
      <c r="F477" s="3" t="str">
        <f>UPPER(CONCATENATE(VLOOKUP(A477,'ACCESS EXPORT'!$A:$AF,4,FALSE)," ",VLOOKUP(A477,'ACCESS EXPORT'!$A:$AF,5,FALSE)," ",VLOOKUP(A477,'ACCESS EXPORT'!$A:$AF,6,FALSE)," ",VLOOKUP(A477,'ACCESS EXPORT'!$A:$AA,7,FALSE)," ",VLOOKUP(A477,'ACCESS EXPORT'!$A:$AA,8,FALSE)))</f>
        <v>1613 N MILLS AVE  ORLANDO FL 32701</v>
      </c>
      <c r="G477" s="4" t="str">
        <f>UPPER(VLOOKUP($A477,'ACCESS EXPORT'!$A:$AF,9,FALSE))</f>
        <v>ORANGE</v>
      </c>
      <c r="H477" s="4" t="str">
        <f>_xlfn.IFNA(VLOOKUP($B477,'ACCESS EXPORT'!$B:$J,9,FALSE),"")</f>
        <v>Central</v>
      </c>
      <c r="I477" s="3" t="str">
        <f>CONCATENATE("(P)",VLOOKUP($A477,'ACCESS EXPORT'!$A:$AF,11,FALSE)," (F)",VLOOKUP($A477,'ACCESS EXPORT'!$A:$AF,29,FALSE))</f>
        <v>(P)(407) 894-4474 (F)(407)894-7032</v>
      </c>
      <c r="J477" s="4" t="str">
        <f>UPPER(VLOOKUP($A477,'ACCESS EXPORT'!$A:$AF,12,FALSE))</f>
        <v>CARDIOLOGY</v>
      </c>
      <c r="K477" s="4" t="str">
        <f>UPPER(VLOOKUP($A477,'ACCESS EXPORT'!$A:$AF,13,FALSE))</f>
        <v>SCOTT HILL</v>
      </c>
      <c r="L477" s="3" t="str">
        <f>IF(AND(VLOOKUP(A477,'ACCESS EXPORT'!A:AE,1,0),'ACCESS EXPORT'!N477=""),UPPER(CONCATENATE('ACCESS EXPORT'!AE477)),IF(VLOOKUP(A477,'ACCESS EXPORT'!A:AE,1,0),UPPER(CONCATENATE('ACCESS EXPORT'!N477," "&amp;CHAR(10),'ACCESS EXPORT'!AE477))))</f>
        <v>BRENT WEBER 
JOHN COLEBAUGH (PRAC. ADMIN)</v>
      </c>
      <c r="M477" s="4" t="str">
        <f>UPPER(VLOOKUP($A477,'ACCESS EXPORT'!$A:$O,15,FALSE))</f>
        <v>J. CURTIS NGUYEN (PM)</v>
      </c>
      <c r="N477" s="4" t="str">
        <f ca="1">IF(AND('ACCESS EXPORT'!X477="",'ACCESS EXPORT'!Y477=""),IF('ACCESS EXPORT'!V477&lt;&gt;"",(IF(TODAY()-'ACCESS EXPORT'!V477&gt;=-60,UPPER(CONCATENATE(VLOOKUP(B477,'ACCESS EXPORT'!$B:$P,15,FALSE),""&amp;CHAR(10)&amp;"(SEP",TEXT('ACCESS EXPORT'!V477," MM/DD/YYY)"))),IF(TODAY()-'ACCESS EXPORT'!V477&lt;0,UPPER(VLOOKUP(B477,'ACCESS EXPORT'!$B:$P,15,FALSE)),UPPER(VLOOKUP(B477,'ACCESS EXPORT'!$B:$P,15,FALSE))))),IF('ACCESS EXPORT'!U477="",UPPER(VLOOKUP(B477,'ACCESS EXPORT'!$B:$P,15,FALSE)),IF(TODAY()-'ACCESS EXPORT'!U477&lt;=30,CONCATENATE(UPPER(VLOOKUP(B477,'ACCESS EXPORT'!$B:$P,15,FALSE)),""&amp;CHAR(10)&amp;"(NEW",TEXT('ACCESS EXPORT'!U477," MM/DD/YYY)")),IF(AND(TODAY()-'ACCESS EXPORT'!U477&gt;30,TODAY()&gt;0),UPPER(VLOOKUP(B477,'ACCESS EXPORT'!$B:$P,15,FALSE)))))),IF('ACCESS EXPORT'!Y477&lt;&gt;"",UPPER(CONCATENATE(UPPER(VLOOKUP(B477,'ACCESS EXPORT'!$B:$P,15,FALSE)),""&amp;CHAR(10)&amp;"(Transfer Out",TEXT('ACCESS EXPORT'!Y477," MM/DD/YYY)"))),IF('ACCESS EXPORT'!X477&lt;&gt;"",UPPER(CONCATENATE(UPPER(VLOOKUP(B477,'ACCESS EXPORT'!$B:$P,15,FALSE)),""&amp;CHAR(10)&amp;"(Transfer In",TEXT('ACCESS EXPORT'!X477," MM/DD/YYY)"))))))</f>
        <v>DERRICK, DAWN MICHELLE</v>
      </c>
      <c r="O477" s="4" t="str">
        <f>_xlfn.IFNA(VLOOKUP(B477,'ACCESS EXPORT'!$B:$Q,16,FALSE),"")</f>
        <v>APRN</v>
      </c>
      <c r="P477" s="4" t="str">
        <f>_xlfn.IFNA(VLOOKUP(B477,'ACCESS EXPORT'!B:W,22,FALSE),"-")</f>
        <v>1962613570</v>
      </c>
      <c r="Q477" s="4" t="str">
        <f>_xlfn.IFNA(VLOOKUP(A477,'ACCESS EXPORT'!$A:$AG,33,0),"-")</f>
        <v>Pat Lanier</v>
      </c>
      <c r="R477" s="4" t="str">
        <f>_xlfn.IFNA(VLOOKUP(A477,'ACCESS EXPORT'!$A:$AH,34,0),"-")</f>
        <v>Carol Shane</v>
      </c>
      <c r="S477" s="4" t="str">
        <f>_xlfn.IFNA(VLOOKUP(A477,'ACCESS EXPORT'!$A:$AI,35,0),"-")</f>
        <v>Kikzeny Cartagena</v>
      </c>
      <c r="T477" s="4" t="str">
        <f>_xlfn.IFNA(VLOOKUP(A477,'ACCESS EXPORT'!$A:$AJ,36,0),"-")</f>
        <v>Everil Elliott</v>
      </c>
      <c r="U477" s="4" t="str">
        <f>_xlfn.IFNA(VLOOKUP(A477,'ACCESS EXPORT'!$A:$AK,37,0),"-")</f>
        <v>athena</v>
      </c>
      <c r="V477" s="4" t="str">
        <f>_xlfn.IFNA(VLOOKUP(A477,'ACCESS EXPORT'!$A:$AL,38,0),"-")</f>
        <v>FHMG_FL HEART GROUP_ORL</v>
      </c>
      <c r="W477" s="4" t="str">
        <f>_xlfn.IFNA(VLOOKUP(A477,'ACCESS EXPORT'!$A:$AM,39,0),"-")</f>
        <v/>
      </c>
      <c r="X477" s="4" t="str">
        <f>_xlfn.IFNA(VLOOKUP(A477,'ACCESS EXPORT'!$A:$AN,40,0),"-")</f>
        <v>Tiffany Palmer / John Hill</v>
      </c>
      <c r="Y477" s="26" t="str">
        <f>_xlfn.IFNA(VLOOKUP(A477,'ACCESS EXPORT'!A:AO,41,0),"")</f>
        <v>Gary Weston</v>
      </c>
      <c r="Z477" s="26" t="str">
        <f>_xlfn.IFNA(VLOOKUP(A477,'ACCESS EXPORT'!A:AP,42,0),"")</f>
        <v>Quisha Moorer</v>
      </c>
      <c r="AA477" s="26" t="str">
        <f>_xlfn.IFNA(VLOOKUP(A477,'ACCESS EXPORT'!A:AQ,43,0),"")</f>
        <v>Carl Pfeiffer</v>
      </c>
    </row>
    <row r="478" spans="1:27" ht="18.75" x14ac:dyDescent="0.25">
      <c r="A478" s="33">
        <v>186</v>
      </c>
      <c r="B478" s="10">
        <v>1387</v>
      </c>
      <c r="C478" s="7" t="str">
        <f ca="1">IFERROR(UPPER(IF(AND('ACCESS EXPORT'!AA478="",'ACCESS EXPORT'!Z478=""),VLOOKUP(A478,'ACCESS EXPORT'!$A:$AF,32,FALSE),(IF('ACCESS EXPORT'!AA478&lt;&gt;"",CONCATENATE(VLOOKUP(A478,'ACCESS EXPORT'!$A:$AF,32,FALSE)," (Closed",TEXT('ACCESS EXPORT'!AA478," MM/DD/YYY)")),IF(TODAY()&lt;(('ACCESS EXPORT'!Z478)+30),CONCATENATE(VLOOKUP(A478,'ACCESS EXPORT'!$A:$AF,32,FALSE)," (Opens",TEXT('ACCESS EXPORT'!Z478," MM/DD/YYY)")),VLOOKUP(A478,'ACCESS EXPORT'!$A:$AF,32,FALSE)))))),"-")</f>
        <v>ADVENTHEALTH MEDICAL GROUP CARDIOLOGY AT ORLANDO</v>
      </c>
      <c r="D478" s="3" t="str">
        <f ca="1">IFERROR(UPPER(IF(AND('ACCESS EXPORT'!AA478="",'ACCESS EXPORT'!Z478=""),VLOOKUP(A478,'ACCESS EXPORT'!$A:$AF,28,FALSE),(IF('ACCESS EXPORT'!AA478&lt;&gt;"",CONCATENATE(VLOOKUP(A478,'ACCESS EXPORT'!$A:$AF,28,FALSE)," (Closed",TEXT('ACCESS EXPORT'!AA478," MM/DD/YYY)")),IF(TODAY()&lt;(('ACCESS EXPORT'!Z478)+30),CONCATENATE(VLOOKUP(A478,'ACCESS EXPORT'!$A:$AF,28,FALSE)," (Opens",TEXT('ACCESS EXPORT'!Z478," MM/DD/YYY)")),VLOOKUP(A478,'ACCESS EXPORT'!$A:$AF,28,FALSE)))))),"-")</f>
        <v>FLORIDA HEART GROUP - ORLANDO</v>
      </c>
      <c r="E478" s="3" t="str">
        <f>VLOOKUP($A478,'ACCESS EXPORT'!$A:$AF,3,FALSE)</f>
        <v>5610</v>
      </c>
      <c r="F478" s="3" t="str">
        <f>UPPER(CONCATENATE(VLOOKUP(A478,'ACCESS EXPORT'!$A:$AF,4,FALSE)," ",VLOOKUP(A478,'ACCESS EXPORT'!$A:$AF,5,FALSE)," ",VLOOKUP(A478,'ACCESS EXPORT'!$A:$AF,6,FALSE)," ",VLOOKUP(A478,'ACCESS EXPORT'!$A:$AA,7,FALSE)," ",VLOOKUP(A478,'ACCESS EXPORT'!$A:$AA,8,FALSE)))</f>
        <v>1613 N MILLS AVE  ORLANDO FL 32701</v>
      </c>
      <c r="G478" s="4" t="str">
        <f>UPPER(VLOOKUP($A478,'ACCESS EXPORT'!$A:$AF,9,FALSE))</f>
        <v>ORANGE</v>
      </c>
      <c r="H478" s="4" t="str">
        <f>_xlfn.IFNA(VLOOKUP($B478,'ACCESS EXPORT'!$B:$J,9,FALSE),"")</f>
        <v>Central</v>
      </c>
      <c r="I478" s="3" t="str">
        <f>CONCATENATE("(P)",VLOOKUP($A478,'ACCESS EXPORT'!$A:$AF,11,FALSE)," (F)",VLOOKUP($A478,'ACCESS EXPORT'!$A:$AF,29,FALSE))</f>
        <v>(P)(407) 894-4474 (F)(407)894-7032</v>
      </c>
      <c r="J478" s="4" t="str">
        <f>UPPER(VLOOKUP($A478,'ACCESS EXPORT'!$A:$AF,12,FALSE))</f>
        <v>CARDIOLOGY</v>
      </c>
      <c r="K478" s="4" t="str">
        <f>UPPER(VLOOKUP($A478,'ACCESS EXPORT'!$A:$AF,13,FALSE))</f>
        <v>SCOTT HILL</v>
      </c>
      <c r="L478" s="3" t="str">
        <f>IF(AND(VLOOKUP(A478,'ACCESS EXPORT'!A:AE,1,0),'ACCESS EXPORT'!N478=""),UPPER(CONCATENATE('ACCESS EXPORT'!AE478)),IF(VLOOKUP(A478,'ACCESS EXPORT'!A:AE,1,0),UPPER(CONCATENATE('ACCESS EXPORT'!N478," "&amp;CHAR(10),'ACCESS EXPORT'!AE478))))</f>
        <v>BRENT WEBER 
JOHN COLEBAUGH (PRAC. ADMIN)</v>
      </c>
      <c r="M478" s="4" t="str">
        <f>UPPER(VLOOKUP($A478,'ACCESS EXPORT'!$A:$O,15,FALSE))</f>
        <v>J. CURTIS NGUYEN (PM)</v>
      </c>
      <c r="N478" s="4" t="str">
        <f ca="1">IF(AND('ACCESS EXPORT'!X478="",'ACCESS EXPORT'!Y478=""),IF('ACCESS EXPORT'!V478&lt;&gt;"",(IF(TODAY()-'ACCESS EXPORT'!V478&gt;=-60,UPPER(CONCATENATE(VLOOKUP(B478,'ACCESS EXPORT'!$B:$P,15,FALSE),""&amp;CHAR(10)&amp;"(SEP",TEXT('ACCESS EXPORT'!V478," MM/DD/YYY)"))),IF(TODAY()-'ACCESS EXPORT'!V478&lt;0,UPPER(VLOOKUP(B478,'ACCESS EXPORT'!$B:$P,15,FALSE)),UPPER(VLOOKUP(B478,'ACCESS EXPORT'!$B:$P,15,FALSE))))),IF('ACCESS EXPORT'!U478="",UPPER(VLOOKUP(B478,'ACCESS EXPORT'!$B:$P,15,FALSE)),IF(TODAY()-'ACCESS EXPORT'!U478&lt;=30,CONCATENATE(UPPER(VLOOKUP(B478,'ACCESS EXPORT'!$B:$P,15,FALSE)),""&amp;CHAR(10)&amp;"(NEW",TEXT('ACCESS EXPORT'!U478," MM/DD/YYY)")),IF(AND(TODAY()-'ACCESS EXPORT'!U478&gt;30,TODAY()&gt;0),UPPER(VLOOKUP(B478,'ACCESS EXPORT'!$B:$P,15,FALSE)))))),IF('ACCESS EXPORT'!Y478&lt;&gt;"",UPPER(CONCATENATE(UPPER(VLOOKUP(B478,'ACCESS EXPORT'!$B:$P,15,FALSE)),""&amp;CHAR(10)&amp;"(Transfer Out",TEXT('ACCESS EXPORT'!Y478," MM/DD/YYY)"))),IF('ACCESS EXPORT'!X478&lt;&gt;"",UPPER(CONCATENATE(UPPER(VLOOKUP(B478,'ACCESS EXPORT'!$B:$P,15,FALSE)),""&amp;CHAR(10)&amp;"(Transfer In",TEXT('ACCESS EXPORT'!X478," MM/DD/YYY)"))))))</f>
        <v>HOFFMAN, ABIGAIL</v>
      </c>
      <c r="O478" s="4" t="str">
        <f>_xlfn.IFNA(VLOOKUP(B478,'ACCESS EXPORT'!$B:$Q,16,FALSE),"")</f>
        <v>APRN</v>
      </c>
      <c r="P478" s="4" t="str">
        <f>_xlfn.IFNA(VLOOKUP(B478,'ACCESS EXPORT'!B:W,22,FALSE),"-")</f>
        <v>1023312071</v>
      </c>
      <c r="Q478" s="4" t="str">
        <f>_xlfn.IFNA(VLOOKUP(A478,'ACCESS EXPORT'!$A:$AG,33,0),"-")</f>
        <v>Pat Lanier</v>
      </c>
      <c r="R478" s="4" t="str">
        <f>_xlfn.IFNA(VLOOKUP(A478,'ACCESS EXPORT'!$A:$AH,34,0),"-")</f>
        <v>Carol Shane</v>
      </c>
      <c r="S478" s="4" t="str">
        <f>_xlfn.IFNA(VLOOKUP(A478,'ACCESS EXPORT'!$A:$AI,35,0),"-")</f>
        <v>Kikzeny Cartagena</v>
      </c>
      <c r="T478" s="4" t="str">
        <f>_xlfn.IFNA(VLOOKUP(A478,'ACCESS EXPORT'!$A:$AJ,36,0),"-")</f>
        <v>Everil Elliott</v>
      </c>
      <c r="U478" s="4" t="str">
        <f>_xlfn.IFNA(VLOOKUP(A478,'ACCESS EXPORT'!$A:$AK,37,0),"-")</f>
        <v>athena</v>
      </c>
      <c r="V478" s="4" t="str">
        <f>_xlfn.IFNA(VLOOKUP(A478,'ACCESS EXPORT'!$A:$AL,38,0),"-")</f>
        <v>FHMG_FL HEART GROUP_ORL</v>
      </c>
      <c r="W478" s="4" t="str">
        <f>_xlfn.IFNA(VLOOKUP(A478,'ACCESS EXPORT'!$A:$AM,39,0),"-")</f>
        <v/>
      </c>
      <c r="X478" s="4" t="str">
        <f>_xlfn.IFNA(VLOOKUP(A478,'ACCESS EXPORT'!$A:$AN,40,0),"-")</f>
        <v>Tiffany Palmer / John Hill</v>
      </c>
      <c r="Y478" s="26" t="str">
        <f>_xlfn.IFNA(VLOOKUP(A478,'ACCESS EXPORT'!A:AO,41,0),"")</f>
        <v>Gary Weston</v>
      </c>
      <c r="Z478" s="26" t="str">
        <f>_xlfn.IFNA(VLOOKUP(A478,'ACCESS EXPORT'!A:AP,42,0),"")</f>
        <v>Quisha Moorer</v>
      </c>
      <c r="AA478" s="26" t="str">
        <f>_xlfn.IFNA(VLOOKUP(A478,'ACCESS EXPORT'!A:AQ,43,0),"")</f>
        <v>Carl Pfeiffer</v>
      </c>
    </row>
    <row r="479" spans="1:27" ht="18.75" x14ac:dyDescent="0.25">
      <c r="A479" s="33">
        <v>186</v>
      </c>
      <c r="B479" s="10">
        <v>1388</v>
      </c>
      <c r="C479" s="7" t="str">
        <f ca="1">IFERROR(UPPER(IF(AND('ACCESS EXPORT'!AA479="",'ACCESS EXPORT'!Z479=""),VLOOKUP(A479,'ACCESS EXPORT'!$A:$AF,32,FALSE),(IF('ACCESS EXPORT'!AA479&lt;&gt;"",CONCATENATE(VLOOKUP(A479,'ACCESS EXPORT'!$A:$AF,32,FALSE)," (Closed",TEXT('ACCESS EXPORT'!AA479," MM/DD/YYY)")),IF(TODAY()&lt;(('ACCESS EXPORT'!Z479)+30),CONCATENATE(VLOOKUP(A479,'ACCESS EXPORT'!$A:$AF,32,FALSE)," (Opens",TEXT('ACCESS EXPORT'!Z479," MM/DD/YYY)")),VLOOKUP(A479,'ACCESS EXPORT'!$A:$AF,32,FALSE)))))),"-")</f>
        <v>ADVENTHEALTH MEDICAL GROUP CARDIOLOGY AT ORLANDO</v>
      </c>
      <c r="D479" s="3" t="str">
        <f ca="1">IFERROR(UPPER(IF(AND('ACCESS EXPORT'!AA479="",'ACCESS EXPORT'!Z479=""),VLOOKUP(A479,'ACCESS EXPORT'!$A:$AF,28,FALSE),(IF('ACCESS EXPORT'!AA479&lt;&gt;"",CONCATENATE(VLOOKUP(A479,'ACCESS EXPORT'!$A:$AF,28,FALSE)," (Closed",TEXT('ACCESS EXPORT'!AA479," MM/DD/YYY)")),IF(TODAY()&lt;(('ACCESS EXPORT'!Z479)+30),CONCATENATE(VLOOKUP(A479,'ACCESS EXPORT'!$A:$AF,28,FALSE)," (Opens",TEXT('ACCESS EXPORT'!Z479," MM/DD/YYY)")),VLOOKUP(A479,'ACCESS EXPORT'!$A:$AF,28,FALSE)))))),"-")</f>
        <v>FLORIDA HEART GROUP - ORLANDO</v>
      </c>
      <c r="E479" s="3" t="str">
        <f>VLOOKUP($A479,'ACCESS EXPORT'!$A:$AF,3,FALSE)</f>
        <v>5610</v>
      </c>
      <c r="F479" s="3" t="str">
        <f>UPPER(CONCATENATE(VLOOKUP(A479,'ACCESS EXPORT'!$A:$AF,4,FALSE)," ",VLOOKUP(A479,'ACCESS EXPORT'!$A:$AF,5,FALSE)," ",VLOOKUP(A479,'ACCESS EXPORT'!$A:$AF,6,FALSE)," ",VLOOKUP(A479,'ACCESS EXPORT'!$A:$AA,7,FALSE)," ",VLOOKUP(A479,'ACCESS EXPORT'!$A:$AA,8,FALSE)))</f>
        <v>1613 N MILLS AVE  ORLANDO FL 32701</v>
      </c>
      <c r="G479" s="4" t="str">
        <f>UPPER(VLOOKUP($A479,'ACCESS EXPORT'!$A:$AF,9,FALSE))</f>
        <v>ORANGE</v>
      </c>
      <c r="H479" s="4" t="str">
        <f>_xlfn.IFNA(VLOOKUP($B479,'ACCESS EXPORT'!$B:$J,9,FALSE),"")</f>
        <v>Central</v>
      </c>
      <c r="I479" s="3" t="str">
        <f>CONCATENATE("(P)",VLOOKUP($A479,'ACCESS EXPORT'!$A:$AF,11,FALSE)," (F)",VLOOKUP($A479,'ACCESS EXPORT'!$A:$AF,29,FALSE))</f>
        <v>(P)(407) 894-4474 (F)(407)894-7032</v>
      </c>
      <c r="J479" s="4" t="str">
        <f>UPPER(VLOOKUP($A479,'ACCESS EXPORT'!$A:$AF,12,FALSE))</f>
        <v>CARDIOLOGY</v>
      </c>
      <c r="K479" s="4" t="str">
        <f>UPPER(VLOOKUP($A479,'ACCESS EXPORT'!$A:$AF,13,FALSE))</f>
        <v>SCOTT HILL</v>
      </c>
      <c r="L479" s="3" t="str">
        <f>IF(AND(VLOOKUP(A479,'ACCESS EXPORT'!A:AE,1,0),'ACCESS EXPORT'!N479=""),UPPER(CONCATENATE('ACCESS EXPORT'!AE479)),IF(VLOOKUP(A479,'ACCESS EXPORT'!A:AE,1,0),UPPER(CONCATENATE('ACCESS EXPORT'!N479," "&amp;CHAR(10),'ACCESS EXPORT'!AE479))))</f>
        <v>BRENT WEBER 
JOHN COLEBAUGH (PRAC. ADMIN)</v>
      </c>
      <c r="M479" s="4" t="str">
        <f>UPPER(VLOOKUP($A479,'ACCESS EXPORT'!$A:$O,15,FALSE))</f>
        <v>J. CURTIS NGUYEN (PM)</v>
      </c>
      <c r="N479" s="4" t="str">
        <f ca="1">IF(AND('ACCESS EXPORT'!X479="",'ACCESS EXPORT'!Y479=""),IF('ACCESS EXPORT'!V479&lt;&gt;"",(IF(TODAY()-'ACCESS EXPORT'!V479&gt;=-60,UPPER(CONCATENATE(VLOOKUP(B479,'ACCESS EXPORT'!$B:$P,15,FALSE),""&amp;CHAR(10)&amp;"(SEP",TEXT('ACCESS EXPORT'!V479," MM/DD/YYY)"))),IF(TODAY()-'ACCESS EXPORT'!V479&lt;0,UPPER(VLOOKUP(B479,'ACCESS EXPORT'!$B:$P,15,FALSE)),UPPER(VLOOKUP(B479,'ACCESS EXPORT'!$B:$P,15,FALSE))))),IF('ACCESS EXPORT'!U479="",UPPER(VLOOKUP(B479,'ACCESS EXPORT'!$B:$P,15,FALSE)),IF(TODAY()-'ACCESS EXPORT'!U479&lt;=30,CONCATENATE(UPPER(VLOOKUP(B479,'ACCESS EXPORT'!$B:$P,15,FALSE)),""&amp;CHAR(10)&amp;"(NEW",TEXT('ACCESS EXPORT'!U479," MM/DD/YYY)")),IF(AND(TODAY()-'ACCESS EXPORT'!U479&gt;30,TODAY()&gt;0),UPPER(VLOOKUP(B479,'ACCESS EXPORT'!$B:$P,15,FALSE)))))),IF('ACCESS EXPORT'!Y479&lt;&gt;"",UPPER(CONCATENATE(UPPER(VLOOKUP(B479,'ACCESS EXPORT'!$B:$P,15,FALSE)),""&amp;CHAR(10)&amp;"(Transfer Out",TEXT('ACCESS EXPORT'!Y479," MM/DD/YYY)"))),IF('ACCESS EXPORT'!X479&lt;&gt;"",UPPER(CONCATENATE(UPPER(VLOOKUP(B479,'ACCESS EXPORT'!$B:$P,15,FALSE)),""&amp;CHAR(10)&amp;"(Transfer In",TEXT('ACCESS EXPORT'!X479," MM/DD/YYY)"))))))</f>
        <v>MCNUTT, NICOLE ALYSSA</v>
      </c>
      <c r="O479" s="4" t="str">
        <f>_xlfn.IFNA(VLOOKUP(B479,'ACCESS EXPORT'!$B:$Q,16,FALSE),"")</f>
        <v>PA-C</v>
      </c>
      <c r="P479" s="4" t="str">
        <f>_xlfn.IFNA(VLOOKUP(B479,'ACCESS EXPORT'!B:W,22,FALSE),"-")</f>
        <v>1043388168</v>
      </c>
      <c r="Q479" s="4" t="str">
        <f>_xlfn.IFNA(VLOOKUP(A479,'ACCESS EXPORT'!$A:$AG,33,0),"-")</f>
        <v>Pat Lanier</v>
      </c>
      <c r="R479" s="4" t="str">
        <f>_xlfn.IFNA(VLOOKUP(A479,'ACCESS EXPORT'!$A:$AH,34,0),"-")</f>
        <v>Carol Shane</v>
      </c>
      <c r="S479" s="4" t="str">
        <f>_xlfn.IFNA(VLOOKUP(A479,'ACCESS EXPORT'!$A:$AI,35,0),"-")</f>
        <v>Kikzeny Cartagena</v>
      </c>
      <c r="T479" s="4" t="str">
        <f>_xlfn.IFNA(VLOOKUP(A479,'ACCESS EXPORT'!$A:$AJ,36,0),"-")</f>
        <v>Everil Elliott</v>
      </c>
      <c r="U479" s="4" t="str">
        <f>_xlfn.IFNA(VLOOKUP(A479,'ACCESS EXPORT'!$A:$AK,37,0),"-")</f>
        <v>athena</v>
      </c>
      <c r="V479" s="4" t="str">
        <f>_xlfn.IFNA(VLOOKUP(A479,'ACCESS EXPORT'!$A:$AL,38,0),"-")</f>
        <v>FHMG_FL HEART GROUP_ORL</v>
      </c>
      <c r="W479" s="4" t="str">
        <f>_xlfn.IFNA(VLOOKUP(A479,'ACCESS EXPORT'!$A:$AM,39,0),"-")</f>
        <v/>
      </c>
      <c r="X479" s="4" t="str">
        <f>_xlfn.IFNA(VLOOKUP(A479,'ACCESS EXPORT'!$A:$AN,40,0),"-")</f>
        <v>Tiffany Palmer / John Hill</v>
      </c>
      <c r="Y479" s="26" t="str">
        <f>_xlfn.IFNA(VLOOKUP(A479,'ACCESS EXPORT'!A:AO,41,0),"")</f>
        <v>Gary Weston</v>
      </c>
      <c r="Z479" s="26" t="str">
        <f>_xlfn.IFNA(VLOOKUP(A479,'ACCESS EXPORT'!A:AP,42,0),"")</f>
        <v>Quisha Moorer</v>
      </c>
      <c r="AA479" s="26" t="str">
        <f>_xlfn.IFNA(VLOOKUP(A479,'ACCESS EXPORT'!A:AQ,43,0),"")</f>
        <v>Carl Pfeiffer</v>
      </c>
    </row>
    <row r="480" spans="1:27" ht="18.75" x14ac:dyDescent="0.25">
      <c r="A480" s="33">
        <v>186</v>
      </c>
      <c r="B480" s="10">
        <v>1384</v>
      </c>
      <c r="C480" s="7" t="str">
        <f ca="1">IFERROR(UPPER(IF(AND('ACCESS EXPORT'!AA480="",'ACCESS EXPORT'!Z480=""),VLOOKUP(A480,'ACCESS EXPORT'!$A:$AF,32,FALSE),(IF('ACCESS EXPORT'!AA480&lt;&gt;"",CONCATENATE(VLOOKUP(A480,'ACCESS EXPORT'!$A:$AF,32,FALSE)," (Closed",TEXT('ACCESS EXPORT'!AA480," MM/DD/YYY)")),IF(TODAY()&lt;(('ACCESS EXPORT'!Z480)+30),CONCATENATE(VLOOKUP(A480,'ACCESS EXPORT'!$A:$AF,32,FALSE)," (Opens",TEXT('ACCESS EXPORT'!Z480," MM/DD/YYY)")),VLOOKUP(A480,'ACCESS EXPORT'!$A:$AF,32,FALSE)))))),"-")</f>
        <v>ADVENTHEALTH MEDICAL GROUP CARDIOLOGY AT ORLANDO</v>
      </c>
      <c r="D480" s="3" t="str">
        <f ca="1">IFERROR(UPPER(IF(AND('ACCESS EXPORT'!AA480="",'ACCESS EXPORT'!Z480=""),VLOOKUP(A480,'ACCESS EXPORT'!$A:$AF,28,FALSE),(IF('ACCESS EXPORT'!AA480&lt;&gt;"",CONCATENATE(VLOOKUP(A480,'ACCESS EXPORT'!$A:$AF,28,FALSE)," (Closed",TEXT('ACCESS EXPORT'!AA480," MM/DD/YYY)")),IF(TODAY()&lt;(('ACCESS EXPORT'!Z480)+30),CONCATENATE(VLOOKUP(A480,'ACCESS EXPORT'!$A:$AF,28,FALSE)," (Opens",TEXT('ACCESS EXPORT'!Z480," MM/DD/YYY)")),VLOOKUP(A480,'ACCESS EXPORT'!$A:$AF,28,FALSE)))))),"-")</f>
        <v>FLORIDA HEART GROUP - ORLANDO</v>
      </c>
      <c r="E480" s="3" t="str">
        <f>VLOOKUP($A480,'ACCESS EXPORT'!$A:$AF,3,FALSE)</f>
        <v>5610</v>
      </c>
      <c r="F480" s="3" t="str">
        <f>UPPER(CONCATENATE(VLOOKUP(A480,'ACCESS EXPORT'!$A:$AF,4,FALSE)," ",VLOOKUP(A480,'ACCESS EXPORT'!$A:$AF,5,FALSE)," ",VLOOKUP(A480,'ACCESS EXPORT'!$A:$AF,6,FALSE)," ",VLOOKUP(A480,'ACCESS EXPORT'!$A:$AA,7,FALSE)," ",VLOOKUP(A480,'ACCESS EXPORT'!$A:$AA,8,FALSE)))</f>
        <v>1613 N MILLS AVE  ORLANDO FL 32701</v>
      </c>
      <c r="G480" s="4" t="str">
        <f>UPPER(VLOOKUP($A480,'ACCESS EXPORT'!$A:$AF,9,FALSE))</f>
        <v>ORANGE</v>
      </c>
      <c r="H480" s="4" t="str">
        <f>_xlfn.IFNA(VLOOKUP($B480,'ACCESS EXPORT'!$B:$J,9,FALSE),"")</f>
        <v>Central</v>
      </c>
      <c r="I480" s="3" t="str">
        <f>CONCATENATE("(P)",VLOOKUP($A480,'ACCESS EXPORT'!$A:$AF,11,FALSE)," (F)",VLOOKUP($A480,'ACCESS EXPORT'!$A:$AF,29,FALSE))</f>
        <v>(P)(407) 894-4474 (F)(407)894-7032</v>
      </c>
      <c r="J480" s="4" t="str">
        <f>UPPER(VLOOKUP($A480,'ACCESS EXPORT'!$A:$AF,12,FALSE))</f>
        <v>CARDIOLOGY</v>
      </c>
      <c r="K480" s="4" t="str">
        <f>UPPER(VLOOKUP($A480,'ACCESS EXPORT'!$A:$AF,13,FALSE))</f>
        <v>SCOTT HILL</v>
      </c>
      <c r="L480" s="3" t="str">
        <f>IF(AND(VLOOKUP(A480,'ACCESS EXPORT'!A:AE,1,0),'ACCESS EXPORT'!N480=""),UPPER(CONCATENATE('ACCESS EXPORT'!AE480)),IF(VLOOKUP(A480,'ACCESS EXPORT'!A:AE,1,0),UPPER(CONCATENATE('ACCESS EXPORT'!N480," "&amp;CHAR(10),'ACCESS EXPORT'!AE480))))</f>
        <v>BRENT WEBER 
JOHN COLEBAUGH (PRAC. ADMIN)</v>
      </c>
      <c r="M480" s="4" t="str">
        <f>UPPER(VLOOKUP($A480,'ACCESS EXPORT'!$A:$O,15,FALSE))</f>
        <v>J. CURTIS NGUYEN (PM)</v>
      </c>
      <c r="N480" s="4" t="str">
        <f ca="1">IF(AND('ACCESS EXPORT'!X480="",'ACCESS EXPORT'!Y480=""),IF('ACCESS EXPORT'!V480&lt;&gt;"",(IF(TODAY()-'ACCESS EXPORT'!V480&gt;=-60,UPPER(CONCATENATE(VLOOKUP(B480,'ACCESS EXPORT'!$B:$P,15,FALSE),""&amp;CHAR(10)&amp;"(SEP",TEXT('ACCESS EXPORT'!V480," MM/DD/YYY)"))),IF(TODAY()-'ACCESS EXPORT'!V480&lt;0,UPPER(VLOOKUP(B480,'ACCESS EXPORT'!$B:$P,15,FALSE)),UPPER(VLOOKUP(B480,'ACCESS EXPORT'!$B:$P,15,FALSE))))),IF('ACCESS EXPORT'!U480="",UPPER(VLOOKUP(B480,'ACCESS EXPORT'!$B:$P,15,FALSE)),IF(TODAY()-'ACCESS EXPORT'!U480&lt;=30,CONCATENATE(UPPER(VLOOKUP(B480,'ACCESS EXPORT'!$B:$P,15,FALSE)),""&amp;CHAR(10)&amp;"(NEW",TEXT('ACCESS EXPORT'!U480," MM/DD/YYY)")),IF(AND(TODAY()-'ACCESS EXPORT'!U480&gt;30,TODAY()&gt;0),UPPER(VLOOKUP(B480,'ACCESS EXPORT'!$B:$P,15,FALSE)))))),IF('ACCESS EXPORT'!Y480&lt;&gt;"",UPPER(CONCATENATE(UPPER(VLOOKUP(B480,'ACCESS EXPORT'!$B:$P,15,FALSE)),""&amp;CHAR(10)&amp;"(Transfer Out",TEXT('ACCESS EXPORT'!Y480," MM/DD/YYY)"))),IF('ACCESS EXPORT'!X480&lt;&gt;"",UPPER(CONCATENATE(UPPER(VLOOKUP(B480,'ACCESS EXPORT'!$B:$P,15,FALSE)),""&amp;CHAR(10)&amp;"(Transfer In",TEXT('ACCESS EXPORT'!X480," MM/DD/YYY)"))))))</f>
        <v>MONIR, GEORGE</v>
      </c>
      <c r="O480" s="4" t="str">
        <f>_xlfn.IFNA(VLOOKUP(B480,'ACCESS EXPORT'!$B:$Q,16,FALSE),"")</f>
        <v>MD</v>
      </c>
      <c r="P480" s="4" t="str">
        <f>_xlfn.IFNA(VLOOKUP(B480,'ACCESS EXPORT'!B:W,22,FALSE),"-")</f>
        <v>1588661136</v>
      </c>
      <c r="Q480" s="4" t="str">
        <f>_xlfn.IFNA(VLOOKUP(A480,'ACCESS EXPORT'!$A:$AG,33,0),"-")</f>
        <v>Pat Lanier</v>
      </c>
      <c r="R480" s="4" t="str">
        <f>_xlfn.IFNA(VLOOKUP(A480,'ACCESS EXPORT'!$A:$AH,34,0),"-")</f>
        <v>Carol Shane</v>
      </c>
      <c r="S480" s="4" t="str">
        <f>_xlfn.IFNA(VLOOKUP(A480,'ACCESS EXPORT'!$A:$AI,35,0),"-")</f>
        <v>Kikzeny Cartagena</v>
      </c>
      <c r="T480" s="4" t="str">
        <f>_xlfn.IFNA(VLOOKUP(A480,'ACCESS EXPORT'!$A:$AJ,36,0),"-")</f>
        <v>Everil Elliott</v>
      </c>
      <c r="U480" s="4" t="str">
        <f>_xlfn.IFNA(VLOOKUP(A480,'ACCESS EXPORT'!$A:$AK,37,0),"-")</f>
        <v>athena</v>
      </c>
      <c r="V480" s="4" t="str">
        <f>_xlfn.IFNA(VLOOKUP(A480,'ACCESS EXPORT'!$A:$AL,38,0),"-")</f>
        <v>FHMG_FL HEART GROUP_ORL</v>
      </c>
      <c r="W480" s="4" t="str">
        <f>_xlfn.IFNA(VLOOKUP(A480,'ACCESS EXPORT'!$A:$AM,39,0),"-")</f>
        <v/>
      </c>
      <c r="X480" s="4" t="str">
        <f>_xlfn.IFNA(VLOOKUP(A480,'ACCESS EXPORT'!$A:$AN,40,0),"-")</f>
        <v>Tiffany Palmer / John Hill</v>
      </c>
      <c r="Y480" s="26" t="str">
        <f>_xlfn.IFNA(VLOOKUP(A480,'ACCESS EXPORT'!A:AO,41,0),"")</f>
        <v>Gary Weston</v>
      </c>
      <c r="Z480" s="26" t="str">
        <f>_xlfn.IFNA(VLOOKUP(A480,'ACCESS EXPORT'!A:AP,42,0),"")</f>
        <v>Quisha Moorer</v>
      </c>
      <c r="AA480" s="26" t="str">
        <f>_xlfn.IFNA(VLOOKUP(A480,'ACCESS EXPORT'!A:AQ,43,0),"")</f>
        <v>Carl Pfeiffer</v>
      </c>
    </row>
    <row r="481" spans="1:27" ht="18.75" x14ac:dyDescent="0.25">
      <c r="A481" s="33">
        <v>186</v>
      </c>
      <c r="B481" s="10">
        <v>1031</v>
      </c>
      <c r="C481" s="7" t="str">
        <f ca="1">IFERROR(UPPER(IF(AND('ACCESS EXPORT'!AA481="",'ACCESS EXPORT'!Z481=""),VLOOKUP(A481,'ACCESS EXPORT'!$A:$AF,32,FALSE),(IF('ACCESS EXPORT'!AA481&lt;&gt;"",CONCATENATE(VLOOKUP(A481,'ACCESS EXPORT'!$A:$AF,32,FALSE)," (Closed",TEXT('ACCESS EXPORT'!AA481," MM/DD/YYY)")),IF(TODAY()&lt;(('ACCESS EXPORT'!Z481)+30),CONCATENATE(VLOOKUP(A481,'ACCESS EXPORT'!$A:$AF,32,FALSE)," (Opens",TEXT('ACCESS EXPORT'!Z481," MM/DD/YYY)")),VLOOKUP(A481,'ACCESS EXPORT'!$A:$AF,32,FALSE)))))),"-")</f>
        <v>ADVENTHEALTH MEDICAL GROUP CARDIOLOGY AT ORLANDO</v>
      </c>
      <c r="D481" s="3" t="str">
        <f ca="1">IFERROR(UPPER(IF(AND('ACCESS EXPORT'!AA481="",'ACCESS EXPORT'!Z481=""),VLOOKUP(A481,'ACCESS EXPORT'!$A:$AF,28,FALSE),(IF('ACCESS EXPORT'!AA481&lt;&gt;"",CONCATENATE(VLOOKUP(A481,'ACCESS EXPORT'!$A:$AF,28,FALSE)," (Closed",TEXT('ACCESS EXPORT'!AA481," MM/DD/YYY)")),IF(TODAY()&lt;(('ACCESS EXPORT'!Z481)+30),CONCATENATE(VLOOKUP(A481,'ACCESS EXPORT'!$A:$AF,28,FALSE)," (Opens",TEXT('ACCESS EXPORT'!Z481," MM/DD/YYY)")),VLOOKUP(A481,'ACCESS EXPORT'!$A:$AF,28,FALSE)))))),"-")</f>
        <v>FLORIDA HEART GROUP - ORLANDO</v>
      </c>
      <c r="E481" s="3" t="str">
        <f>VLOOKUP($A481,'ACCESS EXPORT'!$A:$AF,3,FALSE)</f>
        <v>5610</v>
      </c>
      <c r="F481" s="3" t="str">
        <f>UPPER(CONCATENATE(VLOOKUP(A481,'ACCESS EXPORT'!$A:$AF,4,FALSE)," ",VLOOKUP(A481,'ACCESS EXPORT'!$A:$AF,5,FALSE)," ",VLOOKUP(A481,'ACCESS EXPORT'!$A:$AF,6,FALSE)," ",VLOOKUP(A481,'ACCESS EXPORT'!$A:$AA,7,FALSE)," ",VLOOKUP(A481,'ACCESS EXPORT'!$A:$AA,8,FALSE)))</f>
        <v>1613 N MILLS AVE  ORLANDO FL 32701</v>
      </c>
      <c r="G481" s="4" t="str">
        <f>UPPER(VLOOKUP($A481,'ACCESS EXPORT'!$A:$AF,9,FALSE))</f>
        <v>ORANGE</v>
      </c>
      <c r="H481" s="4" t="str">
        <f>_xlfn.IFNA(VLOOKUP($B481,'ACCESS EXPORT'!$B:$J,9,FALSE),"")</f>
        <v>Central</v>
      </c>
      <c r="I481" s="3" t="str">
        <f>CONCATENATE("(P)",VLOOKUP($A481,'ACCESS EXPORT'!$A:$AF,11,FALSE)," (F)",VLOOKUP($A481,'ACCESS EXPORT'!$A:$AF,29,FALSE))</f>
        <v>(P)(407) 894-4474 (F)(407)894-7032</v>
      </c>
      <c r="J481" s="4" t="str">
        <f>UPPER(VLOOKUP($A481,'ACCESS EXPORT'!$A:$AF,12,FALSE))</f>
        <v>CARDIOLOGY</v>
      </c>
      <c r="K481" s="4" t="str">
        <f>UPPER(VLOOKUP($A481,'ACCESS EXPORT'!$A:$AF,13,FALSE))</f>
        <v>SCOTT HILL</v>
      </c>
      <c r="L481" s="3" t="str">
        <f>IF(AND(VLOOKUP(A481,'ACCESS EXPORT'!A:AE,1,0),'ACCESS EXPORT'!N481=""),UPPER(CONCATENATE('ACCESS EXPORT'!AE481)),IF(VLOOKUP(A481,'ACCESS EXPORT'!A:AE,1,0),UPPER(CONCATENATE('ACCESS EXPORT'!N481," "&amp;CHAR(10),'ACCESS EXPORT'!AE481))))</f>
        <v>BRENT WEBER 
JOHN COLEBAUGH (PRAC. ADMIN)</v>
      </c>
      <c r="M481" s="4" t="str">
        <f>UPPER(VLOOKUP($A481,'ACCESS EXPORT'!$A:$O,15,FALSE))</f>
        <v>J. CURTIS NGUYEN (PM)</v>
      </c>
      <c r="N481" s="4" t="str">
        <f ca="1">IF(AND('ACCESS EXPORT'!X481="",'ACCESS EXPORT'!Y481=""),IF('ACCESS EXPORT'!V481&lt;&gt;"",(IF(TODAY()-'ACCESS EXPORT'!V481&gt;=-60,UPPER(CONCATENATE(VLOOKUP(B481,'ACCESS EXPORT'!$B:$P,15,FALSE),""&amp;CHAR(10)&amp;"(SEP",TEXT('ACCESS EXPORT'!V481," MM/DD/YYY)"))),IF(TODAY()-'ACCESS EXPORT'!V481&lt;0,UPPER(VLOOKUP(B481,'ACCESS EXPORT'!$B:$P,15,FALSE)),UPPER(VLOOKUP(B481,'ACCESS EXPORT'!$B:$P,15,FALSE))))),IF('ACCESS EXPORT'!U481="",UPPER(VLOOKUP(B481,'ACCESS EXPORT'!$B:$P,15,FALSE)),IF(TODAY()-'ACCESS EXPORT'!U481&lt;=30,CONCATENATE(UPPER(VLOOKUP(B481,'ACCESS EXPORT'!$B:$P,15,FALSE)),""&amp;CHAR(10)&amp;"(NEW",TEXT('ACCESS EXPORT'!U481," MM/DD/YYY)")),IF(AND(TODAY()-'ACCESS EXPORT'!U481&gt;30,TODAY()&gt;0),UPPER(VLOOKUP(B481,'ACCESS EXPORT'!$B:$P,15,FALSE)))))),IF('ACCESS EXPORT'!Y481&lt;&gt;"",UPPER(CONCATENATE(UPPER(VLOOKUP(B481,'ACCESS EXPORT'!$B:$P,15,FALSE)),""&amp;CHAR(10)&amp;"(Transfer Out",TEXT('ACCESS EXPORT'!Y481," MM/DD/YYY)"))),IF('ACCESS EXPORT'!X481&lt;&gt;"",UPPER(CONCATENATE(UPPER(VLOOKUP(B481,'ACCESS EXPORT'!$B:$P,15,FALSE)),""&amp;CHAR(10)&amp;"(Transfer In",TEXT('ACCESS EXPORT'!X481," MM/DD/YYY)"))))))</f>
        <v>MINER, JAMES A.
(SEP 06/28/2019)</v>
      </c>
      <c r="O481" s="4" t="str">
        <f>_xlfn.IFNA(VLOOKUP(B481,'ACCESS EXPORT'!$B:$Q,16,FALSE),"")</f>
        <v>MD</v>
      </c>
      <c r="P481" s="4" t="str">
        <f>_xlfn.IFNA(VLOOKUP(B481,'ACCESS EXPORT'!B:W,22,FALSE),"-")</f>
        <v>1225035868</v>
      </c>
      <c r="Q481" s="4" t="str">
        <f>_xlfn.IFNA(VLOOKUP(A481,'ACCESS EXPORT'!$A:$AG,33,0),"-")</f>
        <v>Pat Lanier</v>
      </c>
      <c r="R481" s="4" t="str">
        <f>_xlfn.IFNA(VLOOKUP(A481,'ACCESS EXPORT'!$A:$AH,34,0),"-")</f>
        <v>Carol Shane</v>
      </c>
      <c r="S481" s="4" t="str">
        <f>_xlfn.IFNA(VLOOKUP(A481,'ACCESS EXPORT'!$A:$AI,35,0),"-")</f>
        <v>Kikzeny Cartagena</v>
      </c>
      <c r="T481" s="4" t="str">
        <f>_xlfn.IFNA(VLOOKUP(A481,'ACCESS EXPORT'!$A:$AJ,36,0),"-")</f>
        <v>Everil Elliott</v>
      </c>
      <c r="U481" s="4" t="str">
        <f>_xlfn.IFNA(VLOOKUP(A481,'ACCESS EXPORT'!$A:$AK,37,0),"-")</f>
        <v>athena</v>
      </c>
      <c r="V481" s="4" t="str">
        <f>_xlfn.IFNA(VLOOKUP(A481,'ACCESS EXPORT'!$A:$AL,38,0),"-")</f>
        <v>FHMG_FL HEART GROUP_ORL</v>
      </c>
      <c r="W481" s="4" t="str">
        <f>_xlfn.IFNA(VLOOKUP(A481,'ACCESS EXPORT'!$A:$AM,39,0),"-")</f>
        <v/>
      </c>
      <c r="X481" s="4" t="str">
        <f>_xlfn.IFNA(VLOOKUP(A481,'ACCESS EXPORT'!$A:$AN,40,0),"-")</f>
        <v>Tiffany Palmer / John Hill</v>
      </c>
      <c r="Y481" s="26" t="str">
        <f>_xlfn.IFNA(VLOOKUP(A481,'ACCESS EXPORT'!A:AO,41,0),"")</f>
        <v>Gary Weston</v>
      </c>
      <c r="Z481" s="26" t="str">
        <f>_xlfn.IFNA(VLOOKUP(A481,'ACCESS EXPORT'!A:AP,42,0),"")</f>
        <v>Quisha Moorer</v>
      </c>
      <c r="AA481" s="26" t="str">
        <f>_xlfn.IFNA(VLOOKUP(A481,'ACCESS EXPORT'!A:AQ,43,0),"")</f>
        <v>Carl Pfeiffer</v>
      </c>
    </row>
    <row r="482" spans="1:27" ht="18.75" x14ac:dyDescent="0.25">
      <c r="A482" s="33">
        <v>186</v>
      </c>
      <c r="B482" s="10">
        <v>1393</v>
      </c>
      <c r="C482" s="7" t="str">
        <f ca="1">IFERROR(UPPER(IF(AND('ACCESS EXPORT'!AA482="",'ACCESS EXPORT'!Z482=""),VLOOKUP(A482,'ACCESS EXPORT'!$A:$AF,32,FALSE),(IF('ACCESS EXPORT'!AA482&lt;&gt;"",CONCATENATE(VLOOKUP(A482,'ACCESS EXPORT'!$A:$AF,32,FALSE)," (Closed",TEXT('ACCESS EXPORT'!AA482," MM/DD/YYY)")),IF(TODAY()&lt;(('ACCESS EXPORT'!Z482)+30),CONCATENATE(VLOOKUP(A482,'ACCESS EXPORT'!$A:$AF,32,FALSE)," (Opens",TEXT('ACCESS EXPORT'!Z482," MM/DD/YYY)")),VLOOKUP(A482,'ACCESS EXPORT'!$A:$AF,32,FALSE)))))),"-")</f>
        <v>ADVENTHEALTH MEDICAL GROUP CARDIOLOGY AT ORLANDO</v>
      </c>
      <c r="D482" s="3" t="str">
        <f ca="1">IFERROR(UPPER(IF(AND('ACCESS EXPORT'!AA482="",'ACCESS EXPORT'!Z482=""),VLOOKUP(A482,'ACCESS EXPORT'!$A:$AF,28,FALSE),(IF('ACCESS EXPORT'!AA482&lt;&gt;"",CONCATENATE(VLOOKUP(A482,'ACCESS EXPORT'!$A:$AF,28,FALSE)," (Closed",TEXT('ACCESS EXPORT'!AA482," MM/DD/YYY)")),IF(TODAY()&lt;(('ACCESS EXPORT'!Z482)+30),CONCATENATE(VLOOKUP(A482,'ACCESS EXPORT'!$A:$AF,28,FALSE)," (Opens",TEXT('ACCESS EXPORT'!Z482," MM/DD/YYY)")),VLOOKUP(A482,'ACCESS EXPORT'!$A:$AF,28,FALSE)))))),"-")</f>
        <v>FLORIDA HEART GROUP - ORLANDO</v>
      </c>
      <c r="E482" s="3" t="str">
        <f>VLOOKUP($A482,'ACCESS EXPORT'!$A:$AF,3,FALSE)</f>
        <v>5610</v>
      </c>
      <c r="F482" s="3" t="str">
        <f>UPPER(CONCATENATE(VLOOKUP(A482,'ACCESS EXPORT'!$A:$AF,4,FALSE)," ",VLOOKUP(A482,'ACCESS EXPORT'!$A:$AF,5,FALSE)," ",VLOOKUP(A482,'ACCESS EXPORT'!$A:$AF,6,FALSE)," ",VLOOKUP(A482,'ACCESS EXPORT'!$A:$AA,7,FALSE)," ",VLOOKUP(A482,'ACCESS EXPORT'!$A:$AA,8,FALSE)))</f>
        <v>1613 N MILLS AVE  ORLANDO FL 32701</v>
      </c>
      <c r="G482" s="4" t="str">
        <f>UPPER(VLOOKUP($A482,'ACCESS EXPORT'!$A:$AF,9,FALSE))</f>
        <v>ORANGE</v>
      </c>
      <c r="H482" s="4" t="str">
        <f>_xlfn.IFNA(VLOOKUP($B482,'ACCESS EXPORT'!$B:$J,9,FALSE),"")</f>
        <v>Central</v>
      </c>
      <c r="I482" s="3" t="str">
        <f>CONCATENATE("(P)",VLOOKUP($A482,'ACCESS EXPORT'!$A:$AF,11,FALSE)," (F)",VLOOKUP($A482,'ACCESS EXPORT'!$A:$AF,29,FALSE))</f>
        <v>(P)(407) 894-4474 (F)(407)894-7032</v>
      </c>
      <c r="J482" s="4" t="str">
        <f>UPPER(VLOOKUP($A482,'ACCESS EXPORT'!$A:$AF,12,FALSE))</f>
        <v>CARDIOLOGY</v>
      </c>
      <c r="K482" s="4" t="str">
        <f>UPPER(VLOOKUP($A482,'ACCESS EXPORT'!$A:$AF,13,FALSE))</f>
        <v>SCOTT HILL</v>
      </c>
      <c r="L482" s="3" t="str">
        <f>IF(AND(VLOOKUP(A482,'ACCESS EXPORT'!A:AE,1,0),'ACCESS EXPORT'!N482=""),UPPER(CONCATENATE('ACCESS EXPORT'!AE482)),IF(VLOOKUP(A482,'ACCESS EXPORT'!A:AE,1,0),UPPER(CONCATENATE('ACCESS EXPORT'!N482," "&amp;CHAR(10),'ACCESS EXPORT'!AE482))))</f>
        <v>BRENT WEBER 
JOHN COLEBAUGH (PRAC. ADMIN)</v>
      </c>
      <c r="M482" s="4" t="str">
        <f>UPPER(VLOOKUP($A482,'ACCESS EXPORT'!$A:$O,15,FALSE))</f>
        <v>J. CURTIS NGUYEN (PM)</v>
      </c>
      <c r="N482" s="4" t="str">
        <f ca="1">IF(AND('ACCESS EXPORT'!X482="",'ACCESS EXPORT'!Y482=""),IF('ACCESS EXPORT'!V482&lt;&gt;"",(IF(TODAY()-'ACCESS EXPORT'!V482&gt;=-60,UPPER(CONCATENATE(VLOOKUP(B482,'ACCESS EXPORT'!$B:$P,15,FALSE),""&amp;CHAR(10)&amp;"(SEP",TEXT('ACCESS EXPORT'!V482," MM/DD/YYY)"))),IF(TODAY()-'ACCESS EXPORT'!V482&lt;0,UPPER(VLOOKUP(B482,'ACCESS EXPORT'!$B:$P,15,FALSE)),UPPER(VLOOKUP(B482,'ACCESS EXPORT'!$B:$P,15,FALSE))))),IF('ACCESS EXPORT'!U482="",UPPER(VLOOKUP(B482,'ACCESS EXPORT'!$B:$P,15,FALSE)),IF(TODAY()-'ACCESS EXPORT'!U482&lt;=30,CONCATENATE(UPPER(VLOOKUP(B482,'ACCESS EXPORT'!$B:$P,15,FALSE)),""&amp;CHAR(10)&amp;"(NEW",TEXT('ACCESS EXPORT'!U482," MM/DD/YYY)")),IF(AND(TODAY()-'ACCESS EXPORT'!U482&gt;30,TODAY()&gt;0),UPPER(VLOOKUP(B482,'ACCESS EXPORT'!$B:$P,15,FALSE)))))),IF('ACCESS EXPORT'!Y482&lt;&gt;"",UPPER(CONCATENATE(UPPER(VLOOKUP(B482,'ACCESS EXPORT'!$B:$P,15,FALSE)),""&amp;CHAR(10)&amp;"(Transfer Out",TEXT('ACCESS EXPORT'!Y482," MM/DD/YYY)"))),IF('ACCESS EXPORT'!X482&lt;&gt;"",UPPER(CONCATENATE(UPPER(VLOOKUP(B482,'ACCESS EXPORT'!$B:$P,15,FALSE)),""&amp;CHAR(10)&amp;"(Transfer In",TEXT('ACCESS EXPORT'!X482," MM/DD/YYY)"))))))</f>
        <v>CEN, PUXIAO</v>
      </c>
      <c r="O482" s="4" t="str">
        <f>_xlfn.IFNA(VLOOKUP(B482,'ACCESS EXPORT'!$B:$Q,16,FALSE),"")</f>
        <v>MD</v>
      </c>
      <c r="P482" s="4" t="str">
        <f>_xlfn.IFNA(VLOOKUP(B482,'ACCESS EXPORT'!B:W,22,FALSE),"-")</f>
        <v>1528055274</v>
      </c>
      <c r="Q482" s="4" t="str">
        <f>_xlfn.IFNA(VLOOKUP(A482,'ACCESS EXPORT'!$A:$AG,33,0),"-")</f>
        <v>Pat Lanier</v>
      </c>
      <c r="R482" s="4" t="str">
        <f>_xlfn.IFNA(VLOOKUP(A482,'ACCESS EXPORT'!$A:$AH,34,0),"-")</f>
        <v>Carol Shane</v>
      </c>
      <c r="S482" s="4" t="str">
        <f>_xlfn.IFNA(VLOOKUP(A482,'ACCESS EXPORT'!$A:$AI,35,0),"-")</f>
        <v>Kikzeny Cartagena</v>
      </c>
      <c r="T482" s="4" t="str">
        <f>_xlfn.IFNA(VLOOKUP(A482,'ACCESS EXPORT'!$A:$AJ,36,0),"-")</f>
        <v>Everil Elliott</v>
      </c>
      <c r="U482" s="4" t="str">
        <f>_xlfn.IFNA(VLOOKUP(A482,'ACCESS EXPORT'!$A:$AK,37,0),"-")</f>
        <v>athena</v>
      </c>
      <c r="V482" s="4" t="str">
        <f>_xlfn.IFNA(VLOOKUP(A482,'ACCESS EXPORT'!$A:$AL,38,0),"-")</f>
        <v>FHMG_FL HEART GROUP_ORL</v>
      </c>
      <c r="W482" s="4" t="str">
        <f>_xlfn.IFNA(VLOOKUP(A482,'ACCESS EXPORT'!$A:$AM,39,0),"-")</f>
        <v/>
      </c>
      <c r="X482" s="4" t="str">
        <f>_xlfn.IFNA(VLOOKUP(A482,'ACCESS EXPORT'!$A:$AN,40,0),"-")</f>
        <v>Tiffany Palmer / John Hill</v>
      </c>
      <c r="Y482" s="26" t="str">
        <f>_xlfn.IFNA(VLOOKUP(A482,'ACCESS EXPORT'!A:AO,41,0),"")</f>
        <v>Gary Weston</v>
      </c>
      <c r="Z482" s="26" t="str">
        <f>_xlfn.IFNA(VLOOKUP(A482,'ACCESS EXPORT'!A:AP,42,0),"")</f>
        <v>Quisha Moorer</v>
      </c>
      <c r="AA482" s="26" t="str">
        <f>_xlfn.IFNA(VLOOKUP(A482,'ACCESS EXPORT'!A:AQ,43,0),"")</f>
        <v>Carl Pfeiffer</v>
      </c>
    </row>
    <row r="483" spans="1:27" ht="18.75" x14ac:dyDescent="0.25">
      <c r="A483" s="33">
        <v>186</v>
      </c>
      <c r="B483" s="10">
        <v>1061</v>
      </c>
      <c r="C483" s="7" t="str">
        <f ca="1">IFERROR(UPPER(IF(AND('ACCESS EXPORT'!AA483="",'ACCESS EXPORT'!Z483=""),VLOOKUP(A483,'ACCESS EXPORT'!$A:$AF,32,FALSE),(IF('ACCESS EXPORT'!AA483&lt;&gt;"",CONCATENATE(VLOOKUP(A483,'ACCESS EXPORT'!$A:$AF,32,FALSE)," (Closed",TEXT('ACCESS EXPORT'!AA483," MM/DD/YYY)")),IF(TODAY()&lt;(('ACCESS EXPORT'!Z483)+30),CONCATENATE(VLOOKUP(A483,'ACCESS EXPORT'!$A:$AF,32,FALSE)," (Opens",TEXT('ACCESS EXPORT'!Z483," MM/DD/YYY)")),VLOOKUP(A483,'ACCESS EXPORT'!$A:$AF,32,FALSE)))))),"-")</f>
        <v>ADVENTHEALTH MEDICAL GROUP CARDIOLOGY AT ORLANDO</v>
      </c>
      <c r="D483" s="3" t="str">
        <f ca="1">IFERROR(UPPER(IF(AND('ACCESS EXPORT'!AA483="",'ACCESS EXPORT'!Z483=""),VLOOKUP(A483,'ACCESS EXPORT'!$A:$AF,28,FALSE),(IF('ACCESS EXPORT'!AA483&lt;&gt;"",CONCATENATE(VLOOKUP(A483,'ACCESS EXPORT'!$A:$AF,28,FALSE)," (Closed",TEXT('ACCESS EXPORT'!AA483," MM/DD/YYY)")),IF(TODAY()&lt;(('ACCESS EXPORT'!Z483)+30),CONCATENATE(VLOOKUP(A483,'ACCESS EXPORT'!$A:$AF,28,FALSE)," (Opens",TEXT('ACCESS EXPORT'!Z483," MM/DD/YYY)")),VLOOKUP(A483,'ACCESS EXPORT'!$A:$AF,28,FALSE)))))),"-")</f>
        <v>FLORIDA HEART GROUP - ORLANDO</v>
      </c>
      <c r="E483" s="3" t="str">
        <f>VLOOKUP($A483,'ACCESS EXPORT'!$A:$AF,3,FALSE)</f>
        <v>5610</v>
      </c>
      <c r="F483" s="3" t="str">
        <f>UPPER(CONCATENATE(VLOOKUP(A483,'ACCESS EXPORT'!$A:$AF,4,FALSE)," ",VLOOKUP(A483,'ACCESS EXPORT'!$A:$AF,5,FALSE)," ",VLOOKUP(A483,'ACCESS EXPORT'!$A:$AF,6,FALSE)," ",VLOOKUP(A483,'ACCESS EXPORT'!$A:$AA,7,FALSE)," ",VLOOKUP(A483,'ACCESS EXPORT'!$A:$AA,8,FALSE)))</f>
        <v>1613 N MILLS AVE  ORLANDO FL 32701</v>
      </c>
      <c r="G483" s="4" t="str">
        <f>UPPER(VLOOKUP($A483,'ACCESS EXPORT'!$A:$AF,9,FALSE))</f>
        <v>ORANGE</v>
      </c>
      <c r="H483" s="4" t="str">
        <f>_xlfn.IFNA(VLOOKUP($B483,'ACCESS EXPORT'!$B:$J,9,FALSE),"")</f>
        <v>Central</v>
      </c>
      <c r="I483" s="3" t="str">
        <f>CONCATENATE("(P)",VLOOKUP($A483,'ACCESS EXPORT'!$A:$AF,11,FALSE)," (F)",VLOOKUP($A483,'ACCESS EXPORT'!$A:$AF,29,FALSE))</f>
        <v>(P)(407) 894-4474 (F)(407)894-7032</v>
      </c>
      <c r="J483" s="4" t="str">
        <f>UPPER(VLOOKUP($A483,'ACCESS EXPORT'!$A:$AF,12,FALSE))</f>
        <v>CARDIOLOGY</v>
      </c>
      <c r="K483" s="4" t="str">
        <f>UPPER(VLOOKUP($A483,'ACCESS EXPORT'!$A:$AF,13,FALSE))</f>
        <v>SCOTT HILL</v>
      </c>
      <c r="L483" s="3" t="str">
        <f>IF(AND(VLOOKUP(A483,'ACCESS EXPORT'!A:AE,1,0),'ACCESS EXPORT'!N483=""),UPPER(CONCATENATE('ACCESS EXPORT'!AE483)),IF(VLOOKUP(A483,'ACCESS EXPORT'!A:AE,1,0),UPPER(CONCATENATE('ACCESS EXPORT'!N483," "&amp;CHAR(10),'ACCESS EXPORT'!AE483))))</f>
        <v>BRENT WEBER 
JOHN COLEBAUGH (PRAC. ADMIN)</v>
      </c>
      <c r="M483" s="4" t="str">
        <f>UPPER(VLOOKUP($A483,'ACCESS EXPORT'!$A:$O,15,FALSE))</f>
        <v>J. CURTIS NGUYEN (PM)</v>
      </c>
      <c r="N483" s="4" t="str">
        <f ca="1">IF(AND('ACCESS EXPORT'!X483="",'ACCESS EXPORT'!Y483=""),IF('ACCESS EXPORT'!V483&lt;&gt;"",(IF(TODAY()-'ACCESS EXPORT'!V483&gt;=-60,UPPER(CONCATENATE(VLOOKUP(B483,'ACCESS EXPORT'!$B:$P,15,FALSE),""&amp;CHAR(10)&amp;"(SEP",TEXT('ACCESS EXPORT'!V483," MM/DD/YYY)"))),IF(TODAY()-'ACCESS EXPORT'!V483&lt;0,UPPER(VLOOKUP(B483,'ACCESS EXPORT'!$B:$P,15,FALSE)),UPPER(VLOOKUP(B483,'ACCESS EXPORT'!$B:$P,15,FALSE))))),IF('ACCESS EXPORT'!U483="",UPPER(VLOOKUP(B483,'ACCESS EXPORT'!$B:$P,15,FALSE)),IF(TODAY()-'ACCESS EXPORT'!U483&lt;=30,CONCATENATE(UPPER(VLOOKUP(B483,'ACCESS EXPORT'!$B:$P,15,FALSE)),""&amp;CHAR(10)&amp;"(NEW",TEXT('ACCESS EXPORT'!U483," MM/DD/YYY)")),IF(AND(TODAY()-'ACCESS EXPORT'!U483&gt;30,TODAY()&gt;0),UPPER(VLOOKUP(B483,'ACCESS EXPORT'!$B:$P,15,FALSE)))))),IF('ACCESS EXPORT'!Y483&lt;&gt;"",UPPER(CONCATENATE(UPPER(VLOOKUP(B483,'ACCESS EXPORT'!$B:$P,15,FALSE)),""&amp;CHAR(10)&amp;"(Transfer Out",TEXT('ACCESS EXPORT'!Y483," MM/DD/YYY)"))),IF('ACCESS EXPORT'!X483&lt;&gt;"",UPPER(CONCATENATE(UPPER(VLOOKUP(B483,'ACCESS EXPORT'!$B:$P,15,FALSE)),""&amp;CHAR(10)&amp;"(Transfer In",TEXT('ACCESS EXPORT'!X483," MM/DD/YYY)"))))))</f>
        <v>WEAVER, CURTIS J.</v>
      </c>
      <c r="O483" s="4" t="str">
        <f>_xlfn.IFNA(VLOOKUP(B483,'ACCESS EXPORT'!$B:$Q,16,FALSE),"")</f>
        <v>MD</v>
      </c>
      <c r="P483" s="4" t="str">
        <f>_xlfn.IFNA(VLOOKUP(B483,'ACCESS EXPORT'!B:W,22,FALSE),"-")</f>
        <v>1073510707</v>
      </c>
      <c r="Q483" s="4" t="str">
        <f>_xlfn.IFNA(VLOOKUP(A483,'ACCESS EXPORT'!$A:$AG,33,0),"-")</f>
        <v>Pat Lanier</v>
      </c>
      <c r="R483" s="4" t="str">
        <f>_xlfn.IFNA(VLOOKUP(A483,'ACCESS EXPORT'!$A:$AH,34,0),"-")</f>
        <v>Carol Shane</v>
      </c>
      <c r="S483" s="4" t="str">
        <f>_xlfn.IFNA(VLOOKUP(A483,'ACCESS EXPORT'!$A:$AI,35,0),"-")</f>
        <v>Kikzeny Cartagena</v>
      </c>
      <c r="T483" s="4" t="str">
        <f>_xlfn.IFNA(VLOOKUP(A483,'ACCESS EXPORT'!$A:$AJ,36,0),"-")</f>
        <v>Everil Elliott</v>
      </c>
      <c r="U483" s="4" t="str">
        <f>_xlfn.IFNA(VLOOKUP(A483,'ACCESS EXPORT'!$A:$AK,37,0),"-")</f>
        <v>athena</v>
      </c>
      <c r="V483" s="4" t="str">
        <f>_xlfn.IFNA(VLOOKUP(A483,'ACCESS EXPORT'!$A:$AL,38,0),"-")</f>
        <v>FHMG_FL HEART GROUP_ORL</v>
      </c>
      <c r="W483" s="4" t="str">
        <f>_xlfn.IFNA(VLOOKUP(A483,'ACCESS EXPORT'!$A:$AM,39,0),"-")</f>
        <v/>
      </c>
      <c r="X483" s="4" t="str">
        <f>_xlfn.IFNA(VLOOKUP(A483,'ACCESS EXPORT'!$A:$AN,40,0),"-")</f>
        <v>Tiffany Palmer / John Hill</v>
      </c>
      <c r="Y483" s="26" t="str">
        <f>_xlfn.IFNA(VLOOKUP(A483,'ACCESS EXPORT'!A:AO,41,0),"")</f>
        <v>Gary Weston</v>
      </c>
      <c r="Z483" s="26" t="str">
        <f>_xlfn.IFNA(VLOOKUP(A483,'ACCESS EXPORT'!A:AP,42,0),"")</f>
        <v>Quisha Moorer</v>
      </c>
      <c r="AA483" s="26" t="str">
        <f>_xlfn.IFNA(VLOOKUP(A483,'ACCESS EXPORT'!A:AQ,43,0),"")</f>
        <v>Carl Pfeiffer</v>
      </c>
    </row>
    <row r="484" spans="1:27" ht="18.75" x14ac:dyDescent="0.25">
      <c r="A484" s="33">
        <v>186</v>
      </c>
      <c r="B484" s="10">
        <v>1856</v>
      </c>
      <c r="C484" s="7" t="str">
        <f ca="1">IFERROR(UPPER(IF(AND('ACCESS EXPORT'!AA484="",'ACCESS EXPORT'!Z484=""),VLOOKUP(A484,'ACCESS EXPORT'!$A:$AF,32,FALSE),(IF('ACCESS EXPORT'!AA484&lt;&gt;"",CONCATENATE(VLOOKUP(A484,'ACCESS EXPORT'!$A:$AF,32,FALSE)," (Closed",TEXT('ACCESS EXPORT'!AA484," MM/DD/YYY)")),IF(TODAY()&lt;(('ACCESS EXPORT'!Z484)+30),CONCATENATE(VLOOKUP(A484,'ACCESS EXPORT'!$A:$AF,32,FALSE)," (Opens",TEXT('ACCESS EXPORT'!Z484," MM/DD/YYY)")),VLOOKUP(A484,'ACCESS EXPORT'!$A:$AF,32,FALSE)))))),"-")</f>
        <v>ADVENTHEALTH MEDICAL GROUP CARDIOLOGY AT ORLANDO</v>
      </c>
      <c r="D484" s="3" t="str">
        <f ca="1">IFERROR(UPPER(IF(AND('ACCESS EXPORT'!AA484="",'ACCESS EXPORT'!Z484=""),VLOOKUP(A484,'ACCESS EXPORT'!$A:$AF,28,FALSE),(IF('ACCESS EXPORT'!AA484&lt;&gt;"",CONCATENATE(VLOOKUP(A484,'ACCESS EXPORT'!$A:$AF,28,FALSE)," (Closed",TEXT('ACCESS EXPORT'!AA484," MM/DD/YYY)")),IF(TODAY()&lt;(('ACCESS EXPORT'!Z484)+30),CONCATENATE(VLOOKUP(A484,'ACCESS EXPORT'!$A:$AF,28,FALSE)," (Opens",TEXT('ACCESS EXPORT'!Z484," MM/DD/YYY)")),VLOOKUP(A484,'ACCESS EXPORT'!$A:$AF,28,FALSE)))))),"-")</f>
        <v>FLORIDA HEART GROUP - ORLANDO</v>
      </c>
      <c r="E484" s="3" t="str">
        <f>VLOOKUP($A484,'ACCESS EXPORT'!$A:$AF,3,FALSE)</f>
        <v>5610</v>
      </c>
      <c r="F484" s="3" t="str">
        <f>UPPER(CONCATENATE(VLOOKUP(A484,'ACCESS EXPORT'!$A:$AF,4,FALSE)," ",VLOOKUP(A484,'ACCESS EXPORT'!$A:$AF,5,FALSE)," ",VLOOKUP(A484,'ACCESS EXPORT'!$A:$AF,6,FALSE)," ",VLOOKUP(A484,'ACCESS EXPORT'!$A:$AA,7,FALSE)," ",VLOOKUP(A484,'ACCESS EXPORT'!$A:$AA,8,FALSE)))</f>
        <v>1613 N MILLS AVE  ORLANDO FL 32701</v>
      </c>
      <c r="G484" s="4" t="str">
        <f>UPPER(VLOOKUP($A484,'ACCESS EXPORT'!$A:$AF,9,FALSE))</f>
        <v>ORANGE</v>
      </c>
      <c r="H484" s="4" t="str">
        <f>_xlfn.IFNA(VLOOKUP($B484,'ACCESS EXPORT'!$B:$J,9,FALSE),"")</f>
        <v>Central</v>
      </c>
      <c r="I484" s="3" t="str">
        <f>CONCATENATE("(P)",VLOOKUP($A484,'ACCESS EXPORT'!$A:$AF,11,FALSE)," (F)",VLOOKUP($A484,'ACCESS EXPORT'!$A:$AF,29,FALSE))</f>
        <v>(P)(407) 894-4474 (F)(407)894-7032</v>
      </c>
      <c r="J484" s="4" t="str">
        <f>UPPER(VLOOKUP($A484,'ACCESS EXPORT'!$A:$AF,12,FALSE))</f>
        <v>CARDIOLOGY</v>
      </c>
      <c r="K484" s="4" t="str">
        <f>UPPER(VLOOKUP($A484,'ACCESS EXPORT'!$A:$AF,13,FALSE))</f>
        <v>SCOTT HILL</v>
      </c>
      <c r="L484" s="3" t="str">
        <f>IF(AND(VLOOKUP(A484,'ACCESS EXPORT'!A:AE,1,0),'ACCESS EXPORT'!N484=""),UPPER(CONCATENATE('ACCESS EXPORT'!AE484)),IF(VLOOKUP(A484,'ACCESS EXPORT'!A:AE,1,0),UPPER(CONCATENATE('ACCESS EXPORT'!N484," "&amp;CHAR(10),'ACCESS EXPORT'!AE484))))</f>
        <v>BRENT WEBER 
JOHN COLEBAUGH (PRAC. ADMIN)</v>
      </c>
      <c r="M484" s="4" t="str">
        <f>UPPER(VLOOKUP($A484,'ACCESS EXPORT'!$A:$O,15,FALSE))</f>
        <v>J. CURTIS NGUYEN (PM)</v>
      </c>
      <c r="N484" s="4" t="str">
        <f ca="1">IF(AND('ACCESS EXPORT'!X484="",'ACCESS EXPORT'!Y484=""),IF('ACCESS EXPORT'!V484&lt;&gt;"",(IF(TODAY()-'ACCESS EXPORT'!V484&gt;=-60,UPPER(CONCATENATE(VLOOKUP(B484,'ACCESS EXPORT'!$B:$P,15,FALSE),""&amp;CHAR(10)&amp;"(SEP",TEXT('ACCESS EXPORT'!V484," MM/DD/YYY)"))),IF(TODAY()-'ACCESS EXPORT'!V484&lt;0,UPPER(VLOOKUP(B484,'ACCESS EXPORT'!$B:$P,15,FALSE)),UPPER(VLOOKUP(B484,'ACCESS EXPORT'!$B:$P,15,FALSE))))),IF('ACCESS EXPORT'!U484="",UPPER(VLOOKUP(B484,'ACCESS EXPORT'!$B:$P,15,FALSE)),IF(TODAY()-'ACCESS EXPORT'!U484&lt;=30,CONCATENATE(UPPER(VLOOKUP(B484,'ACCESS EXPORT'!$B:$P,15,FALSE)),""&amp;CHAR(10)&amp;"(NEW",TEXT('ACCESS EXPORT'!U484," MM/DD/YYY)")),IF(AND(TODAY()-'ACCESS EXPORT'!U484&gt;30,TODAY()&gt;0),UPPER(VLOOKUP(B484,'ACCESS EXPORT'!$B:$P,15,FALSE)))))),IF('ACCESS EXPORT'!Y484&lt;&gt;"",UPPER(CONCATENATE(UPPER(VLOOKUP(B484,'ACCESS EXPORT'!$B:$P,15,FALSE)),""&amp;CHAR(10)&amp;"(Transfer Out",TEXT('ACCESS EXPORT'!Y484," MM/DD/YYY)"))),IF('ACCESS EXPORT'!X484&lt;&gt;"",UPPER(CONCATENATE(UPPER(VLOOKUP(B484,'ACCESS EXPORT'!$B:$P,15,FALSE)),""&amp;CHAR(10)&amp;"(Transfer In",TEXT('ACCESS EXPORT'!X484," MM/DD/YYY)"))))))</f>
        <v>GARCIA, EVELYN</v>
      </c>
      <c r="O484" s="4" t="str">
        <f>_xlfn.IFNA(VLOOKUP(B484,'ACCESS EXPORT'!$B:$Q,16,FALSE),"")</f>
        <v>APRN</v>
      </c>
      <c r="P484" s="4" t="str">
        <f>_xlfn.IFNA(VLOOKUP(B484,'ACCESS EXPORT'!B:W,22,FALSE),"-")</f>
        <v>1780720094</v>
      </c>
      <c r="Q484" s="4" t="str">
        <f>_xlfn.IFNA(VLOOKUP(A484,'ACCESS EXPORT'!$A:$AG,33,0),"-")</f>
        <v>Pat Lanier</v>
      </c>
      <c r="R484" s="4" t="str">
        <f>_xlfn.IFNA(VLOOKUP(A484,'ACCESS EXPORT'!$A:$AH,34,0),"-")</f>
        <v>Carol Shane</v>
      </c>
      <c r="S484" s="4" t="str">
        <f>_xlfn.IFNA(VLOOKUP(A484,'ACCESS EXPORT'!$A:$AI,35,0),"-")</f>
        <v>Kikzeny Cartagena</v>
      </c>
      <c r="T484" s="4" t="str">
        <f>_xlfn.IFNA(VLOOKUP(A484,'ACCESS EXPORT'!$A:$AJ,36,0),"-")</f>
        <v>Everil Elliott</v>
      </c>
      <c r="U484" s="4" t="str">
        <f>_xlfn.IFNA(VLOOKUP(A484,'ACCESS EXPORT'!$A:$AK,37,0),"-")</f>
        <v>athena</v>
      </c>
      <c r="V484" s="4" t="str">
        <f>_xlfn.IFNA(VLOOKUP(A484,'ACCESS EXPORT'!$A:$AL,38,0),"-")</f>
        <v>FHMG_FL HEART GROUP_ORL</v>
      </c>
      <c r="W484" s="4" t="str">
        <f>_xlfn.IFNA(VLOOKUP(A484,'ACCESS EXPORT'!$A:$AM,39,0),"-")</f>
        <v/>
      </c>
      <c r="X484" s="4" t="str">
        <f>_xlfn.IFNA(VLOOKUP(A484,'ACCESS EXPORT'!$A:$AN,40,0),"-")</f>
        <v>Tiffany Palmer / John Hill</v>
      </c>
      <c r="Y484" s="26" t="str">
        <f>_xlfn.IFNA(VLOOKUP(A484,'ACCESS EXPORT'!A:AO,41,0),"")</f>
        <v>Gary Weston</v>
      </c>
      <c r="Z484" s="26" t="str">
        <f>_xlfn.IFNA(VLOOKUP(A484,'ACCESS EXPORT'!A:AP,42,0),"")</f>
        <v>Quisha Moorer</v>
      </c>
      <c r="AA484" s="26" t="str">
        <f>_xlfn.IFNA(VLOOKUP(A484,'ACCESS EXPORT'!A:AQ,43,0),"")</f>
        <v>Carl Pfeiffer</v>
      </c>
    </row>
    <row r="485" spans="1:27" ht="18.75" x14ac:dyDescent="0.25">
      <c r="A485" s="33">
        <v>186</v>
      </c>
      <c r="B485" s="10">
        <v>1027</v>
      </c>
      <c r="C485" s="7" t="str">
        <f ca="1">IFERROR(UPPER(IF(AND('ACCESS EXPORT'!AA485="",'ACCESS EXPORT'!Z485=""),VLOOKUP(A485,'ACCESS EXPORT'!$A:$AF,32,FALSE),(IF('ACCESS EXPORT'!AA485&lt;&gt;"",CONCATENATE(VLOOKUP(A485,'ACCESS EXPORT'!$A:$AF,32,FALSE)," (Closed",TEXT('ACCESS EXPORT'!AA485," MM/DD/YYY)")),IF(TODAY()&lt;(('ACCESS EXPORT'!Z485)+30),CONCATENATE(VLOOKUP(A485,'ACCESS EXPORT'!$A:$AF,32,FALSE)," (Opens",TEXT('ACCESS EXPORT'!Z485," MM/DD/YYY)")),VLOOKUP(A485,'ACCESS EXPORT'!$A:$AF,32,FALSE)))))),"-")</f>
        <v>ADVENTHEALTH MEDICAL GROUP CARDIOLOGY AT ORLANDO</v>
      </c>
      <c r="D485" s="3" t="str">
        <f ca="1">IFERROR(UPPER(IF(AND('ACCESS EXPORT'!AA485="",'ACCESS EXPORT'!Z485=""),VLOOKUP(A485,'ACCESS EXPORT'!$A:$AF,28,FALSE),(IF('ACCESS EXPORT'!AA485&lt;&gt;"",CONCATENATE(VLOOKUP(A485,'ACCESS EXPORT'!$A:$AF,28,FALSE)," (Closed",TEXT('ACCESS EXPORT'!AA485," MM/DD/YYY)")),IF(TODAY()&lt;(('ACCESS EXPORT'!Z485)+30),CONCATENATE(VLOOKUP(A485,'ACCESS EXPORT'!$A:$AF,28,FALSE)," (Opens",TEXT('ACCESS EXPORT'!Z485," MM/DD/YYY)")),VLOOKUP(A485,'ACCESS EXPORT'!$A:$AF,28,FALSE)))))),"-")</f>
        <v>FLORIDA HEART GROUP - ORLANDO</v>
      </c>
      <c r="E485" s="3" t="str">
        <f>VLOOKUP($A485,'ACCESS EXPORT'!$A:$AF,3,FALSE)</f>
        <v>5610</v>
      </c>
      <c r="F485" s="3" t="str">
        <f>UPPER(CONCATENATE(VLOOKUP(A485,'ACCESS EXPORT'!$A:$AF,4,FALSE)," ",VLOOKUP(A485,'ACCESS EXPORT'!$A:$AF,5,FALSE)," ",VLOOKUP(A485,'ACCESS EXPORT'!$A:$AF,6,FALSE)," ",VLOOKUP(A485,'ACCESS EXPORT'!$A:$AA,7,FALSE)," ",VLOOKUP(A485,'ACCESS EXPORT'!$A:$AA,8,FALSE)))</f>
        <v>1613 N MILLS AVE  ORLANDO FL 32701</v>
      </c>
      <c r="G485" s="4" t="str">
        <f>UPPER(VLOOKUP($A485,'ACCESS EXPORT'!$A:$AF,9,FALSE))</f>
        <v>ORANGE</v>
      </c>
      <c r="H485" s="4" t="str">
        <f>_xlfn.IFNA(VLOOKUP($B485,'ACCESS EXPORT'!$B:$J,9,FALSE),"")</f>
        <v>Central</v>
      </c>
      <c r="I485" s="3" t="str">
        <f>CONCATENATE("(P)",VLOOKUP($A485,'ACCESS EXPORT'!$A:$AF,11,FALSE)," (F)",VLOOKUP($A485,'ACCESS EXPORT'!$A:$AF,29,FALSE))</f>
        <v>(P)(407) 894-4474 (F)(407)894-7032</v>
      </c>
      <c r="J485" s="4" t="str">
        <f>UPPER(VLOOKUP($A485,'ACCESS EXPORT'!$A:$AF,12,FALSE))</f>
        <v>CARDIOLOGY</v>
      </c>
      <c r="K485" s="4" t="str">
        <f>UPPER(VLOOKUP($A485,'ACCESS EXPORT'!$A:$AF,13,FALSE))</f>
        <v>SCOTT HILL</v>
      </c>
      <c r="L485" s="3" t="str">
        <f>IF(AND(VLOOKUP(A485,'ACCESS EXPORT'!A:AE,1,0),'ACCESS EXPORT'!N485=""),UPPER(CONCATENATE('ACCESS EXPORT'!AE485)),IF(VLOOKUP(A485,'ACCESS EXPORT'!A:AE,1,0),UPPER(CONCATENATE('ACCESS EXPORT'!N485," "&amp;CHAR(10),'ACCESS EXPORT'!AE485))))</f>
        <v>BRENT WEBER 
JOHN COLEBAUGH (PRAC. ADMIN)</v>
      </c>
      <c r="M485" s="4" t="str">
        <f>UPPER(VLOOKUP($A485,'ACCESS EXPORT'!$A:$O,15,FALSE))</f>
        <v>J. CURTIS NGUYEN (PM)</v>
      </c>
      <c r="N485" s="4" t="str">
        <f ca="1">IF(AND('ACCESS EXPORT'!X485="",'ACCESS EXPORT'!Y485=""),IF('ACCESS EXPORT'!V485&lt;&gt;"",(IF(TODAY()-'ACCESS EXPORT'!V485&gt;=-60,UPPER(CONCATENATE(VLOOKUP(B485,'ACCESS EXPORT'!$B:$P,15,FALSE),""&amp;CHAR(10)&amp;"(SEP",TEXT('ACCESS EXPORT'!V485," MM/DD/YYY)"))),IF(TODAY()-'ACCESS EXPORT'!V485&lt;0,UPPER(VLOOKUP(B485,'ACCESS EXPORT'!$B:$P,15,FALSE)),UPPER(VLOOKUP(B485,'ACCESS EXPORT'!$B:$P,15,FALSE))))),IF('ACCESS EXPORT'!U485="",UPPER(VLOOKUP(B485,'ACCESS EXPORT'!$B:$P,15,FALSE)),IF(TODAY()-'ACCESS EXPORT'!U485&lt;=30,CONCATENATE(UPPER(VLOOKUP(B485,'ACCESS EXPORT'!$B:$P,15,FALSE)),""&amp;CHAR(10)&amp;"(NEW",TEXT('ACCESS EXPORT'!U485," MM/DD/YYY)")),IF(AND(TODAY()-'ACCESS EXPORT'!U485&gt;30,TODAY()&gt;0),UPPER(VLOOKUP(B485,'ACCESS EXPORT'!$B:$P,15,FALSE)))))),IF('ACCESS EXPORT'!Y485&lt;&gt;"",UPPER(CONCATENATE(UPPER(VLOOKUP(B485,'ACCESS EXPORT'!$B:$P,15,FALSE)),""&amp;CHAR(10)&amp;"(Transfer Out",TEXT('ACCESS EXPORT'!Y485," MM/DD/YYY)"))),IF('ACCESS EXPORT'!X485&lt;&gt;"",UPPER(CONCATENATE(UPPER(VLOOKUP(B485,'ACCESS EXPORT'!$B:$P,15,FALSE)),""&amp;CHAR(10)&amp;"(Transfer In",TEXT('ACCESS EXPORT'!X485," MM/DD/YYY)"))))))</f>
        <v>MA, CAROL CHUNG-CHI</v>
      </c>
      <c r="O485" s="4" t="str">
        <f>_xlfn.IFNA(VLOOKUP(B485,'ACCESS EXPORT'!$B:$Q,16,FALSE),"")</f>
        <v>MD</v>
      </c>
      <c r="P485" s="4" t="str">
        <f>_xlfn.IFNA(VLOOKUP(B485,'ACCESS EXPORT'!B:W,22,FALSE),"-")</f>
        <v>1730223181</v>
      </c>
      <c r="Q485" s="4" t="str">
        <f>_xlfn.IFNA(VLOOKUP(A485,'ACCESS EXPORT'!$A:$AG,33,0),"-")</f>
        <v>Pat Lanier</v>
      </c>
      <c r="R485" s="4" t="str">
        <f>_xlfn.IFNA(VLOOKUP(A485,'ACCESS EXPORT'!$A:$AH,34,0),"-")</f>
        <v>Carol Shane</v>
      </c>
      <c r="S485" s="4" t="str">
        <f>_xlfn.IFNA(VLOOKUP(A485,'ACCESS EXPORT'!$A:$AI,35,0),"-")</f>
        <v>Kikzeny Cartagena</v>
      </c>
      <c r="T485" s="4" t="str">
        <f>_xlfn.IFNA(VLOOKUP(A485,'ACCESS EXPORT'!$A:$AJ,36,0),"-")</f>
        <v>Everil Elliott</v>
      </c>
      <c r="U485" s="4" t="str">
        <f>_xlfn.IFNA(VLOOKUP(A485,'ACCESS EXPORT'!$A:$AK,37,0),"-")</f>
        <v>athena</v>
      </c>
      <c r="V485" s="4" t="str">
        <f>_xlfn.IFNA(VLOOKUP(A485,'ACCESS EXPORT'!$A:$AL,38,0),"-")</f>
        <v>FHMG_FL HEART GROUP_ORL</v>
      </c>
      <c r="W485" s="4" t="str">
        <f>_xlfn.IFNA(VLOOKUP(A485,'ACCESS EXPORT'!$A:$AM,39,0),"-")</f>
        <v/>
      </c>
      <c r="X485" s="4" t="str">
        <f>_xlfn.IFNA(VLOOKUP(A485,'ACCESS EXPORT'!$A:$AN,40,0),"-")</f>
        <v>Tiffany Palmer / John Hill</v>
      </c>
      <c r="Y485" s="26" t="str">
        <f>_xlfn.IFNA(VLOOKUP(A485,'ACCESS EXPORT'!A:AO,41,0),"")</f>
        <v>Gary Weston</v>
      </c>
      <c r="Z485" s="26" t="str">
        <f>_xlfn.IFNA(VLOOKUP(A485,'ACCESS EXPORT'!A:AP,42,0),"")</f>
        <v>Quisha Moorer</v>
      </c>
      <c r="AA485" s="26" t="str">
        <f>_xlfn.IFNA(VLOOKUP(A485,'ACCESS EXPORT'!A:AQ,43,0),"")</f>
        <v>Carl Pfeiffer</v>
      </c>
    </row>
    <row r="486" spans="1:27" ht="18.75" x14ac:dyDescent="0.25">
      <c r="A486" s="33">
        <v>186</v>
      </c>
      <c r="B486" s="10">
        <v>1026</v>
      </c>
      <c r="C486" s="7" t="str">
        <f ca="1">IFERROR(UPPER(IF(AND('ACCESS EXPORT'!AA486="",'ACCESS EXPORT'!Z486=""),VLOOKUP(A486,'ACCESS EXPORT'!$A:$AF,32,FALSE),(IF('ACCESS EXPORT'!AA486&lt;&gt;"",CONCATENATE(VLOOKUP(A486,'ACCESS EXPORT'!$A:$AF,32,FALSE)," (Closed",TEXT('ACCESS EXPORT'!AA486," MM/DD/YYY)")),IF(TODAY()&lt;(('ACCESS EXPORT'!Z486)+30),CONCATENATE(VLOOKUP(A486,'ACCESS EXPORT'!$A:$AF,32,FALSE)," (Opens",TEXT('ACCESS EXPORT'!Z486," MM/DD/YYY)")),VLOOKUP(A486,'ACCESS EXPORT'!$A:$AF,32,FALSE)))))),"-")</f>
        <v>ADVENTHEALTH MEDICAL GROUP CARDIOLOGY AT ORLANDO</v>
      </c>
      <c r="D486" s="3" t="str">
        <f ca="1">IFERROR(UPPER(IF(AND('ACCESS EXPORT'!AA486="",'ACCESS EXPORT'!Z486=""),VLOOKUP(A486,'ACCESS EXPORT'!$A:$AF,28,FALSE),(IF('ACCESS EXPORT'!AA486&lt;&gt;"",CONCATENATE(VLOOKUP(A486,'ACCESS EXPORT'!$A:$AF,28,FALSE)," (Closed",TEXT('ACCESS EXPORT'!AA486," MM/DD/YYY)")),IF(TODAY()&lt;(('ACCESS EXPORT'!Z486)+30),CONCATENATE(VLOOKUP(A486,'ACCESS EXPORT'!$A:$AF,28,FALSE)," (Opens",TEXT('ACCESS EXPORT'!Z486," MM/DD/YYY)")),VLOOKUP(A486,'ACCESS EXPORT'!$A:$AF,28,FALSE)))))),"-")</f>
        <v>FLORIDA HEART GROUP - ORLANDO</v>
      </c>
      <c r="E486" s="3" t="str">
        <f>VLOOKUP($A486,'ACCESS EXPORT'!$A:$AF,3,FALSE)</f>
        <v>5610</v>
      </c>
      <c r="F486" s="3" t="str">
        <f>UPPER(CONCATENATE(VLOOKUP(A486,'ACCESS EXPORT'!$A:$AF,4,FALSE)," ",VLOOKUP(A486,'ACCESS EXPORT'!$A:$AF,5,FALSE)," ",VLOOKUP(A486,'ACCESS EXPORT'!$A:$AF,6,FALSE)," ",VLOOKUP(A486,'ACCESS EXPORT'!$A:$AA,7,FALSE)," ",VLOOKUP(A486,'ACCESS EXPORT'!$A:$AA,8,FALSE)))</f>
        <v>1613 N MILLS AVE  ORLANDO FL 32701</v>
      </c>
      <c r="G486" s="4" t="str">
        <f>UPPER(VLOOKUP($A486,'ACCESS EXPORT'!$A:$AF,9,FALSE))</f>
        <v>ORANGE</v>
      </c>
      <c r="H486" s="4" t="str">
        <f>_xlfn.IFNA(VLOOKUP($B486,'ACCESS EXPORT'!$B:$J,9,FALSE),"")</f>
        <v>Central</v>
      </c>
      <c r="I486" s="3" t="str">
        <f>CONCATENATE("(P)",VLOOKUP($A486,'ACCESS EXPORT'!$A:$AF,11,FALSE)," (F)",VLOOKUP($A486,'ACCESS EXPORT'!$A:$AF,29,FALSE))</f>
        <v>(P)(407) 894-4474 (F)(407)894-7032</v>
      </c>
      <c r="J486" s="4" t="str">
        <f>UPPER(VLOOKUP($A486,'ACCESS EXPORT'!$A:$AF,12,FALSE))</f>
        <v>CARDIOLOGY</v>
      </c>
      <c r="K486" s="4" t="str">
        <f>UPPER(VLOOKUP($A486,'ACCESS EXPORT'!$A:$AF,13,FALSE))</f>
        <v>SCOTT HILL</v>
      </c>
      <c r="L486" s="3" t="str">
        <f>IF(AND(VLOOKUP(A486,'ACCESS EXPORT'!A:AE,1,0),'ACCESS EXPORT'!N486=""),UPPER(CONCATENATE('ACCESS EXPORT'!AE486)),IF(VLOOKUP(A486,'ACCESS EXPORT'!A:AE,1,0),UPPER(CONCATENATE('ACCESS EXPORT'!N486," "&amp;CHAR(10),'ACCESS EXPORT'!AE486))))</f>
        <v>BRENT WEBER 
JOHN COLEBAUGH (PRAC. ADMIN)</v>
      </c>
      <c r="M486" s="4" t="str">
        <f>UPPER(VLOOKUP($A486,'ACCESS EXPORT'!$A:$O,15,FALSE))</f>
        <v>J. CURTIS NGUYEN (PM)</v>
      </c>
      <c r="N486" s="4" t="str">
        <f ca="1">IF(AND('ACCESS EXPORT'!X486="",'ACCESS EXPORT'!Y486=""),IF('ACCESS EXPORT'!V486&lt;&gt;"",(IF(TODAY()-'ACCESS EXPORT'!V486&gt;=-60,UPPER(CONCATENATE(VLOOKUP(B486,'ACCESS EXPORT'!$B:$P,15,FALSE),""&amp;CHAR(10)&amp;"(SEP",TEXT('ACCESS EXPORT'!V486," MM/DD/YYY)"))),IF(TODAY()-'ACCESS EXPORT'!V486&lt;0,UPPER(VLOOKUP(B486,'ACCESS EXPORT'!$B:$P,15,FALSE)),UPPER(VLOOKUP(B486,'ACCESS EXPORT'!$B:$P,15,FALSE))))),IF('ACCESS EXPORT'!U486="",UPPER(VLOOKUP(B486,'ACCESS EXPORT'!$B:$P,15,FALSE)),IF(TODAY()-'ACCESS EXPORT'!U486&lt;=30,CONCATENATE(UPPER(VLOOKUP(B486,'ACCESS EXPORT'!$B:$P,15,FALSE)),""&amp;CHAR(10)&amp;"(NEW",TEXT('ACCESS EXPORT'!U486," MM/DD/YYY)")),IF(AND(TODAY()-'ACCESS EXPORT'!U486&gt;30,TODAY()&gt;0),UPPER(VLOOKUP(B486,'ACCESS EXPORT'!$B:$P,15,FALSE)))))),IF('ACCESS EXPORT'!Y486&lt;&gt;"",UPPER(CONCATENATE(UPPER(VLOOKUP(B486,'ACCESS EXPORT'!$B:$P,15,FALSE)),""&amp;CHAR(10)&amp;"(Transfer Out",TEXT('ACCESS EXPORT'!Y486," MM/DD/YYY)"))),IF('ACCESS EXPORT'!X486&lt;&gt;"",UPPER(CONCATENATE(UPPER(VLOOKUP(B486,'ACCESS EXPORT'!$B:$P,15,FALSE)),""&amp;CHAR(10)&amp;"(Transfer In",TEXT('ACCESS EXPORT'!X486," MM/DD/YYY)"))))))</f>
        <v>SEIFEIN, HANI B.</v>
      </c>
      <c r="O486" s="4" t="str">
        <f>_xlfn.IFNA(VLOOKUP(B486,'ACCESS EXPORT'!$B:$Q,16,FALSE),"")</f>
        <v>MD</v>
      </c>
      <c r="P486" s="4" t="str">
        <f>_xlfn.IFNA(VLOOKUP(B486,'ACCESS EXPORT'!B:W,22,FALSE),"-")</f>
        <v>1942207055</v>
      </c>
      <c r="Q486" s="4" t="str">
        <f>_xlfn.IFNA(VLOOKUP(A486,'ACCESS EXPORT'!$A:$AG,33,0),"-")</f>
        <v>Pat Lanier</v>
      </c>
      <c r="R486" s="4" t="str">
        <f>_xlfn.IFNA(VLOOKUP(A486,'ACCESS EXPORT'!$A:$AH,34,0),"-")</f>
        <v>Carol Shane</v>
      </c>
      <c r="S486" s="4" t="str">
        <f>_xlfn.IFNA(VLOOKUP(A486,'ACCESS EXPORT'!$A:$AI,35,0),"-")</f>
        <v>Kikzeny Cartagena</v>
      </c>
      <c r="T486" s="4" t="str">
        <f>_xlfn.IFNA(VLOOKUP(A486,'ACCESS EXPORT'!$A:$AJ,36,0),"-")</f>
        <v>Everil Elliott</v>
      </c>
      <c r="U486" s="4" t="str">
        <f>_xlfn.IFNA(VLOOKUP(A486,'ACCESS EXPORT'!$A:$AK,37,0),"-")</f>
        <v>athena</v>
      </c>
      <c r="V486" s="4" t="str">
        <f>_xlfn.IFNA(VLOOKUP(A486,'ACCESS EXPORT'!$A:$AL,38,0),"-")</f>
        <v>FHMG_FL HEART GROUP_ORL</v>
      </c>
      <c r="W486" s="4" t="str">
        <f>_xlfn.IFNA(VLOOKUP(A486,'ACCESS EXPORT'!$A:$AM,39,0),"-")</f>
        <v/>
      </c>
      <c r="X486" s="4" t="str">
        <f>_xlfn.IFNA(VLOOKUP(A486,'ACCESS EXPORT'!$A:$AN,40,0),"-")</f>
        <v>Tiffany Palmer / John Hill</v>
      </c>
      <c r="Y486" s="26" t="str">
        <f>_xlfn.IFNA(VLOOKUP(A486,'ACCESS EXPORT'!A:AO,41,0),"")</f>
        <v>Gary Weston</v>
      </c>
      <c r="Z486" s="26" t="str">
        <f>_xlfn.IFNA(VLOOKUP(A486,'ACCESS EXPORT'!A:AP,42,0),"")</f>
        <v>Quisha Moorer</v>
      </c>
      <c r="AA486" s="26" t="str">
        <f>_xlfn.IFNA(VLOOKUP(A486,'ACCESS EXPORT'!A:AQ,43,0),"")</f>
        <v>Carl Pfeiffer</v>
      </c>
    </row>
    <row r="487" spans="1:27" ht="18.75" x14ac:dyDescent="0.25">
      <c r="A487" s="33">
        <v>186</v>
      </c>
      <c r="B487" s="10">
        <v>1059</v>
      </c>
      <c r="C487" s="7" t="str">
        <f ca="1">IFERROR(UPPER(IF(AND('ACCESS EXPORT'!AA487="",'ACCESS EXPORT'!Z487=""),VLOOKUP(A487,'ACCESS EXPORT'!$A:$AF,32,FALSE),(IF('ACCESS EXPORT'!AA487&lt;&gt;"",CONCATENATE(VLOOKUP(A487,'ACCESS EXPORT'!$A:$AF,32,FALSE)," (Closed",TEXT('ACCESS EXPORT'!AA487," MM/DD/YYY)")),IF(TODAY()&lt;(('ACCESS EXPORT'!Z487)+30),CONCATENATE(VLOOKUP(A487,'ACCESS EXPORT'!$A:$AF,32,FALSE)," (Opens",TEXT('ACCESS EXPORT'!Z487," MM/DD/YYY)")),VLOOKUP(A487,'ACCESS EXPORT'!$A:$AF,32,FALSE)))))),"-")</f>
        <v>ADVENTHEALTH MEDICAL GROUP CARDIOLOGY AT ORLANDO</v>
      </c>
      <c r="D487" s="3" t="str">
        <f ca="1">IFERROR(UPPER(IF(AND('ACCESS EXPORT'!AA487="",'ACCESS EXPORT'!Z487=""),VLOOKUP(A487,'ACCESS EXPORT'!$A:$AF,28,FALSE),(IF('ACCESS EXPORT'!AA487&lt;&gt;"",CONCATENATE(VLOOKUP(A487,'ACCESS EXPORT'!$A:$AF,28,FALSE)," (Closed",TEXT('ACCESS EXPORT'!AA487," MM/DD/YYY)")),IF(TODAY()&lt;(('ACCESS EXPORT'!Z487)+30),CONCATENATE(VLOOKUP(A487,'ACCESS EXPORT'!$A:$AF,28,FALSE)," (Opens",TEXT('ACCESS EXPORT'!Z487," MM/DD/YYY)")),VLOOKUP(A487,'ACCESS EXPORT'!$A:$AF,28,FALSE)))))),"-")</f>
        <v>FLORIDA HEART GROUP - ORLANDO</v>
      </c>
      <c r="E487" s="3" t="str">
        <f>VLOOKUP($A487,'ACCESS EXPORT'!$A:$AF,3,FALSE)</f>
        <v>5610</v>
      </c>
      <c r="F487" s="3" t="str">
        <f>UPPER(CONCATENATE(VLOOKUP(A487,'ACCESS EXPORT'!$A:$AF,4,FALSE)," ",VLOOKUP(A487,'ACCESS EXPORT'!$A:$AF,5,FALSE)," ",VLOOKUP(A487,'ACCESS EXPORT'!$A:$AF,6,FALSE)," ",VLOOKUP(A487,'ACCESS EXPORT'!$A:$AA,7,FALSE)," ",VLOOKUP(A487,'ACCESS EXPORT'!$A:$AA,8,FALSE)))</f>
        <v>1613 N MILLS AVE  ORLANDO FL 32701</v>
      </c>
      <c r="G487" s="4" t="str">
        <f>UPPER(VLOOKUP($A487,'ACCESS EXPORT'!$A:$AF,9,FALSE))</f>
        <v>ORANGE</v>
      </c>
      <c r="H487" s="4" t="str">
        <f>_xlfn.IFNA(VLOOKUP($B487,'ACCESS EXPORT'!$B:$J,9,FALSE),"")</f>
        <v>Central</v>
      </c>
      <c r="I487" s="3" t="str">
        <f>CONCATENATE("(P)",VLOOKUP($A487,'ACCESS EXPORT'!$A:$AF,11,FALSE)," (F)",VLOOKUP($A487,'ACCESS EXPORT'!$A:$AF,29,FALSE))</f>
        <v>(P)(407) 894-4474 (F)(407)894-7032</v>
      </c>
      <c r="J487" s="4" t="str">
        <f>UPPER(VLOOKUP($A487,'ACCESS EXPORT'!$A:$AF,12,FALSE))</f>
        <v>CARDIOLOGY</v>
      </c>
      <c r="K487" s="4" t="str">
        <f>UPPER(VLOOKUP($A487,'ACCESS EXPORT'!$A:$AF,13,FALSE))</f>
        <v>SCOTT HILL</v>
      </c>
      <c r="L487" s="3" t="str">
        <f>IF(AND(VLOOKUP(A487,'ACCESS EXPORT'!A:AE,1,0),'ACCESS EXPORT'!N487=""),UPPER(CONCATENATE('ACCESS EXPORT'!AE487)),IF(VLOOKUP(A487,'ACCESS EXPORT'!A:AE,1,0),UPPER(CONCATENATE('ACCESS EXPORT'!N487," "&amp;CHAR(10),'ACCESS EXPORT'!AE487))))</f>
        <v>BRENT WEBER 
JOHN COLEBAUGH (PRAC. ADMIN)</v>
      </c>
      <c r="M487" s="4" t="str">
        <f>UPPER(VLOOKUP($A487,'ACCESS EXPORT'!$A:$O,15,FALSE))</f>
        <v>J. CURTIS NGUYEN (PM)</v>
      </c>
      <c r="N487" s="4" t="str">
        <f ca="1">IF(AND('ACCESS EXPORT'!X487="",'ACCESS EXPORT'!Y487=""),IF('ACCESS EXPORT'!V487&lt;&gt;"",(IF(TODAY()-'ACCESS EXPORT'!V487&gt;=-60,UPPER(CONCATENATE(VLOOKUP(B487,'ACCESS EXPORT'!$B:$P,15,FALSE),""&amp;CHAR(10)&amp;"(SEP",TEXT('ACCESS EXPORT'!V487," MM/DD/YYY)"))),IF(TODAY()-'ACCESS EXPORT'!V487&lt;0,UPPER(VLOOKUP(B487,'ACCESS EXPORT'!$B:$P,15,FALSE)),UPPER(VLOOKUP(B487,'ACCESS EXPORT'!$B:$P,15,FALSE))))),IF('ACCESS EXPORT'!U487="",UPPER(VLOOKUP(B487,'ACCESS EXPORT'!$B:$P,15,FALSE)),IF(TODAY()-'ACCESS EXPORT'!U487&lt;=30,CONCATENATE(UPPER(VLOOKUP(B487,'ACCESS EXPORT'!$B:$P,15,FALSE)),""&amp;CHAR(10)&amp;"(NEW",TEXT('ACCESS EXPORT'!U487," MM/DD/YYY)")),IF(AND(TODAY()-'ACCESS EXPORT'!U487&gt;30,TODAY()&gt;0),UPPER(VLOOKUP(B487,'ACCESS EXPORT'!$B:$P,15,FALSE)))))),IF('ACCESS EXPORT'!Y487&lt;&gt;"",UPPER(CONCATENATE(UPPER(VLOOKUP(B487,'ACCESS EXPORT'!$B:$P,15,FALSE)),""&amp;CHAR(10)&amp;"(Transfer Out",TEXT('ACCESS EXPORT'!Y487," MM/DD/YYY)"))),IF('ACCESS EXPORT'!X487&lt;&gt;"",UPPER(CONCATENATE(UPPER(VLOOKUP(B487,'ACCESS EXPORT'!$B:$P,15,FALSE)),""&amp;CHAR(10)&amp;"(Transfer In",TEXT('ACCESS EXPORT'!X487," MM/DD/YYY)"))))))</f>
        <v>WALSH, THOMAS FLEMING</v>
      </c>
      <c r="O487" s="4" t="str">
        <f>_xlfn.IFNA(VLOOKUP(B487,'ACCESS EXPORT'!$B:$Q,16,FALSE),"")</f>
        <v>MD</v>
      </c>
      <c r="P487" s="4" t="str">
        <f>_xlfn.IFNA(VLOOKUP(B487,'ACCESS EXPORT'!B:W,22,FALSE),"-")</f>
        <v>1164431300</v>
      </c>
      <c r="Q487" s="4" t="str">
        <f>_xlfn.IFNA(VLOOKUP(A487,'ACCESS EXPORT'!$A:$AG,33,0),"-")</f>
        <v>Pat Lanier</v>
      </c>
      <c r="R487" s="4" t="str">
        <f>_xlfn.IFNA(VLOOKUP(A487,'ACCESS EXPORT'!$A:$AH,34,0),"-")</f>
        <v>Carol Shane</v>
      </c>
      <c r="S487" s="4" t="str">
        <f>_xlfn.IFNA(VLOOKUP(A487,'ACCESS EXPORT'!$A:$AI,35,0),"-")</f>
        <v>Kikzeny Cartagena</v>
      </c>
      <c r="T487" s="4" t="str">
        <f>_xlfn.IFNA(VLOOKUP(A487,'ACCESS EXPORT'!$A:$AJ,36,0),"-")</f>
        <v>Everil Elliott</v>
      </c>
      <c r="U487" s="4" t="str">
        <f>_xlfn.IFNA(VLOOKUP(A487,'ACCESS EXPORT'!$A:$AK,37,0),"-")</f>
        <v>athena</v>
      </c>
      <c r="V487" s="4" t="str">
        <f>_xlfn.IFNA(VLOOKUP(A487,'ACCESS EXPORT'!$A:$AL,38,0),"-")</f>
        <v>FHMG_FL HEART GROUP_ORL</v>
      </c>
      <c r="W487" s="4" t="str">
        <f>_xlfn.IFNA(VLOOKUP(A487,'ACCESS EXPORT'!$A:$AM,39,0),"-")</f>
        <v/>
      </c>
      <c r="X487" s="4" t="str">
        <f>_xlfn.IFNA(VLOOKUP(A487,'ACCESS EXPORT'!$A:$AN,40,0),"-")</f>
        <v>Tiffany Palmer / John Hill</v>
      </c>
      <c r="Y487" s="26" t="str">
        <f>_xlfn.IFNA(VLOOKUP(A487,'ACCESS EXPORT'!A:AO,41,0),"")</f>
        <v>Gary Weston</v>
      </c>
      <c r="Z487" s="26" t="str">
        <f>_xlfn.IFNA(VLOOKUP(A487,'ACCESS EXPORT'!A:AP,42,0),"")</f>
        <v>Quisha Moorer</v>
      </c>
      <c r="AA487" s="26" t="str">
        <f>_xlfn.IFNA(VLOOKUP(A487,'ACCESS EXPORT'!A:AQ,43,0),"")</f>
        <v>Carl Pfeiffer</v>
      </c>
    </row>
    <row r="488" spans="1:27" ht="18.75" x14ac:dyDescent="0.25">
      <c r="A488" s="33">
        <v>187</v>
      </c>
      <c r="B488" s="10">
        <v>1027</v>
      </c>
      <c r="C488" s="7" t="str">
        <f ca="1">IFERROR(UPPER(IF(AND('ACCESS EXPORT'!AA488="",'ACCESS EXPORT'!Z488=""),VLOOKUP(A488,'ACCESS EXPORT'!$A:$AF,32,FALSE),(IF('ACCESS EXPORT'!AA488&lt;&gt;"",CONCATENATE(VLOOKUP(A488,'ACCESS EXPORT'!$A:$AF,32,FALSE)," (Closed",TEXT('ACCESS EXPORT'!AA488," MM/DD/YYY)")),IF(TODAY()&lt;(('ACCESS EXPORT'!Z488)+30),CONCATENATE(VLOOKUP(A488,'ACCESS EXPORT'!$A:$AF,32,FALSE)," (Opens",TEXT('ACCESS EXPORT'!Z488," MM/DD/YYY)")),VLOOKUP(A488,'ACCESS EXPORT'!$A:$AF,32,FALSE)))))),"-")</f>
        <v>ADVENTHEALTH MEDICAL GROUP CARDIOLOGY AT ALTAMONTE SPRINGS</v>
      </c>
      <c r="D488" s="3" t="str">
        <f ca="1">IFERROR(UPPER(IF(AND('ACCESS EXPORT'!AA488="",'ACCESS EXPORT'!Z488=""),VLOOKUP(A488,'ACCESS EXPORT'!$A:$AF,28,FALSE),(IF('ACCESS EXPORT'!AA488&lt;&gt;"",CONCATENATE(VLOOKUP(A488,'ACCESS EXPORT'!$A:$AF,28,FALSE)," (Closed",TEXT('ACCESS EXPORT'!AA488," MM/DD/YYY)")),IF(TODAY()&lt;(('ACCESS EXPORT'!Z488)+30),CONCATENATE(VLOOKUP(A488,'ACCESS EXPORT'!$A:$AF,28,FALSE)," (Opens",TEXT('ACCESS EXPORT'!Z488," MM/DD/YYY)")),VLOOKUP(A488,'ACCESS EXPORT'!$A:$AF,28,FALSE)))))),"-")</f>
        <v>FLORIDA HEART GROUP - ALTAMONTE SPRINGS</v>
      </c>
      <c r="E488" s="3" t="str">
        <f>VLOOKUP($A488,'ACCESS EXPORT'!$A:$AF,3,FALSE)</f>
        <v>5620</v>
      </c>
      <c r="F488" s="3" t="str">
        <f>UPPER(CONCATENATE(VLOOKUP(A488,'ACCESS EXPORT'!$A:$AF,4,FALSE)," ",VLOOKUP(A488,'ACCESS EXPORT'!$A:$AF,5,FALSE)," ",VLOOKUP(A488,'ACCESS EXPORT'!$A:$AF,6,FALSE)," ",VLOOKUP(A488,'ACCESS EXPORT'!$A:$AA,7,FALSE)," ",VLOOKUP(A488,'ACCESS EXPORT'!$A:$AA,8,FALSE)))</f>
        <v>689 E ALTAMONTE DR  ALTAMONTE SPRINGS FL 32701</v>
      </c>
      <c r="G488" s="4" t="str">
        <f>UPPER(VLOOKUP($A488,'ACCESS EXPORT'!$A:$AF,9,FALSE))</f>
        <v>SEMINOLE</v>
      </c>
      <c r="H488" s="4" t="str">
        <f>_xlfn.IFNA(VLOOKUP($B488,'ACCESS EXPORT'!$B:$J,9,FALSE),"")</f>
        <v>Central</v>
      </c>
      <c r="I488" s="3" t="str">
        <f>CONCATENATE("(P)",VLOOKUP($A488,'ACCESS EXPORT'!$A:$AF,11,FALSE)," (F)",VLOOKUP($A488,'ACCESS EXPORT'!$A:$AF,29,FALSE))</f>
        <v>(P)(407) 894-4474 (F)(407)894-7032</v>
      </c>
      <c r="J488" s="4" t="str">
        <f>UPPER(VLOOKUP($A488,'ACCESS EXPORT'!$A:$AF,12,FALSE))</f>
        <v>CARDIOLOGY</v>
      </c>
      <c r="K488" s="4" t="str">
        <f>UPPER(VLOOKUP($A488,'ACCESS EXPORT'!$A:$AF,13,FALSE))</f>
        <v>SCOTT HILL</v>
      </c>
      <c r="L488" s="3" t="str">
        <f>IF(AND(VLOOKUP(A488,'ACCESS EXPORT'!A:AE,1,0),'ACCESS EXPORT'!N488=""),UPPER(CONCATENATE('ACCESS EXPORT'!AE488)),IF(VLOOKUP(A488,'ACCESS EXPORT'!A:AE,1,0),UPPER(CONCATENATE('ACCESS EXPORT'!N488," "&amp;CHAR(10),'ACCESS EXPORT'!AE488))))</f>
        <v>BRENT WEBER 
JOHN COLEBAUGH (PRAC. ADMIN)</v>
      </c>
      <c r="M488" s="4" t="str">
        <f>UPPER(VLOOKUP($A488,'ACCESS EXPORT'!$A:$O,15,FALSE))</f>
        <v>J. CURTIS NGUYEN (PM)</v>
      </c>
      <c r="N488" s="4" t="str">
        <f ca="1">IF(AND('ACCESS EXPORT'!X488="",'ACCESS EXPORT'!Y488=""),IF('ACCESS EXPORT'!V488&lt;&gt;"",(IF(TODAY()-'ACCESS EXPORT'!V488&gt;=-60,UPPER(CONCATENATE(VLOOKUP(B488,'ACCESS EXPORT'!$B:$P,15,FALSE),""&amp;CHAR(10)&amp;"(SEP",TEXT('ACCESS EXPORT'!V488," MM/DD/YYY)"))),IF(TODAY()-'ACCESS EXPORT'!V488&lt;0,UPPER(VLOOKUP(B488,'ACCESS EXPORT'!$B:$P,15,FALSE)),UPPER(VLOOKUP(B488,'ACCESS EXPORT'!$B:$P,15,FALSE))))),IF('ACCESS EXPORT'!U488="",UPPER(VLOOKUP(B488,'ACCESS EXPORT'!$B:$P,15,FALSE)),IF(TODAY()-'ACCESS EXPORT'!U488&lt;=30,CONCATENATE(UPPER(VLOOKUP(B488,'ACCESS EXPORT'!$B:$P,15,FALSE)),""&amp;CHAR(10)&amp;"(NEW",TEXT('ACCESS EXPORT'!U488," MM/DD/YYY)")),IF(AND(TODAY()-'ACCESS EXPORT'!U488&gt;30,TODAY()&gt;0),UPPER(VLOOKUP(B488,'ACCESS EXPORT'!$B:$P,15,FALSE)))))),IF('ACCESS EXPORT'!Y488&lt;&gt;"",UPPER(CONCATENATE(UPPER(VLOOKUP(B488,'ACCESS EXPORT'!$B:$P,15,FALSE)),""&amp;CHAR(10)&amp;"(Transfer Out",TEXT('ACCESS EXPORT'!Y488," MM/DD/YYY)"))),IF('ACCESS EXPORT'!X488&lt;&gt;"",UPPER(CONCATENATE(UPPER(VLOOKUP(B488,'ACCESS EXPORT'!$B:$P,15,FALSE)),""&amp;CHAR(10)&amp;"(Transfer In",TEXT('ACCESS EXPORT'!X488," MM/DD/YYY)"))))))</f>
        <v>MA, CAROL CHUNG-CHI</v>
      </c>
      <c r="O488" s="4" t="str">
        <f>_xlfn.IFNA(VLOOKUP(B488,'ACCESS EXPORT'!$B:$Q,16,FALSE),"")</f>
        <v>MD</v>
      </c>
      <c r="P488" s="4" t="str">
        <f>_xlfn.IFNA(VLOOKUP(B488,'ACCESS EXPORT'!B:W,22,FALSE),"-")</f>
        <v>1730223181</v>
      </c>
      <c r="Q488" s="4" t="str">
        <f>_xlfn.IFNA(VLOOKUP(A488,'ACCESS EXPORT'!$A:$AG,33,0),"-")</f>
        <v>Ronald Paulin</v>
      </c>
      <c r="R488" s="4" t="str">
        <f>_xlfn.IFNA(VLOOKUP(A488,'ACCESS EXPORT'!$A:$AH,34,0),"-")</f>
        <v>Carol Shane</v>
      </c>
      <c r="S488" s="4" t="str">
        <f>_xlfn.IFNA(VLOOKUP(A488,'ACCESS EXPORT'!$A:$AI,35,0),"-")</f>
        <v>Kikzeny Cartagena</v>
      </c>
      <c r="T488" s="4" t="str">
        <f>_xlfn.IFNA(VLOOKUP(A488,'ACCESS EXPORT'!$A:$AJ,36,0),"-")</f>
        <v>Everil Elliott</v>
      </c>
      <c r="U488" s="4" t="str">
        <f>_xlfn.IFNA(VLOOKUP(A488,'ACCESS EXPORT'!$A:$AK,37,0),"-")</f>
        <v>athena</v>
      </c>
      <c r="V488" s="4" t="str">
        <f>_xlfn.IFNA(VLOOKUP(A488,'ACCESS EXPORT'!$A:$AL,38,0),"-")</f>
        <v>FHMG_FL HEART GROUP_ALT</v>
      </c>
      <c r="W488" s="4" t="str">
        <f>_xlfn.IFNA(VLOOKUP(A488,'ACCESS EXPORT'!$A:$AM,39,0),"-")</f>
        <v/>
      </c>
      <c r="X488" s="4" t="str">
        <f>_xlfn.IFNA(VLOOKUP(A488,'ACCESS EXPORT'!$A:$AN,40,0),"-")</f>
        <v>Tiffany Palmer / John Hill</v>
      </c>
      <c r="Y488" s="26" t="str">
        <f>_xlfn.IFNA(VLOOKUP(A488,'ACCESS EXPORT'!A:AO,41,0),"")</f>
        <v>Gary Weston</v>
      </c>
      <c r="Z488" s="26" t="str">
        <f>_xlfn.IFNA(VLOOKUP(A488,'ACCESS EXPORT'!A:AP,42,0),"")</f>
        <v>Quisha Moorer</v>
      </c>
      <c r="AA488" s="26" t="str">
        <f>_xlfn.IFNA(VLOOKUP(A488,'ACCESS EXPORT'!A:AQ,43,0),"")</f>
        <v>Carl Pfeiffer</v>
      </c>
    </row>
    <row r="489" spans="1:27" ht="18.75" x14ac:dyDescent="0.25">
      <c r="A489" s="33">
        <v>187</v>
      </c>
      <c r="B489" s="10">
        <v>1063</v>
      </c>
      <c r="C489" s="7" t="str">
        <f ca="1">IFERROR(UPPER(IF(AND('ACCESS EXPORT'!AA489="",'ACCESS EXPORT'!Z489=""),VLOOKUP(A489,'ACCESS EXPORT'!$A:$AF,32,FALSE),(IF('ACCESS EXPORT'!AA489&lt;&gt;"",CONCATENATE(VLOOKUP(A489,'ACCESS EXPORT'!$A:$AF,32,FALSE)," (Closed",TEXT('ACCESS EXPORT'!AA489," MM/DD/YYY)")),IF(TODAY()&lt;(('ACCESS EXPORT'!Z489)+30),CONCATENATE(VLOOKUP(A489,'ACCESS EXPORT'!$A:$AF,32,FALSE)," (Opens",TEXT('ACCESS EXPORT'!Z489," MM/DD/YYY)")),VLOOKUP(A489,'ACCESS EXPORT'!$A:$AF,32,FALSE)))))),"-")</f>
        <v>ADVENTHEALTH MEDICAL GROUP CARDIOLOGY AT ALTAMONTE SPRINGS</v>
      </c>
      <c r="D489" s="3" t="str">
        <f ca="1">IFERROR(UPPER(IF(AND('ACCESS EXPORT'!AA489="",'ACCESS EXPORT'!Z489=""),VLOOKUP(A489,'ACCESS EXPORT'!$A:$AF,28,FALSE),(IF('ACCESS EXPORT'!AA489&lt;&gt;"",CONCATENATE(VLOOKUP(A489,'ACCESS EXPORT'!$A:$AF,28,FALSE)," (Closed",TEXT('ACCESS EXPORT'!AA489," MM/DD/YYY)")),IF(TODAY()&lt;(('ACCESS EXPORT'!Z489)+30),CONCATENATE(VLOOKUP(A489,'ACCESS EXPORT'!$A:$AF,28,FALSE)," (Opens",TEXT('ACCESS EXPORT'!Z489," MM/DD/YYY)")),VLOOKUP(A489,'ACCESS EXPORT'!$A:$AF,28,FALSE)))))),"-")</f>
        <v>FLORIDA HEART GROUP - ALTAMONTE SPRINGS</v>
      </c>
      <c r="E489" s="3" t="str">
        <f>VLOOKUP($A489,'ACCESS EXPORT'!$A:$AF,3,FALSE)</f>
        <v>5620</v>
      </c>
      <c r="F489" s="3" t="str">
        <f>UPPER(CONCATENATE(VLOOKUP(A489,'ACCESS EXPORT'!$A:$AF,4,FALSE)," ",VLOOKUP(A489,'ACCESS EXPORT'!$A:$AF,5,FALSE)," ",VLOOKUP(A489,'ACCESS EXPORT'!$A:$AF,6,FALSE)," ",VLOOKUP(A489,'ACCESS EXPORT'!$A:$AA,7,FALSE)," ",VLOOKUP(A489,'ACCESS EXPORT'!$A:$AA,8,FALSE)))</f>
        <v>689 E ALTAMONTE DR  ALTAMONTE SPRINGS FL 32701</v>
      </c>
      <c r="G489" s="4" t="str">
        <f>UPPER(VLOOKUP($A489,'ACCESS EXPORT'!$A:$AF,9,FALSE))</f>
        <v>SEMINOLE</v>
      </c>
      <c r="H489" s="4" t="str">
        <f>_xlfn.IFNA(VLOOKUP($B489,'ACCESS EXPORT'!$B:$J,9,FALSE),"")</f>
        <v>Central</v>
      </c>
      <c r="I489" s="3" t="str">
        <f>CONCATENATE("(P)",VLOOKUP($A489,'ACCESS EXPORT'!$A:$AF,11,FALSE)," (F)",VLOOKUP($A489,'ACCESS EXPORT'!$A:$AF,29,FALSE))</f>
        <v>(P)(407) 894-4474 (F)(407)894-7032</v>
      </c>
      <c r="J489" s="4" t="str">
        <f>UPPER(VLOOKUP($A489,'ACCESS EXPORT'!$A:$AF,12,FALSE))</f>
        <v>CARDIOLOGY</v>
      </c>
      <c r="K489" s="4" t="str">
        <f>UPPER(VLOOKUP($A489,'ACCESS EXPORT'!$A:$AF,13,FALSE))</f>
        <v>SCOTT HILL</v>
      </c>
      <c r="L489" s="3" t="str">
        <f>IF(AND(VLOOKUP(A489,'ACCESS EXPORT'!A:AE,1,0),'ACCESS EXPORT'!N489=""),UPPER(CONCATENATE('ACCESS EXPORT'!AE489)),IF(VLOOKUP(A489,'ACCESS EXPORT'!A:AE,1,0),UPPER(CONCATENATE('ACCESS EXPORT'!N489," "&amp;CHAR(10),'ACCESS EXPORT'!AE489))))</f>
        <v>BRENT WEBER 
JOHN COLEBAUGH (PRAC. ADMIN)</v>
      </c>
      <c r="M489" s="4" t="str">
        <f>UPPER(VLOOKUP($A489,'ACCESS EXPORT'!$A:$O,15,FALSE))</f>
        <v>J. CURTIS NGUYEN (PM)</v>
      </c>
      <c r="N489" s="4" t="str">
        <f ca="1">IF(AND('ACCESS EXPORT'!X489="",'ACCESS EXPORT'!Y489=""),IF('ACCESS EXPORT'!V489&lt;&gt;"",(IF(TODAY()-'ACCESS EXPORT'!V489&gt;=-60,UPPER(CONCATENATE(VLOOKUP(B489,'ACCESS EXPORT'!$B:$P,15,FALSE),""&amp;CHAR(10)&amp;"(SEP",TEXT('ACCESS EXPORT'!V489," MM/DD/YYY)"))),IF(TODAY()-'ACCESS EXPORT'!V489&lt;0,UPPER(VLOOKUP(B489,'ACCESS EXPORT'!$B:$P,15,FALSE)),UPPER(VLOOKUP(B489,'ACCESS EXPORT'!$B:$P,15,FALSE))))),IF('ACCESS EXPORT'!U489="",UPPER(VLOOKUP(B489,'ACCESS EXPORT'!$B:$P,15,FALSE)),IF(TODAY()-'ACCESS EXPORT'!U489&lt;=30,CONCATENATE(UPPER(VLOOKUP(B489,'ACCESS EXPORT'!$B:$P,15,FALSE)),""&amp;CHAR(10)&amp;"(NEW",TEXT('ACCESS EXPORT'!U489," MM/DD/YYY)")),IF(AND(TODAY()-'ACCESS EXPORT'!U489&gt;30,TODAY()&gt;0),UPPER(VLOOKUP(B489,'ACCESS EXPORT'!$B:$P,15,FALSE)))))),IF('ACCESS EXPORT'!Y489&lt;&gt;"",UPPER(CONCATENATE(UPPER(VLOOKUP(B489,'ACCESS EXPORT'!$B:$P,15,FALSE)),""&amp;CHAR(10)&amp;"(Transfer Out",TEXT('ACCESS EXPORT'!Y489," MM/DD/YYY)"))),IF('ACCESS EXPORT'!X489&lt;&gt;"",UPPER(CONCATENATE(UPPER(VLOOKUP(B489,'ACCESS EXPORT'!$B:$P,15,FALSE)),""&amp;CHAR(10)&amp;"(Transfer In",TEXT('ACCESS EXPORT'!X489," MM/DD/YYY)"))))))</f>
        <v>ARIAS, JOSE H.</v>
      </c>
      <c r="O489" s="4" t="str">
        <f>_xlfn.IFNA(VLOOKUP(B489,'ACCESS EXPORT'!$B:$Q,16,FALSE),"")</f>
        <v>MD</v>
      </c>
      <c r="P489" s="4" t="str">
        <f>_xlfn.IFNA(VLOOKUP(B489,'ACCESS EXPORT'!B:W,22,FALSE),"-")</f>
        <v>1346247970</v>
      </c>
      <c r="Q489" s="4" t="str">
        <f>_xlfn.IFNA(VLOOKUP(A489,'ACCESS EXPORT'!$A:$AG,33,0),"-")</f>
        <v>Ronald Paulin</v>
      </c>
      <c r="R489" s="4" t="str">
        <f>_xlfn.IFNA(VLOOKUP(A489,'ACCESS EXPORT'!$A:$AH,34,0),"-")</f>
        <v>Carol Shane</v>
      </c>
      <c r="S489" s="4" t="str">
        <f>_xlfn.IFNA(VLOOKUP(A489,'ACCESS EXPORT'!$A:$AI,35,0),"-")</f>
        <v>Kikzeny Cartagena</v>
      </c>
      <c r="T489" s="4" t="str">
        <f>_xlfn.IFNA(VLOOKUP(A489,'ACCESS EXPORT'!$A:$AJ,36,0),"-")</f>
        <v>Everil Elliott</v>
      </c>
      <c r="U489" s="4" t="str">
        <f>_xlfn.IFNA(VLOOKUP(A489,'ACCESS EXPORT'!$A:$AK,37,0),"-")</f>
        <v>athena</v>
      </c>
      <c r="V489" s="4" t="str">
        <f>_xlfn.IFNA(VLOOKUP(A489,'ACCESS EXPORT'!$A:$AL,38,0),"-")</f>
        <v>FHMG_FL HEART GROUP_ALT</v>
      </c>
      <c r="W489" s="4" t="str">
        <f>_xlfn.IFNA(VLOOKUP(A489,'ACCESS EXPORT'!$A:$AM,39,0),"-")</f>
        <v/>
      </c>
      <c r="X489" s="4" t="str">
        <f>_xlfn.IFNA(VLOOKUP(A489,'ACCESS EXPORT'!$A:$AN,40,0),"-")</f>
        <v>Tiffany Palmer / John Hill</v>
      </c>
      <c r="Y489" s="26" t="str">
        <f>_xlfn.IFNA(VLOOKUP(A489,'ACCESS EXPORT'!A:AO,41,0),"")</f>
        <v>Gary Weston</v>
      </c>
      <c r="Z489" s="26" t="str">
        <f>_xlfn.IFNA(VLOOKUP(A489,'ACCESS EXPORT'!A:AP,42,0),"")</f>
        <v>Quisha Moorer</v>
      </c>
      <c r="AA489" s="26" t="str">
        <f>_xlfn.IFNA(VLOOKUP(A489,'ACCESS EXPORT'!A:AQ,43,0),"")</f>
        <v>Carl Pfeiffer</v>
      </c>
    </row>
    <row r="490" spans="1:27" ht="18.75" x14ac:dyDescent="0.25">
      <c r="A490" s="33">
        <v>187</v>
      </c>
      <c r="B490" s="10">
        <v>1026</v>
      </c>
      <c r="C490" s="7" t="str">
        <f ca="1">IFERROR(UPPER(IF(AND('ACCESS EXPORT'!AA490="",'ACCESS EXPORT'!Z490=""),VLOOKUP(A490,'ACCESS EXPORT'!$A:$AF,32,FALSE),(IF('ACCESS EXPORT'!AA490&lt;&gt;"",CONCATENATE(VLOOKUP(A490,'ACCESS EXPORT'!$A:$AF,32,FALSE)," (Closed",TEXT('ACCESS EXPORT'!AA490," MM/DD/YYY)")),IF(TODAY()&lt;(('ACCESS EXPORT'!Z490)+30),CONCATENATE(VLOOKUP(A490,'ACCESS EXPORT'!$A:$AF,32,FALSE)," (Opens",TEXT('ACCESS EXPORT'!Z490," MM/DD/YYY)")),VLOOKUP(A490,'ACCESS EXPORT'!$A:$AF,32,FALSE)))))),"-")</f>
        <v>ADVENTHEALTH MEDICAL GROUP CARDIOLOGY AT ALTAMONTE SPRINGS</v>
      </c>
      <c r="D490" s="3" t="str">
        <f ca="1">IFERROR(UPPER(IF(AND('ACCESS EXPORT'!AA490="",'ACCESS EXPORT'!Z490=""),VLOOKUP(A490,'ACCESS EXPORT'!$A:$AF,28,FALSE),(IF('ACCESS EXPORT'!AA490&lt;&gt;"",CONCATENATE(VLOOKUP(A490,'ACCESS EXPORT'!$A:$AF,28,FALSE)," (Closed",TEXT('ACCESS EXPORT'!AA490," MM/DD/YYY)")),IF(TODAY()&lt;(('ACCESS EXPORT'!Z490)+30),CONCATENATE(VLOOKUP(A490,'ACCESS EXPORT'!$A:$AF,28,FALSE)," (Opens",TEXT('ACCESS EXPORT'!Z490," MM/DD/YYY)")),VLOOKUP(A490,'ACCESS EXPORT'!$A:$AF,28,FALSE)))))),"-")</f>
        <v>FLORIDA HEART GROUP - ALTAMONTE SPRINGS</v>
      </c>
      <c r="E490" s="3" t="str">
        <f>VLOOKUP($A490,'ACCESS EXPORT'!$A:$AF,3,FALSE)</f>
        <v>5620</v>
      </c>
      <c r="F490" s="3" t="str">
        <f>UPPER(CONCATENATE(VLOOKUP(A490,'ACCESS EXPORT'!$A:$AF,4,FALSE)," ",VLOOKUP(A490,'ACCESS EXPORT'!$A:$AF,5,FALSE)," ",VLOOKUP(A490,'ACCESS EXPORT'!$A:$AF,6,FALSE)," ",VLOOKUP(A490,'ACCESS EXPORT'!$A:$AA,7,FALSE)," ",VLOOKUP(A490,'ACCESS EXPORT'!$A:$AA,8,FALSE)))</f>
        <v>689 E ALTAMONTE DR  ALTAMONTE SPRINGS FL 32701</v>
      </c>
      <c r="G490" s="4" t="str">
        <f>UPPER(VLOOKUP($A490,'ACCESS EXPORT'!$A:$AF,9,FALSE))</f>
        <v>SEMINOLE</v>
      </c>
      <c r="H490" s="4" t="str">
        <f>_xlfn.IFNA(VLOOKUP($B490,'ACCESS EXPORT'!$B:$J,9,FALSE),"")</f>
        <v>Central</v>
      </c>
      <c r="I490" s="3" t="str">
        <f>CONCATENATE("(P)",VLOOKUP($A490,'ACCESS EXPORT'!$A:$AF,11,FALSE)," (F)",VLOOKUP($A490,'ACCESS EXPORT'!$A:$AF,29,FALSE))</f>
        <v>(P)(407) 894-4474 (F)(407)894-7032</v>
      </c>
      <c r="J490" s="4" t="str">
        <f>UPPER(VLOOKUP($A490,'ACCESS EXPORT'!$A:$AF,12,FALSE))</f>
        <v>CARDIOLOGY</v>
      </c>
      <c r="K490" s="4" t="str">
        <f>UPPER(VLOOKUP($A490,'ACCESS EXPORT'!$A:$AF,13,FALSE))</f>
        <v>SCOTT HILL</v>
      </c>
      <c r="L490" s="3" t="str">
        <f>IF(AND(VLOOKUP(A490,'ACCESS EXPORT'!A:AE,1,0),'ACCESS EXPORT'!N490=""),UPPER(CONCATENATE('ACCESS EXPORT'!AE490)),IF(VLOOKUP(A490,'ACCESS EXPORT'!A:AE,1,0),UPPER(CONCATENATE('ACCESS EXPORT'!N490," "&amp;CHAR(10),'ACCESS EXPORT'!AE490))))</f>
        <v>BRENT WEBER 
JOHN COLEBAUGH (PRAC. ADMIN)</v>
      </c>
      <c r="M490" s="4" t="str">
        <f>UPPER(VLOOKUP($A490,'ACCESS EXPORT'!$A:$O,15,FALSE))</f>
        <v>J. CURTIS NGUYEN (PM)</v>
      </c>
      <c r="N490" s="4" t="str">
        <f ca="1">IF(AND('ACCESS EXPORT'!X490="",'ACCESS EXPORT'!Y490=""),IF('ACCESS EXPORT'!V490&lt;&gt;"",(IF(TODAY()-'ACCESS EXPORT'!V490&gt;=-60,UPPER(CONCATENATE(VLOOKUP(B490,'ACCESS EXPORT'!$B:$P,15,FALSE),""&amp;CHAR(10)&amp;"(SEP",TEXT('ACCESS EXPORT'!V490," MM/DD/YYY)"))),IF(TODAY()-'ACCESS EXPORT'!V490&lt;0,UPPER(VLOOKUP(B490,'ACCESS EXPORT'!$B:$P,15,FALSE)),UPPER(VLOOKUP(B490,'ACCESS EXPORT'!$B:$P,15,FALSE))))),IF('ACCESS EXPORT'!U490="",UPPER(VLOOKUP(B490,'ACCESS EXPORT'!$B:$P,15,FALSE)),IF(TODAY()-'ACCESS EXPORT'!U490&lt;=30,CONCATENATE(UPPER(VLOOKUP(B490,'ACCESS EXPORT'!$B:$P,15,FALSE)),""&amp;CHAR(10)&amp;"(NEW",TEXT('ACCESS EXPORT'!U490," MM/DD/YYY)")),IF(AND(TODAY()-'ACCESS EXPORT'!U490&gt;30,TODAY()&gt;0),UPPER(VLOOKUP(B490,'ACCESS EXPORT'!$B:$P,15,FALSE)))))),IF('ACCESS EXPORT'!Y490&lt;&gt;"",UPPER(CONCATENATE(UPPER(VLOOKUP(B490,'ACCESS EXPORT'!$B:$P,15,FALSE)),""&amp;CHAR(10)&amp;"(Transfer Out",TEXT('ACCESS EXPORT'!Y490," MM/DD/YYY)"))),IF('ACCESS EXPORT'!X490&lt;&gt;"",UPPER(CONCATENATE(UPPER(VLOOKUP(B490,'ACCESS EXPORT'!$B:$P,15,FALSE)),""&amp;CHAR(10)&amp;"(Transfer In",TEXT('ACCESS EXPORT'!X490," MM/DD/YYY)"))))))</f>
        <v>SEIFEIN, HANI B.</v>
      </c>
      <c r="O490" s="4" t="str">
        <f>_xlfn.IFNA(VLOOKUP(B490,'ACCESS EXPORT'!$B:$Q,16,FALSE),"")</f>
        <v>MD</v>
      </c>
      <c r="P490" s="4" t="str">
        <f>_xlfn.IFNA(VLOOKUP(B490,'ACCESS EXPORT'!B:W,22,FALSE),"-")</f>
        <v>1942207055</v>
      </c>
      <c r="Q490" s="4" t="str">
        <f>_xlfn.IFNA(VLOOKUP(A490,'ACCESS EXPORT'!$A:$AG,33,0),"-")</f>
        <v>Ronald Paulin</v>
      </c>
      <c r="R490" s="4" t="str">
        <f>_xlfn.IFNA(VLOOKUP(A490,'ACCESS EXPORT'!$A:$AH,34,0),"-")</f>
        <v>Carol Shane</v>
      </c>
      <c r="S490" s="4" t="str">
        <f>_xlfn.IFNA(VLOOKUP(A490,'ACCESS EXPORT'!$A:$AI,35,0),"-")</f>
        <v>Kikzeny Cartagena</v>
      </c>
      <c r="T490" s="4" t="str">
        <f>_xlfn.IFNA(VLOOKUP(A490,'ACCESS EXPORT'!$A:$AJ,36,0),"-")</f>
        <v>Everil Elliott</v>
      </c>
      <c r="U490" s="4" t="str">
        <f>_xlfn.IFNA(VLOOKUP(A490,'ACCESS EXPORT'!$A:$AK,37,0),"-")</f>
        <v>athena</v>
      </c>
      <c r="V490" s="4" t="str">
        <f>_xlfn.IFNA(VLOOKUP(A490,'ACCESS EXPORT'!$A:$AL,38,0),"-")</f>
        <v>FHMG_FL HEART GROUP_ALT</v>
      </c>
      <c r="W490" s="4" t="str">
        <f>_xlfn.IFNA(VLOOKUP(A490,'ACCESS EXPORT'!$A:$AM,39,0),"-")</f>
        <v/>
      </c>
      <c r="X490" s="4" t="str">
        <f>_xlfn.IFNA(VLOOKUP(A490,'ACCESS EXPORT'!$A:$AN,40,0),"-")</f>
        <v>Tiffany Palmer / John Hill</v>
      </c>
      <c r="Y490" s="26" t="str">
        <f>_xlfn.IFNA(VLOOKUP(A490,'ACCESS EXPORT'!A:AO,41,0),"")</f>
        <v>Gary Weston</v>
      </c>
      <c r="Z490" s="26" t="str">
        <f>_xlfn.IFNA(VLOOKUP(A490,'ACCESS EXPORT'!A:AP,42,0),"")</f>
        <v>Quisha Moorer</v>
      </c>
      <c r="AA490" s="26" t="str">
        <f>_xlfn.IFNA(VLOOKUP(A490,'ACCESS EXPORT'!A:AQ,43,0),"")</f>
        <v>Carl Pfeiffer</v>
      </c>
    </row>
    <row r="491" spans="1:27" ht="18.75" x14ac:dyDescent="0.25">
      <c r="A491" s="33">
        <v>187</v>
      </c>
      <c r="B491" s="10">
        <v>1393</v>
      </c>
      <c r="C491" s="7" t="str">
        <f ca="1">IFERROR(UPPER(IF(AND('ACCESS EXPORT'!AA491="",'ACCESS EXPORT'!Z491=""),VLOOKUP(A491,'ACCESS EXPORT'!$A:$AF,32,FALSE),(IF('ACCESS EXPORT'!AA491&lt;&gt;"",CONCATENATE(VLOOKUP(A491,'ACCESS EXPORT'!$A:$AF,32,FALSE)," (Closed",TEXT('ACCESS EXPORT'!AA491," MM/DD/YYY)")),IF(TODAY()&lt;(('ACCESS EXPORT'!Z491)+30),CONCATENATE(VLOOKUP(A491,'ACCESS EXPORT'!$A:$AF,32,FALSE)," (Opens",TEXT('ACCESS EXPORT'!Z491," MM/DD/YYY)")),VLOOKUP(A491,'ACCESS EXPORT'!$A:$AF,32,FALSE)))))),"-")</f>
        <v>ADVENTHEALTH MEDICAL GROUP CARDIOLOGY AT ALTAMONTE SPRINGS</v>
      </c>
      <c r="D491" s="3" t="str">
        <f ca="1">IFERROR(UPPER(IF(AND('ACCESS EXPORT'!AA491="",'ACCESS EXPORT'!Z491=""),VLOOKUP(A491,'ACCESS EXPORT'!$A:$AF,28,FALSE),(IF('ACCESS EXPORT'!AA491&lt;&gt;"",CONCATENATE(VLOOKUP(A491,'ACCESS EXPORT'!$A:$AF,28,FALSE)," (Closed",TEXT('ACCESS EXPORT'!AA491," MM/DD/YYY)")),IF(TODAY()&lt;(('ACCESS EXPORT'!Z491)+30),CONCATENATE(VLOOKUP(A491,'ACCESS EXPORT'!$A:$AF,28,FALSE)," (Opens",TEXT('ACCESS EXPORT'!Z491," MM/DD/YYY)")),VLOOKUP(A491,'ACCESS EXPORT'!$A:$AF,28,FALSE)))))),"-")</f>
        <v>FLORIDA HEART GROUP - ALTAMONTE SPRINGS</v>
      </c>
      <c r="E491" s="3" t="str">
        <f>VLOOKUP($A491,'ACCESS EXPORT'!$A:$AF,3,FALSE)</f>
        <v>5620</v>
      </c>
      <c r="F491" s="3" t="str">
        <f>UPPER(CONCATENATE(VLOOKUP(A491,'ACCESS EXPORT'!$A:$AF,4,FALSE)," ",VLOOKUP(A491,'ACCESS EXPORT'!$A:$AF,5,FALSE)," ",VLOOKUP(A491,'ACCESS EXPORT'!$A:$AF,6,FALSE)," ",VLOOKUP(A491,'ACCESS EXPORT'!$A:$AA,7,FALSE)," ",VLOOKUP(A491,'ACCESS EXPORT'!$A:$AA,8,FALSE)))</f>
        <v>689 E ALTAMONTE DR  ALTAMONTE SPRINGS FL 32701</v>
      </c>
      <c r="G491" s="4" t="str">
        <f>UPPER(VLOOKUP($A491,'ACCESS EXPORT'!$A:$AF,9,FALSE))</f>
        <v>SEMINOLE</v>
      </c>
      <c r="H491" s="4" t="str">
        <f>_xlfn.IFNA(VLOOKUP($B491,'ACCESS EXPORT'!$B:$J,9,FALSE),"")</f>
        <v>Central</v>
      </c>
      <c r="I491" s="3" t="str">
        <f>CONCATENATE("(P)",VLOOKUP($A491,'ACCESS EXPORT'!$A:$AF,11,FALSE)," (F)",VLOOKUP($A491,'ACCESS EXPORT'!$A:$AF,29,FALSE))</f>
        <v>(P)(407) 894-4474 (F)(407)894-7032</v>
      </c>
      <c r="J491" s="4" t="str">
        <f>UPPER(VLOOKUP($A491,'ACCESS EXPORT'!$A:$AF,12,FALSE))</f>
        <v>CARDIOLOGY</v>
      </c>
      <c r="K491" s="4" t="str">
        <f>UPPER(VLOOKUP($A491,'ACCESS EXPORT'!$A:$AF,13,FALSE))</f>
        <v>SCOTT HILL</v>
      </c>
      <c r="L491" s="3" t="str">
        <f>IF(AND(VLOOKUP(A491,'ACCESS EXPORT'!A:AE,1,0),'ACCESS EXPORT'!N491=""),UPPER(CONCATENATE('ACCESS EXPORT'!AE491)),IF(VLOOKUP(A491,'ACCESS EXPORT'!A:AE,1,0),UPPER(CONCATENATE('ACCESS EXPORT'!N491," "&amp;CHAR(10),'ACCESS EXPORT'!AE491))))</f>
        <v>BRENT WEBER 
JOHN COLEBAUGH (PRAC. ADMIN)</v>
      </c>
      <c r="M491" s="4" t="str">
        <f>UPPER(VLOOKUP($A491,'ACCESS EXPORT'!$A:$O,15,FALSE))</f>
        <v>J. CURTIS NGUYEN (PM)</v>
      </c>
      <c r="N491" s="4" t="str">
        <f ca="1">IF(AND('ACCESS EXPORT'!X491="",'ACCESS EXPORT'!Y491=""),IF('ACCESS EXPORT'!V491&lt;&gt;"",(IF(TODAY()-'ACCESS EXPORT'!V491&gt;=-60,UPPER(CONCATENATE(VLOOKUP(B491,'ACCESS EXPORT'!$B:$P,15,FALSE),""&amp;CHAR(10)&amp;"(SEP",TEXT('ACCESS EXPORT'!V491," MM/DD/YYY)"))),IF(TODAY()-'ACCESS EXPORT'!V491&lt;0,UPPER(VLOOKUP(B491,'ACCESS EXPORT'!$B:$P,15,FALSE)),UPPER(VLOOKUP(B491,'ACCESS EXPORT'!$B:$P,15,FALSE))))),IF('ACCESS EXPORT'!U491="",UPPER(VLOOKUP(B491,'ACCESS EXPORT'!$B:$P,15,FALSE)),IF(TODAY()-'ACCESS EXPORT'!U491&lt;=30,CONCATENATE(UPPER(VLOOKUP(B491,'ACCESS EXPORT'!$B:$P,15,FALSE)),""&amp;CHAR(10)&amp;"(NEW",TEXT('ACCESS EXPORT'!U491," MM/DD/YYY)")),IF(AND(TODAY()-'ACCESS EXPORT'!U491&gt;30,TODAY()&gt;0),UPPER(VLOOKUP(B491,'ACCESS EXPORT'!$B:$P,15,FALSE)))))),IF('ACCESS EXPORT'!Y491&lt;&gt;"",UPPER(CONCATENATE(UPPER(VLOOKUP(B491,'ACCESS EXPORT'!$B:$P,15,FALSE)),""&amp;CHAR(10)&amp;"(Transfer Out",TEXT('ACCESS EXPORT'!Y491," MM/DD/YYY)"))),IF('ACCESS EXPORT'!X491&lt;&gt;"",UPPER(CONCATENATE(UPPER(VLOOKUP(B491,'ACCESS EXPORT'!$B:$P,15,FALSE)),""&amp;CHAR(10)&amp;"(Transfer In",TEXT('ACCESS EXPORT'!X491," MM/DD/YYY)"))))))</f>
        <v>CEN, PUXIAO</v>
      </c>
      <c r="O491" s="4" t="str">
        <f>_xlfn.IFNA(VLOOKUP(B491,'ACCESS EXPORT'!$B:$Q,16,FALSE),"")</f>
        <v>MD</v>
      </c>
      <c r="P491" s="4" t="str">
        <f>_xlfn.IFNA(VLOOKUP(B491,'ACCESS EXPORT'!B:W,22,FALSE),"-")</f>
        <v>1528055274</v>
      </c>
      <c r="Q491" s="4" t="str">
        <f>_xlfn.IFNA(VLOOKUP(A491,'ACCESS EXPORT'!$A:$AG,33,0),"-")</f>
        <v>Ronald Paulin</v>
      </c>
      <c r="R491" s="4" t="str">
        <f>_xlfn.IFNA(VLOOKUP(A491,'ACCESS EXPORT'!$A:$AH,34,0),"-")</f>
        <v>Carol Shane</v>
      </c>
      <c r="S491" s="4" t="str">
        <f>_xlfn.IFNA(VLOOKUP(A491,'ACCESS EXPORT'!$A:$AI,35,0),"-")</f>
        <v>Kikzeny Cartagena</v>
      </c>
      <c r="T491" s="4" t="str">
        <f>_xlfn.IFNA(VLOOKUP(A491,'ACCESS EXPORT'!$A:$AJ,36,0),"-")</f>
        <v>Everil Elliott</v>
      </c>
      <c r="U491" s="4" t="str">
        <f>_xlfn.IFNA(VLOOKUP(A491,'ACCESS EXPORT'!$A:$AK,37,0),"-")</f>
        <v>athena</v>
      </c>
      <c r="V491" s="4" t="str">
        <f>_xlfn.IFNA(VLOOKUP(A491,'ACCESS EXPORT'!$A:$AL,38,0),"-")</f>
        <v>FHMG_FL HEART GROUP_ALT</v>
      </c>
      <c r="W491" s="4" t="str">
        <f>_xlfn.IFNA(VLOOKUP(A491,'ACCESS EXPORT'!$A:$AM,39,0),"-")</f>
        <v/>
      </c>
      <c r="X491" s="4" t="str">
        <f>_xlfn.IFNA(VLOOKUP(A491,'ACCESS EXPORT'!$A:$AN,40,0),"-")</f>
        <v>Tiffany Palmer / John Hill</v>
      </c>
      <c r="Y491" s="26" t="str">
        <f>_xlfn.IFNA(VLOOKUP(A491,'ACCESS EXPORT'!A:AO,41,0),"")</f>
        <v>Gary Weston</v>
      </c>
      <c r="Z491" s="26" t="str">
        <f>_xlfn.IFNA(VLOOKUP(A491,'ACCESS EXPORT'!A:AP,42,0),"")</f>
        <v>Quisha Moorer</v>
      </c>
      <c r="AA491" s="26" t="str">
        <f>_xlfn.IFNA(VLOOKUP(A491,'ACCESS EXPORT'!A:AQ,43,0),"")</f>
        <v>Carl Pfeiffer</v>
      </c>
    </row>
    <row r="492" spans="1:27" ht="18.75" x14ac:dyDescent="0.25">
      <c r="A492" s="33">
        <v>187</v>
      </c>
      <c r="B492" s="10">
        <v>1062</v>
      </c>
      <c r="C492" s="7" t="str">
        <f ca="1">IFERROR(UPPER(IF(AND('ACCESS EXPORT'!AA492="",'ACCESS EXPORT'!Z492=""),VLOOKUP(A492,'ACCESS EXPORT'!$A:$AF,32,FALSE),(IF('ACCESS EXPORT'!AA492&lt;&gt;"",CONCATENATE(VLOOKUP(A492,'ACCESS EXPORT'!$A:$AF,32,FALSE)," (Closed",TEXT('ACCESS EXPORT'!AA492," MM/DD/YYY)")),IF(TODAY()&lt;(('ACCESS EXPORT'!Z492)+30),CONCATENATE(VLOOKUP(A492,'ACCESS EXPORT'!$A:$AF,32,FALSE)," (Opens",TEXT('ACCESS EXPORT'!Z492," MM/DD/YYY)")),VLOOKUP(A492,'ACCESS EXPORT'!$A:$AF,32,FALSE)))))),"-")</f>
        <v>ADVENTHEALTH MEDICAL GROUP CARDIOLOGY AT ALTAMONTE SPRINGS</v>
      </c>
      <c r="D492" s="3" t="str">
        <f ca="1">IFERROR(UPPER(IF(AND('ACCESS EXPORT'!AA492="",'ACCESS EXPORT'!Z492=""),VLOOKUP(A492,'ACCESS EXPORT'!$A:$AF,28,FALSE),(IF('ACCESS EXPORT'!AA492&lt;&gt;"",CONCATENATE(VLOOKUP(A492,'ACCESS EXPORT'!$A:$AF,28,FALSE)," (Closed",TEXT('ACCESS EXPORT'!AA492," MM/DD/YYY)")),IF(TODAY()&lt;(('ACCESS EXPORT'!Z492)+30),CONCATENATE(VLOOKUP(A492,'ACCESS EXPORT'!$A:$AF,28,FALSE)," (Opens",TEXT('ACCESS EXPORT'!Z492," MM/DD/YYY)")),VLOOKUP(A492,'ACCESS EXPORT'!$A:$AF,28,FALSE)))))),"-")</f>
        <v>FLORIDA HEART GROUP - ALTAMONTE SPRINGS</v>
      </c>
      <c r="E492" s="3" t="str">
        <f>VLOOKUP($A492,'ACCESS EXPORT'!$A:$AF,3,FALSE)</f>
        <v>5620</v>
      </c>
      <c r="F492" s="3" t="str">
        <f>UPPER(CONCATENATE(VLOOKUP(A492,'ACCESS EXPORT'!$A:$AF,4,FALSE)," ",VLOOKUP(A492,'ACCESS EXPORT'!$A:$AF,5,FALSE)," ",VLOOKUP(A492,'ACCESS EXPORT'!$A:$AF,6,FALSE)," ",VLOOKUP(A492,'ACCESS EXPORT'!$A:$AA,7,FALSE)," ",VLOOKUP(A492,'ACCESS EXPORT'!$A:$AA,8,FALSE)))</f>
        <v>689 E ALTAMONTE DR  ALTAMONTE SPRINGS FL 32701</v>
      </c>
      <c r="G492" s="4" t="str">
        <f>UPPER(VLOOKUP($A492,'ACCESS EXPORT'!$A:$AF,9,FALSE))</f>
        <v>SEMINOLE</v>
      </c>
      <c r="H492" s="4" t="str">
        <f>_xlfn.IFNA(VLOOKUP($B492,'ACCESS EXPORT'!$B:$J,9,FALSE),"")</f>
        <v>Central</v>
      </c>
      <c r="I492" s="3" t="str">
        <f>CONCATENATE("(P)",VLOOKUP($A492,'ACCESS EXPORT'!$A:$AF,11,FALSE)," (F)",VLOOKUP($A492,'ACCESS EXPORT'!$A:$AF,29,FALSE))</f>
        <v>(P)(407) 894-4474 (F)(407)894-7032</v>
      </c>
      <c r="J492" s="4" t="str">
        <f>UPPER(VLOOKUP($A492,'ACCESS EXPORT'!$A:$AF,12,FALSE))</f>
        <v>CARDIOLOGY</v>
      </c>
      <c r="K492" s="4" t="str">
        <f>UPPER(VLOOKUP($A492,'ACCESS EXPORT'!$A:$AF,13,FALSE))</f>
        <v>SCOTT HILL</v>
      </c>
      <c r="L492" s="3" t="str">
        <f>IF(AND(VLOOKUP(A492,'ACCESS EXPORT'!A:AE,1,0),'ACCESS EXPORT'!N492=""),UPPER(CONCATENATE('ACCESS EXPORT'!AE492)),IF(VLOOKUP(A492,'ACCESS EXPORT'!A:AE,1,0),UPPER(CONCATENATE('ACCESS EXPORT'!N492," "&amp;CHAR(10),'ACCESS EXPORT'!AE492))))</f>
        <v>BRENT WEBER 
JOHN COLEBAUGH (PRAC. ADMIN)</v>
      </c>
      <c r="M492" s="4" t="str">
        <f>UPPER(VLOOKUP($A492,'ACCESS EXPORT'!$A:$O,15,FALSE))</f>
        <v>J. CURTIS NGUYEN (PM)</v>
      </c>
      <c r="N492" s="4" t="str">
        <f ca="1">IF(AND('ACCESS EXPORT'!X492="",'ACCESS EXPORT'!Y492=""),IF('ACCESS EXPORT'!V492&lt;&gt;"",(IF(TODAY()-'ACCESS EXPORT'!V492&gt;=-60,UPPER(CONCATENATE(VLOOKUP(B492,'ACCESS EXPORT'!$B:$P,15,FALSE),""&amp;CHAR(10)&amp;"(SEP",TEXT('ACCESS EXPORT'!V492," MM/DD/YYY)"))),IF(TODAY()-'ACCESS EXPORT'!V492&lt;0,UPPER(VLOOKUP(B492,'ACCESS EXPORT'!$B:$P,15,FALSE)),UPPER(VLOOKUP(B492,'ACCESS EXPORT'!$B:$P,15,FALSE))))),IF('ACCESS EXPORT'!U492="",UPPER(VLOOKUP(B492,'ACCESS EXPORT'!$B:$P,15,FALSE)),IF(TODAY()-'ACCESS EXPORT'!U492&lt;=30,CONCATENATE(UPPER(VLOOKUP(B492,'ACCESS EXPORT'!$B:$P,15,FALSE)),""&amp;CHAR(10)&amp;"(NEW",TEXT('ACCESS EXPORT'!U492," MM/DD/YYY)")),IF(AND(TODAY()-'ACCESS EXPORT'!U492&gt;30,TODAY()&gt;0),UPPER(VLOOKUP(B492,'ACCESS EXPORT'!$B:$P,15,FALSE)))))),IF('ACCESS EXPORT'!Y492&lt;&gt;"",UPPER(CONCATENATE(UPPER(VLOOKUP(B492,'ACCESS EXPORT'!$B:$P,15,FALSE)),""&amp;CHAR(10)&amp;"(Transfer Out",TEXT('ACCESS EXPORT'!Y492," MM/DD/YYY)"))),IF('ACCESS EXPORT'!X492&lt;&gt;"",UPPER(CONCATENATE(UPPER(VLOOKUP(B492,'ACCESS EXPORT'!$B:$P,15,FALSE)),""&amp;CHAR(10)&amp;"(Transfer In",TEXT('ACCESS EXPORT'!X492," MM/DD/YYY)"))))))</f>
        <v>LOZANO, HECTOR F.</v>
      </c>
      <c r="O492" s="4" t="str">
        <f>_xlfn.IFNA(VLOOKUP(B492,'ACCESS EXPORT'!$B:$Q,16,FALSE),"")</f>
        <v>MD</v>
      </c>
      <c r="P492" s="4" t="str">
        <f>_xlfn.IFNA(VLOOKUP(B492,'ACCESS EXPORT'!B:W,22,FALSE),"-")</f>
        <v>1053361808</v>
      </c>
      <c r="Q492" s="4" t="str">
        <f>_xlfn.IFNA(VLOOKUP(A492,'ACCESS EXPORT'!$A:$AG,33,0),"-")</f>
        <v>Ronald Paulin</v>
      </c>
      <c r="R492" s="4" t="str">
        <f>_xlfn.IFNA(VLOOKUP(A492,'ACCESS EXPORT'!$A:$AH,34,0),"-")</f>
        <v>Carol Shane</v>
      </c>
      <c r="S492" s="4" t="str">
        <f>_xlfn.IFNA(VLOOKUP(A492,'ACCESS EXPORT'!$A:$AI,35,0),"-")</f>
        <v>Kikzeny Cartagena</v>
      </c>
      <c r="T492" s="4" t="str">
        <f>_xlfn.IFNA(VLOOKUP(A492,'ACCESS EXPORT'!$A:$AJ,36,0),"-")</f>
        <v>Everil Elliott</v>
      </c>
      <c r="U492" s="4" t="str">
        <f>_xlfn.IFNA(VLOOKUP(A492,'ACCESS EXPORT'!$A:$AK,37,0),"-")</f>
        <v>athena</v>
      </c>
      <c r="V492" s="4" t="str">
        <f>_xlfn.IFNA(VLOOKUP(A492,'ACCESS EXPORT'!$A:$AL,38,0),"-")</f>
        <v>FHMG_FL HEART GROUP_ALT</v>
      </c>
      <c r="W492" s="4" t="str">
        <f>_xlfn.IFNA(VLOOKUP(A492,'ACCESS EXPORT'!$A:$AM,39,0),"-")</f>
        <v/>
      </c>
      <c r="X492" s="4" t="str">
        <f>_xlfn.IFNA(VLOOKUP(A492,'ACCESS EXPORT'!$A:$AN,40,0),"-")</f>
        <v>Tiffany Palmer / John Hill</v>
      </c>
      <c r="Y492" s="26" t="str">
        <f>_xlfn.IFNA(VLOOKUP(A492,'ACCESS EXPORT'!A:AO,41,0),"")</f>
        <v>Gary Weston</v>
      </c>
      <c r="Z492" s="26" t="str">
        <f>_xlfn.IFNA(VLOOKUP(A492,'ACCESS EXPORT'!A:AP,42,0),"")</f>
        <v>Quisha Moorer</v>
      </c>
      <c r="AA492" s="26" t="str">
        <f>_xlfn.IFNA(VLOOKUP(A492,'ACCESS EXPORT'!A:AQ,43,0),"")</f>
        <v>Carl Pfeiffer</v>
      </c>
    </row>
    <row r="493" spans="1:27" ht="18.75" x14ac:dyDescent="0.25">
      <c r="A493" s="33">
        <v>187</v>
      </c>
      <c r="B493" s="10">
        <v>1031</v>
      </c>
      <c r="C493" s="7" t="str">
        <f ca="1">IFERROR(UPPER(IF(AND('ACCESS EXPORT'!AA493="",'ACCESS EXPORT'!Z493=""),VLOOKUP(A493,'ACCESS EXPORT'!$A:$AF,32,FALSE),(IF('ACCESS EXPORT'!AA493&lt;&gt;"",CONCATENATE(VLOOKUP(A493,'ACCESS EXPORT'!$A:$AF,32,FALSE)," (Closed",TEXT('ACCESS EXPORT'!AA493," MM/DD/YYY)")),IF(TODAY()&lt;(('ACCESS EXPORT'!Z493)+30),CONCATENATE(VLOOKUP(A493,'ACCESS EXPORT'!$A:$AF,32,FALSE)," (Opens",TEXT('ACCESS EXPORT'!Z493," MM/DD/YYY)")),VLOOKUP(A493,'ACCESS EXPORT'!$A:$AF,32,FALSE)))))),"-")</f>
        <v>ADVENTHEALTH MEDICAL GROUP CARDIOLOGY AT ALTAMONTE SPRINGS</v>
      </c>
      <c r="D493" s="3" t="str">
        <f ca="1">IFERROR(UPPER(IF(AND('ACCESS EXPORT'!AA493="",'ACCESS EXPORT'!Z493=""),VLOOKUP(A493,'ACCESS EXPORT'!$A:$AF,28,FALSE),(IF('ACCESS EXPORT'!AA493&lt;&gt;"",CONCATENATE(VLOOKUP(A493,'ACCESS EXPORT'!$A:$AF,28,FALSE)," (Closed",TEXT('ACCESS EXPORT'!AA493," MM/DD/YYY)")),IF(TODAY()&lt;(('ACCESS EXPORT'!Z493)+30),CONCATENATE(VLOOKUP(A493,'ACCESS EXPORT'!$A:$AF,28,FALSE)," (Opens",TEXT('ACCESS EXPORT'!Z493," MM/DD/YYY)")),VLOOKUP(A493,'ACCESS EXPORT'!$A:$AF,28,FALSE)))))),"-")</f>
        <v>FLORIDA HEART GROUP - ALTAMONTE SPRINGS</v>
      </c>
      <c r="E493" s="3" t="str">
        <f>VLOOKUP($A493,'ACCESS EXPORT'!$A:$AF,3,FALSE)</f>
        <v>5620</v>
      </c>
      <c r="F493" s="3" t="str">
        <f>UPPER(CONCATENATE(VLOOKUP(A493,'ACCESS EXPORT'!$A:$AF,4,FALSE)," ",VLOOKUP(A493,'ACCESS EXPORT'!$A:$AF,5,FALSE)," ",VLOOKUP(A493,'ACCESS EXPORT'!$A:$AF,6,FALSE)," ",VLOOKUP(A493,'ACCESS EXPORT'!$A:$AA,7,FALSE)," ",VLOOKUP(A493,'ACCESS EXPORT'!$A:$AA,8,FALSE)))</f>
        <v>689 E ALTAMONTE DR  ALTAMONTE SPRINGS FL 32701</v>
      </c>
      <c r="G493" s="4" t="str">
        <f>UPPER(VLOOKUP($A493,'ACCESS EXPORT'!$A:$AF,9,FALSE))</f>
        <v>SEMINOLE</v>
      </c>
      <c r="H493" s="4" t="str">
        <f>_xlfn.IFNA(VLOOKUP($B493,'ACCESS EXPORT'!$B:$J,9,FALSE),"")</f>
        <v>Central</v>
      </c>
      <c r="I493" s="3" t="str">
        <f>CONCATENATE("(P)",VLOOKUP($A493,'ACCESS EXPORT'!$A:$AF,11,FALSE)," (F)",VLOOKUP($A493,'ACCESS EXPORT'!$A:$AF,29,FALSE))</f>
        <v>(P)(407) 894-4474 (F)(407)894-7032</v>
      </c>
      <c r="J493" s="4" t="str">
        <f>UPPER(VLOOKUP($A493,'ACCESS EXPORT'!$A:$AF,12,FALSE))</f>
        <v>CARDIOLOGY</v>
      </c>
      <c r="K493" s="4" t="str">
        <f>UPPER(VLOOKUP($A493,'ACCESS EXPORT'!$A:$AF,13,FALSE))</f>
        <v>SCOTT HILL</v>
      </c>
      <c r="L493" s="3" t="str">
        <f>IF(AND(VLOOKUP(A493,'ACCESS EXPORT'!A:AE,1,0),'ACCESS EXPORT'!N493=""),UPPER(CONCATENATE('ACCESS EXPORT'!AE493)),IF(VLOOKUP(A493,'ACCESS EXPORT'!A:AE,1,0),UPPER(CONCATENATE('ACCESS EXPORT'!N493," "&amp;CHAR(10),'ACCESS EXPORT'!AE493))))</f>
        <v>BRENT WEBER 
JOHN COLEBAUGH (PRAC. ADMIN)</v>
      </c>
      <c r="M493" s="4" t="str">
        <f>UPPER(VLOOKUP($A493,'ACCESS EXPORT'!$A:$O,15,FALSE))</f>
        <v>J. CURTIS NGUYEN (PM)</v>
      </c>
      <c r="N493" s="4" t="str">
        <f ca="1">IF(AND('ACCESS EXPORT'!X493="",'ACCESS EXPORT'!Y493=""),IF('ACCESS EXPORT'!V493&lt;&gt;"",(IF(TODAY()-'ACCESS EXPORT'!V493&gt;=-60,UPPER(CONCATENATE(VLOOKUP(B493,'ACCESS EXPORT'!$B:$P,15,FALSE),""&amp;CHAR(10)&amp;"(SEP",TEXT('ACCESS EXPORT'!V493," MM/DD/YYY)"))),IF(TODAY()-'ACCESS EXPORT'!V493&lt;0,UPPER(VLOOKUP(B493,'ACCESS EXPORT'!$B:$P,15,FALSE)),UPPER(VLOOKUP(B493,'ACCESS EXPORT'!$B:$P,15,FALSE))))),IF('ACCESS EXPORT'!U493="",UPPER(VLOOKUP(B493,'ACCESS EXPORT'!$B:$P,15,FALSE)),IF(TODAY()-'ACCESS EXPORT'!U493&lt;=30,CONCATENATE(UPPER(VLOOKUP(B493,'ACCESS EXPORT'!$B:$P,15,FALSE)),""&amp;CHAR(10)&amp;"(NEW",TEXT('ACCESS EXPORT'!U493," MM/DD/YYY)")),IF(AND(TODAY()-'ACCESS EXPORT'!U493&gt;30,TODAY()&gt;0),UPPER(VLOOKUP(B493,'ACCESS EXPORT'!$B:$P,15,FALSE)))))),IF('ACCESS EXPORT'!Y493&lt;&gt;"",UPPER(CONCATENATE(UPPER(VLOOKUP(B493,'ACCESS EXPORT'!$B:$P,15,FALSE)),""&amp;CHAR(10)&amp;"(Transfer Out",TEXT('ACCESS EXPORT'!Y493," MM/DD/YYY)"))),IF('ACCESS EXPORT'!X493&lt;&gt;"",UPPER(CONCATENATE(UPPER(VLOOKUP(B493,'ACCESS EXPORT'!$B:$P,15,FALSE)),""&amp;CHAR(10)&amp;"(Transfer In",TEXT('ACCESS EXPORT'!X493," MM/DD/YYY)"))))))</f>
        <v>MINER, JAMES A.
(SEP 06/28/2019)</v>
      </c>
      <c r="O493" s="4" t="str">
        <f>_xlfn.IFNA(VLOOKUP(B493,'ACCESS EXPORT'!$B:$Q,16,FALSE),"")</f>
        <v>MD</v>
      </c>
      <c r="P493" s="4" t="str">
        <f>_xlfn.IFNA(VLOOKUP(B493,'ACCESS EXPORT'!B:W,22,FALSE),"-")</f>
        <v>1225035868</v>
      </c>
      <c r="Q493" s="4" t="str">
        <f>_xlfn.IFNA(VLOOKUP(A493,'ACCESS EXPORT'!$A:$AG,33,0),"-")</f>
        <v>Ronald Paulin</v>
      </c>
      <c r="R493" s="4" t="str">
        <f>_xlfn.IFNA(VLOOKUP(A493,'ACCESS EXPORT'!$A:$AH,34,0),"-")</f>
        <v>Carol Shane</v>
      </c>
      <c r="S493" s="4" t="str">
        <f>_xlfn.IFNA(VLOOKUP(A493,'ACCESS EXPORT'!$A:$AI,35,0),"-")</f>
        <v>Kikzeny Cartagena</v>
      </c>
      <c r="T493" s="4" t="str">
        <f>_xlfn.IFNA(VLOOKUP(A493,'ACCESS EXPORT'!$A:$AJ,36,0),"-")</f>
        <v>Everil Elliott</v>
      </c>
      <c r="U493" s="4" t="str">
        <f>_xlfn.IFNA(VLOOKUP(A493,'ACCESS EXPORT'!$A:$AK,37,0),"-")</f>
        <v>athena</v>
      </c>
      <c r="V493" s="4" t="str">
        <f>_xlfn.IFNA(VLOOKUP(A493,'ACCESS EXPORT'!$A:$AL,38,0),"-")</f>
        <v>FHMG_FL HEART GROUP_ALT</v>
      </c>
      <c r="W493" s="4" t="str">
        <f>_xlfn.IFNA(VLOOKUP(A493,'ACCESS EXPORT'!$A:$AM,39,0),"-")</f>
        <v/>
      </c>
      <c r="X493" s="4" t="str">
        <f>_xlfn.IFNA(VLOOKUP(A493,'ACCESS EXPORT'!$A:$AN,40,0),"-")</f>
        <v>Tiffany Palmer / John Hill</v>
      </c>
      <c r="Y493" s="26" t="str">
        <f>_xlfn.IFNA(VLOOKUP(A493,'ACCESS EXPORT'!A:AO,41,0),"")</f>
        <v>Gary Weston</v>
      </c>
      <c r="Z493" s="26" t="str">
        <f>_xlfn.IFNA(VLOOKUP(A493,'ACCESS EXPORT'!A:AP,42,0),"")</f>
        <v>Quisha Moorer</v>
      </c>
      <c r="AA493" s="26" t="str">
        <f>_xlfn.IFNA(VLOOKUP(A493,'ACCESS EXPORT'!A:AQ,43,0),"")</f>
        <v>Carl Pfeiffer</v>
      </c>
    </row>
    <row r="494" spans="1:27" ht="18.75" x14ac:dyDescent="0.25">
      <c r="A494" s="33">
        <v>292</v>
      </c>
      <c r="B494" s="10">
        <v>1077</v>
      </c>
      <c r="C494" s="7" t="str">
        <f ca="1">IFERROR(UPPER(IF(AND('ACCESS EXPORT'!AA494="",'ACCESS EXPORT'!Z494=""),VLOOKUP(A494,'ACCESS EXPORT'!$A:$AF,32,FALSE),(IF('ACCESS EXPORT'!AA494&lt;&gt;"",CONCATENATE(VLOOKUP(A494,'ACCESS EXPORT'!$A:$AF,32,FALSE)," (Closed",TEXT('ACCESS EXPORT'!AA494," MM/DD/YYY)")),IF(TODAY()&lt;(('ACCESS EXPORT'!Z494)+30),CONCATENATE(VLOOKUP(A494,'ACCESS EXPORT'!$A:$AF,32,FALSE)," (Opens",TEXT('ACCESS EXPORT'!Z494," MM/DD/YYY)")),VLOOKUP(A494,'ACCESS EXPORT'!$A:$AF,32,FALSE)))))),"-")</f>
        <v>ADVENTHEALTH MEDICAL GROUP CARDIOLOGY AT LAKE MARY</v>
      </c>
      <c r="D494" s="3" t="str">
        <f ca="1">IFERROR(UPPER(IF(AND('ACCESS EXPORT'!AA494="",'ACCESS EXPORT'!Z494=""),VLOOKUP(A494,'ACCESS EXPORT'!$A:$AF,28,FALSE),(IF('ACCESS EXPORT'!AA494&lt;&gt;"",CONCATENATE(VLOOKUP(A494,'ACCESS EXPORT'!$A:$AF,28,FALSE)," (Closed",TEXT('ACCESS EXPORT'!AA494," MM/DD/YYY)")),IF(TODAY()&lt;(('ACCESS EXPORT'!Z494)+30),CONCATENATE(VLOOKUP(A494,'ACCESS EXPORT'!$A:$AF,28,FALSE)," (Opens",TEXT('ACCESS EXPORT'!Z494," MM/DD/YYY)")),VLOOKUP(A494,'ACCESS EXPORT'!$A:$AF,28,FALSE)))))),"-")</f>
        <v>FLORIDA HEART GROUP - LAKE MARY*</v>
      </c>
      <c r="E494" s="3" t="str">
        <f>VLOOKUP($A494,'ACCESS EXPORT'!$A:$AF,3,FALSE)</f>
        <v>5620</v>
      </c>
      <c r="F494" s="3" t="str">
        <f>UPPER(CONCATENATE(VLOOKUP(A494,'ACCESS EXPORT'!$A:$AF,4,FALSE)," ",VLOOKUP(A494,'ACCESS EXPORT'!$A:$AF,5,FALSE)," ",VLOOKUP(A494,'ACCESS EXPORT'!$A:$AF,6,FALSE)," ",VLOOKUP(A494,'ACCESS EXPORT'!$A:$AA,7,FALSE)," ",VLOOKUP(A494,'ACCESS EXPORT'!$A:$AA,8,FALSE)))</f>
        <v>755 RINEHART RD SUITE 100 LAKE MARY FL 32746</v>
      </c>
      <c r="G494" s="4" t="str">
        <f>UPPER(VLOOKUP($A494,'ACCESS EXPORT'!$A:$AF,9,FALSE))</f>
        <v>SEMINOLE</v>
      </c>
      <c r="H494" s="4" t="str">
        <f>_xlfn.IFNA(VLOOKUP($B494,'ACCESS EXPORT'!$B:$J,9,FALSE),"")</f>
        <v>Central</v>
      </c>
      <c r="I494" s="3" t="str">
        <f>CONCATENATE("(P)",VLOOKUP($A494,'ACCESS EXPORT'!$A:$AF,11,FALSE)," (F)",VLOOKUP($A494,'ACCESS EXPORT'!$A:$AF,29,FALSE))</f>
        <v>(P)(407) 894-4474 (F)(407)894-7032</v>
      </c>
      <c r="J494" s="4" t="str">
        <f>UPPER(VLOOKUP($A494,'ACCESS EXPORT'!$A:$AF,12,FALSE))</f>
        <v>CARDIOLOGY</v>
      </c>
      <c r="K494" s="4" t="str">
        <f>UPPER(VLOOKUP($A494,'ACCESS EXPORT'!$A:$AF,13,FALSE))</f>
        <v>SCOTT HILL</v>
      </c>
      <c r="L494" s="3" t="str">
        <f>IF(AND(VLOOKUP(A494,'ACCESS EXPORT'!A:AE,1,0),'ACCESS EXPORT'!N494=""),UPPER(CONCATENATE('ACCESS EXPORT'!AE494)),IF(VLOOKUP(A494,'ACCESS EXPORT'!A:AE,1,0),UPPER(CONCATENATE('ACCESS EXPORT'!N494," "&amp;CHAR(10),'ACCESS EXPORT'!AE494))))</f>
        <v>BRENT WEBER 
JOHN COLEBAUGH (PRAC. ADMIN)</v>
      </c>
      <c r="M494" s="4" t="str">
        <f>UPPER(VLOOKUP($A494,'ACCESS EXPORT'!$A:$O,15,FALSE))</f>
        <v>J. CURTIS NGUYEN (PM)</v>
      </c>
      <c r="N494" s="4" t="str">
        <f ca="1">IF(AND('ACCESS EXPORT'!X494="",'ACCESS EXPORT'!Y494=""),IF('ACCESS EXPORT'!V494&lt;&gt;"",(IF(TODAY()-'ACCESS EXPORT'!V494&gt;=-60,UPPER(CONCATENATE(VLOOKUP(B494,'ACCESS EXPORT'!$B:$P,15,FALSE),""&amp;CHAR(10)&amp;"(SEP",TEXT('ACCESS EXPORT'!V494," MM/DD/YYY)"))),IF(TODAY()-'ACCESS EXPORT'!V494&lt;0,UPPER(VLOOKUP(B494,'ACCESS EXPORT'!$B:$P,15,FALSE)),UPPER(VLOOKUP(B494,'ACCESS EXPORT'!$B:$P,15,FALSE))))),IF('ACCESS EXPORT'!U494="",UPPER(VLOOKUP(B494,'ACCESS EXPORT'!$B:$P,15,FALSE)),IF(TODAY()-'ACCESS EXPORT'!U494&lt;=30,CONCATENATE(UPPER(VLOOKUP(B494,'ACCESS EXPORT'!$B:$P,15,FALSE)),""&amp;CHAR(10)&amp;"(NEW",TEXT('ACCESS EXPORT'!U494," MM/DD/YYY)")),IF(AND(TODAY()-'ACCESS EXPORT'!U494&gt;30,TODAY()&gt;0),UPPER(VLOOKUP(B494,'ACCESS EXPORT'!$B:$P,15,FALSE)))))),IF('ACCESS EXPORT'!Y494&lt;&gt;"",UPPER(CONCATENATE(UPPER(VLOOKUP(B494,'ACCESS EXPORT'!$B:$P,15,FALSE)),""&amp;CHAR(10)&amp;"(Transfer Out",TEXT('ACCESS EXPORT'!Y494," MM/DD/YYY)"))),IF('ACCESS EXPORT'!X494&lt;&gt;"",UPPER(CONCATENATE(UPPER(VLOOKUP(B494,'ACCESS EXPORT'!$B:$P,15,FALSE)),""&amp;CHAR(10)&amp;"(Transfer In",TEXT('ACCESS EXPORT'!X494," MM/DD/YYY)"))))))</f>
        <v>VERVERIS, JOHN</v>
      </c>
      <c r="O494" s="4" t="str">
        <f>_xlfn.IFNA(VLOOKUP(B494,'ACCESS EXPORT'!$B:$Q,16,FALSE),"")</f>
        <v>MD</v>
      </c>
      <c r="P494" s="4" t="str">
        <f>_xlfn.IFNA(VLOOKUP(B494,'ACCESS EXPORT'!B:W,22,FALSE),"-")</f>
        <v>1750354494</v>
      </c>
      <c r="Q494" s="4" t="str">
        <f>_xlfn.IFNA(VLOOKUP(A494,'ACCESS EXPORT'!$A:$AG,33,0),"-")</f>
        <v>Ronald Paulin</v>
      </c>
      <c r="R494" s="4" t="str">
        <f>_xlfn.IFNA(VLOOKUP(A494,'ACCESS EXPORT'!$A:$AH,34,0),"-")</f>
        <v>Carol Shane</v>
      </c>
      <c r="S494" s="4" t="str">
        <f>_xlfn.IFNA(VLOOKUP(A494,'ACCESS EXPORT'!$A:$AI,35,0),"-")</f>
        <v>Kikzeny Cartagena</v>
      </c>
      <c r="T494" s="4" t="str">
        <f>_xlfn.IFNA(VLOOKUP(A494,'ACCESS EXPORT'!$A:$AJ,36,0),"-")</f>
        <v>Everil Elliott</v>
      </c>
      <c r="U494" s="4" t="str">
        <f>_xlfn.IFNA(VLOOKUP(A494,'ACCESS EXPORT'!$A:$AK,37,0),"-")</f>
        <v>athena</v>
      </c>
      <c r="V494" s="4" t="str">
        <f>_xlfn.IFNA(VLOOKUP(A494,'ACCESS EXPORT'!$A:$AL,38,0),"-")</f>
        <v>FHMG_FL HEART GROUP_LKM</v>
      </c>
      <c r="W494" s="4" t="str">
        <f>_xlfn.IFNA(VLOOKUP(A494,'ACCESS EXPORT'!$A:$AM,39,0),"-")</f>
        <v/>
      </c>
      <c r="X494" s="4" t="str">
        <f>_xlfn.IFNA(VLOOKUP(A494,'ACCESS EXPORT'!$A:$AN,40,0),"-")</f>
        <v>Tiffany Palmer / John Hill</v>
      </c>
      <c r="Y494" s="26" t="str">
        <f>_xlfn.IFNA(VLOOKUP(A494,'ACCESS EXPORT'!A:AO,41,0),"")</f>
        <v>Gary Weston</v>
      </c>
      <c r="Z494" s="26" t="str">
        <f>_xlfn.IFNA(VLOOKUP(A494,'ACCESS EXPORT'!A:AP,42,0),"")</f>
        <v>Quisha Moorer</v>
      </c>
      <c r="AA494" s="26" t="str">
        <f>_xlfn.IFNA(VLOOKUP(A494,'ACCESS EXPORT'!A:AQ,43,0),"")</f>
        <v>Carl Pfeiffer</v>
      </c>
    </row>
    <row r="495" spans="1:27" ht="18.75" x14ac:dyDescent="0.25">
      <c r="A495" s="33">
        <v>187</v>
      </c>
      <c r="B495" s="10">
        <v>1064</v>
      </c>
      <c r="C495" s="7" t="str">
        <f ca="1">IFERROR(UPPER(IF(AND('ACCESS EXPORT'!AA495="",'ACCESS EXPORT'!Z495=""),VLOOKUP(A495,'ACCESS EXPORT'!$A:$AF,32,FALSE),(IF('ACCESS EXPORT'!AA495&lt;&gt;"",CONCATENATE(VLOOKUP(A495,'ACCESS EXPORT'!$A:$AF,32,FALSE)," (Closed",TEXT('ACCESS EXPORT'!AA495," MM/DD/YYY)")),IF(TODAY()&lt;(('ACCESS EXPORT'!Z495)+30),CONCATENATE(VLOOKUP(A495,'ACCESS EXPORT'!$A:$AF,32,FALSE)," (Opens",TEXT('ACCESS EXPORT'!Z495," MM/DD/YYY)")),VLOOKUP(A495,'ACCESS EXPORT'!$A:$AF,32,FALSE)))))),"-")</f>
        <v>ADVENTHEALTH MEDICAL GROUP CARDIOLOGY AT ALTAMONTE SPRINGS</v>
      </c>
      <c r="D495" s="3" t="str">
        <f ca="1">IFERROR(UPPER(IF(AND('ACCESS EXPORT'!AA495="",'ACCESS EXPORT'!Z495=""),VLOOKUP(A495,'ACCESS EXPORT'!$A:$AF,28,FALSE),(IF('ACCESS EXPORT'!AA495&lt;&gt;"",CONCATENATE(VLOOKUP(A495,'ACCESS EXPORT'!$A:$AF,28,FALSE)," (Closed",TEXT('ACCESS EXPORT'!AA495," MM/DD/YYY)")),IF(TODAY()&lt;(('ACCESS EXPORT'!Z495)+30),CONCATENATE(VLOOKUP(A495,'ACCESS EXPORT'!$A:$AF,28,FALSE)," (Opens",TEXT('ACCESS EXPORT'!Z495," MM/DD/YYY)")),VLOOKUP(A495,'ACCESS EXPORT'!$A:$AF,28,FALSE)))))),"-")</f>
        <v>FLORIDA HEART GROUP - ALTAMONTE SPRINGS</v>
      </c>
      <c r="E495" s="3" t="str">
        <f>VLOOKUP($A495,'ACCESS EXPORT'!$A:$AF,3,FALSE)</f>
        <v>5620</v>
      </c>
      <c r="F495" s="3" t="str">
        <f>UPPER(CONCATENATE(VLOOKUP(A495,'ACCESS EXPORT'!$A:$AF,4,FALSE)," ",VLOOKUP(A495,'ACCESS EXPORT'!$A:$AF,5,FALSE)," ",VLOOKUP(A495,'ACCESS EXPORT'!$A:$AF,6,FALSE)," ",VLOOKUP(A495,'ACCESS EXPORT'!$A:$AA,7,FALSE)," ",VLOOKUP(A495,'ACCESS EXPORT'!$A:$AA,8,FALSE)))</f>
        <v>689 E ALTAMONTE DR  ALTAMONTE SPRINGS FL 32701</v>
      </c>
      <c r="G495" s="4" t="str">
        <f>UPPER(VLOOKUP($A495,'ACCESS EXPORT'!$A:$AF,9,FALSE))</f>
        <v>SEMINOLE</v>
      </c>
      <c r="H495" s="4" t="str">
        <f>_xlfn.IFNA(VLOOKUP($B495,'ACCESS EXPORT'!$B:$J,9,FALSE),"")</f>
        <v>Central</v>
      </c>
      <c r="I495" s="3" t="str">
        <f>CONCATENATE("(P)",VLOOKUP($A495,'ACCESS EXPORT'!$A:$AF,11,FALSE)," (F)",VLOOKUP($A495,'ACCESS EXPORT'!$A:$AF,29,FALSE))</f>
        <v>(P)(407) 894-4474 (F)(407)894-7032</v>
      </c>
      <c r="J495" s="4" t="str">
        <f>UPPER(VLOOKUP($A495,'ACCESS EXPORT'!$A:$AF,12,FALSE))</f>
        <v>CARDIOLOGY</v>
      </c>
      <c r="K495" s="4" t="str">
        <f>UPPER(VLOOKUP($A495,'ACCESS EXPORT'!$A:$AF,13,FALSE))</f>
        <v>SCOTT HILL</v>
      </c>
      <c r="L495" s="3" t="str">
        <f>IF(AND(VLOOKUP(A495,'ACCESS EXPORT'!A:AE,1,0),'ACCESS EXPORT'!N495=""),UPPER(CONCATENATE('ACCESS EXPORT'!AE495)),IF(VLOOKUP(A495,'ACCESS EXPORT'!A:AE,1,0),UPPER(CONCATENATE('ACCESS EXPORT'!N495," "&amp;CHAR(10),'ACCESS EXPORT'!AE495))))</f>
        <v>BRENT WEBER 
JOHN COLEBAUGH (PRAC. ADMIN)</v>
      </c>
      <c r="M495" s="4" t="str">
        <f>UPPER(VLOOKUP($A495,'ACCESS EXPORT'!$A:$O,15,FALSE))</f>
        <v>J. CURTIS NGUYEN (PM)</v>
      </c>
      <c r="N495" s="4" t="str">
        <f ca="1">IF(AND('ACCESS EXPORT'!X495="",'ACCESS EXPORT'!Y495=""),IF('ACCESS EXPORT'!V495&lt;&gt;"",(IF(TODAY()-'ACCESS EXPORT'!V495&gt;=-60,UPPER(CONCATENATE(VLOOKUP(B495,'ACCESS EXPORT'!$B:$P,15,FALSE),""&amp;CHAR(10)&amp;"(SEP",TEXT('ACCESS EXPORT'!V495," MM/DD/YYY)"))),IF(TODAY()-'ACCESS EXPORT'!V495&lt;0,UPPER(VLOOKUP(B495,'ACCESS EXPORT'!$B:$P,15,FALSE)),UPPER(VLOOKUP(B495,'ACCESS EXPORT'!$B:$P,15,FALSE))))),IF('ACCESS EXPORT'!U495="",UPPER(VLOOKUP(B495,'ACCESS EXPORT'!$B:$P,15,FALSE)),IF(TODAY()-'ACCESS EXPORT'!U495&lt;=30,CONCATENATE(UPPER(VLOOKUP(B495,'ACCESS EXPORT'!$B:$P,15,FALSE)),""&amp;CHAR(10)&amp;"(NEW",TEXT('ACCESS EXPORT'!U495," MM/DD/YYY)")),IF(AND(TODAY()-'ACCESS EXPORT'!U495&gt;30,TODAY()&gt;0),UPPER(VLOOKUP(B495,'ACCESS EXPORT'!$B:$P,15,FALSE)))))),IF('ACCESS EXPORT'!Y495&lt;&gt;"",UPPER(CONCATENATE(UPPER(VLOOKUP(B495,'ACCESS EXPORT'!$B:$P,15,FALSE)),""&amp;CHAR(10)&amp;"(Transfer Out",TEXT('ACCESS EXPORT'!Y495," MM/DD/YYY)"))),IF('ACCESS EXPORT'!X495&lt;&gt;"",UPPER(CONCATENATE(UPPER(VLOOKUP(B495,'ACCESS EXPORT'!$B:$P,15,FALSE)),""&amp;CHAR(10)&amp;"(Transfer In",TEXT('ACCESS EXPORT'!X495," MM/DD/YYY)"))))))</f>
        <v>FRANCESCHI, ALEJANDRO C.</v>
      </c>
      <c r="O495" s="4" t="str">
        <f>_xlfn.IFNA(VLOOKUP(B495,'ACCESS EXPORT'!$B:$Q,16,FALSE),"")</f>
        <v>MD</v>
      </c>
      <c r="P495" s="4" t="str">
        <f>_xlfn.IFNA(VLOOKUP(B495,'ACCESS EXPORT'!B:W,22,FALSE),"-")</f>
        <v>1417957499</v>
      </c>
      <c r="Q495" s="4" t="str">
        <f>_xlfn.IFNA(VLOOKUP(A495,'ACCESS EXPORT'!$A:$AG,33,0),"-")</f>
        <v>Ronald Paulin</v>
      </c>
      <c r="R495" s="4" t="str">
        <f>_xlfn.IFNA(VLOOKUP(A495,'ACCESS EXPORT'!$A:$AH,34,0),"-")</f>
        <v>Carol Shane</v>
      </c>
      <c r="S495" s="4" t="str">
        <f>_xlfn.IFNA(VLOOKUP(A495,'ACCESS EXPORT'!$A:$AI,35,0),"-")</f>
        <v>Kikzeny Cartagena</v>
      </c>
      <c r="T495" s="4" t="str">
        <f>_xlfn.IFNA(VLOOKUP(A495,'ACCESS EXPORT'!$A:$AJ,36,0),"-")</f>
        <v>Everil Elliott</v>
      </c>
      <c r="U495" s="4" t="str">
        <f>_xlfn.IFNA(VLOOKUP(A495,'ACCESS EXPORT'!$A:$AK,37,0),"-")</f>
        <v>athena</v>
      </c>
      <c r="V495" s="4" t="str">
        <f>_xlfn.IFNA(VLOOKUP(A495,'ACCESS EXPORT'!$A:$AL,38,0),"-")</f>
        <v>FHMG_FL HEART GROUP_ALT</v>
      </c>
      <c r="W495" s="4" t="str">
        <f>_xlfn.IFNA(VLOOKUP(A495,'ACCESS EXPORT'!$A:$AM,39,0),"-")</f>
        <v/>
      </c>
      <c r="X495" s="4" t="str">
        <f>_xlfn.IFNA(VLOOKUP(A495,'ACCESS EXPORT'!$A:$AN,40,0),"-")</f>
        <v>Tiffany Palmer / John Hill</v>
      </c>
      <c r="Y495" s="26" t="str">
        <f>_xlfn.IFNA(VLOOKUP(A495,'ACCESS EXPORT'!A:AO,41,0),"")</f>
        <v>Gary Weston</v>
      </c>
      <c r="Z495" s="26" t="str">
        <f>_xlfn.IFNA(VLOOKUP(A495,'ACCESS EXPORT'!A:AP,42,0),"")</f>
        <v>Quisha Moorer</v>
      </c>
      <c r="AA495" s="26" t="str">
        <f>_xlfn.IFNA(VLOOKUP(A495,'ACCESS EXPORT'!A:AQ,43,0),"")</f>
        <v>Carl Pfeiffer</v>
      </c>
    </row>
    <row r="496" spans="1:27" ht="18.75" x14ac:dyDescent="0.25">
      <c r="A496" s="33">
        <v>187</v>
      </c>
      <c r="B496" s="10">
        <v>1061</v>
      </c>
      <c r="C496" s="7" t="str">
        <f ca="1">IFERROR(UPPER(IF(AND('ACCESS EXPORT'!AA496="",'ACCESS EXPORT'!Z496=""),VLOOKUP(A496,'ACCESS EXPORT'!$A:$AF,32,FALSE),(IF('ACCESS EXPORT'!AA496&lt;&gt;"",CONCATENATE(VLOOKUP(A496,'ACCESS EXPORT'!$A:$AF,32,FALSE)," (Closed",TEXT('ACCESS EXPORT'!AA496," MM/DD/YYY)")),IF(TODAY()&lt;(('ACCESS EXPORT'!Z496)+30),CONCATENATE(VLOOKUP(A496,'ACCESS EXPORT'!$A:$AF,32,FALSE)," (Opens",TEXT('ACCESS EXPORT'!Z496," MM/DD/YYY)")),VLOOKUP(A496,'ACCESS EXPORT'!$A:$AF,32,FALSE)))))),"-")</f>
        <v>ADVENTHEALTH MEDICAL GROUP CARDIOLOGY AT ALTAMONTE SPRINGS</v>
      </c>
      <c r="D496" s="3" t="str">
        <f ca="1">IFERROR(UPPER(IF(AND('ACCESS EXPORT'!AA496="",'ACCESS EXPORT'!Z496=""),VLOOKUP(A496,'ACCESS EXPORT'!$A:$AF,28,FALSE),(IF('ACCESS EXPORT'!AA496&lt;&gt;"",CONCATENATE(VLOOKUP(A496,'ACCESS EXPORT'!$A:$AF,28,FALSE)," (Closed",TEXT('ACCESS EXPORT'!AA496," MM/DD/YYY)")),IF(TODAY()&lt;(('ACCESS EXPORT'!Z496)+30),CONCATENATE(VLOOKUP(A496,'ACCESS EXPORT'!$A:$AF,28,FALSE)," (Opens",TEXT('ACCESS EXPORT'!Z496," MM/DD/YYY)")),VLOOKUP(A496,'ACCESS EXPORT'!$A:$AF,28,FALSE)))))),"-")</f>
        <v>FLORIDA HEART GROUP - ALTAMONTE SPRINGS</v>
      </c>
      <c r="E496" s="3" t="str">
        <f>VLOOKUP($A496,'ACCESS EXPORT'!$A:$AF,3,FALSE)</f>
        <v>5620</v>
      </c>
      <c r="F496" s="3" t="str">
        <f>UPPER(CONCATENATE(VLOOKUP(A496,'ACCESS EXPORT'!$A:$AF,4,FALSE)," ",VLOOKUP(A496,'ACCESS EXPORT'!$A:$AF,5,FALSE)," ",VLOOKUP(A496,'ACCESS EXPORT'!$A:$AF,6,FALSE)," ",VLOOKUP(A496,'ACCESS EXPORT'!$A:$AA,7,FALSE)," ",VLOOKUP(A496,'ACCESS EXPORT'!$A:$AA,8,FALSE)))</f>
        <v>689 E ALTAMONTE DR  ALTAMONTE SPRINGS FL 32701</v>
      </c>
      <c r="G496" s="4" t="str">
        <f>UPPER(VLOOKUP($A496,'ACCESS EXPORT'!$A:$AF,9,FALSE))</f>
        <v>SEMINOLE</v>
      </c>
      <c r="H496" s="4" t="str">
        <f>_xlfn.IFNA(VLOOKUP($B496,'ACCESS EXPORT'!$B:$J,9,FALSE),"")</f>
        <v>Central</v>
      </c>
      <c r="I496" s="3" t="str">
        <f>CONCATENATE("(P)",VLOOKUP($A496,'ACCESS EXPORT'!$A:$AF,11,FALSE)," (F)",VLOOKUP($A496,'ACCESS EXPORT'!$A:$AF,29,FALSE))</f>
        <v>(P)(407) 894-4474 (F)(407)894-7032</v>
      </c>
      <c r="J496" s="4" t="str">
        <f>UPPER(VLOOKUP($A496,'ACCESS EXPORT'!$A:$AF,12,FALSE))</f>
        <v>CARDIOLOGY</v>
      </c>
      <c r="K496" s="4" t="str">
        <f>UPPER(VLOOKUP($A496,'ACCESS EXPORT'!$A:$AF,13,FALSE))</f>
        <v>SCOTT HILL</v>
      </c>
      <c r="L496" s="3" t="str">
        <f>IF(AND(VLOOKUP(A496,'ACCESS EXPORT'!A:AE,1,0),'ACCESS EXPORT'!N496=""),UPPER(CONCATENATE('ACCESS EXPORT'!AE496)),IF(VLOOKUP(A496,'ACCESS EXPORT'!A:AE,1,0),UPPER(CONCATENATE('ACCESS EXPORT'!N496," "&amp;CHAR(10),'ACCESS EXPORT'!AE496))))</f>
        <v>BRENT WEBER 
JOHN COLEBAUGH (PRAC. ADMIN)</v>
      </c>
      <c r="M496" s="4" t="str">
        <f>UPPER(VLOOKUP($A496,'ACCESS EXPORT'!$A:$O,15,FALSE))</f>
        <v>J. CURTIS NGUYEN (PM)</v>
      </c>
      <c r="N496" s="4" t="str">
        <f ca="1">IF(AND('ACCESS EXPORT'!X496="",'ACCESS EXPORT'!Y496=""),IF('ACCESS EXPORT'!V496&lt;&gt;"",(IF(TODAY()-'ACCESS EXPORT'!V496&gt;=-60,UPPER(CONCATENATE(VLOOKUP(B496,'ACCESS EXPORT'!$B:$P,15,FALSE),""&amp;CHAR(10)&amp;"(SEP",TEXT('ACCESS EXPORT'!V496," MM/DD/YYY)"))),IF(TODAY()-'ACCESS EXPORT'!V496&lt;0,UPPER(VLOOKUP(B496,'ACCESS EXPORT'!$B:$P,15,FALSE)),UPPER(VLOOKUP(B496,'ACCESS EXPORT'!$B:$P,15,FALSE))))),IF('ACCESS EXPORT'!U496="",UPPER(VLOOKUP(B496,'ACCESS EXPORT'!$B:$P,15,FALSE)),IF(TODAY()-'ACCESS EXPORT'!U496&lt;=30,CONCATENATE(UPPER(VLOOKUP(B496,'ACCESS EXPORT'!$B:$P,15,FALSE)),""&amp;CHAR(10)&amp;"(NEW",TEXT('ACCESS EXPORT'!U496," MM/DD/YYY)")),IF(AND(TODAY()-'ACCESS EXPORT'!U496&gt;30,TODAY()&gt;0),UPPER(VLOOKUP(B496,'ACCESS EXPORT'!$B:$P,15,FALSE)))))),IF('ACCESS EXPORT'!Y496&lt;&gt;"",UPPER(CONCATENATE(UPPER(VLOOKUP(B496,'ACCESS EXPORT'!$B:$P,15,FALSE)),""&amp;CHAR(10)&amp;"(Transfer Out",TEXT('ACCESS EXPORT'!Y496," MM/DD/YYY)"))),IF('ACCESS EXPORT'!X496&lt;&gt;"",UPPER(CONCATENATE(UPPER(VLOOKUP(B496,'ACCESS EXPORT'!$B:$P,15,FALSE)),""&amp;CHAR(10)&amp;"(Transfer In",TEXT('ACCESS EXPORT'!X496," MM/DD/YYY)"))))))</f>
        <v>WEAVER, CURTIS J.</v>
      </c>
      <c r="O496" s="4" t="str">
        <f>_xlfn.IFNA(VLOOKUP(B496,'ACCESS EXPORT'!$B:$Q,16,FALSE),"")</f>
        <v>MD</v>
      </c>
      <c r="P496" s="4" t="str">
        <f>_xlfn.IFNA(VLOOKUP(B496,'ACCESS EXPORT'!B:W,22,FALSE),"-")</f>
        <v>1073510707</v>
      </c>
      <c r="Q496" s="4" t="str">
        <f>_xlfn.IFNA(VLOOKUP(A496,'ACCESS EXPORT'!$A:$AG,33,0),"-")</f>
        <v>Ronald Paulin</v>
      </c>
      <c r="R496" s="4" t="str">
        <f>_xlfn.IFNA(VLOOKUP(A496,'ACCESS EXPORT'!$A:$AH,34,0),"-")</f>
        <v>Carol Shane</v>
      </c>
      <c r="S496" s="4" t="str">
        <f>_xlfn.IFNA(VLOOKUP(A496,'ACCESS EXPORT'!$A:$AI,35,0),"-")</f>
        <v>Kikzeny Cartagena</v>
      </c>
      <c r="T496" s="4" t="str">
        <f>_xlfn.IFNA(VLOOKUP(A496,'ACCESS EXPORT'!$A:$AJ,36,0),"-")</f>
        <v>Everil Elliott</v>
      </c>
      <c r="U496" s="4" t="str">
        <f>_xlfn.IFNA(VLOOKUP(A496,'ACCESS EXPORT'!$A:$AK,37,0),"-")</f>
        <v>athena</v>
      </c>
      <c r="V496" s="4" t="str">
        <f>_xlfn.IFNA(VLOOKUP(A496,'ACCESS EXPORT'!$A:$AL,38,0),"-")</f>
        <v>FHMG_FL HEART GROUP_ALT</v>
      </c>
      <c r="W496" s="4" t="str">
        <f>_xlfn.IFNA(VLOOKUP(A496,'ACCESS EXPORT'!$A:$AM,39,0),"-")</f>
        <v/>
      </c>
      <c r="X496" s="4" t="str">
        <f>_xlfn.IFNA(VLOOKUP(A496,'ACCESS EXPORT'!$A:$AN,40,0),"-")</f>
        <v>Tiffany Palmer / John Hill</v>
      </c>
      <c r="Y496" s="26" t="str">
        <f>_xlfn.IFNA(VLOOKUP(A496,'ACCESS EXPORT'!A:AO,41,0),"")</f>
        <v>Gary Weston</v>
      </c>
      <c r="Z496" s="26" t="str">
        <f>_xlfn.IFNA(VLOOKUP(A496,'ACCESS EXPORT'!A:AP,42,0),"")</f>
        <v>Quisha Moorer</v>
      </c>
      <c r="AA496" s="26" t="str">
        <f>_xlfn.IFNA(VLOOKUP(A496,'ACCESS EXPORT'!A:AQ,43,0),"")</f>
        <v>Carl Pfeiffer</v>
      </c>
    </row>
    <row r="497" spans="1:27" ht="18.75" x14ac:dyDescent="0.25">
      <c r="A497" s="33">
        <v>187</v>
      </c>
      <c r="B497" s="10">
        <v>1076</v>
      </c>
      <c r="C497" s="7" t="str">
        <f ca="1">IFERROR(UPPER(IF(AND('ACCESS EXPORT'!AA497="",'ACCESS EXPORT'!Z497=""),VLOOKUP(A497,'ACCESS EXPORT'!$A:$AF,32,FALSE),(IF('ACCESS EXPORT'!AA497&lt;&gt;"",CONCATENATE(VLOOKUP(A497,'ACCESS EXPORT'!$A:$AF,32,FALSE)," (Closed",TEXT('ACCESS EXPORT'!AA497," MM/DD/YYY)")),IF(TODAY()&lt;(('ACCESS EXPORT'!Z497)+30),CONCATENATE(VLOOKUP(A497,'ACCESS EXPORT'!$A:$AF,32,FALSE)," (Opens",TEXT('ACCESS EXPORT'!Z497," MM/DD/YYY)")),VLOOKUP(A497,'ACCESS EXPORT'!$A:$AF,32,FALSE)))))),"-")</f>
        <v>ADVENTHEALTH MEDICAL GROUP CARDIOLOGY AT ALTAMONTE SPRINGS</v>
      </c>
      <c r="D497" s="3" t="str">
        <f ca="1">IFERROR(UPPER(IF(AND('ACCESS EXPORT'!AA497="",'ACCESS EXPORT'!Z497=""),VLOOKUP(A497,'ACCESS EXPORT'!$A:$AF,28,FALSE),(IF('ACCESS EXPORT'!AA497&lt;&gt;"",CONCATENATE(VLOOKUP(A497,'ACCESS EXPORT'!$A:$AF,28,FALSE)," (Closed",TEXT('ACCESS EXPORT'!AA497," MM/DD/YYY)")),IF(TODAY()&lt;(('ACCESS EXPORT'!Z497)+30),CONCATENATE(VLOOKUP(A497,'ACCESS EXPORT'!$A:$AF,28,FALSE)," (Opens",TEXT('ACCESS EXPORT'!Z497," MM/DD/YYY)")),VLOOKUP(A497,'ACCESS EXPORT'!$A:$AF,28,FALSE)))))),"-")</f>
        <v>FLORIDA HEART GROUP - ALTAMONTE SPRINGS</v>
      </c>
      <c r="E497" s="3" t="str">
        <f>VLOOKUP($A497,'ACCESS EXPORT'!$A:$AF,3,FALSE)</f>
        <v>5620</v>
      </c>
      <c r="F497" s="3" t="str">
        <f>UPPER(CONCATENATE(VLOOKUP(A497,'ACCESS EXPORT'!$A:$AF,4,FALSE)," ",VLOOKUP(A497,'ACCESS EXPORT'!$A:$AF,5,FALSE)," ",VLOOKUP(A497,'ACCESS EXPORT'!$A:$AF,6,FALSE)," ",VLOOKUP(A497,'ACCESS EXPORT'!$A:$AA,7,FALSE)," ",VLOOKUP(A497,'ACCESS EXPORT'!$A:$AA,8,FALSE)))</f>
        <v>689 E ALTAMONTE DR  ALTAMONTE SPRINGS FL 32701</v>
      </c>
      <c r="G497" s="4" t="str">
        <f>UPPER(VLOOKUP($A497,'ACCESS EXPORT'!$A:$AF,9,FALSE))</f>
        <v>SEMINOLE</v>
      </c>
      <c r="H497" s="4" t="str">
        <f>_xlfn.IFNA(VLOOKUP($B497,'ACCESS EXPORT'!$B:$J,9,FALSE),"")</f>
        <v>Central</v>
      </c>
      <c r="I497" s="3" t="str">
        <f>CONCATENATE("(P)",VLOOKUP($A497,'ACCESS EXPORT'!$A:$AF,11,FALSE)," (F)",VLOOKUP($A497,'ACCESS EXPORT'!$A:$AF,29,FALSE))</f>
        <v>(P)(407) 894-4474 (F)(407)894-7032</v>
      </c>
      <c r="J497" s="4" t="str">
        <f>UPPER(VLOOKUP($A497,'ACCESS EXPORT'!$A:$AF,12,FALSE))</f>
        <v>CARDIOLOGY</v>
      </c>
      <c r="K497" s="4" t="str">
        <f>UPPER(VLOOKUP($A497,'ACCESS EXPORT'!$A:$AF,13,FALSE))</f>
        <v>SCOTT HILL</v>
      </c>
      <c r="L497" s="3" t="str">
        <f>IF(AND(VLOOKUP(A497,'ACCESS EXPORT'!A:AE,1,0),'ACCESS EXPORT'!N497=""),UPPER(CONCATENATE('ACCESS EXPORT'!AE497)),IF(VLOOKUP(A497,'ACCESS EXPORT'!A:AE,1,0),UPPER(CONCATENATE('ACCESS EXPORT'!N497," "&amp;CHAR(10),'ACCESS EXPORT'!AE497))))</f>
        <v>BRENT WEBER 
JOHN COLEBAUGH (PRAC. ADMIN)</v>
      </c>
      <c r="M497" s="4" t="str">
        <f>UPPER(VLOOKUP($A497,'ACCESS EXPORT'!$A:$O,15,FALSE))</f>
        <v>J. CURTIS NGUYEN (PM)</v>
      </c>
      <c r="N497" s="4" t="str">
        <f ca="1">IF(AND('ACCESS EXPORT'!X497="",'ACCESS EXPORT'!Y497=""),IF('ACCESS EXPORT'!V497&lt;&gt;"",(IF(TODAY()-'ACCESS EXPORT'!V497&gt;=-60,UPPER(CONCATENATE(VLOOKUP(B497,'ACCESS EXPORT'!$B:$P,15,FALSE),""&amp;CHAR(10)&amp;"(SEP",TEXT('ACCESS EXPORT'!V497," MM/DD/YYY)"))),IF(TODAY()-'ACCESS EXPORT'!V497&lt;0,UPPER(VLOOKUP(B497,'ACCESS EXPORT'!$B:$P,15,FALSE)),UPPER(VLOOKUP(B497,'ACCESS EXPORT'!$B:$P,15,FALSE))))),IF('ACCESS EXPORT'!U497="",UPPER(VLOOKUP(B497,'ACCESS EXPORT'!$B:$P,15,FALSE)),IF(TODAY()-'ACCESS EXPORT'!U497&lt;=30,CONCATENATE(UPPER(VLOOKUP(B497,'ACCESS EXPORT'!$B:$P,15,FALSE)),""&amp;CHAR(10)&amp;"(NEW",TEXT('ACCESS EXPORT'!U497," MM/DD/YYY)")),IF(AND(TODAY()-'ACCESS EXPORT'!U497&gt;30,TODAY()&gt;0),UPPER(VLOOKUP(B497,'ACCESS EXPORT'!$B:$P,15,FALSE)))))),IF('ACCESS EXPORT'!Y497&lt;&gt;"",UPPER(CONCATENATE(UPPER(VLOOKUP(B497,'ACCESS EXPORT'!$B:$P,15,FALSE)),""&amp;CHAR(10)&amp;"(Transfer Out",TEXT('ACCESS EXPORT'!Y497," MM/DD/YYY)"))),IF('ACCESS EXPORT'!X497&lt;&gt;"",UPPER(CONCATENATE(UPPER(VLOOKUP(B497,'ACCESS EXPORT'!$B:$P,15,FALSE)),""&amp;CHAR(10)&amp;"(Transfer In",TEXT('ACCESS EXPORT'!X497," MM/DD/YYY)"))))))</f>
        <v>PATEL, PAVAN V.</v>
      </c>
      <c r="O497" s="4" t="str">
        <f>_xlfn.IFNA(VLOOKUP(B497,'ACCESS EXPORT'!$B:$Q,16,FALSE),"")</f>
        <v>MD</v>
      </c>
      <c r="P497" s="4" t="str">
        <f>_xlfn.IFNA(VLOOKUP(B497,'ACCESS EXPORT'!B:W,22,FALSE),"-")</f>
        <v>1639447360</v>
      </c>
      <c r="Q497" s="4" t="str">
        <f>_xlfn.IFNA(VLOOKUP(A497,'ACCESS EXPORT'!$A:$AG,33,0),"-")</f>
        <v>Ronald Paulin</v>
      </c>
      <c r="R497" s="4" t="str">
        <f>_xlfn.IFNA(VLOOKUP(A497,'ACCESS EXPORT'!$A:$AH,34,0),"-")</f>
        <v>Carol Shane</v>
      </c>
      <c r="S497" s="4" t="str">
        <f>_xlfn.IFNA(VLOOKUP(A497,'ACCESS EXPORT'!$A:$AI,35,0),"-")</f>
        <v>Kikzeny Cartagena</v>
      </c>
      <c r="T497" s="4" t="str">
        <f>_xlfn.IFNA(VLOOKUP(A497,'ACCESS EXPORT'!$A:$AJ,36,0),"-")</f>
        <v>Everil Elliott</v>
      </c>
      <c r="U497" s="4" t="str">
        <f>_xlfn.IFNA(VLOOKUP(A497,'ACCESS EXPORT'!$A:$AK,37,0),"-")</f>
        <v>athena</v>
      </c>
      <c r="V497" s="4" t="str">
        <f>_xlfn.IFNA(VLOOKUP(A497,'ACCESS EXPORT'!$A:$AL,38,0),"-")</f>
        <v>FHMG_FL HEART GROUP_ALT</v>
      </c>
      <c r="W497" s="4" t="str">
        <f>_xlfn.IFNA(VLOOKUP(A497,'ACCESS EXPORT'!$A:$AM,39,0),"-")</f>
        <v/>
      </c>
      <c r="X497" s="4" t="str">
        <f>_xlfn.IFNA(VLOOKUP(A497,'ACCESS EXPORT'!$A:$AN,40,0),"-")</f>
        <v>Tiffany Palmer / John Hill</v>
      </c>
      <c r="Y497" s="26" t="str">
        <f>_xlfn.IFNA(VLOOKUP(A497,'ACCESS EXPORT'!A:AO,41,0),"")</f>
        <v>Gary Weston</v>
      </c>
      <c r="Z497" s="26" t="str">
        <f>_xlfn.IFNA(VLOOKUP(A497,'ACCESS EXPORT'!A:AP,42,0),"")</f>
        <v>Quisha Moorer</v>
      </c>
      <c r="AA497" s="26" t="str">
        <f>_xlfn.IFNA(VLOOKUP(A497,'ACCESS EXPORT'!A:AQ,43,0),"")</f>
        <v>Carl Pfeiffer</v>
      </c>
    </row>
    <row r="498" spans="1:27" ht="18.75" x14ac:dyDescent="0.25">
      <c r="A498" s="33">
        <v>187</v>
      </c>
      <c r="B498" s="10">
        <v>1388</v>
      </c>
      <c r="C498" s="7" t="str">
        <f ca="1">IFERROR(UPPER(IF(AND('ACCESS EXPORT'!AA498="",'ACCESS EXPORT'!Z498=""),VLOOKUP(A498,'ACCESS EXPORT'!$A:$AF,32,FALSE),(IF('ACCESS EXPORT'!AA498&lt;&gt;"",CONCATENATE(VLOOKUP(A498,'ACCESS EXPORT'!$A:$AF,32,FALSE)," (Closed",TEXT('ACCESS EXPORT'!AA498," MM/DD/YYY)")),IF(TODAY()&lt;(('ACCESS EXPORT'!Z498)+30),CONCATENATE(VLOOKUP(A498,'ACCESS EXPORT'!$A:$AF,32,FALSE)," (Opens",TEXT('ACCESS EXPORT'!Z498," MM/DD/YYY)")),VLOOKUP(A498,'ACCESS EXPORT'!$A:$AF,32,FALSE)))))),"-")</f>
        <v>ADVENTHEALTH MEDICAL GROUP CARDIOLOGY AT ALTAMONTE SPRINGS</v>
      </c>
      <c r="D498" s="3" t="str">
        <f ca="1">IFERROR(UPPER(IF(AND('ACCESS EXPORT'!AA498="",'ACCESS EXPORT'!Z498=""),VLOOKUP(A498,'ACCESS EXPORT'!$A:$AF,28,FALSE),(IF('ACCESS EXPORT'!AA498&lt;&gt;"",CONCATENATE(VLOOKUP(A498,'ACCESS EXPORT'!$A:$AF,28,FALSE)," (Closed",TEXT('ACCESS EXPORT'!AA498," MM/DD/YYY)")),IF(TODAY()&lt;(('ACCESS EXPORT'!Z498)+30),CONCATENATE(VLOOKUP(A498,'ACCESS EXPORT'!$A:$AF,28,FALSE)," (Opens",TEXT('ACCESS EXPORT'!Z498," MM/DD/YYY)")),VLOOKUP(A498,'ACCESS EXPORT'!$A:$AF,28,FALSE)))))),"-")</f>
        <v>FLORIDA HEART GROUP - ALTAMONTE SPRINGS</v>
      </c>
      <c r="E498" s="3" t="str">
        <f>VLOOKUP($A498,'ACCESS EXPORT'!$A:$AF,3,FALSE)</f>
        <v>5620</v>
      </c>
      <c r="F498" s="3" t="str">
        <f>UPPER(CONCATENATE(VLOOKUP(A498,'ACCESS EXPORT'!$A:$AF,4,FALSE)," ",VLOOKUP(A498,'ACCESS EXPORT'!$A:$AF,5,FALSE)," ",VLOOKUP(A498,'ACCESS EXPORT'!$A:$AF,6,FALSE)," ",VLOOKUP(A498,'ACCESS EXPORT'!$A:$AA,7,FALSE)," ",VLOOKUP(A498,'ACCESS EXPORT'!$A:$AA,8,FALSE)))</f>
        <v>689 E ALTAMONTE DR  ALTAMONTE SPRINGS FL 32701</v>
      </c>
      <c r="G498" s="4" t="str">
        <f>UPPER(VLOOKUP($A498,'ACCESS EXPORT'!$A:$AF,9,FALSE))</f>
        <v>SEMINOLE</v>
      </c>
      <c r="H498" s="4" t="str">
        <f>_xlfn.IFNA(VLOOKUP($B498,'ACCESS EXPORT'!$B:$J,9,FALSE),"")</f>
        <v>Central</v>
      </c>
      <c r="I498" s="3" t="str">
        <f>CONCATENATE("(P)",VLOOKUP($A498,'ACCESS EXPORT'!$A:$AF,11,FALSE)," (F)",VLOOKUP($A498,'ACCESS EXPORT'!$A:$AF,29,FALSE))</f>
        <v>(P)(407) 894-4474 (F)(407)894-7032</v>
      </c>
      <c r="J498" s="4" t="str">
        <f>UPPER(VLOOKUP($A498,'ACCESS EXPORT'!$A:$AF,12,FALSE))</f>
        <v>CARDIOLOGY</v>
      </c>
      <c r="K498" s="4" t="str">
        <f>UPPER(VLOOKUP($A498,'ACCESS EXPORT'!$A:$AF,13,FALSE))</f>
        <v>SCOTT HILL</v>
      </c>
      <c r="L498" s="3" t="str">
        <f>IF(AND(VLOOKUP(A498,'ACCESS EXPORT'!A:AE,1,0),'ACCESS EXPORT'!N498=""),UPPER(CONCATENATE('ACCESS EXPORT'!AE498)),IF(VLOOKUP(A498,'ACCESS EXPORT'!A:AE,1,0),UPPER(CONCATENATE('ACCESS EXPORT'!N498," "&amp;CHAR(10),'ACCESS EXPORT'!AE498))))</f>
        <v>BRENT WEBER 
JOHN COLEBAUGH (PRAC. ADMIN)</v>
      </c>
      <c r="M498" s="4" t="str">
        <f>UPPER(VLOOKUP($A498,'ACCESS EXPORT'!$A:$O,15,FALSE))</f>
        <v>J. CURTIS NGUYEN (PM)</v>
      </c>
      <c r="N498" s="4" t="str">
        <f ca="1">IF(AND('ACCESS EXPORT'!X498="",'ACCESS EXPORT'!Y498=""),IF('ACCESS EXPORT'!V498&lt;&gt;"",(IF(TODAY()-'ACCESS EXPORT'!V498&gt;=-60,UPPER(CONCATENATE(VLOOKUP(B498,'ACCESS EXPORT'!$B:$P,15,FALSE),""&amp;CHAR(10)&amp;"(SEP",TEXT('ACCESS EXPORT'!V498," MM/DD/YYY)"))),IF(TODAY()-'ACCESS EXPORT'!V498&lt;0,UPPER(VLOOKUP(B498,'ACCESS EXPORT'!$B:$P,15,FALSE)),UPPER(VLOOKUP(B498,'ACCESS EXPORT'!$B:$P,15,FALSE))))),IF('ACCESS EXPORT'!U498="",UPPER(VLOOKUP(B498,'ACCESS EXPORT'!$B:$P,15,FALSE)),IF(TODAY()-'ACCESS EXPORT'!U498&lt;=30,CONCATENATE(UPPER(VLOOKUP(B498,'ACCESS EXPORT'!$B:$P,15,FALSE)),""&amp;CHAR(10)&amp;"(NEW",TEXT('ACCESS EXPORT'!U498," MM/DD/YYY)")),IF(AND(TODAY()-'ACCESS EXPORT'!U498&gt;30,TODAY()&gt;0),UPPER(VLOOKUP(B498,'ACCESS EXPORT'!$B:$P,15,FALSE)))))),IF('ACCESS EXPORT'!Y498&lt;&gt;"",UPPER(CONCATENATE(UPPER(VLOOKUP(B498,'ACCESS EXPORT'!$B:$P,15,FALSE)),""&amp;CHAR(10)&amp;"(Transfer Out",TEXT('ACCESS EXPORT'!Y498," MM/DD/YYY)"))),IF('ACCESS EXPORT'!X498&lt;&gt;"",UPPER(CONCATENATE(UPPER(VLOOKUP(B498,'ACCESS EXPORT'!$B:$P,15,FALSE)),""&amp;CHAR(10)&amp;"(Transfer In",TEXT('ACCESS EXPORT'!X498," MM/DD/YYY)"))))))</f>
        <v>MCNUTT, NICOLE ALYSSA</v>
      </c>
      <c r="O498" s="4" t="str">
        <f>_xlfn.IFNA(VLOOKUP(B498,'ACCESS EXPORT'!$B:$Q,16,FALSE),"")</f>
        <v>PA-C</v>
      </c>
      <c r="P498" s="4" t="str">
        <f>_xlfn.IFNA(VLOOKUP(B498,'ACCESS EXPORT'!B:W,22,FALSE),"-")</f>
        <v>1043388168</v>
      </c>
      <c r="Q498" s="4" t="str">
        <f>_xlfn.IFNA(VLOOKUP(A498,'ACCESS EXPORT'!$A:$AG,33,0),"-")</f>
        <v>Ronald Paulin</v>
      </c>
      <c r="R498" s="4" t="str">
        <f>_xlfn.IFNA(VLOOKUP(A498,'ACCESS EXPORT'!$A:$AH,34,0),"-")</f>
        <v>Carol Shane</v>
      </c>
      <c r="S498" s="4" t="str">
        <f>_xlfn.IFNA(VLOOKUP(A498,'ACCESS EXPORT'!$A:$AI,35,0),"-")</f>
        <v>Kikzeny Cartagena</v>
      </c>
      <c r="T498" s="4" t="str">
        <f>_xlfn.IFNA(VLOOKUP(A498,'ACCESS EXPORT'!$A:$AJ,36,0),"-")</f>
        <v>Everil Elliott</v>
      </c>
      <c r="U498" s="4" t="str">
        <f>_xlfn.IFNA(VLOOKUP(A498,'ACCESS EXPORT'!$A:$AK,37,0),"-")</f>
        <v>athena</v>
      </c>
      <c r="V498" s="4" t="str">
        <f>_xlfn.IFNA(VLOOKUP(A498,'ACCESS EXPORT'!$A:$AL,38,0),"-")</f>
        <v>FHMG_FL HEART GROUP_ALT</v>
      </c>
      <c r="W498" s="4" t="str">
        <f>_xlfn.IFNA(VLOOKUP(A498,'ACCESS EXPORT'!$A:$AM,39,0),"-")</f>
        <v/>
      </c>
      <c r="X498" s="4" t="str">
        <f>_xlfn.IFNA(VLOOKUP(A498,'ACCESS EXPORT'!$A:$AN,40,0),"-")</f>
        <v>Tiffany Palmer / John Hill</v>
      </c>
      <c r="Y498" s="26" t="str">
        <f>_xlfn.IFNA(VLOOKUP(A498,'ACCESS EXPORT'!A:AO,41,0),"")</f>
        <v>Gary Weston</v>
      </c>
      <c r="Z498" s="26" t="str">
        <f>_xlfn.IFNA(VLOOKUP(A498,'ACCESS EXPORT'!A:AP,42,0),"")</f>
        <v>Quisha Moorer</v>
      </c>
      <c r="AA498" s="26" t="str">
        <f>_xlfn.IFNA(VLOOKUP(A498,'ACCESS EXPORT'!A:AQ,43,0),"")</f>
        <v>Carl Pfeiffer</v>
      </c>
    </row>
    <row r="499" spans="1:27" ht="18.75" x14ac:dyDescent="0.25">
      <c r="A499" s="33">
        <v>187</v>
      </c>
      <c r="B499" s="10">
        <v>1065</v>
      </c>
      <c r="C499" s="7" t="str">
        <f ca="1">IFERROR(UPPER(IF(AND('ACCESS EXPORT'!AA499="",'ACCESS EXPORT'!Z499=""),VLOOKUP(A499,'ACCESS EXPORT'!$A:$AF,32,FALSE),(IF('ACCESS EXPORT'!AA499&lt;&gt;"",CONCATENATE(VLOOKUP(A499,'ACCESS EXPORT'!$A:$AF,32,FALSE)," (Closed",TEXT('ACCESS EXPORT'!AA499," MM/DD/YYY)")),IF(TODAY()&lt;(('ACCESS EXPORT'!Z499)+30),CONCATENATE(VLOOKUP(A499,'ACCESS EXPORT'!$A:$AF,32,FALSE)," (Opens",TEXT('ACCESS EXPORT'!Z499," MM/DD/YYY)")),VLOOKUP(A499,'ACCESS EXPORT'!$A:$AF,32,FALSE)))))),"-")</f>
        <v>ADVENTHEALTH MEDICAL GROUP CARDIOLOGY AT ALTAMONTE SPRINGS</v>
      </c>
      <c r="D499" s="3" t="str">
        <f ca="1">IFERROR(UPPER(IF(AND('ACCESS EXPORT'!AA499="",'ACCESS EXPORT'!Z499=""),VLOOKUP(A499,'ACCESS EXPORT'!$A:$AF,28,FALSE),(IF('ACCESS EXPORT'!AA499&lt;&gt;"",CONCATENATE(VLOOKUP(A499,'ACCESS EXPORT'!$A:$AF,28,FALSE)," (Closed",TEXT('ACCESS EXPORT'!AA499," MM/DD/YYY)")),IF(TODAY()&lt;(('ACCESS EXPORT'!Z499)+30),CONCATENATE(VLOOKUP(A499,'ACCESS EXPORT'!$A:$AF,28,FALSE)," (Opens",TEXT('ACCESS EXPORT'!Z499," MM/DD/YYY)")),VLOOKUP(A499,'ACCESS EXPORT'!$A:$AF,28,FALSE)))))),"-")</f>
        <v>FLORIDA HEART GROUP - ALTAMONTE SPRINGS</v>
      </c>
      <c r="E499" s="3" t="str">
        <f>VLOOKUP($A499,'ACCESS EXPORT'!$A:$AF,3,FALSE)</f>
        <v>5620</v>
      </c>
      <c r="F499" s="3" t="str">
        <f>UPPER(CONCATENATE(VLOOKUP(A499,'ACCESS EXPORT'!$A:$AF,4,FALSE)," ",VLOOKUP(A499,'ACCESS EXPORT'!$A:$AF,5,FALSE)," ",VLOOKUP(A499,'ACCESS EXPORT'!$A:$AF,6,FALSE)," ",VLOOKUP(A499,'ACCESS EXPORT'!$A:$AA,7,FALSE)," ",VLOOKUP(A499,'ACCESS EXPORT'!$A:$AA,8,FALSE)))</f>
        <v>689 E ALTAMONTE DR  ALTAMONTE SPRINGS FL 32701</v>
      </c>
      <c r="G499" s="4" t="str">
        <f>UPPER(VLOOKUP($A499,'ACCESS EXPORT'!$A:$AF,9,FALSE))</f>
        <v>SEMINOLE</v>
      </c>
      <c r="H499" s="4" t="str">
        <f>_xlfn.IFNA(VLOOKUP($B499,'ACCESS EXPORT'!$B:$J,9,FALSE),"")</f>
        <v>Central</v>
      </c>
      <c r="I499" s="3" t="str">
        <f>CONCATENATE("(P)",VLOOKUP($A499,'ACCESS EXPORT'!$A:$AF,11,FALSE)," (F)",VLOOKUP($A499,'ACCESS EXPORT'!$A:$AF,29,FALSE))</f>
        <v>(P)(407) 894-4474 (F)(407)894-7032</v>
      </c>
      <c r="J499" s="4" t="str">
        <f>UPPER(VLOOKUP($A499,'ACCESS EXPORT'!$A:$AF,12,FALSE))</f>
        <v>CARDIOLOGY</v>
      </c>
      <c r="K499" s="4" t="str">
        <f>UPPER(VLOOKUP($A499,'ACCESS EXPORT'!$A:$AF,13,FALSE))</f>
        <v>SCOTT HILL</v>
      </c>
      <c r="L499" s="3" t="str">
        <f>IF(AND(VLOOKUP(A499,'ACCESS EXPORT'!A:AE,1,0),'ACCESS EXPORT'!N499=""),UPPER(CONCATENATE('ACCESS EXPORT'!AE499)),IF(VLOOKUP(A499,'ACCESS EXPORT'!A:AE,1,0),UPPER(CONCATENATE('ACCESS EXPORT'!N499," "&amp;CHAR(10),'ACCESS EXPORT'!AE499))))</f>
        <v>BRENT WEBER 
JOHN COLEBAUGH (PRAC. ADMIN)</v>
      </c>
      <c r="M499" s="4" t="str">
        <f>UPPER(VLOOKUP($A499,'ACCESS EXPORT'!$A:$O,15,FALSE))</f>
        <v>J. CURTIS NGUYEN (PM)</v>
      </c>
      <c r="N499" s="4" t="str">
        <f ca="1">IF(AND('ACCESS EXPORT'!X499="",'ACCESS EXPORT'!Y499=""),IF('ACCESS EXPORT'!V499&lt;&gt;"",(IF(TODAY()-'ACCESS EXPORT'!V499&gt;=-60,UPPER(CONCATENATE(VLOOKUP(B499,'ACCESS EXPORT'!$B:$P,15,FALSE),""&amp;CHAR(10)&amp;"(SEP",TEXT('ACCESS EXPORT'!V499," MM/DD/YYY)"))),IF(TODAY()-'ACCESS EXPORT'!V499&lt;0,UPPER(VLOOKUP(B499,'ACCESS EXPORT'!$B:$P,15,FALSE)),UPPER(VLOOKUP(B499,'ACCESS EXPORT'!$B:$P,15,FALSE))))),IF('ACCESS EXPORT'!U499="",UPPER(VLOOKUP(B499,'ACCESS EXPORT'!$B:$P,15,FALSE)),IF(TODAY()-'ACCESS EXPORT'!U499&lt;=30,CONCATENATE(UPPER(VLOOKUP(B499,'ACCESS EXPORT'!$B:$P,15,FALSE)),""&amp;CHAR(10)&amp;"(NEW",TEXT('ACCESS EXPORT'!U499," MM/DD/YYY)")),IF(AND(TODAY()-'ACCESS EXPORT'!U499&gt;30,TODAY()&gt;0),UPPER(VLOOKUP(B499,'ACCESS EXPORT'!$B:$P,15,FALSE)))))),IF('ACCESS EXPORT'!Y499&lt;&gt;"",UPPER(CONCATENATE(UPPER(VLOOKUP(B499,'ACCESS EXPORT'!$B:$P,15,FALSE)),""&amp;CHAR(10)&amp;"(Transfer Out",TEXT('ACCESS EXPORT'!Y499," MM/DD/YYY)"))),IF('ACCESS EXPORT'!X499&lt;&gt;"",UPPER(CONCATENATE(UPPER(VLOOKUP(B499,'ACCESS EXPORT'!$B:$P,15,FALSE)),""&amp;CHAR(10)&amp;"(Transfer In",TEXT('ACCESS EXPORT'!X499," MM/DD/YYY)"))))))</f>
        <v>SAENZ, CARLOS B.</v>
      </c>
      <c r="O499" s="4" t="str">
        <f>_xlfn.IFNA(VLOOKUP(B499,'ACCESS EXPORT'!$B:$Q,16,FALSE),"")</f>
        <v>MD</v>
      </c>
      <c r="P499" s="4" t="str">
        <f>_xlfn.IFNA(VLOOKUP(B499,'ACCESS EXPORT'!B:W,22,FALSE),"-")</f>
        <v>1316944416</v>
      </c>
      <c r="Q499" s="4" t="str">
        <f>_xlfn.IFNA(VLOOKUP(A499,'ACCESS EXPORT'!$A:$AG,33,0),"-")</f>
        <v>Ronald Paulin</v>
      </c>
      <c r="R499" s="4" t="str">
        <f>_xlfn.IFNA(VLOOKUP(A499,'ACCESS EXPORT'!$A:$AH,34,0),"-")</f>
        <v>Carol Shane</v>
      </c>
      <c r="S499" s="4" t="str">
        <f>_xlfn.IFNA(VLOOKUP(A499,'ACCESS EXPORT'!$A:$AI,35,0),"-")</f>
        <v>Kikzeny Cartagena</v>
      </c>
      <c r="T499" s="4" t="str">
        <f>_xlfn.IFNA(VLOOKUP(A499,'ACCESS EXPORT'!$A:$AJ,36,0),"-")</f>
        <v>Everil Elliott</v>
      </c>
      <c r="U499" s="4" t="str">
        <f>_xlfn.IFNA(VLOOKUP(A499,'ACCESS EXPORT'!$A:$AK,37,0),"-")</f>
        <v>athena</v>
      </c>
      <c r="V499" s="4" t="str">
        <f>_xlfn.IFNA(VLOOKUP(A499,'ACCESS EXPORT'!$A:$AL,38,0),"-")</f>
        <v>FHMG_FL HEART GROUP_ALT</v>
      </c>
      <c r="W499" s="4" t="str">
        <f>_xlfn.IFNA(VLOOKUP(A499,'ACCESS EXPORT'!$A:$AM,39,0),"-")</f>
        <v/>
      </c>
      <c r="X499" s="4" t="str">
        <f>_xlfn.IFNA(VLOOKUP(A499,'ACCESS EXPORT'!$A:$AN,40,0),"-")</f>
        <v>Tiffany Palmer / John Hill</v>
      </c>
      <c r="Y499" s="26" t="str">
        <f>_xlfn.IFNA(VLOOKUP(A499,'ACCESS EXPORT'!A:AO,41,0),"")</f>
        <v>Gary Weston</v>
      </c>
      <c r="Z499" s="26" t="str">
        <f>_xlfn.IFNA(VLOOKUP(A499,'ACCESS EXPORT'!A:AP,42,0),"")</f>
        <v>Quisha Moorer</v>
      </c>
      <c r="AA499" s="26" t="str">
        <f>_xlfn.IFNA(VLOOKUP(A499,'ACCESS EXPORT'!A:AQ,43,0),"")</f>
        <v>Carl Pfeiffer</v>
      </c>
    </row>
    <row r="500" spans="1:27" ht="18.75" x14ac:dyDescent="0.25">
      <c r="A500" s="33">
        <v>301</v>
      </c>
      <c r="B500" s="10">
        <v>1062</v>
      </c>
      <c r="C500" s="7" t="str">
        <f ca="1">IFERROR(UPPER(IF(AND('ACCESS EXPORT'!AA500="",'ACCESS EXPORT'!Z500=""),VLOOKUP(A500,'ACCESS EXPORT'!$A:$AF,32,FALSE),(IF('ACCESS EXPORT'!AA500&lt;&gt;"",CONCATENATE(VLOOKUP(A500,'ACCESS EXPORT'!$A:$AF,32,FALSE)," (Closed",TEXT('ACCESS EXPORT'!AA500," MM/DD/YYY)")),IF(TODAY()&lt;(('ACCESS EXPORT'!Z500)+30),CONCATENATE(VLOOKUP(A500,'ACCESS EXPORT'!$A:$AF,32,FALSE)," (Opens",TEXT('ACCESS EXPORT'!Z500," MM/DD/YYY)")),VLOOKUP(A500,'ACCESS EXPORT'!$A:$AF,32,FALSE)))))),"-")</f>
        <v>ADVENTHEALTH MEDICAL GROUP CARDIOLOGY AT WINTER GARDEN  LOZANO</v>
      </c>
      <c r="D500" s="3" t="str">
        <f ca="1">IFERROR(UPPER(IF(AND('ACCESS EXPORT'!AA500="",'ACCESS EXPORT'!Z500=""),VLOOKUP(A500,'ACCESS EXPORT'!$A:$AF,28,FALSE),(IF('ACCESS EXPORT'!AA500&lt;&gt;"",CONCATENATE(VLOOKUP(A500,'ACCESS EXPORT'!$A:$AF,28,FALSE)," (Closed",TEXT('ACCESS EXPORT'!AA500," MM/DD/YYY)")),IF(TODAY()&lt;(('ACCESS EXPORT'!Z500)+30),CONCATENATE(VLOOKUP(A500,'ACCESS EXPORT'!$A:$AF,28,FALSE)," (Opens",TEXT('ACCESS EXPORT'!Z500," MM/DD/YYY)")),VLOOKUP(A500,'ACCESS EXPORT'!$A:$AF,28,FALSE)))))),"-")</f>
        <v>FLORIDA HEART GROUP - WINTER GARDEN*</v>
      </c>
      <c r="E500" s="3" t="str">
        <f>VLOOKUP($A500,'ACCESS EXPORT'!$A:$AF,3,FALSE)</f>
        <v>5620</v>
      </c>
      <c r="F500" s="3" t="str">
        <f>UPPER(CONCATENATE(VLOOKUP(A500,'ACCESS EXPORT'!$A:$AF,4,FALSE)," ",VLOOKUP(A500,'ACCESS EXPORT'!$A:$AF,5,FALSE)," ",VLOOKUP(A500,'ACCESS EXPORT'!$A:$AF,6,FALSE)," ",VLOOKUP(A500,'ACCESS EXPORT'!$A:$AA,7,FALSE)," ",VLOOKUP(A500,'ACCESS EXPORT'!$A:$AA,8,FALSE)))</f>
        <v>2000 FOWLER GROVE BLVD 3RD FLOOR WINTER GARDEN FL 34787</v>
      </c>
      <c r="G500" s="4" t="str">
        <f>UPPER(VLOOKUP($A500,'ACCESS EXPORT'!$A:$AF,9,FALSE))</f>
        <v>ORANGE</v>
      </c>
      <c r="H500" s="4" t="str">
        <f>_xlfn.IFNA(VLOOKUP($B500,'ACCESS EXPORT'!$B:$J,9,FALSE),"")</f>
        <v>Central</v>
      </c>
      <c r="I500" s="3" t="str">
        <f>CONCATENATE("(P)",VLOOKUP($A500,'ACCESS EXPORT'!$A:$AF,11,FALSE)," (F)",VLOOKUP($A500,'ACCESS EXPORT'!$A:$AF,29,FALSE))</f>
        <v>(P)(407) 894-4474 (F)(407)894-7032</v>
      </c>
      <c r="J500" s="4" t="str">
        <f>UPPER(VLOOKUP($A500,'ACCESS EXPORT'!$A:$AF,12,FALSE))</f>
        <v>CARDIOLOGY</v>
      </c>
      <c r="K500" s="4" t="str">
        <f>UPPER(VLOOKUP($A500,'ACCESS EXPORT'!$A:$AF,13,FALSE))</f>
        <v>SCOTT HILL</v>
      </c>
      <c r="L500" s="3" t="str">
        <f>IF(AND(VLOOKUP(A500,'ACCESS EXPORT'!A:AE,1,0),'ACCESS EXPORT'!N500=""),UPPER(CONCATENATE('ACCESS EXPORT'!AE500)),IF(VLOOKUP(A500,'ACCESS EXPORT'!A:AE,1,0),UPPER(CONCATENATE('ACCESS EXPORT'!N500," "&amp;CHAR(10),'ACCESS EXPORT'!AE500))))</f>
        <v>BRENT WEBER 
JOHN COLEBAUGH (PRAC. ADMIN)</v>
      </c>
      <c r="M500" s="4" t="str">
        <f>UPPER(VLOOKUP($A500,'ACCESS EXPORT'!$A:$O,15,FALSE))</f>
        <v>J. CURTIS NGUYEN (PM)</v>
      </c>
      <c r="N500" s="4" t="str">
        <f ca="1">IF(AND('ACCESS EXPORT'!X500="",'ACCESS EXPORT'!Y500=""),IF('ACCESS EXPORT'!V500&lt;&gt;"",(IF(TODAY()-'ACCESS EXPORT'!V500&gt;=-60,UPPER(CONCATENATE(VLOOKUP(B500,'ACCESS EXPORT'!$B:$P,15,FALSE),""&amp;CHAR(10)&amp;"(SEP",TEXT('ACCESS EXPORT'!V500," MM/DD/YYY)"))),IF(TODAY()-'ACCESS EXPORT'!V500&lt;0,UPPER(VLOOKUP(B500,'ACCESS EXPORT'!$B:$P,15,FALSE)),UPPER(VLOOKUP(B500,'ACCESS EXPORT'!$B:$P,15,FALSE))))),IF('ACCESS EXPORT'!U500="",UPPER(VLOOKUP(B500,'ACCESS EXPORT'!$B:$P,15,FALSE)),IF(TODAY()-'ACCESS EXPORT'!U500&lt;=30,CONCATENATE(UPPER(VLOOKUP(B500,'ACCESS EXPORT'!$B:$P,15,FALSE)),""&amp;CHAR(10)&amp;"(NEW",TEXT('ACCESS EXPORT'!U500," MM/DD/YYY)")),IF(AND(TODAY()-'ACCESS EXPORT'!U500&gt;30,TODAY()&gt;0),UPPER(VLOOKUP(B500,'ACCESS EXPORT'!$B:$P,15,FALSE)))))),IF('ACCESS EXPORT'!Y500&lt;&gt;"",UPPER(CONCATENATE(UPPER(VLOOKUP(B500,'ACCESS EXPORT'!$B:$P,15,FALSE)),""&amp;CHAR(10)&amp;"(Transfer Out",TEXT('ACCESS EXPORT'!Y500," MM/DD/YYY)"))),IF('ACCESS EXPORT'!X500&lt;&gt;"",UPPER(CONCATENATE(UPPER(VLOOKUP(B500,'ACCESS EXPORT'!$B:$P,15,FALSE)),""&amp;CHAR(10)&amp;"(Transfer In",TEXT('ACCESS EXPORT'!X500," MM/DD/YYY)"))))))</f>
        <v>LOZANO, HECTOR F.</v>
      </c>
      <c r="O500" s="4" t="str">
        <f>_xlfn.IFNA(VLOOKUP(B500,'ACCESS EXPORT'!$B:$Q,16,FALSE),"")</f>
        <v>MD</v>
      </c>
      <c r="P500" s="4" t="str">
        <f>_xlfn.IFNA(VLOOKUP(B500,'ACCESS EXPORT'!B:W,22,FALSE),"-")</f>
        <v>1053361808</v>
      </c>
      <c r="Q500" s="4" t="str">
        <f>_xlfn.IFNA(VLOOKUP(A500,'ACCESS EXPORT'!$A:$AG,33,0),"-")</f>
        <v>Maria Ortiz</v>
      </c>
      <c r="R500" s="4" t="str">
        <f>_xlfn.IFNA(VLOOKUP(A500,'ACCESS EXPORT'!$A:$AH,34,0),"-")</f>
        <v>Carol Shane</v>
      </c>
      <c r="S500" s="4" t="str">
        <f>_xlfn.IFNA(VLOOKUP(A500,'ACCESS EXPORT'!$A:$AI,35,0),"-")</f>
        <v>Kikzeny Cartagena</v>
      </c>
      <c r="T500" s="4" t="str">
        <f>_xlfn.IFNA(VLOOKUP(A500,'ACCESS EXPORT'!$A:$AJ,36,0),"-")</f>
        <v>Everil Elliott</v>
      </c>
      <c r="U500" s="4" t="str">
        <f>_xlfn.IFNA(VLOOKUP(A500,'ACCESS EXPORT'!$A:$AK,37,0),"-")</f>
        <v>athena</v>
      </c>
      <c r="V500" s="4" t="str">
        <f>_xlfn.IFNA(VLOOKUP(A500,'ACCESS EXPORT'!$A:$AL,38,0),"-")</f>
        <v>FHMG_FL HEART GROUP_WGN</v>
      </c>
      <c r="W500" s="4" t="str">
        <f>_xlfn.IFNA(VLOOKUP(A500,'ACCESS EXPORT'!$A:$AM,39,0),"-")</f>
        <v/>
      </c>
      <c r="X500" s="4" t="str">
        <f>_xlfn.IFNA(VLOOKUP(A500,'ACCESS EXPORT'!$A:$AN,40,0),"-")</f>
        <v>Tiffany Palmer / John Hill</v>
      </c>
      <c r="Y500" s="26" t="str">
        <f>_xlfn.IFNA(VLOOKUP(A500,'ACCESS EXPORT'!A:AO,41,0),"")</f>
        <v>Gary Weston</v>
      </c>
      <c r="Z500" s="26" t="str">
        <f>_xlfn.IFNA(VLOOKUP(A500,'ACCESS EXPORT'!A:AP,42,0),"")</f>
        <v>Quisha Moorer</v>
      </c>
      <c r="AA500" s="26" t="str">
        <f>_xlfn.IFNA(VLOOKUP(A500,'ACCESS EXPORT'!A:AQ,43,0),"")</f>
        <v>Carl Pfeiffer</v>
      </c>
    </row>
    <row r="501" spans="1:27" ht="18.75" x14ac:dyDescent="0.25">
      <c r="A501" s="33">
        <v>292</v>
      </c>
      <c r="B501" s="10">
        <v>1076</v>
      </c>
      <c r="C501" s="7" t="str">
        <f ca="1">IFERROR(UPPER(IF(AND('ACCESS EXPORT'!AA501="",'ACCESS EXPORT'!Z501=""),VLOOKUP(A501,'ACCESS EXPORT'!$A:$AF,32,FALSE),(IF('ACCESS EXPORT'!AA501&lt;&gt;"",CONCATENATE(VLOOKUP(A501,'ACCESS EXPORT'!$A:$AF,32,FALSE)," (Closed",TEXT('ACCESS EXPORT'!AA501," MM/DD/YYY)")),IF(TODAY()&lt;(('ACCESS EXPORT'!Z501)+30),CONCATENATE(VLOOKUP(A501,'ACCESS EXPORT'!$A:$AF,32,FALSE)," (Opens",TEXT('ACCESS EXPORT'!Z501," MM/DD/YYY)")),VLOOKUP(A501,'ACCESS EXPORT'!$A:$AF,32,FALSE)))))),"-")</f>
        <v>ADVENTHEALTH MEDICAL GROUP CARDIOLOGY AT LAKE MARY</v>
      </c>
      <c r="D501" s="3" t="str">
        <f ca="1">IFERROR(UPPER(IF(AND('ACCESS EXPORT'!AA501="",'ACCESS EXPORT'!Z501=""),VLOOKUP(A501,'ACCESS EXPORT'!$A:$AF,28,FALSE),(IF('ACCESS EXPORT'!AA501&lt;&gt;"",CONCATENATE(VLOOKUP(A501,'ACCESS EXPORT'!$A:$AF,28,FALSE)," (Closed",TEXT('ACCESS EXPORT'!AA501," MM/DD/YYY)")),IF(TODAY()&lt;(('ACCESS EXPORT'!Z501)+30),CONCATENATE(VLOOKUP(A501,'ACCESS EXPORT'!$A:$AF,28,FALSE)," (Opens",TEXT('ACCESS EXPORT'!Z501," MM/DD/YYY)")),VLOOKUP(A501,'ACCESS EXPORT'!$A:$AF,28,FALSE)))))),"-")</f>
        <v>FLORIDA HEART GROUP - LAKE MARY*</v>
      </c>
      <c r="E501" s="3" t="str">
        <f>VLOOKUP($A501,'ACCESS EXPORT'!$A:$AF,3,FALSE)</f>
        <v>5620</v>
      </c>
      <c r="F501" s="3" t="str">
        <f>UPPER(CONCATENATE(VLOOKUP(A501,'ACCESS EXPORT'!$A:$AF,4,FALSE)," ",VLOOKUP(A501,'ACCESS EXPORT'!$A:$AF,5,FALSE)," ",VLOOKUP(A501,'ACCESS EXPORT'!$A:$AF,6,FALSE)," ",VLOOKUP(A501,'ACCESS EXPORT'!$A:$AA,7,FALSE)," ",VLOOKUP(A501,'ACCESS EXPORT'!$A:$AA,8,FALSE)))</f>
        <v>755 RINEHART RD SUITE 100 LAKE MARY FL 32746</v>
      </c>
      <c r="G501" s="4" t="str">
        <f>UPPER(VLOOKUP($A501,'ACCESS EXPORT'!$A:$AF,9,FALSE))</f>
        <v>SEMINOLE</v>
      </c>
      <c r="H501" s="4" t="str">
        <f>_xlfn.IFNA(VLOOKUP($B501,'ACCESS EXPORT'!$B:$J,9,FALSE),"")</f>
        <v>Central</v>
      </c>
      <c r="I501" s="3" t="str">
        <f>CONCATENATE("(P)",VLOOKUP($A501,'ACCESS EXPORT'!$A:$AF,11,FALSE)," (F)",VLOOKUP($A501,'ACCESS EXPORT'!$A:$AF,29,FALSE))</f>
        <v>(P)(407) 894-4474 (F)(407)894-7032</v>
      </c>
      <c r="J501" s="4" t="str">
        <f>UPPER(VLOOKUP($A501,'ACCESS EXPORT'!$A:$AF,12,FALSE))</f>
        <v>CARDIOLOGY</v>
      </c>
      <c r="K501" s="4" t="str">
        <f>UPPER(VLOOKUP($A501,'ACCESS EXPORT'!$A:$AF,13,FALSE))</f>
        <v>SCOTT HILL</v>
      </c>
      <c r="L501" s="3" t="str">
        <f>IF(AND(VLOOKUP(A501,'ACCESS EXPORT'!A:AE,1,0),'ACCESS EXPORT'!N501=""),UPPER(CONCATENATE('ACCESS EXPORT'!AE501)),IF(VLOOKUP(A501,'ACCESS EXPORT'!A:AE,1,0),UPPER(CONCATENATE('ACCESS EXPORT'!N501," "&amp;CHAR(10),'ACCESS EXPORT'!AE501))))</f>
        <v>BRENT WEBER 
JOHN COLEBAUGH (PRAC. ADMIN)</v>
      </c>
      <c r="M501" s="4" t="str">
        <f>UPPER(VLOOKUP($A501,'ACCESS EXPORT'!$A:$O,15,FALSE))</f>
        <v>J. CURTIS NGUYEN (PM)</v>
      </c>
      <c r="N501" s="4" t="str">
        <f ca="1">IF(AND('ACCESS EXPORT'!X501="",'ACCESS EXPORT'!Y501=""),IF('ACCESS EXPORT'!V501&lt;&gt;"",(IF(TODAY()-'ACCESS EXPORT'!V501&gt;=-60,UPPER(CONCATENATE(VLOOKUP(B501,'ACCESS EXPORT'!$B:$P,15,FALSE),""&amp;CHAR(10)&amp;"(SEP",TEXT('ACCESS EXPORT'!V501," MM/DD/YYY)"))),IF(TODAY()-'ACCESS EXPORT'!V501&lt;0,UPPER(VLOOKUP(B501,'ACCESS EXPORT'!$B:$P,15,FALSE)),UPPER(VLOOKUP(B501,'ACCESS EXPORT'!$B:$P,15,FALSE))))),IF('ACCESS EXPORT'!U501="",UPPER(VLOOKUP(B501,'ACCESS EXPORT'!$B:$P,15,FALSE)),IF(TODAY()-'ACCESS EXPORT'!U501&lt;=30,CONCATENATE(UPPER(VLOOKUP(B501,'ACCESS EXPORT'!$B:$P,15,FALSE)),""&amp;CHAR(10)&amp;"(NEW",TEXT('ACCESS EXPORT'!U501," MM/DD/YYY)")),IF(AND(TODAY()-'ACCESS EXPORT'!U501&gt;30,TODAY()&gt;0),UPPER(VLOOKUP(B501,'ACCESS EXPORT'!$B:$P,15,FALSE)))))),IF('ACCESS EXPORT'!Y501&lt;&gt;"",UPPER(CONCATENATE(UPPER(VLOOKUP(B501,'ACCESS EXPORT'!$B:$P,15,FALSE)),""&amp;CHAR(10)&amp;"(Transfer Out",TEXT('ACCESS EXPORT'!Y501," MM/DD/YYY)"))),IF('ACCESS EXPORT'!X501&lt;&gt;"",UPPER(CONCATENATE(UPPER(VLOOKUP(B501,'ACCESS EXPORT'!$B:$P,15,FALSE)),""&amp;CHAR(10)&amp;"(Transfer In",TEXT('ACCESS EXPORT'!X501," MM/DD/YYY)"))))))</f>
        <v>PATEL, PAVAN V.</v>
      </c>
      <c r="O501" s="4" t="str">
        <f>_xlfn.IFNA(VLOOKUP(B501,'ACCESS EXPORT'!$B:$Q,16,FALSE),"")</f>
        <v>MD</v>
      </c>
      <c r="P501" s="4" t="str">
        <f>_xlfn.IFNA(VLOOKUP(B501,'ACCESS EXPORT'!B:W,22,FALSE),"-")</f>
        <v>1639447360</v>
      </c>
      <c r="Q501" s="4" t="str">
        <f>_xlfn.IFNA(VLOOKUP(A501,'ACCESS EXPORT'!$A:$AG,33,0),"-")</f>
        <v>Ronald Paulin</v>
      </c>
      <c r="R501" s="4" t="str">
        <f>_xlfn.IFNA(VLOOKUP(A501,'ACCESS EXPORT'!$A:$AH,34,0),"-")</f>
        <v>Carol Shane</v>
      </c>
      <c r="S501" s="4" t="str">
        <f>_xlfn.IFNA(VLOOKUP(A501,'ACCESS EXPORT'!$A:$AI,35,0),"-")</f>
        <v>Kikzeny Cartagena</v>
      </c>
      <c r="T501" s="4" t="str">
        <f>_xlfn.IFNA(VLOOKUP(A501,'ACCESS EXPORT'!$A:$AJ,36,0),"-")</f>
        <v>Everil Elliott</v>
      </c>
      <c r="U501" s="4" t="str">
        <f>_xlfn.IFNA(VLOOKUP(A501,'ACCESS EXPORT'!$A:$AK,37,0),"-")</f>
        <v>athena</v>
      </c>
      <c r="V501" s="4" t="str">
        <f>_xlfn.IFNA(VLOOKUP(A501,'ACCESS EXPORT'!$A:$AL,38,0),"-")</f>
        <v>FHMG_FL HEART GROUP_LKM</v>
      </c>
      <c r="W501" s="4" t="str">
        <f>_xlfn.IFNA(VLOOKUP(A501,'ACCESS EXPORT'!$A:$AM,39,0),"-")</f>
        <v/>
      </c>
      <c r="X501" s="4" t="str">
        <f>_xlfn.IFNA(VLOOKUP(A501,'ACCESS EXPORT'!$A:$AN,40,0),"-")</f>
        <v>Tiffany Palmer / John Hill</v>
      </c>
      <c r="Y501" s="26" t="str">
        <f>_xlfn.IFNA(VLOOKUP(A501,'ACCESS EXPORT'!A:AO,41,0),"")</f>
        <v>Gary Weston</v>
      </c>
      <c r="Z501" s="26" t="str">
        <f>_xlfn.IFNA(VLOOKUP(A501,'ACCESS EXPORT'!A:AP,42,0),"")</f>
        <v>Quisha Moorer</v>
      </c>
      <c r="AA501" s="26" t="str">
        <f>_xlfn.IFNA(VLOOKUP(A501,'ACCESS EXPORT'!A:AQ,43,0),"")</f>
        <v>Carl Pfeiffer</v>
      </c>
    </row>
    <row r="502" spans="1:27" ht="18.75" x14ac:dyDescent="0.25">
      <c r="A502" s="33">
        <v>187</v>
      </c>
      <c r="B502" s="10">
        <v>1077</v>
      </c>
      <c r="C502" s="7" t="str">
        <f ca="1">IFERROR(UPPER(IF(AND('ACCESS EXPORT'!AA502="",'ACCESS EXPORT'!Z502=""),VLOOKUP(A502,'ACCESS EXPORT'!$A:$AF,32,FALSE),(IF('ACCESS EXPORT'!AA502&lt;&gt;"",CONCATENATE(VLOOKUP(A502,'ACCESS EXPORT'!$A:$AF,32,FALSE)," (Closed",TEXT('ACCESS EXPORT'!AA502," MM/DD/YYY)")),IF(TODAY()&lt;(('ACCESS EXPORT'!Z502)+30),CONCATENATE(VLOOKUP(A502,'ACCESS EXPORT'!$A:$AF,32,FALSE)," (Opens",TEXT('ACCESS EXPORT'!Z502," MM/DD/YYY)")),VLOOKUP(A502,'ACCESS EXPORT'!$A:$AF,32,FALSE)))))),"-")</f>
        <v>ADVENTHEALTH MEDICAL GROUP CARDIOLOGY AT ALTAMONTE SPRINGS</v>
      </c>
      <c r="D502" s="3" t="str">
        <f ca="1">IFERROR(UPPER(IF(AND('ACCESS EXPORT'!AA502="",'ACCESS EXPORT'!Z502=""),VLOOKUP(A502,'ACCESS EXPORT'!$A:$AF,28,FALSE),(IF('ACCESS EXPORT'!AA502&lt;&gt;"",CONCATENATE(VLOOKUP(A502,'ACCESS EXPORT'!$A:$AF,28,FALSE)," (Closed",TEXT('ACCESS EXPORT'!AA502," MM/DD/YYY)")),IF(TODAY()&lt;(('ACCESS EXPORT'!Z502)+30),CONCATENATE(VLOOKUP(A502,'ACCESS EXPORT'!$A:$AF,28,FALSE)," (Opens",TEXT('ACCESS EXPORT'!Z502," MM/DD/YYY)")),VLOOKUP(A502,'ACCESS EXPORT'!$A:$AF,28,FALSE)))))),"-")</f>
        <v>FLORIDA HEART GROUP - ALTAMONTE SPRINGS</v>
      </c>
      <c r="E502" s="3" t="str">
        <f>VLOOKUP($A502,'ACCESS EXPORT'!$A:$AF,3,FALSE)</f>
        <v>5620</v>
      </c>
      <c r="F502" s="3" t="str">
        <f>UPPER(CONCATENATE(VLOOKUP(A502,'ACCESS EXPORT'!$A:$AF,4,FALSE)," ",VLOOKUP(A502,'ACCESS EXPORT'!$A:$AF,5,FALSE)," ",VLOOKUP(A502,'ACCESS EXPORT'!$A:$AF,6,FALSE)," ",VLOOKUP(A502,'ACCESS EXPORT'!$A:$AA,7,FALSE)," ",VLOOKUP(A502,'ACCESS EXPORT'!$A:$AA,8,FALSE)))</f>
        <v>689 E ALTAMONTE DR  ALTAMONTE SPRINGS FL 32701</v>
      </c>
      <c r="G502" s="4" t="str">
        <f>UPPER(VLOOKUP($A502,'ACCESS EXPORT'!$A:$AF,9,FALSE))</f>
        <v>SEMINOLE</v>
      </c>
      <c r="H502" s="4" t="str">
        <f>_xlfn.IFNA(VLOOKUP($B502,'ACCESS EXPORT'!$B:$J,9,FALSE),"")</f>
        <v>Central</v>
      </c>
      <c r="I502" s="3" t="str">
        <f>CONCATENATE("(P)",VLOOKUP($A502,'ACCESS EXPORT'!$A:$AF,11,FALSE)," (F)",VLOOKUP($A502,'ACCESS EXPORT'!$A:$AF,29,FALSE))</f>
        <v>(P)(407) 894-4474 (F)(407)894-7032</v>
      </c>
      <c r="J502" s="4" t="str">
        <f>UPPER(VLOOKUP($A502,'ACCESS EXPORT'!$A:$AF,12,FALSE))</f>
        <v>CARDIOLOGY</v>
      </c>
      <c r="K502" s="4" t="str">
        <f>UPPER(VLOOKUP($A502,'ACCESS EXPORT'!$A:$AF,13,FALSE))</f>
        <v>SCOTT HILL</v>
      </c>
      <c r="L502" s="3" t="str">
        <f>IF(AND(VLOOKUP(A502,'ACCESS EXPORT'!A:AE,1,0),'ACCESS EXPORT'!N502=""),UPPER(CONCATENATE('ACCESS EXPORT'!AE502)),IF(VLOOKUP(A502,'ACCESS EXPORT'!A:AE,1,0),UPPER(CONCATENATE('ACCESS EXPORT'!N502," "&amp;CHAR(10),'ACCESS EXPORT'!AE502))))</f>
        <v>BRENT WEBER 
JOHN COLEBAUGH (PRAC. ADMIN)</v>
      </c>
      <c r="M502" s="4" t="str">
        <f>UPPER(VLOOKUP($A502,'ACCESS EXPORT'!$A:$O,15,FALSE))</f>
        <v>J. CURTIS NGUYEN (PM)</v>
      </c>
      <c r="N502" s="4" t="str">
        <f ca="1">IF(AND('ACCESS EXPORT'!X502="",'ACCESS EXPORT'!Y502=""),IF('ACCESS EXPORT'!V502&lt;&gt;"",(IF(TODAY()-'ACCESS EXPORT'!V502&gt;=-60,UPPER(CONCATENATE(VLOOKUP(B502,'ACCESS EXPORT'!$B:$P,15,FALSE),""&amp;CHAR(10)&amp;"(SEP",TEXT('ACCESS EXPORT'!V502," MM/DD/YYY)"))),IF(TODAY()-'ACCESS EXPORT'!V502&lt;0,UPPER(VLOOKUP(B502,'ACCESS EXPORT'!$B:$P,15,FALSE)),UPPER(VLOOKUP(B502,'ACCESS EXPORT'!$B:$P,15,FALSE))))),IF('ACCESS EXPORT'!U502="",UPPER(VLOOKUP(B502,'ACCESS EXPORT'!$B:$P,15,FALSE)),IF(TODAY()-'ACCESS EXPORT'!U502&lt;=30,CONCATENATE(UPPER(VLOOKUP(B502,'ACCESS EXPORT'!$B:$P,15,FALSE)),""&amp;CHAR(10)&amp;"(NEW",TEXT('ACCESS EXPORT'!U502," MM/DD/YYY)")),IF(AND(TODAY()-'ACCESS EXPORT'!U502&gt;30,TODAY()&gt;0),UPPER(VLOOKUP(B502,'ACCESS EXPORT'!$B:$P,15,FALSE)))))),IF('ACCESS EXPORT'!Y502&lt;&gt;"",UPPER(CONCATENATE(UPPER(VLOOKUP(B502,'ACCESS EXPORT'!$B:$P,15,FALSE)),""&amp;CHAR(10)&amp;"(Transfer Out",TEXT('ACCESS EXPORT'!Y502," MM/DD/YYY)"))),IF('ACCESS EXPORT'!X502&lt;&gt;"",UPPER(CONCATENATE(UPPER(VLOOKUP(B502,'ACCESS EXPORT'!$B:$P,15,FALSE)),""&amp;CHAR(10)&amp;"(Transfer In",TEXT('ACCESS EXPORT'!X502," MM/DD/YYY)"))))))</f>
        <v>VERVERIS, JOHN</v>
      </c>
      <c r="O502" s="4" t="str">
        <f>_xlfn.IFNA(VLOOKUP(B502,'ACCESS EXPORT'!$B:$Q,16,FALSE),"")</f>
        <v>MD</v>
      </c>
      <c r="P502" s="4" t="str">
        <f>_xlfn.IFNA(VLOOKUP(B502,'ACCESS EXPORT'!B:W,22,FALSE),"-")</f>
        <v>1750354494</v>
      </c>
      <c r="Q502" s="4" t="str">
        <f>_xlfn.IFNA(VLOOKUP(A502,'ACCESS EXPORT'!$A:$AG,33,0),"-")</f>
        <v>Ronald Paulin</v>
      </c>
      <c r="R502" s="4" t="str">
        <f>_xlfn.IFNA(VLOOKUP(A502,'ACCESS EXPORT'!$A:$AH,34,0),"-")</f>
        <v>Carol Shane</v>
      </c>
      <c r="S502" s="4" t="str">
        <f>_xlfn.IFNA(VLOOKUP(A502,'ACCESS EXPORT'!$A:$AI,35,0),"-")</f>
        <v>Kikzeny Cartagena</v>
      </c>
      <c r="T502" s="4" t="str">
        <f>_xlfn.IFNA(VLOOKUP(A502,'ACCESS EXPORT'!$A:$AJ,36,0),"-")</f>
        <v>Everil Elliott</v>
      </c>
      <c r="U502" s="4" t="str">
        <f>_xlfn.IFNA(VLOOKUP(A502,'ACCESS EXPORT'!$A:$AK,37,0),"-")</f>
        <v>athena</v>
      </c>
      <c r="V502" s="4" t="str">
        <f>_xlfn.IFNA(VLOOKUP(A502,'ACCESS EXPORT'!$A:$AL,38,0),"-")</f>
        <v>FHMG_FL HEART GROUP_ALT</v>
      </c>
      <c r="W502" s="4" t="str">
        <f>_xlfn.IFNA(VLOOKUP(A502,'ACCESS EXPORT'!$A:$AM,39,0),"-")</f>
        <v/>
      </c>
      <c r="X502" s="4" t="str">
        <f>_xlfn.IFNA(VLOOKUP(A502,'ACCESS EXPORT'!$A:$AN,40,0),"-")</f>
        <v>Tiffany Palmer / John Hill</v>
      </c>
      <c r="Y502" s="26" t="str">
        <f>_xlfn.IFNA(VLOOKUP(A502,'ACCESS EXPORT'!A:AO,41,0),"")</f>
        <v>Gary Weston</v>
      </c>
      <c r="Z502" s="26" t="str">
        <f>_xlfn.IFNA(VLOOKUP(A502,'ACCESS EXPORT'!A:AP,42,0),"")</f>
        <v>Quisha Moorer</v>
      </c>
      <c r="AA502" s="26" t="str">
        <f>_xlfn.IFNA(VLOOKUP(A502,'ACCESS EXPORT'!A:AQ,43,0),"")</f>
        <v>Carl Pfeiffer</v>
      </c>
    </row>
    <row r="503" spans="1:27" ht="18.75" x14ac:dyDescent="0.25">
      <c r="A503" s="33">
        <v>187</v>
      </c>
      <c r="B503" s="10">
        <v>1381</v>
      </c>
      <c r="C503" s="7" t="str">
        <f ca="1">IFERROR(UPPER(IF(AND('ACCESS EXPORT'!AA503="",'ACCESS EXPORT'!Z503=""),VLOOKUP(A503,'ACCESS EXPORT'!$A:$AF,32,FALSE),(IF('ACCESS EXPORT'!AA503&lt;&gt;"",CONCATENATE(VLOOKUP(A503,'ACCESS EXPORT'!$A:$AF,32,FALSE)," (Closed",TEXT('ACCESS EXPORT'!AA503," MM/DD/YYY)")),IF(TODAY()&lt;(('ACCESS EXPORT'!Z503)+30),CONCATENATE(VLOOKUP(A503,'ACCESS EXPORT'!$A:$AF,32,FALSE)," (Opens",TEXT('ACCESS EXPORT'!Z503," MM/DD/YYY)")),VLOOKUP(A503,'ACCESS EXPORT'!$A:$AF,32,FALSE)))))),"-")</f>
        <v>ADVENTHEALTH MEDICAL GROUP CARDIOLOGY AT ALTAMONTE SPRINGS</v>
      </c>
      <c r="D503" s="3" t="str">
        <f ca="1">IFERROR(UPPER(IF(AND('ACCESS EXPORT'!AA503="",'ACCESS EXPORT'!Z503=""),VLOOKUP(A503,'ACCESS EXPORT'!$A:$AF,28,FALSE),(IF('ACCESS EXPORT'!AA503&lt;&gt;"",CONCATENATE(VLOOKUP(A503,'ACCESS EXPORT'!$A:$AF,28,FALSE)," (Closed",TEXT('ACCESS EXPORT'!AA503," MM/DD/YYY)")),IF(TODAY()&lt;(('ACCESS EXPORT'!Z503)+30),CONCATENATE(VLOOKUP(A503,'ACCESS EXPORT'!$A:$AF,28,FALSE)," (Opens",TEXT('ACCESS EXPORT'!Z503," MM/DD/YYY)")),VLOOKUP(A503,'ACCESS EXPORT'!$A:$AF,28,FALSE)))))),"-")</f>
        <v>FLORIDA HEART GROUP - ALTAMONTE SPRINGS</v>
      </c>
      <c r="E503" s="3" t="str">
        <f>VLOOKUP($A503,'ACCESS EXPORT'!$A:$AF,3,FALSE)</f>
        <v>5620</v>
      </c>
      <c r="F503" s="3" t="str">
        <f>UPPER(CONCATENATE(VLOOKUP(A503,'ACCESS EXPORT'!$A:$AF,4,FALSE)," ",VLOOKUP(A503,'ACCESS EXPORT'!$A:$AF,5,FALSE)," ",VLOOKUP(A503,'ACCESS EXPORT'!$A:$AF,6,FALSE)," ",VLOOKUP(A503,'ACCESS EXPORT'!$A:$AA,7,FALSE)," ",VLOOKUP(A503,'ACCESS EXPORT'!$A:$AA,8,FALSE)))</f>
        <v>689 E ALTAMONTE DR  ALTAMONTE SPRINGS FL 32701</v>
      </c>
      <c r="G503" s="4" t="str">
        <f>UPPER(VLOOKUP($A503,'ACCESS EXPORT'!$A:$AF,9,FALSE))</f>
        <v>SEMINOLE</v>
      </c>
      <c r="H503" s="4" t="str">
        <f>_xlfn.IFNA(VLOOKUP($B503,'ACCESS EXPORT'!$B:$J,9,FALSE),"")</f>
        <v>Central</v>
      </c>
      <c r="I503" s="3" t="str">
        <f>CONCATENATE("(P)",VLOOKUP($A503,'ACCESS EXPORT'!$A:$AF,11,FALSE)," (F)",VLOOKUP($A503,'ACCESS EXPORT'!$A:$AF,29,FALSE))</f>
        <v>(P)(407) 894-4474 (F)(407)894-7032</v>
      </c>
      <c r="J503" s="4" t="str">
        <f>UPPER(VLOOKUP($A503,'ACCESS EXPORT'!$A:$AF,12,FALSE))</f>
        <v>CARDIOLOGY</v>
      </c>
      <c r="K503" s="4" t="str">
        <f>UPPER(VLOOKUP($A503,'ACCESS EXPORT'!$A:$AF,13,FALSE))</f>
        <v>SCOTT HILL</v>
      </c>
      <c r="L503" s="3" t="str">
        <f>IF(AND(VLOOKUP(A503,'ACCESS EXPORT'!A:AE,1,0),'ACCESS EXPORT'!N503=""),UPPER(CONCATENATE('ACCESS EXPORT'!AE503)),IF(VLOOKUP(A503,'ACCESS EXPORT'!A:AE,1,0),UPPER(CONCATENATE('ACCESS EXPORT'!N503," "&amp;CHAR(10),'ACCESS EXPORT'!AE503))))</f>
        <v>BRENT WEBER 
JOHN COLEBAUGH (PRAC. ADMIN)</v>
      </c>
      <c r="M503" s="4" t="str">
        <f>UPPER(VLOOKUP($A503,'ACCESS EXPORT'!$A:$O,15,FALSE))</f>
        <v>J. CURTIS NGUYEN (PM)</v>
      </c>
      <c r="N503" s="4" t="str">
        <f ca="1">IF(AND('ACCESS EXPORT'!X503="",'ACCESS EXPORT'!Y503=""),IF('ACCESS EXPORT'!V503&lt;&gt;"",(IF(TODAY()-'ACCESS EXPORT'!V503&gt;=-60,UPPER(CONCATENATE(VLOOKUP(B503,'ACCESS EXPORT'!$B:$P,15,FALSE),""&amp;CHAR(10)&amp;"(SEP",TEXT('ACCESS EXPORT'!V503," MM/DD/YYY)"))),IF(TODAY()-'ACCESS EXPORT'!V503&lt;0,UPPER(VLOOKUP(B503,'ACCESS EXPORT'!$B:$P,15,FALSE)),UPPER(VLOOKUP(B503,'ACCESS EXPORT'!$B:$P,15,FALSE))))),IF('ACCESS EXPORT'!U503="",UPPER(VLOOKUP(B503,'ACCESS EXPORT'!$B:$P,15,FALSE)),IF(TODAY()-'ACCESS EXPORT'!U503&lt;=30,CONCATENATE(UPPER(VLOOKUP(B503,'ACCESS EXPORT'!$B:$P,15,FALSE)),""&amp;CHAR(10)&amp;"(NEW",TEXT('ACCESS EXPORT'!U503," MM/DD/YYY)")),IF(AND(TODAY()-'ACCESS EXPORT'!U503&gt;30,TODAY()&gt;0),UPPER(VLOOKUP(B503,'ACCESS EXPORT'!$B:$P,15,FALSE)))))),IF('ACCESS EXPORT'!Y503&lt;&gt;"",UPPER(CONCATENATE(UPPER(VLOOKUP(B503,'ACCESS EXPORT'!$B:$P,15,FALSE)),""&amp;CHAR(10)&amp;"(Transfer Out",TEXT('ACCESS EXPORT'!Y503," MM/DD/YYY)"))),IF('ACCESS EXPORT'!X503&lt;&gt;"",UPPER(CONCATENATE(UPPER(VLOOKUP(B503,'ACCESS EXPORT'!$B:$P,15,FALSE)),""&amp;CHAR(10)&amp;"(Transfer In",TEXT('ACCESS EXPORT'!X503," MM/DD/YYY)"))))))</f>
        <v>PAYOR, REBECCA JEAN</v>
      </c>
      <c r="O503" s="4" t="str">
        <f>_xlfn.IFNA(VLOOKUP(B503,'ACCESS EXPORT'!$B:$Q,16,FALSE),"")</f>
        <v>APRN</v>
      </c>
      <c r="P503" s="4" t="str">
        <f>_xlfn.IFNA(VLOOKUP(B503,'ACCESS EXPORT'!B:W,22,FALSE),"-")</f>
        <v>1770758021</v>
      </c>
      <c r="Q503" s="4" t="str">
        <f>_xlfn.IFNA(VLOOKUP(A503,'ACCESS EXPORT'!$A:$AG,33,0),"-")</f>
        <v>Ronald Paulin</v>
      </c>
      <c r="R503" s="4" t="str">
        <f>_xlfn.IFNA(VLOOKUP(A503,'ACCESS EXPORT'!$A:$AH,34,0),"-")</f>
        <v>Carol Shane</v>
      </c>
      <c r="S503" s="4" t="str">
        <f>_xlfn.IFNA(VLOOKUP(A503,'ACCESS EXPORT'!$A:$AI,35,0),"-")</f>
        <v>Kikzeny Cartagena</v>
      </c>
      <c r="T503" s="4" t="str">
        <f>_xlfn.IFNA(VLOOKUP(A503,'ACCESS EXPORT'!$A:$AJ,36,0),"-")</f>
        <v>Everil Elliott</v>
      </c>
      <c r="U503" s="4" t="str">
        <f>_xlfn.IFNA(VLOOKUP(A503,'ACCESS EXPORT'!$A:$AK,37,0),"-")</f>
        <v>athena</v>
      </c>
      <c r="V503" s="4" t="str">
        <f>_xlfn.IFNA(VLOOKUP(A503,'ACCESS EXPORT'!$A:$AL,38,0),"-")</f>
        <v>FHMG_FL HEART GROUP_ALT</v>
      </c>
      <c r="W503" s="4" t="str">
        <f>_xlfn.IFNA(VLOOKUP(A503,'ACCESS EXPORT'!$A:$AM,39,0),"-")</f>
        <v/>
      </c>
      <c r="X503" s="4" t="str">
        <f>_xlfn.IFNA(VLOOKUP(A503,'ACCESS EXPORT'!$A:$AN,40,0),"-")</f>
        <v>Tiffany Palmer / John Hill</v>
      </c>
      <c r="Y503" s="26" t="str">
        <f>_xlfn.IFNA(VLOOKUP(A503,'ACCESS EXPORT'!A:AO,41,0),"")</f>
        <v>Gary Weston</v>
      </c>
      <c r="Z503" s="26" t="str">
        <f>_xlfn.IFNA(VLOOKUP(A503,'ACCESS EXPORT'!A:AP,42,0),"")</f>
        <v>Quisha Moorer</v>
      </c>
      <c r="AA503" s="26" t="str">
        <f>_xlfn.IFNA(VLOOKUP(A503,'ACCESS EXPORT'!A:AQ,43,0),"")</f>
        <v>Carl Pfeiffer</v>
      </c>
    </row>
    <row r="504" spans="1:27" ht="18.75" x14ac:dyDescent="0.25">
      <c r="A504" s="33">
        <v>188</v>
      </c>
      <c r="B504" s="10">
        <v>1026</v>
      </c>
      <c r="C504" s="7" t="str">
        <f ca="1">IFERROR(UPPER(IF(AND('ACCESS EXPORT'!AA504="",'ACCESS EXPORT'!Z504=""),VLOOKUP(A504,'ACCESS EXPORT'!$A:$AF,32,FALSE),(IF('ACCESS EXPORT'!AA504&lt;&gt;"",CONCATENATE(VLOOKUP(A504,'ACCESS EXPORT'!$A:$AF,32,FALSE)," (Closed",TEXT('ACCESS EXPORT'!AA504," MM/DD/YYY)")),IF(TODAY()&lt;(('ACCESS EXPORT'!Z504)+30),CONCATENATE(VLOOKUP(A504,'ACCESS EXPORT'!$A:$AF,32,FALSE)," (Opens",TEXT('ACCESS EXPORT'!Z504," MM/DD/YYY)")),VLOOKUP(A504,'ACCESS EXPORT'!$A:$AF,32,FALSE)))))),"-")</f>
        <v>ADVENTHEALTH MEDICAL GROUP CARDIOLOGY AT OVIEDO</v>
      </c>
      <c r="D504" s="3" t="str">
        <f ca="1">IFERROR(UPPER(IF(AND('ACCESS EXPORT'!AA504="",'ACCESS EXPORT'!Z504=""),VLOOKUP(A504,'ACCESS EXPORT'!$A:$AF,28,FALSE),(IF('ACCESS EXPORT'!AA504&lt;&gt;"",CONCATENATE(VLOOKUP(A504,'ACCESS EXPORT'!$A:$AF,28,FALSE)," (Closed",TEXT('ACCESS EXPORT'!AA504," MM/DD/YYY)")),IF(TODAY()&lt;(('ACCESS EXPORT'!Z504)+30),CONCATENATE(VLOOKUP(A504,'ACCESS EXPORT'!$A:$AF,28,FALSE)," (Opens",TEXT('ACCESS EXPORT'!Z504," MM/DD/YYY)")),VLOOKUP(A504,'ACCESS EXPORT'!$A:$AF,28,FALSE)))))),"-")</f>
        <v>FLORIDA HEART GROUP - OVIEDO</v>
      </c>
      <c r="E504" s="3" t="str">
        <f>VLOOKUP($A504,'ACCESS EXPORT'!$A:$AF,3,FALSE)</f>
        <v>5630</v>
      </c>
      <c r="F504" s="3" t="str">
        <f>UPPER(CONCATENATE(VLOOKUP(A504,'ACCESS EXPORT'!$A:$AF,4,FALSE)," ",VLOOKUP(A504,'ACCESS EXPORT'!$A:$AF,5,FALSE)," ",VLOOKUP(A504,'ACCESS EXPORT'!$A:$AF,6,FALSE)," ",VLOOKUP(A504,'ACCESS EXPORT'!$A:$AA,7,FALSE)," ",VLOOKUP(A504,'ACCESS EXPORT'!$A:$AA,8,FALSE)))</f>
        <v>2984 ALAFAYA TRL SUITE 1000 OVIEDO FL 32765</v>
      </c>
      <c r="G504" s="4" t="str">
        <f>UPPER(VLOOKUP($A504,'ACCESS EXPORT'!$A:$AF,9,FALSE))</f>
        <v>SEMINOLE</v>
      </c>
      <c r="H504" s="4" t="str">
        <f>_xlfn.IFNA(VLOOKUP($B504,'ACCESS EXPORT'!$B:$J,9,FALSE),"")</f>
        <v>Central</v>
      </c>
      <c r="I504" s="3" t="str">
        <f>CONCATENATE("(P)",VLOOKUP($A504,'ACCESS EXPORT'!$A:$AF,11,FALSE)," (F)",VLOOKUP($A504,'ACCESS EXPORT'!$A:$AF,29,FALSE))</f>
        <v>(P)(407) 894-4474 (F)(407)894-7032</v>
      </c>
      <c r="J504" s="4" t="str">
        <f>UPPER(VLOOKUP($A504,'ACCESS EXPORT'!$A:$AF,12,FALSE))</f>
        <v>CARDIOLOGY</v>
      </c>
      <c r="K504" s="4" t="str">
        <f>UPPER(VLOOKUP($A504,'ACCESS EXPORT'!$A:$AF,13,FALSE))</f>
        <v>SCOTT HILL</v>
      </c>
      <c r="L504" s="3" t="str">
        <f>IF(AND(VLOOKUP(A504,'ACCESS EXPORT'!A:AE,1,0),'ACCESS EXPORT'!N504=""),UPPER(CONCATENATE('ACCESS EXPORT'!AE504)),IF(VLOOKUP(A504,'ACCESS EXPORT'!A:AE,1,0),UPPER(CONCATENATE('ACCESS EXPORT'!N504," "&amp;CHAR(10),'ACCESS EXPORT'!AE504))))</f>
        <v>BRENT WEBER 
JOHN COLEBAUGH (PRAC. ADMIN)</v>
      </c>
      <c r="M504" s="4" t="str">
        <f>UPPER(VLOOKUP($A504,'ACCESS EXPORT'!$A:$O,15,FALSE))</f>
        <v>J. CURTIS NGUYEN (PM)</v>
      </c>
      <c r="N504" s="4" t="str">
        <f ca="1">IF(AND('ACCESS EXPORT'!X504="",'ACCESS EXPORT'!Y504=""),IF('ACCESS EXPORT'!V504&lt;&gt;"",(IF(TODAY()-'ACCESS EXPORT'!V504&gt;=-60,UPPER(CONCATENATE(VLOOKUP(B504,'ACCESS EXPORT'!$B:$P,15,FALSE),""&amp;CHAR(10)&amp;"(SEP",TEXT('ACCESS EXPORT'!V504," MM/DD/YYY)"))),IF(TODAY()-'ACCESS EXPORT'!V504&lt;0,UPPER(VLOOKUP(B504,'ACCESS EXPORT'!$B:$P,15,FALSE)),UPPER(VLOOKUP(B504,'ACCESS EXPORT'!$B:$P,15,FALSE))))),IF('ACCESS EXPORT'!U504="",UPPER(VLOOKUP(B504,'ACCESS EXPORT'!$B:$P,15,FALSE)),IF(TODAY()-'ACCESS EXPORT'!U504&lt;=30,CONCATENATE(UPPER(VLOOKUP(B504,'ACCESS EXPORT'!$B:$P,15,FALSE)),""&amp;CHAR(10)&amp;"(NEW",TEXT('ACCESS EXPORT'!U504," MM/DD/YYY)")),IF(AND(TODAY()-'ACCESS EXPORT'!U504&gt;30,TODAY()&gt;0),UPPER(VLOOKUP(B504,'ACCESS EXPORT'!$B:$P,15,FALSE)))))),IF('ACCESS EXPORT'!Y504&lt;&gt;"",UPPER(CONCATENATE(UPPER(VLOOKUP(B504,'ACCESS EXPORT'!$B:$P,15,FALSE)),""&amp;CHAR(10)&amp;"(Transfer Out",TEXT('ACCESS EXPORT'!Y504," MM/DD/YYY)"))),IF('ACCESS EXPORT'!X504&lt;&gt;"",UPPER(CONCATENATE(UPPER(VLOOKUP(B504,'ACCESS EXPORT'!$B:$P,15,FALSE)),""&amp;CHAR(10)&amp;"(Transfer In",TEXT('ACCESS EXPORT'!X504," MM/DD/YYY)"))))))</f>
        <v>SEIFEIN, HANI B.</v>
      </c>
      <c r="O504" s="4" t="str">
        <f>_xlfn.IFNA(VLOOKUP(B504,'ACCESS EXPORT'!$B:$Q,16,FALSE),"")</f>
        <v>MD</v>
      </c>
      <c r="P504" s="4" t="str">
        <f>_xlfn.IFNA(VLOOKUP(B504,'ACCESS EXPORT'!B:W,22,FALSE),"-")</f>
        <v>1942207055</v>
      </c>
      <c r="Q504" s="4" t="str">
        <f>_xlfn.IFNA(VLOOKUP(A504,'ACCESS EXPORT'!$A:$AG,33,0),"-")</f>
        <v>Alejandra Torres</v>
      </c>
      <c r="R504" s="4" t="str">
        <f>_xlfn.IFNA(VLOOKUP(A504,'ACCESS EXPORT'!$A:$AH,34,0),"-")</f>
        <v>Carol Shane</v>
      </c>
      <c r="S504" s="4" t="str">
        <f>_xlfn.IFNA(VLOOKUP(A504,'ACCESS EXPORT'!$A:$AI,35,0),"-")</f>
        <v>Kikzeny Cartagena</v>
      </c>
      <c r="T504" s="4" t="str">
        <f>_xlfn.IFNA(VLOOKUP(A504,'ACCESS EXPORT'!$A:$AJ,36,0),"-")</f>
        <v>Everil Elliott</v>
      </c>
      <c r="U504" s="4" t="str">
        <f>_xlfn.IFNA(VLOOKUP(A504,'ACCESS EXPORT'!$A:$AK,37,0),"-")</f>
        <v>athena</v>
      </c>
      <c r="V504" s="4" t="str">
        <f>_xlfn.IFNA(VLOOKUP(A504,'ACCESS EXPORT'!$A:$AL,38,0),"-")</f>
        <v>FHMG_FL HEART GROUP_OVI</v>
      </c>
      <c r="W504" s="4" t="str">
        <f>_xlfn.IFNA(VLOOKUP(A504,'ACCESS EXPORT'!$A:$AM,39,0),"-")</f>
        <v/>
      </c>
      <c r="X504" s="4" t="str">
        <f>_xlfn.IFNA(VLOOKUP(A504,'ACCESS EXPORT'!$A:$AN,40,0),"-")</f>
        <v>Tiffany Palmer / John Hill</v>
      </c>
      <c r="Y504" s="26" t="str">
        <f>_xlfn.IFNA(VLOOKUP(A504,'ACCESS EXPORT'!A:AO,41,0),"")</f>
        <v>Gary Weston</v>
      </c>
      <c r="Z504" s="26" t="str">
        <f>_xlfn.IFNA(VLOOKUP(A504,'ACCESS EXPORT'!A:AP,42,0),"")</f>
        <v>Quisha Moorer</v>
      </c>
      <c r="AA504" s="26" t="str">
        <f>_xlfn.IFNA(VLOOKUP(A504,'ACCESS EXPORT'!A:AQ,43,0),"")</f>
        <v>Carl Pfeiffer</v>
      </c>
    </row>
    <row r="505" spans="1:27" ht="18.75" x14ac:dyDescent="0.25">
      <c r="A505" s="33">
        <v>188</v>
      </c>
      <c r="B505" s="10">
        <v>1059</v>
      </c>
      <c r="C505" s="7" t="str">
        <f ca="1">IFERROR(UPPER(IF(AND('ACCESS EXPORT'!AA505="",'ACCESS EXPORT'!Z505=""),VLOOKUP(A505,'ACCESS EXPORT'!$A:$AF,32,FALSE),(IF('ACCESS EXPORT'!AA505&lt;&gt;"",CONCATENATE(VLOOKUP(A505,'ACCESS EXPORT'!$A:$AF,32,FALSE)," (Closed",TEXT('ACCESS EXPORT'!AA505," MM/DD/YYY)")),IF(TODAY()&lt;(('ACCESS EXPORT'!Z505)+30),CONCATENATE(VLOOKUP(A505,'ACCESS EXPORT'!$A:$AF,32,FALSE)," (Opens",TEXT('ACCESS EXPORT'!Z505," MM/DD/YYY)")),VLOOKUP(A505,'ACCESS EXPORT'!$A:$AF,32,FALSE)))))),"-")</f>
        <v>ADVENTHEALTH MEDICAL GROUP CARDIOLOGY AT OVIEDO</v>
      </c>
      <c r="D505" s="3" t="str">
        <f ca="1">IFERROR(UPPER(IF(AND('ACCESS EXPORT'!AA505="",'ACCESS EXPORT'!Z505=""),VLOOKUP(A505,'ACCESS EXPORT'!$A:$AF,28,FALSE),(IF('ACCESS EXPORT'!AA505&lt;&gt;"",CONCATENATE(VLOOKUP(A505,'ACCESS EXPORT'!$A:$AF,28,FALSE)," (Closed",TEXT('ACCESS EXPORT'!AA505," MM/DD/YYY)")),IF(TODAY()&lt;(('ACCESS EXPORT'!Z505)+30),CONCATENATE(VLOOKUP(A505,'ACCESS EXPORT'!$A:$AF,28,FALSE)," (Opens",TEXT('ACCESS EXPORT'!Z505," MM/DD/YYY)")),VLOOKUP(A505,'ACCESS EXPORT'!$A:$AF,28,FALSE)))))),"-")</f>
        <v>FLORIDA HEART GROUP - OVIEDO</v>
      </c>
      <c r="E505" s="3" t="str">
        <f>VLOOKUP($A505,'ACCESS EXPORT'!$A:$AF,3,FALSE)</f>
        <v>5630</v>
      </c>
      <c r="F505" s="3" t="str">
        <f>UPPER(CONCATENATE(VLOOKUP(A505,'ACCESS EXPORT'!$A:$AF,4,FALSE)," ",VLOOKUP(A505,'ACCESS EXPORT'!$A:$AF,5,FALSE)," ",VLOOKUP(A505,'ACCESS EXPORT'!$A:$AF,6,FALSE)," ",VLOOKUP(A505,'ACCESS EXPORT'!$A:$AA,7,FALSE)," ",VLOOKUP(A505,'ACCESS EXPORT'!$A:$AA,8,FALSE)))</f>
        <v>2984 ALAFAYA TRL SUITE 1000 OVIEDO FL 32765</v>
      </c>
      <c r="G505" s="4" t="str">
        <f>UPPER(VLOOKUP($A505,'ACCESS EXPORT'!$A:$AF,9,FALSE))</f>
        <v>SEMINOLE</v>
      </c>
      <c r="H505" s="4" t="str">
        <f>_xlfn.IFNA(VLOOKUP($B505,'ACCESS EXPORT'!$B:$J,9,FALSE),"")</f>
        <v>Central</v>
      </c>
      <c r="I505" s="3" t="str">
        <f>CONCATENATE("(P)",VLOOKUP($A505,'ACCESS EXPORT'!$A:$AF,11,FALSE)," (F)",VLOOKUP($A505,'ACCESS EXPORT'!$A:$AF,29,FALSE))</f>
        <v>(P)(407) 894-4474 (F)(407)894-7032</v>
      </c>
      <c r="J505" s="4" t="str">
        <f>UPPER(VLOOKUP($A505,'ACCESS EXPORT'!$A:$AF,12,FALSE))</f>
        <v>CARDIOLOGY</v>
      </c>
      <c r="K505" s="4" t="str">
        <f>UPPER(VLOOKUP($A505,'ACCESS EXPORT'!$A:$AF,13,FALSE))</f>
        <v>SCOTT HILL</v>
      </c>
      <c r="L505" s="3" t="str">
        <f>IF(AND(VLOOKUP(A505,'ACCESS EXPORT'!A:AE,1,0),'ACCESS EXPORT'!N505=""),UPPER(CONCATENATE('ACCESS EXPORT'!AE505)),IF(VLOOKUP(A505,'ACCESS EXPORT'!A:AE,1,0),UPPER(CONCATENATE('ACCESS EXPORT'!N505," "&amp;CHAR(10),'ACCESS EXPORT'!AE505))))</f>
        <v>BRENT WEBER 
JOHN COLEBAUGH (PRAC. ADMIN)</v>
      </c>
      <c r="M505" s="4" t="str">
        <f>UPPER(VLOOKUP($A505,'ACCESS EXPORT'!$A:$O,15,FALSE))</f>
        <v>J. CURTIS NGUYEN (PM)</v>
      </c>
      <c r="N505" s="4" t="str">
        <f ca="1">IF(AND('ACCESS EXPORT'!X505="",'ACCESS EXPORT'!Y505=""),IF('ACCESS EXPORT'!V505&lt;&gt;"",(IF(TODAY()-'ACCESS EXPORT'!V505&gt;=-60,UPPER(CONCATENATE(VLOOKUP(B505,'ACCESS EXPORT'!$B:$P,15,FALSE),""&amp;CHAR(10)&amp;"(SEP",TEXT('ACCESS EXPORT'!V505," MM/DD/YYY)"))),IF(TODAY()-'ACCESS EXPORT'!V505&lt;0,UPPER(VLOOKUP(B505,'ACCESS EXPORT'!$B:$P,15,FALSE)),UPPER(VLOOKUP(B505,'ACCESS EXPORT'!$B:$P,15,FALSE))))),IF('ACCESS EXPORT'!U505="",UPPER(VLOOKUP(B505,'ACCESS EXPORT'!$B:$P,15,FALSE)),IF(TODAY()-'ACCESS EXPORT'!U505&lt;=30,CONCATENATE(UPPER(VLOOKUP(B505,'ACCESS EXPORT'!$B:$P,15,FALSE)),""&amp;CHAR(10)&amp;"(NEW",TEXT('ACCESS EXPORT'!U505," MM/DD/YYY)")),IF(AND(TODAY()-'ACCESS EXPORT'!U505&gt;30,TODAY()&gt;0),UPPER(VLOOKUP(B505,'ACCESS EXPORT'!$B:$P,15,FALSE)))))),IF('ACCESS EXPORT'!Y505&lt;&gt;"",UPPER(CONCATENATE(UPPER(VLOOKUP(B505,'ACCESS EXPORT'!$B:$P,15,FALSE)),""&amp;CHAR(10)&amp;"(Transfer Out",TEXT('ACCESS EXPORT'!Y505," MM/DD/YYY)"))),IF('ACCESS EXPORT'!X505&lt;&gt;"",UPPER(CONCATENATE(UPPER(VLOOKUP(B505,'ACCESS EXPORT'!$B:$P,15,FALSE)),""&amp;CHAR(10)&amp;"(Transfer In",TEXT('ACCESS EXPORT'!X505," MM/DD/YYY)"))))))</f>
        <v>WALSH, THOMAS FLEMING</v>
      </c>
      <c r="O505" s="4" t="str">
        <f>_xlfn.IFNA(VLOOKUP(B505,'ACCESS EXPORT'!$B:$Q,16,FALSE),"")</f>
        <v>MD</v>
      </c>
      <c r="P505" s="4" t="str">
        <f>_xlfn.IFNA(VLOOKUP(B505,'ACCESS EXPORT'!B:W,22,FALSE),"-")</f>
        <v>1164431300</v>
      </c>
      <c r="Q505" s="4" t="str">
        <f>_xlfn.IFNA(VLOOKUP(A505,'ACCESS EXPORT'!$A:$AG,33,0),"-")</f>
        <v>Alejandra Torres</v>
      </c>
      <c r="R505" s="4" t="str">
        <f>_xlfn.IFNA(VLOOKUP(A505,'ACCESS EXPORT'!$A:$AH,34,0),"-")</f>
        <v>Carol Shane</v>
      </c>
      <c r="S505" s="4" t="str">
        <f>_xlfn.IFNA(VLOOKUP(A505,'ACCESS EXPORT'!$A:$AI,35,0),"-")</f>
        <v>Kikzeny Cartagena</v>
      </c>
      <c r="T505" s="4" t="str">
        <f>_xlfn.IFNA(VLOOKUP(A505,'ACCESS EXPORT'!$A:$AJ,36,0),"-")</f>
        <v>Everil Elliott</v>
      </c>
      <c r="U505" s="4" t="str">
        <f>_xlfn.IFNA(VLOOKUP(A505,'ACCESS EXPORT'!$A:$AK,37,0),"-")</f>
        <v>athena</v>
      </c>
      <c r="V505" s="4" t="str">
        <f>_xlfn.IFNA(VLOOKUP(A505,'ACCESS EXPORT'!$A:$AL,38,0),"-")</f>
        <v>FHMG_FL HEART GROUP_OVI</v>
      </c>
      <c r="W505" s="4" t="str">
        <f>_xlfn.IFNA(VLOOKUP(A505,'ACCESS EXPORT'!$A:$AM,39,0),"-")</f>
        <v/>
      </c>
      <c r="X505" s="4" t="str">
        <f>_xlfn.IFNA(VLOOKUP(A505,'ACCESS EXPORT'!$A:$AN,40,0),"-")</f>
        <v>Tiffany Palmer / John Hill</v>
      </c>
      <c r="Y505" s="26" t="str">
        <f>_xlfn.IFNA(VLOOKUP(A505,'ACCESS EXPORT'!A:AO,41,0),"")</f>
        <v>Gary Weston</v>
      </c>
      <c r="Z505" s="26" t="str">
        <f>_xlfn.IFNA(VLOOKUP(A505,'ACCESS EXPORT'!A:AP,42,0),"")</f>
        <v>Quisha Moorer</v>
      </c>
      <c r="AA505" s="26" t="str">
        <f>_xlfn.IFNA(VLOOKUP(A505,'ACCESS EXPORT'!A:AQ,43,0),"")</f>
        <v>Carl Pfeiffer</v>
      </c>
    </row>
    <row r="506" spans="1:27" ht="18.75" x14ac:dyDescent="0.25">
      <c r="A506" s="33">
        <v>188</v>
      </c>
      <c r="B506" s="10">
        <v>1067</v>
      </c>
      <c r="C506" s="7" t="str">
        <f ca="1">IFERROR(UPPER(IF(AND('ACCESS EXPORT'!AA506="",'ACCESS EXPORT'!Z506=""),VLOOKUP(A506,'ACCESS EXPORT'!$A:$AF,32,FALSE),(IF('ACCESS EXPORT'!AA506&lt;&gt;"",CONCATENATE(VLOOKUP(A506,'ACCESS EXPORT'!$A:$AF,32,FALSE)," (Closed",TEXT('ACCESS EXPORT'!AA506," MM/DD/YYY)")),IF(TODAY()&lt;(('ACCESS EXPORT'!Z506)+30),CONCATENATE(VLOOKUP(A506,'ACCESS EXPORT'!$A:$AF,32,FALSE)," (Opens",TEXT('ACCESS EXPORT'!Z506," MM/DD/YYY)")),VLOOKUP(A506,'ACCESS EXPORT'!$A:$AF,32,FALSE)))))),"-")</f>
        <v>ADVENTHEALTH MEDICAL GROUP CARDIOLOGY AT OVIEDO</v>
      </c>
      <c r="D506" s="3" t="str">
        <f ca="1">IFERROR(UPPER(IF(AND('ACCESS EXPORT'!AA506="",'ACCESS EXPORT'!Z506=""),VLOOKUP(A506,'ACCESS EXPORT'!$A:$AF,28,FALSE),(IF('ACCESS EXPORT'!AA506&lt;&gt;"",CONCATENATE(VLOOKUP(A506,'ACCESS EXPORT'!$A:$AF,28,FALSE)," (Closed",TEXT('ACCESS EXPORT'!AA506," MM/DD/YYY)")),IF(TODAY()&lt;(('ACCESS EXPORT'!Z506)+30),CONCATENATE(VLOOKUP(A506,'ACCESS EXPORT'!$A:$AF,28,FALSE)," (Opens",TEXT('ACCESS EXPORT'!Z506," MM/DD/YYY)")),VLOOKUP(A506,'ACCESS EXPORT'!$A:$AF,28,FALSE)))))),"-")</f>
        <v>FLORIDA HEART GROUP - OVIEDO</v>
      </c>
      <c r="E506" s="3" t="str">
        <f>VLOOKUP($A506,'ACCESS EXPORT'!$A:$AF,3,FALSE)</f>
        <v>5630</v>
      </c>
      <c r="F506" s="3" t="str">
        <f>UPPER(CONCATENATE(VLOOKUP(A506,'ACCESS EXPORT'!$A:$AF,4,FALSE)," ",VLOOKUP(A506,'ACCESS EXPORT'!$A:$AF,5,FALSE)," ",VLOOKUP(A506,'ACCESS EXPORT'!$A:$AF,6,FALSE)," ",VLOOKUP(A506,'ACCESS EXPORT'!$A:$AA,7,FALSE)," ",VLOOKUP(A506,'ACCESS EXPORT'!$A:$AA,8,FALSE)))</f>
        <v>2984 ALAFAYA TRL SUITE 1000 OVIEDO FL 32765</v>
      </c>
      <c r="G506" s="4" t="str">
        <f>UPPER(VLOOKUP($A506,'ACCESS EXPORT'!$A:$AF,9,FALSE))</f>
        <v>SEMINOLE</v>
      </c>
      <c r="H506" s="4" t="str">
        <f>_xlfn.IFNA(VLOOKUP($B506,'ACCESS EXPORT'!$B:$J,9,FALSE),"")</f>
        <v>Central</v>
      </c>
      <c r="I506" s="3" t="str">
        <f>CONCATENATE("(P)",VLOOKUP($A506,'ACCESS EXPORT'!$A:$AF,11,FALSE)," (F)",VLOOKUP($A506,'ACCESS EXPORT'!$A:$AF,29,FALSE))</f>
        <v>(P)(407) 894-4474 (F)(407)894-7032</v>
      </c>
      <c r="J506" s="4" t="str">
        <f>UPPER(VLOOKUP($A506,'ACCESS EXPORT'!$A:$AF,12,FALSE))</f>
        <v>CARDIOLOGY</v>
      </c>
      <c r="K506" s="4" t="str">
        <f>UPPER(VLOOKUP($A506,'ACCESS EXPORT'!$A:$AF,13,FALSE))</f>
        <v>SCOTT HILL</v>
      </c>
      <c r="L506" s="3" t="str">
        <f>IF(AND(VLOOKUP(A506,'ACCESS EXPORT'!A:AE,1,0),'ACCESS EXPORT'!N506=""),UPPER(CONCATENATE('ACCESS EXPORT'!AE506)),IF(VLOOKUP(A506,'ACCESS EXPORT'!A:AE,1,0),UPPER(CONCATENATE('ACCESS EXPORT'!N506," "&amp;CHAR(10),'ACCESS EXPORT'!AE506))))</f>
        <v>BRENT WEBER 
JOHN COLEBAUGH (PRAC. ADMIN)</v>
      </c>
      <c r="M506" s="4" t="str">
        <f>UPPER(VLOOKUP($A506,'ACCESS EXPORT'!$A:$O,15,FALSE))</f>
        <v>J. CURTIS NGUYEN (PM)</v>
      </c>
      <c r="N506" s="4" t="str">
        <f ca="1">IF(AND('ACCESS EXPORT'!X506="",'ACCESS EXPORT'!Y506=""),IF('ACCESS EXPORT'!V506&lt;&gt;"",(IF(TODAY()-'ACCESS EXPORT'!V506&gt;=-60,UPPER(CONCATENATE(VLOOKUP(B506,'ACCESS EXPORT'!$B:$P,15,FALSE),""&amp;CHAR(10)&amp;"(SEP",TEXT('ACCESS EXPORT'!V506," MM/DD/YYY)"))),IF(TODAY()-'ACCESS EXPORT'!V506&lt;0,UPPER(VLOOKUP(B506,'ACCESS EXPORT'!$B:$P,15,FALSE)),UPPER(VLOOKUP(B506,'ACCESS EXPORT'!$B:$P,15,FALSE))))),IF('ACCESS EXPORT'!U506="",UPPER(VLOOKUP(B506,'ACCESS EXPORT'!$B:$P,15,FALSE)),IF(TODAY()-'ACCESS EXPORT'!U506&lt;=30,CONCATENATE(UPPER(VLOOKUP(B506,'ACCESS EXPORT'!$B:$P,15,FALSE)),""&amp;CHAR(10)&amp;"(NEW",TEXT('ACCESS EXPORT'!U506," MM/DD/YYY)")),IF(AND(TODAY()-'ACCESS EXPORT'!U506&gt;30,TODAY()&gt;0),UPPER(VLOOKUP(B506,'ACCESS EXPORT'!$B:$P,15,FALSE)))))),IF('ACCESS EXPORT'!Y506&lt;&gt;"",UPPER(CONCATENATE(UPPER(VLOOKUP(B506,'ACCESS EXPORT'!$B:$P,15,FALSE)),""&amp;CHAR(10)&amp;"(Transfer Out",TEXT('ACCESS EXPORT'!Y506," MM/DD/YYY)"))),IF('ACCESS EXPORT'!X506&lt;&gt;"",UPPER(CONCATENATE(UPPER(VLOOKUP(B506,'ACCESS EXPORT'!$B:$P,15,FALSE)),""&amp;CHAR(10)&amp;"(Transfer In",TEXT('ACCESS EXPORT'!X506," MM/DD/YYY)"))))))</f>
        <v>KIM, CHIN K.</v>
      </c>
      <c r="O506" s="4" t="str">
        <f>_xlfn.IFNA(VLOOKUP(B506,'ACCESS EXPORT'!$B:$Q,16,FALSE),"")</f>
        <v>MD</v>
      </c>
      <c r="P506" s="4" t="str">
        <f>_xlfn.IFNA(VLOOKUP(B506,'ACCESS EXPORT'!B:W,22,FALSE),"-")</f>
        <v>1437120896</v>
      </c>
      <c r="Q506" s="4" t="str">
        <f>_xlfn.IFNA(VLOOKUP(A506,'ACCESS EXPORT'!$A:$AG,33,0),"-")</f>
        <v>Alejandra Torres</v>
      </c>
      <c r="R506" s="4" t="str">
        <f>_xlfn.IFNA(VLOOKUP(A506,'ACCESS EXPORT'!$A:$AH,34,0),"-")</f>
        <v>Carol Shane</v>
      </c>
      <c r="S506" s="4" t="str">
        <f>_xlfn.IFNA(VLOOKUP(A506,'ACCESS EXPORT'!$A:$AI,35,0),"-")</f>
        <v>Kikzeny Cartagena</v>
      </c>
      <c r="T506" s="4" t="str">
        <f>_xlfn.IFNA(VLOOKUP(A506,'ACCESS EXPORT'!$A:$AJ,36,0),"-")</f>
        <v>Everil Elliott</v>
      </c>
      <c r="U506" s="4" t="str">
        <f>_xlfn.IFNA(VLOOKUP(A506,'ACCESS EXPORT'!$A:$AK,37,0),"-")</f>
        <v>athena</v>
      </c>
      <c r="V506" s="4" t="str">
        <f>_xlfn.IFNA(VLOOKUP(A506,'ACCESS EXPORT'!$A:$AL,38,0),"-")</f>
        <v>FHMG_FL HEART GROUP_OVI</v>
      </c>
      <c r="W506" s="4" t="str">
        <f>_xlfn.IFNA(VLOOKUP(A506,'ACCESS EXPORT'!$A:$AM,39,0),"-")</f>
        <v/>
      </c>
      <c r="X506" s="4" t="str">
        <f>_xlfn.IFNA(VLOOKUP(A506,'ACCESS EXPORT'!$A:$AN,40,0),"-")</f>
        <v>Tiffany Palmer / John Hill</v>
      </c>
      <c r="Y506" s="26" t="str">
        <f>_xlfn.IFNA(VLOOKUP(A506,'ACCESS EXPORT'!A:AO,41,0),"")</f>
        <v>Gary Weston</v>
      </c>
      <c r="Z506" s="26" t="str">
        <f>_xlfn.IFNA(VLOOKUP(A506,'ACCESS EXPORT'!A:AP,42,0),"")</f>
        <v>Quisha Moorer</v>
      </c>
      <c r="AA506" s="26" t="str">
        <f>_xlfn.IFNA(VLOOKUP(A506,'ACCESS EXPORT'!A:AQ,43,0),"")</f>
        <v>Carl Pfeiffer</v>
      </c>
    </row>
    <row r="507" spans="1:27" ht="18.75" x14ac:dyDescent="0.25">
      <c r="A507" s="33">
        <v>188</v>
      </c>
      <c r="B507" s="10">
        <v>1027</v>
      </c>
      <c r="C507" s="7" t="str">
        <f ca="1">IFERROR(UPPER(IF(AND('ACCESS EXPORT'!AA507="",'ACCESS EXPORT'!Z507=""),VLOOKUP(A507,'ACCESS EXPORT'!$A:$AF,32,FALSE),(IF('ACCESS EXPORT'!AA507&lt;&gt;"",CONCATENATE(VLOOKUP(A507,'ACCESS EXPORT'!$A:$AF,32,FALSE)," (Closed",TEXT('ACCESS EXPORT'!AA507," MM/DD/YYY)")),IF(TODAY()&lt;(('ACCESS EXPORT'!Z507)+30),CONCATENATE(VLOOKUP(A507,'ACCESS EXPORT'!$A:$AF,32,FALSE)," (Opens",TEXT('ACCESS EXPORT'!Z507," MM/DD/YYY)")),VLOOKUP(A507,'ACCESS EXPORT'!$A:$AF,32,FALSE)))))),"-")</f>
        <v>ADVENTHEALTH MEDICAL GROUP CARDIOLOGY AT OVIEDO</v>
      </c>
      <c r="D507" s="3" t="str">
        <f ca="1">IFERROR(UPPER(IF(AND('ACCESS EXPORT'!AA507="",'ACCESS EXPORT'!Z507=""),VLOOKUP(A507,'ACCESS EXPORT'!$A:$AF,28,FALSE),(IF('ACCESS EXPORT'!AA507&lt;&gt;"",CONCATENATE(VLOOKUP(A507,'ACCESS EXPORT'!$A:$AF,28,FALSE)," (Closed",TEXT('ACCESS EXPORT'!AA507," MM/DD/YYY)")),IF(TODAY()&lt;(('ACCESS EXPORT'!Z507)+30),CONCATENATE(VLOOKUP(A507,'ACCESS EXPORT'!$A:$AF,28,FALSE)," (Opens",TEXT('ACCESS EXPORT'!Z507," MM/DD/YYY)")),VLOOKUP(A507,'ACCESS EXPORT'!$A:$AF,28,FALSE)))))),"-")</f>
        <v>FLORIDA HEART GROUP - OVIEDO</v>
      </c>
      <c r="E507" s="3" t="str">
        <f>VLOOKUP($A507,'ACCESS EXPORT'!$A:$AF,3,FALSE)</f>
        <v>5630</v>
      </c>
      <c r="F507" s="3" t="str">
        <f>UPPER(CONCATENATE(VLOOKUP(A507,'ACCESS EXPORT'!$A:$AF,4,FALSE)," ",VLOOKUP(A507,'ACCESS EXPORT'!$A:$AF,5,FALSE)," ",VLOOKUP(A507,'ACCESS EXPORT'!$A:$AF,6,FALSE)," ",VLOOKUP(A507,'ACCESS EXPORT'!$A:$AA,7,FALSE)," ",VLOOKUP(A507,'ACCESS EXPORT'!$A:$AA,8,FALSE)))</f>
        <v>2984 ALAFAYA TRL SUITE 1000 OVIEDO FL 32765</v>
      </c>
      <c r="G507" s="4" t="str">
        <f>UPPER(VLOOKUP($A507,'ACCESS EXPORT'!$A:$AF,9,FALSE))</f>
        <v>SEMINOLE</v>
      </c>
      <c r="H507" s="4" t="str">
        <f>_xlfn.IFNA(VLOOKUP($B507,'ACCESS EXPORT'!$B:$J,9,FALSE),"")</f>
        <v>Central</v>
      </c>
      <c r="I507" s="3" t="str">
        <f>CONCATENATE("(P)",VLOOKUP($A507,'ACCESS EXPORT'!$A:$AF,11,FALSE)," (F)",VLOOKUP($A507,'ACCESS EXPORT'!$A:$AF,29,FALSE))</f>
        <v>(P)(407) 894-4474 (F)(407)894-7032</v>
      </c>
      <c r="J507" s="4" t="str">
        <f>UPPER(VLOOKUP($A507,'ACCESS EXPORT'!$A:$AF,12,FALSE))</f>
        <v>CARDIOLOGY</v>
      </c>
      <c r="K507" s="4" t="str">
        <f>UPPER(VLOOKUP($A507,'ACCESS EXPORT'!$A:$AF,13,FALSE))</f>
        <v>SCOTT HILL</v>
      </c>
      <c r="L507" s="3" t="str">
        <f>IF(AND(VLOOKUP(A507,'ACCESS EXPORT'!A:AE,1,0),'ACCESS EXPORT'!N507=""),UPPER(CONCATENATE('ACCESS EXPORT'!AE507)),IF(VLOOKUP(A507,'ACCESS EXPORT'!A:AE,1,0),UPPER(CONCATENATE('ACCESS EXPORT'!N507," "&amp;CHAR(10),'ACCESS EXPORT'!AE507))))</f>
        <v>BRENT WEBER 
JOHN COLEBAUGH (PRAC. ADMIN)</v>
      </c>
      <c r="M507" s="4" t="str">
        <f>UPPER(VLOOKUP($A507,'ACCESS EXPORT'!$A:$O,15,FALSE))</f>
        <v>J. CURTIS NGUYEN (PM)</v>
      </c>
      <c r="N507" s="4" t="str">
        <f ca="1">IF(AND('ACCESS EXPORT'!X507="",'ACCESS EXPORT'!Y507=""),IF('ACCESS EXPORT'!V507&lt;&gt;"",(IF(TODAY()-'ACCESS EXPORT'!V507&gt;=-60,UPPER(CONCATENATE(VLOOKUP(B507,'ACCESS EXPORT'!$B:$P,15,FALSE),""&amp;CHAR(10)&amp;"(SEP",TEXT('ACCESS EXPORT'!V507," MM/DD/YYY)"))),IF(TODAY()-'ACCESS EXPORT'!V507&lt;0,UPPER(VLOOKUP(B507,'ACCESS EXPORT'!$B:$P,15,FALSE)),UPPER(VLOOKUP(B507,'ACCESS EXPORT'!$B:$P,15,FALSE))))),IF('ACCESS EXPORT'!U507="",UPPER(VLOOKUP(B507,'ACCESS EXPORT'!$B:$P,15,FALSE)),IF(TODAY()-'ACCESS EXPORT'!U507&lt;=30,CONCATENATE(UPPER(VLOOKUP(B507,'ACCESS EXPORT'!$B:$P,15,FALSE)),""&amp;CHAR(10)&amp;"(NEW",TEXT('ACCESS EXPORT'!U507," MM/DD/YYY)")),IF(AND(TODAY()-'ACCESS EXPORT'!U507&gt;30,TODAY()&gt;0),UPPER(VLOOKUP(B507,'ACCESS EXPORT'!$B:$P,15,FALSE)))))),IF('ACCESS EXPORT'!Y507&lt;&gt;"",UPPER(CONCATENATE(UPPER(VLOOKUP(B507,'ACCESS EXPORT'!$B:$P,15,FALSE)),""&amp;CHAR(10)&amp;"(Transfer Out",TEXT('ACCESS EXPORT'!Y507," MM/DD/YYY)"))),IF('ACCESS EXPORT'!X507&lt;&gt;"",UPPER(CONCATENATE(UPPER(VLOOKUP(B507,'ACCESS EXPORT'!$B:$P,15,FALSE)),""&amp;CHAR(10)&amp;"(Transfer In",TEXT('ACCESS EXPORT'!X507," MM/DD/YYY)"))))))</f>
        <v>MA, CAROL CHUNG-CHI</v>
      </c>
      <c r="O507" s="4" t="str">
        <f>_xlfn.IFNA(VLOOKUP(B507,'ACCESS EXPORT'!$B:$Q,16,FALSE),"")</f>
        <v>MD</v>
      </c>
      <c r="P507" s="4" t="str">
        <f>_xlfn.IFNA(VLOOKUP(B507,'ACCESS EXPORT'!B:W,22,FALSE),"-")</f>
        <v>1730223181</v>
      </c>
      <c r="Q507" s="4" t="str">
        <f>_xlfn.IFNA(VLOOKUP(A507,'ACCESS EXPORT'!$A:$AG,33,0),"-")</f>
        <v>Alejandra Torres</v>
      </c>
      <c r="R507" s="4" t="str">
        <f>_xlfn.IFNA(VLOOKUP(A507,'ACCESS EXPORT'!$A:$AH,34,0),"-")</f>
        <v>Carol Shane</v>
      </c>
      <c r="S507" s="4" t="str">
        <f>_xlfn.IFNA(VLOOKUP(A507,'ACCESS EXPORT'!$A:$AI,35,0),"-")</f>
        <v>Kikzeny Cartagena</v>
      </c>
      <c r="T507" s="4" t="str">
        <f>_xlfn.IFNA(VLOOKUP(A507,'ACCESS EXPORT'!$A:$AJ,36,0),"-")</f>
        <v>Everil Elliott</v>
      </c>
      <c r="U507" s="4" t="str">
        <f>_xlfn.IFNA(VLOOKUP(A507,'ACCESS EXPORT'!$A:$AK,37,0),"-")</f>
        <v>athena</v>
      </c>
      <c r="V507" s="4" t="str">
        <f>_xlfn.IFNA(VLOOKUP(A507,'ACCESS EXPORT'!$A:$AL,38,0),"-")</f>
        <v>FHMG_FL HEART GROUP_OVI</v>
      </c>
      <c r="W507" s="4" t="str">
        <f>_xlfn.IFNA(VLOOKUP(A507,'ACCESS EXPORT'!$A:$AM,39,0),"-")</f>
        <v/>
      </c>
      <c r="X507" s="4" t="str">
        <f>_xlfn.IFNA(VLOOKUP(A507,'ACCESS EXPORT'!$A:$AN,40,0),"-")</f>
        <v>Tiffany Palmer / John Hill</v>
      </c>
      <c r="Y507" s="26" t="str">
        <f>_xlfn.IFNA(VLOOKUP(A507,'ACCESS EXPORT'!A:AO,41,0),"")</f>
        <v>Gary Weston</v>
      </c>
      <c r="Z507" s="26" t="str">
        <f>_xlfn.IFNA(VLOOKUP(A507,'ACCESS EXPORT'!A:AP,42,0),"")</f>
        <v>Quisha Moorer</v>
      </c>
      <c r="AA507" s="26" t="str">
        <f>_xlfn.IFNA(VLOOKUP(A507,'ACCESS EXPORT'!A:AQ,43,0),"")</f>
        <v>Carl Pfeiffer</v>
      </c>
    </row>
    <row r="508" spans="1:27" ht="18.75" x14ac:dyDescent="0.25">
      <c r="A508" s="33">
        <v>188</v>
      </c>
      <c r="B508" s="10">
        <v>1066</v>
      </c>
      <c r="C508" s="7" t="str">
        <f ca="1">IFERROR(UPPER(IF(AND('ACCESS EXPORT'!AA508="",'ACCESS EXPORT'!Z508=""),VLOOKUP(A508,'ACCESS EXPORT'!$A:$AF,32,FALSE),(IF('ACCESS EXPORT'!AA508&lt;&gt;"",CONCATENATE(VLOOKUP(A508,'ACCESS EXPORT'!$A:$AF,32,FALSE)," (Closed",TEXT('ACCESS EXPORT'!AA508," MM/DD/YYY)")),IF(TODAY()&lt;(('ACCESS EXPORT'!Z508)+30),CONCATENATE(VLOOKUP(A508,'ACCESS EXPORT'!$A:$AF,32,FALSE)," (Opens",TEXT('ACCESS EXPORT'!Z508," MM/DD/YYY)")),VLOOKUP(A508,'ACCESS EXPORT'!$A:$AF,32,FALSE)))))),"-")</f>
        <v>ADVENTHEALTH MEDICAL GROUP CARDIOLOGY AT OVIEDO</v>
      </c>
      <c r="D508" s="3" t="str">
        <f ca="1">IFERROR(UPPER(IF(AND('ACCESS EXPORT'!AA508="",'ACCESS EXPORT'!Z508=""),VLOOKUP(A508,'ACCESS EXPORT'!$A:$AF,28,FALSE),(IF('ACCESS EXPORT'!AA508&lt;&gt;"",CONCATENATE(VLOOKUP(A508,'ACCESS EXPORT'!$A:$AF,28,FALSE)," (Closed",TEXT('ACCESS EXPORT'!AA508," MM/DD/YYY)")),IF(TODAY()&lt;(('ACCESS EXPORT'!Z508)+30),CONCATENATE(VLOOKUP(A508,'ACCESS EXPORT'!$A:$AF,28,FALSE)," (Opens",TEXT('ACCESS EXPORT'!Z508," MM/DD/YYY)")),VLOOKUP(A508,'ACCESS EXPORT'!$A:$AF,28,FALSE)))))),"-")</f>
        <v>FLORIDA HEART GROUP - OVIEDO</v>
      </c>
      <c r="E508" s="3" t="str">
        <f>VLOOKUP($A508,'ACCESS EXPORT'!$A:$AF,3,FALSE)</f>
        <v>5630</v>
      </c>
      <c r="F508" s="3" t="str">
        <f>UPPER(CONCATENATE(VLOOKUP(A508,'ACCESS EXPORT'!$A:$AF,4,FALSE)," ",VLOOKUP(A508,'ACCESS EXPORT'!$A:$AF,5,FALSE)," ",VLOOKUP(A508,'ACCESS EXPORT'!$A:$AF,6,FALSE)," ",VLOOKUP(A508,'ACCESS EXPORT'!$A:$AA,7,FALSE)," ",VLOOKUP(A508,'ACCESS EXPORT'!$A:$AA,8,FALSE)))</f>
        <v>2984 ALAFAYA TRL SUITE 1000 OVIEDO FL 32765</v>
      </c>
      <c r="G508" s="4" t="str">
        <f>UPPER(VLOOKUP($A508,'ACCESS EXPORT'!$A:$AF,9,FALSE))</f>
        <v>SEMINOLE</v>
      </c>
      <c r="H508" s="4" t="str">
        <f>_xlfn.IFNA(VLOOKUP($B508,'ACCESS EXPORT'!$B:$J,9,FALSE),"")</f>
        <v>Central</v>
      </c>
      <c r="I508" s="3" t="str">
        <f>CONCATENATE("(P)",VLOOKUP($A508,'ACCESS EXPORT'!$A:$AF,11,FALSE)," (F)",VLOOKUP($A508,'ACCESS EXPORT'!$A:$AF,29,FALSE))</f>
        <v>(P)(407) 894-4474 (F)(407)894-7032</v>
      </c>
      <c r="J508" s="4" t="str">
        <f>UPPER(VLOOKUP($A508,'ACCESS EXPORT'!$A:$AF,12,FALSE))</f>
        <v>CARDIOLOGY</v>
      </c>
      <c r="K508" s="4" t="str">
        <f>UPPER(VLOOKUP($A508,'ACCESS EXPORT'!$A:$AF,13,FALSE))</f>
        <v>SCOTT HILL</v>
      </c>
      <c r="L508" s="3" t="str">
        <f>IF(AND(VLOOKUP(A508,'ACCESS EXPORT'!A:AE,1,0),'ACCESS EXPORT'!N508=""),UPPER(CONCATENATE('ACCESS EXPORT'!AE508)),IF(VLOOKUP(A508,'ACCESS EXPORT'!A:AE,1,0),UPPER(CONCATENATE('ACCESS EXPORT'!N508," "&amp;CHAR(10),'ACCESS EXPORT'!AE508))))</f>
        <v>BRENT WEBER 
JOHN COLEBAUGH (PRAC. ADMIN)</v>
      </c>
      <c r="M508" s="4" t="str">
        <f>UPPER(VLOOKUP($A508,'ACCESS EXPORT'!$A:$O,15,FALSE))</f>
        <v>J. CURTIS NGUYEN (PM)</v>
      </c>
      <c r="N508" s="4" t="str">
        <f ca="1">IF(AND('ACCESS EXPORT'!X508="",'ACCESS EXPORT'!Y508=""),IF('ACCESS EXPORT'!V508&lt;&gt;"",(IF(TODAY()-'ACCESS EXPORT'!V508&gt;=-60,UPPER(CONCATENATE(VLOOKUP(B508,'ACCESS EXPORT'!$B:$P,15,FALSE),""&amp;CHAR(10)&amp;"(SEP",TEXT('ACCESS EXPORT'!V508," MM/DD/YYY)"))),IF(TODAY()-'ACCESS EXPORT'!V508&lt;0,UPPER(VLOOKUP(B508,'ACCESS EXPORT'!$B:$P,15,FALSE)),UPPER(VLOOKUP(B508,'ACCESS EXPORT'!$B:$P,15,FALSE))))),IF('ACCESS EXPORT'!U508="",UPPER(VLOOKUP(B508,'ACCESS EXPORT'!$B:$P,15,FALSE)),IF(TODAY()-'ACCESS EXPORT'!U508&lt;=30,CONCATENATE(UPPER(VLOOKUP(B508,'ACCESS EXPORT'!$B:$P,15,FALSE)),""&amp;CHAR(10)&amp;"(NEW",TEXT('ACCESS EXPORT'!U508," MM/DD/YYY)")),IF(AND(TODAY()-'ACCESS EXPORT'!U508&gt;30,TODAY()&gt;0),UPPER(VLOOKUP(B508,'ACCESS EXPORT'!$B:$P,15,FALSE)))))),IF('ACCESS EXPORT'!Y508&lt;&gt;"",UPPER(CONCATENATE(UPPER(VLOOKUP(B508,'ACCESS EXPORT'!$B:$P,15,FALSE)),""&amp;CHAR(10)&amp;"(Transfer Out",TEXT('ACCESS EXPORT'!Y508," MM/DD/YYY)"))),IF('ACCESS EXPORT'!X508&lt;&gt;"",UPPER(CONCATENATE(UPPER(VLOOKUP(B508,'ACCESS EXPORT'!$B:$P,15,FALSE)),""&amp;CHAR(10)&amp;"(Transfer In",TEXT('ACCESS EXPORT'!X508," MM/DD/YYY)"))))))</f>
        <v>FAHEY, FRANCIS J.</v>
      </c>
      <c r="O508" s="4" t="str">
        <f>_xlfn.IFNA(VLOOKUP(B508,'ACCESS EXPORT'!$B:$Q,16,FALSE),"")</f>
        <v>MD</v>
      </c>
      <c r="P508" s="4" t="str">
        <f>_xlfn.IFNA(VLOOKUP(B508,'ACCESS EXPORT'!B:W,22,FALSE),"-")</f>
        <v>1255338885</v>
      </c>
      <c r="Q508" s="4" t="str">
        <f>_xlfn.IFNA(VLOOKUP(A508,'ACCESS EXPORT'!$A:$AG,33,0),"-")</f>
        <v>Alejandra Torres</v>
      </c>
      <c r="R508" s="4" t="str">
        <f>_xlfn.IFNA(VLOOKUP(A508,'ACCESS EXPORT'!$A:$AH,34,0),"-")</f>
        <v>Carol Shane</v>
      </c>
      <c r="S508" s="4" t="str">
        <f>_xlfn.IFNA(VLOOKUP(A508,'ACCESS EXPORT'!$A:$AI,35,0),"-")</f>
        <v>Kikzeny Cartagena</v>
      </c>
      <c r="T508" s="4" t="str">
        <f>_xlfn.IFNA(VLOOKUP(A508,'ACCESS EXPORT'!$A:$AJ,36,0),"-")</f>
        <v>Everil Elliott</v>
      </c>
      <c r="U508" s="4" t="str">
        <f>_xlfn.IFNA(VLOOKUP(A508,'ACCESS EXPORT'!$A:$AK,37,0),"-")</f>
        <v>athena</v>
      </c>
      <c r="V508" s="4" t="str">
        <f>_xlfn.IFNA(VLOOKUP(A508,'ACCESS EXPORT'!$A:$AL,38,0),"-")</f>
        <v>FHMG_FL HEART GROUP_OVI</v>
      </c>
      <c r="W508" s="4" t="str">
        <f>_xlfn.IFNA(VLOOKUP(A508,'ACCESS EXPORT'!$A:$AM,39,0),"-")</f>
        <v/>
      </c>
      <c r="X508" s="4" t="str">
        <f>_xlfn.IFNA(VLOOKUP(A508,'ACCESS EXPORT'!$A:$AN,40,0),"-")</f>
        <v>Tiffany Palmer / John Hill</v>
      </c>
      <c r="Y508" s="26" t="str">
        <f>_xlfn.IFNA(VLOOKUP(A508,'ACCESS EXPORT'!A:AO,41,0),"")</f>
        <v>Gary Weston</v>
      </c>
      <c r="Z508" s="26" t="str">
        <f>_xlfn.IFNA(VLOOKUP(A508,'ACCESS EXPORT'!A:AP,42,0),"")</f>
        <v>Quisha Moorer</v>
      </c>
      <c r="AA508" s="26" t="str">
        <f>_xlfn.IFNA(VLOOKUP(A508,'ACCESS EXPORT'!A:AQ,43,0),"")</f>
        <v>Carl Pfeiffer</v>
      </c>
    </row>
    <row r="509" spans="1:27" ht="18.75" x14ac:dyDescent="0.25">
      <c r="A509" s="33">
        <v>333</v>
      </c>
      <c r="B509" s="10">
        <v>1391</v>
      </c>
      <c r="C509" s="7" t="str">
        <f ca="1">IFERROR(UPPER(IF(AND('ACCESS EXPORT'!AA509="",'ACCESS EXPORT'!Z509=""),VLOOKUP(A509,'ACCESS EXPORT'!$A:$AF,32,FALSE),(IF('ACCESS EXPORT'!AA509&lt;&gt;"",CONCATENATE(VLOOKUP(A509,'ACCESS EXPORT'!$A:$AF,32,FALSE)," (Closed",TEXT('ACCESS EXPORT'!AA509," MM/DD/YYY)")),IF(TODAY()&lt;(('ACCESS EXPORT'!Z509)+30),CONCATENATE(VLOOKUP(A509,'ACCESS EXPORT'!$A:$AF,32,FALSE)," (Opens",TEXT('ACCESS EXPORT'!Z509," MM/DD/YYY)")),VLOOKUP(A509,'ACCESS EXPORT'!$A:$AF,32,FALSE)))))),"-")</f>
        <v>ADVENTHEALTH MEDICAL GROUP CARDIOLOGY AT WINTER PARK</v>
      </c>
      <c r="D509" s="3" t="str">
        <f ca="1">IFERROR(UPPER(IF(AND('ACCESS EXPORT'!AA509="",'ACCESS EXPORT'!Z509=""),VLOOKUP(A509,'ACCESS EXPORT'!$A:$AF,28,FALSE),(IF('ACCESS EXPORT'!AA509&lt;&gt;"",CONCATENATE(VLOOKUP(A509,'ACCESS EXPORT'!$A:$AF,28,FALSE)," (Closed",TEXT('ACCESS EXPORT'!AA509," MM/DD/YYY)")),IF(TODAY()&lt;(('ACCESS EXPORT'!Z509)+30),CONCATENATE(VLOOKUP(A509,'ACCESS EXPORT'!$A:$AF,28,FALSE)," (Opens",TEXT('ACCESS EXPORT'!Z509," MM/DD/YYY)")),VLOOKUP(A509,'ACCESS EXPORT'!$A:$AF,28,FALSE)))))),"-")</f>
        <v>FLORIDA HEART GROUP - WINTER PARK*</v>
      </c>
      <c r="E509" s="3" t="str">
        <f>VLOOKUP($A509,'ACCESS EXPORT'!$A:$AF,3,FALSE)</f>
        <v>5670</v>
      </c>
      <c r="F509" s="3" t="str">
        <f>UPPER(CONCATENATE(VLOOKUP(A509,'ACCESS EXPORT'!$A:$AF,4,FALSE)," ",VLOOKUP(A509,'ACCESS EXPORT'!$A:$AF,5,FALSE)," ",VLOOKUP(A509,'ACCESS EXPORT'!$A:$AF,6,FALSE)," ",VLOOKUP(A509,'ACCESS EXPORT'!$A:$AA,7,FALSE)," ",VLOOKUP(A509,'ACCESS EXPORT'!$A:$AA,8,FALSE)))</f>
        <v>1925 MIZELL AVE SUITE 100 WINTER PARK FL 32792</v>
      </c>
      <c r="G509" s="4" t="str">
        <f>UPPER(VLOOKUP($A509,'ACCESS EXPORT'!$A:$AF,9,FALSE))</f>
        <v>ORANGE</v>
      </c>
      <c r="H509" s="4" t="str">
        <f>_xlfn.IFNA(VLOOKUP($B509,'ACCESS EXPORT'!$B:$J,9,FALSE),"")</f>
        <v>Central</v>
      </c>
      <c r="I509" s="3" t="str">
        <f>CONCATENATE("(P)",VLOOKUP($A509,'ACCESS EXPORT'!$A:$AF,11,FALSE)," (F)",VLOOKUP($A509,'ACCESS EXPORT'!$A:$AF,29,FALSE))</f>
        <v>(P)(407) 894-4474 (F)(407)894-7032</v>
      </c>
      <c r="J509" s="4" t="str">
        <f>UPPER(VLOOKUP($A509,'ACCESS EXPORT'!$A:$AF,12,FALSE))</f>
        <v>CARDIOLOGY</v>
      </c>
      <c r="K509" s="4" t="str">
        <f>UPPER(VLOOKUP($A509,'ACCESS EXPORT'!$A:$AF,13,FALSE))</f>
        <v>SCOTT HILL</v>
      </c>
      <c r="L509" s="3" t="str">
        <f>IF(AND(VLOOKUP(A509,'ACCESS EXPORT'!A:AE,1,0),'ACCESS EXPORT'!N509=""),UPPER(CONCATENATE('ACCESS EXPORT'!AE509)),IF(VLOOKUP(A509,'ACCESS EXPORT'!A:AE,1,0),UPPER(CONCATENATE('ACCESS EXPORT'!N509," "&amp;CHAR(10),'ACCESS EXPORT'!AE509))))</f>
        <v>BRENT WEBER 
JOHN COLEBAUGH (PRAC. ADMIN)</v>
      </c>
      <c r="M509" s="4" t="str">
        <f>UPPER(VLOOKUP($A509,'ACCESS EXPORT'!$A:$O,15,FALSE))</f>
        <v>J. CURTIS NGUYEN (PM)</v>
      </c>
      <c r="N509" s="4" t="str">
        <f ca="1">IF(AND('ACCESS EXPORT'!X509="",'ACCESS EXPORT'!Y509=""),IF('ACCESS EXPORT'!V509&lt;&gt;"",(IF(TODAY()-'ACCESS EXPORT'!V509&gt;=-60,UPPER(CONCATENATE(VLOOKUP(B509,'ACCESS EXPORT'!$B:$P,15,FALSE),""&amp;CHAR(10)&amp;"(SEP",TEXT('ACCESS EXPORT'!V509," MM/DD/YYY)"))),IF(TODAY()-'ACCESS EXPORT'!V509&lt;0,UPPER(VLOOKUP(B509,'ACCESS EXPORT'!$B:$P,15,FALSE)),UPPER(VLOOKUP(B509,'ACCESS EXPORT'!$B:$P,15,FALSE))))),IF('ACCESS EXPORT'!U509="",UPPER(VLOOKUP(B509,'ACCESS EXPORT'!$B:$P,15,FALSE)),IF(TODAY()-'ACCESS EXPORT'!U509&lt;=30,CONCATENATE(UPPER(VLOOKUP(B509,'ACCESS EXPORT'!$B:$P,15,FALSE)),""&amp;CHAR(10)&amp;"(NEW",TEXT('ACCESS EXPORT'!U509," MM/DD/YYY)")),IF(AND(TODAY()-'ACCESS EXPORT'!U509&gt;30,TODAY()&gt;0),UPPER(VLOOKUP(B509,'ACCESS EXPORT'!$B:$P,15,FALSE)))))),IF('ACCESS EXPORT'!Y509&lt;&gt;"",UPPER(CONCATENATE(UPPER(VLOOKUP(B509,'ACCESS EXPORT'!$B:$P,15,FALSE)),""&amp;CHAR(10)&amp;"(Transfer Out",TEXT('ACCESS EXPORT'!Y509," MM/DD/YYY)"))),IF('ACCESS EXPORT'!X509&lt;&gt;"",UPPER(CONCATENATE(UPPER(VLOOKUP(B509,'ACCESS EXPORT'!$B:$P,15,FALSE)),""&amp;CHAR(10)&amp;"(Transfer In",TEXT('ACCESS EXPORT'!X509," MM/DD/YYY)"))))))</f>
        <v>BOMMA, CHANDRA</v>
      </c>
      <c r="O509" s="4" t="str">
        <f>_xlfn.IFNA(VLOOKUP(B509,'ACCESS EXPORT'!$B:$Q,16,FALSE),"")</f>
        <v>MD</v>
      </c>
      <c r="P509" s="4" t="str">
        <f>_xlfn.IFNA(VLOOKUP(B509,'ACCESS EXPORT'!B:W,22,FALSE),"-")</f>
        <v>1962517433</v>
      </c>
      <c r="Q509" s="4" t="str">
        <f>_xlfn.IFNA(VLOOKUP(A509,'ACCESS EXPORT'!$A:$AG,33,0),"-")</f>
        <v>Gretchen Scoleri</v>
      </c>
      <c r="R509" s="4" t="str">
        <f>_xlfn.IFNA(VLOOKUP(A509,'ACCESS EXPORT'!$A:$AH,34,0),"-")</f>
        <v>Carol Shane</v>
      </c>
      <c r="S509" s="4" t="str">
        <f>_xlfn.IFNA(VLOOKUP(A509,'ACCESS EXPORT'!$A:$AI,35,0),"-")</f>
        <v>Kikzeny Cartagena</v>
      </c>
      <c r="T509" s="4" t="str">
        <f>_xlfn.IFNA(VLOOKUP(A509,'ACCESS EXPORT'!$A:$AJ,36,0),"-")</f>
        <v>Everil Elliott</v>
      </c>
      <c r="U509" s="4" t="str">
        <f>_xlfn.IFNA(VLOOKUP(A509,'ACCESS EXPORT'!$A:$AK,37,0),"-")</f>
        <v>athena</v>
      </c>
      <c r="V509" s="4" t="str">
        <f>_xlfn.IFNA(VLOOKUP(A509,'ACCESS EXPORT'!$A:$AL,38,0),"-")</f>
        <v>FHMG_FL HEART GROUP_WP</v>
      </c>
      <c r="W509" s="4" t="str">
        <f>_xlfn.IFNA(VLOOKUP(A509,'ACCESS EXPORT'!$A:$AM,39,0),"-")</f>
        <v/>
      </c>
      <c r="X509" s="4" t="str">
        <f>_xlfn.IFNA(VLOOKUP(A509,'ACCESS EXPORT'!$A:$AN,40,0),"-")</f>
        <v>Tiffany Palmer / John Hill</v>
      </c>
      <c r="Y509" s="26" t="str">
        <f>_xlfn.IFNA(VLOOKUP(A509,'ACCESS EXPORT'!A:AO,41,0),"")</f>
        <v>Gary Weston</v>
      </c>
      <c r="Z509" s="26" t="str">
        <f>_xlfn.IFNA(VLOOKUP(A509,'ACCESS EXPORT'!A:AP,42,0),"")</f>
        <v>Quisha Moorer</v>
      </c>
      <c r="AA509" s="26" t="str">
        <f>_xlfn.IFNA(VLOOKUP(A509,'ACCESS EXPORT'!A:AQ,43,0),"")</f>
        <v>Carl Pfeiffer</v>
      </c>
    </row>
    <row r="510" spans="1:27" ht="18.75" x14ac:dyDescent="0.25">
      <c r="A510" s="33">
        <v>333</v>
      </c>
      <c r="B510" s="10">
        <v>1059</v>
      </c>
      <c r="C510" s="7" t="str">
        <f ca="1">IFERROR(UPPER(IF(AND('ACCESS EXPORT'!AA510="",'ACCESS EXPORT'!Z510=""),VLOOKUP(A510,'ACCESS EXPORT'!$A:$AF,32,FALSE),(IF('ACCESS EXPORT'!AA510&lt;&gt;"",CONCATENATE(VLOOKUP(A510,'ACCESS EXPORT'!$A:$AF,32,FALSE)," (Closed",TEXT('ACCESS EXPORT'!AA510," MM/DD/YYY)")),IF(TODAY()&lt;(('ACCESS EXPORT'!Z510)+30),CONCATENATE(VLOOKUP(A510,'ACCESS EXPORT'!$A:$AF,32,FALSE)," (Opens",TEXT('ACCESS EXPORT'!Z510," MM/DD/YYY)")),VLOOKUP(A510,'ACCESS EXPORT'!$A:$AF,32,FALSE)))))),"-")</f>
        <v>ADVENTHEALTH MEDICAL GROUP CARDIOLOGY AT WINTER PARK</v>
      </c>
      <c r="D510" s="3" t="str">
        <f ca="1">IFERROR(UPPER(IF(AND('ACCESS EXPORT'!AA510="",'ACCESS EXPORT'!Z510=""),VLOOKUP(A510,'ACCESS EXPORT'!$A:$AF,28,FALSE),(IF('ACCESS EXPORT'!AA510&lt;&gt;"",CONCATENATE(VLOOKUP(A510,'ACCESS EXPORT'!$A:$AF,28,FALSE)," (Closed",TEXT('ACCESS EXPORT'!AA510," MM/DD/YYY)")),IF(TODAY()&lt;(('ACCESS EXPORT'!Z510)+30),CONCATENATE(VLOOKUP(A510,'ACCESS EXPORT'!$A:$AF,28,FALSE)," (Opens",TEXT('ACCESS EXPORT'!Z510," MM/DD/YYY)")),VLOOKUP(A510,'ACCESS EXPORT'!$A:$AF,28,FALSE)))))),"-")</f>
        <v>FLORIDA HEART GROUP - WINTER PARK*</v>
      </c>
      <c r="E510" s="3" t="str">
        <f>VLOOKUP($A510,'ACCESS EXPORT'!$A:$AF,3,FALSE)</f>
        <v>5670</v>
      </c>
      <c r="F510" s="3" t="str">
        <f>UPPER(CONCATENATE(VLOOKUP(A510,'ACCESS EXPORT'!$A:$AF,4,FALSE)," ",VLOOKUP(A510,'ACCESS EXPORT'!$A:$AF,5,FALSE)," ",VLOOKUP(A510,'ACCESS EXPORT'!$A:$AF,6,FALSE)," ",VLOOKUP(A510,'ACCESS EXPORT'!$A:$AA,7,FALSE)," ",VLOOKUP(A510,'ACCESS EXPORT'!$A:$AA,8,FALSE)))</f>
        <v>1925 MIZELL AVE SUITE 100 WINTER PARK FL 32792</v>
      </c>
      <c r="G510" s="4" t="str">
        <f>UPPER(VLOOKUP($A510,'ACCESS EXPORT'!$A:$AF,9,FALSE))</f>
        <v>ORANGE</v>
      </c>
      <c r="H510" s="4" t="str">
        <f>_xlfn.IFNA(VLOOKUP($B510,'ACCESS EXPORT'!$B:$J,9,FALSE),"")</f>
        <v>Central</v>
      </c>
      <c r="I510" s="3" t="str">
        <f>CONCATENATE("(P)",VLOOKUP($A510,'ACCESS EXPORT'!$A:$AF,11,FALSE)," (F)",VLOOKUP($A510,'ACCESS EXPORT'!$A:$AF,29,FALSE))</f>
        <v>(P)(407) 894-4474 (F)(407)894-7032</v>
      </c>
      <c r="J510" s="4" t="str">
        <f>UPPER(VLOOKUP($A510,'ACCESS EXPORT'!$A:$AF,12,FALSE))</f>
        <v>CARDIOLOGY</v>
      </c>
      <c r="K510" s="4" t="str">
        <f>UPPER(VLOOKUP($A510,'ACCESS EXPORT'!$A:$AF,13,FALSE))</f>
        <v>SCOTT HILL</v>
      </c>
      <c r="L510" s="3" t="str">
        <f>IF(AND(VLOOKUP(A510,'ACCESS EXPORT'!A:AE,1,0),'ACCESS EXPORT'!N510=""),UPPER(CONCATENATE('ACCESS EXPORT'!AE510)),IF(VLOOKUP(A510,'ACCESS EXPORT'!A:AE,1,0),UPPER(CONCATENATE('ACCESS EXPORT'!N510," "&amp;CHAR(10),'ACCESS EXPORT'!AE510))))</f>
        <v>BRENT WEBER 
JOHN COLEBAUGH (PRAC. ADMIN)</v>
      </c>
      <c r="M510" s="4" t="str">
        <f>UPPER(VLOOKUP($A510,'ACCESS EXPORT'!$A:$O,15,FALSE))</f>
        <v>J. CURTIS NGUYEN (PM)</v>
      </c>
      <c r="N510" s="4" t="str">
        <f ca="1">IF(AND('ACCESS EXPORT'!X510="",'ACCESS EXPORT'!Y510=""),IF('ACCESS EXPORT'!V510&lt;&gt;"",(IF(TODAY()-'ACCESS EXPORT'!V510&gt;=-60,UPPER(CONCATENATE(VLOOKUP(B510,'ACCESS EXPORT'!$B:$P,15,FALSE),""&amp;CHAR(10)&amp;"(SEP",TEXT('ACCESS EXPORT'!V510," MM/DD/YYY)"))),IF(TODAY()-'ACCESS EXPORT'!V510&lt;0,UPPER(VLOOKUP(B510,'ACCESS EXPORT'!$B:$P,15,FALSE)),UPPER(VLOOKUP(B510,'ACCESS EXPORT'!$B:$P,15,FALSE))))),IF('ACCESS EXPORT'!U510="",UPPER(VLOOKUP(B510,'ACCESS EXPORT'!$B:$P,15,FALSE)),IF(TODAY()-'ACCESS EXPORT'!U510&lt;=30,CONCATENATE(UPPER(VLOOKUP(B510,'ACCESS EXPORT'!$B:$P,15,FALSE)),""&amp;CHAR(10)&amp;"(NEW",TEXT('ACCESS EXPORT'!U510," MM/DD/YYY)")),IF(AND(TODAY()-'ACCESS EXPORT'!U510&gt;30,TODAY()&gt;0),UPPER(VLOOKUP(B510,'ACCESS EXPORT'!$B:$P,15,FALSE)))))),IF('ACCESS EXPORT'!Y510&lt;&gt;"",UPPER(CONCATENATE(UPPER(VLOOKUP(B510,'ACCESS EXPORT'!$B:$P,15,FALSE)),""&amp;CHAR(10)&amp;"(Transfer Out",TEXT('ACCESS EXPORT'!Y510," MM/DD/YYY)"))),IF('ACCESS EXPORT'!X510&lt;&gt;"",UPPER(CONCATENATE(UPPER(VLOOKUP(B510,'ACCESS EXPORT'!$B:$P,15,FALSE)),""&amp;CHAR(10)&amp;"(Transfer In",TEXT('ACCESS EXPORT'!X510," MM/DD/YYY)"))))))</f>
        <v>WALSH, THOMAS FLEMING</v>
      </c>
      <c r="O510" s="4" t="str">
        <f>_xlfn.IFNA(VLOOKUP(B510,'ACCESS EXPORT'!$B:$Q,16,FALSE),"")</f>
        <v>MD</v>
      </c>
      <c r="P510" s="4" t="str">
        <f>_xlfn.IFNA(VLOOKUP(B510,'ACCESS EXPORT'!B:W,22,FALSE),"-")</f>
        <v>1164431300</v>
      </c>
      <c r="Q510" s="4" t="str">
        <f>_xlfn.IFNA(VLOOKUP(A510,'ACCESS EXPORT'!$A:$AG,33,0),"-")</f>
        <v>Gretchen Scoleri</v>
      </c>
      <c r="R510" s="4" t="str">
        <f>_xlfn.IFNA(VLOOKUP(A510,'ACCESS EXPORT'!$A:$AH,34,0),"-")</f>
        <v>Carol Shane</v>
      </c>
      <c r="S510" s="4" t="str">
        <f>_xlfn.IFNA(VLOOKUP(A510,'ACCESS EXPORT'!$A:$AI,35,0),"-")</f>
        <v>Kikzeny Cartagena</v>
      </c>
      <c r="T510" s="4" t="str">
        <f>_xlfn.IFNA(VLOOKUP(A510,'ACCESS EXPORT'!$A:$AJ,36,0),"-")</f>
        <v>Everil Elliott</v>
      </c>
      <c r="U510" s="4" t="str">
        <f>_xlfn.IFNA(VLOOKUP(A510,'ACCESS EXPORT'!$A:$AK,37,0),"-")</f>
        <v>athena</v>
      </c>
      <c r="V510" s="4" t="str">
        <f>_xlfn.IFNA(VLOOKUP(A510,'ACCESS EXPORT'!$A:$AL,38,0),"-")</f>
        <v>FHMG_FL HEART GROUP_WP</v>
      </c>
      <c r="W510" s="4" t="str">
        <f>_xlfn.IFNA(VLOOKUP(A510,'ACCESS EXPORT'!$A:$AM,39,0),"-")</f>
        <v/>
      </c>
      <c r="X510" s="4" t="str">
        <f>_xlfn.IFNA(VLOOKUP(A510,'ACCESS EXPORT'!$A:$AN,40,0),"-")</f>
        <v>Tiffany Palmer / John Hill</v>
      </c>
      <c r="Y510" s="26" t="str">
        <f>_xlfn.IFNA(VLOOKUP(A510,'ACCESS EXPORT'!A:AO,41,0),"")</f>
        <v>Gary Weston</v>
      </c>
      <c r="Z510" s="26" t="str">
        <f>_xlfn.IFNA(VLOOKUP(A510,'ACCESS EXPORT'!A:AP,42,0),"")</f>
        <v>Quisha Moorer</v>
      </c>
      <c r="AA510" s="26" t="str">
        <f>_xlfn.IFNA(VLOOKUP(A510,'ACCESS EXPORT'!A:AQ,43,0),"")</f>
        <v>Carl Pfeiffer</v>
      </c>
    </row>
    <row r="511" spans="1:27" ht="18.75" x14ac:dyDescent="0.25">
      <c r="A511" s="33">
        <v>333</v>
      </c>
      <c r="B511" s="10">
        <v>1382</v>
      </c>
      <c r="C511" s="7" t="str">
        <f ca="1">IFERROR(UPPER(IF(AND('ACCESS EXPORT'!AA511="",'ACCESS EXPORT'!Z511=""),VLOOKUP(A511,'ACCESS EXPORT'!$A:$AF,32,FALSE),(IF('ACCESS EXPORT'!AA511&lt;&gt;"",CONCATENATE(VLOOKUP(A511,'ACCESS EXPORT'!$A:$AF,32,FALSE)," (Closed",TEXT('ACCESS EXPORT'!AA511," MM/DD/YYY)")),IF(TODAY()&lt;(('ACCESS EXPORT'!Z511)+30),CONCATENATE(VLOOKUP(A511,'ACCESS EXPORT'!$A:$AF,32,FALSE)," (Opens",TEXT('ACCESS EXPORT'!Z511," MM/DD/YYY)")),VLOOKUP(A511,'ACCESS EXPORT'!$A:$AF,32,FALSE)))))),"-")</f>
        <v>ADVENTHEALTH MEDICAL GROUP CARDIOLOGY AT WINTER PARK</v>
      </c>
      <c r="D511" s="3" t="str">
        <f ca="1">IFERROR(UPPER(IF(AND('ACCESS EXPORT'!AA511="",'ACCESS EXPORT'!Z511=""),VLOOKUP(A511,'ACCESS EXPORT'!$A:$AF,28,FALSE),(IF('ACCESS EXPORT'!AA511&lt;&gt;"",CONCATENATE(VLOOKUP(A511,'ACCESS EXPORT'!$A:$AF,28,FALSE)," (Closed",TEXT('ACCESS EXPORT'!AA511," MM/DD/YYY)")),IF(TODAY()&lt;(('ACCESS EXPORT'!Z511)+30),CONCATENATE(VLOOKUP(A511,'ACCESS EXPORT'!$A:$AF,28,FALSE)," (Opens",TEXT('ACCESS EXPORT'!Z511," MM/DD/YYY)")),VLOOKUP(A511,'ACCESS EXPORT'!$A:$AF,28,FALSE)))))),"-")</f>
        <v>FLORIDA HEART GROUP - WINTER PARK*</v>
      </c>
      <c r="E511" s="3" t="str">
        <f>VLOOKUP($A511,'ACCESS EXPORT'!$A:$AF,3,FALSE)</f>
        <v>5670</v>
      </c>
      <c r="F511" s="3" t="str">
        <f>UPPER(CONCATENATE(VLOOKUP(A511,'ACCESS EXPORT'!$A:$AF,4,FALSE)," ",VLOOKUP(A511,'ACCESS EXPORT'!$A:$AF,5,FALSE)," ",VLOOKUP(A511,'ACCESS EXPORT'!$A:$AF,6,FALSE)," ",VLOOKUP(A511,'ACCESS EXPORT'!$A:$AA,7,FALSE)," ",VLOOKUP(A511,'ACCESS EXPORT'!$A:$AA,8,FALSE)))</f>
        <v>1925 MIZELL AVE SUITE 100 WINTER PARK FL 32792</v>
      </c>
      <c r="G511" s="4" t="str">
        <f>UPPER(VLOOKUP($A511,'ACCESS EXPORT'!$A:$AF,9,FALSE))</f>
        <v>ORANGE</v>
      </c>
      <c r="H511" s="4" t="str">
        <f>_xlfn.IFNA(VLOOKUP($B511,'ACCESS EXPORT'!$B:$J,9,FALSE),"")</f>
        <v>Central</v>
      </c>
      <c r="I511" s="3" t="str">
        <f>CONCATENATE("(P)",VLOOKUP($A511,'ACCESS EXPORT'!$A:$AF,11,FALSE)," (F)",VLOOKUP($A511,'ACCESS EXPORT'!$A:$AF,29,FALSE))</f>
        <v>(P)(407) 894-4474 (F)(407)894-7032</v>
      </c>
      <c r="J511" s="4" t="str">
        <f>UPPER(VLOOKUP($A511,'ACCESS EXPORT'!$A:$AF,12,FALSE))</f>
        <v>CARDIOLOGY</v>
      </c>
      <c r="K511" s="4" t="str">
        <f>UPPER(VLOOKUP($A511,'ACCESS EXPORT'!$A:$AF,13,FALSE))</f>
        <v>SCOTT HILL</v>
      </c>
      <c r="L511" s="3" t="str">
        <f>IF(AND(VLOOKUP(A511,'ACCESS EXPORT'!A:AE,1,0),'ACCESS EXPORT'!N511=""),UPPER(CONCATENATE('ACCESS EXPORT'!AE511)),IF(VLOOKUP(A511,'ACCESS EXPORT'!A:AE,1,0),UPPER(CONCATENATE('ACCESS EXPORT'!N511," "&amp;CHAR(10),'ACCESS EXPORT'!AE511))))</f>
        <v>BRENT WEBER 
JOHN COLEBAUGH (PRAC. ADMIN)</v>
      </c>
      <c r="M511" s="4" t="str">
        <f>UPPER(VLOOKUP($A511,'ACCESS EXPORT'!$A:$O,15,FALSE))</f>
        <v>J. CURTIS NGUYEN (PM)</v>
      </c>
      <c r="N511" s="4" t="str">
        <f ca="1">IF(AND('ACCESS EXPORT'!X511="",'ACCESS EXPORT'!Y511=""),IF('ACCESS EXPORT'!V511&lt;&gt;"",(IF(TODAY()-'ACCESS EXPORT'!V511&gt;=-60,UPPER(CONCATENATE(VLOOKUP(B511,'ACCESS EXPORT'!$B:$P,15,FALSE),""&amp;CHAR(10)&amp;"(SEP",TEXT('ACCESS EXPORT'!V511," MM/DD/YYY)"))),IF(TODAY()-'ACCESS EXPORT'!V511&lt;0,UPPER(VLOOKUP(B511,'ACCESS EXPORT'!$B:$P,15,FALSE)),UPPER(VLOOKUP(B511,'ACCESS EXPORT'!$B:$P,15,FALSE))))),IF('ACCESS EXPORT'!U511="",UPPER(VLOOKUP(B511,'ACCESS EXPORT'!$B:$P,15,FALSE)),IF(TODAY()-'ACCESS EXPORT'!U511&lt;=30,CONCATENATE(UPPER(VLOOKUP(B511,'ACCESS EXPORT'!$B:$P,15,FALSE)),""&amp;CHAR(10)&amp;"(NEW",TEXT('ACCESS EXPORT'!U511," MM/DD/YYY)")),IF(AND(TODAY()-'ACCESS EXPORT'!U511&gt;30,TODAY()&gt;0),UPPER(VLOOKUP(B511,'ACCESS EXPORT'!$B:$P,15,FALSE)))))),IF('ACCESS EXPORT'!Y511&lt;&gt;"",UPPER(CONCATENATE(UPPER(VLOOKUP(B511,'ACCESS EXPORT'!$B:$P,15,FALSE)),""&amp;CHAR(10)&amp;"(Transfer Out",TEXT('ACCESS EXPORT'!Y511," MM/DD/YYY)"))),IF('ACCESS EXPORT'!X511&lt;&gt;"",UPPER(CONCATENATE(UPPER(VLOOKUP(B511,'ACCESS EXPORT'!$B:$P,15,FALSE)),""&amp;CHAR(10)&amp;"(Transfer In",TEXT('ACCESS EXPORT'!X511," MM/DD/YYY)"))))))</f>
        <v>CURRY, RUPERT CHARLES</v>
      </c>
      <c r="O511" s="4" t="str">
        <f>_xlfn.IFNA(VLOOKUP(B511,'ACCESS EXPORT'!$B:$Q,16,FALSE),"")</f>
        <v>MD</v>
      </c>
      <c r="P511" s="4" t="str">
        <f>_xlfn.IFNA(VLOOKUP(B511,'ACCESS EXPORT'!B:W,22,FALSE),"-")</f>
        <v>1629074257</v>
      </c>
      <c r="Q511" s="4" t="str">
        <f>_xlfn.IFNA(VLOOKUP(A511,'ACCESS EXPORT'!$A:$AG,33,0),"-")</f>
        <v>Gretchen Scoleri</v>
      </c>
      <c r="R511" s="4" t="str">
        <f>_xlfn.IFNA(VLOOKUP(A511,'ACCESS EXPORT'!$A:$AH,34,0),"-")</f>
        <v>Carol Shane</v>
      </c>
      <c r="S511" s="4" t="str">
        <f>_xlfn.IFNA(VLOOKUP(A511,'ACCESS EXPORT'!$A:$AI,35,0),"-")</f>
        <v>Kikzeny Cartagena</v>
      </c>
      <c r="T511" s="4" t="str">
        <f>_xlfn.IFNA(VLOOKUP(A511,'ACCESS EXPORT'!$A:$AJ,36,0),"-")</f>
        <v>Everil Elliott</v>
      </c>
      <c r="U511" s="4" t="str">
        <f>_xlfn.IFNA(VLOOKUP(A511,'ACCESS EXPORT'!$A:$AK,37,0),"-")</f>
        <v>athena</v>
      </c>
      <c r="V511" s="4" t="str">
        <f>_xlfn.IFNA(VLOOKUP(A511,'ACCESS EXPORT'!$A:$AL,38,0),"-")</f>
        <v>FHMG_FL HEART GROUP_WP</v>
      </c>
      <c r="W511" s="4" t="str">
        <f>_xlfn.IFNA(VLOOKUP(A511,'ACCESS EXPORT'!$A:$AM,39,0),"-")</f>
        <v/>
      </c>
      <c r="X511" s="4" t="str">
        <f>_xlfn.IFNA(VLOOKUP(A511,'ACCESS EXPORT'!$A:$AN,40,0),"-")</f>
        <v>Tiffany Palmer / John Hill</v>
      </c>
      <c r="Y511" s="26" t="str">
        <f>_xlfn.IFNA(VLOOKUP(A511,'ACCESS EXPORT'!A:AO,41,0),"")</f>
        <v>Gary Weston</v>
      </c>
      <c r="Z511" s="26" t="str">
        <f>_xlfn.IFNA(VLOOKUP(A511,'ACCESS EXPORT'!A:AP,42,0),"")</f>
        <v>Quisha Moorer</v>
      </c>
      <c r="AA511" s="26" t="str">
        <f>_xlfn.IFNA(VLOOKUP(A511,'ACCESS EXPORT'!A:AQ,43,0),"")</f>
        <v>Carl Pfeiffer</v>
      </c>
    </row>
    <row r="512" spans="1:27" ht="18.75" x14ac:dyDescent="0.25">
      <c r="A512" s="33">
        <v>333</v>
      </c>
      <c r="B512" s="10">
        <v>1066</v>
      </c>
      <c r="C512" s="7" t="str">
        <f ca="1">IFERROR(UPPER(IF(AND('ACCESS EXPORT'!AA512="",'ACCESS EXPORT'!Z512=""),VLOOKUP(A512,'ACCESS EXPORT'!$A:$AF,32,FALSE),(IF('ACCESS EXPORT'!AA512&lt;&gt;"",CONCATENATE(VLOOKUP(A512,'ACCESS EXPORT'!$A:$AF,32,FALSE)," (Closed",TEXT('ACCESS EXPORT'!AA512," MM/DD/YYY)")),IF(TODAY()&lt;(('ACCESS EXPORT'!Z512)+30),CONCATENATE(VLOOKUP(A512,'ACCESS EXPORT'!$A:$AF,32,FALSE)," (Opens",TEXT('ACCESS EXPORT'!Z512," MM/DD/YYY)")),VLOOKUP(A512,'ACCESS EXPORT'!$A:$AF,32,FALSE)))))),"-")</f>
        <v>ADVENTHEALTH MEDICAL GROUP CARDIOLOGY AT WINTER PARK</v>
      </c>
      <c r="D512" s="3" t="str">
        <f ca="1">IFERROR(UPPER(IF(AND('ACCESS EXPORT'!AA512="",'ACCESS EXPORT'!Z512=""),VLOOKUP(A512,'ACCESS EXPORT'!$A:$AF,28,FALSE),(IF('ACCESS EXPORT'!AA512&lt;&gt;"",CONCATENATE(VLOOKUP(A512,'ACCESS EXPORT'!$A:$AF,28,FALSE)," (Closed",TEXT('ACCESS EXPORT'!AA512," MM/DD/YYY)")),IF(TODAY()&lt;(('ACCESS EXPORT'!Z512)+30),CONCATENATE(VLOOKUP(A512,'ACCESS EXPORT'!$A:$AF,28,FALSE)," (Opens",TEXT('ACCESS EXPORT'!Z512," MM/DD/YYY)")),VLOOKUP(A512,'ACCESS EXPORT'!$A:$AF,28,FALSE)))))),"-")</f>
        <v>FLORIDA HEART GROUP - WINTER PARK*</v>
      </c>
      <c r="E512" s="3" t="str">
        <f>VLOOKUP($A512,'ACCESS EXPORT'!$A:$AF,3,FALSE)</f>
        <v>5670</v>
      </c>
      <c r="F512" s="3" t="str">
        <f>UPPER(CONCATENATE(VLOOKUP(A512,'ACCESS EXPORT'!$A:$AF,4,FALSE)," ",VLOOKUP(A512,'ACCESS EXPORT'!$A:$AF,5,FALSE)," ",VLOOKUP(A512,'ACCESS EXPORT'!$A:$AF,6,FALSE)," ",VLOOKUP(A512,'ACCESS EXPORT'!$A:$AA,7,FALSE)," ",VLOOKUP(A512,'ACCESS EXPORT'!$A:$AA,8,FALSE)))</f>
        <v>1925 MIZELL AVE SUITE 100 WINTER PARK FL 32792</v>
      </c>
      <c r="G512" s="4" t="str">
        <f>UPPER(VLOOKUP($A512,'ACCESS EXPORT'!$A:$AF,9,FALSE))</f>
        <v>ORANGE</v>
      </c>
      <c r="H512" s="4" t="str">
        <f>_xlfn.IFNA(VLOOKUP($B512,'ACCESS EXPORT'!$B:$J,9,FALSE),"")</f>
        <v>Central</v>
      </c>
      <c r="I512" s="3" t="str">
        <f>CONCATENATE("(P)",VLOOKUP($A512,'ACCESS EXPORT'!$A:$AF,11,FALSE)," (F)",VLOOKUP($A512,'ACCESS EXPORT'!$A:$AF,29,FALSE))</f>
        <v>(P)(407) 894-4474 (F)(407)894-7032</v>
      </c>
      <c r="J512" s="4" t="str">
        <f>UPPER(VLOOKUP($A512,'ACCESS EXPORT'!$A:$AF,12,FALSE))</f>
        <v>CARDIOLOGY</v>
      </c>
      <c r="K512" s="4" t="str">
        <f>UPPER(VLOOKUP($A512,'ACCESS EXPORT'!$A:$AF,13,FALSE))</f>
        <v>SCOTT HILL</v>
      </c>
      <c r="L512" s="3" t="str">
        <f>IF(AND(VLOOKUP(A512,'ACCESS EXPORT'!A:AE,1,0),'ACCESS EXPORT'!N512=""),UPPER(CONCATENATE('ACCESS EXPORT'!AE512)),IF(VLOOKUP(A512,'ACCESS EXPORT'!A:AE,1,0),UPPER(CONCATENATE('ACCESS EXPORT'!N512," "&amp;CHAR(10),'ACCESS EXPORT'!AE512))))</f>
        <v>BRENT WEBER 
JOHN COLEBAUGH (PRAC. ADMIN)</v>
      </c>
      <c r="M512" s="4" t="str">
        <f>UPPER(VLOOKUP($A512,'ACCESS EXPORT'!$A:$O,15,FALSE))</f>
        <v>J. CURTIS NGUYEN (PM)</v>
      </c>
      <c r="N512" s="4" t="str">
        <f ca="1">IF(AND('ACCESS EXPORT'!X512="",'ACCESS EXPORT'!Y512=""),IF('ACCESS EXPORT'!V512&lt;&gt;"",(IF(TODAY()-'ACCESS EXPORT'!V512&gt;=-60,UPPER(CONCATENATE(VLOOKUP(B512,'ACCESS EXPORT'!$B:$P,15,FALSE),""&amp;CHAR(10)&amp;"(SEP",TEXT('ACCESS EXPORT'!V512," MM/DD/YYY)"))),IF(TODAY()-'ACCESS EXPORT'!V512&lt;0,UPPER(VLOOKUP(B512,'ACCESS EXPORT'!$B:$P,15,FALSE)),UPPER(VLOOKUP(B512,'ACCESS EXPORT'!$B:$P,15,FALSE))))),IF('ACCESS EXPORT'!U512="",UPPER(VLOOKUP(B512,'ACCESS EXPORT'!$B:$P,15,FALSE)),IF(TODAY()-'ACCESS EXPORT'!U512&lt;=30,CONCATENATE(UPPER(VLOOKUP(B512,'ACCESS EXPORT'!$B:$P,15,FALSE)),""&amp;CHAR(10)&amp;"(NEW",TEXT('ACCESS EXPORT'!U512," MM/DD/YYY)")),IF(AND(TODAY()-'ACCESS EXPORT'!U512&gt;30,TODAY()&gt;0),UPPER(VLOOKUP(B512,'ACCESS EXPORT'!$B:$P,15,FALSE)))))),IF('ACCESS EXPORT'!Y512&lt;&gt;"",UPPER(CONCATENATE(UPPER(VLOOKUP(B512,'ACCESS EXPORT'!$B:$P,15,FALSE)),""&amp;CHAR(10)&amp;"(Transfer Out",TEXT('ACCESS EXPORT'!Y512," MM/DD/YYY)"))),IF('ACCESS EXPORT'!X512&lt;&gt;"",UPPER(CONCATENATE(UPPER(VLOOKUP(B512,'ACCESS EXPORT'!$B:$P,15,FALSE)),""&amp;CHAR(10)&amp;"(Transfer In",TEXT('ACCESS EXPORT'!X512," MM/DD/YYY)"))))))</f>
        <v>FAHEY, FRANCIS J.</v>
      </c>
      <c r="O512" s="4" t="str">
        <f>_xlfn.IFNA(VLOOKUP(B512,'ACCESS EXPORT'!$B:$Q,16,FALSE),"")</f>
        <v>MD</v>
      </c>
      <c r="P512" s="4" t="str">
        <f>_xlfn.IFNA(VLOOKUP(B512,'ACCESS EXPORT'!B:W,22,FALSE),"-")</f>
        <v>1255338885</v>
      </c>
      <c r="Q512" s="4" t="str">
        <f>_xlfn.IFNA(VLOOKUP(A512,'ACCESS EXPORT'!$A:$AG,33,0),"-")</f>
        <v>Gretchen Scoleri</v>
      </c>
      <c r="R512" s="4" t="str">
        <f>_xlfn.IFNA(VLOOKUP(A512,'ACCESS EXPORT'!$A:$AH,34,0),"-")</f>
        <v>Carol Shane</v>
      </c>
      <c r="S512" s="4" t="str">
        <f>_xlfn.IFNA(VLOOKUP(A512,'ACCESS EXPORT'!$A:$AI,35,0),"-")</f>
        <v>Kikzeny Cartagena</v>
      </c>
      <c r="T512" s="4" t="str">
        <f>_xlfn.IFNA(VLOOKUP(A512,'ACCESS EXPORT'!$A:$AJ,36,0),"-")</f>
        <v>Everil Elliott</v>
      </c>
      <c r="U512" s="4" t="str">
        <f>_xlfn.IFNA(VLOOKUP(A512,'ACCESS EXPORT'!$A:$AK,37,0),"-")</f>
        <v>athena</v>
      </c>
      <c r="V512" s="4" t="str">
        <f>_xlfn.IFNA(VLOOKUP(A512,'ACCESS EXPORT'!$A:$AL,38,0),"-")</f>
        <v>FHMG_FL HEART GROUP_WP</v>
      </c>
      <c r="W512" s="4" t="str">
        <f>_xlfn.IFNA(VLOOKUP(A512,'ACCESS EXPORT'!$A:$AM,39,0),"-")</f>
        <v/>
      </c>
      <c r="X512" s="4" t="str">
        <f>_xlfn.IFNA(VLOOKUP(A512,'ACCESS EXPORT'!$A:$AN,40,0),"-")</f>
        <v>Tiffany Palmer / John Hill</v>
      </c>
      <c r="Y512" s="26" t="str">
        <f>_xlfn.IFNA(VLOOKUP(A512,'ACCESS EXPORT'!A:AO,41,0),"")</f>
        <v>Gary Weston</v>
      </c>
      <c r="Z512" s="26" t="str">
        <f>_xlfn.IFNA(VLOOKUP(A512,'ACCESS EXPORT'!A:AP,42,0),"")</f>
        <v>Quisha Moorer</v>
      </c>
      <c r="AA512" s="26" t="str">
        <f>_xlfn.IFNA(VLOOKUP(A512,'ACCESS EXPORT'!A:AQ,43,0),"")</f>
        <v>Carl Pfeiffer</v>
      </c>
    </row>
    <row r="513" spans="1:27" ht="18.75" x14ac:dyDescent="0.25">
      <c r="A513" s="33">
        <v>333</v>
      </c>
      <c r="B513" s="10">
        <v>1076</v>
      </c>
      <c r="C513" s="7" t="str">
        <f ca="1">IFERROR(UPPER(IF(AND('ACCESS EXPORT'!AA513="",'ACCESS EXPORT'!Z513=""),VLOOKUP(A513,'ACCESS EXPORT'!$A:$AF,32,FALSE),(IF('ACCESS EXPORT'!AA513&lt;&gt;"",CONCATENATE(VLOOKUP(A513,'ACCESS EXPORT'!$A:$AF,32,FALSE)," (Closed",TEXT('ACCESS EXPORT'!AA513," MM/DD/YYY)")),IF(TODAY()&lt;(('ACCESS EXPORT'!Z513)+30),CONCATENATE(VLOOKUP(A513,'ACCESS EXPORT'!$A:$AF,32,FALSE)," (Opens",TEXT('ACCESS EXPORT'!Z513," MM/DD/YYY)")),VLOOKUP(A513,'ACCESS EXPORT'!$A:$AF,32,FALSE)))))),"-")</f>
        <v>ADVENTHEALTH MEDICAL GROUP CARDIOLOGY AT WINTER PARK</v>
      </c>
      <c r="D513" s="3" t="str">
        <f ca="1">IFERROR(UPPER(IF(AND('ACCESS EXPORT'!AA513="",'ACCESS EXPORT'!Z513=""),VLOOKUP(A513,'ACCESS EXPORT'!$A:$AF,28,FALSE),(IF('ACCESS EXPORT'!AA513&lt;&gt;"",CONCATENATE(VLOOKUP(A513,'ACCESS EXPORT'!$A:$AF,28,FALSE)," (Closed",TEXT('ACCESS EXPORT'!AA513," MM/DD/YYY)")),IF(TODAY()&lt;(('ACCESS EXPORT'!Z513)+30),CONCATENATE(VLOOKUP(A513,'ACCESS EXPORT'!$A:$AF,28,FALSE)," (Opens",TEXT('ACCESS EXPORT'!Z513," MM/DD/YYY)")),VLOOKUP(A513,'ACCESS EXPORT'!$A:$AF,28,FALSE)))))),"-")</f>
        <v>FLORIDA HEART GROUP - WINTER PARK*</v>
      </c>
      <c r="E513" s="3" t="str">
        <f>VLOOKUP($A513,'ACCESS EXPORT'!$A:$AF,3,FALSE)</f>
        <v>5670</v>
      </c>
      <c r="F513" s="3" t="str">
        <f>UPPER(CONCATENATE(VLOOKUP(A513,'ACCESS EXPORT'!$A:$AF,4,FALSE)," ",VLOOKUP(A513,'ACCESS EXPORT'!$A:$AF,5,FALSE)," ",VLOOKUP(A513,'ACCESS EXPORT'!$A:$AF,6,FALSE)," ",VLOOKUP(A513,'ACCESS EXPORT'!$A:$AA,7,FALSE)," ",VLOOKUP(A513,'ACCESS EXPORT'!$A:$AA,8,FALSE)))</f>
        <v>1925 MIZELL AVE SUITE 100 WINTER PARK FL 32792</v>
      </c>
      <c r="G513" s="4" t="str">
        <f>UPPER(VLOOKUP($A513,'ACCESS EXPORT'!$A:$AF,9,FALSE))</f>
        <v>ORANGE</v>
      </c>
      <c r="H513" s="4" t="str">
        <f>_xlfn.IFNA(VLOOKUP($B513,'ACCESS EXPORT'!$B:$J,9,FALSE),"")</f>
        <v>Central</v>
      </c>
      <c r="I513" s="3" t="str">
        <f>CONCATENATE("(P)",VLOOKUP($A513,'ACCESS EXPORT'!$A:$AF,11,FALSE)," (F)",VLOOKUP($A513,'ACCESS EXPORT'!$A:$AF,29,FALSE))</f>
        <v>(P)(407) 894-4474 (F)(407)894-7032</v>
      </c>
      <c r="J513" s="4" t="str">
        <f>UPPER(VLOOKUP($A513,'ACCESS EXPORT'!$A:$AF,12,FALSE))</f>
        <v>CARDIOLOGY</v>
      </c>
      <c r="K513" s="4" t="str">
        <f>UPPER(VLOOKUP($A513,'ACCESS EXPORT'!$A:$AF,13,FALSE))</f>
        <v>SCOTT HILL</v>
      </c>
      <c r="L513" s="3" t="str">
        <f>IF(AND(VLOOKUP(A513,'ACCESS EXPORT'!A:AE,1,0),'ACCESS EXPORT'!N513=""),UPPER(CONCATENATE('ACCESS EXPORT'!AE513)),IF(VLOOKUP(A513,'ACCESS EXPORT'!A:AE,1,0),UPPER(CONCATENATE('ACCESS EXPORT'!N513," "&amp;CHAR(10),'ACCESS EXPORT'!AE513))))</f>
        <v>BRENT WEBER 
JOHN COLEBAUGH (PRAC. ADMIN)</v>
      </c>
      <c r="M513" s="4" t="str">
        <f>UPPER(VLOOKUP($A513,'ACCESS EXPORT'!$A:$O,15,FALSE))</f>
        <v>J. CURTIS NGUYEN (PM)</v>
      </c>
      <c r="N513" s="4" t="str">
        <f ca="1">IF(AND('ACCESS EXPORT'!X513="",'ACCESS EXPORT'!Y513=""),IF('ACCESS EXPORT'!V513&lt;&gt;"",(IF(TODAY()-'ACCESS EXPORT'!V513&gt;=-60,UPPER(CONCATENATE(VLOOKUP(B513,'ACCESS EXPORT'!$B:$P,15,FALSE),""&amp;CHAR(10)&amp;"(SEP",TEXT('ACCESS EXPORT'!V513," MM/DD/YYY)"))),IF(TODAY()-'ACCESS EXPORT'!V513&lt;0,UPPER(VLOOKUP(B513,'ACCESS EXPORT'!$B:$P,15,FALSE)),UPPER(VLOOKUP(B513,'ACCESS EXPORT'!$B:$P,15,FALSE))))),IF('ACCESS EXPORT'!U513="",UPPER(VLOOKUP(B513,'ACCESS EXPORT'!$B:$P,15,FALSE)),IF(TODAY()-'ACCESS EXPORT'!U513&lt;=30,CONCATENATE(UPPER(VLOOKUP(B513,'ACCESS EXPORT'!$B:$P,15,FALSE)),""&amp;CHAR(10)&amp;"(NEW",TEXT('ACCESS EXPORT'!U513," MM/DD/YYY)")),IF(AND(TODAY()-'ACCESS EXPORT'!U513&gt;30,TODAY()&gt;0),UPPER(VLOOKUP(B513,'ACCESS EXPORT'!$B:$P,15,FALSE)))))),IF('ACCESS EXPORT'!Y513&lt;&gt;"",UPPER(CONCATENATE(UPPER(VLOOKUP(B513,'ACCESS EXPORT'!$B:$P,15,FALSE)),""&amp;CHAR(10)&amp;"(Transfer Out",TEXT('ACCESS EXPORT'!Y513," MM/DD/YYY)"))),IF('ACCESS EXPORT'!X513&lt;&gt;"",UPPER(CONCATENATE(UPPER(VLOOKUP(B513,'ACCESS EXPORT'!$B:$P,15,FALSE)),""&amp;CHAR(10)&amp;"(Transfer In",TEXT('ACCESS EXPORT'!X513," MM/DD/YYY)"))))))</f>
        <v>PATEL, PAVAN V.</v>
      </c>
      <c r="O513" s="4" t="str">
        <f>_xlfn.IFNA(VLOOKUP(B513,'ACCESS EXPORT'!$B:$Q,16,FALSE),"")</f>
        <v>MD</v>
      </c>
      <c r="P513" s="4" t="str">
        <f>_xlfn.IFNA(VLOOKUP(B513,'ACCESS EXPORT'!B:W,22,FALSE),"-")</f>
        <v>1639447360</v>
      </c>
      <c r="Q513" s="4" t="str">
        <f>_xlfn.IFNA(VLOOKUP(A513,'ACCESS EXPORT'!$A:$AG,33,0),"-")</f>
        <v>Gretchen Scoleri</v>
      </c>
      <c r="R513" s="4" t="str">
        <f>_xlfn.IFNA(VLOOKUP(A513,'ACCESS EXPORT'!$A:$AH,34,0),"-")</f>
        <v>Carol Shane</v>
      </c>
      <c r="S513" s="4" t="str">
        <f>_xlfn.IFNA(VLOOKUP(A513,'ACCESS EXPORT'!$A:$AI,35,0),"-")</f>
        <v>Kikzeny Cartagena</v>
      </c>
      <c r="T513" s="4" t="str">
        <f>_xlfn.IFNA(VLOOKUP(A513,'ACCESS EXPORT'!$A:$AJ,36,0),"-")</f>
        <v>Everil Elliott</v>
      </c>
      <c r="U513" s="4" t="str">
        <f>_xlfn.IFNA(VLOOKUP(A513,'ACCESS EXPORT'!$A:$AK,37,0),"-")</f>
        <v>athena</v>
      </c>
      <c r="V513" s="4" t="str">
        <f>_xlfn.IFNA(VLOOKUP(A513,'ACCESS EXPORT'!$A:$AL,38,0),"-")</f>
        <v>FHMG_FL HEART GROUP_WP</v>
      </c>
      <c r="W513" s="4" t="str">
        <f>_xlfn.IFNA(VLOOKUP(A513,'ACCESS EXPORT'!$A:$AM,39,0),"-")</f>
        <v/>
      </c>
      <c r="X513" s="4" t="str">
        <f>_xlfn.IFNA(VLOOKUP(A513,'ACCESS EXPORT'!$A:$AN,40,0),"-")</f>
        <v>Tiffany Palmer / John Hill</v>
      </c>
      <c r="Y513" s="26" t="str">
        <f>_xlfn.IFNA(VLOOKUP(A513,'ACCESS EXPORT'!A:AO,41,0),"")</f>
        <v>Gary Weston</v>
      </c>
      <c r="Z513" s="26" t="str">
        <f>_xlfn.IFNA(VLOOKUP(A513,'ACCESS EXPORT'!A:AP,42,0),"")</f>
        <v>Quisha Moorer</v>
      </c>
      <c r="AA513" s="26" t="str">
        <f>_xlfn.IFNA(VLOOKUP(A513,'ACCESS EXPORT'!A:AQ,43,0),"")</f>
        <v>Carl Pfeiffer</v>
      </c>
    </row>
    <row r="514" spans="1:27" ht="18.75" x14ac:dyDescent="0.25">
      <c r="A514" s="33">
        <v>189</v>
      </c>
      <c r="B514" s="10">
        <v>1391</v>
      </c>
      <c r="C514" s="7" t="str">
        <f ca="1">IFERROR(UPPER(IF(AND('ACCESS EXPORT'!AA514="",'ACCESS EXPORT'!Z514=""),VLOOKUP(A514,'ACCESS EXPORT'!$A:$AF,32,FALSE),(IF('ACCESS EXPORT'!AA514&lt;&gt;"",CONCATENATE(VLOOKUP(A514,'ACCESS EXPORT'!$A:$AF,32,FALSE)," (Closed",TEXT('ACCESS EXPORT'!AA514," MM/DD/YYY)")),IF(TODAY()&lt;(('ACCESS EXPORT'!Z514)+30),CONCATENATE(VLOOKUP(A514,'ACCESS EXPORT'!$A:$AF,32,FALSE)," (Opens",TEXT('ACCESS EXPORT'!Z514," MM/DD/YYY)")),VLOOKUP(A514,'ACCESS EXPORT'!$A:$AF,32,FALSE)))))),"-")</f>
        <v>ADVENTHEALTH MEDICAL GROUP CARDIOLOGY AT 400 CELEBRATION PLACE</v>
      </c>
      <c r="D514" s="3" t="str">
        <f ca="1">IFERROR(UPPER(IF(AND('ACCESS EXPORT'!AA514="",'ACCESS EXPORT'!Z514=""),VLOOKUP(A514,'ACCESS EXPORT'!$A:$AF,28,FALSE),(IF('ACCESS EXPORT'!AA514&lt;&gt;"",CONCATENATE(VLOOKUP(A514,'ACCESS EXPORT'!$A:$AF,28,FALSE)," (Closed",TEXT('ACCESS EXPORT'!AA514," MM/DD/YYY)")),IF(TODAY()&lt;(('ACCESS EXPORT'!Z514)+30),CONCATENATE(VLOOKUP(A514,'ACCESS EXPORT'!$A:$AF,28,FALSE)," (Opens",TEXT('ACCESS EXPORT'!Z514," MM/DD/YYY)")),VLOOKUP(A514,'ACCESS EXPORT'!$A:$AF,28,FALSE)))))),"-")</f>
        <v>FLORIDA HEART GROUP - CELEBRATION</v>
      </c>
      <c r="E514" s="3" t="str">
        <f>VLOOKUP($A514,'ACCESS EXPORT'!$A:$AF,3,FALSE)</f>
        <v>5680</v>
      </c>
      <c r="F514" s="3" t="str">
        <f>UPPER(CONCATENATE(VLOOKUP(A514,'ACCESS EXPORT'!$A:$AF,4,FALSE)," ",VLOOKUP(A514,'ACCESS EXPORT'!$A:$AF,5,FALSE)," ",VLOOKUP(A514,'ACCESS EXPORT'!$A:$AF,6,FALSE)," ",VLOOKUP(A514,'ACCESS EXPORT'!$A:$AA,7,FALSE)," ",VLOOKUP(A514,'ACCESS EXPORT'!$A:$AA,8,FALSE)))</f>
        <v>400 CELEBRATION PL SUITE A140 CELEBRATION FL 34747</v>
      </c>
      <c r="G514" s="4" t="str">
        <f>UPPER(VLOOKUP($A514,'ACCESS EXPORT'!$A:$AF,9,FALSE))</f>
        <v>OSCEOLA</v>
      </c>
      <c r="H514" s="4" t="str">
        <f>_xlfn.IFNA(VLOOKUP($B514,'ACCESS EXPORT'!$B:$J,9,FALSE),"")</f>
        <v>Central</v>
      </c>
      <c r="I514" s="3" t="str">
        <f>CONCATENATE("(P)",VLOOKUP($A514,'ACCESS EXPORT'!$A:$AF,11,FALSE)," (F)",VLOOKUP($A514,'ACCESS EXPORT'!$A:$AF,29,FALSE))</f>
        <v>(P)(407) 894-4474 (F)(407)894-7032</v>
      </c>
      <c r="J514" s="4" t="str">
        <f>UPPER(VLOOKUP($A514,'ACCESS EXPORT'!$A:$AF,12,FALSE))</f>
        <v>CARDIOLOGY</v>
      </c>
      <c r="K514" s="4" t="str">
        <f>UPPER(VLOOKUP($A514,'ACCESS EXPORT'!$A:$AF,13,FALSE))</f>
        <v>SCOTT HILL</v>
      </c>
      <c r="L514" s="3" t="str">
        <f>IF(AND(VLOOKUP(A514,'ACCESS EXPORT'!A:AE,1,0),'ACCESS EXPORT'!N514=""),UPPER(CONCATENATE('ACCESS EXPORT'!AE514)),IF(VLOOKUP(A514,'ACCESS EXPORT'!A:AE,1,0),UPPER(CONCATENATE('ACCESS EXPORT'!N514," "&amp;CHAR(10),'ACCESS EXPORT'!AE514))))</f>
        <v>BRENT WEBER 
JOHN COLEBAUGH (PRAC. ADMIN)</v>
      </c>
      <c r="M514" s="4" t="str">
        <f>UPPER(VLOOKUP($A514,'ACCESS EXPORT'!$A:$O,15,FALSE))</f>
        <v>J. CURTIS NGUYEN (PM)</v>
      </c>
      <c r="N514" s="4" t="str">
        <f ca="1">IF(AND('ACCESS EXPORT'!X514="",'ACCESS EXPORT'!Y514=""),IF('ACCESS EXPORT'!V514&lt;&gt;"",(IF(TODAY()-'ACCESS EXPORT'!V514&gt;=-60,UPPER(CONCATENATE(VLOOKUP(B514,'ACCESS EXPORT'!$B:$P,15,FALSE),""&amp;CHAR(10)&amp;"(SEP",TEXT('ACCESS EXPORT'!V514," MM/DD/YYY)"))),IF(TODAY()-'ACCESS EXPORT'!V514&lt;0,UPPER(VLOOKUP(B514,'ACCESS EXPORT'!$B:$P,15,FALSE)),UPPER(VLOOKUP(B514,'ACCESS EXPORT'!$B:$P,15,FALSE))))),IF('ACCESS EXPORT'!U514="",UPPER(VLOOKUP(B514,'ACCESS EXPORT'!$B:$P,15,FALSE)),IF(TODAY()-'ACCESS EXPORT'!U514&lt;=30,CONCATENATE(UPPER(VLOOKUP(B514,'ACCESS EXPORT'!$B:$P,15,FALSE)),""&amp;CHAR(10)&amp;"(NEW",TEXT('ACCESS EXPORT'!U514," MM/DD/YYY)")),IF(AND(TODAY()-'ACCESS EXPORT'!U514&gt;30,TODAY()&gt;0),UPPER(VLOOKUP(B514,'ACCESS EXPORT'!$B:$P,15,FALSE)))))),IF('ACCESS EXPORT'!Y514&lt;&gt;"",UPPER(CONCATENATE(UPPER(VLOOKUP(B514,'ACCESS EXPORT'!$B:$P,15,FALSE)),""&amp;CHAR(10)&amp;"(Transfer Out",TEXT('ACCESS EXPORT'!Y514," MM/DD/YYY)"))),IF('ACCESS EXPORT'!X514&lt;&gt;"",UPPER(CONCATENATE(UPPER(VLOOKUP(B514,'ACCESS EXPORT'!$B:$P,15,FALSE)),""&amp;CHAR(10)&amp;"(Transfer In",TEXT('ACCESS EXPORT'!X514," MM/DD/YYY)"))))))</f>
        <v>BOMMA, CHANDRA</v>
      </c>
      <c r="O514" s="4" t="str">
        <f>_xlfn.IFNA(VLOOKUP(B514,'ACCESS EXPORT'!$B:$Q,16,FALSE),"")</f>
        <v>MD</v>
      </c>
      <c r="P514" s="4" t="str">
        <f>_xlfn.IFNA(VLOOKUP(B514,'ACCESS EXPORT'!B:W,22,FALSE),"-")</f>
        <v>1962517433</v>
      </c>
      <c r="Q514" s="4" t="str">
        <f>_xlfn.IFNA(VLOOKUP(A514,'ACCESS EXPORT'!$A:$AG,33,0),"-")</f>
        <v>Amanda Hernandez</v>
      </c>
      <c r="R514" s="4" t="str">
        <f>_xlfn.IFNA(VLOOKUP(A514,'ACCESS EXPORT'!$A:$AH,34,0),"-")</f>
        <v>Carol Shane</v>
      </c>
      <c r="S514" s="4" t="str">
        <f>_xlfn.IFNA(VLOOKUP(A514,'ACCESS EXPORT'!$A:$AI,35,0),"-")</f>
        <v>Kikzeny Cartagena</v>
      </c>
      <c r="T514" s="4" t="str">
        <f>_xlfn.IFNA(VLOOKUP(A514,'ACCESS EXPORT'!$A:$AJ,36,0),"-")</f>
        <v>Everil Elliott</v>
      </c>
      <c r="U514" s="4" t="str">
        <f>_xlfn.IFNA(VLOOKUP(A514,'ACCESS EXPORT'!$A:$AK,37,0),"-")</f>
        <v>athena</v>
      </c>
      <c r="V514" s="4" t="str">
        <f>_xlfn.IFNA(VLOOKUP(A514,'ACCESS EXPORT'!$A:$AL,38,0),"-")</f>
        <v>FHMG_FL HEART GROUP_CEL</v>
      </c>
      <c r="W514" s="4" t="str">
        <f>_xlfn.IFNA(VLOOKUP(A514,'ACCESS EXPORT'!$A:$AM,39,0),"-")</f>
        <v/>
      </c>
      <c r="X514" s="4" t="str">
        <f>_xlfn.IFNA(VLOOKUP(A514,'ACCESS EXPORT'!$A:$AN,40,0),"-")</f>
        <v>Tiffany Palmer / John Hill</v>
      </c>
      <c r="Y514" s="26" t="str">
        <f>_xlfn.IFNA(VLOOKUP(A514,'ACCESS EXPORT'!A:AO,41,0),"")</f>
        <v>Gary Weston</v>
      </c>
      <c r="Z514" s="26" t="str">
        <f>_xlfn.IFNA(VLOOKUP(A514,'ACCESS EXPORT'!A:AP,42,0),"")</f>
        <v>Quisha Moorer</v>
      </c>
      <c r="AA514" s="26" t="str">
        <f>_xlfn.IFNA(VLOOKUP(A514,'ACCESS EXPORT'!A:AQ,43,0),"")</f>
        <v>Carl Pfeiffer</v>
      </c>
    </row>
    <row r="515" spans="1:27" ht="18.75" x14ac:dyDescent="0.25">
      <c r="A515" s="33">
        <v>323</v>
      </c>
      <c r="B515" s="10">
        <v>1981</v>
      </c>
      <c r="C515" s="7" t="str">
        <f ca="1">IFERROR(UPPER(IF(AND('ACCESS EXPORT'!AA515="",'ACCESS EXPORT'!Z515=""),VLOOKUP(A515,'ACCESS EXPORT'!$A:$AF,32,FALSE),(IF('ACCESS EXPORT'!AA515&lt;&gt;"",CONCATENATE(VLOOKUP(A515,'ACCESS EXPORT'!$A:$AF,32,FALSE)," (Closed",TEXT('ACCESS EXPORT'!AA515," MM/DD/YYY)")),IF(TODAY()&lt;(('ACCESS EXPORT'!Z515)+30),CONCATENATE(VLOOKUP(A515,'ACCESS EXPORT'!$A:$AF,32,FALSE)," (Opens",TEXT('ACCESS EXPORT'!Z515," MM/DD/YYY)")),VLOOKUP(A515,'ACCESS EXPORT'!$A:$AF,32,FALSE)))))),"-")</f>
        <v>ADVENTHEALTH MEDICAL GROUP CARDIOLOGY AT 410 CELEBRATION PLACE</v>
      </c>
      <c r="D515" s="3" t="str">
        <f ca="1">IFERROR(UPPER(IF(AND('ACCESS EXPORT'!AA515="",'ACCESS EXPORT'!Z515=""),VLOOKUP(A515,'ACCESS EXPORT'!$A:$AF,28,FALSE),(IF('ACCESS EXPORT'!AA515&lt;&gt;"",CONCATENATE(VLOOKUP(A515,'ACCESS EXPORT'!$A:$AF,28,FALSE)," (Closed",TEXT('ACCESS EXPORT'!AA515," MM/DD/YYY)")),IF(TODAY()&lt;(('ACCESS EXPORT'!Z515)+30),CONCATENATE(VLOOKUP(A515,'ACCESS EXPORT'!$A:$AF,28,FALSE)," (Opens",TEXT('ACCESS EXPORT'!Z515," MM/DD/YYY)")),VLOOKUP(A515,'ACCESS EXPORT'!$A:$AF,28,FALSE)))))),"-")</f>
        <v>FLORIDA HEART GROUP - CELEBRATION 2</v>
      </c>
      <c r="E515" s="3" t="str">
        <f>VLOOKUP($A515,'ACCESS EXPORT'!$A:$AF,3,FALSE)</f>
        <v>5680</v>
      </c>
      <c r="F515" s="3" t="str">
        <f>UPPER(CONCATENATE(VLOOKUP(A515,'ACCESS EXPORT'!$A:$AF,4,FALSE)," ",VLOOKUP(A515,'ACCESS EXPORT'!$A:$AF,5,FALSE)," ",VLOOKUP(A515,'ACCESS EXPORT'!$A:$AF,6,FALSE)," ",VLOOKUP(A515,'ACCESS EXPORT'!$A:$AA,7,FALSE)," ",VLOOKUP(A515,'ACCESS EXPORT'!$A:$AA,8,FALSE)))</f>
        <v>410 CELEBRATION PL SUITE 302 CELEBRATION FL 34747</v>
      </c>
      <c r="G515" s="4" t="str">
        <f>UPPER(VLOOKUP($A515,'ACCESS EXPORT'!$A:$AF,9,FALSE))</f>
        <v>OSCEOLA</v>
      </c>
      <c r="H515" s="4" t="str">
        <f>_xlfn.IFNA(VLOOKUP($B515,'ACCESS EXPORT'!$B:$J,9,FALSE),"")</f>
        <v>Central</v>
      </c>
      <c r="I515" s="3" t="str">
        <f>CONCATENATE("(P)",VLOOKUP($A515,'ACCESS EXPORT'!$A:$AF,11,FALSE)," (F)",VLOOKUP($A515,'ACCESS EXPORT'!$A:$AF,29,FALSE))</f>
        <v>(P)(407) 894-4474 (F)(407)894-7032</v>
      </c>
      <c r="J515" s="4" t="str">
        <f>UPPER(VLOOKUP($A515,'ACCESS EXPORT'!$A:$AF,12,FALSE))</f>
        <v>CARDIOLOGY</v>
      </c>
      <c r="K515" s="4" t="str">
        <f>UPPER(VLOOKUP($A515,'ACCESS EXPORT'!$A:$AF,13,FALSE))</f>
        <v>SCOTT HILL</v>
      </c>
      <c r="L515" s="3" t="str">
        <f>IF(AND(VLOOKUP(A515,'ACCESS EXPORT'!A:AE,1,0),'ACCESS EXPORT'!N515=""),UPPER(CONCATENATE('ACCESS EXPORT'!AE515)),IF(VLOOKUP(A515,'ACCESS EXPORT'!A:AE,1,0),UPPER(CONCATENATE('ACCESS EXPORT'!N515," "&amp;CHAR(10),'ACCESS EXPORT'!AE515))))</f>
        <v>BRENT WEBER 
JOHN COLEBAUGH (PRAC. ADMIN)</v>
      </c>
      <c r="M515" s="4" t="str">
        <f>UPPER(VLOOKUP($A515,'ACCESS EXPORT'!$A:$O,15,FALSE))</f>
        <v>J. CURTIS NGUYEN (PM)</v>
      </c>
      <c r="N515" s="4" t="str">
        <f ca="1">IF(AND('ACCESS EXPORT'!X515="",'ACCESS EXPORT'!Y515=""),IF('ACCESS EXPORT'!V515&lt;&gt;"",(IF(TODAY()-'ACCESS EXPORT'!V515&gt;=-60,UPPER(CONCATENATE(VLOOKUP(B515,'ACCESS EXPORT'!$B:$P,15,FALSE),""&amp;CHAR(10)&amp;"(SEP",TEXT('ACCESS EXPORT'!V515," MM/DD/YYY)"))),IF(TODAY()-'ACCESS EXPORT'!V515&lt;0,UPPER(VLOOKUP(B515,'ACCESS EXPORT'!$B:$P,15,FALSE)),UPPER(VLOOKUP(B515,'ACCESS EXPORT'!$B:$P,15,FALSE))))),IF('ACCESS EXPORT'!U515="",UPPER(VLOOKUP(B515,'ACCESS EXPORT'!$B:$P,15,FALSE)),IF(TODAY()-'ACCESS EXPORT'!U515&lt;=30,CONCATENATE(UPPER(VLOOKUP(B515,'ACCESS EXPORT'!$B:$P,15,FALSE)),""&amp;CHAR(10)&amp;"(NEW",TEXT('ACCESS EXPORT'!U515," MM/DD/YYY)")),IF(AND(TODAY()-'ACCESS EXPORT'!U515&gt;30,TODAY()&gt;0),UPPER(VLOOKUP(B515,'ACCESS EXPORT'!$B:$P,15,FALSE)))))),IF('ACCESS EXPORT'!Y515&lt;&gt;"",UPPER(CONCATENATE(UPPER(VLOOKUP(B515,'ACCESS EXPORT'!$B:$P,15,FALSE)),""&amp;CHAR(10)&amp;"(Transfer Out",TEXT('ACCESS EXPORT'!Y515," MM/DD/YYY)"))),IF('ACCESS EXPORT'!X515&lt;&gt;"",UPPER(CONCATENATE(UPPER(VLOOKUP(B515,'ACCESS EXPORT'!$B:$P,15,FALSE)),""&amp;CHAR(10)&amp;"(Transfer In",TEXT('ACCESS EXPORT'!X515," MM/DD/YYY)"))))))</f>
        <v>SMITH, DANIELLE</v>
      </c>
      <c r="O515" s="4" t="str">
        <f>_xlfn.IFNA(VLOOKUP(B515,'ACCESS EXPORT'!$B:$Q,16,FALSE),"")</f>
        <v>APRN</v>
      </c>
      <c r="P515" s="4" t="str">
        <f>_xlfn.IFNA(VLOOKUP(B515,'ACCESS EXPORT'!B:W,22,FALSE),"-")</f>
        <v>1851762082</v>
      </c>
      <c r="Q515" s="4" t="str">
        <f>_xlfn.IFNA(VLOOKUP(A515,'ACCESS EXPORT'!$A:$AG,33,0),"-")</f>
        <v>Amanda Hernandez</v>
      </c>
      <c r="R515" s="4" t="str">
        <f>_xlfn.IFNA(VLOOKUP(A515,'ACCESS EXPORT'!$A:$AH,34,0),"-")</f>
        <v>Carol Shane</v>
      </c>
      <c r="S515" s="4" t="str">
        <f>_xlfn.IFNA(VLOOKUP(A515,'ACCESS EXPORT'!$A:$AI,35,0),"-")</f>
        <v>Kikzeny Cartagena</v>
      </c>
      <c r="T515" s="4" t="str">
        <f>_xlfn.IFNA(VLOOKUP(A515,'ACCESS EXPORT'!$A:$AJ,36,0),"-")</f>
        <v>Everil Elliott</v>
      </c>
      <c r="U515" s="4" t="str">
        <f>_xlfn.IFNA(VLOOKUP(A515,'ACCESS EXPORT'!$A:$AK,37,0),"-")</f>
        <v>athena</v>
      </c>
      <c r="V515" s="4" t="str">
        <f>_xlfn.IFNA(VLOOKUP(A515,'ACCESS EXPORT'!$A:$AL,38,0),"-")</f>
        <v>FHMG_FL HEART GROUP_CEL_EP</v>
      </c>
      <c r="W515" s="4" t="str">
        <f>_xlfn.IFNA(VLOOKUP(A515,'ACCESS EXPORT'!$A:$AM,39,0),"-")</f>
        <v/>
      </c>
      <c r="X515" s="4" t="str">
        <f>_xlfn.IFNA(VLOOKUP(A515,'ACCESS EXPORT'!$A:$AN,40,0),"-")</f>
        <v>Tiffany Palmer / John Hill</v>
      </c>
      <c r="Y515" s="26" t="str">
        <f>_xlfn.IFNA(VLOOKUP(A515,'ACCESS EXPORT'!A:AO,41,0),"")</f>
        <v>Gary Weston</v>
      </c>
      <c r="Z515" s="26" t="str">
        <f>_xlfn.IFNA(VLOOKUP(A515,'ACCESS EXPORT'!A:AP,42,0),"")</f>
        <v>Quisha Moorer</v>
      </c>
      <c r="AA515" s="26" t="str">
        <f>_xlfn.IFNA(VLOOKUP(A515,'ACCESS EXPORT'!A:AQ,43,0),"")</f>
        <v>Carl Pfeiffer</v>
      </c>
    </row>
    <row r="516" spans="1:27" ht="18.75" x14ac:dyDescent="0.25">
      <c r="A516" s="33">
        <v>323</v>
      </c>
      <c r="B516" s="10">
        <v>2165</v>
      </c>
      <c r="C516" s="7" t="str">
        <f ca="1">IFERROR(UPPER(IF(AND('ACCESS EXPORT'!AA516="",'ACCESS EXPORT'!Z516=""),VLOOKUP(A516,'ACCESS EXPORT'!$A:$AF,32,FALSE),(IF('ACCESS EXPORT'!AA516&lt;&gt;"",CONCATENATE(VLOOKUP(A516,'ACCESS EXPORT'!$A:$AF,32,FALSE)," (Closed",TEXT('ACCESS EXPORT'!AA516," MM/DD/YYY)")),IF(TODAY()&lt;(('ACCESS EXPORT'!Z516)+30),CONCATENATE(VLOOKUP(A516,'ACCESS EXPORT'!$A:$AF,32,FALSE)," (Opens",TEXT('ACCESS EXPORT'!Z516," MM/DD/YYY)")),VLOOKUP(A516,'ACCESS EXPORT'!$A:$AF,32,FALSE)))))),"-")</f>
        <v>ADVENTHEALTH MEDICAL GROUP CARDIOLOGY AT 410 CELEBRATION PLACE</v>
      </c>
      <c r="D516" s="3" t="str">
        <f ca="1">IFERROR(UPPER(IF(AND('ACCESS EXPORT'!AA516="",'ACCESS EXPORT'!Z516=""),VLOOKUP(A516,'ACCESS EXPORT'!$A:$AF,28,FALSE),(IF('ACCESS EXPORT'!AA516&lt;&gt;"",CONCATENATE(VLOOKUP(A516,'ACCESS EXPORT'!$A:$AF,28,FALSE)," (Closed",TEXT('ACCESS EXPORT'!AA516," MM/DD/YYY)")),IF(TODAY()&lt;(('ACCESS EXPORT'!Z516)+30),CONCATENATE(VLOOKUP(A516,'ACCESS EXPORT'!$A:$AF,28,FALSE)," (Opens",TEXT('ACCESS EXPORT'!Z516," MM/DD/YYY)")),VLOOKUP(A516,'ACCESS EXPORT'!$A:$AF,28,FALSE)))))),"-")</f>
        <v>FLORIDA HEART GROUP - CELEBRATION 2</v>
      </c>
      <c r="E516" s="3" t="str">
        <f>VLOOKUP($A516,'ACCESS EXPORT'!$A:$AF,3,FALSE)</f>
        <v>5680</v>
      </c>
      <c r="F516" s="3" t="str">
        <f>UPPER(CONCATENATE(VLOOKUP(A516,'ACCESS EXPORT'!$A:$AF,4,FALSE)," ",VLOOKUP(A516,'ACCESS EXPORT'!$A:$AF,5,FALSE)," ",VLOOKUP(A516,'ACCESS EXPORT'!$A:$AF,6,FALSE)," ",VLOOKUP(A516,'ACCESS EXPORT'!$A:$AA,7,FALSE)," ",VLOOKUP(A516,'ACCESS EXPORT'!$A:$AA,8,FALSE)))</f>
        <v>410 CELEBRATION PL SUITE 302 CELEBRATION FL 34747</v>
      </c>
      <c r="G516" s="4" t="str">
        <f>UPPER(VLOOKUP($A516,'ACCESS EXPORT'!$A:$AF,9,FALSE))</f>
        <v>OSCEOLA</v>
      </c>
      <c r="H516" s="4" t="str">
        <f>_xlfn.IFNA(VLOOKUP($B516,'ACCESS EXPORT'!$B:$J,9,FALSE),"")</f>
        <v>Central</v>
      </c>
      <c r="I516" s="3" t="str">
        <f>CONCATENATE("(P)",VLOOKUP($A516,'ACCESS EXPORT'!$A:$AF,11,FALSE)," (F)",VLOOKUP($A516,'ACCESS EXPORT'!$A:$AF,29,FALSE))</f>
        <v>(P)(407) 894-4474 (F)(407)894-7032</v>
      </c>
      <c r="J516" s="4" t="str">
        <f>UPPER(VLOOKUP($A516,'ACCESS EXPORT'!$A:$AF,12,FALSE))</f>
        <v>CARDIOLOGY</v>
      </c>
      <c r="K516" s="4" t="str">
        <f>UPPER(VLOOKUP($A516,'ACCESS EXPORT'!$A:$AF,13,FALSE))</f>
        <v>SCOTT HILL</v>
      </c>
      <c r="L516" s="3" t="str">
        <f>IF(AND(VLOOKUP(A516,'ACCESS EXPORT'!A:AE,1,0),'ACCESS EXPORT'!N516=""),UPPER(CONCATENATE('ACCESS EXPORT'!AE516)),IF(VLOOKUP(A516,'ACCESS EXPORT'!A:AE,1,0),UPPER(CONCATENATE('ACCESS EXPORT'!N516," "&amp;CHAR(10),'ACCESS EXPORT'!AE516))))</f>
        <v>BRENT WEBER 
JOHN COLEBAUGH (PRAC. ADMIN)</v>
      </c>
      <c r="M516" s="4" t="str">
        <f>UPPER(VLOOKUP($A516,'ACCESS EXPORT'!$A:$O,15,FALSE))</f>
        <v>J. CURTIS NGUYEN (PM)</v>
      </c>
      <c r="N516" s="4" t="str">
        <f ca="1">IF(AND('ACCESS EXPORT'!X516="",'ACCESS EXPORT'!Y516=""),IF('ACCESS EXPORT'!V516&lt;&gt;"",(IF(TODAY()-'ACCESS EXPORT'!V516&gt;=-60,UPPER(CONCATENATE(VLOOKUP(B516,'ACCESS EXPORT'!$B:$P,15,FALSE),""&amp;CHAR(10)&amp;"(SEP",TEXT('ACCESS EXPORT'!V516," MM/DD/YYY)"))),IF(TODAY()-'ACCESS EXPORT'!V516&lt;0,UPPER(VLOOKUP(B516,'ACCESS EXPORT'!$B:$P,15,FALSE)),UPPER(VLOOKUP(B516,'ACCESS EXPORT'!$B:$P,15,FALSE))))),IF('ACCESS EXPORT'!U516="",UPPER(VLOOKUP(B516,'ACCESS EXPORT'!$B:$P,15,FALSE)),IF(TODAY()-'ACCESS EXPORT'!U516&lt;=30,CONCATENATE(UPPER(VLOOKUP(B516,'ACCESS EXPORT'!$B:$P,15,FALSE)),""&amp;CHAR(10)&amp;"(NEW",TEXT('ACCESS EXPORT'!U516," MM/DD/YYY)")),IF(AND(TODAY()-'ACCESS EXPORT'!U516&gt;30,TODAY()&gt;0),UPPER(VLOOKUP(B516,'ACCESS EXPORT'!$B:$P,15,FALSE)))))),IF('ACCESS EXPORT'!Y516&lt;&gt;"",UPPER(CONCATENATE(UPPER(VLOOKUP(B516,'ACCESS EXPORT'!$B:$P,15,FALSE)),""&amp;CHAR(10)&amp;"(Transfer Out",TEXT('ACCESS EXPORT'!Y516," MM/DD/YYY)"))),IF('ACCESS EXPORT'!X516&lt;&gt;"",UPPER(CONCATENATE(UPPER(VLOOKUP(B516,'ACCESS EXPORT'!$B:$P,15,FALSE)),""&amp;CHAR(10)&amp;"(Transfer In",TEXT('ACCESS EXPORT'!X516," MM/DD/YYY)"))))))</f>
        <v>MOUSSA, AMR</v>
      </c>
      <c r="O516" s="4" t="str">
        <f>_xlfn.IFNA(VLOOKUP(B516,'ACCESS EXPORT'!$B:$Q,16,FALSE),"")</f>
        <v>MD</v>
      </c>
      <c r="P516" s="4" t="str">
        <f>_xlfn.IFNA(VLOOKUP(B516,'ACCESS EXPORT'!B:W,22,FALSE),"-")</f>
        <v>1073848933</v>
      </c>
      <c r="Q516" s="4" t="str">
        <f>_xlfn.IFNA(VLOOKUP(A516,'ACCESS EXPORT'!$A:$AG,33,0),"-")</f>
        <v>Amanda Hernandez</v>
      </c>
      <c r="R516" s="4" t="str">
        <f>_xlfn.IFNA(VLOOKUP(A516,'ACCESS EXPORT'!$A:$AH,34,0),"-")</f>
        <v>Carol Shane</v>
      </c>
      <c r="S516" s="4" t="str">
        <f>_xlfn.IFNA(VLOOKUP(A516,'ACCESS EXPORT'!$A:$AI,35,0),"-")</f>
        <v>Kikzeny Cartagena</v>
      </c>
      <c r="T516" s="4" t="str">
        <f>_xlfn.IFNA(VLOOKUP(A516,'ACCESS EXPORT'!$A:$AJ,36,0),"-")</f>
        <v>Everil Elliott</v>
      </c>
      <c r="U516" s="4" t="str">
        <f>_xlfn.IFNA(VLOOKUP(A516,'ACCESS EXPORT'!$A:$AK,37,0),"-")</f>
        <v>athena</v>
      </c>
      <c r="V516" s="4" t="str">
        <f>_xlfn.IFNA(VLOOKUP(A516,'ACCESS EXPORT'!$A:$AL,38,0),"-")</f>
        <v>FHMG_FL HEART GROUP_CEL_EP</v>
      </c>
      <c r="W516" s="4" t="str">
        <f>_xlfn.IFNA(VLOOKUP(A516,'ACCESS EXPORT'!$A:$AM,39,0),"-")</f>
        <v/>
      </c>
      <c r="X516" s="4" t="str">
        <f>_xlfn.IFNA(VLOOKUP(A516,'ACCESS EXPORT'!$A:$AN,40,0),"-")</f>
        <v>Tiffany Palmer / John Hill</v>
      </c>
      <c r="Y516" s="26" t="str">
        <f>_xlfn.IFNA(VLOOKUP(A516,'ACCESS EXPORT'!A:AO,41,0),"")</f>
        <v>Gary Weston</v>
      </c>
      <c r="Z516" s="26" t="str">
        <f>_xlfn.IFNA(VLOOKUP(A516,'ACCESS EXPORT'!A:AP,42,0),"")</f>
        <v>Quisha Moorer</v>
      </c>
      <c r="AA516" s="26" t="str">
        <f>_xlfn.IFNA(VLOOKUP(A516,'ACCESS EXPORT'!A:AQ,43,0),"")</f>
        <v>Carl Pfeiffer</v>
      </c>
    </row>
    <row r="517" spans="1:27" ht="18.75" x14ac:dyDescent="0.25">
      <c r="A517" s="33">
        <v>323</v>
      </c>
      <c r="B517" s="10">
        <v>1385</v>
      </c>
      <c r="C517" s="7" t="str">
        <f ca="1">IFERROR(UPPER(IF(AND('ACCESS EXPORT'!AA517="",'ACCESS EXPORT'!Z517=""),VLOOKUP(A517,'ACCESS EXPORT'!$A:$AF,32,FALSE),(IF('ACCESS EXPORT'!AA517&lt;&gt;"",CONCATENATE(VLOOKUP(A517,'ACCESS EXPORT'!$A:$AF,32,FALSE)," (Closed",TEXT('ACCESS EXPORT'!AA517," MM/DD/YYY)")),IF(TODAY()&lt;(('ACCESS EXPORT'!Z517)+30),CONCATENATE(VLOOKUP(A517,'ACCESS EXPORT'!$A:$AF,32,FALSE)," (Opens",TEXT('ACCESS EXPORT'!Z517," MM/DD/YYY)")),VLOOKUP(A517,'ACCESS EXPORT'!$A:$AF,32,FALSE)))))),"-")</f>
        <v>ADVENTHEALTH MEDICAL GROUP CARDIOLOGY AT 410 CELEBRATION PLACE</v>
      </c>
      <c r="D517" s="3" t="str">
        <f ca="1">IFERROR(UPPER(IF(AND('ACCESS EXPORT'!AA517="",'ACCESS EXPORT'!Z517=""),VLOOKUP(A517,'ACCESS EXPORT'!$A:$AF,28,FALSE),(IF('ACCESS EXPORT'!AA517&lt;&gt;"",CONCATENATE(VLOOKUP(A517,'ACCESS EXPORT'!$A:$AF,28,FALSE)," (Closed",TEXT('ACCESS EXPORT'!AA517," MM/DD/YYY)")),IF(TODAY()&lt;(('ACCESS EXPORT'!Z517)+30),CONCATENATE(VLOOKUP(A517,'ACCESS EXPORT'!$A:$AF,28,FALSE)," (Opens",TEXT('ACCESS EXPORT'!Z517," MM/DD/YYY)")),VLOOKUP(A517,'ACCESS EXPORT'!$A:$AF,28,FALSE)))))),"-")</f>
        <v>FLORIDA HEART GROUP - CELEBRATION 2</v>
      </c>
      <c r="E517" s="3" t="str">
        <f>VLOOKUP($A517,'ACCESS EXPORT'!$A:$AF,3,FALSE)</f>
        <v>5680</v>
      </c>
      <c r="F517" s="3" t="str">
        <f>UPPER(CONCATENATE(VLOOKUP(A517,'ACCESS EXPORT'!$A:$AF,4,FALSE)," ",VLOOKUP(A517,'ACCESS EXPORT'!$A:$AF,5,FALSE)," ",VLOOKUP(A517,'ACCESS EXPORT'!$A:$AF,6,FALSE)," ",VLOOKUP(A517,'ACCESS EXPORT'!$A:$AA,7,FALSE)," ",VLOOKUP(A517,'ACCESS EXPORT'!$A:$AA,8,FALSE)))</f>
        <v>410 CELEBRATION PL SUITE 302 CELEBRATION FL 34747</v>
      </c>
      <c r="G517" s="4" t="str">
        <f>UPPER(VLOOKUP($A517,'ACCESS EXPORT'!$A:$AF,9,FALSE))</f>
        <v>OSCEOLA</v>
      </c>
      <c r="H517" s="4" t="str">
        <f>_xlfn.IFNA(VLOOKUP($B517,'ACCESS EXPORT'!$B:$J,9,FALSE),"")</f>
        <v>Central</v>
      </c>
      <c r="I517" s="3" t="str">
        <f>CONCATENATE("(P)",VLOOKUP($A517,'ACCESS EXPORT'!$A:$AF,11,FALSE)," (F)",VLOOKUP($A517,'ACCESS EXPORT'!$A:$AF,29,FALSE))</f>
        <v>(P)(407) 894-4474 (F)(407)894-7032</v>
      </c>
      <c r="J517" s="4" t="str">
        <f>UPPER(VLOOKUP($A517,'ACCESS EXPORT'!$A:$AF,12,FALSE))</f>
        <v>CARDIOLOGY</v>
      </c>
      <c r="K517" s="4" t="str">
        <f>UPPER(VLOOKUP($A517,'ACCESS EXPORT'!$A:$AF,13,FALSE))</f>
        <v>SCOTT HILL</v>
      </c>
      <c r="L517" s="3" t="str">
        <f>IF(AND(VLOOKUP(A517,'ACCESS EXPORT'!A:AE,1,0),'ACCESS EXPORT'!N517=""),UPPER(CONCATENATE('ACCESS EXPORT'!AE517)),IF(VLOOKUP(A517,'ACCESS EXPORT'!A:AE,1,0),UPPER(CONCATENATE('ACCESS EXPORT'!N517," "&amp;CHAR(10),'ACCESS EXPORT'!AE517))))</f>
        <v>BRENT WEBER 
JOHN COLEBAUGH (PRAC. ADMIN)</v>
      </c>
      <c r="M517" s="4" t="str">
        <f>UPPER(VLOOKUP($A517,'ACCESS EXPORT'!$A:$O,15,FALSE))</f>
        <v>J. CURTIS NGUYEN (PM)</v>
      </c>
      <c r="N517" s="4" t="str">
        <f ca="1">IF(AND('ACCESS EXPORT'!X517="",'ACCESS EXPORT'!Y517=""),IF('ACCESS EXPORT'!V517&lt;&gt;"",(IF(TODAY()-'ACCESS EXPORT'!V517&gt;=-60,UPPER(CONCATENATE(VLOOKUP(B517,'ACCESS EXPORT'!$B:$P,15,FALSE),""&amp;CHAR(10)&amp;"(SEP",TEXT('ACCESS EXPORT'!V517," MM/DD/YYY)"))),IF(TODAY()-'ACCESS EXPORT'!V517&lt;0,UPPER(VLOOKUP(B517,'ACCESS EXPORT'!$B:$P,15,FALSE)),UPPER(VLOOKUP(B517,'ACCESS EXPORT'!$B:$P,15,FALSE))))),IF('ACCESS EXPORT'!U517="",UPPER(VLOOKUP(B517,'ACCESS EXPORT'!$B:$P,15,FALSE)),IF(TODAY()-'ACCESS EXPORT'!U517&lt;=30,CONCATENATE(UPPER(VLOOKUP(B517,'ACCESS EXPORT'!$B:$P,15,FALSE)),""&amp;CHAR(10)&amp;"(NEW",TEXT('ACCESS EXPORT'!U517," MM/DD/YYY)")),IF(AND(TODAY()-'ACCESS EXPORT'!U517&gt;30,TODAY()&gt;0),UPPER(VLOOKUP(B517,'ACCESS EXPORT'!$B:$P,15,FALSE)))))),IF('ACCESS EXPORT'!Y517&lt;&gt;"",UPPER(CONCATENATE(UPPER(VLOOKUP(B517,'ACCESS EXPORT'!$B:$P,15,FALSE)),""&amp;CHAR(10)&amp;"(Transfer Out",TEXT('ACCESS EXPORT'!Y517," MM/DD/YYY)"))),IF('ACCESS EXPORT'!X517&lt;&gt;"",UPPER(CONCATENATE(UPPER(VLOOKUP(B517,'ACCESS EXPORT'!$B:$P,15,FALSE)),""&amp;CHAR(10)&amp;"(Transfer In",TEXT('ACCESS EXPORT'!X517," MM/DD/YYY)"))))))</f>
        <v>BUCHANAN, MELISSA S.</v>
      </c>
      <c r="O517" s="4" t="str">
        <f>_xlfn.IFNA(VLOOKUP(B517,'ACCESS EXPORT'!$B:$Q,16,FALSE),"")</f>
        <v>APRN</v>
      </c>
      <c r="P517" s="4" t="str">
        <f>_xlfn.IFNA(VLOOKUP(B517,'ACCESS EXPORT'!B:W,22,FALSE),"-")</f>
        <v>1730465113</v>
      </c>
      <c r="Q517" s="4" t="str">
        <f>_xlfn.IFNA(VLOOKUP(A517,'ACCESS EXPORT'!$A:$AG,33,0),"-")</f>
        <v>Amanda Hernandez</v>
      </c>
      <c r="R517" s="4" t="str">
        <f>_xlfn.IFNA(VLOOKUP(A517,'ACCESS EXPORT'!$A:$AH,34,0),"-")</f>
        <v>Carol Shane</v>
      </c>
      <c r="S517" s="4" t="str">
        <f>_xlfn.IFNA(VLOOKUP(A517,'ACCESS EXPORT'!$A:$AI,35,0),"-")</f>
        <v>Kikzeny Cartagena</v>
      </c>
      <c r="T517" s="4" t="str">
        <f>_xlfn.IFNA(VLOOKUP(A517,'ACCESS EXPORT'!$A:$AJ,36,0),"-")</f>
        <v>Everil Elliott</v>
      </c>
      <c r="U517" s="4" t="str">
        <f>_xlfn.IFNA(VLOOKUP(A517,'ACCESS EXPORT'!$A:$AK,37,0),"-")</f>
        <v>athena</v>
      </c>
      <c r="V517" s="4" t="str">
        <f>_xlfn.IFNA(VLOOKUP(A517,'ACCESS EXPORT'!$A:$AL,38,0),"-")</f>
        <v>FHMG_FL HEART GROUP_CEL_EP</v>
      </c>
      <c r="W517" s="4" t="str">
        <f>_xlfn.IFNA(VLOOKUP(A517,'ACCESS EXPORT'!$A:$AM,39,0),"-")</f>
        <v/>
      </c>
      <c r="X517" s="4" t="str">
        <f>_xlfn.IFNA(VLOOKUP(A517,'ACCESS EXPORT'!$A:$AN,40,0),"-")</f>
        <v>Tiffany Palmer / John Hill</v>
      </c>
      <c r="Y517" s="26" t="str">
        <f>_xlfn.IFNA(VLOOKUP(A517,'ACCESS EXPORT'!A:AO,41,0),"")</f>
        <v>Gary Weston</v>
      </c>
      <c r="Z517" s="26" t="str">
        <f>_xlfn.IFNA(VLOOKUP(A517,'ACCESS EXPORT'!A:AP,42,0),"")</f>
        <v>Quisha Moorer</v>
      </c>
      <c r="AA517" s="26" t="str">
        <f>_xlfn.IFNA(VLOOKUP(A517,'ACCESS EXPORT'!A:AQ,43,0),"")</f>
        <v>Carl Pfeiffer</v>
      </c>
    </row>
    <row r="518" spans="1:27" ht="18.75" x14ac:dyDescent="0.25">
      <c r="A518" s="33">
        <v>323</v>
      </c>
      <c r="B518" s="10">
        <v>2123</v>
      </c>
      <c r="C518" s="7" t="str">
        <f ca="1">IFERROR(UPPER(IF(AND('ACCESS EXPORT'!AA518="",'ACCESS EXPORT'!Z518=""),VLOOKUP(A518,'ACCESS EXPORT'!$A:$AF,32,FALSE),(IF('ACCESS EXPORT'!AA518&lt;&gt;"",CONCATENATE(VLOOKUP(A518,'ACCESS EXPORT'!$A:$AF,32,FALSE)," (Closed",TEXT('ACCESS EXPORT'!AA518," MM/DD/YYY)")),IF(TODAY()&lt;(('ACCESS EXPORT'!Z518)+30),CONCATENATE(VLOOKUP(A518,'ACCESS EXPORT'!$A:$AF,32,FALSE)," (Opens",TEXT('ACCESS EXPORT'!Z518," MM/DD/YYY)")),VLOOKUP(A518,'ACCESS EXPORT'!$A:$AF,32,FALSE)))))),"-")</f>
        <v>ADVENTHEALTH MEDICAL GROUP CARDIOLOGY AT 410 CELEBRATION PLACE</v>
      </c>
      <c r="D518" s="3" t="str">
        <f ca="1">IFERROR(UPPER(IF(AND('ACCESS EXPORT'!AA518="",'ACCESS EXPORT'!Z518=""),VLOOKUP(A518,'ACCESS EXPORT'!$A:$AF,28,FALSE),(IF('ACCESS EXPORT'!AA518&lt;&gt;"",CONCATENATE(VLOOKUP(A518,'ACCESS EXPORT'!$A:$AF,28,FALSE)," (Closed",TEXT('ACCESS EXPORT'!AA518," MM/DD/YYY)")),IF(TODAY()&lt;(('ACCESS EXPORT'!Z518)+30),CONCATENATE(VLOOKUP(A518,'ACCESS EXPORT'!$A:$AF,28,FALSE)," (Opens",TEXT('ACCESS EXPORT'!Z518," MM/DD/YYY)")),VLOOKUP(A518,'ACCESS EXPORT'!$A:$AF,28,FALSE)))))),"-")</f>
        <v>FLORIDA HEART GROUP - CELEBRATION 2</v>
      </c>
      <c r="E518" s="3" t="str">
        <f>VLOOKUP($A518,'ACCESS EXPORT'!$A:$AF,3,FALSE)</f>
        <v>5680</v>
      </c>
      <c r="F518" s="3" t="str">
        <f>UPPER(CONCATENATE(VLOOKUP(A518,'ACCESS EXPORT'!$A:$AF,4,FALSE)," ",VLOOKUP(A518,'ACCESS EXPORT'!$A:$AF,5,FALSE)," ",VLOOKUP(A518,'ACCESS EXPORT'!$A:$AF,6,FALSE)," ",VLOOKUP(A518,'ACCESS EXPORT'!$A:$AA,7,FALSE)," ",VLOOKUP(A518,'ACCESS EXPORT'!$A:$AA,8,FALSE)))</f>
        <v>410 CELEBRATION PL SUITE 302 CELEBRATION FL 34747</v>
      </c>
      <c r="G518" s="4" t="str">
        <f>UPPER(VLOOKUP($A518,'ACCESS EXPORT'!$A:$AF,9,FALSE))</f>
        <v>OSCEOLA</v>
      </c>
      <c r="H518" s="4" t="str">
        <f>_xlfn.IFNA(VLOOKUP($B518,'ACCESS EXPORT'!$B:$J,9,FALSE),"")</f>
        <v>Central</v>
      </c>
      <c r="I518" s="3" t="str">
        <f>CONCATENATE("(P)",VLOOKUP($A518,'ACCESS EXPORT'!$A:$AF,11,FALSE)," (F)",VLOOKUP($A518,'ACCESS EXPORT'!$A:$AF,29,FALSE))</f>
        <v>(P)(407) 894-4474 (F)(407)894-7032</v>
      </c>
      <c r="J518" s="4" t="str">
        <f>UPPER(VLOOKUP($A518,'ACCESS EXPORT'!$A:$AF,12,FALSE))</f>
        <v>CARDIOLOGY</v>
      </c>
      <c r="K518" s="4" t="str">
        <f>UPPER(VLOOKUP($A518,'ACCESS EXPORT'!$A:$AF,13,FALSE))</f>
        <v>SCOTT HILL</v>
      </c>
      <c r="L518" s="3" t="str">
        <f>IF(AND(VLOOKUP(A518,'ACCESS EXPORT'!A:AE,1,0),'ACCESS EXPORT'!N518=""),UPPER(CONCATENATE('ACCESS EXPORT'!AE518)),IF(VLOOKUP(A518,'ACCESS EXPORT'!A:AE,1,0),UPPER(CONCATENATE('ACCESS EXPORT'!N518," "&amp;CHAR(10),'ACCESS EXPORT'!AE518))))</f>
        <v>BRENT WEBER 
JOHN COLEBAUGH (PRAC. ADMIN)</v>
      </c>
      <c r="M518" s="4" t="str">
        <f>UPPER(VLOOKUP($A518,'ACCESS EXPORT'!$A:$O,15,FALSE))</f>
        <v>J. CURTIS NGUYEN (PM)</v>
      </c>
      <c r="N518" s="4" t="str">
        <f ca="1">IF(AND('ACCESS EXPORT'!X518="",'ACCESS EXPORT'!Y518=""),IF('ACCESS EXPORT'!V518&lt;&gt;"",(IF(TODAY()-'ACCESS EXPORT'!V518&gt;=-60,UPPER(CONCATENATE(VLOOKUP(B518,'ACCESS EXPORT'!$B:$P,15,FALSE),""&amp;CHAR(10)&amp;"(SEP",TEXT('ACCESS EXPORT'!V518," MM/DD/YYY)"))),IF(TODAY()-'ACCESS EXPORT'!V518&lt;0,UPPER(VLOOKUP(B518,'ACCESS EXPORT'!$B:$P,15,FALSE)),UPPER(VLOOKUP(B518,'ACCESS EXPORT'!$B:$P,15,FALSE))))),IF('ACCESS EXPORT'!U518="",UPPER(VLOOKUP(B518,'ACCESS EXPORT'!$B:$P,15,FALSE)),IF(TODAY()-'ACCESS EXPORT'!U518&lt;=30,CONCATENATE(UPPER(VLOOKUP(B518,'ACCESS EXPORT'!$B:$P,15,FALSE)),""&amp;CHAR(10)&amp;"(NEW",TEXT('ACCESS EXPORT'!U518," MM/DD/YYY)")),IF(AND(TODAY()-'ACCESS EXPORT'!U518&gt;30,TODAY()&gt;0),UPPER(VLOOKUP(B518,'ACCESS EXPORT'!$B:$P,15,FALSE)))))),IF('ACCESS EXPORT'!Y518&lt;&gt;"",UPPER(CONCATENATE(UPPER(VLOOKUP(B518,'ACCESS EXPORT'!$B:$P,15,FALSE)),""&amp;CHAR(10)&amp;"(Transfer Out",TEXT('ACCESS EXPORT'!Y518," MM/DD/YYY)"))),IF('ACCESS EXPORT'!X518&lt;&gt;"",UPPER(CONCATENATE(UPPER(VLOOKUP(B518,'ACCESS EXPORT'!$B:$P,15,FALSE)),""&amp;CHAR(10)&amp;"(Transfer In",TEXT('ACCESS EXPORT'!X518," MM/DD/YYY)"))))))</f>
        <v>MITCHELL, BRIDGETTE</v>
      </c>
      <c r="O518" s="4" t="str">
        <f>_xlfn.IFNA(VLOOKUP(B518,'ACCESS EXPORT'!$B:$Q,16,FALSE),"")</f>
        <v>APRN</v>
      </c>
      <c r="P518" s="4" t="str">
        <f>_xlfn.IFNA(VLOOKUP(B518,'ACCESS EXPORT'!B:W,22,FALSE),"-")</f>
        <v>1548398902</v>
      </c>
      <c r="Q518" s="4" t="str">
        <f>_xlfn.IFNA(VLOOKUP(A518,'ACCESS EXPORT'!$A:$AG,33,0),"-")</f>
        <v>Amanda Hernandez</v>
      </c>
      <c r="R518" s="4" t="str">
        <f>_xlfn.IFNA(VLOOKUP(A518,'ACCESS EXPORT'!$A:$AH,34,0),"-")</f>
        <v>Carol Shane</v>
      </c>
      <c r="S518" s="4" t="str">
        <f>_xlfn.IFNA(VLOOKUP(A518,'ACCESS EXPORT'!$A:$AI,35,0),"-")</f>
        <v>Kikzeny Cartagena</v>
      </c>
      <c r="T518" s="4" t="str">
        <f>_xlfn.IFNA(VLOOKUP(A518,'ACCESS EXPORT'!$A:$AJ,36,0),"-")</f>
        <v>Everil Elliott</v>
      </c>
      <c r="U518" s="4" t="str">
        <f>_xlfn.IFNA(VLOOKUP(A518,'ACCESS EXPORT'!$A:$AK,37,0),"-")</f>
        <v>athena</v>
      </c>
      <c r="V518" s="4" t="str">
        <f>_xlfn.IFNA(VLOOKUP(A518,'ACCESS EXPORT'!$A:$AL,38,0),"-")</f>
        <v>FHMG_FL HEART GROUP_CEL_EP</v>
      </c>
      <c r="W518" s="4" t="str">
        <f>_xlfn.IFNA(VLOOKUP(A518,'ACCESS EXPORT'!$A:$AM,39,0),"-")</f>
        <v/>
      </c>
      <c r="X518" s="4" t="str">
        <f>_xlfn.IFNA(VLOOKUP(A518,'ACCESS EXPORT'!$A:$AN,40,0),"-")</f>
        <v>Tiffany Palmer / John Hill</v>
      </c>
      <c r="Y518" s="26" t="str">
        <f>_xlfn.IFNA(VLOOKUP(A518,'ACCESS EXPORT'!A:AO,41,0),"")</f>
        <v>Gary Weston</v>
      </c>
      <c r="Z518" s="26" t="str">
        <f>_xlfn.IFNA(VLOOKUP(A518,'ACCESS EXPORT'!A:AP,42,0),"")</f>
        <v>Quisha Moorer</v>
      </c>
      <c r="AA518" s="26" t="str">
        <f>_xlfn.IFNA(VLOOKUP(A518,'ACCESS EXPORT'!A:AQ,43,0),"")</f>
        <v>Carl Pfeiffer</v>
      </c>
    </row>
    <row r="519" spans="1:27" ht="18.75" x14ac:dyDescent="0.25">
      <c r="A519" s="33">
        <v>323</v>
      </c>
      <c r="B519" s="10">
        <v>1060</v>
      </c>
      <c r="C519" s="7" t="str">
        <f ca="1">IFERROR(UPPER(IF(AND('ACCESS EXPORT'!AA519="",'ACCESS EXPORT'!Z519=""),VLOOKUP(A519,'ACCESS EXPORT'!$A:$AF,32,FALSE),(IF('ACCESS EXPORT'!AA519&lt;&gt;"",CONCATENATE(VLOOKUP(A519,'ACCESS EXPORT'!$A:$AF,32,FALSE)," (Closed",TEXT('ACCESS EXPORT'!AA519," MM/DD/YYY)")),IF(TODAY()&lt;(('ACCESS EXPORT'!Z519)+30),CONCATENATE(VLOOKUP(A519,'ACCESS EXPORT'!$A:$AF,32,FALSE)," (Opens",TEXT('ACCESS EXPORT'!Z519," MM/DD/YYY)")),VLOOKUP(A519,'ACCESS EXPORT'!$A:$AF,32,FALSE)))))),"-")</f>
        <v>ADVENTHEALTH MEDICAL GROUP CARDIOLOGY AT 410 CELEBRATION PLACE</v>
      </c>
      <c r="D519" s="3" t="str">
        <f ca="1">IFERROR(UPPER(IF(AND('ACCESS EXPORT'!AA519="",'ACCESS EXPORT'!Z519=""),VLOOKUP(A519,'ACCESS EXPORT'!$A:$AF,28,FALSE),(IF('ACCESS EXPORT'!AA519&lt;&gt;"",CONCATENATE(VLOOKUP(A519,'ACCESS EXPORT'!$A:$AF,28,FALSE)," (Closed",TEXT('ACCESS EXPORT'!AA519," MM/DD/YYY)")),IF(TODAY()&lt;(('ACCESS EXPORT'!Z519)+30),CONCATENATE(VLOOKUP(A519,'ACCESS EXPORT'!$A:$AF,28,FALSE)," (Opens",TEXT('ACCESS EXPORT'!Z519," MM/DD/YYY)")),VLOOKUP(A519,'ACCESS EXPORT'!$A:$AF,28,FALSE)))))),"-")</f>
        <v>FLORIDA HEART GROUP - CELEBRATION 2</v>
      </c>
      <c r="E519" s="3" t="str">
        <f>VLOOKUP($A519,'ACCESS EXPORT'!$A:$AF,3,FALSE)</f>
        <v>5680</v>
      </c>
      <c r="F519" s="3" t="str">
        <f>UPPER(CONCATENATE(VLOOKUP(A519,'ACCESS EXPORT'!$A:$AF,4,FALSE)," ",VLOOKUP(A519,'ACCESS EXPORT'!$A:$AF,5,FALSE)," ",VLOOKUP(A519,'ACCESS EXPORT'!$A:$AF,6,FALSE)," ",VLOOKUP(A519,'ACCESS EXPORT'!$A:$AA,7,FALSE)," ",VLOOKUP(A519,'ACCESS EXPORT'!$A:$AA,8,FALSE)))</f>
        <v>410 CELEBRATION PL SUITE 302 CELEBRATION FL 34747</v>
      </c>
      <c r="G519" s="4" t="str">
        <f>UPPER(VLOOKUP($A519,'ACCESS EXPORT'!$A:$AF,9,FALSE))</f>
        <v>OSCEOLA</v>
      </c>
      <c r="H519" s="4" t="str">
        <f>_xlfn.IFNA(VLOOKUP($B519,'ACCESS EXPORT'!$B:$J,9,FALSE),"")</f>
        <v>Central</v>
      </c>
      <c r="I519" s="3" t="str">
        <f>CONCATENATE("(P)",VLOOKUP($A519,'ACCESS EXPORT'!$A:$AF,11,FALSE)," (F)",VLOOKUP($A519,'ACCESS EXPORT'!$A:$AF,29,FALSE))</f>
        <v>(P)(407) 894-4474 (F)(407)894-7032</v>
      </c>
      <c r="J519" s="4" t="str">
        <f>UPPER(VLOOKUP($A519,'ACCESS EXPORT'!$A:$AF,12,FALSE))</f>
        <v>CARDIOLOGY</v>
      </c>
      <c r="K519" s="4" t="str">
        <f>UPPER(VLOOKUP($A519,'ACCESS EXPORT'!$A:$AF,13,FALSE))</f>
        <v>SCOTT HILL</v>
      </c>
      <c r="L519" s="3" t="str">
        <f>IF(AND(VLOOKUP(A519,'ACCESS EXPORT'!A:AE,1,0),'ACCESS EXPORT'!N519=""),UPPER(CONCATENATE('ACCESS EXPORT'!AE519)),IF(VLOOKUP(A519,'ACCESS EXPORT'!A:AE,1,0),UPPER(CONCATENATE('ACCESS EXPORT'!N519," "&amp;CHAR(10),'ACCESS EXPORT'!AE519))))</f>
        <v>BRENT WEBER 
JOHN COLEBAUGH (PRAC. ADMIN)</v>
      </c>
      <c r="M519" s="4" t="str">
        <f>UPPER(VLOOKUP($A519,'ACCESS EXPORT'!$A:$O,15,FALSE))</f>
        <v>J. CURTIS NGUYEN (PM)</v>
      </c>
      <c r="N519" s="4" t="str">
        <f ca="1">IF(AND('ACCESS EXPORT'!X519="",'ACCESS EXPORT'!Y519=""),IF('ACCESS EXPORT'!V519&lt;&gt;"",(IF(TODAY()-'ACCESS EXPORT'!V519&gt;=-60,UPPER(CONCATENATE(VLOOKUP(B519,'ACCESS EXPORT'!$B:$P,15,FALSE),""&amp;CHAR(10)&amp;"(SEP",TEXT('ACCESS EXPORT'!V519," MM/DD/YYY)"))),IF(TODAY()-'ACCESS EXPORT'!V519&lt;0,UPPER(VLOOKUP(B519,'ACCESS EXPORT'!$B:$P,15,FALSE)),UPPER(VLOOKUP(B519,'ACCESS EXPORT'!$B:$P,15,FALSE))))),IF('ACCESS EXPORT'!U519="",UPPER(VLOOKUP(B519,'ACCESS EXPORT'!$B:$P,15,FALSE)),IF(TODAY()-'ACCESS EXPORT'!U519&lt;=30,CONCATENATE(UPPER(VLOOKUP(B519,'ACCESS EXPORT'!$B:$P,15,FALSE)),""&amp;CHAR(10)&amp;"(NEW",TEXT('ACCESS EXPORT'!U519," MM/DD/YYY)")),IF(AND(TODAY()-'ACCESS EXPORT'!U519&gt;30,TODAY()&gt;0),UPPER(VLOOKUP(B519,'ACCESS EXPORT'!$B:$P,15,FALSE)))))),IF('ACCESS EXPORT'!Y519&lt;&gt;"",UPPER(CONCATENATE(UPPER(VLOOKUP(B519,'ACCESS EXPORT'!$B:$P,15,FALSE)),""&amp;CHAR(10)&amp;"(Transfer Out",TEXT('ACCESS EXPORT'!Y519," MM/DD/YYY)"))),IF('ACCESS EXPORT'!X519&lt;&gt;"",UPPER(CONCATENATE(UPPER(VLOOKUP(B519,'ACCESS EXPORT'!$B:$P,15,FALSE)),""&amp;CHAR(10)&amp;"(Transfer In",TEXT('ACCESS EXPORT'!X519," MM/DD/YYY)"))))))</f>
        <v>BHATHEJA, ROHIT</v>
      </c>
      <c r="O519" s="4" t="str">
        <f>_xlfn.IFNA(VLOOKUP(B519,'ACCESS EXPORT'!$B:$Q,16,FALSE),"")</f>
        <v>MD</v>
      </c>
      <c r="P519" s="4" t="str">
        <f>_xlfn.IFNA(VLOOKUP(B519,'ACCESS EXPORT'!B:W,22,FALSE),"-")</f>
        <v>1912097627</v>
      </c>
      <c r="Q519" s="4" t="str">
        <f>_xlfn.IFNA(VLOOKUP(A519,'ACCESS EXPORT'!$A:$AG,33,0),"-")</f>
        <v>Amanda Hernandez</v>
      </c>
      <c r="R519" s="4" t="str">
        <f>_xlfn.IFNA(VLOOKUP(A519,'ACCESS EXPORT'!$A:$AH,34,0),"-")</f>
        <v>Carol Shane</v>
      </c>
      <c r="S519" s="4" t="str">
        <f>_xlfn.IFNA(VLOOKUP(A519,'ACCESS EXPORT'!$A:$AI,35,0),"-")</f>
        <v>Kikzeny Cartagena</v>
      </c>
      <c r="T519" s="4" t="str">
        <f>_xlfn.IFNA(VLOOKUP(A519,'ACCESS EXPORT'!$A:$AJ,36,0),"-")</f>
        <v>Everil Elliott</v>
      </c>
      <c r="U519" s="4" t="str">
        <f>_xlfn.IFNA(VLOOKUP(A519,'ACCESS EXPORT'!$A:$AK,37,0),"-")</f>
        <v>athena</v>
      </c>
      <c r="V519" s="4" t="str">
        <f>_xlfn.IFNA(VLOOKUP(A519,'ACCESS EXPORT'!$A:$AL,38,0),"-")</f>
        <v>FHMG_FL HEART GROUP_CEL_EP</v>
      </c>
      <c r="W519" s="4" t="str">
        <f>_xlfn.IFNA(VLOOKUP(A519,'ACCESS EXPORT'!$A:$AM,39,0),"-")</f>
        <v/>
      </c>
      <c r="X519" s="4" t="str">
        <f>_xlfn.IFNA(VLOOKUP(A519,'ACCESS EXPORT'!$A:$AN,40,0),"-")</f>
        <v>Tiffany Palmer / John Hill</v>
      </c>
      <c r="Y519" s="26" t="str">
        <f>_xlfn.IFNA(VLOOKUP(A519,'ACCESS EXPORT'!A:AO,41,0),"")</f>
        <v>Gary Weston</v>
      </c>
      <c r="Z519" s="26" t="str">
        <f>_xlfn.IFNA(VLOOKUP(A519,'ACCESS EXPORT'!A:AP,42,0),"")</f>
        <v>Quisha Moorer</v>
      </c>
      <c r="AA519" s="26" t="str">
        <f>_xlfn.IFNA(VLOOKUP(A519,'ACCESS EXPORT'!A:AQ,43,0),"")</f>
        <v>Carl Pfeiffer</v>
      </c>
    </row>
    <row r="520" spans="1:27" ht="18.75" x14ac:dyDescent="0.25">
      <c r="A520" s="33">
        <v>105</v>
      </c>
      <c r="B520" s="10">
        <v>1126</v>
      </c>
      <c r="C520" s="7" t="str">
        <f ca="1">IFERROR(UPPER(IF(AND('ACCESS EXPORT'!AA520="",'ACCESS EXPORT'!Z520=""),VLOOKUP(A520,'ACCESS EXPORT'!$A:$AF,32,FALSE),(IF('ACCESS EXPORT'!AA520&lt;&gt;"",CONCATENATE(VLOOKUP(A520,'ACCESS EXPORT'!$A:$AF,32,FALSE)," (Closed",TEXT('ACCESS EXPORT'!AA520," MM/DD/YYY)")),IF(TODAY()&lt;(('ACCESS EXPORT'!Z520)+30),CONCATENATE(VLOOKUP(A520,'ACCESS EXPORT'!$A:$AF,32,FALSE)," (Opens",TEXT('ACCESS EXPORT'!Z520," MM/DD/YYY)")),VLOOKUP(A520,'ACCESS EXPORT'!$A:$AF,32,FALSE)))))),"-")</f>
        <v>ADVENTHEALTH MEDICAL GROUP GENERAL SURGERY AT LAKE MARY</v>
      </c>
      <c r="D520" s="3" t="str">
        <f ca="1">IFERROR(UPPER(IF(AND('ACCESS EXPORT'!AA520="",'ACCESS EXPORT'!Z520=""),VLOOKUP(A520,'ACCESS EXPORT'!$A:$AF,28,FALSE),(IF('ACCESS EXPORT'!AA520&lt;&gt;"",CONCATENATE(VLOOKUP(A520,'ACCESS EXPORT'!$A:$AF,28,FALSE)," (Closed",TEXT('ACCESS EXPORT'!AA520," MM/DD/YYY)")),IF(TODAY()&lt;(('ACCESS EXPORT'!Z520)+30),CONCATENATE(VLOOKUP(A520,'ACCESS EXPORT'!$A:$AF,28,FALSE)," (Opens",TEXT('ACCESS EXPORT'!Z520," MM/DD/YYY)")),VLOOKUP(A520,'ACCESS EXPORT'!$A:$AF,28,FALSE)))))),"-")</f>
        <v>ADVANCED SURGICAL CARE SPECIALISTS</v>
      </c>
      <c r="E520" s="3" t="str">
        <f>VLOOKUP($A520,'ACCESS EXPORT'!$A:$AF,3,FALSE)</f>
        <v>5710</v>
      </c>
      <c r="F520" s="3" t="str">
        <f>UPPER(CONCATENATE(VLOOKUP(A520,'ACCESS EXPORT'!$A:$AF,4,FALSE)," ",VLOOKUP(A520,'ACCESS EXPORT'!$A:$AF,5,FALSE)," ",VLOOKUP(A520,'ACCESS EXPORT'!$A:$AF,6,FALSE)," ",VLOOKUP(A520,'ACCESS EXPORT'!$A:$AA,7,FALSE)," ",VLOOKUP(A520,'ACCESS EXPORT'!$A:$AA,8,FALSE)))</f>
        <v>4106 W LAKE MARY BLVD SUITE 330 LAKE MARY FL 32746</v>
      </c>
      <c r="G520" s="4" t="str">
        <f>UPPER(VLOOKUP($A520,'ACCESS EXPORT'!$A:$AF,9,FALSE))</f>
        <v>SEMINOLE</v>
      </c>
      <c r="H520" s="4" t="str">
        <f>_xlfn.IFNA(VLOOKUP($B520,'ACCESS EXPORT'!$B:$J,9,FALSE),"")</f>
        <v>NE</v>
      </c>
      <c r="I520" s="3" t="str">
        <f>CONCATENATE("(P)",VLOOKUP($A520,'ACCESS EXPORT'!$A:$AF,11,FALSE)," (F)",VLOOKUP($A520,'ACCESS EXPORT'!$A:$AF,29,FALSE))</f>
        <v>(P)(407) 833-9195 (F)(407) 833-9308</v>
      </c>
      <c r="J520" s="4" t="str">
        <f>UPPER(VLOOKUP($A520,'ACCESS EXPORT'!$A:$AF,12,FALSE))</f>
        <v>SURGERY</v>
      </c>
      <c r="K520" s="4" t="str">
        <f>UPPER(VLOOKUP($A520,'ACCESS EXPORT'!$A:$AF,13,FALSE))</f>
        <v>SCOTT HILL</v>
      </c>
      <c r="L520" s="3" t="str">
        <f>IF(AND(VLOOKUP(A520,'ACCESS EXPORT'!A:AE,1,0),'ACCESS EXPORT'!N520=""),UPPER(CONCATENATE('ACCESS EXPORT'!AE520)),IF(VLOOKUP(A520,'ACCESS EXPORT'!A:AE,1,0),UPPER(CONCATENATE('ACCESS EXPORT'!N520," "&amp;CHAR(10),'ACCESS EXPORT'!AE520))))</f>
        <v xml:space="preserve">CINDY MCMILLAN 
</v>
      </c>
      <c r="M520" s="4" t="str">
        <f>UPPER(VLOOKUP($A520,'ACCESS EXPORT'!$A:$O,15,FALSE))</f>
        <v>STEPHANIE RUSSI (PM)</v>
      </c>
      <c r="N520" s="4" t="str">
        <f ca="1">IF(AND('ACCESS EXPORT'!X520="",'ACCESS EXPORT'!Y520=""),IF('ACCESS EXPORT'!V520&lt;&gt;"",(IF(TODAY()-'ACCESS EXPORT'!V520&gt;=-60,UPPER(CONCATENATE(VLOOKUP(B520,'ACCESS EXPORT'!$B:$P,15,FALSE),""&amp;CHAR(10)&amp;"(SEP",TEXT('ACCESS EXPORT'!V520," MM/DD/YYY)"))),IF(TODAY()-'ACCESS EXPORT'!V520&lt;0,UPPER(VLOOKUP(B520,'ACCESS EXPORT'!$B:$P,15,FALSE)),UPPER(VLOOKUP(B520,'ACCESS EXPORT'!$B:$P,15,FALSE))))),IF('ACCESS EXPORT'!U520="",UPPER(VLOOKUP(B520,'ACCESS EXPORT'!$B:$P,15,FALSE)),IF(TODAY()-'ACCESS EXPORT'!U520&lt;=30,CONCATENATE(UPPER(VLOOKUP(B520,'ACCESS EXPORT'!$B:$P,15,FALSE)),""&amp;CHAR(10)&amp;"(NEW",TEXT('ACCESS EXPORT'!U520," MM/DD/YYY)")),IF(AND(TODAY()-'ACCESS EXPORT'!U520&gt;30,TODAY()&gt;0),UPPER(VLOOKUP(B520,'ACCESS EXPORT'!$B:$P,15,FALSE)))))),IF('ACCESS EXPORT'!Y520&lt;&gt;"",UPPER(CONCATENATE(UPPER(VLOOKUP(B520,'ACCESS EXPORT'!$B:$P,15,FALSE)),""&amp;CHAR(10)&amp;"(Transfer Out",TEXT('ACCESS EXPORT'!Y520," MM/DD/YYY)"))),IF('ACCESS EXPORT'!X520&lt;&gt;"",UPPER(CONCATENATE(UPPER(VLOOKUP(B520,'ACCESS EXPORT'!$B:$P,15,FALSE)),""&amp;CHAR(10)&amp;"(Transfer In",TEXT('ACCESS EXPORT'!X520," MM/DD/YYY)"))))))</f>
        <v>HUETHER, WILLIAM L.</v>
      </c>
      <c r="O520" s="4" t="str">
        <f>_xlfn.IFNA(VLOOKUP(B520,'ACCESS EXPORT'!$B:$Q,16,FALSE),"")</f>
        <v>MD</v>
      </c>
      <c r="P520" s="4" t="str">
        <f>_xlfn.IFNA(VLOOKUP(B520,'ACCESS EXPORT'!B:W,22,FALSE),"-")</f>
        <v>1013975192</v>
      </c>
      <c r="Q520" s="4" t="str">
        <f>_xlfn.IFNA(VLOOKUP(A520,'ACCESS EXPORT'!$A:$AG,33,0),"-")</f>
        <v>Ronald Paulin</v>
      </c>
      <c r="R520" s="4" t="str">
        <f>_xlfn.IFNA(VLOOKUP(A520,'ACCESS EXPORT'!$A:$AH,34,0),"-")</f>
        <v>Carol Shane</v>
      </c>
      <c r="S520" s="4" t="str">
        <f>_xlfn.IFNA(VLOOKUP(A520,'ACCESS EXPORT'!$A:$AI,35,0),"-")</f>
        <v>Kikzeny Cartagena</v>
      </c>
      <c r="T520" s="4" t="str">
        <f>_xlfn.IFNA(VLOOKUP(A520,'ACCESS EXPORT'!$A:$AJ,36,0),"-")</f>
        <v>Sorangia Jean-Francois</v>
      </c>
      <c r="U520" s="4" t="str">
        <f>_xlfn.IFNA(VLOOKUP(A520,'ACCESS EXPORT'!$A:$AK,37,0),"-")</f>
        <v>athena</v>
      </c>
      <c r="V520" s="4" t="str">
        <f>_xlfn.IFNA(VLOOKUP(A520,'ACCESS EXPORT'!$A:$AL,38,0),"-")</f>
        <v>FHMG_ADV SURG CARE SPEC</v>
      </c>
      <c r="W520" s="4" t="str">
        <f>_xlfn.IFNA(VLOOKUP(A520,'ACCESS EXPORT'!$A:$AM,39,0),"-")</f>
        <v/>
      </c>
      <c r="X520" s="4" t="str">
        <f>_xlfn.IFNA(VLOOKUP(A520,'ACCESS EXPORT'!$A:$AN,40,0),"-")</f>
        <v>Karen Kelly</v>
      </c>
      <c r="Y520" s="26" t="str">
        <f>_xlfn.IFNA(VLOOKUP(A520,'ACCESS EXPORT'!A:AO,41,0),"")</f>
        <v>Andrea Desilva</v>
      </c>
      <c r="Z520" s="26" t="str">
        <f>_xlfn.IFNA(VLOOKUP(A520,'ACCESS EXPORT'!A:AP,42,0),"")</f>
        <v>Candace Goodman</v>
      </c>
      <c r="AA520" s="26" t="str">
        <f>_xlfn.IFNA(VLOOKUP(A520,'ACCESS EXPORT'!A:AQ,43,0),"")</f>
        <v>Tricia Greco</v>
      </c>
    </row>
    <row r="521" spans="1:27" ht="18.75" x14ac:dyDescent="0.25">
      <c r="A521" s="33">
        <v>105</v>
      </c>
      <c r="B521" s="10">
        <v>1129</v>
      </c>
      <c r="C521" s="7" t="str">
        <f ca="1">IFERROR(UPPER(IF(AND('ACCESS EXPORT'!AA521="",'ACCESS EXPORT'!Z521=""),VLOOKUP(A521,'ACCESS EXPORT'!$A:$AF,32,FALSE),(IF('ACCESS EXPORT'!AA521&lt;&gt;"",CONCATENATE(VLOOKUP(A521,'ACCESS EXPORT'!$A:$AF,32,FALSE)," (Closed",TEXT('ACCESS EXPORT'!AA521," MM/DD/YYY)")),IF(TODAY()&lt;(('ACCESS EXPORT'!Z521)+30),CONCATENATE(VLOOKUP(A521,'ACCESS EXPORT'!$A:$AF,32,FALSE)," (Opens",TEXT('ACCESS EXPORT'!Z521," MM/DD/YYY)")),VLOOKUP(A521,'ACCESS EXPORT'!$A:$AF,32,FALSE)))))),"-")</f>
        <v>ADVENTHEALTH MEDICAL GROUP GENERAL SURGERY AT LAKE MARY</v>
      </c>
      <c r="D521" s="3" t="str">
        <f ca="1">IFERROR(UPPER(IF(AND('ACCESS EXPORT'!AA521="",'ACCESS EXPORT'!Z521=""),VLOOKUP(A521,'ACCESS EXPORT'!$A:$AF,28,FALSE),(IF('ACCESS EXPORT'!AA521&lt;&gt;"",CONCATENATE(VLOOKUP(A521,'ACCESS EXPORT'!$A:$AF,28,FALSE)," (Closed",TEXT('ACCESS EXPORT'!AA521," MM/DD/YYY)")),IF(TODAY()&lt;(('ACCESS EXPORT'!Z521)+30),CONCATENATE(VLOOKUP(A521,'ACCESS EXPORT'!$A:$AF,28,FALSE)," (Opens",TEXT('ACCESS EXPORT'!Z521," MM/DD/YYY)")),VLOOKUP(A521,'ACCESS EXPORT'!$A:$AF,28,FALSE)))))),"-")</f>
        <v>ADVANCED SURGICAL CARE SPECIALISTS</v>
      </c>
      <c r="E521" s="3" t="str">
        <f>VLOOKUP($A521,'ACCESS EXPORT'!$A:$AF,3,FALSE)</f>
        <v>5710</v>
      </c>
      <c r="F521" s="3" t="str">
        <f>UPPER(CONCATENATE(VLOOKUP(A521,'ACCESS EXPORT'!$A:$AF,4,FALSE)," ",VLOOKUP(A521,'ACCESS EXPORT'!$A:$AF,5,FALSE)," ",VLOOKUP(A521,'ACCESS EXPORT'!$A:$AF,6,FALSE)," ",VLOOKUP(A521,'ACCESS EXPORT'!$A:$AA,7,FALSE)," ",VLOOKUP(A521,'ACCESS EXPORT'!$A:$AA,8,FALSE)))</f>
        <v>4106 W LAKE MARY BLVD SUITE 330 LAKE MARY FL 32746</v>
      </c>
      <c r="G521" s="4" t="str">
        <f>UPPER(VLOOKUP($A521,'ACCESS EXPORT'!$A:$AF,9,FALSE))</f>
        <v>SEMINOLE</v>
      </c>
      <c r="H521" s="4" t="str">
        <f>_xlfn.IFNA(VLOOKUP($B521,'ACCESS EXPORT'!$B:$J,9,FALSE),"")</f>
        <v>NE</v>
      </c>
      <c r="I521" s="3" t="str">
        <f>CONCATENATE("(P)",VLOOKUP($A521,'ACCESS EXPORT'!$A:$AF,11,FALSE)," (F)",VLOOKUP($A521,'ACCESS EXPORT'!$A:$AF,29,FALSE))</f>
        <v>(P)(407) 833-9195 (F)(407) 833-9308</v>
      </c>
      <c r="J521" s="4" t="str">
        <f>UPPER(VLOOKUP($A521,'ACCESS EXPORT'!$A:$AF,12,FALSE))</f>
        <v>SURGERY</v>
      </c>
      <c r="K521" s="4" t="str">
        <f>UPPER(VLOOKUP($A521,'ACCESS EXPORT'!$A:$AF,13,FALSE))</f>
        <v>SCOTT HILL</v>
      </c>
      <c r="L521" s="3" t="str">
        <f>IF(AND(VLOOKUP(A521,'ACCESS EXPORT'!A:AE,1,0),'ACCESS EXPORT'!N521=""),UPPER(CONCATENATE('ACCESS EXPORT'!AE521)),IF(VLOOKUP(A521,'ACCESS EXPORT'!A:AE,1,0),UPPER(CONCATENATE('ACCESS EXPORT'!N521," "&amp;CHAR(10),'ACCESS EXPORT'!AE521))))</f>
        <v xml:space="preserve">CINDY MCMILLAN 
</v>
      </c>
      <c r="M521" s="4" t="str">
        <f>UPPER(VLOOKUP($A521,'ACCESS EXPORT'!$A:$O,15,FALSE))</f>
        <v>STEPHANIE RUSSI (PM)</v>
      </c>
      <c r="N521" s="4" t="str">
        <f ca="1">IF(AND('ACCESS EXPORT'!X521="",'ACCESS EXPORT'!Y521=""),IF('ACCESS EXPORT'!V521&lt;&gt;"",(IF(TODAY()-'ACCESS EXPORT'!V521&gt;=-60,UPPER(CONCATENATE(VLOOKUP(B521,'ACCESS EXPORT'!$B:$P,15,FALSE),""&amp;CHAR(10)&amp;"(SEP",TEXT('ACCESS EXPORT'!V521," MM/DD/YYY)"))),IF(TODAY()-'ACCESS EXPORT'!V521&lt;0,UPPER(VLOOKUP(B521,'ACCESS EXPORT'!$B:$P,15,FALSE)),UPPER(VLOOKUP(B521,'ACCESS EXPORT'!$B:$P,15,FALSE))))),IF('ACCESS EXPORT'!U521="",UPPER(VLOOKUP(B521,'ACCESS EXPORT'!$B:$P,15,FALSE)),IF(TODAY()-'ACCESS EXPORT'!U521&lt;=30,CONCATENATE(UPPER(VLOOKUP(B521,'ACCESS EXPORT'!$B:$P,15,FALSE)),""&amp;CHAR(10)&amp;"(NEW",TEXT('ACCESS EXPORT'!U521," MM/DD/YYY)")),IF(AND(TODAY()-'ACCESS EXPORT'!U521&gt;30,TODAY()&gt;0),UPPER(VLOOKUP(B521,'ACCESS EXPORT'!$B:$P,15,FALSE)))))),IF('ACCESS EXPORT'!Y521&lt;&gt;"",UPPER(CONCATENATE(UPPER(VLOOKUP(B521,'ACCESS EXPORT'!$B:$P,15,FALSE)),""&amp;CHAR(10)&amp;"(Transfer Out",TEXT('ACCESS EXPORT'!Y521," MM/DD/YYY)"))),IF('ACCESS EXPORT'!X521&lt;&gt;"",UPPER(CONCATENATE(UPPER(VLOOKUP(B521,'ACCESS EXPORT'!$B:$P,15,FALSE)),""&amp;CHAR(10)&amp;"(Transfer In",TEXT('ACCESS EXPORT'!X521," MM/DD/YYY)"))))))</f>
        <v>DEANGELIS, NATHAN C.</v>
      </c>
      <c r="O521" s="4" t="str">
        <f>_xlfn.IFNA(VLOOKUP(B521,'ACCESS EXPORT'!$B:$Q,16,FALSE),"")</f>
        <v>DO</v>
      </c>
      <c r="P521" s="4" t="str">
        <f>_xlfn.IFNA(VLOOKUP(B521,'ACCESS EXPORT'!B:W,22,FALSE),"-")</f>
        <v>1063651131</v>
      </c>
      <c r="Q521" s="4" t="str">
        <f>_xlfn.IFNA(VLOOKUP(A521,'ACCESS EXPORT'!$A:$AG,33,0),"-")</f>
        <v>Ronald Paulin</v>
      </c>
      <c r="R521" s="4" t="str">
        <f>_xlfn.IFNA(VLOOKUP(A521,'ACCESS EXPORT'!$A:$AH,34,0),"-")</f>
        <v>Carol Shane</v>
      </c>
      <c r="S521" s="4" t="str">
        <f>_xlfn.IFNA(VLOOKUP(A521,'ACCESS EXPORT'!$A:$AI,35,0),"-")</f>
        <v>Kikzeny Cartagena</v>
      </c>
      <c r="T521" s="4" t="str">
        <f>_xlfn.IFNA(VLOOKUP(A521,'ACCESS EXPORT'!$A:$AJ,36,0),"-")</f>
        <v>Sorangia Jean-Francois</v>
      </c>
      <c r="U521" s="4" t="str">
        <f>_xlfn.IFNA(VLOOKUP(A521,'ACCESS EXPORT'!$A:$AK,37,0),"-")</f>
        <v>athena</v>
      </c>
      <c r="V521" s="4" t="str">
        <f>_xlfn.IFNA(VLOOKUP(A521,'ACCESS EXPORT'!$A:$AL,38,0),"-")</f>
        <v>FHMG_ADV SURG CARE SPEC</v>
      </c>
      <c r="W521" s="4" t="str">
        <f>_xlfn.IFNA(VLOOKUP(A521,'ACCESS EXPORT'!$A:$AM,39,0),"-")</f>
        <v/>
      </c>
      <c r="X521" s="4" t="str">
        <f>_xlfn.IFNA(VLOOKUP(A521,'ACCESS EXPORT'!$A:$AN,40,0),"-")</f>
        <v>Karen Kelly</v>
      </c>
      <c r="Y521" s="26" t="str">
        <f>_xlfn.IFNA(VLOOKUP(A521,'ACCESS EXPORT'!A:AO,41,0),"")</f>
        <v>Andrea Desilva</v>
      </c>
      <c r="Z521" s="26" t="str">
        <f>_xlfn.IFNA(VLOOKUP(A521,'ACCESS EXPORT'!A:AP,42,0),"")</f>
        <v>Candace Goodman</v>
      </c>
      <c r="AA521" s="26" t="str">
        <f>_xlfn.IFNA(VLOOKUP(A521,'ACCESS EXPORT'!A:AQ,43,0),"")</f>
        <v>Tricia Greco</v>
      </c>
    </row>
    <row r="522" spans="1:27" ht="18.75" x14ac:dyDescent="0.25">
      <c r="A522" s="33">
        <v>105</v>
      </c>
      <c r="B522" s="10">
        <v>1127</v>
      </c>
      <c r="C522" s="7" t="str">
        <f ca="1">IFERROR(UPPER(IF(AND('ACCESS EXPORT'!AA522="",'ACCESS EXPORT'!Z522=""),VLOOKUP(A522,'ACCESS EXPORT'!$A:$AF,32,FALSE),(IF('ACCESS EXPORT'!AA522&lt;&gt;"",CONCATENATE(VLOOKUP(A522,'ACCESS EXPORT'!$A:$AF,32,FALSE)," (Closed",TEXT('ACCESS EXPORT'!AA522," MM/DD/YYY)")),IF(TODAY()&lt;(('ACCESS EXPORT'!Z522)+30),CONCATENATE(VLOOKUP(A522,'ACCESS EXPORT'!$A:$AF,32,FALSE)," (Opens",TEXT('ACCESS EXPORT'!Z522," MM/DD/YYY)")),VLOOKUP(A522,'ACCESS EXPORT'!$A:$AF,32,FALSE)))))),"-")</f>
        <v>ADVENTHEALTH MEDICAL GROUP GENERAL SURGERY AT LAKE MARY</v>
      </c>
      <c r="D522" s="3" t="str">
        <f ca="1">IFERROR(UPPER(IF(AND('ACCESS EXPORT'!AA522="",'ACCESS EXPORT'!Z522=""),VLOOKUP(A522,'ACCESS EXPORT'!$A:$AF,28,FALSE),(IF('ACCESS EXPORT'!AA522&lt;&gt;"",CONCATENATE(VLOOKUP(A522,'ACCESS EXPORT'!$A:$AF,28,FALSE)," (Closed",TEXT('ACCESS EXPORT'!AA522," MM/DD/YYY)")),IF(TODAY()&lt;(('ACCESS EXPORT'!Z522)+30),CONCATENATE(VLOOKUP(A522,'ACCESS EXPORT'!$A:$AF,28,FALSE)," (Opens",TEXT('ACCESS EXPORT'!Z522," MM/DD/YYY)")),VLOOKUP(A522,'ACCESS EXPORT'!$A:$AF,28,FALSE)))))),"-")</f>
        <v>ADVANCED SURGICAL CARE SPECIALISTS</v>
      </c>
      <c r="E522" s="3" t="str">
        <f>VLOOKUP($A522,'ACCESS EXPORT'!$A:$AF,3,FALSE)</f>
        <v>5710</v>
      </c>
      <c r="F522" s="3" t="str">
        <f>UPPER(CONCATENATE(VLOOKUP(A522,'ACCESS EXPORT'!$A:$AF,4,FALSE)," ",VLOOKUP(A522,'ACCESS EXPORT'!$A:$AF,5,FALSE)," ",VLOOKUP(A522,'ACCESS EXPORT'!$A:$AF,6,FALSE)," ",VLOOKUP(A522,'ACCESS EXPORT'!$A:$AA,7,FALSE)," ",VLOOKUP(A522,'ACCESS EXPORT'!$A:$AA,8,FALSE)))</f>
        <v>4106 W LAKE MARY BLVD SUITE 330 LAKE MARY FL 32746</v>
      </c>
      <c r="G522" s="4" t="str">
        <f>UPPER(VLOOKUP($A522,'ACCESS EXPORT'!$A:$AF,9,FALSE))</f>
        <v>SEMINOLE</v>
      </c>
      <c r="H522" s="4" t="str">
        <f>_xlfn.IFNA(VLOOKUP($B522,'ACCESS EXPORT'!$B:$J,9,FALSE),"")</f>
        <v>NE</v>
      </c>
      <c r="I522" s="3" t="str">
        <f>CONCATENATE("(P)",VLOOKUP($A522,'ACCESS EXPORT'!$A:$AF,11,FALSE)," (F)",VLOOKUP($A522,'ACCESS EXPORT'!$A:$AF,29,FALSE))</f>
        <v>(P)(407) 833-9195 (F)(407) 833-9308</v>
      </c>
      <c r="J522" s="4" t="str">
        <f>UPPER(VLOOKUP($A522,'ACCESS EXPORT'!$A:$AF,12,FALSE))</f>
        <v>SURGERY</v>
      </c>
      <c r="K522" s="4" t="str">
        <f>UPPER(VLOOKUP($A522,'ACCESS EXPORT'!$A:$AF,13,FALSE))</f>
        <v>SCOTT HILL</v>
      </c>
      <c r="L522" s="3" t="str">
        <f>IF(AND(VLOOKUP(A522,'ACCESS EXPORT'!A:AE,1,0),'ACCESS EXPORT'!N522=""),UPPER(CONCATENATE('ACCESS EXPORT'!AE522)),IF(VLOOKUP(A522,'ACCESS EXPORT'!A:AE,1,0),UPPER(CONCATENATE('ACCESS EXPORT'!N522," "&amp;CHAR(10),'ACCESS EXPORT'!AE522))))</f>
        <v xml:space="preserve">CINDY MCMILLAN 
</v>
      </c>
      <c r="M522" s="4" t="str">
        <f>UPPER(VLOOKUP($A522,'ACCESS EXPORT'!$A:$O,15,FALSE))</f>
        <v>STEPHANIE RUSSI (PM)</v>
      </c>
      <c r="N522" s="4" t="str">
        <f ca="1">IF(AND('ACCESS EXPORT'!X522="",'ACCESS EXPORT'!Y522=""),IF('ACCESS EXPORT'!V522&lt;&gt;"",(IF(TODAY()-'ACCESS EXPORT'!V522&gt;=-60,UPPER(CONCATENATE(VLOOKUP(B522,'ACCESS EXPORT'!$B:$P,15,FALSE),""&amp;CHAR(10)&amp;"(SEP",TEXT('ACCESS EXPORT'!V522," MM/DD/YYY)"))),IF(TODAY()-'ACCESS EXPORT'!V522&lt;0,UPPER(VLOOKUP(B522,'ACCESS EXPORT'!$B:$P,15,FALSE)),UPPER(VLOOKUP(B522,'ACCESS EXPORT'!$B:$P,15,FALSE))))),IF('ACCESS EXPORT'!U522="",UPPER(VLOOKUP(B522,'ACCESS EXPORT'!$B:$P,15,FALSE)),IF(TODAY()-'ACCESS EXPORT'!U522&lt;=30,CONCATENATE(UPPER(VLOOKUP(B522,'ACCESS EXPORT'!$B:$P,15,FALSE)),""&amp;CHAR(10)&amp;"(NEW",TEXT('ACCESS EXPORT'!U522," MM/DD/YYY)")),IF(AND(TODAY()-'ACCESS EXPORT'!U522&gt;30,TODAY()&gt;0),UPPER(VLOOKUP(B522,'ACCESS EXPORT'!$B:$P,15,FALSE)))))),IF('ACCESS EXPORT'!Y522&lt;&gt;"",UPPER(CONCATENATE(UPPER(VLOOKUP(B522,'ACCESS EXPORT'!$B:$P,15,FALSE)),""&amp;CHAR(10)&amp;"(Transfer Out",TEXT('ACCESS EXPORT'!Y522," MM/DD/YYY)"))),IF('ACCESS EXPORT'!X522&lt;&gt;"",UPPER(CONCATENATE(UPPER(VLOOKUP(B522,'ACCESS EXPORT'!$B:$P,15,FALSE)),""&amp;CHAR(10)&amp;"(Transfer In",TEXT('ACCESS EXPORT'!X522," MM/DD/YYY)"))))))</f>
        <v>ROBERTSON, JOHN W.</v>
      </c>
      <c r="O522" s="4" t="str">
        <f>_xlfn.IFNA(VLOOKUP(B522,'ACCESS EXPORT'!$B:$Q,16,FALSE),"")</f>
        <v>MD</v>
      </c>
      <c r="P522" s="4" t="str">
        <f>_xlfn.IFNA(VLOOKUP(B522,'ACCESS EXPORT'!B:W,22,FALSE),"-")</f>
        <v>1285692673</v>
      </c>
      <c r="Q522" s="4" t="str">
        <f>_xlfn.IFNA(VLOOKUP(A522,'ACCESS EXPORT'!$A:$AG,33,0),"-")</f>
        <v>Ronald Paulin</v>
      </c>
      <c r="R522" s="4" t="str">
        <f>_xlfn.IFNA(VLOOKUP(A522,'ACCESS EXPORT'!$A:$AH,34,0),"-")</f>
        <v>Carol Shane</v>
      </c>
      <c r="S522" s="4" t="str">
        <f>_xlfn.IFNA(VLOOKUP(A522,'ACCESS EXPORT'!$A:$AI,35,0),"-")</f>
        <v>Kikzeny Cartagena</v>
      </c>
      <c r="T522" s="4" t="str">
        <f>_xlfn.IFNA(VLOOKUP(A522,'ACCESS EXPORT'!$A:$AJ,36,0),"-")</f>
        <v>Sorangia Jean-Francois</v>
      </c>
      <c r="U522" s="4" t="str">
        <f>_xlfn.IFNA(VLOOKUP(A522,'ACCESS EXPORT'!$A:$AK,37,0),"-")</f>
        <v>athena</v>
      </c>
      <c r="V522" s="4" t="str">
        <f>_xlfn.IFNA(VLOOKUP(A522,'ACCESS EXPORT'!$A:$AL,38,0),"-")</f>
        <v>FHMG_ADV SURG CARE SPEC</v>
      </c>
      <c r="W522" s="4" t="str">
        <f>_xlfn.IFNA(VLOOKUP(A522,'ACCESS EXPORT'!$A:$AM,39,0),"-")</f>
        <v/>
      </c>
      <c r="X522" s="4" t="str">
        <f>_xlfn.IFNA(VLOOKUP(A522,'ACCESS EXPORT'!$A:$AN,40,0),"-")</f>
        <v>Karen Kelly</v>
      </c>
      <c r="Y522" s="26" t="str">
        <f>_xlfn.IFNA(VLOOKUP(A522,'ACCESS EXPORT'!A:AO,41,0),"")</f>
        <v>Andrea Desilva</v>
      </c>
      <c r="Z522" s="26" t="str">
        <f>_xlfn.IFNA(VLOOKUP(A522,'ACCESS EXPORT'!A:AP,42,0),"")</f>
        <v>Candace Goodman</v>
      </c>
      <c r="AA522" s="26" t="str">
        <f>_xlfn.IFNA(VLOOKUP(A522,'ACCESS EXPORT'!A:AQ,43,0),"")</f>
        <v>Tricia Greco</v>
      </c>
    </row>
    <row r="523" spans="1:27" ht="18.75" x14ac:dyDescent="0.25">
      <c r="A523" s="33">
        <v>105</v>
      </c>
      <c r="B523" s="10">
        <v>1128</v>
      </c>
      <c r="C523" s="7" t="str">
        <f ca="1">IFERROR(UPPER(IF(AND('ACCESS EXPORT'!AA523="",'ACCESS EXPORT'!Z523=""),VLOOKUP(A523,'ACCESS EXPORT'!$A:$AF,32,FALSE),(IF('ACCESS EXPORT'!AA523&lt;&gt;"",CONCATENATE(VLOOKUP(A523,'ACCESS EXPORT'!$A:$AF,32,FALSE)," (Closed",TEXT('ACCESS EXPORT'!AA523," MM/DD/YYY)")),IF(TODAY()&lt;(('ACCESS EXPORT'!Z523)+30),CONCATENATE(VLOOKUP(A523,'ACCESS EXPORT'!$A:$AF,32,FALSE)," (Opens",TEXT('ACCESS EXPORT'!Z523," MM/DD/YYY)")),VLOOKUP(A523,'ACCESS EXPORT'!$A:$AF,32,FALSE)))))),"-")</f>
        <v>ADVENTHEALTH MEDICAL GROUP GENERAL SURGERY AT LAKE MARY</v>
      </c>
      <c r="D523" s="3" t="str">
        <f ca="1">IFERROR(UPPER(IF(AND('ACCESS EXPORT'!AA523="",'ACCESS EXPORT'!Z523=""),VLOOKUP(A523,'ACCESS EXPORT'!$A:$AF,28,FALSE),(IF('ACCESS EXPORT'!AA523&lt;&gt;"",CONCATENATE(VLOOKUP(A523,'ACCESS EXPORT'!$A:$AF,28,FALSE)," (Closed",TEXT('ACCESS EXPORT'!AA523," MM/DD/YYY)")),IF(TODAY()&lt;(('ACCESS EXPORT'!Z523)+30),CONCATENATE(VLOOKUP(A523,'ACCESS EXPORT'!$A:$AF,28,FALSE)," (Opens",TEXT('ACCESS EXPORT'!Z523," MM/DD/YYY)")),VLOOKUP(A523,'ACCESS EXPORT'!$A:$AF,28,FALSE)))))),"-")</f>
        <v>ADVANCED SURGICAL CARE SPECIALISTS</v>
      </c>
      <c r="E523" s="3" t="str">
        <f>VLOOKUP($A523,'ACCESS EXPORT'!$A:$AF,3,FALSE)</f>
        <v>5710</v>
      </c>
      <c r="F523" s="3" t="str">
        <f>UPPER(CONCATENATE(VLOOKUP(A523,'ACCESS EXPORT'!$A:$AF,4,FALSE)," ",VLOOKUP(A523,'ACCESS EXPORT'!$A:$AF,5,FALSE)," ",VLOOKUP(A523,'ACCESS EXPORT'!$A:$AF,6,FALSE)," ",VLOOKUP(A523,'ACCESS EXPORT'!$A:$AA,7,FALSE)," ",VLOOKUP(A523,'ACCESS EXPORT'!$A:$AA,8,FALSE)))</f>
        <v>4106 W LAKE MARY BLVD SUITE 330 LAKE MARY FL 32746</v>
      </c>
      <c r="G523" s="4" t="str">
        <f>UPPER(VLOOKUP($A523,'ACCESS EXPORT'!$A:$AF,9,FALSE))</f>
        <v>SEMINOLE</v>
      </c>
      <c r="H523" s="4" t="str">
        <f>_xlfn.IFNA(VLOOKUP($B523,'ACCESS EXPORT'!$B:$J,9,FALSE),"")</f>
        <v>NE</v>
      </c>
      <c r="I523" s="3" t="str">
        <f>CONCATENATE("(P)",VLOOKUP($A523,'ACCESS EXPORT'!$A:$AF,11,FALSE)," (F)",VLOOKUP($A523,'ACCESS EXPORT'!$A:$AF,29,FALSE))</f>
        <v>(P)(407) 833-9195 (F)(407) 833-9308</v>
      </c>
      <c r="J523" s="4" t="str">
        <f>UPPER(VLOOKUP($A523,'ACCESS EXPORT'!$A:$AF,12,FALSE))</f>
        <v>SURGERY</v>
      </c>
      <c r="K523" s="4" t="str">
        <f>UPPER(VLOOKUP($A523,'ACCESS EXPORT'!$A:$AF,13,FALSE))</f>
        <v>SCOTT HILL</v>
      </c>
      <c r="L523" s="3" t="str">
        <f>IF(AND(VLOOKUP(A523,'ACCESS EXPORT'!A:AE,1,0),'ACCESS EXPORT'!N523=""),UPPER(CONCATENATE('ACCESS EXPORT'!AE523)),IF(VLOOKUP(A523,'ACCESS EXPORT'!A:AE,1,0),UPPER(CONCATENATE('ACCESS EXPORT'!N523," "&amp;CHAR(10),'ACCESS EXPORT'!AE523))))</f>
        <v xml:space="preserve">CINDY MCMILLAN 
</v>
      </c>
      <c r="M523" s="4" t="str">
        <f>UPPER(VLOOKUP($A523,'ACCESS EXPORT'!$A:$O,15,FALSE))</f>
        <v>STEPHANIE RUSSI (PM)</v>
      </c>
      <c r="N523" s="4" t="str">
        <f ca="1">IF(AND('ACCESS EXPORT'!X523="",'ACCESS EXPORT'!Y523=""),IF('ACCESS EXPORT'!V523&lt;&gt;"",(IF(TODAY()-'ACCESS EXPORT'!V523&gt;=-60,UPPER(CONCATENATE(VLOOKUP(B523,'ACCESS EXPORT'!$B:$P,15,FALSE),""&amp;CHAR(10)&amp;"(SEP",TEXT('ACCESS EXPORT'!V523," MM/DD/YYY)"))),IF(TODAY()-'ACCESS EXPORT'!V523&lt;0,UPPER(VLOOKUP(B523,'ACCESS EXPORT'!$B:$P,15,FALSE)),UPPER(VLOOKUP(B523,'ACCESS EXPORT'!$B:$P,15,FALSE))))),IF('ACCESS EXPORT'!U523="",UPPER(VLOOKUP(B523,'ACCESS EXPORT'!$B:$P,15,FALSE)),IF(TODAY()-'ACCESS EXPORT'!U523&lt;=30,CONCATENATE(UPPER(VLOOKUP(B523,'ACCESS EXPORT'!$B:$P,15,FALSE)),""&amp;CHAR(10)&amp;"(NEW",TEXT('ACCESS EXPORT'!U523," MM/DD/YYY)")),IF(AND(TODAY()-'ACCESS EXPORT'!U523&gt;30,TODAY()&gt;0),UPPER(VLOOKUP(B523,'ACCESS EXPORT'!$B:$P,15,FALSE)))))),IF('ACCESS EXPORT'!Y523&lt;&gt;"",UPPER(CONCATENATE(UPPER(VLOOKUP(B523,'ACCESS EXPORT'!$B:$P,15,FALSE)),""&amp;CHAR(10)&amp;"(Transfer Out",TEXT('ACCESS EXPORT'!Y523," MM/DD/YYY)"))),IF('ACCESS EXPORT'!X523&lt;&gt;"",UPPER(CONCATENATE(UPPER(VLOOKUP(B523,'ACCESS EXPORT'!$B:$P,15,FALSE)),""&amp;CHAR(10)&amp;"(Transfer In",TEXT('ACCESS EXPORT'!X523," MM/DD/YYY)"))))))</f>
        <v>FISCINA, CREIGHTON D.</v>
      </c>
      <c r="O523" s="4" t="str">
        <f>_xlfn.IFNA(VLOOKUP(B523,'ACCESS EXPORT'!$B:$Q,16,FALSE),"")</f>
        <v>MD</v>
      </c>
      <c r="P523" s="4" t="str">
        <f>_xlfn.IFNA(VLOOKUP(B523,'ACCESS EXPORT'!B:W,22,FALSE),"-")</f>
        <v>1487801957</v>
      </c>
      <c r="Q523" s="4" t="str">
        <f>_xlfn.IFNA(VLOOKUP(A523,'ACCESS EXPORT'!$A:$AG,33,0),"-")</f>
        <v>Ronald Paulin</v>
      </c>
      <c r="R523" s="4" t="str">
        <f>_xlfn.IFNA(VLOOKUP(A523,'ACCESS EXPORT'!$A:$AH,34,0),"-")</f>
        <v>Carol Shane</v>
      </c>
      <c r="S523" s="4" t="str">
        <f>_xlfn.IFNA(VLOOKUP(A523,'ACCESS EXPORT'!$A:$AI,35,0),"-")</f>
        <v>Kikzeny Cartagena</v>
      </c>
      <c r="T523" s="4" t="str">
        <f>_xlfn.IFNA(VLOOKUP(A523,'ACCESS EXPORT'!$A:$AJ,36,0),"-")</f>
        <v>Sorangia Jean-Francois</v>
      </c>
      <c r="U523" s="4" t="str">
        <f>_xlfn.IFNA(VLOOKUP(A523,'ACCESS EXPORT'!$A:$AK,37,0),"-")</f>
        <v>athena</v>
      </c>
      <c r="V523" s="4" t="str">
        <f>_xlfn.IFNA(VLOOKUP(A523,'ACCESS EXPORT'!$A:$AL,38,0),"-")</f>
        <v>FHMG_ADV SURG CARE SPEC</v>
      </c>
      <c r="W523" s="4" t="str">
        <f>_xlfn.IFNA(VLOOKUP(A523,'ACCESS EXPORT'!$A:$AM,39,0),"-")</f>
        <v/>
      </c>
      <c r="X523" s="4" t="str">
        <f>_xlfn.IFNA(VLOOKUP(A523,'ACCESS EXPORT'!$A:$AN,40,0),"-")</f>
        <v>Karen Kelly</v>
      </c>
      <c r="Y523" s="26" t="str">
        <f>_xlfn.IFNA(VLOOKUP(A523,'ACCESS EXPORT'!A:AO,41,0),"")</f>
        <v>Andrea Desilva</v>
      </c>
      <c r="Z523" s="26" t="str">
        <f>_xlfn.IFNA(VLOOKUP(A523,'ACCESS EXPORT'!A:AP,42,0),"")</f>
        <v>Candace Goodman</v>
      </c>
      <c r="AA523" s="26" t="str">
        <f>_xlfn.IFNA(VLOOKUP(A523,'ACCESS EXPORT'!A:AQ,43,0),"")</f>
        <v>Tricia Greco</v>
      </c>
    </row>
    <row r="524" spans="1:27" ht="18.75" x14ac:dyDescent="0.25">
      <c r="A524" s="33">
        <v>105</v>
      </c>
      <c r="B524" s="10">
        <v>1125</v>
      </c>
      <c r="C524" s="7" t="str">
        <f ca="1">IFERROR(UPPER(IF(AND('ACCESS EXPORT'!AA524="",'ACCESS EXPORT'!Z524=""),VLOOKUP(A524,'ACCESS EXPORT'!$A:$AF,32,FALSE),(IF('ACCESS EXPORT'!AA524&lt;&gt;"",CONCATENATE(VLOOKUP(A524,'ACCESS EXPORT'!$A:$AF,32,FALSE)," (Closed",TEXT('ACCESS EXPORT'!AA524," MM/DD/YYY)")),IF(TODAY()&lt;(('ACCESS EXPORT'!Z524)+30),CONCATENATE(VLOOKUP(A524,'ACCESS EXPORT'!$A:$AF,32,FALSE)," (Opens",TEXT('ACCESS EXPORT'!Z524," MM/DD/YYY)")),VLOOKUP(A524,'ACCESS EXPORT'!$A:$AF,32,FALSE)))))),"-")</f>
        <v>ADVENTHEALTH MEDICAL GROUP GENERAL SURGERY AT LAKE MARY</v>
      </c>
      <c r="D524" s="3" t="str">
        <f ca="1">IFERROR(UPPER(IF(AND('ACCESS EXPORT'!AA524="",'ACCESS EXPORT'!Z524=""),VLOOKUP(A524,'ACCESS EXPORT'!$A:$AF,28,FALSE),(IF('ACCESS EXPORT'!AA524&lt;&gt;"",CONCATENATE(VLOOKUP(A524,'ACCESS EXPORT'!$A:$AF,28,FALSE)," (Closed",TEXT('ACCESS EXPORT'!AA524," MM/DD/YYY)")),IF(TODAY()&lt;(('ACCESS EXPORT'!Z524)+30),CONCATENATE(VLOOKUP(A524,'ACCESS EXPORT'!$A:$AF,28,FALSE)," (Opens",TEXT('ACCESS EXPORT'!Z524," MM/DD/YYY)")),VLOOKUP(A524,'ACCESS EXPORT'!$A:$AF,28,FALSE)))))),"-")</f>
        <v>ADVANCED SURGICAL CARE SPECIALISTS</v>
      </c>
      <c r="E524" s="3" t="str">
        <f>VLOOKUP($A524,'ACCESS EXPORT'!$A:$AF,3,FALSE)</f>
        <v>5710</v>
      </c>
      <c r="F524" s="3" t="str">
        <f>UPPER(CONCATENATE(VLOOKUP(A524,'ACCESS EXPORT'!$A:$AF,4,FALSE)," ",VLOOKUP(A524,'ACCESS EXPORT'!$A:$AF,5,FALSE)," ",VLOOKUP(A524,'ACCESS EXPORT'!$A:$AF,6,FALSE)," ",VLOOKUP(A524,'ACCESS EXPORT'!$A:$AA,7,FALSE)," ",VLOOKUP(A524,'ACCESS EXPORT'!$A:$AA,8,FALSE)))</f>
        <v>4106 W LAKE MARY BLVD SUITE 330 LAKE MARY FL 32746</v>
      </c>
      <c r="G524" s="4" t="str">
        <f>UPPER(VLOOKUP($A524,'ACCESS EXPORT'!$A:$AF,9,FALSE))</f>
        <v>SEMINOLE</v>
      </c>
      <c r="H524" s="4" t="str">
        <f>_xlfn.IFNA(VLOOKUP($B524,'ACCESS EXPORT'!$B:$J,9,FALSE),"")</f>
        <v>NE</v>
      </c>
      <c r="I524" s="3" t="str">
        <f>CONCATENATE("(P)",VLOOKUP($A524,'ACCESS EXPORT'!$A:$AF,11,FALSE)," (F)",VLOOKUP($A524,'ACCESS EXPORT'!$A:$AF,29,FALSE))</f>
        <v>(P)(407) 833-9195 (F)(407) 833-9308</v>
      </c>
      <c r="J524" s="4" t="str">
        <f>UPPER(VLOOKUP($A524,'ACCESS EXPORT'!$A:$AF,12,FALSE))</f>
        <v>SURGERY</v>
      </c>
      <c r="K524" s="4" t="str">
        <f>UPPER(VLOOKUP($A524,'ACCESS EXPORT'!$A:$AF,13,FALSE))</f>
        <v>SCOTT HILL</v>
      </c>
      <c r="L524" s="3" t="str">
        <f>IF(AND(VLOOKUP(A524,'ACCESS EXPORT'!A:AE,1,0),'ACCESS EXPORT'!N524=""),UPPER(CONCATENATE('ACCESS EXPORT'!AE524)),IF(VLOOKUP(A524,'ACCESS EXPORT'!A:AE,1,0),UPPER(CONCATENATE('ACCESS EXPORT'!N524," "&amp;CHAR(10),'ACCESS EXPORT'!AE524))))</f>
        <v xml:space="preserve">CINDY MCMILLAN 
</v>
      </c>
      <c r="M524" s="4" t="str">
        <f>UPPER(VLOOKUP($A524,'ACCESS EXPORT'!$A:$O,15,FALSE))</f>
        <v>STEPHANIE RUSSI (PM)</v>
      </c>
      <c r="N524" s="4" t="str">
        <f ca="1">IF(AND('ACCESS EXPORT'!X524="",'ACCESS EXPORT'!Y524=""),IF('ACCESS EXPORT'!V524&lt;&gt;"",(IF(TODAY()-'ACCESS EXPORT'!V524&gt;=-60,UPPER(CONCATENATE(VLOOKUP(B524,'ACCESS EXPORT'!$B:$P,15,FALSE),""&amp;CHAR(10)&amp;"(SEP",TEXT('ACCESS EXPORT'!V524," MM/DD/YYY)"))),IF(TODAY()-'ACCESS EXPORT'!V524&lt;0,UPPER(VLOOKUP(B524,'ACCESS EXPORT'!$B:$P,15,FALSE)),UPPER(VLOOKUP(B524,'ACCESS EXPORT'!$B:$P,15,FALSE))))),IF('ACCESS EXPORT'!U524="",UPPER(VLOOKUP(B524,'ACCESS EXPORT'!$B:$P,15,FALSE)),IF(TODAY()-'ACCESS EXPORT'!U524&lt;=30,CONCATENATE(UPPER(VLOOKUP(B524,'ACCESS EXPORT'!$B:$P,15,FALSE)),""&amp;CHAR(10)&amp;"(NEW",TEXT('ACCESS EXPORT'!U524," MM/DD/YYY)")),IF(AND(TODAY()-'ACCESS EXPORT'!U524&gt;30,TODAY()&gt;0),UPPER(VLOOKUP(B524,'ACCESS EXPORT'!$B:$P,15,FALSE)))))),IF('ACCESS EXPORT'!Y524&lt;&gt;"",UPPER(CONCATENATE(UPPER(VLOOKUP(B524,'ACCESS EXPORT'!$B:$P,15,FALSE)),""&amp;CHAR(10)&amp;"(Transfer Out",TEXT('ACCESS EXPORT'!Y524," MM/DD/YYY)"))),IF('ACCESS EXPORT'!X524&lt;&gt;"",UPPER(CONCATENATE(UPPER(VLOOKUP(B524,'ACCESS EXPORT'!$B:$P,15,FALSE)),""&amp;CHAR(10)&amp;"(Transfer In",TEXT('ACCESS EXPORT'!X524," MM/DD/YYY)"))))))</f>
        <v>RIDEMAN, ERIC D.</v>
      </c>
      <c r="O524" s="4" t="str">
        <f>_xlfn.IFNA(VLOOKUP(B524,'ACCESS EXPORT'!$B:$Q,16,FALSE),"")</f>
        <v>DO</v>
      </c>
      <c r="P524" s="4" t="str">
        <f>_xlfn.IFNA(VLOOKUP(B524,'ACCESS EXPORT'!B:W,22,FALSE),"-")</f>
        <v>1396057394</v>
      </c>
      <c r="Q524" s="4" t="str">
        <f>_xlfn.IFNA(VLOOKUP(A524,'ACCESS EXPORT'!$A:$AG,33,0),"-")</f>
        <v>Ronald Paulin</v>
      </c>
      <c r="R524" s="4" t="str">
        <f>_xlfn.IFNA(VLOOKUP(A524,'ACCESS EXPORT'!$A:$AH,34,0),"-")</f>
        <v>Carol Shane</v>
      </c>
      <c r="S524" s="4" t="str">
        <f>_xlfn.IFNA(VLOOKUP(A524,'ACCESS EXPORT'!$A:$AI,35,0),"-")</f>
        <v>Kikzeny Cartagena</v>
      </c>
      <c r="T524" s="4" t="str">
        <f>_xlfn.IFNA(VLOOKUP(A524,'ACCESS EXPORT'!$A:$AJ,36,0),"-")</f>
        <v>Sorangia Jean-Francois</v>
      </c>
      <c r="U524" s="4" t="str">
        <f>_xlfn.IFNA(VLOOKUP(A524,'ACCESS EXPORT'!$A:$AK,37,0),"-")</f>
        <v>athena</v>
      </c>
      <c r="V524" s="4" t="str">
        <f>_xlfn.IFNA(VLOOKUP(A524,'ACCESS EXPORT'!$A:$AL,38,0),"-")</f>
        <v>FHMG_ADV SURG CARE SPEC</v>
      </c>
      <c r="W524" s="4" t="str">
        <f>_xlfn.IFNA(VLOOKUP(A524,'ACCESS EXPORT'!$A:$AM,39,0),"-")</f>
        <v/>
      </c>
      <c r="X524" s="4" t="str">
        <f>_xlfn.IFNA(VLOOKUP(A524,'ACCESS EXPORT'!$A:$AN,40,0),"-")</f>
        <v>Karen Kelly</v>
      </c>
      <c r="Y524" s="26" t="str">
        <f>_xlfn.IFNA(VLOOKUP(A524,'ACCESS EXPORT'!A:AO,41,0),"")</f>
        <v>Andrea Desilva</v>
      </c>
      <c r="Z524" s="26" t="str">
        <f>_xlfn.IFNA(VLOOKUP(A524,'ACCESS EXPORT'!A:AP,42,0),"")</f>
        <v>Candace Goodman</v>
      </c>
      <c r="AA524" s="26" t="str">
        <f>_xlfn.IFNA(VLOOKUP(A524,'ACCESS EXPORT'!A:AQ,43,0),"")</f>
        <v>Tricia Greco</v>
      </c>
    </row>
    <row r="525" spans="1:27" ht="18.75" x14ac:dyDescent="0.25">
      <c r="A525" s="33">
        <v>153</v>
      </c>
      <c r="B525" s="10">
        <v>1282</v>
      </c>
      <c r="C525" s="7" t="str">
        <f ca="1">IFERROR(UPPER(IF(AND('ACCESS EXPORT'!AA525="",'ACCESS EXPORT'!Z525=""),VLOOKUP(A525,'ACCESS EXPORT'!$A:$AF,32,FALSE),(IF('ACCESS EXPORT'!AA525&lt;&gt;"",CONCATENATE(VLOOKUP(A525,'ACCESS EXPORT'!$A:$AF,32,FALSE)," (Closed",TEXT('ACCESS EXPORT'!AA525," MM/DD/YYY)")),IF(TODAY()&lt;(('ACCESS EXPORT'!Z525)+30),CONCATENATE(VLOOKUP(A525,'ACCESS EXPORT'!$A:$AF,32,FALSE)," (Opens",TEXT('ACCESS EXPORT'!Z525," MM/DD/YYY)")),VLOOKUP(A525,'ACCESS EXPORT'!$A:$AF,32,FALSE)))))),"-")</f>
        <v>ADVENTHEALTH MEDICAL GROUP INTERNAL MEDICINE AT MILLS</v>
      </c>
      <c r="D525" s="3" t="str">
        <f ca="1">IFERROR(UPPER(IF(AND('ACCESS EXPORT'!AA525="",'ACCESS EXPORT'!Z525=""),VLOOKUP(A525,'ACCESS EXPORT'!$A:$AF,28,FALSE),(IF('ACCESS EXPORT'!AA525&lt;&gt;"",CONCATENATE(VLOOKUP(A525,'ACCESS EXPORT'!$A:$AF,28,FALSE)," (Closed",TEXT('ACCESS EXPORT'!AA525," MM/DD/YYY)")),IF(TODAY()&lt;(('ACCESS EXPORT'!Z525)+30),CONCATENATE(VLOOKUP(A525,'ACCESS EXPORT'!$A:$AF,28,FALSE)," (Opens",TEXT('ACCESS EXPORT'!Z525," MM/DD/YYY)")),VLOOKUP(A525,'ACCESS EXPORT'!$A:$AF,28,FALSE)))))),"-")</f>
        <v>CENTRAL FLORIDA INTERNAL MEDICINE</v>
      </c>
      <c r="E525" s="3" t="str">
        <f>VLOOKUP($A525,'ACCESS EXPORT'!$A:$AF,3,FALSE)</f>
        <v>5720</v>
      </c>
      <c r="F525" s="3" t="str">
        <f>UPPER(CONCATENATE(VLOOKUP(A525,'ACCESS EXPORT'!$A:$AF,4,FALSE)," ",VLOOKUP(A525,'ACCESS EXPORT'!$A:$AF,5,FALSE)," ",VLOOKUP(A525,'ACCESS EXPORT'!$A:$AF,6,FALSE)," ",VLOOKUP(A525,'ACCESS EXPORT'!$A:$AA,7,FALSE)," ",VLOOKUP(A525,'ACCESS EXPORT'!$A:$AA,8,FALSE)))</f>
        <v>401 N MILLS AVE  ORLANDO FL 32803</v>
      </c>
      <c r="G525" s="4" t="str">
        <f>UPPER(VLOOKUP($A525,'ACCESS EXPORT'!$A:$AF,9,FALSE))</f>
        <v>ORANGE</v>
      </c>
      <c r="H525" s="4" t="str">
        <f>_xlfn.IFNA(VLOOKUP($B525,'ACCESS EXPORT'!$B:$J,9,FALSE),"")</f>
        <v>Central</v>
      </c>
      <c r="I525" s="3" t="str">
        <f>CONCATENATE("(P)",VLOOKUP($A525,'ACCESS EXPORT'!$A:$AF,11,FALSE)," (F)",VLOOKUP($A525,'ACCESS EXPORT'!$A:$AF,29,FALSE))</f>
        <v>(P)(407)893-6225 (F)(407)893-7353</v>
      </c>
      <c r="J525" s="4" t="str">
        <f>UPPER(VLOOKUP($A525,'ACCESS EXPORT'!$A:$AF,12,FALSE))</f>
        <v>INTERNAL MEDICINE</v>
      </c>
      <c r="K525" s="4" t="str">
        <f>UPPER(VLOOKUP($A525,'ACCESS EXPORT'!$A:$AF,13,FALSE))</f>
        <v>DEBORAH HAYWOOD</v>
      </c>
      <c r="L525" s="3" t="str">
        <f>IF(AND(VLOOKUP(A525,'ACCESS EXPORT'!A:AE,1,0),'ACCESS EXPORT'!N525=""),UPPER(CONCATENATE('ACCESS EXPORT'!AE525)),IF(VLOOKUP(A525,'ACCESS EXPORT'!A:AE,1,0),UPPER(CONCATENATE('ACCESS EXPORT'!N525," "&amp;CHAR(10),'ACCESS EXPORT'!AE525))))</f>
        <v xml:space="preserve">BERNADETTE SILVERSTEIN 
</v>
      </c>
      <c r="M525" s="4" t="str">
        <f>UPPER(VLOOKUP($A525,'ACCESS EXPORT'!$A:$O,15,FALSE))</f>
        <v>LOIDA VALENTIN-NEAL (PM)</v>
      </c>
      <c r="N525" s="4" t="str">
        <f ca="1">IF(AND('ACCESS EXPORT'!X525="",'ACCESS EXPORT'!Y525=""),IF('ACCESS EXPORT'!V525&lt;&gt;"",(IF(TODAY()-'ACCESS EXPORT'!V525&gt;=-60,UPPER(CONCATENATE(VLOOKUP(B525,'ACCESS EXPORT'!$B:$P,15,FALSE),""&amp;CHAR(10)&amp;"(SEP",TEXT('ACCESS EXPORT'!V525," MM/DD/YYY)"))),IF(TODAY()-'ACCESS EXPORT'!V525&lt;0,UPPER(VLOOKUP(B525,'ACCESS EXPORT'!$B:$P,15,FALSE)),UPPER(VLOOKUP(B525,'ACCESS EXPORT'!$B:$P,15,FALSE))))),IF('ACCESS EXPORT'!U525="",UPPER(VLOOKUP(B525,'ACCESS EXPORT'!$B:$P,15,FALSE)),IF(TODAY()-'ACCESS EXPORT'!U525&lt;=30,CONCATENATE(UPPER(VLOOKUP(B525,'ACCESS EXPORT'!$B:$P,15,FALSE)),""&amp;CHAR(10)&amp;"(NEW",TEXT('ACCESS EXPORT'!U525," MM/DD/YYY)")),IF(AND(TODAY()-'ACCESS EXPORT'!U525&gt;30,TODAY()&gt;0),UPPER(VLOOKUP(B525,'ACCESS EXPORT'!$B:$P,15,FALSE)))))),IF('ACCESS EXPORT'!Y525&lt;&gt;"",UPPER(CONCATENATE(UPPER(VLOOKUP(B525,'ACCESS EXPORT'!$B:$P,15,FALSE)),""&amp;CHAR(10)&amp;"(Transfer Out",TEXT('ACCESS EXPORT'!Y525," MM/DD/YYY)"))),IF('ACCESS EXPORT'!X525&lt;&gt;"",UPPER(CONCATENATE(UPPER(VLOOKUP(B525,'ACCESS EXPORT'!$B:$P,15,FALSE)),""&amp;CHAR(10)&amp;"(Transfer In",TEXT('ACCESS EXPORT'!X525," MM/DD/YYY)"))))))</f>
        <v>AYDUR, ERDEM M.</v>
      </c>
      <c r="O525" s="4" t="str">
        <f>_xlfn.IFNA(VLOOKUP(B525,'ACCESS EXPORT'!$B:$Q,16,FALSE),"")</f>
        <v>MD</v>
      </c>
      <c r="P525" s="4" t="str">
        <f>_xlfn.IFNA(VLOOKUP(B525,'ACCESS EXPORT'!B:W,22,FALSE),"-")</f>
        <v>1881985026</v>
      </c>
      <c r="Q525" s="4" t="str">
        <f>_xlfn.IFNA(VLOOKUP(A525,'ACCESS EXPORT'!$A:$AG,33,0),"-")</f>
        <v>Pat Lanier</v>
      </c>
      <c r="R525" s="4" t="str">
        <f>_xlfn.IFNA(VLOOKUP(A525,'ACCESS EXPORT'!$A:$AH,34,0),"-")</f>
        <v>Cheri Benedeti</v>
      </c>
      <c r="S525" s="4" t="str">
        <f>_xlfn.IFNA(VLOOKUP(A525,'ACCESS EXPORT'!$A:$AI,35,0),"-")</f>
        <v>Anna Bachtis</v>
      </c>
      <c r="T525" s="4" t="str">
        <f>_xlfn.IFNA(VLOOKUP(A525,'ACCESS EXPORT'!$A:$AJ,36,0),"-")</f>
        <v>Andrew Davis</v>
      </c>
      <c r="U525" s="4" t="str">
        <f>_xlfn.IFNA(VLOOKUP(A525,'ACCESS EXPORT'!$A:$AK,37,0),"-")</f>
        <v>athena</v>
      </c>
      <c r="V525" s="4" t="str">
        <f>_xlfn.IFNA(VLOOKUP(A525,'ACCESS EXPORT'!$A:$AL,38,0),"-")</f>
        <v>FHMG_CENTRAL FL IM</v>
      </c>
      <c r="W525" s="4" t="str">
        <f>_xlfn.IFNA(VLOOKUP(A525,'ACCESS EXPORT'!$A:$AM,39,0),"-")</f>
        <v/>
      </c>
      <c r="X525" s="4" t="str">
        <f>_xlfn.IFNA(VLOOKUP(A525,'ACCESS EXPORT'!$A:$AN,40,0),"-")</f>
        <v>Libia Villaquiran / Jenny Green</v>
      </c>
      <c r="Y525" s="26" t="str">
        <f>_xlfn.IFNA(VLOOKUP(A525,'ACCESS EXPORT'!A:AO,41,0),"")</f>
        <v>Karen Kundinger</v>
      </c>
      <c r="Z525" s="26" t="str">
        <f>_xlfn.IFNA(VLOOKUP(A525,'ACCESS EXPORT'!A:AP,42,0),"")</f>
        <v>Varuna Singh</v>
      </c>
      <c r="AA525" s="26" t="str">
        <f>_xlfn.IFNA(VLOOKUP(A525,'ACCESS EXPORT'!A:AQ,43,0),"")</f>
        <v>Heather McComb</v>
      </c>
    </row>
    <row r="526" spans="1:27" ht="18.75" x14ac:dyDescent="0.25">
      <c r="A526" s="33">
        <v>153</v>
      </c>
      <c r="B526" s="10">
        <v>1283</v>
      </c>
      <c r="C526" s="7" t="str">
        <f ca="1">IFERROR(UPPER(IF(AND('ACCESS EXPORT'!AA526="",'ACCESS EXPORT'!Z526=""),VLOOKUP(A526,'ACCESS EXPORT'!$A:$AF,32,FALSE),(IF('ACCESS EXPORT'!AA526&lt;&gt;"",CONCATENATE(VLOOKUP(A526,'ACCESS EXPORT'!$A:$AF,32,FALSE)," (Closed",TEXT('ACCESS EXPORT'!AA526," MM/DD/YYY)")),IF(TODAY()&lt;(('ACCESS EXPORT'!Z526)+30),CONCATENATE(VLOOKUP(A526,'ACCESS EXPORT'!$A:$AF,32,FALSE)," (Opens",TEXT('ACCESS EXPORT'!Z526," MM/DD/YYY)")),VLOOKUP(A526,'ACCESS EXPORT'!$A:$AF,32,FALSE)))))),"-")</f>
        <v>ADVENTHEALTH MEDICAL GROUP INTERNAL MEDICINE AT MILLS</v>
      </c>
      <c r="D526" s="3" t="str">
        <f ca="1">IFERROR(UPPER(IF(AND('ACCESS EXPORT'!AA526="",'ACCESS EXPORT'!Z526=""),VLOOKUP(A526,'ACCESS EXPORT'!$A:$AF,28,FALSE),(IF('ACCESS EXPORT'!AA526&lt;&gt;"",CONCATENATE(VLOOKUP(A526,'ACCESS EXPORT'!$A:$AF,28,FALSE)," (Closed",TEXT('ACCESS EXPORT'!AA526," MM/DD/YYY)")),IF(TODAY()&lt;(('ACCESS EXPORT'!Z526)+30),CONCATENATE(VLOOKUP(A526,'ACCESS EXPORT'!$A:$AF,28,FALSE)," (Opens",TEXT('ACCESS EXPORT'!Z526," MM/DD/YYY)")),VLOOKUP(A526,'ACCESS EXPORT'!$A:$AF,28,FALSE)))))),"-")</f>
        <v>CENTRAL FLORIDA INTERNAL MEDICINE</v>
      </c>
      <c r="E526" s="3" t="str">
        <f>VLOOKUP($A526,'ACCESS EXPORT'!$A:$AF,3,FALSE)</f>
        <v>5720</v>
      </c>
      <c r="F526" s="3" t="str">
        <f>UPPER(CONCATENATE(VLOOKUP(A526,'ACCESS EXPORT'!$A:$AF,4,FALSE)," ",VLOOKUP(A526,'ACCESS EXPORT'!$A:$AF,5,FALSE)," ",VLOOKUP(A526,'ACCESS EXPORT'!$A:$AF,6,FALSE)," ",VLOOKUP(A526,'ACCESS EXPORT'!$A:$AA,7,FALSE)," ",VLOOKUP(A526,'ACCESS EXPORT'!$A:$AA,8,FALSE)))</f>
        <v>401 N MILLS AVE  ORLANDO FL 32803</v>
      </c>
      <c r="G526" s="4" t="str">
        <f>UPPER(VLOOKUP($A526,'ACCESS EXPORT'!$A:$AF,9,FALSE))</f>
        <v>ORANGE</v>
      </c>
      <c r="H526" s="4" t="str">
        <f>_xlfn.IFNA(VLOOKUP($B526,'ACCESS EXPORT'!$B:$J,9,FALSE),"")</f>
        <v>Central</v>
      </c>
      <c r="I526" s="3" t="str">
        <f>CONCATENATE("(P)",VLOOKUP($A526,'ACCESS EXPORT'!$A:$AF,11,FALSE)," (F)",VLOOKUP($A526,'ACCESS EXPORT'!$A:$AF,29,FALSE))</f>
        <v>(P)(407)893-6225 (F)(407)893-7353</v>
      </c>
      <c r="J526" s="4" t="str">
        <f>UPPER(VLOOKUP($A526,'ACCESS EXPORT'!$A:$AF,12,FALSE))</f>
        <v>INTERNAL MEDICINE</v>
      </c>
      <c r="K526" s="4" t="str">
        <f>UPPER(VLOOKUP($A526,'ACCESS EXPORT'!$A:$AF,13,FALSE))</f>
        <v>DEBORAH HAYWOOD</v>
      </c>
      <c r="L526" s="3" t="str">
        <f>IF(AND(VLOOKUP(A526,'ACCESS EXPORT'!A:AE,1,0),'ACCESS EXPORT'!N526=""),UPPER(CONCATENATE('ACCESS EXPORT'!AE526)),IF(VLOOKUP(A526,'ACCESS EXPORT'!A:AE,1,0),UPPER(CONCATENATE('ACCESS EXPORT'!N526," "&amp;CHAR(10),'ACCESS EXPORT'!AE526))))</f>
        <v xml:space="preserve">BERNADETTE SILVERSTEIN 
</v>
      </c>
      <c r="M526" s="4" t="str">
        <f>UPPER(VLOOKUP($A526,'ACCESS EXPORT'!$A:$O,15,FALSE))</f>
        <v>LOIDA VALENTIN-NEAL (PM)</v>
      </c>
      <c r="N526" s="4" t="str">
        <f ca="1">IF(AND('ACCESS EXPORT'!X526="",'ACCESS EXPORT'!Y526=""),IF('ACCESS EXPORT'!V526&lt;&gt;"",(IF(TODAY()-'ACCESS EXPORT'!V526&gt;=-60,UPPER(CONCATENATE(VLOOKUP(B526,'ACCESS EXPORT'!$B:$P,15,FALSE),""&amp;CHAR(10)&amp;"(SEP",TEXT('ACCESS EXPORT'!V526," MM/DD/YYY)"))),IF(TODAY()-'ACCESS EXPORT'!V526&lt;0,UPPER(VLOOKUP(B526,'ACCESS EXPORT'!$B:$P,15,FALSE)),UPPER(VLOOKUP(B526,'ACCESS EXPORT'!$B:$P,15,FALSE))))),IF('ACCESS EXPORT'!U526="",UPPER(VLOOKUP(B526,'ACCESS EXPORT'!$B:$P,15,FALSE)),IF(TODAY()-'ACCESS EXPORT'!U526&lt;=30,CONCATENATE(UPPER(VLOOKUP(B526,'ACCESS EXPORT'!$B:$P,15,FALSE)),""&amp;CHAR(10)&amp;"(NEW",TEXT('ACCESS EXPORT'!U526," MM/DD/YYY)")),IF(AND(TODAY()-'ACCESS EXPORT'!U526&gt;30,TODAY()&gt;0),UPPER(VLOOKUP(B526,'ACCESS EXPORT'!$B:$P,15,FALSE)))))),IF('ACCESS EXPORT'!Y526&lt;&gt;"",UPPER(CONCATENATE(UPPER(VLOOKUP(B526,'ACCESS EXPORT'!$B:$P,15,FALSE)),""&amp;CHAR(10)&amp;"(Transfer Out",TEXT('ACCESS EXPORT'!Y526," MM/DD/YYY)"))),IF('ACCESS EXPORT'!X526&lt;&gt;"",UPPER(CONCATENATE(UPPER(VLOOKUP(B526,'ACCESS EXPORT'!$B:$P,15,FALSE)),""&amp;CHAR(10)&amp;"(Transfer In",TEXT('ACCESS EXPORT'!X526," MM/DD/YYY)"))))))</f>
        <v>HABER, TANYA</v>
      </c>
      <c r="O526" s="4" t="str">
        <f>_xlfn.IFNA(VLOOKUP(B526,'ACCESS EXPORT'!$B:$Q,16,FALSE),"")</f>
        <v>DO</v>
      </c>
      <c r="P526" s="4" t="str">
        <f>_xlfn.IFNA(VLOOKUP(B526,'ACCESS EXPORT'!B:W,22,FALSE),"-")</f>
        <v>1487690657</v>
      </c>
      <c r="Q526" s="4" t="str">
        <f>_xlfn.IFNA(VLOOKUP(A526,'ACCESS EXPORT'!$A:$AG,33,0),"-")</f>
        <v>Pat Lanier</v>
      </c>
      <c r="R526" s="4" t="str">
        <f>_xlfn.IFNA(VLOOKUP(A526,'ACCESS EXPORT'!$A:$AH,34,0),"-")</f>
        <v>Cheri Benedeti</v>
      </c>
      <c r="S526" s="4" t="str">
        <f>_xlfn.IFNA(VLOOKUP(A526,'ACCESS EXPORT'!$A:$AI,35,0),"-")</f>
        <v>Anna Bachtis</v>
      </c>
      <c r="T526" s="4" t="str">
        <f>_xlfn.IFNA(VLOOKUP(A526,'ACCESS EXPORT'!$A:$AJ,36,0),"-")</f>
        <v>Andrew Davis</v>
      </c>
      <c r="U526" s="4" t="str">
        <f>_xlfn.IFNA(VLOOKUP(A526,'ACCESS EXPORT'!$A:$AK,37,0),"-")</f>
        <v>athena</v>
      </c>
      <c r="V526" s="4" t="str">
        <f>_xlfn.IFNA(VLOOKUP(A526,'ACCESS EXPORT'!$A:$AL,38,0),"-")</f>
        <v>FHMG_CENTRAL FL IM</v>
      </c>
      <c r="W526" s="4" t="str">
        <f>_xlfn.IFNA(VLOOKUP(A526,'ACCESS EXPORT'!$A:$AM,39,0),"-")</f>
        <v/>
      </c>
      <c r="X526" s="4" t="str">
        <f>_xlfn.IFNA(VLOOKUP(A526,'ACCESS EXPORT'!$A:$AN,40,0),"-")</f>
        <v>Libia Villaquiran / Jenny Green</v>
      </c>
      <c r="Y526" s="26" t="str">
        <f>_xlfn.IFNA(VLOOKUP(A526,'ACCESS EXPORT'!A:AO,41,0),"")</f>
        <v>Karen Kundinger</v>
      </c>
      <c r="Z526" s="26" t="str">
        <f>_xlfn.IFNA(VLOOKUP(A526,'ACCESS EXPORT'!A:AP,42,0),"")</f>
        <v>Varuna Singh</v>
      </c>
      <c r="AA526" s="26" t="str">
        <f>_xlfn.IFNA(VLOOKUP(A526,'ACCESS EXPORT'!A:AQ,43,0),"")</f>
        <v>Heather McComb</v>
      </c>
    </row>
    <row r="527" spans="1:27" ht="18.75" x14ac:dyDescent="0.25">
      <c r="A527" s="33">
        <v>153</v>
      </c>
      <c r="B527" s="10">
        <v>1809</v>
      </c>
      <c r="C527" s="7" t="str">
        <f ca="1">IFERROR(UPPER(IF(AND('ACCESS EXPORT'!AA527="",'ACCESS EXPORT'!Z527=""),VLOOKUP(A527,'ACCESS EXPORT'!$A:$AF,32,FALSE),(IF('ACCESS EXPORT'!AA527&lt;&gt;"",CONCATENATE(VLOOKUP(A527,'ACCESS EXPORT'!$A:$AF,32,FALSE)," (Closed",TEXT('ACCESS EXPORT'!AA527," MM/DD/YYY)")),IF(TODAY()&lt;(('ACCESS EXPORT'!Z527)+30),CONCATENATE(VLOOKUP(A527,'ACCESS EXPORT'!$A:$AF,32,FALSE)," (Opens",TEXT('ACCESS EXPORT'!Z527," MM/DD/YYY)")),VLOOKUP(A527,'ACCESS EXPORT'!$A:$AF,32,FALSE)))))),"-")</f>
        <v>ADVENTHEALTH MEDICAL GROUP INTERNAL MEDICINE AT MILLS</v>
      </c>
      <c r="D527" s="3" t="str">
        <f ca="1">IFERROR(UPPER(IF(AND('ACCESS EXPORT'!AA527="",'ACCESS EXPORT'!Z527=""),VLOOKUP(A527,'ACCESS EXPORT'!$A:$AF,28,FALSE),(IF('ACCESS EXPORT'!AA527&lt;&gt;"",CONCATENATE(VLOOKUP(A527,'ACCESS EXPORT'!$A:$AF,28,FALSE)," (Closed",TEXT('ACCESS EXPORT'!AA527," MM/DD/YYY)")),IF(TODAY()&lt;(('ACCESS EXPORT'!Z527)+30),CONCATENATE(VLOOKUP(A527,'ACCESS EXPORT'!$A:$AF,28,FALSE)," (Opens",TEXT('ACCESS EXPORT'!Z527," MM/DD/YYY)")),VLOOKUP(A527,'ACCESS EXPORT'!$A:$AF,28,FALSE)))))),"-")</f>
        <v>CENTRAL FLORIDA INTERNAL MEDICINE</v>
      </c>
      <c r="E527" s="3" t="str">
        <f>VLOOKUP($A527,'ACCESS EXPORT'!$A:$AF,3,FALSE)</f>
        <v>5720</v>
      </c>
      <c r="F527" s="3" t="str">
        <f>UPPER(CONCATENATE(VLOOKUP(A527,'ACCESS EXPORT'!$A:$AF,4,FALSE)," ",VLOOKUP(A527,'ACCESS EXPORT'!$A:$AF,5,FALSE)," ",VLOOKUP(A527,'ACCESS EXPORT'!$A:$AF,6,FALSE)," ",VLOOKUP(A527,'ACCESS EXPORT'!$A:$AA,7,FALSE)," ",VLOOKUP(A527,'ACCESS EXPORT'!$A:$AA,8,FALSE)))</f>
        <v>401 N MILLS AVE  ORLANDO FL 32803</v>
      </c>
      <c r="G527" s="4" t="str">
        <f>UPPER(VLOOKUP($A527,'ACCESS EXPORT'!$A:$AF,9,FALSE))</f>
        <v>ORANGE</v>
      </c>
      <c r="H527" s="4" t="str">
        <f>_xlfn.IFNA(VLOOKUP($B527,'ACCESS EXPORT'!$B:$J,9,FALSE),"")</f>
        <v>NE</v>
      </c>
      <c r="I527" s="3" t="str">
        <f>CONCATENATE("(P)",VLOOKUP($A527,'ACCESS EXPORT'!$A:$AF,11,FALSE)," (F)",VLOOKUP($A527,'ACCESS EXPORT'!$A:$AF,29,FALSE))</f>
        <v>(P)(407)893-6225 (F)(407)893-7353</v>
      </c>
      <c r="J527" s="4" t="str">
        <f>UPPER(VLOOKUP($A527,'ACCESS EXPORT'!$A:$AF,12,FALSE))</f>
        <v>INTERNAL MEDICINE</v>
      </c>
      <c r="K527" s="4" t="str">
        <f>UPPER(VLOOKUP($A527,'ACCESS EXPORT'!$A:$AF,13,FALSE))</f>
        <v>DEBORAH HAYWOOD</v>
      </c>
      <c r="L527" s="3" t="str">
        <f>IF(AND(VLOOKUP(A527,'ACCESS EXPORT'!A:AE,1,0),'ACCESS EXPORT'!N527=""),UPPER(CONCATENATE('ACCESS EXPORT'!AE527)),IF(VLOOKUP(A527,'ACCESS EXPORT'!A:AE,1,0),UPPER(CONCATENATE('ACCESS EXPORT'!N527," "&amp;CHAR(10),'ACCESS EXPORT'!AE527))))</f>
        <v xml:space="preserve">BERNADETTE SILVERSTEIN 
</v>
      </c>
      <c r="M527" s="4" t="str">
        <f>UPPER(VLOOKUP($A527,'ACCESS EXPORT'!$A:$O,15,FALSE))</f>
        <v>LOIDA VALENTIN-NEAL (PM)</v>
      </c>
      <c r="N527" s="4" t="str">
        <f ca="1">IF(AND('ACCESS EXPORT'!X527="",'ACCESS EXPORT'!Y527=""),IF('ACCESS EXPORT'!V527&lt;&gt;"",(IF(TODAY()-'ACCESS EXPORT'!V527&gt;=-60,UPPER(CONCATENATE(VLOOKUP(B527,'ACCESS EXPORT'!$B:$P,15,FALSE),""&amp;CHAR(10)&amp;"(SEP",TEXT('ACCESS EXPORT'!V527," MM/DD/YYY)"))),IF(TODAY()-'ACCESS EXPORT'!V527&lt;0,UPPER(VLOOKUP(B527,'ACCESS EXPORT'!$B:$P,15,FALSE)),UPPER(VLOOKUP(B527,'ACCESS EXPORT'!$B:$P,15,FALSE))))),IF('ACCESS EXPORT'!U527="",UPPER(VLOOKUP(B527,'ACCESS EXPORT'!$B:$P,15,FALSE)),IF(TODAY()-'ACCESS EXPORT'!U527&lt;=30,CONCATENATE(UPPER(VLOOKUP(B527,'ACCESS EXPORT'!$B:$P,15,FALSE)),""&amp;CHAR(10)&amp;"(NEW",TEXT('ACCESS EXPORT'!U527," MM/DD/YYY)")),IF(AND(TODAY()-'ACCESS EXPORT'!U527&gt;30,TODAY()&gt;0),UPPER(VLOOKUP(B527,'ACCESS EXPORT'!$B:$P,15,FALSE)))))),IF('ACCESS EXPORT'!Y527&lt;&gt;"",UPPER(CONCATENATE(UPPER(VLOOKUP(B527,'ACCESS EXPORT'!$B:$P,15,FALSE)),""&amp;CHAR(10)&amp;"(Transfer Out",TEXT('ACCESS EXPORT'!Y527," MM/DD/YYY)"))),IF('ACCESS EXPORT'!X527&lt;&gt;"",UPPER(CONCATENATE(UPPER(VLOOKUP(B527,'ACCESS EXPORT'!$B:$P,15,FALSE)),""&amp;CHAR(10)&amp;"(Transfer In",TEXT('ACCESS EXPORT'!X527," MM/DD/YYY)"))))))</f>
        <v>EDMEADE, BENNITTA</v>
      </c>
      <c r="O527" s="4" t="str">
        <f>_xlfn.IFNA(VLOOKUP(B527,'ACCESS EXPORT'!$B:$Q,16,FALSE),"")</f>
        <v>APRN</v>
      </c>
      <c r="P527" s="4" t="str">
        <f>_xlfn.IFNA(VLOOKUP(B527,'ACCESS EXPORT'!B:W,22,FALSE),"-")</f>
        <v>1770956971</v>
      </c>
      <c r="Q527" s="4" t="str">
        <f>_xlfn.IFNA(VLOOKUP(A527,'ACCESS EXPORT'!$A:$AG,33,0),"-")</f>
        <v>Pat Lanier</v>
      </c>
      <c r="R527" s="4" t="str">
        <f>_xlfn.IFNA(VLOOKUP(A527,'ACCESS EXPORT'!$A:$AH,34,0),"-")</f>
        <v>Cheri Benedeti</v>
      </c>
      <c r="S527" s="4" t="str">
        <f>_xlfn.IFNA(VLOOKUP(A527,'ACCESS EXPORT'!$A:$AI,35,0),"-")</f>
        <v>Anna Bachtis</v>
      </c>
      <c r="T527" s="4" t="str">
        <f>_xlfn.IFNA(VLOOKUP(A527,'ACCESS EXPORT'!$A:$AJ,36,0),"-")</f>
        <v>Andrew Davis</v>
      </c>
      <c r="U527" s="4" t="str">
        <f>_xlfn.IFNA(VLOOKUP(A527,'ACCESS EXPORT'!$A:$AK,37,0),"-")</f>
        <v>athena</v>
      </c>
      <c r="V527" s="4" t="str">
        <f>_xlfn.IFNA(VLOOKUP(A527,'ACCESS EXPORT'!$A:$AL,38,0),"-")</f>
        <v>FHMG_CENTRAL FL IM</v>
      </c>
      <c r="W527" s="4" t="str">
        <f>_xlfn.IFNA(VLOOKUP(A527,'ACCESS EXPORT'!$A:$AM,39,0),"-")</f>
        <v/>
      </c>
      <c r="X527" s="4" t="str">
        <f>_xlfn.IFNA(VLOOKUP(A527,'ACCESS EXPORT'!$A:$AN,40,0),"-")</f>
        <v>Libia Villaquiran / Jenny Green</v>
      </c>
      <c r="Y527" s="26" t="str">
        <f>_xlfn.IFNA(VLOOKUP(A527,'ACCESS EXPORT'!A:AO,41,0),"")</f>
        <v>Karen Kundinger</v>
      </c>
      <c r="Z527" s="26" t="str">
        <f>_xlfn.IFNA(VLOOKUP(A527,'ACCESS EXPORT'!A:AP,42,0),"")</f>
        <v>Varuna Singh</v>
      </c>
      <c r="AA527" s="26" t="str">
        <f>_xlfn.IFNA(VLOOKUP(A527,'ACCESS EXPORT'!A:AQ,43,0),"")</f>
        <v>Heather McComb</v>
      </c>
    </row>
    <row r="528" spans="1:27" ht="18.75" x14ac:dyDescent="0.25">
      <c r="A528" s="33">
        <v>154</v>
      </c>
      <c r="B528" s="10">
        <v>1286</v>
      </c>
      <c r="C528" s="7" t="str">
        <f ca="1">IFERROR(UPPER(IF(AND('ACCESS EXPORT'!AA528="",'ACCESS EXPORT'!Z528=""),VLOOKUP(A528,'ACCESS EXPORT'!$A:$AF,32,FALSE),(IF('ACCESS EXPORT'!AA528&lt;&gt;"",CONCATENATE(VLOOKUP(A528,'ACCESS EXPORT'!$A:$AF,32,FALSE)," (Closed",TEXT('ACCESS EXPORT'!AA528," MM/DD/YYY)")),IF(TODAY()&lt;(('ACCESS EXPORT'!Z528)+30),CONCATENATE(VLOOKUP(A528,'ACCESS EXPORT'!$A:$AF,32,FALSE)," (Opens",TEXT('ACCESS EXPORT'!Z528," MM/DD/YYY)")),VLOOKUP(A528,'ACCESS EXPORT'!$A:$AF,32,FALSE)))))),"-")</f>
        <v>ADVENTHEALTH MEDICAL GROUP SENIOR HEALTH AT WINTER PARK DUNDEE</v>
      </c>
      <c r="D528" s="3" t="str">
        <f ca="1">IFERROR(UPPER(IF(AND('ACCESS EXPORT'!AA528="",'ACCESS EXPORT'!Z528=""),VLOOKUP(A528,'ACCESS EXPORT'!$A:$AF,28,FALSE),(IF('ACCESS EXPORT'!AA528&lt;&gt;"",CONCATENATE(VLOOKUP(A528,'ACCESS EXPORT'!$A:$AF,28,FALSE)," (Closed",TEXT('ACCESS EXPORT'!AA528," MM/DD/YYY)")),IF(TODAY()&lt;(('ACCESS EXPORT'!Z528)+30),CONCATENATE(VLOOKUP(A528,'ACCESS EXPORT'!$A:$AF,28,FALSE)," (Opens",TEXT('ACCESS EXPORT'!Z528," MM/DD/YYY)")),VLOOKUP(A528,'ACCESS EXPORT'!$A:$AF,28,FALSE)))))),"-")</f>
        <v>CENTRE FOR SENIOR HEALTH</v>
      </c>
      <c r="E528" s="3" t="str">
        <f>VLOOKUP($A528,'ACCESS EXPORT'!$A:$AF,3,FALSE)</f>
        <v>5760</v>
      </c>
      <c r="F528" s="3" t="str">
        <f>UPPER(CONCATENATE(VLOOKUP(A528,'ACCESS EXPORT'!$A:$AF,4,FALSE)," ",VLOOKUP(A528,'ACCESS EXPORT'!$A:$AF,5,FALSE)," ",VLOOKUP(A528,'ACCESS EXPORT'!$A:$AF,6,FALSE)," ",VLOOKUP(A528,'ACCESS EXPORT'!$A:$AA,7,FALSE)," ",VLOOKUP(A528,'ACCESS EXPORT'!$A:$AA,8,FALSE)))</f>
        <v>1933 DUNDEE DR  WINTER PARK FL 32792</v>
      </c>
      <c r="G528" s="4" t="str">
        <f>UPPER(VLOOKUP($A528,'ACCESS EXPORT'!$A:$AF,9,FALSE))</f>
        <v>ORANGE</v>
      </c>
      <c r="H528" s="4" t="str">
        <f>_xlfn.IFNA(VLOOKUP($B528,'ACCESS EXPORT'!$B:$J,9,FALSE),"")</f>
        <v>NE</v>
      </c>
      <c r="I528" s="3" t="str">
        <f>CONCATENATE("(P)",VLOOKUP($A528,'ACCESS EXPORT'!$A:$AF,11,FALSE)," (F)",VLOOKUP($A528,'ACCESS EXPORT'!$A:$AF,29,FALSE))</f>
        <v>(P)(407)622-2647 (F)(407)644-3058</v>
      </c>
      <c r="J528" s="4" t="str">
        <f>UPPER(VLOOKUP($A528,'ACCESS EXPORT'!$A:$AF,12,FALSE))</f>
        <v>INTERNAL MEDICINE</v>
      </c>
      <c r="K528" s="4" t="str">
        <f>UPPER(VLOOKUP($A528,'ACCESS EXPORT'!$A:$AF,13,FALSE))</f>
        <v>DEBORAH HAYWOOD</v>
      </c>
      <c r="L528" s="3" t="str">
        <f>IF(AND(VLOOKUP(A528,'ACCESS EXPORT'!A:AE,1,0),'ACCESS EXPORT'!N528=""),UPPER(CONCATENATE('ACCESS EXPORT'!AE528)),IF(VLOOKUP(A528,'ACCESS EXPORT'!A:AE,1,0),UPPER(CONCATENATE('ACCESS EXPORT'!N528," "&amp;CHAR(10),'ACCESS EXPORT'!AE528))))</f>
        <v xml:space="preserve">DALIA TIRADO 
</v>
      </c>
      <c r="M528" s="4" t="str">
        <f>UPPER(VLOOKUP($A528,'ACCESS EXPORT'!$A:$O,15,FALSE))</f>
        <v>STACY HALBURD (PM)</v>
      </c>
      <c r="N528" s="4" t="str">
        <f ca="1">IF(AND('ACCESS EXPORT'!X528="",'ACCESS EXPORT'!Y528=""),IF('ACCESS EXPORT'!V528&lt;&gt;"",(IF(TODAY()-'ACCESS EXPORT'!V528&gt;=-60,UPPER(CONCATENATE(VLOOKUP(B528,'ACCESS EXPORT'!$B:$P,15,FALSE),""&amp;CHAR(10)&amp;"(SEP",TEXT('ACCESS EXPORT'!V528," MM/DD/YYY)"))),IF(TODAY()-'ACCESS EXPORT'!V528&lt;0,UPPER(VLOOKUP(B528,'ACCESS EXPORT'!$B:$P,15,FALSE)),UPPER(VLOOKUP(B528,'ACCESS EXPORT'!$B:$P,15,FALSE))))),IF('ACCESS EXPORT'!U528="",UPPER(VLOOKUP(B528,'ACCESS EXPORT'!$B:$P,15,FALSE)),IF(TODAY()-'ACCESS EXPORT'!U528&lt;=30,CONCATENATE(UPPER(VLOOKUP(B528,'ACCESS EXPORT'!$B:$P,15,FALSE)),""&amp;CHAR(10)&amp;"(NEW",TEXT('ACCESS EXPORT'!U528," MM/DD/YYY)")),IF(AND(TODAY()-'ACCESS EXPORT'!U528&gt;30,TODAY()&gt;0),UPPER(VLOOKUP(B528,'ACCESS EXPORT'!$B:$P,15,FALSE)))))),IF('ACCESS EXPORT'!Y528&lt;&gt;"",UPPER(CONCATENATE(UPPER(VLOOKUP(B528,'ACCESS EXPORT'!$B:$P,15,FALSE)),""&amp;CHAR(10)&amp;"(Transfer Out",TEXT('ACCESS EXPORT'!Y528," MM/DD/YYY)"))),IF('ACCESS EXPORT'!X528&lt;&gt;"",UPPER(CONCATENATE(UPPER(VLOOKUP(B528,'ACCESS EXPORT'!$B:$P,15,FALSE)),""&amp;CHAR(10)&amp;"(Transfer In",TEXT('ACCESS EXPORT'!X528," MM/DD/YYY)"))))))</f>
        <v>RABAZINSKI, MAUREEN A.</v>
      </c>
      <c r="O528" s="4" t="str">
        <f>_xlfn.IFNA(VLOOKUP(B528,'ACCESS EXPORT'!$B:$Q,16,FALSE),"")</f>
        <v>APRN</v>
      </c>
      <c r="P528" s="4" t="str">
        <f>_xlfn.IFNA(VLOOKUP(B528,'ACCESS EXPORT'!B:W,22,FALSE),"-")</f>
        <v>1780058990</v>
      </c>
      <c r="Q528" s="4" t="str">
        <f>_xlfn.IFNA(VLOOKUP(A528,'ACCESS EXPORT'!$A:$AG,33,0),"-")</f>
        <v>Aldis Leonardo</v>
      </c>
      <c r="R528" s="4" t="str">
        <f>_xlfn.IFNA(VLOOKUP(A528,'ACCESS EXPORT'!$A:$AH,34,0),"-")</f>
        <v>Cheri Benedeti</v>
      </c>
      <c r="S528" s="4" t="str">
        <f>_xlfn.IFNA(VLOOKUP(A528,'ACCESS EXPORT'!$A:$AI,35,0),"-")</f>
        <v>Anna Bachtis</v>
      </c>
      <c r="T528" s="4" t="str">
        <f>_xlfn.IFNA(VLOOKUP(A528,'ACCESS EXPORT'!$A:$AJ,36,0),"-")</f>
        <v>Andrew Davis</v>
      </c>
      <c r="U528" s="4" t="str">
        <f>_xlfn.IFNA(VLOOKUP(A528,'ACCESS EXPORT'!$A:$AK,37,0),"-")</f>
        <v>athena</v>
      </c>
      <c r="V528" s="4" t="str">
        <f>_xlfn.IFNA(VLOOKUP(A528,'ACCESS EXPORT'!$A:$AL,38,0),"-")</f>
        <v>FHMG_CTR FOR SENIOR HEALTH</v>
      </c>
      <c r="W528" s="4" t="str">
        <f>_xlfn.IFNA(VLOOKUP(A528,'ACCESS EXPORT'!$A:$AM,39,0),"-")</f>
        <v/>
      </c>
      <c r="X528" s="4" t="str">
        <f>_xlfn.IFNA(VLOOKUP(A528,'ACCESS EXPORT'!$A:$AN,40,0),"-")</f>
        <v>Libia Villaquiran / Jenny Green</v>
      </c>
      <c r="Y528" s="26" t="str">
        <f>_xlfn.IFNA(VLOOKUP(A528,'ACCESS EXPORT'!A:AO,41,0),"")</f>
        <v>Karen Kundinger</v>
      </c>
      <c r="Z528" s="26" t="str">
        <f>_xlfn.IFNA(VLOOKUP(A528,'ACCESS EXPORT'!A:AP,42,0),"")</f>
        <v>Varuna Singh</v>
      </c>
      <c r="AA528" s="26" t="str">
        <f>_xlfn.IFNA(VLOOKUP(A528,'ACCESS EXPORT'!A:AQ,43,0),"")</f>
        <v>Jennifer Harper</v>
      </c>
    </row>
    <row r="529" spans="1:27" ht="18.75" x14ac:dyDescent="0.25">
      <c r="A529" s="33">
        <v>154</v>
      </c>
      <c r="B529" s="10">
        <v>1944</v>
      </c>
      <c r="C529" s="7" t="str">
        <f ca="1">IFERROR(UPPER(IF(AND('ACCESS EXPORT'!AA529="",'ACCESS EXPORT'!Z529=""),VLOOKUP(A529,'ACCESS EXPORT'!$A:$AF,32,FALSE),(IF('ACCESS EXPORT'!AA529&lt;&gt;"",CONCATENATE(VLOOKUP(A529,'ACCESS EXPORT'!$A:$AF,32,FALSE)," (Closed",TEXT('ACCESS EXPORT'!AA529," MM/DD/YYY)")),IF(TODAY()&lt;(('ACCESS EXPORT'!Z529)+30),CONCATENATE(VLOOKUP(A529,'ACCESS EXPORT'!$A:$AF,32,FALSE)," (Opens",TEXT('ACCESS EXPORT'!Z529," MM/DD/YYY)")),VLOOKUP(A529,'ACCESS EXPORT'!$A:$AF,32,FALSE)))))),"-")</f>
        <v>ADVENTHEALTH MEDICAL GROUP SENIOR HEALTH AT WINTER PARK DUNDEE</v>
      </c>
      <c r="D529" s="3" t="str">
        <f ca="1">IFERROR(UPPER(IF(AND('ACCESS EXPORT'!AA529="",'ACCESS EXPORT'!Z529=""),VLOOKUP(A529,'ACCESS EXPORT'!$A:$AF,28,FALSE),(IF('ACCESS EXPORT'!AA529&lt;&gt;"",CONCATENATE(VLOOKUP(A529,'ACCESS EXPORT'!$A:$AF,28,FALSE)," (Closed",TEXT('ACCESS EXPORT'!AA529," MM/DD/YYY)")),IF(TODAY()&lt;(('ACCESS EXPORT'!Z529)+30),CONCATENATE(VLOOKUP(A529,'ACCESS EXPORT'!$A:$AF,28,FALSE)," (Opens",TEXT('ACCESS EXPORT'!Z529," MM/DD/YYY)")),VLOOKUP(A529,'ACCESS EXPORT'!$A:$AF,28,FALSE)))))),"-")</f>
        <v>CENTRE FOR SENIOR HEALTH</v>
      </c>
      <c r="E529" s="3" t="str">
        <f>VLOOKUP($A529,'ACCESS EXPORT'!$A:$AF,3,FALSE)</f>
        <v>5760</v>
      </c>
      <c r="F529" s="3" t="str">
        <f>UPPER(CONCATENATE(VLOOKUP(A529,'ACCESS EXPORT'!$A:$AF,4,FALSE)," ",VLOOKUP(A529,'ACCESS EXPORT'!$A:$AF,5,FALSE)," ",VLOOKUP(A529,'ACCESS EXPORT'!$A:$AF,6,FALSE)," ",VLOOKUP(A529,'ACCESS EXPORT'!$A:$AA,7,FALSE)," ",VLOOKUP(A529,'ACCESS EXPORT'!$A:$AA,8,FALSE)))</f>
        <v>1933 DUNDEE DR  WINTER PARK FL 32792</v>
      </c>
      <c r="G529" s="4" t="str">
        <f>UPPER(VLOOKUP($A529,'ACCESS EXPORT'!$A:$AF,9,FALSE))</f>
        <v>ORANGE</v>
      </c>
      <c r="H529" s="4" t="str">
        <f>_xlfn.IFNA(VLOOKUP($B529,'ACCESS EXPORT'!$B:$J,9,FALSE),"")</f>
        <v>NE</v>
      </c>
      <c r="I529" s="3" t="str">
        <f>CONCATENATE("(P)",VLOOKUP($A529,'ACCESS EXPORT'!$A:$AF,11,FALSE)," (F)",VLOOKUP($A529,'ACCESS EXPORT'!$A:$AF,29,FALSE))</f>
        <v>(P)(407)622-2647 (F)(407)644-3058</v>
      </c>
      <c r="J529" s="4" t="str">
        <f>UPPER(VLOOKUP($A529,'ACCESS EXPORT'!$A:$AF,12,FALSE))</f>
        <v>INTERNAL MEDICINE</v>
      </c>
      <c r="K529" s="4" t="str">
        <f>UPPER(VLOOKUP($A529,'ACCESS EXPORT'!$A:$AF,13,FALSE))</f>
        <v>DEBORAH HAYWOOD</v>
      </c>
      <c r="L529" s="3" t="str">
        <f>IF(AND(VLOOKUP(A529,'ACCESS EXPORT'!A:AE,1,0),'ACCESS EXPORT'!N529=""),UPPER(CONCATENATE('ACCESS EXPORT'!AE529)),IF(VLOOKUP(A529,'ACCESS EXPORT'!A:AE,1,0),UPPER(CONCATENATE('ACCESS EXPORT'!N529," "&amp;CHAR(10),'ACCESS EXPORT'!AE529))))</f>
        <v xml:space="preserve">DALIA TIRADO 
</v>
      </c>
      <c r="M529" s="4" t="str">
        <f>UPPER(VLOOKUP($A529,'ACCESS EXPORT'!$A:$O,15,FALSE))</f>
        <v>STACY HALBURD (PM)</v>
      </c>
      <c r="N529" s="4" t="str">
        <f ca="1">IF(AND('ACCESS EXPORT'!X529="",'ACCESS EXPORT'!Y529=""),IF('ACCESS EXPORT'!V529&lt;&gt;"",(IF(TODAY()-'ACCESS EXPORT'!V529&gt;=-60,UPPER(CONCATENATE(VLOOKUP(B529,'ACCESS EXPORT'!$B:$P,15,FALSE),""&amp;CHAR(10)&amp;"(SEP",TEXT('ACCESS EXPORT'!V529," MM/DD/YYY)"))),IF(TODAY()-'ACCESS EXPORT'!V529&lt;0,UPPER(VLOOKUP(B529,'ACCESS EXPORT'!$B:$P,15,FALSE)),UPPER(VLOOKUP(B529,'ACCESS EXPORT'!$B:$P,15,FALSE))))),IF('ACCESS EXPORT'!U529="",UPPER(VLOOKUP(B529,'ACCESS EXPORT'!$B:$P,15,FALSE)),IF(TODAY()-'ACCESS EXPORT'!U529&lt;=30,CONCATENATE(UPPER(VLOOKUP(B529,'ACCESS EXPORT'!$B:$P,15,FALSE)),""&amp;CHAR(10)&amp;"(NEW",TEXT('ACCESS EXPORT'!U529," MM/DD/YYY)")),IF(AND(TODAY()-'ACCESS EXPORT'!U529&gt;30,TODAY()&gt;0),UPPER(VLOOKUP(B529,'ACCESS EXPORT'!$B:$P,15,FALSE)))))),IF('ACCESS EXPORT'!Y529&lt;&gt;"",UPPER(CONCATENATE(UPPER(VLOOKUP(B529,'ACCESS EXPORT'!$B:$P,15,FALSE)),""&amp;CHAR(10)&amp;"(Transfer Out",TEXT('ACCESS EXPORT'!Y529," MM/DD/YYY)"))),IF('ACCESS EXPORT'!X529&lt;&gt;"",UPPER(CONCATENATE(UPPER(VLOOKUP(B529,'ACCESS EXPORT'!$B:$P,15,FALSE)),""&amp;CHAR(10)&amp;"(Transfer In",TEXT('ACCESS EXPORT'!X529," MM/DD/YYY)"))))))</f>
        <v>CANTILLO-KODZIS, PATRICIA</v>
      </c>
      <c r="O529" s="4" t="str">
        <f>_xlfn.IFNA(VLOOKUP(B529,'ACCESS EXPORT'!$B:$Q,16,FALSE),"")</f>
        <v>APRN</v>
      </c>
      <c r="P529" s="4" t="str">
        <f>_xlfn.IFNA(VLOOKUP(B529,'ACCESS EXPORT'!B:W,22,FALSE),"-")</f>
        <v>1295089019</v>
      </c>
      <c r="Q529" s="4" t="str">
        <f>_xlfn.IFNA(VLOOKUP(A529,'ACCESS EXPORT'!$A:$AG,33,0),"-")</f>
        <v>Aldis Leonardo</v>
      </c>
      <c r="R529" s="4" t="str">
        <f>_xlfn.IFNA(VLOOKUP(A529,'ACCESS EXPORT'!$A:$AH,34,0),"-")</f>
        <v>Cheri Benedeti</v>
      </c>
      <c r="S529" s="4" t="str">
        <f>_xlfn.IFNA(VLOOKUP(A529,'ACCESS EXPORT'!$A:$AI,35,0),"-")</f>
        <v>Anna Bachtis</v>
      </c>
      <c r="T529" s="4" t="str">
        <f>_xlfn.IFNA(VLOOKUP(A529,'ACCESS EXPORT'!$A:$AJ,36,0),"-")</f>
        <v>Andrew Davis</v>
      </c>
      <c r="U529" s="4" t="str">
        <f>_xlfn.IFNA(VLOOKUP(A529,'ACCESS EXPORT'!$A:$AK,37,0),"-")</f>
        <v>athena</v>
      </c>
      <c r="V529" s="4" t="str">
        <f>_xlfn.IFNA(VLOOKUP(A529,'ACCESS EXPORT'!$A:$AL,38,0),"-")</f>
        <v>FHMG_CTR FOR SENIOR HEALTH</v>
      </c>
      <c r="W529" s="4" t="str">
        <f>_xlfn.IFNA(VLOOKUP(A529,'ACCESS EXPORT'!$A:$AM,39,0),"-")</f>
        <v/>
      </c>
      <c r="X529" s="4" t="str">
        <f>_xlfn.IFNA(VLOOKUP(A529,'ACCESS EXPORT'!$A:$AN,40,0),"-")</f>
        <v>Libia Villaquiran / Jenny Green</v>
      </c>
      <c r="Y529" s="26" t="str">
        <f>_xlfn.IFNA(VLOOKUP(A529,'ACCESS EXPORT'!A:AO,41,0),"")</f>
        <v>Karen Kundinger</v>
      </c>
      <c r="Z529" s="26" t="str">
        <f>_xlfn.IFNA(VLOOKUP(A529,'ACCESS EXPORT'!A:AP,42,0),"")</f>
        <v>Varuna Singh</v>
      </c>
      <c r="AA529" s="26" t="str">
        <f>_xlfn.IFNA(VLOOKUP(A529,'ACCESS EXPORT'!A:AQ,43,0),"")</f>
        <v>Jennifer Harper</v>
      </c>
    </row>
    <row r="530" spans="1:27" ht="18.75" x14ac:dyDescent="0.25">
      <c r="A530" s="33">
        <v>154</v>
      </c>
      <c r="B530" s="10">
        <v>1285</v>
      </c>
      <c r="C530" s="7" t="str">
        <f ca="1">IFERROR(UPPER(IF(AND('ACCESS EXPORT'!AA530="",'ACCESS EXPORT'!Z530=""),VLOOKUP(A530,'ACCESS EXPORT'!$A:$AF,32,FALSE),(IF('ACCESS EXPORT'!AA530&lt;&gt;"",CONCATENATE(VLOOKUP(A530,'ACCESS EXPORT'!$A:$AF,32,FALSE)," (Closed",TEXT('ACCESS EXPORT'!AA530," MM/DD/YYY)")),IF(TODAY()&lt;(('ACCESS EXPORT'!Z530)+30),CONCATENATE(VLOOKUP(A530,'ACCESS EXPORT'!$A:$AF,32,FALSE)," (Opens",TEXT('ACCESS EXPORT'!Z530," MM/DD/YYY)")),VLOOKUP(A530,'ACCESS EXPORT'!$A:$AF,32,FALSE)))))),"-")</f>
        <v>ADVENTHEALTH MEDICAL GROUP SENIOR HEALTH AT WINTER PARK DUNDEE</v>
      </c>
      <c r="D530" s="3" t="str">
        <f ca="1">IFERROR(UPPER(IF(AND('ACCESS EXPORT'!AA530="",'ACCESS EXPORT'!Z530=""),VLOOKUP(A530,'ACCESS EXPORT'!$A:$AF,28,FALSE),(IF('ACCESS EXPORT'!AA530&lt;&gt;"",CONCATENATE(VLOOKUP(A530,'ACCESS EXPORT'!$A:$AF,28,FALSE)," (Closed",TEXT('ACCESS EXPORT'!AA530," MM/DD/YYY)")),IF(TODAY()&lt;(('ACCESS EXPORT'!Z530)+30),CONCATENATE(VLOOKUP(A530,'ACCESS EXPORT'!$A:$AF,28,FALSE)," (Opens",TEXT('ACCESS EXPORT'!Z530," MM/DD/YYY)")),VLOOKUP(A530,'ACCESS EXPORT'!$A:$AF,28,FALSE)))))),"-")</f>
        <v>CENTRE FOR SENIOR HEALTH</v>
      </c>
      <c r="E530" s="3" t="str">
        <f>VLOOKUP($A530,'ACCESS EXPORT'!$A:$AF,3,FALSE)</f>
        <v>5760</v>
      </c>
      <c r="F530" s="3" t="str">
        <f>UPPER(CONCATENATE(VLOOKUP(A530,'ACCESS EXPORT'!$A:$AF,4,FALSE)," ",VLOOKUP(A530,'ACCESS EXPORT'!$A:$AF,5,FALSE)," ",VLOOKUP(A530,'ACCESS EXPORT'!$A:$AF,6,FALSE)," ",VLOOKUP(A530,'ACCESS EXPORT'!$A:$AA,7,FALSE)," ",VLOOKUP(A530,'ACCESS EXPORT'!$A:$AA,8,FALSE)))</f>
        <v>1933 DUNDEE DR  WINTER PARK FL 32792</v>
      </c>
      <c r="G530" s="4" t="str">
        <f>UPPER(VLOOKUP($A530,'ACCESS EXPORT'!$A:$AF,9,FALSE))</f>
        <v>ORANGE</v>
      </c>
      <c r="H530" s="4" t="str">
        <f>_xlfn.IFNA(VLOOKUP($B530,'ACCESS EXPORT'!$B:$J,9,FALSE),"")</f>
        <v>NE</v>
      </c>
      <c r="I530" s="3" t="str">
        <f>CONCATENATE("(P)",VLOOKUP($A530,'ACCESS EXPORT'!$A:$AF,11,FALSE)," (F)",VLOOKUP($A530,'ACCESS EXPORT'!$A:$AF,29,FALSE))</f>
        <v>(P)(407)622-2647 (F)(407)644-3058</v>
      </c>
      <c r="J530" s="4" t="str">
        <f>UPPER(VLOOKUP($A530,'ACCESS EXPORT'!$A:$AF,12,FALSE))</f>
        <v>INTERNAL MEDICINE</v>
      </c>
      <c r="K530" s="4" t="str">
        <f>UPPER(VLOOKUP($A530,'ACCESS EXPORT'!$A:$AF,13,FALSE))</f>
        <v>DEBORAH HAYWOOD</v>
      </c>
      <c r="L530" s="3" t="str">
        <f>IF(AND(VLOOKUP(A530,'ACCESS EXPORT'!A:AE,1,0),'ACCESS EXPORT'!N530=""),UPPER(CONCATENATE('ACCESS EXPORT'!AE530)),IF(VLOOKUP(A530,'ACCESS EXPORT'!A:AE,1,0),UPPER(CONCATENATE('ACCESS EXPORT'!N530," "&amp;CHAR(10),'ACCESS EXPORT'!AE530))))</f>
        <v xml:space="preserve">DALIA TIRADO 
</v>
      </c>
      <c r="M530" s="4" t="str">
        <f>UPPER(VLOOKUP($A530,'ACCESS EXPORT'!$A:$O,15,FALSE))</f>
        <v>STACY HALBURD (PM)</v>
      </c>
      <c r="N530" s="4" t="str">
        <f ca="1">IF(AND('ACCESS EXPORT'!X530="",'ACCESS EXPORT'!Y530=""),IF('ACCESS EXPORT'!V530&lt;&gt;"",(IF(TODAY()-'ACCESS EXPORT'!V530&gt;=-60,UPPER(CONCATENATE(VLOOKUP(B530,'ACCESS EXPORT'!$B:$P,15,FALSE),""&amp;CHAR(10)&amp;"(SEP",TEXT('ACCESS EXPORT'!V530," MM/DD/YYY)"))),IF(TODAY()-'ACCESS EXPORT'!V530&lt;0,UPPER(VLOOKUP(B530,'ACCESS EXPORT'!$B:$P,15,FALSE)),UPPER(VLOOKUP(B530,'ACCESS EXPORT'!$B:$P,15,FALSE))))),IF('ACCESS EXPORT'!U530="",UPPER(VLOOKUP(B530,'ACCESS EXPORT'!$B:$P,15,FALSE)),IF(TODAY()-'ACCESS EXPORT'!U530&lt;=30,CONCATENATE(UPPER(VLOOKUP(B530,'ACCESS EXPORT'!$B:$P,15,FALSE)),""&amp;CHAR(10)&amp;"(NEW",TEXT('ACCESS EXPORT'!U530," MM/DD/YYY)")),IF(AND(TODAY()-'ACCESS EXPORT'!U530&gt;30,TODAY()&gt;0),UPPER(VLOOKUP(B530,'ACCESS EXPORT'!$B:$P,15,FALSE)))))),IF('ACCESS EXPORT'!Y530&lt;&gt;"",UPPER(CONCATENATE(UPPER(VLOOKUP(B530,'ACCESS EXPORT'!$B:$P,15,FALSE)),""&amp;CHAR(10)&amp;"(Transfer Out",TEXT('ACCESS EXPORT'!Y530," MM/DD/YYY)"))),IF('ACCESS EXPORT'!X530&lt;&gt;"",UPPER(CONCATENATE(UPPER(VLOOKUP(B530,'ACCESS EXPORT'!$B:$P,15,FALSE)),""&amp;CHAR(10)&amp;"(Transfer In",TEXT('ACCESS EXPORT'!X530," MM/DD/YYY)"))))))</f>
        <v>LAIRD, ROSEMARY DEANGELIS</v>
      </c>
      <c r="O530" s="4" t="str">
        <f>_xlfn.IFNA(VLOOKUP(B530,'ACCESS EXPORT'!$B:$Q,16,FALSE),"")</f>
        <v>MD</v>
      </c>
      <c r="P530" s="4" t="str">
        <f>_xlfn.IFNA(VLOOKUP(B530,'ACCESS EXPORT'!B:W,22,FALSE),"-")</f>
        <v>1407856131</v>
      </c>
      <c r="Q530" s="4" t="str">
        <f>_xlfn.IFNA(VLOOKUP(A530,'ACCESS EXPORT'!$A:$AG,33,0),"-")</f>
        <v>Aldis Leonardo</v>
      </c>
      <c r="R530" s="4" t="str">
        <f>_xlfn.IFNA(VLOOKUP(A530,'ACCESS EXPORT'!$A:$AH,34,0),"-")</f>
        <v>Cheri Benedeti</v>
      </c>
      <c r="S530" s="4" t="str">
        <f>_xlfn.IFNA(VLOOKUP(A530,'ACCESS EXPORT'!$A:$AI,35,0),"-")</f>
        <v>Anna Bachtis</v>
      </c>
      <c r="T530" s="4" t="str">
        <f>_xlfn.IFNA(VLOOKUP(A530,'ACCESS EXPORT'!$A:$AJ,36,0),"-")</f>
        <v>Andrew Davis</v>
      </c>
      <c r="U530" s="4" t="str">
        <f>_xlfn.IFNA(VLOOKUP(A530,'ACCESS EXPORT'!$A:$AK,37,0),"-")</f>
        <v>athena</v>
      </c>
      <c r="V530" s="4" t="str">
        <f>_xlfn.IFNA(VLOOKUP(A530,'ACCESS EXPORT'!$A:$AL,38,0),"-")</f>
        <v>FHMG_CTR FOR SENIOR HEALTH</v>
      </c>
      <c r="W530" s="4" t="str">
        <f>_xlfn.IFNA(VLOOKUP(A530,'ACCESS EXPORT'!$A:$AM,39,0),"-")</f>
        <v/>
      </c>
      <c r="X530" s="4" t="str">
        <f>_xlfn.IFNA(VLOOKUP(A530,'ACCESS EXPORT'!$A:$AN,40,0),"-")</f>
        <v>Libia Villaquiran / Jenny Green</v>
      </c>
      <c r="Y530" s="26" t="str">
        <f>_xlfn.IFNA(VLOOKUP(A530,'ACCESS EXPORT'!A:AO,41,0),"")</f>
        <v>Karen Kundinger</v>
      </c>
      <c r="Z530" s="26" t="str">
        <f>_xlfn.IFNA(VLOOKUP(A530,'ACCESS EXPORT'!A:AP,42,0),"")</f>
        <v>Varuna Singh</v>
      </c>
      <c r="AA530" s="26" t="str">
        <f>_xlfn.IFNA(VLOOKUP(A530,'ACCESS EXPORT'!A:AQ,43,0),"")</f>
        <v>Jennifer Harper</v>
      </c>
    </row>
    <row r="531" spans="1:27" ht="18.75" x14ac:dyDescent="0.25">
      <c r="A531" s="33">
        <v>164</v>
      </c>
      <c r="B531" s="10">
        <v>1338</v>
      </c>
      <c r="C531" s="7" t="str">
        <f ca="1">IFERROR(UPPER(IF(AND('ACCESS EXPORT'!AA531="",'ACCESS EXPORT'!Z531=""),VLOOKUP(A531,'ACCESS EXPORT'!$A:$AF,32,FALSE),(IF('ACCESS EXPORT'!AA531&lt;&gt;"",CONCATENATE(VLOOKUP(A531,'ACCESS EXPORT'!$A:$AF,32,FALSE)," (Closed",TEXT('ACCESS EXPORT'!AA531," MM/DD/YYY)")),IF(TODAY()&lt;(('ACCESS EXPORT'!Z531)+30),CONCATENATE(VLOOKUP(A531,'ACCESS EXPORT'!$A:$AF,32,FALSE)," (Opens",TEXT('ACCESS EXPORT'!Z531," MM/DD/YYY)")),VLOOKUP(A531,'ACCESS EXPORT'!$A:$AF,32,FALSE)))))),"-")</f>
        <v>ADVENTHEALTH MEDICAL GROUP FAMILY MEDICINE AT CELEBRATION</v>
      </c>
      <c r="D531" s="3" t="str">
        <f ca="1">IFERROR(UPPER(IF(AND('ACCESS EXPORT'!AA531="",'ACCESS EXPORT'!Z531=""),VLOOKUP(A531,'ACCESS EXPORT'!$A:$AF,28,FALSE),(IF('ACCESS EXPORT'!AA531&lt;&gt;"",CONCATENATE(VLOOKUP(A531,'ACCESS EXPORT'!$A:$AF,28,FALSE)," (Closed",TEXT('ACCESS EXPORT'!AA531," MM/DD/YYY)")),IF(TODAY()&lt;(('ACCESS EXPORT'!Z531)+30),CONCATENATE(VLOOKUP(A531,'ACCESS EXPORT'!$A:$AF,28,FALSE)," (Opens",TEXT('ACCESS EXPORT'!Z531," MM/DD/YYY)")),VLOOKUP(A531,'ACCESS EXPORT'!$A:$AF,28,FALSE)))))),"-")</f>
        <v>FAMILY MEDICINE OF CELEBRATION</v>
      </c>
      <c r="E531" s="3" t="str">
        <f>VLOOKUP($A531,'ACCESS EXPORT'!$A:$AF,3,FALSE)</f>
        <v>5770</v>
      </c>
      <c r="F531" s="3" t="str">
        <f>UPPER(CONCATENATE(VLOOKUP(A531,'ACCESS EXPORT'!$A:$AF,4,FALSE)," ",VLOOKUP(A531,'ACCESS EXPORT'!$A:$AF,5,FALSE)," ",VLOOKUP(A531,'ACCESS EXPORT'!$A:$AF,6,FALSE)," ",VLOOKUP(A531,'ACCESS EXPORT'!$A:$AA,7,FALSE)," ",VLOOKUP(A531,'ACCESS EXPORT'!$A:$AA,8,FALSE)))</f>
        <v>1530 CELEBRATION BLVD SUITE 101 CELEBRATION FL 34747</v>
      </c>
      <c r="G531" s="4" t="str">
        <f>UPPER(VLOOKUP($A531,'ACCESS EXPORT'!$A:$AF,9,FALSE))</f>
        <v>OSCEOLA</v>
      </c>
      <c r="H531" s="4" t="str">
        <f>_xlfn.IFNA(VLOOKUP($B531,'ACCESS EXPORT'!$B:$J,9,FALSE),"")</f>
        <v>SW</v>
      </c>
      <c r="I531" s="3" t="str">
        <f>CONCATENATE("(P)",VLOOKUP($A531,'ACCESS EXPORT'!$A:$AF,11,FALSE)," (F)",VLOOKUP($A531,'ACCESS EXPORT'!$A:$AF,29,FALSE))</f>
        <v>(P)(407) 566-0404 (F)(407)566-0411</v>
      </c>
      <c r="J531" s="4" t="str">
        <f>UPPER(VLOOKUP($A531,'ACCESS EXPORT'!$A:$AF,12,FALSE))</f>
        <v>FAMILY MEDICINE</v>
      </c>
      <c r="K531" s="4" t="str">
        <f>UPPER(VLOOKUP($A531,'ACCESS EXPORT'!$A:$AF,13,FALSE))</f>
        <v>DEBORAH HAYWOOD</v>
      </c>
      <c r="L531" s="3" t="str">
        <f>IF(AND(VLOOKUP(A531,'ACCESS EXPORT'!A:AE,1,0),'ACCESS EXPORT'!N531=""),UPPER(CONCATENATE('ACCESS EXPORT'!AE531)),IF(VLOOKUP(A531,'ACCESS EXPORT'!A:AE,1,0),UPPER(CONCATENATE('ACCESS EXPORT'!N531," "&amp;CHAR(10),'ACCESS EXPORT'!AE531))))</f>
        <v xml:space="preserve">CRYSTAL BINKS 
</v>
      </c>
      <c r="M531" s="4" t="str">
        <f>UPPER(VLOOKUP($A531,'ACCESS EXPORT'!$A:$O,15,FALSE))</f>
        <v>LORRAINE DIAZ (OS)</v>
      </c>
      <c r="N531" s="4" t="str">
        <f ca="1">IF(AND('ACCESS EXPORT'!X531="",'ACCESS EXPORT'!Y531=""),IF('ACCESS EXPORT'!V531&lt;&gt;"",(IF(TODAY()-'ACCESS EXPORT'!V531&gt;=-60,UPPER(CONCATENATE(VLOOKUP(B531,'ACCESS EXPORT'!$B:$P,15,FALSE),""&amp;CHAR(10)&amp;"(SEP",TEXT('ACCESS EXPORT'!V531," MM/DD/YYY)"))),IF(TODAY()-'ACCESS EXPORT'!V531&lt;0,UPPER(VLOOKUP(B531,'ACCESS EXPORT'!$B:$P,15,FALSE)),UPPER(VLOOKUP(B531,'ACCESS EXPORT'!$B:$P,15,FALSE))))),IF('ACCESS EXPORT'!U531="",UPPER(VLOOKUP(B531,'ACCESS EXPORT'!$B:$P,15,FALSE)),IF(TODAY()-'ACCESS EXPORT'!U531&lt;=30,CONCATENATE(UPPER(VLOOKUP(B531,'ACCESS EXPORT'!$B:$P,15,FALSE)),""&amp;CHAR(10)&amp;"(NEW",TEXT('ACCESS EXPORT'!U531," MM/DD/YYY)")),IF(AND(TODAY()-'ACCESS EXPORT'!U531&gt;30,TODAY()&gt;0),UPPER(VLOOKUP(B531,'ACCESS EXPORT'!$B:$P,15,FALSE)))))),IF('ACCESS EXPORT'!Y531&lt;&gt;"",UPPER(CONCATENATE(UPPER(VLOOKUP(B531,'ACCESS EXPORT'!$B:$P,15,FALSE)),""&amp;CHAR(10)&amp;"(Transfer Out",TEXT('ACCESS EXPORT'!Y531," MM/DD/YYY)"))),IF('ACCESS EXPORT'!X531&lt;&gt;"",UPPER(CONCATENATE(UPPER(VLOOKUP(B531,'ACCESS EXPORT'!$B:$P,15,FALSE)),""&amp;CHAR(10)&amp;"(Transfer In",TEXT('ACCESS EXPORT'!X531," MM/DD/YYY)"))))))</f>
        <v>YUNK, CRAIG CARL</v>
      </c>
      <c r="O531" s="4" t="str">
        <f>_xlfn.IFNA(VLOOKUP(B531,'ACCESS EXPORT'!$B:$Q,16,FALSE),"")</f>
        <v>MD</v>
      </c>
      <c r="P531" s="4" t="str">
        <f>_xlfn.IFNA(VLOOKUP(B531,'ACCESS EXPORT'!B:W,22,FALSE),"-")</f>
        <v>1992058606</v>
      </c>
      <c r="Q531" s="4" t="str">
        <f>_xlfn.IFNA(VLOOKUP(A531,'ACCESS EXPORT'!$A:$AG,33,0),"-")</f>
        <v>Amanda Hernandez</v>
      </c>
      <c r="R531" s="4" t="str">
        <f>_xlfn.IFNA(VLOOKUP(A531,'ACCESS EXPORT'!$A:$AH,34,0),"-")</f>
        <v>Carol Shane</v>
      </c>
      <c r="S531" s="4" t="str">
        <f>_xlfn.IFNA(VLOOKUP(A531,'ACCESS EXPORT'!$A:$AI,35,0),"-")</f>
        <v>Anna Bachtis</v>
      </c>
      <c r="T531" s="4" t="str">
        <f>_xlfn.IFNA(VLOOKUP(A531,'ACCESS EXPORT'!$A:$AJ,36,0),"-")</f>
        <v>Andrew Davis</v>
      </c>
      <c r="U531" s="4" t="str">
        <f>_xlfn.IFNA(VLOOKUP(A531,'ACCESS EXPORT'!$A:$AK,37,0),"-")</f>
        <v>athena</v>
      </c>
      <c r="V531" s="4" t="str">
        <f>_xlfn.IFNA(VLOOKUP(A531,'ACCESS EXPORT'!$A:$AL,38,0),"-")</f>
        <v>FHMG_FM OF CELEBRATION</v>
      </c>
      <c r="W531" s="4" t="str">
        <f>_xlfn.IFNA(VLOOKUP(A531,'ACCESS EXPORT'!$A:$AM,39,0),"-")</f>
        <v/>
      </c>
      <c r="X531" s="4" t="str">
        <f>_xlfn.IFNA(VLOOKUP(A531,'ACCESS EXPORT'!$A:$AN,40,0),"-")</f>
        <v>Libia Villaquiran / Jenny Green</v>
      </c>
      <c r="Y531" s="26" t="str">
        <f>_xlfn.IFNA(VLOOKUP(A531,'ACCESS EXPORT'!A:AO,41,0),"")</f>
        <v>Carlos Calderon</v>
      </c>
      <c r="Z531" s="26" t="str">
        <f>_xlfn.IFNA(VLOOKUP(A531,'ACCESS EXPORT'!A:AP,42,0),"")</f>
        <v>Janice Scales</v>
      </c>
      <c r="AA531" s="26" t="str">
        <f>_xlfn.IFNA(VLOOKUP(A531,'ACCESS EXPORT'!A:AQ,43,0),"")</f>
        <v>Heather McComb</v>
      </c>
    </row>
    <row r="532" spans="1:27" ht="18.75" x14ac:dyDescent="0.25">
      <c r="A532" s="33">
        <v>164</v>
      </c>
      <c r="B532" s="10">
        <v>1337</v>
      </c>
      <c r="C532" s="7" t="str">
        <f ca="1">IFERROR(UPPER(IF(AND('ACCESS EXPORT'!AA532="",'ACCESS EXPORT'!Z532=""),VLOOKUP(A532,'ACCESS EXPORT'!$A:$AF,32,FALSE),(IF('ACCESS EXPORT'!AA532&lt;&gt;"",CONCATENATE(VLOOKUP(A532,'ACCESS EXPORT'!$A:$AF,32,FALSE)," (Closed",TEXT('ACCESS EXPORT'!AA532," MM/DD/YYY)")),IF(TODAY()&lt;(('ACCESS EXPORT'!Z532)+30),CONCATENATE(VLOOKUP(A532,'ACCESS EXPORT'!$A:$AF,32,FALSE)," (Opens",TEXT('ACCESS EXPORT'!Z532," MM/DD/YYY)")),VLOOKUP(A532,'ACCESS EXPORT'!$A:$AF,32,FALSE)))))),"-")</f>
        <v>ADVENTHEALTH MEDICAL GROUP FAMILY MEDICINE AT CELEBRATION</v>
      </c>
      <c r="D532" s="3" t="str">
        <f ca="1">IFERROR(UPPER(IF(AND('ACCESS EXPORT'!AA532="",'ACCESS EXPORT'!Z532=""),VLOOKUP(A532,'ACCESS EXPORT'!$A:$AF,28,FALSE),(IF('ACCESS EXPORT'!AA532&lt;&gt;"",CONCATENATE(VLOOKUP(A532,'ACCESS EXPORT'!$A:$AF,28,FALSE)," (Closed",TEXT('ACCESS EXPORT'!AA532," MM/DD/YYY)")),IF(TODAY()&lt;(('ACCESS EXPORT'!Z532)+30),CONCATENATE(VLOOKUP(A532,'ACCESS EXPORT'!$A:$AF,28,FALSE)," (Opens",TEXT('ACCESS EXPORT'!Z532," MM/DD/YYY)")),VLOOKUP(A532,'ACCESS EXPORT'!$A:$AF,28,FALSE)))))),"-")</f>
        <v>FAMILY MEDICINE OF CELEBRATION</v>
      </c>
      <c r="E532" s="3" t="str">
        <f>VLOOKUP($A532,'ACCESS EXPORT'!$A:$AF,3,FALSE)</f>
        <v>5770</v>
      </c>
      <c r="F532" s="3" t="str">
        <f>UPPER(CONCATENATE(VLOOKUP(A532,'ACCESS EXPORT'!$A:$AF,4,FALSE)," ",VLOOKUP(A532,'ACCESS EXPORT'!$A:$AF,5,FALSE)," ",VLOOKUP(A532,'ACCESS EXPORT'!$A:$AF,6,FALSE)," ",VLOOKUP(A532,'ACCESS EXPORT'!$A:$AA,7,FALSE)," ",VLOOKUP(A532,'ACCESS EXPORT'!$A:$AA,8,FALSE)))</f>
        <v>1530 CELEBRATION BLVD SUITE 101 CELEBRATION FL 34747</v>
      </c>
      <c r="G532" s="4" t="str">
        <f>UPPER(VLOOKUP($A532,'ACCESS EXPORT'!$A:$AF,9,FALSE))</f>
        <v>OSCEOLA</v>
      </c>
      <c r="H532" s="4" t="str">
        <f>_xlfn.IFNA(VLOOKUP($B532,'ACCESS EXPORT'!$B:$J,9,FALSE),"")</f>
        <v>SW</v>
      </c>
      <c r="I532" s="3" t="str">
        <f>CONCATENATE("(P)",VLOOKUP($A532,'ACCESS EXPORT'!$A:$AF,11,FALSE)," (F)",VLOOKUP($A532,'ACCESS EXPORT'!$A:$AF,29,FALSE))</f>
        <v>(P)(407) 566-0404 (F)(407)566-0411</v>
      </c>
      <c r="J532" s="4" t="str">
        <f>UPPER(VLOOKUP($A532,'ACCESS EXPORT'!$A:$AF,12,FALSE))</f>
        <v>FAMILY MEDICINE</v>
      </c>
      <c r="K532" s="4" t="str">
        <f>UPPER(VLOOKUP($A532,'ACCESS EXPORT'!$A:$AF,13,FALSE))</f>
        <v>DEBORAH HAYWOOD</v>
      </c>
      <c r="L532" s="3" t="str">
        <f>IF(AND(VLOOKUP(A532,'ACCESS EXPORT'!A:AE,1,0),'ACCESS EXPORT'!N532=""),UPPER(CONCATENATE('ACCESS EXPORT'!AE532)),IF(VLOOKUP(A532,'ACCESS EXPORT'!A:AE,1,0),UPPER(CONCATENATE('ACCESS EXPORT'!N532," "&amp;CHAR(10),'ACCESS EXPORT'!AE532))))</f>
        <v xml:space="preserve">CRYSTAL BINKS 
</v>
      </c>
      <c r="M532" s="4" t="str">
        <f>UPPER(VLOOKUP($A532,'ACCESS EXPORT'!$A:$O,15,FALSE))</f>
        <v>LORRAINE DIAZ (OS)</v>
      </c>
      <c r="N532" s="4" t="str">
        <f ca="1">IF(AND('ACCESS EXPORT'!X532="",'ACCESS EXPORT'!Y532=""),IF('ACCESS EXPORT'!V532&lt;&gt;"",(IF(TODAY()-'ACCESS EXPORT'!V532&gt;=-60,UPPER(CONCATENATE(VLOOKUP(B532,'ACCESS EXPORT'!$B:$P,15,FALSE),""&amp;CHAR(10)&amp;"(SEP",TEXT('ACCESS EXPORT'!V532," MM/DD/YYY)"))),IF(TODAY()-'ACCESS EXPORT'!V532&lt;0,UPPER(VLOOKUP(B532,'ACCESS EXPORT'!$B:$P,15,FALSE)),UPPER(VLOOKUP(B532,'ACCESS EXPORT'!$B:$P,15,FALSE))))),IF('ACCESS EXPORT'!U532="",UPPER(VLOOKUP(B532,'ACCESS EXPORT'!$B:$P,15,FALSE)),IF(TODAY()-'ACCESS EXPORT'!U532&lt;=30,CONCATENATE(UPPER(VLOOKUP(B532,'ACCESS EXPORT'!$B:$P,15,FALSE)),""&amp;CHAR(10)&amp;"(NEW",TEXT('ACCESS EXPORT'!U532," MM/DD/YYY)")),IF(AND(TODAY()-'ACCESS EXPORT'!U532&gt;30,TODAY()&gt;0),UPPER(VLOOKUP(B532,'ACCESS EXPORT'!$B:$P,15,FALSE)))))),IF('ACCESS EXPORT'!Y532&lt;&gt;"",UPPER(CONCATENATE(UPPER(VLOOKUP(B532,'ACCESS EXPORT'!$B:$P,15,FALSE)),""&amp;CHAR(10)&amp;"(Transfer Out",TEXT('ACCESS EXPORT'!Y532," MM/DD/YYY)"))),IF('ACCESS EXPORT'!X532&lt;&gt;"",UPPER(CONCATENATE(UPPER(VLOOKUP(B532,'ACCESS EXPORT'!$B:$P,15,FALSE)),""&amp;CHAR(10)&amp;"(Transfer In",TEXT('ACCESS EXPORT'!X532," MM/DD/YYY)"))))))</f>
        <v>COLEY, DAWN WINSLOW</v>
      </c>
      <c r="O532" s="4" t="str">
        <f>_xlfn.IFNA(VLOOKUP(B532,'ACCESS EXPORT'!$B:$Q,16,FALSE),"")</f>
        <v>PA-C</v>
      </c>
      <c r="P532" s="4" t="str">
        <f>_xlfn.IFNA(VLOOKUP(B532,'ACCESS EXPORT'!B:W,22,FALSE),"-")</f>
        <v>1437417151</v>
      </c>
      <c r="Q532" s="4" t="str">
        <f>_xlfn.IFNA(VLOOKUP(A532,'ACCESS EXPORT'!$A:$AG,33,0),"-")</f>
        <v>Amanda Hernandez</v>
      </c>
      <c r="R532" s="4" t="str">
        <f>_xlfn.IFNA(VLOOKUP(A532,'ACCESS EXPORT'!$A:$AH,34,0),"-")</f>
        <v>Carol Shane</v>
      </c>
      <c r="S532" s="4" t="str">
        <f>_xlfn.IFNA(VLOOKUP(A532,'ACCESS EXPORT'!$A:$AI,35,0),"-")</f>
        <v>Anna Bachtis</v>
      </c>
      <c r="T532" s="4" t="str">
        <f>_xlfn.IFNA(VLOOKUP(A532,'ACCESS EXPORT'!$A:$AJ,36,0),"-")</f>
        <v>Andrew Davis</v>
      </c>
      <c r="U532" s="4" t="str">
        <f>_xlfn.IFNA(VLOOKUP(A532,'ACCESS EXPORT'!$A:$AK,37,0),"-")</f>
        <v>athena</v>
      </c>
      <c r="V532" s="4" t="str">
        <f>_xlfn.IFNA(VLOOKUP(A532,'ACCESS EXPORT'!$A:$AL,38,0),"-")</f>
        <v>FHMG_FM OF CELEBRATION</v>
      </c>
      <c r="W532" s="4" t="str">
        <f>_xlfn.IFNA(VLOOKUP(A532,'ACCESS EXPORT'!$A:$AM,39,0),"-")</f>
        <v/>
      </c>
      <c r="X532" s="4" t="str">
        <f>_xlfn.IFNA(VLOOKUP(A532,'ACCESS EXPORT'!$A:$AN,40,0),"-")</f>
        <v>Libia Villaquiran / Jenny Green</v>
      </c>
      <c r="Y532" s="26" t="str">
        <f>_xlfn.IFNA(VLOOKUP(A532,'ACCESS EXPORT'!A:AO,41,0),"")</f>
        <v>Carlos Calderon</v>
      </c>
      <c r="Z532" s="26" t="str">
        <f>_xlfn.IFNA(VLOOKUP(A532,'ACCESS EXPORT'!A:AP,42,0),"")</f>
        <v>Janice Scales</v>
      </c>
      <c r="AA532" s="26" t="str">
        <f>_xlfn.IFNA(VLOOKUP(A532,'ACCESS EXPORT'!A:AQ,43,0),"")</f>
        <v>Heather McComb</v>
      </c>
    </row>
    <row r="533" spans="1:27" ht="18.75" x14ac:dyDescent="0.25">
      <c r="A533" s="33">
        <v>164</v>
      </c>
      <c r="B533" s="10">
        <v>1911</v>
      </c>
      <c r="C533" s="7" t="str">
        <f ca="1">IFERROR(UPPER(IF(AND('ACCESS EXPORT'!AA533="",'ACCESS EXPORT'!Z533=""),VLOOKUP(A533,'ACCESS EXPORT'!$A:$AF,32,FALSE),(IF('ACCESS EXPORT'!AA533&lt;&gt;"",CONCATENATE(VLOOKUP(A533,'ACCESS EXPORT'!$A:$AF,32,FALSE)," (Closed",TEXT('ACCESS EXPORT'!AA533," MM/DD/YYY)")),IF(TODAY()&lt;(('ACCESS EXPORT'!Z533)+30),CONCATENATE(VLOOKUP(A533,'ACCESS EXPORT'!$A:$AF,32,FALSE)," (Opens",TEXT('ACCESS EXPORT'!Z533," MM/DD/YYY)")),VLOOKUP(A533,'ACCESS EXPORT'!$A:$AF,32,FALSE)))))),"-")</f>
        <v>ADVENTHEALTH MEDICAL GROUP FAMILY MEDICINE AT CELEBRATION</v>
      </c>
      <c r="D533" s="3" t="str">
        <f ca="1">IFERROR(UPPER(IF(AND('ACCESS EXPORT'!AA533="",'ACCESS EXPORT'!Z533=""),VLOOKUP(A533,'ACCESS EXPORT'!$A:$AF,28,FALSE),(IF('ACCESS EXPORT'!AA533&lt;&gt;"",CONCATENATE(VLOOKUP(A533,'ACCESS EXPORT'!$A:$AF,28,FALSE)," (Closed",TEXT('ACCESS EXPORT'!AA533," MM/DD/YYY)")),IF(TODAY()&lt;(('ACCESS EXPORT'!Z533)+30),CONCATENATE(VLOOKUP(A533,'ACCESS EXPORT'!$A:$AF,28,FALSE)," (Opens",TEXT('ACCESS EXPORT'!Z533," MM/DD/YYY)")),VLOOKUP(A533,'ACCESS EXPORT'!$A:$AF,28,FALSE)))))),"-")</f>
        <v>FAMILY MEDICINE OF CELEBRATION</v>
      </c>
      <c r="E533" s="3" t="str">
        <f>VLOOKUP($A533,'ACCESS EXPORT'!$A:$AF,3,FALSE)</f>
        <v>5770</v>
      </c>
      <c r="F533" s="3" t="str">
        <f>UPPER(CONCATENATE(VLOOKUP(A533,'ACCESS EXPORT'!$A:$AF,4,FALSE)," ",VLOOKUP(A533,'ACCESS EXPORT'!$A:$AF,5,FALSE)," ",VLOOKUP(A533,'ACCESS EXPORT'!$A:$AF,6,FALSE)," ",VLOOKUP(A533,'ACCESS EXPORT'!$A:$AA,7,FALSE)," ",VLOOKUP(A533,'ACCESS EXPORT'!$A:$AA,8,FALSE)))</f>
        <v>1530 CELEBRATION BLVD SUITE 101 CELEBRATION FL 34747</v>
      </c>
      <c r="G533" s="4" t="str">
        <f>UPPER(VLOOKUP($A533,'ACCESS EXPORT'!$A:$AF,9,FALSE))</f>
        <v>OSCEOLA</v>
      </c>
      <c r="H533" s="4" t="str">
        <f>_xlfn.IFNA(VLOOKUP($B533,'ACCESS EXPORT'!$B:$J,9,FALSE),"")</f>
        <v>SW</v>
      </c>
      <c r="I533" s="3" t="str">
        <f>CONCATENATE("(P)",VLOOKUP($A533,'ACCESS EXPORT'!$A:$AF,11,FALSE)," (F)",VLOOKUP($A533,'ACCESS EXPORT'!$A:$AF,29,FALSE))</f>
        <v>(P)(407) 566-0404 (F)(407)566-0411</v>
      </c>
      <c r="J533" s="4" t="str">
        <f>UPPER(VLOOKUP($A533,'ACCESS EXPORT'!$A:$AF,12,FALSE))</f>
        <v>FAMILY MEDICINE</v>
      </c>
      <c r="K533" s="4" t="str">
        <f>UPPER(VLOOKUP($A533,'ACCESS EXPORT'!$A:$AF,13,FALSE))</f>
        <v>DEBORAH HAYWOOD</v>
      </c>
      <c r="L533" s="3" t="str">
        <f>IF(AND(VLOOKUP(A533,'ACCESS EXPORT'!A:AE,1,0),'ACCESS EXPORT'!N533=""),UPPER(CONCATENATE('ACCESS EXPORT'!AE533)),IF(VLOOKUP(A533,'ACCESS EXPORT'!A:AE,1,0),UPPER(CONCATENATE('ACCESS EXPORT'!N533," "&amp;CHAR(10),'ACCESS EXPORT'!AE533))))</f>
        <v xml:space="preserve">CRYSTAL BINKS 
</v>
      </c>
      <c r="M533" s="4" t="str">
        <f>UPPER(VLOOKUP($A533,'ACCESS EXPORT'!$A:$O,15,FALSE))</f>
        <v>LORRAINE DIAZ (OS)</v>
      </c>
      <c r="N533" s="4" t="str">
        <f ca="1">IF(AND('ACCESS EXPORT'!X533="",'ACCESS EXPORT'!Y533=""),IF('ACCESS EXPORT'!V533&lt;&gt;"",(IF(TODAY()-'ACCESS EXPORT'!V533&gt;=-60,UPPER(CONCATENATE(VLOOKUP(B533,'ACCESS EXPORT'!$B:$P,15,FALSE),""&amp;CHAR(10)&amp;"(SEP",TEXT('ACCESS EXPORT'!V533," MM/DD/YYY)"))),IF(TODAY()-'ACCESS EXPORT'!V533&lt;0,UPPER(VLOOKUP(B533,'ACCESS EXPORT'!$B:$P,15,FALSE)),UPPER(VLOOKUP(B533,'ACCESS EXPORT'!$B:$P,15,FALSE))))),IF('ACCESS EXPORT'!U533="",UPPER(VLOOKUP(B533,'ACCESS EXPORT'!$B:$P,15,FALSE)),IF(TODAY()-'ACCESS EXPORT'!U533&lt;=30,CONCATENATE(UPPER(VLOOKUP(B533,'ACCESS EXPORT'!$B:$P,15,FALSE)),""&amp;CHAR(10)&amp;"(NEW",TEXT('ACCESS EXPORT'!U533," MM/DD/YYY)")),IF(AND(TODAY()-'ACCESS EXPORT'!U533&gt;30,TODAY()&gt;0),UPPER(VLOOKUP(B533,'ACCESS EXPORT'!$B:$P,15,FALSE)))))),IF('ACCESS EXPORT'!Y533&lt;&gt;"",UPPER(CONCATENATE(UPPER(VLOOKUP(B533,'ACCESS EXPORT'!$B:$P,15,FALSE)),""&amp;CHAR(10)&amp;"(Transfer Out",TEXT('ACCESS EXPORT'!Y533," MM/DD/YYY)"))),IF('ACCESS EXPORT'!X533&lt;&gt;"",UPPER(CONCATENATE(UPPER(VLOOKUP(B533,'ACCESS EXPORT'!$B:$P,15,FALSE)),""&amp;CHAR(10)&amp;"(Transfer In",TEXT('ACCESS EXPORT'!X533," MM/DD/YYY)"))))))</f>
        <v>DE MARCO, MICHELLE</v>
      </c>
      <c r="O533" s="4" t="str">
        <f>_xlfn.IFNA(VLOOKUP(B533,'ACCESS EXPORT'!$B:$Q,16,FALSE),"")</f>
        <v>PA-C</v>
      </c>
      <c r="P533" s="4" t="str">
        <f>_xlfn.IFNA(VLOOKUP(B533,'ACCESS EXPORT'!B:W,22,FALSE),"-")</f>
        <v>1104339282</v>
      </c>
      <c r="Q533" s="4" t="str">
        <f>_xlfn.IFNA(VLOOKUP(A533,'ACCESS EXPORT'!$A:$AG,33,0),"-")</f>
        <v>Amanda Hernandez</v>
      </c>
      <c r="R533" s="4" t="str">
        <f>_xlfn.IFNA(VLOOKUP(A533,'ACCESS EXPORT'!$A:$AH,34,0),"-")</f>
        <v>Carol Shane</v>
      </c>
      <c r="S533" s="4" t="str">
        <f>_xlfn.IFNA(VLOOKUP(A533,'ACCESS EXPORT'!$A:$AI,35,0),"-")</f>
        <v>Anna Bachtis</v>
      </c>
      <c r="T533" s="4" t="str">
        <f>_xlfn.IFNA(VLOOKUP(A533,'ACCESS EXPORT'!$A:$AJ,36,0),"-")</f>
        <v>Andrew Davis</v>
      </c>
      <c r="U533" s="4" t="str">
        <f>_xlfn.IFNA(VLOOKUP(A533,'ACCESS EXPORT'!$A:$AK,37,0),"-")</f>
        <v>athena</v>
      </c>
      <c r="V533" s="4" t="str">
        <f>_xlfn.IFNA(VLOOKUP(A533,'ACCESS EXPORT'!$A:$AL,38,0),"-")</f>
        <v>FHMG_FM OF CELEBRATION</v>
      </c>
      <c r="W533" s="4" t="str">
        <f>_xlfn.IFNA(VLOOKUP(A533,'ACCESS EXPORT'!$A:$AM,39,0),"-")</f>
        <v/>
      </c>
      <c r="X533" s="4" t="str">
        <f>_xlfn.IFNA(VLOOKUP(A533,'ACCESS EXPORT'!$A:$AN,40,0),"-")</f>
        <v>Libia Villaquiran / Jenny Green</v>
      </c>
      <c r="Y533" s="26" t="str">
        <f>_xlfn.IFNA(VLOOKUP(A533,'ACCESS EXPORT'!A:AO,41,0),"")</f>
        <v>Carlos Calderon</v>
      </c>
      <c r="Z533" s="26" t="str">
        <f>_xlfn.IFNA(VLOOKUP(A533,'ACCESS EXPORT'!A:AP,42,0),"")</f>
        <v>Janice Scales</v>
      </c>
      <c r="AA533" s="26" t="str">
        <f>_xlfn.IFNA(VLOOKUP(A533,'ACCESS EXPORT'!A:AQ,43,0),"")</f>
        <v>Heather McComb</v>
      </c>
    </row>
    <row r="534" spans="1:27" ht="18.75" x14ac:dyDescent="0.25">
      <c r="A534" s="33">
        <v>205</v>
      </c>
      <c r="B534" s="10">
        <v>1445</v>
      </c>
      <c r="C534" s="7" t="str">
        <f ca="1">IFERROR(UPPER(IF(AND('ACCESS EXPORT'!AA534="",'ACCESS EXPORT'!Z534=""),VLOOKUP(A534,'ACCESS EXPORT'!$A:$AF,32,FALSE),(IF('ACCESS EXPORT'!AA534&lt;&gt;"",CONCATENATE(VLOOKUP(A534,'ACCESS EXPORT'!$A:$AF,32,FALSE)," (Closed",TEXT('ACCESS EXPORT'!AA534," MM/DD/YYY)")),IF(TODAY()&lt;(('ACCESS EXPORT'!Z534)+30),CONCATENATE(VLOOKUP(A534,'ACCESS EXPORT'!$A:$AF,32,FALSE)," (Opens",TEXT('ACCESS EXPORT'!Z534," MM/DD/YYY)")),VLOOKUP(A534,'ACCESS EXPORT'!$A:$AF,32,FALSE)))))),"-")</f>
        <v>ADVENTHEALTH MEDICAL GROUP INTERNAL MEDICINE AT WINTER PARK DUNDEE</v>
      </c>
      <c r="D534" s="3" t="str">
        <f ca="1">IFERROR(UPPER(IF(AND('ACCESS EXPORT'!AA534="",'ACCESS EXPORT'!Z534=""),VLOOKUP(A534,'ACCESS EXPORT'!$A:$AF,28,FALSE),(IF('ACCESS EXPORT'!AA534&lt;&gt;"",CONCATENATE(VLOOKUP(A534,'ACCESS EXPORT'!$A:$AF,28,FALSE)," (Closed",TEXT('ACCESS EXPORT'!AA534," MM/DD/YYY)")),IF(TODAY()&lt;(('ACCESS EXPORT'!Z534)+30),CONCATENATE(VLOOKUP(A534,'ACCESS EXPORT'!$A:$AF,28,FALSE)," (Opens",TEXT('ACCESS EXPORT'!Z534," MM/DD/YYY)")),VLOOKUP(A534,'ACCESS EXPORT'!$A:$AF,28,FALSE)))))),"-")</f>
        <v>INTERNAL MEDICINE OF WINTER PARK</v>
      </c>
      <c r="E534" s="3" t="str">
        <f>VLOOKUP($A534,'ACCESS EXPORT'!$A:$AF,3,FALSE)</f>
        <v>5790</v>
      </c>
      <c r="F534" s="3" t="str">
        <f>UPPER(CONCATENATE(VLOOKUP(A534,'ACCESS EXPORT'!$A:$AF,4,FALSE)," ",VLOOKUP(A534,'ACCESS EXPORT'!$A:$AF,5,FALSE)," ",VLOOKUP(A534,'ACCESS EXPORT'!$A:$AF,6,FALSE)," ",VLOOKUP(A534,'ACCESS EXPORT'!$A:$AA,7,FALSE)," ",VLOOKUP(A534,'ACCESS EXPORT'!$A:$AA,8,FALSE)))</f>
        <v>1933 DUNDEE DR  WINTER PARK FL 32792</v>
      </c>
      <c r="G534" s="4" t="str">
        <f>UPPER(VLOOKUP($A534,'ACCESS EXPORT'!$A:$AF,9,FALSE))</f>
        <v>ORANGE</v>
      </c>
      <c r="H534" s="4" t="str">
        <f>_xlfn.IFNA(VLOOKUP($B534,'ACCESS EXPORT'!$B:$J,9,FALSE),"")</f>
        <v>NE</v>
      </c>
      <c r="I534" s="3" t="str">
        <f>CONCATENATE("(P)",VLOOKUP($A534,'ACCESS EXPORT'!$A:$AF,11,FALSE)," (F)",VLOOKUP($A534,'ACCESS EXPORT'!$A:$AF,29,FALSE))</f>
        <v>(P)(407)644-1241 (F)(407)644-3058</v>
      </c>
      <c r="J534" s="4" t="str">
        <f>UPPER(VLOOKUP($A534,'ACCESS EXPORT'!$A:$AF,12,FALSE))</f>
        <v>INTERNAL MEDICINE</v>
      </c>
      <c r="K534" s="4" t="str">
        <f>UPPER(VLOOKUP($A534,'ACCESS EXPORT'!$A:$AF,13,FALSE))</f>
        <v>DEBORAH HAYWOOD</v>
      </c>
      <c r="L534" s="3" t="str">
        <f>IF(AND(VLOOKUP(A534,'ACCESS EXPORT'!A:AE,1,0),'ACCESS EXPORT'!N534=""),UPPER(CONCATENATE('ACCESS EXPORT'!AE534)),IF(VLOOKUP(A534,'ACCESS EXPORT'!A:AE,1,0),UPPER(CONCATENATE('ACCESS EXPORT'!N534," "&amp;CHAR(10),'ACCESS EXPORT'!AE534))))</f>
        <v xml:space="preserve">DALIA TIRADO 
</v>
      </c>
      <c r="M534" s="4" t="str">
        <f>UPPER(VLOOKUP($A534,'ACCESS EXPORT'!$A:$O,15,FALSE))</f>
        <v>STACY HALBURD (PM)</v>
      </c>
      <c r="N534" s="4" t="str">
        <f ca="1">IF(AND('ACCESS EXPORT'!X534="",'ACCESS EXPORT'!Y534=""),IF('ACCESS EXPORT'!V534&lt;&gt;"",(IF(TODAY()-'ACCESS EXPORT'!V534&gt;=-60,UPPER(CONCATENATE(VLOOKUP(B534,'ACCESS EXPORT'!$B:$P,15,FALSE),""&amp;CHAR(10)&amp;"(SEP",TEXT('ACCESS EXPORT'!V534," MM/DD/YYY)"))),IF(TODAY()-'ACCESS EXPORT'!V534&lt;0,UPPER(VLOOKUP(B534,'ACCESS EXPORT'!$B:$P,15,FALSE)),UPPER(VLOOKUP(B534,'ACCESS EXPORT'!$B:$P,15,FALSE))))),IF('ACCESS EXPORT'!U534="",UPPER(VLOOKUP(B534,'ACCESS EXPORT'!$B:$P,15,FALSE)),IF(TODAY()-'ACCESS EXPORT'!U534&lt;=30,CONCATENATE(UPPER(VLOOKUP(B534,'ACCESS EXPORT'!$B:$P,15,FALSE)),""&amp;CHAR(10)&amp;"(NEW",TEXT('ACCESS EXPORT'!U534," MM/DD/YYY)")),IF(AND(TODAY()-'ACCESS EXPORT'!U534&gt;30,TODAY()&gt;0),UPPER(VLOOKUP(B534,'ACCESS EXPORT'!$B:$P,15,FALSE)))))),IF('ACCESS EXPORT'!Y534&lt;&gt;"",UPPER(CONCATENATE(UPPER(VLOOKUP(B534,'ACCESS EXPORT'!$B:$P,15,FALSE)),""&amp;CHAR(10)&amp;"(Transfer Out",TEXT('ACCESS EXPORT'!Y534," MM/DD/YYY)"))),IF('ACCESS EXPORT'!X534&lt;&gt;"",UPPER(CONCATENATE(UPPER(VLOOKUP(B534,'ACCESS EXPORT'!$B:$P,15,FALSE)),""&amp;CHAR(10)&amp;"(Transfer In",TEXT('ACCESS EXPORT'!X534," MM/DD/YYY)"))))))</f>
        <v>NEWBERG, MATTHEW TODD</v>
      </c>
      <c r="O534" s="4" t="str">
        <f>_xlfn.IFNA(VLOOKUP(B534,'ACCESS EXPORT'!$B:$Q,16,FALSE),"")</f>
        <v>MD</v>
      </c>
      <c r="P534" s="4" t="str">
        <f>_xlfn.IFNA(VLOOKUP(B534,'ACCESS EXPORT'!B:W,22,FALSE),"-")</f>
        <v>1417064841</v>
      </c>
      <c r="Q534" s="4" t="str">
        <f>_xlfn.IFNA(VLOOKUP(A534,'ACCESS EXPORT'!$A:$AG,33,0),"-")</f>
        <v>Aldis Leonardo</v>
      </c>
      <c r="R534" s="4" t="str">
        <f>_xlfn.IFNA(VLOOKUP(A534,'ACCESS EXPORT'!$A:$AH,34,0),"-")</f>
        <v>Cheri Benedeti</v>
      </c>
      <c r="S534" s="4" t="str">
        <f>_xlfn.IFNA(VLOOKUP(A534,'ACCESS EXPORT'!$A:$AI,35,0),"-")</f>
        <v>Anna Bachtis</v>
      </c>
      <c r="T534" s="4" t="str">
        <f>_xlfn.IFNA(VLOOKUP(A534,'ACCESS EXPORT'!$A:$AJ,36,0),"-")</f>
        <v>Andrew Davis</v>
      </c>
      <c r="U534" s="4" t="str">
        <f>_xlfn.IFNA(VLOOKUP(A534,'ACCESS EXPORT'!$A:$AK,37,0),"-")</f>
        <v>athena</v>
      </c>
      <c r="V534" s="4" t="str">
        <f>_xlfn.IFNA(VLOOKUP(A534,'ACCESS EXPORT'!$A:$AL,38,0),"-")</f>
        <v>FHMG_IM OF WINTER PARK</v>
      </c>
      <c r="W534" s="4" t="str">
        <f>_xlfn.IFNA(VLOOKUP(A534,'ACCESS EXPORT'!$A:$AM,39,0),"-")</f>
        <v/>
      </c>
      <c r="X534" s="4" t="str">
        <f>_xlfn.IFNA(VLOOKUP(A534,'ACCESS EXPORT'!$A:$AN,40,0),"-")</f>
        <v>Libia Villaquiran / Jenny Green</v>
      </c>
      <c r="Y534" s="26" t="str">
        <f>_xlfn.IFNA(VLOOKUP(A534,'ACCESS EXPORT'!A:AO,41,0),"")</f>
        <v>Karen Kundinger</v>
      </c>
      <c r="Z534" s="26" t="str">
        <f>_xlfn.IFNA(VLOOKUP(A534,'ACCESS EXPORT'!A:AP,42,0),"")</f>
        <v>Varuna Singh</v>
      </c>
      <c r="AA534" s="26" t="str">
        <f>_xlfn.IFNA(VLOOKUP(A534,'ACCESS EXPORT'!A:AQ,43,0),"")</f>
        <v>Heather McComb</v>
      </c>
    </row>
    <row r="535" spans="1:27" ht="18.75" x14ac:dyDescent="0.25">
      <c r="A535" s="33">
        <v>205</v>
      </c>
      <c r="B535" s="10">
        <v>1866</v>
      </c>
      <c r="C535" s="7" t="str">
        <f ca="1">IFERROR(UPPER(IF(AND('ACCESS EXPORT'!AA535="",'ACCESS EXPORT'!Z535=""),VLOOKUP(A535,'ACCESS EXPORT'!$A:$AF,32,FALSE),(IF('ACCESS EXPORT'!AA535&lt;&gt;"",CONCATENATE(VLOOKUP(A535,'ACCESS EXPORT'!$A:$AF,32,FALSE)," (Closed",TEXT('ACCESS EXPORT'!AA535," MM/DD/YYY)")),IF(TODAY()&lt;(('ACCESS EXPORT'!Z535)+30),CONCATENATE(VLOOKUP(A535,'ACCESS EXPORT'!$A:$AF,32,FALSE)," (Opens",TEXT('ACCESS EXPORT'!Z535," MM/DD/YYY)")),VLOOKUP(A535,'ACCESS EXPORT'!$A:$AF,32,FALSE)))))),"-")</f>
        <v>ADVENTHEALTH MEDICAL GROUP INTERNAL MEDICINE AT WINTER PARK DUNDEE</v>
      </c>
      <c r="D535" s="3" t="str">
        <f ca="1">IFERROR(UPPER(IF(AND('ACCESS EXPORT'!AA535="",'ACCESS EXPORT'!Z535=""),VLOOKUP(A535,'ACCESS EXPORT'!$A:$AF,28,FALSE),(IF('ACCESS EXPORT'!AA535&lt;&gt;"",CONCATENATE(VLOOKUP(A535,'ACCESS EXPORT'!$A:$AF,28,FALSE)," (Closed",TEXT('ACCESS EXPORT'!AA535," MM/DD/YYY)")),IF(TODAY()&lt;(('ACCESS EXPORT'!Z535)+30),CONCATENATE(VLOOKUP(A535,'ACCESS EXPORT'!$A:$AF,28,FALSE)," (Opens",TEXT('ACCESS EXPORT'!Z535," MM/DD/YYY)")),VLOOKUP(A535,'ACCESS EXPORT'!$A:$AF,28,FALSE)))))),"-")</f>
        <v>INTERNAL MEDICINE OF WINTER PARK</v>
      </c>
      <c r="E535" s="3" t="str">
        <f>VLOOKUP($A535,'ACCESS EXPORT'!$A:$AF,3,FALSE)</f>
        <v>5790</v>
      </c>
      <c r="F535" s="3" t="str">
        <f>UPPER(CONCATENATE(VLOOKUP(A535,'ACCESS EXPORT'!$A:$AF,4,FALSE)," ",VLOOKUP(A535,'ACCESS EXPORT'!$A:$AF,5,FALSE)," ",VLOOKUP(A535,'ACCESS EXPORT'!$A:$AF,6,FALSE)," ",VLOOKUP(A535,'ACCESS EXPORT'!$A:$AA,7,FALSE)," ",VLOOKUP(A535,'ACCESS EXPORT'!$A:$AA,8,FALSE)))</f>
        <v>1933 DUNDEE DR  WINTER PARK FL 32792</v>
      </c>
      <c r="G535" s="4" t="str">
        <f>UPPER(VLOOKUP($A535,'ACCESS EXPORT'!$A:$AF,9,FALSE))</f>
        <v>ORANGE</v>
      </c>
      <c r="H535" s="4" t="str">
        <f>_xlfn.IFNA(VLOOKUP($B535,'ACCESS EXPORT'!$B:$J,9,FALSE),"")</f>
        <v>NE</v>
      </c>
      <c r="I535" s="3" t="str">
        <f>CONCATENATE("(P)",VLOOKUP($A535,'ACCESS EXPORT'!$A:$AF,11,FALSE)," (F)",VLOOKUP($A535,'ACCESS EXPORT'!$A:$AF,29,FALSE))</f>
        <v>(P)(407)644-1241 (F)(407)644-3058</v>
      </c>
      <c r="J535" s="4" t="str">
        <f>UPPER(VLOOKUP($A535,'ACCESS EXPORT'!$A:$AF,12,FALSE))</f>
        <v>INTERNAL MEDICINE</v>
      </c>
      <c r="K535" s="4" t="str">
        <f>UPPER(VLOOKUP($A535,'ACCESS EXPORT'!$A:$AF,13,FALSE))</f>
        <v>DEBORAH HAYWOOD</v>
      </c>
      <c r="L535" s="3" t="str">
        <f>IF(AND(VLOOKUP(A535,'ACCESS EXPORT'!A:AE,1,0),'ACCESS EXPORT'!N535=""),UPPER(CONCATENATE('ACCESS EXPORT'!AE535)),IF(VLOOKUP(A535,'ACCESS EXPORT'!A:AE,1,0),UPPER(CONCATENATE('ACCESS EXPORT'!N535," "&amp;CHAR(10),'ACCESS EXPORT'!AE535))))</f>
        <v xml:space="preserve">DALIA TIRADO 
</v>
      </c>
      <c r="M535" s="4" t="str">
        <f>UPPER(VLOOKUP($A535,'ACCESS EXPORT'!$A:$O,15,FALSE))</f>
        <v>STACY HALBURD (PM)</v>
      </c>
      <c r="N535" s="4" t="str">
        <f ca="1">IF(AND('ACCESS EXPORT'!X535="",'ACCESS EXPORT'!Y535=""),IF('ACCESS EXPORT'!V535&lt;&gt;"",(IF(TODAY()-'ACCESS EXPORT'!V535&gt;=-60,UPPER(CONCATENATE(VLOOKUP(B535,'ACCESS EXPORT'!$B:$P,15,FALSE),""&amp;CHAR(10)&amp;"(SEP",TEXT('ACCESS EXPORT'!V535," MM/DD/YYY)"))),IF(TODAY()-'ACCESS EXPORT'!V535&lt;0,UPPER(VLOOKUP(B535,'ACCESS EXPORT'!$B:$P,15,FALSE)),UPPER(VLOOKUP(B535,'ACCESS EXPORT'!$B:$P,15,FALSE))))),IF('ACCESS EXPORT'!U535="",UPPER(VLOOKUP(B535,'ACCESS EXPORT'!$B:$P,15,FALSE)),IF(TODAY()-'ACCESS EXPORT'!U535&lt;=30,CONCATENATE(UPPER(VLOOKUP(B535,'ACCESS EXPORT'!$B:$P,15,FALSE)),""&amp;CHAR(10)&amp;"(NEW",TEXT('ACCESS EXPORT'!U535," MM/DD/YYY)")),IF(AND(TODAY()-'ACCESS EXPORT'!U535&gt;30,TODAY()&gt;0),UPPER(VLOOKUP(B535,'ACCESS EXPORT'!$B:$P,15,FALSE)))))),IF('ACCESS EXPORT'!Y535&lt;&gt;"",UPPER(CONCATENATE(UPPER(VLOOKUP(B535,'ACCESS EXPORT'!$B:$P,15,FALSE)),""&amp;CHAR(10)&amp;"(Transfer Out",TEXT('ACCESS EXPORT'!Y535," MM/DD/YYY)"))),IF('ACCESS EXPORT'!X535&lt;&gt;"",UPPER(CONCATENATE(UPPER(VLOOKUP(B535,'ACCESS EXPORT'!$B:$P,15,FALSE)),""&amp;CHAR(10)&amp;"(Transfer In",TEXT('ACCESS EXPORT'!X535," MM/DD/YYY)"))))))</f>
        <v>HUTJENS, KIRK J.</v>
      </c>
      <c r="O535" s="4" t="str">
        <f>_xlfn.IFNA(VLOOKUP(B535,'ACCESS EXPORT'!$B:$Q,16,FALSE),"")</f>
        <v>MD</v>
      </c>
      <c r="P535" s="4" t="str">
        <f>_xlfn.IFNA(VLOOKUP(B535,'ACCESS EXPORT'!B:W,22,FALSE),"-")</f>
        <v>1376650895</v>
      </c>
      <c r="Q535" s="4" t="str">
        <f>_xlfn.IFNA(VLOOKUP(A535,'ACCESS EXPORT'!$A:$AG,33,0),"-")</f>
        <v>Aldis Leonardo</v>
      </c>
      <c r="R535" s="4" t="str">
        <f>_xlfn.IFNA(VLOOKUP(A535,'ACCESS EXPORT'!$A:$AH,34,0),"-")</f>
        <v>Cheri Benedeti</v>
      </c>
      <c r="S535" s="4" t="str">
        <f>_xlfn.IFNA(VLOOKUP(A535,'ACCESS EXPORT'!$A:$AI,35,0),"-")</f>
        <v>Anna Bachtis</v>
      </c>
      <c r="T535" s="4" t="str">
        <f>_xlfn.IFNA(VLOOKUP(A535,'ACCESS EXPORT'!$A:$AJ,36,0),"-")</f>
        <v>Andrew Davis</v>
      </c>
      <c r="U535" s="4" t="str">
        <f>_xlfn.IFNA(VLOOKUP(A535,'ACCESS EXPORT'!$A:$AK,37,0),"-")</f>
        <v>athena</v>
      </c>
      <c r="V535" s="4" t="str">
        <f>_xlfn.IFNA(VLOOKUP(A535,'ACCESS EXPORT'!$A:$AL,38,0),"-")</f>
        <v>FHMG_IM OF WINTER PARK</v>
      </c>
      <c r="W535" s="4" t="str">
        <f>_xlfn.IFNA(VLOOKUP(A535,'ACCESS EXPORT'!$A:$AM,39,0),"-")</f>
        <v/>
      </c>
      <c r="X535" s="4" t="str">
        <f>_xlfn.IFNA(VLOOKUP(A535,'ACCESS EXPORT'!$A:$AN,40,0),"-")</f>
        <v>Libia Villaquiran / Jenny Green</v>
      </c>
      <c r="Y535" s="26" t="str">
        <f>_xlfn.IFNA(VLOOKUP(A535,'ACCESS EXPORT'!A:AO,41,0),"")</f>
        <v>Karen Kundinger</v>
      </c>
      <c r="Z535" s="26" t="str">
        <f>_xlfn.IFNA(VLOOKUP(A535,'ACCESS EXPORT'!A:AP,42,0),"")</f>
        <v>Varuna Singh</v>
      </c>
      <c r="AA535" s="26" t="str">
        <f>_xlfn.IFNA(VLOOKUP(A535,'ACCESS EXPORT'!A:AQ,43,0),"")</f>
        <v>Heather McComb</v>
      </c>
    </row>
    <row r="536" spans="1:27" ht="18.75" x14ac:dyDescent="0.25">
      <c r="A536" s="33">
        <v>271</v>
      </c>
      <c r="B536" s="10">
        <v>1717</v>
      </c>
      <c r="C536" s="7" t="str">
        <f ca="1">IFERROR(UPPER(IF(AND('ACCESS EXPORT'!AA536="",'ACCESS EXPORT'!Z536=""),VLOOKUP(A536,'ACCESS EXPORT'!$A:$AF,32,FALSE),(IF('ACCESS EXPORT'!AA536&lt;&gt;"",CONCATENATE(VLOOKUP(A536,'ACCESS EXPORT'!$A:$AF,32,FALSE)," (Closed",TEXT('ACCESS EXPORT'!AA536," MM/DD/YYY)")),IF(TODAY()&lt;(('ACCESS EXPORT'!Z536)+30),CONCATENATE(VLOOKUP(A536,'ACCESS EXPORT'!$A:$AF,32,FALSE)," (Opens",TEXT('ACCESS EXPORT'!Z536," MM/DD/YYY)")),VLOOKUP(A536,'ACCESS EXPORT'!$A:$AF,32,FALSE)))))),"-")</f>
        <v>ADVENTHEALTH MEDICAL GROUP UROGYNECOLOGY AT ORLANDO</v>
      </c>
      <c r="D536" s="3" t="str">
        <f ca="1">IFERROR(UPPER(IF(AND('ACCESS EXPORT'!AA536="",'ACCESS EXPORT'!Z536=""),VLOOKUP(A536,'ACCESS EXPORT'!$A:$AF,28,FALSE),(IF('ACCESS EXPORT'!AA536&lt;&gt;"",CONCATENATE(VLOOKUP(A536,'ACCESS EXPORT'!$A:$AF,28,FALSE)," (Closed",TEXT('ACCESS EXPORT'!AA536," MM/DD/YYY)")),IF(TODAY()&lt;(('ACCESS EXPORT'!Z536)+30),CONCATENATE(VLOOKUP(A536,'ACCESS EXPORT'!$A:$AF,28,FALSE)," (Opens",TEXT('ACCESS EXPORT'!Z536," MM/DD/YYY)")),VLOOKUP(A536,'ACCESS EXPORT'!$A:$AF,28,FALSE)))))),"-")</f>
        <v>UROGYNECOLOGY CENTER FOR WOMEN</v>
      </c>
      <c r="E536" s="3" t="str">
        <f>VLOOKUP($A536,'ACCESS EXPORT'!$A:$AF,3,FALSE)</f>
        <v>5810</v>
      </c>
      <c r="F536" s="3" t="str">
        <f>UPPER(CONCATENATE(VLOOKUP(A536,'ACCESS EXPORT'!$A:$AF,4,FALSE)," ",VLOOKUP(A536,'ACCESS EXPORT'!$A:$AF,5,FALSE)," ",VLOOKUP(A536,'ACCESS EXPORT'!$A:$AF,6,FALSE)," ",VLOOKUP(A536,'ACCESS EXPORT'!$A:$AA,7,FALSE)," ",VLOOKUP(A536,'ACCESS EXPORT'!$A:$AA,8,FALSE)))</f>
        <v>2501 N. ORANGE AVE SUITE 240 ORLANDO FL 32804</v>
      </c>
      <c r="G536" s="4" t="str">
        <f>UPPER(VLOOKUP($A536,'ACCESS EXPORT'!$A:$AF,9,FALSE))</f>
        <v>ORANGE</v>
      </c>
      <c r="H536" s="4" t="str">
        <f>_xlfn.IFNA(VLOOKUP($B536,'ACCESS EXPORT'!$B:$J,9,FALSE),"")</f>
        <v>Central</v>
      </c>
      <c r="I536" s="3" t="str">
        <f>CONCATENATE("(P)",VLOOKUP($A536,'ACCESS EXPORT'!$A:$AF,11,FALSE)," (F)",VLOOKUP($A536,'ACCESS EXPORT'!$A:$AF,29,FALSE))</f>
        <v>(P)(407)303-1380 (F)(407)303-1385</v>
      </c>
      <c r="J536" s="4" t="str">
        <f>UPPER(VLOOKUP($A536,'ACCESS EXPORT'!$A:$AF,12,FALSE))</f>
        <v>WOMENS</v>
      </c>
      <c r="K536" s="4" t="str">
        <f>UPPER(VLOOKUP($A536,'ACCESS EXPORT'!$A:$AF,13,FALSE))</f>
        <v>MARLENE HOLLAND</v>
      </c>
      <c r="L536" s="3" t="str">
        <f>IF(AND(VLOOKUP(A536,'ACCESS EXPORT'!A:AE,1,0),'ACCESS EXPORT'!N536=""),UPPER(CONCATENATE('ACCESS EXPORT'!AE536)),IF(VLOOKUP(A536,'ACCESS EXPORT'!A:AE,1,0),UPPER(CONCATENATE('ACCESS EXPORT'!N536," "&amp;CHAR(10),'ACCESS EXPORT'!AE536))))</f>
        <v>KIM ANDERSON (EXEC DIR) 
ELYSIA MARRERO (PRAC. ADMIN)</v>
      </c>
      <c r="M536" s="4" t="str">
        <f>UPPER(VLOOKUP($A536,'ACCESS EXPORT'!$A:$O,15,FALSE))</f>
        <v>MICHELE VANDAM (OS)</v>
      </c>
      <c r="N536" s="4" t="str">
        <f ca="1">IF(AND('ACCESS EXPORT'!X536="",'ACCESS EXPORT'!Y536=""),IF('ACCESS EXPORT'!V536&lt;&gt;"",(IF(TODAY()-'ACCESS EXPORT'!V536&gt;=-60,UPPER(CONCATENATE(VLOOKUP(B536,'ACCESS EXPORT'!$B:$P,15,FALSE),""&amp;CHAR(10)&amp;"(SEP",TEXT('ACCESS EXPORT'!V536," MM/DD/YYY)"))),IF(TODAY()-'ACCESS EXPORT'!V536&lt;0,UPPER(VLOOKUP(B536,'ACCESS EXPORT'!$B:$P,15,FALSE)),UPPER(VLOOKUP(B536,'ACCESS EXPORT'!$B:$P,15,FALSE))))),IF('ACCESS EXPORT'!U536="",UPPER(VLOOKUP(B536,'ACCESS EXPORT'!$B:$P,15,FALSE)),IF(TODAY()-'ACCESS EXPORT'!U536&lt;=30,CONCATENATE(UPPER(VLOOKUP(B536,'ACCESS EXPORT'!$B:$P,15,FALSE)),""&amp;CHAR(10)&amp;"(NEW",TEXT('ACCESS EXPORT'!U536," MM/DD/YYY)")),IF(AND(TODAY()-'ACCESS EXPORT'!U536&gt;30,TODAY()&gt;0),UPPER(VLOOKUP(B536,'ACCESS EXPORT'!$B:$P,15,FALSE)))))),IF('ACCESS EXPORT'!Y536&lt;&gt;"",UPPER(CONCATENATE(UPPER(VLOOKUP(B536,'ACCESS EXPORT'!$B:$P,15,FALSE)),""&amp;CHAR(10)&amp;"(Transfer Out",TEXT('ACCESS EXPORT'!Y536," MM/DD/YYY)"))),IF('ACCESS EXPORT'!X536&lt;&gt;"",UPPER(CONCATENATE(UPPER(VLOOKUP(B536,'ACCESS EXPORT'!$B:$P,15,FALSE)),""&amp;CHAR(10)&amp;"(Transfer In",TEXT('ACCESS EXPORT'!X536," MM/DD/YYY)"))))))</f>
        <v>KUDISH, BELA
(SEP 05/31/2019)</v>
      </c>
      <c r="O536" s="4" t="str">
        <f>_xlfn.IFNA(VLOOKUP(B536,'ACCESS EXPORT'!$B:$Q,16,FALSE),"")</f>
        <v>MD</v>
      </c>
      <c r="P536" s="4" t="str">
        <f>_xlfn.IFNA(VLOOKUP(B536,'ACCESS EXPORT'!B:W,22,FALSE),"-")</f>
        <v>1598712168</v>
      </c>
      <c r="Q536" s="4" t="str">
        <f>_xlfn.IFNA(VLOOKUP(A536,'ACCESS EXPORT'!$A:$AG,33,0),"-")</f>
        <v>Julie Morris</v>
      </c>
      <c r="R536" s="4" t="str">
        <f>_xlfn.IFNA(VLOOKUP(A536,'ACCESS EXPORT'!$A:$AH,34,0),"-")</f>
        <v>Amanda Dowd</v>
      </c>
      <c r="S536" s="4" t="str">
        <f>_xlfn.IFNA(VLOOKUP(A536,'ACCESS EXPORT'!$A:$AI,35,0),"-")</f>
        <v>Courtney Powell</v>
      </c>
      <c r="T536" s="4" t="str">
        <f>_xlfn.IFNA(VLOOKUP(A536,'ACCESS EXPORT'!$A:$AJ,36,0),"-")</f>
        <v>Wanda Cruz</v>
      </c>
      <c r="U536" s="4" t="str">
        <f>_xlfn.IFNA(VLOOKUP(A536,'ACCESS EXPORT'!$A:$AK,37,0),"-")</f>
        <v>Cerner</v>
      </c>
      <c r="V536" s="4" t="str">
        <f>_xlfn.IFNA(VLOOKUP(A536,'ACCESS EXPORT'!$A:$AL,38,0),"-")</f>
        <v>FHMG_UROGYN CTR FOR WOMEN</v>
      </c>
      <c r="W536" s="4" t="str">
        <f>_xlfn.IFNA(VLOOKUP(A536,'ACCESS EXPORT'!$A:$AM,39,0),"-")</f>
        <v/>
      </c>
      <c r="X536" s="4" t="str">
        <f>_xlfn.IFNA(VLOOKUP(A536,'ACCESS EXPORT'!$A:$AN,40,0),"-")</f>
        <v>Libia Villaquiran / Jenny Green</v>
      </c>
      <c r="Y536" s="26" t="str">
        <f>_xlfn.IFNA(VLOOKUP(A536,'ACCESS EXPORT'!A:AO,41,0),"")</f>
        <v>Andrea Brantley</v>
      </c>
      <c r="Z536" s="26" t="str">
        <f>_xlfn.IFNA(VLOOKUP(A536,'ACCESS EXPORT'!A:AP,42,0),"")</f>
        <v>Sue Balmforth</v>
      </c>
      <c r="AA536" s="26" t="str">
        <f>_xlfn.IFNA(VLOOKUP(A536,'ACCESS EXPORT'!A:AQ,43,0),"")</f>
        <v>Sara Channing</v>
      </c>
    </row>
    <row r="537" spans="1:27" ht="18.75" x14ac:dyDescent="0.25">
      <c r="A537" s="33">
        <v>271</v>
      </c>
      <c r="B537" s="10">
        <v>1947</v>
      </c>
      <c r="C537" s="7" t="str">
        <f ca="1">IFERROR(UPPER(IF(AND('ACCESS EXPORT'!AA537="",'ACCESS EXPORT'!Z537=""),VLOOKUP(A537,'ACCESS EXPORT'!$A:$AF,32,FALSE),(IF('ACCESS EXPORT'!AA537&lt;&gt;"",CONCATENATE(VLOOKUP(A537,'ACCESS EXPORT'!$A:$AF,32,FALSE)," (Closed",TEXT('ACCESS EXPORT'!AA537," MM/DD/YYY)")),IF(TODAY()&lt;(('ACCESS EXPORT'!Z537)+30),CONCATENATE(VLOOKUP(A537,'ACCESS EXPORT'!$A:$AF,32,FALSE)," (Opens",TEXT('ACCESS EXPORT'!Z537," MM/DD/YYY)")),VLOOKUP(A537,'ACCESS EXPORT'!$A:$AF,32,FALSE)))))),"-")</f>
        <v>ADVENTHEALTH MEDICAL GROUP UROGYNECOLOGY AT ORLANDO</v>
      </c>
      <c r="D537" s="3" t="str">
        <f ca="1">IFERROR(UPPER(IF(AND('ACCESS EXPORT'!AA537="",'ACCESS EXPORT'!Z537=""),VLOOKUP(A537,'ACCESS EXPORT'!$A:$AF,28,FALSE),(IF('ACCESS EXPORT'!AA537&lt;&gt;"",CONCATENATE(VLOOKUP(A537,'ACCESS EXPORT'!$A:$AF,28,FALSE)," (Closed",TEXT('ACCESS EXPORT'!AA537," MM/DD/YYY)")),IF(TODAY()&lt;(('ACCESS EXPORT'!Z537)+30),CONCATENATE(VLOOKUP(A537,'ACCESS EXPORT'!$A:$AF,28,FALSE)," (Opens",TEXT('ACCESS EXPORT'!Z537," MM/DD/YYY)")),VLOOKUP(A537,'ACCESS EXPORT'!$A:$AF,28,FALSE)))))),"-")</f>
        <v>UROGYNECOLOGY CENTER FOR WOMEN</v>
      </c>
      <c r="E537" s="3" t="str">
        <f>VLOOKUP($A537,'ACCESS EXPORT'!$A:$AF,3,FALSE)</f>
        <v>5810</v>
      </c>
      <c r="F537" s="3" t="str">
        <f>UPPER(CONCATENATE(VLOOKUP(A537,'ACCESS EXPORT'!$A:$AF,4,FALSE)," ",VLOOKUP(A537,'ACCESS EXPORT'!$A:$AF,5,FALSE)," ",VLOOKUP(A537,'ACCESS EXPORT'!$A:$AF,6,FALSE)," ",VLOOKUP(A537,'ACCESS EXPORT'!$A:$AA,7,FALSE)," ",VLOOKUP(A537,'ACCESS EXPORT'!$A:$AA,8,FALSE)))</f>
        <v>2501 N. ORANGE AVE SUITE 240 ORLANDO FL 32804</v>
      </c>
      <c r="G537" s="4" t="str">
        <f>UPPER(VLOOKUP($A537,'ACCESS EXPORT'!$A:$AF,9,FALSE))</f>
        <v>ORANGE</v>
      </c>
      <c r="H537" s="4" t="str">
        <f>_xlfn.IFNA(VLOOKUP($B537,'ACCESS EXPORT'!$B:$J,9,FALSE),"")</f>
        <v>Central</v>
      </c>
      <c r="I537" s="3" t="str">
        <f>CONCATENATE("(P)",VLOOKUP($A537,'ACCESS EXPORT'!$A:$AF,11,FALSE)," (F)",VLOOKUP($A537,'ACCESS EXPORT'!$A:$AF,29,FALSE))</f>
        <v>(P)(407)303-1380 (F)(407)303-1385</v>
      </c>
      <c r="J537" s="4" t="str">
        <f>UPPER(VLOOKUP($A537,'ACCESS EXPORT'!$A:$AF,12,FALSE))</f>
        <v>WOMENS</v>
      </c>
      <c r="K537" s="4" t="str">
        <f>UPPER(VLOOKUP($A537,'ACCESS EXPORT'!$A:$AF,13,FALSE))</f>
        <v>MARLENE HOLLAND</v>
      </c>
      <c r="L537" s="3" t="str">
        <f>IF(AND(VLOOKUP(A537,'ACCESS EXPORT'!A:AE,1,0),'ACCESS EXPORT'!N537=""),UPPER(CONCATENATE('ACCESS EXPORT'!AE537)),IF(VLOOKUP(A537,'ACCESS EXPORT'!A:AE,1,0),UPPER(CONCATENATE('ACCESS EXPORT'!N537," "&amp;CHAR(10),'ACCESS EXPORT'!AE537))))</f>
        <v>KIM ANDERSON (EXEC DIR) 
ELYSIA MARRERO (PRAC. ADMIN)</v>
      </c>
      <c r="M537" s="4" t="str">
        <f>UPPER(VLOOKUP($A537,'ACCESS EXPORT'!$A:$O,15,FALSE))</f>
        <v>MICHELE VANDAM (OS)</v>
      </c>
      <c r="N537" s="4" t="str">
        <f ca="1">IF(AND('ACCESS EXPORT'!X537="",'ACCESS EXPORT'!Y537=""),IF('ACCESS EXPORT'!V537&lt;&gt;"",(IF(TODAY()-'ACCESS EXPORT'!V537&gt;=-60,UPPER(CONCATENATE(VLOOKUP(B537,'ACCESS EXPORT'!$B:$P,15,FALSE),""&amp;CHAR(10)&amp;"(SEP",TEXT('ACCESS EXPORT'!V537," MM/DD/YYY)"))),IF(TODAY()-'ACCESS EXPORT'!V537&lt;0,UPPER(VLOOKUP(B537,'ACCESS EXPORT'!$B:$P,15,FALSE)),UPPER(VLOOKUP(B537,'ACCESS EXPORT'!$B:$P,15,FALSE))))),IF('ACCESS EXPORT'!U537="",UPPER(VLOOKUP(B537,'ACCESS EXPORT'!$B:$P,15,FALSE)),IF(TODAY()-'ACCESS EXPORT'!U537&lt;=30,CONCATENATE(UPPER(VLOOKUP(B537,'ACCESS EXPORT'!$B:$P,15,FALSE)),""&amp;CHAR(10)&amp;"(NEW",TEXT('ACCESS EXPORT'!U537," MM/DD/YYY)")),IF(AND(TODAY()-'ACCESS EXPORT'!U537&gt;30,TODAY()&gt;0),UPPER(VLOOKUP(B537,'ACCESS EXPORT'!$B:$P,15,FALSE)))))),IF('ACCESS EXPORT'!Y537&lt;&gt;"",UPPER(CONCATENATE(UPPER(VLOOKUP(B537,'ACCESS EXPORT'!$B:$P,15,FALSE)),""&amp;CHAR(10)&amp;"(Transfer Out",TEXT('ACCESS EXPORT'!Y537," MM/DD/YYY)"))),IF('ACCESS EXPORT'!X537&lt;&gt;"",UPPER(CONCATENATE(UPPER(VLOOKUP(B537,'ACCESS EXPORT'!$B:$P,15,FALSE)),""&amp;CHAR(10)&amp;"(Transfer In",TEXT('ACCESS EXPORT'!X537," MM/DD/YYY)"))))))</f>
        <v>BURGOS, LUCIDALIA
(SEP 05/25/2019)</v>
      </c>
      <c r="O537" s="4" t="str">
        <f>_xlfn.IFNA(VLOOKUP(B537,'ACCESS EXPORT'!$B:$Q,16,FALSE),"")</f>
        <v>APRN</v>
      </c>
      <c r="P537" s="4" t="str">
        <f>_xlfn.IFNA(VLOOKUP(B537,'ACCESS EXPORT'!B:W,22,FALSE),"-")</f>
        <v>1154855344</v>
      </c>
      <c r="Q537" s="4" t="str">
        <f>_xlfn.IFNA(VLOOKUP(A537,'ACCESS EXPORT'!$A:$AG,33,0),"-")</f>
        <v>Julie Morris</v>
      </c>
      <c r="R537" s="4" t="str">
        <f>_xlfn.IFNA(VLOOKUP(A537,'ACCESS EXPORT'!$A:$AH,34,0),"-")</f>
        <v>Amanda Dowd</v>
      </c>
      <c r="S537" s="4" t="str">
        <f>_xlfn.IFNA(VLOOKUP(A537,'ACCESS EXPORT'!$A:$AI,35,0),"-")</f>
        <v>Courtney Powell</v>
      </c>
      <c r="T537" s="4" t="str">
        <f>_xlfn.IFNA(VLOOKUP(A537,'ACCESS EXPORT'!$A:$AJ,36,0),"-")</f>
        <v>Wanda Cruz</v>
      </c>
      <c r="U537" s="4" t="str">
        <f>_xlfn.IFNA(VLOOKUP(A537,'ACCESS EXPORT'!$A:$AK,37,0),"-")</f>
        <v>Cerner</v>
      </c>
      <c r="V537" s="4" t="str">
        <f>_xlfn.IFNA(VLOOKUP(A537,'ACCESS EXPORT'!$A:$AL,38,0),"-")</f>
        <v>FHMG_UROGYN CTR FOR WOMEN</v>
      </c>
      <c r="W537" s="4" t="str">
        <f>_xlfn.IFNA(VLOOKUP(A537,'ACCESS EXPORT'!$A:$AM,39,0),"-")</f>
        <v/>
      </c>
      <c r="X537" s="4" t="str">
        <f>_xlfn.IFNA(VLOOKUP(A537,'ACCESS EXPORT'!$A:$AN,40,0),"-")</f>
        <v>Libia Villaquiran / Jenny Green</v>
      </c>
      <c r="Y537" s="26" t="str">
        <f>_xlfn.IFNA(VLOOKUP(A537,'ACCESS EXPORT'!A:AO,41,0),"")</f>
        <v>Andrea Brantley</v>
      </c>
      <c r="Z537" s="26" t="str">
        <f>_xlfn.IFNA(VLOOKUP(A537,'ACCESS EXPORT'!A:AP,42,0),"")</f>
        <v>Sue Balmforth</v>
      </c>
      <c r="AA537" s="26" t="str">
        <f>_xlfn.IFNA(VLOOKUP(A537,'ACCESS EXPORT'!A:AQ,43,0),"")</f>
        <v>Sara Channing</v>
      </c>
    </row>
    <row r="538" spans="1:27" ht="18.75" x14ac:dyDescent="0.25">
      <c r="A538" s="33">
        <v>271</v>
      </c>
      <c r="B538" s="10">
        <v>2269</v>
      </c>
      <c r="C538" s="7" t="str">
        <f ca="1">IFERROR(UPPER(IF(AND('ACCESS EXPORT'!AA538="",'ACCESS EXPORT'!Z538=""),VLOOKUP(A538,'ACCESS EXPORT'!$A:$AF,32,FALSE),(IF('ACCESS EXPORT'!AA538&lt;&gt;"",CONCATENATE(VLOOKUP(A538,'ACCESS EXPORT'!$A:$AF,32,FALSE)," (Closed",TEXT('ACCESS EXPORT'!AA538," MM/DD/YYY)")),IF(TODAY()&lt;(('ACCESS EXPORT'!Z538)+30),CONCATENATE(VLOOKUP(A538,'ACCESS EXPORT'!$A:$AF,32,FALSE)," (Opens",TEXT('ACCESS EXPORT'!Z538," MM/DD/YYY)")),VLOOKUP(A538,'ACCESS EXPORT'!$A:$AF,32,FALSE)))))),"-")</f>
        <v>ADVENTHEALTH MEDICAL GROUP UROGYNECOLOGY AT ORLANDO</v>
      </c>
      <c r="D538" s="3" t="str">
        <f ca="1">IFERROR(UPPER(IF(AND('ACCESS EXPORT'!AA538="",'ACCESS EXPORT'!Z538=""),VLOOKUP(A538,'ACCESS EXPORT'!$A:$AF,28,FALSE),(IF('ACCESS EXPORT'!AA538&lt;&gt;"",CONCATENATE(VLOOKUP(A538,'ACCESS EXPORT'!$A:$AF,28,FALSE)," (Closed",TEXT('ACCESS EXPORT'!AA538," MM/DD/YYY)")),IF(TODAY()&lt;(('ACCESS EXPORT'!Z538)+30),CONCATENATE(VLOOKUP(A538,'ACCESS EXPORT'!$A:$AF,28,FALSE)," (Opens",TEXT('ACCESS EXPORT'!Z538," MM/DD/YYY)")),VLOOKUP(A538,'ACCESS EXPORT'!$A:$AF,28,FALSE)))))),"-")</f>
        <v>UROGYNECOLOGY CENTER FOR WOMEN</v>
      </c>
      <c r="E538" s="3" t="str">
        <f>VLOOKUP($A538,'ACCESS EXPORT'!$A:$AF,3,FALSE)</f>
        <v>5810</v>
      </c>
      <c r="F538" s="3" t="str">
        <f>UPPER(CONCATENATE(VLOOKUP(A538,'ACCESS EXPORT'!$A:$AF,4,FALSE)," ",VLOOKUP(A538,'ACCESS EXPORT'!$A:$AF,5,FALSE)," ",VLOOKUP(A538,'ACCESS EXPORT'!$A:$AF,6,FALSE)," ",VLOOKUP(A538,'ACCESS EXPORT'!$A:$AA,7,FALSE)," ",VLOOKUP(A538,'ACCESS EXPORT'!$A:$AA,8,FALSE)))</f>
        <v>2501 N. ORANGE AVE SUITE 240 ORLANDO FL 32804</v>
      </c>
      <c r="G538" s="4" t="str">
        <f>UPPER(VLOOKUP($A538,'ACCESS EXPORT'!$A:$AF,9,FALSE))</f>
        <v>ORANGE</v>
      </c>
      <c r="H538" s="4" t="str">
        <f>_xlfn.IFNA(VLOOKUP($B538,'ACCESS EXPORT'!$B:$J,9,FALSE),"")</f>
        <v>Central</v>
      </c>
      <c r="I538" s="3" t="str">
        <f>CONCATENATE("(P)",VLOOKUP($A538,'ACCESS EXPORT'!$A:$AF,11,FALSE)," (F)",VLOOKUP($A538,'ACCESS EXPORT'!$A:$AF,29,FALSE))</f>
        <v>(P)(407)303-1380 (F)(407)303-1385</v>
      </c>
      <c r="J538" s="4" t="str">
        <f>UPPER(VLOOKUP($A538,'ACCESS EXPORT'!$A:$AF,12,FALSE))</f>
        <v>WOMENS</v>
      </c>
      <c r="K538" s="4" t="str">
        <f>UPPER(VLOOKUP($A538,'ACCESS EXPORT'!$A:$AF,13,FALSE))</f>
        <v>MARLENE HOLLAND</v>
      </c>
      <c r="L538" s="3" t="str">
        <f>IF(AND(VLOOKUP(A538,'ACCESS EXPORT'!A:AE,1,0),'ACCESS EXPORT'!N538=""),UPPER(CONCATENATE('ACCESS EXPORT'!AE538)),IF(VLOOKUP(A538,'ACCESS EXPORT'!A:AE,1,0),UPPER(CONCATENATE('ACCESS EXPORT'!N538," "&amp;CHAR(10),'ACCESS EXPORT'!AE538))))</f>
        <v>KIM ANDERSON (EXEC DIR) 
ELYSIA MARRERO (PRAC. ADMIN)</v>
      </c>
      <c r="M538" s="4" t="str">
        <f>UPPER(VLOOKUP($A538,'ACCESS EXPORT'!$A:$O,15,FALSE))</f>
        <v>MICHELE VANDAM (OS)</v>
      </c>
      <c r="N538" s="4" t="str">
        <f ca="1">IF(AND('ACCESS EXPORT'!X538="",'ACCESS EXPORT'!Y538=""),IF('ACCESS EXPORT'!V538&lt;&gt;"",(IF(TODAY()-'ACCESS EXPORT'!V538&gt;=-60,UPPER(CONCATENATE(VLOOKUP(B538,'ACCESS EXPORT'!$B:$P,15,FALSE),""&amp;CHAR(10)&amp;"(SEP",TEXT('ACCESS EXPORT'!V538," MM/DD/YYY)"))),IF(TODAY()-'ACCESS EXPORT'!V538&lt;0,UPPER(VLOOKUP(B538,'ACCESS EXPORT'!$B:$P,15,FALSE)),UPPER(VLOOKUP(B538,'ACCESS EXPORT'!$B:$P,15,FALSE))))),IF('ACCESS EXPORT'!U538="",UPPER(VLOOKUP(B538,'ACCESS EXPORT'!$B:$P,15,FALSE)),IF(TODAY()-'ACCESS EXPORT'!U538&lt;=30,CONCATENATE(UPPER(VLOOKUP(B538,'ACCESS EXPORT'!$B:$P,15,FALSE)),""&amp;CHAR(10)&amp;"(NEW",TEXT('ACCESS EXPORT'!U538," MM/DD/YYY)")),IF(AND(TODAY()-'ACCESS EXPORT'!U538&gt;30,TODAY()&gt;0),UPPER(VLOOKUP(B538,'ACCESS EXPORT'!$B:$P,15,FALSE)))))),IF('ACCESS EXPORT'!Y538&lt;&gt;"",UPPER(CONCATENATE(UPPER(VLOOKUP(B538,'ACCESS EXPORT'!$B:$P,15,FALSE)),""&amp;CHAR(10)&amp;"(Transfer Out",TEXT('ACCESS EXPORT'!Y538," MM/DD/YYY)"))),IF('ACCESS EXPORT'!X538&lt;&gt;"",UPPER(CONCATENATE(UPPER(VLOOKUP(B538,'ACCESS EXPORT'!$B:$P,15,FALSE)),""&amp;CHAR(10)&amp;"(Transfer In",TEXT('ACCESS EXPORT'!X538," MM/DD/YYY)"))))))</f>
        <v>KOW, NATHAN
(NEW 06/10/2019)</v>
      </c>
      <c r="O538" s="4" t="str">
        <f>_xlfn.IFNA(VLOOKUP(B538,'ACCESS EXPORT'!$B:$Q,16,FALSE),"")</f>
        <v>MD</v>
      </c>
      <c r="P538" s="4" t="str">
        <f>_xlfn.IFNA(VLOOKUP(B538,'ACCESS EXPORT'!B:W,22,FALSE),"-")</f>
        <v>1114125051</v>
      </c>
      <c r="Q538" s="4" t="str">
        <f>_xlfn.IFNA(VLOOKUP(A538,'ACCESS EXPORT'!$A:$AG,33,0),"-")</f>
        <v>Julie Morris</v>
      </c>
      <c r="R538" s="4" t="str">
        <f>_xlfn.IFNA(VLOOKUP(A538,'ACCESS EXPORT'!$A:$AH,34,0),"-")</f>
        <v>Amanda Dowd</v>
      </c>
      <c r="S538" s="4" t="str">
        <f>_xlfn.IFNA(VLOOKUP(A538,'ACCESS EXPORT'!$A:$AI,35,0),"-")</f>
        <v>Courtney Powell</v>
      </c>
      <c r="T538" s="4" t="str">
        <f>_xlfn.IFNA(VLOOKUP(A538,'ACCESS EXPORT'!$A:$AJ,36,0),"-")</f>
        <v>Wanda Cruz</v>
      </c>
      <c r="U538" s="4" t="str">
        <f>_xlfn.IFNA(VLOOKUP(A538,'ACCESS EXPORT'!$A:$AK,37,0),"-")</f>
        <v>Cerner</v>
      </c>
      <c r="V538" s="4" t="str">
        <f>_xlfn.IFNA(VLOOKUP(A538,'ACCESS EXPORT'!$A:$AL,38,0),"-")</f>
        <v>FHMG_UROGYN CTR FOR WOMEN</v>
      </c>
      <c r="W538" s="4" t="str">
        <f>_xlfn.IFNA(VLOOKUP(A538,'ACCESS EXPORT'!$A:$AM,39,0),"-")</f>
        <v/>
      </c>
      <c r="X538" s="4" t="str">
        <f>_xlfn.IFNA(VLOOKUP(A538,'ACCESS EXPORT'!$A:$AN,40,0),"-")</f>
        <v>Libia Villaquiran / Jenny Green</v>
      </c>
      <c r="Y538" s="26" t="str">
        <f>_xlfn.IFNA(VLOOKUP(A538,'ACCESS EXPORT'!A:AO,41,0),"")</f>
        <v>Andrea Brantley</v>
      </c>
      <c r="Z538" s="26" t="str">
        <f>_xlfn.IFNA(VLOOKUP(A538,'ACCESS EXPORT'!A:AP,42,0),"")</f>
        <v>Sue Balmforth</v>
      </c>
      <c r="AA538" s="26" t="str">
        <f>_xlfn.IFNA(VLOOKUP(A538,'ACCESS EXPORT'!A:AQ,43,0),"")</f>
        <v>Sara Channing</v>
      </c>
    </row>
    <row r="539" spans="1:27" ht="18.75" x14ac:dyDescent="0.25">
      <c r="A539" s="33">
        <v>258</v>
      </c>
      <c r="B539" s="10">
        <v>1579</v>
      </c>
      <c r="C539" s="7" t="str">
        <f ca="1">IFERROR(UPPER(IF(AND('ACCESS EXPORT'!AA539="",'ACCESS EXPORT'!Z539=""),VLOOKUP(A539,'ACCESS EXPORT'!$A:$AF,32,FALSE),(IF('ACCESS EXPORT'!AA539&lt;&gt;"",CONCATENATE(VLOOKUP(A539,'ACCESS EXPORT'!$A:$AF,32,FALSE)," (Closed",TEXT('ACCESS EXPORT'!AA539," MM/DD/YYY)")),IF(TODAY()&lt;(('ACCESS EXPORT'!Z539)+30),CONCATENATE(VLOOKUP(A539,'ACCESS EXPORT'!$A:$AF,32,FALSE)," (Opens",TEXT('ACCESS EXPORT'!Z539," MM/DD/YYY)")),VLOOKUP(A539,'ACCESS EXPORT'!$A:$AF,32,FALSE)))))),"-")</f>
        <v>ADVENTHEALTH MEDICAL GROUP PLASTIC SURGERY HOSPITALISTS AT ORLANDO</v>
      </c>
      <c r="D539" s="3" t="str">
        <f ca="1">IFERROR(UPPER(IF(AND('ACCESS EXPORT'!AA539="",'ACCESS EXPORT'!Z539=""),VLOOKUP(A539,'ACCESS EXPORT'!$A:$AF,28,FALSE),(IF('ACCESS EXPORT'!AA539&lt;&gt;"",CONCATENATE(VLOOKUP(A539,'ACCESS EXPORT'!$A:$AF,28,FALSE)," (Closed",TEXT('ACCESS EXPORT'!AA539," MM/DD/YYY)")),IF(TODAY()&lt;(('ACCESS EXPORT'!Z539)+30),CONCATENATE(VLOOKUP(A539,'ACCESS EXPORT'!$A:$AF,28,FALSE)," (Opens",TEXT('ACCESS EXPORT'!Z539," MM/DD/YYY)")),VLOOKUP(A539,'ACCESS EXPORT'!$A:$AF,28,FALSE)))))),"-")</f>
        <v>PLASTIC SURGERY SPECIALISTS</v>
      </c>
      <c r="E539" s="3" t="str">
        <f>VLOOKUP($A539,'ACCESS EXPORT'!$A:$AF,3,FALSE)</f>
        <v>5860</v>
      </c>
      <c r="F539" s="3" t="str">
        <f>UPPER(CONCATENATE(VLOOKUP(A539,'ACCESS EXPORT'!$A:$AF,4,FALSE)," ",VLOOKUP(A539,'ACCESS EXPORT'!$A:$AF,5,FALSE)," ",VLOOKUP(A539,'ACCESS EXPORT'!$A:$AF,6,FALSE)," ",VLOOKUP(A539,'ACCESS EXPORT'!$A:$AA,7,FALSE)," ",VLOOKUP(A539,'ACCESS EXPORT'!$A:$AA,8,FALSE)))</f>
        <v>2501 N ORANGE AVE SUITE 411 ORLANDO FL 32804</v>
      </c>
      <c r="G539" s="4" t="str">
        <f>UPPER(VLOOKUP($A539,'ACCESS EXPORT'!$A:$AF,9,FALSE))</f>
        <v>ORANGE</v>
      </c>
      <c r="H539" s="4" t="str">
        <f>_xlfn.IFNA(VLOOKUP($B539,'ACCESS EXPORT'!$B:$J,9,FALSE),"")</f>
        <v>Central</v>
      </c>
      <c r="I539" s="3" t="str">
        <f>CONCATENATE("(P)",VLOOKUP($A539,'ACCESS EXPORT'!$A:$AF,11,FALSE)," (F)",VLOOKUP($A539,'ACCESS EXPORT'!$A:$AF,29,FALSE))</f>
        <v>(P)(407)303-1373 (F)(407)303-0852</v>
      </c>
      <c r="J539" s="4" t="str">
        <f>UPPER(VLOOKUP($A539,'ACCESS EXPORT'!$A:$AF,12,FALSE))</f>
        <v>HOSPITALIST</v>
      </c>
      <c r="K539" s="4" t="str">
        <f>UPPER(VLOOKUP($A539,'ACCESS EXPORT'!$A:$AF,13,FALSE))</f>
        <v>WILLIAM WINDER</v>
      </c>
      <c r="L539" s="3" t="str">
        <f>IF(AND(VLOOKUP(A539,'ACCESS EXPORT'!A:AE,1,0),'ACCESS EXPORT'!N539=""),UPPER(CONCATENATE('ACCESS EXPORT'!AE539)),IF(VLOOKUP(A539,'ACCESS EXPORT'!A:AE,1,0),UPPER(CONCATENATE('ACCESS EXPORT'!N539," "&amp;CHAR(10),'ACCESS EXPORT'!AE539))))</f>
        <v xml:space="preserve">AMBER MODANI 
</v>
      </c>
      <c r="M539" s="4" t="str">
        <f>UPPER(VLOOKUP($A539,'ACCESS EXPORT'!$A:$O,15,FALSE))</f>
        <v>YADIRA SANCHEZ (OS)</v>
      </c>
      <c r="N539" s="4" t="str">
        <f ca="1">IF(AND('ACCESS EXPORT'!X539="",'ACCESS EXPORT'!Y539=""),IF('ACCESS EXPORT'!V539&lt;&gt;"",(IF(TODAY()-'ACCESS EXPORT'!V539&gt;=-60,UPPER(CONCATENATE(VLOOKUP(B539,'ACCESS EXPORT'!$B:$P,15,FALSE),""&amp;CHAR(10)&amp;"(SEP",TEXT('ACCESS EXPORT'!V539," MM/DD/YYY)"))),IF(TODAY()-'ACCESS EXPORT'!V539&lt;0,UPPER(VLOOKUP(B539,'ACCESS EXPORT'!$B:$P,15,FALSE)),UPPER(VLOOKUP(B539,'ACCESS EXPORT'!$B:$P,15,FALSE))))),IF('ACCESS EXPORT'!U539="",UPPER(VLOOKUP(B539,'ACCESS EXPORT'!$B:$P,15,FALSE)),IF(TODAY()-'ACCESS EXPORT'!U539&lt;=30,CONCATENATE(UPPER(VLOOKUP(B539,'ACCESS EXPORT'!$B:$P,15,FALSE)),""&amp;CHAR(10)&amp;"(NEW",TEXT('ACCESS EXPORT'!U539," MM/DD/YYY)")),IF(AND(TODAY()-'ACCESS EXPORT'!U539&gt;30,TODAY()&gt;0),UPPER(VLOOKUP(B539,'ACCESS EXPORT'!$B:$P,15,FALSE)))))),IF('ACCESS EXPORT'!Y539&lt;&gt;"",UPPER(CONCATENATE(UPPER(VLOOKUP(B539,'ACCESS EXPORT'!$B:$P,15,FALSE)),""&amp;CHAR(10)&amp;"(Transfer Out",TEXT('ACCESS EXPORT'!Y539," MM/DD/YYY)"))),IF('ACCESS EXPORT'!X539&lt;&gt;"",UPPER(CONCATENATE(UPPER(VLOOKUP(B539,'ACCESS EXPORT'!$B:$P,15,FALSE)),""&amp;CHAR(10)&amp;"(Transfer In",TEXT('ACCESS EXPORT'!X539," MM/DD/YYY)"))))))</f>
        <v>DEBAISE, ARTHUR J.</v>
      </c>
      <c r="O539" s="4" t="str">
        <f>_xlfn.IFNA(VLOOKUP(B539,'ACCESS EXPORT'!$B:$Q,16,FALSE),"")</f>
        <v>MD</v>
      </c>
      <c r="P539" s="4" t="str">
        <f>_xlfn.IFNA(VLOOKUP(B539,'ACCESS EXPORT'!B:W,22,FALSE),"-")</f>
        <v>1235276056</v>
      </c>
      <c r="Q539" s="4" t="str">
        <f>_xlfn.IFNA(VLOOKUP(A539,'ACCESS EXPORT'!$A:$AG,33,0),"-")</f>
        <v>Julie Morris</v>
      </c>
      <c r="R539" s="4" t="str">
        <f>_xlfn.IFNA(VLOOKUP(A539,'ACCESS EXPORT'!$A:$AH,34,0),"-")</f>
        <v>Linda Hopkins</v>
      </c>
      <c r="S539" s="4" t="str">
        <f>_xlfn.IFNA(VLOOKUP(A539,'ACCESS EXPORT'!$A:$AI,35,0),"-")</f>
        <v>James Agee</v>
      </c>
      <c r="T539" s="4" t="str">
        <f>_xlfn.IFNA(VLOOKUP(A539,'ACCESS EXPORT'!$A:$AJ,36,0),"-")</f>
        <v>TBD</v>
      </c>
      <c r="U539" s="4" t="str">
        <f>_xlfn.IFNA(VLOOKUP(A539,'ACCESS EXPORT'!$A:$AK,37,0),"-")</f>
        <v>athena</v>
      </c>
      <c r="V539" s="4" t="str">
        <f>_xlfn.IFNA(VLOOKUP(A539,'ACCESS EXPORT'!$A:$AL,38,0),"-")</f>
        <v>FHMG_PLASTIC SURG SPEC</v>
      </c>
      <c r="W539" s="4" t="str">
        <f>_xlfn.IFNA(VLOOKUP(A539,'ACCESS EXPORT'!$A:$AM,39,0),"-")</f>
        <v/>
      </c>
      <c r="X539" s="4" t="str">
        <f>_xlfn.IFNA(VLOOKUP(A539,'ACCESS EXPORT'!$A:$AN,40,0),"-")</f>
        <v>Karen Kelly</v>
      </c>
      <c r="Y539" s="26" t="str">
        <f>_xlfn.IFNA(VLOOKUP(A539,'ACCESS EXPORT'!A:AO,41,0),"")</f>
        <v>Andrea Desilva</v>
      </c>
      <c r="Z539" s="26" t="str">
        <f>_xlfn.IFNA(VLOOKUP(A539,'ACCESS EXPORT'!A:AP,42,0),"")</f>
        <v/>
      </c>
      <c r="AA539" s="26" t="str">
        <f>_xlfn.IFNA(VLOOKUP(A539,'ACCESS EXPORT'!A:AQ,43,0),"")</f>
        <v>Tricia Greco</v>
      </c>
    </row>
    <row r="540" spans="1:27" ht="18.75" x14ac:dyDescent="0.25">
      <c r="A540" s="33">
        <v>258</v>
      </c>
      <c r="B540" s="10">
        <v>1580</v>
      </c>
      <c r="C540" s="7" t="str">
        <f ca="1">IFERROR(UPPER(IF(AND('ACCESS EXPORT'!AA540="",'ACCESS EXPORT'!Z540=""),VLOOKUP(A540,'ACCESS EXPORT'!$A:$AF,32,FALSE),(IF('ACCESS EXPORT'!AA540&lt;&gt;"",CONCATENATE(VLOOKUP(A540,'ACCESS EXPORT'!$A:$AF,32,FALSE)," (Closed",TEXT('ACCESS EXPORT'!AA540," MM/DD/YYY)")),IF(TODAY()&lt;(('ACCESS EXPORT'!Z540)+30),CONCATENATE(VLOOKUP(A540,'ACCESS EXPORT'!$A:$AF,32,FALSE)," (Opens",TEXT('ACCESS EXPORT'!Z540," MM/DD/YYY)")),VLOOKUP(A540,'ACCESS EXPORT'!$A:$AF,32,FALSE)))))),"-")</f>
        <v>ADVENTHEALTH MEDICAL GROUP PLASTIC SURGERY HOSPITALISTS AT ORLANDO</v>
      </c>
      <c r="D540" s="3" t="str">
        <f ca="1">IFERROR(UPPER(IF(AND('ACCESS EXPORT'!AA540="",'ACCESS EXPORT'!Z540=""),VLOOKUP(A540,'ACCESS EXPORT'!$A:$AF,28,FALSE),(IF('ACCESS EXPORT'!AA540&lt;&gt;"",CONCATENATE(VLOOKUP(A540,'ACCESS EXPORT'!$A:$AF,28,FALSE)," (Closed",TEXT('ACCESS EXPORT'!AA540," MM/DD/YYY)")),IF(TODAY()&lt;(('ACCESS EXPORT'!Z540)+30),CONCATENATE(VLOOKUP(A540,'ACCESS EXPORT'!$A:$AF,28,FALSE)," (Opens",TEXT('ACCESS EXPORT'!Z540," MM/DD/YYY)")),VLOOKUP(A540,'ACCESS EXPORT'!$A:$AF,28,FALSE)))))),"-")</f>
        <v>PLASTIC SURGERY SPECIALISTS</v>
      </c>
      <c r="E540" s="3" t="str">
        <f>VLOOKUP($A540,'ACCESS EXPORT'!$A:$AF,3,FALSE)</f>
        <v>5860</v>
      </c>
      <c r="F540" s="3" t="str">
        <f>UPPER(CONCATENATE(VLOOKUP(A540,'ACCESS EXPORT'!$A:$AF,4,FALSE)," ",VLOOKUP(A540,'ACCESS EXPORT'!$A:$AF,5,FALSE)," ",VLOOKUP(A540,'ACCESS EXPORT'!$A:$AF,6,FALSE)," ",VLOOKUP(A540,'ACCESS EXPORT'!$A:$AA,7,FALSE)," ",VLOOKUP(A540,'ACCESS EXPORT'!$A:$AA,8,FALSE)))</f>
        <v>2501 N ORANGE AVE SUITE 411 ORLANDO FL 32804</v>
      </c>
      <c r="G540" s="4" t="str">
        <f>UPPER(VLOOKUP($A540,'ACCESS EXPORT'!$A:$AF,9,FALSE))</f>
        <v>ORANGE</v>
      </c>
      <c r="H540" s="4" t="str">
        <f>_xlfn.IFNA(VLOOKUP($B540,'ACCESS EXPORT'!$B:$J,9,FALSE),"")</f>
        <v>Central</v>
      </c>
      <c r="I540" s="3" t="str">
        <f>CONCATENATE("(P)",VLOOKUP($A540,'ACCESS EXPORT'!$A:$AF,11,FALSE)," (F)",VLOOKUP($A540,'ACCESS EXPORT'!$A:$AF,29,FALSE))</f>
        <v>(P)(407)303-1373 (F)(407)303-0852</v>
      </c>
      <c r="J540" s="4" t="str">
        <f>UPPER(VLOOKUP($A540,'ACCESS EXPORT'!$A:$AF,12,FALSE))</f>
        <v>HOSPITALIST</v>
      </c>
      <c r="K540" s="4" t="str">
        <f>UPPER(VLOOKUP($A540,'ACCESS EXPORT'!$A:$AF,13,FALSE))</f>
        <v>WILLIAM WINDER</v>
      </c>
      <c r="L540" s="3" t="str">
        <f>IF(AND(VLOOKUP(A540,'ACCESS EXPORT'!A:AE,1,0),'ACCESS EXPORT'!N540=""),UPPER(CONCATENATE('ACCESS EXPORT'!AE540)),IF(VLOOKUP(A540,'ACCESS EXPORT'!A:AE,1,0),UPPER(CONCATENATE('ACCESS EXPORT'!N540," "&amp;CHAR(10),'ACCESS EXPORT'!AE540))))</f>
        <v xml:space="preserve">AMBER MODANI 
</v>
      </c>
      <c r="M540" s="4" t="str">
        <f>UPPER(VLOOKUP($A540,'ACCESS EXPORT'!$A:$O,15,FALSE))</f>
        <v>YADIRA SANCHEZ (OS)</v>
      </c>
      <c r="N540" s="4" t="str">
        <f ca="1">IF(AND('ACCESS EXPORT'!X540="",'ACCESS EXPORT'!Y540=""),IF('ACCESS EXPORT'!V540&lt;&gt;"",(IF(TODAY()-'ACCESS EXPORT'!V540&gt;=-60,UPPER(CONCATENATE(VLOOKUP(B540,'ACCESS EXPORT'!$B:$P,15,FALSE),""&amp;CHAR(10)&amp;"(SEP",TEXT('ACCESS EXPORT'!V540," MM/DD/YYY)"))),IF(TODAY()-'ACCESS EXPORT'!V540&lt;0,UPPER(VLOOKUP(B540,'ACCESS EXPORT'!$B:$P,15,FALSE)),UPPER(VLOOKUP(B540,'ACCESS EXPORT'!$B:$P,15,FALSE))))),IF('ACCESS EXPORT'!U540="",UPPER(VLOOKUP(B540,'ACCESS EXPORT'!$B:$P,15,FALSE)),IF(TODAY()-'ACCESS EXPORT'!U540&lt;=30,CONCATENATE(UPPER(VLOOKUP(B540,'ACCESS EXPORT'!$B:$P,15,FALSE)),""&amp;CHAR(10)&amp;"(NEW",TEXT('ACCESS EXPORT'!U540," MM/DD/YYY)")),IF(AND(TODAY()-'ACCESS EXPORT'!U540&gt;30,TODAY()&gt;0),UPPER(VLOOKUP(B540,'ACCESS EXPORT'!$B:$P,15,FALSE)))))),IF('ACCESS EXPORT'!Y540&lt;&gt;"",UPPER(CONCATENATE(UPPER(VLOOKUP(B540,'ACCESS EXPORT'!$B:$P,15,FALSE)),""&amp;CHAR(10)&amp;"(Transfer Out",TEXT('ACCESS EXPORT'!Y540," MM/DD/YYY)"))),IF('ACCESS EXPORT'!X540&lt;&gt;"",UPPER(CONCATENATE(UPPER(VLOOKUP(B540,'ACCESS EXPORT'!$B:$P,15,FALSE)),""&amp;CHAR(10)&amp;"(Transfer In",TEXT('ACCESS EXPORT'!X540," MM/DD/YYY)"))))))</f>
        <v>ELDER, ESTHER R.</v>
      </c>
      <c r="O540" s="4" t="str">
        <f>_xlfn.IFNA(VLOOKUP(B540,'ACCESS EXPORT'!$B:$Q,16,FALSE),"")</f>
        <v>PA-C</v>
      </c>
      <c r="P540" s="4" t="str">
        <f>_xlfn.IFNA(VLOOKUP(B540,'ACCESS EXPORT'!B:W,22,FALSE),"-")</f>
        <v>1891980579</v>
      </c>
      <c r="Q540" s="4" t="str">
        <f>_xlfn.IFNA(VLOOKUP(A540,'ACCESS EXPORT'!$A:$AG,33,0),"-")</f>
        <v>Julie Morris</v>
      </c>
      <c r="R540" s="4" t="str">
        <f>_xlfn.IFNA(VLOOKUP(A540,'ACCESS EXPORT'!$A:$AH,34,0),"-")</f>
        <v>Linda Hopkins</v>
      </c>
      <c r="S540" s="4" t="str">
        <f>_xlfn.IFNA(VLOOKUP(A540,'ACCESS EXPORT'!$A:$AI,35,0),"-")</f>
        <v>James Agee</v>
      </c>
      <c r="T540" s="4" t="str">
        <f>_xlfn.IFNA(VLOOKUP(A540,'ACCESS EXPORT'!$A:$AJ,36,0),"-")</f>
        <v>TBD</v>
      </c>
      <c r="U540" s="4" t="str">
        <f>_xlfn.IFNA(VLOOKUP(A540,'ACCESS EXPORT'!$A:$AK,37,0),"-")</f>
        <v>athena</v>
      </c>
      <c r="V540" s="4" t="str">
        <f>_xlfn.IFNA(VLOOKUP(A540,'ACCESS EXPORT'!$A:$AL,38,0),"-")</f>
        <v>FHMG_PLASTIC SURG SPEC</v>
      </c>
      <c r="W540" s="4" t="str">
        <f>_xlfn.IFNA(VLOOKUP(A540,'ACCESS EXPORT'!$A:$AM,39,0),"-")</f>
        <v/>
      </c>
      <c r="X540" s="4" t="str">
        <f>_xlfn.IFNA(VLOOKUP(A540,'ACCESS EXPORT'!$A:$AN,40,0),"-")</f>
        <v>Karen Kelly</v>
      </c>
      <c r="Y540" s="26" t="str">
        <f>_xlfn.IFNA(VLOOKUP(A540,'ACCESS EXPORT'!A:AO,41,0),"")</f>
        <v>Andrea Desilva</v>
      </c>
      <c r="Z540" s="26" t="str">
        <f>_xlfn.IFNA(VLOOKUP(A540,'ACCESS EXPORT'!A:AP,42,0),"")</f>
        <v/>
      </c>
      <c r="AA540" s="26" t="str">
        <f>_xlfn.IFNA(VLOOKUP(A540,'ACCESS EXPORT'!A:AQ,43,0),"")</f>
        <v>Tricia Greco</v>
      </c>
    </row>
    <row r="541" spans="1:27" ht="18.75" x14ac:dyDescent="0.25">
      <c r="A541" s="33">
        <v>258</v>
      </c>
      <c r="B541" s="10">
        <v>2252</v>
      </c>
      <c r="C541" s="7" t="str">
        <f ca="1">IFERROR(UPPER(IF(AND('ACCESS EXPORT'!AA541="",'ACCESS EXPORT'!Z541=""),VLOOKUP(A541,'ACCESS EXPORT'!$A:$AF,32,FALSE),(IF('ACCESS EXPORT'!AA541&lt;&gt;"",CONCATENATE(VLOOKUP(A541,'ACCESS EXPORT'!$A:$AF,32,FALSE)," (Closed",TEXT('ACCESS EXPORT'!AA541," MM/DD/YYY)")),IF(TODAY()&lt;(('ACCESS EXPORT'!Z541)+30),CONCATENATE(VLOOKUP(A541,'ACCESS EXPORT'!$A:$AF,32,FALSE)," (Opens",TEXT('ACCESS EXPORT'!Z541," MM/DD/YYY)")),VLOOKUP(A541,'ACCESS EXPORT'!$A:$AF,32,FALSE)))))),"-")</f>
        <v>ADVENTHEALTH MEDICAL GROUP PLASTIC SURGERY HOSPITALISTS AT ORLANDO</v>
      </c>
      <c r="D541" s="3" t="str">
        <f ca="1">IFERROR(UPPER(IF(AND('ACCESS EXPORT'!AA541="",'ACCESS EXPORT'!Z541=""),VLOOKUP(A541,'ACCESS EXPORT'!$A:$AF,28,FALSE),(IF('ACCESS EXPORT'!AA541&lt;&gt;"",CONCATENATE(VLOOKUP(A541,'ACCESS EXPORT'!$A:$AF,28,FALSE)," (Closed",TEXT('ACCESS EXPORT'!AA541," MM/DD/YYY)")),IF(TODAY()&lt;(('ACCESS EXPORT'!Z541)+30),CONCATENATE(VLOOKUP(A541,'ACCESS EXPORT'!$A:$AF,28,FALSE)," (Opens",TEXT('ACCESS EXPORT'!Z541," MM/DD/YYY)")),VLOOKUP(A541,'ACCESS EXPORT'!$A:$AF,28,FALSE)))))),"-")</f>
        <v>PLASTIC SURGERY SPECIALISTS</v>
      </c>
      <c r="E541" s="3" t="str">
        <f>VLOOKUP($A541,'ACCESS EXPORT'!$A:$AF,3,FALSE)</f>
        <v>5860</v>
      </c>
      <c r="F541" s="3" t="str">
        <f>UPPER(CONCATENATE(VLOOKUP(A541,'ACCESS EXPORT'!$A:$AF,4,FALSE)," ",VLOOKUP(A541,'ACCESS EXPORT'!$A:$AF,5,FALSE)," ",VLOOKUP(A541,'ACCESS EXPORT'!$A:$AF,6,FALSE)," ",VLOOKUP(A541,'ACCESS EXPORT'!$A:$AA,7,FALSE)," ",VLOOKUP(A541,'ACCESS EXPORT'!$A:$AA,8,FALSE)))</f>
        <v>2501 N ORANGE AVE SUITE 411 ORLANDO FL 32804</v>
      </c>
      <c r="G541" s="4" t="str">
        <f>UPPER(VLOOKUP($A541,'ACCESS EXPORT'!$A:$AF,9,FALSE))</f>
        <v>ORANGE</v>
      </c>
      <c r="H541" s="4" t="str">
        <f>_xlfn.IFNA(VLOOKUP($B541,'ACCESS EXPORT'!$B:$J,9,FALSE),"")</f>
        <v>Central</v>
      </c>
      <c r="I541" s="3" t="str">
        <f>CONCATENATE("(P)",VLOOKUP($A541,'ACCESS EXPORT'!$A:$AF,11,FALSE)," (F)",VLOOKUP($A541,'ACCESS EXPORT'!$A:$AF,29,FALSE))</f>
        <v>(P)(407)303-1373 (F)(407)303-0852</v>
      </c>
      <c r="J541" s="4" t="str">
        <f>UPPER(VLOOKUP($A541,'ACCESS EXPORT'!$A:$AF,12,FALSE))</f>
        <v>HOSPITALIST</v>
      </c>
      <c r="K541" s="4" t="str">
        <f>UPPER(VLOOKUP($A541,'ACCESS EXPORT'!$A:$AF,13,FALSE))</f>
        <v>WILLIAM WINDER</v>
      </c>
      <c r="L541" s="3" t="str">
        <f>IF(AND(VLOOKUP(A541,'ACCESS EXPORT'!A:AE,1,0),'ACCESS EXPORT'!N541=""),UPPER(CONCATENATE('ACCESS EXPORT'!AE541)),IF(VLOOKUP(A541,'ACCESS EXPORT'!A:AE,1,0),UPPER(CONCATENATE('ACCESS EXPORT'!N541," "&amp;CHAR(10),'ACCESS EXPORT'!AE541))))</f>
        <v xml:space="preserve">AMBER MODANI 
</v>
      </c>
      <c r="M541" s="4" t="str">
        <f>UPPER(VLOOKUP($A541,'ACCESS EXPORT'!$A:$O,15,FALSE))</f>
        <v>YADIRA SANCHEZ (OS)</v>
      </c>
      <c r="N541" s="4" t="str">
        <f ca="1">IF(AND('ACCESS EXPORT'!X541="",'ACCESS EXPORT'!Y541=""),IF('ACCESS EXPORT'!V541&lt;&gt;"",(IF(TODAY()-'ACCESS EXPORT'!V541&gt;=-60,UPPER(CONCATENATE(VLOOKUP(B541,'ACCESS EXPORT'!$B:$P,15,FALSE),""&amp;CHAR(10)&amp;"(SEP",TEXT('ACCESS EXPORT'!V541," MM/DD/YYY)"))),IF(TODAY()-'ACCESS EXPORT'!V541&lt;0,UPPER(VLOOKUP(B541,'ACCESS EXPORT'!$B:$P,15,FALSE)),UPPER(VLOOKUP(B541,'ACCESS EXPORT'!$B:$P,15,FALSE))))),IF('ACCESS EXPORT'!U541="",UPPER(VLOOKUP(B541,'ACCESS EXPORT'!$B:$P,15,FALSE)),IF(TODAY()-'ACCESS EXPORT'!U541&lt;=30,CONCATENATE(UPPER(VLOOKUP(B541,'ACCESS EXPORT'!$B:$P,15,FALSE)),""&amp;CHAR(10)&amp;"(NEW",TEXT('ACCESS EXPORT'!U541," MM/DD/YYY)")),IF(AND(TODAY()-'ACCESS EXPORT'!U541&gt;30,TODAY()&gt;0),UPPER(VLOOKUP(B541,'ACCESS EXPORT'!$B:$P,15,FALSE)))))),IF('ACCESS EXPORT'!Y541&lt;&gt;"",UPPER(CONCATENATE(UPPER(VLOOKUP(B541,'ACCESS EXPORT'!$B:$P,15,FALSE)),""&amp;CHAR(10)&amp;"(Transfer Out",TEXT('ACCESS EXPORT'!Y541," MM/DD/YYY)"))),IF('ACCESS EXPORT'!X541&lt;&gt;"",UPPER(CONCATENATE(UPPER(VLOOKUP(B541,'ACCESS EXPORT'!$B:$P,15,FALSE)),""&amp;CHAR(10)&amp;"(Transfer In",TEXT('ACCESS EXPORT'!X541," MM/DD/YYY)"))))))</f>
        <v>NEWMAN, CHARLES</v>
      </c>
      <c r="O541" s="4" t="str">
        <f>_xlfn.IFNA(VLOOKUP(B541,'ACCESS EXPORT'!$B:$Q,16,FALSE),"")</f>
        <v>MD</v>
      </c>
      <c r="P541" s="4" t="str">
        <f>_xlfn.IFNA(VLOOKUP(B541,'ACCESS EXPORT'!B:W,22,FALSE),"-")</f>
        <v>1629194618</v>
      </c>
      <c r="Q541" s="4" t="str">
        <f>_xlfn.IFNA(VLOOKUP(A541,'ACCESS EXPORT'!$A:$AG,33,0),"-")</f>
        <v>Julie Morris</v>
      </c>
      <c r="R541" s="4" t="str">
        <f>_xlfn.IFNA(VLOOKUP(A541,'ACCESS EXPORT'!$A:$AH,34,0),"-")</f>
        <v>Linda Hopkins</v>
      </c>
      <c r="S541" s="4" t="str">
        <f>_xlfn.IFNA(VLOOKUP(A541,'ACCESS EXPORT'!$A:$AI,35,0),"-")</f>
        <v>James Agee</v>
      </c>
      <c r="T541" s="4" t="str">
        <f>_xlfn.IFNA(VLOOKUP(A541,'ACCESS EXPORT'!$A:$AJ,36,0),"-")</f>
        <v>TBD</v>
      </c>
      <c r="U541" s="4" t="str">
        <f>_xlfn.IFNA(VLOOKUP(A541,'ACCESS EXPORT'!$A:$AK,37,0),"-")</f>
        <v>athena</v>
      </c>
      <c r="V541" s="4" t="str">
        <f>_xlfn.IFNA(VLOOKUP(A541,'ACCESS EXPORT'!$A:$AL,38,0),"-")</f>
        <v>FHMG_PLASTIC SURG SPEC</v>
      </c>
      <c r="W541" s="4" t="str">
        <f>_xlfn.IFNA(VLOOKUP(A541,'ACCESS EXPORT'!$A:$AM,39,0),"-")</f>
        <v/>
      </c>
      <c r="X541" s="4" t="str">
        <f>_xlfn.IFNA(VLOOKUP(A541,'ACCESS EXPORT'!$A:$AN,40,0),"-")</f>
        <v>Karen Kelly</v>
      </c>
      <c r="Y541" s="26" t="str">
        <f>_xlfn.IFNA(VLOOKUP(A541,'ACCESS EXPORT'!A:AO,41,0),"")</f>
        <v>Andrea Desilva</v>
      </c>
      <c r="Z541" s="26" t="str">
        <f>_xlfn.IFNA(VLOOKUP(A541,'ACCESS EXPORT'!A:AP,42,0),"")</f>
        <v/>
      </c>
      <c r="AA541" s="26" t="str">
        <f>_xlfn.IFNA(VLOOKUP(A541,'ACCESS EXPORT'!A:AQ,43,0),"")</f>
        <v>Tricia Greco</v>
      </c>
    </row>
    <row r="542" spans="1:27" ht="18.75" x14ac:dyDescent="0.25">
      <c r="A542" s="33">
        <v>258</v>
      </c>
      <c r="B542" s="10">
        <v>2146</v>
      </c>
      <c r="C542" s="7" t="str">
        <f ca="1">IFERROR(UPPER(IF(AND('ACCESS EXPORT'!AA542="",'ACCESS EXPORT'!Z542=""),VLOOKUP(A542,'ACCESS EXPORT'!$A:$AF,32,FALSE),(IF('ACCESS EXPORT'!AA542&lt;&gt;"",CONCATENATE(VLOOKUP(A542,'ACCESS EXPORT'!$A:$AF,32,FALSE)," (Closed",TEXT('ACCESS EXPORT'!AA542," MM/DD/YYY)")),IF(TODAY()&lt;(('ACCESS EXPORT'!Z542)+30),CONCATENATE(VLOOKUP(A542,'ACCESS EXPORT'!$A:$AF,32,FALSE)," (Opens",TEXT('ACCESS EXPORT'!Z542," MM/DD/YYY)")),VLOOKUP(A542,'ACCESS EXPORT'!$A:$AF,32,FALSE)))))),"-")</f>
        <v>ADVENTHEALTH MEDICAL GROUP PLASTIC SURGERY HOSPITALISTS AT ORLANDO</v>
      </c>
      <c r="D542" s="3" t="str">
        <f ca="1">IFERROR(UPPER(IF(AND('ACCESS EXPORT'!AA542="",'ACCESS EXPORT'!Z542=""),VLOOKUP(A542,'ACCESS EXPORT'!$A:$AF,28,FALSE),(IF('ACCESS EXPORT'!AA542&lt;&gt;"",CONCATENATE(VLOOKUP(A542,'ACCESS EXPORT'!$A:$AF,28,FALSE)," (Closed",TEXT('ACCESS EXPORT'!AA542," MM/DD/YYY)")),IF(TODAY()&lt;(('ACCESS EXPORT'!Z542)+30),CONCATENATE(VLOOKUP(A542,'ACCESS EXPORT'!$A:$AF,28,FALSE)," (Opens",TEXT('ACCESS EXPORT'!Z542," MM/DD/YYY)")),VLOOKUP(A542,'ACCESS EXPORT'!$A:$AF,28,FALSE)))))),"-")</f>
        <v>PLASTIC SURGERY SPECIALISTS</v>
      </c>
      <c r="E542" s="3" t="str">
        <f>VLOOKUP($A542,'ACCESS EXPORT'!$A:$AF,3,FALSE)</f>
        <v>5860</v>
      </c>
      <c r="F542" s="3" t="str">
        <f>UPPER(CONCATENATE(VLOOKUP(A542,'ACCESS EXPORT'!$A:$AF,4,FALSE)," ",VLOOKUP(A542,'ACCESS EXPORT'!$A:$AF,5,FALSE)," ",VLOOKUP(A542,'ACCESS EXPORT'!$A:$AF,6,FALSE)," ",VLOOKUP(A542,'ACCESS EXPORT'!$A:$AA,7,FALSE)," ",VLOOKUP(A542,'ACCESS EXPORT'!$A:$AA,8,FALSE)))</f>
        <v>2501 N ORANGE AVE SUITE 411 ORLANDO FL 32804</v>
      </c>
      <c r="G542" s="4" t="str">
        <f>UPPER(VLOOKUP($A542,'ACCESS EXPORT'!$A:$AF,9,FALSE))</f>
        <v>ORANGE</v>
      </c>
      <c r="H542" s="4" t="str">
        <f>_xlfn.IFNA(VLOOKUP($B542,'ACCESS EXPORT'!$B:$J,9,FALSE),"")</f>
        <v>Central</v>
      </c>
      <c r="I542" s="3" t="str">
        <f>CONCATENATE("(P)",VLOOKUP($A542,'ACCESS EXPORT'!$A:$AF,11,FALSE)," (F)",VLOOKUP($A542,'ACCESS EXPORT'!$A:$AF,29,FALSE))</f>
        <v>(P)(407)303-1373 (F)(407)303-0852</v>
      </c>
      <c r="J542" s="4" t="str">
        <f>UPPER(VLOOKUP($A542,'ACCESS EXPORT'!$A:$AF,12,FALSE))</f>
        <v>HOSPITALIST</v>
      </c>
      <c r="K542" s="4" t="str">
        <f>UPPER(VLOOKUP($A542,'ACCESS EXPORT'!$A:$AF,13,FALSE))</f>
        <v>WILLIAM WINDER</v>
      </c>
      <c r="L542" s="3" t="str">
        <f>IF(AND(VLOOKUP(A542,'ACCESS EXPORT'!A:AE,1,0),'ACCESS EXPORT'!N542=""),UPPER(CONCATENATE('ACCESS EXPORT'!AE542)),IF(VLOOKUP(A542,'ACCESS EXPORT'!A:AE,1,0),UPPER(CONCATENATE('ACCESS EXPORT'!N542," "&amp;CHAR(10),'ACCESS EXPORT'!AE542))))</f>
        <v xml:space="preserve">AMBER MODANI 
</v>
      </c>
      <c r="M542" s="4" t="str">
        <f>UPPER(VLOOKUP($A542,'ACCESS EXPORT'!$A:$O,15,FALSE))</f>
        <v>YADIRA SANCHEZ (OS)</v>
      </c>
      <c r="N542" s="4" t="str">
        <f ca="1">IF(AND('ACCESS EXPORT'!X542="",'ACCESS EXPORT'!Y542=""),IF('ACCESS EXPORT'!V542&lt;&gt;"",(IF(TODAY()-'ACCESS EXPORT'!V542&gt;=-60,UPPER(CONCATENATE(VLOOKUP(B542,'ACCESS EXPORT'!$B:$P,15,FALSE),""&amp;CHAR(10)&amp;"(SEP",TEXT('ACCESS EXPORT'!V542," MM/DD/YYY)"))),IF(TODAY()-'ACCESS EXPORT'!V542&lt;0,UPPER(VLOOKUP(B542,'ACCESS EXPORT'!$B:$P,15,FALSE)),UPPER(VLOOKUP(B542,'ACCESS EXPORT'!$B:$P,15,FALSE))))),IF('ACCESS EXPORT'!U542="",UPPER(VLOOKUP(B542,'ACCESS EXPORT'!$B:$P,15,FALSE)),IF(TODAY()-'ACCESS EXPORT'!U542&lt;=30,CONCATENATE(UPPER(VLOOKUP(B542,'ACCESS EXPORT'!$B:$P,15,FALSE)),""&amp;CHAR(10)&amp;"(NEW",TEXT('ACCESS EXPORT'!U542," MM/DD/YYY)")),IF(AND(TODAY()-'ACCESS EXPORT'!U542&gt;30,TODAY()&gt;0),UPPER(VLOOKUP(B542,'ACCESS EXPORT'!$B:$P,15,FALSE)))))),IF('ACCESS EXPORT'!Y542&lt;&gt;"",UPPER(CONCATENATE(UPPER(VLOOKUP(B542,'ACCESS EXPORT'!$B:$P,15,FALSE)),""&amp;CHAR(10)&amp;"(Transfer Out",TEXT('ACCESS EXPORT'!Y542," MM/DD/YYY)"))),IF('ACCESS EXPORT'!X542&lt;&gt;"",UPPER(CONCATENATE(UPPER(VLOOKUP(B542,'ACCESS EXPORT'!$B:$P,15,FALSE)),""&amp;CHAR(10)&amp;"(Transfer In",TEXT('ACCESS EXPORT'!X542," MM/DD/YYY)"))))))</f>
        <v>KINGSLEY, KEVIN</v>
      </c>
      <c r="O542" s="4" t="str">
        <f>_xlfn.IFNA(VLOOKUP(B542,'ACCESS EXPORT'!$B:$Q,16,FALSE),"")</f>
        <v>PA-C</v>
      </c>
      <c r="P542" s="4" t="str">
        <f>_xlfn.IFNA(VLOOKUP(B542,'ACCESS EXPORT'!B:W,22,FALSE),"-")</f>
        <v>1386696631</v>
      </c>
      <c r="Q542" s="4" t="str">
        <f>_xlfn.IFNA(VLOOKUP(A542,'ACCESS EXPORT'!$A:$AG,33,0),"-")</f>
        <v>Julie Morris</v>
      </c>
      <c r="R542" s="4" t="str">
        <f>_xlfn.IFNA(VLOOKUP(A542,'ACCESS EXPORT'!$A:$AH,34,0),"-")</f>
        <v>Linda Hopkins</v>
      </c>
      <c r="S542" s="4" t="str">
        <f>_xlfn.IFNA(VLOOKUP(A542,'ACCESS EXPORT'!$A:$AI,35,0),"-")</f>
        <v>James Agee</v>
      </c>
      <c r="T542" s="4" t="str">
        <f>_xlfn.IFNA(VLOOKUP(A542,'ACCESS EXPORT'!$A:$AJ,36,0),"-")</f>
        <v>TBD</v>
      </c>
      <c r="U542" s="4" t="str">
        <f>_xlfn.IFNA(VLOOKUP(A542,'ACCESS EXPORT'!$A:$AK,37,0),"-")</f>
        <v>athena</v>
      </c>
      <c r="V542" s="4" t="str">
        <f>_xlfn.IFNA(VLOOKUP(A542,'ACCESS EXPORT'!$A:$AL,38,0),"-")</f>
        <v>FHMG_PLASTIC SURG SPEC</v>
      </c>
      <c r="W542" s="4" t="str">
        <f>_xlfn.IFNA(VLOOKUP(A542,'ACCESS EXPORT'!$A:$AM,39,0),"-")</f>
        <v/>
      </c>
      <c r="X542" s="4" t="str">
        <f>_xlfn.IFNA(VLOOKUP(A542,'ACCESS EXPORT'!$A:$AN,40,0),"-")</f>
        <v>Karen Kelly</v>
      </c>
      <c r="Y542" s="26" t="str">
        <f>_xlfn.IFNA(VLOOKUP(A542,'ACCESS EXPORT'!A:AO,41,0),"")</f>
        <v>Andrea Desilva</v>
      </c>
      <c r="Z542" s="26" t="str">
        <f>_xlfn.IFNA(VLOOKUP(A542,'ACCESS EXPORT'!A:AP,42,0),"")</f>
        <v/>
      </c>
      <c r="AA542" s="26" t="str">
        <f>_xlfn.IFNA(VLOOKUP(A542,'ACCESS EXPORT'!A:AQ,43,0),"")</f>
        <v>Tricia Greco</v>
      </c>
    </row>
    <row r="543" spans="1:27" ht="18.75" x14ac:dyDescent="0.25">
      <c r="A543" s="33">
        <v>201</v>
      </c>
      <c r="B543" s="10">
        <v>1260</v>
      </c>
      <c r="C543" s="7" t="str">
        <f ca="1">IFERROR(UPPER(IF(AND('ACCESS EXPORT'!AA543="",'ACCESS EXPORT'!Z543=""),VLOOKUP(A543,'ACCESS EXPORT'!$A:$AF,32,FALSE),(IF('ACCESS EXPORT'!AA543&lt;&gt;"",CONCATENATE(VLOOKUP(A543,'ACCESS EXPORT'!$A:$AF,32,FALSE)," (Closed",TEXT('ACCESS EXPORT'!AA543," MM/DD/YYY)")),IF(TODAY()&lt;(('ACCESS EXPORT'!Z543)+30),CONCATENATE(VLOOKUP(A543,'ACCESS EXPORT'!$A:$AF,32,FALSE)," (Opens",TEXT('ACCESS EXPORT'!Z543," MM/DD/YYY)")),VLOOKUP(A543,'ACCESS EXPORT'!$A:$AF,32,FALSE)))))),"-")</f>
        <v>ADVENTHEALTH MEDICAL GROUP GYN HOSPITALISTS AT CENTRAL FLORIDA</v>
      </c>
      <c r="D543" s="3" t="str">
        <f ca="1">IFERROR(UPPER(IF(AND('ACCESS EXPORT'!AA543="",'ACCESS EXPORT'!Z543=""),VLOOKUP(A543,'ACCESS EXPORT'!$A:$AF,28,FALSE),(IF('ACCESS EXPORT'!AA543&lt;&gt;"",CONCATENATE(VLOOKUP(A543,'ACCESS EXPORT'!$A:$AF,28,FALSE)," (Closed",TEXT('ACCESS EXPORT'!AA543," MM/DD/YYY)")),IF(TODAY()&lt;(('ACCESS EXPORT'!Z543)+30),CONCATENATE(VLOOKUP(A543,'ACCESS EXPORT'!$A:$AF,28,FALSE)," (Opens",TEXT('ACCESS EXPORT'!Z543," MM/DD/YYY)")),VLOOKUP(A543,'ACCESS EXPORT'!$A:$AF,28,FALSE)))))),"-")</f>
        <v>GYN HOSPITALIST</v>
      </c>
      <c r="E543" s="3" t="str">
        <f>VLOOKUP($A543,'ACCESS EXPORT'!$A:$AF,3,FALSE)</f>
        <v>5890</v>
      </c>
      <c r="F543" s="3" t="str">
        <f>UPPER(CONCATENATE(VLOOKUP(A543,'ACCESS EXPORT'!$A:$AF,4,FALSE)," ",VLOOKUP(A543,'ACCESS EXPORT'!$A:$AF,5,FALSE)," ",VLOOKUP(A543,'ACCESS EXPORT'!$A:$AF,6,FALSE)," ",VLOOKUP(A543,'ACCESS EXPORT'!$A:$AA,7,FALSE)," ",VLOOKUP(A543,'ACCESS EXPORT'!$A:$AA,8,FALSE)))</f>
        <v>2501 N ORANGE AVE SUITE 513 ORLANDO FL 32804</v>
      </c>
      <c r="G543" s="4" t="str">
        <f>UPPER(VLOOKUP($A543,'ACCESS EXPORT'!$A:$AF,9,FALSE))</f>
        <v>ORANGE</v>
      </c>
      <c r="H543" s="4" t="str">
        <f>_xlfn.IFNA(VLOOKUP($B543,'ACCESS EXPORT'!$B:$J,9,FALSE),"")</f>
        <v>HB</v>
      </c>
      <c r="I543" s="3" t="str">
        <f>CONCATENATE("(P)",VLOOKUP($A543,'ACCESS EXPORT'!$A:$AF,11,FALSE)," (F)",VLOOKUP($A543,'ACCESS EXPORT'!$A:$AF,29,FALSE))</f>
        <v>(P)(407)303-0410 (F)(407)303-0417</v>
      </c>
      <c r="J543" s="4" t="str">
        <f>UPPER(VLOOKUP($A543,'ACCESS EXPORT'!$A:$AF,12,FALSE))</f>
        <v>HOSPITALIST</v>
      </c>
      <c r="K543" s="4" t="str">
        <f>UPPER(VLOOKUP($A543,'ACCESS EXPORT'!$A:$AF,13,FALSE))</f>
        <v>WILLIAM WINDER</v>
      </c>
      <c r="L543" s="3" t="str">
        <f>IF(AND(VLOOKUP(A543,'ACCESS EXPORT'!A:AE,1,0),'ACCESS EXPORT'!N543=""),UPPER(CONCATENATE('ACCESS EXPORT'!AE543)),IF(VLOOKUP(A543,'ACCESS EXPORT'!A:AE,1,0),UPPER(CONCATENATE('ACCESS EXPORT'!N543," "&amp;CHAR(10),'ACCESS EXPORT'!AE543))))</f>
        <v>JAHAIRA BARBOT-JIMENEZ 
JESSICA GREVES (PRAC. ADMIN)</v>
      </c>
      <c r="M543" s="4" t="str">
        <f>UPPER(VLOOKUP($A543,'ACCESS EXPORT'!$A:$O,15,FALSE))</f>
        <v>CALEB FERGUSON (PM)</v>
      </c>
      <c r="N543" s="4" t="str">
        <f ca="1">IF(AND('ACCESS EXPORT'!X543="",'ACCESS EXPORT'!Y543=""),IF('ACCESS EXPORT'!V543&lt;&gt;"",(IF(TODAY()-'ACCESS EXPORT'!V543&gt;=-60,UPPER(CONCATENATE(VLOOKUP(B543,'ACCESS EXPORT'!$B:$P,15,FALSE),""&amp;CHAR(10)&amp;"(SEP",TEXT('ACCESS EXPORT'!V543," MM/DD/YYY)"))),IF(TODAY()-'ACCESS EXPORT'!V543&lt;0,UPPER(VLOOKUP(B543,'ACCESS EXPORT'!$B:$P,15,FALSE)),UPPER(VLOOKUP(B543,'ACCESS EXPORT'!$B:$P,15,FALSE))))),IF('ACCESS EXPORT'!U543="",UPPER(VLOOKUP(B543,'ACCESS EXPORT'!$B:$P,15,FALSE)),IF(TODAY()-'ACCESS EXPORT'!U543&lt;=30,CONCATENATE(UPPER(VLOOKUP(B543,'ACCESS EXPORT'!$B:$P,15,FALSE)),""&amp;CHAR(10)&amp;"(NEW",TEXT('ACCESS EXPORT'!U543," MM/DD/YYY)")),IF(AND(TODAY()-'ACCESS EXPORT'!U543&gt;30,TODAY()&gt;0),UPPER(VLOOKUP(B543,'ACCESS EXPORT'!$B:$P,15,FALSE)))))),IF('ACCESS EXPORT'!Y543&lt;&gt;"",UPPER(CONCATENATE(UPPER(VLOOKUP(B543,'ACCESS EXPORT'!$B:$P,15,FALSE)),""&amp;CHAR(10)&amp;"(Transfer Out",TEXT('ACCESS EXPORT'!Y543," MM/DD/YYY)"))),IF('ACCESS EXPORT'!X543&lt;&gt;"",UPPER(CONCATENATE(UPPER(VLOOKUP(B543,'ACCESS EXPORT'!$B:$P,15,FALSE)),""&amp;CHAR(10)&amp;"(Transfer In",TEXT('ACCESS EXPORT'!X543," MM/DD/YYY)"))))))</f>
        <v>KIM, JOHN C.</v>
      </c>
      <c r="O543" s="4" t="str">
        <f>_xlfn.IFNA(VLOOKUP(B543,'ACCESS EXPORT'!$B:$Q,16,FALSE),"")</f>
        <v>MD</v>
      </c>
      <c r="P543" s="4" t="str">
        <f>_xlfn.IFNA(VLOOKUP(B543,'ACCESS EXPORT'!B:W,22,FALSE),"-")</f>
        <v>1073554648</v>
      </c>
      <c r="Q543" s="4" t="str">
        <f>_xlfn.IFNA(VLOOKUP(A543,'ACCESS EXPORT'!$A:$AG,33,0),"-")</f>
        <v>Bevine Whyte</v>
      </c>
      <c r="R543" s="4" t="str">
        <f>_xlfn.IFNA(VLOOKUP(A543,'ACCESS EXPORT'!$A:$AH,34,0),"-")</f>
        <v>Linda Hopkins</v>
      </c>
      <c r="S543" s="4" t="str">
        <f>_xlfn.IFNA(VLOOKUP(A543,'ACCESS EXPORT'!$A:$AI,35,0),"-")</f>
        <v>James Agee</v>
      </c>
      <c r="T543" s="4" t="str">
        <f>_xlfn.IFNA(VLOOKUP(A543,'ACCESS EXPORT'!$A:$AJ,36,0),"-")</f>
        <v>Wanda Cruz</v>
      </c>
      <c r="U543" s="4" t="str">
        <f>_xlfn.IFNA(VLOOKUP(A543,'ACCESS EXPORT'!$A:$AK,37,0),"-")</f>
        <v>Cerner</v>
      </c>
      <c r="V543" s="4" t="str">
        <f>_xlfn.IFNA(VLOOKUP(A543,'ACCESS EXPORT'!$A:$AL,38,0),"-")</f>
        <v>FHMG_GYN HOSPITALIST</v>
      </c>
      <c r="W543" s="4" t="str">
        <f>_xlfn.IFNA(VLOOKUP(A543,'ACCESS EXPORT'!$A:$AM,39,0),"-")</f>
        <v/>
      </c>
      <c r="X543" s="4" t="str">
        <f>_xlfn.IFNA(VLOOKUP(A543,'ACCESS EXPORT'!$A:$AN,40,0),"-")</f>
        <v>Libia Villaquiran / Jenny Green</v>
      </c>
      <c r="Y543" s="26" t="str">
        <f>_xlfn.IFNA(VLOOKUP(A543,'ACCESS EXPORT'!A:AO,41,0),"")</f>
        <v>Andrea Brantley</v>
      </c>
      <c r="Z543" s="26" t="str">
        <f>_xlfn.IFNA(VLOOKUP(A543,'ACCESS EXPORT'!A:AP,42,0),"")</f>
        <v>Sue Balmforth</v>
      </c>
      <c r="AA543" s="26" t="str">
        <f>_xlfn.IFNA(VLOOKUP(A543,'ACCESS EXPORT'!A:AQ,43,0),"")</f>
        <v>Sara Channing</v>
      </c>
    </row>
    <row r="544" spans="1:27" ht="18.75" x14ac:dyDescent="0.25">
      <c r="A544" s="33">
        <v>201</v>
      </c>
      <c r="B544" s="10">
        <v>1878</v>
      </c>
      <c r="C544" s="7" t="str">
        <f ca="1">IFERROR(UPPER(IF(AND('ACCESS EXPORT'!AA544="",'ACCESS EXPORT'!Z544=""),VLOOKUP(A544,'ACCESS EXPORT'!$A:$AF,32,FALSE),(IF('ACCESS EXPORT'!AA544&lt;&gt;"",CONCATENATE(VLOOKUP(A544,'ACCESS EXPORT'!$A:$AF,32,FALSE)," (Closed",TEXT('ACCESS EXPORT'!AA544," MM/DD/YYY)")),IF(TODAY()&lt;(('ACCESS EXPORT'!Z544)+30),CONCATENATE(VLOOKUP(A544,'ACCESS EXPORT'!$A:$AF,32,FALSE)," (Opens",TEXT('ACCESS EXPORT'!Z544," MM/DD/YYY)")),VLOOKUP(A544,'ACCESS EXPORT'!$A:$AF,32,FALSE)))))),"-")</f>
        <v>ADVENTHEALTH MEDICAL GROUP GYN HOSPITALISTS AT CENTRAL FLORIDA</v>
      </c>
      <c r="D544" s="3" t="str">
        <f ca="1">IFERROR(UPPER(IF(AND('ACCESS EXPORT'!AA544="",'ACCESS EXPORT'!Z544=""),VLOOKUP(A544,'ACCESS EXPORT'!$A:$AF,28,FALSE),(IF('ACCESS EXPORT'!AA544&lt;&gt;"",CONCATENATE(VLOOKUP(A544,'ACCESS EXPORT'!$A:$AF,28,FALSE)," (Closed",TEXT('ACCESS EXPORT'!AA544," MM/DD/YYY)")),IF(TODAY()&lt;(('ACCESS EXPORT'!Z544)+30),CONCATENATE(VLOOKUP(A544,'ACCESS EXPORT'!$A:$AF,28,FALSE)," (Opens",TEXT('ACCESS EXPORT'!Z544," MM/DD/YYY)")),VLOOKUP(A544,'ACCESS EXPORT'!$A:$AF,28,FALSE)))))),"-")</f>
        <v>GYN HOSPITALIST</v>
      </c>
      <c r="E544" s="3" t="str">
        <f>VLOOKUP($A544,'ACCESS EXPORT'!$A:$AF,3,FALSE)</f>
        <v>5890</v>
      </c>
      <c r="F544" s="3" t="str">
        <f>UPPER(CONCATENATE(VLOOKUP(A544,'ACCESS EXPORT'!$A:$AF,4,FALSE)," ",VLOOKUP(A544,'ACCESS EXPORT'!$A:$AF,5,FALSE)," ",VLOOKUP(A544,'ACCESS EXPORT'!$A:$AF,6,FALSE)," ",VLOOKUP(A544,'ACCESS EXPORT'!$A:$AA,7,FALSE)," ",VLOOKUP(A544,'ACCESS EXPORT'!$A:$AA,8,FALSE)))</f>
        <v>2501 N ORANGE AVE SUITE 513 ORLANDO FL 32804</v>
      </c>
      <c r="G544" s="4" t="str">
        <f>UPPER(VLOOKUP($A544,'ACCESS EXPORT'!$A:$AF,9,FALSE))</f>
        <v>ORANGE</v>
      </c>
      <c r="H544" s="4" t="str">
        <f>_xlfn.IFNA(VLOOKUP($B544,'ACCESS EXPORT'!$B:$J,9,FALSE),"")</f>
        <v>HB</v>
      </c>
      <c r="I544" s="3" t="str">
        <f>CONCATENATE("(P)",VLOOKUP($A544,'ACCESS EXPORT'!$A:$AF,11,FALSE)," (F)",VLOOKUP($A544,'ACCESS EXPORT'!$A:$AF,29,FALSE))</f>
        <v>(P)(407)303-0410 (F)(407)303-0417</v>
      </c>
      <c r="J544" s="4" t="str">
        <f>UPPER(VLOOKUP($A544,'ACCESS EXPORT'!$A:$AF,12,FALSE))</f>
        <v>HOSPITALIST</v>
      </c>
      <c r="K544" s="4" t="str">
        <f>UPPER(VLOOKUP($A544,'ACCESS EXPORT'!$A:$AF,13,FALSE))</f>
        <v>WILLIAM WINDER</v>
      </c>
      <c r="L544" s="3" t="str">
        <f>IF(AND(VLOOKUP(A544,'ACCESS EXPORT'!A:AE,1,0),'ACCESS EXPORT'!N544=""),UPPER(CONCATENATE('ACCESS EXPORT'!AE544)),IF(VLOOKUP(A544,'ACCESS EXPORT'!A:AE,1,0),UPPER(CONCATENATE('ACCESS EXPORT'!N544," "&amp;CHAR(10),'ACCESS EXPORT'!AE544))))</f>
        <v>JAHAIRA BARBOT-JIMENEZ 
JESSICA GREVES (PRAC. ADMIN)</v>
      </c>
      <c r="M544" s="4" t="str">
        <f>UPPER(VLOOKUP($A544,'ACCESS EXPORT'!$A:$O,15,FALSE))</f>
        <v>CALEB FERGUSON (PM)</v>
      </c>
      <c r="N544" s="4" t="str">
        <f ca="1">IF(AND('ACCESS EXPORT'!X544="",'ACCESS EXPORT'!Y544=""),IF('ACCESS EXPORT'!V544&lt;&gt;"",(IF(TODAY()-'ACCESS EXPORT'!V544&gt;=-60,UPPER(CONCATENATE(VLOOKUP(B544,'ACCESS EXPORT'!$B:$P,15,FALSE),""&amp;CHAR(10)&amp;"(SEP",TEXT('ACCESS EXPORT'!V544," MM/DD/YYY)"))),IF(TODAY()-'ACCESS EXPORT'!V544&lt;0,UPPER(VLOOKUP(B544,'ACCESS EXPORT'!$B:$P,15,FALSE)),UPPER(VLOOKUP(B544,'ACCESS EXPORT'!$B:$P,15,FALSE))))),IF('ACCESS EXPORT'!U544="",UPPER(VLOOKUP(B544,'ACCESS EXPORT'!$B:$P,15,FALSE)),IF(TODAY()-'ACCESS EXPORT'!U544&lt;=30,CONCATENATE(UPPER(VLOOKUP(B544,'ACCESS EXPORT'!$B:$P,15,FALSE)),""&amp;CHAR(10)&amp;"(NEW",TEXT('ACCESS EXPORT'!U544," MM/DD/YYY)")),IF(AND(TODAY()-'ACCESS EXPORT'!U544&gt;30,TODAY()&gt;0),UPPER(VLOOKUP(B544,'ACCESS EXPORT'!$B:$P,15,FALSE)))))),IF('ACCESS EXPORT'!Y544&lt;&gt;"",UPPER(CONCATENATE(UPPER(VLOOKUP(B544,'ACCESS EXPORT'!$B:$P,15,FALSE)),""&amp;CHAR(10)&amp;"(Transfer Out",TEXT('ACCESS EXPORT'!Y544," MM/DD/YYY)"))),IF('ACCESS EXPORT'!X544&lt;&gt;"",UPPER(CONCATENATE(UPPER(VLOOKUP(B544,'ACCESS EXPORT'!$B:$P,15,FALSE)),""&amp;CHAR(10)&amp;"(Transfer In",TEXT('ACCESS EXPORT'!X544," MM/DD/YYY)"))))))</f>
        <v>OWENS, DANA</v>
      </c>
      <c r="O544" s="4" t="str">
        <f>_xlfn.IFNA(VLOOKUP(B544,'ACCESS EXPORT'!$B:$Q,16,FALSE),"")</f>
        <v>MD</v>
      </c>
      <c r="P544" s="4" t="str">
        <f>_xlfn.IFNA(VLOOKUP(B544,'ACCESS EXPORT'!B:W,22,FALSE),"-")</f>
        <v>1568414852</v>
      </c>
      <c r="Q544" s="4" t="str">
        <f>_xlfn.IFNA(VLOOKUP(A544,'ACCESS EXPORT'!$A:$AG,33,0),"-")</f>
        <v>Bevine Whyte</v>
      </c>
      <c r="R544" s="4" t="str">
        <f>_xlfn.IFNA(VLOOKUP(A544,'ACCESS EXPORT'!$A:$AH,34,0),"-")</f>
        <v>Linda Hopkins</v>
      </c>
      <c r="S544" s="4" t="str">
        <f>_xlfn.IFNA(VLOOKUP(A544,'ACCESS EXPORT'!$A:$AI,35,0),"-")</f>
        <v>James Agee</v>
      </c>
      <c r="T544" s="4" t="str">
        <f>_xlfn.IFNA(VLOOKUP(A544,'ACCESS EXPORT'!$A:$AJ,36,0),"-")</f>
        <v>Wanda Cruz</v>
      </c>
      <c r="U544" s="4" t="str">
        <f>_xlfn.IFNA(VLOOKUP(A544,'ACCESS EXPORT'!$A:$AK,37,0),"-")</f>
        <v>Cerner</v>
      </c>
      <c r="V544" s="4" t="str">
        <f>_xlfn.IFNA(VLOOKUP(A544,'ACCESS EXPORT'!$A:$AL,38,0),"-")</f>
        <v>FHMG_GYN HOSPITALIST</v>
      </c>
      <c r="W544" s="4" t="str">
        <f>_xlfn.IFNA(VLOOKUP(A544,'ACCESS EXPORT'!$A:$AM,39,0),"-")</f>
        <v/>
      </c>
      <c r="X544" s="4" t="str">
        <f>_xlfn.IFNA(VLOOKUP(A544,'ACCESS EXPORT'!$A:$AN,40,0),"-")</f>
        <v>Libia Villaquiran / Jenny Green</v>
      </c>
      <c r="Y544" s="26" t="str">
        <f>_xlfn.IFNA(VLOOKUP(A544,'ACCESS EXPORT'!A:AO,41,0),"")</f>
        <v>Andrea Brantley</v>
      </c>
      <c r="Z544" s="26" t="str">
        <f>_xlfn.IFNA(VLOOKUP(A544,'ACCESS EXPORT'!A:AP,42,0),"")</f>
        <v>Sue Balmforth</v>
      </c>
      <c r="AA544" s="26" t="str">
        <f>_xlfn.IFNA(VLOOKUP(A544,'ACCESS EXPORT'!A:AQ,43,0),"")</f>
        <v>Sara Channing</v>
      </c>
    </row>
    <row r="545" spans="1:27" ht="18.75" x14ac:dyDescent="0.25">
      <c r="A545" s="33">
        <v>201</v>
      </c>
      <c r="B545" s="10">
        <v>2149</v>
      </c>
      <c r="C545" s="7" t="str">
        <f ca="1">IFERROR(UPPER(IF(AND('ACCESS EXPORT'!AA545="",'ACCESS EXPORT'!Z545=""),VLOOKUP(A545,'ACCESS EXPORT'!$A:$AF,32,FALSE),(IF('ACCESS EXPORT'!AA545&lt;&gt;"",CONCATENATE(VLOOKUP(A545,'ACCESS EXPORT'!$A:$AF,32,FALSE)," (Closed",TEXT('ACCESS EXPORT'!AA545," MM/DD/YYY)")),IF(TODAY()&lt;(('ACCESS EXPORT'!Z545)+30),CONCATENATE(VLOOKUP(A545,'ACCESS EXPORT'!$A:$AF,32,FALSE)," (Opens",TEXT('ACCESS EXPORT'!Z545," MM/DD/YYY)")),VLOOKUP(A545,'ACCESS EXPORT'!$A:$AF,32,FALSE)))))),"-")</f>
        <v>ADVENTHEALTH MEDICAL GROUP GYN HOSPITALISTS AT CENTRAL FLORIDA</v>
      </c>
      <c r="D545" s="3" t="str">
        <f ca="1">IFERROR(UPPER(IF(AND('ACCESS EXPORT'!AA545="",'ACCESS EXPORT'!Z545=""),VLOOKUP(A545,'ACCESS EXPORT'!$A:$AF,28,FALSE),(IF('ACCESS EXPORT'!AA545&lt;&gt;"",CONCATENATE(VLOOKUP(A545,'ACCESS EXPORT'!$A:$AF,28,FALSE)," (Closed",TEXT('ACCESS EXPORT'!AA545," MM/DD/YYY)")),IF(TODAY()&lt;(('ACCESS EXPORT'!Z545)+30),CONCATENATE(VLOOKUP(A545,'ACCESS EXPORT'!$A:$AF,28,FALSE)," (Opens",TEXT('ACCESS EXPORT'!Z545," MM/DD/YYY)")),VLOOKUP(A545,'ACCESS EXPORT'!$A:$AF,28,FALSE)))))),"-")</f>
        <v>GYN HOSPITALIST</v>
      </c>
      <c r="E545" s="3" t="str">
        <f>VLOOKUP($A545,'ACCESS EXPORT'!$A:$AF,3,FALSE)</f>
        <v>5890</v>
      </c>
      <c r="F545" s="3" t="str">
        <f>UPPER(CONCATENATE(VLOOKUP(A545,'ACCESS EXPORT'!$A:$AF,4,FALSE)," ",VLOOKUP(A545,'ACCESS EXPORT'!$A:$AF,5,FALSE)," ",VLOOKUP(A545,'ACCESS EXPORT'!$A:$AF,6,FALSE)," ",VLOOKUP(A545,'ACCESS EXPORT'!$A:$AA,7,FALSE)," ",VLOOKUP(A545,'ACCESS EXPORT'!$A:$AA,8,FALSE)))</f>
        <v>2501 N ORANGE AVE SUITE 513 ORLANDO FL 32804</v>
      </c>
      <c r="G545" s="4" t="str">
        <f>UPPER(VLOOKUP($A545,'ACCESS EXPORT'!$A:$AF,9,FALSE))</f>
        <v>ORANGE</v>
      </c>
      <c r="H545" s="4" t="str">
        <f>_xlfn.IFNA(VLOOKUP($B545,'ACCESS EXPORT'!$B:$J,9,FALSE),"")</f>
        <v>HB</v>
      </c>
      <c r="I545" s="3" t="str">
        <f>CONCATENATE("(P)",VLOOKUP($A545,'ACCESS EXPORT'!$A:$AF,11,FALSE)," (F)",VLOOKUP($A545,'ACCESS EXPORT'!$A:$AF,29,FALSE))</f>
        <v>(P)(407)303-0410 (F)(407)303-0417</v>
      </c>
      <c r="J545" s="4" t="str">
        <f>UPPER(VLOOKUP($A545,'ACCESS EXPORT'!$A:$AF,12,FALSE))</f>
        <v>HOSPITALIST</v>
      </c>
      <c r="K545" s="4" t="str">
        <f>UPPER(VLOOKUP($A545,'ACCESS EXPORT'!$A:$AF,13,FALSE))</f>
        <v>WILLIAM WINDER</v>
      </c>
      <c r="L545" s="3" t="str">
        <f>IF(AND(VLOOKUP(A545,'ACCESS EXPORT'!A:AE,1,0),'ACCESS EXPORT'!N545=""),UPPER(CONCATENATE('ACCESS EXPORT'!AE545)),IF(VLOOKUP(A545,'ACCESS EXPORT'!A:AE,1,0),UPPER(CONCATENATE('ACCESS EXPORT'!N545," "&amp;CHAR(10),'ACCESS EXPORT'!AE545))))</f>
        <v>JAHAIRA BARBOT-JIMENEZ 
JESSICA GREVES (PRAC. ADMIN)</v>
      </c>
      <c r="M545" s="4" t="str">
        <f>UPPER(VLOOKUP($A545,'ACCESS EXPORT'!$A:$O,15,FALSE))</f>
        <v>CALEB FERGUSON (PM)</v>
      </c>
      <c r="N545" s="4" t="str">
        <f ca="1">IF(AND('ACCESS EXPORT'!X545="",'ACCESS EXPORT'!Y545=""),IF('ACCESS EXPORT'!V545&lt;&gt;"",(IF(TODAY()-'ACCESS EXPORT'!V545&gt;=-60,UPPER(CONCATENATE(VLOOKUP(B545,'ACCESS EXPORT'!$B:$P,15,FALSE),""&amp;CHAR(10)&amp;"(SEP",TEXT('ACCESS EXPORT'!V545," MM/DD/YYY)"))),IF(TODAY()-'ACCESS EXPORT'!V545&lt;0,UPPER(VLOOKUP(B545,'ACCESS EXPORT'!$B:$P,15,FALSE)),UPPER(VLOOKUP(B545,'ACCESS EXPORT'!$B:$P,15,FALSE))))),IF('ACCESS EXPORT'!U545="",UPPER(VLOOKUP(B545,'ACCESS EXPORT'!$B:$P,15,FALSE)),IF(TODAY()-'ACCESS EXPORT'!U545&lt;=30,CONCATENATE(UPPER(VLOOKUP(B545,'ACCESS EXPORT'!$B:$P,15,FALSE)),""&amp;CHAR(10)&amp;"(NEW",TEXT('ACCESS EXPORT'!U545," MM/DD/YYY)")),IF(AND(TODAY()-'ACCESS EXPORT'!U545&gt;30,TODAY()&gt;0),UPPER(VLOOKUP(B545,'ACCESS EXPORT'!$B:$P,15,FALSE)))))),IF('ACCESS EXPORT'!Y545&lt;&gt;"",UPPER(CONCATENATE(UPPER(VLOOKUP(B545,'ACCESS EXPORT'!$B:$P,15,FALSE)),""&amp;CHAR(10)&amp;"(Transfer Out",TEXT('ACCESS EXPORT'!Y545," MM/DD/YYY)"))),IF('ACCESS EXPORT'!X545&lt;&gt;"",UPPER(CONCATENATE(UPPER(VLOOKUP(B545,'ACCESS EXPORT'!$B:$P,15,FALSE)),""&amp;CHAR(10)&amp;"(Transfer In",TEXT('ACCESS EXPORT'!X545," MM/DD/YYY)"))))))</f>
        <v>REILLY, ROSE</v>
      </c>
      <c r="O545" s="4" t="str">
        <f>_xlfn.IFNA(VLOOKUP(B545,'ACCESS EXPORT'!$B:$Q,16,FALSE),"")</f>
        <v>PA</v>
      </c>
      <c r="P545" s="4" t="str">
        <f>_xlfn.IFNA(VLOOKUP(B545,'ACCESS EXPORT'!B:W,22,FALSE),"-")</f>
        <v>1780166330</v>
      </c>
      <c r="Q545" s="4" t="str">
        <f>_xlfn.IFNA(VLOOKUP(A545,'ACCESS EXPORT'!$A:$AG,33,0),"-")</f>
        <v>Bevine Whyte</v>
      </c>
      <c r="R545" s="4" t="str">
        <f>_xlfn.IFNA(VLOOKUP(A545,'ACCESS EXPORT'!$A:$AH,34,0),"-")</f>
        <v>Linda Hopkins</v>
      </c>
      <c r="S545" s="4" t="str">
        <f>_xlfn.IFNA(VLOOKUP(A545,'ACCESS EXPORT'!$A:$AI,35,0),"-")</f>
        <v>James Agee</v>
      </c>
      <c r="T545" s="4" t="str">
        <f>_xlfn.IFNA(VLOOKUP(A545,'ACCESS EXPORT'!$A:$AJ,36,0),"-")</f>
        <v>Wanda Cruz</v>
      </c>
      <c r="U545" s="4" t="str">
        <f>_xlfn.IFNA(VLOOKUP(A545,'ACCESS EXPORT'!$A:$AK,37,0),"-")</f>
        <v>Cerner</v>
      </c>
      <c r="V545" s="4" t="str">
        <f>_xlfn.IFNA(VLOOKUP(A545,'ACCESS EXPORT'!$A:$AL,38,0),"-")</f>
        <v>FHMG_GYN HOSPITALIST</v>
      </c>
      <c r="W545" s="4" t="str">
        <f>_xlfn.IFNA(VLOOKUP(A545,'ACCESS EXPORT'!$A:$AM,39,0),"-")</f>
        <v/>
      </c>
      <c r="X545" s="4" t="str">
        <f>_xlfn.IFNA(VLOOKUP(A545,'ACCESS EXPORT'!$A:$AN,40,0),"-")</f>
        <v>Libia Villaquiran / Jenny Green</v>
      </c>
      <c r="Y545" s="26" t="str">
        <f>_xlfn.IFNA(VLOOKUP(A545,'ACCESS EXPORT'!A:AO,41,0),"")</f>
        <v>Andrea Brantley</v>
      </c>
      <c r="Z545" s="26" t="str">
        <f>_xlfn.IFNA(VLOOKUP(A545,'ACCESS EXPORT'!A:AP,42,0),"")</f>
        <v>Sue Balmforth</v>
      </c>
      <c r="AA545" s="26" t="str">
        <f>_xlfn.IFNA(VLOOKUP(A545,'ACCESS EXPORT'!A:AQ,43,0),"")</f>
        <v>Sara Channing</v>
      </c>
    </row>
    <row r="546" spans="1:27" ht="18.75" x14ac:dyDescent="0.25">
      <c r="A546" s="33">
        <v>201</v>
      </c>
      <c r="B546" s="10">
        <v>1860</v>
      </c>
      <c r="C546" s="7" t="str">
        <f ca="1">IFERROR(UPPER(IF(AND('ACCESS EXPORT'!AA546="",'ACCESS EXPORT'!Z546=""),VLOOKUP(A546,'ACCESS EXPORT'!$A:$AF,32,FALSE),(IF('ACCESS EXPORT'!AA546&lt;&gt;"",CONCATENATE(VLOOKUP(A546,'ACCESS EXPORT'!$A:$AF,32,FALSE)," (Closed",TEXT('ACCESS EXPORT'!AA546," MM/DD/YYY)")),IF(TODAY()&lt;(('ACCESS EXPORT'!Z546)+30),CONCATENATE(VLOOKUP(A546,'ACCESS EXPORT'!$A:$AF,32,FALSE)," (Opens",TEXT('ACCESS EXPORT'!Z546," MM/DD/YYY)")),VLOOKUP(A546,'ACCESS EXPORT'!$A:$AF,32,FALSE)))))),"-")</f>
        <v>ADVENTHEALTH MEDICAL GROUP GYN HOSPITALISTS AT CENTRAL FLORIDA</v>
      </c>
      <c r="D546" s="3" t="str">
        <f ca="1">IFERROR(UPPER(IF(AND('ACCESS EXPORT'!AA546="",'ACCESS EXPORT'!Z546=""),VLOOKUP(A546,'ACCESS EXPORT'!$A:$AF,28,FALSE),(IF('ACCESS EXPORT'!AA546&lt;&gt;"",CONCATENATE(VLOOKUP(A546,'ACCESS EXPORT'!$A:$AF,28,FALSE)," (Closed",TEXT('ACCESS EXPORT'!AA546," MM/DD/YYY)")),IF(TODAY()&lt;(('ACCESS EXPORT'!Z546)+30),CONCATENATE(VLOOKUP(A546,'ACCESS EXPORT'!$A:$AF,28,FALSE)," (Opens",TEXT('ACCESS EXPORT'!Z546," MM/DD/YYY)")),VLOOKUP(A546,'ACCESS EXPORT'!$A:$AF,28,FALSE)))))),"-")</f>
        <v>GYN HOSPITALIST</v>
      </c>
      <c r="E546" s="3" t="str">
        <f>VLOOKUP($A546,'ACCESS EXPORT'!$A:$AF,3,FALSE)</f>
        <v>5890</v>
      </c>
      <c r="F546" s="3" t="str">
        <f>UPPER(CONCATENATE(VLOOKUP(A546,'ACCESS EXPORT'!$A:$AF,4,FALSE)," ",VLOOKUP(A546,'ACCESS EXPORT'!$A:$AF,5,FALSE)," ",VLOOKUP(A546,'ACCESS EXPORT'!$A:$AF,6,FALSE)," ",VLOOKUP(A546,'ACCESS EXPORT'!$A:$AA,7,FALSE)," ",VLOOKUP(A546,'ACCESS EXPORT'!$A:$AA,8,FALSE)))</f>
        <v>2501 N ORANGE AVE SUITE 513 ORLANDO FL 32804</v>
      </c>
      <c r="G546" s="4" t="str">
        <f>UPPER(VLOOKUP($A546,'ACCESS EXPORT'!$A:$AF,9,FALSE))</f>
        <v>ORANGE</v>
      </c>
      <c r="H546" s="4" t="str">
        <f>_xlfn.IFNA(VLOOKUP($B546,'ACCESS EXPORT'!$B:$J,9,FALSE),"")</f>
        <v>HB</v>
      </c>
      <c r="I546" s="3" t="str">
        <f>CONCATENATE("(P)",VLOOKUP($A546,'ACCESS EXPORT'!$A:$AF,11,FALSE)," (F)",VLOOKUP($A546,'ACCESS EXPORT'!$A:$AF,29,FALSE))</f>
        <v>(P)(407)303-0410 (F)(407)303-0417</v>
      </c>
      <c r="J546" s="4" t="str">
        <f>UPPER(VLOOKUP($A546,'ACCESS EXPORT'!$A:$AF,12,FALSE))</f>
        <v>HOSPITALIST</v>
      </c>
      <c r="K546" s="4" t="str">
        <f>UPPER(VLOOKUP($A546,'ACCESS EXPORT'!$A:$AF,13,FALSE))</f>
        <v>WILLIAM WINDER</v>
      </c>
      <c r="L546" s="3" t="str">
        <f>IF(AND(VLOOKUP(A546,'ACCESS EXPORT'!A:AE,1,0),'ACCESS EXPORT'!N546=""),UPPER(CONCATENATE('ACCESS EXPORT'!AE546)),IF(VLOOKUP(A546,'ACCESS EXPORT'!A:AE,1,0),UPPER(CONCATENATE('ACCESS EXPORT'!N546," "&amp;CHAR(10),'ACCESS EXPORT'!AE546))))</f>
        <v>JAHAIRA BARBOT-JIMENEZ 
JESSICA GREVES (PRAC. ADMIN)</v>
      </c>
      <c r="M546" s="4" t="str">
        <f>UPPER(VLOOKUP($A546,'ACCESS EXPORT'!$A:$O,15,FALSE))</f>
        <v>CALEB FERGUSON (PM)</v>
      </c>
      <c r="N546" s="4" t="str">
        <f ca="1">IF(AND('ACCESS EXPORT'!X546="",'ACCESS EXPORT'!Y546=""),IF('ACCESS EXPORT'!V546&lt;&gt;"",(IF(TODAY()-'ACCESS EXPORT'!V546&gt;=-60,UPPER(CONCATENATE(VLOOKUP(B546,'ACCESS EXPORT'!$B:$P,15,FALSE),""&amp;CHAR(10)&amp;"(SEP",TEXT('ACCESS EXPORT'!V546," MM/DD/YYY)"))),IF(TODAY()-'ACCESS EXPORT'!V546&lt;0,UPPER(VLOOKUP(B546,'ACCESS EXPORT'!$B:$P,15,FALSE)),UPPER(VLOOKUP(B546,'ACCESS EXPORT'!$B:$P,15,FALSE))))),IF('ACCESS EXPORT'!U546="",UPPER(VLOOKUP(B546,'ACCESS EXPORT'!$B:$P,15,FALSE)),IF(TODAY()-'ACCESS EXPORT'!U546&lt;=30,CONCATENATE(UPPER(VLOOKUP(B546,'ACCESS EXPORT'!$B:$P,15,FALSE)),""&amp;CHAR(10)&amp;"(NEW",TEXT('ACCESS EXPORT'!U546," MM/DD/YYY)")),IF(AND(TODAY()-'ACCESS EXPORT'!U546&gt;30,TODAY()&gt;0),UPPER(VLOOKUP(B546,'ACCESS EXPORT'!$B:$P,15,FALSE)))))),IF('ACCESS EXPORT'!Y546&lt;&gt;"",UPPER(CONCATENATE(UPPER(VLOOKUP(B546,'ACCESS EXPORT'!$B:$P,15,FALSE)),""&amp;CHAR(10)&amp;"(Transfer Out",TEXT('ACCESS EXPORT'!Y546," MM/DD/YYY)"))),IF('ACCESS EXPORT'!X546&lt;&gt;"",UPPER(CONCATENATE(UPPER(VLOOKUP(B546,'ACCESS EXPORT'!$B:$P,15,FALSE)),""&amp;CHAR(10)&amp;"(Transfer In",TEXT('ACCESS EXPORT'!X546," MM/DD/YYY)"))))))</f>
        <v>VASQUEZ, WENDELLY</v>
      </c>
      <c r="O546" s="4" t="str">
        <f>_xlfn.IFNA(VLOOKUP(B546,'ACCESS EXPORT'!$B:$Q,16,FALSE),"")</f>
        <v>MD</v>
      </c>
      <c r="P546" s="4" t="str">
        <f>_xlfn.IFNA(VLOOKUP(B546,'ACCESS EXPORT'!B:W,22,FALSE),"-")</f>
        <v>1093044588</v>
      </c>
      <c r="Q546" s="4" t="str">
        <f>_xlfn.IFNA(VLOOKUP(A546,'ACCESS EXPORT'!$A:$AG,33,0),"-")</f>
        <v>Bevine Whyte</v>
      </c>
      <c r="R546" s="4" t="str">
        <f>_xlfn.IFNA(VLOOKUP(A546,'ACCESS EXPORT'!$A:$AH,34,0),"-")</f>
        <v>Linda Hopkins</v>
      </c>
      <c r="S546" s="4" t="str">
        <f>_xlfn.IFNA(VLOOKUP(A546,'ACCESS EXPORT'!$A:$AI,35,0),"-")</f>
        <v>James Agee</v>
      </c>
      <c r="T546" s="4" t="str">
        <f>_xlfn.IFNA(VLOOKUP(A546,'ACCESS EXPORT'!$A:$AJ,36,0),"-")</f>
        <v>Wanda Cruz</v>
      </c>
      <c r="U546" s="4" t="str">
        <f>_xlfn.IFNA(VLOOKUP(A546,'ACCESS EXPORT'!$A:$AK,37,0),"-")</f>
        <v>Cerner</v>
      </c>
      <c r="V546" s="4" t="str">
        <f>_xlfn.IFNA(VLOOKUP(A546,'ACCESS EXPORT'!$A:$AL,38,0),"-")</f>
        <v>FHMG_GYN HOSPITALIST</v>
      </c>
      <c r="W546" s="4" t="str">
        <f>_xlfn.IFNA(VLOOKUP(A546,'ACCESS EXPORT'!$A:$AM,39,0),"-")</f>
        <v/>
      </c>
      <c r="X546" s="4" t="str">
        <f>_xlfn.IFNA(VLOOKUP(A546,'ACCESS EXPORT'!$A:$AN,40,0),"-")</f>
        <v>Libia Villaquiran / Jenny Green</v>
      </c>
      <c r="Y546" s="26" t="str">
        <f>_xlfn.IFNA(VLOOKUP(A546,'ACCESS EXPORT'!A:AO,41,0),"")</f>
        <v>Andrea Brantley</v>
      </c>
      <c r="Z546" s="26" t="str">
        <f>_xlfn.IFNA(VLOOKUP(A546,'ACCESS EXPORT'!A:AP,42,0),"")</f>
        <v>Sue Balmforth</v>
      </c>
      <c r="AA546" s="26" t="str">
        <f>_xlfn.IFNA(VLOOKUP(A546,'ACCESS EXPORT'!A:AQ,43,0),"")</f>
        <v>Sara Channing</v>
      </c>
    </row>
    <row r="547" spans="1:27" ht="18.75" x14ac:dyDescent="0.25">
      <c r="A547" s="33">
        <v>113</v>
      </c>
      <c r="B547" s="10">
        <v>1910</v>
      </c>
      <c r="C547" s="7" t="str">
        <f ca="1">IFERROR(UPPER(IF(AND('ACCESS EXPORT'!AA547="",'ACCESS EXPORT'!Z547=""),VLOOKUP(A547,'ACCESS EXPORT'!$A:$AF,32,FALSE),(IF('ACCESS EXPORT'!AA547&lt;&gt;"",CONCATENATE(VLOOKUP(A547,'ACCESS EXPORT'!$A:$AF,32,FALSE)," (Closed",TEXT('ACCESS EXPORT'!AA547," MM/DD/YYY)")),IF(TODAY()&lt;(('ACCESS EXPORT'!Z547)+30),CONCATENATE(VLOOKUP(A547,'ACCESS EXPORT'!$A:$AF,32,FALSE)," (Opens",TEXT('ACCESS EXPORT'!Z547," MM/DD/YYY)")),VLOOKUP(A547,'ACCESS EXPORT'!$A:$AF,32,FALSE)))))),"-")</f>
        <v>ADVENTHEALTH MEDICAL GROUP ONCOLOGY AND HEMATOLOGY AT ALTAMONTE SPRINGS</v>
      </c>
      <c r="D547" s="3" t="str">
        <f ca="1">IFERROR(UPPER(IF(AND('ACCESS EXPORT'!AA547="",'ACCESS EXPORT'!Z547=""),VLOOKUP(A547,'ACCESS EXPORT'!$A:$AF,28,FALSE),(IF('ACCESS EXPORT'!AA547&lt;&gt;"",CONCATENATE(VLOOKUP(A547,'ACCESS EXPORT'!$A:$AF,28,FALSE)," (Closed",TEXT('ACCESS EXPORT'!AA547," MM/DD/YYY)")),IF(TODAY()&lt;(('ACCESS EXPORT'!Z547)+30),CONCATENATE(VLOOKUP(A547,'ACCESS EXPORT'!$A:$AF,28,FALSE)," (Opens",TEXT('ACCESS EXPORT'!Z547," MM/DD/YYY)")),VLOOKUP(A547,'ACCESS EXPORT'!$A:$AF,28,FALSE)))))),"-")</f>
        <v>CANCER INSTITUTE OF FLORIDA - ALTAMONTE</v>
      </c>
      <c r="E547" s="3" t="str">
        <f>VLOOKUP($A547,'ACCESS EXPORT'!$A:$AF,3,FALSE)</f>
        <v>6040</v>
      </c>
      <c r="F547" s="3" t="str">
        <f>UPPER(CONCATENATE(VLOOKUP(A547,'ACCESS EXPORT'!$A:$AF,4,FALSE)," ",VLOOKUP(A547,'ACCESS EXPORT'!$A:$AF,5,FALSE)," ",VLOOKUP(A547,'ACCESS EXPORT'!$A:$AF,6,FALSE)," ",VLOOKUP(A547,'ACCESS EXPORT'!$A:$AA,7,FALSE)," ",VLOOKUP(A547,'ACCESS EXPORT'!$A:$AA,8,FALSE)))</f>
        <v>894 E ALTAMONTE DR  ALTAMONTE SPRINGS FL 32701</v>
      </c>
      <c r="G547" s="4" t="str">
        <f>UPPER(VLOOKUP($A547,'ACCESS EXPORT'!$A:$AF,9,FALSE))</f>
        <v>SEMINOLE</v>
      </c>
      <c r="H547" s="4" t="str">
        <f>_xlfn.IFNA(VLOOKUP($B547,'ACCESS EXPORT'!$B:$J,9,FALSE),"")</f>
        <v>NE</v>
      </c>
      <c r="I547" s="3" t="str">
        <f>CONCATENATE("(P)",VLOOKUP($A547,'ACCESS EXPORT'!$A:$AF,11,FALSE)," (F)",VLOOKUP($A547,'ACCESS EXPORT'!$A:$AF,29,FALSE))</f>
        <v>(P)(407) 834-5151 (F)(407)834-5562</v>
      </c>
      <c r="J547" s="4" t="str">
        <f>UPPER(VLOOKUP($A547,'ACCESS EXPORT'!$A:$AF,12,FALSE))</f>
        <v>ONCOLOGY</v>
      </c>
      <c r="K547" s="4" t="str">
        <f>UPPER(VLOOKUP($A547,'ACCESS EXPORT'!$A:$AF,13,FALSE))</f>
        <v>VICKI CHILCOTT</v>
      </c>
      <c r="L547" s="3" t="str">
        <f>IF(AND(VLOOKUP(A547,'ACCESS EXPORT'!A:AE,1,0),'ACCESS EXPORT'!N547=""),UPPER(CONCATENATE('ACCESS EXPORT'!AE547)),IF(VLOOKUP(A547,'ACCESS EXPORT'!A:AE,1,0),UPPER(CONCATENATE('ACCESS EXPORT'!N547," "&amp;CHAR(10),'ACCESS EXPORT'!AE547))))</f>
        <v xml:space="preserve">CYNDI BERGS 
</v>
      </c>
      <c r="M547" s="4" t="str">
        <f>UPPER(VLOOKUP($A547,'ACCESS EXPORT'!$A:$O,15,FALSE))</f>
        <v>TBD</v>
      </c>
      <c r="N547" s="4" t="str">
        <f ca="1">IF(AND('ACCESS EXPORT'!X547="",'ACCESS EXPORT'!Y547=""),IF('ACCESS EXPORT'!V547&lt;&gt;"",(IF(TODAY()-'ACCESS EXPORT'!V547&gt;=-60,UPPER(CONCATENATE(VLOOKUP(B547,'ACCESS EXPORT'!$B:$P,15,FALSE),""&amp;CHAR(10)&amp;"(SEP",TEXT('ACCESS EXPORT'!V547," MM/DD/YYY)"))),IF(TODAY()-'ACCESS EXPORT'!V547&lt;0,UPPER(VLOOKUP(B547,'ACCESS EXPORT'!$B:$P,15,FALSE)),UPPER(VLOOKUP(B547,'ACCESS EXPORT'!$B:$P,15,FALSE))))),IF('ACCESS EXPORT'!U547="",UPPER(VLOOKUP(B547,'ACCESS EXPORT'!$B:$P,15,FALSE)),IF(TODAY()-'ACCESS EXPORT'!U547&lt;=30,CONCATENATE(UPPER(VLOOKUP(B547,'ACCESS EXPORT'!$B:$P,15,FALSE)),""&amp;CHAR(10)&amp;"(NEW",TEXT('ACCESS EXPORT'!U547," MM/DD/YYY)")),IF(AND(TODAY()-'ACCESS EXPORT'!U547&gt;30,TODAY()&gt;0),UPPER(VLOOKUP(B547,'ACCESS EXPORT'!$B:$P,15,FALSE)))))),IF('ACCESS EXPORT'!Y547&lt;&gt;"",UPPER(CONCATENATE(UPPER(VLOOKUP(B547,'ACCESS EXPORT'!$B:$P,15,FALSE)),""&amp;CHAR(10)&amp;"(Transfer Out",TEXT('ACCESS EXPORT'!Y547," MM/DD/YYY)"))),IF('ACCESS EXPORT'!X547&lt;&gt;"",UPPER(CONCATENATE(UPPER(VLOOKUP(B547,'ACCESS EXPORT'!$B:$P,15,FALSE)),""&amp;CHAR(10)&amp;"(Transfer In",TEXT('ACCESS EXPORT'!X547," MM/DD/YYY)"))))))</f>
        <v>DIETRICH, MARTIN</v>
      </c>
      <c r="O547" s="4" t="str">
        <f>_xlfn.IFNA(VLOOKUP(B547,'ACCESS EXPORT'!$B:$Q,16,FALSE),"")</f>
        <v>MD</v>
      </c>
      <c r="P547" s="4" t="str">
        <f>_xlfn.IFNA(VLOOKUP(B547,'ACCESS EXPORT'!B:W,22,FALSE),"-")</f>
        <v>1669790119</v>
      </c>
      <c r="Q547" s="4" t="str">
        <f>_xlfn.IFNA(VLOOKUP(A547,'ACCESS EXPORT'!$A:$AG,33,0),"-")</f>
        <v>Ronald Paulin</v>
      </c>
      <c r="R547" s="4" t="str">
        <f>_xlfn.IFNA(VLOOKUP(A547,'ACCESS EXPORT'!$A:$AH,34,0),"-")</f>
        <v>Carol Shane</v>
      </c>
      <c r="S547" s="4" t="str">
        <f>_xlfn.IFNA(VLOOKUP(A547,'ACCESS EXPORT'!$A:$AI,35,0),"-")</f>
        <v>Kikzeny Cartagena</v>
      </c>
      <c r="T547" s="4" t="str">
        <f>_xlfn.IFNA(VLOOKUP(A547,'ACCESS EXPORT'!$A:$AJ,36,0),"-")</f>
        <v>TBD</v>
      </c>
      <c r="U547" s="4" t="str">
        <f>_xlfn.IFNA(VLOOKUP(A547,'ACCESS EXPORT'!$A:$AK,37,0),"-")</f>
        <v>Cerner</v>
      </c>
      <c r="V547" s="4" t="str">
        <f>_xlfn.IFNA(VLOOKUP(A547,'ACCESS EXPORT'!$A:$AL,38,0),"-")</f>
        <v>FHMG_CANCER INST OF FL_ALT</v>
      </c>
      <c r="W547" s="4" t="str">
        <f>_xlfn.IFNA(VLOOKUP(A547,'ACCESS EXPORT'!$A:$AM,39,0),"-")</f>
        <v/>
      </c>
      <c r="X547" s="4" t="str">
        <f>_xlfn.IFNA(VLOOKUP(A547,'ACCESS EXPORT'!$A:$AN,40,0),"-")</f>
        <v>David Mercer</v>
      </c>
      <c r="Y547" s="26" t="str">
        <f>_xlfn.IFNA(VLOOKUP(A547,'ACCESS EXPORT'!A:AO,41,0),"")</f>
        <v>Gary Weston</v>
      </c>
      <c r="Z547" s="26" t="str">
        <f>_xlfn.IFNA(VLOOKUP(A547,'ACCESS EXPORT'!A:AP,42,0),"")</f>
        <v>Quisha Moorer</v>
      </c>
      <c r="AA547" s="26" t="str">
        <f>_xlfn.IFNA(VLOOKUP(A547,'ACCESS EXPORT'!A:AQ,43,0),"")</f>
        <v>Joe Townsend</v>
      </c>
    </row>
    <row r="548" spans="1:27" ht="18.75" x14ac:dyDescent="0.25">
      <c r="A548" s="33">
        <v>113</v>
      </c>
      <c r="B548" s="10">
        <v>1157</v>
      </c>
      <c r="C548" s="7" t="str">
        <f ca="1">IFERROR(UPPER(IF(AND('ACCESS EXPORT'!AA548="",'ACCESS EXPORT'!Z548=""),VLOOKUP(A548,'ACCESS EXPORT'!$A:$AF,32,FALSE),(IF('ACCESS EXPORT'!AA548&lt;&gt;"",CONCATENATE(VLOOKUP(A548,'ACCESS EXPORT'!$A:$AF,32,FALSE)," (Closed",TEXT('ACCESS EXPORT'!AA548," MM/DD/YYY)")),IF(TODAY()&lt;(('ACCESS EXPORT'!Z548)+30),CONCATENATE(VLOOKUP(A548,'ACCESS EXPORT'!$A:$AF,32,FALSE)," (Opens",TEXT('ACCESS EXPORT'!Z548," MM/DD/YYY)")),VLOOKUP(A548,'ACCESS EXPORT'!$A:$AF,32,FALSE)))))),"-")</f>
        <v>ADVENTHEALTH MEDICAL GROUP ONCOLOGY AND HEMATOLOGY AT ALTAMONTE SPRINGS</v>
      </c>
      <c r="D548" s="3" t="str">
        <f ca="1">IFERROR(UPPER(IF(AND('ACCESS EXPORT'!AA548="",'ACCESS EXPORT'!Z548=""),VLOOKUP(A548,'ACCESS EXPORT'!$A:$AF,28,FALSE),(IF('ACCESS EXPORT'!AA548&lt;&gt;"",CONCATENATE(VLOOKUP(A548,'ACCESS EXPORT'!$A:$AF,28,FALSE)," (Closed",TEXT('ACCESS EXPORT'!AA548," MM/DD/YYY)")),IF(TODAY()&lt;(('ACCESS EXPORT'!Z548)+30),CONCATENATE(VLOOKUP(A548,'ACCESS EXPORT'!$A:$AF,28,FALSE)," (Opens",TEXT('ACCESS EXPORT'!Z548," MM/DD/YYY)")),VLOOKUP(A548,'ACCESS EXPORT'!$A:$AF,28,FALSE)))))),"-")</f>
        <v>CANCER INSTITUTE OF FLORIDA - ALTAMONTE</v>
      </c>
      <c r="E548" s="3" t="str">
        <f>VLOOKUP($A548,'ACCESS EXPORT'!$A:$AF,3,FALSE)</f>
        <v>6040</v>
      </c>
      <c r="F548" s="3" t="str">
        <f>UPPER(CONCATENATE(VLOOKUP(A548,'ACCESS EXPORT'!$A:$AF,4,FALSE)," ",VLOOKUP(A548,'ACCESS EXPORT'!$A:$AF,5,FALSE)," ",VLOOKUP(A548,'ACCESS EXPORT'!$A:$AF,6,FALSE)," ",VLOOKUP(A548,'ACCESS EXPORT'!$A:$AA,7,FALSE)," ",VLOOKUP(A548,'ACCESS EXPORT'!$A:$AA,8,FALSE)))</f>
        <v>894 E ALTAMONTE DR  ALTAMONTE SPRINGS FL 32701</v>
      </c>
      <c r="G548" s="4" t="str">
        <f>UPPER(VLOOKUP($A548,'ACCESS EXPORT'!$A:$AF,9,FALSE))</f>
        <v>SEMINOLE</v>
      </c>
      <c r="H548" s="4" t="str">
        <f>_xlfn.IFNA(VLOOKUP($B548,'ACCESS EXPORT'!$B:$J,9,FALSE),"")</f>
        <v>NE</v>
      </c>
      <c r="I548" s="3" t="str">
        <f>CONCATENATE("(P)",VLOOKUP($A548,'ACCESS EXPORT'!$A:$AF,11,FALSE)," (F)",VLOOKUP($A548,'ACCESS EXPORT'!$A:$AF,29,FALSE))</f>
        <v>(P)(407) 834-5151 (F)(407)834-5562</v>
      </c>
      <c r="J548" s="4" t="str">
        <f>UPPER(VLOOKUP($A548,'ACCESS EXPORT'!$A:$AF,12,FALSE))</f>
        <v>ONCOLOGY</v>
      </c>
      <c r="K548" s="4" t="str">
        <f>UPPER(VLOOKUP($A548,'ACCESS EXPORT'!$A:$AF,13,FALSE))</f>
        <v>VICKI CHILCOTT</v>
      </c>
      <c r="L548" s="3" t="str">
        <f>IF(AND(VLOOKUP(A548,'ACCESS EXPORT'!A:AE,1,0),'ACCESS EXPORT'!N548=""),UPPER(CONCATENATE('ACCESS EXPORT'!AE548)),IF(VLOOKUP(A548,'ACCESS EXPORT'!A:AE,1,0),UPPER(CONCATENATE('ACCESS EXPORT'!N548," "&amp;CHAR(10),'ACCESS EXPORT'!AE548))))</f>
        <v xml:space="preserve">CYNDI BERGS 
</v>
      </c>
      <c r="M548" s="4" t="str">
        <f>UPPER(VLOOKUP($A548,'ACCESS EXPORT'!$A:$O,15,FALSE))</f>
        <v>TBD</v>
      </c>
      <c r="N548" s="4" t="str">
        <f ca="1">IF(AND('ACCESS EXPORT'!X548="",'ACCESS EXPORT'!Y548=""),IF('ACCESS EXPORT'!V548&lt;&gt;"",(IF(TODAY()-'ACCESS EXPORT'!V548&gt;=-60,UPPER(CONCATENATE(VLOOKUP(B548,'ACCESS EXPORT'!$B:$P,15,FALSE),""&amp;CHAR(10)&amp;"(SEP",TEXT('ACCESS EXPORT'!V548," MM/DD/YYY)"))),IF(TODAY()-'ACCESS EXPORT'!V548&lt;0,UPPER(VLOOKUP(B548,'ACCESS EXPORT'!$B:$P,15,FALSE)),UPPER(VLOOKUP(B548,'ACCESS EXPORT'!$B:$P,15,FALSE))))),IF('ACCESS EXPORT'!U548="",UPPER(VLOOKUP(B548,'ACCESS EXPORT'!$B:$P,15,FALSE)),IF(TODAY()-'ACCESS EXPORT'!U548&lt;=30,CONCATENATE(UPPER(VLOOKUP(B548,'ACCESS EXPORT'!$B:$P,15,FALSE)),""&amp;CHAR(10)&amp;"(NEW",TEXT('ACCESS EXPORT'!U548," MM/DD/YYY)")),IF(AND(TODAY()-'ACCESS EXPORT'!U548&gt;30,TODAY()&gt;0),UPPER(VLOOKUP(B548,'ACCESS EXPORT'!$B:$P,15,FALSE)))))),IF('ACCESS EXPORT'!Y548&lt;&gt;"",UPPER(CONCATENATE(UPPER(VLOOKUP(B548,'ACCESS EXPORT'!$B:$P,15,FALSE)),""&amp;CHAR(10)&amp;"(Transfer Out",TEXT('ACCESS EXPORT'!Y548," MM/DD/YYY)"))),IF('ACCESS EXPORT'!X548&lt;&gt;"",UPPER(CONCATENATE(UPPER(VLOOKUP(B548,'ACCESS EXPORT'!$B:$P,15,FALSE)),""&amp;CHAR(10)&amp;"(Transfer In",TEXT('ACCESS EXPORT'!X548," MM/DD/YYY)"))))))</f>
        <v>KARASIEWICZ, KELLI</v>
      </c>
      <c r="O548" s="4" t="str">
        <f>_xlfn.IFNA(VLOOKUP(B548,'ACCESS EXPORT'!$B:$Q,16,FALSE),"")</f>
        <v>APRN</v>
      </c>
      <c r="P548" s="4" t="str">
        <f>_xlfn.IFNA(VLOOKUP(B548,'ACCESS EXPORT'!B:W,22,FALSE),"-")</f>
        <v>1811233885</v>
      </c>
      <c r="Q548" s="4" t="str">
        <f>_xlfn.IFNA(VLOOKUP(A548,'ACCESS EXPORT'!$A:$AG,33,0),"-")</f>
        <v>Ronald Paulin</v>
      </c>
      <c r="R548" s="4" t="str">
        <f>_xlfn.IFNA(VLOOKUP(A548,'ACCESS EXPORT'!$A:$AH,34,0),"-")</f>
        <v>Carol Shane</v>
      </c>
      <c r="S548" s="4" t="str">
        <f>_xlfn.IFNA(VLOOKUP(A548,'ACCESS EXPORT'!$A:$AI,35,0),"-")</f>
        <v>Kikzeny Cartagena</v>
      </c>
      <c r="T548" s="4" t="str">
        <f>_xlfn.IFNA(VLOOKUP(A548,'ACCESS EXPORT'!$A:$AJ,36,0),"-")</f>
        <v>TBD</v>
      </c>
      <c r="U548" s="4" t="str">
        <f>_xlfn.IFNA(VLOOKUP(A548,'ACCESS EXPORT'!$A:$AK,37,0),"-")</f>
        <v>Cerner</v>
      </c>
      <c r="V548" s="4" t="str">
        <f>_xlfn.IFNA(VLOOKUP(A548,'ACCESS EXPORT'!$A:$AL,38,0),"-")</f>
        <v>FHMG_CANCER INST OF FL_ALT</v>
      </c>
      <c r="W548" s="4" t="str">
        <f>_xlfn.IFNA(VLOOKUP(A548,'ACCESS EXPORT'!$A:$AM,39,0),"-")</f>
        <v/>
      </c>
      <c r="X548" s="4" t="str">
        <f>_xlfn.IFNA(VLOOKUP(A548,'ACCESS EXPORT'!$A:$AN,40,0),"-")</f>
        <v>David Mercer</v>
      </c>
      <c r="Y548" s="26" t="str">
        <f>_xlfn.IFNA(VLOOKUP(A548,'ACCESS EXPORT'!A:AO,41,0),"")</f>
        <v>Gary Weston</v>
      </c>
      <c r="Z548" s="26" t="str">
        <f>_xlfn.IFNA(VLOOKUP(A548,'ACCESS EXPORT'!A:AP,42,0),"")</f>
        <v>Quisha Moorer</v>
      </c>
      <c r="AA548" s="26" t="str">
        <f>_xlfn.IFNA(VLOOKUP(A548,'ACCESS EXPORT'!A:AQ,43,0),"")</f>
        <v>Joe Townsend</v>
      </c>
    </row>
    <row r="549" spans="1:27" ht="18.75" x14ac:dyDescent="0.25">
      <c r="A549" s="33">
        <v>113</v>
      </c>
      <c r="B549" s="10">
        <v>1162</v>
      </c>
      <c r="C549" s="7" t="str">
        <f ca="1">IFERROR(UPPER(IF(AND('ACCESS EXPORT'!AA549="",'ACCESS EXPORT'!Z549=""),VLOOKUP(A549,'ACCESS EXPORT'!$A:$AF,32,FALSE),(IF('ACCESS EXPORT'!AA549&lt;&gt;"",CONCATENATE(VLOOKUP(A549,'ACCESS EXPORT'!$A:$AF,32,FALSE)," (Closed",TEXT('ACCESS EXPORT'!AA549," MM/DD/YYY)")),IF(TODAY()&lt;(('ACCESS EXPORT'!Z549)+30),CONCATENATE(VLOOKUP(A549,'ACCESS EXPORT'!$A:$AF,32,FALSE)," (Opens",TEXT('ACCESS EXPORT'!Z549," MM/DD/YYY)")),VLOOKUP(A549,'ACCESS EXPORT'!$A:$AF,32,FALSE)))))),"-")</f>
        <v>ADVENTHEALTH MEDICAL GROUP ONCOLOGY AND HEMATOLOGY AT ALTAMONTE SPRINGS</v>
      </c>
      <c r="D549" s="3" t="str">
        <f ca="1">IFERROR(UPPER(IF(AND('ACCESS EXPORT'!AA549="",'ACCESS EXPORT'!Z549=""),VLOOKUP(A549,'ACCESS EXPORT'!$A:$AF,28,FALSE),(IF('ACCESS EXPORT'!AA549&lt;&gt;"",CONCATENATE(VLOOKUP(A549,'ACCESS EXPORT'!$A:$AF,28,FALSE)," (Closed",TEXT('ACCESS EXPORT'!AA549," MM/DD/YYY)")),IF(TODAY()&lt;(('ACCESS EXPORT'!Z549)+30),CONCATENATE(VLOOKUP(A549,'ACCESS EXPORT'!$A:$AF,28,FALSE)," (Opens",TEXT('ACCESS EXPORT'!Z549," MM/DD/YYY)")),VLOOKUP(A549,'ACCESS EXPORT'!$A:$AF,28,FALSE)))))),"-")</f>
        <v>CANCER INSTITUTE OF FLORIDA - ALTAMONTE</v>
      </c>
      <c r="E549" s="3" t="str">
        <f>VLOOKUP($A549,'ACCESS EXPORT'!$A:$AF,3,FALSE)</f>
        <v>6040</v>
      </c>
      <c r="F549" s="3" t="str">
        <f>UPPER(CONCATENATE(VLOOKUP(A549,'ACCESS EXPORT'!$A:$AF,4,FALSE)," ",VLOOKUP(A549,'ACCESS EXPORT'!$A:$AF,5,FALSE)," ",VLOOKUP(A549,'ACCESS EXPORT'!$A:$AF,6,FALSE)," ",VLOOKUP(A549,'ACCESS EXPORT'!$A:$AA,7,FALSE)," ",VLOOKUP(A549,'ACCESS EXPORT'!$A:$AA,8,FALSE)))</f>
        <v>894 E ALTAMONTE DR  ALTAMONTE SPRINGS FL 32701</v>
      </c>
      <c r="G549" s="4" t="str">
        <f>UPPER(VLOOKUP($A549,'ACCESS EXPORT'!$A:$AF,9,FALSE))</f>
        <v>SEMINOLE</v>
      </c>
      <c r="H549" s="4" t="str">
        <f>_xlfn.IFNA(VLOOKUP($B549,'ACCESS EXPORT'!$B:$J,9,FALSE),"")</f>
        <v>NE</v>
      </c>
      <c r="I549" s="3" t="str">
        <f>CONCATENATE("(P)",VLOOKUP($A549,'ACCESS EXPORT'!$A:$AF,11,FALSE)," (F)",VLOOKUP($A549,'ACCESS EXPORT'!$A:$AF,29,FALSE))</f>
        <v>(P)(407) 834-5151 (F)(407)834-5562</v>
      </c>
      <c r="J549" s="4" t="str">
        <f>UPPER(VLOOKUP($A549,'ACCESS EXPORT'!$A:$AF,12,FALSE))</f>
        <v>ONCOLOGY</v>
      </c>
      <c r="K549" s="4" t="str">
        <f>UPPER(VLOOKUP($A549,'ACCESS EXPORT'!$A:$AF,13,FALSE))</f>
        <v>VICKI CHILCOTT</v>
      </c>
      <c r="L549" s="3" t="str">
        <f>IF(AND(VLOOKUP(A549,'ACCESS EXPORT'!A:AE,1,0),'ACCESS EXPORT'!N549=""),UPPER(CONCATENATE('ACCESS EXPORT'!AE549)),IF(VLOOKUP(A549,'ACCESS EXPORT'!A:AE,1,0),UPPER(CONCATENATE('ACCESS EXPORT'!N549," "&amp;CHAR(10),'ACCESS EXPORT'!AE549))))</f>
        <v xml:space="preserve">CYNDI BERGS 
</v>
      </c>
      <c r="M549" s="4" t="str">
        <f>UPPER(VLOOKUP($A549,'ACCESS EXPORT'!$A:$O,15,FALSE))</f>
        <v>TBD</v>
      </c>
      <c r="N549" s="4" t="str">
        <f ca="1">IF(AND('ACCESS EXPORT'!X549="",'ACCESS EXPORT'!Y549=""),IF('ACCESS EXPORT'!V549&lt;&gt;"",(IF(TODAY()-'ACCESS EXPORT'!V549&gt;=-60,UPPER(CONCATENATE(VLOOKUP(B549,'ACCESS EXPORT'!$B:$P,15,FALSE),""&amp;CHAR(10)&amp;"(SEP",TEXT('ACCESS EXPORT'!V549," MM/DD/YYY)"))),IF(TODAY()-'ACCESS EXPORT'!V549&lt;0,UPPER(VLOOKUP(B549,'ACCESS EXPORT'!$B:$P,15,FALSE)),UPPER(VLOOKUP(B549,'ACCESS EXPORT'!$B:$P,15,FALSE))))),IF('ACCESS EXPORT'!U549="",UPPER(VLOOKUP(B549,'ACCESS EXPORT'!$B:$P,15,FALSE)),IF(TODAY()-'ACCESS EXPORT'!U549&lt;=30,CONCATENATE(UPPER(VLOOKUP(B549,'ACCESS EXPORT'!$B:$P,15,FALSE)),""&amp;CHAR(10)&amp;"(NEW",TEXT('ACCESS EXPORT'!U549," MM/DD/YYY)")),IF(AND(TODAY()-'ACCESS EXPORT'!U549&gt;30,TODAY()&gt;0),UPPER(VLOOKUP(B549,'ACCESS EXPORT'!$B:$P,15,FALSE)))))),IF('ACCESS EXPORT'!Y549&lt;&gt;"",UPPER(CONCATENATE(UPPER(VLOOKUP(B549,'ACCESS EXPORT'!$B:$P,15,FALSE)),""&amp;CHAR(10)&amp;"(Transfer Out",TEXT('ACCESS EXPORT'!Y549," MM/DD/YYY)"))),IF('ACCESS EXPORT'!X549&lt;&gt;"",UPPER(CONCATENATE(UPPER(VLOOKUP(B549,'ACCESS EXPORT'!$B:$P,15,FALSE)),""&amp;CHAR(10)&amp;"(Transfer In",TEXT('ACCESS EXPORT'!X549," MM/DD/YYY)"))))))</f>
        <v>PRZYSTUP, KAREN EDGEMON</v>
      </c>
      <c r="O549" s="4" t="str">
        <f>_xlfn.IFNA(VLOOKUP(B549,'ACCESS EXPORT'!$B:$Q,16,FALSE),"")</f>
        <v>APRN</v>
      </c>
      <c r="P549" s="4" t="str">
        <f>_xlfn.IFNA(VLOOKUP(B549,'ACCESS EXPORT'!B:W,22,FALSE),"-")</f>
        <v>1093902090</v>
      </c>
      <c r="Q549" s="4" t="str">
        <f>_xlfn.IFNA(VLOOKUP(A549,'ACCESS EXPORT'!$A:$AG,33,0),"-")</f>
        <v>Ronald Paulin</v>
      </c>
      <c r="R549" s="4" t="str">
        <f>_xlfn.IFNA(VLOOKUP(A549,'ACCESS EXPORT'!$A:$AH,34,0),"-")</f>
        <v>Carol Shane</v>
      </c>
      <c r="S549" s="4" t="str">
        <f>_xlfn.IFNA(VLOOKUP(A549,'ACCESS EXPORT'!$A:$AI,35,0),"-")</f>
        <v>Kikzeny Cartagena</v>
      </c>
      <c r="T549" s="4" t="str">
        <f>_xlfn.IFNA(VLOOKUP(A549,'ACCESS EXPORT'!$A:$AJ,36,0),"-")</f>
        <v>TBD</v>
      </c>
      <c r="U549" s="4" t="str">
        <f>_xlfn.IFNA(VLOOKUP(A549,'ACCESS EXPORT'!$A:$AK,37,0),"-")</f>
        <v>Cerner</v>
      </c>
      <c r="V549" s="4" t="str">
        <f>_xlfn.IFNA(VLOOKUP(A549,'ACCESS EXPORT'!$A:$AL,38,0),"-")</f>
        <v>FHMG_CANCER INST OF FL_ALT</v>
      </c>
      <c r="W549" s="4" t="str">
        <f>_xlfn.IFNA(VLOOKUP(A549,'ACCESS EXPORT'!$A:$AM,39,0),"-")</f>
        <v/>
      </c>
      <c r="X549" s="4" t="str">
        <f>_xlfn.IFNA(VLOOKUP(A549,'ACCESS EXPORT'!$A:$AN,40,0),"-")</f>
        <v>David Mercer</v>
      </c>
      <c r="Y549" s="26" t="str">
        <f>_xlfn.IFNA(VLOOKUP(A549,'ACCESS EXPORT'!A:AO,41,0),"")</f>
        <v>Gary Weston</v>
      </c>
      <c r="Z549" s="26" t="str">
        <f>_xlfn.IFNA(VLOOKUP(A549,'ACCESS EXPORT'!A:AP,42,0),"")</f>
        <v>Quisha Moorer</v>
      </c>
      <c r="AA549" s="26" t="str">
        <f>_xlfn.IFNA(VLOOKUP(A549,'ACCESS EXPORT'!A:AQ,43,0),"")</f>
        <v>Joe Townsend</v>
      </c>
    </row>
    <row r="550" spans="1:27" ht="18.75" x14ac:dyDescent="0.25">
      <c r="A550" s="33">
        <v>113</v>
      </c>
      <c r="B550" s="10">
        <v>1147</v>
      </c>
      <c r="C550" s="7" t="str">
        <f ca="1">IFERROR(UPPER(IF(AND('ACCESS EXPORT'!AA550="",'ACCESS EXPORT'!Z550=""),VLOOKUP(A550,'ACCESS EXPORT'!$A:$AF,32,FALSE),(IF('ACCESS EXPORT'!AA550&lt;&gt;"",CONCATENATE(VLOOKUP(A550,'ACCESS EXPORT'!$A:$AF,32,FALSE)," (Closed",TEXT('ACCESS EXPORT'!AA550," MM/DD/YYY)")),IF(TODAY()&lt;(('ACCESS EXPORT'!Z550)+30),CONCATENATE(VLOOKUP(A550,'ACCESS EXPORT'!$A:$AF,32,FALSE)," (Opens",TEXT('ACCESS EXPORT'!Z550," MM/DD/YYY)")),VLOOKUP(A550,'ACCESS EXPORT'!$A:$AF,32,FALSE)))))),"-")</f>
        <v>ADVENTHEALTH MEDICAL GROUP ONCOLOGY AND HEMATOLOGY AT ALTAMONTE SPRINGS</v>
      </c>
      <c r="D550" s="3" t="str">
        <f ca="1">IFERROR(UPPER(IF(AND('ACCESS EXPORT'!AA550="",'ACCESS EXPORT'!Z550=""),VLOOKUP(A550,'ACCESS EXPORT'!$A:$AF,28,FALSE),(IF('ACCESS EXPORT'!AA550&lt;&gt;"",CONCATENATE(VLOOKUP(A550,'ACCESS EXPORT'!$A:$AF,28,FALSE)," (Closed",TEXT('ACCESS EXPORT'!AA550," MM/DD/YYY)")),IF(TODAY()&lt;(('ACCESS EXPORT'!Z550)+30),CONCATENATE(VLOOKUP(A550,'ACCESS EXPORT'!$A:$AF,28,FALSE)," (Opens",TEXT('ACCESS EXPORT'!Z550," MM/DD/YYY)")),VLOOKUP(A550,'ACCESS EXPORT'!$A:$AF,28,FALSE)))))),"-")</f>
        <v>CANCER INSTITUTE OF FLORIDA - ALTAMONTE</v>
      </c>
      <c r="E550" s="3" t="str">
        <f>VLOOKUP($A550,'ACCESS EXPORT'!$A:$AF,3,FALSE)</f>
        <v>6040</v>
      </c>
      <c r="F550" s="3" t="str">
        <f>UPPER(CONCATENATE(VLOOKUP(A550,'ACCESS EXPORT'!$A:$AF,4,FALSE)," ",VLOOKUP(A550,'ACCESS EXPORT'!$A:$AF,5,FALSE)," ",VLOOKUP(A550,'ACCESS EXPORT'!$A:$AF,6,FALSE)," ",VLOOKUP(A550,'ACCESS EXPORT'!$A:$AA,7,FALSE)," ",VLOOKUP(A550,'ACCESS EXPORT'!$A:$AA,8,FALSE)))</f>
        <v>894 E ALTAMONTE DR  ALTAMONTE SPRINGS FL 32701</v>
      </c>
      <c r="G550" s="4" t="str">
        <f>UPPER(VLOOKUP($A550,'ACCESS EXPORT'!$A:$AF,9,FALSE))</f>
        <v>SEMINOLE</v>
      </c>
      <c r="H550" s="4" t="str">
        <f>_xlfn.IFNA(VLOOKUP($B550,'ACCESS EXPORT'!$B:$J,9,FALSE),"")</f>
        <v>NE</v>
      </c>
      <c r="I550" s="3" t="str">
        <f>CONCATENATE("(P)",VLOOKUP($A550,'ACCESS EXPORT'!$A:$AF,11,FALSE)," (F)",VLOOKUP($A550,'ACCESS EXPORT'!$A:$AF,29,FALSE))</f>
        <v>(P)(407) 834-5151 (F)(407)834-5562</v>
      </c>
      <c r="J550" s="4" t="str">
        <f>UPPER(VLOOKUP($A550,'ACCESS EXPORT'!$A:$AF,12,FALSE))</f>
        <v>ONCOLOGY</v>
      </c>
      <c r="K550" s="4" t="str">
        <f>UPPER(VLOOKUP($A550,'ACCESS EXPORT'!$A:$AF,13,FALSE))</f>
        <v>VICKI CHILCOTT</v>
      </c>
      <c r="L550" s="3" t="str">
        <f>IF(AND(VLOOKUP(A550,'ACCESS EXPORT'!A:AE,1,0),'ACCESS EXPORT'!N550=""),UPPER(CONCATENATE('ACCESS EXPORT'!AE550)),IF(VLOOKUP(A550,'ACCESS EXPORT'!A:AE,1,0),UPPER(CONCATENATE('ACCESS EXPORT'!N550," "&amp;CHAR(10),'ACCESS EXPORT'!AE550))))</f>
        <v xml:space="preserve">CYNDI BERGS 
</v>
      </c>
      <c r="M550" s="4" t="str">
        <f>UPPER(VLOOKUP($A550,'ACCESS EXPORT'!$A:$O,15,FALSE))</f>
        <v>TBD</v>
      </c>
      <c r="N550" s="4" t="str">
        <f ca="1">IF(AND('ACCESS EXPORT'!X550="",'ACCESS EXPORT'!Y550=""),IF('ACCESS EXPORT'!V550&lt;&gt;"",(IF(TODAY()-'ACCESS EXPORT'!V550&gt;=-60,UPPER(CONCATENATE(VLOOKUP(B550,'ACCESS EXPORT'!$B:$P,15,FALSE),""&amp;CHAR(10)&amp;"(SEP",TEXT('ACCESS EXPORT'!V550," MM/DD/YYY)"))),IF(TODAY()-'ACCESS EXPORT'!V550&lt;0,UPPER(VLOOKUP(B550,'ACCESS EXPORT'!$B:$P,15,FALSE)),UPPER(VLOOKUP(B550,'ACCESS EXPORT'!$B:$P,15,FALSE))))),IF('ACCESS EXPORT'!U550="",UPPER(VLOOKUP(B550,'ACCESS EXPORT'!$B:$P,15,FALSE)),IF(TODAY()-'ACCESS EXPORT'!U550&lt;=30,CONCATENATE(UPPER(VLOOKUP(B550,'ACCESS EXPORT'!$B:$P,15,FALSE)),""&amp;CHAR(10)&amp;"(NEW",TEXT('ACCESS EXPORT'!U550," MM/DD/YYY)")),IF(AND(TODAY()-'ACCESS EXPORT'!U550&gt;30,TODAY()&gt;0),UPPER(VLOOKUP(B550,'ACCESS EXPORT'!$B:$P,15,FALSE)))))),IF('ACCESS EXPORT'!Y550&lt;&gt;"",UPPER(CONCATENATE(UPPER(VLOOKUP(B550,'ACCESS EXPORT'!$B:$P,15,FALSE)),""&amp;CHAR(10)&amp;"(Transfer Out",TEXT('ACCESS EXPORT'!Y550," MM/DD/YYY)"))),IF('ACCESS EXPORT'!X550&lt;&gt;"",UPPER(CONCATENATE(UPPER(VLOOKUP(B550,'ACCESS EXPORT'!$B:$P,15,FALSE)),""&amp;CHAR(10)&amp;"(Transfer In",TEXT('ACCESS EXPORT'!X550," MM/DD/YYY)"))))))</f>
        <v>FISHER, NATALIE</v>
      </c>
      <c r="O550" s="4" t="str">
        <f>_xlfn.IFNA(VLOOKUP(B550,'ACCESS EXPORT'!$B:$Q,16,FALSE),"")</f>
        <v>APRN</v>
      </c>
      <c r="P550" s="4" t="str">
        <f>_xlfn.IFNA(VLOOKUP(B550,'ACCESS EXPORT'!B:W,22,FALSE),"-")</f>
        <v>1609209428</v>
      </c>
      <c r="Q550" s="4" t="str">
        <f>_xlfn.IFNA(VLOOKUP(A550,'ACCESS EXPORT'!$A:$AG,33,0),"-")</f>
        <v>Ronald Paulin</v>
      </c>
      <c r="R550" s="4" t="str">
        <f>_xlfn.IFNA(VLOOKUP(A550,'ACCESS EXPORT'!$A:$AH,34,0),"-")</f>
        <v>Carol Shane</v>
      </c>
      <c r="S550" s="4" t="str">
        <f>_xlfn.IFNA(VLOOKUP(A550,'ACCESS EXPORT'!$A:$AI,35,0),"-")</f>
        <v>Kikzeny Cartagena</v>
      </c>
      <c r="T550" s="4" t="str">
        <f>_xlfn.IFNA(VLOOKUP(A550,'ACCESS EXPORT'!$A:$AJ,36,0),"-")</f>
        <v>TBD</v>
      </c>
      <c r="U550" s="4" t="str">
        <f>_xlfn.IFNA(VLOOKUP(A550,'ACCESS EXPORT'!$A:$AK,37,0),"-")</f>
        <v>Cerner</v>
      </c>
      <c r="V550" s="4" t="str">
        <f>_xlfn.IFNA(VLOOKUP(A550,'ACCESS EXPORT'!$A:$AL,38,0),"-")</f>
        <v>FHMG_CANCER INST OF FL_ALT</v>
      </c>
      <c r="W550" s="4" t="str">
        <f>_xlfn.IFNA(VLOOKUP(A550,'ACCESS EXPORT'!$A:$AM,39,0),"-")</f>
        <v/>
      </c>
      <c r="X550" s="4" t="str">
        <f>_xlfn.IFNA(VLOOKUP(A550,'ACCESS EXPORT'!$A:$AN,40,0),"-")</f>
        <v>David Mercer</v>
      </c>
      <c r="Y550" s="26" t="str">
        <f>_xlfn.IFNA(VLOOKUP(A550,'ACCESS EXPORT'!A:AO,41,0),"")</f>
        <v>Gary Weston</v>
      </c>
      <c r="Z550" s="26" t="str">
        <f>_xlfn.IFNA(VLOOKUP(A550,'ACCESS EXPORT'!A:AP,42,0),"")</f>
        <v>Quisha Moorer</v>
      </c>
      <c r="AA550" s="26" t="str">
        <f>_xlfn.IFNA(VLOOKUP(A550,'ACCESS EXPORT'!A:AQ,43,0),"")</f>
        <v>Joe Townsend</v>
      </c>
    </row>
    <row r="551" spans="1:27" ht="18.75" x14ac:dyDescent="0.25">
      <c r="A551" s="33">
        <v>113</v>
      </c>
      <c r="B551" s="10">
        <v>1036</v>
      </c>
      <c r="C551" s="7" t="str">
        <f ca="1">IFERROR(UPPER(IF(AND('ACCESS EXPORT'!AA551="",'ACCESS EXPORT'!Z551=""),VLOOKUP(A551,'ACCESS EXPORT'!$A:$AF,32,FALSE),(IF('ACCESS EXPORT'!AA551&lt;&gt;"",CONCATENATE(VLOOKUP(A551,'ACCESS EXPORT'!$A:$AF,32,FALSE)," (Closed",TEXT('ACCESS EXPORT'!AA551," MM/DD/YYY)")),IF(TODAY()&lt;(('ACCESS EXPORT'!Z551)+30),CONCATENATE(VLOOKUP(A551,'ACCESS EXPORT'!$A:$AF,32,FALSE)," (Opens",TEXT('ACCESS EXPORT'!Z551," MM/DD/YYY)")),VLOOKUP(A551,'ACCESS EXPORT'!$A:$AF,32,FALSE)))))),"-")</f>
        <v>ADVENTHEALTH MEDICAL GROUP ONCOLOGY AND HEMATOLOGY AT ALTAMONTE SPRINGS</v>
      </c>
      <c r="D551" s="3" t="str">
        <f ca="1">IFERROR(UPPER(IF(AND('ACCESS EXPORT'!AA551="",'ACCESS EXPORT'!Z551=""),VLOOKUP(A551,'ACCESS EXPORT'!$A:$AF,28,FALSE),(IF('ACCESS EXPORT'!AA551&lt;&gt;"",CONCATENATE(VLOOKUP(A551,'ACCESS EXPORT'!$A:$AF,28,FALSE)," (Closed",TEXT('ACCESS EXPORT'!AA551," MM/DD/YYY)")),IF(TODAY()&lt;(('ACCESS EXPORT'!Z551)+30),CONCATENATE(VLOOKUP(A551,'ACCESS EXPORT'!$A:$AF,28,FALSE)," (Opens",TEXT('ACCESS EXPORT'!Z551," MM/DD/YYY)")),VLOOKUP(A551,'ACCESS EXPORT'!$A:$AF,28,FALSE)))))),"-")</f>
        <v>CANCER INSTITUTE OF FLORIDA - ALTAMONTE</v>
      </c>
      <c r="E551" s="3" t="str">
        <f>VLOOKUP($A551,'ACCESS EXPORT'!$A:$AF,3,FALSE)</f>
        <v>6040</v>
      </c>
      <c r="F551" s="3" t="str">
        <f>UPPER(CONCATENATE(VLOOKUP(A551,'ACCESS EXPORT'!$A:$AF,4,FALSE)," ",VLOOKUP(A551,'ACCESS EXPORT'!$A:$AF,5,FALSE)," ",VLOOKUP(A551,'ACCESS EXPORT'!$A:$AF,6,FALSE)," ",VLOOKUP(A551,'ACCESS EXPORT'!$A:$AA,7,FALSE)," ",VLOOKUP(A551,'ACCESS EXPORT'!$A:$AA,8,FALSE)))</f>
        <v>894 E ALTAMONTE DR  ALTAMONTE SPRINGS FL 32701</v>
      </c>
      <c r="G551" s="4" t="str">
        <f>UPPER(VLOOKUP($A551,'ACCESS EXPORT'!$A:$AF,9,FALSE))</f>
        <v>SEMINOLE</v>
      </c>
      <c r="H551" s="4" t="str">
        <f>_xlfn.IFNA(VLOOKUP($B551,'ACCESS EXPORT'!$B:$J,9,FALSE),"")</f>
        <v>NE</v>
      </c>
      <c r="I551" s="3" t="str">
        <f>CONCATENATE("(P)",VLOOKUP($A551,'ACCESS EXPORT'!$A:$AF,11,FALSE)," (F)",VLOOKUP($A551,'ACCESS EXPORT'!$A:$AF,29,FALSE))</f>
        <v>(P)(407) 834-5151 (F)(407)834-5562</v>
      </c>
      <c r="J551" s="4" t="str">
        <f>UPPER(VLOOKUP($A551,'ACCESS EXPORT'!$A:$AF,12,FALSE))</f>
        <v>ONCOLOGY</v>
      </c>
      <c r="K551" s="4" t="str">
        <f>UPPER(VLOOKUP($A551,'ACCESS EXPORT'!$A:$AF,13,FALSE))</f>
        <v>VICKI CHILCOTT</v>
      </c>
      <c r="L551" s="3" t="str">
        <f>IF(AND(VLOOKUP(A551,'ACCESS EXPORT'!A:AE,1,0),'ACCESS EXPORT'!N551=""),UPPER(CONCATENATE('ACCESS EXPORT'!AE551)),IF(VLOOKUP(A551,'ACCESS EXPORT'!A:AE,1,0),UPPER(CONCATENATE('ACCESS EXPORT'!N551," "&amp;CHAR(10),'ACCESS EXPORT'!AE551))))</f>
        <v xml:space="preserve">CYNDI BERGS 
</v>
      </c>
      <c r="M551" s="4" t="str">
        <f>UPPER(VLOOKUP($A551,'ACCESS EXPORT'!$A:$O,15,FALSE))</f>
        <v>TBD</v>
      </c>
      <c r="N551" s="4" t="str">
        <f ca="1">IF(AND('ACCESS EXPORT'!X551="",'ACCESS EXPORT'!Y551=""),IF('ACCESS EXPORT'!V551&lt;&gt;"",(IF(TODAY()-'ACCESS EXPORT'!V551&gt;=-60,UPPER(CONCATENATE(VLOOKUP(B551,'ACCESS EXPORT'!$B:$P,15,FALSE),""&amp;CHAR(10)&amp;"(SEP",TEXT('ACCESS EXPORT'!V551," MM/DD/YYY)"))),IF(TODAY()-'ACCESS EXPORT'!V551&lt;0,UPPER(VLOOKUP(B551,'ACCESS EXPORT'!$B:$P,15,FALSE)),UPPER(VLOOKUP(B551,'ACCESS EXPORT'!$B:$P,15,FALSE))))),IF('ACCESS EXPORT'!U551="",UPPER(VLOOKUP(B551,'ACCESS EXPORT'!$B:$P,15,FALSE)),IF(TODAY()-'ACCESS EXPORT'!U551&lt;=30,CONCATENATE(UPPER(VLOOKUP(B551,'ACCESS EXPORT'!$B:$P,15,FALSE)),""&amp;CHAR(10)&amp;"(NEW",TEXT('ACCESS EXPORT'!U551," MM/DD/YYY)")),IF(AND(TODAY()-'ACCESS EXPORT'!U551&gt;30,TODAY()&gt;0),UPPER(VLOOKUP(B551,'ACCESS EXPORT'!$B:$P,15,FALSE)))))),IF('ACCESS EXPORT'!Y551&lt;&gt;"",UPPER(CONCATENATE(UPPER(VLOOKUP(B551,'ACCESS EXPORT'!$B:$P,15,FALSE)),""&amp;CHAR(10)&amp;"(Transfer Out",TEXT('ACCESS EXPORT'!Y551," MM/DD/YYY)"))),IF('ACCESS EXPORT'!X551&lt;&gt;"",UPPER(CONCATENATE(UPPER(VLOOKUP(B551,'ACCESS EXPORT'!$B:$P,15,FALSE)),""&amp;CHAR(10)&amp;"(Transfer In",TEXT('ACCESS EXPORT'!X551," MM/DD/YYY)"))))))</f>
        <v>HILD, JAMIE K.</v>
      </c>
      <c r="O551" s="4" t="str">
        <f>_xlfn.IFNA(VLOOKUP(B551,'ACCESS EXPORT'!$B:$Q,16,FALSE),"")</f>
        <v>PA-C</v>
      </c>
      <c r="P551" s="4" t="str">
        <f>_xlfn.IFNA(VLOOKUP(B551,'ACCESS EXPORT'!B:W,22,FALSE),"-")</f>
        <v>1770896847</v>
      </c>
      <c r="Q551" s="4" t="str">
        <f>_xlfn.IFNA(VLOOKUP(A551,'ACCESS EXPORT'!$A:$AG,33,0),"-")</f>
        <v>Ronald Paulin</v>
      </c>
      <c r="R551" s="4" t="str">
        <f>_xlfn.IFNA(VLOOKUP(A551,'ACCESS EXPORT'!$A:$AH,34,0),"-")</f>
        <v>Carol Shane</v>
      </c>
      <c r="S551" s="4" t="str">
        <f>_xlfn.IFNA(VLOOKUP(A551,'ACCESS EXPORT'!$A:$AI,35,0),"-")</f>
        <v>Kikzeny Cartagena</v>
      </c>
      <c r="T551" s="4" t="str">
        <f>_xlfn.IFNA(VLOOKUP(A551,'ACCESS EXPORT'!$A:$AJ,36,0),"-")</f>
        <v>TBD</v>
      </c>
      <c r="U551" s="4" t="str">
        <f>_xlfn.IFNA(VLOOKUP(A551,'ACCESS EXPORT'!$A:$AK,37,0),"-")</f>
        <v>Cerner</v>
      </c>
      <c r="V551" s="4" t="str">
        <f>_xlfn.IFNA(VLOOKUP(A551,'ACCESS EXPORT'!$A:$AL,38,0),"-")</f>
        <v>FHMG_CANCER INST OF FL_ALT</v>
      </c>
      <c r="W551" s="4" t="str">
        <f>_xlfn.IFNA(VLOOKUP(A551,'ACCESS EXPORT'!$A:$AM,39,0),"-")</f>
        <v/>
      </c>
      <c r="X551" s="4" t="str">
        <f>_xlfn.IFNA(VLOOKUP(A551,'ACCESS EXPORT'!$A:$AN,40,0),"-")</f>
        <v>David Mercer</v>
      </c>
      <c r="Y551" s="26" t="str">
        <f>_xlfn.IFNA(VLOOKUP(A551,'ACCESS EXPORT'!A:AO,41,0),"")</f>
        <v>Gary Weston</v>
      </c>
      <c r="Z551" s="26" t="str">
        <f>_xlfn.IFNA(VLOOKUP(A551,'ACCESS EXPORT'!A:AP,42,0),"")</f>
        <v>Quisha Moorer</v>
      </c>
      <c r="AA551" s="26" t="str">
        <f>_xlfn.IFNA(VLOOKUP(A551,'ACCESS EXPORT'!A:AQ,43,0),"")</f>
        <v>Joe Townsend</v>
      </c>
    </row>
    <row r="552" spans="1:27" ht="18.75" x14ac:dyDescent="0.25">
      <c r="A552" s="33">
        <v>113</v>
      </c>
      <c r="B552" s="10">
        <v>1148</v>
      </c>
      <c r="C552" s="7" t="str">
        <f ca="1">IFERROR(UPPER(IF(AND('ACCESS EXPORT'!AA552="",'ACCESS EXPORT'!Z552=""),VLOOKUP(A552,'ACCESS EXPORT'!$A:$AF,32,FALSE),(IF('ACCESS EXPORT'!AA552&lt;&gt;"",CONCATENATE(VLOOKUP(A552,'ACCESS EXPORT'!$A:$AF,32,FALSE)," (Closed",TEXT('ACCESS EXPORT'!AA552," MM/DD/YYY)")),IF(TODAY()&lt;(('ACCESS EXPORT'!Z552)+30),CONCATENATE(VLOOKUP(A552,'ACCESS EXPORT'!$A:$AF,32,FALSE)," (Opens",TEXT('ACCESS EXPORT'!Z552," MM/DD/YYY)")),VLOOKUP(A552,'ACCESS EXPORT'!$A:$AF,32,FALSE)))))),"-")</f>
        <v>ADVENTHEALTH MEDICAL GROUP ONCOLOGY AND HEMATOLOGY AT ALTAMONTE SPRINGS</v>
      </c>
      <c r="D552" s="3" t="str">
        <f ca="1">IFERROR(UPPER(IF(AND('ACCESS EXPORT'!AA552="",'ACCESS EXPORT'!Z552=""),VLOOKUP(A552,'ACCESS EXPORT'!$A:$AF,28,FALSE),(IF('ACCESS EXPORT'!AA552&lt;&gt;"",CONCATENATE(VLOOKUP(A552,'ACCESS EXPORT'!$A:$AF,28,FALSE)," (Closed",TEXT('ACCESS EXPORT'!AA552," MM/DD/YYY)")),IF(TODAY()&lt;(('ACCESS EXPORT'!Z552)+30),CONCATENATE(VLOOKUP(A552,'ACCESS EXPORT'!$A:$AF,28,FALSE)," (Opens",TEXT('ACCESS EXPORT'!Z552," MM/DD/YYY)")),VLOOKUP(A552,'ACCESS EXPORT'!$A:$AF,28,FALSE)))))),"-")</f>
        <v>CANCER INSTITUTE OF FLORIDA - ALTAMONTE</v>
      </c>
      <c r="E552" s="3" t="str">
        <f>VLOOKUP($A552,'ACCESS EXPORT'!$A:$AF,3,FALSE)</f>
        <v>6040</v>
      </c>
      <c r="F552" s="3" t="str">
        <f>UPPER(CONCATENATE(VLOOKUP(A552,'ACCESS EXPORT'!$A:$AF,4,FALSE)," ",VLOOKUP(A552,'ACCESS EXPORT'!$A:$AF,5,FALSE)," ",VLOOKUP(A552,'ACCESS EXPORT'!$A:$AF,6,FALSE)," ",VLOOKUP(A552,'ACCESS EXPORT'!$A:$AA,7,FALSE)," ",VLOOKUP(A552,'ACCESS EXPORT'!$A:$AA,8,FALSE)))</f>
        <v>894 E ALTAMONTE DR  ALTAMONTE SPRINGS FL 32701</v>
      </c>
      <c r="G552" s="4" t="str">
        <f>UPPER(VLOOKUP($A552,'ACCESS EXPORT'!$A:$AF,9,FALSE))</f>
        <v>SEMINOLE</v>
      </c>
      <c r="H552" s="4" t="str">
        <f>_xlfn.IFNA(VLOOKUP($B552,'ACCESS EXPORT'!$B:$J,9,FALSE),"")</f>
        <v>NE</v>
      </c>
      <c r="I552" s="3" t="str">
        <f>CONCATENATE("(P)",VLOOKUP($A552,'ACCESS EXPORT'!$A:$AF,11,FALSE)," (F)",VLOOKUP($A552,'ACCESS EXPORT'!$A:$AF,29,FALSE))</f>
        <v>(P)(407) 834-5151 (F)(407)834-5562</v>
      </c>
      <c r="J552" s="4" t="str">
        <f>UPPER(VLOOKUP($A552,'ACCESS EXPORT'!$A:$AF,12,FALSE))</f>
        <v>ONCOLOGY</v>
      </c>
      <c r="K552" s="4" t="str">
        <f>UPPER(VLOOKUP($A552,'ACCESS EXPORT'!$A:$AF,13,FALSE))</f>
        <v>VICKI CHILCOTT</v>
      </c>
      <c r="L552" s="3" t="str">
        <f>IF(AND(VLOOKUP(A552,'ACCESS EXPORT'!A:AE,1,0),'ACCESS EXPORT'!N552=""),UPPER(CONCATENATE('ACCESS EXPORT'!AE552)),IF(VLOOKUP(A552,'ACCESS EXPORT'!A:AE,1,0),UPPER(CONCATENATE('ACCESS EXPORT'!N552," "&amp;CHAR(10),'ACCESS EXPORT'!AE552))))</f>
        <v xml:space="preserve">CYNDI BERGS 
</v>
      </c>
      <c r="M552" s="4" t="str">
        <f>UPPER(VLOOKUP($A552,'ACCESS EXPORT'!$A:$O,15,FALSE))</f>
        <v>TBD</v>
      </c>
      <c r="N552" s="4" t="str">
        <f ca="1">IF(AND('ACCESS EXPORT'!X552="",'ACCESS EXPORT'!Y552=""),IF('ACCESS EXPORT'!V552&lt;&gt;"",(IF(TODAY()-'ACCESS EXPORT'!V552&gt;=-60,UPPER(CONCATENATE(VLOOKUP(B552,'ACCESS EXPORT'!$B:$P,15,FALSE),""&amp;CHAR(10)&amp;"(SEP",TEXT('ACCESS EXPORT'!V552," MM/DD/YYY)"))),IF(TODAY()-'ACCESS EXPORT'!V552&lt;0,UPPER(VLOOKUP(B552,'ACCESS EXPORT'!$B:$P,15,FALSE)),UPPER(VLOOKUP(B552,'ACCESS EXPORT'!$B:$P,15,FALSE))))),IF('ACCESS EXPORT'!U552="",UPPER(VLOOKUP(B552,'ACCESS EXPORT'!$B:$P,15,FALSE)),IF(TODAY()-'ACCESS EXPORT'!U552&lt;=30,CONCATENATE(UPPER(VLOOKUP(B552,'ACCESS EXPORT'!$B:$P,15,FALSE)),""&amp;CHAR(10)&amp;"(NEW",TEXT('ACCESS EXPORT'!U552," MM/DD/YYY)")),IF(AND(TODAY()-'ACCESS EXPORT'!U552&gt;30,TODAY()&gt;0),UPPER(VLOOKUP(B552,'ACCESS EXPORT'!$B:$P,15,FALSE)))))),IF('ACCESS EXPORT'!Y552&lt;&gt;"",UPPER(CONCATENATE(UPPER(VLOOKUP(B552,'ACCESS EXPORT'!$B:$P,15,FALSE)),""&amp;CHAR(10)&amp;"(Transfer Out",TEXT('ACCESS EXPORT'!Y552," MM/DD/YYY)"))),IF('ACCESS EXPORT'!X552&lt;&gt;"",UPPER(CONCATENATE(UPPER(VLOOKUP(B552,'ACCESS EXPORT'!$B:$P,15,FALSE)),""&amp;CHAR(10)&amp;"(Transfer In",TEXT('ACCESS EXPORT'!X552," MM/DD/YYY)"))))))</f>
        <v>BARINAS, KRYSTYNA M.</v>
      </c>
      <c r="O552" s="4" t="str">
        <f>_xlfn.IFNA(VLOOKUP(B552,'ACCESS EXPORT'!$B:$Q,16,FALSE),"")</f>
        <v>PA-C</v>
      </c>
      <c r="P552" s="4" t="str">
        <f>_xlfn.IFNA(VLOOKUP(B552,'ACCESS EXPORT'!B:W,22,FALSE),"-")</f>
        <v>1891850673</v>
      </c>
      <c r="Q552" s="4" t="str">
        <f>_xlfn.IFNA(VLOOKUP(A552,'ACCESS EXPORT'!$A:$AG,33,0),"-")</f>
        <v>Ronald Paulin</v>
      </c>
      <c r="R552" s="4" t="str">
        <f>_xlfn.IFNA(VLOOKUP(A552,'ACCESS EXPORT'!$A:$AH,34,0),"-")</f>
        <v>Carol Shane</v>
      </c>
      <c r="S552" s="4" t="str">
        <f>_xlfn.IFNA(VLOOKUP(A552,'ACCESS EXPORT'!$A:$AI,35,0),"-")</f>
        <v>Kikzeny Cartagena</v>
      </c>
      <c r="T552" s="4" t="str">
        <f>_xlfn.IFNA(VLOOKUP(A552,'ACCESS EXPORT'!$A:$AJ,36,0),"-")</f>
        <v>TBD</v>
      </c>
      <c r="U552" s="4" t="str">
        <f>_xlfn.IFNA(VLOOKUP(A552,'ACCESS EXPORT'!$A:$AK,37,0),"-")</f>
        <v>Cerner</v>
      </c>
      <c r="V552" s="4" t="str">
        <f>_xlfn.IFNA(VLOOKUP(A552,'ACCESS EXPORT'!$A:$AL,38,0),"-")</f>
        <v>FHMG_CANCER INST OF FL_ALT</v>
      </c>
      <c r="W552" s="4" t="str">
        <f>_xlfn.IFNA(VLOOKUP(A552,'ACCESS EXPORT'!$A:$AM,39,0),"-")</f>
        <v/>
      </c>
      <c r="X552" s="4" t="str">
        <f>_xlfn.IFNA(VLOOKUP(A552,'ACCESS EXPORT'!$A:$AN,40,0),"-")</f>
        <v>David Mercer</v>
      </c>
      <c r="Y552" s="26" t="str">
        <f>_xlfn.IFNA(VLOOKUP(A552,'ACCESS EXPORT'!A:AO,41,0),"")</f>
        <v>Gary Weston</v>
      </c>
      <c r="Z552" s="26" t="str">
        <f>_xlfn.IFNA(VLOOKUP(A552,'ACCESS EXPORT'!A:AP,42,0),"")</f>
        <v>Quisha Moorer</v>
      </c>
      <c r="AA552" s="26" t="str">
        <f>_xlfn.IFNA(VLOOKUP(A552,'ACCESS EXPORT'!A:AQ,43,0),"")</f>
        <v>Joe Townsend</v>
      </c>
    </row>
    <row r="553" spans="1:27" ht="18.75" x14ac:dyDescent="0.25">
      <c r="A553" s="33">
        <v>113</v>
      </c>
      <c r="B553" s="10">
        <v>1038</v>
      </c>
      <c r="C553" s="7" t="str">
        <f ca="1">IFERROR(UPPER(IF(AND('ACCESS EXPORT'!AA553="",'ACCESS EXPORT'!Z553=""),VLOOKUP(A553,'ACCESS EXPORT'!$A:$AF,32,FALSE),(IF('ACCESS EXPORT'!AA553&lt;&gt;"",CONCATENATE(VLOOKUP(A553,'ACCESS EXPORT'!$A:$AF,32,FALSE)," (Closed",TEXT('ACCESS EXPORT'!AA553," MM/DD/YYY)")),IF(TODAY()&lt;(('ACCESS EXPORT'!Z553)+30),CONCATENATE(VLOOKUP(A553,'ACCESS EXPORT'!$A:$AF,32,FALSE)," (Opens",TEXT('ACCESS EXPORT'!Z553," MM/DD/YYY)")),VLOOKUP(A553,'ACCESS EXPORT'!$A:$AF,32,FALSE)))))),"-")</f>
        <v>ADVENTHEALTH MEDICAL GROUP ONCOLOGY AND HEMATOLOGY AT ALTAMONTE SPRINGS</v>
      </c>
      <c r="D553" s="3" t="str">
        <f ca="1">IFERROR(UPPER(IF(AND('ACCESS EXPORT'!AA553="",'ACCESS EXPORT'!Z553=""),VLOOKUP(A553,'ACCESS EXPORT'!$A:$AF,28,FALSE),(IF('ACCESS EXPORT'!AA553&lt;&gt;"",CONCATENATE(VLOOKUP(A553,'ACCESS EXPORT'!$A:$AF,28,FALSE)," (Closed",TEXT('ACCESS EXPORT'!AA553," MM/DD/YYY)")),IF(TODAY()&lt;(('ACCESS EXPORT'!Z553)+30),CONCATENATE(VLOOKUP(A553,'ACCESS EXPORT'!$A:$AF,28,FALSE)," (Opens",TEXT('ACCESS EXPORT'!Z553," MM/DD/YYY)")),VLOOKUP(A553,'ACCESS EXPORT'!$A:$AF,28,FALSE)))))),"-")</f>
        <v>CANCER INSTITUTE OF FLORIDA - ALTAMONTE</v>
      </c>
      <c r="E553" s="3" t="str">
        <f>VLOOKUP($A553,'ACCESS EXPORT'!$A:$AF,3,FALSE)</f>
        <v>6040</v>
      </c>
      <c r="F553" s="3" t="str">
        <f>UPPER(CONCATENATE(VLOOKUP(A553,'ACCESS EXPORT'!$A:$AF,4,FALSE)," ",VLOOKUP(A553,'ACCESS EXPORT'!$A:$AF,5,FALSE)," ",VLOOKUP(A553,'ACCESS EXPORT'!$A:$AF,6,FALSE)," ",VLOOKUP(A553,'ACCESS EXPORT'!$A:$AA,7,FALSE)," ",VLOOKUP(A553,'ACCESS EXPORT'!$A:$AA,8,FALSE)))</f>
        <v>894 E ALTAMONTE DR  ALTAMONTE SPRINGS FL 32701</v>
      </c>
      <c r="G553" s="4" t="str">
        <f>UPPER(VLOOKUP($A553,'ACCESS EXPORT'!$A:$AF,9,FALSE))</f>
        <v>SEMINOLE</v>
      </c>
      <c r="H553" s="4" t="str">
        <f>_xlfn.IFNA(VLOOKUP($B553,'ACCESS EXPORT'!$B:$J,9,FALSE),"")</f>
        <v>NE</v>
      </c>
      <c r="I553" s="3" t="str">
        <f>CONCATENATE("(P)",VLOOKUP($A553,'ACCESS EXPORT'!$A:$AF,11,FALSE)," (F)",VLOOKUP($A553,'ACCESS EXPORT'!$A:$AF,29,FALSE))</f>
        <v>(P)(407) 834-5151 (F)(407)834-5562</v>
      </c>
      <c r="J553" s="4" t="str">
        <f>UPPER(VLOOKUP($A553,'ACCESS EXPORT'!$A:$AF,12,FALSE))</f>
        <v>ONCOLOGY</v>
      </c>
      <c r="K553" s="4" t="str">
        <f>UPPER(VLOOKUP($A553,'ACCESS EXPORT'!$A:$AF,13,FALSE))</f>
        <v>VICKI CHILCOTT</v>
      </c>
      <c r="L553" s="3" t="str">
        <f>IF(AND(VLOOKUP(A553,'ACCESS EXPORT'!A:AE,1,0),'ACCESS EXPORT'!N553=""),UPPER(CONCATENATE('ACCESS EXPORT'!AE553)),IF(VLOOKUP(A553,'ACCESS EXPORT'!A:AE,1,0),UPPER(CONCATENATE('ACCESS EXPORT'!N553," "&amp;CHAR(10),'ACCESS EXPORT'!AE553))))</f>
        <v xml:space="preserve">CYNDI BERGS 
</v>
      </c>
      <c r="M553" s="4" t="str">
        <f>UPPER(VLOOKUP($A553,'ACCESS EXPORT'!$A:$O,15,FALSE))</f>
        <v>TBD</v>
      </c>
      <c r="N553" s="4" t="str">
        <f ca="1">IF(AND('ACCESS EXPORT'!X553="",'ACCESS EXPORT'!Y553=""),IF('ACCESS EXPORT'!V553&lt;&gt;"",(IF(TODAY()-'ACCESS EXPORT'!V553&gt;=-60,UPPER(CONCATENATE(VLOOKUP(B553,'ACCESS EXPORT'!$B:$P,15,FALSE),""&amp;CHAR(10)&amp;"(SEP",TEXT('ACCESS EXPORT'!V553," MM/DD/YYY)"))),IF(TODAY()-'ACCESS EXPORT'!V553&lt;0,UPPER(VLOOKUP(B553,'ACCESS EXPORT'!$B:$P,15,FALSE)),UPPER(VLOOKUP(B553,'ACCESS EXPORT'!$B:$P,15,FALSE))))),IF('ACCESS EXPORT'!U553="",UPPER(VLOOKUP(B553,'ACCESS EXPORT'!$B:$P,15,FALSE)),IF(TODAY()-'ACCESS EXPORT'!U553&lt;=30,CONCATENATE(UPPER(VLOOKUP(B553,'ACCESS EXPORT'!$B:$P,15,FALSE)),""&amp;CHAR(10)&amp;"(NEW",TEXT('ACCESS EXPORT'!U553," MM/DD/YYY)")),IF(AND(TODAY()-'ACCESS EXPORT'!U553&gt;30,TODAY()&gt;0),UPPER(VLOOKUP(B553,'ACCESS EXPORT'!$B:$P,15,FALSE)))))),IF('ACCESS EXPORT'!Y553&lt;&gt;"",UPPER(CONCATENATE(UPPER(VLOOKUP(B553,'ACCESS EXPORT'!$B:$P,15,FALSE)),""&amp;CHAR(10)&amp;"(Transfer Out",TEXT('ACCESS EXPORT'!Y553," MM/DD/YYY)"))),IF('ACCESS EXPORT'!X553&lt;&gt;"",UPPER(CONCATENATE(UPPER(VLOOKUP(B553,'ACCESS EXPORT'!$B:$P,15,FALSE)),""&amp;CHAR(10)&amp;"(Transfer In",TEXT('ACCESS EXPORT'!X553," MM/DD/YYY)"))))))</f>
        <v>ZAKARI, AHMED</v>
      </c>
      <c r="O553" s="4" t="str">
        <f>_xlfn.IFNA(VLOOKUP(B553,'ACCESS EXPORT'!$B:$Q,16,FALSE),"")</f>
        <v>MD</v>
      </c>
      <c r="P553" s="4" t="str">
        <f>_xlfn.IFNA(VLOOKUP(B553,'ACCESS EXPORT'!B:W,22,FALSE),"-")</f>
        <v>1447268297</v>
      </c>
      <c r="Q553" s="4" t="str">
        <f>_xlfn.IFNA(VLOOKUP(A553,'ACCESS EXPORT'!$A:$AG,33,0),"-")</f>
        <v>Ronald Paulin</v>
      </c>
      <c r="R553" s="4" t="str">
        <f>_xlfn.IFNA(VLOOKUP(A553,'ACCESS EXPORT'!$A:$AH,34,0),"-")</f>
        <v>Carol Shane</v>
      </c>
      <c r="S553" s="4" t="str">
        <f>_xlfn.IFNA(VLOOKUP(A553,'ACCESS EXPORT'!$A:$AI,35,0),"-")</f>
        <v>Kikzeny Cartagena</v>
      </c>
      <c r="T553" s="4" t="str">
        <f>_xlfn.IFNA(VLOOKUP(A553,'ACCESS EXPORT'!$A:$AJ,36,0),"-")</f>
        <v>TBD</v>
      </c>
      <c r="U553" s="4" t="str">
        <f>_xlfn.IFNA(VLOOKUP(A553,'ACCESS EXPORT'!$A:$AK,37,0),"-")</f>
        <v>Cerner</v>
      </c>
      <c r="V553" s="4" t="str">
        <f>_xlfn.IFNA(VLOOKUP(A553,'ACCESS EXPORT'!$A:$AL,38,0),"-")</f>
        <v>FHMG_CANCER INST OF FL_ALT</v>
      </c>
      <c r="W553" s="4" t="str">
        <f>_xlfn.IFNA(VLOOKUP(A553,'ACCESS EXPORT'!$A:$AM,39,0),"-")</f>
        <v/>
      </c>
      <c r="X553" s="4" t="str">
        <f>_xlfn.IFNA(VLOOKUP(A553,'ACCESS EXPORT'!$A:$AN,40,0),"-")</f>
        <v>David Mercer</v>
      </c>
      <c r="Y553" s="26" t="str">
        <f>_xlfn.IFNA(VLOOKUP(A553,'ACCESS EXPORT'!A:AO,41,0),"")</f>
        <v>Gary Weston</v>
      </c>
      <c r="Z553" s="26" t="str">
        <f>_xlfn.IFNA(VLOOKUP(A553,'ACCESS EXPORT'!A:AP,42,0),"")</f>
        <v>Quisha Moorer</v>
      </c>
      <c r="AA553" s="26" t="str">
        <f>_xlfn.IFNA(VLOOKUP(A553,'ACCESS EXPORT'!A:AQ,43,0),"")</f>
        <v>Joe Townsend</v>
      </c>
    </row>
    <row r="554" spans="1:27" ht="18.75" x14ac:dyDescent="0.25">
      <c r="A554" s="33">
        <v>113</v>
      </c>
      <c r="B554" s="10">
        <v>1037</v>
      </c>
      <c r="C554" s="7" t="str">
        <f ca="1">IFERROR(UPPER(IF(AND('ACCESS EXPORT'!AA554="",'ACCESS EXPORT'!Z554=""),VLOOKUP(A554,'ACCESS EXPORT'!$A:$AF,32,FALSE),(IF('ACCESS EXPORT'!AA554&lt;&gt;"",CONCATENATE(VLOOKUP(A554,'ACCESS EXPORT'!$A:$AF,32,FALSE)," (Closed",TEXT('ACCESS EXPORT'!AA554," MM/DD/YYY)")),IF(TODAY()&lt;(('ACCESS EXPORT'!Z554)+30),CONCATENATE(VLOOKUP(A554,'ACCESS EXPORT'!$A:$AF,32,FALSE)," (Opens",TEXT('ACCESS EXPORT'!Z554," MM/DD/YYY)")),VLOOKUP(A554,'ACCESS EXPORT'!$A:$AF,32,FALSE)))))),"-")</f>
        <v>ADVENTHEALTH MEDICAL GROUP ONCOLOGY AND HEMATOLOGY AT ALTAMONTE SPRINGS</v>
      </c>
      <c r="D554" s="3" t="str">
        <f ca="1">IFERROR(UPPER(IF(AND('ACCESS EXPORT'!AA554="",'ACCESS EXPORT'!Z554=""),VLOOKUP(A554,'ACCESS EXPORT'!$A:$AF,28,FALSE),(IF('ACCESS EXPORT'!AA554&lt;&gt;"",CONCATENATE(VLOOKUP(A554,'ACCESS EXPORT'!$A:$AF,28,FALSE)," (Closed",TEXT('ACCESS EXPORT'!AA554," MM/DD/YYY)")),IF(TODAY()&lt;(('ACCESS EXPORT'!Z554)+30),CONCATENATE(VLOOKUP(A554,'ACCESS EXPORT'!$A:$AF,28,FALSE)," (Opens",TEXT('ACCESS EXPORT'!Z554," MM/DD/YYY)")),VLOOKUP(A554,'ACCESS EXPORT'!$A:$AF,28,FALSE)))))),"-")</f>
        <v>CANCER INSTITUTE OF FLORIDA - ALTAMONTE</v>
      </c>
      <c r="E554" s="3" t="str">
        <f>VLOOKUP($A554,'ACCESS EXPORT'!$A:$AF,3,FALSE)</f>
        <v>6040</v>
      </c>
      <c r="F554" s="3" t="str">
        <f>UPPER(CONCATENATE(VLOOKUP(A554,'ACCESS EXPORT'!$A:$AF,4,FALSE)," ",VLOOKUP(A554,'ACCESS EXPORT'!$A:$AF,5,FALSE)," ",VLOOKUP(A554,'ACCESS EXPORT'!$A:$AF,6,FALSE)," ",VLOOKUP(A554,'ACCESS EXPORT'!$A:$AA,7,FALSE)," ",VLOOKUP(A554,'ACCESS EXPORT'!$A:$AA,8,FALSE)))</f>
        <v>894 E ALTAMONTE DR  ALTAMONTE SPRINGS FL 32701</v>
      </c>
      <c r="G554" s="4" t="str">
        <f>UPPER(VLOOKUP($A554,'ACCESS EXPORT'!$A:$AF,9,FALSE))</f>
        <v>SEMINOLE</v>
      </c>
      <c r="H554" s="4" t="str">
        <f>_xlfn.IFNA(VLOOKUP($B554,'ACCESS EXPORT'!$B:$J,9,FALSE),"")</f>
        <v>NE</v>
      </c>
      <c r="I554" s="3" t="str">
        <f>CONCATENATE("(P)",VLOOKUP($A554,'ACCESS EXPORT'!$A:$AF,11,FALSE)," (F)",VLOOKUP($A554,'ACCESS EXPORT'!$A:$AF,29,FALSE))</f>
        <v>(P)(407) 834-5151 (F)(407)834-5562</v>
      </c>
      <c r="J554" s="4" t="str">
        <f>UPPER(VLOOKUP($A554,'ACCESS EXPORT'!$A:$AF,12,FALSE))</f>
        <v>ONCOLOGY</v>
      </c>
      <c r="K554" s="4" t="str">
        <f>UPPER(VLOOKUP($A554,'ACCESS EXPORT'!$A:$AF,13,FALSE))</f>
        <v>VICKI CHILCOTT</v>
      </c>
      <c r="L554" s="3" t="str">
        <f>IF(AND(VLOOKUP(A554,'ACCESS EXPORT'!A:AE,1,0),'ACCESS EXPORT'!N554=""),UPPER(CONCATENATE('ACCESS EXPORT'!AE554)),IF(VLOOKUP(A554,'ACCESS EXPORT'!A:AE,1,0),UPPER(CONCATENATE('ACCESS EXPORT'!N554," "&amp;CHAR(10),'ACCESS EXPORT'!AE554))))</f>
        <v xml:space="preserve">CYNDI BERGS 
</v>
      </c>
      <c r="M554" s="4" t="str">
        <f>UPPER(VLOOKUP($A554,'ACCESS EXPORT'!$A:$O,15,FALSE))</f>
        <v>TBD</v>
      </c>
      <c r="N554" s="4" t="str">
        <f ca="1">IF(AND('ACCESS EXPORT'!X554="",'ACCESS EXPORT'!Y554=""),IF('ACCESS EXPORT'!V554&lt;&gt;"",(IF(TODAY()-'ACCESS EXPORT'!V554&gt;=-60,UPPER(CONCATENATE(VLOOKUP(B554,'ACCESS EXPORT'!$B:$P,15,FALSE),""&amp;CHAR(10)&amp;"(SEP",TEXT('ACCESS EXPORT'!V554," MM/DD/YYY)"))),IF(TODAY()-'ACCESS EXPORT'!V554&lt;0,UPPER(VLOOKUP(B554,'ACCESS EXPORT'!$B:$P,15,FALSE)),UPPER(VLOOKUP(B554,'ACCESS EXPORT'!$B:$P,15,FALSE))))),IF('ACCESS EXPORT'!U554="",UPPER(VLOOKUP(B554,'ACCESS EXPORT'!$B:$P,15,FALSE)),IF(TODAY()-'ACCESS EXPORT'!U554&lt;=30,CONCATENATE(UPPER(VLOOKUP(B554,'ACCESS EXPORT'!$B:$P,15,FALSE)),""&amp;CHAR(10)&amp;"(NEW",TEXT('ACCESS EXPORT'!U554," MM/DD/YYY)")),IF(AND(TODAY()-'ACCESS EXPORT'!U554&gt;30,TODAY()&gt;0),UPPER(VLOOKUP(B554,'ACCESS EXPORT'!$B:$P,15,FALSE)))))),IF('ACCESS EXPORT'!Y554&lt;&gt;"",UPPER(CONCATENATE(UPPER(VLOOKUP(B554,'ACCESS EXPORT'!$B:$P,15,FALSE)),""&amp;CHAR(10)&amp;"(Transfer Out",TEXT('ACCESS EXPORT'!Y554," MM/DD/YYY)"))),IF('ACCESS EXPORT'!X554&lt;&gt;"",UPPER(CONCATENATE(UPPER(VLOOKUP(B554,'ACCESS EXPORT'!$B:$P,15,FALSE)),""&amp;CHAR(10)&amp;"(Transfer In",TEXT('ACCESS EXPORT'!X554," MM/DD/YYY)"))))))</f>
        <v>CASTILLO, RAUL</v>
      </c>
      <c r="O554" s="4" t="str">
        <f>_xlfn.IFNA(VLOOKUP(B554,'ACCESS EXPORT'!$B:$Q,16,FALSE),"")</f>
        <v>MD</v>
      </c>
      <c r="P554" s="4" t="str">
        <f>_xlfn.IFNA(VLOOKUP(B554,'ACCESS EXPORT'!B:W,22,FALSE),"-")</f>
        <v>1073506341</v>
      </c>
      <c r="Q554" s="4" t="str">
        <f>_xlfn.IFNA(VLOOKUP(A554,'ACCESS EXPORT'!$A:$AG,33,0),"-")</f>
        <v>Ronald Paulin</v>
      </c>
      <c r="R554" s="4" t="str">
        <f>_xlfn.IFNA(VLOOKUP(A554,'ACCESS EXPORT'!$A:$AH,34,0),"-")</f>
        <v>Carol Shane</v>
      </c>
      <c r="S554" s="4" t="str">
        <f>_xlfn.IFNA(VLOOKUP(A554,'ACCESS EXPORT'!$A:$AI,35,0),"-")</f>
        <v>Kikzeny Cartagena</v>
      </c>
      <c r="T554" s="4" t="str">
        <f>_xlfn.IFNA(VLOOKUP(A554,'ACCESS EXPORT'!$A:$AJ,36,0),"-")</f>
        <v>TBD</v>
      </c>
      <c r="U554" s="4" t="str">
        <f>_xlfn.IFNA(VLOOKUP(A554,'ACCESS EXPORT'!$A:$AK,37,0),"-")</f>
        <v>Cerner</v>
      </c>
      <c r="V554" s="4" t="str">
        <f>_xlfn.IFNA(VLOOKUP(A554,'ACCESS EXPORT'!$A:$AL,38,0),"-")</f>
        <v>FHMG_CANCER INST OF FL_ALT</v>
      </c>
      <c r="W554" s="4" t="str">
        <f>_xlfn.IFNA(VLOOKUP(A554,'ACCESS EXPORT'!$A:$AM,39,0),"-")</f>
        <v/>
      </c>
      <c r="X554" s="4" t="str">
        <f>_xlfn.IFNA(VLOOKUP(A554,'ACCESS EXPORT'!$A:$AN,40,0),"-")</f>
        <v>David Mercer</v>
      </c>
      <c r="Y554" s="26" t="str">
        <f>_xlfn.IFNA(VLOOKUP(A554,'ACCESS EXPORT'!A:AO,41,0),"")</f>
        <v>Gary Weston</v>
      </c>
      <c r="Z554" s="26" t="str">
        <f>_xlfn.IFNA(VLOOKUP(A554,'ACCESS EXPORT'!A:AP,42,0),"")</f>
        <v>Quisha Moorer</v>
      </c>
      <c r="AA554" s="26" t="str">
        <f>_xlfn.IFNA(VLOOKUP(A554,'ACCESS EXPORT'!A:AQ,43,0),"")</f>
        <v>Joe Townsend</v>
      </c>
    </row>
    <row r="555" spans="1:27" ht="18.75" x14ac:dyDescent="0.25">
      <c r="A555" s="33">
        <v>113</v>
      </c>
      <c r="B555" s="10">
        <v>2249</v>
      </c>
      <c r="C555" s="7" t="str">
        <f ca="1">IFERROR(UPPER(IF(AND('ACCESS EXPORT'!AA555="",'ACCESS EXPORT'!Z555=""),VLOOKUP(A555,'ACCESS EXPORT'!$A:$AF,32,FALSE),(IF('ACCESS EXPORT'!AA555&lt;&gt;"",CONCATENATE(VLOOKUP(A555,'ACCESS EXPORT'!$A:$AF,32,FALSE)," (Closed",TEXT('ACCESS EXPORT'!AA555," MM/DD/YYY)")),IF(TODAY()&lt;(('ACCESS EXPORT'!Z555)+30),CONCATENATE(VLOOKUP(A555,'ACCESS EXPORT'!$A:$AF,32,FALSE)," (Opens",TEXT('ACCESS EXPORT'!Z555," MM/DD/YYY)")),VLOOKUP(A555,'ACCESS EXPORT'!$A:$AF,32,FALSE)))))),"-")</f>
        <v>ADVENTHEALTH MEDICAL GROUP ONCOLOGY AND HEMATOLOGY AT ALTAMONTE SPRINGS</v>
      </c>
      <c r="D555" s="3" t="str">
        <f ca="1">IFERROR(UPPER(IF(AND('ACCESS EXPORT'!AA555="",'ACCESS EXPORT'!Z555=""),VLOOKUP(A555,'ACCESS EXPORT'!$A:$AF,28,FALSE),(IF('ACCESS EXPORT'!AA555&lt;&gt;"",CONCATENATE(VLOOKUP(A555,'ACCESS EXPORT'!$A:$AF,28,FALSE)," (Closed",TEXT('ACCESS EXPORT'!AA555," MM/DD/YYY)")),IF(TODAY()&lt;(('ACCESS EXPORT'!Z555)+30),CONCATENATE(VLOOKUP(A555,'ACCESS EXPORT'!$A:$AF,28,FALSE)," (Opens",TEXT('ACCESS EXPORT'!Z555," MM/DD/YYY)")),VLOOKUP(A555,'ACCESS EXPORT'!$A:$AF,28,FALSE)))))),"-")</f>
        <v>CANCER INSTITUTE OF FLORIDA - ALTAMONTE</v>
      </c>
      <c r="E555" s="3" t="str">
        <f>VLOOKUP($A555,'ACCESS EXPORT'!$A:$AF,3,FALSE)</f>
        <v>6040</v>
      </c>
      <c r="F555" s="3" t="str">
        <f>UPPER(CONCATENATE(VLOOKUP(A555,'ACCESS EXPORT'!$A:$AF,4,FALSE)," ",VLOOKUP(A555,'ACCESS EXPORT'!$A:$AF,5,FALSE)," ",VLOOKUP(A555,'ACCESS EXPORT'!$A:$AF,6,FALSE)," ",VLOOKUP(A555,'ACCESS EXPORT'!$A:$AA,7,FALSE)," ",VLOOKUP(A555,'ACCESS EXPORT'!$A:$AA,8,FALSE)))</f>
        <v>894 E ALTAMONTE DR  ALTAMONTE SPRINGS FL 32701</v>
      </c>
      <c r="G555" s="4" t="str">
        <f>UPPER(VLOOKUP($A555,'ACCESS EXPORT'!$A:$AF,9,FALSE))</f>
        <v>SEMINOLE</v>
      </c>
      <c r="H555" s="4" t="str">
        <f>_xlfn.IFNA(VLOOKUP($B555,'ACCESS EXPORT'!$B:$J,9,FALSE),"")</f>
        <v>NE</v>
      </c>
      <c r="I555" s="3" t="str">
        <f>CONCATENATE("(P)",VLOOKUP($A555,'ACCESS EXPORT'!$A:$AF,11,FALSE)," (F)",VLOOKUP($A555,'ACCESS EXPORT'!$A:$AF,29,FALSE))</f>
        <v>(P)(407) 834-5151 (F)(407)834-5562</v>
      </c>
      <c r="J555" s="4" t="str">
        <f>UPPER(VLOOKUP($A555,'ACCESS EXPORT'!$A:$AF,12,FALSE))</f>
        <v>ONCOLOGY</v>
      </c>
      <c r="K555" s="4" t="str">
        <f>UPPER(VLOOKUP($A555,'ACCESS EXPORT'!$A:$AF,13,FALSE))</f>
        <v>VICKI CHILCOTT</v>
      </c>
      <c r="L555" s="3" t="str">
        <f>IF(AND(VLOOKUP(A555,'ACCESS EXPORT'!A:AE,1,0),'ACCESS EXPORT'!N555=""),UPPER(CONCATENATE('ACCESS EXPORT'!AE555)),IF(VLOOKUP(A555,'ACCESS EXPORT'!A:AE,1,0),UPPER(CONCATENATE('ACCESS EXPORT'!N555," "&amp;CHAR(10),'ACCESS EXPORT'!AE555))))</f>
        <v xml:space="preserve">CYNDI BERGS 
</v>
      </c>
      <c r="M555" s="4" t="str">
        <f>UPPER(VLOOKUP($A555,'ACCESS EXPORT'!$A:$O,15,FALSE))</f>
        <v>TBD</v>
      </c>
      <c r="N555" s="4" t="str">
        <f ca="1">IF(AND('ACCESS EXPORT'!X555="",'ACCESS EXPORT'!Y555=""),IF('ACCESS EXPORT'!V555&lt;&gt;"",(IF(TODAY()-'ACCESS EXPORT'!V555&gt;=-60,UPPER(CONCATENATE(VLOOKUP(B555,'ACCESS EXPORT'!$B:$P,15,FALSE),""&amp;CHAR(10)&amp;"(SEP",TEXT('ACCESS EXPORT'!V555," MM/DD/YYY)"))),IF(TODAY()-'ACCESS EXPORT'!V555&lt;0,UPPER(VLOOKUP(B555,'ACCESS EXPORT'!$B:$P,15,FALSE)),UPPER(VLOOKUP(B555,'ACCESS EXPORT'!$B:$P,15,FALSE))))),IF('ACCESS EXPORT'!U555="",UPPER(VLOOKUP(B555,'ACCESS EXPORT'!$B:$P,15,FALSE)),IF(TODAY()-'ACCESS EXPORT'!U555&lt;=30,CONCATENATE(UPPER(VLOOKUP(B555,'ACCESS EXPORT'!$B:$P,15,FALSE)),""&amp;CHAR(10)&amp;"(NEW",TEXT('ACCESS EXPORT'!U555," MM/DD/YYY)")),IF(AND(TODAY()-'ACCESS EXPORT'!U555&gt;30,TODAY()&gt;0),UPPER(VLOOKUP(B555,'ACCESS EXPORT'!$B:$P,15,FALSE)))))),IF('ACCESS EXPORT'!Y555&lt;&gt;"",UPPER(CONCATENATE(UPPER(VLOOKUP(B555,'ACCESS EXPORT'!$B:$P,15,FALSE)),""&amp;CHAR(10)&amp;"(Transfer Out",TEXT('ACCESS EXPORT'!Y555," MM/DD/YYY)"))),IF('ACCESS EXPORT'!X555&lt;&gt;"",UPPER(CONCATENATE(UPPER(VLOOKUP(B555,'ACCESS EXPORT'!$B:$P,15,FALSE)),""&amp;CHAR(10)&amp;"(Transfer In",TEXT('ACCESS EXPORT'!X555," MM/DD/YYY)"))))))</f>
        <v>SHEARER, TIFFANY</v>
      </c>
      <c r="O555" s="4" t="str">
        <f>_xlfn.IFNA(VLOOKUP(B555,'ACCESS EXPORT'!$B:$Q,16,FALSE),"")</f>
        <v>APRN</v>
      </c>
      <c r="P555" s="4" t="str">
        <f>_xlfn.IFNA(VLOOKUP(B555,'ACCESS EXPORT'!B:W,22,FALSE),"-")</f>
        <v>1194063834</v>
      </c>
      <c r="Q555" s="4" t="str">
        <f>_xlfn.IFNA(VLOOKUP(A555,'ACCESS EXPORT'!$A:$AG,33,0),"-")</f>
        <v>Ronald Paulin</v>
      </c>
      <c r="R555" s="4" t="str">
        <f>_xlfn.IFNA(VLOOKUP(A555,'ACCESS EXPORT'!$A:$AH,34,0),"-")</f>
        <v>Carol Shane</v>
      </c>
      <c r="S555" s="4" t="str">
        <f>_xlfn.IFNA(VLOOKUP(A555,'ACCESS EXPORT'!$A:$AI,35,0),"-")</f>
        <v>Kikzeny Cartagena</v>
      </c>
      <c r="T555" s="4" t="str">
        <f>_xlfn.IFNA(VLOOKUP(A555,'ACCESS EXPORT'!$A:$AJ,36,0),"-")</f>
        <v>TBD</v>
      </c>
      <c r="U555" s="4" t="str">
        <f>_xlfn.IFNA(VLOOKUP(A555,'ACCESS EXPORT'!$A:$AK,37,0),"-")</f>
        <v>Cerner</v>
      </c>
      <c r="V555" s="4" t="str">
        <f>_xlfn.IFNA(VLOOKUP(A555,'ACCESS EXPORT'!$A:$AL,38,0),"-")</f>
        <v>FHMG_CANCER INST OF FL_ALT</v>
      </c>
      <c r="W555" s="4" t="str">
        <f>_xlfn.IFNA(VLOOKUP(A555,'ACCESS EXPORT'!$A:$AM,39,0),"-")</f>
        <v/>
      </c>
      <c r="X555" s="4" t="str">
        <f>_xlfn.IFNA(VLOOKUP(A555,'ACCESS EXPORT'!$A:$AN,40,0),"-")</f>
        <v>David Mercer</v>
      </c>
      <c r="Y555" s="26" t="str">
        <f>_xlfn.IFNA(VLOOKUP(A555,'ACCESS EXPORT'!A:AO,41,0),"")</f>
        <v>Gary Weston</v>
      </c>
      <c r="Z555" s="26" t="str">
        <f>_xlfn.IFNA(VLOOKUP(A555,'ACCESS EXPORT'!A:AP,42,0),"")</f>
        <v>Quisha Moorer</v>
      </c>
      <c r="AA555" s="26" t="str">
        <f>_xlfn.IFNA(VLOOKUP(A555,'ACCESS EXPORT'!A:AQ,43,0),"")</f>
        <v>Joe Townsend</v>
      </c>
    </row>
    <row r="556" spans="1:27" ht="18.75" x14ac:dyDescent="0.25">
      <c r="A556" s="33">
        <v>157</v>
      </c>
      <c r="B556" s="10">
        <v>1047</v>
      </c>
      <c r="C556" s="7" t="str">
        <f ca="1">IFERROR(UPPER(IF(AND('ACCESS EXPORT'!AA556="",'ACCESS EXPORT'!Z556=""),VLOOKUP(A556,'ACCESS EXPORT'!$A:$AF,32,FALSE),(IF('ACCESS EXPORT'!AA556&lt;&gt;"",CONCATENATE(VLOOKUP(A556,'ACCESS EXPORT'!$A:$AF,32,FALSE)," (Closed",TEXT('ACCESS EXPORT'!AA556," MM/DD/YYY)")),IF(TODAY()&lt;(('ACCESS EXPORT'!Z556)+30),CONCATENATE(VLOOKUP(A556,'ACCESS EXPORT'!$A:$AF,32,FALSE)," (Opens",TEXT('ACCESS EXPORT'!Z556," MM/DD/YYY)")),VLOOKUP(A556,'ACCESS EXPORT'!$A:$AF,32,FALSE)))))),"-")</f>
        <v>ADVENTHEALTH MEDICAL GROUP PEDIATRIC NEPHROLOGY AT ORLANDO</v>
      </c>
      <c r="D556" s="3" t="str">
        <f ca="1">IFERROR(UPPER(IF(AND('ACCESS EXPORT'!AA556="",'ACCESS EXPORT'!Z556=""),VLOOKUP(A556,'ACCESS EXPORT'!$A:$AF,28,FALSE),(IF('ACCESS EXPORT'!AA556&lt;&gt;"",CONCATENATE(VLOOKUP(A556,'ACCESS EXPORT'!$A:$AF,28,FALSE)," (Closed",TEXT('ACCESS EXPORT'!AA556," MM/DD/YYY)")),IF(TODAY()&lt;(('ACCESS EXPORT'!Z556)+30),CONCATENATE(VLOOKUP(A556,'ACCESS EXPORT'!$A:$AF,28,FALSE)," (Opens",TEXT('ACCESS EXPORT'!Z556," MM/DD/YYY)")),VLOOKUP(A556,'ACCESS EXPORT'!$A:$AF,28,FALSE)))))),"-")</f>
        <v>CHILDREN'S KIDNEY CENTER OF FLORIDA</v>
      </c>
      <c r="E556" s="3" t="str">
        <f>VLOOKUP($A556,'ACCESS EXPORT'!$A:$AF,3,FALSE)</f>
        <v>6050</v>
      </c>
      <c r="F556" s="3" t="str">
        <f>UPPER(CONCATENATE(VLOOKUP(A556,'ACCESS EXPORT'!$A:$AF,4,FALSE)," ",VLOOKUP(A556,'ACCESS EXPORT'!$A:$AF,5,FALSE)," ",VLOOKUP(A556,'ACCESS EXPORT'!$A:$AF,6,FALSE)," ",VLOOKUP(A556,'ACCESS EXPORT'!$A:$AA,7,FALSE)," ",VLOOKUP(A556,'ACCESS EXPORT'!$A:$AA,8,FALSE)))</f>
        <v>615 E PRINCETON ST SUITE 401 ORLANDO FL 32803</v>
      </c>
      <c r="G556" s="4" t="str">
        <f>UPPER(VLOOKUP($A556,'ACCESS EXPORT'!$A:$AF,9,FALSE))</f>
        <v>ORANGE</v>
      </c>
      <c r="H556" s="4" t="str">
        <f>_xlfn.IFNA(VLOOKUP($B556,'ACCESS EXPORT'!$B:$J,9,FALSE),"")</f>
        <v>Childrens</v>
      </c>
      <c r="I556" s="3" t="str">
        <f>CONCATENATE("(P)",VLOOKUP($A556,'ACCESS EXPORT'!$A:$AF,11,FALSE)," (F)",VLOOKUP($A556,'ACCESS EXPORT'!$A:$AF,29,FALSE))</f>
        <v>(P)(407)303-9194 (F)(407)303-9273</v>
      </c>
      <c r="J556" s="4" t="str">
        <f>UPPER(VLOOKUP($A556,'ACCESS EXPORT'!$A:$AF,12,FALSE))</f>
        <v>PEDIATRIC SPECIALTY</v>
      </c>
      <c r="K556" s="4" t="str">
        <f>UPPER(VLOOKUP($A556,'ACCESS EXPORT'!$A:$AF,13,FALSE))</f>
        <v>MARLENE HOLLAND</v>
      </c>
      <c r="L556" s="3" t="str">
        <f>IF(AND(VLOOKUP(A556,'ACCESS EXPORT'!A:AE,1,0),'ACCESS EXPORT'!N556=""),UPPER(CONCATENATE('ACCESS EXPORT'!AE556)),IF(VLOOKUP(A556,'ACCESS EXPORT'!A:AE,1,0),UPPER(CONCATENATE('ACCESS EXPORT'!N556," "&amp;CHAR(10),'ACCESS EXPORT'!AE556))))</f>
        <v xml:space="preserve">JENNY MOODY 
</v>
      </c>
      <c r="M556" s="4" t="str">
        <f>UPPER(VLOOKUP($A556,'ACCESS EXPORT'!$A:$O,15,FALSE))</f>
        <v>MELISSA PACIGA (PM)</v>
      </c>
      <c r="N556" s="4" t="str">
        <f ca="1">IF(AND('ACCESS EXPORT'!X556="",'ACCESS EXPORT'!Y556=""),IF('ACCESS EXPORT'!V556&lt;&gt;"",(IF(TODAY()-'ACCESS EXPORT'!V556&gt;=-60,UPPER(CONCATENATE(VLOOKUP(B556,'ACCESS EXPORT'!$B:$P,15,FALSE),""&amp;CHAR(10)&amp;"(SEP",TEXT('ACCESS EXPORT'!V556," MM/DD/YYY)"))),IF(TODAY()-'ACCESS EXPORT'!V556&lt;0,UPPER(VLOOKUP(B556,'ACCESS EXPORT'!$B:$P,15,FALSE)),UPPER(VLOOKUP(B556,'ACCESS EXPORT'!$B:$P,15,FALSE))))),IF('ACCESS EXPORT'!U556="",UPPER(VLOOKUP(B556,'ACCESS EXPORT'!$B:$P,15,FALSE)),IF(TODAY()-'ACCESS EXPORT'!U556&lt;=30,CONCATENATE(UPPER(VLOOKUP(B556,'ACCESS EXPORT'!$B:$P,15,FALSE)),""&amp;CHAR(10)&amp;"(NEW",TEXT('ACCESS EXPORT'!U556," MM/DD/YYY)")),IF(AND(TODAY()-'ACCESS EXPORT'!U556&gt;30,TODAY()&gt;0),UPPER(VLOOKUP(B556,'ACCESS EXPORT'!$B:$P,15,FALSE)))))),IF('ACCESS EXPORT'!Y556&lt;&gt;"",UPPER(CONCATENATE(UPPER(VLOOKUP(B556,'ACCESS EXPORT'!$B:$P,15,FALSE)),""&amp;CHAR(10)&amp;"(Transfer Out",TEXT('ACCESS EXPORT'!Y556," MM/DD/YYY)"))),IF('ACCESS EXPORT'!X556&lt;&gt;"",UPPER(CONCATENATE(UPPER(VLOOKUP(B556,'ACCESS EXPORT'!$B:$P,15,FALSE)),""&amp;CHAR(10)&amp;"(Transfer In",TEXT('ACCESS EXPORT'!X556," MM/DD/YYY)"))))))</f>
        <v>PENA, DEOGRACIAS R.</v>
      </c>
      <c r="O556" s="4" t="str">
        <f>_xlfn.IFNA(VLOOKUP(B556,'ACCESS EXPORT'!$B:$Q,16,FALSE),"")</f>
        <v>MD</v>
      </c>
      <c r="P556" s="4" t="str">
        <f>_xlfn.IFNA(VLOOKUP(B556,'ACCESS EXPORT'!B:W,22,FALSE),"-")</f>
        <v>1669483855</v>
      </c>
      <c r="Q556" s="4" t="str">
        <f>_xlfn.IFNA(VLOOKUP(A556,'ACCESS EXPORT'!$A:$AG,33,0),"-")</f>
        <v>Pat Lanier</v>
      </c>
      <c r="R556" s="4" t="str">
        <f>_xlfn.IFNA(VLOOKUP(A556,'ACCESS EXPORT'!$A:$AH,34,0),"-")</f>
        <v>Amanda Dowd</v>
      </c>
      <c r="S556" s="4" t="str">
        <f>_xlfn.IFNA(VLOOKUP(A556,'ACCESS EXPORT'!$A:$AI,35,0),"-")</f>
        <v>Courtney Powell</v>
      </c>
      <c r="T556" s="4" t="str">
        <f>_xlfn.IFNA(VLOOKUP(A556,'ACCESS EXPORT'!$A:$AJ,36,0),"-")</f>
        <v>Ishmael Molyneaux</v>
      </c>
      <c r="U556" s="4" t="str">
        <f>_xlfn.IFNA(VLOOKUP(A556,'ACCESS EXPORT'!$A:$AK,37,0),"-")</f>
        <v>Cerner</v>
      </c>
      <c r="V556" s="4" t="str">
        <f>_xlfn.IFNA(VLOOKUP(A556,'ACCESS EXPORT'!$A:$AL,38,0),"-")</f>
        <v>FHMG_CHILDRENS KIDNEY CTR FL</v>
      </c>
      <c r="W556" s="4" t="str">
        <f>_xlfn.IFNA(VLOOKUP(A556,'ACCESS EXPORT'!$A:$AM,39,0),"-")</f>
        <v/>
      </c>
      <c r="X556" s="4" t="str">
        <f>_xlfn.IFNA(VLOOKUP(A556,'ACCESS EXPORT'!$A:$AN,40,0),"-")</f>
        <v>John Del Rio / Shahla Cedeno</v>
      </c>
      <c r="Y556" s="26" t="str">
        <f>_xlfn.IFNA(VLOOKUP(A556,'ACCESS EXPORT'!A:AO,41,0),"")</f>
        <v>Andrea Desilva</v>
      </c>
      <c r="Z556" s="26" t="str">
        <f>_xlfn.IFNA(VLOOKUP(A556,'ACCESS EXPORT'!A:AP,42,0),"")</f>
        <v>Maria Angel</v>
      </c>
      <c r="AA556" s="26" t="str">
        <f>_xlfn.IFNA(VLOOKUP(A556,'ACCESS EXPORT'!A:AQ,43,0),"")</f>
        <v>Claire Pagan</v>
      </c>
    </row>
    <row r="557" spans="1:27" ht="18.75" x14ac:dyDescent="0.25">
      <c r="A557" s="33">
        <v>157</v>
      </c>
      <c r="B557" s="10">
        <v>1938</v>
      </c>
      <c r="C557" s="7" t="str">
        <f ca="1">IFERROR(UPPER(IF(AND('ACCESS EXPORT'!AA557="",'ACCESS EXPORT'!Z557=""),VLOOKUP(A557,'ACCESS EXPORT'!$A:$AF,32,FALSE),(IF('ACCESS EXPORT'!AA557&lt;&gt;"",CONCATENATE(VLOOKUP(A557,'ACCESS EXPORT'!$A:$AF,32,FALSE)," (Closed",TEXT('ACCESS EXPORT'!AA557," MM/DD/YYY)")),IF(TODAY()&lt;(('ACCESS EXPORT'!Z557)+30),CONCATENATE(VLOOKUP(A557,'ACCESS EXPORT'!$A:$AF,32,FALSE)," (Opens",TEXT('ACCESS EXPORT'!Z557," MM/DD/YYY)")),VLOOKUP(A557,'ACCESS EXPORT'!$A:$AF,32,FALSE)))))),"-")</f>
        <v>ADVENTHEALTH MEDICAL GROUP PEDIATRIC NEPHROLOGY AT ORLANDO</v>
      </c>
      <c r="D557" s="3" t="str">
        <f ca="1">IFERROR(UPPER(IF(AND('ACCESS EXPORT'!AA557="",'ACCESS EXPORT'!Z557=""),VLOOKUP(A557,'ACCESS EXPORT'!$A:$AF,28,FALSE),(IF('ACCESS EXPORT'!AA557&lt;&gt;"",CONCATENATE(VLOOKUP(A557,'ACCESS EXPORT'!$A:$AF,28,FALSE)," (Closed",TEXT('ACCESS EXPORT'!AA557," MM/DD/YYY)")),IF(TODAY()&lt;(('ACCESS EXPORT'!Z557)+30),CONCATENATE(VLOOKUP(A557,'ACCESS EXPORT'!$A:$AF,28,FALSE)," (Opens",TEXT('ACCESS EXPORT'!Z557," MM/DD/YYY)")),VLOOKUP(A557,'ACCESS EXPORT'!$A:$AF,28,FALSE)))))),"-")</f>
        <v>CHILDREN'S KIDNEY CENTER OF FLORIDA</v>
      </c>
      <c r="E557" s="3" t="str">
        <f>VLOOKUP($A557,'ACCESS EXPORT'!$A:$AF,3,FALSE)</f>
        <v>6050</v>
      </c>
      <c r="F557" s="3" t="str">
        <f>UPPER(CONCATENATE(VLOOKUP(A557,'ACCESS EXPORT'!$A:$AF,4,FALSE)," ",VLOOKUP(A557,'ACCESS EXPORT'!$A:$AF,5,FALSE)," ",VLOOKUP(A557,'ACCESS EXPORT'!$A:$AF,6,FALSE)," ",VLOOKUP(A557,'ACCESS EXPORT'!$A:$AA,7,FALSE)," ",VLOOKUP(A557,'ACCESS EXPORT'!$A:$AA,8,FALSE)))</f>
        <v>615 E PRINCETON ST SUITE 401 ORLANDO FL 32803</v>
      </c>
      <c r="G557" s="4" t="str">
        <f>UPPER(VLOOKUP($A557,'ACCESS EXPORT'!$A:$AF,9,FALSE))</f>
        <v>ORANGE</v>
      </c>
      <c r="H557" s="4" t="str">
        <f>_xlfn.IFNA(VLOOKUP($B557,'ACCESS EXPORT'!$B:$J,9,FALSE),"")</f>
        <v>Childrens</v>
      </c>
      <c r="I557" s="3" t="str">
        <f>CONCATENATE("(P)",VLOOKUP($A557,'ACCESS EXPORT'!$A:$AF,11,FALSE)," (F)",VLOOKUP($A557,'ACCESS EXPORT'!$A:$AF,29,FALSE))</f>
        <v>(P)(407)303-9194 (F)(407)303-9273</v>
      </c>
      <c r="J557" s="4" t="str">
        <f>UPPER(VLOOKUP($A557,'ACCESS EXPORT'!$A:$AF,12,FALSE))</f>
        <v>PEDIATRIC SPECIALTY</v>
      </c>
      <c r="K557" s="4" t="str">
        <f>UPPER(VLOOKUP($A557,'ACCESS EXPORT'!$A:$AF,13,FALSE))</f>
        <v>MARLENE HOLLAND</v>
      </c>
      <c r="L557" s="3" t="str">
        <f>IF(AND(VLOOKUP(A557,'ACCESS EXPORT'!A:AE,1,0),'ACCESS EXPORT'!N557=""),UPPER(CONCATENATE('ACCESS EXPORT'!AE557)),IF(VLOOKUP(A557,'ACCESS EXPORT'!A:AE,1,0),UPPER(CONCATENATE('ACCESS EXPORT'!N557," "&amp;CHAR(10),'ACCESS EXPORT'!AE557))))</f>
        <v xml:space="preserve">JENNY MOODY 
</v>
      </c>
      <c r="M557" s="4" t="str">
        <f>UPPER(VLOOKUP($A557,'ACCESS EXPORT'!$A:$O,15,FALSE))</f>
        <v>MELISSA PACIGA (PM)</v>
      </c>
      <c r="N557" s="4" t="str">
        <f ca="1">IF(AND('ACCESS EXPORT'!X557="",'ACCESS EXPORT'!Y557=""),IF('ACCESS EXPORT'!V557&lt;&gt;"",(IF(TODAY()-'ACCESS EXPORT'!V557&gt;=-60,UPPER(CONCATENATE(VLOOKUP(B557,'ACCESS EXPORT'!$B:$P,15,FALSE),""&amp;CHAR(10)&amp;"(SEP",TEXT('ACCESS EXPORT'!V557," MM/DD/YYY)"))),IF(TODAY()-'ACCESS EXPORT'!V557&lt;0,UPPER(VLOOKUP(B557,'ACCESS EXPORT'!$B:$P,15,FALSE)),UPPER(VLOOKUP(B557,'ACCESS EXPORT'!$B:$P,15,FALSE))))),IF('ACCESS EXPORT'!U557="",UPPER(VLOOKUP(B557,'ACCESS EXPORT'!$B:$P,15,FALSE)),IF(TODAY()-'ACCESS EXPORT'!U557&lt;=30,CONCATENATE(UPPER(VLOOKUP(B557,'ACCESS EXPORT'!$B:$P,15,FALSE)),""&amp;CHAR(10)&amp;"(NEW",TEXT('ACCESS EXPORT'!U557," MM/DD/YYY)")),IF(AND(TODAY()-'ACCESS EXPORT'!U557&gt;30,TODAY()&gt;0),UPPER(VLOOKUP(B557,'ACCESS EXPORT'!$B:$P,15,FALSE)))))),IF('ACCESS EXPORT'!Y557&lt;&gt;"",UPPER(CONCATENATE(UPPER(VLOOKUP(B557,'ACCESS EXPORT'!$B:$P,15,FALSE)),""&amp;CHAR(10)&amp;"(Transfer Out",TEXT('ACCESS EXPORT'!Y557," MM/DD/YYY)"))),IF('ACCESS EXPORT'!X557&lt;&gt;"",UPPER(CONCATENATE(UPPER(VLOOKUP(B557,'ACCESS EXPORT'!$B:$P,15,FALSE)),""&amp;CHAR(10)&amp;"(Transfer In",TEXT('ACCESS EXPORT'!X557," MM/DD/YYY)"))))))</f>
        <v>MITRA PEREZ, ANGELA DELFINA</v>
      </c>
      <c r="O557" s="4" t="str">
        <f>_xlfn.IFNA(VLOOKUP(B557,'ACCESS EXPORT'!$B:$Q,16,FALSE),"")</f>
        <v>APRN</v>
      </c>
      <c r="P557" s="4" t="str">
        <f>_xlfn.IFNA(VLOOKUP(B557,'ACCESS EXPORT'!B:W,22,FALSE),"-")</f>
        <v>1487167664</v>
      </c>
      <c r="Q557" s="4" t="str">
        <f>_xlfn.IFNA(VLOOKUP(A557,'ACCESS EXPORT'!$A:$AG,33,0),"-")</f>
        <v>Pat Lanier</v>
      </c>
      <c r="R557" s="4" t="str">
        <f>_xlfn.IFNA(VLOOKUP(A557,'ACCESS EXPORT'!$A:$AH,34,0),"-")</f>
        <v>Amanda Dowd</v>
      </c>
      <c r="S557" s="4" t="str">
        <f>_xlfn.IFNA(VLOOKUP(A557,'ACCESS EXPORT'!$A:$AI,35,0),"-")</f>
        <v>Courtney Powell</v>
      </c>
      <c r="T557" s="4" t="str">
        <f>_xlfn.IFNA(VLOOKUP(A557,'ACCESS EXPORT'!$A:$AJ,36,0),"-")</f>
        <v>Ishmael Molyneaux</v>
      </c>
      <c r="U557" s="4" t="str">
        <f>_xlfn.IFNA(VLOOKUP(A557,'ACCESS EXPORT'!$A:$AK,37,0),"-")</f>
        <v>Cerner</v>
      </c>
      <c r="V557" s="4" t="str">
        <f>_xlfn.IFNA(VLOOKUP(A557,'ACCESS EXPORT'!$A:$AL,38,0),"-")</f>
        <v>FHMG_CHILDRENS KIDNEY CTR FL</v>
      </c>
      <c r="W557" s="4" t="str">
        <f>_xlfn.IFNA(VLOOKUP(A557,'ACCESS EXPORT'!$A:$AM,39,0),"-")</f>
        <v/>
      </c>
      <c r="X557" s="4" t="str">
        <f>_xlfn.IFNA(VLOOKUP(A557,'ACCESS EXPORT'!$A:$AN,40,0),"-")</f>
        <v>John Del Rio / Shahla Cedeno</v>
      </c>
      <c r="Y557" s="26" t="str">
        <f>_xlfn.IFNA(VLOOKUP(A557,'ACCESS EXPORT'!A:AO,41,0),"")</f>
        <v>Andrea Desilva</v>
      </c>
      <c r="Z557" s="26" t="str">
        <f>_xlfn.IFNA(VLOOKUP(A557,'ACCESS EXPORT'!A:AP,42,0),"")</f>
        <v>Maria Angel</v>
      </c>
      <c r="AA557" s="26" t="str">
        <f>_xlfn.IFNA(VLOOKUP(A557,'ACCESS EXPORT'!A:AQ,43,0),"")</f>
        <v>Claire Pagan</v>
      </c>
    </row>
    <row r="558" spans="1:27" ht="18.75" x14ac:dyDescent="0.25">
      <c r="A558" s="33">
        <v>336</v>
      </c>
      <c r="B558" s="10">
        <v>1047</v>
      </c>
      <c r="C558" s="7" t="str">
        <f ca="1">IFERROR(UPPER(IF(AND('ACCESS EXPORT'!AA558="",'ACCESS EXPORT'!Z558=""),VLOOKUP(A558,'ACCESS EXPORT'!$A:$AF,32,FALSE),(IF('ACCESS EXPORT'!AA558&lt;&gt;"",CONCATENATE(VLOOKUP(A558,'ACCESS EXPORT'!$A:$AF,32,FALSE)," (Closed",TEXT('ACCESS EXPORT'!AA558," MM/DD/YYY)")),IF(TODAY()&lt;(('ACCESS EXPORT'!Z558)+30),CONCATENATE(VLOOKUP(A558,'ACCESS EXPORT'!$A:$AF,32,FALSE)," (Opens",TEXT('ACCESS EXPORT'!Z558," MM/DD/YYY)")),VLOOKUP(A558,'ACCESS EXPORT'!$A:$AF,32,FALSE)))))),"-")</f>
        <v>ADVENTHEALTH MEDICAL GROUP PEDIATRIC NEPHROLOGY AT WINTER GARDEN</v>
      </c>
      <c r="D558" s="3" t="str">
        <f ca="1">IFERROR(UPPER(IF(AND('ACCESS EXPORT'!AA558="",'ACCESS EXPORT'!Z558=""),VLOOKUP(A558,'ACCESS EXPORT'!$A:$AF,28,FALSE),(IF('ACCESS EXPORT'!AA558&lt;&gt;"",CONCATENATE(VLOOKUP(A558,'ACCESS EXPORT'!$A:$AF,28,FALSE)," (Closed",TEXT('ACCESS EXPORT'!AA558," MM/DD/YYY)")),IF(TODAY()&lt;(('ACCESS EXPORT'!Z558)+30),CONCATENATE(VLOOKUP(A558,'ACCESS EXPORT'!$A:$AF,28,FALSE)," (Opens",TEXT('ACCESS EXPORT'!Z558," MM/DD/YYY)")),VLOOKUP(A558,'ACCESS EXPORT'!$A:$AF,28,FALSE)))))),"-")</f>
        <v>CHILDREN'S KIDNEY CENTER OF FLORIDA*</v>
      </c>
      <c r="E558" s="3" t="str">
        <f>VLOOKUP($A558,'ACCESS EXPORT'!$A:$AF,3,FALSE)</f>
        <v>6050</v>
      </c>
      <c r="F558" s="3" t="str">
        <f>UPPER(CONCATENATE(VLOOKUP(A558,'ACCESS EXPORT'!$A:$AF,4,FALSE)," ",VLOOKUP(A558,'ACCESS EXPORT'!$A:$AF,5,FALSE)," ",VLOOKUP(A558,'ACCESS EXPORT'!$A:$AF,6,FALSE)," ",VLOOKUP(A558,'ACCESS EXPORT'!$A:$AA,7,FALSE)," ",VLOOKUP(A558,'ACCESS EXPORT'!$A:$AA,8,FALSE)))</f>
        <v>2200 FOWLER GROVE BLVD SUITE 200 WINTER GARDEN FL 34787</v>
      </c>
      <c r="G558" s="4" t="str">
        <f>UPPER(VLOOKUP($A558,'ACCESS EXPORT'!$A:$AF,9,FALSE))</f>
        <v>ORANGE</v>
      </c>
      <c r="H558" s="4" t="str">
        <f>_xlfn.IFNA(VLOOKUP($B558,'ACCESS EXPORT'!$B:$J,9,FALSE),"")</f>
        <v>Childrens</v>
      </c>
      <c r="I558" s="3" t="str">
        <f>CONCATENATE("(P)",VLOOKUP($A558,'ACCESS EXPORT'!$A:$AF,11,FALSE)," (F)",VLOOKUP($A558,'ACCESS EXPORT'!$A:$AF,29,FALSE))</f>
        <v>(P)(407) 303-9194 (F)(407) 303-9273</v>
      </c>
      <c r="J558" s="4" t="str">
        <f>UPPER(VLOOKUP($A558,'ACCESS EXPORT'!$A:$AF,12,FALSE))</f>
        <v>PEDIATRIC NEPHROLOGY</v>
      </c>
      <c r="K558" s="4" t="str">
        <f>UPPER(VLOOKUP($A558,'ACCESS EXPORT'!$A:$AF,13,FALSE))</f>
        <v>MARLENE HOLLAND</v>
      </c>
      <c r="L558" s="3" t="str">
        <f>IF(AND(VLOOKUP(A558,'ACCESS EXPORT'!A:AE,1,0),'ACCESS EXPORT'!N558=""),UPPER(CONCATENATE('ACCESS EXPORT'!AE558)),IF(VLOOKUP(A558,'ACCESS EXPORT'!A:AE,1,0),UPPER(CONCATENATE('ACCESS EXPORT'!N558," "&amp;CHAR(10),'ACCESS EXPORT'!AE558))))</f>
        <v xml:space="preserve">JENNY MOODY 
</v>
      </c>
      <c r="M558" s="4" t="str">
        <f>UPPER(VLOOKUP($A558,'ACCESS EXPORT'!$A:$O,15,FALSE))</f>
        <v>MELISSA PACIGA (PM)</v>
      </c>
      <c r="N558" s="4" t="str">
        <f ca="1">IF(AND('ACCESS EXPORT'!X558="",'ACCESS EXPORT'!Y558=""),IF('ACCESS EXPORT'!V558&lt;&gt;"",(IF(TODAY()-'ACCESS EXPORT'!V558&gt;=-60,UPPER(CONCATENATE(VLOOKUP(B558,'ACCESS EXPORT'!$B:$P,15,FALSE),""&amp;CHAR(10)&amp;"(SEP",TEXT('ACCESS EXPORT'!V558," MM/DD/YYY)"))),IF(TODAY()-'ACCESS EXPORT'!V558&lt;0,UPPER(VLOOKUP(B558,'ACCESS EXPORT'!$B:$P,15,FALSE)),UPPER(VLOOKUP(B558,'ACCESS EXPORT'!$B:$P,15,FALSE))))),IF('ACCESS EXPORT'!U558="",UPPER(VLOOKUP(B558,'ACCESS EXPORT'!$B:$P,15,FALSE)),IF(TODAY()-'ACCESS EXPORT'!U558&lt;=30,CONCATENATE(UPPER(VLOOKUP(B558,'ACCESS EXPORT'!$B:$P,15,FALSE)),""&amp;CHAR(10)&amp;"(NEW",TEXT('ACCESS EXPORT'!U558," MM/DD/YYY)")),IF(AND(TODAY()-'ACCESS EXPORT'!U558&gt;30,TODAY()&gt;0),UPPER(VLOOKUP(B558,'ACCESS EXPORT'!$B:$P,15,FALSE)))))),IF('ACCESS EXPORT'!Y558&lt;&gt;"",UPPER(CONCATENATE(UPPER(VLOOKUP(B558,'ACCESS EXPORT'!$B:$P,15,FALSE)),""&amp;CHAR(10)&amp;"(Transfer Out",TEXT('ACCESS EXPORT'!Y558," MM/DD/YYY)"))),IF('ACCESS EXPORT'!X558&lt;&gt;"",UPPER(CONCATENATE(UPPER(VLOOKUP(B558,'ACCESS EXPORT'!$B:$P,15,FALSE)),""&amp;CHAR(10)&amp;"(Transfer In",TEXT('ACCESS EXPORT'!X558," MM/DD/YYY)"))))))</f>
        <v>PENA, DEOGRACIAS R.</v>
      </c>
      <c r="O558" s="4" t="str">
        <f>_xlfn.IFNA(VLOOKUP(B558,'ACCESS EXPORT'!$B:$Q,16,FALSE),"")</f>
        <v>MD</v>
      </c>
      <c r="P558" s="4" t="str">
        <f>_xlfn.IFNA(VLOOKUP(B558,'ACCESS EXPORT'!B:W,22,FALSE),"-")</f>
        <v>1669483855</v>
      </c>
      <c r="Q558" s="4" t="str">
        <f>_xlfn.IFNA(VLOOKUP(A558,'ACCESS EXPORT'!$A:$AG,33,0),"-")</f>
        <v>Maria Ortiz</v>
      </c>
      <c r="R558" s="4" t="str">
        <f>_xlfn.IFNA(VLOOKUP(A558,'ACCESS EXPORT'!$A:$AH,34,0),"-")</f>
        <v>Amanda Dowd</v>
      </c>
      <c r="S558" s="4" t="str">
        <f>_xlfn.IFNA(VLOOKUP(A558,'ACCESS EXPORT'!$A:$AI,35,0),"-")</f>
        <v>Courtney Powell</v>
      </c>
      <c r="T558" s="4" t="str">
        <f>_xlfn.IFNA(VLOOKUP(A558,'ACCESS EXPORT'!$A:$AJ,36,0),"-")</f>
        <v>Ishmael Molyneaux</v>
      </c>
      <c r="U558" s="4" t="str">
        <f>_xlfn.IFNA(VLOOKUP(A558,'ACCESS EXPORT'!$A:$AK,37,0),"-")</f>
        <v>Cerner</v>
      </c>
      <c r="V558" s="4" t="str">
        <f>_xlfn.IFNA(VLOOKUP(A558,'ACCESS EXPORT'!$A:$AL,38,0),"-")</f>
        <v>FHMG_CHILDRENS KIDNEY CTR FL WG</v>
      </c>
      <c r="W558" s="4" t="str">
        <f>_xlfn.IFNA(VLOOKUP(A558,'ACCESS EXPORT'!$A:$AM,39,0),"-")</f>
        <v/>
      </c>
      <c r="X558" s="4" t="str">
        <f>_xlfn.IFNA(VLOOKUP(A558,'ACCESS EXPORT'!$A:$AN,40,0),"-")</f>
        <v>John Del Rio / Shahla Cedeno</v>
      </c>
      <c r="Y558" s="26" t="str">
        <f>_xlfn.IFNA(VLOOKUP(A558,'ACCESS EXPORT'!A:AO,41,0),"")</f>
        <v/>
      </c>
      <c r="Z558" s="26" t="str">
        <f>_xlfn.IFNA(VLOOKUP(A558,'ACCESS EXPORT'!A:AP,42,0),"")</f>
        <v>Maria Angel</v>
      </c>
      <c r="AA558" s="26" t="str">
        <f>_xlfn.IFNA(VLOOKUP(A558,'ACCESS EXPORT'!A:AQ,43,0),"")</f>
        <v>Claire Pagan</v>
      </c>
    </row>
    <row r="559" spans="1:27" ht="18.75" x14ac:dyDescent="0.25">
      <c r="A559" s="33">
        <v>245</v>
      </c>
      <c r="B559" s="10">
        <v>1546</v>
      </c>
      <c r="C559" s="7" t="str">
        <f ca="1">IFERROR(UPPER(IF(AND('ACCESS EXPORT'!AA559="",'ACCESS EXPORT'!Z559=""),VLOOKUP(A559,'ACCESS EXPORT'!$A:$AF,32,FALSE),(IF('ACCESS EXPORT'!AA559&lt;&gt;"",CONCATENATE(VLOOKUP(A559,'ACCESS EXPORT'!$A:$AF,32,FALSE)," (Closed",TEXT('ACCESS EXPORT'!AA559," MM/DD/YYY)")),IF(TODAY()&lt;(('ACCESS EXPORT'!Z559)+30),CONCATENATE(VLOOKUP(A559,'ACCESS EXPORT'!$A:$AF,32,FALSE)," (Opens",TEXT('ACCESS EXPORT'!Z559," MM/DD/YYY)")),VLOOKUP(A559,'ACCESS EXPORT'!$A:$AF,32,FALSE)))))),"-")</f>
        <v>ADVENTHEALTH MEDICAL GROUP PEDIATRICS AT VERO BEACH</v>
      </c>
      <c r="D559" s="3" t="str">
        <f ca="1">IFERROR(UPPER(IF(AND('ACCESS EXPORT'!AA559="",'ACCESS EXPORT'!Z559=""),VLOOKUP(A559,'ACCESS EXPORT'!$A:$AF,28,FALSE),(IF('ACCESS EXPORT'!AA559&lt;&gt;"",CONCATENATE(VLOOKUP(A559,'ACCESS EXPORT'!$A:$AF,28,FALSE)," (Closed",TEXT('ACCESS EXPORT'!AA559," MM/DD/YYY)")),IF(TODAY()&lt;(('ACCESS EXPORT'!Z559)+30),CONCATENATE(VLOOKUP(A559,'ACCESS EXPORT'!$A:$AF,28,FALSE)," (Opens",TEXT('ACCESS EXPORT'!Z559," MM/DD/YYY)")),VLOOKUP(A559,'ACCESS EXPORT'!$A:$AF,28,FALSE)))))),"-")</f>
        <v>PEDIATRIC AND ADOLESCENT MEDICINE</v>
      </c>
      <c r="E559" s="3" t="str">
        <f>VLOOKUP($A559,'ACCESS EXPORT'!$A:$AF,3,FALSE)</f>
        <v>6070</v>
      </c>
      <c r="F559" s="3" t="str">
        <f>UPPER(CONCATENATE(VLOOKUP(A559,'ACCESS EXPORT'!$A:$AF,4,FALSE)," ",VLOOKUP(A559,'ACCESS EXPORT'!$A:$AF,5,FALSE)," ",VLOOKUP(A559,'ACCESS EXPORT'!$A:$AF,6,FALSE)," ",VLOOKUP(A559,'ACCESS EXPORT'!$A:$AA,7,FALSE)," ",VLOOKUP(A559,'ACCESS EXPORT'!$A:$AA,8,FALSE)))</f>
        <v>787 37TH ST SUITE E170 VERO BEACH FL 32960</v>
      </c>
      <c r="G559" s="4" t="str">
        <f>UPPER(VLOOKUP($A559,'ACCESS EXPORT'!$A:$AF,9,FALSE))</f>
        <v>INDIAN RIVER</v>
      </c>
      <c r="H559" s="4" t="str">
        <f>_xlfn.IFNA(VLOOKUP($B559,'ACCESS EXPORT'!$B:$J,9,FALSE),"")</f>
        <v>Childrens</v>
      </c>
      <c r="I559" s="3" t="str">
        <f>CONCATENATE("(P)",VLOOKUP($A559,'ACCESS EXPORT'!$A:$AF,11,FALSE)," (F)",VLOOKUP($A559,'ACCESS EXPORT'!$A:$AF,29,FALSE))</f>
        <v>(P)(772)569-3212 (F)(772)569-1435</v>
      </c>
      <c r="J559" s="4" t="str">
        <f>UPPER(VLOOKUP($A559,'ACCESS EXPORT'!$A:$AF,12,FALSE))</f>
        <v>PEDIATRICS</v>
      </c>
      <c r="K559" s="4" t="str">
        <f>UPPER(VLOOKUP($A559,'ACCESS EXPORT'!$A:$AF,13,FALSE))</f>
        <v>MARLENE HOLLAND</v>
      </c>
      <c r="L559" s="3" t="str">
        <f>IF(AND(VLOOKUP(A559,'ACCESS EXPORT'!A:AE,1,0),'ACCESS EXPORT'!N559=""),UPPER(CONCATENATE('ACCESS EXPORT'!AE559)),IF(VLOOKUP(A559,'ACCESS EXPORT'!A:AE,1,0),UPPER(CONCATENATE('ACCESS EXPORT'!N559," "&amp;CHAR(10),'ACCESS EXPORT'!AE559))))</f>
        <v xml:space="preserve">DAWN LEE 
</v>
      </c>
      <c r="M559" s="4" t="str">
        <f>UPPER(VLOOKUP($A559,'ACCESS EXPORT'!$A:$O,15,FALSE))</f>
        <v>PEGGIE CALAHAN (OS)</v>
      </c>
      <c r="N559" s="4" t="str">
        <f ca="1">IF(AND('ACCESS EXPORT'!X559="",'ACCESS EXPORT'!Y559=""),IF('ACCESS EXPORT'!V559&lt;&gt;"",(IF(TODAY()-'ACCESS EXPORT'!V559&gt;=-60,UPPER(CONCATENATE(VLOOKUP(B559,'ACCESS EXPORT'!$B:$P,15,FALSE),""&amp;CHAR(10)&amp;"(SEP",TEXT('ACCESS EXPORT'!V559," MM/DD/YYY)"))),IF(TODAY()-'ACCESS EXPORT'!V559&lt;0,UPPER(VLOOKUP(B559,'ACCESS EXPORT'!$B:$P,15,FALSE)),UPPER(VLOOKUP(B559,'ACCESS EXPORT'!$B:$P,15,FALSE))))),IF('ACCESS EXPORT'!U559="",UPPER(VLOOKUP(B559,'ACCESS EXPORT'!$B:$P,15,FALSE)),IF(TODAY()-'ACCESS EXPORT'!U559&lt;=30,CONCATENATE(UPPER(VLOOKUP(B559,'ACCESS EXPORT'!$B:$P,15,FALSE)),""&amp;CHAR(10)&amp;"(NEW",TEXT('ACCESS EXPORT'!U559," MM/DD/YYY)")),IF(AND(TODAY()-'ACCESS EXPORT'!U559&gt;30,TODAY()&gt;0),UPPER(VLOOKUP(B559,'ACCESS EXPORT'!$B:$P,15,FALSE)))))),IF('ACCESS EXPORT'!Y559&lt;&gt;"",UPPER(CONCATENATE(UPPER(VLOOKUP(B559,'ACCESS EXPORT'!$B:$P,15,FALSE)),""&amp;CHAR(10)&amp;"(Transfer Out",TEXT('ACCESS EXPORT'!Y559," MM/DD/YYY)"))),IF('ACCESS EXPORT'!X559&lt;&gt;"",UPPER(CONCATENATE(UPPER(VLOOKUP(B559,'ACCESS EXPORT'!$B:$P,15,FALSE)),""&amp;CHAR(10)&amp;"(Transfer In",TEXT('ACCESS EXPORT'!X559," MM/DD/YYY)"))))))</f>
        <v>SCHWARTZ, PATRICIA</v>
      </c>
      <c r="O559" s="4" t="str">
        <f>_xlfn.IFNA(VLOOKUP(B559,'ACCESS EXPORT'!$B:$Q,16,FALSE),"")</f>
        <v>APRN</v>
      </c>
      <c r="P559" s="4" t="str">
        <f>_xlfn.IFNA(VLOOKUP(B559,'ACCESS EXPORT'!B:W,22,FALSE),"-")</f>
        <v>1376873216</v>
      </c>
      <c r="Q559" s="4" t="str">
        <f>_xlfn.IFNA(VLOOKUP(A559,'ACCESS EXPORT'!$A:$AG,33,0),"-")</f>
        <v>Gretchen Scoleri</v>
      </c>
      <c r="R559" s="4" t="str">
        <f>_xlfn.IFNA(VLOOKUP(A559,'ACCESS EXPORT'!$A:$AH,34,0),"-")</f>
        <v>Amanda Dowd</v>
      </c>
      <c r="S559" s="4" t="str">
        <f>_xlfn.IFNA(VLOOKUP(A559,'ACCESS EXPORT'!$A:$AI,35,0),"-")</f>
        <v>Courtney Powell</v>
      </c>
      <c r="T559" s="4" t="str">
        <f>_xlfn.IFNA(VLOOKUP(A559,'ACCESS EXPORT'!$A:$AJ,36,0),"-")</f>
        <v>Ishmael Molyneaux</v>
      </c>
      <c r="U559" s="4" t="str">
        <f>_xlfn.IFNA(VLOOKUP(A559,'ACCESS EXPORT'!$A:$AK,37,0),"-")</f>
        <v>athena</v>
      </c>
      <c r="V559" s="4" t="str">
        <f>_xlfn.IFNA(VLOOKUP(A559,'ACCESS EXPORT'!$A:$AL,38,0),"-")</f>
        <v>FHMG_PED AND ADOLESCENT MED_VERO</v>
      </c>
      <c r="W559" s="4" t="str">
        <f>_xlfn.IFNA(VLOOKUP(A559,'ACCESS EXPORT'!$A:$AM,39,0),"-")</f>
        <v/>
      </c>
      <c r="X559" s="4" t="str">
        <f>_xlfn.IFNA(VLOOKUP(A559,'ACCESS EXPORT'!$A:$AN,40,0),"-")</f>
        <v>Libia Villaquiran / Jenny Green</v>
      </c>
      <c r="Y559" s="26" t="str">
        <f>_xlfn.IFNA(VLOOKUP(A559,'ACCESS EXPORT'!A:AO,41,0),"")</f>
        <v>Candace Pischetola</v>
      </c>
      <c r="Z559" s="26" t="str">
        <f>_xlfn.IFNA(VLOOKUP(A559,'ACCESS EXPORT'!A:AP,42,0),"")</f>
        <v>Maria Angel</v>
      </c>
      <c r="AA559" s="26" t="str">
        <f>_xlfn.IFNA(VLOOKUP(A559,'ACCESS EXPORT'!A:AQ,43,0),"")</f>
        <v>Claire Pagan</v>
      </c>
    </row>
    <row r="560" spans="1:27" ht="18.75" x14ac:dyDescent="0.25">
      <c r="A560" s="33">
        <v>245</v>
      </c>
      <c r="B560" s="10">
        <v>1544</v>
      </c>
      <c r="C560" s="7" t="str">
        <f ca="1">IFERROR(UPPER(IF(AND('ACCESS EXPORT'!AA560="",'ACCESS EXPORT'!Z560=""),VLOOKUP(A560,'ACCESS EXPORT'!$A:$AF,32,FALSE),(IF('ACCESS EXPORT'!AA560&lt;&gt;"",CONCATENATE(VLOOKUP(A560,'ACCESS EXPORT'!$A:$AF,32,FALSE)," (Closed",TEXT('ACCESS EXPORT'!AA560," MM/DD/YYY)")),IF(TODAY()&lt;(('ACCESS EXPORT'!Z560)+30),CONCATENATE(VLOOKUP(A560,'ACCESS EXPORT'!$A:$AF,32,FALSE)," (Opens",TEXT('ACCESS EXPORT'!Z560," MM/DD/YYY)")),VLOOKUP(A560,'ACCESS EXPORT'!$A:$AF,32,FALSE)))))),"-")</f>
        <v>ADVENTHEALTH MEDICAL GROUP PEDIATRICS AT VERO BEACH</v>
      </c>
      <c r="D560" s="3" t="str">
        <f ca="1">IFERROR(UPPER(IF(AND('ACCESS EXPORT'!AA560="",'ACCESS EXPORT'!Z560=""),VLOOKUP(A560,'ACCESS EXPORT'!$A:$AF,28,FALSE),(IF('ACCESS EXPORT'!AA560&lt;&gt;"",CONCATENATE(VLOOKUP(A560,'ACCESS EXPORT'!$A:$AF,28,FALSE)," (Closed",TEXT('ACCESS EXPORT'!AA560," MM/DD/YYY)")),IF(TODAY()&lt;(('ACCESS EXPORT'!Z560)+30),CONCATENATE(VLOOKUP(A560,'ACCESS EXPORT'!$A:$AF,28,FALSE)," (Opens",TEXT('ACCESS EXPORT'!Z560," MM/DD/YYY)")),VLOOKUP(A560,'ACCESS EXPORT'!$A:$AF,28,FALSE)))))),"-")</f>
        <v>PEDIATRIC AND ADOLESCENT MEDICINE</v>
      </c>
      <c r="E560" s="3" t="str">
        <f>VLOOKUP($A560,'ACCESS EXPORT'!$A:$AF,3,FALSE)</f>
        <v>6070</v>
      </c>
      <c r="F560" s="3" t="str">
        <f>UPPER(CONCATENATE(VLOOKUP(A560,'ACCESS EXPORT'!$A:$AF,4,FALSE)," ",VLOOKUP(A560,'ACCESS EXPORT'!$A:$AF,5,FALSE)," ",VLOOKUP(A560,'ACCESS EXPORT'!$A:$AF,6,FALSE)," ",VLOOKUP(A560,'ACCESS EXPORT'!$A:$AA,7,FALSE)," ",VLOOKUP(A560,'ACCESS EXPORT'!$A:$AA,8,FALSE)))</f>
        <v>787 37TH ST SUITE E170 VERO BEACH FL 32960</v>
      </c>
      <c r="G560" s="4" t="str">
        <f>UPPER(VLOOKUP($A560,'ACCESS EXPORT'!$A:$AF,9,FALSE))</f>
        <v>INDIAN RIVER</v>
      </c>
      <c r="H560" s="4" t="str">
        <f>_xlfn.IFNA(VLOOKUP($B560,'ACCESS EXPORT'!$B:$J,9,FALSE),"")</f>
        <v>Childrens</v>
      </c>
      <c r="I560" s="3" t="str">
        <f>CONCATENATE("(P)",VLOOKUP($A560,'ACCESS EXPORT'!$A:$AF,11,FALSE)," (F)",VLOOKUP($A560,'ACCESS EXPORT'!$A:$AF,29,FALSE))</f>
        <v>(P)(772)569-3212 (F)(772)569-1435</v>
      </c>
      <c r="J560" s="4" t="str">
        <f>UPPER(VLOOKUP($A560,'ACCESS EXPORT'!$A:$AF,12,FALSE))</f>
        <v>PEDIATRICS</v>
      </c>
      <c r="K560" s="4" t="str">
        <f>UPPER(VLOOKUP($A560,'ACCESS EXPORT'!$A:$AF,13,FALSE))</f>
        <v>MARLENE HOLLAND</v>
      </c>
      <c r="L560" s="3" t="str">
        <f>IF(AND(VLOOKUP(A560,'ACCESS EXPORT'!A:AE,1,0),'ACCESS EXPORT'!N560=""),UPPER(CONCATENATE('ACCESS EXPORT'!AE560)),IF(VLOOKUP(A560,'ACCESS EXPORT'!A:AE,1,0),UPPER(CONCATENATE('ACCESS EXPORT'!N560," "&amp;CHAR(10),'ACCESS EXPORT'!AE560))))</f>
        <v xml:space="preserve">DAWN LEE 
</v>
      </c>
      <c r="M560" s="4" t="str">
        <f>UPPER(VLOOKUP($A560,'ACCESS EXPORT'!$A:$O,15,FALSE))</f>
        <v>PEGGIE CALAHAN (OS)</v>
      </c>
      <c r="N560" s="4" t="str">
        <f ca="1">IF(AND('ACCESS EXPORT'!X560="",'ACCESS EXPORT'!Y560=""),IF('ACCESS EXPORT'!V560&lt;&gt;"",(IF(TODAY()-'ACCESS EXPORT'!V560&gt;=-60,UPPER(CONCATENATE(VLOOKUP(B560,'ACCESS EXPORT'!$B:$P,15,FALSE),""&amp;CHAR(10)&amp;"(SEP",TEXT('ACCESS EXPORT'!V560," MM/DD/YYY)"))),IF(TODAY()-'ACCESS EXPORT'!V560&lt;0,UPPER(VLOOKUP(B560,'ACCESS EXPORT'!$B:$P,15,FALSE)),UPPER(VLOOKUP(B560,'ACCESS EXPORT'!$B:$P,15,FALSE))))),IF('ACCESS EXPORT'!U560="",UPPER(VLOOKUP(B560,'ACCESS EXPORT'!$B:$P,15,FALSE)),IF(TODAY()-'ACCESS EXPORT'!U560&lt;=30,CONCATENATE(UPPER(VLOOKUP(B560,'ACCESS EXPORT'!$B:$P,15,FALSE)),""&amp;CHAR(10)&amp;"(NEW",TEXT('ACCESS EXPORT'!U560," MM/DD/YYY)")),IF(AND(TODAY()-'ACCESS EXPORT'!U560&gt;30,TODAY()&gt;0),UPPER(VLOOKUP(B560,'ACCESS EXPORT'!$B:$P,15,FALSE)))))),IF('ACCESS EXPORT'!Y560&lt;&gt;"",UPPER(CONCATENATE(UPPER(VLOOKUP(B560,'ACCESS EXPORT'!$B:$P,15,FALSE)),""&amp;CHAR(10)&amp;"(Transfer Out",TEXT('ACCESS EXPORT'!Y560," MM/DD/YYY)"))),IF('ACCESS EXPORT'!X560&lt;&gt;"",UPPER(CONCATENATE(UPPER(VLOOKUP(B560,'ACCESS EXPORT'!$B:$P,15,FALSE)),""&amp;CHAR(10)&amp;"(Transfer In",TEXT('ACCESS EXPORT'!X560," MM/DD/YYY)"))))))</f>
        <v>SURANI, JASVANT</v>
      </c>
      <c r="O560" s="4" t="str">
        <f>_xlfn.IFNA(VLOOKUP(B560,'ACCESS EXPORT'!$B:$Q,16,FALSE),"")</f>
        <v>MD</v>
      </c>
      <c r="P560" s="4" t="str">
        <f>_xlfn.IFNA(VLOOKUP(B560,'ACCESS EXPORT'!B:W,22,FALSE),"-")</f>
        <v>1780644070</v>
      </c>
      <c r="Q560" s="4" t="str">
        <f>_xlfn.IFNA(VLOOKUP(A560,'ACCESS EXPORT'!$A:$AG,33,0),"-")</f>
        <v>Gretchen Scoleri</v>
      </c>
      <c r="R560" s="4" t="str">
        <f>_xlfn.IFNA(VLOOKUP(A560,'ACCESS EXPORT'!$A:$AH,34,0),"-")</f>
        <v>Amanda Dowd</v>
      </c>
      <c r="S560" s="4" t="str">
        <f>_xlfn.IFNA(VLOOKUP(A560,'ACCESS EXPORT'!$A:$AI,35,0),"-")</f>
        <v>Courtney Powell</v>
      </c>
      <c r="T560" s="4" t="str">
        <f>_xlfn.IFNA(VLOOKUP(A560,'ACCESS EXPORT'!$A:$AJ,36,0),"-")</f>
        <v>Ishmael Molyneaux</v>
      </c>
      <c r="U560" s="4" t="str">
        <f>_xlfn.IFNA(VLOOKUP(A560,'ACCESS EXPORT'!$A:$AK,37,0),"-")</f>
        <v>athena</v>
      </c>
      <c r="V560" s="4" t="str">
        <f>_xlfn.IFNA(VLOOKUP(A560,'ACCESS EXPORT'!$A:$AL,38,0),"-")</f>
        <v>FHMG_PED AND ADOLESCENT MED_VERO</v>
      </c>
      <c r="W560" s="4" t="str">
        <f>_xlfn.IFNA(VLOOKUP(A560,'ACCESS EXPORT'!$A:$AM,39,0),"-")</f>
        <v/>
      </c>
      <c r="X560" s="4" t="str">
        <f>_xlfn.IFNA(VLOOKUP(A560,'ACCESS EXPORT'!$A:$AN,40,0),"-")</f>
        <v>Libia Villaquiran / Jenny Green</v>
      </c>
      <c r="Y560" s="26" t="str">
        <f>_xlfn.IFNA(VLOOKUP(A560,'ACCESS EXPORT'!A:AO,41,0),"")</f>
        <v>Candace Pischetola</v>
      </c>
      <c r="Z560" s="26" t="str">
        <f>_xlfn.IFNA(VLOOKUP(A560,'ACCESS EXPORT'!A:AP,42,0),"")</f>
        <v>Maria Angel</v>
      </c>
      <c r="AA560" s="26" t="str">
        <f>_xlfn.IFNA(VLOOKUP(A560,'ACCESS EXPORT'!A:AQ,43,0),"")</f>
        <v>Claire Pagan</v>
      </c>
    </row>
    <row r="561" spans="1:27" ht="18.75" x14ac:dyDescent="0.25">
      <c r="A561" s="33">
        <v>245</v>
      </c>
      <c r="B561" s="10">
        <v>1545</v>
      </c>
      <c r="C561" s="7" t="str">
        <f ca="1">IFERROR(UPPER(IF(AND('ACCESS EXPORT'!AA561="",'ACCESS EXPORT'!Z561=""),VLOOKUP(A561,'ACCESS EXPORT'!$A:$AF,32,FALSE),(IF('ACCESS EXPORT'!AA561&lt;&gt;"",CONCATENATE(VLOOKUP(A561,'ACCESS EXPORT'!$A:$AF,32,FALSE)," (Closed",TEXT('ACCESS EXPORT'!AA561," MM/DD/YYY)")),IF(TODAY()&lt;(('ACCESS EXPORT'!Z561)+30),CONCATENATE(VLOOKUP(A561,'ACCESS EXPORT'!$A:$AF,32,FALSE)," (Opens",TEXT('ACCESS EXPORT'!Z561," MM/DD/YYY)")),VLOOKUP(A561,'ACCESS EXPORT'!$A:$AF,32,FALSE)))))),"-")</f>
        <v>ADVENTHEALTH MEDICAL GROUP PEDIATRICS AT VERO BEACH</v>
      </c>
      <c r="D561" s="3" t="str">
        <f ca="1">IFERROR(UPPER(IF(AND('ACCESS EXPORT'!AA561="",'ACCESS EXPORT'!Z561=""),VLOOKUP(A561,'ACCESS EXPORT'!$A:$AF,28,FALSE),(IF('ACCESS EXPORT'!AA561&lt;&gt;"",CONCATENATE(VLOOKUP(A561,'ACCESS EXPORT'!$A:$AF,28,FALSE)," (Closed",TEXT('ACCESS EXPORT'!AA561," MM/DD/YYY)")),IF(TODAY()&lt;(('ACCESS EXPORT'!Z561)+30),CONCATENATE(VLOOKUP(A561,'ACCESS EXPORT'!$A:$AF,28,FALSE)," (Opens",TEXT('ACCESS EXPORT'!Z561," MM/DD/YYY)")),VLOOKUP(A561,'ACCESS EXPORT'!$A:$AF,28,FALSE)))))),"-")</f>
        <v>PEDIATRIC AND ADOLESCENT MEDICINE</v>
      </c>
      <c r="E561" s="3" t="str">
        <f>VLOOKUP($A561,'ACCESS EXPORT'!$A:$AF,3,FALSE)</f>
        <v>6070</v>
      </c>
      <c r="F561" s="3" t="str">
        <f>UPPER(CONCATENATE(VLOOKUP(A561,'ACCESS EXPORT'!$A:$AF,4,FALSE)," ",VLOOKUP(A561,'ACCESS EXPORT'!$A:$AF,5,FALSE)," ",VLOOKUP(A561,'ACCESS EXPORT'!$A:$AF,6,FALSE)," ",VLOOKUP(A561,'ACCESS EXPORT'!$A:$AA,7,FALSE)," ",VLOOKUP(A561,'ACCESS EXPORT'!$A:$AA,8,FALSE)))</f>
        <v>787 37TH ST SUITE E170 VERO BEACH FL 32960</v>
      </c>
      <c r="G561" s="4" t="str">
        <f>UPPER(VLOOKUP($A561,'ACCESS EXPORT'!$A:$AF,9,FALSE))</f>
        <v>INDIAN RIVER</v>
      </c>
      <c r="H561" s="4" t="str">
        <f>_xlfn.IFNA(VLOOKUP($B561,'ACCESS EXPORT'!$B:$J,9,FALSE),"")</f>
        <v>Childrens</v>
      </c>
      <c r="I561" s="3" t="str">
        <f>CONCATENATE("(P)",VLOOKUP($A561,'ACCESS EXPORT'!$A:$AF,11,FALSE)," (F)",VLOOKUP($A561,'ACCESS EXPORT'!$A:$AF,29,FALSE))</f>
        <v>(P)(772)569-3212 (F)(772)569-1435</v>
      </c>
      <c r="J561" s="4" t="str">
        <f>UPPER(VLOOKUP($A561,'ACCESS EXPORT'!$A:$AF,12,FALSE))</f>
        <v>PEDIATRICS</v>
      </c>
      <c r="K561" s="4" t="str">
        <f>UPPER(VLOOKUP($A561,'ACCESS EXPORT'!$A:$AF,13,FALSE))</f>
        <v>MARLENE HOLLAND</v>
      </c>
      <c r="L561" s="3" t="str">
        <f>IF(AND(VLOOKUP(A561,'ACCESS EXPORT'!A:AE,1,0),'ACCESS EXPORT'!N561=""),UPPER(CONCATENATE('ACCESS EXPORT'!AE561)),IF(VLOOKUP(A561,'ACCESS EXPORT'!A:AE,1,0),UPPER(CONCATENATE('ACCESS EXPORT'!N561," "&amp;CHAR(10),'ACCESS EXPORT'!AE561))))</f>
        <v xml:space="preserve">DAWN LEE 
</v>
      </c>
      <c r="M561" s="4" t="str">
        <f>UPPER(VLOOKUP($A561,'ACCESS EXPORT'!$A:$O,15,FALSE))</f>
        <v>PEGGIE CALAHAN (OS)</v>
      </c>
      <c r="N561" s="4" t="str">
        <f ca="1">IF(AND('ACCESS EXPORT'!X561="",'ACCESS EXPORT'!Y561=""),IF('ACCESS EXPORT'!V561&lt;&gt;"",(IF(TODAY()-'ACCESS EXPORT'!V561&gt;=-60,UPPER(CONCATENATE(VLOOKUP(B561,'ACCESS EXPORT'!$B:$P,15,FALSE),""&amp;CHAR(10)&amp;"(SEP",TEXT('ACCESS EXPORT'!V561," MM/DD/YYY)"))),IF(TODAY()-'ACCESS EXPORT'!V561&lt;0,UPPER(VLOOKUP(B561,'ACCESS EXPORT'!$B:$P,15,FALSE)),UPPER(VLOOKUP(B561,'ACCESS EXPORT'!$B:$P,15,FALSE))))),IF('ACCESS EXPORT'!U561="",UPPER(VLOOKUP(B561,'ACCESS EXPORT'!$B:$P,15,FALSE)),IF(TODAY()-'ACCESS EXPORT'!U561&lt;=30,CONCATENATE(UPPER(VLOOKUP(B561,'ACCESS EXPORT'!$B:$P,15,FALSE)),""&amp;CHAR(10)&amp;"(NEW",TEXT('ACCESS EXPORT'!U561," MM/DD/YYY)")),IF(AND(TODAY()-'ACCESS EXPORT'!U561&gt;30,TODAY()&gt;0),UPPER(VLOOKUP(B561,'ACCESS EXPORT'!$B:$P,15,FALSE)))))),IF('ACCESS EXPORT'!Y561&lt;&gt;"",UPPER(CONCATENATE(UPPER(VLOOKUP(B561,'ACCESS EXPORT'!$B:$P,15,FALSE)),""&amp;CHAR(10)&amp;"(Transfer Out",TEXT('ACCESS EXPORT'!Y561," MM/DD/YYY)"))),IF('ACCESS EXPORT'!X561&lt;&gt;"",UPPER(CONCATENATE(UPPER(VLOOKUP(B561,'ACCESS EXPORT'!$B:$P,15,FALSE)),""&amp;CHAR(10)&amp;"(Transfer In",TEXT('ACCESS EXPORT'!X561," MM/DD/YYY)"))))))</f>
        <v>WIJETILLEKE, ASOKA</v>
      </c>
      <c r="O561" s="4" t="str">
        <f>_xlfn.IFNA(VLOOKUP(B561,'ACCESS EXPORT'!$B:$Q,16,FALSE),"")</f>
        <v>MD</v>
      </c>
      <c r="P561" s="4" t="str">
        <f>_xlfn.IFNA(VLOOKUP(B561,'ACCESS EXPORT'!B:W,22,FALSE),"-")</f>
        <v>1750394987</v>
      </c>
      <c r="Q561" s="4" t="str">
        <f>_xlfn.IFNA(VLOOKUP(A561,'ACCESS EXPORT'!$A:$AG,33,0),"-")</f>
        <v>Gretchen Scoleri</v>
      </c>
      <c r="R561" s="4" t="str">
        <f>_xlfn.IFNA(VLOOKUP(A561,'ACCESS EXPORT'!$A:$AH,34,0),"-")</f>
        <v>Amanda Dowd</v>
      </c>
      <c r="S561" s="4" t="str">
        <f>_xlfn.IFNA(VLOOKUP(A561,'ACCESS EXPORT'!$A:$AI,35,0),"-")</f>
        <v>Courtney Powell</v>
      </c>
      <c r="T561" s="4" t="str">
        <f>_xlfn.IFNA(VLOOKUP(A561,'ACCESS EXPORT'!$A:$AJ,36,0),"-")</f>
        <v>Ishmael Molyneaux</v>
      </c>
      <c r="U561" s="4" t="str">
        <f>_xlfn.IFNA(VLOOKUP(A561,'ACCESS EXPORT'!$A:$AK,37,0),"-")</f>
        <v>athena</v>
      </c>
      <c r="V561" s="4" t="str">
        <f>_xlfn.IFNA(VLOOKUP(A561,'ACCESS EXPORT'!$A:$AL,38,0),"-")</f>
        <v>FHMG_PED AND ADOLESCENT MED_VERO</v>
      </c>
      <c r="W561" s="4" t="str">
        <f>_xlfn.IFNA(VLOOKUP(A561,'ACCESS EXPORT'!$A:$AM,39,0),"-")</f>
        <v/>
      </c>
      <c r="X561" s="4" t="str">
        <f>_xlfn.IFNA(VLOOKUP(A561,'ACCESS EXPORT'!$A:$AN,40,0),"-")</f>
        <v>Libia Villaquiran / Jenny Green</v>
      </c>
      <c r="Y561" s="26" t="str">
        <f>_xlfn.IFNA(VLOOKUP(A561,'ACCESS EXPORT'!A:AO,41,0),"")</f>
        <v>Candace Pischetola</v>
      </c>
      <c r="Z561" s="26" t="str">
        <f>_xlfn.IFNA(VLOOKUP(A561,'ACCESS EXPORT'!A:AP,42,0),"")</f>
        <v>Maria Angel</v>
      </c>
      <c r="AA561" s="26" t="str">
        <f>_xlfn.IFNA(VLOOKUP(A561,'ACCESS EXPORT'!A:AQ,43,0),"")</f>
        <v>Claire Pagan</v>
      </c>
    </row>
    <row r="562" spans="1:27" ht="18.75" x14ac:dyDescent="0.25">
      <c r="A562" s="33">
        <v>261</v>
      </c>
      <c r="B562" s="10">
        <v>1090</v>
      </c>
      <c r="C562" s="7" t="str">
        <f ca="1">IFERROR(UPPER(IF(AND('ACCESS EXPORT'!AA562="",'ACCESS EXPORT'!Z562=""),VLOOKUP(A562,'ACCESS EXPORT'!$A:$AF,32,FALSE),(IF('ACCESS EXPORT'!AA562&lt;&gt;"",CONCATENATE(VLOOKUP(A562,'ACCESS EXPORT'!$A:$AF,32,FALSE)," (Closed",TEXT('ACCESS EXPORT'!AA562," MM/DD/YYY)")),IF(TODAY()&lt;(('ACCESS EXPORT'!Z562)+30),CONCATENATE(VLOOKUP(A562,'ACCESS EXPORT'!$A:$AF,32,FALSE)," (Opens",TEXT('ACCESS EXPORT'!Z562," MM/DD/YYY)")),VLOOKUP(A562,'ACCESS EXPORT'!$A:$AF,32,FALSE)))))),"-")</f>
        <v>ADVENTHEALTH MEDICAL GROUP RADIATION ONCOLOGY AT CENTRAL FLORIDA</v>
      </c>
      <c r="D562" s="3" t="str">
        <f ca="1">IFERROR(UPPER(IF(AND('ACCESS EXPORT'!AA562="",'ACCESS EXPORT'!Z562=""),VLOOKUP(A562,'ACCESS EXPORT'!$A:$AF,28,FALSE),(IF('ACCESS EXPORT'!AA562&lt;&gt;"",CONCATENATE(VLOOKUP(A562,'ACCESS EXPORT'!$A:$AF,28,FALSE)," (Closed",TEXT('ACCESS EXPORT'!AA562," MM/DD/YYY)")),IF(TODAY()&lt;(('ACCESS EXPORT'!Z562)+30),CONCATENATE(VLOOKUP(A562,'ACCESS EXPORT'!$A:$AF,28,FALSE)," (Opens",TEXT('ACCESS EXPORT'!Z562," MM/DD/YYY)")),VLOOKUP(A562,'ACCESS EXPORT'!$A:$AF,28,FALSE)))))),"-")</f>
        <v>RADIATION ONCOLOGY SPECIALISTS - ORLANDO</v>
      </c>
      <c r="E562" s="3" t="str">
        <f>VLOOKUP($A562,'ACCESS EXPORT'!$A:$AF,3,FALSE)</f>
        <v>6080</v>
      </c>
      <c r="F562" s="3" t="str">
        <f>UPPER(CONCATENATE(VLOOKUP(A562,'ACCESS EXPORT'!$A:$AF,4,FALSE)," ",VLOOKUP(A562,'ACCESS EXPORT'!$A:$AF,5,FALSE)," ",VLOOKUP(A562,'ACCESS EXPORT'!$A:$AF,6,FALSE)," ",VLOOKUP(A562,'ACCESS EXPORT'!$A:$AA,7,FALSE)," ",VLOOKUP(A562,'ACCESS EXPORT'!$A:$AA,8,FALSE)))</f>
        <v>2501 N ORANGE AVE SUITE 181 ORLANDO FL 32804</v>
      </c>
      <c r="G562" s="4" t="str">
        <f>UPPER(VLOOKUP($A562,'ACCESS EXPORT'!$A:$AF,9,FALSE))</f>
        <v>ORANGE</v>
      </c>
      <c r="H562" s="4" t="str">
        <f>_xlfn.IFNA(VLOOKUP($B562,'ACCESS EXPORT'!$B:$J,9,FALSE),"")</f>
        <v>HB</v>
      </c>
      <c r="I562" s="3" t="str">
        <f>CONCATENATE("(P)",VLOOKUP($A562,'ACCESS EXPORT'!$A:$AF,11,FALSE)," (F)",VLOOKUP($A562,'ACCESS EXPORT'!$A:$AF,29,FALSE))</f>
        <v>(P)(407) 303-2030 (F)(407) 303-2040</v>
      </c>
      <c r="J562" s="4" t="str">
        <f>UPPER(VLOOKUP($A562,'ACCESS EXPORT'!$A:$AF,12,FALSE))</f>
        <v>ONCOLOGY</v>
      </c>
      <c r="K562" s="4" t="str">
        <f>UPPER(VLOOKUP($A562,'ACCESS EXPORT'!$A:$AF,13,FALSE))</f>
        <v>MARLENE HOLLAND</v>
      </c>
      <c r="L562" s="3" t="str">
        <f>IF(AND(VLOOKUP(A562,'ACCESS EXPORT'!A:AE,1,0),'ACCESS EXPORT'!N562=""),UPPER(CONCATENATE('ACCESS EXPORT'!AE562)),IF(VLOOKUP(A562,'ACCESS EXPORT'!A:AE,1,0),UPPER(CONCATENATE('ACCESS EXPORT'!N562," "&amp;CHAR(10),'ACCESS EXPORT'!AE562))))</f>
        <v>DREW DEVANE (EXEC DIR) 
JULIE ROSADO (PRAC. ADMIN)</v>
      </c>
      <c r="M562" s="4" t="str">
        <f>UPPER(VLOOKUP($A562,'ACCESS EXPORT'!$A:$O,15,FALSE))</f>
        <v/>
      </c>
      <c r="N562" s="4" t="str">
        <f ca="1">IF(AND('ACCESS EXPORT'!X562="",'ACCESS EXPORT'!Y562=""),IF('ACCESS EXPORT'!V562&lt;&gt;"",(IF(TODAY()-'ACCESS EXPORT'!V562&gt;=-60,UPPER(CONCATENATE(VLOOKUP(B562,'ACCESS EXPORT'!$B:$P,15,FALSE),""&amp;CHAR(10)&amp;"(SEP",TEXT('ACCESS EXPORT'!V562," MM/DD/YYY)"))),IF(TODAY()-'ACCESS EXPORT'!V562&lt;0,UPPER(VLOOKUP(B562,'ACCESS EXPORT'!$B:$P,15,FALSE)),UPPER(VLOOKUP(B562,'ACCESS EXPORT'!$B:$P,15,FALSE))))),IF('ACCESS EXPORT'!U562="",UPPER(VLOOKUP(B562,'ACCESS EXPORT'!$B:$P,15,FALSE)),IF(TODAY()-'ACCESS EXPORT'!U562&lt;=30,CONCATENATE(UPPER(VLOOKUP(B562,'ACCESS EXPORT'!$B:$P,15,FALSE)),""&amp;CHAR(10)&amp;"(NEW",TEXT('ACCESS EXPORT'!U562," MM/DD/YYY)")),IF(AND(TODAY()-'ACCESS EXPORT'!U562&gt;30,TODAY()&gt;0),UPPER(VLOOKUP(B562,'ACCESS EXPORT'!$B:$P,15,FALSE)))))),IF('ACCESS EXPORT'!Y562&lt;&gt;"",UPPER(CONCATENATE(UPPER(VLOOKUP(B562,'ACCESS EXPORT'!$B:$P,15,FALSE)),""&amp;CHAR(10)&amp;"(Transfer Out",TEXT('ACCESS EXPORT'!Y562," MM/DD/YYY)"))),IF('ACCESS EXPORT'!X562&lt;&gt;"",UPPER(CONCATENATE(UPPER(VLOOKUP(B562,'ACCESS EXPORT'!$B:$P,15,FALSE)),""&amp;CHAR(10)&amp;"(Transfer In",TEXT('ACCESS EXPORT'!X562," MM/DD/YYY)"))))))</f>
        <v>HUSSAIN, AAMIR</v>
      </c>
      <c r="O562" s="4" t="str">
        <f>_xlfn.IFNA(VLOOKUP(B562,'ACCESS EXPORT'!$B:$Q,16,FALSE),"")</f>
        <v>MD</v>
      </c>
      <c r="P562" s="4" t="str">
        <f>_xlfn.IFNA(VLOOKUP(B562,'ACCESS EXPORT'!B:W,22,FALSE),"-")</f>
        <v>1730381658</v>
      </c>
      <c r="Q562" s="4" t="str">
        <f>_xlfn.IFNA(VLOOKUP(A562,'ACCESS EXPORT'!$A:$AG,33,0),"-")</f>
        <v>Bevine Whyte</v>
      </c>
      <c r="R562" s="4" t="str">
        <f>_xlfn.IFNA(VLOOKUP(A562,'ACCESS EXPORT'!$A:$AH,34,0),"-")</f>
        <v>Amanda Dowd</v>
      </c>
      <c r="S562" s="4" t="str">
        <f>_xlfn.IFNA(VLOOKUP(A562,'ACCESS EXPORT'!$A:$AI,35,0),"-")</f>
        <v>James Agee</v>
      </c>
      <c r="T562" s="4" t="str">
        <f>_xlfn.IFNA(VLOOKUP(A562,'ACCESS EXPORT'!$A:$AJ,36,0),"-")</f>
        <v>Wanda Cruz</v>
      </c>
      <c r="U562" s="4" t="str">
        <f>_xlfn.IFNA(VLOOKUP(A562,'ACCESS EXPORT'!$A:$AK,37,0),"-")</f>
        <v>Cerner</v>
      </c>
      <c r="V562" s="4" t="str">
        <f>_xlfn.IFNA(VLOOKUP(A562,'ACCESS EXPORT'!$A:$AL,38,0),"-")</f>
        <v>N/A</v>
      </c>
      <c r="W562" s="4" t="str">
        <f>_xlfn.IFNA(VLOOKUP(A562,'ACCESS EXPORT'!$A:$AM,39,0),"-")</f>
        <v/>
      </c>
      <c r="X562" s="4" t="str">
        <f>_xlfn.IFNA(VLOOKUP(A562,'ACCESS EXPORT'!$A:$AN,40,0),"-")</f>
        <v>Keelyn Fleming</v>
      </c>
      <c r="Y562" s="26" t="str">
        <f>_xlfn.IFNA(VLOOKUP(A562,'ACCESS EXPORT'!A:AO,41,0),"")</f>
        <v>Gary Weston</v>
      </c>
      <c r="Z562" s="26" t="str">
        <f>_xlfn.IFNA(VLOOKUP(A562,'ACCESS EXPORT'!A:AP,42,0),"")</f>
        <v/>
      </c>
      <c r="AA562" s="26" t="str">
        <f>_xlfn.IFNA(VLOOKUP(A562,'ACCESS EXPORT'!A:AQ,43,0),"")</f>
        <v>Joe Townsend</v>
      </c>
    </row>
    <row r="563" spans="1:27" ht="18.75" x14ac:dyDescent="0.25">
      <c r="A563" s="33">
        <v>261</v>
      </c>
      <c r="B563" s="10">
        <v>1584</v>
      </c>
      <c r="C563" s="7" t="str">
        <f ca="1">IFERROR(UPPER(IF(AND('ACCESS EXPORT'!AA563="",'ACCESS EXPORT'!Z563=""),VLOOKUP(A563,'ACCESS EXPORT'!$A:$AF,32,FALSE),(IF('ACCESS EXPORT'!AA563&lt;&gt;"",CONCATENATE(VLOOKUP(A563,'ACCESS EXPORT'!$A:$AF,32,FALSE)," (Closed",TEXT('ACCESS EXPORT'!AA563," MM/DD/YYY)")),IF(TODAY()&lt;(('ACCESS EXPORT'!Z563)+30),CONCATENATE(VLOOKUP(A563,'ACCESS EXPORT'!$A:$AF,32,FALSE)," (Opens",TEXT('ACCESS EXPORT'!Z563," MM/DD/YYY)")),VLOOKUP(A563,'ACCESS EXPORT'!$A:$AF,32,FALSE)))))),"-")</f>
        <v>ADVENTHEALTH MEDICAL GROUP RADIATION ONCOLOGY AT CENTRAL FLORIDA</v>
      </c>
      <c r="D563" s="3" t="str">
        <f ca="1">IFERROR(UPPER(IF(AND('ACCESS EXPORT'!AA563="",'ACCESS EXPORT'!Z563=""),VLOOKUP(A563,'ACCESS EXPORT'!$A:$AF,28,FALSE),(IF('ACCESS EXPORT'!AA563&lt;&gt;"",CONCATENATE(VLOOKUP(A563,'ACCESS EXPORT'!$A:$AF,28,FALSE)," (Closed",TEXT('ACCESS EXPORT'!AA563," MM/DD/YYY)")),IF(TODAY()&lt;(('ACCESS EXPORT'!Z563)+30),CONCATENATE(VLOOKUP(A563,'ACCESS EXPORT'!$A:$AF,28,FALSE)," (Opens",TEXT('ACCESS EXPORT'!Z563," MM/DD/YYY)")),VLOOKUP(A563,'ACCESS EXPORT'!$A:$AF,28,FALSE)))))),"-")</f>
        <v>RADIATION ONCOLOGY SPECIALISTS - ORLANDO</v>
      </c>
      <c r="E563" s="3" t="str">
        <f>VLOOKUP($A563,'ACCESS EXPORT'!$A:$AF,3,FALSE)</f>
        <v>6080</v>
      </c>
      <c r="F563" s="3" t="str">
        <f>UPPER(CONCATENATE(VLOOKUP(A563,'ACCESS EXPORT'!$A:$AF,4,FALSE)," ",VLOOKUP(A563,'ACCESS EXPORT'!$A:$AF,5,FALSE)," ",VLOOKUP(A563,'ACCESS EXPORT'!$A:$AF,6,FALSE)," ",VLOOKUP(A563,'ACCESS EXPORT'!$A:$AA,7,FALSE)," ",VLOOKUP(A563,'ACCESS EXPORT'!$A:$AA,8,FALSE)))</f>
        <v>2501 N ORANGE AVE SUITE 181 ORLANDO FL 32804</v>
      </c>
      <c r="G563" s="4" t="str">
        <f>UPPER(VLOOKUP($A563,'ACCESS EXPORT'!$A:$AF,9,FALSE))</f>
        <v>ORANGE</v>
      </c>
      <c r="H563" s="4" t="str">
        <f>_xlfn.IFNA(VLOOKUP($B563,'ACCESS EXPORT'!$B:$J,9,FALSE),"")</f>
        <v>HB</v>
      </c>
      <c r="I563" s="3" t="str">
        <f>CONCATENATE("(P)",VLOOKUP($A563,'ACCESS EXPORT'!$A:$AF,11,FALSE)," (F)",VLOOKUP($A563,'ACCESS EXPORT'!$A:$AF,29,FALSE))</f>
        <v>(P)(407) 303-2030 (F)(407) 303-2040</v>
      </c>
      <c r="J563" s="4" t="str">
        <f>UPPER(VLOOKUP($A563,'ACCESS EXPORT'!$A:$AF,12,FALSE))</f>
        <v>ONCOLOGY</v>
      </c>
      <c r="K563" s="4" t="str">
        <f>UPPER(VLOOKUP($A563,'ACCESS EXPORT'!$A:$AF,13,FALSE))</f>
        <v>MARLENE HOLLAND</v>
      </c>
      <c r="L563" s="3" t="str">
        <f>IF(AND(VLOOKUP(A563,'ACCESS EXPORT'!A:AE,1,0),'ACCESS EXPORT'!N563=""),UPPER(CONCATENATE('ACCESS EXPORT'!AE563)),IF(VLOOKUP(A563,'ACCESS EXPORT'!A:AE,1,0),UPPER(CONCATENATE('ACCESS EXPORT'!N563," "&amp;CHAR(10),'ACCESS EXPORT'!AE563))))</f>
        <v>DREW DEVANE (EXEC DIR) 
JULIE ROSADO (PRAC. ADMIN)</v>
      </c>
      <c r="M563" s="4" t="str">
        <f>UPPER(VLOOKUP($A563,'ACCESS EXPORT'!$A:$O,15,FALSE))</f>
        <v/>
      </c>
      <c r="N563" s="4" t="str">
        <f ca="1">IF(AND('ACCESS EXPORT'!X563="",'ACCESS EXPORT'!Y563=""),IF('ACCESS EXPORT'!V563&lt;&gt;"",(IF(TODAY()-'ACCESS EXPORT'!V563&gt;=-60,UPPER(CONCATENATE(VLOOKUP(B563,'ACCESS EXPORT'!$B:$P,15,FALSE),""&amp;CHAR(10)&amp;"(SEP",TEXT('ACCESS EXPORT'!V563," MM/DD/YYY)"))),IF(TODAY()-'ACCESS EXPORT'!V563&lt;0,UPPER(VLOOKUP(B563,'ACCESS EXPORT'!$B:$P,15,FALSE)),UPPER(VLOOKUP(B563,'ACCESS EXPORT'!$B:$P,15,FALSE))))),IF('ACCESS EXPORT'!U563="",UPPER(VLOOKUP(B563,'ACCESS EXPORT'!$B:$P,15,FALSE)),IF(TODAY()-'ACCESS EXPORT'!U563&lt;=30,CONCATENATE(UPPER(VLOOKUP(B563,'ACCESS EXPORT'!$B:$P,15,FALSE)),""&amp;CHAR(10)&amp;"(NEW",TEXT('ACCESS EXPORT'!U563," MM/DD/YYY)")),IF(AND(TODAY()-'ACCESS EXPORT'!U563&gt;30,TODAY()&gt;0),UPPER(VLOOKUP(B563,'ACCESS EXPORT'!$B:$P,15,FALSE)))))),IF('ACCESS EXPORT'!Y563&lt;&gt;"",UPPER(CONCATENATE(UPPER(VLOOKUP(B563,'ACCESS EXPORT'!$B:$P,15,FALSE)),""&amp;CHAR(10)&amp;"(Transfer Out",TEXT('ACCESS EXPORT'!Y563," MM/DD/YYY)"))),IF('ACCESS EXPORT'!X563&lt;&gt;"",UPPER(CONCATENATE(UPPER(VLOOKUP(B563,'ACCESS EXPORT'!$B:$P,15,FALSE)),""&amp;CHAR(10)&amp;"(Transfer In",TEXT('ACCESS EXPORT'!X563," MM/DD/YYY)"))))))</f>
        <v>SEJPAL, SAMIR</v>
      </c>
      <c r="O563" s="4" t="str">
        <f>_xlfn.IFNA(VLOOKUP(B563,'ACCESS EXPORT'!$B:$Q,16,FALSE),"")</f>
        <v>MD</v>
      </c>
      <c r="P563" s="4" t="str">
        <f>_xlfn.IFNA(VLOOKUP(B563,'ACCESS EXPORT'!B:W,22,FALSE),"-")</f>
        <v>1447416508</v>
      </c>
      <c r="Q563" s="4" t="str">
        <f>_xlfn.IFNA(VLOOKUP(A563,'ACCESS EXPORT'!$A:$AG,33,0),"-")</f>
        <v>Bevine Whyte</v>
      </c>
      <c r="R563" s="4" t="str">
        <f>_xlfn.IFNA(VLOOKUP(A563,'ACCESS EXPORT'!$A:$AH,34,0),"-")</f>
        <v>Amanda Dowd</v>
      </c>
      <c r="S563" s="4" t="str">
        <f>_xlfn.IFNA(VLOOKUP(A563,'ACCESS EXPORT'!$A:$AI,35,0),"-")</f>
        <v>James Agee</v>
      </c>
      <c r="T563" s="4" t="str">
        <f>_xlfn.IFNA(VLOOKUP(A563,'ACCESS EXPORT'!$A:$AJ,36,0),"-")</f>
        <v>Wanda Cruz</v>
      </c>
      <c r="U563" s="4" t="str">
        <f>_xlfn.IFNA(VLOOKUP(A563,'ACCESS EXPORT'!$A:$AK,37,0),"-")</f>
        <v>Cerner</v>
      </c>
      <c r="V563" s="4" t="str">
        <f>_xlfn.IFNA(VLOOKUP(A563,'ACCESS EXPORT'!$A:$AL,38,0),"-")</f>
        <v>N/A</v>
      </c>
      <c r="W563" s="4" t="str">
        <f>_xlfn.IFNA(VLOOKUP(A563,'ACCESS EXPORT'!$A:$AM,39,0),"-")</f>
        <v/>
      </c>
      <c r="X563" s="4" t="str">
        <f>_xlfn.IFNA(VLOOKUP(A563,'ACCESS EXPORT'!$A:$AN,40,0),"-")</f>
        <v>Keelyn Fleming</v>
      </c>
      <c r="Y563" s="26" t="str">
        <f>_xlfn.IFNA(VLOOKUP(A563,'ACCESS EXPORT'!A:AO,41,0),"")</f>
        <v>Gary Weston</v>
      </c>
      <c r="Z563" s="26" t="str">
        <f>_xlfn.IFNA(VLOOKUP(A563,'ACCESS EXPORT'!A:AP,42,0),"")</f>
        <v/>
      </c>
      <c r="AA563" s="26" t="str">
        <f>_xlfn.IFNA(VLOOKUP(A563,'ACCESS EXPORT'!A:AQ,43,0),"")</f>
        <v>Joe Townsend</v>
      </c>
    </row>
    <row r="564" spans="1:27" ht="18.75" x14ac:dyDescent="0.25">
      <c r="A564" s="33">
        <v>261</v>
      </c>
      <c r="B564" s="10">
        <v>1597</v>
      </c>
      <c r="C564" s="7" t="str">
        <f ca="1">IFERROR(UPPER(IF(AND('ACCESS EXPORT'!AA564="",'ACCESS EXPORT'!Z564=""),VLOOKUP(A564,'ACCESS EXPORT'!$A:$AF,32,FALSE),(IF('ACCESS EXPORT'!AA564&lt;&gt;"",CONCATENATE(VLOOKUP(A564,'ACCESS EXPORT'!$A:$AF,32,FALSE)," (Closed",TEXT('ACCESS EXPORT'!AA564," MM/DD/YYY)")),IF(TODAY()&lt;(('ACCESS EXPORT'!Z564)+30),CONCATENATE(VLOOKUP(A564,'ACCESS EXPORT'!$A:$AF,32,FALSE)," (Opens",TEXT('ACCESS EXPORT'!Z564," MM/DD/YYY)")),VLOOKUP(A564,'ACCESS EXPORT'!$A:$AF,32,FALSE)))))),"-")</f>
        <v>ADVENTHEALTH MEDICAL GROUP RADIATION ONCOLOGY AT CENTRAL FLORIDA</v>
      </c>
      <c r="D564" s="3" t="str">
        <f ca="1">IFERROR(UPPER(IF(AND('ACCESS EXPORT'!AA564="",'ACCESS EXPORT'!Z564=""),VLOOKUP(A564,'ACCESS EXPORT'!$A:$AF,28,FALSE),(IF('ACCESS EXPORT'!AA564&lt;&gt;"",CONCATENATE(VLOOKUP(A564,'ACCESS EXPORT'!$A:$AF,28,FALSE)," (Closed",TEXT('ACCESS EXPORT'!AA564," MM/DD/YYY)")),IF(TODAY()&lt;(('ACCESS EXPORT'!Z564)+30),CONCATENATE(VLOOKUP(A564,'ACCESS EXPORT'!$A:$AF,28,FALSE)," (Opens",TEXT('ACCESS EXPORT'!Z564," MM/DD/YYY)")),VLOOKUP(A564,'ACCESS EXPORT'!$A:$AF,28,FALSE)))))),"-")</f>
        <v>RADIATION ONCOLOGY SPECIALISTS - ORLANDO</v>
      </c>
      <c r="E564" s="3" t="str">
        <f>VLOOKUP($A564,'ACCESS EXPORT'!$A:$AF,3,FALSE)</f>
        <v>6080</v>
      </c>
      <c r="F564" s="3" t="str">
        <f>UPPER(CONCATENATE(VLOOKUP(A564,'ACCESS EXPORT'!$A:$AF,4,FALSE)," ",VLOOKUP(A564,'ACCESS EXPORT'!$A:$AF,5,FALSE)," ",VLOOKUP(A564,'ACCESS EXPORT'!$A:$AF,6,FALSE)," ",VLOOKUP(A564,'ACCESS EXPORT'!$A:$AA,7,FALSE)," ",VLOOKUP(A564,'ACCESS EXPORT'!$A:$AA,8,FALSE)))</f>
        <v>2501 N ORANGE AVE SUITE 181 ORLANDO FL 32804</v>
      </c>
      <c r="G564" s="4" t="str">
        <f>UPPER(VLOOKUP($A564,'ACCESS EXPORT'!$A:$AF,9,FALSE))</f>
        <v>ORANGE</v>
      </c>
      <c r="H564" s="4" t="str">
        <f>_xlfn.IFNA(VLOOKUP($B564,'ACCESS EXPORT'!$B:$J,9,FALSE),"")</f>
        <v>HB</v>
      </c>
      <c r="I564" s="3" t="str">
        <f>CONCATENATE("(P)",VLOOKUP($A564,'ACCESS EXPORT'!$A:$AF,11,FALSE)," (F)",VLOOKUP($A564,'ACCESS EXPORT'!$A:$AF,29,FALSE))</f>
        <v>(P)(407) 303-2030 (F)(407) 303-2040</v>
      </c>
      <c r="J564" s="4" t="str">
        <f>UPPER(VLOOKUP($A564,'ACCESS EXPORT'!$A:$AF,12,FALSE))</f>
        <v>ONCOLOGY</v>
      </c>
      <c r="K564" s="4" t="str">
        <f>UPPER(VLOOKUP($A564,'ACCESS EXPORT'!$A:$AF,13,FALSE))</f>
        <v>MARLENE HOLLAND</v>
      </c>
      <c r="L564" s="3" t="str">
        <f>IF(AND(VLOOKUP(A564,'ACCESS EXPORT'!A:AE,1,0),'ACCESS EXPORT'!N564=""),UPPER(CONCATENATE('ACCESS EXPORT'!AE564)),IF(VLOOKUP(A564,'ACCESS EXPORT'!A:AE,1,0),UPPER(CONCATENATE('ACCESS EXPORT'!N564," "&amp;CHAR(10),'ACCESS EXPORT'!AE564))))</f>
        <v>DREW DEVANE (EXEC DIR) 
JULIE ROSADO (PRAC. ADMIN)</v>
      </c>
      <c r="M564" s="4" t="str">
        <f>UPPER(VLOOKUP($A564,'ACCESS EXPORT'!$A:$O,15,FALSE))</f>
        <v/>
      </c>
      <c r="N564" s="4" t="str">
        <f ca="1">IF(AND('ACCESS EXPORT'!X564="",'ACCESS EXPORT'!Y564=""),IF('ACCESS EXPORT'!V564&lt;&gt;"",(IF(TODAY()-'ACCESS EXPORT'!V564&gt;=-60,UPPER(CONCATENATE(VLOOKUP(B564,'ACCESS EXPORT'!$B:$P,15,FALSE),""&amp;CHAR(10)&amp;"(SEP",TEXT('ACCESS EXPORT'!V564," MM/DD/YYY)"))),IF(TODAY()-'ACCESS EXPORT'!V564&lt;0,UPPER(VLOOKUP(B564,'ACCESS EXPORT'!$B:$P,15,FALSE)),UPPER(VLOOKUP(B564,'ACCESS EXPORT'!$B:$P,15,FALSE))))),IF('ACCESS EXPORT'!U564="",UPPER(VLOOKUP(B564,'ACCESS EXPORT'!$B:$P,15,FALSE)),IF(TODAY()-'ACCESS EXPORT'!U564&lt;=30,CONCATENATE(UPPER(VLOOKUP(B564,'ACCESS EXPORT'!$B:$P,15,FALSE)),""&amp;CHAR(10)&amp;"(NEW",TEXT('ACCESS EXPORT'!U564," MM/DD/YYY)")),IF(AND(TODAY()-'ACCESS EXPORT'!U564&gt;30,TODAY()&gt;0),UPPER(VLOOKUP(B564,'ACCESS EXPORT'!$B:$P,15,FALSE)))))),IF('ACCESS EXPORT'!Y564&lt;&gt;"",UPPER(CONCATENATE(UPPER(VLOOKUP(B564,'ACCESS EXPORT'!$B:$P,15,FALSE)),""&amp;CHAR(10)&amp;"(Transfer Out",TEXT('ACCESS EXPORT'!Y564," MM/DD/YYY)"))),IF('ACCESS EXPORT'!X564&lt;&gt;"",UPPER(CONCATENATE(UPPER(VLOOKUP(B564,'ACCESS EXPORT'!$B:$P,15,FALSE)),""&amp;CHAR(10)&amp;"(Transfer In",TEXT('ACCESS EXPORT'!X564," MM/DD/YYY)"))))))</f>
        <v>SAIGAL, KUNAL</v>
      </c>
      <c r="O564" s="4" t="str">
        <f>_xlfn.IFNA(VLOOKUP(B564,'ACCESS EXPORT'!$B:$Q,16,FALSE),"")</f>
        <v>MD</v>
      </c>
      <c r="P564" s="4" t="str">
        <f>_xlfn.IFNA(VLOOKUP(B564,'ACCESS EXPORT'!B:W,22,FALSE),"-")</f>
        <v>1073772067</v>
      </c>
      <c r="Q564" s="4" t="str">
        <f>_xlfn.IFNA(VLOOKUP(A564,'ACCESS EXPORT'!$A:$AG,33,0),"-")</f>
        <v>Bevine Whyte</v>
      </c>
      <c r="R564" s="4" t="str">
        <f>_xlfn.IFNA(VLOOKUP(A564,'ACCESS EXPORT'!$A:$AH,34,0),"-")</f>
        <v>Amanda Dowd</v>
      </c>
      <c r="S564" s="4" t="str">
        <f>_xlfn.IFNA(VLOOKUP(A564,'ACCESS EXPORT'!$A:$AI,35,0),"-")</f>
        <v>James Agee</v>
      </c>
      <c r="T564" s="4" t="str">
        <f>_xlfn.IFNA(VLOOKUP(A564,'ACCESS EXPORT'!$A:$AJ,36,0),"-")</f>
        <v>Wanda Cruz</v>
      </c>
      <c r="U564" s="4" t="str">
        <f>_xlfn.IFNA(VLOOKUP(A564,'ACCESS EXPORT'!$A:$AK,37,0),"-")</f>
        <v>Cerner</v>
      </c>
      <c r="V564" s="4" t="str">
        <f>_xlfn.IFNA(VLOOKUP(A564,'ACCESS EXPORT'!$A:$AL,38,0),"-")</f>
        <v>N/A</v>
      </c>
      <c r="W564" s="4" t="str">
        <f>_xlfn.IFNA(VLOOKUP(A564,'ACCESS EXPORT'!$A:$AM,39,0),"-")</f>
        <v/>
      </c>
      <c r="X564" s="4" t="str">
        <f>_xlfn.IFNA(VLOOKUP(A564,'ACCESS EXPORT'!$A:$AN,40,0),"-")</f>
        <v>Keelyn Fleming</v>
      </c>
      <c r="Y564" s="26" t="str">
        <f>_xlfn.IFNA(VLOOKUP(A564,'ACCESS EXPORT'!A:AO,41,0),"")</f>
        <v>Gary Weston</v>
      </c>
      <c r="Z564" s="26" t="str">
        <f>_xlfn.IFNA(VLOOKUP(A564,'ACCESS EXPORT'!A:AP,42,0),"")</f>
        <v/>
      </c>
      <c r="AA564" s="26" t="str">
        <f>_xlfn.IFNA(VLOOKUP(A564,'ACCESS EXPORT'!A:AQ,43,0),"")</f>
        <v>Joe Townsend</v>
      </c>
    </row>
    <row r="565" spans="1:27" ht="18.75" x14ac:dyDescent="0.25">
      <c r="A565" s="33">
        <v>261</v>
      </c>
      <c r="B565" s="10">
        <v>1585</v>
      </c>
      <c r="C565" s="7" t="str">
        <f ca="1">IFERROR(UPPER(IF(AND('ACCESS EXPORT'!AA565="",'ACCESS EXPORT'!Z565=""),VLOOKUP(A565,'ACCESS EXPORT'!$A:$AF,32,FALSE),(IF('ACCESS EXPORT'!AA565&lt;&gt;"",CONCATENATE(VLOOKUP(A565,'ACCESS EXPORT'!$A:$AF,32,FALSE)," (Closed",TEXT('ACCESS EXPORT'!AA565," MM/DD/YYY)")),IF(TODAY()&lt;(('ACCESS EXPORT'!Z565)+30),CONCATENATE(VLOOKUP(A565,'ACCESS EXPORT'!$A:$AF,32,FALSE)," (Opens",TEXT('ACCESS EXPORT'!Z565," MM/DD/YYY)")),VLOOKUP(A565,'ACCESS EXPORT'!$A:$AF,32,FALSE)))))),"-")</f>
        <v>ADVENTHEALTH MEDICAL GROUP RADIATION ONCOLOGY AT CENTRAL FLORIDA</v>
      </c>
      <c r="D565" s="3" t="str">
        <f ca="1">IFERROR(UPPER(IF(AND('ACCESS EXPORT'!AA565="",'ACCESS EXPORT'!Z565=""),VLOOKUP(A565,'ACCESS EXPORT'!$A:$AF,28,FALSE),(IF('ACCESS EXPORT'!AA565&lt;&gt;"",CONCATENATE(VLOOKUP(A565,'ACCESS EXPORT'!$A:$AF,28,FALSE)," (Closed",TEXT('ACCESS EXPORT'!AA565," MM/DD/YYY)")),IF(TODAY()&lt;(('ACCESS EXPORT'!Z565)+30),CONCATENATE(VLOOKUP(A565,'ACCESS EXPORT'!$A:$AF,28,FALSE)," (Opens",TEXT('ACCESS EXPORT'!Z565," MM/DD/YYY)")),VLOOKUP(A565,'ACCESS EXPORT'!$A:$AF,28,FALSE)))))),"-")</f>
        <v>RADIATION ONCOLOGY SPECIALISTS - ORLANDO</v>
      </c>
      <c r="E565" s="3" t="str">
        <f>VLOOKUP($A565,'ACCESS EXPORT'!$A:$AF,3,FALSE)</f>
        <v>6080</v>
      </c>
      <c r="F565" s="3" t="str">
        <f>UPPER(CONCATENATE(VLOOKUP(A565,'ACCESS EXPORT'!$A:$AF,4,FALSE)," ",VLOOKUP(A565,'ACCESS EXPORT'!$A:$AF,5,FALSE)," ",VLOOKUP(A565,'ACCESS EXPORT'!$A:$AF,6,FALSE)," ",VLOOKUP(A565,'ACCESS EXPORT'!$A:$AA,7,FALSE)," ",VLOOKUP(A565,'ACCESS EXPORT'!$A:$AA,8,FALSE)))</f>
        <v>2501 N ORANGE AVE SUITE 181 ORLANDO FL 32804</v>
      </c>
      <c r="G565" s="4" t="str">
        <f>UPPER(VLOOKUP($A565,'ACCESS EXPORT'!$A:$AF,9,FALSE))</f>
        <v>ORANGE</v>
      </c>
      <c r="H565" s="4" t="str">
        <f>_xlfn.IFNA(VLOOKUP($B565,'ACCESS EXPORT'!$B:$J,9,FALSE),"")</f>
        <v>HB</v>
      </c>
      <c r="I565" s="3" t="str">
        <f>CONCATENATE("(P)",VLOOKUP($A565,'ACCESS EXPORT'!$A:$AF,11,FALSE)," (F)",VLOOKUP($A565,'ACCESS EXPORT'!$A:$AF,29,FALSE))</f>
        <v>(P)(407) 303-2030 (F)(407) 303-2040</v>
      </c>
      <c r="J565" s="4" t="str">
        <f>UPPER(VLOOKUP($A565,'ACCESS EXPORT'!$A:$AF,12,FALSE))</f>
        <v>ONCOLOGY</v>
      </c>
      <c r="K565" s="4" t="str">
        <f>UPPER(VLOOKUP($A565,'ACCESS EXPORT'!$A:$AF,13,FALSE))</f>
        <v>MARLENE HOLLAND</v>
      </c>
      <c r="L565" s="3" t="str">
        <f>IF(AND(VLOOKUP(A565,'ACCESS EXPORT'!A:AE,1,0),'ACCESS EXPORT'!N565=""),UPPER(CONCATENATE('ACCESS EXPORT'!AE565)),IF(VLOOKUP(A565,'ACCESS EXPORT'!A:AE,1,0),UPPER(CONCATENATE('ACCESS EXPORT'!N565," "&amp;CHAR(10),'ACCESS EXPORT'!AE565))))</f>
        <v>DREW DEVANE (EXEC DIR) 
JULIE ROSADO (PRAC. ADMIN)</v>
      </c>
      <c r="M565" s="4" t="str">
        <f>UPPER(VLOOKUP($A565,'ACCESS EXPORT'!$A:$O,15,FALSE))</f>
        <v/>
      </c>
      <c r="N565" s="4" t="str">
        <f ca="1">IF(AND('ACCESS EXPORT'!X565="",'ACCESS EXPORT'!Y565=""),IF('ACCESS EXPORT'!V565&lt;&gt;"",(IF(TODAY()-'ACCESS EXPORT'!V565&gt;=-60,UPPER(CONCATENATE(VLOOKUP(B565,'ACCESS EXPORT'!$B:$P,15,FALSE),""&amp;CHAR(10)&amp;"(SEP",TEXT('ACCESS EXPORT'!V565," MM/DD/YYY)"))),IF(TODAY()-'ACCESS EXPORT'!V565&lt;0,UPPER(VLOOKUP(B565,'ACCESS EXPORT'!$B:$P,15,FALSE)),UPPER(VLOOKUP(B565,'ACCESS EXPORT'!$B:$P,15,FALSE))))),IF('ACCESS EXPORT'!U565="",UPPER(VLOOKUP(B565,'ACCESS EXPORT'!$B:$P,15,FALSE)),IF(TODAY()-'ACCESS EXPORT'!U565&lt;=30,CONCATENATE(UPPER(VLOOKUP(B565,'ACCESS EXPORT'!$B:$P,15,FALSE)),""&amp;CHAR(10)&amp;"(NEW",TEXT('ACCESS EXPORT'!U565," MM/DD/YYY)")),IF(AND(TODAY()-'ACCESS EXPORT'!U565&gt;30,TODAY()&gt;0),UPPER(VLOOKUP(B565,'ACCESS EXPORT'!$B:$P,15,FALSE)))))),IF('ACCESS EXPORT'!Y565&lt;&gt;"",UPPER(CONCATENATE(UPPER(VLOOKUP(B565,'ACCESS EXPORT'!$B:$P,15,FALSE)),""&amp;CHAR(10)&amp;"(Transfer Out",TEXT('ACCESS EXPORT'!Y565," MM/DD/YYY)"))),IF('ACCESS EXPORT'!X565&lt;&gt;"",UPPER(CONCATENATE(UPPER(VLOOKUP(B565,'ACCESS EXPORT'!$B:$P,15,FALSE)),""&amp;CHAR(10)&amp;"(Transfer In",TEXT('ACCESS EXPORT'!X565," MM/DD/YYY)"))))))</f>
        <v>SHRIDHAR, RAVI</v>
      </c>
      <c r="O565" s="4" t="str">
        <f>_xlfn.IFNA(VLOOKUP(B565,'ACCESS EXPORT'!$B:$Q,16,FALSE),"")</f>
        <v>MD</v>
      </c>
      <c r="P565" s="4" t="str">
        <f>_xlfn.IFNA(VLOOKUP(B565,'ACCESS EXPORT'!B:W,22,FALSE),"-")</f>
        <v>1356565261</v>
      </c>
      <c r="Q565" s="4" t="str">
        <f>_xlfn.IFNA(VLOOKUP(A565,'ACCESS EXPORT'!$A:$AG,33,0),"-")</f>
        <v>Bevine Whyte</v>
      </c>
      <c r="R565" s="4" t="str">
        <f>_xlfn.IFNA(VLOOKUP(A565,'ACCESS EXPORT'!$A:$AH,34,0),"-")</f>
        <v>Amanda Dowd</v>
      </c>
      <c r="S565" s="4" t="str">
        <f>_xlfn.IFNA(VLOOKUP(A565,'ACCESS EXPORT'!$A:$AI,35,0),"-")</f>
        <v>James Agee</v>
      </c>
      <c r="T565" s="4" t="str">
        <f>_xlfn.IFNA(VLOOKUP(A565,'ACCESS EXPORT'!$A:$AJ,36,0),"-")</f>
        <v>Wanda Cruz</v>
      </c>
      <c r="U565" s="4" t="str">
        <f>_xlfn.IFNA(VLOOKUP(A565,'ACCESS EXPORT'!$A:$AK,37,0),"-")</f>
        <v>Cerner</v>
      </c>
      <c r="V565" s="4" t="str">
        <f>_xlfn.IFNA(VLOOKUP(A565,'ACCESS EXPORT'!$A:$AL,38,0),"-")</f>
        <v>N/A</v>
      </c>
      <c r="W565" s="4" t="str">
        <f>_xlfn.IFNA(VLOOKUP(A565,'ACCESS EXPORT'!$A:$AM,39,0),"-")</f>
        <v/>
      </c>
      <c r="X565" s="4" t="str">
        <f>_xlfn.IFNA(VLOOKUP(A565,'ACCESS EXPORT'!$A:$AN,40,0),"-")</f>
        <v>Keelyn Fleming</v>
      </c>
      <c r="Y565" s="26" t="str">
        <f>_xlfn.IFNA(VLOOKUP(A565,'ACCESS EXPORT'!A:AO,41,0),"")</f>
        <v>Gary Weston</v>
      </c>
      <c r="Z565" s="26" t="str">
        <f>_xlfn.IFNA(VLOOKUP(A565,'ACCESS EXPORT'!A:AP,42,0),"")</f>
        <v/>
      </c>
      <c r="AA565" s="26" t="str">
        <f>_xlfn.IFNA(VLOOKUP(A565,'ACCESS EXPORT'!A:AQ,43,0),"")</f>
        <v>Joe Townsend</v>
      </c>
    </row>
    <row r="566" spans="1:27" ht="18.75" x14ac:dyDescent="0.25">
      <c r="A566" s="33">
        <v>261</v>
      </c>
      <c r="B566" s="10">
        <v>1596</v>
      </c>
      <c r="C566" s="7" t="str">
        <f ca="1">IFERROR(UPPER(IF(AND('ACCESS EXPORT'!AA566="",'ACCESS EXPORT'!Z566=""),VLOOKUP(A566,'ACCESS EXPORT'!$A:$AF,32,FALSE),(IF('ACCESS EXPORT'!AA566&lt;&gt;"",CONCATENATE(VLOOKUP(A566,'ACCESS EXPORT'!$A:$AF,32,FALSE)," (Closed",TEXT('ACCESS EXPORT'!AA566," MM/DD/YYY)")),IF(TODAY()&lt;(('ACCESS EXPORT'!Z566)+30),CONCATENATE(VLOOKUP(A566,'ACCESS EXPORT'!$A:$AF,32,FALSE)," (Opens",TEXT('ACCESS EXPORT'!Z566," MM/DD/YYY)")),VLOOKUP(A566,'ACCESS EXPORT'!$A:$AF,32,FALSE)))))),"-")</f>
        <v>ADVENTHEALTH MEDICAL GROUP RADIATION ONCOLOGY AT CENTRAL FLORIDA</v>
      </c>
      <c r="D566" s="3" t="str">
        <f ca="1">IFERROR(UPPER(IF(AND('ACCESS EXPORT'!AA566="",'ACCESS EXPORT'!Z566=""),VLOOKUP(A566,'ACCESS EXPORT'!$A:$AF,28,FALSE),(IF('ACCESS EXPORT'!AA566&lt;&gt;"",CONCATENATE(VLOOKUP(A566,'ACCESS EXPORT'!$A:$AF,28,FALSE)," (Closed",TEXT('ACCESS EXPORT'!AA566," MM/DD/YYY)")),IF(TODAY()&lt;(('ACCESS EXPORT'!Z566)+30),CONCATENATE(VLOOKUP(A566,'ACCESS EXPORT'!$A:$AF,28,FALSE)," (Opens",TEXT('ACCESS EXPORT'!Z566," MM/DD/YYY)")),VLOOKUP(A566,'ACCESS EXPORT'!$A:$AF,28,FALSE)))))),"-")</f>
        <v>RADIATION ONCOLOGY SPECIALISTS - ORLANDO</v>
      </c>
      <c r="E566" s="3" t="str">
        <f>VLOOKUP($A566,'ACCESS EXPORT'!$A:$AF,3,FALSE)</f>
        <v>6080</v>
      </c>
      <c r="F566" s="3" t="str">
        <f>UPPER(CONCATENATE(VLOOKUP(A566,'ACCESS EXPORT'!$A:$AF,4,FALSE)," ",VLOOKUP(A566,'ACCESS EXPORT'!$A:$AF,5,FALSE)," ",VLOOKUP(A566,'ACCESS EXPORT'!$A:$AF,6,FALSE)," ",VLOOKUP(A566,'ACCESS EXPORT'!$A:$AA,7,FALSE)," ",VLOOKUP(A566,'ACCESS EXPORT'!$A:$AA,8,FALSE)))</f>
        <v>2501 N ORANGE AVE SUITE 181 ORLANDO FL 32804</v>
      </c>
      <c r="G566" s="4" t="str">
        <f>UPPER(VLOOKUP($A566,'ACCESS EXPORT'!$A:$AF,9,FALSE))</f>
        <v>ORANGE</v>
      </c>
      <c r="H566" s="4" t="str">
        <f>_xlfn.IFNA(VLOOKUP($B566,'ACCESS EXPORT'!$B:$J,9,FALSE),"")</f>
        <v>HB</v>
      </c>
      <c r="I566" s="3" t="str">
        <f>CONCATENATE("(P)",VLOOKUP($A566,'ACCESS EXPORT'!$A:$AF,11,FALSE)," (F)",VLOOKUP($A566,'ACCESS EXPORT'!$A:$AF,29,FALSE))</f>
        <v>(P)(407) 303-2030 (F)(407) 303-2040</v>
      </c>
      <c r="J566" s="4" t="str">
        <f>UPPER(VLOOKUP($A566,'ACCESS EXPORT'!$A:$AF,12,FALSE))</f>
        <v>ONCOLOGY</v>
      </c>
      <c r="K566" s="4" t="str">
        <f>UPPER(VLOOKUP($A566,'ACCESS EXPORT'!$A:$AF,13,FALSE))</f>
        <v>MARLENE HOLLAND</v>
      </c>
      <c r="L566" s="3" t="str">
        <f>IF(AND(VLOOKUP(A566,'ACCESS EXPORT'!A:AE,1,0),'ACCESS EXPORT'!N566=""),UPPER(CONCATENATE('ACCESS EXPORT'!AE566)),IF(VLOOKUP(A566,'ACCESS EXPORT'!A:AE,1,0),UPPER(CONCATENATE('ACCESS EXPORT'!N566," "&amp;CHAR(10),'ACCESS EXPORT'!AE566))))</f>
        <v>DREW DEVANE (EXEC DIR) 
JULIE ROSADO (PRAC. ADMIN)</v>
      </c>
      <c r="M566" s="4" t="str">
        <f>UPPER(VLOOKUP($A566,'ACCESS EXPORT'!$A:$O,15,FALSE))</f>
        <v/>
      </c>
      <c r="N566" s="4" t="str">
        <f ca="1">IF(AND('ACCESS EXPORT'!X566="",'ACCESS EXPORT'!Y566=""),IF('ACCESS EXPORT'!V566&lt;&gt;"",(IF(TODAY()-'ACCESS EXPORT'!V566&gt;=-60,UPPER(CONCATENATE(VLOOKUP(B566,'ACCESS EXPORT'!$B:$P,15,FALSE),""&amp;CHAR(10)&amp;"(SEP",TEXT('ACCESS EXPORT'!V566," MM/DD/YYY)"))),IF(TODAY()-'ACCESS EXPORT'!V566&lt;0,UPPER(VLOOKUP(B566,'ACCESS EXPORT'!$B:$P,15,FALSE)),UPPER(VLOOKUP(B566,'ACCESS EXPORT'!$B:$P,15,FALSE))))),IF('ACCESS EXPORT'!U566="",UPPER(VLOOKUP(B566,'ACCESS EXPORT'!$B:$P,15,FALSE)),IF(TODAY()-'ACCESS EXPORT'!U566&lt;=30,CONCATENATE(UPPER(VLOOKUP(B566,'ACCESS EXPORT'!$B:$P,15,FALSE)),""&amp;CHAR(10)&amp;"(NEW",TEXT('ACCESS EXPORT'!U566," MM/DD/YYY)")),IF(AND(TODAY()-'ACCESS EXPORT'!U566&gt;30,TODAY()&gt;0),UPPER(VLOOKUP(B566,'ACCESS EXPORT'!$B:$P,15,FALSE)))))),IF('ACCESS EXPORT'!Y566&lt;&gt;"",UPPER(CONCATENATE(UPPER(VLOOKUP(B566,'ACCESS EXPORT'!$B:$P,15,FALSE)),""&amp;CHAR(10)&amp;"(Transfer Out",TEXT('ACCESS EXPORT'!Y566," MM/DD/YYY)"))),IF('ACCESS EXPORT'!X566&lt;&gt;"",UPPER(CONCATENATE(UPPER(VLOOKUP(B566,'ACCESS EXPORT'!$B:$P,15,FALSE)),""&amp;CHAR(10)&amp;"(Transfer In",TEXT('ACCESS EXPORT'!X566," MM/DD/YYY)"))))))</f>
        <v>FOROUZANNIA, AFSHIN</v>
      </c>
      <c r="O566" s="4" t="str">
        <f>_xlfn.IFNA(VLOOKUP(B566,'ACCESS EXPORT'!$B:$Q,16,FALSE),"")</f>
        <v>MD</v>
      </c>
      <c r="P566" s="4" t="str">
        <f>_xlfn.IFNA(VLOOKUP(B566,'ACCESS EXPORT'!B:W,22,FALSE),"-")</f>
        <v>1073597233</v>
      </c>
      <c r="Q566" s="4" t="str">
        <f>_xlfn.IFNA(VLOOKUP(A566,'ACCESS EXPORT'!$A:$AG,33,0),"-")</f>
        <v>Bevine Whyte</v>
      </c>
      <c r="R566" s="4" t="str">
        <f>_xlfn.IFNA(VLOOKUP(A566,'ACCESS EXPORT'!$A:$AH,34,0),"-")</f>
        <v>Amanda Dowd</v>
      </c>
      <c r="S566" s="4" t="str">
        <f>_xlfn.IFNA(VLOOKUP(A566,'ACCESS EXPORT'!$A:$AI,35,0),"-")</f>
        <v>James Agee</v>
      </c>
      <c r="T566" s="4" t="str">
        <f>_xlfn.IFNA(VLOOKUP(A566,'ACCESS EXPORT'!$A:$AJ,36,0),"-")</f>
        <v>Wanda Cruz</v>
      </c>
      <c r="U566" s="4" t="str">
        <f>_xlfn.IFNA(VLOOKUP(A566,'ACCESS EXPORT'!$A:$AK,37,0),"-")</f>
        <v>Cerner</v>
      </c>
      <c r="V566" s="4" t="str">
        <f>_xlfn.IFNA(VLOOKUP(A566,'ACCESS EXPORT'!$A:$AL,38,0),"-")</f>
        <v>N/A</v>
      </c>
      <c r="W566" s="4" t="str">
        <f>_xlfn.IFNA(VLOOKUP(A566,'ACCESS EXPORT'!$A:$AM,39,0),"-")</f>
        <v/>
      </c>
      <c r="X566" s="4" t="str">
        <f>_xlfn.IFNA(VLOOKUP(A566,'ACCESS EXPORT'!$A:$AN,40,0),"-")</f>
        <v>Keelyn Fleming</v>
      </c>
      <c r="Y566" s="26" t="str">
        <f>_xlfn.IFNA(VLOOKUP(A566,'ACCESS EXPORT'!A:AO,41,0),"")</f>
        <v>Gary Weston</v>
      </c>
      <c r="Z566" s="26" t="str">
        <f>_xlfn.IFNA(VLOOKUP(A566,'ACCESS EXPORT'!A:AP,42,0),"")</f>
        <v/>
      </c>
      <c r="AA566" s="26" t="str">
        <f>_xlfn.IFNA(VLOOKUP(A566,'ACCESS EXPORT'!A:AQ,43,0),"")</f>
        <v>Joe Townsend</v>
      </c>
    </row>
    <row r="567" spans="1:27" ht="18.75" x14ac:dyDescent="0.25">
      <c r="A567" s="33">
        <v>261</v>
      </c>
      <c r="B567" s="10">
        <v>1595</v>
      </c>
      <c r="C567" s="7" t="str">
        <f ca="1">IFERROR(UPPER(IF(AND('ACCESS EXPORT'!AA567="",'ACCESS EXPORT'!Z567=""),VLOOKUP(A567,'ACCESS EXPORT'!$A:$AF,32,FALSE),(IF('ACCESS EXPORT'!AA567&lt;&gt;"",CONCATENATE(VLOOKUP(A567,'ACCESS EXPORT'!$A:$AF,32,FALSE)," (Closed",TEXT('ACCESS EXPORT'!AA567," MM/DD/YYY)")),IF(TODAY()&lt;(('ACCESS EXPORT'!Z567)+30),CONCATENATE(VLOOKUP(A567,'ACCESS EXPORT'!$A:$AF,32,FALSE)," (Opens",TEXT('ACCESS EXPORT'!Z567," MM/DD/YYY)")),VLOOKUP(A567,'ACCESS EXPORT'!$A:$AF,32,FALSE)))))),"-")</f>
        <v>ADVENTHEALTH MEDICAL GROUP RADIATION ONCOLOGY AT CENTRAL FLORIDA</v>
      </c>
      <c r="D567" s="3" t="str">
        <f ca="1">IFERROR(UPPER(IF(AND('ACCESS EXPORT'!AA567="",'ACCESS EXPORT'!Z567=""),VLOOKUP(A567,'ACCESS EXPORT'!$A:$AF,28,FALSE),(IF('ACCESS EXPORT'!AA567&lt;&gt;"",CONCATENATE(VLOOKUP(A567,'ACCESS EXPORT'!$A:$AF,28,FALSE)," (Closed",TEXT('ACCESS EXPORT'!AA567," MM/DD/YYY)")),IF(TODAY()&lt;(('ACCESS EXPORT'!Z567)+30),CONCATENATE(VLOOKUP(A567,'ACCESS EXPORT'!$A:$AF,28,FALSE)," (Opens",TEXT('ACCESS EXPORT'!Z567," MM/DD/YYY)")),VLOOKUP(A567,'ACCESS EXPORT'!$A:$AF,28,FALSE)))))),"-")</f>
        <v>RADIATION ONCOLOGY SPECIALISTS - ORLANDO</v>
      </c>
      <c r="E567" s="3" t="str">
        <f>VLOOKUP($A567,'ACCESS EXPORT'!$A:$AF,3,FALSE)</f>
        <v>6080</v>
      </c>
      <c r="F567" s="3" t="str">
        <f>UPPER(CONCATENATE(VLOOKUP(A567,'ACCESS EXPORT'!$A:$AF,4,FALSE)," ",VLOOKUP(A567,'ACCESS EXPORT'!$A:$AF,5,FALSE)," ",VLOOKUP(A567,'ACCESS EXPORT'!$A:$AF,6,FALSE)," ",VLOOKUP(A567,'ACCESS EXPORT'!$A:$AA,7,FALSE)," ",VLOOKUP(A567,'ACCESS EXPORT'!$A:$AA,8,FALSE)))</f>
        <v>2501 N ORANGE AVE SUITE 181 ORLANDO FL 32804</v>
      </c>
      <c r="G567" s="4" t="str">
        <f>UPPER(VLOOKUP($A567,'ACCESS EXPORT'!$A:$AF,9,FALSE))</f>
        <v>ORANGE</v>
      </c>
      <c r="H567" s="4" t="str">
        <f>_xlfn.IFNA(VLOOKUP($B567,'ACCESS EXPORT'!$B:$J,9,FALSE),"")</f>
        <v>HB</v>
      </c>
      <c r="I567" s="3" t="str">
        <f>CONCATENATE("(P)",VLOOKUP($A567,'ACCESS EXPORT'!$A:$AF,11,FALSE)," (F)",VLOOKUP($A567,'ACCESS EXPORT'!$A:$AF,29,FALSE))</f>
        <v>(P)(407) 303-2030 (F)(407) 303-2040</v>
      </c>
      <c r="J567" s="4" t="str">
        <f>UPPER(VLOOKUP($A567,'ACCESS EXPORT'!$A:$AF,12,FALSE))</f>
        <v>ONCOLOGY</v>
      </c>
      <c r="K567" s="4" t="str">
        <f>UPPER(VLOOKUP($A567,'ACCESS EXPORT'!$A:$AF,13,FALSE))</f>
        <v>MARLENE HOLLAND</v>
      </c>
      <c r="L567" s="3" t="str">
        <f>IF(AND(VLOOKUP(A567,'ACCESS EXPORT'!A:AE,1,0),'ACCESS EXPORT'!N567=""),UPPER(CONCATENATE('ACCESS EXPORT'!AE567)),IF(VLOOKUP(A567,'ACCESS EXPORT'!A:AE,1,0),UPPER(CONCATENATE('ACCESS EXPORT'!N567," "&amp;CHAR(10),'ACCESS EXPORT'!AE567))))</f>
        <v>DREW DEVANE (EXEC DIR) 
JULIE ROSADO (PRAC. ADMIN)</v>
      </c>
      <c r="M567" s="4" t="str">
        <f>UPPER(VLOOKUP($A567,'ACCESS EXPORT'!$A:$O,15,FALSE))</f>
        <v/>
      </c>
      <c r="N567" s="4" t="str">
        <f ca="1">IF(AND('ACCESS EXPORT'!X567="",'ACCESS EXPORT'!Y567=""),IF('ACCESS EXPORT'!V567&lt;&gt;"",(IF(TODAY()-'ACCESS EXPORT'!V567&gt;=-60,UPPER(CONCATENATE(VLOOKUP(B567,'ACCESS EXPORT'!$B:$P,15,FALSE),""&amp;CHAR(10)&amp;"(SEP",TEXT('ACCESS EXPORT'!V567," MM/DD/YYY)"))),IF(TODAY()-'ACCESS EXPORT'!V567&lt;0,UPPER(VLOOKUP(B567,'ACCESS EXPORT'!$B:$P,15,FALSE)),UPPER(VLOOKUP(B567,'ACCESS EXPORT'!$B:$P,15,FALSE))))),IF('ACCESS EXPORT'!U567="",UPPER(VLOOKUP(B567,'ACCESS EXPORT'!$B:$P,15,FALSE)),IF(TODAY()-'ACCESS EXPORT'!U567&lt;=30,CONCATENATE(UPPER(VLOOKUP(B567,'ACCESS EXPORT'!$B:$P,15,FALSE)),""&amp;CHAR(10)&amp;"(NEW",TEXT('ACCESS EXPORT'!U567," MM/DD/YYY)")),IF(AND(TODAY()-'ACCESS EXPORT'!U567&gt;30,TODAY()&gt;0),UPPER(VLOOKUP(B567,'ACCESS EXPORT'!$B:$P,15,FALSE)))))),IF('ACCESS EXPORT'!Y567&lt;&gt;"",UPPER(CONCATENATE(UPPER(VLOOKUP(B567,'ACCESS EXPORT'!$B:$P,15,FALSE)),""&amp;CHAR(10)&amp;"(Transfer Out",TEXT('ACCESS EXPORT'!Y567," MM/DD/YYY)"))),IF('ACCESS EXPORT'!X567&lt;&gt;"",UPPER(CONCATENATE(UPPER(VLOOKUP(B567,'ACCESS EXPORT'!$B:$P,15,FALSE)),""&amp;CHAR(10)&amp;"(Transfer In",TEXT('ACCESS EXPORT'!X567," MM/DD/YYY)"))))))</f>
        <v>BIAGIOLI, MATTHEW</v>
      </c>
      <c r="O567" s="4" t="str">
        <f>_xlfn.IFNA(VLOOKUP(B567,'ACCESS EXPORT'!$B:$Q,16,FALSE),"")</f>
        <v>MD</v>
      </c>
      <c r="P567" s="4" t="str">
        <f>_xlfn.IFNA(VLOOKUP(B567,'ACCESS EXPORT'!B:W,22,FALSE),"-")</f>
        <v>1174793541</v>
      </c>
      <c r="Q567" s="4" t="str">
        <f>_xlfn.IFNA(VLOOKUP(A567,'ACCESS EXPORT'!$A:$AG,33,0),"-")</f>
        <v>Bevine Whyte</v>
      </c>
      <c r="R567" s="4" t="str">
        <f>_xlfn.IFNA(VLOOKUP(A567,'ACCESS EXPORT'!$A:$AH,34,0),"-")</f>
        <v>Amanda Dowd</v>
      </c>
      <c r="S567" s="4" t="str">
        <f>_xlfn.IFNA(VLOOKUP(A567,'ACCESS EXPORT'!$A:$AI,35,0),"-")</f>
        <v>James Agee</v>
      </c>
      <c r="T567" s="4" t="str">
        <f>_xlfn.IFNA(VLOOKUP(A567,'ACCESS EXPORT'!$A:$AJ,36,0),"-")</f>
        <v>Wanda Cruz</v>
      </c>
      <c r="U567" s="4" t="str">
        <f>_xlfn.IFNA(VLOOKUP(A567,'ACCESS EXPORT'!$A:$AK,37,0),"-")</f>
        <v>Cerner</v>
      </c>
      <c r="V567" s="4" t="str">
        <f>_xlfn.IFNA(VLOOKUP(A567,'ACCESS EXPORT'!$A:$AL,38,0),"-")</f>
        <v>N/A</v>
      </c>
      <c r="W567" s="4" t="str">
        <f>_xlfn.IFNA(VLOOKUP(A567,'ACCESS EXPORT'!$A:$AM,39,0),"-")</f>
        <v/>
      </c>
      <c r="X567" s="4" t="str">
        <f>_xlfn.IFNA(VLOOKUP(A567,'ACCESS EXPORT'!$A:$AN,40,0),"-")</f>
        <v>Keelyn Fleming</v>
      </c>
      <c r="Y567" s="26" t="str">
        <f>_xlfn.IFNA(VLOOKUP(A567,'ACCESS EXPORT'!A:AO,41,0),"")</f>
        <v>Gary Weston</v>
      </c>
      <c r="Z567" s="26" t="str">
        <f>_xlfn.IFNA(VLOOKUP(A567,'ACCESS EXPORT'!A:AP,42,0),"")</f>
        <v/>
      </c>
      <c r="AA567" s="26" t="str">
        <f>_xlfn.IFNA(VLOOKUP(A567,'ACCESS EXPORT'!A:AQ,43,0),"")</f>
        <v>Joe Townsend</v>
      </c>
    </row>
    <row r="568" spans="1:27" ht="18.75" x14ac:dyDescent="0.25">
      <c r="A568" s="33">
        <v>261</v>
      </c>
      <c r="B568" s="10">
        <v>1594</v>
      </c>
      <c r="C568" s="7" t="str">
        <f ca="1">IFERROR(UPPER(IF(AND('ACCESS EXPORT'!AA568="",'ACCESS EXPORT'!Z568=""),VLOOKUP(A568,'ACCESS EXPORT'!$A:$AF,32,FALSE),(IF('ACCESS EXPORT'!AA568&lt;&gt;"",CONCATENATE(VLOOKUP(A568,'ACCESS EXPORT'!$A:$AF,32,FALSE)," (Closed",TEXT('ACCESS EXPORT'!AA568," MM/DD/YYY)")),IF(TODAY()&lt;(('ACCESS EXPORT'!Z568)+30),CONCATENATE(VLOOKUP(A568,'ACCESS EXPORT'!$A:$AF,32,FALSE)," (Opens",TEXT('ACCESS EXPORT'!Z568," MM/DD/YYY)")),VLOOKUP(A568,'ACCESS EXPORT'!$A:$AF,32,FALSE)))))),"-")</f>
        <v>ADVENTHEALTH MEDICAL GROUP RADIATION ONCOLOGY AT CENTRAL FLORIDA</v>
      </c>
      <c r="D568" s="3" t="str">
        <f ca="1">IFERROR(UPPER(IF(AND('ACCESS EXPORT'!AA568="",'ACCESS EXPORT'!Z568=""),VLOOKUP(A568,'ACCESS EXPORT'!$A:$AF,28,FALSE),(IF('ACCESS EXPORT'!AA568&lt;&gt;"",CONCATENATE(VLOOKUP(A568,'ACCESS EXPORT'!$A:$AF,28,FALSE)," (Closed",TEXT('ACCESS EXPORT'!AA568," MM/DD/YYY)")),IF(TODAY()&lt;(('ACCESS EXPORT'!Z568)+30),CONCATENATE(VLOOKUP(A568,'ACCESS EXPORT'!$A:$AF,28,FALSE)," (Opens",TEXT('ACCESS EXPORT'!Z568," MM/DD/YYY)")),VLOOKUP(A568,'ACCESS EXPORT'!$A:$AF,28,FALSE)))))),"-")</f>
        <v>RADIATION ONCOLOGY SPECIALISTS - ORLANDO</v>
      </c>
      <c r="E568" s="3" t="str">
        <f>VLOOKUP($A568,'ACCESS EXPORT'!$A:$AF,3,FALSE)</f>
        <v>6080</v>
      </c>
      <c r="F568" s="3" t="str">
        <f>UPPER(CONCATENATE(VLOOKUP(A568,'ACCESS EXPORT'!$A:$AF,4,FALSE)," ",VLOOKUP(A568,'ACCESS EXPORT'!$A:$AF,5,FALSE)," ",VLOOKUP(A568,'ACCESS EXPORT'!$A:$AF,6,FALSE)," ",VLOOKUP(A568,'ACCESS EXPORT'!$A:$AA,7,FALSE)," ",VLOOKUP(A568,'ACCESS EXPORT'!$A:$AA,8,FALSE)))</f>
        <v>2501 N ORANGE AVE SUITE 181 ORLANDO FL 32804</v>
      </c>
      <c r="G568" s="4" t="str">
        <f>UPPER(VLOOKUP($A568,'ACCESS EXPORT'!$A:$AF,9,FALSE))</f>
        <v>ORANGE</v>
      </c>
      <c r="H568" s="4" t="str">
        <f>_xlfn.IFNA(VLOOKUP($B568,'ACCESS EXPORT'!$B:$J,9,FALSE),"")</f>
        <v>HB</v>
      </c>
      <c r="I568" s="3" t="str">
        <f>CONCATENATE("(P)",VLOOKUP($A568,'ACCESS EXPORT'!$A:$AF,11,FALSE)," (F)",VLOOKUP($A568,'ACCESS EXPORT'!$A:$AF,29,FALSE))</f>
        <v>(P)(407) 303-2030 (F)(407) 303-2040</v>
      </c>
      <c r="J568" s="4" t="str">
        <f>UPPER(VLOOKUP($A568,'ACCESS EXPORT'!$A:$AF,12,FALSE))</f>
        <v>ONCOLOGY</v>
      </c>
      <c r="K568" s="4" t="str">
        <f>UPPER(VLOOKUP($A568,'ACCESS EXPORT'!$A:$AF,13,FALSE))</f>
        <v>MARLENE HOLLAND</v>
      </c>
      <c r="L568" s="3" t="str">
        <f>IF(AND(VLOOKUP(A568,'ACCESS EXPORT'!A:AE,1,0),'ACCESS EXPORT'!N568=""),UPPER(CONCATENATE('ACCESS EXPORT'!AE568)),IF(VLOOKUP(A568,'ACCESS EXPORT'!A:AE,1,0),UPPER(CONCATENATE('ACCESS EXPORT'!N568," "&amp;CHAR(10),'ACCESS EXPORT'!AE568))))</f>
        <v>DREW DEVANE (EXEC DIR) 
JULIE ROSADO (PRAC. ADMIN)</v>
      </c>
      <c r="M568" s="4" t="str">
        <f>UPPER(VLOOKUP($A568,'ACCESS EXPORT'!$A:$O,15,FALSE))</f>
        <v/>
      </c>
      <c r="N568" s="4" t="str">
        <f ca="1">IF(AND('ACCESS EXPORT'!X568="",'ACCESS EXPORT'!Y568=""),IF('ACCESS EXPORT'!V568&lt;&gt;"",(IF(TODAY()-'ACCESS EXPORT'!V568&gt;=-60,UPPER(CONCATENATE(VLOOKUP(B568,'ACCESS EXPORT'!$B:$P,15,FALSE),""&amp;CHAR(10)&amp;"(SEP",TEXT('ACCESS EXPORT'!V568," MM/DD/YYY)"))),IF(TODAY()-'ACCESS EXPORT'!V568&lt;0,UPPER(VLOOKUP(B568,'ACCESS EXPORT'!$B:$P,15,FALSE)),UPPER(VLOOKUP(B568,'ACCESS EXPORT'!$B:$P,15,FALSE))))),IF('ACCESS EXPORT'!U568="",UPPER(VLOOKUP(B568,'ACCESS EXPORT'!$B:$P,15,FALSE)),IF(TODAY()-'ACCESS EXPORT'!U568&lt;=30,CONCATENATE(UPPER(VLOOKUP(B568,'ACCESS EXPORT'!$B:$P,15,FALSE)),""&amp;CHAR(10)&amp;"(NEW",TEXT('ACCESS EXPORT'!U568," MM/DD/YYY)")),IF(AND(TODAY()-'ACCESS EXPORT'!U568&gt;30,TODAY()&gt;0),UPPER(VLOOKUP(B568,'ACCESS EXPORT'!$B:$P,15,FALSE)))))),IF('ACCESS EXPORT'!Y568&lt;&gt;"",UPPER(CONCATENATE(UPPER(VLOOKUP(B568,'ACCESS EXPORT'!$B:$P,15,FALSE)),""&amp;CHAR(10)&amp;"(Transfer Out",TEXT('ACCESS EXPORT'!Y568," MM/DD/YYY)"))),IF('ACCESS EXPORT'!X568&lt;&gt;"",UPPER(CONCATENATE(UPPER(VLOOKUP(B568,'ACCESS EXPORT'!$B:$P,15,FALSE)),""&amp;CHAR(10)&amp;"(Transfer In",TEXT('ACCESS EXPORT'!X568," MM/DD/YYY)"))))))</f>
        <v>RAPKE, STEPHANIE L.</v>
      </c>
      <c r="O568" s="4" t="str">
        <f>_xlfn.IFNA(VLOOKUP(B568,'ACCESS EXPORT'!$B:$Q,16,FALSE),"")</f>
        <v>MD</v>
      </c>
      <c r="P568" s="4" t="str">
        <f>_xlfn.IFNA(VLOOKUP(B568,'ACCESS EXPORT'!B:W,22,FALSE),"-")</f>
        <v>1285686345</v>
      </c>
      <c r="Q568" s="4" t="str">
        <f>_xlfn.IFNA(VLOOKUP(A568,'ACCESS EXPORT'!$A:$AG,33,0),"-")</f>
        <v>Bevine Whyte</v>
      </c>
      <c r="R568" s="4" t="str">
        <f>_xlfn.IFNA(VLOOKUP(A568,'ACCESS EXPORT'!$A:$AH,34,0),"-")</f>
        <v>Amanda Dowd</v>
      </c>
      <c r="S568" s="4" t="str">
        <f>_xlfn.IFNA(VLOOKUP(A568,'ACCESS EXPORT'!$A:$AI,35,0),"-")</f>
        <v>James Agee</v>
      </c>
      <c r="T568" s="4" t="str">
        <f>_xlfn.IFNA(VLOOKUP(A568,'ACCESS EXPORT'!$A:$AJ,36,0),"-")</f>
        <v>Wanda Cruz</v>
      </c>
      <c r="U568" s="4" t="str">
        <f>_xlfn.IFNA(VLOOKUP(A568,'ACCESS EXPORT'!$A:$AK,37,0),"-")</f>
        <v>Cerner</v>
      </c>
      <c r="V568" s="4" t="str">
        <f>_xlfn.IFNA(VLOOKUP(A568,'ACCESS EXPORT'!$A:$AL,38,0),"-")</f>
        <v>N/A</v>
      </c>
      <c r="W568" s="4" t="str">
        <f>_xlfn.IFNA(VLOOKUP(A568,'ACCESS EXPORT'!$A:$AM,39,0),"-")</f>
        <v/>
      </c>
      <c r="X568" s="4" t="str">
        <f>_xlfn.IFNA(VLOOKUP(A568,'ACCESS EXPORT'!$A:$AN,40,0),"-")</f>
        <v>Keelyn Fleming</v>
      </c>
      <c r="Y568" s="26" t="str">
        <f>_xlfn.IFNA(VLOOKUP(A568,'ACCESS EXPORT'!A:AO,41,0),"")</f>
        <v>Gary Weston</v>
      </c>
      <c r="Z568" s="26" t="str">
        <f>_xlfn.IFNA(VLOOKUP(A568,'ACCESS EXPORT'!A:AP,42,0),"")</f>
        <v/>
      </c>
      <c r="AA568" s="26" t="str">
        <f>_xlfn.IFNA(VLOOKUP(A568,'ACCESS EXPORT'!A:AQ,43,0),"")</f>
        <v>Joe Townsend</v>
      </c>
    </row>
    <row r="569" spans="1:27" ht="18.75" x14ac:dyDescent="0.25">
      <c r="A569" s="33">
        <v>261</v>
      </c>
      <c r="B569" s="10">
        <v>1593</v>
      </c>
      <c r="C569" s="7" t="str">
        <f ca="1">IFERROR(UPPER(IF(AND('ACCESS EXPORT'!AA569="",'ACCESS EXPORT'!Z569=""),VLOOKUP(A569,'ACCESS EXPORT'!$A:$AF,32,FALSE),(IF('ACCESS EXPORT'!AA569&lt;&gt;"",CONCATENATE(VLOOKUP(A569,'ACCESS EXPORT'!$A:$AF,32,FALSE)," (Closed",TEXT('ACCESS EXPORT'!AA569," MM/DD/YYY)")),IF(TODAY()&lt;(('ACCESS EXPORT'!Z569)+30),CONCATENATE(VLOOKUP(A569,'ACCESS EXPORT'!$A:$AF,32,FALSE)," (Opens",TEXT('ACCESS EXPORT'!Z569," MM/DD/YYY)")),VLOOKUP(A569,'ACCESS EXPORT'!$A:$AF,32,FALSE)))))),"-")</f>
        <v>ADVENTHEALTH MEDICAL GROUP RADIATION ONCOLOGY AT CENTRAL FLORIDA</v>
      </c>
      <c r="D569" s="3" t="str">
        <f ca="1">IFERROR(UPPER(IF(AND('ACCESS EXPORT'!AA569="",'ACCESS EXPORT'!Z569=""),VLOOKUP(A569,'ACCESS EXPORT'!$A:$AF,28,FALSE),(IF('ACCESS EXPORT'!AA569&lt;&gt;"",CONCATENATE(VLOOKUP(A569,'ACCESS EXPORT'!$A:$AF,28,FALSE)," (Closed",TEXT('ACCESS EXPORT'!AA569," MM/DD/YYY)")),IF(TODAY()&lt;(('ACCESS EXPORT'!Z569)+30),CONCATENATE(VLOOKUP(A569,'ACCESS EXPORT'!$A:$AF,28,FALSE)," (Opens",TEXT('ACCESS EXPORT'!Z569," MM/DD/YYY)")),VLOOKUP(A569,'ACCESS EXPORT'!$A:$AF,28,FALSE)))))),"-")</f>
        <v>RADIATION ONCOLOGY SPECIALISTS - ORLANDO</v>
      </c>
      <c r="E569" s="3" t="str">
        <f>VLOOKUP($A569,'ACCESS EXPORT'!$A:$AF,3,FALSE)</f>
        <v>6080</v>
      </c>
      <c r="F569" s="3" t="str">
        <f>UPPER(CONCATENATE(VLOOKUP(A569,'ACCESS EXPORT'!$A:$AF,4,FALSE)," ",VLOOKUP(A569,'ACCESS EXPORT'!$A:$AF,5,FALSE)," ",VLOOKUP(A569,'ACCESS EXPORT'!$A:$AF,6,FALSE)," ",VLOOKUP(A569,'ACCESS EXPORT'!$A:$AA,7,FALSE)," ",VLOOKUP(A569,'ACCESS EXPORT'!$A:$AA,8,FALSE)))</f>
        <v>2501 N ORANGE AVE SUITE 181 ORLANDO FL 32804</v>
      </c>
      <c r="G569" s="4" t="str">
        <f>UPPER(VLOOKUP($A569,'ACCESS EXPORT'!$A:$AF,9,FALSE))</f>
        <v>ORANGE</v>
      </c>
      <c r="H569" s="4" t="str">
        <f>_xlfn.IFNA(VLOOKUP($B569,'ACCESS EXPORT'!$B:$J,9,FALSE),"")</f>
        <v>HB</v>
      </c>
      <c r="I569" s="3" t="str">
        <f>CONCATENATE("(P)",VLOOKUP($A569,'ACCESS EXPORT'!$A:$AF,11,FALSE)," (F)",VLOOKUP($A569,'ACCESS EXPORT'!$A:$AF,29,FALSE))</f>
        <v>(P)(407) 303-2030 (F)(407) 303-2040</v>
      </c>
      <c r="J569" s="4" t="str">
        <f>UPPER(VLOOKUP($A569,'ACCESS EXPORT'!$A:$AF,12,FALSE))</f>
        <v>ONCOLOGY</v>
      </c>
      <c r="K569" s="4" t="str">
        <f>UPPER(VLOOKUP($A569,'ACCESS EXPORT'!$A:$AF,13,FALSE))</f>
        <v>MARLENE HOLLAND</v>
      </c>
      <c r="L569" s="3" t="str">
        <f>IF(AND(VLOOKUP(A569,'ACCESS EXPORT'!A:AE,1,0),'ACCESS EXPORT'!N569=""),UPPER(CONCATENATE('ACCESS EXPORT'!AE569)),IF(VLOOKUP(A569,'ACCESS EXPORT'!A:AE,1,0),UPPER(CONCATENATE('ACCESS EXPORT'!N569," "&amp;CHAR(10),'ACCESS EXPORT'!AE569))))</f>
        <v>DREW DEVANE (EXEC DIR) 
JULIE ROSADO (PRAC. ADMIN)</v>
      </c>
      <c r="M569" s="4" t="str">
        <f>UPPER(VLOOKUP($A569,'ACCESS EXPORT'!$A:$O,15,FALSE))</f>
        <v/>
      </c>
      <c r="N569" s="4" t="str">
        <f ca="1">IF(AND('ACCESS EXPORT'!X569="",'ACCESS EXPORT'!Y569=""),IF('ACCESS EXPORT'!V569&lt;&gt;"",(IF(TODAY()-'ACCESS EXPORT'!V569&gt;=-60,UPPER(CONCATENATE(VLOOKUP(B569,'ACCESS EXPORT'!$B:$P,15,FALSE),""&amp;CHAR(10)&amp;"(SEP",TEXT('ACCESS EXPORT'!V569," MM/DD/YYY)"))),IF(TODAY()-'ACCESS EXPORT'!V569&lt;0,UPPER(VLOOKUP(B569,'ACCESS EXPORT'!$B:$P,15,FALSE)),UPPER(VLOOKUP(B569,'ACCESS EXPORT'!$B:$P,15,FALSE))))),IF('ACCESS EXPORT'!U569="",UPPER(VLOOKUP(B569,'ACCESS EXPORT'!$B:$P,15,FALSE)),IF(TODAY()-'ACCESS EXPORT'!U569&lt;=30,CONCATENATE(UPPER(VLOOKUP(B569,'ACCESS EXPORT'!$B:$P,15,FALSE)),""&amp;CHAR(10)&amp;"(NEW",TEXT('ACCESS EXPORT'!U569," MM/DD/YYY)")),IF(AND(TODAY()-'ACCESS EXPORT'!U569&gt;30,TODAY()&gt;0),UPPER(VLOOKUP(B569,'ACCESS EXPORT'!$B:$P,15,FALSE)))))),IF('ACCESS EXPORT'!Y569&lt;&gt;"",UPPER(CONCATENATE(UPPER(VLOOKUP(B569,'ACCESS EXPORT'!$B:$P,15,FALSE)),""&amp;CHAR(10)&amp;"(Transfer Out",TEXT('ACCESS EXPORT'!Y569," MM/DD/YYY)"))),IF('ACCESS EXPORT'!X569&lt;&gt;"",UPPER(CONCATENATE(UPPER(VLOOKUP(B569,'ACCESS EXPORT'!$B:$P,15,FALSE)),""&amp;CHAR(10)&amp;"(Transfer In",TEXT('ACCESS EXPORT'!X569," MM/DD/YYY)"))))))</f>
        <v>CARRASCOSA, LUIS A.
(SEP 07/15/2019)</v>
      </c>
      <c r="O569" s="4" t="str">
        <f>_xlfn.IFNA(VLOOKUP(B569,'ACCESS EXPORT'!$B:$Q,16,FALSE),"")</f>
        <v>MD</v>
      </c>
      <c r="P569" s="4" t="str">
        <f>_xlfn.IFNA(VLOOKUP(B569,'ACCESS EXPORT'!B:W,22,FALSE),"-")</f>
        <v>1659489581</v>
      </c>
      <c r="Q569" s="4" t="str">
        <f>_xlfn.IFNA(VLOOKUP(A569,'ACCESS EXPORT'!$A:$AG,33,0),"-")</f>
        <v>Bevine Whyte</v>
      </c>
      <c r="R569" s="4" t="str">
        <f>_xlfn.IFNA(VLOOKUP(A569,'ACCESS EXPORT'!$A:$AH,34,0),"-")</f>
        <v>Amanda Dowd</v>
      </c>
      <c r="S569" s="4" t="str">
        <f>_xlfn.IFNA(VLOOKUP(A569,'ACCESS EXPORT'!$A:$AI,35,0),"-")</f>
        <v>James Agee</v>
      </c>
      <c r="T569" s="4" t="str">
        <f>_xlfn.IFNA(VLOOKUP(A569,'ACCESS EXPORT'!$A:$AJ,36,0),"-")</f>
        <v>Wanda Cruz</v>
      </c>
      <c r="U569" s="4" t="str">
        <f>_xlfn.IFNA(VLOOKUP(A569,'ACCESS EXPORT'!$A:$AK,37,0),"-")</f>
        <v>Cerner</v>
      </c>
      <c r="V569" s="4" t="str">
        <f>_xlfn.IFNA(VLOOKUP(A569,'ACCESS EXPORT'!$A:$AL,38,0),"-")</f>
        <v>N/A</v>
      </c>
      <c r="W569" s="4" t="str">
        <f>_xlfn.IFNA(VLOOKUP(A569,'ACCESS EXPORT'!$A:$AM,39,0),"-")</f>
        <v/>
      </c>
      <c r="X569" s="4" t="str">
        <f>_xlfn.IFNA(VLOOKUP(A569,'ACCESS EXPORT'!$A:$AN,40,0),"-")</f>
        <v>Keelyn Fleming</v>
      </c>
      <c r="Y569" s="26" t="str">
        <f>_xlfn.IFNA(VLOOKUP(A569,'ACCESS EXPORT'!A:AO,41,0),"")</f>
        <v>Gary Weston</v>
      </c>
      <c r="Z569" s="26" t="str">
        <f>_xlfn.IFNA(VLOOKUP(A569,'ACCESS EXPORT'!A:AP,42,0),"")</f>
        <v/>
      </c>
      <c r="AA569" s="26" t="str">
        <f>_xlfn.IFNA(VLOOKUP(A569,'ACCESS EXPORT'!A:AQ,43,0),"")</f>
        <v>Joe Townsend</v>
      </c>
    </row>
    <row r="570" spans="1:27" ht="18.75" x14ac:dyDescent="0.25">
      <c r="A570" s="33">
        <v>261</v>
      </c>
      <c r="B570" s="10">
        <v>1592</v>
      </c>
      <c r="C570" s="7" t="str">
        <f ca="1">IFERROR(UPPER(IF(AND('ACCESS EXPORT'!AA570="",'ACCESS EXPORT'!Z570=""),VLOOKUP(A570,'ACCESS EXPORT'!$A:$AF,32,FALSE),(IF('ACCESS EXPORT'!AA570&lt;&gt;"",CONCATENATE(VLOOKUP(A570,'ACCESS EXPORT'!$A:$AF,32,FALSE)," (Closed",TEXT('ACCESS EXPORT'!AA570," MM/DD/YYY)")),IF(TODAY()&lt;(('ACCESS EXPORT'!Z570)+30),CONCATENATE(VLOOKUP(A570,'ACCESS EXPORT'!$A:$AF,32,FALSE)," (Opens",TEXT('ACCESS EXPORT'!Z570," MM/DD/YYY)")),VLOOKUP(A570,'ACCESS EXPORT'!$A:$AF,32,FALSE)))))),"-")</f>
        <v>ADVENTHEALTH MEDICAL GROUP RADIATION ONCOLOGY AT CENTRAL FLORIDA</v>
      </c>
      <c r="D570" s="3" t="str">
        <f ca="1">IFERROR(UPPER(IF(AND('ACCESS EXPORT'!AA570="",'ACCESS EXPORT'!Z570=""),VLOOKUP(A570,'ACCESS EXPORT'!$A:$AF,28,FALSE),(IF('ACCESS EXPORT'!AA570&lt;&gt;"",CONCATENATE(VLOOKUP(A570,'ACCESS EXPORT'!$A:$AF,28,FALSE)," (Closed",TEXT('ACCESS EXPORT'!AA570," MM/DD/YYY)")),IF(TODAY()&lt;(('ACCESS EXPORT'!Z570)+30),CONCATENATE(VLOOKUP(A570,'ACCESS EXPORT'!$A:$AF,28,FALSE)," (Opens",TEXT('ACCESS EXPORT'!Z570," MM/DD/YYY)")),VLOOKUP(A570,'ACCESS EXPORT'!$A:$AF,28,FALSE)))))),"-")</f>
        <v>RADIATION ONCOLOGY SPECIALISTS - ORLANDO</v>
      </c>
      <c r="E570" s="3" t="str">
        <f>VLOOKUP($A570,'ACCESS EXPORT'!$A:$AF,3,FALSE)</f>
        <v>6080</v>
      </c>
      <c r="F570" s="3" t="str">
        <f>UPPER(CONCATENATE(VLOOKUP(A570,'ACCESS EXPORT'!$A:$AF,4,FALSE)," ",VLOOKUP(A570,'ACCESS EXPORT'!$A:$AF,5,FALSE)," ",VLOOKUP(A570,'ACCESS EXPORT'!$A:$AF,6,FALSE)," ",VLOOKUP(A570,'ACCESS EXPORT'!$A:$AA,7,FALSE)," ",VLOOKUP(A570,'ACCESS EXPORT'!$A:$AA,8,FALSE)))</f>
        <v>2501 N ORANGE AVE SUITE 181 ORLANDO FL 32804</v>
      </c>
      <c r="G570" s="4" t="str">
        <f>UPPER(VLOOKUP($A570,'ACCESS EXPORT'!$A:$AF,9,FALSE))</f>
        <v>ORANGE</v>
      </c>
      <c r="H570" s="4" t="str">
        <f>_xlfn.IFNA(VLOOKUP($B570,'ACCESS EXPORT'!$B:$J,9,FALSE),"")</f>
        <v>HB</v>
      </c>
      <c r="I570" s="3" t="str">
        <f>CONCATENATE("(P)",VLOOKUP($A570,'ACCESS EXPORT'!$A:$AF,11,FALSE)," (F)",VLOOKUP($A570,'ACCESS EXPORT'!$A:$AF,29,FALSE))</f>
        <v>(P)(407) 303-2030 (F)(407) 303-2040</v>
      </c>
      <c r="J570" s="4" t="str">
        <f>UPPER(VLOOKUP($A570,'ACCESS EXPORT'!$A:$AF,12,FALSE))</f>
        <v>ONCOLOGY</v>
      </c>
      <c r="K570" s="4" t="str">
        <f>UPPER(VLOOKUP($A570,'ACCESS EXPORT'!$A:$AF,13,FALSE))</f>
        <v>MARLENE HOLLAND</v>
      </c>
      <c r="L570" s="3" t="str">
        <f>IF(AND(VLOOKUP(A570,'ACCESS EXPORT'!A:AE,1,0),'ACCESS EXPORT'!N570=""),UPPER(CONCATENATE('ACCESS EXPORT'!AE570)),IF(VLOOKUP(A570,'ACCESS EXPORT'!A:AE,1,0),UPPER(CONCATENATE('ACCESS EXPORT'!N570," "&amp;CHAR(10),'ACCESS EXPORT'!AE570))))</f>
        <v>DREW DEVANE (EXEC DIR) 
JULIE ROSADO (PRAC. ADMIN)</v>
      </c>
      <c r="M570" s="4" t="str">
        <f>UPPER(VLOOKUP($A570,'ACCESS EXPORT'!$A:$O,15,FALSE))</f>
        <v/>
      </c>
      <c r="N570" s="4" t="str">
        <f ca="1">IF(AND('ACCESS EXPORT'!X570="",'ACCESS EXPORT'!Y570=""),IF('ACCESS EXPORT'!V570&lt;&gt;"",(IF(TODAY()-'ACCESS EXPORT'!V570&gt;=-60,UPPER(CONCATENATE(VLOOKUP(B570,'ACCESS EXPORT'!$B:$P,15,FALSE),""&amp;CHAR(10)&amp;"(SEP",TEXT('ACCESS EXPORT'!V570," MM/DD/YYY)"))),IF(TODAY()-'ACCESS EXPORT'!V570&lt;0,UPPER(VLOOKUP(B570,'ACCESS EXPORT'!$B:$P,15,FALSE)),UPPER(VLOOKUP(B570,'ACCESS EXPORT'!$B:$P,15,FALSE))))),IF('ACCESS EXPORT'!U570="",UPPER(VLOOKUP(B570,'ACCESS EXPORT'!$B:$P,15,FALSE)),IF(TODAY()-'ACCESS EXPORT'!U570&lt;=30,CONCATENATE(UPPER(VLOOKUP(B570,'ACCESS EXPORT'!$B:$P,15,FALSE)),""&amp;CHAR(10)&amp;"(NEW",TEXT('ACCESS EXPORT'!U570," MM/DD/YYY)")),IF(AND(TODAY()-'ACCESS EXPORT'!U570&gt;30,TODAY()&gt;0),UPPER(VLOOKUP(B570,'ACCESS EXPORT'!$B:$P,15,FALSE)))))),IF('ACCESS EXPORT'!Y570&lt;&gt;"",UPPER(CONCATENATE(UPPER(VLOOKUP(B570,'ACCESS EXPORT'!$B:$P,15,FALSE)),""&amp;CHAR(10)&amp;"(Transfer Out",TEXT('ACCESS EXPORT'!Y570," MM/DD/YYY)"))),IF('ACCESS EXPORT'!X570&lt;&gt;"",UPPER(CONCATENATE(UPPER(VLOOKUP(B570,'ACCESS EXPORT'!$B:$P,15,FALSE)),""&amp;CHAR(10)&amp;"(Transfer In",TEXT('ACCESS EXPORT'!X570," MM/DD/YYY)"))))))</f>
        <v>JAIN, ANUDH K.</v>
      </c>
      <c r="O570" s="4" t="str">
        <f>_xlfn.IFNA(VLOOKUP(B570,'ACCESS EXPORT'!$B:$Q,16,FALSE),"")</f>
        <v>MD</v>
      </c>
      <c r="P570" s="4" t="str">
        <f>_xlfn.IFNA(VLOOKUP(B570,'ACCESS EXPORT'!B:W,22,FALSE),"-")</f>
        <v>1407830375</v>
      </c>
      <c r="Q570" s="4" t="str">
        <f>_xlfn.IFNA(VLOOKUP(A570,'ACCESS EXPORT'!$A:$AG,33,0),"-")</f>
        <v>Bevine Whyte</v>
      </c>
      <c r="R570" s="4" t="str">
        <f>_xlfn.IFNA(VLOOKUP(A570,'ACCESS EXPORT'!$A:$AH,34,0),"-")</f>
        <v>Amanda Dowd</v>
      </c>
      <c r="S570" s="4" t="str">
        <f>_xlfn.IFNA(VLOOKUP(A570,'ACCESS EXPORT'!$A:$AI,35,0),"-")</f>
        <v>James Agee</v>
      </c>
      <c r="T570" s="4" t="str">
        <f>_xlfn.IFNA(VLOOKUP(A570,'ACCESS EXPORT'!$A:$AJ,36,0),"-")</f>
        <v>Wanda Cruz</v>
      </c>
      <c r="U570" s="4" t="str">
        <f>_xlfn.IFNA(VLOOKUP(A570,'ACCESS EXPORT'!$A:$AK,37,0),"-")</f>
        <v>Cerner</v>
      </c>
      <c r="V570" s="4" t="str">
        <f>_xlfn.IFNA(VLOOKUP(A570,'ACCESS EXPORT'!$A:$AL,38,0),"-")</f>
        <v>N/A</v>
      </c>
      <c r="W570" s="4" t="str">
        <f>_xlfn.IFNA(VLOOKUP(A570,'ACCESS EXPORT'!$A:$AM,39,0),"-")</f>
        <v/>
      </c>
      <c r="X570" s="4" t="str">
        <f>_xlfn.IFNA(VLOOKUP(A570,'ACCESS EXPORT'!$A:$AN,40,0),"-")</f>
        <v>Keelyn Fleming</v>
      </c>
      <c r="Y570" s="26" t="str">
        <f>_xlfn.IFNA(VLOOKUP(A570,'ACCESS EXPORT'!A:AO,41,0),"")</f>
        <v>Gary Weston</v>
      </c>
      <c r="Z570" s="26" t="str">
        <f>_xlfn.IFNA(VLOOKUP(A570,'ACCESS EXPORT'!A:AP,42,0),"")</f>
        <v/>
      </c>
      <c r="AA570" s="26" t="str">
        <f>_xlfn.IFNA(VLOOKUP(A570,'ACCESS EXPORT'!A:AQ,43,0),"")</f>
        <v>Joe Townsend</v>
      </c>
    </row>
    <row r="571" spans="1:27" ht="18.75" x14ac:dyDescent="0.25">
      <c r="A571" s="33">
        <v>261</v>
      </c>
      <c r="B571" s="10">
        <v>1591</v>
      </c>
      <c r="C571" s="7" t="str">
        <f ca="1">IFERROR(UPPER(IF(AND('ACCESS EXPORT'!AA571="",'ACCESS EXPORT'!Z571=""),VLOOKUP(A571,'ACCESS EXPORT'!$A:$AF,32,FALSE),(IF('ACCESS EXPORT'!AA571&lt;&gt;"",CONCATENATE(VLOOKUP(A571,'ACCESS EXPORT'!$A:$AF,32,FALSE)," (Closed",TEXT('ACCESS EXPORT'!AA571," MM/DD/YYY)")),IF(TODAY()&lt;(('ACCESS EXPORT'!Z571)+30),CONCATENATE(VLOOKUP(A571,'ACCESS EXPORT'!$A:$AF,32,FALSE)," (Opens",TEXT('ACCESS EXPORT'!Z571," MM/DD/YYY)")),VLOOKUP(A571,'ACCESS EXPORT'!$A:$AF,32,FALSE)))))),"-")</f>
        <v>ADVENTHEALTH MEDICAL GROUP RADIATION ONCOLOGY AT CENTRAL FLORIDA</v>
      </c>
      <c r="D571" s="3" t="str">
        <f ca="1">IFERROR(UPPER(IF(AND('ACCESS EXPORT'!AA571="",'ACCESS EXPORT'!Z571=""),VLOOKUP(A571,'ACCESS EXPORT'!$A:$AF,28,FALSE),(IF('ACCESS EXPORT'!AA571&lt;&gt;"",CONCATENATE(VLOOKUP(A571,'ACCESS EXPORT'!$A:$AF,28,FALSE)," (Closed",TEXT('ACCESS EXPORT'!AA571," MM/DD/YYY)")),IF(TODAY()&lt;(('ACCESS EXPORT'!Z571)+30),CONCATENATE(VLOOKUP(A571,'ACCESS EXPORT'!$A:$AF,28,FALSE)," (Opens",TEXT('ACCESS EXPORT'!Z571," MM/DD/YYY)")),VLOOKUP(A571,'ACCESS EXPORT'!$A:$AF,28,FALSE)))))),"-")</f>
        <v>RADIATION ONCOLOGY SPECIALISTS - ORLANDO</v>
      </c>
      <c r="E571" s="3" t="str">
        <f>VLOOKUP($A571,'ACCESS EXPORT'!$A:$AF,3,FALSE)</f>
        <v>6080</v>
      </c>
      <c r="F571" s="3" t="str">
        <f>UPPER(CONCATENATE(VLOOKUP(A571,'ACCESS EXPORT'!$A:$AF,4,FALSE)," ",VLOOKUP(A571,'ACCESS EXPORT'!$A:$AF,5,FALSE)," ",VLOOKUP(A571,'ACCESS EXPORT'!$A:$AF,6,FALSE)," ",VLOOKUP(A571,'ACCESS EXPORT'!$A:$AA,7,FALSE)," ",VLOOKUP(A571,'ACCESS EXPORT'!$A:$AA,8,FALSE)))</f>
        <v>2501 N ORANGE AVE SUITE 181 ORLANDO FL 32804</v>
      </c>
      <c r="G571" s="4" t="str">
        <f>UPPER(VLOOKUP($A571,'ACCESS EXPORT'!$A:$AF,9,FALSE))</f>
        <v>ORANGE</v>
      </c>
      <c r="H571" s="4" t="str">
        <f>_xlfn.IFNA(VLOOKUP($B571,'ACCESS EXPORT'!$B:$J,9,FALSE),"")</f>
        <v>HB</v>
      </c>
      <c r="I571" s="3" t="str">
        <f>CONCATENATE("(P)",VLOOKUP($A571,'ACCESS EXPORT'!$A:$AF,11,FALSE)," (F)",VLOOKUP($A571,'ACCESS EXPORT'!$A:$AF,29,FALSE))</f>
        <v>(P)(407) 303-2030 (F)(407) 303-2040</v>
      </c>
      <c r="J571" s="4" t="str">
        <f>UPPER(VLOOKUP($A571,'ACCESS EXPORT'!$A:$AF,12,FALSE))</f>
        <v>ONCOLOGY</v>
      </c>
      <c r="K571" s="4" t="str">
        <f>UPPER(VLOOKUP($A571,'ACCESS EXPORT'!$A:$AF,13,FALSE))</f>
        <v>MARLENE HOLLAND</v>
      </c>
      <c r="L571" s="3" t="str">
        <f>IF(AND(VLOOKUP(A571,'ACCESS EXPORT'!A:AE,1,0),'ACCESS EXPORT'!N571=""),UPPER(CONCATENATE('ACCESS EXPORT'!AE571)),IF(VLOOKUP(A571,'ACCESS EXPORT'!A:AE,1,0),UPPER(CONCATENATE('ACCESS EXPORT'!N571," "&amp;CHAR(10),'ACCESS EXPORT'!AE571))))</f>
        <v>DREW DEVANE (EXEC DIR) 
JULIE ROSADO (PRAC. ADMIN)</v>
      </c>
      <c r="M571" s="4" t="str">
        <f>UPPER(VLOOKUP($A571,'ACCESS EXPORT'!$A:$O,15,FALSE))</f>
        <v/>
      </c>
      <c r="N571" s="4" t="str">
        <f ca="1">IF(AND('ACCESS EXPORT'!X571="",'ACCESS EXPORT'!Y571=""),IF('ACCESS EXPORT'!V571&lt;&gt;"",(IF(TODAY()-'ACCESS EXPORT'!V571&gt;=-60,UPPER(CONCATENATE(VLOOKUP(B571,'ACCESS EXPORT'!$B:$P,15,FALSE),""&amp;CHAR(10)&amp;"(SEP",TEXT('ACCESS EXPORT'!V571," MM/DD/YYY)"))),IF(TODAY()-'ACCESS EXPORT'!V571&lt;0,UPPER(VLOOKUP(B571,'ACCESS EXPORT'!$B:$P,15,FALSE)),UPPER(VLOOKUP(B571,'ACCESS EXPORT'!$B:$P,15,FALSE))))),IF('ACCESS EXPORT'!U571="",UPPER(VLOOKUP(B571,'ACCESS EXPORT'!$B:$P,15,FALSE)),IF(TODAY()-'ACCESS EXPORT'!U571&lt;=30,CONCATENATE(UPPER(VLOOKUP(B571,'ACCESS EXPORT'!$B:$P,15,FALSE)),""&amp;CHAR(10)&amp;"(NEW",TEXT('ACCESS EXPORT'!U571," MM/DD/YYY)")),IF(AND(TODAY()-'ACCESS EXPORT'!U571&gt;30,TODAY()&gt;0),UPPER(VLOOKUP(B571,'ACCESS EXPORT'!$B:$P,15,FALSE)))))),IF('ACCESS EXPORT'!Y571&lt;&gt;"",UPPER(CONCATENATE(UPPER(VLOOKUP(B571,'ACCESS EXPORT'!$B:$P,15,FALSE)),""&amp;CHAR(10)&amp;"(Transfer Out",TEXT('ACCESS EXPORT'!Y571," MM/DD/YYY)"))),IF('ACCESS EXPORT'!X571&lt;&gt;"",UPPER(CONCATENATE(UPPER(VLOOKUP(B571,'ACCESS EXPORT'!$B:$P,15,FALSE)),""&amp;CHAR(10)&amp;"(Transfer In",TEXT('ACCESS EXPORT'!X571," MM/DD/YYY)"))))))</f>
        <v>RACSA, MARGARITA</v>
      </c>
      <c r="O571" s="4" t="str">
        <f>_xlfn.IFNA(VLOOKUP(B571,'ACCESS EXPORT'!$B:$Q,16,FALSE),"")</f>
        <v>MD</v>
      </c>
      <c r="P571" s="4" t="str">
        <f>_xlfn.IFNA(VLOOKUP(B571,'ACCESS EXPORT'!B:W,22,FALSE),"-")</f>
        <v>1598955171</v>
      </c>
      <c r="Q571" s="4" t="str">
        <f>_xlfn.IFNA(VLOOKUP(A571,'ACCESS EXPORT'!$A:$AG,33,0),"-")</f>
        <v>Bevine Whyte</v>
      </c>
      <c r="R571" s="4" t="str">
        <f>_xlfn.IFNA(VLOOKUP(A571,'ACCESS EXPORT'!$A:$AH,34,0),"-")</f>
        <v>Amanda Dowd</v>
      </c>
      <c r="S571" s="4" t="str">
        <f>_xlfn.IFNA(VLOOKUP(A571,'ACCESS EXPORT'!$A:$AI,35,0),"-")</f>
        <v>James Agee</v>
      </c>
      <c r="T571" s="4" t="str">
        <f>_xlfn.IFNA(VLOOKUP(A571,'ACCESS EXPORT'!$A:$AJ,36,0),"-")</f>
        <v>Wanda Cruz</v>
      </c>
      <c r="U571" s="4" t="str">
        <f>_xlfn.IFNA(VLOOKUP(A571,'ACCESS EXPORT'!$A:$AK,37,0),"-")</f>
        <v>Cerner</v>
      </c>
      <c r="V571" s="4" t="str">
        <f>_xlfn.IFNA(VLOOKUP(A571,'ACCESS EXPORT'!$A:$AL,38,0),"-")</f>
        <v>N/A</v>
      </c>
      <c r="W571" s="4" t="str">
        <f>_xlfn.IFNA(VLOOKUP(A571,'ACCESS EXPORT'!$A:$AM,39,0),"-")</f>
        <v/>
      </c>
      <c r="X571" s="4" t="str">
        <f>_xlfn.IFNA(VLOOKUP(A571,'ACCESS EXPORT'!$A:$AN,40,0),"-")</f>
        <v>Keelyn Fleming</v>
      </c>
      <c r="Y571" s="26" t="str">
        <f>_xlfn.IFNA(VLOOKUP(A571,'ACCESS EXPORT'!A:AO,41,0),"")</f>
        <v>Gary Weston</v>
      </c>
      <c r="Z571" s="26" t="str">
        <f>_xlfn.IFNA(VLOOKUP(A571,'ACCESS EXPORT'!A:AP,42,0),"")</f>
        <v/>
      </c>
      <c r="AA571" s="26" t="str">
        <f>_xlfn.IFNA(VLOOKUP(A571,'ACCESS EXPORT'!A:AQ,43,0),"")</f>
        <v>Joe Townsend</v>
      </c>
    </row>
    <row r="572" spans="1:27" ht="18.75" x14ac:dyDescent="0.25">
      <c r="A572" s="33">
        <v>261</v>
      </c>
      <c r="B572" s="10">
        <v>1598</v>
      </c>
      <c r="C572" s="7" t="str">
        <f ca="1">IFERROR(UPPER(IF(AND('ACCESS EXPORT'!AA572="",'ACCESS EXPORT'!Z572=""),VLOOKUP(A572,'ACCESS EXPORT'!$A:$AF,32,FALSE),(IF('ACCESS EXPORT'!AA572&lt;&gt;"",CONCATENATE(VLOOKUP(A572,'ACCESS EXPORT'!$A:$AF,32,FALSE)," (Closed",TEXT('ACCESS EXPORT'!AA572," MM/DD/YYY)")),IF(TODAY()&lt;(('ACCESS EXPORT'!Z572)+30),CONCATENATE(VLOOKUP(A572,'ACCESS EXPORT'!$A:$AF,32,FALSE)," (Opens",TEXT('ACCESS EXPORT'!Z572," MM/DD/YYY)")),VLOOKUP(A572,'ACCESS EXPORT'!$A:$AF,32,FALSE)))))),"-")</f>
        <v>ADVENTHEALTH MEDICAL GROUP RADIATION ONCOLOGY AT CENTRAL FLORIDA</v>
      </c>
      <c r="D572" s="3" t="str">
        <f ca="1">IFERROR(UPPER(IF(AND('ACCESS EXPORT'!AA572="",'ACCESS EXPORT'!Z572=""),VLOOKUP(A572,'ACCESS EXPORT'!$A:$AF,28,FALSE),(IF('ACCESS EXPORT'!AA572&lt;&gt;"",CONCATENATE(VLOOKUP(A572,'ACCESS EXPORT'!$A:$AF,28,FALSE)," (Closed",TEXT('ACCESS EXPORT'!AA572," MM/DD/YYY)")),IF(TODAY()&lt;(('ACCESS EXPORT'!Z572)+30),CONCATENATE(VLOOKUP(A572,'ACCESS EXPORT'!$A:$AF,28,FALSE)," (Opens",TEXT('ACCESS EXPORT'!Z572," MM/DD/YYY)")),VLOOKUP(A572,'ACCESS EXPORT'!$A:$AF,28,FALSE)))))),"-")</f>
        <v>RADIATION ONCOLOGY SPECIALISTS - ORLANDO</v>
      </c>
      <c r="E572" s="3" t="str">
        <f>VLOOKUP($A572,'ACCESS EXPORT'!$A:$AF,3,FALSE)</f>
        <v>6080</v>
      </c>
      <c r="F572" s="3" t="str">
        <f>UPPER(CONCATENATE(VLOOKUP(A572,'ACCESS EXPORT'!$A:$AF,4,FALSE)," ",VLOOKUP(A572,'ACCESS EXPORT'!$A:$AF,5,FALSE)," ",VLOOKUP(A572,'ACCESS EXPORT'!$A:$AF,6,FALSE)," ",VLOOKUP(A572,'ACCESS EXPORT'!$A:$AA,7,FALSE)," ",VLOOKUP(A572,'ACCESS EXPORT'!$A:$AA,8,FALSE)))</f>
        <v>2501 N ORANGE AVE SUITE 181 ORLANDO FL 32804</v>
      </c>
      <c r="G572" s="4" t="str">
        <f>UPPER(VLOOKUP($A572,'ACCESS EXPORT'!$A:$AF,9,FALSE))</f>
        <v>ORANGE</v>
      </c>
      <c r="H572" s="4" t="str">
        <f>_xlfn.IFNA(VLOOKUP($B572,'ACCESS EXPORT'!$B:$J,9,FALSE),"")</f>
        <v>HB</v>
      </c>
      <c r="I572" s="3" t="str">
        <f>CONCATENATE("(P)",VLOOKUP($A572,'ACCESS EXPORT'!$A:$AF,11,FALSE)," (F)",VLOOKUP($A572,'ACCESS EXPORT'!$A:$AF,29,FALSE))</f>
        <v>(P)(407) 303-2030 (F)(407) 303-2040</v>
      </c>
      <c r="J572" s="4" t="str">
        <f>UPPER(VLOOKUP($A572,'ACCESS EXPORT'!$A:$AF,12,FALSE))</f>
        <v>ONCOLOGY</v>
      </c>
      <c r="K572" s="4" t="str">
        <f>UPPER(VLOOKUP($A572,'ACCESS EXPORT'!$A:$AF,13,FALSE))</f>
        <v>MARLENE HOLLAND</v>
      </c>
      <c r="L572" s="3" t="str">
        <f>IF(AND(VLOOKUP(A572,'ACCESS EXPORT'!A:AE,1,0),'ACCESS EXPORT'!N572=""),UPPER(CONCATENATE('ACCESS EXPORT'!AE572)),IF(VLOOKUP(A572,'ACCESS EXPORT'!A:AE,1,0),UPPER(CONCATENATE('ACCESS EXPORT'!N572," "&amp;CHAR(10),'ACCESS EXPORT'!AE572))))</f>
        <v>DREW DEVANE (EXEC DIR) 
JULIE ROSADO (PRAC. ADMIN)</v>
      </c>
      <c r="M572" s="4" t="str">
        <f>UPPER(VLOOKUP($A572,'ACCESS EXPORT'!$A:$O,15,FALSE))</f>
        <v/>
      </c>
      <c r="N572" s="4" t="str">
        <f ca="1">IF(AND('ACCESS EXPORT'!X572="",'ACCESS EXPORT'!Y572=""),IF('ACCESS EXPORT'!V572&lt;&gt;"",(IF(TODAY()-'ACCESS EXPORT'!V572&gt;=-60,UPPER(CONCATENATE(VLOOKUP(B572,'ACCESS EXPORT'!$B:$P,15,FALSE),""&amp;CHAR(10)&amp;"(SEP",TEXT('ACCESS EXPORT'!V572," MM/DD/YYY)"))),IF(TODAY()-'ACCESS EXPORT'!V572&lt;0,UPPER(VLOOKUP(B572,'ACCESS EXPORT'!$B:$P,15,FALSE)),UPPER(VLOOKUP(B572,'ACCESS EXPORT'!$B:$P,15,FALSE))))),IF('ACCESS EXPORT'!U572="",UPPER(VLOOKUP(B572,'ACCESS EXPORT'!$B:$P,15,FALSE)),IF(TODAY()-'ACCESS EXPORT'!U572&lt;=30,CONCATENATE(UPPER(VLOOKUP(B572,'ACCESS EXPORT'!$B:$P,15,FALSE)),""&amp;CHAR(10)&amp;"(NEW",TEXT('ACCESS EXPORT'!U572," MM/DD/YYY)")),IF(AND(TODAY()-'ACCESS EXPORT'!U572&gt;30,TODAY()&gt;0),UPPER(VLOOKUP(B572,'ACCESS EXPORT'!$B:$P,15,FALSE)))))),IF('ACCESS EXPORT'!Y572&lt;&gt;"",UPPER(CONCATENATE(UPPER(VLOOKUP(B572,'ACCESS EXPORT'!$B:$P,15,FALSE)),""&amp;CHAR(10)&amp;"(Transfer Out",TEXT('ACCESS EXPORT'!Y572," MM/DD/YYY)"))),IF('ACCESS EXPORT'!X572&lt;&gt;"",UPPER(CONCATENATE(UPPER(VLOOKUP(B572,'ACCESS EXPORT'!$B:$P,15,FALSE)),""&amp;CHAR(10)&amp;"(Transfer In",TEXT('ACCESS EXPORT'!X572," MM/DD/YYY)"))))))</f>
        <v>HWANG, CATHERINE</v>
      </c>
      <c r="O572" s="4" t="str">
        <f>_xlfn.IFNA(VLOOKUP(B572,'ACCESS EXPORT'!$B:$Q,16,FALSE),"")</f>
        <v>MD</v>
      </c>
      <c r="P572" s="4" t="str">
        <f>_xlfn.IFNA(VLOOKUP(B572,'ACCESS EXPORT'!B:W,22,FALSE),"-")</f>
        <v>1043496193</v>
      </c>
      <c r="Q572" s="4" t="str">
        <f>_xlfn.IFNA(VLOOKUP(A572,'ACCESS EXPORT'!$A:$AG,33,0),"-")</f>
        <v>Bevine Whyte</v>
      </c>
      <c r="R572" s="4" t="str">
        <f>_xlfn.IFNA(VLOOKUP(A572,'ACCESS EXPORT'!$A:$AH,34,0),"-")</f>
        <v>Amanda Dowd</v>
      </c>
      <c r="S572" s="4" t="str">
        <f>_xlfn.IFNA(VLOOKUP(A572,'ACCESS EXPORT'!$A:$AI,35,0),"-")</f>
        <v>James Agee</v>
      </c>
      <c r="T572" s="4" t="str">
        <f>_xlfn.IFNA(VLOOKUP(A572,'ACCESS EXPORT'!$A:$AJ,36,0),"-")</f>
        <v>Wanda Cruz</v>
      </c>
      <c r="U572" s="4" t="str">
        <f>_xlfn.IFNA(VLOOKUP(A572,'ACCESS EXPORT'!$A:$AK,37,0),"-")</f>
        <v>Cerner</v>
      </c>
      <c r="V572" s="4" t="str">
        <f>_xlfn.IFNA(VLOOKUP(A572,'ACCESS EXPORT'!$A:$AL,38,0),"-")</f>
        <v>N/A</v>
      </c>
      <c r="W572" s="4" t="str">
        <f>_xlfn.IFNA(VLOOKUP(A572,'ACCESS EXPORT'!$A:$AM,39,0),"-")</f>
        <v/>
      </c>
      <c r="X572" s="4" t="str">
        <f>_xlfn.IFNA(VLOOKUP(A572,'ACCESS EXPORT'!$A:$AN,40,0),"-")</f>
        <v>Keelyn Fleming</v>
      </c>
      <c r="Y572" s="26" t="str">
        <f>_xlfn.IFNA(VLOOKUP(A572,'ACCESS EXPORT'!A:AO,41,0),"")</f>
        <v>Gary Weston</v>
      </c>
      <c r="Z572" s="26" t="str">
        <f>_xlfn.IFNA(VLOOKUP(A572,'ACCESS EXPORT'!A:AP,42,0),"")</f>
        <v/>
      </c>
      <c r="AA572" s="26" t="str">
        <f>_xlfn.IFNA(VLOOKUP(A572,'ACCESS EXPORT'!A:AQ,43,0),"")</f>
        <v>Joe Townsend</v>
      </c>
    </row>
    <row r="573" spans="1:27" ht="18.75" x14ac:dyDescent="0.25">
      <c r="A573" s="33">
        <v>261</v>
      </c>
      <c r="B573" s="10">
        <v>1785</v>
      </c>
      <c r="C573" s="7" t="str">
        <f ca="1">IFERROR(UPPER(IF(AND('ACCESS EXPORT'!AA573="",'ACCESS EXPORT'!Z573=""),VLOOKUP(A573,'ACCESS EXPORT'!$A:$AF,32,FALSE),(IF('ACCESS EXPORT'!AA573&lt;&gt;"",CONCATENATE(VLOOKUP(A573,'ACCESS EXPORT'!$A:$AF,32,FALSE)," (Closed",TEXT('ACCESS EXPORT'!AA573," MM/DD/YYY)")),IF(TODAY()&lt;(('ACCESS EXPORT'!Z573)+30),CONCATENATE(VLOOKUP(A573,'ACCESS EXPORT'!$A:$AF,32,FALSE)," (Opens",TEXT('ACCESS EXPORT'!Z573," MM/DD/YYY)")),VLOOKUP(A573,'ACCESS EXPORT'!$A:$AF,32,FALSE)))))),"-")</f>
        <v>ADVENTHEALTH MEDICAL GROUP RADIATION ONCOLOGY AT CENTRAL FLORIDA</v>
      </c>
      <c r="D573" s="3" t="str">
        <f ca="1">IFERROR(UPPER(IF(AND('ACCESS EXPORT'!AA573="",'ACCESS EXPORT'!Z573=""),VLOOKUP(A573,'ACCESS EXPORT'!$A:$AF,28,FALSE),(IF('ACCESS EXPORT'!AA573&lt;&gt;"",CONCATENATE(VLOOKUP(A573,'ACCESS EXPORT'!$A:$AF,28,FALSE)," (Closed",TEXT('ACCESS EXPORT'!AA573," MM/DD/YYY)")),IF(TODAY()&lt;(('ACCESS EXPORT'!Z573)+30),CONCATENATE(VLOOKUP(A573,'ACCESS EXPORT'!$A:$AF,28,FALSE)," (Opens",TEXT('ACCESS EXPORT'!Z573," MM/DD/YYY)")),VLOOKUP(A573,'ACCESS EXPORT'!$A:$AF,28,FALSE)))))),"-")</f>
        <v>RADIATION ONCOLOGY SPECIALISTS - ORLANDO</v>
      </c>
      <c r="E573" s="3" t="str">
        <f>VLOOKUP($A573,'ACCESS EXPORT'!$A:$AF,3,FALSE)</f>
        <v>6080</v>
      </c>
      <c r="F573" s="3" t="str">
        <f>UPPER(CONCATENATE(VLOOKUP(A573,'ACCESS EXPORT'!$A:$AF,4,FALSE)," ",VLOOKUP(A573,'ACCESS EXPORT'!$A:$AF,5,FALSE)," ",VLOOKUP(A573,'ACCESS EXPORT'!$A:$AF,6,FALSE)," ",VLOOKUP(A573,'ACCESS EXPORT'!$A:$AA,7,FALSE)," ",VLOOKUP(A573,'ACCESS EXPORT'!$A:$AA,8,FALSE)))</f>
        <v>2501 N ORANGE AVE SUITE 181 ORLANDO FL 32804</v>
      </c>
      <c r="G573" s="4" t="str">
        <f>UPPER(VLOOKUP($A573,'ACCESS EXPORT'!$A:$AF,9,FALSE))</f>
        <v>ORANGE</v>
      </c>
      <c r="H573" s="4" t="str">
        <f>_xlfn.IFNA(VLOOKUP($B573,'ACCESS EXPORT'!$B:$J,9,FALSE),"")</f>
        <v>HB</v>
      </c>
      <c r="I573" s="3" t="str">
        <f>CONCATENATE("(P)",VLOOKUP($A573,'ACCESS EXPORT'!$A:$AF,11,FALSE)," (F)",VLOOKUP($A573,'ACCESS EXPORT'!$A:$AF,29,FALSE))</f>
        <v>(P)(407) 303-2030 (F)(407) 303-2040</v>
      </c>
      <c r="J573" s="4" t="str">
        <f>UPPER(VLOOKUP($A573,'ACCESS EXPORT'!$A:$AF,12,FALSE))</f>
        <v>ONCOLOGY</v>
      </c>
      <c r="K573" s="4" t="str">
        <f>UPPER(VLOOKUP($A573,'ACCESS EXPORT'!$A:$AF,13,FALSE))</f>
        <v>MARLENE HOLLAND</v>
      </c>
      <c r="L573" s="3" t="str">
        <f>IF(AND(VLOOKUP(A573,'ACCESS EXPORT'!A:AE,1,0),'ACCESS EXPORT'!N573=""),UPPER(CONCATENATE('ACCESS EXPORT'!AE573)),IF(VLOOKUP(A573,'ACCESS EXPORT'!A:AE,1,0),UPPER(CONCATENATE('ACCESS EXPORT'!N573," "&amp;CHAR(10),'ACCESS EXPORT'!AE573))))</f>
        <v>DREW DEVANE (EXEC DIR) 
JULIE ROSADO (PRAC. ADMIN)</v>
      </c>
      <c r="M573" s="4" t="str">
        <f>UPPER(VLOOKUP($A573,'ACCESS EXPORT'!$A:$O,15,FALSE))</f>
        <v/>
      </c>
      <c r="N573" s="4" t="str">
        <f ca="1">IF(AND('ACCESS EXPORT'!X573="",'ACCESS EXPORT'!Y573=""),IF('ACCESS EXPORT'!V573&lt;&gt;"",(IF(TODAY()-'ACCESS EXPORT'!V573&gt;=-60,UPPER(CONCATENATE(VLOOKUP(B573,'ACCESS EXPORT'!$B:$P,15,FALSE),""&amp;CHAR(10)&amp;"(SEP",TEXT('ACCESS EXPORT'!V573," MM/DD/YYY)"))),IF(TODAY()-'ACCESS EXPORT'!V573&lt;0,UPPER(VLOOKUP(B573,'ACCESS EXPORT'!$B:$P,15,FALSE)),UPPER(VLOOKUP(B573,'ACCESS EXPORT'!$B:$P,15,FALSE))))),IF('ACCESS EXPORT'!U573="",UPPER(VLOOKUP(B573,'ACCESS EXPORT'!$B:$P,15,FALSE)),IF(TODAY()-'ACCESS EXPORT'!U573&lt;=30,CONCATENATE(UPPER(VLOOKUP(B573,'ACCESS EXPORT'!$B:$P,15,FALSE)),""&amp;CHAR(10)&amp;"(NEW",TEXT('ACCESS EXPORT'!U573," MM/DD/YYY)")),IF(AND(TODAY()-'ACCESS EXPORT'!U573&gt;30,TODAY()&gt;0),UPPER(VLOOKUP(B573,'ACCESS EXPORT'!$B:$P,15,FALSE)))))),IF('ACCESS EXPORT'!Y573&lt;&gt;"",UPPER(CONCATENATE(UPPER(VLOOKUP(B573,'ACCESS EXPORT'!$B:$P,15,FALSE)),""&amp;CHAR(10)&amp;"(Transfer Out",TEXT('ACCESS EXPORT'!Y573," MM/DD/YYY)"))),IF('ACCESS EXPORT'!X573&lt;&gt;"",UPPER(CONCATENATE(UPPER(VLOOKUP(B573,'ACCESS EXPORT'!$B:$P,15,FALSE)),""&amp;CHAR(10)&amp;"(Transfer In",TEXT('ACCESS EXPORT'!X573," MM/DD/YYY)"))))))</f>
        <v>STUBBLEFIELD-LYDON, CONSTANCE</v>
      </c>
      <c r="O573" s="4" t="str">
        <f>_xlfn.IFNA(VLOOKUP(B573,'ACCESS EXPORT'!$B:$Q,16,FALSE),"")</f>
        <v>APRN</v>
      </c>
      <c r="P573" s="4" t="str">
        <f>_xlfn.IFNA(VLOOKUP(B573,'ACCESS EXPORT'!B:W,22,FALSE),"-")</f>
        <v>1447588942</v>
      </c>
      <c r="Q573" s="4" t="str">
        <f>_xlfn.IFNA(VLOOKUP(A573,'ACCESS EXPORT'!$A:$AG,33,0),"-")</f>
        <v>Bevine Whyte</v>
      </c>
      <c r="R573" s="4" t="str">
        <f>_xlfn.IFNA(VLOOKUP(A573,'ACCESS EXPORT'!$A:$AH,34,0),"-")</f>
        <v>Amanda Dowd</v>
      </c>
      <c r="S573" s="4" t="str">
        <f>_xlfn.IFNA(VLOOKUP(A573,'ACCESS EXPORT'!$A:$AI,35,0),"-")</f>
        <v>James Agee</v>
      </c>
      <c r="T573" s="4" t="str">
        <f>_xlfn.IFNA(VLOOKUP(A573,'ACCESS EXPORT'!$A:$AJ,36,0),"-")</f>
        <v>Wanda Cruz</v>
      </c>
      <c r="U573" s="4" t="str">
        <f>_xlfn.IFNA(VLOOKUP(A573,'ACCESS EXPORT'!$A:$AK,37,0),"-")</f>
        <v>Cerner</v>
      </c>
      <c r="V573" s="4" t="str">
        <f>_xlfn.IFNA(VLOOKUP(A573,'ACCESS EXPORT'!$A:$AL,38,0),"-")</f>
        <v>N/A</v>
      </c>
      <c r="W573" s="4" t="str">
        <f>_xlfn.IFNA(VLOOKUP(A573,'ACCESS EXPORT'!$A:$AM,39,0),"-")</f>
        <v/>
      </c>
      <c r="X573" s="4" t="str">
        <f>_xlfn.IFNA(VLOOKUP(A573,'ACCESS EXPORT'!$A:$AN,40,0),"-")</f>
        <v>Keelyn Fleming</v>
      </c>
      <c r="Y573" s="26" t="str">
        <f>_xlfn.IFNA(VLOOKUP(A573,'ACCESS EXPORT'!A:AO,41,0),"")</f>
        <v>Gary Weston</v>
      </c>
      <c r="Z573" s="26" t="str">
        <f>_xlfn.IFNA(VLOOKUP(A573,'ACCESS EXPORT'!A:AP,42,0),"")</f>
        <v/>
      </c>
      <c r="AA573" s="26" t="str">
        <f>_xlfn.IFNA(VLOOKUP(A573,'ACCESS EXPORT'!A:AQ,43,0),"")</f>
        <v>Joe Townsend</v>
      </c>
    </row>
    <row r="574" spans="1:27" ht="18.75" x14ac:dyDescent="0.25">
      <c r="A574" s="33">
        <v>261</v>
      </c>
      <c r="B574" s="10">
        <v>1587</v>
      </c>
      <c r="C574" s="7" t="str">
        <f ca="1">IFERROR(UPPER(IF(AND('ACCESS EXPORT'!AA574="",'ACCESS EXPORT'!Z574=""),VLOOKUP(A574,'ACCESS EXPORT'!$A:$AF,32,FALSE),(IF('ACCESS EXPORT'!AA574&lt;&gt;"",CONCATENATE(VLOOKUP(A574,'ACCESS EXPORT'!$A:$AF,32,FALSE)," (Closed",TEXT('ACCESS EXPORT'!AA574," MM/DD/YYY)")),IF(TODAY()&lt;(('ACCESS EXPORT'!Z574)+30),CONCATENATE(VLOOKUP(A574,'ACCESS EXPORT'!$A:$AF,32,FALSE)," (Opens",TEXT('ACCESS EXPORT'!Z574," MM/DD/YYY)")),VLOOKUP(A574,'ACCESS EXPORT'!$A:$AF,32,FALSE)))))),"-")</f>
        <v>ADVENTHEALTH MEDICAL GROUP RADIATION ONCOLOGY AT CENTRAL FLORIDA</v>
      </c>
      <c r="D574" s="3" t="str">
        <f ca="1">IFERROR(UPPER(IF(AND('ACCESS EXPORT'!AA574="",'ACCESS EXPORT'!Z574=""),VLOOKUP(A574,'ACCESS EXPORT'!$A:$AF,28,FALSE),(IF('ACCESS EXPORT'!AA574&lt;&gt;"",CONCATENATE(VLOOKUP(A574,'ACCESS EXPORT'!$A:$AF,28,FALSE)," (Closed",TEXT('ACCESS EXPORT'!AA574," MM/DD/YYY)")),IF(TODAY()&lt;(('ACCESS EXPORT'!Z574)+30),CONCATENATE(VLOOKUP(A574,'ACCESS EXPORT'!$A:$AF,28,FALSE)," (Opens",TEXT('ACCESS EXPORT'!Z574," MM/DD/YYY)")),VLOOKUP(A574,'ACCESS EXPORT'!$A:$AF,28,FALSE)))))),"-")</f>
        <v>RADIATION ONCOLOGY SPECIALISTS - ORLANDO</v>
      </c>
      <c r="E574" s="3" t="str">
        <f>VLOOKUP($A574,'ACCESS EXPORT'!$A:$AF,3,FALSE)</f>
        <v>6080</v>
      </c>
      <c r="F574" s="3" t="str">
        <f>UPPER(CONCATENATE(VLOOKUP(A574,'ACCESS EXPORT'!$A:$AF,4,FALSE)," ",VLOOKUP(A574,'ACCESS EXPORT'!$A:$AF,5,FALSE)," ",VLOOKUP(A574,'ACCESS EXPORT'!$A:$AF,6,FALSE)," ",VLOOKUP(A574,'ACCESS EXPORT'!$A:$AA,7,FALSE)," ",VLOOKUP(A574,'ACCESS EXPORT'!$A:$AA,8,FALSE)))</f>
        <v>2501 N ORANGE AVE SUITE 181 ORLANDO FL 32804</v>
      </c>
      <c r="G574" s="4" t="str">
        <f>UPPER(VLOOKUP($A574,'ACCESS EXPORT'!$A:$AF,9,FALSE))</f>
        <v>ORANGE</v>
      </c>
      <c r="H574" s="4" t="str">
        <f>_xlfn.IFNA(VLOOKUP($B574,'ACCESS EXPORT'!$B:$J,9,FALSE),"")</f>
        <v>HB</v>
      </c>
      <c r="I574" s="3" t="str">
        <f>CONCATENATE("(P)",VLOOKUP($A574,'ACCESS EXPORT'!$A:$AF,11,FALSE)," (F)",VLOOKUP($A574,'ACCESS EXPORT'!$A:$AF,29,FALSE))</f>
        <v>(P)(407) 303-2030 (F)(407) 303-2040</v>
      </c>
      <c r="J574" s="4" t="str">
        <f>UPPER(VLOOKUP($A574,'ACCESS EXPORT'!$A:$AF,12,FALSE))</f>
        <v>ONCOLOGY</v>
      </c>
      <c r="K574" s="4" t="str">
        <f>UPPER(VLOOKUP($A574,'ACCESS EXPORT'!$A:$AF,13,FALSE))</f>
        <v>MARLENE HOLLAND</v>
      </c>
      <c r="L574" s="3" t="str">
        <f>IF(AND(VLOOKUP(A574,'ACCESS EXPORT'!A:AE,1,0),'ACCESS EXPORT'!N574=""),UPPER(CONCATENATE('ACCESS EXPORT'!AE574)),IF(VLOOKUP(A574,'ACCESS EXPORT'!A:AE,1,0),UPPER(CONCATENATE('ACCESS EXPORT'!N574," "&amp;CHAR(10),'ACCESS EXPORT'!AE574))))</f>
        <v>DREW DEVANE (EXEC DIR) 
JULIE ROSADO (PRAC. ADMIN)</v>
      </c>
      <c r="M574" s="4" t="str">
        <f>UPPER(VLOOKUP($A574,'ACCESS EXPORT'!$A:$O,15,FALSE))</f>
        <v/>
      </c>
      <c r="N574" s="4" t="str">
        <f ca="1">IF(AND('ACCESS EXPORT'!X574="",'ACCESS EXPORT'!Y574=""),IF('ACCESS EXPORT'!V574&lt;&gt;"",(IF(TODAY()-'ACCESS EXPORT'!V574&gt;=-60,UPPER(CONCATENATE(VLOOKUP(B574,'ACCESS EXPORT'!$B:$P,15,FALSE),""&amp;CHAR(10)&amp;"(SEP",TEXT('ACCESS EXPORT'!V574," MM/DD/YYY)"))),IF(TODAY()-'ACCESS EXPORT'!V574&lt;0,UPPER(VLOOKUP(B574,'ACCESS EXPORT'!$B:$P,15,FALSE)),UPPER(VLOOKUP(B574,'ACCESS EXPORT'!$B:$P,15,FALSE))))),IF('ACCESS EXPORT'!U574="",UPPER(VLOOKUP(B574,'ACCESS EXPORT'!$B:$P,15,FALSE)),IF(TODAY()-'ACCESS EXPORT'!U574&lt;=30,CONCATENATE(UPPER(VLOOKUP(B574,'ACCESS EXPORT'!$B:$P,15,FALSE)),""&amp;CHAR(10)&amp;"(NEW",TEXT('ACCESS EXPORT'!U574," MM/DD/YYY)")),IF(AND(TODAY()-'ACCESS EXPORT'!U574&gt;30,TODAY()&gt;0),UPPER(VLOOKUP(B574,'ACCESS EXPORT'!$B:$P,15,FALSE)))))),IF('ACCESS EXPORT'!Y574&lt;&gt;"",UPPER(CONCATENATE(UPPER(VLOOKUP(B574,'ACCESS EXPORT'!$B:$P,15,FALSE)),""&amp;CHAR(10)&amp;"(Transfer Out",TEXT('ACCESS EXPORT'!Y574," MM/DD/YYY)"))),IF('ACCESS EXPORT'!X574&lt;&gt;"",UPPER(CONCATENATE(UPPER(VLOOKUP(B574,'ACCESS EXPORT'!$B:$P,15,FALSE)),""&amp;CHAR(10)&amp;"(Transfer In",TEXT('ACCESS EXPORT'!X574," MM/DD/YYY)"))))))</f>
        <v>HARVEY, MARK</v>
      </c>
      <c r="O574" s="4" t="str">
        <f>_xlfn.IFNA(VLOOKUP(B574,'ACCESS EXPORT'!$B:$Q,16,FALSE),"")</f>
        <v>MD</v>
      </c>
      <c r="P574" s="4" t="str">
        <f>_xlfn.IFNA(VLOOKUP(B574,'ACCESS EXPORT'!B:W,22,FALSE),"-")</f>
        <v>1558380907</v>
      </c>
      <c r="Q574" s="4" t="str">
        <f>_xlfn.IFNA(VLOOKUP(A574,'ACCESS EXPORT'!$A:$AG,33,0),"-")</f>
        <v>Bevine Whyte</v>
      </c>
      <c r="R574" s="4" t="str">
        <f>_xlfn.IFNA(VLOOKUP(A574,'ACCESS EXPORT'!$A:$AH,34,0),"-")</f>
        <v>Amanda Dowd</v>
      </c>
      <c r="S574" s="4" t="str">
        <f>_xlfn.IFNA(VLOOKUP(A574,'ACCESS EXPORT'!$A:$AI,35,0),"-")</f>
        <v>James Agee</v>
      </c>
      <c r="T574" s="4" t="str">
        <f>_xlfn.IFNA(VLOOKUP(A574,'ACCESS EXPORT'!$A:$AJ,36,0),"-")</f>
        <v>Wanda Cruz</v>
      </c>
      <c r="U574" s="4" t="str">
        <f>_xlfn.IFNA(VLOOKUP(A574,'ACCESS EXPORT'!$A:$AK,37,0),"-")</f>
        <v>Cerner</v>
      </c>
      <c r="V574" s="4" t="str">
        <f>_xlfn.IFNA(VLOOKUP(A574,'ACCESS EXPORT'!$A:$AL,38,0),"-")</f>
        <v>N/A</v>
      </c>
      <c r="W574" s="4" t="str">
        <f>_xlfn.IFNA(VLOOKUP(A574,'ACCESS EXPORT'!$A:$AM,39,0),"-")</f>
        <v/>
      </c>
      <c r="X574" s="4" t="str">
        <f>_xlfn.IFNA(VLOOKUP(A574,'ACCESS EXPORT'!$A:$AN,40,0),"-")</f>
        <v>Keelyn Fleming</v>
      </c>
      <c r="Y574" s="26" t="str">
        <f>_xlfn.IFNA(VLOOKUP(A574,'ACCESS EXPORT'!A:AO,41,0),"")</f>
        <v>Gary Weston</v>
      </c>
      <c r="Z574" s="26" t="str">
        <f>_xlfn.IFNA(VLOOKUP(A574,'ACCESS EXPORT'!A:AP,42,0),"")</f>
        <v/>
      </c>
      <c r="AA574" s="26" t="str">
        <f>_xlfn.IFNA(VLOOKUP(A574,'ACCESS EXPORT'!A:AQ,43,0),"")</f>
        <v>Joe Townsend</v>
      </c>
    </row>
    <row r="575" spans="1:27" ht="18.75" x14ac:dyDescent="0.25">
      <c r="A575" s="33">
        <v>261</v>
      </c>
      <c r="B575" s="10">
        <v>1967</v>
      </c>
      <c r="C575" s="7" t="str">
        <f ca="1">IFERROR(UPPER(IF(AND('ACCESS EXPORT'!AA575="",'ACCESS EXPORT'!Z575=""),VLOOKUP(A575,'ACCESS EXPORT'!$A:$AF,32,FALSE),(IF('ACCESS EXPORT'!AA575&lt;&gt;"",CONCATENATE(VLOOKUP(A575,'ACCESS EXPORT'!$A:$AF,32,FALSE)," (Closed",TEXT('ACCESS EXPORT'!AA575," MM/DD/YYY)")),IF(TODAY()&lt;(('ACCESS EXPORT'!Z575)+30),CONCATENATE(VLOOKUP(A575,'ACCESS EXPORT'!$A:$AF,32,FALSE)," (Opens",TEXT('ACCESS EXPORT'!Z575," MM/DD/YYY)")),VLOOKUP(A575,'ACCESS EXPORT'!$A:$AF,32,FALSE)))))),"-")</f>
        <v>ADVENTHEALTH MEDICAL GROUP RADIATION ONCOLOGY AT CENTRAL FLORIDA</v>
      </c>
      <c r="D575" s="3" t="str">
        <f ca="1">IFERROR(UPPER(IF(AND('ACCESS EXPORT'!AA575="",'ACCESS EXPORT'!Z575=""),VLOOKUP(A575,'ACCESS EXPORT'!$A:$AF,28,FALSE),(IF('ACCESS EXPORT'!AA575&lt;&gt;"",CONCATENATE(VLOOKUP(A575,'ACCESS EXPORT'!$A:$AF,28,FALSE)," (Closed",TEXT('ACCESS EXPORT'!AA575," MM/DD/YYY)")),IF(TODAY()&lt;(('ACCESS EXPORT'!Z575)+30),CONCATENATE(VLOOKUP(A575,'ACCESS EXPORT'!$A:$AF,28,FALSE)," (Opens",TEXT('ACCESS EXPORT'!Z575," MM/DD/YYY)")),VLOOKUP(A575,'ACCESS EXPORT'!$A:$AF,28,FALSE)))))),"-")</f>
        <v>RADIATION ONCOLOGY SPECIALISTS - ORLANDO</v>
      </c>
      <c r="E575" s="3" t="str">
        <f>VLOOKUP($A575,'ACCESS EXPORT'!$A:$AF,3,FALSE)</f>
        <v>6080</v>
      </c>
      <c r="F575" s="3" t="str">
        <f>UPPER(CONCATENATE(VLOOKUP(A575,'ACCESS EXPORT'!$A:$AF,4,FALSE)," ",VLOOKUP(A575,'ACCESS EXPORT'!$A:$AF,5,FALSE)," ",VLOOKUP(A575,'ACCESS EXPORT'!$A:$AF,6,FALSE)," ",VLOOKUP(A575,'ACCESS EXPORT'!$A:$AA,7,FALSE)," ",VLOOKUP(A575,'ACCESS EXPORT'!$A:$AA,8,FALSE)))</f>
        <v>2501 N ORANGE AVE SUITE 181 ORLANDO FL 32804</v>
      </c>
      <c r="G575" s="4" t="str">
        <f>UPPER(VLOOKUP($A575,'ACCESS EXPORT'!$A:$AF,9,FALSE))</f>
        <v>ORANGE</v>
      </c>
      <c r="H575" s="4" t="str">
        <f>_xlfn.IFNA(VLOOKUP($B575,'ACCESS EXPORT'!$B:$J,9,FALSE),"")</f>
        <v>HB</v>
      </c>
      <c r="I575" s="3" t="str">
        <f>CONCATENATE("(P)",VLOOKUP($A575,'ACCESS EXPORT'!$A:$AF,11,FALSE)," (F)",VLOOKUP($A575,'ACCESS EXPORT'!$A:$AF,29,FALSE))</f>
        <v>(P)(407) 303-2030 (F)(407) 303-2040</v>
      </c>
      <c r="J575" s="4" t="str">
        <f>UPPER(VLOOKUP($A575,'ACCESS EXPORT'!$A:$AF,12,FALSE))</f>
        <v>ONCOLOGY</v>
      </c>
      <c r="K575" s="4" t="str">
        <f>UPPER(VLOOKUP($A575,'ACCESS EXPORT'!$A:$AF,13,FALSE))</f>
        <v>MARLENE HOLLAND</v>
      </c>
      <c r="L575" s="3" t="str">
        <f>IF(AND(VLOOKUP(A575,'ACCESS EXPORT'!A:AE,1,0),'ACCESS EXPORT'!N575=""),UPPER(CONCATENATE('ACCESS EXPORT'!AE575)),IF(VLOOKUP(A575,'ACCESS EXPORT'!A:AE,1,0),UPPER(CONCATENATE('ACCESS EXPORT'!N575," "&amp;CHAR(10),'ACCESS EXPORT'!AE575))))</f>
        <v>DREW DEVANE (EXEC DIR) 
JULIE ROSADO (PRAC. ADMIN)</v>
      </c>
      <c r="M575" s="4" t="str">
        <f>UPPER(VLOOKUP($A575,'ACCESS EXPORT'!$A:$O,15,FALSE))</f>
        <v/>
      </c>
      <c r="N575" s="4" t="str">
        <f ca="1">IF(AND('ACCESS EXPORT'!X575="",'ACCESS EXPORT'!Y575=""),IF('ACCESS EXPORT'!V575&lt;&gt;"",(IF(TODAY()-'ACCESS EXPORT'!V575&gt;=-60,UPPER(CONCATENATE(VLOOKUP(B575,'ACCESS EXPORT'!$B:$P,15,FALSE),""&amp;CHAR(10)&amp;"(SEP",TEXT('ACCESS EXPORT'!V575," MM/DD/YYY)"))),IF(TODAY()-'ACCESS EXPORT'!V575&lt;0,UPPER(VLOOKUP(B575,'ACCESS EXPORT'!$B:$P,15,FALSE)),UPPER(VLOOKUP(B575,'ACCESS EXPORT'!$B:$P,15,FALSE))))),IF('ACCESS EXPORT'!U575="",UPPER(VLOOKUP(B575,'ACCESS EXPORT'!$B:$P,15,FALSE)),IF(TODAY()-'ACCESS EXPORT'!U575&lt;=30,CONCATENATE(UPPER(VLOOKUP(B575,'ACCESS EXPORT'!$B:$P,15,FALSE)),""&amp;CHAR(10)&amp;"(NEW",TEXT('ACCESS EXPORT'!U575," MM/DD/YYY)")),IF(AND(TODAY()-'ACCESS EXPORT'!U575&gt;30,TODAY()&gt;0),UPPER(VLOOKUP(B575,'ACCESS EXPORT'!$B:$P,15,FALSE)))))),IF('ACCESS EXPORT'!Y575&lt;&gt;"",UPPER(CONCATENATE(UPPER(VLOOKUP(B575,'ACCESS EXPORT'!$B:$P,15,FALSE)),""&amp;CHAR(10)&amp;"(Transfer Out",TEXT('ACCESS EXPORT'!Y575," MM/DD/YYY)"))),IF('ACCESS EXPORT'!X575&lt;&gt;"",UPPER(CONCATENATE(UPPER(VLOOKUP(B575,'ACCESS EXPORT'!$B:$P,15,FALSE)),""&amp;CHAR(10)&amp;"(Transfer In",TEXT('ACCESS EXPORT'!X575," MM/DD/YYY)"))))))</f>
        <v>ORMAN, AMBER</v>
      </c>
      <c r="O575" s="4" t="str">
        <f>_xlfn.IFNA(VLOOKUP(B575,'ACCESS EXPORT'!$B:$Q,16,FALSE),"")</f>
        <v>MD</v>
      </c>
      <c r="P575" s="4" t="str">
        <f>_xlfn.IFNA(VLOOKUP(B575,'ACCESS EXPORT'!B:W,22,FALSE),"-")</f>
        <v>1073838140</v>
      </c>
      <c r="Q575" s="4" t="str">
        <f>_xlfn.IFNA(VLOOKUP(A575,'ACCESS EXPORT'!$A:$AG,33,0),"-")</f>
        <v>Bevine Whyte</v>
      </c>
      <c r="R575" s="4" t="str">
        <f>_xlfn.IFNA(VLOOKUP(A575,'ACCESS EXPORT'!$A:$AH,34,0),"-")</f>
        <v>Amanda Dowd</v>
      </c>
      <c r="S575" s="4" t="str">
        <f>_xlfn.IFNA(VLOOKUP(A575,'ACCESS EXPORT'!$A:$AI,35,0),"-")</f>
        <v>James Agee</v>
      </c>
      <c r="T575" s="4" t="str">
        <f>_xlfn.IFNA(VLOOKUP(A575,'ACCESS EXPORT'!$A:$AJ,36,0),"-")</f>
        <v>Wanda Cruz</v>
      </c>
      <c r="U575" s="4" t="str">
        <f>_xlfn.IFNA(VLOOKUP(A575,'ACCESS EXPORT'!$A:$AK,37,0),"-")</f>
        <v>Cerner</v>
      </c>
      <c r="V575" s="4" t="str">
        <f>_xlfn.IFNA(VLOOKUP(A575,'ACCESS EXPORT'!$A:$AL,38,0),"-")</f>
        <v>N/A</v>
      </c>
      <c r="W575" s="4" t="str">
        <f>_xlfn.IFNA(VLOOKUP(A575,'ACCESS EXPORT'!$A:$AM,39,0),"-")</f>
        <v/>
      </c>
      <c r="X575" s="4" t="str">
        <f>_xlfn.IFNA(VLOOKUP(A575,'ACCESS EXPORT'!$A:$AN,40,0),"-")</f>
        <v>Keelyn Fleming</v>
      </c>
      <c r="Y575" s="26" t="str">
        <f>_xlfn.IFNA(VLOOKUP(A575,'ACCESS EXPORT'!A:AO,41,0),"")</f>
        <v>Gary Weston</v>
      </c>
      <c r="Z575" s="26" t="str">
        <f>_xlfn.IFNA(VLOOKUP(A575,'ACCESS EXPORT'!A:AP,42,0),"")</f>
        <v/>
      </c>
      <c r="AA575" s="26" t="str">
        <f>_xlfn.IFNA(VLOOKUP(A575,'ACCESS EXPORT'!A:AQ,43,0),"")</f>
        <v>Joe Townsend</v>
      </c>
    </row>
    <row r="576" spans="1:27" ht="18.75" x14ac:dyDescent="0.25">
      <c r="A576" s="33">
        <v>261</v>
      </c>
      <c r="B576" s="10">
        <v>1583</v>
      </c>
      <c r="C576" s="7" t="str">
        <f ca="1">IFERROR(UPPER(IF(AND('ACCESS EXPORT'!AA576="",'ACCESS EXPORT'!Z576=""),VLOOKUP(A576,'ACCESS EXPORT'!$A:$AF,32,FALSE),(IF('ACCESS EXPORT'!AA576&lt;&gt;"",CONCATENATE(VLOOKUP(A576,'ACCESS EXPORT'!$A:$AF,32,FALSE)," (Closed",TEXT('ACCESS EXPORT'!AA576," MM/DD/YYY)")),IF(TODAY()&lt;(('ACCESS EXPORT'!Z576)+30),CONCATENATE(VLOOKUP(A576,'ACCESS EXPORT'!$A:$AF,32,FALSE)," (Opens",TEXT('ACCESS EXPORT'!Z576," MM/DD/YYY)")),VLOOKUP(A576,'ACCESS EXPORT'!$A:$AF,32,FALSE)))))),"-")</f>
        <v>ADVENTHEALTH MEDICAL GROUP RADIATION ONCOLOGY AT CENTRAL FLORIDA</v>
      </c>
      <c r="D576" s="3" t="str">
        <f ca="1">IFERROR(UPPER(IF(AND('ACCESS EXPORT'!AA576="",'ACCESS EXPORT'!Z576=""),VLOOKUP(A576,'ACCESS EXPORT'!$A:$AF,28,FALSE),(IF('ACCESS EXPORT'!AA576&lt;&gt;"",CONCATENATE(VLOOKUP(A576,'ACCESS EXPORT'!$A:$AF,28,FALSE)," (Closed",TEXT('ACCESS EXPORT'!AA576," MM/DD/YYY)")),IF(TODAY()&lt;(('ACCESS EXPORT'!Z576)+30),CONCATENATE(VLOOKUP(A576,'ACCESS EXPORT'!$A:$AF,28,FALSE)," (Opens",TEXT('ACCESS EXPORT'!Z576," MM/DD/YYY)")),VLOOKUP(A576,'ACCESS EXPORT'!$A:$AF,28,FALSE)))))),"-")</f>
        <v>RADIATION ONCOLOGY SPECIALISTS - ORLANDO</v>
      </c>
      <c r="E576" s="3" t="str">
        <f>VLOOKUP($A576,'ACCESS EXPORT'!$A:$AF,3,FALSE)</f>
        <v>6080</v>
      </c>
      <c r="F576" s="3" t="str">
        <f>UPPER(CONCATENATE(VLOOKUP(A576,'ACCESS EXPORT'!$A:$AF,4,FALSE)," ",VLOOKUP(A576,'ACCESS EXPORT'!$A:$AF,5,FALSE)," ",VLOOKUP(A576,'ACCESS EXPORT'!$A:$AF,6,FALSE)," ",VLOOKUP(A576,'ACCESS EXPORT'!$A:$AA,7,FALSE)," ",VLOOKUP(A576,'ACCESS EXPORT'!$A:$AA,8,FALSE)))</f>
        <v>2501 N ORANGE AVE SUITE 181 ORLANDO FL 32804</v>
      </c>
      <c r="G576" s="4" t="str">
        <f>UPPER(VLOOKUP($A576,'ACCESS EXPORT'!$A:$AF,9,FALSE))</f>
        <v>ORANGE</v>
      </c>
      <c r="H576" s="4" t="str">
        <f>_xlfn.IFNA(VLOOKUP($B576,'ACCESS EXPORT'!$B:$J,9,FALSE),"")</f>
        <v>HB</v>
      </c>
      <c r="I576" s="3" t="str">
        <f>CONCATENATE("(P)",VLOOKUP($A576,'ACCESS EXPORT'!$A:$AF,11,FALSE)," (F)",VLOOKUP($A576,'ACCESS EXPORT'!$A:$AF,29,FALSE))</f>
        <v>(P)(407) 303-2030 (F)(407) 303-2040</v>
      </c>
      <c r="J576" s="4" t="str">
        <f>UPPER(VLOOKUP($A576,'ACCESS EXPORT'!$A:$AF,12,FALSE))</f>
        <v>ONCOLOGY</v>
      </c>
      <c r="K576" s="4" t="str">
        <f>UPPER(VLOOKUP($A576,'ACCESS EXPORT'!$A:$AF,13,FALSE))</f>
        <v>MARLENE HOLLAND</v>
      </c>
      <c r="L576" s="3" t="str">
        <f>IF(AND(VLOOKUP(A576,'ACCESS EXPORT'!A:AE,1,0),'ACCESS EXPORT'!N576=""),UPPER(CONCATENATE('ACCESS EXPORT'!AE576)),IF(VLOOKUP(A576,'ACCESS EXPORT'!A:AE,1,0),UPPER(CONCATENATE('ACCESS EXPORT'!N576," "&amp;CHAR(10),'ACCESS EXPORT'!AE576))))</f>
        <v>DREW DEVANE (EXEC DIR) 
JULIE ROSADO (PRAC. ADMIN)</v>
      </c>
      <c r="M576" s="4" t="str">
        <f>UPPER(VLOOKUP($A576,'ACCESS EXPORT'!$A:$O,15,FALSE))</f>
        <v/>
      </c>
      <c r="N576" s="4" t="str">
        <f ca="1">IF(AND('ACCESS EXPORT'!X576="",'ACCESS EXPORT'!Y576=""),IF('ACCESS EXPORT'!V576&lt;&gt;"",(IF(TODAY()-'ACCESS EXPORT'!V576&gt;=-60,UPPER(CONCATENATE(VLOOKUP(B576,'ACCESS EXPORT'!$B:$P,15,FALSE),""&amp;CHAR(10)&amp;"(SEP",TEXT('ACCESS EXPORT'!V576," MM/DD/YYY)"))),IF(TODAY()-'ACCESS EXPORT'!V576&lt;0,UPPER(VLOOKUP(B576,'ACCESS EXPORT'!$B:$P,15,FALSE)),UPPER(VLOOKUP(B576,'ACCESS EXPORT'!$B:$P,15,FALSE))))),IF('ACCESS EXPORT'!U576="",UPPER(VLOOKUP(B576,'ACCESS EXPORT'!$B:$P,15,FALSE)),IF(TODAY()-'ACCESS EXPORT'!U576&lt;=30,CONCATENATE(UPPER(VLOOKUP(B576,'ACCESS EXPORT'!$B:$P,15,FALSE)),""&amp;CHAR(10)&amp;"(NEW",TEXT('ACCESS EXPORT'!U576," MM/DD/YYY)")),IF(AND(TODAY()-'ACCESS EXPORT'!U576&gt;30,TODAY()&gt;0),UPPER(VLOOKUP(B576,'ACCESS EXPORT'!$B:$P,15,FALSE)))))),IF('ACCESS EXPORT'!Y576&lt;&gt;"",UPPER(CONCATENATE(UPPER(VLOOKUP(B576,'ACCESS EXPORT'!$B:$P,15,FALSE)),""&amp;CHAR(10)&amp;"(Transfer Out",TEXT('ACCESS EXPORT'!Y576," MM/DD/YYY)"))),IF('ACCESS EXPORT'!X576&lt;&gt;"",UPPER(CONCATENATE(UPPER(VLOOKUP(B576,'ACCESS EXPORT'!$B:$P,15,FALSE)),""&amp;CHAR(10)&amp;"(Transfer In",TEXT('ACCESS EXPORT'!X576," MM/DD/YYY)"))))))</f>
        <v>AHMED, IRFAN M.</v>
      </c>
      <c r="O576" s="4" t="str">
        <f>_xlfn.IFNA(VLOOKUP(B576,'ACCESS EXPORT'!$B:$Q,16,FALSE),"")</f>
        <v>MD</v>
      </c>
      <c r="P576" s="4" t="str">
        <f>_xlfn.IFNA(VLOOKUP(B576,'ACCESS EXPORT'!B:W,22,FALSE),"-")</f>
        <v>1548222490</v>
      </c>
      <c r="Q576" s="4" t="str">
        <f>_xlfn.IFNA(VLOOKUP(A576,'ACCESS EXPORT'!$A:$AG,33,0),"-")</f>
        <v>Bevine Whyte</v>
      </c>
      <c r="R576" s="4" t="str">
        <f>_xlfn.IFNA(VLOOKUP(A576,'ACCESS EXPORT'!$A:$AH,34,0),"-")</f>
        <v>Amanda Dowd</v>
      </c>
      <c r="S576" s="4" t="str">
        <f>_xlfn.IFNA(VLOOKUP(A576,'ACCESS EXPORT'!$A:$AI,35,0),"-")</f>
        <v>James Agee</v>
      </c>
      <c r="T576" s="4" t="str">
        <f>_xlfn.IFNA(VLOOKUP(A576,'ACCESS EXPORT'!$A:$AJ,36,0),"-")</f>
        <v>Wanda Cruz</v>
      </c>
      <c r="U576" s="4" t="str">
        <f>_xlfn.IFNA(VLOOKUP(A576,'ACCESS EXPORT'!$A:$AK,37,0),"-")</f>
        <v>Cerner</v>
      </c>
      <c r="V576" s="4" t="str">
        <f>_xlfn.IFNA(VLOOKUP(A576,'ACCESS EXPORT'!$A:$AL,38,0),"-")</f>
        <v>N/A</v>
      </c>
      <c r="W576" s="4" t="str">
        <f>_xlfn.IFNA(VLOOKUP(A576,'ACCESS EXPORT'!$A:$AM,39,0),"-")</f>
        <v/>
      </c>
      <c r="X576" s="4" t="str">
        <f>_xlfn.IFNA(VLOOKUP(A576,'ACCESS EXPORT'!$A:$AN,40,0),"-")</f>
        <v>Keelyn Fleming</v>
      </c>
      <c r="Y576" s="26" t="str">
        <f>_xlfn.IFNA(VLOOKUP(A576,'ACCESS EXPORT'!A:AO,41,0),"")</f>
        <v>Gary Weston</v>
      </c>
      <c r="Z576" s="26" t="str">
        <f>_xlfn.IFNA(VLOOKUP(A576,'ACCESS EXPORT'!A:AP,42,0),"")</f>
        <v/>
      </c>
      <c r="AA576" s="26" t="str">
        <f>_xlfn.IFNA(VLOOKUP(A576,'ACCESS EXPORT'!A:AQ,43,0),"")</f>
        <v>Joe Townsend</v>
      </c>
    </row>
    <row r="577" spans="1:27" ht="18.75" x14ac:dyDescent="0.25">
      <c r="A577" s="33">
        <v>261</v>
      </c>
      <c r="B577" s="10">
        <v>1586</v>
      </c>
      <c r="C577" s="7" t="str">
        <f ca="1">IFERROR(UPPER(IF(AND('ACCESS EXPORT'!AA577="",'ACCESS EXPORT'!Z577=""),VLOOKUP(A577,'ACCESS EXPORT'!$A:$AF,32,FALSE),(IF('ACCESS EXPORT'!AA577&lt;&gt;"",CONCATENATE(VLOOKUP(A577,'ACCESS EXPORT'!$A:$AF,32,FALSE)," (Closed",TEXT('ACCESS EXPORT'!AA577," MM/DD/YYY)")),IF(TODAY()&lt;(('ACCESS EXPORT'!Z577)+30),CONCATENATE(VLOOKUP(A577,'ACCESS EXPORT'!$A:$AF,32,FALSE)," (Opens",TEXT('ACCESS EXPORT'!Z577," MM/DD/YYY)")),VLOOKUP(A577,'ACCESS EXPORT'!$A:$AF,32,FALSE)))))),"-")</f>
        <v>ADVENTHEALTH MEDICAL GROUP RADIATION ONCOLOGY AT CENTRAL FLORIDA</v>
      </c>
      <c r="D577" s="3" t="str">
        <f ca="1">IFERROR(UPPER(IF(AND('ACCESS EXPORT'!AA577="",'ACCESS EXPORT'!Z577=""),VLOOKUP(A577,'ACCESS EXPORT'!$A:$AF,28,FALSE),(IF('ACCESS EXPORT'!AA577&lt;&gt;"",CONCATENATE(VLOOKUP(A577,'ACCESS EXPORT'!$A:$AF,28,FALSE)," (Closed",TEXT('ACCESS EXPORT'!AA577," MM/DD/YYY)")),IF(TODAY()&lt;(('ACCESS EXPORT'!Z577)+30),CONCATENATE(VLOOKUP(A577,'ACCESS EXPORT'!$A:$AF,28,FALSE)," (Opens",TEXT('ACCESS EXPORT'!Z577," MM/DD/YYY)")),VLOOKUP(A577,'ACCESS EXPORT'!$A:$AF,28,FALSE)))))),"-")</f>
        <v>RADIATION ONCOLOGY SPECIALISTS - ORLANDO</v>
      </c>
      <c r="E577" s="3" t="str">
        <f>VLOOKUP($A577,'ACCESS EXPORT'!$A:$AF,3,FALSE)</f>
        <v>6080</v>
      </c>
      <c r="F577" s="3" t="str">
        <f>UPPER(CONCATENATE(VLOOKUP(A577,'ACCESS EXPORT'!$A:$AF,4,FALSE)," ",VLOOKUP(A577,'ACCESS EXPORT'!$A:$AF,5,FALSE)," ",VLOOKUP(A577,'ACCESS EXPORT'!$A:$AF,6,FALSE)," ",VLOOKUP(A577,'ACCESS EXPORT'!$A:$AA,7,FALSE)," ",VLOOKUP(A577,'ACCESS EXPORT'!$A:$AA,8,FALSE)))</f>
        <v>2501 N ORANGE AVE SUITE 181 ORLANDO FL 32804</v>
      </c>
      <c r="G577" s="4" t="str">
        <f>UPPER(VLOOKUP($A577,'ACCESS EXPORT'!$A:$AF,9,FALSE))</f>
        <v>ORANGE</v>
      </c>
      <c r="H577" s="4" t="str">
        <f>_xlfn.IFNA(VLOOKUP($B577,'ACCESS EXPORT'!$B:$J,9,FALSE),"")</f>
        <v>HB</v>
      </c>
      <c r="I577" s="3" t="str">
        <f>CONCATENATE("(P)",VLOOKUP($A577,'ACCESS EXPORT'!$A:$AF,11,FALSE)," (F)",VLOOKUP($A577,'ACCESS EXPORT'!$A:$AF,29,FALSE))</f>
        <v>(P)(407) 303-2030 (F)(407) 303-2040</v>
      </c>
      <c r="J577" s="4" t="str">
        <f>UPPER(VLOOKUP($A577,'ACCESS EXPORT'!$A:$AF,12,FALSE))</f>
        <v>ONCOLOGY</v>
      </c>
      <c r="K577" s="4" t="str">
        <f>UPPER(VLOOKUP($A577,'ACCESS EXPORT'!$A:$AF,13,FALSE))</f>
        <v>MARLENE HOLLAND</v>
      </c>
      <c r="L577" s="3" t="str">
        <f>IF(AND(VLOOKUP(A577,'ACCESS EXPORT'!A:AE,1,0),'ACCESS EXPORT'!N577=""),UPPER(CONCATENATE('ACCESS EXPORT'!AE577)),IF(VLOOKUP(A577,'ACCESS EXPORT'!A:AE,1,0),UPPER(CONCATENATE('ACCESS EXPORT'!N577," "&amp;CHAR(10),'ACCESS EXPORT'!AE577))))</f>
        <v>DREW DEVANE (EXEC DIR) 
JULIE ROSADO (PRAC. ADMIN)</v>
      </c>
      <c r="M577" s="4" t="str">
        <f>UPPER(VLOOKUP($A577,'ACCESS EXPORT'!$A:$O,15,FALSE))</f>
        <v/>
      </c>
      <c r="N577" s="4" t="str">
        <f ca="1">IF(AND('ACCESS EXPORT'!X577="",'ACCESS EXPORT'!Y577=""),IF('ACCESS EXPORT'!V577&lt;&gt;"",(IF(TODAY()-'ACCESS EXPORT'!V577&gt;=-60,UPPER(CONCATENATE(VLOOKUP(B577,'ACCESS EXPORT'!$B:$P,15,FALSE),""&amp;CHAR(10)&amp;"(SEP",TEXT('ACCESS EXPORT'!V577," MM/DD/YYY)"))),IF(TODAY()-'ACCESS EXPORT'!V577&lt;0,UPPER(VLOOKUP(B577,'ACCESS EXPORT'!$B:$P,15,FALSE)),UPPER(VLOOKUP(B577,'ACCESS EXPORT'!$B:$P,15,FALSE))))),IF('ACCESS EXPORT'!U577="",UPPER(VLOOKUP(B577,'ACCESS EXPORT'!$B:$P,15,FALSE)),IF(TODAY()-'ACCESS EXPORT'!U577&lt;=30,CONCATENATE(UPPER(VLOOKUP(B577,'ACCESS EXPORT'!$B:$P,15,FALSE)),""&amp;CHAR(10)&amp;"(NEW",TEXT('ACCESS EXPORT'!U577," MM/DD/YYY)")),IF(AND(TODAY()-'ACCESS EXPORT'!U577&gt;30,TODAY()&gt;0),UPPER(VLOOKUP(B577,'ACCESS EXPORT'!$B:$P,15,FALSE)))))),IF('ACCESS EXPORT'!Y577&lt;&gt;"",UPPER(CONCATENATE(UPPER(VLOOKUP(B577,'ACCESS EXPORT'!$B:$P,15,FALSE)),""&amp;CHAR(10)&amp;"(Transfer Out",TEXT('ACCESS EXPORT'!Y577," MM/DD/YYY)"))),IF('ACCESS EXPORT'!X577&lt;&gt;"",UPPER(CONCATENATE(UPPER(VLOOKUP(B577,'ACCESS EXPORT'!$B:$P,15,FALSE)),""&amp;CHAR(10)&amp;"(Transfer In",TEXT('ACCESS EXPORT'!X577," MM/DD/YYY)"))))))</f>
        <v>HODGE, CHARLES WESLEY</v>
      </c>
      <c r="O577" s="4" t="str">
        <f>_xlfn.IFNA(VLOOKUP(B577,'ACCESS EXPORT'!$B:$Q,16,FALSE),"")</f>
        <v>MD</v>
      </c>
      <c r="P577" s="4" t="str">
        <f>_xlfn.IFNA(VLOOKUP(B577,'ACCESS EXPORT'!B:W,22,FALSE),"-")</f>
        <v>1811949027</v>
      </c>
      <c r="Q577" s="4" t="str">
        <f>_xlfn.IFNA(VLOOKUP(A577,'ACCESS EXPORT'!$A:$AG,33,0),"-")</f>
        <v>Bevine Whyte</v>
      </c>
      <c r="R577" s="4" t="str">
        <f>_xlfn.IFNA(VLOOKUP(A577,'ACCESS EXPORT'!$A:$AH,34,0),"-")</f>
        <v>Amanda Dowd</v>
      </c>
      <c r="S577" s="4" t="str">
        <f>_xlfn.IFNA(VLOOKUP(A577,'ACCESS EXPORT'!$A:$AI,35,0),"-")</f>
        <v>James Agee</v>
      </c>
      <c r="T577" s="4" t="str">
        <f>_xlfn.IFNA(VLOOKUP(A577,'ACCESS EXPORT'!$A:$AJ,36,0),"-")</f>
        <v>Wanda Cruz</v>
      </c>
      <c r="U577" s="4" t="str">
        <f>_xlfn.IFNA(VLOOKUP(A577,'ACCESS EXPORT'!$A:$AK,37,0),"-")</f>
        <v>Cerner</v>
      </c>
      <c r="V577" s="4" t="str">
        <f>_xlfn.IFNA(VLOOKUP(A577,'ACCESS EXPORT'!$A:$AL,38,0),"-")</f>
        <v>N/A</v>
      </c>
      <c r="W577" s="4" t="str">
        <f>_xlfn.IFNA(VLOOKUP(A577,'ACCESS EXPORT'!$A:$AM,39,0),"-")</f>
        <v/>
      </c>
      <c r="X577" s="4" t="str">
        <f>_xlfn.IFNA(VLOOKUP(A577,'ACCESS EXPORT'!$A:$AN,40,0),"-")</f>
        <v>Keelyn Fleming</v>
      </c>
      <c r="Y577" s="26" t="str">
        <f>_xlfn.IFNA(VLOOKUP(A577,'ACCESS EXPORT'!A:AO,41,0),"")</f>
        <v>Gary Weston</v>
      </c>
      <c r="Z577" s="26" t="str">
        <f>_xlfn.IFNA(VLOOKUP(A577,'ACCESS EXPORT'!A:AP,42,0),"")</f>
        <v/>
      </c>
      <c r="AA577" s="26" t="str">
        <f>_xlfn.IFNA(VLOOKUP(A577,'ACCESS EXPORT'!A:AQ,43,0),"")</f>
        <v>Joe Townsend</v>
      </c>
    </row>
    <row r="578" spans="1:27" ht="18.75" x14ac:dyDescent="0.25">
      <c r="A578" s="33">
        <v>261</v>
      </c>
      <c r="B578" s="10">
        <v>1590</v>
      </c>
      <c r="C578" s="7" t="str">
        <f ca="1">IFERROR(UPPER(IF(AND('ACCESS EXPORT'!AA578="",'ACCESS EXPORT'!Z578=""),VLOOKUP(A578,'ACCESS EXPORT'!$A:$AF,32,FALSE),(IF('ACCESS EXPORT'!AA578&lt;&gt;"",CONCATENATE(VLOOKUP(A578,'ACCESS EXPORT'!$A:$AF,32,FALSE)," (Closed",TEXT('ACCESS EXPORT'!AA578," MM/DD/YYY)")),IF(TODAY()&lt;(('ACCESS EXPORT'!Z578)+30),CONCATENATE(VLOOKUP(A578,'ACCESS EXPORT'!$A:$AF,32,FALSE)," (Opens",TEXT('ACCESS EXPORT'!Z578," MM/DD/YYY)")),VLOOKUP(A578,'ACCESS EXPORT'!$A:$AF,32,FALSE)))))),"-")</f>
        <v>ADVENTHEALTH MEDICAL GROUP RADIATION ONCOLOGY AT CENTRAL FLORIDA</v>
      </c>
      <c r="D578" s="3" t="str">
        <f ca="1">IFERROR(UPPER(IF(AND('ACCESS EXPORT'!AA578="",'ACCESS EXPORT'!Z578=""),VLOOKUP(A578,'ACCESS EXPORT'!$A:$AF,28,FALSE),(IF('ACCESS EXPORT'!AA578&lt;&gt;"",CONCATENATE(VLOOKUP(A578,'ACCESS EXPORT'!$A:$AF,28,FALSE)," (Closed",TEXT('ACCESS EXPORT'!AA578," MM/DD/YYY)")),IF(TODAY()&lt;(('ACCESS EXPORT'!Z578)+30),CONCATENATE(VLOOKUP(A578,'ACCESS EXPORT'!$A:$AF,28,FALSE)," (Opens",TEXT('ACCESS EXPORT'!Z578," MM/DD/YYY)")),VLOOKUP(A578,'ACCESS EXPORT'!$A:$AF,28,FALSE)))))),"-")</f>
        <v>RADIATION ONCOLOGY SPECIALISTS - ORLANDO</v>
      </c>
      <c r="E578" s="3" t="str">
        <f>VLOOKUP($A578,'ACCESS EXPORT'!$A:$AF,3,FALSE)</f>
        <v>6080</v>
      </c>
      <c r="F578" s="3" t="str">
        <f>UPPER(CONCATENATE(VLOOKUP(A578,'ACCESS EXPORT'!$A:$AF,4,FALSE)," ",VLOOKUP(A578,'ACCESS EXPORT'!$A:$AF,5,FALSE)," ",VLOOKUP(A578,'ACCESS EXPORT'!$A:$AF,6,FALSE)," ",VLOOKUP(A578,'ACCESS EXPORT'!$A:$AA,7,FALSE)," ",VLOOKUP(A578,'ACCESS EXPORT'!$A:$AA,8,FALSE)))</f>
        <v>2501 N ORANGE AVE SUITE 181 ORLANDO FL 32804</v>
      </c>
      <c r="G578" s="4" t="str">
        <f>UPPER(VLOOKUP($A578,'ACCESS EXPORT'!$A:$AF,9,FALSE))</f>
        <v>ORANGE</v>
      </c>
      <c r="H578" s="4" t="str">
        <f>_xlfn.IFNA(VLOOKUP($B578,'ACCESS EXPORT'!$B:$J,9,FALSE),"")</f>
        <v>HB</v>
      </c>
      <c r="I578" s="3" t="str">
        <f>CONCATENATE("(P)",VLOOKUP($A578,'ACCESS EXPORT'!$A:$AF,11,FALSE)," (F)",VLOOKUP($A578,'ACCESS EXPORT'!$A:$AF,29,FALSE))</f>
        <v>(P)(407) 303-2030 (F)(407) 303-2040</v>
      </c>
      <c r="J578" s="4" t="str">
        <f>UPPER(VLOOKUP($A578,'ACCESS EXPORT'!$A:$AF,12,FALSE))</f>
        <v>ONCOLOGY</v>
      </c>
      <c r="K578" s="4" t="str">
        <f>UPPER(VLOOKUP($A578,'ACCESS EXPORT'!$A:$AF,13,FALSE))</f>
        <v>MARLENE HOLLAND</v>
      </c>
      <c r="L578" s="3" t="str">
        <f>IF(AND(VLOOKUP(A578,'ACCESS EXPORT'!A:AE,1,0),'ACCESS EXPORT'!N578=""),UPPER(CONCATENATE('ACCESS EXPORT'!AE578)),IF(VLOOKUP(A578,'ACCESS EXPORT'!A:AE,1,0),UPPER(CONCATENATE('ACCESS EXPORT'!N578," "&amp;CHAR(10),'ACCESS EXPORT'!AE578))))</f>
        <v>DREW DEVANE (EXEC DIR) 
JULIE ROSADO (PRAC. ADMIN)</v>
      </c>
      <c r="M578" s="4" t="str">
        <f>UPPER(VLOOKUP($A578,'ACCESS EXPORT'!$A:$O,15,FALSE))</f>
        <v/>
      </c>
      <c r="N578" s="4" t="str">
        <f ca="1">IF(AND('ACCESS EXPORT'!X578="",'ACCESS EXPORT'!Y578=""),IF('ACCESS EXPORT'!V578&lt;&gt;"",(IF(TODAY()-'ACCESS EXPORT'!V578&gt;=-60,UPPER(CONCATENATE(VLOOKUP(B578,'ACCESS EXPORT'!$B:$P,15,FALSE),""&amp;CHAR(10)&amp;"(SEP",TEXT('ACCESS EXPORT'!V578," MM/DD/YYY)"))),IF(TODAY()-'ACCESS EXPORT'!V578&lt;0,UPPER(VLOOKUP(B578,'ACCESS EXPORT'!$B:$P,15,FALSE)),UPPER(VLOOKUP(B578,'ACCESS EXPORT'!$B:$P,15,FALSE))))),IF('ACCESS EXPORT'!U578="",UPPER(VLOOKUP(B578,'ACCESS EXPORT'!$B:$P,15,FALSE)),IF(TODAY()-'ACCESS EXPORT'!U578&lt;=30,CONCATENATE(UPPER(VLOOKUP(B578,'ACCESS EXPORT'!$B:$P,15,FALSE)),""&amp;CHAR(10)&amp;"(NEW",TEXT('ACCESS EXPORT'!U578," MM/DD/YYY)")),IF(AND(TODAY()-'ACCESS EXPORT'!U578&gt;30,TODAY()&gt;0),UPPER(VLOOKUP(B578,'ACCESS EXPORT'!$B:$P,15,FALSE)))))),IF('ACCESS EXPORT'!Y578&lt;&gt;"",UPPER(CONCATENATE(UPPER(VLOOKUP(B578,'ACCESS EXPORT'!$B:$P,15,FALSE)),""&amp;CHAR(10)&amp;"(Transfer Out",TEXT('ACCESS EXPORT'!Y578," MM/DD/YYY)"))),IF('ACCESS EXPORT'!X578&lt;&gt;"",UPPER(CONCATENATE(UPPER(VLOOKUP(B578,'ACCESS EXPORT'!$B:$P,15,FALSE)),""&amp;CHAR(10)&amp;"(Transfer In",TEXT('ACCESS EXPORT'!X578," MM/DD/YYY)"))))))</f>
        <v>KANDULA, SHRAVAN</v>
      </c>
      <c r="O578" s="4" t="str">
        <f>_xlfn.IFNA(VLOOKUP(B578,'ACCESS EXPORT'!$B:$Q,16,FALSE),"")</f>
        <v>MD</v>
      </c>
      <c r="P578" s="4" t="str">
        <f>_xlfn.IFNA(VLOOKUP(B578,'ACCESS EXPORT'!B:W,22,FALSE),"-")</f>
        <v>1477870780</v>
      </c>
      <c r="Q578" s="4" t="str">
        <f>_xlfn.IFNA(VLOOKUP(A578,'ACCESS EXPORT'!$A:$AG,33,0),"-")</f>
        <v>Bevine Whyte</v>
      </c>
      <c r="R578" s="4" t="str">
        <f>_xlfn.IFNA(VLOOKUP(A578,'ACCESS EXPORT'!$A:$AH,34,0),"-")</f>
        <v>Amanda Dowd</v>
      </c>
      <c r="S578" s="4" t="str">
        <f>_xlfn.IFNA(VLOOKUP(A578,'ACCESS EXPORT'!$A:$AI,35,0),"-")</f>
        <v>James Agee</v>
      </c>
      <c r="T578" s="4" t="str">
        <f>_xlfn.IFNA(VLOOKUP(A578,'ACCESS EXPORT'!$A:$AJ,36,0),"-")</f>
        <v>Wanda Cruz</v>
      </c>
      <c r="U578" s="4" t="str">
        <f>_xlfn.IFNA(VLOOKUP(A578,'ACCESS EXPORT'!$A:$AK,37,0),"-")</f>
        <v>Cerner</v>
      </c>
      <c r="V578" s="4" t="str">
        <f>_xlfn.IFNA(VLOOKUP(A578,'ACCESS EXPORT'!$A:$AL,38,0),"-")</f>
        <v>N/A</v>
      </c>
      <c r="W578" s="4" t="str">
        <f>_xlfn.IFNA(VLOOKUP(A578,'ACCESS EXPORT'!$A:$AM,39,0),"-")</f>
        <v/>
      </c>
      <c r="X578" s="4" t="str">
        <f>_xlfn.IFNA(VLOOKUP(A578,'ACCESS EXPORT'!$A:$AN,40,0),"-")</f>
        <v>Keelyn Fleming</v>
      </c>
      <c r="Y578" s="26" t="str">
        <f>_xlfn.IFNA(VLOOKUP(A578,'ACCESS EXPORT'!A:AO,41,0),"")</f>
        <v>Gary Weston</v>
      </c>
      <c r="Z578" s="26" t="str">
        <f>_xlfn.IFNA(VLOOKUP(A578,'ACCESS EXPORT'!A:AP,42,0),"")</f>
        <v/>
      </c>
      <c r="AA578" s="26" t="str">
        <f>_xlfn.IFNA(VLOOKUP(A578,'ACCESS EXPORT'!A:AQ,43,0),"")</f>
        <v>Joe Townsend</v>
      </c>
    </row>
    <row r="579" spans="1:27" ht="18.75" x14ac:dyDescent="0.25">
      <c r="A579" s="33">
        <v>261</v>
      </c>
      <c r="B579" s="10">
        <v>2262</v>
      </c>
      <c r="C579" s="7" t="str">
        <f ca="1">IFERROR(UPPER(IF(AND('ACCESS EXPORT'!AA579="",'ACCESS EXPORT'!Z579=""),VLOOKUP(A579,'ACCESS EXPORT'!$A:$AF,32,FALSE),(IF('ACCESS EXPORT'!AA579&lt;&gt;"",CONCATENATE(VLOOKUP(A579,'ACCESS EXPORT'!$A:$AF,32,FALSE)," (Closed",TEXT('ACCESS EXPORT'!AA579," MM/DD/YYY)")),IF(TODAY()&lt;(('ACCESS EXPORT'!Z579)+30),CONCATENATE(VLOOKUP(A579,'ACCESS EXPORT'!$A:$AF,32,FALSE)," (Opens",TEXT('ACCESS EXPORT'!Z579," MM/DD/YYY)")),VLOOKUP(A579,'ACCESS EXPORT'!$A:$AF,32,FALSE)))))),"-")</f>
        <v>ADVENTHEALTH MEDICAL GROUP RADIATION ONCOLOGY AT CENTRAL FLORIDA</v>
      </c>
      <c r="D579" s="3" t="str">
        <f ca="1">IFERROR(UPPER(IF(AND('ACCESS EXPORT'!AA579="",'ACCESS EXPORT'!Z579=""),VLOOKUP(A579,'ACCESS EXPORT'!$A:$AF,28,FALSE),(IF('ACCESS EXPORT'!AA579&lt;&gt;"",CONCATENATE(VLOOKUP(A579,'ACCESS EXPORT'!$A:$AF,28,FALSE)," (Closed",TEXT('ACCESS EXPORT'!AA579," MM/DD/YYY)")),IF(TODAY()&lt;(('ACCESS EXPORT'!Z579)+30),CONCATENATE(VLOOKUP(A579,'ACCESS EXPORT'!$A:$AF,28,FALSE)," (Opens",TEXT('ACCESS EXPORT'!Z579," MM/DD/YYY)")),VLOOKUP(A579,'ACCESS EXPORT'!$A:$AF,28,FALSE)))))),"-")</f>
        <v>RADIATION ONCOLOGY SPECIALISTS - ORLANDO</v>
      </c>
      <c r="E579" s="3" t="str">
        <f>VLOOKUP($A579,'ACCESS EXPORT'!$A:$AF,3,FALSE)</f>
        <v>6080</v>
      </c>
      <c r="F579" s="3" t="str">
        <f>UPPER(CONCATENATE(VLOOKUP(A579,'ACCESS EXPORT'!$A:$AF,4,FALSE)," ",VLOOKUP(A579,'ACCESS EXPORT'!$A:$AF,5,FALSE)," ",VLOOKUP(A579,'ACCESS EXPORT'!$A:$AF,6,FALSE)," ",VLOOKUP(A579,'ACCESS EXPORT'!$A:$AA,7,FALSE)," ",VLOOKUP(A579,'ACCESS EXPORT'!$A:$AA,8,FALSE)))</f>
        <v>2501 N ORANGE AVE SUITE 181 ORLANDO FL 32804</v>
      </c>
      <c r="G579" s="4" t="str">
        <f>UPPER(VLOOKUP($A579,'ACCESS EXPORT'!$A:$AF,9,FALSE))</f>
        <v>ORANGE</v>
      </c>
      <c r="H579" s="4" t="str">
        <f>_xlfn.IFNA(VLOOKUP($B579,'ACCESS EXPORT'!$B:$J,9,FALSE),"")</f>
        <v>HB</v>
      </c>
      <c r="I579" s="3" t="str">
        <f>CONCATENATE("(P)",VLOOKUP($A579,'ACCESS EXPORT'!$A:$AF,11,FALSE)," (F)",VLOOKUP($A579,'ACCESS EXPORT'!$A:$AF,29,FALSE))</f>
        <v>(P)(407) 303-2030 (F)(407) 303-2040</v>
      </c>
      <c r="J579" s="4" t="str">
        <f>UPPER(VLOOKUP($A579,'ACCESS EXPORT'!$A:$AF,12,FALSE))</f>
        <v>ONCOLOGY</v>
      </c>
      <c r="K579" s="4" t="str">
        <f>UPPER(VLOOKUP($A579,'ACCESS EXPORT'!$A:$AF,13,FALSE))</f>
        <v>MARLENE HOLLAND</v>
      </c>
      <c r="L579" s="3" t="str">
        <f>IF(AND(VLOOKUP(A579,'ACCESS EXPORT'!A:AE,1,0),'ACCESS EXPORT'!N579=""),UPPER(CONCATENATE('ACCESS EXPORT'!AE579)),IF(VLOOKUP(A579,'ACCESS EXPORT'!A:AE,1,0),UPPER(CONCATENATE('ACCESS EXPORT'!N579," "&amp;CHAR(10),'ACCESS EXPORT'!AE579))))</f>
        <v>DREW DEVANE (EXEC DIR) 
JULIE ROSADO (PRAC. ADMIN)</v>
      </c>
      <c r="M579" s="4" t="str">
        <f>UPPER(VLOOKUP($A579,'ACCESS EXPORT'!$A:$O,15,FALSE))</f>
        <v/>
      </c>
      <c r="N579" s="4" t="str">
        <f ca="1">IF(AND('ACCESS EXPORT'!X579="",'ACCESS EXPORT'!Y579=""),IF('ACCESS EXPORT'!V579&lt;&gt;"",(IF(TODAY()-'ACCESS EXPORT'!V579&gt;=-60,UPPER(CONCATENATE(VLOOKUP(B579,'ACCESS EXPORT'!$B:$P,15,FALSE),""&amp;CHAR(10)&amp;"(SEP",TEXT('ACCESS EXPORT'!V579," MM/DD/YYY)"))),IF(TODAY()-'ACCESS EXPORT'!V579&lt;0,UPPER(VLOOKUP(B579,'ACCESS EXPORT'!$B:$P,15,FALSE)),UPPER(VLOOKUP(B579,'ACCESS EXPORT'!$B:$P,15,FALSE))))),IF('ACCESS EXPORT'!U579="",UPPER(VLOOKUP(B579,'ACCESS EXPORT'!$B:$P,15,FALSE)),IF(TODAY()-'ACCESS EXPORT'!U579&lt;=30,CONCATENATE(UPPER(VLOOKUP(B579,'ACCESS EXPORT'!$B:$P,15,FALSE)),""&amp;CHAR(10)&amp;"(NEW",TEXT('ACCESS EXPORT'!U579," MM/DD/YYY)")),IF(AND(TODAY()-'ACCESS EXPORT'!U579&gt;30,TODAY()&gt;0),UPPER(VLOOKUP(B579,'ACCESS EXPORT'!$B:$P,15,FALSE)))))),IF('ACCESS EXPORT'!Y579&lt;&gt;"",UPPER(CONCATENATE(UPPER(VLOOKUP(B579,'ACCESS EXPORT'!$B:$P,15,FALSE)),""&amp;CHAR(10)&amp;"(Transfer Out",TEXT('ACCESS EXPORT'!Y579," MM/DD/YYY)"))),IF('ACCESS EXPORT'!X579&lt;&gt;"",UPPER(CONCATENATE(UPPER(VLOOKUP(B579,'ACCESS EXPORT'!$B:$P,15,FALSE)),""&amp;CHAR(10)&amp;"(Transfer In",TEXT('ACCESS EXPORT'!X579," MM/DD/YYY)"))))))</f>
        <v>DESAI, SHIV</v>
      </c>
      <c r="O579" s="4" t="str">
        <f>_xlfn.IFNA(VLOOKUP(B579,'ACCESS EXPORT'!$B:$Q,16,FALSE),"")</f>
        <v>MD</v>
      </c>
      <c r="P579" s="4" t="str">
        <f>_xlfn.IFNA(VLOOKUP(B579,'ACCESS EXPORT'!B:W,22,FALSE),"-")</f>
        <v>1730523176</v>
      </c>
      <c r="Q579" s="4" t="str">
        <f>_xlfn.IFNA(VLOOKUP(A579,'ACCESS EXPORT'!$A:$AG,33,0),"-")</f>
        <v>Bevine Whyte</v>
      </c>
      <c r="R579" s="4" t="str">
        <f>_xlfn.IFNA(VLOOKUP(A579,'ACCESS EXPORT'!$A:$AH,34,0),"-")</f>
        <v>Amanda Dowd</v>
      </c>
      <c r="S579" s="4" t="str">
        <f>_xlfn.IFNA(VLOOKUP(A579,'ACCESS EXPORT'!$A:$AI,35,0),"-")</f>
        <v>James Agee</v>
      </c>
      <c r="T579" s="4" t="str">
        <f>_xlfn.IFNA(VLOOKUP(A579,'ACCESS EXPORT'!$A:$AJ,36,0),"-")</f>
        <v>Wanda Cruz</v>
      </c>
      <c r="U579" s="4" t="str">
        <f>_xlfn.IFNA(VLOOKUP(A579,'ACCESS EXPORT'!$A:$AK,37,0),"-")</f>
        <v>Cerner</v>
      </c>
      <c r="V579" s="4" t="str">
        <f>_xlfn.IFNA(VLOOKUP(A579,'ACCESS EXPORT'!$A:$AL,38,0),"-")</f>
        <v>N/A</v>
      </c>
      <c r="W579" s="4" t="str">
        <f>_xlfn.IFNA(VLOOKUP(A579,'ACCESS EXPORT'!$A:$AM,39,0),"-")</f>
        <v/>
      </c>
      <c r="X579" s="4" t="str">
        <f>_xlfn.IFNA(VLOOKUP(A579,'ACCESS EXPORT'!$A:$AN,40,0),"-")</f>
        <v>Keelyn Fleming</v>
      </c>
      <c r="Y579" s="26" t="str">
        <f>_xlfn.IFNA(VLOOKUP(A579,'ACCESS EXPORT'!A:AO,41,0),"")</f>
        <v>Gary Weston</v>
      </c>
      <c r="Z579" s="26" t="str">
        <f>_xlfn.IFNA(VLOOKUP(A579,'ACCESS EXPORT'!A:AP,42,0),"")</f>
        <v/>
      </c>
      <c r="AA579" s="26" t="str">
        <f>_xlfn.IFNA(VLOOKUP(A579,'ACCESS EXPORT'!A:AQ,43,0),"")</f>
        <v>Joe Townsend</v>
      </c>
    </row>
    <row r="580" spans="1:27" ht="18.75" x14ac:dyDescent="0.25">
      <c r="A580" s="33">
        <v>261</v>
      </c>
      <c r="B580" s="10">
        <v>2261</v>
      </c>
      <c r="C580" s="7" t="str">
        <f ca="1">IFERROR(UPPER(IF(AND('ACCESS EXPORT'!AA580="",'ACCESS EXPORT'!Z580=""),VLOOKUP(A580,'ACCESS EXPORT'!$A:$AF,32,FALSE),(IF('ACCESS EXPORT'!AA580&lt;&gt;"",CONCATENATE(VLOOKUP(A580,'ACCESS EXPORT'!$A:$AF,32,FALSE)," (Closed",TEXT('ACCESS EXPORT'!AA580," MM/DD/YYY)")),IF(TODAY()&lt;(('ACCESS EXPORT'!Z580)+30),CONCATENATE(VLOOKUP(A580,'ACCESS EXPORT'!$A:$AF,32,FALSE)," (Opens",TEXT('ACCESS EXPORT'!Z580," MM/DD/YYY)")),VLOOKUP(A580,'ACCESS EXPORT'!$A:$AF,32,FALSE)))))),"-")</f>
        <v>ADVENTHEALTH MEDICAL GROUP RADIATION ONCOLOGY AT CENTRAL FLORIDA</v>
      </c>
      <c r="D580" s="3" t="str">
        <f ca="1">IFERROR(UPPER(IF(AND('ACCESS EXPORT'!AA580="",'ACCESS EXPORT'!Z580=""),VLOOKUP(A580,'ACCESS EXPORT'!$A:$AF,28,FALSE),(IF('ACCESS EXPORT'!AA580&lt;&gt;"",CONCATENATE(VLOOKUP(A580,'ACCESS EXPORT'!$A:$AF,28,FALSE)," (Closed",TEXT('ACCESS EXPORT'!AA580," MM/DD/YYY)")),IF(TODAY()&lt;(('ACCESS EXPORT'!Z580)+30),CONCATENATE(VLOOKUP(A580,'ACCESS EXPORT'!$A:$AF,28,FALSE)," (Opens",TEXT('ACCESS EXPORT'!Z580," MM/DD/YYY)")),VLOOKUP(A580,'ACCESS EXPORT'!$A:$AF,28,FALSE)))))),"-")</f>
        <v>RADIATION ONCOLOGY SPECIALISTS - ORLANDO</v>
      </c>
      <c r="E580" s="3" t="str">
        <f>VLOOKUP($A580,'ACCESS EXPORT'!$A:$AF,3,FALSE)</f>
        <v>6080</v>
      </c>
      <c r="F580" s="3" t="str">
        <f>UPPER(CONCATENATE(VLOOKUP(A580,'ACCESS EXPORT'!$A:$AF,4,FALSE)," ",VLOOKUP(A580,'ACCESS EXPORT'!$A:$AF,5,FALSE)," ",VLOOKUP(A580,'ACCESS EXPORT'!$A:$AF,6,FALSE)," ",VLOOKUP(A580,'ACCESS EXPORT'!$A:$AA,7,FALSE)," ",VLOOKUP(A580,'ACCESS EXPORT'!$A:$AA,8,FALSE)))</f>
        <v>2501 N ORANGE AVE SUITE 181 ORLANDO FL 32804</v>
      </c>
      <c r="G580" s="4" t="str">
        <f>UPPER(VLOOKUP($A580,'ACCESS EXPORT'!$A:$AF,9,FALSE))</f>
        <v>ORANGE</v>
      </c>
      <c r="H580" s="4" t="str">
        <f>_xlfn.IFNA(VLOOKUP($B580,'ACCESS EXPORT'!$B:$J,9,FALSE),"")</f>
        <v>HB</v>
      </c>
      <c r="I580" s="3" t="str">
        <f>CONCATENATE("(P)",VLOOKUP($A580,'ACCESS EXPORT'!$A:$AF,11,FALSE)," (F)",VLOOKUP($A580,'ACCESS EXPORT'!$A:$AF,29,FALSE))</f>
        <v>(P)(407) 303-2030 (F)(407) 303-2040</v>
      </c>
      <c r="J580" s="4" t="str">
        <f>UPPER(VLOOKUP($A580,'ACCESS EXPORT'!$A:$AF,12,FALSE))</f>
        <v>ONCOLOGY</v>
      </c>
      <c r="K580" s="4" t="str">
        <f>UPPER(VLOOKUP($A580,'ACCESS EXPORT'!$A:$AF,13,FALSE))</f>
        <v>MARLENE HOLLAND</v>
      </c>
      <c r="L580" s="3" t="str">
        <f>IF(AND(VLOOKUP(A580,'ACCESS EXPORT'!A:AE,1,0),'ACCESS EXPORT'!N580=""),UPPER(CONCATENATE('ACCESS EXPORT'!AE580)),IF(VLOOKUP(A580,'ACCESS EXPORT'!A:AE,1,0),UPPER(CONCATENATE('ACCESS EXPORT'!N580," "&amp;CHAR(10),'ACCESS EXPORT'!AE580))))</f>
        <v>DREW DEVANE (EXEC DIR) 
JULIE ROSADO (PRAC. ADMIN)</v>
      </c>
      <c r="M580" s="4" t="str">
        <f>UPPER(VLOOKUP($A580,'ACCESS EXPORT'!$A:$O,15,FALSE))</f>
        <v/>
      </c>
      <c r="N580" s="4" t="str">
        <f ca="1">IF(AND('ACCESS EXPORT'!X580="",'ACCESS EXPORT'!Y580=""),IF('ACCESS EXPORT'!V580&lt;&gt;"",(IF(TODAY()-'ACCESS EXPORT'!V580&gt;=-60,UPPER(CONCATENATE(VLOOKUP(B580,'ACCESS EXPORT'!$B:$P,15,FALSE),""&amp;CHAR(10)&amp;"(SEP",TEXT('ACCESS EXPORT'!V580," MM/DD/YYY)"))),IF(TODAY()-'ACCESS EXPORT'!V580&lt;0,UPPER(VLOOKUP(B580,'ACCESS EXPORT'!$B:$P,15,FALSE)),UPPER(VLOOKUP(B580,'ACCESS EXPORT'!$B:$P,15,FALSE))))),IF('ACCESS EXPORT'!U580="",UPPER(VLOOKUP(B580,'ACCESS EXPORT'!$B:$P,15,FALSE)),IF(TODAY()-'ACCESS EXPORT'!U580&lt;=30,CONCATENATE(UPPER(VLOOKUP(B580,'ACCESS EXPORT'!$B:$P,15,FALSE)),""&amp;CHAR(10)&amp;"(NEW",TEXT('ACCESS EXPORT'!U580," MM/DD/YYY)")),IF(AND(TODAY()-'ACCESS EXPORT'!U580&gt;30,TODAY()&gt;0),UPPER(VLOOKUP(B580,'ACCESS EXPORT'!$B:$P,15,FALSE)))))),IF('ACCESS EXPORT'!Y580&lt;&gt;"",UPPER(CONCATENATE(UPPER(VLOOKUP(B580,'ACCESS EXPORT'!$B:$P,15,FALSE)),""&amp;CHAR(10)&amp;"(Transfer Out",TEXT('ACCESS EXPORT'!Y580," MM/DD/YYY)"))),IF('ACCESS EXPORT'!X580&lt;&gt;"",UPPER(CONCATENATE(UPPER(VLOOKUP(B580,'ACCESS EXPORT'!$B:$P,15,FALSE)),""&amp;CHAR(10)&amp;"(Transfer In",TEXT('ACCESS EXPORT'!X580," MM/DD/YYY)"))))))</f>
        <v>BOLLINGER, JOHN</v>
      </c>
      <c r="O580" s="4" t="str">
        <f>_xlfn.IFNA(VLOOKUP(B580,'ACCESS EXPORT'!$B:$Q,16,FALSE),"")</f>
        <v>MD</v>
      </c>
      <c r="P580" s="4" t="str">
        <f>_xlfn.IFNA(VLOOKUP(B580,'ACCESS EXPORT'!B:W,22,FALSE),"-")</f>
        <v>1255359956</v>
      </c>
      <c r="Q580" s="4" t="str">
        <f>_xlfn.IFNA(VLOOKUP(A580,'ACCESS EXPORT'!$A:$AG,33,0),"-")</f>
        <v>Bevine Whyte</v>
      </c>
      <c r="R580" s="4" t="str">
        <f>_xlfn.IFNA(VLOOKUP(A580,'ACCESS EXPORT'!$A:$AH,34,0),"-")</f>
        <v>Amanda Dowd</v>
      </c>
      <c r="S580" s="4" t="str">
        <f>_xlfn.IFNA(VLOOKUP(A580,'ACCESS EXPORT'!$A:$AI,35,0),"-")</f>
        <v>James Agee</v>
      </c>
      <c r="T580" s="4" t="str">
        <f>_xlfn.IFNA(VLOOKUP(A580,'ACCESS EXPORT'!$A:$AJ,36,0),"-")</f>
        <v>Wanda Cruz</v>
      </c>
      <c r="U580" s="4" t="str">
        <f>_xlfn.IFNA(VLOOKUP(A580,'ACCESS EXPORT'!$A:$AK,37,0),"-")</f>
        <v>Cerner</v>
      </c>
      <c r="V580" s="4" t="str">
        <f>_xlfn.IFNA(VLOOKUP(A580,'ACCESS EXPORT'!$A:$AL,38,0),"-")</f>
        <v>N/A</v>
      </c>
      <c r="W580" s="4" t="str">
        <f>_xlfn.IFNA(VLOOKUP(A580,'ACCESS EXPORT'!$A:$AM,39,0),"-")</f>
        <v/>
      </c>
      <c r="X580" s="4" t="str">
        <f>_xlfn.IFNA(VLOOKUP(A580,'ACCESS EXPORT'!$A:$AN,40,0),"-")</f>
        <v>Keelyn Fleming</v>
      </c>
      <c r="Y580" s="26" t="str">
        <f>_xlfn.IFNA(VLOOKUP(A580,'ACCESS EXPORT'!A:AO,41,0),"")</f>
        <v>Gary Weston</v>
      </c>
      <c r="Z580" s="26" t="str">
        <f>_xlfn.IFNA(VLOOKUP(A580,'ACCESS EXPORT'!A:AP,42,0),"")</f>
        <v/>
      </c>
      <c r="AA580" s="26" t="str">
        <f>_xlfn.IFNA(VLOOKUP(A580,'ACCESS EXPORT'!A:AQ,43,0),"")</f>
        <v>Joe Townsend</v>
      </c>
    </row>
    <row r="581" spans="1:27" ht="18.75" x14ac:dyDescent="0.25">
      <c r="A581" s="33">
        <v>261</v>
      </c>
      <c r="B581" s="10">
        <v>2253</v>
      </c>
      <c r="C581" s="7" t="str">
        <f ca="1">IFERROR(UPPER(IF(AND('ACCESS EXPORT'!AA581="",'ACCESS EXPORT'!Z581=""),VLOOKUP(A581,'ACCESS EXPORT'!$A:$AF,32,FALSE),(IF('ACCESS EXPORT'!AA581&lt;&gt;"",CONCATENATE(VLOOKUP(A581,'ACCESS EXPORT'!$A:$AF,32,FALSE)," (Closed",TEXT('ACCESS EXPORT'!AA581," MM/DD/YYY)")),IF(TODAY()&lt;(('ACCESS EXPORT'!Z581)+30),CONCATENATE(VLOOKUP(A581,'ACCESS EXPORT'!$A:$AF,32,FALSE)," (Opens",TEXT('ACCESS EXPORT'!Z581," MM/DD/YYY)")),VLOOKUP(A581,'ACCESS EXPORT'!$A:$AF,32,FALSE)))))),"-")</f>
        <v>ADVENTHEALTH MEDICAL GROUP RADIATION ONCOLOGY AT CENTRAL FLORIDA</v>
      </c>
      <c r="D581" s="3" t="str">
        <f ca="1">IFERROR(UPPER(IF(AND('ACCESS EXPORT'!AA581="",'ACCESS EXPORT'!Z581=""),VLOOKUP(A581,'ACCESS EXPORT'!$A:$AF,28,FALSE),(IF('ACCESS EXPORT'!AA581&lt;&gt;"",CONCATENATE(VLOOKUP(A581,'ACCESS EXPORT'!$A:$AF,28,FALSE)," (Closed",TEXT('ACCESS EXPORT'!AA581," MM/DD/YYY)")),IF(TODAY()&lt;(('ACCESS EXPORT'!Z581)+30),CONCATENATE(VLOOKUP(A581,'ACCESS EXPORT'!$A:$AF,28,FALSE)," (Opens",TEXT('ACCESS EXPORT'!Z581," MM/DD/YYY)")),VLOOKUP(A581,'ACCESS EXPORT'!$A:$AF,28,FALSE)))))),"-")</f>
        <v>RADIATION ONCOLOGY SPECIALISTS - ORLANDO</v>
      </c>
      <c r="E581" s="3" t="str">
        <f>VLOOKUP($A581,'ACCESS EXPORT'!$A:$AF,3,FALSE)</f>
        <v>6080</v>
      </c>
      <c r="F581" s="3" t="str">
        <f>UPPER(CONCATENATE(VLOOKUP(A581,'ACCESS EXPORT'!$A:$AF,4,FALSE)," ",VLOOKUP(A581,'ACCESS EXPORT'!$A:$AF,5,FALSE)," ",VLOOKUP(A581,'ACCESS EXPORT'!$A:$AF,6,FALSE)," ",VLOOKUP(A581,'ACCESS EXPORT'!$A:$AA,7,FALSE)," ",VLOOKUP(A581,'ACCESS EXPORT'!$A:$AA,8,FALSE)))</f>
        <v>2501 N ORANGE AVE SUITE 181 ORLANDO FL 32804</v>
      </c>
      <c r="G581" s="4" t="str">
        <f>UPPER(VLOOKUP($A581,'ACCESS EXPORT'!$A:$AF,9,FALSE))</f>
        <v>ORANGE</v>
      </c>
      <c r="H581" s="4" t="str">
        <f>_xlfn.IFNA(VLOOKUP($B581,'ACCESS EXPORT'!$B:$J,9,FALSE),"")</f>
        <v>HB</v>
      </c>
      <c r="I581" s="3" t="str">
        <f>CONCATENATE("(P)",VLOOKUP($A581,'ACCESS EXPORT'!$A:$AF,11,FALSE)," (F)",VLOOKUP($A581,'ACCESS EXPORT'!$A:$AF,29,FALSE))</f>
        <v>(P)(407) 303-2030 (F)(407) 303-2040</v>
      </c>
      <c r="J581" s="4" t="str">
        <f>UPPER(VLOOKUP($A581,'ACCESS EXPORT'!$A:$AF,12,FALSE))</f>
        <v>ONCOLOGY</v>
      </c>
      <c r="K581" s="4" t="str">
        <f>UPPER(VLOOKUP($A581,'ACCESS EXPORT'!$A:$AF,13,FALSE))</f>
        <v>MARLENE HOLLAND</v>
      </c>
      <c r="L581" s="3" t="str">
        <f>IF(AND(VLOOKUP(A581,'ACCESS EXPORT'!A:AE,1,0),'ACCESS EXPORT'!N581=""),UPPER(CONCATENATE('ACCESS EXPORT'!AE581)),IF(VLOOKUP(A581,'ACCESS EXPORT'!A:AE,1,0),UPPER(CONCATENATE('ACCESS EXPORT'!N581," "&amp;CHAR(10),'ACCESS EXPORT'!AE581))))</f>
        <v>DREW DEVANE (EXEC DIR) 
JULIE ROSADO (PRAC. ADMIN)</v>
      </c>
      <c r="M581" s="4" t="str">
        <f>UPPER(VLOOKUP($A581,'ACCESS EXPORT'!$A:$O,15,FALSE))</f>
        <v/>
      </c>
      <c r="N581" s="4" t="str">
        <f ca="1">IF(AND('ACCESS EXPORT'!X581="",'ACCESS EXPORT'!Y581=""),IF('ACCESS EXPORT'!V581&lt;&gt;"",(IF(TODAY()-'ACCESS EXPORT'!V581&gt;=-60,UPPER(CONCATENATE(VLOOKUP(B581,'ACCESS EXPORT'!$B:$P,15,FALSE),""&amp;CHAR(10)&amp;"(SEP",TEXT('ACCESS EXPORT'!V581," MM/DD/YYY)"))),IF(TODAY()-'ACCESS EXPORT'!V581&lt;0,UPPER(VLOOKUP(B581,'ACCESS EXPORT'!$B:$P,15,FALSE)),UPPER(VLOOKUP(B581,'ACCESS EXPORT'!$B:$P,15,FALSE))))),IF('ACCESS EXPORT'!U581="",UPPER(VLOOKUP(B581,'ACCESS EXPORT'!$B:$P,15,FALSE)),IF(TODAY()-'ACCESS EXPORT'!U581&lt;=30,CONCATENATE(UPPER(VLOOKUP(B581,'ACCESS EXPORT'!$B:$P,15,FALSE)),""&amp;CHAR(10)&amp;"(NEW",TEXT('ACCESS EXPORT'!U581," MM/DD/YYY)")),IF(AND(TODAY()-'ACCESS EXPORT'!U581&gt;30,TODAY()&gt;0),UPPER(VLOOKUP(B581,'ACCESS EXPORT'!$B:$P,15,FALSE)))))),IF('ACCESS EXPORT'!Y581&lt;&gt;"",UPPER(CONCATENATE(UPPER(VLOOKUP(B581,'ACCESS EXPORT'!$B:$P,15,FALSE)),""&amp;CHAR(10)&amp;"(Transfer Out",TEXT('ACCESS EXPORT'!Y581," MM/DD/YYY)"))),IF('ACCESS EXPORT'!X581&lt;&gt;"",UPPER(CONCATENATE(UPPER(VLOOKUP(B581,'ACCESS EXPORT'!$B:$P,15,FALSE)),""&amp;CHAR(10)&amp;"(Transfer In",TEXT('ACCESS EXPORT'!X581," MM/DD/YYY)"))))))</f>
        <v>DESAI, SHIV</v>
      </c>
      <c r="O581" s="4" t="str">
        <f>_xlfn.IFNA(VLOOKUP(B581,'ACCESS EXPORT'!$B:$Q,16,FALSE),"")</f>
        <v>MD</v>
      </c>
      <c r="P581" s="4" t="str">
        <f>_xlfn.IFNA(VLOOKUP(B581,'ACCESS EXPORT'!B:W,22,FALSE),"-")</f>
        <v>1730523176</v>
      </c>
      <c r="Q581" s="4" t="str">
        <f>_xlfn.IFNA(VLOOKUP(A581,'ACCESS EXPORT'!$A:$AG,33,0),"-")</f>
        <v>Bevine Whyte</v>
      </c>
      <c r="R581" s="4" t="str">
        <f>_xlfn.IFNA(VLOOKUP(A581,'ACCESS EXPORT'!$A:$AH,34,0),"-")</f>
        <v>Amanda Dowd</v>
      </c>
      <c r="S581" s="4" t="str">
        <f>_xlfn.IFNA(VLOOKUP(A581,'ACCESS EXPORT'!$A:$AI,35,0),"-")</f>
        <v>James Agee</v>
      </c>
      <c r="T581" s="4" t="str">
        <f>_xlfn.IFNA(VLOOKUP(A581,'ACCESS EXPORT'!$A:$AJ,36,0),"-")</f>
        <v>Wanda Cruz</v>
      </c>
      <c r="U581" s="4" t="str">
        <f>_xlfn.IFNA(VLOOKUP(A581,'ACCESS EXPORT'!$A:$AK,37,0),"-")</f>
        <v>Cerner</v>
      </c>
      <c r="V581" s="4" t="str">
        <f>_xlfn.IFNA(VLOOKUP(A581,'ACCESS EXPORT'!$A:$AL,38,0),"-")</f>
        <v>N/A</v>
      </c>
      <c r="W581" s="4" t="str">
        <f>_xlfn.IFNA(VLOOKUP(A581,'ACCESS EXPORT'!$A:$AM,39,0),"-")</f>
        <v/>
      </c>
      <c r="X581" s="4" t="str">
        <f>_xlfn.IFNA(VLOOKUP(A581,'ACCESS EXPORT'!$A:$AN,40,0),"-")</f>
        <v>Keelyn Fleming</v>
      </c>
      <c r="Y581" s="26" t="str">
        <f>_xlfn.IFNA(VLOOKUP(A581,'ACCESS EXPORT'!A:AO,41,0),"")</f>
        <v>Gary Weston</v>
      </c>
      <c r="Z581" s="26" t="str">
        <f>_xlfn.IFNA(VLOOKUP(A581,'ACCESS EXPORT'!A:AP,42,0),"")</f>
        <v/>
      </c>
      <c r="AA581" s="26" t="str">
        <f>_xlfn.IFNA(VLOOKUP(A581,'ACCESS EXPORT'!A:AQ,43,0),"")</f>
        <v>Joe Townsend</v>
      </c>
    </row>
    <row r="582" spans="1:27" ht="18.75" x14ac:dyDescent="0.25">
      <c r="A582" s="33">
        <v>261</v>
      </c>
      <c r="B582" s="10">
        <v>2159</v>
      </c>
      <c r="C582" s="7" t="str">
        <f ca="1">IFERROR(UPPER(IF(AND('ACCESS EXPORT'!AA582="",'ACCESS EXPORT'!Z582=""),VLOOKUP(A582,'ACCESS EXPORT'!$A:$AF,32,FALSE),(IF('ACCESS EXPORT'!AA582&lt;&gt;"",CONCATENATE(VLOOKUP(A582,'ACCESS EXPORT'!$A:$AF,32,FALSE)," (Closed",TEXT('ACCESS EXPORT'!AA582," MM/DD/YYY)")),IF(TODAY()&lt;(('ACCESS EXPORT'!Z582)+30),CONCATENATE(VLOOKUP(A582,'ACCESS EXPORT'!$A:$AF,32,FALSE)," (Opens",TEXT('ACCESS EXPORT'!Z582," MM/DD/YYY)")),VLOOKUP(A582,'ACCESS EXPORT'!$A:$AF,32,FALSE)))))),"-")</f>
        <v>ADVENTHEALTH MEDICAL GROUP RADIATION ONCOLOGY AT CENTRAL FLORIDA</v>
      </c>
      <c r="D582" s="3" t="str">
        <f ca="1">IFERROR(UPPER(IF(AND('ACCESS EXPORT'!AA582="",'ACCESS EXPORT'!Z582=""),VLOOKUP(A582,'ACCESS EXPORT'!$A:$AF,28,FALSE),(IF('ACCESS EXPORT'!AA582&lt;&gt;"",CONCATENATE(VLOOKUP(A582,'ACCESS EXPORT'!$A:$AF,28,FALSE)," (Closed",TEXT('ACCESS EXPORT'!AA582," MM/DD/YYY)")),IF(TODAY()&lt;(('ACCESS EXPORT'!Z582)+30),CONCATENATE(VLOOKUP(A582,'ACCESS EXPORT'!$A:$AF,28,FALSE)," (Opens",TEXT('ACCESS EXPORT'!Z582," MM/DD/YYY)")),VLOOKUP(A582,'ACCESS EXPORT'!$A:$AF,28,FALSE)))))),"-")</f>
        <v>RADIATION ONCOLOGY SPECIALISTS - ORLANDO</v>
      </c>
      <c r="E582" s="3" t="str">
        <f>VLOOKUP($A582,'ACCESS EXPORT'!$A:$AF,3,FALSE)</f>
        <v>6080</v>
      </c>
      <c r="F582" s="3" t="str">
        <f>UPPER(CONCATENATE(VLOOKUP(A582,'ACCESS EXPORT'!$A:$AF,4,FALSE)," ",VLOOKUP(A582,'ACCESS EXPORT'!$A:$AF,5,FALSE)," ",VLOOKUP(A582,'ACCESS EXPORT'!$A:$AF,6,FALSE)," ",VLOOKUP(A582,'ACCESS EXPORT'!$A:$AA,7,FALSE)," ",VLOOKUP(A582,'ACCESS EXPORT'!$A:$AA,8,FALSE)))</f>
        <v>2501 N ORANGE AVE SUITE 181 ORLANDO FL 32804</v>
      </c>
      <c r="G582" s="4" t="str">
        <f>UPPER(VLOOKUP($A582,'ACCESS EXPORT'!$A:$AF,9,FALSE))</f>
        <v>ORANGE</v>
      </c>
      <c r="H582" s="4" t="str">
        <f>_xlfn.IFNA(VLOOKUP($B582,'ACCESS EXPORT'!$B:$J,9,FALSE),"")</f>
        <v>HB</v>
      </c>
      <c r="I582" s="3" t="str">
        <f>CONCATENATE("(P)",VLOOKUP($A582,'ACCESS EXPORT'!$A:$AF,11,FALSE)," (F)",VLOOKUP($A582,'ACCESS EXPORT'!$A:$AF,29,FALSE))</f>
        <v>(P)(407) 303-2030 (F)(407) 303-2040</v>
      </c>
      <c r="J582" s="4" t="str">
        <f>UPPER(VLOOKUP($A582,'ACCESS EXPORT'!$A:$AF,12,FALSE))</f>
        <v>ONCOLOGY</v>
      </c>
      <c r="K582" s="4" t="str">
        <f>UPPER(VLOOKUP($A582,'ACCESS EXPORT'!$A:$AF,13,FALSE))</f>
        <v>MARLENE HOLLAND</v>
      </c>
      <c r="L582" s="3" t="str">
        <f>IF(AND(VLOOKUP(A582,'ACCESS EXPORT'!A:AE,1,0),'ACCESS EXPORT'!N582=""),UPPER(CONCATENATE('ACCESS EXPORT'!AE582)),IF(VLOOKUP(A582,'ACCESS EXPORT'!A:AE,1,0),UPPER(CONCATENATE('ACCESS EXPORT'!N582," "&amp;CHAR(10),'ACCESS EXPORT'!AE582))))</f>
        <v>DREW DEVANE (EXEC DIR) 
JULIE ROSADO (PRAC. ADMIN)</v>
      </c>
      <c r="M582" s="4" t="str">
        <f>UPPER(VLOOKUP($A582,'ACCESS EXPORT'!$A:$O,15,FALSE))</f>
        <v/>
      </c>
      <c r="N582" s="4" t="str">
        <f ca="1">IF(AND('ACCESS EXPORT'!X582="",'ACCESS EXPORT'!Y582=""),IF('ACCESS EXPORT'!V582&lt;&gt;"",(IF(TODAY()-'ACCESS EXPORT'!V582&gt;=-60,UPPER(CONCATENATE(VLOOKUP(B582,'ACCESS EXPORT'!$B:$P,15,FALSE),""&amp;CHAR(10)&amp;"(SEP",TEXT('ACCESS EXPORT'!V582," MM/DD/YYY)"))),IF(TODAY()-'ACCESS EXPORT'!V582&lt;0,UPPER(VLOOKUP(B582,'ACCESS EXPORT'!$B:$P,15,FALSE)),UPPER(VLOOKUP(B582,'ACCESS EXPORT'!$B:$P,15,FALSE))))),IF('ACCESS EXPORT'!U582="",UPPER(VLOOKUP(B582,'ACCESS EXPORT'!$B:$P,15,FALSE)),IF(TODAY()-'ACCESS EXPORT'!U582&lt;=30,CONCATENATE(UPPER(VLOOKUP(B582,'ACCESS EXPORT'!$B:$P,15,FALSE)),""&amp;CHAR(10)&amp;"(NEW",TEXT('ACCESS EXPORT'!U582," MM/DD/YYY)")),IF(AND(TODAY()-'ACCESS EXPORT'!U582&gt;30,TODAY()&gt;0),UPPER(VLOOKUP(B582,'ACCESS EXPORT'!$B:$P,15,FALSE)))))),IF('ACCESS EXPORT'!Y582&lt;&gt;"",UPPER(CONCATENATE(UPPER(VLOOKUP(B582,'ACCESS EXPORT'!$B:$P,15,FALSE)),""&amp;CHAR(10)&amp;"(Transfer Out",TEXT('ACCESS EXPORT'!Y582," MM/DD/YYY)"))),IF('ACCESS EXPORT'!X582&lt;&gt;"",UPPER(CONCATENATE(UPPER(VLOOKUP(B582,'ACCESS EXPORT'!$B:$P,15,FALSE)),""&amp;CHAR(10)&amp;"(Transfer In",TEXT('ACCESS EXPORT'!X582," MM/DD/YYY)"))))))</f>
        <v>NEUENFELDT, LISA</v>
      </c>
      <c r="O582" s="4" t="str">
        <f>_xlfn.IFNA(VLOOKUP(B582,'ACCESS EXPORT'!$B:$Q,16,FALSE),"")</f>
        <v>APRN</v>
      </c>
      <c r="P582" s="4" t="str">
        <f>_xlfn.IFNA(VLOOKUP(B582,'ACCESS EXPORT'!B:W,22,FALSE),"-")</f>
        <v>1619290673</v>
      </c>
      <c r="Q582" s="4" t="str">
        <f>_xlfn.IFNA(VLOOKUP(A582,'ACCESS EXPORT'!$A:$AG,33,0),"-")</f>
        <v>Bevine Whyte</v>
      </c>
      <c r="R582" s="4" t="str">
        <f>_xlfn.IFNA(VLOOKUP(A582,'ACCESS EXPORT'!$A:$AH,34,0),"-")</f>
        <v>Amanda Dowd</v>
      </c>
      <c r="S582" s="4" t="str">
        <f>_xlfn.IFNA(VLOOKUP(A582,'ACCESS EXPORT'!$A:$AI,35,0),"-")</f>
        <v>James Agee</v>
      </c>
      <c r="T582" s="4" t="str">
        <f>_xlfn.IFNA(VLOOKUP(A582,'ACCESS EXPORT'!$A:$AJ,36,0),"-")</f>
        <v>Wanda Cruz</v>
      </c>
      <c r="U582" s="4" t="str">
        <f>_xlfn.IFNA(VLOOKUP(A582,'ACCESS EXPORT'!$A:$AK,37,0),"-")</f>
        <v>Cerner</v>
      </c>
      <c r="V582" s="4" t="str">
        <f>_xlfn.IFNA(VLOOKUP(A582,'ACCESS EXPORT'!$A:$AL,38,0),"-")</f>
        <v>N/A</v>
      </c>
      <c r="W582" s="4" t="str">
        <f>_xlfn.IFNA(VLOOKUP(A582,'ACCESS EXPORT'!$A:$AM,39,0),"-")</f>
        <v/>
      </c>
      <c r="X582" s="4" t="str">
        <f>_xlfn.IFNA(VLOOKUP(A582,'ACCESS EXPORT'!$A:$AN,40,0),"-")</f>
        <v>Keelyn Fleming</v>
      </c>
      <c r="Y582" s="26" t="str">
        <f>_xlfn.IFNA(VLOOKUP(A582,'ACCESS EXPORT'!A:AO,41,0),"")</f>
        <v>Gary Weston</v>
      </c>
      <c r="Z582" s="26" t="str">
        <f>_xlfn.IFNA(VLOOKUP(A582,'ACCESS EXPORT'!A:AP,42,0),"")</f>
        <v/>
      </c>
      <c r="AA582" s="26" t="str">
        <f>_xlfn.IFNA(VLOOKUP(A582,'ACCESS EXPORT'!A:AQ,43,0),"")</f>
        <v>Joe Townsend</v>
      </c>
    </row>
    <row r="583" spans="1:27" ht="18.75" x14ac:dyDescent="0.25">
      <c r="A583" s="33">
        <v>261</v>
      </c>
      <c r="B583" s="10">
        <v>2131</v>
      </c>
      <c r="C583" s="7" t="str">
        <f ca="1">IFERROR(UPPER(IF(AND('ACCESS EXPORT'!AA583="",'ACCESS EXPORT'!Z583=""),VLOOKUP(A583,'ACCESS EXPORT'!$A:$AF,32,FALSE),(IF('ACCESS EXPORT'!AA583&lt;&gt;"",CONCATENATE(VLOOKUP(A583,'ACCESS EXPORT'!$A:$AF,32,FALSE)," (Closed",TEXT('ACCESS EXPORT'!AA583," MM/DD/YYY)")),IF(TODAY()&lt;(('ACCESS EXPORT'!Z583)+30),CONCATENATE(VLOOKUP(A583,'ACCESS EXPORT'!$A:$AF,32,FALSE)," (Opens",TEXT('ACCESS EXPORT'!Z583," MM/DD/YYY)")),VLOOKUP(A583,'ACCESS EXPORT'!$A:$AF,32,FALSE)))))),"-")</f>
        <v>ADVENTHEALTH MEDICAL GROUP RADIATION ONCOLOGY AT CENTRAL FLORIDA</v>
      </c>
      <c r="D583" s="3" t="str">
        <f ca="1">IFERROR(UPPER(IF(AND('ACCESS EXPORT'!AA583="",'ACCESS EXPORT'!Z583=""),VLOOKUP(A583,'ACCESS EXPORT'!$A:$AF,28,FALSE),(IF('ACCESS EXPORT'!AA583&lt;&gt;"",CONCATENATE(VLOOKUP(A583,'ACCESS EXPORT'!$A:$AF,28,FALSE)," (Closed",TEXT('ACCESS EXPORT'!AA583," MM/DD/YYY)")),IF(TODAY()&lt;(('ACCESS EXPORT'!Z583)+30),CONCATENATE(VLOOKUP(A583,'ACCESS EXPORT'!$A:$AF,28,FALSE)," (Opens",TEXT('ACCESS EXPORT'!Z583," MM/DD/YYY)")),VLOOKUP(A583,'ACCESS EXPORT'!$A:$AF,28,FALSE)))))),"-")</f>
        <v>RADIATION ONCOLOGY SPECIALISTS - ORLANDO</v>
      </c>
      <c r="E583" s="3" t="str">
        <f>VLOOKUP($A583,'ACCESS EXPORT'!$A:$AF,3,FALSE)</f>
        <v>6080</v>
      </c>
      <c r="F583" s="3" t="str">
        <f>UPPER(CONCATENATE(VLOOKUP(A583,'ACCESS EXPORT'!$A:$AF,4,FALSE)," ",VLOOKUP(A583,'ACCESS EXPORT'!$A:$AF,5,FALSE)," ",VLOOKUP(A583,'ACCESS EXPORT'!$A:$AF,6,FALSE)," ",VLOOKUP(A583,'ACCESS EXPORT'!$A:$AA,7,FALSE)," ",VLOOKUP(A583,'ACCESS EXPORT'!$A:$AA,8,FALSE)))</f>
        <v>2501 N ORANGE AVE SUITE 181 ORLANDO FL 32804</v>
      </c>
      <c r="G583" s="4" t="str">
        <f>UPPER(VLOOKUP($A583,'ACCESS EXPORT'!$A:$AF,9,FALSE))</f>
        <v>ORANGE</v>
      </c>
      <c r="H583" s="4" t="str">
        <f>_xlfn.IFNA(VLOOKUP($B583,'ACCESS EXPORT'!$B:$J,9,FALSE),"")</f>
        <v>HB</v>
      </c>
      <c r="I583" s="3" t="str">
        <f>CONCATENATE("(P)",VLOOKUP($A583,'ACCESS EXPORT'!$A:$AF,11,FALSE)," (F)",VLOOKUP($A583,'ACCESS EXPORT'!$A:$AF,29,FALSE))</f>
        <v>(P)(407) 303-2030 (F)(407) 303-2040</v>
      </c>
      <c r="J583" s="4" t="str">
        <f>UPPER(VLOOKUP($A583,'ACCESS EXPORT'!$A:$AF,12,FALSE))</f>
        <v>ONCOLOGY</v>
      </c>
      <c r="K583" s="4" t="str">
        <f>UPPER(VLOOKUP($A583,'ACCESS EXPORT'!$A:$AF,13,FALSE))</f>
        <v>MARLENE HOLLAND</v>
      </c>
      <c r="L583" s="3" t="str">
        <f>IF(AND(VLOOKUP(A583,'ACCESS EXPORT'!A:AE,1,0),'ACCESS EXPORT'!N583=""),UPPER(CONCATENATE('ACCESS EXPORT'!AE583)),IF(VLOOKUP(A583,'ACCESS EXPORT'!A:AE,1,0),UPPER(CONCATENATE('ACCESS EXPORT'!N583," "&amp;CHAR(10),'ACCESS EXPORT'!AE583))))</f>
        <v>DREW DEVANE (EXEC DIR) 
JULIE ROSADO (PRAC. ADMIN)</v>
      </c>
      <c r="M583" s="4" t="str">
        <f>UPPER(VLOOKUP($A583,'ACCESS EXPORT'!$A:$O,15,FALSE))</f>
        <v/>
      </c>
      <c r="N583" s="4" t="str">
        <f ca="1">IF(AND('ACCESS EXPORT'!X583="",'ACCESS EXPORT'!Y583=""),IF('ACCESS EXPORT'!V583&lt;&gt;"",(IF(TODAY()-'ACCESS EXPORT'!V583&gt;=-60,UPPER(CONCATENATE(VLOOKUP(B583,'ACCESS EXPORT'!$B:$P,15,FALSE),""&amp;CHAR(10)&amp;"(SEP",TEXT('ACCESS EXPORT'!V583," MM/DD/YYY)"))),IF(TODAY()-'ACCESS EXPORT'!V583&lt;0,UPPER(VLOOKUP(B583,'ACCESS EXPORT'!$B:$P,15,FALSE)),UPPER(VLOOKUP(B583,'ACCESS EXPORT'!$B:$P,15,FALSE))))),IF('ACCESS EXPORT'!U583="",UPPER(VLOOKUP(B583,'ACCESS EXPORT'!$B:$P,15,FALSE)),IF(TODAY()-'ACCESS EXPORT'!U583&lt;=30,CONCATENATE(UPPER(VLOOKUP(B583,'ACCESS EXPORT'!$B:$P,15,FALSE)),""&amp;CHAR(10)&amp;"(NEW",TEXT('ACCESS EXPORT'!U583," MM/DD/YYY)")),IF(AND(TODAY()-'ACCESS EXPORT'!U583&gt;30,TODAY()&gt;0),UPPER(VLOOKUP(B583,'ACCESS EXPORT'!$B:$P,15,FALSE)))))),IF('ACCESS EXPORT'!Y583&lt;&gt;"",UPPER(CONCATENATE(UPPER(VLOOKUP(B583,'ACCESS EXPORT'!$B:$P,15,FALSE)),""&amp;CHAR(10)&amp;"(Transfer Out",TEXT('ACCESS EXPORT'!Y583," MM/DD/YYY)"))),IF('ACCESS EXPORT'!X583&lt;&gt;"",UPPER(CONCATENATE(UPPER(VLOOKUP(B583,'ACCESS EXPORT'!$B:$P,15,FALSE)),""&amp;CHAR(10)&amp;"(Transfer In",TEXT('ACCESS EXPORT'!X583," MM/DD/YYY)"))))))</f>
        <v>STALL, BRONWYN</v>
      </c>
      <c r="O583" s="4" t="str">
        <f>_xlfn.IFNA(VLOOKUP(B583,'ACCESS EXPORT'!$B:$Q,16,FALSE),"")</f>
        <v>MD</v>
      </c>
      <c r="P583" s="4" t="str">
        <f>_xlfn.IFNA(VLOOKUP(B583,'ACCESS EXPORT'!B:W,22,FALSE),"-")</f>
        <v>1124054333</v>
      </c>
      <c r="Q583" s="4" t="str">
        <f>_xlfn.IFNA(VLOOKUP(A583,'ACCESS EXPORT'!$A:$AG,33,0),"-")</f>
        <v>Bevine Whyte</v>
      </c>
      <c r="R583" s="4" t="str">
        <f>_xlfn.IFNA(VLOOKUP(A583,'ACCESS EXPORT'!$A:$AH,34,0),"-")</f>
        <v>Amanda Dowd</v>
      </c>
      <c r="S583" s="4" t="str">
        <f>_xlfn.IFNA(VLOOKUP(A583,'ACCESS EXPORT'!$A:$AI,35,0),"-")</f>
        <v>James Agee</v>
      </c>
      <c r="T583" s="4" t="str">
        <f>_xlfn.IFNA(VLOOKUP(A583,'ACCESS EXPORT'!$A:$AJ,36,0),"-")</f>
        <v>Wanda Cruz</v>
      </c>
      <c r="U583" s="4" t="str">
        <f>_xlfn.IFNA(VLOOKUP(A583,'ACCESS EXPORT'!$A:$AK,37,0),"-")</f>
        <v>Cerner</v>
      </c>
      <c r="V583" s="4" t="str">
        <f>_xlfn.IFNA(VLOOKUP(A583,'ACCESS EXPORT'!$A:$AL,38,0),"-")</f>
        <v>N/A</v>
      </c>
      <c r="W583" s="4" t="str">
        <f>_xlfn.IFNA(VLOOKUP(A583,'ACCESS EXPORT'!$A:$AM,39,0),"-")</f>
        <v/>
      </c>
      <c r="X583" s="4" t="str">
        <f>_xlfn.IFNA(VLOOKUP(A583,'ACCESS EXPORT'!$A:$AN,40,0),"-")</f>
        <v>Keelyn Fleming</v>
      </c>
      <c r="Y583" s="26" t="str">
        <f>_xlfn.IFNA(VLOOKUP(A583,'ACCESS EXPORT'!A:AO,41,0),"")</f>
        <v>Gary Weston</v>
      </c>
      <c r="Z583" s="26" t="str">
        <f>_xlfn.IFNA(VLOOKUP(A583,'ACCESS EXPORT'!A:AP,42,0),"")</f>
        <v/>
      </c>
      <c r="AA583" s="26" t="str">
        <f>_xlfn.IFNA(VLOOKUP(A583,'ACCESS EXPORT'!A:AQ,43,0),"")</f>
        <v>Joe Townsend</v>
      </c>
    </row>
    <row r="584" spans="1:27" ht="18.75" x14ac:dyDescent="0.25">
      <c r="A584" s="33">
        <v>184</v>
      </c>
      <c r="B584" s="10">
        <v>1985</v>
      </c>
      <c r="C584" s="7" t="str">
        <f ca="1">IFERROR(UPPER(IF(AND('ACCESS EXPORT'!AA584="",'ACCESS EXPORT'!Z584=""),VLOOKUP(A584,'ACCESS EXPORT'!$A:$AF,32,FALSE),(IF('ACCESS EXPORT'!AA584&lt;&gt;"",CONCATENATE(VLOOKUP(A584,'ACCESS EXPORT'!$A:$AF,32,FALSE)," (Closed",TEXT('ACCESS EXPORT'!AA584," MM/DD/YYY)")),IF(TODAY()&lt;(('ACCESS EXPORT'!Z584)+30),CONCATENATE(VLOOKUP(A584,'ACCESS EXPORT'!$A:$AF,32,FALSE)," (Opens",TEXT('ACCESS EXPORT'!Z584," MM/DD/YYY)")),VLOOKUP(A584,'ACCESS EXPORT'!$A:$AF,32,FALSE)))))),"-")</f>
        <v>ADVENTHEALTH MEDICAL GROUP PEDIATRIC GASTROENTEROLOGY AT ORLANDO</v>
      </c>
      <c r="D584" s="3" t="str">
        <f ca="1">IFERROR(UPPER(IF(AND('ACCESS EXPORT'!AA584="",'ACCESS EXPORT'!Z584=""),VLOOKUP(A584,'ACCESS EXPORT'!$A:$AF,28,FALSE),(IF('ACCESS EXPORT'!AA584&lt;&gt;"",CONCATENATE(VLOOKUP(A584,'ACCESS EXPORT'!$A:$AF,28,FALSE)," (Closed",TEXT('ACCESS EXPORT'!AA584," MM/DD/YYY)")),IF(TODAY()&lt;(('ACCESS EXPORT'!Z584)+30),CONCATENATE(VLOOKUP(A584,'ACCESS EXPORT'!$A:$AF,28,FALSE)," (Opens",TEXT('ACCESS EXPORT'!Z584," MM/DD/YYY)")),VLOOKUP(A584,'ACCESS EXPORT'!$A:$AF,28,FALSE)))))),"-")</f>
        <v>FLORIDA GASTROENTEROLOGY CARE FOR CHILDREN</v>
      </c>
      <c r="E584" s="3" t="str">
        <f>VLOOKUP($A584,'ACCESS EXPORT'!$A:$AF,3,FALSE)</f>
        <v>6090</v>
      </c>
      <c r="F584" s="3" t="str">
        <f>UPPER(CONCATENATE(VLOOKUP(A584,'ACCESS EXPORT'!$A:$AF,4,FALSE)," ",VLOOKUP(A584,'ACCESS EXPORT'!$A:$AF,5,FALSE)," ",VLOOKUP(A584,'ACCESS EXPORT'!$A:$AF,6,FALSE)," ",VLOOKUP(A584,'ACCESS EXPORT'!$A:$AA,7,FALSE)," ",VLOOKUP(A584,'ACCESS EXPORT'!$A:$AA,8,FALSE)))</f>
        <v>615 E PRINCETON ST SUITE 401 ORLANDO FL 32803</v>
      </c>
      <c r="G584" s="4" t="str">
        <f>UPPER(VLOOKUP($A584,'ACCESS EXPORT'!$A:$AF,9,FALSE))</f>
        <v>ORANGE</v>
      </c>
      <c r="H584" s="4" t="str">
        <f>_xlfn.IFNA(VLOOKUP($B584,'ACCESS EXPORT'!$B:$J,9,FALSE),"")</f>
        <v>Childrens</v>
      </c>
      <c r="I584" s="3" t="str">
        <f>CONCATENATE("(P)",VLOOKUP($A584,'ACCESS EXPORT'!$A:$AF,11,FALSE)," (F)",VLOOKUP($A584,'ACCESS EXPORT'!$A:$AF,29,FALSE))</f>
        <v>(P)(407)303-9926 (F)(407)303-9928</v>
      </c>
      <c r="J584" s="4" t="str">
        <f>UPPER(VLOOKUP($A584,'ACCESS EXPORT'!$A:$AF,12,FALSE))</f>
        <v>PEDIATRIC SPECIALTY</v>
      </c>
      <c r="K584" s="4" t="str">
        <f>UPPER(VLOOKUP($A584,'ACCESS EXPORT'!$A:$AF,13,FALSE))</f>
        <v>MARLENE HOLLAND</v>
      </c>
      <c r="L584" s="3" t="str">
        <f>IF(AND(VLOOKUP(A584,'ACCESS EXPORT'!A:AE,1,0),'ACCESS EXPORT'!N584=""),UPPER(CONCATENATE('ACCESS EXPORT'!AE584)),IF(VLOOKUP(A584,'ACCESS EXPORT'!A:AE,1,0),UPPER(CONCATENATE('ACCESS EXPORT'!N584," "&amp;CHAR(10),'ACCESS EXPORT'!AE584))))</f>
        <v xml:space="preserve">JENNY MOODY 
</v>
      </c>
      <c r="M584" s="4" t="str">
        <f>UPPER(VLOOKUP($A584,'ACCESS EXPORT'!$A:$O,15,FALSE))</f>
        <v>MELISSA PACIGA (PM)</v>
      </c>
      <c r="N584" s="4" t="str">
        <f ca="1">IF(AND('ACCESS EXPORT'!X584="",'ACCESS EXPORT'!Y584=""),IF('ACCESS EXPORT'!V584&lt;&gt;"",(IF(TODAY()-'ACCESS EXPORT'!V584&gt;=-60,UPPER(CONCATENATE(VLOOKUP(B584,'ACCESS EXPORT'!$B:$P,15,FALSE),""&amp;CHAR(10)&amp;"(SEP",TEXT('ACCESS EXPORT'!V584," MM/DD/YYY)"))),IF(TODAY()-'ACCESS EXPORT'!V584&lt;0,UPPER(VLOOKUP(B584,'ACCESS EXPORT'!$B:$P,15,FALSE)),UPPER(VLOOKUP(B584,'ACCESS EXPORT'!$B:$P,15,FALSE))))),IF('ACCESS EXPORT'!U584="",UPPER(VLOOKUP(B584,'ACCESS EXPORT'!$B:$P,15,FALSE)),IF(TODAY()-'ACCESS EXPORT'!U584&lt;=30,CONCATENATE(UPPER(VLOOKUP(B584,'ACCESS EXPORT'!$B:$P,15,FALSE)),""&amp;CHAR(10)&amp;"(NEW",TEXT('ACCESS EXPORT'!U584," MM/DD/YYY)")),IF(AND(TODAY()-'ACCESS EXPORT'!U584&gt;30,TODAY()&gt;0),UPPER(VLOOKUP(B584,'ACCESS EXPORT'!$B:$P,15,FALSE)))))),IF('ACCESS EXPORT'!Y584&lt;&gt;"",UPPER(CONCATENATE(UPPER(VLOOKUP(B584,'ACCESS EXPORT'!$B:$P,15,FALSE)),""&amp;CHAR(10)&amp;"(Transfer Out",TEXT('ACCESS EXPORT'!Y584," MM/DD/YYY)"))),IF('ACCESS EXPORT'!X584&lt;&gt;"",UPPER(CONCATENATE(UPPER(VLOOKUP(B584,'ACCESS EXPORT'!$B:$P,15,FALSE)),""&amp;CHAR(10)&amp;"(Transfer In",TEXT('ACCESS EXPORT'!X584," MM/DD/YYY)"))))))</f>
        <v>GOLI, SRIDHAR</v>
      </c>
      <c r="O584" s="4" t="str">
        <f>_xlfn.IFNA(VLOOKUP(B584,'ACCESS EXPORT'!$B:$Q,16,FALSE),"")</f>
        <v>MD</v>
      </c>
      <c r="P584" s="4" t="str">
        <f>_xlfn.IFNA(VLOOKUP(B584,'ACCESS EXPORT'!B:W,22,FALSE),"-")</f>
        <v>1851528103</v>
      </c>
      <c r="Q584" s="4" t="str">
        <f>_xlfn.IFNA(VLOOKUP(A584,'ACCESS EXPORT'!$A:$AG,33,0),"-")</f>
        <v>Pat Lanier</v>
      </c>
      <c r="R584" s="4" t="str">
        <f>_xlfn.IFNA(VLOOKUP(A584,'ACCESS EXPORT'!$A:$AH,34,0),"-")</f>
        <v>Amanda Dowd</v>
      </c>
      <c r="S584" s="4" t="str">
        <f>_xlfn.IFNA(VLOOKUP(A584,'ACCESS EXPORT'!$A:$AI,35,0),"-")</f>
        <v>Courtney Powell</v>
      </c>
      <c r="T584" s="4" t="str">
        <f>_xlfn.IFNA(VLOOKUP(A584,'ACCESS EXPORT'!$A:$AJ,36,0),"-")</f>
        <v>Ishmael Molyneaux</v>
      </c>
      <c r="U584" s="4" t="str">
        <f>_xlfn.IFNA(VLOOKUP(A584,'ACCESS EXPORT'!$A:$AK,37,0),"-")</f>
        <v>Cerner</v>
      </c>
      <c r="V584" s="4" t="str">
        <f>_xlfn.IFNA(VLOOKUP(A584,'ACCESS EXPORT'!$A:$AL,38,0),"-")</f>
        <v>FHMG_FL GI CARE</v>
      </c>
      <c r="W584" s="4" t="str">
        <f>_xlfn.IFNA(VLOOKUP(A584,'ACCESS EXPORT'!$A:$AM,39,0),"-")</f>
        <v/>
      </c>
      <c r="X584" s="4" t="str">
        <f>_xlfn.IFNA(VLOOKUP(A584,'ACCESS EXPORT'!$A:$AN,40,0),"-")</f>
        <v>John Del Rio / Shahla Cedeno</v>
      </c>
      <c r="Y584" s="26" t="str">
        <f>_xlfn.IFNA(VLOOKUP(A584,'ACCESS EXPORT'!A:AO,41,0),"")</f>
        <v>ALAINA ZARZUELA</v>
      </c>
      <c r="Z584" s="26" t="str">
        <f>_xlfn.IFNA(VLOOKUP(A584,'ACCESS EXPORT'!A:AP,42,0),"")</f>
        <v>Maria Angel</v>
      </c>
      <c r="AA584" s="26" t="str">
        <f>_xlfn.IFNA(VLOOKUP(A584,'ACCESS EXPORT'!A:AQ,43,0),"")</f>
        <v>Claire Pagan</v>
      </c>
    </row>
    <row r="585" spans="1:27" ht="18.75" x14ac:dyDescent="0.25">
      <c r="A585" s="33">
        <v>328</v>
      </c>
      <c r="B585" s="10">
        <v>1985</v>
      </c>
      <c r="C585" s="7" t="str">
        <f ca="1">IFERROR(UPPER(IF(AND('ACCESS EXPORT'!AA585="",'ACCESS EXPORT'!Z585=""),VLOOKUP(A585,'ACCESS EXPORT'!$A:$AF,32,FALSE),(IF('ACCESS EXPORT'!AA585&lt;&gt;"",CONCATENATE(VLOOKUP(A585,'ACCESS EXPORT'!$A:$AF,32,FALSE)," (Closed",TEXT('ACCESS EXPORT'!AA585," MM/DD/YYY)")),IF(TODAY()&lt;(('ACCESS EXPORT'!Z585)+30),CONCATENATE(VLOOKUP(A585,'ACCESS EXPORT'!$A:$AF,32,FALSE)," (Opens",TEXT('ACCESS EXPORT'!Z585," MM/DD/YYY)")),VLOOKUP(A585,'ACCESS EXPORT'!$A:$AF,32,FALSE)))))),"-")</f>
        <v>ADVENTHEALTH MEDICAL GROUP PEDIATRIC GASTROENTEROLOGY AT WINTER GARDEN</v>
      </c>
      <c r="D585" s="3" t="str">
        <f ca="1">IFERROR(UPPER(IF(AND('ACCESS EXPORT'!AA585="",'ACCESS EXPORT'!Z585=""),VLOOKUP(A585,'ACCESS EXPORT'!$A:$AF,28,FALSE),(IF('ACCESS EXPORT'!AA585&lt;&gt;"",CONCATENATE(VLOOKUP(A585,'ACCESS EXPORT'!$A:$AF,28,FALSE)," (Closed",TEXT('ACCESS EXPORT'!AA585," MM/DD/YYY)")),IF(TODAY()&lt;(('ACCESS EXPORT'!Z585)+30),CONCATENATE(VLOOKUP(A585,'ACCESS EXPORT'!$A:$AF,28,FALSE)," (Opens",TEXT('ACCESS EXPORT'!Z585," MM/DD/YYY)")),VLOOKUP(A585,'ACCESS EXPORT'!$A:$AF,28,FALSE)))))),"-")</f>
        <v>FLORIDA GASTROENTEROLOGY CARE FOR CHILDREN - WINTER GARDEN*</v>
      </c>
      <c r="E585" s="3" t="str">
        <f>VLOOKUP($A585,'ACCESS EXPORT'!$A:$AF,3,FALSE)</f>
        <v>6090</v>
      </c>
      <c r="F585" s="3" t="str">
        <f>UPPER(CONCATENATE(VLOOKUP(A585,'ACCESS EXPORT'!$A:$AF,4,FALSE)," ",VLOOKUP(A585,'ACCESS EXPORT'!$A:$AF,5,FALSE)," ",VLOOKUP(A585,'ACCESS EXPORT'!$A:$AF,6,FALSE)," ",VLOOKUP(A585,'ACCESS EXPORT'!$A:$AA,7,FALSE)," ",VLOOKUP(A585,'ACCESS EXPORT'!$A:$AA,8,FALSE)))</f>
        <v>2200 FOWLER GROVE BLVD SUITE 200 WINTER GARDEN FL 34787</v>
      </c>
      <c r="G585" s="4" t="str">
        <f>UPPER(VLOOKUP($A585,'ACCESS EXPORT'!$A:$AF,9,FALSE))</f>
        <v>ORANGE</v>
      </c>
      <c r="H585" s="4" t="str">
        <f>_xlfn.IFNA(VLOOKUP($B585,'ACCESS EXPORT'!$B:$J,9,FALSE),"")</f>
        <v>Childrens</v>
      </c>
      <c r="I585" s="3" t="str">
        <f>CONCATENATE("(P)",VLOOKUP($A585,'ACCESS EXPORT'!$A:$AF,11,FALSE)," (F)",VLOOKUP($A585,'ACCESS EXPORT'!$A:$AF,29,FALSE))</f>
        <v>(P)(407)303-9926 (F)(407)303-9928</v>
      </c>
      <c r="J585" s="4" t="str">
        <f>UPPER(VLOOKUP($A585,'ACCESS EXPORT'!$A:$AF,12,FALSE))</f>
        <v>PEDIATRIC SPECIALTY</v>
      </c>
      <c r="K585" s="4" t="str">
        <f>UPPER(VLOOKUP($A585,'ACCESS EXPORT'!$A:$AF,13,FALSE))</f>
        <v>MARLENE HOLLAND</v>
      </c>
      <c r="L585" s="3" t="str">
        <f>IF(AND(VLOOKUP(A585,'ACCESS EXPORT'!A:AE,1,0),'ACCESS EXPORT'!N585=""),UPPER(CONCATENATE('ACCESS EXPORT'!AE585)),IF(VLOOKUP(A585,'ACCESS EXPORT'!A:AE,1,0),UPPER(CONCATENATE('ACCESS EXPORT'!N585," "&amp;CHAR(10),'ACCESS EXPORT'!AE585))))</f>
        <v xml:space="preserve">JENNY MOODY 
</v>
      </c>
      <c r="M585" s="4" t="str">
        <f>UPPER(VLOOKUP($A585,'ACCESS EXPORT'!$A:$O,15,FALSE))</f>
        <v>MELISSA PACIGA (PM)</v>
      </c>
      <c r="N585" s="4" t="str">
        <f ca="1">IF(AND('ACCESS EXPORT'!X585="",'ACCESS EXPORT'!Y585=""),IF('ACCESS EXPORT'!V585&lt;&gt;"",(IF(TODAY()-'ACCESS EXPORT'!V585&gt;=-60,UPPER(CONCATENATE(VLOOKUP(B585,'ACCESS EXPORT'!$B:$P,15,FALSE),""&amp;CHAR(10)&amp;"(SEP",TEXT('ACCESS EXPORT'!V585," MM/DD/YYY)"))),IF(TODAY()-'ACCESS EXPORT'!V585&lt;0,UPPER(VLOOKUP(B585,'ACCESS EXPORT'!$B:$P,15,FALSE)),UPPER(VLOOKUP(B585,'ACCESS EXPORT'!$B:$P,15,FALSE))))),IF('ACCESS EXPORT'!U585="",UPPER(VLOOKUP(B585,'ACCESS EXPORT'!$B:$P,15,FALSE)),IF(TODAY()-'ACCESS EXPORT'!U585&lt;=30,CONCATENATE(UPPER(VLOOKUP(B585,'ACCESS EXPORT'!$B:$P,15,FALSE)),""&amp;CHAR(10)&amp;"(NEW",TEXT('ACCESS EXPORT'!U585," MM/DD/YYY)")),IF(AND(TODAY()-'ACCESS EXPORT'!U585&gt;30,TODAY()&gt;0),UPPER(VLOOKUP(B585,'ACCESS EXPORT'!$B:$P,15,FALSE)))))),IF('ACCESS EXPORT'!Y585&lt;&gt;"",UPPER(CONCATENATE(UPPER(VLOOKUP(B585,'ACCESS EXPORT'!$B:$P,15,FALSE)),""&amp;CHAR(10)&amp;"(Transfer Out",TEXT('ACCESS EXPORT'!Y585," MM/DD/YYY)"))),IF('ACCESS EXPORT'!X585&lt;&gt;"",UPPER(CONCATENATE(UPPER(VLOOKUP(B585,'ACCESS EXPORT'!$B:$P,15,FALSE)),""&amp;CHAR(10)&amp;"(Transfer In",TEXT('ACCESS EXPORT'!X585," MM/DD/YYY)"))))))</f>
        <v>GOLI, SRIDHAR</v>
      </c>
      <c r="O585" s="4" t="str">
        <f>_xlfn.IFNA(VLOOKUP(B585,'ACCESS EXPORT'!$B:$Q,16,FALSE),"")</f>
        <v>MD</v>
      </c>
      <c r="P585" s="4" t="str">
        <f>_xlfn.IFNA(VLOOKUP(B585,'ACCESS EXPORT'!B:W,22,FALSE),"-")</f>
        <v>1851528103</v>
      </c>
      <c r="Q585" s="4" t="str">
        <f>_xlfn.IFNA(VLOOKUP(A585,'ACCESS EXPORT'!$A:$AG,33,0),"-")</f>
        <v>Gretchen Scoleri</v>
      </c>
      <c r="R585" s="4" t="str">
        <f>_xlfn.IFNA(VLOOKUP(A585,'ACCESS EXPORT'!$A:$AH,34,0),"-")</f>
        <v>Amanda Dowd</v>
      </c>
      <c r="S585" s="4" t="str">
        <f>_xlfn.IFNA(VLOOKUP(A585,'ACCESS EXPORT'!$A:$AI,35,0),"-")</f>
        <v>Courtney Powell</v>
      </c>
      <c r="T585" s="4" t="str">
        <f>_xlfn.IFNA(VLOOKUP(A585,'ACCESS EXPORT'!$A:$AJ,36,0),"-")</f>
        <v>Ishmael Molyneaux</v>
      </c>
      <c r="U585" s="4" t="str">
        <f>_xlfn.IFNA(VLOOKUP(A585,'ACCESS EXPORT'!$A:$AK,37,0),"-")</f>
        <v>Cerner</v>
      </c>
      <c r="V585" s="4" t="str">
        <f>_xlfn.IFNA(VLOOKUP(A585,'ACCESS EXPORT'!$A:$AL,38,0),"-")</f>
        <v>FHMG_FL GI CARE_WG</v>
      </c>
      <c r="W585" s="4" t="str">
        <f>_xlfn.IFNA(VLOOKUP(A585,'ACCESS EXPORT'!$A:$AM,39,0),"-")</f>
        <v/>
      </c>
      <c r="X585" s="4" t="str">
        <f>_xlfn.IFNA(VLOOKUP(A585,'ACCESS EXPORT'!$A:$AN,40,0),"-")</f>
        <v>John Del Rio / Shahla Cedeno</v>
      </c>
      <c r="Y585" s="26" t="str">
        <f>_xlfn.IFNA(VLOOKUP(A585,'ACCESS EXPORT'!A:AO,41,0),"")</f>
        <v>ALAINA ZARZUELA</v>
      </c>
      <c r="Z585" s="26" t="str">
        <f>_xlfn.IFNA(VLOOKUP(A585,'ACCESS EXPORT'!A:AP,42,0),"")</f>
        <v>Maria Angel</v>
      </c>
      <c r="AA585" s="26" t="str">
        <f>_xlfn.IFNA(VLOOKUP(A585,'ACCESS EXPORT'!A:AQ,43,0),"")</f>
        <v>Claire Pagan</v>
      </c>
    </row>
    <row r="586" spans="1:27" ht="18.75" x14ac:dyDescent="0.25">
      <c r="A586" s="33">
        <v>380</v>
      </c>
      <c r="B586" s="10">
        <v>1985</v>
      </c>
      <c r="C586" s="7" t="str">
        <f ca="1">IFERROR(UPPER(IF(AND('ACCESS EXPORT'!AA586="",'ACCESS EXPORT'!Z586=""),VLOOKUP(A586,'ACCESS EXPORT'!$A:$AF,32,FALSE),(IF('ACCESS EXPORT'!AA586&lt;&gt;"",CONCATENATE(VLOOKUP(A586,'ACCESS EXPORT'!$A:$AF,32,FALSE)," (Closed",TEXT('ACCESS EXPORT'!AA586," MM/DD/YYY)")),IF(TODAY()&lt;(('ACCESS EXPORT'!Z586)+30),CONCATENATE(VLOOKUP(A586,'ACCESS EXPORT'!$A:$AF,32,FALSE)," (Opens",TEXT('ACCESS EXPORT'!Z586," MM/DD/YYY)")),VLOOKUP(A586,'ACCESS EXPORT'!$A:$AF,32,FALSE)))))),"-")</f>
        <v>ADVENTHEALTH MEDICAL GROUP PEDIATRIC GASTROENTEROLOGY AT KISSIMMEE</v>
      </c>
      <c r="D586" s="3" t="str">
        <f ca="1">IFERROR(UPPER(IF(AND('ACCESS EXPORT'!AA586="",'ACCESS EXPORT'!Z586=""),VLOOKUP(A586,'ACCESS EXPORT'!$A:$AF,28,FALSE),(IF('ACCESS EXPORT'!AA586&lt;&gt;"",CONCATENATE(VLOOKUP(A586,'ACCESS EXPORT'!$A:$AF,28,FALSE)," (Closed",TEXT('ACCESS EXPORT'!AA586," MM/DD/YYY)")),IF(TODAY()&lt;(('ACCESS EXPORT'!Z586)+30),CONCATENATE(VLOOKUP(A586,'ACCESS EXPORT'!$A:$AF,28,FALSE)," (Opens",TEXT('ACCESS EXPORT'!Z586," MM/DD/YYY)")),VLOOKUP(A586,'ACCESS EXPORT'!$A:$AF,28,FALSE)))))),"-")</f>
        <v>FLORIDA GASTROENTEROLOGY CARE FOR CHILDREN</v>
      </c>
      <c r="E586" s="3" t="str">
        <f>VLOOKUP($A586,'ACCESS EXPORT'!$A:$AF,3,FALSE)</f>
        <v>6090</v>
      </c>
      <c r="F586" s="3" t="str">
        <f>UPPER(CONCATENATE(VLOOKUP(A586,'ACCESS EXPORT'!$A:$AF,4,FALSE)," ",VLOOKUP(A586,'ACCESS EXPORT'!$A:$AF,5,FALSE)," ",VLOOKUP(A586,'ACCESS EXPORT'!$A:$AF,6,FALSE)," ",VLOOKUP(A586,'ACCESS EXPORT'!$A:$AA,7,FALSE)," ",VLOOKUP(A586,'ACCESS EXPORT'!$A:$AA,8,FALSE)))</f>
        <v>2400 NORTH ORANGE BLOSSOM TRAIL SUITE 302 KISSIMMEE FL 34744</v>
      </c>
      <c r="G586" s="4" t="str">
        <f>UPPER(VLOOKUP($A586,'ACCESS EXPORT'!$A:$AF,9,FALSE))</f>
        <v>OSCEOLA</v>
      </c>
      <c r="H586" s="4" t="str">
        <f>_xlfn.IFNA(VLOOKUP($B586,'ACCESS EXPORT'!$B:$J,9,FALSE),"")</f>
        <v>Childrens</v>
      </c>
      <c r="I586" s="3" t="str">
        <f>CONCATENATE("(P)",VLOOKUP($A586,'ACCESS EXPORT'!$A:$AF,11,FALSE)," (F)",VLOOKUP($A586,'ACCESS EXPORT'!$A:$AF,29,FALSE))</f>
        <v>(P)(407) 303-9926 (F)(407) 303-9928</v>
      </c>
      <c r="J586" s="4" t="str">
        <f>UPPER(VLOOKUP($A586,'ACCESS EXPORT'!$A:$AF,12,FALSE))</f>
        <v>PEDIATRIC GASTROENTEROLOGY</v>
      </c>
      <c r="K586" s="4" t="str">
        <f>UPPER(VLOOKUP($A586,'ACCESS EXPORT'!$A:$AF,13,FALSE))</f>
        <v>MARLENE HOLLAND</v>
      </c>
      <c r="L586" s="3" t="str">
        <f>IF(AND(VLOOKUP(A586,'ACCESS EXPORT'!A:AE,1,0),'ACCESS EXPORT'!N586=""),UPPER(CONCATENATE('ACCESS EXPORT'!AE586)),IF(VLOOKUP(A586,'ACCESS EXPORT'!A:AE,1,0),UPPER(CONCATENATE('ACCESS EXPORT'!N586," "&amp;CHAR(10),'ACCESS EXPORT'!AE586))))</f>
        <v xml:space="preserve">JENNY MOODY 
</v>
      </c>
      <c r="M586" s="4" t="str">
        <f>UPPER(VLOOKUP($A586,'ACCESS EXPORT'!$A:$O,15,FALSE))</f>
        <v>MELISSA PACIGA (PM)</v>
      </c>
      <c r="N586" s="4" t="str">
        <f ca="1">IF(AND('ACCESS EXPORT'!X586="",'ACCESS EXPORT'!Y586=""),IF('ACCESS EXPORT'!V586&lt;&gt;"",(IF(TODAY()-'ACCESS EXPORT'!V586&gt;=-60,UPPER(CONCATENATE(VLOOKUP(B586,'ACCESS EXPORT'!$B:$P,15,FALSE),""&amp;CHAR(10)&amp;"(SEP",TEXT('ACCESS EXPORT'!V586," MM/DD/YYY)"))),IF(TODAY()-'ACCESS EXPORT'!V586&lt;0,UPPER(VLOOKUP(B586,'ACCESS EXPORT'!$B:$P,15,FALSE)),UPPER(VLOOKUP(B586,'ACCESS EXPORT'!$B:$P,15,FALSE))))),IF('ACCESS EXPORT'!U586="",UPPER(VLOOKUP(B586,'ACCESS EXPORT'!$B:$P,15,FALSE)),IF(TODAY()-'ACCESS EXPORT'!U586&lt;=30,CONCATENATE(UPPER(VLOOKUP(B586,'ACCESS EXPORT'!$B:$P,15,FALSE)),""&amp;CHAR(10)&amp;"(NEW",TEXT('ACCESS EXPORT'!U586," MM/DD/YYY)")),IF(AND(TODAY()-'ACCESS EXPORT'!U586&gt;30,TODAY()&gt;0),UPPER(VLOOKUP(B586,'ACCESS EXPORT'!$B:$P,15,FALSE)))))),IF('ACCESS EXPORT'!Y586&lt;&gt;"",UPPER(CONCATENATE(UPPER(VLOOKUP(B586,'ACCESS EXPORT'!$B:$P,15,FALSE)),""&amp;CHAR(10)&amp;"(Transfer Out",TEXT('ACCESS EXPORT'!Y586," MM/DD/YYY)"))),IF('ACCESS EXPORT'!X586&lt;&gt;"",UPPER(CONCATENATE(UPPER(VLOOKUP(B586,'ACCESS EXPORT'!$B:$P,15,FALSE)),""&amp;CHAR(10)&amp;"(Transfer In",TEXT('ACCESS EXPORT'!X586," MM/DD/YYY)"))))))</f>
        <v>GOLI, SRIDHAR</v>
      </c>
      <c r="O586" s="4" t="str">
        <f>_xlfn.IFNA(VLOOKUP(B586,'ACCESS EXPORT'!$B:$Q,16,FALSE),"")</f>
        <v>MD</v>
      </c>
      <c r="P586" s="4" t="str">
        <f>_xlfn.IFNA(VLOOKUP(B586,'ACCESS EXPORT'!B:W,22,FALSE),"-")</f>
        <v>1851528103</v>
      </c>
      <c r="Q586" s="4" t="str">
        <f>_xlfn.IFNA(VLOOKUP(A586,'ACCESS EXPORT'!$A:$AG,33,0),"-")</f>
        <v>TBD</v>
      </c>
      <c r="R586" s="4" t="str">
        <f>_xlfn.IFNA(VLOOKUP(A586,'ACCESS EXPORT'!$A:$AH,34,0),"-")</f>
        <v>Amanda Dowd</v>
      </c>
      <c r="S586" s="4" t="str">
        <f>_xlfn.IFNA(VLOOKUP(A586,'ACCESS EXPORT'!$A:$AI,35,0),"-")</f>
        <v>Courtney Powell</v>
      </c>
      <c r="T586" s="4" t="str">
        <f>_xlfn.IFNA(VLOOKUP(A586,'ACCESS EXPORT'!$A:$AJ,36,0),"-")</f>
        <v>Ishmael Molyneaux</v>
      </c>
      <c r="U586" s="4" t="str">
        <f>_xlfn.IFNA(VLOOKUP(A586,'ACCESS EXPORT'!$A:$AK,37,0),"-")</f>
        <v>Cerner</v>
      </c>
      <c r="V586" s="4" t="str">
        <f>_xlfn.IFNA(VLOOKUP(A586,'ACCESS EXPORT'!$A:$AL,38,0),"-")</f>
        <v>FHMG_FL GI CARE_KIS</v>
      </c>
      <c r="W586" s="4" t="str">
        <f>_xlfn.IFNA(VLOOKUP(A586,'ACCESS EXPORT'!$A:$AM,39,0),"-")</f>
        <v/>
      </c>
      <c r="X586" s="4" t="str">
        <f>_xlfn.IFNA(VLOOKUP(A586,'ACCESS EXPORT'!$A:$AN,40,0),"-")</f>
        <v>John Del Rio / Shahla Cedeno</v>
      </c>
      <c r="Y586" s="26" t="str">
        <f>_xlfn.IFNA(VLOOKUP(A586,'ACCESS EXPORT'!A:AO,41,0),"")</f>
        <v>ALAINA ZARZUELA</v>
      </c>
      <c r="Z586" s="26" t="str">
        <f>_xlfn.IFNA(VLOOKUP(A586,'ACCESS EXPORT'!A:AP,42,0),"")</f>
        <v>Maria Angel</v>
      </c>
      <c r="AA586" s="26" t="str">
        <f>_xlfn.IFNA(VLOOKUP(A586,'ACCESS EXPORT'!A:AQ,43,0),"")</f>
        <v>Claire Pagan</v>
      </c>
    </row>
    <row r="587" spans="1:27" ht="18.75" x14ac:dyDescent="0.25">
      <c r="A587" s="33">
        <v>342</v>
      </c>
      <c r="B587" s="10">
        <v>1985</v>
      </c>
      <c r="C587" s="7" t="str">
        <f ca="1">IFERROR(UPPER(IF(AND('ACCESS EXPORT'!AA587="",'ACCESS EXPORT'!Z587=""),VLOOKUP(A587,'ACCESS EXPORT'!$A:$AF,32,FALSE),(IF('ACCESS EXPORT'!AA587&lt;&gt;"",CONCATENATE(VLOOKUP(A587,'ACCESS EXPORT'!$A:$AF,32,FALSE)," (Closed",TEXT('ACCESS EXPORT'!AA587," MM/DD/YYY)")),IF(TODAY()&lt;(('ACCESS EXPORT'!Z587)+30),CONCATENATE(VLOOKUP(A587,'ACCESS EXPORT'!$A:$AF,32,FALSE)," (Opens",TEXT('ACCESS EXPORT'!Z587," MM/DD/YYY)")),VLOOKUP(A587,'ACCESS EXPORT'!$A:$AF,32,FALSE)))))),"-")</f>
        <v>ADVENTHEALTH MEDICAL GROUP PEDIATRIC GASTROENTEROLOGY AT DELTONA</v>
      </c>
      <c r="D587" s="3" t="str">
        <f ca="1">IFERROR(UPPER(IF(AND('ACCESS EXPORT'!AA587="",'ACCESS EXPORT'!Z587=""),VLOOKUP(A587,'ACCESS EXPORT'!$A:$AF,28,FALSE),(IF('ACCESS EXPORT'!AA587&lt;&gt;"",CONCATENATE(VLOOKUP(A587,'ACCESS EXPORT'!$A:$AF,28,FALSE)," (Closed",TEXT('ACCESS EXPORT'!AA587," MM/DD/YYY)")),IF(TODAY()&lt;(('ACCESS EXPORT'!Z587)+30),CONCATENATE(VLOOKUP(A587,'ACCESS EXPORT'!$A:$AF,28,FALSE)," (Opens",TEXT('ACCESS EXPORT'!Z587," MM/DD/YYY)")),VLOOKUP(A587,'ACCESS EXPORT'!$A:$AF,28,FALSE)))))),"-")</f>
        <v>FLORIDA GASTROENTEROLOGY CARE FOR CHILDREN*</v>
      </c>
      <c r="E587" s="3" t="str">
        <f>VLOOKUP($A587,'ACCESS EXPORT'!$A:$AF,3,FALSE)</f>
        <v>6090</v>
      </c>
      <c r="F587" s="3" t="str">
        <f>UPPER(CONCATENATE(VLOOKUP(A587,'ACCESS EXPORT'!$A:$AF,4,FALSE)," ",VLOOKUP(A587,'ACCESS EXPORT'!$A:$AF,5,FALSE)," ",VLOOKUP(A587,'ACCESS EXPORT'!$A:$AF,6,FALSE)," ",VLOOKUP(A587,'ACCESS EXPORT'!$A:$AA,7,FALSE)," ",VLOOKUP(A587,'ACCESS EXPORT'!$A:$AA,8,FALSE)))</f>
        <v>1745 STERLING SILVER BLVD SUITE 102 DELTONA FL 32725</v>
      </c>
      <c r="G587" s="4" t="str">
        <f>UPPER(VLOOKUP($A587,'ACCESS EXPORT'!$A:$AF,9,FALSE))</f>
        <v>VOLUSIA</v>
      </c>
      <c r="H587" s="4" t="str">
        <f>_xlfn.IFNA(VLOOKUP($B587,'ACCESS EXPORT'!$B:$J,9,FALSE),"")</f>
        <v>Childrens</v>
      </c>
      <c r="I587" s="3" t="str">
        <f>CONCATENATE("(P)",VLOOKUP($A587,'ACCESS EXPORT'!$A:$AF,11,FALSE)," (F)",VLOOKUP($A587,'ACCESS EXPORT'!$A:$AF,29,FALSE))</f>
        <v>(P)(407) 303-9926 (F)(407) 303-9928</v>
      </c>
      <c r="J587" s="4" t="str">
        <f>UPPER(VLOOKUP($A587,'ACCESS EXPORT'!$A:$AF,12,FALSE))</f>
        <v>GASTROENTEROLOGY</v>
      </c>
      <c r="K587" s="4" t="str">
        <f>UPPER(VLOOKUP($A587,'ACCESS EXPORT'!$A:$AF,13,FALSE))</f>
        <v>MARLENE HOLLAND</v>
      </c>
      <c r="L587" s="3" t="str">
        <f>IF(AND(VLOOKUP(A587,'ACCESS EXPORT'!A:AE,1,0),'ACCESS EXPORT'!N587=""),UPPER(CONCATENATE('ACCESS EXPORT'!AE587)),IF(VLOOKUP(A587,'ACCESS EXPORT'!A:AE,1,0),UPPER(CONCATENATE('ACCESS EXPORT'!N587," "&amp;CHAR(10),'ACCESS EXPORT'!AE587))))</f>
        <v xml:space="preserve">JENNY MOODY 
</v>
      </c>
      <c r="M587" s="4" t="str">
        <f>UPPER(VLOOKUP($A587,'ACCESS EXPORT'!$A:$O,15,FALSE))</f>
        <v>MELLISA PACIGA (PM)</v>
      </c>
      <c r="N587" s="4" t="str">
        <f ca="1">IF(AND('ACCESS EXPORT'!X587="",'ACCESS EXPORT'!Y587=""),IF('ACCESS EXPORT'!V587&lt;&gt;"",(IF(TODAY()-'ACCESS EXPORT'!V587&gt;=-60,UPPER(CONCATENATE(VLOOKUP(B587,'ACCESS EXPORT'!$B:$P,15,FALSE),""&amp;CHAR(10)&amp;"(SEP",TEXT('ACCESS EXPORT'!V587," MM/DD/YYY)"))),IF(TODAY()-'ACCESS EXPORT'!V587&lt;0,UPPER(VLOOKUP(B587,'ACCESS EXPORT'!$B:$P,15,FALSE)),UPPER(VLOOKUP(B587,'ACCESS EXPORT'!$B:$P,15,FALSE))))),IF('ACCESS EXPORT'!U587="",UPPER(VLOOKUP(B587,'ACCESS EXPORT'!$B:$P,15,FALSE)),IF(TODAY()-'ACCESS EXPORT'!U587&lt;=30,CONCATENATE(UPPER(VLOOKUP(B587,'ACCESS EXPORT'!$B:$P,15,FALSE)),""&amp;CHAR(10)&amp;"(NEW",TEXT('ACCESS EXPORT'!U587," MM/DD/YYY)")),IF(AND(TODAY()-'ACCESS EXPORT'!U587&gt;30,TODAY()&gt;0),UPPER(VLOOKUP(B587,'ACCESS EXPORT'!$B:$P,15,FALSE)))))),IF('ACCESS EXPORT'!Y587&lt;&gt;"",UPPER(CONCATENATE(UPPER(VLOOKUP(B587,'ACCESS EXPORT'!$B:$P,15,FALSE)),""&amp;CHAR(10)&amp;"(Transfer Out",TEXT('ACCESS EXPORT'!Y587," MM/DD/YYY)"))),IF('ACCESS EXPORT'!X587&lt;&gt;"",UPPER(CONCATENATE(UPPER(VLOOKUP(B587,'ACCESS EXPORT'!$B:$P,15,FALSE)),""&amp;CHAR(10)&amp;"(Transfer In",TEXT('ACCESS EXPORT'!X587," MM/DD/YYY)"))))))</f>
        <v>GOLI, SRIDHAR</v>
      </c>
      <c r="O587" s="4" t="str">
        <f>_xlfn.IFNA(VLOOKUP(B587,'ACCESS EXPORT'!$B:$Q,16,FALSE),"")</f>
        <v>MD</v>
      </c>
      <c r="P587" s="4" t="str">
        <f>_xlfn.IFNA(VLOOKUP(B587,'ACCESS EXPORT'!B:W,22,FALSE),"-")</f>
        <v>1851528103</v>
      </c>
      <c r="Q587" s="4" t="str">
        <f>_xlfn.IFNA(VLOOKUP(A587,'ACCESS EXPORT'!$A:$AG,33,0),"-")</f>
        <v>Pat Lanier</v>
      </c>
      <c r="R587" s="4" t="str">
        <f>_xlfn.IFNA(VLOOKUP(A587,'ACCESS EXPORT'!$A:$AH,34,0),"-")</f>
        <v>Amanda Dowd</v>
      </c>
      <c r="S587" s="4" t="str">
        <f>_xlfn.IFNA(VLOOKUP(A587,'ACCESS EXPORT'!$A:$AI,35,0),"-")</f>
        <v>Courtney Powell</v>
      </c>
      <c r="T587" s="4" t="str">
        <f>_xlfn.IFNA(VLOOKUP(A587,'ACCESS EXPORT'!$A:$AJ,36,0),"-")</f>
        <v>Ishmael Molyneaux</v>
      </c>
      <c r="U587" s="4" t="str">
        <f>_xlfn.IFNA(VLOOKUP(A587,'ACCESS EXPORT'!$A:$AK,37,0),"-")</f>
        <v>Cerner</v>
      </c>
      <c r="V587" s="4" t="str">
        <f>_xlfn.IFNA(VLOOKUP(A587,'ACCESS EXPORT'!$A:$AL,38,0),"-")</f>
        <v>FHMG_FL GI CARE_DEL</v>
      </c>
      <c r="W587" s="4" t="str">
        <f>_xlfn.IFNA(VLOOKUP(A587,'ACCESS EXPORT'!$A:$AM,39,0),"-")</f>
        <v/>
      </c>
      <c r="X587" s="4" t="str">
        <f>_xlfn.IFNA(VLOOKUP(A587,'ACCESS EXPORT'!$A:$AN,40,0),"-")</f>
        <v>John Del Rio / Shahla Cedeno</v>
      </c>
      <c r="Y587" s="26" t="str">
        <f>_xlfn.IFNA(VLOOKUP(A587,'ACCESS EXPORT'!A:AO,41,0),"")</f>
        <v>Jose Anderson</v>
      </c>
      <c r="Z587" s="26" t="str">
        <f>_xlfn.IFNA(VLOOKUP(A587,'ACCESS EXPORT'!A:AP,42,0),"")</f>
        <v>Maria Angel</v>
      </c>
      <c r="AA587" s="26" t="str">
        <f>_xlfn.IFNA(VLOOKUP(A587,'ACCESS EXPORT'!A:AQ,43,0),"")</f>
        <v>Claire Pagan</v>
      </c>
    </row>
    <row r="588" spans="1:27" ht="18.75" x14ac:dyDescent="0.25">
      <c r="A588" s="33">
        <v>328</v>
      </c>
      <c r="B588" s="10">
        <v>1377</v>
      </c>
      <c r="C588" s="7" t="str">
        <f ca="1">IFERROR(UPPER(IF(AND('ACCESS EXPORT'!AA588="",'ACCESS EXPORT'!Z588=""),VLOOKUP(A588,'ACCESS EXPORT'!$A:$AF,32,FALSE),(IF('ACCESS EXPORT'!AA588&lt;&gt;"",CONCATENATE(VLOOKUP(A588,'ACCESS EXPORT'!$A:$AF,32,FALSE)," (Closed",TEXT('ACCESS EXPORT'!AA588," MM/DD/YYY)")),IF(TODAY()&lt;(('ACCESS EXPORT'!Z588)+30),CONCATENATE(VLOOKUP(A588,'ACCESS EXPORT'!$A:$AF,32,FALSE)," (Opens",TEXT('ACCESS EXPORT'!Z588," MM/DD/YYY)")),VLOOKUP(A588,'ACCESS EXPORT'!$A:$AF,32,FALSE)))))),"-")</f>
        <v>ADVENTHEALTH MEDICAL GROUP PEDIATRIC GASTROENTEROLOGY AT WINTER GARDEN</v>
      </c>
      <c r="D588" s="3" t="str">
        <f ca="1">IFERROR(UPPER(IF(AND('ACCESS EXPORT'!AA588="",'ACCESS EXPORT'!Z588=""),VLOOKUP(A588,'ACCESS EXPORT'!$A:$AF,28,FALSE),(IF('ACCESS EXPORT'!AA588&lt;&gt;"",CONCATENATE(VLOOKUP(A588,'ACCESS EXPORT'!$A:$AF,28,FALSE)," (Closed",TEXT('ACCESS EXPORT'!AA588," MM/DD/YYY)")),IF(TODAY()&lt;(('ACCESS EXPORT'!Z588)+30),CONCATENATE(VLOOKUP(A588,'ACCESS EXPORT'!$A:$AF,28,FALSE)," (Opens",TEXT('ACCESS EXPORT'!Z588," MM/DD/YYY)")),VLOOKUP(A588,'ACCESS EXPORT'!$A:$AF,28,FALSE)))))),"-")</f>
        <v>FLORIDA GASTROENTEROLOGY CARE FOR CHILDREN - WINTER GARDEN*</v>
      </c>
      <c r="E588" s="3" t="str">
        <f>VLOOKUP($A588,'ACCESS EXPORT'!$A:$AF,3,FALSE)</f>
        <v>6090</v>
      </c>
      <c r="F588" s="3" t="str">
        <f>UPPER(CONCATENATE(VLOOKUP(A588,'ACCESS EXPORT'!$A:$AF,4,FALSE)," ",VLOOKUP(A588,'ACCESS EXPORT'!$A:$AF,5,FALSE)," ",VLOOKUP(A588,'ACCESS EXPORT'!$A:$AF,6,FALSE)," ",VLOOKUP(A588,'ACCESS EXPORT'!$A:$AA,7,FALSE)," ",VLOOKUP(A588,'ACCESS EXPORT'!$A:$AA,8,FALSE)))</f>
        <v>2200 FOWLER GROVE BLVD SUITE 200 WINTER GARDEN FL 34787</v>
      </c>
      <c r="G588" s="4" t="str">
        <f>UPPER(VLOOKUP($A588,'ACCESS EXPORT'!$A:$AF,9,FALSE))</f>
        <v>ORANGE</v>
      </c>
      <c r="H588" s="4" t="str">
        <f>_xlfn.IFNA(VLOOKUP($B588,'ACCESS EXPORT'!$B:$J,9,FALSE),"")</f>
        <v>Childrens</v>
      </c>
      <c r="I588" s="3" t="str">
        <f>CONCATENATE("(P)",VLOOKUP($A588,'ACCESS EXPORT'!$A:$AF,11,FALSE)," (F)",VLOOKUP($A588,'ACCESS EXPORT'!$A:$AF,29,FALSE))</f>
        <v>(P)(407)303-9926 (F)(407)303-9928</v>
      </c>
      <c r="J588" s="4" t="str">
        <f>UPPER(VLOOKUP($A588,'ACCESS EXPORT'!$A:$AF,12,FALSE))</f>
        <v>PEDIATRIC SPECIALTY</v>
      </c>
      <c r="K588" s="4" t="str">
        <f>UPPER(VLOOKUP($A588,'ACCESS EXPORT'!$A:$AF,13,FALSE))</f>
        <v>MARLENE HOLLAND</v>
      </c>
      <c r="L588" s="3" t="str">
        <f>IF(AND(VLOOKUP(A588,'ACCESS EXPORT'!A:AE,1,0),'ACCESS EXPORT'!N588=""),UPPER(CONCATENATE('ACCESS EXPORT'!AE588)),IF(VLOOKUP(A588,'ACCESS EXPORT'!A:AE,1,0),UPPER(CONCATENATE('ACCESS EXPORT'!N588," "&amp;CHAR(10),'ACCESS EXPORT'!AE588))))</f>
        <v xml:space="preserve">JENNY MOODY 
</v>
      </c>
      <c r="M588" s="4" t="str">
        <f>UPPER(VLOOKUP($A588,'ACCESS EXPORT'!$A:$O,15,FALSE))</f>
        <v>MELISSA PACIGA (PM)</v>
      </c>
      <c r="N588" s="4" t="str">
        <f ca="1">IF(AND('ACCESS EXPORT'!X588="",'ACCESS EXPORT'!Y588=""),IF('ACCESS EXPORT'!V588&lt;&gt;"",(IF(TODAY()-'ACCESS EXPORT'!V588&gt;=-60,UPPER(CONCATENATE(VLOOKUP(B588,'ACCESS EXPORT'!$B:$P,15,FALSE),""&amp;CHAR(10)&amp;"(SEP",TEXT('ACCESS EXPORT'!V588," MM/DD/YYY)"))),IF(TODAY()-'ACCESS EXPORT'!V588&lt;0,UPPER(VLOOKUP(B588,'ACCESS EXPORT'!$B:$P,15,FALSE)),UPPER(VLOOKUP(B588,'ACCESS EXPORT'!$B:$P,15,FALSE))))),IF('ACCESS EXPORT'!U588="",UPPER(VLOOKUP(B588,'ACCESS EXPORT'!$B:$P,15,FALSE)),IF(TODAY()-'ACCESS EXPORT'!U588&lt;=30,CONCATENATE(UPPER(VLOOKUP(B588,'ACCESS EXPORT'!$B:$P,15,FALSE)),""&amp;CHAR(10)&amp;"(NEW",TEXT('ACCESS EXPORT'!U588," MM/DD/YYY)")),IF(AND(TODAY()-'ACCESS EXPORT'!U588&gt;30,TODAY()&gt;0),UPPER(VLOOKUP(B588,'ACCESS EXPORT'!$B:$P,15,FALSE)))))),IF('ACCESS EXPORT'!Y588&lt;&gt;"",UPPER(CONCATENATE(UPPER(VLOOKUP(B588,'ACCESS EXPORT'!$B:$P,15,FALSE)),""&amp;CHAR(10)&amp;"(Transfer Out",TEXT('ACCESS EXPORT'!Y588," MM/DD/YYY)"))),IF('ACCESS EXPORT'!X588&lt;&gt;"",UPPER(CONCATENATE(UPPER(VLOOKUP(B588,'ACCESS EXPORT'!$B:$P,15,FALSE)),""&amp;CHAR(10)&amp;"(Transfer In",TEXT('ACCESS EXPORT'!X588," MM/DD/YYY)"))))))</f>
        <v>BREWER, KATIE D.</v>
      </c>
      <c r="O588" s="4" t="str">
        <f>_xlfn.IFNA(VLOOKUP(B588,'ACCESS EXPORT'!$B:$Q,16,FALSE),"")</f>
        <v>APRN</v>
      </c>
      <c r="P588" s="4" t="str">
        <f>_xlfn.IFNA(VLOOKUP(B588,'ACCESS EXPORT'!B:W,22,FALSE),"-")</f>
        <v>1366871626</v>
      </c>
      <c r="Q588" s="4" t="str">
        <f>_xlfn.IFNA(VLOOKUP(A588,'ACCESS EXPORT'!$A:$AG,33,0),"-")</f>
        <v>Gretchen Scoleri</v>
      </c>
      <c r="R588" s="4" t="str">
        <f>_xlfn.IFNA(VLOOKUP(A588,'ACCESS EXPORT'!$A:$AH,34,0),"-")</f>
        <v>Amanda Dowd</v>
      </c>
      <c r="S588" s="4" t="str">
        <f>_xlfn.IFNA(VLOOKUP(A588,'ACCESS EXPORT'!$A:$AI,35,0),"-")</f>
        <v>Courtney Powell</v>
      </c>
      <c r="T588" s="4" t="str">
        <f>_xlfn.IFNA(VLOOKUP(A588,'ACCESS EXPORT'!$A:$AJ,36,0),"-")</f>
        <v>Ishmael Molyneaux</v>
      </c>
      <c r="U588" s="4" t="str">
        <f>_xlfn.IFNA(VLOOKUP(A588,'ACCESS EXPORT'!$A:$AK,37,0),"-")</f>
        <v>Cerner</v>
      </c>
      <c r="V588" s="4" t="str">
        <f>_xlfn.IFNA(VLOOKUP(A588,'ACCESS EXPORT'!$A:$AL,38,0),"-")</f>
        <v>FHMG_FL GI CARE_WG</v>
      </c>
      <c r="W588" s="4" t="str">
        <f>_xlfn.IFNA(VLOOKUP(A588,'ACCESS EXPORT'!$A:$AM,39,0),"-")</f>
        <v/>
      </c>
      <c r="X588" s="4" t="str">
        <f>_xlfn.IFNA(VLOOKUP(A588,'ACCESS EXPORT'!$A:$AN,40,0),"-")</f>
        <v>John Del Rio / Shahla Cedeno</v>
      </c>
      <c r="Y588" s="26" t="str">
        <f>_xlfn.IFNA(VLOOKUP(A588,'ACCESS EXPORT'!A:AO,41,0),"")</f>
        <v>ALAINA ZARZUELA</v>
      </c>
      <c r="Z588" s="26" t="str">
        <f>_xlfn.IFNA(VLOOKUP(A588,'ACCESS EXPORT'!A:AP,42,0),"")</f>
        <v>Maria Angel</v>
      </c>
      <c r="AA588" s="26" t="str">
        <f>_xlfn.IFNA(VLOOKUP(A588,'ACCESS EXPORT'!A:AQ,43,0),"")</f>
        <v>Claire Pagan</v>
      </c>
    </row>
    <row r="589" spans="1:27" ht="18.75" x14ac:dyDescent="0.25">
      <c r="A589" s="33">
        <v>184</v>
      </c>
      <c r="B589" s="10">
        <v>1377</v>
      </c>
      <c r="C589" s="7" t="str">
        <f ca="1">IFERROR(UPPER(IF(AND('ACCESS EXPORT'!AA589="",'ACCESS EXPORT'!Z589=""),VLOOKUP(A589,'ACCESS EXPORT'!$A:$AF,32,FALSE),(IF('ACCESS EXPORT'!AA589&lt;&gt;"",CONCATENATE(VLOOKUP(A589,'ACCESS EXPORT'!$A:$AF,32,FALSE)," (Closed",TEXT('ACCESS EXPORT'!AA589," MM/DD/YYY)")),IF(TODAY()&lt;(('ACCESS EXPORT'!Z589)+30),CONCATENATE(VLOOKUP(A589,'ACCESS EXPORT'!$A:$AF,32,FALSE)," (Opens",TEXT('ACCESS EXPORT'!Z589," MM/DD/YYY)")),VLOOKUP(A589,'ACCESS EXPORT'!$A:$AF,32,FALSE)))))),"-")</f>
        <v>ADVENTHEALTH MEDICAL GROUP PEDIATRIC GASTROENTEROLOGY AT ORLANDO</v>
      </c>
      <c r="D589" s="3" t="str">
        <f ca="1">IFERROR(UPPER(IF(AND('ACCESS EXPORT'!AA589="",'ACCESS EXPORT'!Z589=""),VLOOKUP(A589,'ACCESS EXPORT'!$A:$AF,28,FALSE),(IF('ACCESS EXPORT'!AA589&lt;&gt;"",CONCATENATE(VLOOKUP(A589,'ACCESS EXPORT'!$A:$AF,28,FALSE)," (Closed",TEXT('ACCESS EXPORT'!AA589," MM/DD/YYY)")),IF(TODAY()&lt;(('ACCESS EXPORT'!Z589)+30),CONCATENATE(VLOOKUP(A589,'ACCESS EXPORT'!$A:$AF,28,FALSE)," (Opens",TEXT('ACCESS EXPORT'!Z589," MM/DD/YYY)")),VLOOKUP(A589,'ACCESS EXPORT'!$A:$AF,28,FALSE)))))),"-")</f>
        <v>FLORIDA GASTROENTEROLOGY CARE FOR CHILDREN</v>
      </c>
      <c r="E589" s="3" t="str">
        <f>VLOOKUP($A589,'ACCESS EXPORT'!$A:$AF,3,FALSE)</f>
        <v>6090</v>
      </c>
      <c r="F589" s="3" t="str">
        <f>UPPER(CONCATENATE(VLOOKUP(A589,'ACCESS EXPORT'!$A:$AF,4,FALSE)," ",VLOOKUP(A589,'ACCESS EXPORT'!$A:$AF,5,FALSE)," ",VLOOKUP(A589,'ACCESS EXPORT'!$A:$AF,6,FALSE)," ",VLOOKUP(A589,'ACCESS EXPORT'!$A:$AA,7,FALSE)," ",VLOOKUP(A589,'ACCESS EXPORT'!$A:$AA,8,FALSE)))</f>
        <v>615 E PRINCETON ST SUITE 401 ORLANDO FL 32803</v>
      </c>
      <c r="G589" s="4" t="str">
        <f>UPPER(VLOOKUP($A589,'ACCESS EXPORT'!$A:$AF,9,FALSE))</f>
        <v>ORANGE</v>
      </c>
      <c r="H589" s="4" t="str">
        <f>_xlfn.IFNA(VLOOKUP($B589,'ACCESS EXPORT'!$B:$J,9,FALSE),"")</f>
        <v>Childrens</v>
      </c>
      <c r="I589" s="3" t="str">
        <f>CONCATENATE("(P)",VLOOKUP($A589,'ACCESS EXPORT'!$A:$AF,11,FALSE)," (F)",VLOOKUP($A589,'ACCESS EXPORT'!$A:$AF,29,FALSE))</f>
        <v>(P)(407)303-9926 (F)(407)303-9928</v>
      </c>
      <c r="J589" s="4" t="str">
        <f>UPPER(VLOOKUP($A589,'ACCESS EXPORT'!$A:$AF,12,FALSE))</f>
        <v>PEDIATRIC SPECIALTY</v>
      </c>
      <c r="K589" s="4" t="str">
        <f>UPPER(VLOOKUP($A589,'ACCESS EXPORT'!$A:$AF,13,FALSE))</f>
        <v>MARLENE HOLLAND</v>
      </c>
      <c r="L589" s="3" t="str">
        <f>IF(AND(VLOOKUP(A589,'ACCESS EXPORT'!A:AE,1,0),'ACCESS EXPORT'!N589=""),UPPER(CONCATENATE('ACCESS EXPORT'!AE589)),IF(VLOOKUP(A589,'ACCESS EXPORT'!A:AE,1,0),UPPER(CONCATENATE('ACCESS EXPORT'!N589," "&amp;CHAR(10),'ACCESS EXPORT'!AE589))))</f>
        <v xml:space="preserve">JENNY MOODY 
</v>
      </c>
      <c r="M589" s="4" t="str">
        <f>UPPER(VLOOKUP($A589,'ACCESS EXPORT'!$A:$O,15,FALSE))</f>
        <v>MELISSA PACIGA (PM)</v>
      </c>
      <c r="N589" s="4" t="str">
        <f ca="1">IF(AND('ACCESS EXPORT'!X589="",'ACCESS EXPORT'!Y589=""),IF('ACCESS EXPORT'!V589&lt;&gt;"",(IF(TODAY()-'ACCESS EXPORT'!V589&gt;=-60,UPPER(CONCATENATE(VLOOKUP(B589,'ACCESS EXPORT'!$B:$P,15,FALSE),""&amp;CHAR(10)&amp;"(SEP",TEXT('ACCESS EXPORT'!V589," MM/DD/YYY)"))),IF(TODAY()-'ACCESS EXPORT'!V589&lt;0,UPPER(VLOOKUP(B589,'ACCESS EXPORT'!$B:$P,15,FALSE)),UPPER(VLOOKUP(B589,'ACCESS EXPORT'!$B:$P,15,FALSE))))),IF('ACCESS EXPORT'!U589="",UPPER(VLOOKUP(B589,'ACCESS EXPORT'!$B:$P,15,FALSE)),IF(TODAY()-'ACCESS EXPORT'!U589&lt;=30,CONCATENATE(UPPER(VLOOKUP(B589,'ACCESS EXPORT'!$B:$P,15,FALSE)),""&amp;CHAR(10)&amp;"(NEW",TEXT('ACCESS EXPORT'!U589," MM/DD/YYY)")),IF(AND(TODAY()-'ACCESS EXPORT'!U589&gt;30,TODAY()&gt;0),UPPER(VLOOKUP(B589,'ACCESS EXPORT'!$B:$P,15,FALSE)))))),IF('ACCESS EXPORT'!Y589&lt;&gt;"",UPPER(CONCATENATE(UPPER(VLOOKUP(B589,'ACCESS EXPORT'!$B:$P,15,FALSE)),""&amp;CHAR(10)&amp;"(Transfer Out",TEXT('ACCESS EXPORT'!Y589," MM/DD/YYY)"))),IF('ACCESS EXPORT'!X589&lt;&gt;"",UPPER(CONCATENATE(UPPER(VLOOKUP(B589,'ACCESS EXPORT'!$B:$P,15,FALSE)),""&amp;CHAR(10)&amp;"(Transfer In",TEXT('ACCESS EXPORT'!X589," MM/DD/YYY)"))))))</f>
        <v>BREWER, KATIE D.</v>
      </c>
      <c r="O589" s="4" t="str">
        <f>_xlfn.IFNA(VLOOKUP(B589,'ACCESS EXPORT'!$B:$Q,16,FALSE),"")</f>
        <v>APRN</v>
      </c>
      <c r="P589" s="4" t="str">
        <f>_xlfn.IFNA(VLOOKUP(B589,'ACCESS EXPORT'!B:W,22,FALSE),"-")</f>
        <v>1366871626</v>
      </c>
      <c r="Q589" s="4" t="str">
        <f>_xlfn.IFNA(VLOOKUP(A589,'ACCESS EXPORT'!$A:$AG,33,0),"-")</f>
        <v>Pat Lanier</v>
      </c>
      <c r="R589" s="4" t="str">
        <f>_xlfn.IFNA(VLOOKUP(A589,'ACCESS EXPORT'!$A:$AH,34,0),"-")</f>
        <v>Amanda Dowd</v>
      </c>
      <c r="S589" s="4" t="str">
        <f>_xlfn.IFNA(VLOOKUP(A589,'ACCESS EXPORT'!$A:$AI,35,0),"-")</f>
        <v>Courtney Powell</v>
      </c>
      <c r="T589" s="4" t="str">
        <f>_xlfn.IFNA(VLOOKUP(A589,'ACCESS EXPORT'!$A:$AJ,36,0),"-")</f>
        <v>Ishmael Molyneaux</v>
      </c>
      <c r="U589" s="4" t="str">
        <f>_xlfn.IFNA(VLOOKUP(A589,'ACCESS EXPORT'!$A:$AK,37,0),"-")</f>
        <v>Cerner</v>
      </c>
      <c r="V589" s="4" t="str">
        <f>_xlfn.IFNA(VLOOKUP(A589,'ACCESS EXPORT'!$A:$AL,38,0),"-")</f>
        <v>FHMG_FL GI CARE</v>
      </c>
      <c r="W589" s="4" t="str">
        <f>_xlfn.IFNA(VLOOKUP(A589,'ACCESS EXPORT'!$A:$AM,39,0),"-")</f>
        <v/>
      </c>
      <c r="X589" s="4" t="str">
        <f>_xlfn.IFNA(VLOOKUP(A589,'ACCESS EXPORT'!$A:$AN,40,0),"-")</f>
        <v>John Del Rio / Shahla Cedeno</v>
      </c>
      <c r="Y589" s="26" t="str">
        <f>_xlfn.IFNA(VLOOKUP(A589,'ACCESS EXPORT'!A:AO,41,0),"")</f>
        <v>ALAINA ZARZUELA</v>
      </c>
      <c r="Z589" s="26" t="str">
        <f>_xlfn.IFNA(VLOOKUP(A589,'ACCESS EXPORT'!A:AP,42,0),"")</f>
        <v>Maria Angel</v>
      </c>
      <c r="AA589" s="26" t="str">
        <f>_xlfn.IFNA(VLOOKUP(A589,'ACCESS EXPORT'!A:AQ,43,0),"")</f>
        <v>Claire Pagan</v>
      </c>
    </row>
    <row r="590" spans="1:27" ht="18.75" x14ac:dyDescent="0.25">
      <c r="A590" s="33">
        <v>184</v>
      </c>
      <c r="B590" s="10">
        <v>1376</v>
      </c>
      <c r="C590" s="7" t="str">
        <f ca="1">IFERROR(UPPER(IF(AND('ACCESS EXPORT'!AA590="",'ACCESS EXPORT'!Z590=""),VLOOKUP(A590,'ACCESS EXPORT'!$A:$AF,32,FALSE),(IF('ACCESS EXPORT'!AA590&lt;&gt;"",CONCATENATE(VLOOKUP(A590,'ACCESS EXPORT'!$A:$AF,32,FALSE)," (Closed",TEXT('ACCESS EXPORT'!AA590," MM/DD/YYY)")),IF(TODAY()&lt;(('ACCESS EXPORT'!Z590)+30),CONCATENATE(VLOOKUP(A590,'ACCESS EXPORT'!$A:$AF,32,FALSE)," (Opens",TEXT('ACCESS EXPORT'!Z590," MM/DD/YYY)")),VLOOKUP(A590,'ACCESS EXPORT'!$A:$AF,32,FALSE)))))),"-")</f>
        <v>ADVENTHEALTH MEDICAL GROUP PEDIATRIC GASTROENTEROLOGY AT ORLANDO</v>
      </c>
      <c r="D590" s="3" t="str">
        <f ca="1">IFERROR(UPPER(IF(AND('ACCESS EXPORT'!AA590="",'ACCESS EXPORT'!Z590=""),VLOOKUP(A590,'ACCESS EXPORT'!$A:$AF,28,FALSE),(IF('ACCESS EXPORT'!AA590&lt;&gt;"",CONCATENATE(VLOOKUP(A590,'ACCESS EXPORT'!$A:$AF,28,FALSE)," (Closed",TEXT('ACCESS EXPORT'!AA590," MM/DD/YYY)")),IF(TODAY()&lt;(('ACCESS EXPORT'!Z590)+30),CONCATENATE(VLOOKUP(A590,'ACCESS EXPORT'!$A:$AF,28,FALSE)," (Opens",TEXT('ACCESS EXPORT'!Z590," MM/DD/YYY)")),VLOOKUP(A590,'ACCESS EXPORT'!$A:$AF,28,FALSE)))))),"-")</f>
        <v>FLORIDA GASTROENTEROLOGY CARE FOR CHILDREN</v>
      </c>
      <c r="E590" s="3" t="str">
        <f>VLOOKUP($A590,'ACCESS EXPORT'!$A:$AF,3,FALSE)</f>
        <v>6090</v>
      </c>
      <c r="F590" s="3" t="str">
        <f>UPPER(CONCATENATE(VLOOKUP(A590,'ACCESS EXPORT'!$A:$AF,4,FALSE)," ",VLOOKUP(A590,'ACCESS EXPORT'!$A:$AF,5,FALSE)," ",VLOOKUP(A590,'ACCESS EXPORT'!$A:$AF,6,FALSE)," ",VLOOKUP(A590,'ACCESS EXPORT'!$A:$AA,7,FALSE)," ",VLOOKUP(A590,'ACCESS EXPORT'!$A:$AA,8,FALSE)))</f>
        <v>615 E PRINCETON ST SUITE 401 ORLANDO FL 32803</v>
      </c>
      <c r="G590" s="4" t="str">
        <f>UPPER(VLOOKUP($A590,'ACCESS EXPORT'!$A:$AF,9,FALSE))</f>
        <v>ORANGE</v>
      </c>
      <c r="H590" s="4" t="str">
        <f>_xlfn.IFNA(VLOOKUP($B590,'ACCESS EXPORT'!$B:$J,9,FALSE),"")</f>
        <v>Childrens</v>
      </c>
      <c r="I590" s="3" t="str">
        <f>CONCATENATE("(P)",VLOOKUP($A590,'ACCESS EXPORT'!$A:$AF,11,FALSE)," (F)",VLOOKUP($A590,'ACCESS EXPORT'!$A:$AF,29,FALSE))</f>
        <v>(P)(407)303-9926 (F)(407)303-9928</v>
      </c>
      <c r="J590" s="4" t="str">
        <f>UPPER(VLOOKUP($A590,'ACCESS EXPORT'!$A:$AF,12,FALSE))</f>
        <v>PEDIATRIC SPECIALTY</v>
      </c>
      <c r="K590" s="4" t="str">
        <f>UPPER(VLOOKUP($A590,'ACCESS EXPORT'!$A:$AF,13,FALSE))</f>
        <v>MARLENE HOLLAND</v>
      </c>
      <c r="L590" s="3" t="str">
        <f>IF(AND(VLOOKUP(A590,'ACCESS EXPORT'!A:AE,1,0),'ACCESS EXPORT'!N590=""),UPPER(CONCATENATE('ACCESS EXPORT'!AE590)),IF(VLOOKUP(A590,'ACCESS EXPORT'!A:AE,1,0),UPPER(CONCATENATE('ACCESS EXPORT'!N590," "&amp;CHAR(10),'ACCESS EXPORT'!AE590))))</f>
        <v xml:space="preserve">JENNY MOODY 
</v>
      </c>
      <c r="M590" s="4" t="str">
        <f>UPPER(VLOOKUP($A590,'ACCESS EXPORT'!$A:$O,15,FALSE))</f>
        <v>MELISSA PACIGA (PM)</v>
      </c>
      <c r="N590" s="4" t="str">
        <f ca="1">IF(AND('ACCESS EXPORT'!X590="",'ACCESS EXPORT'!Y590=""),IF('ACCESS EXPORT'!V590&lt;&gt;"",(IF(TODAY()-'ACCESS EXPORT'!V590&gt;=-60,UPPER(CONCATENATE(VLOOKUP(B590,'ACCESS EXPORT'!$B:$P,15,FALSE),""&amp;CHAR(10)&amp;"(SEP",TEXT('ACCESS EXPORT'!V590," MM/DD/YYY)"))),IF(TODAY()-'ACCESS EXPORT'!V590&lt;0,UPPER(VLOOKUP(B590,'ACCESS EXPORT'!$B:$P,15,FALSE)),UPPER(VLOOKUP(B590,'ACCESS EXPORT'!$B:$P,15,FALSE))))),IF('ACCESS EXPORT'!U590="",UPPER(VLOOKUP(B590,'ACCESS EXPORT'!$B:$P,15,FALSE)),IF(TODAY()-'ACCESS EXPORT'!U590&lt;=30,CONCATENATE(UPPER(VLOOKUP(B590,'ACCESS EXPORT'!$B:$P,15,FALSE)),""&amp;CHAR(10)&amp;"(NEW",TEXT('ACCESS EXPORT'!U590," MM/DD/YYY)")),IF(AND(TODAY()-'ACCESS EXPORT'!U590&gt;30,TODAY()&gt;0),UPPER(VLOOKUP(B590,'ACCESS EXPORT'!$B:$P,15,FALSE)))))),IF('ACCESS EXPORT'!Y590&lt;&gt;"",UPPER(CONCATENATE(UPPER(VLOOKUP(B590,'ACCESS EXPORT'!$B:$P,15,FALSE)),""&amp;CHAR(10)&amp;"(Transfer Out",TEXT('ACCESS EXPORT'!Y590," MM/DD/YYY)"))),IF('ACCESS EXPORT'!X590&lt;&gt;"",UPPER(CONCATENATE(UPPER(VLOOKUP(B590,'ACCESS EXPORT'!$B:$P,15,FALSE)),""&amp;CHAR(10)&amp;"(Transfer In",TEXT('ACCESS EXPORT'!X590," MM/DD/YYY)"))))))</f>
        <v>HERNANDEZ, LINA MARIA</v>
      </c>
      <c r="O590" s="4" t="str">
        <f>_xlfn.IFNA(VLOOKUP(B590,'ACCESS EXPORT'!$B:$Q,16,FALSE),"")</f>
        <v>MD</v>
      </c>
      <c r="P590" s="4" t="str">
        <f>_xlfn.IFNA(VLOOKUP(B590,'ACCESS EXPORT'!B:W,22,FALSE),"-")</f>
        <v>1710189824</v>
      </c>
      <c r="Q590" s="4" t="str">
        <f>_xlfn.IFNA(VLOOKUP(A590,'ACCESS EXPORT'!$A:$AG,33,0),"-")</f>
        <v>Pat Lanier</v>
      </c>
      <c r="R590" s="4" t="str">
        <f>_xlfn.IFNA(VLOOKUP(A590,'ACCESS EXPORT'!$A:$AH,34,0),"-")</f>
        <v>Amanda Dowd</v>
      </c>
      <c r="S590" s="4" t="str">
        <f>_xlfn.IFNA(VLOOKUP(A590,'ACCESS EXPORT'!$A:$AI,35,0),"-")</f>
        <v>Courtney Powell</v>
      </c>
      <c r="T590" s="4" t="str">
        <f>_xlfn.IFNA(VLOOKUP(A590,'ACCESS EXPORT'!$A:$AJ,36,0),"-")</f>
        <v>Ishmael Molyneaux</v>
      </c>
      <c r="U590" s="4" t="str">
        <f>_xlfn.IFNA(VLOOKUP(A590,'ACCESS EXPORT'!$A:$AK,37,0),"-")</f>
        <v>Cerner</v>
      </c>
      <c r="V590" s="4" t="str">
        <f>_xlfn.IFNA(VLOOKUP(A590,'ACCESS EXPORT'!$A:$AL,38,0),"-")</f>
        <v>FHMG_FL GI CARE</v>
      </c>
      <c r="W590" s="4" t="str">
        <f>_xlfn.IFNA(VLOOKUP(A590,'ACCESS EXPORT'!$A:$AM,39,0),"-")</f>
        <v/>
      </c>
      <c r="X590" s="4" t="str">
        <f>_xlfn.IFNA(VLOOKUP(A590,'ACCESS EXPORT'!$A:$AN,40,0),"-")</f>
        <v>John Del Rio / Shahla Cedeno</v>
      </c>
      <c r="Y590" s="26" t="str">
        <f>_xlfn.IFNA(VLOOKUP(A590,'ACCESS EXPORT'!A:AO,41,0),"")</f>
        <v>ALAINA ZARZUELA</v>
      </c>
      <c r="Z590" s="26" t="str">
        <f>_xlfn.IFNA(VLOOKUP(A590,'ACCESS EXPORT'!A:AP,42,0),"")</f>
        <v>Maria Angel</v>
      </c>
      <c r="AA590" s="26" t="str">
        <f>_xlfn.IFNA(VLOOKUP(A590,'ACCESS EXPORT'!A:AQ,43,0),"")</f>
        <v>Claire Pagan</v>
      </c>
    </row>
    <row r="591" spans="1:27" ht="18.75" x14ac:dyDescent="0.25">
      <c r="A591" s="33">
        <v>184</v>
      </c>
      <c r="B591" s="10">
        <v>1847</v>
      </c>
      <c r="C591" s="7" t="str">
        <f ca="1">IFERROR(UPPER(IF(AND('ACCESS EXPORT'!AA591="",'ACCESS EXPORT'!Z591=""),VLOOKUP(A591,'ACCESS EXPORT'!$A:$AF,32,FALSE),(IF('ACCESS EXPORT'!AA591&lt;&gt;"",CONCATENATE(VLOOKUP(A591,'ACCESS EXPORT'!$A:$AF,32,FALSE)," (Closed",TEXT('ACCESS EXPORT'!AA591," MM/DD/YYY)")),IF(TODAY()&lt;(('ACCESS EXPORT'!Z591)+30),CONCATENATE(VLOOKUP(A591,'ACCESS EXPORT'!$A:$AF,32,FALSE)," (Opens",TEXT('ACCESS EXPORT'!Z591," MM/DD/YYY)")),VLOOKUP(A591,'ACCESS EXPORT'!$A:$AF,32,FALSE)))))),"-")</f>
        <v>ADVENTHEALTH MEDICAL GROUP PEDIATRIC GASTROENTEROLOGY AT ORLANDO</v>
      </c>
      <c r="D591" s="3" t="str">
        <f ca="1">IFERROR(UPPER(IF(AND('ACCESS EXPORT'!AA591="",'ACCESS EXPORT'!Z591=""),VLOOKUP(A591,'ACCESS EXPORT'!$A:$AF,28,FALSE),(IF('ACCESS EXPORT'!AA591&lt;&gt;"",CONCATENATE(VLOOKUP(A591,'ACCESS EXPORT'!$A:$AF,28,FALSE)," (Closed",TEXT('ACCESS EXPORT'!AA591," MM/DD/YYY)")),IF(TODAY()&lt;(('ACCESS EXPORT'!Z591)+30),CONCATENATE(VLOOKUP(A591,'ACCESS EXPORT'!$A:$AF,28,FALSE)," (Opens",TEXT('ACCESS EXPORT'!Z591," MM/DD/YYY)")),VLOOKUP(A591,'ACCESS EXPORT'!$A:$AF,28,FALSE)))))),"-")</f>
        <v>FLORIDA GASTROENTEROLOGY CARE FOR CHILDREN</v>
      </c>
      <c r="E591" s="3" t="str">
        <f>VLOOKUP($A591,'ACCESS EXPORT'!$A:$AF,3,FALSE)</f>
        <v>6090</v>
      </c>
      <c r="F591" s="3" t="str">
        <f>UPPER(CONCATENATE(VLOOKUP(A591,'ACCESS EXPORT'!$A:$AF,4,FALSE)," ",VLOOKUP(A591,'ACCESS EXPORT'!$A:$AF,5,FALSE)," ",VLOOKUP(A591,'ACCESS EXPORT'!$A:$AF,6,FALSE)," ",VLOOKUP(A591,'ACCESS EXPORT'!$A:$AA,7,FALSE)," ",VLOOKUP(A591,'ACCESS EXPORT'!$A:$AA,8,FALSE)))</f>
        <v>615 E PRINCETON ST SUITE 401 ORLANDO FL 32803</v>
      </c>
      <c r="G591" s="4" t="str">
        <f>UPPER(VLOOKUP($A591,'ACCESS EXPORT'!$A:$AF,9,FALSE))</f>
        <v>ORANGE</v>
      </c>
      <c r="H591" s="4" t="str">
        <f>_xlfn.IFNA(VLOOKUP($B591,'ACCESS EXPORT'!$B:$J,9,FALSE),"")</f>
        <v>Childrens</v>
      </c>
      <c r="I591" s="3" t="str">
        <f>CONCATENATE("(P)",VLOOKUP($A591,'ACCESS EXPORT'!$A:$AF,11,FALSE)," (F)",VLOOKUP($A591,'ACCESS EXPORT'!$A:$AF,29,FALSE))</f>
        <v>(P)(407)303-9926 (F)(407)303-9928</v>
      </c>
      <c r="J591" s="4" t="str">
        <f>UPPER(VLOOKUP($A591,'ACCESS EXPORT'!$A:$AF,12,FALSE))</f>
        <v>PEDIATRIC SPECIALTY</v>
      </c>
      <c r="K591" s="4" t="str">
        <f>UPPER(VLOOKUP($A591,'ACCESS EXPORT'!$A:$AF,13,FALSE))</f>
        <v>MARLENE HOLLAND</v>
      </c>
      <c r="L591" s="3" t="str">
        <f>IF(AND(VLOOKUP(A591,'ACCESS EXPORT'!A:AE,1,0),'ACCESS EXPORT'!N591=""),UPPER(CONCATENATE('ACCESS EXPORT'!AE591)),IF(VLOOKUP(A591,'ACCESS EXPORT'!A:AE,1,0),UPPER(CONCATENATE('ACCESS EXPORT'!N591," "&amp;CHAR(10),'ACCESS EXPORT'!AE591))))</f>
        <v xml:space="preserve">JENNY MOODY 
</v>
      </c>
      <c r="M591" s="4" t="str">
        <f>UPPER(VLOOKUP($A591,'ACCESS EXPORT'!$A:$O,15,FALSE))</f>
        <v>MELISSA PACIGA (PM)</v>
      </c>
      <c r="N591" s="4" t="str">
        <f ca="1">IF(AND('ACCESS EXPORT'!X591="",'ACCESS EXPORT'!Y591=""),IF('ACCESS EXPORT'!V591&lt;&gt;"",(IF(TODAY()-'ACCESS EXPORT'!V591&gt;=-60,UPPER(CONCATENATE(VLOOKUP(B591,'ACCESS EXPORT'!$B:$P,15,FALSE),""&amp;CHAR(10)&amp;"(SEP",TEXT('ACCESS EXPORT'!V591," MM/DD/YYY)"))),IF(TODAY()-'ACCESS EXPORT'!V591&lt;0,UPPER(VLOOKUP(B591,'ACCESS EXPORT'!$B:$P,15,FALSE)),UPPER(VLOOKUP(B591,'ACCESS EXPORT'!$B:$P,15,FALSE))))),IF('ACCESS EXPORT'!U591="",UPPER(VLOOKUP(B591,'ACCESS EXPORT'!$B:$P,15,FALSE)),IF(TODAY()-'ACCESS EXPORT'!U591&lt;=30,CONCATENATE(UPPER(VLOOKUP(B591,'ACCESS EXPORT'!$B:$P,15,FALSE)),""&amp;CHAR(10)&amp;"(NEW",TEXT('ACCESS EXPORT'!U591," MM/DD/YYY)")),IF(AND(TODAY()-'ACCESS EXPORT'!U591&gt;30,TODAY()&gt;0),UPPER(VLOOKUP(B591,'ACCESS EXPORT'!$B:$P,15,FALSE)))))),IF('ACCESS EXPORT'!Y591&lt;&gt;"",UPPER(CONCATENATE(UPPER(VLOOKUP(B591,'ACCESS EXPORT'!$B:$P,15,FALSE)),""&amp;CHAR(10)&amp;"(Transfer Out",TEXT('ACCESS EXPORT'!Y591," MM/DD/YYY)"))),IF('ACCESS EXPORT'!X591&lt;&gt;"",UPPER(CONCATENATE(UPPER(VLOOKUP(B591,'ACCESS EXPORT'!$B:$P,15,FALSE)),""&amp;CHAR(10)&amp;"(Transfer In",TEXT('ACCESS EXPORT'!X591," MM/DD/YYY)"))))))</f>
        <v>GONZALEZ-PERALTA, REGINO</v>
      </c>
      <c r="O591" s="4" t="str">
        <f>_xlfn.IFNA(VLOOKUP(B591,'ACCESS EXPORT'!$B:$Q,16,FALSE),"")</f>
        <v>MD</v>
      </c>
      <c r="P591" s="4" t="str">
        <f>_xlfn.IFNA(VLOOKUP(B591,'ACCESS EXPORT'!B:W,22,FALSE),"-")</f>
        <v>1992752372</v>
      </c>
      <c r="Q591" s="4" t="str">
        <f>_xlfn.IFNA(VLOOKUP(A591,'ACCESS EXPORT'!$A:$AG,33,0),"-")</f>
        <v>Pat Lanier</v>
      </c>
      <c r="R591" s="4" t="str">
        <f>_xlfn.IFNA(VLOOKUP(A591,'ACCESS EXPORT'!$A:$AH,34,0),"-")</f>
        <v>Amanda Dowd</v>
      </c>
      <c r="S591" s="4" t="str">
        <f>_xlfn.IFNA(VLOOKUP(A591,'ACCESS EXPORT'!$A:$AI,35,0),"-")</f>
        <v>Courtney Powell</v>
      </c>
      <c r="T591" s="4" t="str">
        <f>_xlfn.IFNA(VLOOKUP(A591,'ACCESS EXPORT'!$A:$AJ,36,0),"-")</f>
        <v>Ishmael Molyneaux</v>
      </c>
      <c r="U591" s="4" t="str">
        <f>_xlfn.IFNA(VLOOKUP(A591,'ACCESS EXPORT'!$A:$AK,37,0),"-")</f>
        <v>Cerner</v>
      </c>
      <c r="V591" s="4" t="str">
        <f>_xlfn.IFNA(VLOOKUP(A591,'ACCESS EXPORT'!$A:$AL,38,0),"-")</f>
        <v>FHMG_FL GI CARE</v>
      </c>
      <c r="W591" s="4" t="str">
        <f>_xlfn.IFNA(VLOOKUP(A591,'ACCESS EXPORT'!$A:$AM,39,0),"-")</f>
        <v/>
      </c>
      <c r="X591" s="4" t="str">
        <f>_xlfn.IFNA(VLOOKUP(A591,'ACCESS EXPORT'!$A:$AN,40,0),"-")</f>
        <v>John Del Rio / Shahla Cedeno</v>
      </c>
      <c r="Y591" s="26" t="str">
        <f>_xlfn.IFNA(VLOOKUP(A591,'ACCESS EXPORT'!A:AO,41,0),"")</f>
        <v>ALAINA ZARZUELA</v>
      </c>
      <c r="Z591" s="26" t="str">
        <f>_xlfn.IFNA(VLOOKUP(A591,'ACCESS EXPORT'!A:AP,42,0),"")</f>
        <v>Maria Angel</v>
      </c>
      <c r="AA591" s="26" t="str">
        <f>_xlfn.IFNA(VLOOKUP(A591,'ACCESS EXPORT'!A:AQ,43,0),"")</f>
        <v>Claire Pagan</v>
      </c>
    </row>
    <row r="592" spans="1:27" ht="18.75" x14ac:dyDescent="0.25">
      <c r="A592" s="33">
        <v>348</v>
      </c>
      <c r="B592" s="10">
        <v>2258</v>
      </c>
      <c r="C592" s="7" t="str">
        <f ca="1">IFERROR(UPPER(IF(AND('ACCESS EXPORT'!AA592="",'ACCESS EXPORT'!Z592=""),VLOOKUP(A592,'ACCESS EXPORT'!$A:$AF,32,FALSE),(IF('ACCESS EXPORT'!AA592&lt;&gt;"",CONCATENATE(VLOOKUP(A592,'ACCESS EXPORT'!$A:$AF,32,FALSE)," (Closed",TEXT('ACCESS EXPORT'!AA592," MM/DD/YYY)")),IF(TODAY()&lt;(('ACCESS EXPORT'!Z592)+30),CONCATENATE(VLOOKUP(A592,'ACCESS EXPORT'!$A:$AF,32,FALSE)," (Opens",TEXT('ACCESS EXPORT'!Z592," MM/DD/YYY)")),VLOOKUP(A592,'ACCESS EXPORT'!$A:$AF,32,FALSE)))))),"-")</f>
        <v>ADVENTHEALTH MEDICAL GROUP CARE CLINIC AT CELEBRATION</v>
      </c>
      <c r="D592" s="3" t="str">
        <f ca="1">IFERROR(UPPER(IF(AND('ACCESS EXPORT'!AA592="",'ACCESS EXPORT'!Z592=""),VLOOKUP(A592,'ACCESS EXPORT'!$A:$AF,28,FALSE),(IF('ACCESS EXPORT'!AA592&lt;&gt;"",CONCATENATE(VLOOKUP(A592,'ACCESS EXPORT'!$A:$AF,28,FALSE)," (Closed",TEXT('ACCESS EXPORT'!AA592," MM/DD/YYY)")),IF(TODAY()&lt;(('ACCESS EXPORT'!Z592)+30),CONCATENATE(VLOOKUP(A592,'ACCESS EXPORT'!$A:$AF,28,FALSE)," (Opens",TEXT('ACCESS EXPORT'!Z592," MM/DD/YYY)")),VLOOKUP(A592,'ACCESS EXPORT'!$A:$AF,28,FALSE)))))),"-")</f>
        <v>FLORIDA HOSPITAL CARE CLINIC AT CELEBRATION HEALTH</v>
      </c>
      <c r="E592" s="3" t="str">
        <f>VLOOKUP($A592,'ACCESS EXPORT'!$A:$AF,3,FALSE)</f>
        <v>6129</v>
      </c>
      <c r="F592" s="3" t="str">
        <f>UPPER(CONCATENATE(VLOOKUP(A592,'ACCESS EXPORT'!$A:$AF,4,FALSE)," ",VLOOKUP(A592,'ACCESS EXPORT'!$A:$AF,5,FALSE)," ",VLOOKUP(A592,'ACCESS EXPORT'!$A:$AF,6,FALSE)," ",VLOOKUP(A592,'ACCESS EXPORT'!$A:$AA,7,FALSE)," ",VLOOKUP(A592,'ACCESS EXPORT'!$A:$AA,8,FALSE)))</f>
        <v>400 CELEBRATION PL SUITE A150 CELEBRATION FL 34747</v>
      </c>
      <c r="G592" s="4" t="str">
        <f>UPPER(VLOOKUP($A592,'ACCESS EXPORT'!$A:$AF,9,FALSE))</f>
        <v>OSCEOLA</v>
      </c>
      <c r="H592" s="4" t="str">
        <f>_xlfn.IFNA(VLOOKUP($B592,'ACCESS EXPORT'!$B:$J,9,FALSE),"")</f>
        <v>TCC</v>
      </c>
      <c r="I592" s="3" t="str">
        <f>CONCATENATE("(P)",VLOOKUP($A592,'ACCESS EXPORT'!$A:$AF,11,FALSE)," (F)",VLOOKUP($A592,'ACCESS EXPORT'!$A:$AF,29,FALSE))</f>
        <v>(P)(407) 303-3837 (F)(407) 303-3838</v>
      </c>
      <c r="J592" s="4" t="str">
        <f>UPPER(VLOOKUP($A592,'ACCESS EXPORT'!$A:$AF,12,FALSE))</f>
        <v>TRANSITION CLINIC</v>
      </c>
      <c r="K592" s="4" t="str">
        <f>UPPER(VLOOKUP($A592,'ACCESS EXPORT'!$A:$AF,13,FALSE))</f>
        <v>PATRICIA TOOR</v>
      </c>
      <c r="L592" s="3" t="str">
        <f>IF(AND(VLOOKUP(A592,'ACCESS EXPORT'!A:AE,1,0),'ACCESS EXPORT'!N592=""),UPPER(CONCATENATE('ACCESS EXPORT'!AE592)),IF(VLOOKUP(A592,'ACCESS EXPORT'!A:AE,1,0),UPPER(CONCATENATE('ACCESS EXPORT'!N592," "&amp;CHAR(10),'ACCESS EXPORT'!AE592))))</f>
        <v xml:space="preserve">SANDRA REEDER 
</v>
      </c>
      <c r="M592" s="4" t="str">
        <f>UPPER(VLOOKUP($A592,'ACCESS EXPORT'!$A:$O,15,FALSE))</f>
        <v>TINA WELLS</v>
      </c>
      <c r="N592" s="4" t="str">
        <f ca="1">IF(AND('ACCESS EXPORT'!X592="",'ACCESS EXPORT'!Y592=""),IF('ACCESS EXPORT'!V592&lt;&gt;"",(IF(TODAY()-'ACCESS EXPORT'!V592&gt;=-60,UPPER(CONCATENATE(VLOOKUP(B592,'ACCESS EXPORT'!$B:$P,15,FALSE),""&amp;CHAR(10)&amp;"(SEP",TEXT('ACCESS EXPORT'!V592," MM/DD/YYY)"))),IF(TODAY()-'ACCESS EXPORT'!V592&lt;0,UPPER(VLOOKUP(B592,'ACCESS EXPORT'!$B:$P,15,FALSE)),UPPER(VLOOKUP(B592,'ACCESS EXPORT'!$B:$P,15,FALSE))))),IF('ACCESS EXPORT'!U592="",UPPER(VLOOKUP(B592,'ACCESS EXPORT'!$B:$P,15,FALSE)),IF(TODAY()-'ACCESS EXPORT'!U592&lt;=30,CONCATENATE(UPPER(VLOOKUP(B592,'ACCESS EXPORT'!$B:$P,15,FALSE)),""&amp;CHAR(10)&amp;"(NEW",TEXT('ACCESS EXPORT'!U592," MM/DD/YYY)")),IF(AND(TODAY()-'ACCESS EXPORT'!U592&gt;30,TODAY()&gt;0),UPPER(VLOOKUP(B592,'ACCESS EXPORT'!$B:$P,15,FALSE)))))),IF('ACCESS EXPORT'!Y592&lt;&gt;"",UPPER(CONCATENATE(UPPER(VLOOKUP(B592,'ACCESS EXPORT'!$B:$P,15,FALSE)),""&amp;CHAR(10)&amp;"(Transfer Out",TEXT('ACCESS EXPORT'!Y592," MM/DD/YYY)"))),IF('ACCESS EXPORT'!X592&lt;&gt;"",UPPER(CONCATENATE(UPPER(VLOOKUP(B592,'ACCESS EXPORT'!$B:$P,15,FALSE)),""&amp;CHAR(10)&amp;"(Transfer In",TEXT('ACCESS EXPORT'!X592," MM/DD/YYY)"))))))</f>
        <v>ROSENBAUER, BRITTANY
(NEW 06/24/2019)</v>
      </c>
      <c r="O592" s="4" t="str">
        <f>_xlfn.IFNA(VLOOKUP(B592,'ACCESS EXPORT'!$B:$Q,16,FALSE),"")</f>
        <v>APRN</v>
      </c>
      <c r="P592" s="4" t="str">
        <f>_xlfn.IFNA(VLOOKUP(B592,'ACCESS EXPORT'!B:W,22,FALSE),"-")</f>
        <v>1902366594</v>
      </c>
      <c r="Q592" s="4" t="str">
        <f>_xlfn.IFNA(VLOOKUP(A592,'ACCESS EXPORT'!$A:$AG,33,0),"-")</f>
        <v>Alejandra Torres</v>
      </c>
      <c r="R592" s="4" t="str">
        <f>_xlfn.IFNA(VLOOKUP(A592,'ACCESS EXPORT'!$A:$AH,34,0),"-")</f>
        <v>Hospital HR</v>
      </c>
      <c r="S592" s="4" t="str">
        <f>_xlfn.IFNA(VLOOKUP(A592,'ACCESS EXPORT'!$A:$AI,35,0),"-")</f>
        <v>James Agee</v>
      </c>
      <c r="T592" s="4" t="str">
        <f>_xlfn.IFNA(VLOOKUP(A592,'ACCESS EXPORT'!$A:$AJ,36,0),"-")</f>
        <v>TBD</v>
      </c>
      <c r="U592" s="4" t="str">
        <f>_xlfn.IFNA(VLOOKUP(A592,'ACCESS EXPORT'!$A:$AK,37,0),"-")</f>
        <v>athena</v>
      </c>
      <c r="V592" s="4" t="str">
        <f>_xlfn.IFNA(VLOOKUP(A592,'ACCESS EXPORT'!$A:$AL,38,0),"-")</f>
        <v>FHMG_CARE CLNC CEL HLTH</v>
      </c>
      <c r="W592" s="4" t="str">
        <f>_xlfn.IFNA(VLOOKUP(A592,'ACCESS EXPORT'!$A:$AM,39,0),"-")</f>
        <v/>
      </c>
      <c r="X592" s="4" t="str">
        <f>_xlfn.IFNA(VLOOKUP(A592,'ACCESS EXPORT'!$A:$AN,40,0),"-")</f>
        <v>Karen Kelly</v>
      </c>
      <c r="Y592" s="26" t="str">
        <f>_xlfn.IFNA(VLOOKUP(A592,'ACCESS EXPORT'!A:AO,41,0),"")</f>
        <v>Carlos Calderon</v>
      </c>
      <c r="Z592" s="26" t="str">
        <f>_xlfn.IFNA(VLOOKUP(A592,'ACCESS EXPORT'!A:AP,42,0),"")</f>
        <v/>
      </c>
      <c r="AA592" s="26" t="str">
        <f>_xlfn.IFNA(VLOOKUP(A592,'ACCESS EXPORT'!A:AQ,43,0),"")</f>
        <v>-</v>
      </c>
    </row>
    <row r="593" spans="1:27" ht="18.75" x14ac:dyDescent="0.25">
      <c r="A593" s="33">
        <v>348</v>
      </c>
      <c r="B593" s="10">
        <v>2047</v>
      </c>
      <c r="C593" s="7" t="str">
        <f ca="1">IFERROR(UPPER(IF(AND('ACCESS EXPORT'!AA593="",'ACCESS EXPORT'!Z593=""),VLOOKUP(A593,'ACCESS EXPORT'!$A:$AF,32,FALSE),(IF('ACCESS EXPORT'!AA593&lt;&gt;"",CONCATENATE(VLOOKUP(A593,'ACCESS EXPORT'!$A:$AF,32,FALSE)," (Closed",TEXT('ACCESS EXPORT'!AA593," MM/DD/YYY)")),IF(TODAY()&lt;(('ACCESS EXPORT'!Z593)+30),CONCATENATE(VLOOKUP(A593,'ACCESS EXPORT'!$A:$AF,32,FALSE)," (Opens",TEXT('ACCESS EXPORT'!Z593," MM/DD/YYY)")),VLOOKUP(A593,'ACCESS EXPORT'!$A:$AF,32,FALSE)))))),"-")</f>
        <v>ADVENTHEALTH MEDICAL GROUP CARE CLINIC AT CELEBRATION</v>
      </c>
      <c r="D593" s="3" t="str">
        <f ca="1">IFERROR(UPPER(IF(AND('ACCESS EXPORT'!AA593="",'ACCESS EXPORT'!Z593=""),VLOOKUP(A593,'ACCESS EXPORT'!$A:$AF,28,FALSE),(IF('ACCESS EXPORT'!AA593&lt;&gt;"",CONCATENATE(VLOOKUP(A593,'ACCESS EXPORT'!$A:$AF,28,FALSE)," (Closed",TEXT('ACCESS EXPORT'!AA593," MM/DD/YYY)")),IF(TODAY()&lt;(('ACCESS EXPORT'!Z593)+30),CONCATENATE(VLOOKUP(A593,'ACCESS EXPORT'!$A:$AF,28,FALSE)," (Opens",TEXT('ACCESS EXPORT'!Z593," MM/DD/YYY)")),VLOOKUP(A593,'ACCESS EXPORT'!$A:$AF,28,FALSE)))))),"-")</f>
        <v>FLORIDA HOSPITAL CARE CLINIC AT CELEBRATION HEALTH</v>
      </c>
      <c r="E593" s="3" t="str">
        <f>VLOOKUP($A593,'ACCESS EXPORT'!$A:$AF,3,FALSE)</f>
        <v>6129</v>
      </c>
      <c r="F593" s="3" t="str">
        <f>UPPER(CONCATENATE(VLOOKUP(A593,'ACCESS EXPORT'!$A:$AF,4,FALSE)," ",VLOOKUP(A593,'ACCESS EXPORT'!$A:$AF,5,FALSE)," ",VLOOKUP(A593,'ACCESS EXPORT'!$A:$AF,6,FALSE)," ",VLOOKUP(A593,'ACCESS EXPORT'!$A:$AA,7,FALSE)," ",VLOOKUP(A593,'ACCESS EXPORT'!$A:$AA,8,FALSE)))</f>
        <v>400 CELEBRATION PL SUITE A150 CELEBRATION FL 34747</v>
      </c>
      <c r="G593" s="4" t="str">
        <f>UPPER(VLOOKUP($A593,'ACCESS EXPORT'!$A:$AF,9,FALSE))</f>
        <v>OSCEOLA</v>
      </c>
      <c r="H593" s="4" t="str">
        <f>_xlfn.IFNA(VLOOKUP($B593,'ACCESS EXPORT'!$B:$J,9,FALSE),"")</f>
        <v>TCC</v>
      </c>
      <c r="I593" s="3" t="str">
        <f>CONCATENATE("(P)",VLOOKUP($A593,'ACCESS EXPORT'!$A:$AF,11,FALSE)," (F)",VLOOKUP($A593,'ACCESS EXPORT'!$A:$AF,29,FALSE))</f>
        <v>(P)(407) 303-3837 (F)(407) 303-3838</v>
      </c>
      <c r="J593" s="4" t="str">
        <f>UPPER(VLOOKUP($A593,'ACCESS EXPORT'!$A:$AF,12,FALSE))</f>
        <v>TRANSITION CLINIC</v>
      </c>
      <c r="K593" s="4" t="str">
        <f>UPPER(VLOOKUP($A593,'ACCESS EXPORT'!$A:$AF,13,FALSE))</f>
        <v>PATRICIA TOOR</v>
      </c>
      <c r="L593" s="3" t="str">
        <f>IF(AND(VLOOKUP(A593,'ACCESS EXPORT'!A:AE,1,0),'ACCESS EXPORT'!N593=""),UPPER(CONCATENATE('ACCESS EXPORT'!AE593)),IF(VLOOKUP(A593,'ACCESS EXPORT'!A:AE,1,0),UPPER(CONCATENATE('ACCESS EXPORT'!N593," "&amp;CHAR(10),'ACCESS EXPORT'!AE593))))</f>
        <v xml:space="preserve">SANDRA REEDER 
</v>
      </c>
      <c r="M593" s="4" t="str">
        <f>UPPER(VLOOKUP($A593,'ACCESS EXPORT'!$A:$O,15,FALSE))</f>
        <v>TINA WELLS</v>
      </c>
      <c r="N593" s="4" t="str">
        <f ca="1">IF(AND('ACCESS EXPORT'!X593="",'ACCESS EXPORT'!Y593=""),IF('ACCESS EXPORT'!V593&lt;&gt;"",(IF(TODAY()-'ACCESS EXPORT'!V593&gt;=-60,UPPER(CONCATENATE(VLOOKUP(B593,'ACCESS EXPORT'!$B:$P,15,FALSE),""&amp;CHAR(10)&amp;"(SEP",TEXT('ACCESS EXPORT'!V593," MM/DD/YYY)"))),IF(TODAY()-'ACCESS EXPORT'!V593&lt;0,UPPER(VLOOKUP(B593,'ACCESS EXPORT'!$B:$P,15,FALSE)),UPPER(VLOOKUP(B593,'ACCESS EXPORT'!$B:$P,15,FALSE))))),IF('ACCESS EXPORT'!U593="",UPPER(VLOOKUP(B593,'ACCESS EXPORT'!$B:$P,15,FALSE)),IF(TODAY()-'ACCESS EXPORT'!U593&lt;=30,CONCATENATE(UPPER(VLOOKUP(B593,'ACCESS EXPORT'!$B:$P,15,FALSE)),""&amp;CHAR(10)&amp;"(NEW",TEXT('ACCESS EXPORT'!U593," MM/DD/YYY)")),IF(AND(TODAY()-'ACCESS EXPORT'!U593&gt;30,TODAY()&gt;0),UPPER(VLOOKUP(B593,'ACCESS EXPORT'!$B:$P,15,FALSE)))))),IF('ACCESS EXPORT'!Y593&lt;&gt;"",UPPER(CONCATENATE(UPPER(VLOOKUP(B593,'ACCESS EXPORT'!$B:$P,15,FALSE)),""&amp;CHAR(10)&amp;"(Transfer Out",TEXT('ACCESS EXPORT'!Y593," MM/DD/YYY)"))),IF('ACCESS EXPORT'!X593&lt;&gt;"",UPPER(CONCATENATE(UPPER(VLOOKUP(B593,'ACCESS EXPORT'!$B:$P,15,FALSE)),""&amp;CHAR(10)&amp;"(Transfer In",TEXT('ACCESS EXPORT'!X593," MM/DD/YYY)"))))))</f>
        <v>STONE, FRANK</v>
      </c>
      <c r="O593" s="4" t="str">
        <f>_xlfn.IFNA(VLOOKUP(B593,'ACCESS EXPORT'!$B:$Q,16,FALSE),"")</f>
        <v>MD</v>
      </c>
      <c r="P593" s="4" t="str">
        <f>_xlfn.IFNA(VLOOKUP(B593,'ACCESS EXPORT'!B:W,22,FALSE),"-")</f>
        <v>1285658146</v>
      </c>
      <c r="Q593" s="4" t="str">
        <f>_xlfn.IFNA(VLOOKUP(A593,'ACCESS EXPORT'!$A:$AG,33,0),"-")</f>
        <v>Alejandra Torres</v>
      </c>
      <c r="R593" s="4" t="str">
        <f>_xlfn.IFNA(VLOOKUP(A593,'ACCESS EXPORT'!$A:$AH,34,0),"-")</f>
        <v>Hospital HR</v>
      </c>
      <c r="S593" s="4" t="str">
        <f>_xlfn.IFNA(VLOOKUP(A593,'ACCESS EXPORT'!$A:$AI,35,0),"-")</f>
        <v>James Agee</v>
      </c>
      <c r="T593" s="4" t="str">
        <f>_xlfn.IFNA(VLOOKUP(A593,'ACCESS EXPORT'!$A:$AJ,36,0),"-")</f>
        <v>TBD</v>
      </c>
      <c r="U593" s="4" t="str">
        <f>_xlfn.IFNA(VLOOKUP(A593,'ACCESS EXPORT'!$A:$AK,37,0),"-")</f>
        <v>athena</v>
      </c>
      <c r="V593" s="4" t="str">
        <f>_xlfn.IFNA(VLOOKUP(A593,'ACCESS EXPORT'!$A:$AL,38,0),"-")</f>
        <v>FHMG_CARE CLNC CEL HLTH</v>
      </c>
      <c r="W593" s="4" t="str">
        <f>_xlfn.IFNA(VLOOKUP(A593,'ACCESS EXPORT'!$A:$AM,39,0),"-")</f>
        <v/>
      </c>
      <c r="X593" s="4" t="str">
        <f>_xlfn.IFNA(VLOOKUP(A593,'ACCESS EXPORT'!$A:$AN,40,0),"-")</f>
        <v>Karen Kelly</v>
      </c>
      <c r="Y593" s="26" t="str">
        <f>_xlfn.IFNA(VLOOKUP(A593,'ACCESS EXPORT'!A:AO,41,0),"")</f>
        <v>Carlos Calderon</v>
      </c>
      <c r="Z593" s="26" t="str">
        <f>_xlfn.IFNA(VLOOKUP(A593,'ACCESS EXPORT'!A:AP,42,0),"")</f>
        <v/>
      </c>
      <c r="AA593" s="26" t="str">
        <f>_xlfn.IFNA(VLOOKUP(A593,'ACCESS EXPORT'!A:AQ,43,0),"")</f>
        <v>-</v>
      </c>
    </row>
    <row r="594" spans="1:27" ht="18.75" x14ac:dyDescent="0.25">
      <c r="A594" s="33">
        <v>348</v>
      </c>
      <c r="B594" s="10">
        <v>2048</v>
      </c>
      <c r="C594" s="7" t="str">
        <f ca="1">IFERROR(UPPER(IF(AND('ACCESS EXPORT'!AA594="",'ACCESS EXPORT'!Z594=""),VLOOKUP(A594,'ACCESS EXPORT'!$A:$AF,32,FALSE),(IF('ACCESS EXPORT'!AA594&lt;&gt;"",CONCATENATE(VLOOKUP(A594,'ACCESS EXPORT'!$A:$AF,32,FALSE)," (Closed",TEXT('ACCESS EXPORT'!AA594," MM/DD/YYY)")),IF(TODAY()&lt;(('ACCESS EXPORT'!Z594)+30),CONCATENATE(VLOOKUP(A594,'ACCESS EXPORT'!$A:$AF,32,FALSE)," (Opens",TEXT('ACCESS EXPORT'!Z594," MM/DD/YYY)")),VLOOKUP(A594,'ACCESS EXPORT'!$A:$AF,32,FALSE)))))),"-")</f>
        <v>ADVENTHEALTH MEDICAL GROUP CARE CLINIC AT CELEBRATION</v>
      </c>
      <c r="D594" s="3" t="str">
        <f ca="1">IFERROR(UPPER(IF(AND('ACCESS EXPORT'!AA594="",'ACCESS EXPORT'!Z594=""),VLOOKUP(A594,'ACCESS EXPORT'!$A:$AF,28,FALSE),(IF('ACCESS EXPORT'!AA594&lt;&gt;"",CONCATENATE(VLOOKUP(A594,'ACCESS EXPORT'!$A:$AF,28,FALSE)," (Closed",TEXT('ACCESS EXPORT'!AA594," MM/DD/YYY)")),IF(TODAY()&lt;(('ACCESS EXPORT'!Z594)+30),CONCATENATE(VLOOKUP(A594,'ACCESS EXPORT'!$A:$AF,28,FALSE)," (Opens",TEXT('ACCESS EXPORT'!Z594," MM/DD/YYY)")),VLOOKUP(A594,'ACCESS EXPORT'!$A:$AF,28,FALSE)))))),"-")</f>
        <v>FLORIDA HOSPITAL CARE CLINIC AT CELEBRATION HEALTH</v>
      </c>
      <c r="E594" s="3" t="str">
        <f>VLOOKUP($A594,'ACCESS EXPORT'!$A:$AF,3,FALSE)</f>
        <v>6129</v>
      </c>
      <c r="F594" s="3" t="str">
        <f>UPPER(CONCATENATE(VLOOKUP(A594,'ACCESS EXPORT'!$A:$AF,4,FALSE)," ",VLOOKUP(A594,'ACCESS EXPORT'!$A:$AF,5,FALSE)," ",VLOOKUP(A594,'ACCESS EXPORT'!$A:$AF,6,FALSE)," ",VLOOKUP(A594,'ACCESS EXPORT'!$A:$AA,7,FALSE)," ",VLOOKUP(A594,'ACCESS EXPORT'!$A:$AA,8,FALSE)))</f>
        <v>400 CELEBRATION PL SUITE A150 CELEBRATION FL 34747</v>
      </c>
      <c r="G594" s="4" t="str">
        <f>UPPER(VLOOKUP($A594,'ACCESS EXPORT'!$A:$AF,9,FALSE))</f>
        <v>OSCEOLA</v>
      </c>
      <c r="H594" s="4" t="str">
        <f>_xlfn.IFNA(VLOOKUP($B594,'ACCESS EXPORT'!$B:$J,9,FALSE),"")</f>
        <v>TCC</v>
      </c>
      <c r="I594" s="3" t="str">
        <f>CONCATENATE("(P)",VLOOKUP($A594,'ACCESS EXPORT'!$A:$AF,11,FALSE)," (F)",VLOOKUP($A594,'ACCESS EXPORT'!$A:$AF,29,FALSE))</f>
        <v>(P)(407) 303-3837 (F)(407) 303-3838</v>
      </c>
      <c r="J594" s="4" t="str">
        <f>UPPER(VLOOKUP($A594,'ACCESS EXPORT'!$A:$AF,12,FALSE))</f>
        <v>TRANSITION CLINIC</v>
      </c>
      <c r="K594" s="4" t="str">
        <f>UPPER(VLOOKUP($A594,'ACCESS EXPORT'!$A:$AF,13,FALSE))</f>
        <v>PATRICIA TOOR</v>
      </c>
      <c r="L594" s="3" t="str">
        <f>IF(AND(VLOOKUP(A594,'ACCESS EXPORT'!A:AE,1,0),'ACCESS EXPORT'!N594=""),UPPER(CONCATENATE('ACCESS EXPORT'!AE594)),IF(VLOOKUP(A594,'ACCESS EXPORT'!A:AE,1,0),UPPER(CONCATENATE('ACCESS EXPORT'!N594," "&amp;CHAR(10),'ACCESS EXPORT'!AE594))))</f>
        <v xml:space="preserve">SANDRA REEDER 
</v>
      </c>
      <c r="M594" s="4" t="str">
        <f>UPPER(VLOOKUP($A594,'ACCESS EXPORT'!$A:$O,15,FALSE))</f>
        <v>TINA WELLS</v>
      </c>
      <c r="N594" s="4" t="str">
        <f ca="1">IF(AND('ACCESS EXPORT'!X594="",'ACCESS EXPORT'!Y594=""),IF('ACCESS EXPORT'!V594&lt;&gt;"",(IF(TODAY()-'ACCESS EXPORT'!V594&gt;=-60,UPPER(CONCATENATE(VLOOKUP(B594,'ACCESS EXPORT'!$B:$P,15,FALSE),""&amp;CHAR(10)&amp;"(SEP",TEXT('ACCESS EXPORT'!V594," MM/DD/YYY)"))),IF(TODAY()-'ACCESS EXPORT'!V594&lt;0,UPPER(VLOOKUP(B594,'ACCESS EXPORT'!$B:$P,15,FALSE)),UPPER(VLOOKUP(B594,'ACCESS EXPORT'!$B:$P,15,FALSE))))),IF('ACCESS EXPORT'!U594="",UPPER(VLOOKUP(B594,'ACCESS EXPORT'!$B:$P,15,FALSE)),IF(TODAY()-'ACCESS EXPORT'!U594&lt;=30,CONCATENATE(UPPER(VLOOKUP(B594,'ACCESS EXPORT'!$B:$P,15,FALSE)),""&amp;CHAR(10)&amp;"(NEW",TEXT('ACCESS EXPORT'!U594," MM/DD/YYY)")),IF(AND(TODAY()-'ACCESS EXPORT'!U594&gt;30,TODAY()&gt;0),UPPER(VLOOKUP(B594,'ACCESS EXPORT'!$B:$P,15,FALSE)))))),IF('ACCESS EXPORT'!Y594&lt;&gt;"",UPPER(CONCATENATE(UPPER(VLOOKUP(B594,'ACCESS EXPORT'!$B:$P,15,FALSE)),""&amp;CHAR(10)&amp;"(Transfer Out",TEXT('ACCESS EXPORT'!Y594," MM/DD/YYY)"))),IF('ACCESS EXPORT'!X594&lt;&gt;"",UPPER(CONCATENATE(UPPER(VLOOKUP(B594,'ACCESS EXPORT'!$B:$P,15,FALSE)),""&amp;CHAR(10)&amp;"(Transfer In",TEXT('ACCESS EXPORT'!X594," MM/DD/YYY)"))))))</f>
        <v>REEDER, SANDRA</v>
      </c>
      <c r="O594" s="4" t="str">
        <f>_xlfn.IFNA(VLOOKUP(B594,'ACCESS EXPORT'!$B:$Q,16,FALSE),"")</f>
        <v>APRN</v>
      </c>
      <c r="P594" s="4" t="str">
        <f>_xlfn.IFNA(VLOOKUP(B594,'ACCESS EXPORT'!B:W,22,FALSE),"-")</f>
        <v>1760866131</v>
      </c>
      <c r="Q594" s="4" t="str">
        <f>_xlfn.IFNA(VLOOKUP(A594,'ACCESS EXPORT'!$A:$AG,33,0),"-")</f>
        <v>Alejandra Torres</v>
      </c>
      <c r="R594" s="4" t="str">
        <f>_xlfn.IFNA(VLOOKUP(A594,'ACCESS EXPORT'!$A:$AH,34,0),"-")</f>
        <v>Hospital HR</v>
      </c>
      <c r="S594" s="4" t="str">
        <f>_xlfn.IFNA(VLOOKUP(A594,'ACCESS EXPORT'!$A:$AI,35,0),"-")</f>
        <v>James Agee</v>
      </c>
      <c r="T594" s="4" t="str">
        <f>_xlfn.IFNA(VLOOKUP(A594,'ACCESS EXPORT'!$A:$AJ,36,0),"-")</f>
        <v>TBD</v>
      </c>
      <c r="U594" s="4" t="str">
        <f>_xlfn.IFNA(VLOOKUP(A594,'ACCESS EXPORT'!$A:$AK,37,0),"-")</f>
        <v>athena</v>
      </c>
      <c r="V594" s="4" t="str">
        <f>_xlfn.IFNA(VLOOKUP(A594,'ACCESS EXPORT'!$A:$AL,38,0),"-")</f>
        <v>FHMG_CARE CLNC CEL HLTH</v>
      </c>
      <c r="W594" s="4" t="str">
        <f>_xlfn.IFNA(VLOOKUP(A594,'ACCESS EXPORT'!$A:$AM,39,0),"-")</f>
        <v/>
      </c>
      <c r="X594" s="4" t="str">
        <f>_xlfn.IFNA(VLOOKUP(A594,'ACCESS EXPORT'!$A:$AN,40,0),"-")</f>
        <v>Karen Kelly</v>
      </c>
      <c r="Y594" s="26" t="str">
        <f>_xlfn.IFNA(VLOOKUP(A594,'ACCESS EXPORT'!A:AO,41,0),"")</f>
        <v>Carlos Calderon</v>
      </c>
      <c r="Z594" s="26" t="str">
        <f>_xlfn.IFNA(VLOOKUP(A594,'ACCESS EXPORT'!A:AP,42,0),"")</f>
        <v/>
      </c>
      <c r="AA594" s="26" t="str">
        <f>_xlfn.IFNA(VLOOKUP(A594,'ACCESS EXPORT'!A:AQ,43,0),"")</f>
        <v>-</v>
      </c>
    </row>
    <row r="595" spans="1:27" ht="18.75" x14ac:dyDescent="0.25">
      <c r="A595" s="33">
        <v>348</v>
      </c>
      <c r="B595" s="10">
        <v>2049</v>
      </c>
      <c r="C595" s="7" t="str">
        <f ca="1">IFERROR(UPPER(IF(AND('ACCESS EXPORT'!AA595="",'ACCESS EXPORT'!Z595=""),VLOOKUP(A595,'ACCESS EXPORT'!$A:$AF,32,FALSE),(IF('ACCESS EXPORT'!AA595&lt;&gt;"",CONCATENATE(VLOOKUP(A595,'ACCESS EXPORT'!$A:$AF,32,FALSE)," (Closed",TEXT('ACCESS EXPORT'!AA595," MM/DD/YYY)")),IF(TODAY()&lt;(('ACCESS EXPORT'!Z595)+30),CONCATENATE(VLOOKUP(A595,'ACCESS EXPORT'!$A:$AF,32,FALSE)," (Opens",TEXT('ACCESS EXPORT'!Z595," MM/DD/YYY)")),VLOOKUP(A595,'ACCESS EXPORT'!$A:$AF,32,FALSE)))))),"-")</f>
        <v>ADVENTHEALTH MEDICAL GROUP CARE CLINIC AT CELEBRATION</v>
      </c>
      <c r="D595" s="3" t="str">
        <f ca="1">IFERROR(UPPER(IF(AND('ACCESS EXPORT'!AA595="",'ACCESS EXPORT'!Z595=""),VLOOKUP(A595,'ACCESS EXPORT'!$A:$AF,28,FALSE),(IF('ACCESS EXPORT'!AA595&lt;&gt;"",CONCATENATE(VLOOKUP(A595,'ACCESS EXPORT'!$A:$AF,28,FALSE)," (Closed",TEXT('ACCESS EXPORT'!AA595," MM/DD/YYY)")),IF(TODAY()&lt;(('ACCESS EXPORT'!Z595)+30),CONCATENATE(VLOOKUP(A595,'ACCESS EXPORT'!$A:$AF,28,FALSE)," (Opens",TEXT('ACCESS EXPORT'!Z595," MM/DD/YYY)")),VLOOKUP(A595,'ACCESS EXPORT'!$A:$AF,28,FALSE)))))),"-")</f>
        <v>FLORIDA HOSPITAL CARE CLINIC AT CELEBRATION HEALTH</v>
      </c>
      <c r="E595" s="3" t="str">
        <f>VLOOKUP($A595,'ACCESS EXPORT'!$A:$AF,3,FALSE)</f>
        <v>6129</v>
      </c>
      <c r="F595" s="3" t="str">
        <f>UPPER(CONCATENATE(VLOOKUP(A595,'ACCESS EXPORT'!$A:$AF,4,FALSE)," ",VLOOKUP(A595,'ACCESS EXPORT'!$A:$AF,5,FALSE)," ",VLOOKUP(A595,'ACCESS EXPORT'!$A:$AF,6,FALSE)," ",VLOOKUP(A595,'ACCESS EXPORT'!$A:$AA,7,FALSE)," ",VLOOKUP(A595,'ACCESS EXPORT'!$A:$AA,8,FALSE)))</f>
        <v>400 CELEBRATION PL SUITE A150 CELEBRATION FL 34747</v>
      </c>
      <c r="G595" s="4" t="str">
        <f>UPPER(VLOOKUP($A595,'ACCESS EXPORT'!$A:$AF,9,FALSE))</f>
        <v>OSCEOLA</v>
      </c>
      <c r="H595" s="4" t="str">
        <f>_xlfn.IFNA(VLOOKUP($B595,'ACCESS EXPORT'!$B:$J,9,FALSE),"")</f>
        <v>TCC</v>
      </c>
      <c r="I595" s="3" t="str">
        <f>CONCATENATE("(P)",VLOOKUP($A595,'ACCESS EXPORT'!$A:$AF,11,FALSE)," (F)",VLOOKUP($A595,'ACCESS EXPORT'!$A:$AF,29,FALSE))</f>
        <v>(P)(407) 303-3837 (F)(407) 303-3838</v>
      </c>
      <c r="J595" s="4" t="str">
        <f>UPPER(VLOOKUP($A595,'ACCESS EXPORT'!$A:$AF,12,FALSE))</f>
        <v>TRANSITION CLINIC</v>
      </c>
      <c r="K595" s="4" t="str">
        <f>UPPER(VLOOKUP($A595,'ACCESS EXPORT'!$A:$AF,13,FALSE))</f>
        <v>PATRICIA TOOR</v>
      </c>
      <c r="L595" s="3" t="str">
        <f>IF(AND(VLOOKUP(A595,'ACCESS EXPORT'!A:AE,1,0),'ACCESS EXPORT'!N595=""),UPPER(CONCATENATE('ACCESS EXPORT'!AE595)),IF(VLOOKUP(A595,'ACCESS EXPORT'!A:AE,1,0),UPPER(CONCATENATE('ACCESS EXPORT'!N595," "&amp;CHAR(10),'ACCESS EXPORT'!AE595))))</f>
        <v xml:space="preserve">SANDRA REEDER 
</v>
      </c>
      <c r="M595" s="4" t="str">
        <f>UPPER(VLOOKUP($A595,'ACCESS EXPORT'!$A:$O,15,FALSE))</f>
        <v>TINA WELLS</v>
      </c>
      <c r="N595" s="4" t="str">
        <f ca="1">IF(AND('ACCESS EXPORT'!X595="",'ACCESS EXPORT'!Y595=""),IF('ACCESS EXPORT'!V595&lt;&gt;"",(IF(TODAY()-'ACCESS EXPORT'!V595&gt;=-60,UPPER(CONCATENATE(VLOOKUP(B595,'ACCESS EXPORT'!$B:$P,15,FALSE),""&amp;CHAR(10)&amp;"(SEP",TEXT('ACCESS EXPORT'!V595," MM/DD/YYY)"))),IF(TODAY()-'ACCESS EXPORT'!V595&lt;0,UPPER(VLOOKUP(B595,'ACCESS EXPORT'!$B:$P,15,FALSE)),UPPER(VLOOKUP(B595,'ACCESS EXPORT'!$B:$P,15,FALSE))))),IF('ACCESS EXPORT'!U595="",UPPER(VLOOKUP(B595,'ACCESS EXPORT'!$B:$P,15,FALSE)),IF(TODAY()-'ACCESS EXPORT'!U595&lt;=30,CONCATENATE(UPPER(VLOOKUP(B595,'ACCESS EXPORT'!$B:$P,15,FALSE)),""&amp;CHAR(10)&amp;"(NEW",TEXT('ACCESS EXPORT'!U595," MM/DD/YYY)")),IF(AND(TODAY()-'ACCESS EXPORT'!U595&gt;30,TODAY()&gt;0),UPPER(VLOOKUP(B595,'ACCESS EXPORT'!$B:$P,15,FALSE)))))),IF('ACCESS EXPORT'!Y595&lt;&gt;"",UPPER(CONCATENATE(UPPER(VLOOKUP(B595,'ACCESS EXPORT'!$B:$P,15,FALSE)),""&amp;CHAR(10)&amp;"(Transfer Out",TEXT('ACCESS EXPORT'!Y595," MM/DD/YYY)"))),IF('ACCESS EXPORT'!X595&lt;&gt;"",UPPER(CONCATENATE(UPPER(VLOOKUP(B595,'ACCESS EXPORT'!$B:$P,15,FALSE)),""&amp;CHAR(10)&amp;"(Transfer In",TEXT('ACCESS EXPORT'!X595," MM/DD/YYY)"))))))</f>
        <v>WELLS, TINA</v>
      </c>
      <c r="O595" s="4" t="str">
        <f>_xlfn.IFNA(VLOOKUP(B595,'ACCESS EXPORT'!$B:$Q,16,FALSE),"")</f>
        <v>APRN</v>
      </c>
      <c r="P595" s="4" t="str">
        <f>_xlfn.IFNA(VLOOKUP(B595,'ACCESS EXPORT'!B:W,22,FALSE),"-")</f>
        <v>1881071652</v>
      </c>
      <c r="Q595" s="4" t="str">
        <f>_xlfn.IFNA(VLOOKUP(A595,'ACCESS EXPORT'!$A:$AG,33,0),"-")</f>
        <v>Alejandra Torres</v>
      </c>
      <c r="R595" s="4" t="str">
        <f>_xlfn.IFNA(VLOOKUP(A595,'ACCESS EXPORT'!$A:$AH,34,0),"-")</f>
        <v>Hospital HR</v>
      </c>
      <c r="S595" s="4" t="str">
        <f>_xlfn.IFNA(VLOOKUP(A595,'ACCESS EXPORT'!$A:$AI,35,0),"-")</f>
        <v>James Agee</v>
      </c>
      <c r="T595" s="4" t="str">
        <f>_xlfn.IFNA(VLOOKUP(A595,'ACCESS EXPORT'!$A:$AJ,36,0),"-")</f>
        <v>TBD</v>
      </c>
      <c r="U595" s="4" t="str">
        <f>_xlfn.IFNA(VLOOKUP(A595,'ACCESS EXPORT'!$A:$AK,37,0),"-")</f>
        <v>athena</v>
      </c>
      <c r="V595" s="4" t="str">
        <f>_xlfn.IFNA(VLOOKUP(A595,'ACCESS EXPORT'!$A:$AL,38,0),"-")</f>
        <v>FHMG_CARE CLNC CEL HLTH</v>
      </c>
      <c r="W595" s="4" t="str">
        <f>_xlfn.IFNA(VLOOKUP(A595,'ACCESS EXPORT'!$A:$AM,39,0),"-")</f>
        <v/>
      </c>
      <c r="X595" s="4" t="str">
        <f>_xlfn.IFNA(VLOOKUP(A595,'ACCESS EXPORT'!$A:$AN,40,0),"-")</f>
        <v>Karen Kelly</v>
      </c>
      <c r="Y595" s="26" t="str">
        <f>_xlfn.IFNA(VLOOKUP(A595,'ACCESS EXPORT'!A:AO,41,0),"")</f>
        <v>Carlos Calderon</v>
      </c>
      <c r="Z595" s="26" t="str">
        <f>_xlfn.IFNA(VLOOKUP(A595,'ACCESS EXPORT'!A:AP,42,0),"")</f>
        <v/>
      </c>
      <c r="AA595" s="26" t="str">
        <f>_xlfn.IFNA(VLOOKUP(A595,'ACCESS EXPORT'!A:AQ,43,0),"")</f>
        <v>-</v>
      </c>
    </row>
    <row r="596" spans="1:27" ht="18.75" x14ac:dyDescent="0.25">
      <c r="A596" s="33">
        <v>163</v>
      </c>
      <c r="B596" s="10">
        <v>1336</v>
      </c>
      <c r="C596" s="7" t="str">
        <f ca="1">IFERROR(UPPER(IF(AND('ACCESS EXPORT'!AA596="",'ACCESS EXPORT'!Z596=""),VLOOKUP(A596,'ACCESS EXPORT'!$A:$AF,32,FALSE),(IF('ACCESS EXPORT'!AA596&lt;&gt;"",CONCATENATE(VLOOKUP(A596,'ACCESS EXPORT'!$A:$AF,32,FALSE)," (Closed",TEXT('ACCESS EXPORT'!AA596," MM/DD/YYY)")),IF(TODAY()&lt;(('ACCESS EXPORT'!Z596)+30),CONCATENATE(VLOOKUP(A596,'ACCESS EXPORT'!$A:$AF,32,FALSE)," (Opens",TEXT('ACCESS EXPORT'!Z596," MM/DD/YYY)")),VLOOKUP(A596,'ACCESS EXPORT'!$A:$AF,32,FALSE)))))),"-")</f>
        <v>ADVENTHEALTH MEDICAL GROUP FAMILY AND INTERNAL MEDICINE AT OVIEDO 8000 RED BUG</v>
      </c>
      <c r="D596" s="3" t="str">
        <f ca="1">IFERROR(UPPER(IF(AND('ACCESS EXPORT'!AA596="",'ACCESS EXPORT'!Z596=""),VLOOKUP(A596,'ACCESS EXPORT'!$A:$AF,28,FALSE),(IF('ACCESS EXPORT'!AA596&lt;&gt;"",CONCATENATE(VLOOKUP(A596,'ACCESS EXPORT'!$A:$AF,28,FALSE)," (Closed",TEXT('ACCESS EXPORT'!AA596," MM/DD/YYY)")),IF(TODAY()&lt;(('ACCESS EXPORT'!Z596)+30),CONCATENATE(VLOOKUP(A596,'ACCESS EXPORT'!$A:$AF,28,FALSE)," (Opens",TEXT('ACCESS EXPORT'!Z596," MM/DD/YYY)")),VLOOKUP(A596,'ACCESS EXPORT'!$A:$AF,28,FALSE)))))),"-")</f>
        <v>FAMILY CARE CENTER OF OVIEDO</v>
      </c>
      <c r="E596" s="3" t="str">
        <f>VLOOKUP($A596,'ACCESS EXPORT'!$A:$AF,3,FALSE)</f>
        <v>6190</v>
      </c>
      <c r="F596" s="3" t="str">
        <f>UPPER(CONCATENATE(VLOOKUP(A596,'ACCESS EXPORT'!$A:$AF,4,FALSE)," ",VLOOKUP(A596,'ACCESS EXPORT'!$A:$AF,5,FALSE)," ",VLOOKUP(A596,'ACCESS EXPORT'!$A:$AF,6,FALSE)," ",VLOOKUP(A596,'ACCESS EXPORT'!$A:$AA,7,FALSE)," ",VLOOKUP(A596,'ACCESS EXPORT'!$A:$AA,8,FALSE)))</f>
        <v>8000 RED BUG LAKE RD SUITE 200 OVIEDO FL 32765</v>
      </c>
      <c r="G596" s="4" t="str">
        <f>UPPER(VLOOKUP($A596,'ACCESS EXPORT'!$A:$AF,9,FALSE))</f>
        <v>SEMINOLE</v>
      </c>
      <c r="H596" s="4" t="str">
        <f>_xlfn.IFNA(VLOOKUP($B596,'ACCESS EXPORT'!$B:$J,9,FALSE),"")</f>
        <v>NE</v>
      </c>
      <c r="I596" s="3" t="str">
        <f>CONCATENATE("(P)",VLOOKUP($A596,'ACCESS EXPORT'!$A:$AF,11,FALSE)," (F)",VLOOKUP($A596,'ACCESS EXPORT'!$A:$AF,29,FALSE))</f>
        <v>(P)(407) 366-6004 (F)(407) 366-6919</v>
      </c>
      <c r="J596" s="4" t="str">
        <f>UPPER(VLOOKUP($A596,'ACCESS EXPORT'!$A:$AF,12,FALSE))</f>
        <v>FAMILY MEDICINE</v>
      </c>
      <c r="K596" s="4" t="str">
        <f>UPPER(VLOOKUP($A596,'ACCESS EXPORT'!$A:$AF,13,FALSE))</f>
        <v>DEBORAH HAYWOOD</v>
      </c>
      <c r="L596" s="3" t="str">
        <f>IF(AND(VLOOKUP(A596,'ACCESS EXPORT'!A:AE,1,0),'ACCESS EXPORT'!N596=""),UPPER(CONCATENATE('ACCESS EXPORT'!AE596)),IF(VLOOKUP(A596,'ACCESS EXPORT'!A:AE,1,0),UPPER(CONCATENATE('ACCESS EXPORT'!N596," "&amp;CHAR(10),'ACCESS EXPORT'!AE596))))</f>
        <v xml:space="preserve">DALIA TIRADO 
</v>
      </c>
      <c r="M596" s="4" t="str">
        <f>UPPER(VLOOKUP($A596,'ACCESS EXPORT'!$A:$O,15,FALSE))</f>
        <v>SONIA CRUZ-NAZARIO (PM)</v>
      </c>
      <c r="N596" s="4" t="str">
        <f ca="1">IF(AND('ACCESS EXPORT'!X596="",'ACCESS EXPORT'!Y596=""),IF('ACCESS EXPORT'!V596&lt;&gt;"",(IF(TODAY()-'ACCESS EXPORT'!V596&gt;=-60,UPPER(CONCATENATE(VLOOKUP(B596,'ACCESS EXPORT'!$B:$P,15,FALSE),""&amp;CHAR(10)&amp;"(SEP",TEXT('ACCESS EXPORT'!V596," MM/DD/YYY)"))),IF(TODAY()-'ACCESS EXPORT'!V596&lt;0,UPPER(VLOOKUP(B596,'ACCESS EXPORT'!$B:$P,15,FALSE)),UPPER(VLOOKUP(B596,'ACCESS EXPORT'!$B:$P,15,FALSE))))),IF('ACCESS EXPORT'!U596="",UPPER(VLOOKUP(B596,'ACCESS EXPORT'!$B:$P,15,FALSE)),IF(TODAY()-'ACCESS EXPORT'!U596&lt;=30,CONCATENATE(UPPER(VLOOKUP(B596,'ACCESS EXPORT'!$B:$P,15,FALSE)),""&amp;CHAR(10)&amp;"(NEW",TEXT('ACCESS EXPORT'!U596," MM/DD/YYY)")),IF(AND(TODAY()-'ACCESS EXPORT'!U596&gt;30,TODAY()&gt;0),UPPER(VLOOKUP(B596,'ACCESS EXPORT'!$B:$P,15,FALSE)))))),IF('ACCESS EXPORT'!Y596&lt;&gt;"",UPPER(CONCATENATE(UPPER(VLOOKUP(B596,'ACCESS EXPORT'!$B:$P,15,FALSE)),""&amp;CHAR(10)&amp;"(Transfer Out",TEXT('ACCESS EXPORT'!Y596," MM/DD/YYY)"))),IF('ACCESS EXPORT'!X596&lt;&gt;"",UPPER(CONCATENATE(UPPER(VLOOKUP(B596,'ACCESS EXPORT'!$B:$P,15,FALSE)),""&amp;CHAR(10)&amp;"(Transfer In",TEXT('ACCESS EXPORT'!X596," MM/DD/YYY)"))))))</f>
        <v>RODRIGUES, RANDI-ANN</v>
      </c>
      <c r="O596" s="4" t="str">
        <f>_xlfn.IFNA(VLOOKUP(B596,'ACCESS EXPORT'!$B:$Q,16,FALSE),"")</f>
        <v>DO</v>
      </c>
      <c r="P596" s="4" t="str">
        <f>_xlfn.IFNA(VLOOKUP(B596,'ACCESS EXPORT'!B:W,22,FALSE),"-")</f>
        <v>1023003100</v>
      </c>
      <c r="Q596" s="4" t="str">
        <f>_xlfn.IFNA(VLOOKUP(A596,'ACCESS EXPORT'!$A:$AG,33,0),"-")</f>
        <v>Alejandra Torres</v>
      </c>
      <c r="R596" s="4" t="str">
        <f>_xlfn.IFNA(VLOOKUP(A596,'ACCESS EXPORT'!$A:$AH,34,0),"-")</f>
        <v>Cheri Benedeti</v>
      </c>
      <c r="S596" s="4" t="str">
        <f>_xlfn.IFNA(VLOOKUP(A596,'ACCESS EXPORT'!$A:$AI,35,0),"-")</f>
        <v>Anna Bachtis</v>
      </c>
      <c r="T596" s="4" t="str">
        <f>_xlfn.IFNA(VLOOKUP(A596,'ACCESS EXPORT'!$A:$AJ,36,0),"-")</f>
        <v>Andrew Davis</v>
      </c>
      <c r="U596" s="4" t="str">
        <f>_xlfn.IFNA(VLOOKUP(A596,'ACCESS EXPORT'!$A:$AK,37,0),"-")</f>
        <v>athena</v>
      </c>
      <c r="V596" s="4" t="str">
        <f>_xlfn.IFNA(VLOOKUP(A596,'ACCESS EXPORT'!$A:$AL,38,0),"-")</f>
        <v>FHMG_FC CTR OF OVIEDO</v>
      </c>
      <c r="W596" s="4" t="str">
        <f>_xlfn.IFNA(VLOOKUP(A596,'ACCESS EXPORT'!$A:$AM,39,0),"-")</f>
        <v/>
      </c>
      <c r="X596" s="4" t="str">
        <f>_xlfn.IFNA(VLOOKUP(A596,'ACCESS EXPORT'!$A:$AN,40,0),"-")</f>
        <v>Libia Villaquiran / Jenny Green</v>
      </c>
      <c r="Y596" s="26" t="str">
        <f>_xlfn.IFNA(VLOOKUP(A596,'ACCESS EXPORT'!A:AO,41,0),"")</f>
        <v>Karen Kundinger</v>
      </c>
      <c r="Z596" s="26" t="str">
        <f>_xlfn.IFNA(VLOOKUP(A596,'ACCESS EXPORT'!A:AP,42,0),"")</f>
        <v>Janice Scales</v>
      </c>
      <c r="AA596" s="26" t="str">
        <f>_xlfn.IFNA(VLOOKUP(A596,'ACCESS EXPORT'!A:AQ,43,0),"")</f>
        <v>Heather McComb</v>
      </c>
    </row>
    <row r="597" spans="1:27" ht="18.75" x14ac:dyDescent="0.25">
      <c r="A597" s="33">
        <v>163</v>
      </c>
      <c r="B597" s="10">
        <v>1949</v>
      </c>
      <c r="C597" s="7" t="str">
        <f ca="1">IFERROR(UPPER(IF(AND('ACCESS EXPORT'!AA597="",'ACCESS EXPORT'!Z597=""),VLOOKUP(A597,'ACCESS EXPORT'!$A:$AF,32,FALSE),(IF('ACCESS EXPORT'!AA597&lt;&gt;"",CONCATENATE(VLOOKUP(A597,'ACCESS EXPORT'!$A:$AF,32,FALSE)," (Closed",TEXT('ACCESS EXPORT'!AA597," MM/DD/YYY)")),IF(TODAY()&lt;(('ACCESS EXPORT'!Z597)+30),CONCATENATE(VLOOKUP(A597,'ACCESS EXPORT'!$A:$AF,32,FALSE)," (Opens",TEXT('ACCESS EXPORT'!Z597," MM/DD/YYY)")),VLOOKUP(A597,'ACCESS EXPORT'!$A:$AF,32,FALSE)))))),"-")</f>
        <v>ADVENTHEALTH MEDICAL GROUP FAMILY AND INTERNAL MEDICINE AT OVIEDO 8000 RED BUG</v>
      </c>
      <c r="D597" s="3" t="str">
        <f ca="1">IFERROR(UPPER(IF(AND('ACCESS EXPORT'!AA597="",'ACCESS EXPORT'!Z597=""),VLOOKUP(A597,'ACCESS EXPORT'!$A:$AF,28,FALSE),(IF('ACCESS EXPORT'!AA597&lt;&gt;"",CONCATENATE(VLOOKUP(A597,'ACCESS EXPORT'!$A:$AF,28,FALSE)," (Closed",TEXT('ACCESS EXPORT'!AA597," MM/DD/YYY)")),IF(TODAY()&lt;(('ACCESS EXPORT'!Z597)+30),CONCATENATE(VLOOKUP(A597,'ACCESS EXPORT'!$A:$AF,28,FALSE)," (Opens",TEXT('ACCESS EXPORT'!Z597," MM/DD/YYY)")),VLOOKUP(A597,'ACCESS EXPORT'!$A:$AF,28,FALSE)))))),"-")</f>
        <v>FAMILY CARE CENTER OF OVIEDO</v>
      </c>
      <c r="E597" s="3" t="str">
        <f>VLOOKUP($A597,'ACCESS EXPORT'!$A:$AF,3,FALSE)</f>
        <v>6190</v>
      </c>
      <c r="F597" s="3" t="str">
        <f>UPPER(CONCATENATE(VLOOKUP(A597,'ACCESS EXPORT'!$A:$AF,4,FALSE)," ",VLOOKUP(A597,'ACCESS EXPORT'!$A:$AF,5,FALSE)," ",VLOOKUP(A597,'ACCESS EXPORT'!$A:$AF,6,FALSE)," ",VLOOKUP(A597,'ACCESS EXPORT'!$A:$AA,7,FALSE)," ",VLOOKUP(A597,'ACCESS EXPORT'!$A:$AA,8,FALSE)))</f>
        <v>8000 RED BUG LAKE RD SUITE 200 OVIEDO FL 32765</v>
      </c>
      <c r="G597" s="4" t="str">
        <f>UPPER(VLOOKUP($A597,'ACCESS EXPORT'!$A:$AF,9,FALSE))</f>
        <v>SEMINOLE</v>
      </c>
      <c r="H597" s="4" t="str">
        <f>_xlfn.IFNA(VLOOKUP($B597,'ACCESS EXPORT'!$B:$J,9,FALSE),"")</f>
        <v>NE</v>
      </c>
      <c r="I597" s="3" t="str">
        <f>CONCATENATE("(P)",VLOOKUP($A597,'ACCESS EXPORT'!$A:$AF,11,FALSE)," (F)",VLOOKUP($A597,'ACCESS EXPORT'!$A:$AF,29,FALSE))</f>
        <v>(P)(407) 366-6004 (F)(407) 366-6919</v>
      </c>
      <c r="J597" s="4" t="str">
        <f>UPPER(VLOOKUP($A597,'ACCESS EXPORT'!$A:$AF,12,FALSE))</f>
        <v>FAMILY MEDICINE</v>
      </c>
      <c r="K597" s="4" t="str">
        <f>UPPER(VLOOKUP($A597,'ACCESS EXPORT'!$A:$AF,13,FALSE))</f>
        <v>DEBORAH HAYWOOD</v>
      </c>
      <c r="L597" s="3" t="str">
        <f>IF(AND(VLOOKUP(A597,'ACCESS EXPORT'!A:AE,1,0),'ACCESS EXPORT'!N597=""),UPPER(CONCATENATE('ACCESS EXPORT'!AE597)),IF(VLOOKUP(A597,'ACCESS EXPORT'!A:AE,1,0),UPPER(CONCATENATE('ACCESS EXPORT'!N597," "&amp;CHAR(10),'ACCESS EXPORT'!AE597))))</f>
        <v xml:space="preserve">DALIA TIRADO 
</v>
      </c>
      <c r="M597" s="4" t="str">
        <f>UPPER(VLOOKUP($A597,'ACCESS EXPORT'!$A:$O,15,FALSE))</f>
        <v>SONIA CRUZ-NAZARIO (PM)</v>
      </c>
      <c r="N597" s="4" t="str">
        <f ca="1">IF(AND('ACCESS EXPORT'!X597="",'ACCESS EXPORT'!Y597=""),IF('ACCESS EXPORT'!V597&lt;&gt;"",(IF(TODAY()-'ACCESS EXPORT'!V597&gt;=-60,UPPER(CONCATENATE(VLOOKUP(B597,'ACCESS EXPORT'!$B:$P,15,FALSE),""&amp;CHAR(10)&amp;"(SEP",TEXT('ACCESS EXPORT'!V597," MM/DD/YYY)"))),IF(TODAY()-'ACCESS EXPORT'!V597&lt;0,UPPER(VLOOKUP(B597,'ACCESS EXPORT'!$B:$P,15,FALSE)),UPPER(VLOOKUP(B597,'ACCESS EXPORT'!$B:$P,15,FALSE))))),IF('ACCESS EXPORT'!U597="",UPPER(VLOOKUP(B597,'ACCESS EXPORT'!$B:$P,15,FALSE)),IF(TODAY()-'ACCESS EXPORT'!U597&lt;=30,CONCATENATE(UPPER(VLOOKUP(B597,'ACCESS EXPORT'!$B:$P,15,FALSE)),""&amp;CHAR(10)&amp;"(NEW",TEXT('ACCESS EXPORT'!U597," MM/DD/YYY)")),IF(AND(TODAY()-'ACCESS EXPORT'!U597&gt;30,TODAY()&gt;0),UPPER(VLOOKUP(B597,'ACCESS EXPORT'!$B:$P,15,FALSE)))))),IF('ACCESS EXPORT'!Y597&lt;&gt;"",UPPER(CONCATENATE(UPPER(VLOOKUP(B597,'ACCESS EXPORT'!$B:$P,15,FALSE)),""&amp;CHAR(10)&amp;"(Transfer Out",TEXT('ACCESS EXPORT'!Y597," MM/DD/YYY)"))),IF('ACCESS EXPORT'!X597&lt;&gt;"",UPPER(CONCATENATE(UPPER(VLOOKUP(B597,'ACCESS EXPORT'!$B:$P,15,FALSE)),""&amp;CHAR(10)&amp;"(Transfer In",TEXT('ACCESS EXPORT'!X597," MM/DD/YYY)"))))))</f>
        <v>LUGO MANDES, NEJDA
(SEP 04/24/2019)</v>
      </c>
      <c r="O597" s="4" t="str">
        <f>_xlfn.IFNA(VLOOKUP(B597,'ACCESS EXPORT'!$B:$Q,16,FALSE),"")</f>
        <v>MD</v>
      </c>
      <c r="P597" s="4" t="str">
        <f>_xlfn.IFNA(VLOOKUP(B597,'ACCESS EXPORT'!B:W,22,FALSE),"-")</f>
        <v>1851721666</v>
      </c>
      <c r="Q597" s="4" t="str">
        <f>_xlfn.IFNA(VLOOKUP(A597,'ACCESS EXPORT'!$A:$AG,33,0),"-")</f>
        <v>Alejandra Torres</v>
      </c>
      <c r="R597" s="4" t="str">
        <f>_xlfn.IFNA(VLOOKUP(A597,'ACCESS EXPORT'!$A:$AH,34,0),"-")</f>
        <v>Cheri Benedeti</v>
      </c>
      <c r="S597" s="4" t="str">
        <f>_xlfn.IFNA(VLOOKUP(A597,'ACCESS EXPORT'!$A:$AI,35,0),"-")</f>
        <v>Anna Bachtis</v>
      </c>
      <c r="T597" s="4" t="str">
        <f>_xlfn.IFNA(VLOOKUP(A597,'ACCESS EXPORT'!$A:$AJ,36,0),"-")</f>
        <v>Andrew Davis</v>
      </c>
      <c r="U597" s="4" t="str">
        <f>_xlfn.IFNA(VLOOKUP(A597,'ACCESS EXPORT'!$A:$AK,37,0),"-")</f>
        <v>athena</v>
      </c>
      <c r="V597" s="4" t="str">
        <f>_xlfn.IFNA(VLOOKUP(A597,'ACCESS EXPORT'!$A:$AL,38,0),"-")</f>
        <v>FHMG_FC CTR OF OVIEDO</v>
      </c>
      <c r="W597" s="4" t="str">
        <f>_xlfn.IFNA(VLOOKUP(A597,'ACCESS EXPORT'!$A:$AM,39,0),"-")</f>
        <v/>
      </c>
      <c r="X597" s="4" t="str">
        <f>_xlfn.IFNA(VLOOKUP(A597,'ACCESS EXPORT'!$A:$AN,40,0),"-")</f>
        <v>Libia Villaquiran / Jenny Green</v>
      </c>
      <c r="Y597" s="26" t="str">
        <f>_xlfn.IFNA(VLOOKUP(A597,'ACCESS EXPORT'!A:AO,41,0),"")</f>
        <v>Karen Kundinger</v>
      </c>
      <c r="Z597" s="26" t="str">
        <f>_xlfn.IFNA(VLOOKUP(A597,'ACCESS EXPORT'!A:AP,42,0),"")</f>
        <v>Janice Scales</v>
      </c>
      <c r="AA597" s="26" t="str">
        <f>_xlfn.IFNA(VLOOKUP(A597,'ACCESS EXPORT'!A:AQ,43,0),"")</f>
        <v>Heather McComb</v>
      </c>
    </row>
    <row r="598" spans="1:27" ht="18.75" x14ac:dyDescent="0.25">
      <c r="A598" s="33">
        <v>161</v>
      </c>
      <c r="B598" s="10">
        <v>1330</v>
      </c>
      <c r="C598" s="7" t="str">
        <f ca="1">IFERROR(UPPER(IF(AND('ACCESS EXPORT'!AA598="",'ACCESS EXPORT'!Z598=""),VLOOKUP(A598,'ACCESS EXPORT'!$A:$AF,32,FALSE),(IF('ACCESS EXPORT'!AA598&lt;&gt;"",CONCATENATE(VLOOKUP(A598,'ACCESS EXPORT'!$A:$AF,32,FALSE)," (Closed",TEXT('ACCESS EXPORT'!AA598," MM/DD/YYY)")),IF(TODAY()&lt;(('ACCESS EXPORT'!Z598)+30),CONCATENATE(VLOOKUP(A598,'ACCESS EXPORT'!$A:$AF,32,FALSE)," (Opens",TEXT('ACCESS EXPORT'!Z598," MM/DD/YYY)")),VLOOKUP(A598,'ACCESS EXPORT'!$A:$AF,32,FALSE)))))),"-")</f>
        <v>ADVENTHEALTH MEDICAL GROUP UROLOGY AT EAST ORLANDO</v>
      </c>
      <c r="D598" s="3" t="str">
        <f ca="1">IFERROR(UPPER(IF(AND('ACCESS EXPORT'!AA598="",'ACCESS EXPORT'!Z598=""),VLOOKUP(A598,'ACCESS EXPORT'!$A:$AF,28,FALSE),(IF('ACCESS EXPORT'!AA598&lt;&gt;"",CONCATENATE(VLOOKUP(A598,'ACCESS EXPORT'!$A:$AF,28,FALSE)," (Closed",TEXT('ACCESS EXPORT'!AA598," MM/DD/YYY)")),IF(TODAY()&lt;(('ACCESS EXPORT'!Z598)+30),CONCATENATE(VLOOKUP(A598,'ACCESS EXPORT'!$A:$AF,28,FALSE)," (Opens",TEXT('ACCESS EXPORT'!Z598," MM/DD/YYY)")),VLOOKUP(A598,'ACCESS EXPORT'!$A:$AF,28,FALSE)))))),"-")</f>
        <v>EAST ORLANDO UROLOGY (FLORIDA UROLOGY ASSOCIATES)</v>
      </c>
      <c r="E598" s="3" t="str">
        <f>VLOOKUP($A598,'ACCESS EXPORT'!$A:$AF,3,FALSE)</f>
        <v>6240</v>
      </c>
      <c r="F598" s="3" t="str">
        <f>UPPER(CONCATENATE(VLOOKUP(A598,'ACCESS EXPORT'!$A:$AF,4,FALSE)," ",VLOOKUP(A598,'ACCESS EXPORT'!$A:$AF,5,FALSE)," ",VLOOKUP(A598,'ACCESS EXPORT'!$A:$AF,6,FALSE)," ",VLOOKUP(A598,'ACCESS EXPORT'!$A:$AA,7,FALSE)," ",VLOOKUP(A598,'ACCESS EXPORT'!$A:$AA,8,FALSE)))</f>
        <v>258 S CHICKASAW TRL SUITE 200 ORLANDO FL 32825</v>
      </c>
      <c r="G598" s="4" t="str">
        <f>UPPER(VLOOKUP($A598,'ACCESS EXPORT'!$A:$AF,9,FALSE))</f>
        <v>ORANGE</v>
      </c>
      <c r="H598" s="4" t="str">
        <f>_xlfn.IFNA(VLOOKUP($B598,'ACCESS EXPORT'!$B:$J,9,FALSE),"")</f>
        <v>NE</v>
      </c>
      <c r="I598" s="3" t="str">
        <f>CONCATENATE("(P)",VLOOKUP($A598,'ACCESS EXPORT'!$A:$AF,11,FALSE)," (F)",VLOOKUP($A598,'ACCESS EXPORT'!$A:$AF,29,FALSE))</f>
        <v>(P)(407)303-6865 (F)(407) 303-6537</v>
      </c>
      <c r="J598" s="4" t="str">
        <f>UPPER(VLOOKUP($A598,'ACCESS EXPORT'!$A:$AF,12,FALSE))</f>
        <v>UROLOGY</v>
      </c>
      <c r="K598" s="4" t="str">
        <f>UPPER(VLOOKUP($A598,'ACCESS EXPORT'!$A:$AF,13,FALSE))</f>
        <v>MARLENE HOLLAND</v>
      </c>
      <c r="L598" s="3" t="str">
        <f>IF(AND(VLOOKUP(A598,'ACCESS EXPORT'!A:AE,1,0),'ACCESS EXPORT'!N598=""),UPPER(CONCATENATE('ACCESS EXPORT'!AE598)),IF(VLOOKUP(A598,'ACCESS EXPORT'!A:AE,1,0),UPPER(CONCATENATE('ACCESS EXPORT'!N598," "&amp;CHAR(10),'ACCESS EXPORT'!AE598))))</f>
        <v>DREW DEVANE (EXEC DIR) 
CHARLIE CULTER (PRAC. ADMIN) (INTERIM)</v>
      </c>
      <c r="M598" s="4" t="str">
        <f>UPPER(VLOOKUP($A598,'ACCESS EXPORT'!$A:$O,15,FALSE))</f>
        <v>GLORIA SIBLEY (PM)</v>
      </c>
      <c r="N598" s="4" t="str">
        <f ca="1">IF(AND('ACCESS EXPORT'!X598="",'ACCESS EXPORT'!Y598=""),IF('ACCESS EXPORT'!V598&lt;&gt;"",(IF(TODAY()-'ACCESS EXPORT'!V598&gt;=-60,UPPER(CONCATENATE(VLOOKUP(B598,'ACCESS EXPORT'!$B:$P,15,FALSE),""&amp;CHAR(10)&amp;"(SEP",TEXT('ACCESS EXPORT'!V598," MM/DD/YYY)"))),IF(TODAY()-'ACCESS EXPORT'!V598&lt;0,UPPER(VLOOKUP(B598,'ACCESS EXPORT'!$B:$P,15,FALSE)),UPPER(VLOOKUP(B598,'ACCESS EXPORT'!$B:$P,15,FALSE))))),IF('ACCESS EXPORT'!U598="",UPPER(VLOOKUP(B598,'ACCESS EXPORT'!$B:$P,15,FALSE)),IF(TODAY()-'ACCESS EXPORT'!U598&lt;=30,CONCATENATE(UPPER(VLOOKUP(B598,'ACCESS EXPORT'!$B:$P,15,FALSE)),""&amp;CHAR(10)&amp;"(NEW",TEXT('ACCESS EXPORT'!U598," MM/DD/YYY)")),IF(AND(TODAY()-'ACCESS EXPORT'!U598&gt;30,TODAY()&gt;0),UPPER(VLOOKUP(B598,'ACCESS EXPORT'!$B:$P,15,FALSE)))))),IF('ACCESS EXPORT'!Y598&lt;&gt;"",UPPER(CONCATENATE(UPPER(VLOOKUP(B598,'ACCESS EXPORT'!$B:$P,15,FALSE)),""&amp;CHAR(10)&amp;"(Transfer Out",TEXT('ACCESS EXPORT'!Y598," MM/DD/YYY)"))),IF('ACCESS EXPORT'!X598&lt;&gt;"",UPPER(CONCATENATE(UPPER(VLOOKUP(B598,'ACCESS EXPORT'!$B:$P,15,FALSE)),""&amp;CHAR(10)&amp;"(Transfer In",TEXT('ACCESS EXPORT'!X598," MM/DD/YYY)"))))))</f>
        <v>DONOVAN, JENNIFER S.</v>
      </c>
      <c r="O598" s="4" t="str">
        <f>_xlfn.IFNA(VLOOKUP(B598,'ACCESS EXPORT'!$B:$Q,16,FALSE),"")</f>
        <v>PA-C</v>
      </c>
      <c r="P598" s="4" t="str">
        <f>_xlfn.IFNA(VLOOKUP(B598,'ACCESS EXPORT'!B:W,22,FALSE),"-")</f>
        <v>1366511875</v>
      </c>
      <c r="Q598" s="4" t="str">
        <f>_xlfn.IFNA(VLOOKUP(A598,'ACCESS EXPORT'!$A:$AG,33,0),"-")</f>
        <v>Alejandra Torres</v>
      </c>
      <c r="R598" s="4" t="str">
        <f>_xlfn.IFNA(VLOOKUP(A598,'ACCESS EXPORT'!$A:$AH,34,0),"-")</f>
        <v>Amanda Dowd</v>
      </c>
      <c r="S598" s="4" t="str">
        <f>_xlfn.IFNA(VLOOKUP(A598,'ACCESS EXPORT'!$A:$AI,35,0),"-")</f>
        <v>Courtney Powell</v>
      </c>
      <c r="T598" s="4" t="str">
        <f>_xlfn.IFNA(VLOOKUP(A598,'ACCESS EXPORT'!$A:$AJ,36,0),"-")</f>
        <v>Andrew Davis</v>
      </c>
      <c r="U598" s="4" t="str">
        <f>_xlfn.IFNA(VLOOKUP(A598,'ACCESS EXPORT'!$A:$AK,37,0),"-")</f>
        <v>athena</v>
      </c>
      <c r="V598" s="4" t="str">
        <f>_xlfn.IFNA(VLOOKUP(A598,'ACCESS EXPORT'!$A:$AL,38,0),"-")</f>
        <v>FHMG_E ORLANDO URO</v>
      </c>
      <c r="W598" s="4" t="str">
        <f>_xlfn.IFNA(VLOOKUP(A598,'ACCESS EXPORT'!$A:$AM,39,0),"-")</f>
        <v/>
      </c>
      <c r="X598" s="4" t="str">
        <f>_xlfn.IFNA(VLOOKUP(A598,'ACCESS EXPORT'!$A:$AN,40,0),"-")</f>
        <v>John Del Rio / Shahla Cedeno</v>
      </c>
      <c r="Y598" s="26" t="str">
        <f>_xlfn.IFNA(VLOOKUP(A598,'ACCESS EXPORT'!A:AO,41,0),"")</f>
        <v>Jose Anderson</v>
      </c>
      <c r="Z598" s="26" t="str">
        <f>_xlfn.IFNA(VLOOKUP(A598,'ACCESS EXPORT'!A:AP,42,0),"")</f>
        <v>Sue Balmforth</v>
      </c>
      <c r="AA598" s="26" t="str">
        <f>_xlfn.IFNA(VLOOKUP(A598,'ACCESS EXPORT'!A:AQ,43,0),"")</f>
        <v>Tricia Greco</v>
      </c>
    </row>
    <row r="599" spans="1:27" ht="18.75" x14ac:dyDescent="0.25">
      <c r="A599" s="33">
        <v>161</v>
      </c>
      <c r="B599" s="10">
        <v>1331</v>
      </c>
      <c r="C599" s="7" t="str">
        <f ca="1">IFERROR(UPPER(IF(AND('ACCESS EXPORT'!AA599="",'ACCESS EXPORT'!Z599=""),VLOOKUP(A599,'ACCESS EXPORT'!$A:$AF,32,FALSE),(IF('ACCESS EXPORT'!AA599&lt;&gt;"",CONCATENATE(VLOOKUP(A599,'ACCESS EXPORT'!$A:$AF,32,FALSE)," (Closed",TEXT('ACCESS EXPORT'!AA599," MM/DD/YYY)")),IF(TODAY()&lt;(('ACCESS EXPORT'!Z599)+30),CONCATENATE(VLOOKUP(A599,'ACCESS EXPORT'!$A:$AF,32,FALSE)," (Opens",TEXT('ACCESS EXPORT'!Z599," MM/DD/YYY)")),VLOOKUP(A599,'ACCESS EXPORT'!$A:$AF,32,FALSE)))))),"-")</f>
        <v>ADVENTHEALTH MEDICAL GROUP UROLOGY AT EAST ORLANDO</v>
      </c>
      <c r="D599" s="3" t="str">
        <f ca="1">IFERROR(UPPER(IF(AND('ACCESS EXPORT'!AA599="",'ACCESS EXPORT'!Z599=""),VLOOKUP(A599,'ACCESS EXPORT'!$A:$AF,28,FALSE),(IF('ACCESS EXPORT'!AA599&lt;&gt;"",CONCATENATE(VLOOKUP(A599,'ACCESS EXPORT'!$A:$AF,28,FALSE)," (Closed",TEXT('ACCESS EXPORT'!AA599," MM/DD/YYY)")),IF(TODAY()&lt;(('ACCESS EXPORT'!Z599)+30),CONCATENATE(VLOOKUP(A599,'ACCESS EXPORT'!$A:$AF,28,FALSE)," (Opens",TEXT('ACCESS EXPORT'!Z599," MM/DD/YYY)")),VLOOKUP(A599,'ACCESS EXPORT'!$A:$AF,28,FALSE)))))),"-")</f>
        <v>EAST ORLANDO UROLOGY (FLORIDA UROLOGY ASSOCIATES)</v>
      </c>
      <c r="E599" s="3" t="str">
        <f>VLOOKUP($A599,'ACCESS EXPORT'!$A:$AF,3,FALSE)</f>
        <v>6240</v>
      </c>
      <c r="F599" s="3" t="str">
        <f>UPPER(CONCATENATE(VLOOKUP(A599,'ACCESS EXPORT'!$A:$AF,4,FALSE)," ",VLOOKUP(A599,'ACCESS EXPORT'!$A:$AF,5,FALSE)," ",VLOOKUP(A599,'ACCESS EXPORT'!$A:$AF,6,FALSE)," ",VLOOKUP(A599,'ACCESS EXPORT'!$A:$AA,7,FALSE)," ",VLOOKUP(A599,'ACCESS EXPORT'!$A:$AA,8,FALSE)))</f>
        <v>258 S CHICKASAW TRL SUITE 200 ORLANDO FL 32825</v>
      </c>
      <c r="G599" s="4" t="str">
        <f>UPPER(VLOOKUP($A599,'ACCESS EXPORT'!$A:$AF,9,FALSE))</f>
        <v>ORANGE</v>
      </c>
      <c r="H599" s="4" t="str">
        <f>_xlfn.IFNA(VLOOKUP($B599,'ACCESS EXPORT'!$B:$J,9,FALSE),"")</f>
        <v>NE</v>
      </c>
      <c r="I599" s="3" t="str">
        <f>CONCATENATE("(P)",VLOOKUP($A599,'ACCESS EXPORT'!$A:$AF,11,FALSE)," (F)",VLOOKUP($A599,'ACCESS EXPORT'!$A:$AF,29,FALSE))</f>
        <v>(P)(407)303-6865 (F)(407) 303-6537</v>
      </c>
      <c r="J599" s="4" t="str">
        <f>UPPER(VLOOKUP($A599,'ACCESS EXPORT'!$A:$AF,12,FALSE))</f>
        <v>UROLOGY</v>
      </c>
      <c r="K599" s="4" t="str">
        <f>UPPER(VLOOKUP($A599,'ACCESS EXPORT'!$A:$AF,13,FALSE))</f>
        <v>MARLENE HOLLAND</v>
      </c>
      <c r="L599" s="3" t="str">
        <f>IF(AND(VLOOKUP(A599,'ACCESS EXPORT'!A:AE,1,0),'ACCESS EXPORT'!N599=""),UPPER(CONCATENATE('ACCESS EXPORT'!AE599)),IF(VLOOKUP(A599,'ACCESS EXPORT'!A:AE,1,0),UPPER(CONCATENATE('ACCESS EXPORT'!N599," "&amp;CHAR(10),'ACCESS EXPORT'!AE599))))</f>
        <v>DREW DEVANE (EXEC DIR) 
CHARLIE CULTER (PRAC. ADMIN) (INTERIM)</v>
      </c>
      <c r="M599" s="4" t="str">
        <f>UPPER(VLOOKUP($A599,'ACCESS EXPORT'!$A:$O,15,FALSE))</f>
        <v>GLORIA SIBLEY (PM)</v>
      </c>
      <c r="N599" s="4" t="str">
        <f ca="1">IF(AND('ACCESS EXPORT'!X599="",'ACCESS EXPORT'!Y599=""),IF('ACCESS EXPORT'!V599&lt;&gt;"",(IF(TODAY()-'ACCESS EXPORT'!V599&gt;=-60,UPPER(CONCATENATE(VLOOKUP(B599,'ACCESS EXPORT'!$B:$P,15,FALSE),""&amp;CHAR(10)&amp;"(SEP",TEXT('ACCESS EXPORT'!V599," MM/DD/YYY)"))),IF(TODAY()-'ACCESS EXPORT'!V599&lt;0,UPPER(VLOOKUP(B599,'ACCESS EXPORT'!$B:$P,15,FALSE)),UPPER(VLOOKUP(B599,'ACCESS EXPORT'!$B:$P,15,FALSE))))),IF('ACCESS EXPORT'!U599="",UPPER(VLOOKUP(B599,'ACCESS EXPORT'!$B:$P,15,FALSE)),IF(TODAY()-'ACCESS EXPORT'!U599&lt;=30,CONCATENATE(UPPER(VLOOKUP(B599,'ACCESS EXPORT'!$B:$P,15,FALSE)),""&amp;CHAR(10)&amp;"(NEW",TEXT('ACCESS EXPORT'!U599," MM/DD/YYY)")),IF(AND(TODAY()-'ACCESS EXPORT'!U599&gt;30,TODAY()&gt;0),UPPER(VLOOKUP(B599,'ACCESS EXPORT'!$B:$P,15,FALSE)))))),IF('ACCESS EXPORT'!Y599&lt;&gt;"",UPPER(CONCATENATE(UPPER(VLOOKUP(B599,'ACCESS EXPORT'!$B:$P,15,FALSE)),""&amp;CHAR(10)&amp;"(Transfer Out",TEXT('ACCESS EXPORT'!Y599," MM/DD/YYY)"))),IF('ACCESS EXPORT'!X599&lt;&gt;"",UPPER(CONCATENATE(UPPER(VLOOKUP(B599,'ACCESS EXPORT'!$B:$P,15,FALSE)),""&amp;CHAR(10)&amp;"(Transfer In",TEXT('ACCESS EXPORT'!X599," MM/DD/YYY)"))))))</f>
        <v>PATEL, ZAMIP P.</v>
      </c>
      <c r="O599" s="4" t="str">
        <f>_xlfn.IFNA(VLOOKUP(B599,'ACCESS EXPORT'!$B:$Q,16,FALSE),"")</f>
        <v>MD</v>
      </c>
      <c r="P599" s="4" t="str">
        <f>_xlfn.IFNA(VLOOKUP(B599,'ACCESS EXPORT'!B:W,22,FALSE),"-")</f>
        <v>1437318326</v>
      </c>
      <c r="Q599" s="4" t="str">
        <f>_xlfn.IFNA(VLOOKUP(A599,'ACCESS EXPORT'!$A:$AG,33,0),"-")</f>
        <v>Alejandra Torres</v>
      </c>
      <c r="R599" s="4" t="str">
        <f>_xlfn.IFNA(VLOOKUP(A599,'ACCESS EXPORT'!$A:$AH,34,0),"-")</f>
        <v>Amanda Dowd</v>
      </c>
      <c r="S599" s="4" t="str">
        <f>_xlfn.IFNA(VLOOKUP(A599,'ACCESS EXPORT'!$A:$AI,35,0),"-")</f>
        <v>Courtney Powell</v>
      </c>
      <c r="T599" s="4" t="str">
        <f>_xlfn.IFNA(VLOOKUP(A599,'ACCESS EXPORT'!$A:$AJ,36,0),"-")</f>
        <v>Andrew Davis</v>
      </c>
      <c r="U599" s="4" t="str">
        <f>_xlfn.IFNA(VLOOKUP(A599,'ACCESS EXPORT'!$A:$AK,37,0),"-")</f>
        <v>athena</v>
      </c>
      <c r="V599" s="4" t="str">
        <f>_xlfn.IFNA(VLOOKUP(A599,'ACCESS EXPORT'!$A:$AL,38,0),"-")</f>
        <v>FHMG_E ORLANDO URO</v>
      </c>
      <c r="W599" s="4" t="str">
        <f>_xlfn.IFNA(VLOOKUP(A599,'ACCESS EXPORT'!$A:$AM,39,0),"-")</f>
        <v/>
      </c>
      <c r="X599" s="4" t="str">
        <f>_xlfn.IFNA(VLOOKUP(A599,'ACCESS EXPORT'!$A:$AN,40,0),"-")</f>
        <v>John Del Rio / Shahla Cedeno</v>
      </c>
      <c r="Y599" s="26" t="str">
        <f>_xlfn.IFNA(VLOOKUP(A599,'ACCESS EXPORT'!A:AO,41,0),"")</f>
        <v>Jose Anderson</v>
      </c>
      <c r="Z599" s="26" t="str">
        <f>_xlfn.IFNA(VLOOKUP(A599,'ACCESS EXPORT'!A:AP,42,0),"")</f>
        <v>Sue Balmforth</v>
      </c>
      <c r="AA599" s="26" t="str">
        <f>_xlfn.IFNA(VLOOKUP(A599,'ACCESS EXPORT'!A:AQ,43,0),"")</f>
        <v>Tricia Greco</v>
      </c>
    </row>
    <row r="600" spans="1:27" ht="18.75" x14ac:dyDescent="0.25">
      <c r="A600" s="33">
        <v>161</v>
      </c>
      <c r="B600" s="10">
        <v>1328</v>
      </c>
      <c r="C600" s="7" t="str">
        <f ca="1">IFERROR(UPPER(IF(AND('ACCESS EXPORT'!AA600="",'ACCESS EXPORT'!Z600=""),VLOOKUP(A600,'ACCESS EXPORT'!$A:$AF,32,FALSE),(IF('ACCESS EXPORT'!AA600&lt;&gt;"",CONCATENATE(VLOOKUP(A600,'ACCESS EXPORT'!$A:$AF,32,FALSE)," (Closed",TEXT('ACCESS EXPORT'!AA600," MM/DD/YYY)")),IF(TODAY()&lt;(('ACCESS EXPORT'!Z600)+30),CONCATENATE(VLOOKUP(A600,'ACCESS EXPORT'!$A:$AF,32,FALSE)," (Opens",TEXT('ACCESS EXPORT'!Z600," MM/DD/YYY)")),VLOOKUP(A600,'ACCESS EXPORT'!$A:$AF,32,FALSE)))))),"-")</f>
        <v>ADVENTHEALTH MEDICAL GROUP UROLOGY AT EAST ORLANDO</v>
      </c>
      <c r="D600" s="3" t="str">
        <f ca="1">IFERROR(UPPER(IF(AND('ACCESS EXPORT'!AA600="",'ACCESS EXPORT'!Z600=""),VLOOKUP(A600,'ACCESS EXPORT'!$A:$AF,28,FALSE),(IF('ACCESS EXPORT'!AA600&lt;&gt;"",CONCATENATE(VLOOKUP(A600,'ACCESS EXPORT'!$A:$AF,28,FALSE)," (Closed",TEXT('ACCESS EXPORT'!AA600," MM/DD/YYY)")),IF(TODAY()&lt;(('ACCESS EXPORT'!Z600)+30),CONCATENATE(VLOOKUP(A600,'ACCESS EXPORT'!$A:$AF,28,FALSE)," (Opens",TEXT('ACCESS EXPORT'!Z600," MM/DD/YYY)")),VLOOKUP(A600,'ACCESS EXPORT'!$A:$AF,28,FALSE)))))),"-")</f>
        <v>EAST ORLANDO UROLOGY (FLORIDA UROLOGY ASSOCIATES)</v>
      </c>
      <c r="E600" s="3" t="str">
        <f>VLOOKUP($A600,'ACCESS EXPORT'!$A:$AF,3,FALSE)</f>
        <v>6240</v>
      </c>
      <c r="F600" s="3" t="str">
        <f>UPPER(CONCATENATE(VLOOKUP(A600,'ACCESS EXPORT'!$A:$AF,4,FALSE)," ",VLOOKUP(A600,'ACCESS EXPORT'!$A:$AF,5,FALSE)," ",VLOOKUP(A600,'ACCESS EXPORT'!$A:$AF,6,FALSE)," ",VLOOKUP(A600,'ACCESS EXPORT'!$A:$AA,7,FALSE)," ",VLOOKUP(A600,'ACCESS EXPORT'!$A:$AA,8,FALSE)))</f>
        <v>258 S CHICKASAW TRL SUITE 200 ORLANDO FL 32825</v>
      </c>
      <c r="G600" s="4" t="str">
        <f>UPPER(VLOOKUP($A600,'ACCESS EXPORT'!$A:$AF,9,FALSE))</f>
        <v>ORANGE</v>
      </c>
      <c r="H600" s="4" t="str">
        <f>_xlfn.IFNA(VLOOKUP($B600,'ACCESS EXPORT'!$B:$J,9,FALSE),"")</f>
        <v>NE</v>
      </c>
      <c r="I600" s="3" t="str">
        <f>CONCATENATE("(P)",VLOOKUP($A600,'ACCESS EXPORT'!$A:$AF,11,FALSE)," (F)",VLOOKUP($A600,'ACCESS EXPORT'!$A:$AF,29,FALSE))</f>
        <v>(P)(407)303-6865 (F)(407) 303-6537</v>
      </c>
      <c r="J600" s="4" t="str">
        <f>UPPER(VLOOKUP($A600,'ACCESS EXPORT'!$A:$AF,12,FALSE))</f>
        <v>UROLOGY</v>
      </c>
      <c r="K600" s="4" t="str">
        <f>UPPER(VLOOKUP($A600,'ACCESS EXPORT'!$A:$AF,13,FALSE))</f>
        <v>MARLENE HOLLAND</v>
      </c>
      <c r="L600" s="3" t="str">
        <f>IF(AND(VLOOKUP(A600,'ACCESS EXPORT'!A:AE,1,0),'ACCESS EXPORT'!N600=""),UPPER(CONCATENATE('ACCESS EXPORT'!AE600)),IF(VLOOKUP(A600,'ACCESS EXPORT'!A:AE,1,0),UPPER(CONCATENATE('ACCESS EXPORT'!N600," "&amp;CHAR(10),'ACCESS EXPORT'!AE600))))</f>
        <v>DREW DEVANE (EXEC DIR) 
CHARLIE CULTER (PRAC. ADMIN) (INTERIM)</v>
      </c>
      <c r="M600" s="4" t="str">
        <f>UPPER(VLOOKUP($A600,'ACCESS EXPORT'!$A:$O,15,FALSE))</f>
        <v>GLORIA SIBLEY (PM)</v>
      </c>
      <c r="N600" s="4" t="str">
        <f ca="1">IF(AND('ACCESS EXPORT'!X600="",'ACCESS EXPORT'!Y600=""),IF('ACCESS EXPORT'!V600&lt;&gt;"",(IF(TODAY()-'ACCESS EXPORT'!V600&gt;=-60,UPPER(CONCATENATE(VLOOKUP(B600,'ACCESS EXPORT'!$B:$P,15,FALSE),""&amp;CHAR(10)&amp;"(SEP",TEXT('ACCESS EXPORT'!V600," MM/DD/YYY)"))),IF(TODAY()-'ACCESS EXPORT'!V600&lt;0,UPPER(VLOOKUP(B600,'ACCESS EXPORT'!$B:$P,15,FALSE)),UPPER(VLOOKUP(B600,'ACCESS EXPORT'!$B:$P,15,FALSE))))),IF('ACCESS EXPORT'!U600="",UPPER(VLOOKUP(B600,'ACCESS EXPORT'!$B:$P,15,FALSE)),IF(TODAY()-'ACCESS EXPORT'!U600&lt;=30,CONCATENATE(UPPER(VLOOKUP(B600,'ACCESS EXPORT'!$B:$P,15,FALSE)),""&amp;CHAR(10)&amp;"(NEW",TEXT('ACCESS EXPORT'!U600," MM/DD/YYY)")),IF(AND(TODAY()-'ACCESS EXPORT'!U600&gt;30,TODAY()&gt;0),UPPER(VLOOKUP(B600,'ACCESS EXPORT'!$B:$P,15,FALSE)))))),IF('ACCESS EXPORT'!Y600&lt;&gt;"",UPPER(CONCATENATE(UPPER(VLOOKUP(B600,'ACCESS EXPORT'!$B:$P,15,FALSE)),""&amp;CHAR(10)&amp;"(Transfer Out",TEXT('ACCESS EXPORT'!Y600," MM/DD/YYY)"))),IF('ACCESS EXPORT'!X600&lt;&gt;"",UPPER(CONCATENATE(UPPER(VLOOKUP(B600,'ACCESS EXPORT'!$B:$P,15,FALSE)),""&amp;CHAR(10)&amp;"(Transfer In",TEXT('ACCESS EXPORT'!X600," MM/DD/YYY)"))))))</f>
        <v>MOORE, PERRY A.</v>
      </c>
      <c r="O600" s="4" t="str">
        <f>_xlfn.IFNA(VLOOKUP(B600,'ACCESS EXPORT'!$B:$Q,16,FALSE),"")</f>
        <v>PA-C</v>
      </c>
      <c r="P600" s="4" t="str">
        <f>_xlfn.IFNA(VLOOKUP(B600,'ACCESS EXPORT'!B:W,22,FALSE),"-")</f>
        <v>1447241831</v>
      </c>
      <c r="Q600" s="4" t="str">
        <f>_xlfn.IFNA(VLOOKUP(A600,'ACCESS EXPORT'!$A:$AG,33,0),"-")</f>
        <v>Alejandra Torres</v>
      </c>
      <c r="R600" s="4" t="str">
        <f>_xlfn.IFNA(VLOOKUP(A600,'ACCESS EXPORT'!$A:$AH,34,0),"-")</f>
        <v>Amanda Dowd</v>
      </c>
      <c r="S600" s="4" t="str">
        <f>_xlfn.IFNA(VLOOKUP(A600,'ACCESS EXPORT'!$A:$AI,35,0),"-")</f>
        <v>Courtney Powell</v>
      </c>
      <c r="T600" s="4" t="str">
        <f>_xlfn.IFNA(VLOOKUP(A600,'ACCESS EXPORT'!$A:$AJ,36,0),"-")</f>
        <v>Andrew Davis</v>
      </c>
      <c r="U600" s="4" t="str">
        <f>_xlfn.IFNA(VLOOKUP(A600,'ACCESS EXPORT'!$A:$AK,37,0),"-")</f>
        <v>athena</v>
      </c>
      <c r="V600" s="4" t="str">
        <f>_xlfn.IFNA(VLOOKUP(A600,'ACCESS EXPORT'!$A:$AL,38,0),"-")</f>
        <v>FHMG_E ORLANDO URO</v>
      </c>
      <c r="W600" s="4" t="str">
        <f>_xlfn.IFNA(VLOOKUP(A600,'ACCESS EXPORT'!$A:$AM,39,0),"-")</f>
        <v/>
      </c>
      <c r="X600" s="4" t="str">
        <f>_xlfn.IFNA(VLOOKUP(A600,'ACCESS EXPORT'!$A:$AN,40,0),"-")</f>
        <v>John Del Rio / Shahla Cedeno</v>
      </c>
      <c r="Y600" s="26" t="str">
        <f>_xlfn.IFNA(VLOOKUP(A600,'ACCESS EXPORT'!A:AO,41,0),"")</f>
        <v>Jose Anderson</v>
      </c>
      <c r="Z600" s="26" t="str">
        <f>_xlfn.IFNA(VLOOKUP(A600,'ACCESS EXPORT'!A:AP,42,0),"")</f>
        <v>Sue Balmforth</v>
      </c>
      <c r="AA600" s="26" t="str">
        <f>_xlfn.IFNA(VLOOKUP(A600,'ACCESS EXPORT'!A:AQ,43,0),"")</f>
        <v>Tricia Greco</v>
      </c>
    </row>
    <row r="601" spans="1:27" ht="18.75" x14ac:dyDescent="0.25">
      <c r="A601" s="33">
        <v>161</v>
      </c>
      <c r="B601" s="10">
        <v>1329</v>
      </c>
      <c r="C601" s="7" t="str">
        <f ca="1">IFERROR(UPPER(IF(AND('ACCESS EXPORT'!AA601="",'ACCESS EXPORT'!Z601=""),VLOOKUP(A601,'ACCESS EXPORT'!$A:$AF,32,FALSE),(IF('ACCESS EXPORT'!AA601&lt;&gt;"",CONCATENATE(VLOOKUP(A601,'ACCESS EXPORT'!$A:$AF,32,FALSE)," (Closed",TEXT('ACCESS EXPORT'!AA601," MM/DD/YYY)")),IF(TODAY()&lt;(('ACCESS EXPORT'!Z601)+30),CONCATENATE(VLOOKUP(A601,'ACCESS EXPORT'!$A:$AF,32,FALSE)," (Opens",TEXT('ACCESS EXPORT'!Z601," MM/DD/YYY)")),VLOOKUP(A601,'ACCESS EXPORT'!$A:$AF,32,FALSE)))))),"-")</f>
        <v>ADVENTHEALTH MEDICAL GROUP UROLOGY AT EAST ORLANDO</v>
      </c>
      <c r="D601" s="3" t="str">
        <f ca="1">IFERROR(UPPER(IF(AND('ACCESS EXPORT'!AA601="",'ACCESS EXPORT'!Z601=""),VLOOKUP(A601,'ACCESS EXPORT'!$A:$AF,28,FALSE),(IF('ACCESS EXPORT'!AA601&lt;&gt;"",CONCATENATE(VLOOKUP(A601,'ACCESS EXPORT'!$A:$AF,28,FALSE)," (Closed",TEXT('ACCESS EXPORT'!AA601," MM/DD/YYY)")),IF(TODAY()&lt;(('ACCESS EXPORT'!Z601)+30),CONCATENATE(VLOOKUP(A601,'ACCESS EXPORT'!$A:$AF,28,FALSE)," (Opens",TEXT('ACCESS EXPORT'!Z601," MM/DD/YYY)")),VLOOKUP(A601,'ACCESS EXPORT'!$A:$AF,28,FALSE)))))),"-")</f>
        <v>EAST ORLANDO UROLOGY (FLORIDA UROLOGY ASSOCIATES)</v>
      </c>
      <c r="E601" s="3" t="str">
        <f>VLOOKUP($A601,'ACCESS EXPORT'!$A:$AF,3,FALSE)</f>
        <v>6240</v>
      </c>
      <c r="F601" s="3" t="str">
        <f>UPPER(CONCATENATE(VLOOKUP(A601,'ACCESS EXPORT'!$A:$AF,4,FALSE)," ",VLOOKUP(A601,'ACCESS EXPORT'!$A:$AF,5,FALSE)," ",VLOOKUP(A601,'ACCESS EXPORT'!$A:$AF,6,FALSE)," ",VLOOKUP(A601,'ACCESS EXPORT'!$A:$AA,7,FALSE)," ",VLOOKUP(A601,'ACCESS EXPORT'!$A:$AA,8,FALSE)))</f>
        <v>258 S CHICKASAW TRL SUITE 200 ORLANDO FL 32825</v>
      </c>
      <c r="G601" s="4" t="str">
        <f>UPPER(VLOOKUP($A601,'ACCESS EXPORT'!$A:$AF,9,FALSE))</f>
        <v>ORANGE</v>
      </c>
      <c r="H601" s="4" t="str">
        <f>_xlfn.IFNA(VLOOKUP($B601,'ACCESS EXPORT'!$B:$J,9,FALSE),"")</f>
        <v>NE</v>
      </c>
      <c r="I601" s="3" t="str">
        <f>CONCATENATE("(P)",VLOOKUP($A601,'ACCESS EXPORT'!$A:$AF,11,FALSE)," (F)",VLOOKUP($A601,'ACCESS EXPORT'!$A:$AF,29,FALSE))</f>
        <v>(P)(407)303-6865 (F)(407) 303-6537</v>
      </c>
      <c r="J601" s="4" t="str">
        <f>UPPER(VLOOKUP($A601,'ACCESS EXPORT'!$A:$AF,12,FALSE))</f>
        <v>UROLOGY</v>
      </c>
      <c r="K601" s="4" t="str">
        <f>UPPER(VLOOKUP($A601,'ACCESS EXPORT'!$A:$AF,13,FALSE))</f>
        <v>MARLENE HOLLAND</v>
      </c>
      <c r="L601" s="3" t="str">
        <f>IF(AND(VLOOKUP(A601,'ACCESS EXPORT'!A:AE,1,0),'ACCESS EXPORT'!N601=""),UPPER(CONCATENATE('ACCESS EXPORT'!AE601)),IF(VLOOKUP(A601,'ACCESS EXPORT'!A:AE,1,0),UPPER(CONCATENATE('ACCESS EXPORT'!N601," "&amp;CHAR(10),'ACCESS EXPORT'!AE601))))</f>
        <v>DREW DEVANE (EXEC DIR) 
CHARLIE CULTER (PRAC. ADMIN) (INTERIM)</v>
      </c>
      <c r="M601" s="4" t="str">
        <f>UPPER(VLOOKUP($A601,'ACCESS EXPORT'!$A:$O,15,FALSE))</f>
        <v>GLORIA SIBLEY (PM)</v>
      </c>
      <c r="N601" s="4" t="str">
        <f ca="1">IF(AND('ACCESS EXPORT'!X601="",'ACCESS EXPORT'!Y601=""),IF('ACCESS EXPORT'!V601&lt;&gt;"",(IF(TODAY()-'ACCESS EXPORT'!V601&gt;=-60,UPPER(CONCATENATE(VLOOKUP(B601,'ACCESS EXPORT'!$B:$P,15,FALSE),""&amp;CHAR(10)&amp;"(SEP",TEXT('ACCESS EXPORT'!V601," MM/DD/YYY)"))),IF(TODAY()-'ACCESS EXPORT'!V601&lt;0,UPPER(VLOOKUP(B601,'ACCESS EXPORT'!$B:$P,15,FALSE)),UPPER(VLOOKUP(B601,'ACCESS EXPORT'!$B:$P,15,FALSE))))),IF('ACCESS EXPORT'!U601="",UPPER(VLOOKUP(B601,'ACCESS EXPORT'!$B:$P,15,FALSE)),IF(TODAY()-'ACCESS EXPORT'!U601&lt;=30,CONCATENATE(UPPER(VLOOKUP(B601,'ACCESS EXPORT'!$B:$P,15,FALSE)),""&amp;CHAR(10)&amp;"(NEW",TEXT('ACCESS EXPORT'!U601," MM/DD/YYY)")),IF(AND(TODAY()-'ACCESS EXPORT'!U601&gt;30,TODAY()&gt;0),UPPER(VLOOKUP(B601,'ACCESS EXPORT'!$B:$P,15,FALSE)))))),IF('ACCESS EXPORT'!Y601&lt;&gt;"",UPPER(CONCATENATE(UPPER(VLOOKUP(B601,'ACCESS EXPORT'!$B:$P,15,FALSE)),""&amp;CHAR(10)&amp;"(Transfer Out",TEXT('ACCESS EXPORT'!Y601," MM/DD/YYY)"))),IF('ACCESS EXPORT'!X601&lt;&gt;"",UPPER(CONCATENATE(UPPER(VLOOKUP(B601,'ACCESS EXPORT'!$B:$P,15,FALSE)),""&amp;CHAR(10)&amp;"(Transfer In",TEXT('ACCESS EXPORT'!X601," MM/DD/YYY)"))))))</f>
        <v>DOBKIN, STEPHEN F.</v>
      </c>
      <c r="O601" s="4" t="str">
        <f>_xlfn.IFNA(VLOOKUP(B601,'ACCESS EXPORT'!$B:$Q,16,FALSE),"")</f>
        <v>MD</v>
      </c>
      <c r="P601" s="4" t="str">
        <f>_xlfn.IFNA(VLOOKUP(B601,'ACCESS EXPORT'!B:W,22,FALSE),"-")</f>
        <v>1306899893</v>
      </c>
      <c r="Q601" s="4" t="str">
        <f>_xlfn.IFNA(VLOOKUP(A601,'ACCESS EXPORT'!$A:$AG,33,0),"-")</f>
        <v>Alejandra Torres</v>
      </c>
      <c r="R601" s="4" t="str">
        <f>_xlfn.IFNA(VLOOKUP(A601,'ACCESS EXPORT'!$A:$AH,34,0),"-")</f>
        <v>Amanda Dowd</v>
      </c>
      <c r="S601" s="4" t="str">
        <f>_xlfn.IFNA(VLOOKUP(A601,'ACCESS EXPORT'!$A:$AI,35,0),"-")</f>
        <v>Courtney Powell</v>
      </c>
      <c r="T601" s="4" t="str">
        <f>_xlfn.IFNA(VLOOKUP(A601,'ACCESS EXPORT'!$A:$AJ,36,0),"-")</f>
        <v>Andrew Davis</v>
      </c>
      <c r="U601" s="4" t="str">
        <f>_xlfn.IFNA(VLOOKUP(A601,'ACCESS EXPORT'!$A:$AK,37,0),"-")</f>
        <v>athena</v>
      </c>
      <c r="V601" s="4" t="str">
        <f>_xlfn.IFNA(VLOOKUP(A601,'ACCESS EXPORT'!$A:$AL,38,0),"-")</f>
        <v>FHMG_E ORLANDO URO</v>
      </c>
      <c r="W601" s="4" t="str">
        <f>_xlfn.IFNA(VLOOKUP(A601,'ACCESS EXPORT'!$A:$AM,39,0),"-")</f>
        <v/>
      </c>
      <c r="X601" s="4" t="str">
        <f>_xlfn.IFNA(VLOOKUP(A601,'ACCESS EXPORT'!$A:$AN,40,0),"-")</f>
        <v>John Del Rio / Shahla Cedeno</v>
      </c>
      <c r="Y601" s="26" t="str">
        <f>_xlfn.IFNA(VLOOKUP(A601,'ACCESS EXPORT'!A:AO,41,0),"")</f>
        <v>Jose Anderson</v>
      </c>
      <c r="Z601" s="26" t="str">
        <f>_xlfn.IFNA(VLOOKUP(A601,'ACCESS EXPORT'!A:AP,42,0),"")</f>
        <v>Sue Balmforth</v>
      </c>
      <c r="AA601" s="26" t="str">
        <f>_xlfn.IFNA(VLOOKUP(A601,'ACCESS EXPORT'!A:AQ,43,0),"")</f>
        <v>Tricia Greco</v>
      </c>
    </row>
    <row r="602" spans="1:27" ht="18.75" x14ac:dyDescent="0.25">
      <c r="A602" s="33">
        <v>383</v>
      </c>
      <c r="B602" s="10">
        <v>1328</v>
      </c>
      <c r="C602" s="7" t="str">
        <f ca="1">IFERROR(UPPER(IF(AND('ACCESS EXPORT'!AA602="",'ACCESS EXPORT'!Z602=""),VLOOKUP(A602,'ACCESS EXPORT'!$A:$AF,32,FALSE),(IF('ACCESS EXPORT'!AA602&lt;&gt;"",CONCATENATE(VLOOKUP(A602,'ACCESS EXPORT'!$A:$AF,32,FALSE)," (Closed",TEXT('ACCESS EXPORT'!AA602," MM/DD/YYY)")),IF(TODAY()&lt;(('ACCESS EXPORT'!Z602)+30),CONCATENATE(VLOOKUP(A602,'ACCESS EXPORT'!$A:$AF,32,FALSE)," (Opens",TEXT('ACCESS EXPORT'!Z602," MM/DD/YYY)")),VLOOKUP(A602,'ACCESS EXPORT'!$A:$AF,32,FALSE)))))),"-")</f>
        <v>ADVENTHEALTH MEDICAL GROUP UROLOGY AT OVIEDO</v>
      </c>
      <c r="D602" s="3" t="str">
        <f ca="1">IFERROR(UPPER(IF(AND('ACCESS EXPORT'!AA602="",'ACCESS EXPORT'!Z602=""),VLOOKUP(A602,'ACCESS EXPORT'!$A:$AF,28,FALSE),(IF('ACCESS EXPORT'!AA602&lt;&gt;"",CONCATENATE(VLOOKUP(A602,'ACCESS EXPORT'!$A:$AF,28,FALSE)," (Closed",TEXT('ACCESS EXPORT'!AA602," MM/DD/YYY)")),IF(TODAY()&lt;(('ACCESS EXPORT'!Z602)+30),CONCATENATE(VLOOKUP(A602,'ACCESS EXPORT'!$A:$AF,28,FALSE)," (Opens",TEXT('ACCESS EXPORT'!Z602," MM/DD/YYY)")),VLOOKUP(A602,'ACCESS EXPORT'!$A:$AF,28,FALSE)))))),"-")</f>
        <v>FLORIDA UROLGOY ASSOCAITES - OVIEDO</v>
      </c>
      <c r="E602" s="3" t="str">
        <f>VLOOKUP($A602,'ACCESS EXPORT'!$A:$AF,3,FALSE)</f>
        <v>624V</v>
      </c>
      <c r="F602" s="3" t="str">
        <f>UPPER(CONCATENATE(VLOOKUP(A602,'ACCESS EXPORT'!$A:$AF,4,FALSE)," ",VLOOKUP(A602,'ACCESS EXPORT'!$A:$AF,5,FALSE)," ",VLOOKUP(A602,'ACCESS EXPORT'!$A:$AF,6,FALSE)," ",VLOOKUP(A602,'ACCESS EXPORT'!$A:$AA,7,FALSE)," ",VLOOKUP(A602,'ACCESS EXPORT'!$A:$AA,8,FALSE)))</f>
        <v>8000 RED BUG LAKE ROAD SUITE 290 OVIEDO FL 32765</v>
      </c>
      <c r="G602" s="4" t="str">
        <f>UPPER(VLOOKUP($A602,'ACCESS EXPORT'!$A:$AF,9,FALSE))</f>
        <v>SEMINOLE</v>
      </c>
      <c r="H602" s="4" t="str">
        <f>_xlfn.IFNA(VLOOKUP($B602,'ACCESS EXPORT'!$B:$J,9,FALSE),"")</f>
        <v>NE</v>
      </c>
      <c r="I602" s="3" t="str">
        <f>CONCATENATE("(P)",VLOOKUP($A602,'ACCESS EXPORT'!$A:$AF,11,FALSE)," (F)",VLOOKUP($A602,'ACCESS EXPORT'!$A:$AF,29,FALSE))</f>
        <v>(P)(407) 303-6865 (F)(407) 303-6537</v>
      </c>
      <c r="J602" s="4" t="str">
        <f>UPPER(VLOOKUP($A602,'ACCESS EXPORT'!$A:$AF,12,FALSE))</f>
        <v>UROLOGY</v>
      </c>
      <c r="K602" s="4" t="str">
        <f>UPPER(VLOOKUP($A602,'ACCESS EXPORT'!$A:$AF,13,FALSE))</f>
        <v>MARLENE HOLLAND</v>
      </c>
      <c r="L602" s="3" t="str">
        <f>IF(AND(VLOOKUP(A602,'ACCESS EXPORT'!A:AE,1,0),'ACCESS EXPORT'!N602=""),UPPER(CONCATENATE('ACCESS EXPORT'!AE602)),IF(VLOOKUP(A602,'ACCESS EXPORT'!A:AE,1,0),UPPER(CONCATENATE('ACCESS EXPORT'!N602," "&amp;CHAR(10),'ACCESS EXPORT'!AE602))))</f>
        <v>DREW DEVANE (EXEC DIR) 
CHARLIE CULTER (PRAC. ADMIN) (INTERIM)</v>
      </c>
      <c r="M602" s="4" t="str">
        <f>UPPER(VLOOKUP($A602,'ACCESS EXPORT'!$A:$O,15,FALSE))</f>
        <v>GLORIA SIBLEY (PM)</v>
      </c>
      <c r="N602" s="4" t="str">
        <f ca="1">IF(AND('ACCESS EXPORT'!X602="",'ACCESS EXPORT'!Y602=""),IF('ACCESS EXPORT'!V602&lt;&gt;"",(IF(TODAY()-'ACCESS EXPORT'!V602&gt;=-60,UPPER(CONCATENATE(VLOOKUP(B602,'ACCESS EXPORT'!$B:$P,15,FALSE),""&amp;CHAR(10)&amp;"(SEP",TEXT('ACCESS EXPORT'!V602," MM/DD/YYY)"))),IF(TODAY()-'ACCESS EXPORT'!V602&lt;0,UPPER(VLOOKUP(B602,'ACCESS EXPORT'!$B:$P,15,FALSE)),UPPER(VLOOKUP(B602,'ACCESS EXPORT'!$B:$P,15,FALSE))))),IF('ACCESS EXPORT'!U602="",UPPER(VLOOKUP(B602,'ACCESS EXPORT'!$B:$P,15,FALSE)),IF(TODAY()-'ACCESS EXPORT'!U602&lt;=30,CONCATENATE(UPPER(VLOOKUP(B602,'ACCESS EXPORT'!$B:$P,15,FALSE)),""&amp;CHAR(10)&amp;"(NEW",TEXT('ACCESS EXPORT'!U602," MM/DD/YYY)")),IF(AND(TODAY()-'ACCESS EXPORT'!U602&gt;30,TODAY()&gt;0),UPPER(VLOOKUP(B602,'ACCESS EXPORT'!$B:$P,15,FALSE)))))),IF('ACCESS EXPORT'!Y602&lt;&gt;"",UPPER(CONCATENATE(UPPER(VLOOKUP(B602,'ACCESS EXPORT'!$B:$P,15,FALSE)),""&amp;CHAR(10)&amp;"(Transfer Out",TEXT('ACCESS EXPORT'!Y602," MM/DD/YYY)"))),IF('ACCESS EXPORT'!X602&lt;&gt;"",UPPER(CONCATENATE(UPPER(VLOOKUP(B602,'ACCESS EXPORT'!$B:$P,15,FALSE)),""&amp;CHAR(10)&amp;"(Transfer In",TEXT('ACCESS EXPORT'!X602," MM/DD/YYY)"))))))</f>
        <v>MOORE, PERRY A.</v>
      </c>
      <c r="O602" s="4" t="str">
        <f>_xlfn.IFNA(VLOOKUP(B602,'ACCESS EXPORT'!$B:$Q,16,FALSE),"")</f>
        <v>PA-C</v>
      </c>
      <c r="P602" s="4" t="str">
        <f>_xlfn.IFNA(VLOOKUP(B602,'ACCESS EXPORT'!B:W,22,FALSE),"-")</f>
        <v>1447241831</v>
      </c>
      <c r="Q602" s="4" t="str">
        <f>_xlfn.IFNA(VLOOKUP(A602,'ACCESS EXPORT'!$A:$AG,33,0),"-")</f>
        <v>TBD</v>
      </c>
      <c r="R602" s="4" t="str">
        <f>_xlfn.IFNA(VLOOKUP(A602,'ACCESS EXPORT'!$A:$AH,34,0),"-")</f>
        <v>Amanda Dowd</v>
      </c>
      <c r="S602" s="4" t="str">
        <f>_xlfn.IFNA(VLOOKUP(A602,'ACCESS EXPORT'!$A:$AI,35,0),"-")</f>
        <v>Courtney Powell</v>
      </c>
      <c r="T602" s="4" t="str">
        <f>_xlfn.IFNA(VLOOKUP(A602,'ACCESS EXPORT'!$A:$AJ,36,0),"-")</f>
        <v>Andrew Davis</v>
      </c>
      <c r="U602" s="4" t="str">
        <f>_xlfn.IFNA(VLOOKUP(A602,'ACCESS EXPORT'!$A:$AK,37,0),"-")</f>
        <v>athena</v>
      </c>
      <c r="V602" s="4" t="str">
        <f>_xlfn.IFNA(VLOOKUP(A602,'ACCESS EXPORT'!$A:$AL,38,0),"-")</f>
        <v>FHMG_E ORLANDO URO</v>
      </c>
      <c r="W602" s="4" t="str">
        <f>_xlfn.IFNA(VLOOKUP(A602,'ACCESS EXPORT'!$A:$AM,39,0),"-")</f>
        <v/>
      </c>
      <c r="X602" s="4" t="str">
        <f>_xlfn.IFNA(VLOOKUP(A602,'ACCESS EXPORT'!$A:$AN,40,0),"-")</f>
        <v>John Del Rio / Shahla Cedeno</v>
      </c>
      <c r="Y602" s="26" t="str">
        <f>_xlfn.IFNA(VLOOKUP(A602,'ACCESS EXPORT'!A:AO,41,0),"")</f>
        <v>Jose Anderson</v>
      </c>
      <c r="Z602" s="26" t="str">
        <f>_xlfn.IFNA(VLOOKUP(A602,'ACCESS EXPORT'!A:AP,42,0),"")</f>
        <v>Sue Balmforth</v>
      </c>
      <c r="AA602" s="26" t="str">
        <f>_xlfn.IFNA(VLOOKUP(A602,'ACCESS EXPORT'!A:AQ,43,0),"")</f>
        <v>Tricia Greco</v>
      </c>
    </row>
    <row r="603" spans="1:27" ht="18.75" x14ac:dyDescent="0.25">
      <c r="A603" s="33">
        <v>383</v>
      </c>
      <c r="B603" s="10">
        <v>1329</v>
      </c>
      <c r="C603" s="7" t="str">
        <f ca="1">IFERROR(UPPER(IF(AND('ACCESS EXPORT'!AA603="",'ACCESS EXPORT'!Z603=""),VLOOKUP(A603,'ACCESS EXPORT'!$A:$AF,32,FALSE),(IF('ACCESS EXPORT'!AA603&lt;&gt;"",CONCATENATE(VLOOKUP(A603,'ACCESS EXPORT'!$A:$AF,32,FALSE)," (Closed",TEXT('ACCESS EXPORT'!AA603," MM/DD/YYY)")),IF(TODAY()&lt;(('ACCESS EXPORT'!Z603)+30),CONCATENATE(VLOOKUP(A603,'ACCESS EXPORT'!$A:$AF,32,FALSE)," (Opens",TEXT('ACCESS EXPORT'!Z603," MM/DD/YYY)")),VLOOKUP(A603,'ACCESS EXPORT'!$A:$AF,32,FALSE)))))),"-")</f>
        <v>ADVENTHEALTH MEDICAL GROUP UROLOGY AT OVIEDO</v>
      </c>
      <c r="D603" s="3" t="str">
        <f ca="1">IFERROR(UPPER(IF(AND('ACCESS EXPORT'!AA603="",'ACCESS EXPORT'!Z603=""),VLOOKUP(A603,'ACCESS EXPORT'!$A:$AF,28,FALSE),(IF('ACCESS EXPORT'!AA603&lt;&gt;"",CONCATENATE(VLOOKUP(A603,'ACCESS EXPORT'!$A:$AF,28,FALSE)," (Closed",TEXT('ACCESS EXPORT'!AA603," MM/DD/YYY)")),IF(TODAY()&lt;(('ACCESS EXPORT'!Z603)+30),CONCATENATE(VLOOKUP(A603,'ACCESS EXPORT'!$A:$AF,28,FALSE)," (Opens",TEXT('ACCESS EXPORT'!Z603," MM/DD/YYY)")),VLOOKUP(A603,'ACCESS EXPORT'!$A:$AF,28,FALSE)))))),"-")</f>
        <v>FLORIDA UROLGOY ASSOCAITES - OVIEDO</v>
      </c>
      <c r="E603" s="3" t="str">
        <f>VLOOKUP($A603,'ACCESS EXPORT'!$A:$AF,3,FALSE)</f>
        <v>624V</v>
      </c>
      <c r="F603" s="3" t="str">
        <f>UPPER(CONCATENATE(VLOOKUP(A603,'ACCESS EXPORT'!$A:$AF,4,FALSE)," ",VLOOKUP(A603,'ACCESS EXPORT'!$A:$AF,5,FALSE)," ",VLOOKUP(A603,'ACCESS EXPORT'!$A:$AF,6,FALSE)," ",VLOOKUP(A603,'ACCESS EXPORT'!$A:$AA,7,FALSE)," ",VLOOKUP(A603,'ACCESS EXPORT'!$A:$AA,8,FALSE)))</f>
        <v>8000 RED BUG LAKE ROAD SUITE 290 OVIEDO FL 32765</v>
      </c>
      <c r="G603" s="4" t="str">
        <f>UPPER(VLOOKUP($A603,'ACCESS EXPORT'!$A:$AF,9,FALSE))</f>
        <v>SEMINOLE</v>
      </c>
      <c r="H603" s="4" t="str">
        <f>_xlfn.IFNA(VLOOKUP($B603,'ACCESS EXPORT'!$B:$J,9,FALSE),"")</f>
        <v>NE</v>
      </c>
      <c r="I603" s="3" t="str">
        <f>CONCATENATE("(P)",VLOOKUP($A603,'ACCESS EXPORT'!$A:$AF,11,FALSE)," (F)",VLOOKUP($A603,'ACCESS EXPORT'!$A:$AF,29,FALSE))</f>
        <v>(P)(407) 303-6865 (F)(407) 303-6537</v>
      </c>
      <c r="J603" s="4" t="str">
        <f>UPPER(VLOOKUP($A603,'ACCESS EXPORT'!$A:$AF,12,FALSE))</f>
        <v>UROLOGY</v>
      </c>
      <c r="K603" s="4" t="str">
        <f>UPPER(VLOOKUP($A603,'ACCESS EXPORT'!$A:$AF,13,FALSE))</f>
        <v>MARLENE HOLLAND</v>
      </c>
      <c r="L603" s="3" t="str">
        <f>IF(AND(VLOOKUP(A603,'ACCESS EXPORT'!A:AE,1,0),'ACCESS EXPORT'!N603=""),UPPER(CONCATENATE('ACCESS EXPORT'!AE603)),IF(VLOOKUP(A603,'ACCESS EXPORT'!A:AE,1,0),UPPER(CONCATENATE('ACCESS EXPORT'!N603," "&amp;CHAR(10),'ACCESS EXPORT'!AE603))))</f>
        <v>DREW DEVANE (EXEC DIR) 
CHARLIE CULTER (PRAC. ADMIN) (INTERIM)</v>
      </c>
      <c r="M603" s="4" t="str">
        <f>UPPER(VLOOKUP($A603,'ACCESS EXPORT'!$A:$O,15,FALSE))</f>
        <v>GLORIA SIBLEY (PM)</v>
      </c>
      <c r="N603" s="4" t="str">
        <f ca="1">IF(AND('ACCESS EXPORT'!X603="",'ACCESS EXPORT'!Y603=""),IF('ACCESS EXPORT'!V603&lt;&gt;"",(IF(TODAY()-'ACCESS EXPORT'!V603&gt;=-60,UPPER(CONCATENATE(VLOOKUP(B603,'ACCESS EXPORT'!$B:$P,15,FALSE),""&amp;CHAR(10)&amp;"(SEP",TEXT('ACCESS EXPORT'!V603," MM/DD/YYY)"))),IF(TODAY()-'ACCESS EXPORT'!V603&lt;0,UPPER(VLOOKUP(B603,'ACCESS EXPORT'!$B:$P,15,FALSE)),UPPER(VLOOKUP(B603,'ACCESS EXPORT'!$B:$P,15,FALSE))))),IF('ACCESS EXPORT'!U603="",UPPER(VLOOKUP(B603,'ACCESS EXPORT'!$B:$P,15,FALSE)),IF(TODAY()-'ACCESS EXPORT'!U603&lt;=30,CONCATENATE(UPPER(VLOOKUP(B603,'ACCESS EXPORT'!$B:$P,15,FALSE)),""&amp;CHAR(10)&amp;"(NEW",TEXT('ACCESS EXPORT'!U603," MM/DD/YYY)")),IF(AND(TODAY()-'ACCESS EXPORT'!U603&gt;30,TODAY()&gt;0),UPPER(VLOOKUP(B603,'ACCESS EXPORT'!$B:$P,15,FALSE)))))),IF('ACCESS EXPORT'!Y603&lt;&gt;"",UPPER(CONCATENATE(UPPER(VLOOKUP(B603,'ACCESS EXPORT'!$B:$P,15,FALSE)),""&amp;CHAR(10)&amp;"(Transfer Out",TEXT('ACCESS EXPORT'!Y603," MM/DD/YYY)"))),IF('ACCESS EXPORT'!X603&lt;&gt;"",UPPER(CONCATENATE(UPPER(VLOOKUP(B603,'ACCESS EXPORT'!$B:$P,15,FALSE)),""&amp;CHAR(10)&amp;"(Transfer In",TEXT('ACCESS EXPORT'!X603," MM/DD/YYY)"))))))</f>
        <v>DOBKIN, STEPHEN F.</v>
      </c>
      <c r="O603" s="4" t="str">
        <f>_xlfn.IFNA(VLOOKUP(B603,'ACCESS EXPORT'!$B:$Q,16,FALSE),"")</f>
        <v>MD</v>
      </c>
      <c r="P603" s="4" t="str">
        <f>_xlfn.IFNA(VLOOKUP(B603,'ACCESS EXPORT'!B:W,22,FALSE),"-")</f>
        <v>1306899893</v>
      </c>
      <c r="Q603" s="4" t="str">
        <f>_xlfn.IFNA(VLOOKUP(A603,'ACCESS EXPORT'!$A:$AG,33,0),"-")</f>
        <v>TBD</v>
      </c>
      <c r="R603" s="4" t="str">
        <f>_xlfn.IFNA(VLOOKUP(A603,'ACCESS EXPORT'!$A:$AH,34,0),"-")</f>
        <v>Amanda Dowd</v>
      </c>
      <c r="S603" s="4" t="str">
        <f>_xlfn.IFNA(VLOOKUP(A603,'ACCESS EXPORT'!$A:$AI,35,0),"-")</f>
        <v>Courtney Powell</v>
      </c>
      <c r="T603" s="4" t="str">
        <f>_xlfn.IFNA(VLOOKUP(A603,'ACCESS EXPORT'!$A:$AJ,36,0),"-")</f>
        <v>Andrew Davis</v>
      </c>
      <c r="U603" s="4" t="str">
        <f>_xlfn.IFNA(VLOOKUP(A603,'ACCESS EXPORT'!$A:$AK,37,0),"-")</f>
        <v>athena</v>
      </c>
      <c r="V603" s="4" t="str">
        <f>_xlfn.IFNA(VLOOKUP(A603,'ACCESS EXPORT'!$A:$AL,38,0),"-")</f>
        <v>FHMG_E ORLANDO URO</v>
      </c>
      <c r="W603" s="4" t="str">
        <f>_xlfn.IFNA(VLOOKUP(A603,'ACCESS EXPORT'!$A:$AM,39,0),"-")</f>
        <v/>
      </c>
      <c r="X603" s="4" t="str">
        <f>_xlfn.IFNA(VLOOKUP(A603,'ACCESS EXPORT'!$A:$AN,40,0),"-")</f>
        <v>John Del Rio / Shahla Cedeno</v>
      </c>
      <c r="Y603" s="26" t="str">
        <f>_xlfn.IFNA(VLOOKUP(A603,'ACCESS EXPORT'!A:AO,41,0),"")</f>
        <v>Jose Anderson</v>
      </c>
      <c r="Z603" s="26" t="str">
        <f>_xlfn.IFNA(VLOOKUP(A603,'ACCESS EXPORT'!A:AP,42,0),"")</f>
        <v>Sue Balmforth</v>
      </c>
      <c r="AA603" s="26" t="str">
        <f>_xlfn.IFNA(VLOOKUP(A603,'ACCESS EXPORT'!A:AQ,43,0),"")</f>
        <v>Tricia Greco</v>
      </c>
    </row>
    <row r="604" spans="1:27" ht="18.75" x14ac:dyDescent="0.25">
      <c r="A604" s="33">
        <v>383</v>
      </c>
      <c r="B604" s="10">
        <v>1331</v>
      </c>
      <c r="C604" s="7" t="str">
        <f ca="1">IFERROR(UPPER(IF(AND('ACCESS EXPORT'!AA604="",'ACCESS EXPORT'!Z604=""),VLOOKUP(A604,'ACCESS EXPORT'!$A:$AF,32,FALSE),(IF('ACCESS EXPORT'!AA604&lt;&gt;"",CONCATENATE(VLOOKUP(A604,'ACCESS EXPORT'!$A:$AF,32,FALSE)," (Closed",TEXT('ACCESS EXPORT'!AA604," MM/DD/YYY)")),IF(TODAY()&lt;(('ACCESS EXPORT'!Z604)+30),CONCATENATE(VLOOKUP(A604,'ACCESS EXPORT'!$A:$AF,32,FALSE)," (Opens",TEXT('ACCESS EXPORT'!Z604," MM/DD/YYY)")),VLOOKUP(A604,'ACCESS EXPORT'!$A:$AF,32,FALSE)))))),"-")</f>
        <v>ADVENTHEALTH MEDICAL GROUP UROLOGY AT OVIEDO</v>
      </c>
      <c r="D604" s="3" t="str">
        <f ca="1">IFERROR(UPPER(IF(AND('ACCESS EXPORT'!AA604="",'ACCESS EXPORT'!Z604=""),VLOOKUP(A604,'ACCESS EXPORT'!$A:$AF,28,FALSE),(IF('ACCESS EXPORT'!AA604&lt;&gt;"",CONCATENATE(VLOOKUP(A604,'ACCESS EXPORT'!$A:$AF,28,FALSE)," (Closed",TEXT('ACCESS EXPORT'!AA604," MM/DD/YYY)")),IF(TODAY()&lt;(('ACCESS EXPORT'!Z604)+30),CONCATENATE(VLOOKUP(A604,'ACCESS EXPORT'!$A:$AF,28,FALSE)," (Opens",TEXT('ACCESS EXPORT'!Z604," MM/DD/YYY)")),VLOOKUP(A604,'ACCESS EXPORT'!$A:$AF,28,FALSE)))))),"-")</f>
        <v>FLORIDA UROLGOY ASSOCAITES - OVIEDO</v>
      </c>
      <c r="E604" s="3" t="str">
        <f>VLOOKUP($A604,'ACCESS EXPORT'!$A:$AF,3,FALSE)</f>
        <v>624V</v>
      </c>
      <c r="F604" s="3" t="str">
        <f>UPPER(CONCATENATE(VLOOKUP(A604,'ACCESS EXPORT'!$A:$AF,4,FALSE)," ",VLOOKUP(A604,'ACCESS EXPORT'!$A:$AF,5,FALSE)," ",VLOOKUP(A604,'ACCESS EXPORT'!$A:$AF,6,FALSE)," ",VLOOKUP(A604,'ACCESS EXPORT'!$A:$AA,7,FALSE)," ",VLOOKUP(A604,'ACCESS EXPORT'!$A:$AA,8,FALSE)))</f>
        <v>8000 RED BUG LAKE ROAD SUITE 290 OVIEDO FL 32765</v>
      </c>
      <c r="G604" s="4" t="str">
        <f>UPPER(VLOOKUP($A604,'ACCESS EXPORT'!$A:$AF,9,FALSE))</f>
        <v>SEMINOLE</v>
      </c>
      <c r="H604" s="4" t="str">
        <f>_xlfn.IFNA(VLOOKUP($B604,'ACCESS EXPORT'!$B:$J,9,FALSE),"")</f>
        <v>NE</v>
      </c>
      <c r="I604" s="3" t="str">
        <f>CONCATENATE("(P)",VLOOKUP($A604,'ACCESS EXPORT'!$A:$AF,11,FALSE)," (F)",VLOOKUP($A604,'ACCESS EXPORT'!$A:$AF,29,FALSE))</f>
        <v>(P)(407) 303-6865 (F)(407) 303-6537</v>
      </c>
      <c r="J604" s="4" t="str">
        <f>UPPER(VLOOKUP($A604,'ACCESS EXPORT'!$A:$AF,12,FALSE))</f>
        <v>UROLOGY</v>
      </c>
      <c r="K604" s="4" t="str">
        <f>UPPER(VLOOKUP($A604,'ACCESS EXPORT'!$A:$AF,13,FALSE))</f>
        <v>MARLENE HOLLAND</v>
      </c>
      <c r="L604" s="3" t="str">
        <f>IF(AND(VLOOKUP(A604,'ACCESS EXPORT'!A:AE,1,0),'ACCESS EXPORT'!N604=""),UPPER(CONCATENATE('ACCESS EXPORT'!AE604)),IF(VLOOKUP(A604,'ACCESS EXPORT'!A:AE,1,0),UPPER(CONCATENATE('ACCESS EXPORT'!N604," "&amp;CHAR(10),'ACCESS EXPORT'!AE604))))</f>
        <v>DREW DEVANE (EXEC DIR) 
CHARLIE CULTER (PRAC. ADMIN) (INTERIM)</v>
      </c>
      <c r="M604" s="4" t="str">
        <f>UPPER(VLOOKUP($A604,'ACCESS EXPORT'!$A:$O,15,FALSE))</f>
        <v>GLORIA SIBLEY (PM)</v>
      </c>
      <c r="N604" s="4" t="str">
        <f ca="1">IF(AND('ACCESS EXPORT'!X604="",'ACCESS EXPORT'!Y604=""),IF('ACCESS EXPORT'!V604&lt;&gt;"",(IF(TODAY()-'ACCESS EXPORT'!V604&gt;=-60,UPPER(CONCATENATE(VLOOKUP(B604,'ACCESS EXPORT'!$B:$P,15,FALSE),""&amp;CHAR(10)&amp;"(SEP",TEXT('ACCESS EXPORT'!V604," MM/DD/YYY)"))),IF(TODAY()-'ACCESS EXPORT'!V604&lt;0,UPPER(VLOOKUP(B604,'ACCESS EXPORT'!$B:$P,15,FALSE)),UPPER(VLOOKUP(B604,'ACCESS EXPORT'!$B:$P,15,FALSE))))),IF('ACCESS EXPORT'!U604="",UPPER(VLOOKUP(B604,'ACCESS EXPORT'!$B:$P,15,FALSE)),IF(TODAY()-'ACCESS EXPORT'!U604&lt;=30,CONCATENATE(UPPER(VLOOKUP(B604,'ACCESS EXPORT'!$B:$P,15,FALSE)),""&amp;CHAR(10)&amp;"(NEW",TEXT('ACCESS EXPORT'!U604," MM/DD/YYY)")),IF(AND(TODAY()-'ACCESS EXPORT'!U604&gt;30,TODAY()&gt;0),UPPER(VLOOKUP(B604,'ACCESS EXPORT'!$B:$P,15,FALSE)))))),IF('ACCESS EXPORT'!Y604&lt;&gt;"",UPPER(CONCATENATE(UPPER(VLOOKUP(B604,'ACCESS EXPORT'!$B:$P,15,FALSE)),""&amp;CHAR(10)&amp;"(Transfer Out",TEXT('ACCESS EXPORT'!Y604," MM/DD/YYY)"))),IF('ACCESS EXPORT'!X604&lt;&gt;"",UPPER(CONCATENATE(UPPER(VLOOKUP(B604,'ACCESS EXPORT'!$B:$P,15,FALSE)),""&amp;CHAR(10)&amp;"(Transfer In",TEXT('ACCESS EXPORT'!X604," MM/DD/YYY)"))))))</f>
        <v>PATEL, ZAMIP P.</v>
      </c>
      <c r="O604" s="4" t="str">
        <f>_xlfn.IFNA(VLOOKUP(B604,'ACCESS EXPORT'!$B:$Q,16,FALSE),"")</f>
        <v>MD</v>
      </c>
      <c r="P604" s="4" t="str">
        <f>_xlfn.IFNA(VLOOKUP(B604,'ACCESS EXPORT'!B:W,22,FALSE),"-")</f>
        <v>1437318326</v>
      </c>
      <c r="Q604" s="4" t="str">
        <f>_xlfn.IFNA(VLOOKUP(A604,'ACCESS EXPORT'!$A:$AG,33,0),"-")</f>
        <v>TBD</v>
      </c>
      <c r="R604" s="4" t="str">
        <f>_xlfn.IFNA(VLOOKUP(A604,'ACCESS EXPORT'!$A:$AH,34,0),"-")</f>
        <v>Amanda Dowd</v>
      </c>
      <c r="S604" s="4" t="str">
        <f>_xlfn.IFNA(VLOOKUP(A604,'ACCESS EXPORT'!$A:$AI,35,0),"-")</f>
        <v>Courtney Powell</v>
      </c>
      <c r="T604" s="4" t="str">
        <f>_xlfn.IFNA(VLOOKUP(A604,'ACCESS EXPORT'!$A:$AJ,36,0),"-")</f>
        <v>Andrew Davis</v>
      </c>
      <c r="U604" s="4" t="str">
        <f>_xlfn.IFNA(VLOOKUP(A604,'ACCESS EXPORT'!$A:$AK,37,0),"-")</f>
        <v>athena</v>
      </c>
      <c r="V604" s="4" t="str">
        <f>_xlfn.IFNA(VLOOKUP(A604,'ACCESS EXPORT'!$A:$AL,38,0),"-")</f>
        <v>FHMG_E ORLANDO URO</v>
      </c>
      <c r="W604" s="4" t="str">
        <f>_xlfn.IFNA(VLOOKUP(A604,'ACCESS EXPORT'!$A:$AM,39,0),"-")</f>
        <v/>
      </c>
      <c r="X604" s="4" t="str">
        <f>_xlfn.IFNA(VLOOKUP(A604,'ACCESS EXPORT'!$A:$AN,40,0),"-")</f>
        <v>John Del Rio / Shahla Cedeno</v>
      </c>
      <c r="Y604" s="26" t="str">
        <f>_xlfn.IFNA(VLOOKUP(A604,'ACCESS EXPORT'!A:AO,41,0),"")</f>
        <v>Jose Anderson</v>
      </c>
      <c r="Z604" s="26" t="str">
        <f>_xlfn.IFNA(VLOOKUP(A604,'ACCESS EXPORT'!A:AP,42,0),"")</f>
        <v>Sue Balmforth</v>
      </c>
      <c r="AA604" s="26" t="str">
        <f>_xlfn.IFNA(VLOOKUP(A604,'ACCESS EXPORT'!A:AQ,43,0),"")</f>
        <v>Tricia Greco</v>
      </c>
    </row>
    <row r="605" spans="1:27" ht="18.75" x14ac:dyDescent="0.25">
      <c r="A605" s="33">
        <v>246</v>
      </c>
      <c r="B605" s="10">
        <v>1518</v>
      </c>
      <c r="C605" s="7" t="str">
        <f ca="1">IFERROR(UPPER(IF(AND('ACCESS EXPORT'!AA605="",'ACCESS EXPORT'!Z605=""),VLOOKUP(A605,'ACCESS EXPORT'!$A:$AF,32,FALSE),(IF('ACCESS EXPORT'!AA605&lt;&gt;"",CONCATENATE(VLOOKUP(A605,'ACCESS EXPORT'!$A:$AF,32,FALSE)," (Closed",TEXT('ACCESS EXPORT'!AA605," MM/DD/YYY)")),IF(TODAY()&lt;(('ACCESS EXPORT'!Z605)+30),CONCATENATE(VLOOKUP(A605,'ACCESS EXPORT'!$A:$AF,32,FALSE)," (Opens",TEXT('ACCESS EXPORT'!Z605," MM/DD/YYY)")),VLOOKUP(A605,'ACCESS EXPORT'!$A:$AF,32,FALSE)))))),"-")</f>
        <v>ADVENTHEALTH MEDICAL GROUP PEDIATRICS AT TAVARES DAVID WALKER</v>
      </c>
      <c r="D605" s="3" t="str">
        <f ca="1">IFERROR(UPPER(IF(AND('ACCESS EXPORT'!AA605="",'ACCESS EXPORT'!Z605=""),VLOOKUP(A605,'ACCESS EXPORT'!$A:$AF,28,FALSE),(IF('ACCESS EXPORT'!AA605&lt;&gt;"",CONCATENATE(VLOOKUP(A605,'ACCESS EXPORT'!$A:$AF,28,FALSE)," (Closed",TEXT('ACCESS EXPORT'!AA605," MM/DD/YYY)")),IF(TODAY()&lt;(('ACCESS EXPORT'!Z605)+30),CONCATENATE(VLOOKUP(A605,'ACCESS EXPORT'!$A:$AF,28,FALSE)," (Opens",TEXT('ACCESS EXPORT'!Z605," MM/DD/YYY)")),VLOOKUP(A605,'ACCESS EXPORT'!$A:$AF,28,FALSE)))))),"-")</f>
        <v>PEDIATRIC ASSOCIATES OF LAKE COUNTY</v>
      </c>
      <c r="E605" s="3" t="str">
        <f>VLOOKUP($A605,'ACCESS EXPORT'!$A:$AF,3,FALSE)</f>
        <v>6290</v>
      </c>
      <c r="F605" s="3" t="str">
        <f>UPPER(CONCATENATE(VLOOKUP(A605,'ACCESS EXPORT'!$A:$AF,4,FALSE)," ",VLOOKUP(A605,'ACCESS EXPORT'!$A:$AF,5,FALSE)," ",VLOOKUP(A605,'ACCESS EXPORT'!$A:$AF,6,FALSE)," ",VLOOKUP(A605,'ACCESS EXPORT'!$A:$AA,7,FALSE)," ",VLOOKUP(A605,'ACCESS EXPORT'!$A:$AA,8,FALSE)))</f>
        <v>1765 DAVID WALKER DR  TAVARES FL 32778</v>
      </c>
      <c r="G605" s="4" t="str">
        <f>UPPER(VLOOKUP($A605,'ACCESS EXPORT'!$A:$AF,9,FALSE))</f>
        <v>LAKE</v>
      </c>
      <c r="H605" s="4" t="str">
        <f>_xlfn.IFNA(VLOOKUP($B605,'ACCESS EXPORT'!$B:$J,9,FALSE),"")</f>
        <v>Waterman</v>
      </c>
      <c r="I605" s="3" t="str">
        <f>CONCATENATE("(P)",VLOOKUP($A605,'ACCESS EXPORT'!$A:$AF,11,FALSE)," (F)",VLOOKUP($A605,'ACCESS EXPORT'!$A:$AF,29,FALSE))</f>
        <v>(P)(352) 343-3330 (F)(352) 742-0354</v>
      </c>
      <c r="J605" s="4" t="str">
        <f>UPPER(VLOOKUP($A605,'ACCESS EXPORT'!$A:$AF,12,FALSE))</f>
        <v>PEDIATRICS</v>
      </c>
      <c r="K605" s="4" t="str">
        <f>UPPER(VLOOKUP($A605,'ACCESS EXPORT'!$A:$AF,13,FALSE))</f>
        <v>MARLENE HOLLAND</v>
      </c>
      <c r="L605" s="3" t="str">
        <f>IF(AND(VLOOKUP(A605,'ACCESS EXPORT'!A:AE,1,0),'ACCESS EXPORT'!N605=""),UPPER(CONCATENATE('ACCESS EXPORT'!AE605)),IF(VLOOKUP(A605,'ACCESS EXPORT'!A:AE,1,0),UPPER(CONCATENATE('ACCESS EXPORT'!N605," "&amp;CHAR(10),'ACCESS EXPORT'!AE605))))</f>
        <v xml:space="preserve">DAWN LEE 
</v>
      </c>
      <c r="M605" s="4" t="str">
        <f>UPPER(VLOOKUP($A605,'ACCESS EXPORT'!$A:$O,15,FALSE))</f>
        <v>ASHLEY MURRAY (OS)</v>
      </c>
      <c r="N605" s="4" t="str">
        <f ca="1">IF(AND('ACCESS EXPORT'!X605="",'ACCESS EXPORT'!Y605=""),IF('ACCESS EXPORT'!V605&lt;&gt;"",(IF(TODAY()-'ACCESS EXPORT'!V605&gt;=-60,UPPER(CONCATENATE(VLOOKUP(B605,'ACCESS EXPORT'!$B:$P,15,FALSE),""&amp;CHAR(10)&amp;"(SEP",TEXT('ACCESS EXPORT'!V605," MM/DD/YYY)"))),IF(TODAY()-'ACCESS EXPORT'!V605&lt;0,UPPER(VLOOKUP(B605,'ACCESS EXPORT'!$B:$P,15,FALSE)),UPPER(VLOOKUP(B605,'ACCESS EXPORT'!$B:$P,15,FALSE))))),IF('ACCESS EXPORT'!U605="",UPPER(VLOOKUP(B605,'ACCESS EXPORT'!$B:$P,15,FALSE)),IF(TODAY()-'ACCESS EXPORT'!U605&lt;=30,CONCATENATE(UPPER(VLOOKUP(B605,'ACCESS EXPORT'!$B:$P,15,FALSE)),""&amp;CHAR(10)&amp;"(NEW",TEXT('ACCESS EXPORT'!U605," MM/DD/YYY)")),IF(AND(TODAY()-'ACCESS EXPORT'!U605&gt;30,TODAY()&gt;0),UPPER(VLOOKUP(B605,'ACCESS EXPORT'!$B:$P,15,FALSE)))))),IF('ACCESS EXPORT'!Y605&lt;&gt;"",UPPER(CONCATENATE(UPPER(VLOOKUP(B605,'ACCESS EXPORT'!$B:$P,15,FALSE)),""&amp;CHAR(10)&amp;"(Transfer Out",TEXT('ACCESS EXPORT'!Y605," MM/DD/YYY)"))),IF('ACCESS EXPORT'!X605&lt;&gt;"",UPPER(CONCATENATE(UPPER(VLOOKUP(B605,'ACCESS EXPORT'!$B:$P,15,FALSE)),""&amp;CHAR(10)&amp;"(Transfer In",TEXT('ACCESS EXPORT'!X605," MM/DD/YYY)"))))))</f>
        <v>BERON, KRISTY M.</v>
      </c>
      <c r="O605" s="4" t="str">
        <f>_xlfn.IFNA(VLOOKUP(B605,'ACCESS EXPORT'!$B:$Q,16,FALSE),"")</f>
        <v>APRN</v>
      </c>
      <c r="P605" s="4" t="str">
        <f>_xlfn.IFNA(VLOOKUP(B605,'ACCESS EXPORT'!B:W,22,FALSE),"-")</f>
        <v>1477982817</v>
      </c>
      <c r="Q605" s="4" t="str">
        <f>_xlfn.IFNA(VLOOKUP(A605,'ACCESS EXPORT'!$A:$AG,33,0),"-")</f>
        <v>Maria Ortiz</v>
      </c>
      <c r="R605" s="4" t="str">
        <f>_xlfn.IFNA(VLOOKUP(A605,'ACCESS EXPORT'!$A:$AH,34,0),"-")</f>
        <v>Amanda Dowd</v>
      </c>
      <c r="S605" s="4" t="str">
        <f>_xlfn.IFNA(VLOOKUP(A605,'ACCESS EXPORT'!$A:$AI,35,0),"-")</f>
        <v>Courtney Powell</v>
      </c>
      <c r="T605" s="4" t="str">
        <f>_xlfn.IFNA(VLOOKUP(A605,'ACCESS EXPORT'!$A:$AJ,36,0),"-")</f>
        <v>Sorangia Jean-Francois</v>
      </c>
      <c r="U605" s="4" t="str">
        <f>_xlfn.IFNA(VLOOKUP(A605,'ACCESS EXPORT'!$A:$AK,37,0),"-")</f>
        <v>athena</v>
      </c>
      <c r="V605" s="4" t="str">
        <f>_xlfn.IFNA(VLOOKUP(A605,'ACCESS EXPORT'!$A:$AL,38,0),"-")</f>
        <v>FHMG_PED ASSOC OF LK</v>
      </c>
      <c r="W605" s="4" t="str">
        <f>_xlfn.IFNA(VLOOKUP(A605,'ACCESS EXPORT'!$A:$AM,39,0),"-")</f>
        <v/>
      </c>
      <c r="X605" s="4" t="str">
        <f>_xlfn.IFNA(VLOOKUP(A605,'ACCESS EXPORT'!$A:$AN,40,0),"-")</f>
        <v>Libia Villaquiran / Jenny Green</v>
      </c>
      <c r="Y605" s="26" t="str">
        <f>_xlfn.IFNA(VLOOKUP(A605,'ACCESS EXPORT'!A:AO,41,0),"")</f>
        <v>Candace Pischetola</v>
      </c>
      <c r="Z605" s="26" t="str">
        <f>_xlfn.IFNA(VLOOKUP(A605,'ACCESS EXPORT'!A:AP,42,0),"")</f>
        <v>Maria Angel</v>
      </c>
      <c r="AA605" s="26" t="str">
        <f>_xlfn.IFNA(VLOOKUP(A605,'ACCESS EXPORT'!A:AQ,43,0),"")</f>
        <v>Heather Tootle</v>
      </c>
    </row>
    <row r="606" spans="1:27" ht="18.75" x14ac:dyDescent="0.25">
      <c r="A606" s="33">
        <v>246</v>
      </c>
      <c r="B606" s="10">
        <v>1547</v>
      </c>
      <c r="C606" s="7" t="str">
        <f ca="1">IFERROR(UPPER(IF(AND('ACCESS EXPORT'!AA606="",'ACCESS EXPORT'!Z606=""),VLOOKUP(A606,'ACCESS EXPORT'!$A:$AF,32,FALSE),(IF('ACCESS EXPORT'!AA606&lt;&gt;"",CONCATENATE(VLOOKUP(A606,'ACCESS EXPORT'!$A:$AF,32,FALSE)," (Closed",TEXT('ACCESS EXPORT'!AA606," MM/DD/YYY)")),IF(TODAY()&lt;(('ACCESS EXPORT'!Z606)+30),CONCATENATE(VLOOKUP(A606,'ACCESS EXPORT'!$A:$AF,32,FALSE)," (Opens",TEXT('ACCESS EXPORT'!Z606," MM/DD/YYY)")),VLOOKUP(A606,'ACCESS EXPORT'!$A:$AF,32,FALSE)))))),"-")</f>
        <v>ADVENTHEALTH MEDICAL GROUP PEDIATRICS AT TAVARES DAVID WALKER</v>
      </c>
      <c r="D606" s="3" t="str">
        <f ca="1">IFERROR(UPPER(IF(AND('ACCESS EXPORT'!AA606="",'ACCESS EXPORT'!Z606=""),VLOOKUP(A606,'ACCESS EXPORT'!$A:$AF,28,FALSE),(IF('ACCESS EXPORT'!AA606&lt;&gt;"",CONCATENATE(VLOOKUP(A606,'ACCESS EXPORT'!$A:$AF,28,FALSE)," (Closed",TEXT('ACCESS EXPORT'!AA606," MM/DD/YYY)")),IF(TODAY()&lt;(('ACCESS EXPORT'!Z606)+30),CONCATENATE(VLOOKUP(A606,'ACCESS EXPORT'!$A:$AF,28,FALSE)," (Opens",TEXT('ACCESS EXPORT'!Z606," MM/DD/YYY)")),VLOOKUP(A606,'ACCESS EXPORT'!$A:$AF,28,FALSE)))))),"-")</f>
        <v>PEDIATRIC ASSOCIATES OF LAKE COUNTY</v>
      </c>
      <c r="E606" s="3" t="str">
        <f>VLOOKUP($A606,'ACCESS EXPORT'!$A:$AF,3,FALSE)</f>
        <v>6290</v>
      </c>
      <c r="F606" s="3" t="str">
        <f>UPPER(CONCATENATE(VLOOKUP(A606,'ACCESS EXPORT'!$A:$AF,4,FALSE)," ",VLOOKUP(A606,'ACCESS EXPORT'!$A:$AF,5,FALSE)," ",VLOOKUP(A606,'ACCESS EXPORT'!$A:$AF,6,FALSE)," ",VLOOKUP(A606,'ACCESS EXPORT'!$A:$AA,7,FALSE)," ",VLOOKUP(A606,'ACCESS EXPORT'!$A:$AA,8,FALSE)))</f>
        <v>1765 DAVID WALKER DR  TAVARES FL 32778</v>
      </c>
      <c r="G606" s="4" t="str">
        <f>UPPER(VLOOKUP($A606,'ACCESS EXPORT'!$A:$AF,9,FALSE))</f>
        <v>LAKE</v>
      </c>
      <c r="H606" s="4" t="str">
        <f>_xlfn.IFNA(VLOOKUP($B606,'ACCESS EXPORT'!$B:$J,9,FALSE),"")</f>
        <v>Waterman</v>
      </c>
      <c r="I606" s="3" t="str">
        <f>CONCATENATE("(P)",VLOOKUP($A606,'ACCESS EXPORT'!$A:$AF,11,FALSE)," (F)",VLOOKUP($A606,'ACCESS EXPORT'!$A:$AF,29,FALSE))</f>
        <v>(P)(352) 343-3330 (F)(352) 742-0354</v>
      </c>
      <c r="J606" s="4" t="str">
        <f>UPPER(VLOOKUP($A606,'ACCESS EXPORT'!$A:$AF,12,FALSE))</f>
        <v>PEDIATRICS</v>
      </c>
      <c r="K606" s="4" t="str">
        <f>UPPER(VLOOKUP($A606,'ACCESS EXPORT'!$A:$AF,13,FALSE))</f>
        <v>MARLENE HOLLAND</v>
      </c>
      <c r="L606" s="3" t="str">
        <f>IF(AND(VLOOKUP(A606,'ACCESS EXPORT'!A:AE,1,0),'ACCESS EXPORT'!N606=""),UPPER(CONCATENATE('ACCESS EXPORT'!AE606)),IF(VLOOKUP(A606,'ACCESS EXPORT'!A:AE,1,0),UPPER(CONCATENATE('ACCESS EXPORT'!N606," "&amp;CHAR(10),'ACCESS EXPORT'!AE606))))</f>
        <v xml:space="preserve">DAWN LEE 
</v>
      </c>
      <c r="M606" s="4" t="str">
        <f>UPPER(VLOOKUP($A606,'ACCESS EXPORT'!$A:$O,15,FALSE))</f>
        <v>ASHLEY MURRAY (OS)</v>
      </c>
      <c r="N606" s="4" t="str">
        <f ca="1">IF(AND('ACCESS EXPORT'!X606="",'ACCESS EXPORT'!Y606=""),IF('ACCESS EXPORT'!V606&lt;&gt;"",(IF(TODAY()-'ACCESS EXPORT'!V606&gt;=-60,UPPER(CONCATENATE(VLOOKUP(B606,'ACCESS EXPORT'!$B:$P,15,FALSE),""&amp;CHAR(10)&amp;"(SEP",TEXT('ACCESS EXPORT'!V606," MM/DD/YYY)"))),IF(TODAY()-'ACCESS EXPORT'!V606&lt;0,UPPER(VLOOKUP(B606,'ACCESS EXPORT'!$B:$P,15,FALSE)),UPPER(VLOOKUP(B606,'ACCESS EXPORT'!$B:$P,15,FALSE))))),IF('ACCESS EXPORT'!U606="",UPPER(VLOOKUP(B606,'ACCESS EXPORT'!$B:$P,15,FALSE)),IF(TODAY()-'ACCESS EXPORT'!U606&lt;=30,CONCATENATE(UPPER(VLOOKUP(B606,'ACCESS EXPORT'!$B:$P,15,FALSE)),""&amp;CHAR(10)&amp;"(NEW",TEXT('ACCESS EXPORT'!U606," MM/DD/YYY)")),IF(AND(TODAY()-'ACCESS EXPORT'!U606&gt;30,TODAY()&gt;0),UPPER(VLOOKUP(B606,'ACCESS EXPORT'!$B:$P,15,FALSE)))))),IF('ACCESS EXPORT'!Y606&lt;&gt;"",UPPER(CONCATENATE(UPPER(VLOOKUP(B606,'ACCESS EXPORT'!$B:$P,15,FALSE)),""&amp;CHAR(10)&amp;"(Transfer Out",TEXT('ACCESS EXPORT'!Y606," MM/DD/YYY)"))),IF('ACCESS EXPORT'!X606&lt;&gt;"",UPPER(CONCATENATE(UPPER(VLOOKUP(B606,'ACCESS EXPORT'!$B:$P,15,FALSE)),""&amp;CHAR(10)&amp;"(Transfer In",TEXT('ACCESS EXPORT'!X606," MM/DD/YYY)"))))))</f>
        <v>DIAZ, DENIS</v>
      </c>
      <c r="O606" s="4" t="str">
        <f>_xlfn.IFNA(VLOOKUP(B606,'ACCESS EXPORT'!$B:$Q,16,FALSE),"")</f>
        <v>MD</v>
      </c>
      <c r="P606" s="4" t="str">
        <f>_xlfn.IFNA(VLOOKUP(B606,'ACCESS EXPORT'!B:W,22,FALSE),"-")</f>
        <v>1215908371</v>
      </c>
      <c r="Q606" s="4" t="str">
        <f>_xlfn.IFNA(VLOOKUP(A606,'ACCESS EXPORT'!$A:$AG,33,0),"-")</f>
        <v>Maria Ortiz</v>
      </c>
      <c r="R606" s="4" t="str">
        <f>_xlfn.IFNA(VLOOKUP(A606,'ACCESS EXPORT'!$A:$AH,34,0),"-")</f>
        <v>Amanda Dowd</v>
      </c>
      <c r="S606" s="4" t="str">
        <f>_xlfn.IFNA(VLOOKUP(A606,'ACCESS EXPORT'!$A:$AI,35,0),"-")</f>
        <v>Courtney Powell</v>
      </c>
      <c r="T606" s="4" t="str">
        <f>_xlfn.IFNA(VLOOKUP(A606,'ACCESS EXPORT'!$A:$AJ,36,0),"-")</f>
        <v>Sorangia Jean-Francois</v>
      </c>
      <c r="U606" s="4" t="str">
        <f>_xlfn.IFNA(VLOOKUP(A606,'ACCESS EXPORT'!$A:$AK,37,0),"-")</f>
        <v>athena</v>
      </c>
      <c r="V606" s="4" t="str">
        <f>_xlfn.IFNA(VLOOKUP(A606,'ACCESS EXPORT'!$A:$AL,38,0),"-")</f>
        <v>FHMG_PED ASSOC OF LK</v>
      </c>
      <c r="W606" s="4" t="str">
        <f>_xlfn.IFNA(VLOOKUP(A606,'ACCESS EXPORT'!$A:$AM,39,0),"-")</f>
        <v/>
      </c>
      <c r="X606" s="4" t="str">
        <f>_xlfn.IFNA(VLOOKUP(A606,'ACCESS EXPORT'!$A:$AN,40,0),"-")</f>
        <v>Libia Villaquiran / Jenny Green</v>
      </c>
      <c r="Y606" s="26" t="str">
        <f>_xlfn.IFNA(VLOOKUP(A606,'ACCESS EXPORT'!A:AO,41,0),"")</f>
        <v>Candace Pischetola</v>
      </c>
      <c r="Z606" s="26" t="str">
        <f>_xlfn.IFNA(VLOOKUP(A606,'ACCESS EXPORT'!A:AP,42,0),"")</f>
        <v>Maria Angel</v>
      </c>
      <c r="AA606" s="26" t="str">
        <f>_xlfn.IFNA(VLOOKUP(A606,'ACCESS EXPORT'!A:AQ,43,0),"")</f>
        <v>Heather Tootle</v>
      </c>
    </row>
    <row r="607" spans="1:27" ht="18.75" x14ac:dyDescent="0.25">
      <c r="A607" s="33">
        <v>118</v>
      </c>
      <c r="B607" s="10">
        <v>1175</v>
      </c>
      <c r="C607" s="7" t="str">
        <f ca="1">IFERROR(UPPER(IF(AND('ACCESS EXPORT'!AA607="",'ACCESS EXPORT'!Z607=""),VLOOKUP(A607,'ACCESS EXPORT'!$A:$AF,32,FALSE),(IF('ACCESS EXPORT'!AA607&lt;&gt;"",CONCATENATE(VLOOKUP(A607,'ACCESS EXPORT'!$A:$AF,32,FALSE)," (Closed",TEXT('ACCESS EXPORT'!AA607," MM/DD/YYY)")),IF(TODAY()&lt;(('ACCESS EXPORT'!Z607)+30),CONCATENATE(VLOOKUP(A607,'ACCESS EXPORT'!$A:$AF,32,FALSE)," (Opens",TEXT('ACCESS EXPORT'!Z607," MM/DD/YYY)")),VLOOKUP(A607,'ACCESS EXPORT'!$A:$AF,32,FALSE)))))),"-")</f>
        <v>ADVENTHEALTH MEDICAL GROUP INTERNAL MEDICINE AT CELEBRATION</v>
      </c>
      <c r="D607" s="3" t="str">
        <f ca="1">IFERROR(UPPER(IF(AND('ACCESS EXPORT'!AA607="",'ACCESS EXPORT'!Z607=""),VLOOKUP(A607,'ACCESS EXPORT'!$A:$AF,28,FALSE),(IF('ACCESS EXPORT'!AA607&lt;&gt;"",CONCATENATE(VLOOKUP(A607,'ACCESS EXPORT'!$A:$AF,28,FALSE)," (Closed",TEXT('ACCESS EXPORT'!AA607," MM/DD/YYY)")),IF(TODAY()&lt;(('ACCESS EXPORT'!Z607)+30),CONCATENATE(VLOOKUP(A607,'ACCESS EXPORT'!$A:$AF,28,FALSE)," (Opens",TEXT('ACCESS EXPORT'!Z607," MM/DD/YYY)")),VLOOKUP(A607,'ACCESS EXPORT'!$A:$AF,28,FALSE)))))),"-")</f>
        <v>CELEBRATION INTERNAL MEDICINE</v>
      </c>
      <c r="E607" s="3" t="str">
        <f>VLOOKUP($A607,'ACCESS EXPORT'!$A:$AF,3,FALSE)</f>
        <v>6340</v>
      </c>
      <c r="F607" s="3" t="str">
        <f>UPPER(CONCATENATE(VLOOKUP(A607,'ACCESS EXPORT'!$A:$AF,4,FALSE)," ",VLOOKUP(A607,'ACCESS EXPORT'!$A:$AF,5,FALSE)," ",VLOOKUP(A607,'ACCESS EXPORT'!$A:$AF,6,FALSE)," ",VLOOKUP(A607,'ACCESS EXPORT'!$A:$AA,7,FALSE)," ",VLOOKUP(A607,'ACCESS EXPORT'!$A:$AA,8,FALSE)))</f>
        <v>400 CELEBRATION PL SUITE A350 CELEBRATION FL 34747</v>
      </c>
      <c r="G607" s="4" t="str">
        <f>UPPER(VLOOKUP($A607,'ACCESS EXPORT'!$A:$AF,9,FALSE))</f>
        <v>OSCEOLA</v>
      </c>
      <c r="H607" s="4" t="str">
        <f>_xlfn.IFNA(VLOOKUP($B607,'ACCESS EXPORT'!$B:$J,9,FALSE),"")</f>
        <v>SW</v>
      </c>
      <c r="I607" s="3" t="str">
        <f>CONCATENATE("(P)",VLOOKUP($A607,'ACCESS EXPORT'!$A:$AF,11,FALSE)," (F)",VLOOKUP($A607,'ACCESS EXPORT'!$A:$AF,29,FALSE))</f>
        <v>(P)(407) 303-4901 (F)(407) 303-4909</v>
      </c>
      <c r="J607" s="4" t="str">
        <f>UPPER(VLOOKUP($A607,'ACCESS EXPORT'!$A:$AF,12,FALSE))</f>
        <v>INTERNAL MEDICINE</v>
      </c>
      <c r="K607" s="4" t="str">
        <f>UPPER(VLOOKUP($A607,'ACCESS EXPORT'!$A:$AF,13,FALSE))</f>
        <v>DEBORAH HAYWOOD</v>
      </c>
      <c r="L607" s="3" t="str">
        <f>IF(AND(VLOOKUP(A607,'ACCESS EXPORT'!A:AE,1,0),'ACCESS EXPORT'!N607=""),UPPER(CONCATENATE('ACCESS EXPORT'!AE607)),IF(VLOOKUP(A607,'ACCESS EXPORT'!A:AE,1,0),UPPER(CONCATENATE('ACCESS EXPORT'!N607," "&amp;CHAR(10),'ACCESS EXPORT'!AE607))))</f>
        <v xml:space="preserve">CRYSTAL BINKS 
</v>
      </c>
      <c r="M607" s="4" t="str">
        <f>UPPER(VLOOKUP($A607,'ACCESS EXPORT'!$A:$O,15,FALSE))</f>
        <v>MARCI BRANSDORF (PM)</v>
      </c>
      <c r="N607" s="4" t="str">
        <f ca="1">IF(AND('ACCESS EXPORT'!X607="",'ACCESS EXPORT'!Y607=""),IF('ACCESS EXPORT'!V607&lt;&gt;"",(IF(TODAY()-'ACCESS EXPORT'!V607&gt;=-60,UPPER(CONCATENATE(VLOOKUP(B607,'ACCESS EXPORT'!$B:$P,15,FALSE),""&amp;CHAR(10)&amp;"(SEP",TEXT('ACCESS EXPORT'!V607," MM/DD/YYY)"))),IF(TODAY()-'ACCESS EXPORT'!V607&lt;0,UPPER(VLOOKUP(B607,'ACCESS EXPORT'!$B:$P,15,FALSE)),UPPER(VLOOKUP(B607,'ACCESS EXPORT'!$B:$P,15,FALSE))))),IF('ACCESS EXPORT'!U607="",UPPER(VLOOKUP(B607,'ACCESS EXPORT'!$B:$P,15,FALSE)),IF(TODAY()-'ACCESS EXPORT'!U607&lt;=30,CONCATENATE(UPPER(VLOOKUP(B607,'ACCESS EXPORT'!$B:$P,15,FALSE)),""&amp;CHAR(10)&amp;"(NEW",TEXT('ACCESS EXPORT'!U607," MM/DD/YYY)")),IF(AND(TODAY()-'ACCESS EXPORT'!U607&gt;30,TODAY()&gt;0),UPPER(VLOOKUP(B607,'ACCESS EXPORT'!$B:$P,15,FALSE)))))),IF('ACCESS EXPORT'!Y607&lt;&gt;"",UPPER(CONCATENATE(UPPER(VLOOKUP(B607,'ACCESS EXPORT'!$B:$P,15,FALSE)),""&amp;CHAR(10)&amp;"(Transfer Out",TEXT('ACCESS EXPORT'!Y607," MM/DD/YYY)"))),IF('ACCESS EXPORT'!X607&lt;&gt;"",UPPER(CONCATENATE(UPPER(VLOOKUP(B607,'ACCESS EXPORT'!$B:$P,15,FALSE)),""&amp;CHAR(10)&amp;"(Transfer In",TEXT('ACCESS EXPORT'!X607," MM/DD/YYY)"))))))</f>
        <v>BURNS, DAVID D.</v>
      </c>
      <c r="O607" s="4" t="str">
        <f>_xlfn.IFNA(VLOOKUP(B607,'ACCESS EXPORT'!$B:$Q,16,FALSE),"")</f>
        <v>PA-C</v>
      </c>
      <c r="P607" s="4" t="str">
        <f>_xlfn.IFNA(VLOOKUP(B607,'ACCESS EXPORT'!B:W,22,FALSE),"-")</f>
        <v>1003894544</v>
      </c>
      <c r="Q607" s="4" t="str">
        <f>_xlfn.IFNA(VLOOKUP(A607,'ACCESS EXPORT'!$A:$AG,33,0),"-")</f>
        <v>Amanda Hernandez</v>
      </c>
      <c r="R607" s="4" t="str">
        <f>_xlfn.IFNA(VLOOKUP(A607,'ACCESS EXPORT'!$A:$AH,34,0),"-")</f>
        <v>Carol Shane</v>
      </c>
      <c r="S607" s="4" t="str">
        <f>_xlfn.IFNA(VLOOKUP(A607,'ACCESS EXPORT'!$A:$AI,35,0),"-")</f>
        <v>Anna Bachtis</v>
      </c>
      <c r="T607" s="4" t="str">
        <f>_xlfn.IFNA(VLOOKUP(A607,'ACCESS EXPORT'!$A:$AJ,36,0),"-")</f>
        <v>Andrew Davis</v>
      </c>
      <c r="U607" s="4" t="str">
        <f>_xlfn.IFNA(VLOOKUP(A607,'ACCESS EXPORT'!$A:$AK,37,0),"-")</f>
        <v>athena</v>
      </c>
      <c r="V607" s="4" t="str">
        <f>_xlfn.IFNA(VLOOKUP(A607,'ACCESS EXPORT'!$A:$AL,38,0),"-")</f>
        <v>FHMG_CELEBRATION IM</v>
      </c>
      <c r="W607" s="4" t="str">
        <f>_xlfn.IFNA(VLOOKUP(A607,'ACCESS EXPORT'!$A:$AM,39,0),"-")</f>
        <v/>
      </c>
      <c r="X607" s="4" t="str">
        <f>_xlfn.IFNA(VLOOKUP(A607,'ACCESS EXPORT'!$A:$AN,40,0),"-")</f>
        <v>Libia Villaquiran / Jenny Green</v>
      </c>
      <c r="Y607" s="26" t="str">
        <f>_xlfn.IFNA(VLOOKUP(A607,'ACCESS EXPORT'!A:AO,41,0),"")</f>
        <v>Carlos Calderon</v>
      </c>
      <c r="Z607" s="26" t="str">
        <f>_xlfn.IFNA(VLOOKUP(A607,'ACCESS EXPORT'!A:AP,42,0),"")</f>
        <v>Varuna Singh</v>
      </c>
      <c r="AA607" s="26" t="str">
        <f>_xlfn.IFNA(VLOOKUP(A607,'ACCESS EXPORT'!A:AQ,43,0),"")</f>
        <v>Heather McComb</v>
      </c>
    </row>
    <row r="608" spans="1:27" ht="18.75" x14ac:dyDescent="0.25">
      <c r="A608" s="33">
        <v>118</v>
      </c>
      <c r="B608" s="10">
        <v>1174</v>
      </c>
      <c r="C608" s="7" t="str">
        <f ca="1">IFERROR(UPPER(IF(AND('ACCESS EXPORT'!AA608="",'ACCESS EXPORT'!Z608=""),VLOOKUP(A608,'ACCESS EXPORT'!$A:$AF,32,FALSE),(IF('ACCESS EXPORT'!AA608&lt;&gt;"",CONCATENATE(VLOOKUP(A608,'ACCESS EXPORT'!$A:$AF,32,FALSE)," (Closed",TEXT('ACCESS EXPORT'!AA608," MM/DD/YYY)")),IF(TODAY()&lt;(('ACCESS EXPORT'!Z608)+30),CONCATENATE(VLOOKUP(A608,'ACCESS EXPORT'!$A:$AF,32,FALSE)," (Opens",TEXT('ACCESS EXPORT'!Z608," MM/DD/YYY)")),VLOOKUP(A608,'ACCESS EXPORT'!$A:$AF,32,FALSE)))))),"-")</f>
        <v>ADVENTHEALTH MEDICAL GROUP INTERNAL MEDICINE AT CELEBRATION</v>
      </c>
      <c r="D608" s="3" t="str">
        <f ca="1">IFERROR(UPPER(IF(AND('ACCESS EXPORT'!AA608="",'ACCESS EXPORT'!Z608=""),VLOOKUP(A608,'ACCESS EXPORT'!$A:$AF,28,FALSE),(IF('ACCESS EXPORT'!AA608&lt;&gt;"",CONCATENATE(VLOOKUP(A608,'ACCESS EXPORT'!$A:$AF,28,FALSE)," (Closed",TEXT('ACCESS EXPORT'!AA608," MM/DD/YYY)")),IF(TODAY()&lt;(('ACCESS EXPORT'!Z608)+30),CONCATENATE(VLOOKUP(A608,'ACCESS EXPORT'!$A:$AF,28,FALSE)," (Opens",TEXT('ACCESS EXPORT'!Z608," MM/DD/YYY)")),VLOOKUP(A608,'ACCESS EXPORT'!$A:$AF,28,FALSE)))))),"-")</f>
        <v>CELEBRATION INTERNAL MEDICINE</v>
      </c>
      <c r="E608" s="3" t="str">
        <f>VLOOKUP($A608,'ACCESS EXPORT'!$A:$AF,3,FALSE)</f>
        <v>6340</v>
      </c>
      <c r="F608" s="3" t="str">
        <f>UPPER(CONCATENATE(VLOOKUP(A608,'ACCESS EXPORT'!$A:$AF,4,FALSE)," ",VLOOKUP(A608,'ACCESS EXPORT'!$A:$AF,5,FALSE)," ",VLOOKUP(A608,'ACCESS EXPORT'!$A:$AF,6,FALSE)," ",VLOOKUP(A608,'ACCESS EXPORT'!$A:$AA,7,FALSE)," ",VLOOKUP(A608,'ACCESS EXPORT'!$A:$AA,8,FALSE)))</f>
        <v>400 CELEBRATION PL SUITE A350 CELEBRATION FL 34747</v>
      </c>
      <c r="G608" s="4" t="str">
        <f>UPPER(VLOOKUP($A608,'ACCESS EXPORT'!$A:$AF,9,FALSE))</f>
        <v>OSCEOLA</v>
      </c>
      <c r="H608" s="4" t="str">
        <f>_xlfn.IFNA(VLOOKUP($B608,'ACCESS EXPORT'!$B:$J,9,FALSE),"")</f>
        <v>SW</v>
      </c>
      <c r="I608" s="3" t="str">
        <f>CONCATENATE("(P)",VLOOKUP($A608,'ACCESS EXPORT'!$A:$AF,11,FALSE)," (F)",VLOOKUP($A608,'ACCESS EXPORT'!$A:$AF,29,FALSE))</f>
        <v>(P)(407) 303-4901 (F)(407) 303-4909</v>
      </c>
      <c r="J608" s="4" t="str">
        <f>UPPER(VLOOKUP($A608,'ACCESS EXPORT'!$A:$AF,12,FALSE))</f>
        <v>INTERNAL MEDICINE</v>
      </c>
      <c r="K608" s="4" t="str">
        <f>UPPER(VLOOKUP($A608,'ACCESS EXPORT'!$A:$AF,13,FALSE))</f>
        <v>DEBORAH HAYWOOD</v>
      </c>
      <c r="L608" s="3" t="str">
        <f>IF(AND(VLOOKUP(A608,'ACCESS EXPORT'!A:AE,1,0),'ACCESS EXPORT'!N608=""),UPPER(CONCATENATE('ACCESS EXPORT'!AE608)),IF(VLOOKUP(A608,'ACCESS EXPORT'!A:AE,1,0),UPPER(CONCATENATE('ACCESS EXPORT'!N608," "&amp;CHAR(10),'ACCESS EXPORT'!AE608))))</f>
        <v xml:space="preserve">CRYSTAL BINKS 
</v>
      </c>
      <c r="M608" s="4" t="str">
        <f>UPPER(VLOOKUP($A608,'ACCESS EXPORT'!$A:$O,15,FALSE))</f>
        <v>MARCI BRANSDORF (PM)</v>
      </c>
      <c r="N608" s="4" t="str">
        <f ca="1">IF(AND('ACCESS EXPORT'!X608="",'ACCESS EXPORT'!Y608=""),IF('ACCESS EXPORT'!V608&lt;&gt;"",(IF(TODAY()-'ACCESS EXPORT'!V608&gt;=-60,UPPER(CONCATENATE(VLOOKUP(B608,'ACCESS EXPORT'!$B:$P,15,FALSE),""&amp;CHAR(10)&amp;"(SEP",TEXT('ACCESS EXPORT'!V608," MM/DD/YYY)"))),IF(TODAY()-'ACCESS EXPORT'!V608&lt;0,UPPER(VLOOKUP(B608,'ACCESS EXPORT'!$B:$P,15,FALSE)),UPPER(VLOOKUP(B608,'ACCESS EXPORT'!$B:$P,15,FALSE))))),IF('ACCESS EXPORT'!U608="",UPPER(VLOOKUP(B608,'ACCESS EXPORT'!$B:$P,15,FALSE)),IF(TODAY()-'ACCESS EXPORT'!U608&lt;=30,CONCATENATE(UPPER(VLOOKUP(B608,'ACCESS EXPORT'!$B:$P,15,FALSE)),""&amp;CHAR(10)&amp;"(NEW",TEXT('ACCESS EXPORT'!U608," MM/DD/YYY)")),IF(AND(TODAY()-'ACCESS EXPORT'!U608&gt;30,TODAY()&gt;0),UPPER(VLOOKUP(B608,'ACCESS EXPORT'!$B:$P,15,FALSE)))))),IF('ACCESS EXPORT'!Y608&lt;&gt;"",UPPER(CONCATENATE(UPPER(VLOOKUP(B608,'ACCESS EXPORT'!$B:$P,15,FALSE)),""&amp;CHAR(10)&amp;"(Transfer Out",TEXT('ACCESS EXPORT'!Y608," MM/DD/YYY)"))),IF('ACCESS EXPORT'!X608&lt;&gt;"",UPPER(CONCATENATE(UPPER(VLOOKUP(B608,'ACCESS EXPORT'!$B:$P,15,FALSE)),""&amp;CHAR(10)&amp;"(Transfer In",TEXT('ACCESS EXPORT'!X608," MM/DD/YYY)"))))))</f>
        <v>BRANSDORF, RICHARD E.</v>
      </c>
      <c r="O608" s="4" t="str">
        <f>_xlfn.IFNA(VLOOKUP(B608,'ACCESS EXPORT'!$B:$Q,16,FALSE),"")</f>
        <v>MD</v>
      </c>
      <c r="P608" s="4" t="str">
        <f>_xlfn.IFNA(VLOOKUP(B608,'ACCESS EXPORT'!B:W,22,FALSE),"-")</f>
        <v>1457399743</v>
      </c>
      <c r="Q608" s="4" t="str">
        <f>_xlfn.IFNA(VLOOKUP(A608,'ACCESS EXPORT'!$A:$AG,33,0),"-")</f>
        <v>Amanda Hernandez</v>
      </c>
      <c r="R608" s="4" t="str">
        <f>_xlfn.IFNA(VLOOKUP(A608,'ACCESS EXPORT'!$A:$AH,34,0),"-")</f>
        <v>Carol Shane</v>
      </c>
      <c r="S608" s="4" t="str">
        <f>_xlfn.IFNA(VLOOKUP(A608,'ACCESS EXPORT'!$A:$AI,35,0),"-")</f>
        <v>Anna Bachtis</v>
      </c>
      <c r="T608" s="4" t="str">
        <f>_xlfn.IFNA(VLOOKUP(A608,'ACCESS EXPORT'!$A:$AJ,36,0),"-")</f>
        <v>Andrew Davis</v>
      </c>
      <c r="U608" s="4" t="str">
        <f>_xlfn.IFNA(VLOOKUP(A608,'ACCESS EXPORT'!$A:$AK,37,0),"-")</f>
        <v>athena</v>
      </c>
      <c r="V608" s="4" t="str">
        <f>_xlfn.IFNA(VLOOKUP(A608,'ACCESS EXPORT'!$A:$AL,38,0),"-")</f>
        <v>FHMG_CELEBRATION IM</v>
      </c>
      <c r="W608" s="4" t="str">
        <f>_xlfn.IFNA(VLOOKUP(A608,'ACCESS EXPORT'!$A:$AM,39,0),"-")</f>
        <v/>
      </c>
      <c r="X608" s="4" t="str">
        <f>_xlfn.IFNA(VLOOKUP(A608,'ACCESS EXPORT'!$A:$AN,40,0),"-")</f>
        <v>Libia Villaquiran / Jenny Green</v>
      </c>
      <c r="Y608" s="26" t="str">
        <f>_xlfn.IFNA(VLOOKUP(A608,'ACCESS EXPORT'!A:AO,41,0),"")</f>
        <v>Carlos Calderon</v>
      </c>
      <c r="Z608" s="26" t="str">
        <f>_xlfn.IFNA(VLOOKUP(A608,'ACCESS EXPORT'!A:AP,42,0),"")</f>
        <v>Varuna Singh</v>
      </c>
      <c r="AA608" s="26" t="str">
        <f>_xlfn.IFNA(VLOOKUP(A608,'ACCESS EXPORT'!A:AQ,43,0),"")</f>
        <v>Heather McComb</v>
      </c>
    </row>
    <row r="609" spans="1:27" ht="18.75" x14ac:dyDescent="0.25">
      <c r="A609" s="33">
        <v>312</v>
      </c>
      <c r="B609" s="10">
        <v>1837</v>
      </c>
      <c r="C609" s="7" t="str">
        <f ca="1">IFERROR(UPPER(IF(AND('ACCESS EXPORT'!AA609="",'ACCESS EXPORT'!Z609=""),VLOOKUP(A609,'ACCESS EXPORT'!$A:$AF,32,FALSE),(IF('ACCESS EXPORT'!AA609&lt;&gt;"",CONCATENATE(VLOOKUP(A609,'ACCESS EXPORT'!$A:$AF,32,FALSE)," (Closed",TEXT('ACCESS EXPORT'!AA609," MM/DD/YYY)")),IF(TODAY()&lt;(('ACCESS EXPORT'!Z609)+30),CONCATENATE(VLOOKUP(A609,'ACCESS EXPORT'!$A:$AF,32,FALSE)," (Opens",TEXT('ACCESS EXPORT'!Z609," MM/DD/YYY)")),VLOOKUP(A609,'ACCESS EXPORT'!$A:$AF,32,FALSE)))))),"-")</f>
        <v>ADVENTHEALTH MEDICAL GROUP COORDINATED CARE FOR KIDS</v>
      </c>
      <c r="D609" s="3" t="str">
        <f ca="1">IFERROR(UPPER(IF(AND('ACCESS EXPORT'!AA609="",'ACCESS EXPORT'!Z609=""),VLOOKUP(A609,'ACCESS EXPORT'!$A:$AF,28,FALSE),(IF('ACCESS EXPORT'!AA609&lt;&gt;"",CONCATENATE(VLOOKUP(A609,'ACCESS EXPORT'!$A:$AF,28,FALSE)," (Closed",TEXT('ACCESS EXPORT'!AA609," MM/DD/YYY)")),IF(TODAY()&lt;(('ACCESS EXPORT'!Z609)+30),CONCATENATE(VLOOKUP(A609,'ACCESS EXPORT'!$A:$AF,28,FALSE)," (Opens",TEXT('ACCESS EXPORT'!Z609," MM/DD/YYY)")),VLOOKUP(A609,'ACCESS EXPORT'!$A:$AF,28,FALSE)))))),"-")</f>
        <v>COORDINATED CARE FOR KIDS COMPLEX CARE CLINIC AT FLORIDA HOSPITAL FOR CHILDREN</v>
      </c>
      <c r="E609" s="3" t="str">
        <f>VLOOKUP($A609,'ACCESS EXPORT'!$A:$AF,3,FALSE)</f>
        <v>6353</v>
      </c>
      <c r="F609" s="3" t="str">
        <f>UPPER(CONCATENATE(VLOOKUP(A609,'ACCESS EXPORT'!$A:$AF,4,FALSE)," ",VLOOKUP(A609,'ACCESS EXPORT'!$A:$AF,5,FALSE)," ",VLOOKUP(A609,'ACCESS EXPORT'!$A:$AF,6,FALSE)," ",VLOOKUP(A609,'ACCESS EXPORT'!$A:$AA,7,FALSE)," ",VLOOKUP(A609,'ACCESS EXPORT'!$A:$AA,8,FALSE)))</f>
        <v>2501 N ORANGE AVE SUITE 586 ORLANDO FL 32804</v>
      </c>
      <c r="G609" s="4" t="str">
        <f>UPPER(VLOOKUP($A609,'ACCESS EXPORT'!$A:$AF,9,FALSE))</f>
        <v>ORANGE</v>
      </c>
      <c r="H609" s="4" t="str">
        <f>_xlfn.IFNA(VLOOKUP($B609,'ACCESS EXPORT'!$B:$J,9,FALSE),"")</f>
        <v>Childrens</v>
      </c>
      <c r="I609" s="3" t="str">
        <f>CONCATENATE("(P)",VLOOKUP($A609,'ACCESS EXPORT'!$A:$AF,11,FALSE)," (F)",VLOOKUP($A609,'ACCESS EXPORT'!$A:$AF,29,FALSE))</f>
        <v>(P)(407) 303-6920 (F)(407) 303-8916</v>
      </c>
      <c r="J609" s="4" t="str">
        <f>UPPER(VLOOKUP($A609,'ACCESS EXPORT'!$A:$AF,12,FALSE))</f>
        <v>PEDIATRIC SPECIALTY</v>
      </c>
      <c r="K609" s="4" t="str">
        <f>UPPER(VLOOKUP($A609,'ACCESS EXPORT'!$A:$AF,13,FALSE))</f>
        <v>MARLENE HOLLAND</v>
      </c>
      <c r="L609" s="3" t="str">
        <f>IF(AND(VLOOKUP(A609,'ACCESS EXPORT'!A:AE,1,0),'ACCESS EXPORT'!N609=""),UPPER(CONCATENATE('ACCESS EXPORT'!AE609)),IF(VLOOKUP(A609,'ACCESS EXPORT'!A:AE,1,0),UPPER(CONCATENATE('ACCESS EXPORT'!N609," "&amp;CHAR(10),'ACCESS EXPORT'!AE609))))</f>
        <v xml:space="preserve">JENNY MOODY 
</v>
      </c>
      <c r="M609" s="4" t="str">
        <f>UPPER(VLOOKUP($A609,'ACCESS EXPORT'!$A:$O,15,FALSE))</f>
        <v>NICOLE GREENLEAF (PM)</v>
      </c>
      <c r="N609" s="4" t="str">
        <f ca="1">IF(AND('ACCESS EXPORT'!X609="",'ACCESS EXPORT'!Y609=""),IF('ACCESS EXPORT'!V609&lt;&gt;"",(IF(TODAY()-'ACCESS EXPORT'!V609&gt;=-60,UPPER(CONCATENATE(VLOOKUP(B609,'ACCESS EXPORT'!$B:$P,15,FALSE),""&amp;CHAR(10)&amp;"(SEP",TEXT('ACCESS EXPORT'!V609," MM/DD/YYY)"))),IF(TODAY()-'ACCESS EXPORT'!V609&lt;0,UPPER(VLOOKUP(B609,'ACCESS EXPORT'!$B:$P,15,FALSE)),UPPER(VLOOKUP(B609,'ACCESS EXPORT'!$B:$P,15,FALSE))))),IF('ACCESS EXPORT'!U609="",UPPER(VLOOKUP(B609,'ACCESS EXPORT'!$B:$P,15,FALSE)),IF(TODAY()-'ACCESS EXPORT'!U609&lt;=30,CONCATENATE(UPPER(VLOOKUP(B609,'ACCESS EXPORT'!$B:$P,15,FALSE)),""&amp;CHAR(10)&amp;"(NEW",TEXT('ACCESS EXPORT'!U609," MM/DD/YYY)")),IF(AND(TODAY()-'ACCESS EXPORT'!U609&gt;30,TODAY()&gt;0),UPPER(VLOOKUP(B609,'ACCESS EXPORT'!$B:$P,15,FALSE)))))),IF('ACCESS EXPORT'!Y609&lt;&gt;"",UPPER(CONCATENATE(UPPER(VLOOKUP(B609,'ACCESS EXPORT'!$B:$P,15,FALSE)),""&amp;CHAR(10)&amp;"(Transfer Out",TEXT('ACCESS EXPORT'!Y609," MM/DD/YYY)"))),IF('ACCESS EXPORT'!X609&lt;&gt;"",UPPER(CONCATENATE(UPPER(VLOOKUP(B609,'ACCESS EXPORT'!$B:$P,15,FALSE)),""&amp;CHAR(10)&amp;"(Transfer In",TEXT('ACCESS EXPORT'!X609," MM/DD/YYY)"))))))</f>
        <v>GUEDES, BENY</v>
      </c>
      <c r="O609" s="4" t="str">
        <f>_xlfn.IFNA(VLOOKUP(B609,'ACCESS EXPORT'!$B:$Q,16,FALSE),"")</f>
        <v>MD</v>
      </c>
      <c r="P609" s="4" t="str">
        <f>_xlfn.IFNA(VLOOKUP(B609,'ACCESS EXPORT'!B:W,22,FALSE),"-")</f>
        <v>1598768673</v>
      </c>
      <c r="Q609" s="4" t="str">
        <f>_xlfn.IFNA(VLOOKUP(A609,'ACCESS EXPORT'!$A:$AG,33,0),"-")</f>
        <v>Bevine Whyte</v>
      </c>
      <c r="R609" s="4" t="str">
        <f>_xlfn.IFNA(VLOOKUP(A609,'ACCESS EXPORT'!$A:$AH,34,0),"-")</f>
        <v>Amanda Dowd</v>
      </c>
      <c r="S609" s="4" t="str">
        <f>_xlfn.IFNA(VLOOKUP(A609,'ACCESS EXPORT'!$A:$AI,35,0),"-")</f>
        <v>Courtney Powell</v>
      </c>
      <c r="T609" s="4" t="str">
        <f>_xlfn.IFNA(VLOOKUP(A609,'ACCESS EXPORT'!$A:$AJ,36,0),"-")</f>
        <v>Ishmael Molyneaux</v>
      </c>
      <c r="U609" s="4" t="str">
        <f>_xlfn.IFNA(VLOOKUP(A609,'ACCESS EXPORT'!$A:$AK,37,0),"-")</f>
        <v>Cerner</v>
      </c>
      <c r="V609" s="4" t="str">
        <f>_xlfn.IFNA(VLOOKUP(A609,'ACCESS EXPORT'!$A:$AL,38,0),"-")</f>
        <v>FHMG_CCK COMPLEX CARE FOR KIDS</v>
      </c>
      <c r="W609" s="4" t="str">
        <f>_xlfn.IFNA(VLOOKUP(A609,'ACCESS EXPORT'!$A:$AM,39,0),"-")</f>
        <v/>
      </c>
      <c r="X609" s="4" t="str">
        <f>_xlfn.IFNA(VLOOKUP(A609,'ACCESS EXPORT'!$A:$AN,40,0),"-")</f>
        <v>Karen Kelly</v>
      </c>
      <c r="Y609" s="26" t="str">
        <f>_xlfn.IFNA(VLOOKUP(A609,'ACCESS EXPORT'!A:AO,41,0),"")</f>
        <v>Kristin Miller</v>
      </c>
      <c r="Z609" s="26" t="str">
        <f>_xlfn.IFNA(VLOOKUP(A609,'ACCESS EXPORT'!A:AP,42,0),"")</f>
        <v>Maria Angel</v>
      </c>
      <c r="AA609" s="26" t="str">
        <f>_xlfn.IFNA(VLOOKUP(A609,'ACCESS EXPORT'!A:AQ,43,0),"")</f>
        <v>Claire Pagan</v>
      </c>
    </row>
    <row r="610" spans="1:27" ht="18.75" x14ac:dyDescent="0.25">
      <c r="A610" s="33">
        <v>312</v>
      </c>
      <c r="B610" s="10">
        <v>2080</v>
      </c>
      <c r="C610" s="7" t="str">
        <f ca="1">IFERROR(UPPER(IF(AND('ACCESS EXPORT'!AA610="",'ACCESS EXPORT'!Z610=""),VLOOKUP(A610,'ACCESS EXPORT'!$A:$AF,32,FALSE),(IF('ACCESS EXPORT'!AA610&lt;&gt;"",CONCATENATE(VLOOKUP(A610,'ACCESS EXPORT'!$A:$AF,32,FALSE)," (Closed",TEXT('ACCESS EXPORT'!AA610," MM/DD/YYY)")),IF(TODAY()&lt;(('ACCESS EXPORT'!Z610)+30),CONCATENATE(VLOOKUP(A610,'ACCESS EXPORT'!$A:$AF,32,FALSE)," (Opens",TEXT('ACCESS EXPORT'!Z610," MM/DD/YYY)")),VLOOKUP(A610,'ACCESS EXPORT'!$A:$AF,32,FALSE)))))),"-")</f>
        <v>ADVENTHEALTH MEDICAL GROUP COORDINATED CARE FOR KIDS</v>
      </c>
      <c r="D610" s="3" t="str">
        <f ca="1">IFERROR(UPPER(IF(AND('ACCESS EXPORT'!AA610="",'ACCESS EXPORT'!Z610=""),VLOOKUP(A610,'ACCESS EXPORT'!$A:$AF,28,FALSE),(IF('ACCESS EXPORT'!AA610&lt;&gt;"",CONCATENATE(VLOOKUP(A610,'ACCESS EXPORT'!$A:$AF,28,FALSE)," (Closed",TEXT('ACCESS EXPORT'!AA610," MM/DD/YYY)")),IF(TODAY()&lt;(('ACCESS EXPORT'!Z610)+30),CONCATENATE(VLOOKUP(A610,'ACCESS EXPORT'!$A:$AF,28,FALSE)," (Opens",TEXT('ACCESS EXPORT'!Z610," MM/DD/YYY)")),VLOOKUP(A610,'ACCESS EXPORT'!$A:$AF,28,FALSE)))))),"-")</f>
        <v>COORDINATED CARE FOR KIDS COMPLEX CARE CLINIC AT FLORIDA HOSPITAL FOR CHILDREN</v>
      </c>
      <c r="E610" s="3" t="str">
        <f>VLOOKUP($A610,'ACCESS EXPORT'!$A:$AF,3,FALSE)</f>
        <v>6353</v>
      </c>
      <c r="F610" s="3" t="str">
        <f>UPPER(CONCATENATE(VLOOKUP(A610,'ACCESS EXPORT'!$A:$AF,4,FALSE)," ",VLOOKUP(A610,'ACCESS EXPORT'!$A:$AF,5,FALSE)," ",VLOOKUP(A610,'ACCESS EXPORT'!$A:$AF,6,FALSE)," ",VLOOKUP(A610,'ACCESS EXPORT'!$A:$AA,7,FALSE)," ",VLOOKUP(A610,'ACCESS EXPORT'!$A:$AA,8,FALSE)))</f>
        <v>2501 N ORANGE AVE SUITE 586 ORLANDO FL 32804</v>
      </c>
      <c r="G610" s="4" t="str">
        <f>UPPER(VLOOKUP($A610,'ACCESS EXPORT'!$A:$AF,9,FALSE))</f>
        <v>ORANGE</v>
      </c>
      <c r="H610" s="4" t="str">
        <f>_xlfn.IFNA(VLOOKUP($B610,'ACCESS EXPORT'!$B:$J,9,FALSE),"")</f>
        <v>GME</v>
      </c>
      <c r="I610" s="3" t="str">
        <f>CONCATENATE("(P)",VLOOKUP($A610,'ACCESS EXPORT'!$A:$AF,11,FALSE)," (F)",VLOOKUP($A610,'ACCESS EXPORT'!$A:$AF,29,FALSE))</f>
        <v>(P)(407) 303-6920 (F)(407) 303-8916</v>
      </c>
      <c r="J610" s="4" t="str">
        <f>UPPER(VLOOKUP($A610,'ACCESS EXPORT'!$A:$AF,12,FALSE))</f>
        <v>PEDIATRIC SPECIALTY</v>
      </c>
      <c r="K610" s="4" t="str">
        <f>UPPER(VLOOKUP($A610,'ACCESS EXPORT'!$A:$AF,13,FALSE))</f>
        <v>MARLENE HOLLAND</v>
      </c>
      <c r="L610" s="3" t="str">
        <f>IF(AND(VLOOKUP(A610,'ACCESS EXPORT'!A:AE,1,0),'ACCESS EXPORT'!N610=""),UPPER(CONCATENATE('ACCESS EXPORT'!AE610)),IF(VLOOKUP(A610,'ACCESS EXPORT'!A:AE,1,0),UPPER(CONCATENATE('ACCESS EXPORT'!N610," "&amp;CHAR(10),'ACCESS EXPORT'!AE610))))</f>
        <v xml:space="preserve">JENNY MOODY 
</v>
      </c>
      <c r="M610" s="4" t="str">
        <f>UPPER(VLOOKUP($A610,'ACCESS EXPORT'!$A:$O,15,FALSE))</f>
        <v>NICOLE GREENLEAF (PM)</v>
      </c>
      <c r="N610" s="4" t="str">
        <f ca="1">IF(AND('ACCESS EXPORT'!X610="",'ACCESS EXPORT'!Y610=""),IF('ACCESS EXPORT'!V610&lt;&gt;"",(IF(TODAY()-'ACCESS EXPORT'!V610&gt;=-60,UPPER(CONCATENATE(VLOOKUP(B610,'ACCESS EXPORT'!$B:$P,15,FALSE),""&amp;CHAR(10)&amp;"(SEP",TEXT('ACCESS EXPORT'!V610," MM/DD/YYY)"))),IF(TODAY()-'ACCESS EXPORT'!V610&lt;0,UPPER(VLOOKUP(B610,'ACCESS EXPORT'!$B:$P,15,FALSE)),UPPER(VLOOKUP(B610,'ACCESS EXPORT'!$B:$P,15,FALSE))))),IF('ACCESS EXPORT'!U610="",UPPER(VLOOKUP(B610,'ACCESS EXPORT'!$B:$P,15,FALSE)),IF(TODAY()-'ACCESS EXPORT'!U610&lt;=30,CONCATENATE(UPPER(VLOOKUP(B610,'ACCESS EXPORT'!$B:$P,15,FALSE)),""&amp;CHAR(10)&amp;"(NEW",TEXT('ACCESS EXPORT'!U610," MM/DD/YYY)")),IF(AND(TODAY()-'ACCESS EXPORT'!U610&gt;30,TODAY()&gt;0),UPPER(VLOOKUP(B610,'ACCESS EXPORT'!$B:$P,15,FALSE)))))),IF('ACCESS EXPORT'!Y610&lt;&gt;"",UPPER(CONCATENATE(UPPER(VLOOKUP(B610,'ACCESS EXPORT'!$B:$P,15,FALSE)),""&amp;CHAR(10)&amp;"(Transfer Out",TEXT('ACCESS EXPORT'!Y610," MM/DD/YYY)"))),IF('ACCESS EXPORT'!X610&lt;&gt;"",UPPER(CONCATENATE(UPPER(VLOOKUP(B610,'ACCESS EXPORT'!$B:$P,15,FALSE)),""&amp;CHAR(10)&amp;"(Transfer In",TEXT('ACCESS EXPORT'!X610," MM/DD/YYY)"))))))</f>
        <v>MCCONKEY, STACY</v>
      </c>
      <c r="O610" s="4" t="str">
        <f>_xlfn.IFNA(VLOOKUP(B610,'ACCESS EXPORT'!$B:$Q,16,FALSE),"")</f>
        <v>MD</v>
      </c>
      <c r="P610" s="4" t="str">
        <f>_xlfn.IFNA(VLOOKUP(B610,'ACCESS EXPORT'!B:W,22,FALSE),"-")</f>
        <v>1710972492</v>
      </c>
      <c r="Q610" s="4" t="str">
        <f>_xlfn.IFNA(VLOOKUP(A610,'ACCESS EXPORT'!$A:$AG,33,0),"-")</f>
        <v>Bevine Whyte</v>
      </c>
      <c r="R610" s="4" t="str">
        <f>_xlfn.IFNA(VLOOKUP(A610,'ACCESS EXPORT'!$A:$AH,34,0),"-")</f>
        <v>Amanda Dowd</v>
      </c>
      <c r="S610" s="4" t="str">
        <f>_xlfn.IFNA(VLOOKUP(A610,'ACCESS EXPORT'!$A:$AI,35,0),"-")</f>
        <v>Courtney Powell</v>
      </c>
      <c r="T610" s="4" t="str">
        <f>_xlfn.IFNA(VLOOKUP(A610,'ACCESS EXPORT'!$A:$AJ,36,0),"-")</f>
        <v>Ishmael Molyneaux</v>
      </c>
      <c r="U610" s="4" t="str">
        <f>_xlfn.IFNA(VLOOKUP(A610,'ACCESS EXPORT'!$A:$AK,37,0),"-")</f>
        <v>Cerner</v>
      </c>
      <c r="V610" s="4" t="str">
        <f>_xlfn.IFNA(VLOOKUP(A610,'ACCESS EXPORT'!$A:$AL,38,0),"-")</f>
        <v>FHMG_CCK COMPLEX CARE FOR KIDS</v>
      </c>
      <c r="W610" s="4" t="str">
        <f>_xlfn.IFNA(VLOOKUP(A610,'ACCESS EXPORT'!$A:$AM,39,0),"-")</f>
        <v/>
      </c>
      <c r="X610" s="4" t="str">
        <f>_xlfn.IFNA(VLOOKUP(A610,'ACCESS EXPORT'!$A:$AN,40,0),"-")</f>
        <v>Karen Kelly</v>
      </c>
      <c r="Y610" s="26" t="str">
        <f>_xlfn.IFNA(VLOOKUP(A610,'ACCESS EXPORT'!A:AO,41,0),"")</f>
        <v>Kristin Miller</v>
      </c>
      <c r="Z610" s="26" t="str">
        <f>_xlfn.IFNA(VLOOKUP(A610,'ACCESS EXPORT'!A:AP,42,0),"")</f>
        <v>Maria Angel</v>
      </c>
      <c r="AA610" s="26" t="str">
        <f>_xlfn.IFNA(VLOOKUP(A610,'ACCESS EXPORT'!A:AQ,43,0),"")</f>
        <v>Claire Pagan</v>
      </c>
    </row>
    <row r="611" spans="1:27" ht="18.75" x14ac:dyDescent="0.25">
      <c r="A611" s="33">
        <v>100</v>
      </c>
      <c r="B611" s="10">
        <v>1113</v>
      </c>
      <c r="C611" s="7" t="str">
        <f ca="1">IFERROR(UPPER(IF(AND('ACCESS EXPORT'!AA611="",'ACCESS EXPORT'!Z611=""),VLOOKUP(A611,'ACCESS EXPORT'!$A:$AF,32,FALSE),(IF('ACCESS EXPORT'!AA611&lt;&gt;"",CONCATENATE(VLOOKUP(A611,'ACCESS EXPORT'!$A:$AF,32,FALSE)," (Closed",TEXT('ACCESS EXPORT'!AA611," MM/DD/YYY)")),IF(TODAY()&lt;(('ACCESS EXPORT'!Z611)+30),CONCATENATE(VLOOKUP(A611,'ACCESS EXPORT'!$A:$AF,32,FALSE)," (Opens",TEXT('ACCESS EXPORT'!Z611," MM/DD/YYY)")),VLOOKUP(A611,'ACCESS EXPORT'!$A:$AF,32,FALSE)))))),"-")</f>
        <v>ADVENTHEALTH MEDICAL GROUP OB GYN AT CELEBRATION</v>
      </c>
      <c r="D611" s="3" t="str">
        <f ca="1">IFERROR(UPPER(IF(AND('ACCESS EXPORT'!AA611="",'ACCESS EXPORT'!Z611=""),VLOOKUP(A611,'ACCESS EXPORT'!$A:$AF,28,FALSE),(IF('ACCESS EXPORT'!AA611&lt;&gt;"",CONCATENATE(VLOOKUP(A611,'ACCESS EXPORT'!$A:$AF,28,FALSE)," (Closed",TEXT('ACCESS EXPORT'!AA611," MM/DD/YYY)")),IF(TODAY()&lt;(('ACCESS EXPORT'!Z611)+30),CONCATENATE(VLOOKUP(A611,'ACCESS EXPORT'!$A:$AF,28,FALSE)," (Opens",TEXT('ACCESS EXPORT'!Z611," MM/DD/YYY)")),VLOOKUP(A611,'ACCESS EXPORT'!$A:$AF,28,FALSE)))))),"-")</f>
        <v>A PLACE FOR WOMEN - CELEBRATION</v>
      </c>
      <c r="E611" s="3" t="str">
        <f>VLOOKUP($A611,'ACCESS EXPORT'!$A:$AF,3,FALSE)</f>
        <v>6460</v>
      </c>
      <c r="F611" s="3" t="str">
        <f>UPPER(CONCATENATE(VLOOKUP(A611,'ACCESS EXPORT'!$A:$AF,4,FALSE)," ",VLOOKUP(A611,'ACCESS EXPORT'!$A:$AF,5,FALSE)," ",VLOOKUP(A611,'ACCESS EXPORT'!$A:$AF,6,FALSE)," ",VLOOKUP(A611,'ACCESS EXPORT'!$A:$AA,7,FALSE)," ",VLOOKUP(A611,'ACCESS EXPORT'!$A:$AA,8,FALSE)))</f>
        <v>380 CELEBRATION PL 2ND FLOOR CELEBRATION FL 34747</v>
      </c>
      <c r="G611" s="4" t="str">
        <f>UPPER(VLOOKUP($A611,'ACCESS EXPORT'!$A:$AF,9,FALSE))</f>
        <v>OSCEOLA</v>
      </c>
      <c r="H611" s="4" t="str">
        <f>_xlfn.IFNA(VLOOKUP($B611,'ACCESS EXPORT'!$B:$J,9,FALSE),"")</f>
        <v>SW</v>
      </c>
      <c r="I611" s="3" t="str">
        <f>CONCATENATE("(P)",VLOOKUP($A611,'ACCESS EXPORT'!$A:$AF,11,FALSE)," (F)",VLOOKUP($A611,'ACCESS EXPORT'!$A:$AF,29,FALSE))</f>
        <v>(P)(407) 303-4220 (F)(407) 303-4676</v>
      </c>
      <c r="J611" s="4" t="str">
        <f>UPPER(VLOOKUP($A611,'ACCESS EXPORT'!$A:$AF,12,FALSE))</f>
        <v>WOMENS</v>
      </c>
      <c r="K611" s="4" t="str">
        <f>UPPER(VLOOKUP($A611,'ACCESS EXPORT'!$A:$AF,13,FALSE))</f>
        <v>MARLENE HOLLAND</v>
      </c>
      <c r="L611" s="3" t="str">
        <f>IF(AND(VLOOKUP(A611,'ACCESS EXPORT'!A:AE,1,0),'ACCESS EXPORT'!N611=""),UPPER(CONCATENATE('ACCESS EXPORT'!AE611)),IF(VLOOKUP(A611,'ACCESS EXPORT'!A:AE,1,0),UPPER(CONCATENATE('ACCESS EXPORT'!N611," "&amp;CHAR(10),'ACCESS EXPORT'!AE611))))</f>
        <v>KIM ANDERSON (EXEC DIR) 
ELYSIA MARRERO (PRAC. ADMIN)</v>
      </c>
      <c r="M611" s="4" t="str">
        <f>UPPER(VLOOKUP($A611,'ACCESS EXPORT'!$A:$O,15,FALSE))</f>
        <v>KATHERINE GUILLEN (PM)</v>
      </c>
      <c r="N611" s="4" t="str">
        <f ca="1">IF(AND('ACCESS EXPORT'!X611="",'ACCESS EXPORT'!Y611=""),IF('ACCESS EXPORT'!V611&lt;&gt;"",(IF(TODAY()-'ACCESS EXPORT'!V611&gt;=-60,UPPER(CONCATENATE(VLOOKUP(B611,'ACCESS EXPORT'!$B:$P,15,FALSE),""&amp;CHAR(10)&amp;"(SEP",TEXT('ACCESS EXPORT'!V611," MM/DD/YYY)"))),IF(TODAY()-'ACCESS EXPORT'!V611&lt;0,UPPER(VLOOKUP(B611,'ACCESS EXPORT'!$B:$P,15,FALSE)),UPPER(VLOOKUP(B611,'ACCESS EXPORT'!$B:$P,15,FALSE))))),IF('ACCESS EXPORT'!U611="",UPPER(VLOOKUP(B611,'ACCESS EXPORT'!$B:$P,15,FALSE)),IF(TODAY()-'ACCESS EXPORT'!U611&lt;=30,CONCATENATE(UPPER(VLOOKUP(B611,'ACCESS EXPORT'!$B:$P,15,FALSE)),""&amp;CHAR(10)&amp;"(NEW",TEXT('ACCESS EXPORT'!U611," MM/DD/YYY)")),IF(AND(TODAY()-'ACCESS EXPORT'!U611&gt;30,TODAY()&gt;0),UPPER(VLOOKUP(B611,'ACCESS EXPORT'!$B:$P,15,FALSE)))))),IF('ACCESS EXPORT'!Y611&lt;&gt;"",UPPER(CONCATENATE(UPPER(VLOOKUP(B611,'ACCESS EXPORT'!$B:$P,15,FALSE)),""&amp;CHAR(10)&amp;"(Transfer Out",TEXT('ACCESS EXPORT'!Y611," MM/DD/YYY)"))),IF('ACCESS EXPORT'!X611&lt;&gt;"",UPPER(CONCATENATE(UPPER(VLOOKUP(B611,'ACCESS EXPORT'!$B:$P,15,FALSE)),""&amp;CHAR(10)&amp;"(Transfer In",TEXT('ACCESS EXPORT'!X611," MM/DD/YYY)"))))))</f>
        <v>LANGENSTROER, MARY</v>
      </c>
      <c r="O611" s="4" t="str">
        <f>_xlfn.IFNA(VLOOKUP(B611,'ACCESS EXPORT'!$B:$Q,16,FALSE),"")</f>
        <v>MD</v>
      </c>
      <c r="P611" s="4" t="str">
        <f>_xlfn.IFNA(VLOOKUP(B611,'ACCESS EXPORT'!B:W,22,FALSE),"-")</f>
        <v>1053631333</v>
      </c>
      <c r="Q611" s="4" t="str">
        <f>_xlfn.IFNA(VLOOKUP(A611,'ACCESS EXPORT'!$A:$AG,33,0),"-")</f>
        <v>Amanda Hernandez</v>
      </c>
      <c r="R611" s="4" t="str">
        <f>_xlfn.IFNA(VLOOKUP(A611,'ACCESS EXPORT'!$A:$AH,34,0),"-")</f>
        <v>Amanda Dowd</v>
      </c>
      <c r="S611" s="4" t="str">
        <f>_xlfn.IFNA(VLOOKUP(A611,'ACCESS EXPORT'!$A:$AI,35,0),"-")</f>
        <v>Courtney Powell</v>
      </c>
      <c r="T611" s="4" t="str">
        <f>_xlfn.IFNA(VLOOKUP(A611,'ACCESS EXPORT'!$A:$AJ,36,0),"-")</f>
        <v>Wanda Cruz</v>
      </c>
      <c r="U611" s="4" t="str">
        <f>_xlfn.IFNA(VLOOKUP(A611,'ACCESS EXPORT'!$A:$AK,37,0),"-")</f>
        <v>Cerner</v>
      </c>
      <c r="V611" s="4" t="str">
        <f>_xlfn.IFNA(VLOOKUP(A611,'ACCESS EXPORT'!$A:$AL,38,0),"-")</f>
        <v>FHMG_A PLACE FOR WOMEN AT CL</v>
      </c>
      <c r="W611" s="4" t="str">
        <f>_xlfn.IFNA(VLOOKUP(A611,'ACCESS EXPORT'!$A:$AM,39,0),"-")</f>
        <v/>
      </c>
      <c r="X611" s="4" t="str">
        <f>_xlfn.IFNA(VLOOKUP(A611,'ACCESS EXPORT'!$A:$AN,40,0),"-")</f>
        <v>Libia Villaquiran / Jenny Green</v>
      </c>
      <c r="Y611" s="26" t="str">
        <f>_xlfn.IFNA(VLOOKUP(A611,'ACCESS EXPORT'!A:AO,41,0),"")</f>
        <v>Andrea Brantley</v>
      </c>
      <c r="Z611" s="26" t="str">
        <f>_xlfn.IFNA(VLOOKUP(A611,'ACCESS EXPORT'!A:AP,42,0),"")</f>
        <v>Sue Balmforth</v>
      </c>
      <c r="AA611" s="26" t="str">
        <f>_xlfn.IFNA(VLOOKUP(A611,'ACCESS EXPORT'!A:AQ,43,0),"")</f>
        <v>Sara Channing</v>
      </c>
    </row>
    <row r="612" spans="1:27" ht="18.75" x14ac:dyDescent="0.25">
      <c r="A612" s="33">
        <v>100</v>
      </c>
      <c r="B612" s="10">
        <v>1114</v>
      </c>
      <c r="C612" s="7" t="str">
        <f ca="1">IFERROR(UPPER(IF(AND('ACCESS EXPORT'!AA612="",'ACCESS EXPORT'!Z612=""),VLOOKUP(A612,'ACCESS EXPORT'!$A:$AF,32,FALSE),(IF('ACCESS EXPORT'!AA612&lt;&gt;"",CONCATENATE(VLOOKUP(A612,'ACCESS EXPORT'!$A:$AF,32,FALSE)," (Closed",TEXT('ACCESS EXPORT'!AA612," MM/DD/YYY)")),IF(TODAY()&lt;(('ACCESS EXPORT'!Z612)+30),CONCATENATE(VLOOKUP(A612,'ACCESS EXPORT'!$A:$AF,32,FALSE)," (Opens",TEXT('ACCESS EXPORT'!Z612," MM/DD/YYY)")),VLOOKUP(A612,'ACCESS EXPORT'!$A:$AF,32,FALSE)))))),"-")</f>
        <v>ADVENTHEALTH MEDICAL GROUP OB GYN AT CELEBRATION</v>
      </c>
      <c r="D612" s="3" t="str">
        <f ca="1">IFERROR(UPPER(IF(AND('ACCESS EXPORT'!AA612="",'ACCESS EXPORT'!Z612=""),VLOOKUP(A612,'ACCESS EXPORT'!$A:$AF,28,FALSE),(IF('ACCESS EXPORT'!AA612&lt;&gt;"",CONCATENATE(VLOOKUP(A612,'ACCESS EXPORT'!$A:$AF,28,FALSE)," (Closed",TEXT('ACCESS EXPORT'!AA612," MM/DD/YYY)")),IF(TODAY()&lt;(('ACCESS EXPORT'!Z612)+30),CONCATENATE(VLOOKUP(A612,'ACCESS EXPORT'!$A:$AF,28,FALSE)," (Opens",TEXT('ACCESS EXPORT'!Z612," MM/DD/YYY)")),VLOOKUP(A612,'ACCESS EXPORT'!$A:$AF,28,FALSE)))))),"-")</f>
        <v>A PLACE FOR WOMEN - CELEBRATION</v>
      </c>
      <c r="E612" s="3" t="str">
        <f>VLOOKUP($A612,'ACCESS EXPORT'!$A:$AF,3,FALSE)</f>
        <v>6460</v>
      </c>
      <c r="F612" s="3" t="str">
        <f>UPPER(CONCATENATE(VLOOKUP(A612,'ACCESS EXPORT'!$A:$AF,4,FALSE)," ",VLOOKUP(A612,'ACCESS EXPORT'!$A:$AF,5,FALSE)," ",VLOOKUP(A612,'ACCESS EXPORT'!$A:$AF,6,FALSE)," ",VLOOKUP(A612,'ACCESS EXPORT'!$A:$AA,7,FALSE)," ",VLOOKUP(A612,'ACCESS EXPORT'!$A:$AA,8,FALSE)))</f>
        <v>380 CELEBRATION PL 2ND FLOOR CELEBRATION FL 34747</v>
      </c>
      <c r="G612" s="4" t="str">
        <f>UPPER(VLOOKUP($A612,'ACCESS EXPORT'!$A:$AF,9,FALSE))</f>
        <v>OSCEOLA</v>
      </c>
      <c r="H612" s="4" t="str">
        <f>_xlfn.IFNA(VLOOKUP($B612,'ACCESS EXPORT'!$B:$J,9,FALSE),"")</f>
        <v>SW</v>
      </c>
      <c r="I612" s="3" t="str">
        <f>CONCATENATE("(P)",VLOOKUP($A612,'ACCESS EXPORT'!$A:$AF,11,FALSE)," (F)",VLOOKUP($A612,'ACCESS EXPORT'!$A:$AF,29,FALSE))</f>
        <v>(P)(407) 303-4220 (F)(407) 303-4676</v>
      </c>
      <c r="J612" s="4" t="str">
        <f>UPPER(VLOOKUP($A612,'ACCESS EXPORT'!$A:$AF,12,FALSE))</f>
        <v>WOMENS</v>
      </c>
      <c r="K612" s="4" t="str">
        <f>UPPER(VLOOKUP($A612,'ACCESS EXPORT'!$A:$AF,13,FALSE))</f>
        <v>MARLENE HOLLAND</v>
      </c>
      <c r="L612" s="3" t="str">
        <f>IF(AND(VLOOKUP(A612,'ACCESS EXPORT'!A:AE,1,0),'ACCESS EXPORT'!N612=""),UPPER(CONCATENATE('ACCESS EXPORT'!AE612)),IF(VLOOKUP(A612,'ACCESS EXPORT'!A:AE,1,0),UPPER(CONCATENATE('ACCESS EXPORT'!N612," "&amp;CHAR(10),'ACCESS EXPORT'!AE612))))</f>
        <v>KIM ANDERSON (EXEC DIR) 
ELYSIA MARRERO (PRAC. ADMIN)</v>
      </c>
      <c r="M612" s="4" t="str">
        <f>UPPER(VLOOKUP($A612,'ACCESS EXPORT'!$A:$O,15,FALSE))</f>
        <v>KATHERINE GUILLEN (PM)</v>
      </c>
      <c r="N612" s="4" t="str">
        <f ca="1">IF(AND('ACCESS EXPORT'!X612="",'ACCESS EXPORT'!Y612=""),IF('ACCESS EXPORT'!V612&lt;&gt;"",(IF(TODAY()-'ACCESS EXPORT'!V612&gt;=-60,UPPER(CONCATENATE(VLOOKUP(B612,'ACCESS EXPORT'!$B:$P,15,FALSE),""&amp;CHAR(10)&amp;"(SEP",TEXT('ACCESS EXPORT'!V612," MM/DD/YYY)"))),IF(TODAY()-'ACCESS EXPORT'!V612&lt;0,UPPER(VLOOKUP(B612,'ACCESS EXPORT'!$B:$P,15,FALSE)),UPPER(VLOOKUP(B612,'ACCESS EXPORT'!$B:$P,15,FALSE))))),IF('ACCESS EXPORT'!U612="",UPPER(VLOOKUP(B612,'ACCESS EXPORT'!$B:$P,15,FALSE)),IF(TODAY()-'ACCESS EXPORT'!U612&lt;=30,CONCATENATE(UPPER(VLOOKUP(B612,'ACCESS EXPORT'!$B:$P,15,FALSE)),""&amp;CHAR(10)&amp;"(NEW",TEXT('ACCESS EXPORT'!U612," MM/DD/YYY)")),IF(AND(TODAY()-'ACCESS EXPORT'!U612&gt;30,TODAY()&gt;0),UPPER(VLOOKUP(B612,'ACCESS EXPORT'!$B:$P,15,FALSE)))))),IF('ACCESS EXPORT'!Y612&lt;&gt;"",UPPER(CONCATENATE(UPPER(VLOOKUP(B612,'ACCESS EXPORT'!$B:$P,15,FALSE)),""&amp;CHAR(10)&amp;"(Transfer Out",TEXT('ACCESS EXPORT'!Y612," MM/DD/YYY)"))),IF('ACCESS EXPORT'!X612&lt;&gt;"",UPPER(CONCATENATE(UPPER(VLOOKUP(B612,'ACCESS EXPORT'!$B:$P,15,FALSE)),""&amp;CHAR(10)&amp;"(Transfer In",TEXT('ACCESS EXPORT'!X612," MM/DD/YYY)"))))))</f>
        <v>VALVERDE, KRISTELL</v>
      </c>
      <c r="O612" s="4" t="str">
        <f>_xlfn.IFNA(VLOOKUP(B612,'ACCESS EXPORT'!$B:$Q,16,FALSE),"")</f>
        <v>MD</v>
      </c>
      <c r="P612" s="4" t="str">
        <f>_xlfn.IFNA(VLOOKUP(B612,'ACCESS EXPORT'!B:W,22,FALSE),"-")</f>
        <v>1558621888</v>
      </c>
      <c r="Q612" s="4" t="str">
        <f>_xlfn.IFNA(VLOOKUP(A612,'ACCESS EXPORT'!$A:$AG,33,0),"-")</f>
        <v>Amanda Hernandez</v>
      </c>
      <c r="R612" s="4" t="str">
        <f>_xlfn.IFNA(VLOOKUP(A612,'ACCESS EXPORT'!$A:$AH,34,0),"-")</f>
        <v>Amanda Dowd</v>
      </c>
      <c r="S612" s="4" t="str">
        <f>_xlfn.IFNA(VLOOKUP(A612,'ACCESS EXPORT'!$A:$AI,35,0),"-")</f>
        <v>Courtney Powell</v>
      </c>
      <c r="T612" s="4" t="str">
        <f>_xlfn.IFNA(VLOOKUP(A612,'ACCESS EXPORT'!$A:$AJ,36,0),"-")</f>
        <v>Wanda Cruz</v>
      </c>
      <c r="U612" s="4" t="str">
        <f>_xlfn.IFNA(VLOOKUP(A612,'ACCESS EXPORT'!$A:$AK,37,0),"-")</f>
        <v>Cerner</v>
      </c>
      <c r="V612" s="4" t="str">
        <f>_xlfn.IFNA(VLOOKUP(A612,'ACCESS EXPORT'!$A:$AL,38,0),"-")</f>
        <v>FHMG_A PLACE FOR WOMEN AT CL</v>
      </c>
      <c r="W612" s="4" t="str">
        <f>_xlfn.IFNA(VLOOKUP(A612,'ACCESS EXPORT'!$A:$AM,39,0),"-")</f>
        <v/>
      </c>
      <c r="X612" s="4" t="str">
        <f>_xlfn.IFNA(VLOOKUP(A612,'ACCESS EXPORT'!$A:$AN,40,0),"-")</f>
        <v>Libia Villaquiran / Jenny Green</v>
      </c>
      <c r="Y612" s="26" t="str">
        <f>_xlfn.IFNA(VLOOKUP(A612,'ACCESS EXPORT'!A:AO,41,0),"")</f>
        <v>Andrea Brantley</v>
      </c>
      <c r="Z612" s="26" t="str">
        <f>_xlfn.IFNA(VLOOKUP(A612,'ACCESS EXPORT'!A:AP,42,0),"")</f>
        <v>Sue Balmforth</v>
      </c>
      <c r="AA612" s="26" t="str">
        <f>_xlfn.IFNA(VLOOKUP(A612,'ACCESS EXPORT'!A:AQ,43,0),"")</f>
        <v>Sara Channing</v>
      </c>
    </row>
    <row r="613" spans="1:27" ht="18.75" x14ac:dyDescent="0.25">
      <c r="A613" s="33">
        <v>100</v>
      </c>
      <c r="B613" s="10">
        <v>2294</v>
      </c>
      <c r="C613" s="7" t="str">
        <f ca="1">IFERROR(UPPER(IF(AND('ACCESS EXPORT'!AA613="",'ACCESS EXPORT'!Z613=""),VLOOKUP(A613,'ACCESS EXPORT'!$A:$AF,32,FALSE),(IF('ACCESS EXPORT'!AA613&lt;&gt;"",CONCATENATE(VLOOKUP(A613,'ACCESS EXPORT'!$A:$AF,32,FALSE)," (Closed",TEXT('ACCESS EXPORT'!AA613," MM/DD/YYY)")),IF(TODAY()&lt;(('ACCESS EXPORT'!Z613)+30),CONCATENATE(VLOOKUP(A613,'ACCESS EXPORT'!$A:$AF,32,FALSE)," (Opens",TEXT('ACCESS EXPORT'!Z613," MM/DD/YYY)")),VLOOKUP(A613,'ACCESS EXPORT'!$A:$AF,32,FALSE)))))),"-")</f>
        <v>ADVENTHEALTH MEDICAL GROUP OB GYN AT CELEBRATION</v>
      </c>
      <c r="D613" s="3" t="str">
        <f ca="1">IFERROR(UPPER(IF(AND('ACCESS EXPORT'!AA613="",'ACCESS EXPORT'!Z613=""),VLOOKUP(A613,'ACCESS EXPORT'!$A:$AF,28,FALSE),(IF('ACCESS EXPORT'!AA613&lt;&gt;"",CONCATENATE(VLOOKUP(A613,'ACCESS EXPORT'!$A:$AF,28,FALSE)," (Closed",TEXT('ACCESS EXPORT'!AA613," MM/DD/YYY)")),IF(TODAY()&lt;(('ACCESS EXPORT'!Z613)+30),CONCATENATE(VLOOKUP(A613,'ACCESS EXPORT'!$A:$AF,28,FALSE)," (Opens",TEXT('ACCESS EXPORT'!Z613," MM/DD/YYY)")),VLOOKUP(A613,'ACCESS EXPORT'!$A:$AF,28,FALSE)))))),"-")</f>
        <v>A PLACE FOR WOMEN - CELEBRATION</v>
      </c>
      <c r="E613" s="3" t="str">
        <f>VLOOKUP($A613,'ACCESS EXPORT'!$A:$AF,3,FALSE)</f>
        <v>6460</v>
      </c>
      <c r="F613" s="3" t="str">
        <f>UPPER(CONCATENATE(VLOOKUP(A613,'ACCESS EXPORT'!$A:$AF,4,FALSE)," ",VLOOKUP(A613,'ACCESS EXPORT'!$A:$AF,5,FALSE)," ",VLOOKUP(A613,'ACCESS EXPORT'!$A:$AF,6,FALSE)," ",VLOOKUP(A613,'ACCESS EXPORT'!$A:$AA,7,FALSE)," ",VLOOKUP(A613,'ACCESS EXPORT'!$A:$AA,8,FALSE)))</f>
        <v>380 CELEBRATION PL 2ND FLOOR CELEBRATION FL 34747</v>
      </c>
      <c r="G613" s="4" t="str">
        <f>UPPER(VLOOKUP($A613,'ACCESS EXPORT'!$A:$AF,9,FALSE))</f>
        <v>OSCEOLA</v>
      </c>
      <c r="H613" s="4" t="str">
        <f>_xlfn.IFNA(VLOOKUP($B613,'ACCESS EXPORT'!$B:$J,9,FALSE),"")</f>
        <v>HB</v>
      </c>
      <c r="I613" s="3" t="str">
        <f>CONCATENATE("(P)",VLOOKUP($A613,'ACCESS EXPORT'!$A:$AF,11,FALSE)," (F)",VLOOKUP($A613,'ACCESS EXPORT'!$A:$AF,29,FALSE))</f>
        <v>(P)(407) 303-4220 (F)(407) 303-4676</v>
      </c>
      <c r="J613" s="4" t="str">
        <f>UPPER(VLOOKUP($A613,'ACCESS EXPORT'!$A:$AF,12,FALSE))</f>
        <v>WOMENS</v>
      </c>
      <c r="K613" s="4" t="str">
        <f>UPPER(VLOOKUP($A613,'ACCESS EXPORT'!$A:$AF,13,FALSE))</f>
        <v>MARLENE HOLLAND</v>
      </c>
      <c r="L613" s="3" t="str">
        <f>IF(AND(VLOOKUP(A613,'ACCESS EXPORT'!A:AE,1,0),'ACCESS EXPORT'!N613=""),UPPER(CONCATENATE('ACCESS EXPORT'!AE613)),IF(VLOOKUP(A613,'ACCESS EXPORT'!A:AE,1,0),UPPER(CONCATENATE('ACCESS EXPORT'!N613," "&amp;CHAR(10),'ACCESS EXPORT'!AE613))))</f>
        <v>KIM ANDERSON (EXEC DIR) 
ELYSIA MARRERO (PRAC. ADMIN)</v>
      </c>
      <c r="M613" s="4" t="str">
        <f>UPPER(VLOOKUP($A613,'ACCESS EXPORT'!$A:$O,15,FALSE))</f>
        <v>KATHERINE GUILLEN (PM)</v>
      </c>
      <c r="N613" s="4" t="str">
        <f ca="1">IF(AND('ACCESS EXPORT'!X613="",'ACCESS EXPORT'!Y613=""),IF('ACCESS EXPORT'!V613&lt;&gt;"",(IF(TODAY()-'ACCESS EXPORT'!V613&gt;=-60,UPPER(CONCATENATE(VLOOKUP(B613,'ACCESS EXPORT'!$B:$P,15,FALSE),""&amp;CHAR(10)&amp;"(SEP",TEXT('ACCESS EXPORT'!V613," MM/DD/YYY)"))),IF(TODAY()-'ACCESS EXPORT'!V613&lt;0,UPPER(VLOOKUP(B613,'ACCESS EXPORT'!$B:$P,15,FALSE)),UPPER(VLOOKUP(B613,'ACCESS EXPORT'!$B:$P,15,FALSE))))),IF('ACCESS EXPORT'!U613="",UPPER(VLOOKUP(B613,'ACCESS EXPORT'!$B:$P,15,FALSE)),IF(TODAY()-'ACCESS EXPORT'!U613&lt;=30,CONCATENATE(UPPER(VLOOKUP(B613,'ACCESS EXPORT'!$B:$P,15,FALSE)),""&amp;CHAR(10)&amp;"(NEW",TEXT('ACCESS EXPORT'!U613," MM/DD/YYY)")),IF(AND(TODAY()-'ACCESS EXPORT'!U613&gt;30,TODAY()&gt;0),UPPER(VLOOKUP(B613,'ACCESS EXPORT'!$B:$P,15,FALSE)))))),IF('ACCESS EXPORT'!Y613&lt;&gt;"",UPPER(CONCATENATE(UPPER(VLOOKUP(B613,'ACCESS EXPORT'!$B:$P,15,FALSE)),""&amp;CHAR(10)&amp;"(Transfer Out",TEXT('ACCESS EXPORT'!Y613," MM/DD/YYY)"))),IF('ACCESS EXPORT'!X613&lt;&gt;"",UPPER(CONCATENATE(UPPER(VLOOKUP(B613,'ACCESS EXPORT'!$B:$P,15,FALSE)),""&amp;CHAR(10)&amp;"(Transfer In",TEXT('ACCESS EXPORT'!X613," MM/DD/YYY)"))))))</f>
        <v>ROMAN HERNANDEZ, XAVIER
(NEW 07/22/2019)</v>
      </c>
      <c r="O613" s="4" t="str">
        <f>_xlfn.IFNA(VLOOKUP(B613,'ACCESS EXPORT'!$B:$Q,16,FALSE),"")</f>
        <v>MD</v>
      </c>
      <c r="P613" s="4" t="str">
        <f>_xlfn.IFNA(VLOOKUP(B613,'ACCESS EXPORT'!B:W,22,FALSE),"-")</f>
        <v>1346560778</v>
      </c>
      <c r="Q613" s="4" t="str">
        <f>_xlfn.IFNA(VLOOKUP(A613,'ACCESS EXPORT'!$A:$AG,33,0),"-")</f>
        <v>Amanda Hernandez</v>
      </c>
      <c r="R613" s="4" t="str">
        <f>_xlfn.IFNA(VLOOKUP(A613,'ACCESS EXPORT'!$A:$AH,34,0),"-")</f>
        <v>Amanda Dowd</v>
      </c>
      <c r="S613" s="4" t="str">
        <f>_xlfn.IFNA(VLOOKUP(A613,'ACCESS EXPORT'!$A:$AI,35,0),"-")</f>
        <v>Courtney Powell</v>
      </c>
      <c r="T613" s="4" t="str">
        <f>_xlfn.IFNA(VLOOKUP(A613,'ACCESS EXPORT'!$A:$AJ,36,0),"-")</f>
        <v>Wanda Cruz</v>
      </c>
      <c r="U613" s="4" t="str">
        <f>_xlfn.IFNA(VLOOKUP(A613,'ACCESS EXPORT'!$A:$AK,37,0),"-")</f>
        <v>Cerner</v>
      </c>
      <c r="V613" s="4" t="str">
        <f>_xlfn.IFNA(VLOOKUP(A613,'ACCESS EXPORT'!$A:$AL,38,0),"-")</f>
        <v>FHMG_A PLACE FOR WOMEN AT CL</v>
      </c>
      <c r="W613" s="4" t="str">
        <f>_xlfn.IFNA(VLOOKUP(A613,'ACCESS EXPORT'!$A:$AM,39,0),"-")</f>
        <v/>
      </c>
      <c r="X613" s="4" t="str">
        <f>_xlfn.IFNA(VLOOKUP(A613,'ACCESS EXPORT'!$A:$AN,40,0),"-")</f>
        <v>Libia Villaquiran / Jenny Green</v>
      </c>
      <c r="Y613" s="26" t="str">
        <f>_xlfn.IFNA(VLOOKUP(A613,'ACCESS EXPORT'!A:AO,41,0),"")</f>
        <v>Andrea Brantley</v>
      </c>
      <c r="Z613" s="26" t="str">
        <f>_xlfn.IFNA(VLOOKUP(A613,'ACCESS EXPORT'!A:AP,42,0),"")</f>
        <v>Sue Balmforth</v>
      </c>
      <c r="AA613" s="26" t="str">
        <f>_xlfn.IFNA(VLOOKUP(A613,'ACCESS EXPORT'!A:AQ,43,0),"")</f>
        <v>Sara Channing</v>
      </c>
    </row>
    <row r="614" spans="1:27" ht="18.75" x14ac:dyDescent="0.25">
      <c r="A614" s="33">
        <v>112</v>
      </c>
      <c r="B614" s="10">
        <v>1146</v>
      </c>
      <c r="C614" s="7" t="str">
        <f ca="1">IFERROR(UPPER(IF(AND('ACCESS EXPORT'!AA614="",'ACCESS EXPORT'!Z614=""),VLOOKUP(A614,'ACCESS EXPORT'!$A:$AF,32,FALSE),(IF('ACCESS EXPORT'!AA614&lt;&gt;"",CONCATENATE(VLOOKUP(A614,'ACCESS EXPORT'!$A:$AF,32,FALSE)," (Closed",TEXT('ACCESS EXPORT'!AA614," MM/DD/YYY)")),IF(TODAY()&lt;(('ACCESS EXPORT'!Z614)+30),CONCATENATE(VLOOKUP(A614,'ACCESS EXPORT'!$A:$AF,32,FALSE)," (Opens",TEXT('ACCESS EXPORT'!Z614," MM/DD/YYY)")),VLOOKUP(A614,'ACCESS EXPORT'!$A:$AF,32,FALSE)))))),"-")</f>
        <v>ADVENTHEALTH MEDICAL GROUP BREAST SURGERY AT WINTER PARK</v>
      </c>
      <c r="D614" s="3" t="str">
        <f ca="1">IFERROR(UPPER(IF(AND('ACCESS EXPORT'!AA614="",'ACCESS EXPORT'!Z614=""),VLOOKUP(A614,'ACCESS EXPORT'!$A:$AF,28,FALSE),(IF('ACCESS EXPORT'!AA614&lt;&gt;"",CONCATENATE(VLOOKUP(A614,'ACCESS EXPORT'!$A:$AF,28,FALSE)," (Closed",TEXT('ACCESS EXPORT'!AA614," MM/DD/YYY)")),IF(TODAY()&lt;(('ACCESS EXPORT'!Z614)+30),CONCATENATE(VLOOKUP(A614,'ACCESS EXPORT'!$A:$AF,28,FALSE)," (Opens",TEXT('ACCESS EXPORT'!Z614," MM/DD/YYY)")),VLOOKUP(A614,'ACCESS EXPORT'!$A:$AF,28,FALSE)))))),"-")</f>
        <v>BREAST CARE CENTER OF FLORIDA</v>
      </c>
      <c r="E614" s="3" t="str">
        <f>VLOOKUP($A614,'ACCESS EXPORT'!$A:$AF,3,FALSE)</f>
        <v>6480</v>
      </c>
      <c r="F614" s="3" t="str">
        <f>UPPER(CONCATENATE(VLOOKUP(A614,'ACCESS EXPORT'!$A:$AF,4,FALSE)," ",VLOOKUP(A614,'ACCESS EXPORT'!$A:$AF,5,FALSE)," ",VLOOKUP(A614,'ACCESS EXPORT'!$A:$AF,6,FALSE)," ",VLOOKUP(A614,'ACCESS EXPORT'!$A:$AA,7,FALSE)," ",VLOOKUP(A614,'ACCESS EXPORT'!$A:$AA,8,FALSE)))</f>
        <v>1925 MIZELI AVE SUITE 105 WINTER PARK FL 32792</v>
      </c>
      <c r="G614" s="4" t="str">
        <f>UPPER(VLOOKUP($A614,'ACCESS EXPORT'!$A:$AF,9,FALSE))</f>
        <v>ORANGE</v>
      </c>
      <c r="H614" s="4" t="str">
        <f>_xlfn.IFNA(VLOOKUP($B614,'ACCESS EXPORT'!$B:$J,9,FALSE),"")</f>
        <v>NE</v>
      </c>
      <c r="I614" s="3" t="str">
        <f>CONCATENATE("(P)",VLOOKUP($A614,'ACCESS EXPORT'!$A:$AF,11,FALSE)," (F)",VLOOKUP($A614,'ACCESS EXPORT'!$A:$AF,29,FALSE))</f>
        <v>(P)(407) 646-7410 (F)(407) 646-7412</v>
      </c>
      <c r="J614" s="4" t="str">
        <f>UPPER(VLOOKUP($A614,'ACCESS EXPORT'!$A:$AF,12,FALSE))</f>
        <v>WOMENS</v>
      </c>
      <c r="K614" s="4" t="str">
        <f>UPPER(VLOOKUP($A614,'ACCESS EXPORT'!$A:$AF,13,FALSE))</f>
        <v>MARLENE HOLLAND</v>
      </c>
      <c r="L614" s="3" t="str">
        <f>IF(AND(VLOOKUP(A614,'ACCESS EXPORT'!A:AE,1,0),'ACCESS EXPORT'!N614=""),UPPER(CONCATENATE('ACCESS EXPORT'!AE614)),IF(VLOOKUP(A614,'ACCESS EXPORT'!A:AE,1,0),UPPER(CONCATENATE('ACCESS EXPORT'!N614," "&amp;CHAR(10),'ACCESS EXPORT'!AE614))))</f>
        <v xml:space="preserve">LYNETTE KEELING 
</v>
      </c>
      <c r="M614" s="4" t="str">
        <f>UPPER(VLOOKUP($A614,'ACCESS EXPORT'!$A:$O,15,FALSE))</f>
        <v>YOLANDA HERNANDEZ (OS)</v>
      </c>
      <c r="N614" s="4" t="str">
        <f ca="1">IF(AND('ACCESS EXPORT'!X614="",'ACCESS EXPORT'!Y614=""),IF('ACCESS EXPORT'!V614&lt;&gt;"",(IF(TODAY()-'ACCESS EXPORT'!V614&gt;=-60,UPPER(CONCATENATE(VLOOKUP(B614,'ACCESS EXPORT'!$B:$P,15,FALSE),""&amp;CHAR(10)&amp;"(SEP",TEXT('ACCESS EXPORT'!V614," MM/DD/YYY)"))),IF(TODAY()-'ACCESS EXPORT'!V614&lt;0,UPPER(VLOOKUP(B614,'ACCESS EXPORT'!$B:$P,15,FALSE)),UPPER(VLOOKUP(B614,'ACCESS EXPORT'!$B:$P,15,FALSE))))),IF('ACCESS EXPORT'!U614="",UPPER(VLOOKUP(B614,'ACCESS EXPORT'!$B:$P,15,FALSE)),IF(TODAY()-'ACCESS EXPORT'!U614&lt;=30,CONCATENATE(UPPER(VLOOKUP(B614,'ACCESS EXPORT'!$B:$P,15,FALSE)),""&amp;CHAR(10)&amp;"(NEW",TEXT('ACCESS EXPORT'!U614," MM/DD/YYY)")),IF(AND(TODAY()-'ACCESS EXPORT'!U614&gt;30,TODAY()&gt;0),UPPER(VLOOKUP(B614,'ACCESS EXPORT'!$B:$P,15,FALSE)))))),IF('ACCESS EXPORT'!Y614&lt;&gt;"",UPPER(CONCATENATE(UPPER(VLOOKUP(B614,'ACCESS EXPORT'!$B:$P,15,FALSE)),""&amp;CHAR(10)&amp;"(Transfer Out",TEXT('ACCESS EXPORT'!Y614," MM/DD/YYY)"))),IF('ACCESS EXPORT'!X614&lt;&gt;"",UPPER(CONCATENATE(UPPER(VLOOKUP(B614,'ACCESS EXPORT'!$B:$P,15,FALSE)),""&amp;CHAR(10)&amp;"(Transfer In",TEXT('ACCESS EXPORT'!X614," MM/DD/YYY)"))))))</f>
        <v>KEMP, KAMY R.</v>
      </c>
      <c r="O614" s="4" t="str">
        <f>_xlfn.IFNA(VLOOKUP(B614,'ACCESS EXPORT'!$B:$Q,16,FALSE),"")</f>
        <v>MD</v>
      </c>
      <c r="P614" s="4" t="str">
        <f>_xlfn.IFNA(VLOOKUP(B614,'ACCESS EXPORT'!B:W,22,FALSE),"-")</f>
        <v>1841230414</v>
      </c>
      <c r="Q614" s="4" t="str">
        <f>_xlfn.IFNA(VLOOKUP(A614,'ACCESS EXPORT'!$A:$AG,33,0),"-")</f>
        <v>Aldis Leonardo</v>
      </c>
      <c r="R614" s="4" t="str">
        <f>_xlfn.IFNA(VLOOKUP(A614,'ACCESS EXPORT'!$A:$AH,34,0),"-")</f>
        <v>Amanda Dowd</v>
      </c>
      <c r="S614" s="4" t="str">
        <f>_xlfn.IFNA(VLOOKUP(A614,'ACCESS EXPORT'!$A:$AI,35,0),"-")</f>
        <v>Courtney Powell</v>
      </c>
      <c r="T614" s="4" t="str">
        <f>_xlfn.IFNA(VLOOKUP(A614,'ACCESS EXPORT'!$A:$AJ,36,0),"-")</f>
        <v>Wanda Cruz</v>
      </c>
      <c r="U614" s="4" t="str">
        <f>_xlfn.IFNA(VLOOKUP(A614,'ACCESS EXPORT'!$A:$AK,37,0),"-")</f>
        <v>Cerner</v>
      </c>
      <c r="V614" s="4" t="str">
        <f>_xlfn.IFNA(VLOOKUP(A614,'ACCESS EXPORT'!$A:$AL,38,0),"-")</f>
        <v>FHMG_BREAST CARE CTR OF FL</v>
      </c>
      <c r="W614" s="4" t="str">
        <f>_xlfn.IFNA(VLOOKUP(A614,'ACCESS EXPORT'!$A:$AM,39,0),"-")</f>
        <v/>
      </c>
      <c r="X614" s="4" t="str">
        <f>_xlfn.IFNA(VLOOKUP(A614,'ACCESS EXPORT'!$A:$AN,40,0),"-")</f>
        <v>Karen Kelly</v>
      </c>
      <c r="Y614" s="26" t="str">
        <f>_xlfn.IFNA(VLOOKUP(A614,'ACCESS EXPORT'!A:AO,41,0),"")</f>
        <v>Alaina Zarzuela</v>
      </c>
      <c r="Z614" s="26" t="str">
        <f>_xlfn.IFNA(VLOOKUP(A614,'ACCESS EXPORT'!A:AP,42,0),"")</f>
        <v>Candace Goodman</v>
      </c>
      <c r="AA614" s="26" t="str">
        <f>_xlfn.IFNA(VLOOKUP(A614,'ACCESS EXPORT'!A:AQ,43,0),"")</f>
        <v>Women's: Sara Channing, Surgery: Tricia Greco, Oncology: Joe Townsend</v>
      </c>
    </row>
    <row r="615" spans="1:27" ht="18.75" x14ac:dyDescent="0.25">
      <c r="A615" s="33">
        <v>219</v>
      </c>
      <c r="B615" s="10">
        <v>1486</v>
      </c>
      <c r="C615" s="7" t="str">
        <f ca="1">IFERROR(UPPER(IF(AND('ACCESS EXPORT'!AA615="",'ACCESS EXPORT'!Z615=""),VLOOKUP(A615,'ACCESS EXPORT'!$A:$AF,32,FALSE),(IF('ACCESS EXPORT'!AA615&lt;&gt;"",CONCATENATE(VLOOKUP(A615,'ACCESS EXPORT'!$A:$AF,32,FALSE)," (Closed",TEXT('ACCESS EXPORT'!AA615," MM/DD/YYY)")),IF(TODAY()&lt;(('ACCESS EXPORT'!Z615)+30),CONCATENATE(VLOOKUP(A615,'ACCESS EXPORT'!$A:$AF,32,FALSE)," (Opens",TEXT('ACCESS EXPORT'!Z615," MM/DD/YYY)")),VLOOKUP(A615,'ACCESS EXPORT'!$A:$AF,32,FALSE)))))),"-")</f>
        <v>ADVENTHEALTH MEDICAL GROUP GENERAL SURGERY AT 1290 WATERMAN WAY</v>
      </c>
      <c r="D615" s="3" t="str">
        <f ca="1">IFERROR(UPPER(IF(AND('ACCESS EXPORT'!AA615="",'ACCESS EXPORT'!Z615=""),VLOOKUP(A615,'ACCESS EXPORT'!$A:$AF,28,FALSE),(IF('ACCESS EXPORT'!AA615&lt;&gt;"",CONCATENATE(VLOOKUP(A615,'ACCESS EXPORT'!$A:$AF,28,FALSE)," (Closed",TEXT('ACCESS EXPORT'!AA615," MM/DD/YYY)")),IF(TODAY()&lt;(('ACCESS EXPORT'!Z615)+30),CONCATENATE(VLOOKUP(A615,'ACCESS EXPORT'!$A:$AF,28,FALSE)," (Opens",TEXT('ACCESS EXPORT'!Z615," MM/DD/YYY)")),VLOOKUP(A615,'ACCESS EXPORT'!$A:$AF,28,FALSE)))))),"-")</f>
        <v>LAKE SURGICAL ASSOCIATES</v>
      </c>
      <c r="E615" s="3" t="str">
        <f>VLOOKUP($A615,'ACCESS EXPORT'!$A:$AF,3,FALSE)</f>
        <v>6550</v>
      </c>
      <c r="F615" s="3" t="str">
        <f>UPPER(CONCATENATE(VLOOKUP(A615,'ACCESS EXPORT'!$A:$AF,4,FALSE)," ",VLOOKUP(A615,'ACCESS EXPORT'!$A:$AF,5,FALSE)," ",VLOOKUP(A615,'ACCESS EXPORT'!$A:$AF,6,FALSE)," ",VLOOKUP(A615,'ACCESS EXPORT'!$A:$AA,7,FALSE)," ",VLOOKUP(A615,'ACCESS EXPORT'!$A:$AA,8,FALSE)))</f>
        <v>1290 WATERMAN WAY  TAVARES FL 32778</v>
      </c>
      <c r="G615" s="4" t="str">
        <f>UPPER(VLOOKUP($A615,'ACCESS EXPORT'!$A:$AF,9,FALSE))</f>
        <v>LAKE</v>
      </c>
      <c r="H615" s="4" t="str">
        <f>_xlfn.IFNA(VLOOKUP($B615,'ACCESS EXPORT'!$B:$J,9,FALSE),"")</f>
        <v>Waterman</v>
      </c>
      <c r="I615" s="3" t="str">
        <f>CONCATENATE("(P)",VLOOKUP($A615,'ACCESS EXPORT'!$A:$AF,11,FALSE)," (F)",VLOOKUP($A615,'ACCESS EXPORT'!$A:$AF,29,FALSE))</f>
        <v>(P)(352) 742-0054 (F)(352) 742-2103</v>
      </c>
      <c r="J615" s="4" t="str">
        <f>UPPER(VLOOKUP($A615,'ACCESS EXPORT'!$A:$AF,12,FALSE))</f>
        <v>SURGERY</v>
      </c>
      <c r="K615" s="4" t="str">
        <f>UPPER(VLOOKUP($A615,'ACCESS EXPORT'!$A:$AF,13,FALSE))</f>
        <v>SCOTT HILL</v>
      </c>
      <c r="L615" s="3" t="str">
        <f>IF(AND(VLOOKUP(A615,'ACCESS EXPORT'!A:AE,1,0),'ACCESS EXPORT'!N615=""),UPPER(CONCATENATE('ACCESS EXPORT'!AE615)),IF(VLOOKUP(A615,'ACCESS EXPORT'!A:AE,1,0),UPPER(CONCATENATE('ACCESS EXPORT'!N615," "&amp;CHAR(10),'ACCESS EXPORT'!AE615))))</f>
        <v xml:space="preserve">CINDY MCMILLAN 
</v>
      </c>
      <c r="M615" s="4" t="str">
        <f>UPPER(VLOOKUP($A615,'ACCESS EXPORT'!$A:$O,15,FALSE))</f>
        <v>MARY PATTULLO (PM)</v>
      </c>
      <c r="N615" s="4" t="str">
        <f ca="1">IF(AND('ACCESS EXPORT'!X615="",'ACCESS EXPORT'!Y615=""),IF('ACCESS EXPORT'!V615&lt;&gt;"",(IF(TODAY()-'ACCESS EXPORT'!V615&gt;=-60,UPPER(CONCATENATE(VLOOKUP(B615,'ACCESS EXPORT'!$B:$P,15,FALSE),""&amp;CHAR(10)&amp;"(SEP",TEXT('ACCESS EXPORT'!V615," MM/DD/YYY)"))),IF(TODAY()-'ACCESS EXPORT'!V615&lt;0,UPPER(VLOOKUP(B615,'ACCESS EXPORT'!$B:$P,15,FALSE)),UPPER(VLOOKUP(B615,'ACCESS EXPORT'!$B:$P,15,FALSE))))),IF('ACCESS EXPORT'!U615="",UPPER(VLOOKUP(B615,'ACCESS EXPORT'!$B:$P,15,FALSE)),IF(TODAY()-'ACCESS EXPORT'!U615&lt;=30,CONCATENATE(UPPER(VLOOKUP(B615,'ACCESS EXPORT'!$B:$P,15,FALSE)),""&amp;CHAR(10)&amp;"(NEW",TEXT('ACCESS EXPORT'!U615," MM/DD/YYY)")),IF(AND(TODAY()-'ACCESS EXPORT'!U615&gt;30,TODAY()&gt;0),UPPER(VLOOKUP(B615,'ACCESS EXPORT'!$B:$P,15,FALSE)))))),IF('ACCESS EXPORT'!Y615&lt;&gt;"",UPPER(CONCATENATE(UPPER(VLOOKUP(B615,'ACCESS EXPORT'!$B:$P,15,FALSE)),""&amp;CHAR(10)&amp;"(Transfer Out",TEXT('ACCESS EXPORT'!Y615," MM/DD/YYY)"))),IF('ACCESS EXPORT'!X615&lt;&gt;"",UPPER(CONCATENATE(UPPER(VLOOKUP(B615,'ACCESS EXPORT'!$B:$P,15,FALSE)),""&amp;CHAR(10)&amp;"(Transfer In",TEXT('ACCESS EXPORT'!X615," MM/DD/YYY)"))))))</f>
        <v>DASCHER, PHILLIP</v>
      </c>
      <c r="O615" s="4" t="str">
        <f>_xlfn.IFNA(VLOOKUP(B615,'ACCESS EXPORT'!$B:$Q,16,FALSE),"")</f>
        <v>MD</v>
      </c>
      <c r="P615" s="4" t="str">
        <f>_xlfn.IFNA(VLOOKUP(B615,'ACCESS EXPORT'!B:W,22,FALSE),"-")</f>
        <v>1760439525</v>
      </c>
      <c r="Q615" s="4" t="str">
        <f>_xlfn.IFNA(VLOOKUP(A615,'ACCESS EXPORT'!$A:$AG,33,0),"-")</f>
        <v>Maria Ortiz</v>
      </c>
      <c r="R615" s="4" t="str">
        <f>_xlfn.IFNA(VLOOKUP(A615,'ACCESS EXPORT'!$A:$AH,34,0),"-")</f>
        <v>Cheri Benedeti</v>
      </c>
      <c r="S615" s="4" t="str">
        <f>_xlfn.IFNA(VLOOKUP(A615,'ACCESS EXPORT'!$A:$AI,35,0),"-")</f>
        <v>James Agee</v>
      </c>
      <c r="T615" s="4" t="str">
        <f>_xlfn.IFNA(VLOOKUP(A615,'ACCESS EXPORT'!$A:$AJ,36,0),"-")</f>
        <v>Sorangia Jean-Francois</v>
      </c>
      <c r="U615" s="4" t="str">
        <f>_xlfn.IFNA(VLOOKUP(A615,'ACCESS EXPORT'!$A:$AK,37,0),"-")</f>
        <v>athena</v>
      </c>
      <c r="V615" s="4" t="str">
        <f>_xlfn.IFNA(VLOOKUP(A615,'ACCESS EXPORT'!$A:$AL,38,0),"-")</f>
        <v>FHMG_LAKE SURG ASSOC</v>
      </c>
      <c r="W615" s="4" t="str">
        <f>_xlfn.IFNA(VLOOKUP(A615,'ACCESS EXPORT'!$A:$AM,39,0),"-")</f>
        <v/>
      </c>
      <c r="X615" s="4" t="str">
        <f>_xlfn.IFNA(VLOOKUP(A615,'ACCESS EXPORT'!$A:$AN,40,0),"-")</f>
        <v>Karen Kelly</v>
      </c>
      <c r="Y615" s="26" t="str">
        <f>_xlfn.IFNA(VLOOKUP(A615,'ACCESS EXPORT'!A:AO,41,0),"")</f>
        <v>Andrea Desilva</v>
      </c>
      <c r="Z615" s="26" t="str">
        <f>_xlfn.IFNA(VLOOKUP(A615,'ACCESS EXPORT'!A:AP,42,0),"")</f>
        <v>Candace Goodman</v>
      </c>
      <c r="AA615" s="26" t="str">
        <f>_xlfn.IFNA(VLOOKUP(A615,'ACCESS EXPORT'!A:AQ,43,0),"")</f>
        <v>Tricia Greco</v>
      </c>
    </row>
    <row r="616" spans="1:27" ht="18.75" x14ac:dyDescent="0.25">
      <c r="A616" s="33">
        <v>219</v>
      </c>
      <c r="B616" s="10">
        <v>1487</v>
      </c>
      <c r="C616" s="7" t="str">
        <f ca="1">IFERROR(UPPER(IF(AND('ACCESS EXPORT'!AA616="",'ACCESS EXPORT'!Z616=""),VLOOKUP(A616,'ACCESS EXPORT'!$A:$AF,32,FALSE),(IF('ACCESS EXPORT'!AA616&lt;&gt;"",CONCATENATE(VLOOKUP(A616,'ACCESS EXPORT'!$A:$AF,32,FALSE)," (Closed",TEXT('ACCESS EXPORT'!AA616," MM/DD/YYY)")),IF(TODAY()&lt;(('ACCESS EXPORT'!Z616)+30),CONCATENATE(VLOOKUP(A616,'ACCESS EXPORT'!$A:$AF,32,FALSE)," (Opens",TEXT('ACCESS EXPORT'!Z616," MM/DD/YYY)")),VLOOKUP(A616,'ACCESS EXPORT'!$A:$AF,32,FALSE)))))),"-")</f>
        <v>ADVENTHEALTH MEDICAL GROUP GENERAL SURGERY AT 1290 WATERMAN WAY</v>
      </c>
      <c r="D616" s="3" t="str">
        <f ca="1">IFERROR(UPPER(IF(AND('ACCESS EXPORT'!AA616="",'ACCESS EXPORT'!Z616=""),VLOOKUP(A616,'ACCESS EXPORT'!$A:$AF,28,FALSE),(IF('ACCESS EXPORT'!AA616&lt;&gt;"",CONCATENATE(VLOOKUP(A616,'ACCESS EXPORT'!$A:$AF,28,FALSE)," (Closed",TEXT('ACCESS EXPORT'!AA616," MM/DD/YYY)")),IF(TODAY()&lt;(('ACCESS EXPORT'!Z616)+30),CONCATENATE(VLOOKUP(A616,'ACCESS EXPORT'!$A:$AF,28,FALSE)," (Opens",TEXT('ACCESS EXPORT'!Z616," MM/DD/YYY)")),VLOOKUP(A616,'ACCESS EXPORT'!$A:$AF,28,FALSE)))))),"-")</f>
        <v>LAKE SURGICAL ASSOCIATES</v>
      </c>
      <c r="E616" s="3" t="str">
        <f>VLOOKUP($A616,'ACCESS EXPORT'!$A:$AF,3,FALSE)</f>
        <v>6550</v>
      </c>
      <c r="F616" s="3" t="str">
        <f>UPPER(CONCATENATE(VLOOKUP(A616,'ACCESS EXPORT'!$A:$AF,4,FALSE)," ",VLOOKUP(A616,'ACCESS EXPORT'!$A:$AF,5,FALSE)," ",VLOOKUP(A616,'ACCESS EXPORT'!$A:$AF,6,FALSE)," ",VLOOKUP(A616,'ACCESS EXPORT'!$A:$AA,7,FALSE)," ",VLOOKUP(A616,'ACCESS EXPORT'!$A:$AA,8,FALSE)))</f>
        <v>1290 WATERMAN WAY  TAVARES FL 32778</v>
      </c>
      <c r="G616" s="4" t="str">
        <f>UPPER(VLOOKUP($A616,'ACCESS EXPORT'!$A:$AF,9,FALSE))</f>
        <v>LAKE</v>
      </c>
      <c r="H616" s="4" t="str">
        <f>_xlfn.IFNA(VLOOKUP($B616,'ACCESS EXPORT'!$B:$J,9,FALSE),"")</f>
        <v>Waterman</v>
      </c>
      <c r="I616" s="3" t="str">
        <f>CONCATENATE("(P)",VLOOKUP($A616,'ACCESS EXPORT'!$A:$AF,11,FALSE)," (F)",VLOOKUP($A616,'ACCESS EXPORT'!$A:$AF,29,FALSE))</f>
        <v>(P)(352) 742-0054 (F)(352) 742-2103</v>
      </c>
      <c r="J616" s="4" t="str">
        <f>UPPER(VLOOKUP($A616,'ACCESS EXPORT'!$A:$AF,12,FALSE))</f>
        <v>SURGERY</v>
      </c>
      <c r="K616" s="4" t="str">
        <f>UPPER(VLOOKUP($A616,'ACCESS EXPORT'!$A:$AF,13,FALSE))</f>
        <v>SCOTT HILL</v>
      </c>
      <c r="L616" s="3" t="str">
        <f>IF(AND(VLOOKUP(A616,'ACCESS EXPORT'!A:AE,1,0),'ACCESS EXPORT'!N616=""),UPPER(CONCATENATE('ACCESS EXPORT'!AE616)),IF(VLOOKUP(A616,'ACCESS EXPORT'!A:AE,1,0),UPPER(CONCATENATE('ACCESS EXPORT'!N616," "&amp;CHAR(10),'ACCESS EXPORT'!AE616))))</f>
        <v xml:space="preserve">CINDY MCMILLAN 
</v>
      </c>
      <c r="M616" s="4" t="str">
        <f>UPPER(VLOOKUP($A616,'ACCESS EXPORT'!$A:$O,15,FALSE))</f>
        <v>MARY PATTULLO (PM)</v>
      </c>
      <c r="N616" s="4" t="str">
        <f ca="1">IF(AND('ACCESS EXPORT'!X616="",'ACCESS EXPORT'!Y616=""),IF('ACCESS EXPORT'!V616&lt;&gt;"",(IF(TODAY()-'ACCESS EXPORT'!V616&gt;=-60,UPPER(CONCATENATE(VLOOKUP(B616,'ACCESS EXPORT'!$B:$P,15,FALSE),""&amp;CHAR(10)&amp;"(SEP",TEXT('ACCESS EXPORT'!V616," MM/DD/YYY)"))),IF(TODAY()-'ACCESS EXPORT'!V616&lt;0,UPPER(VLOOKUP(B616,'ACCESS EXPORT'!$B:$P,15,FALSE)),UPPER(VLOOKUP(B616,'ACCESS EXPORT'!$B:$P,15,FALSE))))),IF('ACCESS EXPORT'!U616="",UPPER(VLOOKUP(B616,'ACCESS EXPORT'!$B:$P,15,FALSE)),IF(TODAY()-'ACCESS EXPORT'!U616&lt;=30,CONCATENATE(UPPER(VLOOKUP(B616,'ACCESS EXPORT'!$B:$P,15,FALSE)),""&amp;CHAR(10)&amp;"(NEW",TEXT('ACCESS EXPORT'!U616," MM/DD/YYY)")),IF(AND(TODAY()-'ACCESS EXPORT'!U616&gt;30,TODAY()&gt;0),UPPER(VLOOKUP(B616,'ACCESS EXPORT'!$B:$P,15,FALSE)))))),IF('ACCESS EXPORT'!Y616&lt;&gt;"",UPPER(CONCATENATE(UPPER(VLOOKUP(B616,'ACCESS EXPORT'!$B:$P,15,FALSE)),""&amp;CHAR(10)&amp;"(Transfer Out",TEXT('ACCESS EXPORT'!Y616," MM/DD/YYY)"))),IF('ACCESS EXPORT'!X616&lt;&gt;"",UPPER(CONCATENATE(UPPER(VLOOKUP(B616,'ACCESS EXPORT'!$B:$P,15,FALSE)),""&amp;CHAR(10)&amp;"(Transfer In",TEXT('ACCESS EXPORT'!X616," MM/DD/YYY)"))))))</f>
        <v>TRAN, DAN</v>
      </c>
      <c r="O616" s="4" t="str">
        <f>_xlfn.IFNA(VLOOKUP(B616,'ACCESS EXPORT'!$B:$Q,16,FALSE),"")</f>
        <v>MD</v>
      </c>
      <c r="P616" s="4" t="str">
        <f>_xlfn.IFNA(VLOOKUP(B616,'ACCESS EXPORT'!B:W,22,FALSE),"-")</f>
        <v>1215972336</v>
      </c>
      <c r="Q616" s="4" t="str">
        <f>_xlfn.IFNA(VLOOKUP(A616,'ACCESS EXPORT'!$A:$AG,33,0),"-")</f>
        <v>Maria Ortiz</v>
      </c>
      <c r="R616" s="4" t="str">
        <f>_xlfn.IFNA(VLOOKUP(A616,'ACCESS EXPORT'!$A:$AH,34,0),"-")</f>
        <v>Cheri Benedeti</v>
      </c>
      <c r="S616" s="4" t="str">
        <f>_xlfn.IFNA(VLOOKUP(A616,'ACCESS EXPORT'!$A:$AI,35,0),"-")</f>
        <v>James Agee</v>
      </c>
      <c r="T616" s="4" t="str">
        <f>_xlfn.IFNA(VLOOKUP(A616,'ACCESS EXPORT'!$A:$AJ,36,0),"-")</f>
        <v>Sorangia Jean-Francois</v>
      </c>
      <c r="U616" s="4" t="str">
        <f>_xlfn.IFNA(VLOOKUP(A616,'ACCESS EXPORT'!$A:$AK,37,0),"-")</f>
        <v>athena</v>
      </c>
      <c r="V616" s="4" t="str">
        <f>_xlfn.IFNA(VLOOKUP(A616,'ACCESS EXPORT'!$A:$AL,38,0),"-")</f>
        <v>FHMG_LAKE SURG ASSOC</v>
      </c>
      <c r="W616" s="4" t="str">
        <f>_xlfn.IFNA(VLOOKUP(A616,'ACCESS EXPORT'!$A:$AM,39,0),"-")</f>
        <v/>
      </c>
      <c r="X616" s="4" t="str">
        <f>_xlfn.IFNA(VLOOKUP(A616,'ACCESS EXPORT'!$A:$AN,40,0),"-")</f>
        <v>Karen Kelly</v>
      </c>
      <c r="Y616" s="26" t="str">
        <f>_xlfn.IFNA(VLOOKUP(A616,'ACCESS EXPORT'!A:AO,41,0),"")</f>
        <v>Andrea Desilva</v>
      </c>
      <c r="Z616" s="26" t="str">
        <f>_xlfn.IFNA(VLOOKUP(A616,'ACCESS EXPORT'!A:AP,42,0),"")</f>
        <v>Candace Goodman</v>
      </c>
      <c r="AA616" s="26" t="str">
        <f>_xlfn.IFNA(VLOOKUP(A616,'ACCESS EXPORT'!A:AQ,43,0),"")</f>
        <v>Tricia Greco</v>
      </c>
    </row>
    <row r="617" spans="1:27" ht="18.75" x14ac:dyDescent="0.25">
      <c r="A617" s="33">
        <v>219</v>
      </c>
      <c r="B617" s="10">
        <v>2147</v>
      </c>
      <c r="C617" s="7" t="str">
        <f ca="1">IFERROR(UPPER(IF(AND('ACCESS EXPORT'!AA617="",'ACCESS EXPORT'!Z617=""),VLOOKUP(A617,'ACCESS EXPORT'!$A:$AF,32,FALSE),(IF('ACCESS EXPORT'!AA617&lt;&gt;"",CONCATENATE(VLOOKUP(A617,'ACCESS EXPORT'!$A:$AF,32,FALSE)," (Closed",TEXT('ACCESS EXPORT'!AA617," MM/DD/YYY)")),IF(TODAY()&lt;(('ACCESS EXPORT'!Z617)+30),CONCATENATE(VLOOKUP(A617,'ACCESS EXPORT'!$A:$AF,32,FALSE)," (Opens",TEXT('ACCESS EXPORT'!Z617," MM/DD/YYY)")),VLOOKUP(A617,'ACCESS EXPORT'!$A:$AF,32,FALSE)))))),"-")</f>
        <v>ADVENTHEALTH MEDICAL GROUP GENERAL SURGERY AT 1290 WATERMAN WAY</v>
      </c>
      <c r="D617" s="3" t="str">
        <f ca="1">IFERROR(UPPER(IF(AND('ACCESS EXPORT'!AA617="",'ACCESS EXPORT'!Z617=""),VLOOKUP(A617,'ACCESS EXPORT'!$A:$AF,28,FALSE),(IF('ACCESS EXPORT'!AA617&lt;&gt;"",CONCATENATE(VLOOKUP(A617,'ACCESS EXPORT'!$A:$AF,28,FALSE)," (Closed",TEXT('ACCESS EXPORT'!AA617," MM/DD/YYY)")),IF(TODAY()&lt;(('ACCESS EXPORT'!Z617)+30),CONCATENATE(VLOOKUP(A617,'ACCESS EXPORT'!$A:$AF,28,FALSE)," (Opens",TEXT('ACCESS EXPORT'!Z617," MM/DD/YYY)")),VLOOKUP(A617,'ACCESS EXPORT'!$A:$AF,28,FALSE)))))),"-")</f>
        <v>LAKE SURGICAL ASSOCIATES</v>
      </c>
      <c r="E617" s="3" t="str">
        <f>VLOOKUP($A617,'ACCESS EXPORT'!$A:$AF,3,FALSE)</f>
        <v>6550</v>
      </c>
      <c r="F617" s="3" t="str">
        <f>UPPER(CONCATENATE(VLOOKUP(A617,'ACCESS EXPORT'!$A:$AF,4,FALSE)," ",VLOOKUP(A617,'ACCESS EXPORT'!$A:$AF,5,FALSE)," ",VLOOKUP(A617,'ACCESS EXPORT'!$A:$AF,6,FALSE)," ",VLOOKUP(A617,'ACCESS EXPORT'!$A:$AA,7,FALSE)," ",VLOOKUP(A617,'ACCESS EXPORT'!$A:$AA,8,FALSE)))</f>
        <v>1290 WATERMAN WAY  TAVARES FL 32778</v>
      </c>
      <c r="G617" s="4" t="str">
        <f>UPPER(VLOOKUP($A617,'ACCESS EXPORT'!$A:$AF,9,FALSE))</f>
        <v>LAKE</v>
      </c>
      <c r="H617" s="4" t="str">
        <f>_xlfn.IFNA(VLOOKUP($B617,'ACCESS EXPORT'!$B:$J,9,FALSE),"")</f>
        <v>Waterman</v>
      </c>
      <c r="I617" s="3" t="str">
        <f>CONCATENATE("(P)",VLOOKUP($A617,'ACCESS EXPORT'!$A:$AF,11,FALSE)," (F)",VLOOKUP($A617,'ACCESS EXPORT'!$A:$AF,29,FALSE))</f>
        <v>(P)(352) 742-0054 (F)(352) 742-2103</v>
      </c>
      <c r="J617" s="4" t="str">
        <f>UPPER(VLOOKUP($A617,'ACCESS EXPORT'!$A:$AF,12,FALSE))</f>
        <v>SURGERY</v>
      </c>
      <c r="K617" s="4" t="str">
        <f>UPPER(VLOOKUP($A617,'ACCESS EXPORT'!$A:$AF,13,FALSE))</f>
        <v>SCOTT HILL</v>
      </c>
      <c r="L617" s="3" t="str">
        <f>IF(AND(VLOOKUP(A617,'ACCESS EXPORT'!A:AE,1,0),'ACCESS EXPORT'!N617=""),UPPER(CONCATENATE('ACCESS EXPORT'!AE617)),IF(VLOOKUP(A617,'ACCESS EXPORT'!A:AE,1,0),UPPER(CONCATENATE('ACCESS EXPORT'!N617," "&amp;CHAR(10),'ACCESS EXPORT'!AE617))))</f>
        <v xml:space="preserve">CINDY MCMILLAN 
</v>
      </c>
      <c r="M617" s="4" t="str">
        <f>UPPER(VLOOKUP($A617,'ACCESS EXPORT'!$A:$O,15,FALSE))</f>
        <v>MARY PATTULLO (PM)</v>
      </c>
      <c r="N617" s="4" t="str">
        <f ca="1">IF(AND('ACCESS EXPORT'!X617="",'ACCESS EXPORT'!Y617=""),IF('ACCESS EXPORT'!V617&lt;&gt;"",(IF(TODAY()-'ACCESS EXPORT'!V617&gt;=-60,UPPER(CONCATENATE(VLOOKUP(B617,'ACCESS EXPORT'!$B:$P,15,FALSE),""&amp;CHAR(10)&amp;"(SEP",TEXT('ACCESS EXPORT'!V617," MM/DD/YYY)"))),IF(TODAY()-'ACCESS EXPORT'!V617&lt;0,UPPER(VLOOKUP(B617,'ACCESS EXPORT'!$B:$P,15,FALSE)),UPPER(VLOOKUP(B617,'ACCESS EXPORT'!$B:$P,15,FALSE))))),IF('ACCESS EXPORT'!U617="",UPPER(VLOOKUP(B617,'ACCESS EXPORT'!$B:$P,15,FALSE)),IF(TODAY()-'ACCESS EXPORT'!U617&lt;=30,CONCATENATE(UPPER(VLOOKUP(B617,'ACCESS EXPORT'!$B:$P,15,FALSE)),""&amp;CHAR(10)&amp;"(NEW",TEXT('ACCESS EXPORT'!U617," MM/DD/YYY)")),IF(AND(TODAY()-'ACCESS EXPORT'!U617&gt;30,TODAY()&gt;0),UPPER(VLOOKUP(B617,'ACCESS EXPORT'!$B:$P,15,FALSE)))))),IF('ACCESS EXPORT'!Y617&lt;&gt;"",UPPER(CONCATENATE(UPPER(VLOOKUP(B617,'ACCESS EXPORT'!$B:$P,15,FALSE)),""&amp;CHAR(10)&amp;"(Transfer Out",TEXT('ACCESS EXPORT'!Y617," MM/DD/YYY)"))),IF('ACCESS EXPORT'!X617&lt;&gt;"",UPPER(CONCATENATE(UPPER(VLOOKUP(B617,'ACCESS EXPORT'!$B:$P,15,FALSE)),""&amp;CHAR(10)&amp;"(Transfer In",TEXT('ACCESS EXPORT'!X617," MM/DD/YYY)"))))))</f>
        <v>SMITH, JASON</v>
      </c>
      <c r="O617" s="4" t="str">
        <f>_xlfn.IFNA(VLOOKUP(B617,'ACCESS EXPORT'!$B:$Q,16,FALSE),"")</f>
        <v>DO</v>
      </c>
      <c r="P617" s="4" t="str">
        <f>_xlfn.IFNA(VLOOKUP(B617,'ACCESS EXPORT'!B:W,22,FALSE),"-")</f>
        <v>1548606619</v>
      </c>
      <c r="Q617" s="4" t="str">
        <f>_xlfn.IFNA(VLOOKUP(A617,'ACCESS EXPORT'!$A:$AG,33,0),"-")</f>
        <v>Maria Ortiz</v>
      </c>
      <c r="R617" s="4" t="str">
        <f>_xlfn.IFNA(VLOOKUP(A617,'ACCESS EXPORT'!$A:$AH,34,0),"-")</f>
        <v>Cheri Benedeti</v>
      </c>
      <c r="S617" s="4" t="str">
        <f>_xlfn.IFNA(VLOOKUP(A617,'ACCESS EXPORT'!$A:$AI,35,0),"-")</f>
        <v>James Agee</v>
      </c>
      <c r="T617" s="4" t="str">
        <f>_xlfn.IFNA(VLOOKUP(A617,'ACCESS EXPORT'!$A:$AJ,36,0),"-")</f>
        <v>Sorangia Jean-Francois</v>
      </c>
      <c r="U617" s="4" t="str">
        <f>_xlfn.IFNA(VLOOKUP(A617,'ACCESS EXPORT'!$A:$AK,37,0),"-")</f>
        <v>athena</v>
      </c>
      <c r="V617" s="4" t="str">
        <f>_xlfn.IFNA(VLOOKUP(A617,'ACCESS EXPORT'!$A:$AL,38,0),"-")</f>
        <v>FHMG_LAKE SURG ASSOC</v>
      </c>
      <c r="W617" s="4" t="str">
        <f>_xlfn.IFNA(VLOOKUP(A617,'ACCESS EXPORT'!$A:$AM,39,0),"-")</f>
        <v/>
      </c>
      <c r="X617" s="4" t="str">
        <f>_xlfn.IFNA(VLOOKUP(A617,'ACCESS EXPORT'!$A:$AN,40,0),"-")</f>
        <v>Karen Kelly</v>
      </c>
      <c r="Y617" s="26" t="str">
        <f>_xlfn.IFNA(VLOOKUP(A617,'ACCESS EXPORT'!A:AO,41,0),"")</f>
        <v>Andrea Desilva</v>
      </c>
      <c r="Z617" s="26" t="str">
        <f>_xlfn.IFNA(VLOOKUP(A617,'ACCESS EXPORT'!A:AP,42,0),"")</f>
        <v>Candace Goodman</v>
      </c>
      <c r="AA617" s="26" t="str">
        <f>_xlfn.IFNA(VLOOKUP(A617,'ACCESS EXPORT'!A:AQ,43,0),"")</f>
        <v>Tricia Greco</v>
      </c>
    </row>
    <row r="618" spans="1:27" ht="18.75" x14ac:dyDescent="0.25">
      <c r="A618" s="33">
        <v>314</v>
      </c>
      <c r="B618" s="10">
        <v>1029</v>
      </c>
      <c r="C618" s="7" t="str">
        <f ca="1">IFERROR(UPPER(IF(AND('ACCESS EXPORT'!AA618="",'ACCESS EXPORT'!Z618=""),VLOOKUP(A618,'ACCESS EXPORT'!$A:$AF,32,FALSE),(IF('ACCESS EXPORT'!AA618&lt;&gt;"",CONCATENATE(VLOOKUP(A618,'ACCESS EXPORT'!$A:$AF,32,FALSE)," (Closed",TEXT('ACCESS EXPORT'!AA618," MM/DD/YYY)")),IF(TODAY()&lt;(('ACCESS EXPORT'!Z618)+30),CONCATENATE(VLOOKUP(A618,'ACCESS EXPORT'!$A:$AF,32,FALSE)," (Opens",TEXT('ACCESS EXPORT'!Z618," MM/DD/YYY)")),VLOOKUP(A618,'ACCESS EXPORT'!$A:$AF,32,FALSE)))))),"-")</f>
        <v>ADVENTHEALTH MEDICAL GROUP OB GYN AT DELTONA</v>
      </c>
      <c r="D618" s="3" t="str">
        <f ca="1">IFERROR(UPPER(IF(AND('ACCESS EXPORT'!AA618="",'ACCESS EXPORT'!Z618=""),VLOOKUP(A618,'ACCESS EXPORT'!$A:$AF,28,FALSE),(IF('ACCESS EXPORT'!AA618&lt;&gt;"",CONCATENATE(VLOOKUP(A618,'ACCESS EXPORT'!$A:$AF,28,FALSE)," (Closed",TEXT('ACCESS EXPORT'!AA618," MM/DD/YYY)")),IF(TODAY()&lt;(('ACCESS EXPORT'!Z618)+30),CONCATENATE(VLOOKUP(A618,'ACCESS EXPORT'!$A:$AF,28,FALSE)," (Opens",TEXT('ACCESS EXPORT'!Z618," MM/DD/YYY)")),VLOOKUP(A618,'ACCESS EXPORT'!$A:$AF,28,FALSE)))))),"-")</f>
        <v>FLORIDA WOMEN'S CENTER - DELTONA*</v>
      </c>
      <c r="E618" s="3" t="str">
        <f>VLOOKUP($A618,'ACCESS EXPORT'!$A:$AF,3,FALSE)</f>
        <v>6560</v>
      </c>
      <c r="F618" s="3" t="str">
        <f>UPPER(CONCATENATE(VLOOKUP(A618,'ACCESS EXPORT'!$A:$AF,4,FALSE)," ",VLOOKUP(A618,'ACCESS EXPORT'!$A:$AF,5,FALSE)," ",VLOOKUP(A618,'ACCESS EXPORT'!$A:$AF,6,FALSE)," ",VLOOKUP(A618,'ACCESS EXPORT'!$A:$AA,7,FALSE)," ",VLOOKUP(A618,'ACCESS EXPORT'!$A:$AA,8,FALSE)))</f>
        <v>1745 STERLING SILVER BLVD SUITE 104 DELTONA FL 32725</v>
      </c>
      <c r="G618" s="4" t="str">
        <f>UPPER(VLOOKUP($A618,'ACCESS EXPORT'!$A:$AF,9,FALSE))</f>
        <v>VOLUSIA</v>
      </c>
      <c r="H618" s="4" t="str">
        <f>_xlfn.IFNA(VLOOKUP($B618,'ACCESS EXPORT'!$B:$J,9,FALSE),"")</f>
        <v>NE</v>
      </c>
      <c r="I618" s="3" t="str">
        <f>CONCATENATE("(P)",VLOOKUP($A618,'ACCESS EXPORT'!$A:$AF,11,FALSE)," (F)",VLOOKUP($A618,'ACCESS EXPORT'!$A:$AF,29,FALSE))</f>
        <v>(P)(407) 303-5204 (F)(407) 303-5205</v>
      </c>
      <c r="J618" s="4" t="str">
        <f>UPPER(VLOOKUP($A618,'ACCESS EXPORT'!$A:$AF,12,FALSE))</f>
        <v>WOMENS</v>
      </c>
      <c r="K618" s="4" t="str">
        <f>UPPER(VLOOKUP($A618,'ACCESS EXPORT'!$A:$AF,13,FALSE))</f>
        <v>MARLENE HOLLAND</v>
      </c>
      <c r="L618" s="3" t="str">
        <f>IF(AND(VLOOKUP(A618,'ACCESS EXPORT'!A:AE,1,0),'ACCESS EXPORT'!N618=""),UPPER(CONCATENATE('ACCESS EXPORT'!AE618)),IF(VLOOKUP(A618,'ACCESS EXPORT'!A:AE,1,0),UPPER(CONCATENATE('ACCESS EXPORT'!N618," "&amp;CHAR(10),'ACCESS EXPORT'!AE618))))</f>
        <v>KIM ANDERSON (EXEC DIR) 
RACHEL NASSICK (PRAC. ADMIN)</v>
      </c>
      <c r="M618" s="4" t="str">
        <f>UPPER(VLOOKUP($A618,'ACCESS EXPORT'!$A:$O,15,FALSE))</f>
        <v>VIRGINIA TUCCIO (PM)</v>
      </c>
      <c r="N618" s="4" t="str">
        <f ca="1">IF(AND('ACCESS EXPORT'!X618="",'ACCESS EXPORT'!Y618=""),IF('ACCESS EXPORT'!V618&lt;&gt;"",(IF(TODAY()-'ACCESS EXPORT'!V618&gt;=-60,UPPER(CONCATENATE(VLOOKUP(B618,'ACCESS EXPORT'!$B:$P,15,FALSE),""&amp;CHAR(10)&amp;"(SEP",TEXT('ACCESS EXPORT'!V618," MM/DD/YYY)"))),IF(TODAY()-'ACCESS EXPORT'!V618&lt;0,UPPER(VLOOKUP(B618,'ACCESS EXPORT'!$B:$P,15,FALSE)),UPPER(VLOOKUP(B618,'ACCESS EXPORT'!$B:$P,15,FALSE))))),IF('ACCESS EXPORT'!U618="",UPPER(VLOOKUP(B618,'ACCESS EXPORT'!$B:$P,15,FALSE)),IF(TODAY()-'ACCESS EXPORT'!U618&lt;=30,CONCATENATE(UPPER(VLOOKUP(B618,'ACCESS EXPORT'!$B:$P,15,FALSE)),""&amp;CHAR(10)&amp;"(NEW",TEXT('ACCESS EXPORT'!U618," MM/DD/YYY)")),IF(AND(TODAY()-'ACCESS EXPORT'!U618&gt;30,TODAY()&gt;0),UPPER(VLOOKUP(B618,'ACCESS EXPORT'!$B:$P,15,FALSE)))))),IF('ACCESS EXPORT'!Y618&lt;&gt;"",UPPER(CONCATENATE(UPPER(VLOOKUP(B618,'ACCESS EXPORT'!$B:$P,15,FALSE)),""&amp;CHAR(10)&amp;"(Transfer Out",TEXT('ACCESS EXPORT'!Y618," MM/DD/YYY)"))),IF('ACCESS EXPORT'!X618&lt;&gt;"",UPPER(CONCATENATE(UPPER(VLOOKUP(B618,'ACCESS EXPORT'!$B:$P,15,FALSE)),""&amp;CHAR(10)&amp;"(Transfer In",TEXT('ACCESS EXPORT'!X618," MM/DD/YYY)"))))))</f>
        <v>DWYER, LESANN L.
(SEP 05/23/2019)</v>
      </c>
      <c r="O618" s="4" t="str">
        <f>_xlfn.IFNA(VLOOKUP(B618,'ACCESS EXPORT'!$B:$Q,16,FALSE),"")</f>
        <v>CNM (APRN)</v>
      </c>
      <c r="P618" s="4" t="str">
        <f>_xlfn.IFNA(VLOOKUP(B618,'ACCESS EXPORT'!B:W,22,FALSE),"-")</f>
        <v>1467454132</v>
      </c>
      <c r="Q618" s="4" t="str">
        <f>_xlfn.IFNA(VLOOKUP(A618,'ACCESS EXPORT'!$A:$AG,33,0),"-")</f>
        <v>Ronald Paulin</v>
      </c>
      <c r="R618" s="4" t="str">
        <f>_xlfn.IFNA(VLOOKUP(A618,'ACCESS EXPORT'!$A:$AH,34,0),"-")</f>
        <v>Amanda Dowd</v>
      </c>
      <c r="S618" s="4" t="str">
        <f>_xlfn.IFNA(VLOOKUP(A618,'ACCESS EXPORT'!$A:$AI,35,0),"-")</f>
        <v>Courtney Powell</v>
      </c>
      <c r="T618" s="4" t="str">
        <f>_xlfn.IFNA(VLOOKUP(A618,'ACCESS EXPORT'!$A:$AJ,36,0),"-")</f>
        <v>Wanda Cruz</v>
      </c>
      <c r="U618" s="4" t="str">
        <f>_xlfn.IFNA(VLOOKUP(A618,'ACCESS EXPORT'!$A:$AK,37,0),"-")</f>
        <v>Cerner</v>
      </c>
      <c r="V618" s="4" t="str">
        <f>_xlfn.IFNA(VLOOKUP(A618,'ACCESS EXPORT'!$A:$AL,38,0),"-")</f>
        <v>FHMG_FL WOMENS CTR_DEL</v>
      </c>
      <c r="W618" s="4" t="str">
        <f>_xlfn.IFNA(VLOOKUP(A618,'ACCESS EXPORT'!$A:$AM,39,0),"-")</f>
        <v/>
      </c>
      <c r="X618" s="4" t="str">
        <f>_xlfn.IFNA(VLOOKUP(A618,'ACCESS EXPORT'!$A:$AN,40,0),"-")</f>
        <v>Libia Villaquiran / Jenny Green</v>
      </c>
      <c r="Y618" s="26" t="str">
        <f>_xlfn.IFNA(VLOOKUP(A618,'ACCESS EXPORT'!A:AO,41,0),"")</f>
        <v>Andrea Brantley</v>
      </c>
      <c r="Z618" s="26" t="str">
        <f>_xlfn.IFNA(VLOOKUP(A618,'ACCESS EXPORT'!A:AP,42,0),"")</f>
        <v>Sue Balmforth</v>
      </c>
      <c r="AA618" s="26" t="str">
        <f>_xlfn.IFNA(VLOOKUP(A618,'ACCESS EXPORT'!A:AQ,43,0),"")</f>
        <v>Sara Channing</v>
      </c>
    </row>
    <row r="619" spans="1:27" ht="18.75" x14ac:dyDescent="0.25">
      <c r="A619" s="33">
        <v>199</v>
      </c>
      <c r="B619" s="10">
        <v>1029</v>
      </c>
      <c r="C619" s="7" t="str">
        <f ca="1">IFERROR(UPPER(IF(AND('ACCESS EXPORT'!AA619="",'ACCESS EXPORT'!Z619=""),VLOOKUP(A619,'ACCESS EXPORT'!$A:$AF,32,FALSE),(IF('ACCESS EXPORT'!AA619&lt;&gt;"",CONCATENATE(VLOOKUP(A619,'ACCESS EXPORT'!$A:$AF,32,FALSE)," (Closed",TEXT('ACCESS EXPORT'!AA619," MM/DD/YYY)")),IF(TODAY()&lt;(('ACCESS EXPORT'!Z619)+30),CONCATENATE(VLOOKUP(A619,'ACCESS EXPORT'!$A:$AF,32,FALSE)," (Opens",TEXT('ACCESS EXPORT'!Z619," MM/DD/YYY)")),VLOOKUP(A619,'ACCESS EXPORT'!$A:$AF,32,FALSE)))))),"-")</f>
        <v>ADVENTHEALTH MEDICAL GROUP OB GYN AT LAKE MARY</v>
      </c>
      <c r="D619" s="3" t="str">
        <f ca="1">IFERROR(UPPER(IF(AND('ACCESS EXPORT'!AA619="",'ACCESS EXPORT'!Z619=""),VLOOKUP(A619,'ACCESS EXPORT'!$A:$AF,28,FALSE),(IF('ACCESS EXPORT'!AA619&lt;&gt;"",CONCATENATE(VLOOKUP(A619,'ACCESS EXPORT'!$A:$AF,28,FALSE)," (Closed",TEXT('ACCESS EXPORT'!AA619," MM/DD/YYY)")),IF(TODAY()&lt;(('ACCESS EXPORT'!Z619)+30),CONCATENATE(VLOOKUP(A619,'ACCESS EXPORT'!$A:$AF,28,FALSE)," (Opens",TEXT('ACCESS EXPORT'!Z619," MM/DD/YYY)")),VLOOKUP(A619,'ACCESS EXPORT'!$A:$AF,28,FALSE)))))),"-")</f>
        <v>FLORIDA WOMEN'S CENTER - LAKE MARY*</v>
      </c>
      <c r="E619" s="3" t="str">
        <f>VLOOKUP($A619,'ACCESS EXPORT'!$A:$AF,3,FALSE)</f>
        <v>6560</v>
      </c>
      <c r="F619" s="3" t="str">
        <f>UPPER(CONCATENATE(VLOOKUP(A619,'ACCESS EXPORT'!$A:$AF,4,FALSE)," ",VLOOKUP(A619,'ACCESS EXPORT'!$A:$AF,5,FALSE)," ",VLOOKUP(A619,'ACCESS EXPORT'!$A:$AF,6,FALSE)," ",VLOOKUP(A619,'ACCESS EXPORT'!$A:$AA,7,FALSE)," ",VLOOKUP(A619,'ACCESS EXPORT'!$A:$AA,8,FALSE)))</f>
        <v>755 RINEHARD RD SUITE 100 LAKE MARY FL 32746</v>
      </c>
      <c r="G619" s="4" t="str">
        <f>UPPER(VLOOKUP($A619,'ACCESS EXPORT'!$A:$AF,9,FALSE))</f>
        <v>SEMINOLE</v>
      </c>
      <c r="H619" s="4" t="str">
        <f>_xlfn.IFNA(VLOOKUP($B619,'ACCESS EXPORT'!$B:$J,9,FALSE),"")</f>
        <v>NE</v>
      </c>
      <c r="I619" s="3" t="str">
        <f>CONCATENATE("(P)",VLOOKUP($A619,'ACCESS EXPORT'!$A:$AF,11,FALSE)," (F)",VLOOKUP($A619,'ACCESS EXPORT'!$A:$AF,29,FALSE))</f>
        <v>(P)(407) 303-5204 (F)(407) 303-5205</v>
      </c>
      <c r="J619" s="4" t="str">
        <f>UPPER(VLOOKUP($A619,'ACCESS EXPORT'!$A:$AF,12,FALSE))</f>
        <v>WOMENS</v>
      </c>
      <c r="K619" s="4" t="str">
        <f>UPPER(VLOOKUP($A619,'ACCESS EXPORT'!$A:$AF,13,FALSE))</f>
        <v>MARLENE HOLLAND</v>
      </c>
      <c r="L619" s="3" t="str">
        <f>IF(AND(VLOOKUP(A619,'ACCESS EXPORT'!A:AE,1,0),'ACCESS EXPORT'!N619=""),UPPER(CONCATENATE('ACCESS EXPORT'!AE619)),IF(VLOOKUP(A619,'ACCESS EXPORT'!A:AE,1,0),UPPER(CONCATENATE('ACCESS EXPORT'!N619," "&amp;CHAR(10),'ACCESS EXPORT'!AE619))))</f>
        <v>KIM ANDERSON (EXEC DIR) 
RACHEL NASSICK (PRAC. ADMIN)</v>
      </c>
      <c r="M619" s="4" t="str">
        <f>UPPER(VLOOKUP($A619,'ACCESS EXPORT'!$A:$O,15,FALSE))</f>
        <v>VIRGINIA TUCCIO (PM)</v>
      </c>
      <c r="N619" s="4" t="str">
        <f ca="1">IF(AND('ACCESS EXPORT'!X619="",'ACCESS EXPORT'!Y619=""),IF('ACCESS EXPORT'!V619&lt;&gt;"",(IF(TODAY()-'ACCESS EXPORT'!V619&gt;=-60,UPPER(CONCATENATE(VLOOKUP(B619,'ACCESS EXPORT'!$B:$P,15,FALSE),""&amp;CHAR(10)&amp;"(SEP",TEXT('ACCESS EXPORT'!V619," MM/DD/YYY)"))),IF(TODAY()-'ACCESS EXPORT'!V619&lt;0,UPPER(VLOOKUP(B619,'ACCESS EXPORT'!$B:$P,15,FALSE)),UPPER(VLOOKUP(B619,'ACCESS EXPORT'!$B:$P,15,FALSE))))),IF('ACCESS EXPORT'!U619="",UPPER(VLOOKUP(B619,'ACCESS EXPORT'!$B:$P,15,FALSE)),IF(TODAY()-'ACCESS EXPORT'!U619&lt;=30,CONCATENATE(UPPER(VLOOKUP(B619,'ACCESS EXPORT'!$B:$P,15,FALSE)),""&amp;CHAR(10)&amp;"(NEW",TEXT('ACCESS EXPORT'!U619," MM/DD/YYY)")),IF(AND(TODAY()-'ACCESS EXPORT'!U619&gt;30,TODAY()&gt;0),UPPER(VLOOKUP(B619,'ACCESS EXPORT'!$B:$P,15,FALSE)))))),IF('ACCESS EXPORT'!Y619&lt;&gt;"",UPPER(CONCATENATE(UPPER(VLOOKUP(B619,'ACCESS EXPORT'!$B:$P,15,FALSE)),""&amp;CHAR(10)&amp;"(Transfer Out",TEXT('ACCESS EXPORT'!Y619," MM/DD/YYY)"))),IF('ACCESS EXPORT'!X619&lt;&gt;"",UPPER(CONCATENATE(UPPER(VLOOKUP(B619,'ACCESS EXPORT'!$B:$P,15,FALSE)),""&amp;CHAR(10)&amp;"(Transfer In",TEXT('ACCESS EXPORT'!X619," MM/DD/YYY)"))))))</f>
        <v>DWYER, LESANN L.
(SEP 05/23/2019)</v>
      </c>
      <c r="O619" s="4" t="str">
        <f>_xlfn.IFNA(VLOOKUP(B619,'ACCESS EXPORT'!$B:$Q,16,FALSE),"")</f>
        <v>CNM (APRN)</v>
      </c>
      <c r="P619" s="4" t="str">
        <f>_xlfn.IFNA(VLOOKUP(B619,'ACCESS EXPORT'!B:W,22,FALSE),"-")</f>
        <v>1467454132</v>
      </c>
      <c r="Q619" s="4" t="str">
        <f>_xlfn.IFNA(VLOOKUP(A619,'ACCESS EXPORT'!$A:$AG,33,0),"-")</f>
        <v>Ronald Paulin</v>
      </c>
      <c r="R619" s="4" t="str">
        <f>_xlfn.IFNA(VLOOKUP(A619,'ACCESS EXPORT'!$A:$AH,34,0),"-")</f>
        <v>Amanda Dowd</v>
      </c>
      <c r="S619" s="4" t="str">
        <f>_xlfn.IFNA(VLOOKUP(A619,'ACCESS EXPORT'!$A:$AI,35,0),"-")</f>
        <v>Courtney Powell</v>
      </c>
      <c r="T619" s="4" t="str">
        <f>_xlfn.IFNA(VLOOKUP(A619,'ACCESS EXPORT'!$A:$AJ,36,0),"-")</f>
        <v>Wanda Cruz</v>
      </c>
      <c r="U619" s="4" t="str">
        <f>_xlfn.IFNA(VLOOKUP(A619,'ACCESS EXPORT'!$A:$AK,37,0),"-")</f>
        <v>Cerner</v>
      </c>
      <c r="V619" s="4" t="str">
        <f>_xlfn.IFNA(VLOOKUP(A619,'ACCESS EXPORT'!$A:$AL,38,0),"-")</f>
        <v>FHMG_FL WOMENS CTR_LKM</v>
      </c>
      <c r="W619" s="4" t="str">
        <f>_xlfn.IFNA(VLOOKUP(A619,'ACCESS EXPORT'!$A:$AM,39,0),"-")</f>
        <v/>
      </c>
      <c r="X619" s="4" t="str">
        <f>_xlfn.IFNA(VLOOKUP(A619,'ACCESS EXPORT'!$A:$AN,40,0),"-")</f>
        <v>Libia Villaquiran / Jenny Green</v>
      </c>
      <c r="Y619" s="26" t="str">
        <f>_xlfn.IFNA(VLOOKUP(A619,'ACCESS EXPORT'!A:AO,41,0),"")</f>
        <v>Andrea Brantley</v>
      </c>
      <c r="Z619" s="26" t="str">
        <f>_xlfn.IFNA(VLOOKUP(A619,'ACCESS EXPORT'!A:AP,42,0),"")</f>
        <v>Sue Balmforth</v>
      </c>
      <c r="AA619" s="26" t="str">
        <f>_xlfn.IFNA(VLOOKUP(A619,'ACCESS EXPORT'!A:AQ,43,0),"")</f>
        <v>Sara Channing</v>
      </c>
    </row>
    <row r="620" spans="1:27" ht="18.75" x14ac:dyDescent="0.25">
      <c r="A620" s="33">
        <v>197</v>
      </c>
      <c r="B620" s="10">
        <v>1029</v>
      </c>
      <c r="C620" s="7" t="str">
        <f ca="1">IFERROR(UPPER(IF(AND('ACCESS EXPORT'!AA620="",'ACCESS EXPORT'!Z620=""),VLOOKUP(A620,'ACCESS EXPORT'!$A:$AF,32,FALSE),(IF('ACCESS EXPORT'!AA620&lt;&gt;"",CONCATENATE(VLOOKUP(A620,'ACCESS EXPORT'!$A:$AF,32,FALSE)," (Closed",TEXT('ACCESS EXPORT'!AA620," MM/DD/YYY)")),IF(TODAY()&lt;(('ACCESS EXPORT'!Z620)+30),CONCATENATE(VLOOKUP(A620,'ACCESS EXPORT'!$A:$AF,32,FALSE)," (Opens",TEXT('ACCESS EXPORT'!Z620," MM/DD/YYY)")),VLOOKUP(A620,'ACCESS EXPORT'!$A:$AF,32,FALSE)))))),"-")</f>
        <v>ADVENTHEALTH MEDICAL GROUP OB GYN AT ALTAMONTE SPRINGS</v>
      </c>
      <c r="D620" s="3" t="str">
        <f ca="1">IFERROR(UPPER(IF(AND('ACCESS EXPORT'!AA620="",'ACCESS EXPORT'!Z620=""),VLOOKUP(A620,'ACCESS EXPORT'!$A:$AF,28,FALSE),(IF('ACCESS EXPORT'!AA620&lt;&gt;"",CONCATENATE(VLOOKUP(A620,'ACCESS EXPORT'!$A:$AF,28,FALSE)," (Closed",TEXT('ACCESS EXPORT'!AA620," MM/DD/YYY)")),IF(TODAY()&lt;(('ACCESS EXPORT'!Z620)+30),CONCATENATE(VLOOKUP(A620,'ACCESS EXPORT'!$A:$AF,28,FALSE)," (Opens",TEXT('ACCESS EXPORT'!Z620," MM/DD/YYY)")),VLOOKUP(A620,'ACCESS EXPORT'!$A:$AF,28,FALSE)))))),"-")</f>
        <v>FLORIDA WOMEN'S CENTER - ALTAMONTE SPRINGS</v>
      </c>
      <c r="E620" s="3" t="str">
        <f>VLOOKUP($A620,'ACCESS EXPORT'!$A:$AF,3,FALSE)</f>
        <v>6560</v>
      </c>
      <c r="F620" s="3" t="str">
        <f>UPPER(CONCATENATE(VLOOKUP(A620,'ACCESS EXPORT'!$A:$AF,4,FALSE)," ",VLOOKUP(A620,'ACCESS EXPORT'!$A:$AF,5,FALSE)," ",VLOOKUP(A620,'ACCESS EXPORT'!$A:$AF,6,FALSE)," ",VLOOKUP(A620,'ACCESS EXPORT'!$A:$AA,7,FALSE)," ",VLOOKUP(A620,'ACCESS EXPORT'!$A:$AA,8,FALSE)))</f>
        <v>661 E ALTAMONTE DR SUITE 318 &amp; 328 ALTAMONTE SPRINGS FL 32701</v>
      </c>
      <c r="G620" s="4" t="str">
        <f>UPPER(VLOOKUP($A620,'ACCESS EXPORT'!$A:$AF,9,FALSE))</f>
        <v>SEMINOLE</v>
      </c>
      <c r="H620" s="4" t="str">
        <f>_xlfn.IFNA(VLOOKUP($B620,'ACCESS EXPORT'!$B:$J,9,FALSE),"")</f>
        <v>NE</v>
      </c>
      <c r="I620" s="3" t="str">
        <f>CONCATENATE("(P)",VLOOKUP($A620,'ACCESS EXPORT'!$A:$AF,11,FALSE)," (F)",VLOOKUP($A620,'ACCESS EXPORT'!$A:$AF,29,FALSE))</f>
        <v>(P)(407) 303-5204 (F)(407) 303-5205</v>
      </c>
      <c r="J620" s="4" t="str">
        <f>UPPER(VLOOKUP($A620,'ACCESS EXPORT'!$A:$AF,12,FALSE))</f>
        <v>WOMENS</v>
      </c>
      <c r="K620" s="4" t="str">
        <f>UPPER(VLOOKUP($A620,'ACCESS EXPORT'!$A:$AF,13,FALSE))</f>
        <v>MARLENE HOLLAND</v>
      </c>
      <c r="L620" s="3" t="str">
        <f>IF(AND(VLOOKUP(A620,'ACCESS EXPORT'!A:AE,1,0),'ACCESS EXPORT'!N620=""),UPPER(CONCATENATE('ACCESS EXPORT'!AE620)),IF(VLOOKUP(A620,'ACCESS EXPORT'!A:AE,1,0),UPPER(CONCATENATE('ACCESS EXPORT'!N620," "&amp;CHAR(10),'ACCESS EXPORT'!AE620))))</f>
        <v>KIM ANDERSON (EXEC DIR) 
RACHEL NASSICK (PRAC. ADMIN)</v>
      </c>
      <c r="M620" s="4" t="str">
        <f>UPPER(VLOOKUP($A620,'ACCESS EXPORT'!$A:$O,15,FALSE))</f>
        <v>VIRGINIA TUCCIO (PM)</v>
      </c>
      <c r="N620" s="4" t="str">
        <f ca="1">IF(AND('ACCESS EXPORT'!X620="",'ACCESS EXPORT'!Y620=""),IF('ACCESS EXPORT'!V620&lt;&gt;"",(IF(TODAY()-'ACCESS EXPORT'!V620&gt;=-60,UPPER(CONCATENATE(VLOOKUP(B620,'ACCESS EXPORT'!$B:$P,15,FALSE),""&amp;CHAR(10)&amp;"(SEP",TEXT('ACCESS EXPORT'!V620," MM/DD/YYY)"))),IF(TODAY()-'ACCESS EXPORT'!V620&lt;0,UPPER(VLOOKUP(B620,'ACCESS EXPORT'!$B:$P,15,FALSE)),UPPER(VLOOKUP(B620,'ACCESS EXPORT'!$B:$P,15,FALSE))))),IF('ACCESS EXPORT'!U620="",UPPER(VLOOKUP(B620,'ACCESS EXPORT'!$B:$P,15,FALSE)),IF(TODAY()-'ACCESS EXPORT'!U620&lt;=30,CONCATENATE(UPPER(VLOOKUP(B620,'ACCESS EXPORT'!$B:$P,15,FALSE)),""&amp;CHAR(10)&amp;"(NEW",TEXT('ACCESS EXPORT'!U620," MM/DD/YYY)")),IF(AND(TODAY()-'ACCESS EXPORT'!U620&gt;30,TODAY()&gt;0),UPPER(VLOOKUP(B620,'ACCESS EXPORT'!$B:$P,15,FALSE)))))),IF('ACCESS EXPORT'!Y620&lt;&gt;"",UPPER(CONCATENATE(UPPER(VLOOKUP(B620,'ACCESS EXPORT'!$B:$P,15,FALSE)),""&amp;CHAR(10)&amp;"(Transfer Out",TEXT('ACCESS EXPORT'!Y620," MM/DD/YYY)"))),IF('ACCESS EXPORT'!X620&lt;&gt;"",UPPER(CONCATENATE(UPPER(VLOOKUP(B620,'ACCESS EXPORT'!$B:$P,15,FALSE)),""&amp;CHAR(10)&amp;"(Transfer In",TEXT('ACCESS EXPORT'!X620," MM/DD/YYY)"))))))</f>
        <v>DWYER, LESANN L.
(SEP 05/23/2019)</v>
      </c>
      <c r="O620" s="4" t="str">
        <f>_xlfn.IFNA(VLOOKUP(B620,'ACCESS EXPORT'!$B:$Q,16,FALSE),"")</f>
        <v>CNM (APRN)</v>
      </c>
      <c r="P620" s="4" t="str">
        <f>_xlfn.IFNA(VLOOKUP(B620,'ACCESS EXPORT'!B:W,22,FALSE),"-")</f>
        <v>1467454132</v>
      </c>
      <c r="Q620" s="4" t="str">
        <f>_xlfn.IFNA(VLOOKUP(A620,'ACCESS EXPORT'!$A:$AG,33,0),"-")</f>
        <v>Ronald Paulin</v>
      </c>
      <c r="R620" s="4" t="str">
        <f>_xlfn.IFNA(VLOOKUP(A620,'ACCESS EXPORT'!$A:$AH,34,0),"-")</f>
        <v>Amanda Dowd</v>
      </c>
      <c r="S620" s="4" t="str">
        <f>_xlfn.IFNA(VLOOKUP(A620,'ACCESS EXPORT'!$A:$AI,35,0),"-")</f>
        <v>Courtney Powell</v>
      </c>
      <c r="T620" s="4" t="str">
        <f>_xlfn.IFNA(VLOOKUP(A620,'ACCESS EXPORT'!$A:$AJ,36,0),"-")</f>
        <v>Wanda Cruz</v>
      </c>
      <c r="U620" s="4" t="str">
        <f>_xlfn.IFNA(VLOOKUP(A620,'ACCESS EXPORT'!$A:$AK,37,0),"-")</f>
        <v>Cerner</v>
      </c>
      <c r="V620" s="4" t="str">
        <f>_xlfn.IFNA(VLOOKUP(A620,'ACCESS EXPORT'!$A:$AL,38,0),"-")</f>
        <v>FHMG_FL WOMENS CTR_ALT</v>
      </c>
      <c r="W620" s="4" t="str">
        <f>_xlfn.IFNA(VLOOKUP(A620,'ACCESS EXPORT'!$A:$AM,39,0),"-")</f>
        <v/>
      </c>
      <c r="X620" s="4" t="str">
        <f>_xlfn.IFNA(VLOOKUP(A620,'ACCESS EXPORT'!$A:$AN,40,0),"-")</f>
        <v>Libia Villaquiran / Jenny Green</v>
      </c>
      <c r="Y620" s="26" t="str">
        <f>_xlfn.IFNA(VLOOKUP(A620,'ACCESS EXPORT'!A:AO,41,0),"")</f>
        <v>Andrea Brantley</v>
      </c>
      <c r="Z620" s="26" t="str">
        <f>_xlfn.IFNA(VLOOKUP(A620,'ACCESS EXPORT'!A:AP,42,0),"")</f>
        <v>Sue Balmforth</v>
      </c>
      <c r="AA620" s="26" t="str">
        <f>_xlfn.IFNA(VLOOKUP(A620,'ACCESS EXPORT'!A:AQ,43,0),"")</f>
        <v>Sara Channing</v>
      </c>
    </row>
    <row r="621" spans="1:27" ht="18.75" x14ac:dyDescent="0.25">
      <c r="A621" s="33">
        <v>199</v>
      </c>
      <c r="B621" s="10">
        <v>1979</v>
      </c>
      <c r="C621" s="7" t="str">
        <f ca="1">IFERROR(UPPER(IF(AND('ACCESS EXPORT'!AA621="",'ACCESS EXPORT'!Z621=""),VLOOKUP(A621,'ACCESS EXPORT'!$A:$AF,32,FALSE),(IF('ACCESS EXPORT'!AA621&lt;&gt;"",CONCATENATE(VLOOKUP(A621,'ACCESS EXPORT'!$A:$AF,32,FALSE)," (Closed",TEXT('ACCESS EXPORT'!AA621," MM/DD/YYY)")),IF(TODAY()&lt;(('ACCESS EXPORT'!Z621)+30),CONCATENATE(VLOOKUP(A621,'ACCESS EXPORT'!$A:$AF,32,FALSE)," (Opens",TEXT('ACCESS EXPORT'!Z621," MM/DD/YYY)")),VLOOKUP(A621,'ACCESS EXPORT'!$A:$AF,32,FALSE)))))),"-")</f>
        <v>ADVENTHEALTH MEDICAL GROUP OB GYN AT LAKE MARY</v>
      </c>
      <c r="D621" s="3" t="str">
        <f ca="1">IFERROR(UPPER(IF(AND('ACCESS EXPORT'!AA621="",'ACCESS EXPORT'!Z621=""),VLOOKUP(A621,'ACCESS EXPORT'!$A:$AF,28,FALSE),(IF('ACCESS EXPORT'!AA621&lt;&gt;"",CONCATENATE(VLOOKUP(A621,'ACCESS EXPORT'!$A:$AF,28,FALSE)," (Closed",TEXT('ACCESS EXPORT'!AA621," MM/DD/YYY)")),IF(TODAY()&lt;(('ACCESS EXPORT'!Z621)+30),CONCATENATE(VLOOKUP(A621,'ACCESS EXPORT'!$A:$AF,28,FALSE)," (Opens",TEXT('ACCESS EXPORT'!Z621," MM/DD/YYY)")),VLOOKUP(A621,'ACCESS EXPORT'!$A:$AF,28,FALSE)))))),"-")</f>
        <v>FLORIDA WOMEN'S CENTER - LAKE MARY*</v>
      </c>
      <c r="E621" s="3" t="str">
        <f>VLOOKUP($A621,'ACCESS EXPORT'!$A:$AF,3,FALSE)</f>
        <v>6560</v>
      </c>
      <c r="F621" s="3" t="str">
        <f>UPPER(CONCATENATE(VLOOKUP(A621,'ACCESS EXPORT'!$A:$AF,4,FALSE)," ",VLOOKUP(A621,'ACCESS EXPORT'!$A:$AF,5,FALSE)," ",VLOOKUP(A621,'ACCESS EXPORT'!$A:$AF,6,FALSE)," ",VLOOKUP(A621,'ACCESS EXPORT'!$A:$AA,7,FALSE)," ",VLOOKUP(A621,'ACCESS EXPORT'!$A:$AA,8,FALSE)))</f>
        <v>755 RINEHARD RD SUITE 100 LAKE MARY FL 32746</v>
      </c>
      <c r="G621" s="4" t="str">
        <f>UPPER(VLOOKUP($A621,'ACCESS EXPORT'!$A:$AF,9,FALSE))</f>
        <v>SEMINOLE</v>
      </c>
      <c r="H621" s="4" t="str">
        <f>_xlfn.IFNA(VLOOKUP($B621,'ACCESS EXPORT'!$B:$J,9,FALSE),"")</f>
        <v>NE</v>
      </c>
      <c r="I621" s="3" t="str">
        <f>CONCATENATE("(P)",VLOOKUP($A621,'ACCESS EXPORT'!$A:$AF,11,FALSE)," (F)",VLOOKUP($A621,'ACCESS EXPORT'!$A:$AF,29,FALSE))</f>
        <v>(P)(407) 303-5204 (F)(407) 303-5205</v>
      </c>
      <c r="J621" s="4" t="str">
        <f>UPPER(VLOOKUP($A621,'ACCESS EXPORT'!$A:$AF,12,FALSE))</f>
        <v>WOMENS</v>
      </c>
      <c r="K621" s="4" t="str">
        <f>UPPER(VLOOKUP($A621,'ACCESS EXPORT'!$A:$AF,13,FALSE))</f>
        <v>MARLENE HOLLAND</v>
      </c>
      <c r="L621" s="3" t="str">
        <f>IF(AND(VLOOKUP(A621,'ACCESS EXPORT'!A:AE,1,0),'ACCESS EXPORT'!N621=""),UPPER(CONCATENATE('ACCESS EXPORT'!AE621)),IF(VLOOKUP(A621,'ACCESS EXPORT'!A:AE,1,0),UPPER(CONCATENATE('ACCESS EXPORT'!N621," "&amp;CHAR(10),'ACCESS EXPORT'!AE621))))</f>
        <v>KIM ANDERSON (EXEC DIR) 
RACHEL NASSICK (PRAC. ADMIN)</v>
      </c>
      <c r="M621" s="4" t="str">
        <f>UPPER(VLOOKUP($A621,'ACCESS EXPORT'!$A:$O,15,FALSE))</f>
        <v>VIRGINIA TUCCIO (PM)</v>
      </c>
      <c r="N621" s="4" t="str">
        <f ca="1">IF(AND('ACCESS EXPORT'!X621="",'ACCESS EXPORT'!Y621=""),IF('ACCESS EXPORT'!V621&lt;&gt;"",(IF(TODAY()-'ACCESS EXPORT'!V621&gt;=-60,UPPER(CONCATENATE(VLOOKUP(B621,'ACCESS EXPORT'!$B:$P,15,FALSE),""&amp;CHAR(10)&amp;"(SEP",TEXT('ACCESS EXPORT'!V621," MM/DD/YYY)"))),IF(TODAY()-'ACCESS EXPORT'!V621&lt;0,UPPER(VLOOKUP(B621,'ACCESS EXPORT'!$B:$P,15,FALSE)),UPPER(VLOOKUP(B621,'ACCESS EXPORT'!$B:$P,15,FALSE))))),IF('ACCESS EXPORT'!U621="",UPPER(VLOOKUP(B621,'ACCESS EXPORT'!$B:$P,15,FALSE)),IF(TODAY()-'ACCESS EXPORT'!U621&lt;=30,CONCATENATE(UPPER(VLOOKUP(B621,'ACCESS EXPORT'!$B:$P,15,FALSE)),""&amp;CHAR(10)&amp;"(NEW",TEXT('ACCESS EXPORT'!U621," MM/DD/YYY)")),IF(AND(TODAY()-'ACCESS EXPORT'!U621&gt;30,TODAY()&gt;0),UPPER(VLOOKUP(B621,'ACCESS EXPORT'!$B:$P,15,FALSE)))))),IF('ACCESS EXPORT'!Y621&lt;&gt;"",UPPER(CONCATENATE(UPPER(VLOOKUP(B621,'ACCESS EXPORT'!$B:$P,15,FALSE)),""&amp;CHAR(10)&amp;"(Transfer Out",TEXT('ACCESS EXPORT'!Y621," MM/DD/YYY)"))),IF('ACCESS EXPORT'!X621&lt;&gt;"",UPPER(CONCATENATE(UPPER(VLOOKUP(B621,'ACCESS EXPORT'!$B:$P,15,FALSE)),""&amp;CHAR(10)&amp;"(Transfer In",TEXT('ACCESS EXPORT'!X621," MM/DD/YYY)"))))))</f>
        <v>SKEES, JORDAN</v>
      </c>
      <c r="O621" s="4" t="str">
        <f>_xlfn.IFNA(VLOOKUP(B621,'ACCESS EXPORT'!$B:$Q,16,FALSE),"")</f>
        <v>CNM</v>
      </c>
      <c r="P621" s="4" t="str">
        <f>_xlfn.IFNA(VLOOKUP(B621,'ACCESS EXPORT'!B:W,22,FALSE),"-")</f>
        <v>1477911279</v>
      </c>
      <c r="Q621" s="4" t="str">
        <f>_xlfn.IFNA(VLOOKUP(A621,'ACCESS EXPORT'!$A:$AG,33,0),"-")</f>
        <v>Ronald Paulin</v>
      </c>
      <c r="R621" s="4" t="str">
        <f>_xlfn.IFNA(VLOOKUP(A621,'ACCESS EXPORT'!$A:$AH,34,0),"-")</f>
        <v>Amanda Dowd</v>
      </c>
      <c r="S621" s="4" t="str">
        <f>_xlfn.IFNA(VLOOKUP(A621,'ACCESS EXPORT'!$A:$AI,35,0),"-")</f>
        <v>Courtney Powell</v>
      </c>
      <c r="T621" s="4" t="str">
        <f>_xlfn.IFNA(VLOOKUP(A621,'ACCESS EXPORT'!$A:$AJ,36,0),"-")</f>
        <v>Wanda Cruz</v>
      </c>
      <c r="U621" s="4" t="str">
        <f>_xlfn.IFNA(VLOOKUP(A621,'ACCESS EXPORT'!$A:$AK,37,0),"-")</f>
        <v>Cerner</v>
      </c>
      <c r="V621" s="4" t="str">
        <f>_xlfn.IFNA(VLOOKUP(A621,'ACCESS EXPORT'!$A:$AL,38,0),"-")</f>
        <v>FHMG_FL WOMENS CTR_LKM</v>
      </c>
      <c r="W621" s="4" t="str">
        <f>_xlfn.IFNA(VLOOKUP(A621,'ACCESS EXPORT'!$A:$AM,39,0),"-")</f>
        <v/>
      </c>
      <c r="X621" s="4" t="str">
        <f>_xlfn.IFNA(VLOOKUP(A621,'ACCESS EXPORT'!$A:$AN,40,0),"-")</f>
        <v>Libia Villaquiran / Jenny Green</v>
      </c>
      <c r="Y621" s="26" t="str">
        <f>_xlfn.IFNA(VLOOKUP(A621,'ACCESS EXPORT'!A:AO,41,0),"")</f>
        <v>Andrea Brantley</v>
      </c>
      <c r="Z621" s="26" t="str">
        <f>_xlfn.IFNA(VLOOKUP(A621,'ACCESS EXPORT'!A:AP,42,0),"")</f>
        <v>Sue Balmforth</v>
      </c>
      <c r="AA621" s="26" t="str">
        <f>_xlfn.IFNA(VLOOKUP(A621,'ACCESS EXPORT'!A:AQ,43,0),"")</f>
        <v>Sara Channing</v>
      </c>
    </row>
    <row r="622" spans="1:27" ht="18.75" x14ac:dyDescent="0.25">
      <c r="A622" s="33">
        <v>314</v>
      </c>
      <c r="B622" s="10">
        <v>1015</v>
      </c>
      <c r="C622" s="7" t="str">
        <f ca="1">IFERROR(UPPER(IF(AND('ACCESS EXPORT'!AA622="",'ACCESS EXPORT'!Z622=""),VLOOKUP(A622,'ACCESS EXPORT'!$A:$AF,32,FALSE),(IF('ACCESS EXPORT'!AA622&lt;&gt;"",CONCATENATE(VLOOKUP(A622,'ACCESS EXPORT'!$A:$AF,32,FALSE)," (Closed",TEXT('ACCESS EXPORT'!AA622," MM/DD/YYY)")),IF(TODAY()&lt;(('ACCESS EXPORT'!Z622)+30),CONCATENATE(VLOOKUP(A622,'ACCESS EXPORT'!$A:$AF,32,FALSE)," (Opens",TEXT('ACCESS EXPORT'!Z622," MM/DD/YYY)")),VLOOKUP(A622,'ACCESS EXPORT'!$A:$AF,32,FALSE)))))),"-")</f>
        <v>ADVENTHEALTH MEDICAL GROUP OB GYN AT DELTONA</v>
      </c>
      <c r="D622" s="3" t="str">
        <f ca="1">IFERROR(UPPER(IF(AND('ACCESS EXPORT'!AA622="",'ACCESS EXPORT'!Z622=""),VLOOKUP(A622,'ACCESS EXPORT'!$A:$AF,28,FALSE),(IF('ACCESS EXPORT'!AA622&lt;&gt;"",CONCATENATE(VLOOKUP(A622,'ACCESS EXPORT'!$A:$AF,28,FALSE)," (Closed",TEXT('ACCESS EXPORT'!AA622," MM/DD/YYY)")),IF(TODAY()&lt;(('ACCESS EXPORT'!Z622)+30),CONCATENATE(VLOOKUP(A622,'ACCESS EXPORT'!$A:$AF,28,FALSE)," (Opens",TEXT('ACCESS EXPORT'!Z622," MM/DD/YYY)")),VLOOKUP(A622,'ACCESS EXPORT'!$A:$AF,28,FALSE)))))),"-")</f>
        <v>FLORIDA WOMEN'S CENTER - DELTONA*</v>
      </c>
      <c r="E622" s="3" t="str">
        <f>VLOOKUP($A622,'ACCESS EXPORT'!$A:$AF,3,FALSE)</f>
        <v>6560</v>
      </c>
      <c r="F622" s="3" t="str">
        <f>UPPER(CONCATENATE(VLOOKUP(A622,'ACCESS EXPORT'!$A:$AF,4,FALSE)," ",VLOOKUP(A622,'ACCESS EXPORT'!$A:$AF,5,FALSE)," ",VLOOKUP(A622,'ACCESS EXPORT'!$A:$AF,6,FALSE)," ",VLOOKUP(A622,'ACCESS EXPORT'!$A:$AA,7,FALSE)," ",VLOOKUP(A622,'ACCESS EXPORT'!$A:$AA,8,FALSE)))</f>
        <v>1745 STERLING SILVER BLVD SUITE 104 DELTONA FL 32725</v>
      </c>
      <c r="G622" s="4" t="str">
        <f>UPPER(VLOOKUP($A622,'ACCESS EXPORT'!$A:$AF,9,FALSE))</f>
        <v>VOLUSIA</v>
      </c>
      <c r="H622" s="4" t="str">
        <f>_xlfn.IFNA(VLOOKUP($B622,'ACCESS EXPORT'!$B:$J,9,FALSE),"")</f>
        <v>NE</v>
      </c>
      <c r="I622" s="3" t="str">
        <f>CONCATENATE("(P)",VLOOKUP($A622,'ACCESS EXPORT'!$A:$AF,11,FALSE)," (F)",VLOOKUP($A622,'ACCESS EXPORT'!$A:$AF,29,FALSE))</f>
        <v>(P)(407) 303-5204 (F)(407) 303-5205</v>
      </c>
      <c r="J622" s="4" t="str">
        <f>UPPER(VLOOKUP($A622,'ACCESS EXPORT'!$A:$AF,12,FALSE))</f>
        <v>WOMENS</v>
      </c>
      <c r="K622" s="4" t="str">
        <f>UPPER(VLOOKUP($A622,'ACCESS EXPORT'!$A:$AF,13,FALSE))</f>
        <v>MARLENE HOLLAND</v>
      </c>
      <c r="L622" s="3" t="str">
        <f>IF(AND(VLOOKUP(A622,'ACCESS EXPORT'!A:AE,1,0),'ACCESS EXPORT'!N622=""),UPPER(CONCATENATE('ACCESS EXPORT'!AE622)),IF(VLOOKUP(A622,'ACCESS EXPORT'!A:AE,1,0),UPPER(CONCATENATE('ACCESS EXPORT'!N622," "&amp;CHAR(10),'ACCESS EXPORT'!AE622))))</f>
        <v>KIM ANDERSON (EXEC DIR) 
RACHEL NASSICK (PRAC. ADMIN)</v>
      </c>
      <c r="M622" s="4" t="str">
        <f>UPPER(VLOOKUP($A622,'ACCESS EXPORT'!$A:$O,15,FALSE))</f>
        <v>VIRGINIA TUCCIO (PM)</v>
      </c>
      <c r="N622" s="4" t="str">
        <f ca="1">IF(AND('ACCESS EXPORT'!X622="",'ACCESS EXPORT'!Y622=""),IF('ACCESS EXPORT'!V622&lt;&gt;"",(IF(TODAY()-'ACCESS EXPORT'!V622&gt;=-60,UPPER(CONCATENATE(VLOOKUP(B622,'ACCESS EXPORT'!$B:$P,15,FALSE),""&amp;CHAR(10)&amp;"(SEP",TEXT('ACCESS EXPORT'!V622," MM/DD/YYY)"))),IF(TODAY()-'ACCESS EXPORT'!V622&lt;0,UPPER(VLOOKUP(B622,'ACCESS EXPORT'!$B:$P,15,FALSE)),UPPER(VLOOKUP(B622,'ACCESS EXPORT'!$B:$P,15,FALSE))))),IF('ACCESS EXPORT'!U622="",UPPER(VLOOKUP(B622,'ACCESS EXPORT'!$B:$P,15,FALSE)),IF(TODAY()-'ACCESS EXPORT'!U622&lt;=30,CONCATENATE(UPPER(VLOOKUP(B622,'ACCESS EXPORT'!$B:$P,15,FALSE)),""&amp;CHAR(10)&amp;"(NEW",TEXT('ACCESS EXPORT'!U622," MM/DD/YYY)")),IF(AND(TODAY()-'ACCESS EXPORT'!U622&gt;30,TODAY()&gt;0),UPPER(VLOOKUP(B622,'ACCESS EXPORT'!$B:$P,15,FALSE)))))),IF('ACCESS EXPORT'!Y622&lt;&gt;"",UPPER(CONCATENATE(UPPER(VLOOKUP(B622,'ACCESS EXPORT'!$B:$P,15,FALSE)),""&amp;CHAR(10)&amp;"(Transfer Out",TEXT('ACCESS EXPORT'!Y622," MM/DD/YYY)"))),IF('ACCESS EXPORT'!X622&lt;&gt;"",UPPER(CONCATENATE(UPPER(VLOOKUP(B622,'ACCESS EXPORT'!$B:$P,15,FALSE)),""&amp;CHAR(10)&amp;"(Transfer In",TEXT('ACCESS EXPORT'!X622," MM/DD/YYY)"))))))</f>
        <v>MESSEL, ANDREA DAWN BACH</v>
      </c>
      <c r="O622" s="4" t="str">
        <f>_xlfn.IFNA(VLOOKUP(B622,'ACCESS EXPORT'!$B:$Q,16,FALSE),"")</f>
        <v>CNM (APRN)</v>
      </c>
      <c r="P622" s="4" t="str">
        <f>_xlfn.IFNA(VLOOKUP(B622,'ACCESS EXPORT'!B:W,22,FALSE),"-")</f>
        <v>1861416836</v>
      </c>
      <c r="Q622" s="4" t="str">
        <f>_xlfn.IFNA(VLOOKUP(A622,'ACCESS EXPORT'!$A:$AG,33,0),"-")</f>
        <v>Ronald Paulin</v>
      </c>
      <c r="R622" s="4" t="str">
        <f>_xlfn.IFNA(VLOOKUP(A622,'ACCESS EXPORT'!$A:$AH,34,0),"-")</f>
        <v>Amanda Dowd</v>
      </c>
      <c r="S622" s="4" t="str">
        <f>_xlfn.IFNA(VLOOKUP(A622,'ACCESS EXPORT'!$A:$AI,35,0),"-")</f>
        <v>Courtney Powell</v>
      </c>
      <c r="T622" s="4" t="str">
        <f>_xlfn.IFNA(VLOOKUP(A622,'ACCESS EXPORT'!$A:$AJ,36,0),"-")</f>
        <v>Wanda Cruz</v>
      </c>
      <c r="U622" s="4" t="str">
        <f>_xlfn.IFNA(VLOOKUP(A622,'ACCESS EXPORT'!$A:$AK,37,0),"-")</f>
        <v>Cerner</v>
      </c>
      <c r="V622" s="4" t="str">
        <f>_xlfn.IFNA(VLOOKUP(A622,'ACCESS EXPORT'!$A:$AL,38,0),"-")</f>
        <v>FHMG_FL WOMENS CTR_DEL</v>
      </c>
      <c r="W622" s="4" t="str">
        <f>_xlfn.IFNA(VLOOKUP(A622,'ACCESS EXPORT'!$A:$AM,39,0),"-")</f>
        <v/>
      </c>
      <c r="X622" s="4" t="str">
        <f>_xlfn.IFNA(VLOOKUP(A622,'ACCESS EXPORT'!$A:$AN,40,0),"-")</f>
        <v>Libia Villaquiran / Jenny Green</v>
      </c>
      <c r="Y622" s="26" t="str">
        <f>_xlfn.IFNA(VLOOKUP(A622,'ACCESS EXPORT'!A:AO,41,0),"")</f>
        <v>Andrea Brantley</v>
      </c>
      <c r="Z622" s="26" t="str">
        <f>_xlfn.IFNA(VLOOKUP(A622,'ACCESS EXPORT'!A:AP,42,0),"")</f>
        <v>Sue Balmforth</v>
      </c>
      <c r="AA622" s="26" t="str">
        <f>_xlfn.IFNA(VLOOKUP(A622,'ACCESS EXPORT'!A:AQ,43,0),"")</f>
        <v>Sara Channing</v>
      </c>
    </row>
    <row r="623" spans="1:27" ht="18.75" x14ac:dyDescent="0.25">
      <c r="A623" s="33">
        <v>199</v>
      </c>
      <c r="B623" s="10">
        <v>1015</v>
      </c>
      <c r="C623" s="7" t="str">
        <f ca="1">IFERROR(UPPER(IF(AND('ACCESS EXPORT'!AA623="",'ACCESS EXPORT'!Z623=""),VLOOKUP(A623,'ACCESS EXPORT'!$A:$AF,32,FALSE),(IF('ACCESS EXPORT'!AA623&lt;&gt;"",CONCATENATE(VLOOKUP(A623,'ACCESS EXPORT'!$A:$AF,32,FALSE)," (Closed",TEXT('ACCESS EXPORT'!AA623," MM/DD/YYY)")),IF(TODAY()&lt;(('ACCESS EXPORT'!Z623)+30),CONCATENATE(VLOOKUP(A623,'ACCESS EXPORT'!$A:$AF,32,FALSE)," (Opens",TEXT('ACCESS EXPORT'!Z623," MM/DD/YYY)")),VLOOKUP(A623,'ACCESS EXPORT'!$A:$AF,32,FALSE)))))),"-")</f>
        <v>ADVENTHEALTH MEDICAL GROUP OB GYN AT LAKE MARY</v>
      </c>
      <c r="D623" s="3" t="str">
        <f ca="1">IFERROR(UPPER(IF(AND('ACCESS EXPORT'!AA623="",'ACCESS EXPORT'!Z623=""),VLOOKUP(A623,'ACCESS EXPORT'!$A:$AF,28,FALSE),(IF('ACCESS EXPORT'!AA623&lt;&gt;"",CONCATENATE(VLOOKUP(A623,'ACCESS EXPORT'!$A:$AF,28,FALSE)," (Closed",TEXT('ACCESS EXPORT'!AA623," MM/DD/YYY)")),IF(TODAY()&lt;(('ACCESS EXPORT'!Z623)+30),CONCATENATE(VLOOKUP(A623,'ACCESS EXPORT'!$A:$AF,28,FALSE)," (Opens",TEXT('ACCESS EXPORT'!Z623," MM/DD/YYY)")),VLOOKUP(A623,'ACCESS EXPORT'!$A:$AF,28,FALSE)))))),"-")</f>
        <v>FLORIDA WOMEN'S CENTER - LAKE MARY*</v>
      </c>
      <c r="E623" s="3" t="str">
        <f>VLOOKUP($A623,'ACCESS EXPORT'!$A:$AF,3,FALSE)</f>
        <v>6560</v>
      </c>
      <c r="F623" s="3" t="str">
        <f>UPPER(CONCATENATE(VLOOKUP(A623,'ACCESS EXPORT'!$A:$AF,4,FALSE)," ",VLOOKUP(A623,'ACCESS EXPORT'!$A:$AF,5,FALSE)," ",VLOOKUP(A623,'ACCESS EXPORT'!$A:$AF,6,FALSE)," ",VLOOKUP(A623,'ACCESS EXPORT'!$A:$AA,7,FALSE)," ",VLOOKUP(A623,'ACCESS EXPORT'!$A:$AA,8,FALSE)))</f>
        <v>755 RINEHARD RD SUITE 100 LAKE MARY FL 32746</v>
      </c>
      <c r="G623" s="4" t="str">
        <f>UPPER(VLOOKUP($A623,'ACCESS EXPORT'!$A:$AF,9,FALSE))</f>
        <v>SEMINOLE</v>
      </c>
      <c r="H623" s="4" t="str">
        <f>_xlfn.IFNA(VLOOKUP($B623,'ACCESS EXPORT'!$B:$J,9,FALSE),"")</f>
        <v>NE</v>
      </c>
      <c r="I623" s="3" t="str">
        <f>CONCATENATE("(P)",VLOOKUP($A623,'ACCESS EXPORT'!$A:$AF,11,FALSE)," (F)",VLOOKUP($A623,'ACCESS EXPORT'!$A:$AF,29,FALSE))</f>
        <v>(P)(407) 303-5204 (F)(407) 303-5205</v>
      </c>
      <c r="J623" s="4" t="str">
        <f>UPPER(VLOOKUP($A623,'ACCESS EXPORT'!$A:$AF,12,FALSE))</f>
        <v>WOMENS</v>
      </c>
      <c r="K623" s="4" t="str">
        <f>UPPER(VLOOKUP($A623,'ACCESS EXPORT'!$A:$AF,13,FALSE))</f>
        <v>MARLENE HOLLAND</v>
      </c>
      <c r="L623" s="3" t="str">
        <f>IF(AND(VLOOKUP(A623,'ACCESS EXPORT'!A:AE,1,0),'ACCESS EXPORT'!N623=""),UPPER(CONCATENATE('ACCESS EXPORT'!AE623)),IF(VLOOKUP(A623,'ACCESS EXPORT'!A:AE,1,0),UPPER(CONCATENATE('ACCESS EXPORT'!N623," "&amp;CHAR(10),'ACCESS EXPORT'!AE623))))</f>
        <v>KIM ANDERSON (EXEC DIR) 
RACHEL NASSICK (PRAC. ADMIN)</v>
      </c>
      <c r="M623" s="4" t="str">
        <f>UPPER(VLOOKUP($A623,'ACCESS EXPORT'!$A:$O,15,FALSE))</f>
        <v>VIRGINIA TUCCIO (PM)</v>
      </c>
      <c r="N623" s="4" t="str">
        <f ca="1">IF(AND('ACCESS EXPORT'!X623="",'ACCESS EXPORT'!Y623=""),IF('ACCESS EXPORT'!V623&lt;&gt;"",(IF(TODAY()-'ACCESS EXPORT'!V623&gt;=-60,UPPER(CONCATENATE(VLOOKUP(B623,'ACCESS EXPORT'!$B:$P,15,FALSE),""&amp;CHAR(10)&amp;"(SEP",TEXT('ACCESS EXPORT'!V623," MM/DD/YYY)"))),IF(TODAY()-'ACCESS EXPORT'!V623&lt;0,UPPER(VLOOKUP(B623,'ACCESS EXPORT'!$B:$P,15,FALSE)),UPPER(VLOOKUP(B623,'ACCESS EXPORT'!$B:$P,15,FALSE))))),IF('ACCESS EXPORT'!U623="",UPPER(VLOOKUP(B623,'ACCESS EXPORT'!$B:$P,15,FALSE)),IF(TODAY()-'ACCESS EXPORT'!U623&lt;=30,CONCATENATE(UPPER(VLOOKUP(B623,'ACCESS EXPORT'!$B:$P,15,FALSE)),""&amp;CHAR(10)&amp;"(NEW",TEXT('ACCESS EXPORT'!U623," MM/DD/YYY)")),IF(AND(TODAY()-'ACCESS EXPORT'!U623&gt;30,TODAY()&gt;0),UPPER(VLOOKUP(B623,'ACCESS EXPORT'!$B:$P,15,FALSE)))))),IF('ACCESS EXPORT'!Y623&lt;&gt;"",UPPER(CONCATENATE(UPPER(VLOOKUP(B623,'ACCESS EXPORT'!$B:$P,15,FALSE)),""&amp;CHAR(10)&amp;"(Transfer Out",TEXT('ACCESS EXPORT'!Y623," MM/DD/YYY)"))),IF('ACCESS EXPORT'!X623&lt;&gt;"",UPPER(CONCATENATE(UPPER(VLOOKUP(B623,'ACCESS EXPORT'!$B:$P,15,FALSE)),""&amp;CHAR(10)&amp;"(Transfer In",TEXT('ACCESS EXPORT'!X623," MM/DD/YYY)"))))))</f>
        <v>MESSEL, ANDREA DAWN BACH</v>
      </c>
      <c r="O623" s="4" t="str">
        <f>_xlfn.IFNA(VLOOKUP(B623,'ACCESS EXPORT'!$B:$Q,16,FALSE),"")</f>
        <v>CNM (APRN)</v>
      </c>
      <c r="P623" s="4" t="str">
        <f>_xlfn.IFNA(VLOOKUP(B623,'ACCESS EXPORT'!B:W,22,FALSE),"-")</f>
        <v>1861416836</v>
      </c>
      <c r="Q623" s="4" t="str">
        <f>_xlfn.IFNA(VLOOKUP(A623,'ACCESS EXPORT'!$A:$AG,33,0),"-")</f>
        <v>Ronald Paulin</v>
      </c>
      <c r="R623" s="4" t="str">
        <f>_xlfn.IFNA(VLOOKUP(A623,'ACCESS EXPORT'!$A:$AH,34,0),"-")</f>
        <v>Amanda Dowd</v>
      </c>
      <c r="S623" s="4" t="str">
        <f>_xlfn.IFNA(VLOOKUP(A623,'ACCESS EXPORT'!$A:$AI,35,0),"-")</f>
        <v>Courtney Powell</v>
      </c>
      <c r="T623" s="4" t="str">
        <f>_xlfn.IFNA(VLOOKUP(A623,'ACCESS EXPORT'!$A:$AJ,36,0),"-")</f>
        <v>Wanda Cruz</v>
      </c>
      <c r="U623" s="4" t="str">
        <f>_xlfn.IFNA(VLOOKUP(A623,'ACCESS EXPORT'!$A:$AK,37,0),"-")</f>
        <v>Cerner</v>
      </c>
      <c r="V623" s="4" t="str">
        <f>_xlfn.IFNA(VLOOKUP(A623,'ACCESS EXPORT'!$A:$AL,38,0),"-")</f>
        <v>FHMG_FL WOMENS CTR_LKM</v>
      </c>
      <c r="W623" s="4" t="str">
        <f>_xlfn.IFNA(VLOOKUP(A623,'ACCESS EXPORT'!$A:$AM,39,0),"-")</f>
        <v/>
      </c>
      <c r="X623" s="4" t="str">
        <f>_xlfn.IFNA(VLOOKUP(A623,'ACCESS EXPORT'!$A:$AN,40,0),"-")</f>
        <v>Libia Villaquiran / Jenny Green</v>
      </c>
      <c r="Y623" s="26" t="str">
        <f>_xlfn.IFNA(VLOOKUP(A623,'ACCESS EXPORT'!A:AO,41,0),"")</f>
        <v>Andrea Brantley</v>
      </c>
      <c r="Z623" s="26" t="str">
        <f>_xlfn.IFNA(VLOOKUP(A623,'ACCESS EXPORT'!A:AP,42,0),"")</f>
        <v>Sue Balmforth</v>
      </c>
      <c r="AA623" s="26" t="str">
        <f>_xlfn.IFNA(VLOOKUP(A623,'ACCESS EXPORT'!A:AQ,43,0),"")</f>
        <v>Sara Channing</v>
      </c>
    </row>
    <row r="624" spans="1:27" ht="18.75" x14ac:dyDescent="0.25">
      <c r="A624" s="33">
        <v>197</v>
      </c>
      <c r="B624" s="10">
        <v>1015</v>
      </c>
      <c r="C624" s="7" t="str">
        <f ca="1">IFERROR(UPPER(IF(AND('ACCESS EXPORT'!AA624="",'ACCESS EXPORT'!Z624=""),VLOOKUP(A624,'ACCESS EXPORT'!$A:$AF,32,FALSE),(IF('ACCESS EXPORT'!AA624&lt;&gt;"",CONCATENATE(VLOOKUP(A624,'ACCESS EXPORT'!$A:$AF,32,FALSE)," (Closed",TEXT('ACCESS EXPORT'!AA624," MM/DD/YYY)")),IF(TODAY()&lt;(('ACCESS EXPORT'!Z624)+30),CONCATENATE(VLOOKUP(A624,'ACCESS EXPORT'!$A:$AF,32,FALSE)," (Opens",TEXT('ACCESS EXPORT'!Z624," MM/DD/YYY)")),VLOOKUP(A624,'ACCESS EXPORT'!$A:$AF,32,FALSE)))))),"-")</f>
        <v>ADVENTHEALTH MEDICAL GROUP OB GYN AT ALTAMONTE SPRINGS</v>
      </c>
      <c r="D624" s="3" t="str">
        <f ca="1">IFERROR(UPPER(IF(AND('ACCESS EXPORT'!AA624="",'ACCESS EXPORT'!Z624=""),VLOOKUP(A624,'ACCESS EXPORT'!$A:$AF,28,FALSE),(IF('ACCESS EXPORT'!AA624&lt;&gt;"",CONCATENATE(VLOOKUP(A624,'ACCESS EXPORT'!$A:$AF,28,FALSE)," (Closed",TEXT('ACCESS EXPORT'!AA624," MM/DD/YYY)")),IF(TODAY()&lt;(('ACCESS EXPORT'!Z624)+30),CONCATENATE(VLOOKUP(A624,'ACCESS EXPORT'!$A:$AF,28,FALSE)," (Opens",TEXT('ACCESS EXPORT'!Z624," MM/DD/YYY)")),VLOOKUP(A624,'ACCESS EXPORT'!$A:$AF,28,FALSE)))))),"-")</f>
        <v>FLORIDA WOMEN'S CENTER - ALTAMONTE SPRINGS</v>
      </c>
      <c r="E624" s="3" t="str">
        <f>VLOOKUP($A624,'ACCESS EXPORT'!$A:$AF,3,FALSE)</f>
        <v>6560</v>
      </c>
      <c r="F624" s="3" t="str">
        <f>UPPER(CONCATENATE(VLOOKUP(A624,'ACCESS EXPORT'!$A:$AF,4,FALSE)," ",VLOOKUP(A624,'ACCESS EXPORT'!$A:$AF,5,FALSE)," ",VLOOKUP(A624,'ACCESS EXPORT'!$A:$AF,6,FALSE)," ",VLOOKUP(A624,'ACCESS EXPORT'!$A:$AA,7,FALSE)," ",VLOOKUP(A624,'ACCESS EXPORT'!$A:$AA,8,FALSE)))</f>
        <v>661 E ALTAMONTE DR SUITE 318 &amp; 328 ALTAMONTE SPRINGS FL 32701</v>
      </c>
      <c r="G624" s="4" t="str">
        <f>UPPER(VLOOKUP($A624,'ACCESS EXPORT'!$A:$AF,9,FALSE))</f>
        <v>SEMINOLE</v>
      </c>
      <c r="H624" s="4" t="str">
        <f>_xlfn.IFNA(VLOOKUP($B624,'ACCESS EXPORT'!$B:$J,9,FALSE),"")</f>
        <v>NE</v>
      </c>
      <c r="I624" s="3" t="str">
        <f>CONCATENATE("(P)",VLOOKUP($A624,'ACCESS EXPORT'!$A:$AF,11,FALSE)," (F)",VLOOKUP($A624,'ACCESS EXPORT'!$A:$AF,29,FALSE))</f>
        <v>(P)(407) 303-5204 (F)(407) 303-5205</v>
      </c>
      <c r="J624" s="4" t="str">
        <f>UPPER(VLOOKUP($A624,'ACCESS EXPORT'!$A:$AF,12,FALSE))</f>
        <v>WOMENS</v>
      </c>
      <c r="K624" s="4" t="str">
        <f>UPPER(VLOOKUP($A624,'ACCESS EXPORT'!$A:$AF,13,FALSE))</f>
        <v>MARLENE HOLLAND</v>
      </c>
      <c r="L624" s="3" t="str">
        <f>IF(AND(VLOOKUP(A624,'ACCESS EXPORT'!A:AE,1,0),'ACCESS EXPORT'!N624=""),UPPER(CONCATENATE('ACCESS EXPORT'!AE624)),IF(VLOOKUP(A624,'ACCESS EXPORT'!A:AE,1,0),UPPER(CONCATENATE('ACCESS EXPORT'!N624," "&amp;CHAR(10),'ACCESS EXPORT'!AE624))))</f>
        <v>KIM ANDERSON (EXEC DIR) 
RACHEL NASSICK (PRAC. ADMIN)</v>
      </c>
      <c r="M624" s="4" t="str">
        <f>UPPER(VLOOKUP($A624,'ACCESS EXPORT'!$A:$O,15,FALSE))</f>
        <v>VIRGINIA TUCCIO (PM)</v>
      </c>
      <c r="N624" s="4" t="str">
        <f ca="1">IF(AND('ACCESS EXPORT'!X624="",'ACCESS EXPORT'!Y624=""),IF('ACCESS EXPORT'!V624&lt;&gt;"",(IF(TODAY()-'ACCESS EXPORT'!V624&gt;=-60,UPPER(CONCATENATE(VLOOKUP(B624,'ACCESS EXPORT'!$B:$P,15,FALSE),""&amp;CHAR(10)&amp;"(SEP",TEXT('ACCESS EXPORT'!V624," MM/DD/YYY)"))),IF(TODAY()-'ACCESS EXPORT'!V624&lt;0,UPPER(VLOOKUP(B624,'ACCESS EXPORT'!$B:$P,15,FALSE)),UPPER(VLOOKUP(B624,'ACCESS EXPORT'!$B:$P,15,FALSE))))),IF('ACCESS EXPORT'!U624="",UPPER(VLOOKUP(B624,'ACCESS EXPORT'!$B:$P,15,FALSE)),IF(TODAY()-'ACCESS EXPORT'!U624&lt;=30,CONCATENATE(UPPER(VLOOKUP(B624,'ACCESS EXPORT'!$B:$P,15,FALSE)),""&amp;CHAR(10)&amp;"(NEW",TEXT('ACCESS EXPORT'!U624," MM/DD/YYY)")),IF(AND(TODAY()-'ACCESS EXPORT'!U624&gt;30,TODAY()&gt;0),UPPER(VLOOKUP(B624,'ACCESS EXPORT'!$B:$P,15,FALSE)))))),IF('ACCESS EXPORT'!Y624&lt;&gt;"",UPPER(CONCATENATE(UPPER(VLOOKUP(B624,'ACCESS EXPORT'!$B:$P,15,FALSE)),""&amp;CHAR(10)&amp;"(Transfer Out",TEXT('ACCESS EXPORT'!Y624," MM/DD/YYY)"))),IF('ACCESS EXPORT'!X624&lt;&gt;"",UPPER(CONCATENATE(UPPER(VLOOKUP(B624,'ACCESS EXPORT'!$B:$P,15,FALSE)),""&amp;CHAR(10)&amp;"(Transfer In",TEXT('ACCESS EXPORT'!X624," MM/DD/YYY)"))))))</f>
        <v>MESSEL, ANDREA DAWN BACH</v>
      </c>
      <c r="O624" s="4" t="str">
        <f>_xlfn.IFNA(VLOOKUP(B624,'ACCESS EXPORT'!$B:$Q,16,FALSE),"")</f>
        <v>CNM (APRN)</v>
      </c>
      <c r="P624" s="4" t="str">
        <f>_xlfn.IFNA(VLOOKUP(B624,'ACCESS EXPORT'!B:W,22,FALSE),"-")</f>
        <v>1861416836</v>
      </c>
      <c r="Q624" s="4" t="str">
        <f>_xlfn.IFNA(VLOOKUP(A624,'ACCESS EXPORT'!$A:$AG,33,0),"-")</f>
        <v>Ronald Paulin</v>
      </c>
      <c r="R624" s="4" t="str">
        <f>_xlfn.IFNA(VLOOKUP(A624,'ACCESS EXPORT'!$A:$AH,34,0),"-")</f>
        <v>Amanda Dowd</v>
      </c>
      <c r="S624" s="4" t="str">
        <f>_xlfn.IFNA(VLOOKUP(A624,'ACCESS EXPORT'!$A:$AI,35,0),"-")</f>
        <v>Courtney Powell</v>
      </c>
      <c r="T624" s="4" t="str">
        <f>_xlfn.IFNA(VLOOKUP(A624,'ACCESS EXPORT'!$A:$AJ,36,0),"-")</f>
        <v>Wanda Cruz</v>
      </c>
      <c r="U624" s="4" t="str">
        <f>_xlfn.IFNA(VLOOKUP(A624,'ACCESS EXPORT'!$A:$AK,37,0),"-")</f>
        <v>Cerner</v>
      </c>
      <c r="V624" s="4" t="str">
        <f>_xlfn.IFNA(VLOOKUP(A624,'ACCESS EXPORT'!$A:$AL,38,0),"-")</f>
        <v>FHMG_FL WOMENS CTR_ALT</v>
      </c>
      <c r="W624" s="4" t="str">
        <f>_xlfn.IFNA(VLOOKUP(A624,'ACCESS EXPORT'!$A:$AM,39,0),"-")</f>
        <v/>
      </c>
      <c r="X624" s="4" t="str">
        <f>_xlfn.IFNA(VLOOKUP(A624,'ACCESS EXPORT'!$A:$AN,40,0),"-")</f>
        <v>Libia Villaquiran / Jenny Green</v>
      </c>
      <c r="Y624" s="26" t="str">
        <f>_xlfn.IFNA(VLOOKUP(A624,'ACCESS EXPORT'!A:AO,41,0),"")</f>
        <v>Andrea Brantley</v>
      </c>
      <c r="Z624" s="26" t="str">
        <f>_xlfn.IFNA(VLOOKUP(A624,'ACCESS EXPORT'!A:AP,42,0),"")</f>
        <v>Sue Balmforth</v>
      </c>
      <c r="AA624" s="26" t="str">
        <f>_xlfn.IFNA(VLOOKUP(A624,'ACCESS EXPORT'!A:AQ,43,0),"")</f>
        <v>Sara Channing</v>
      </c>
    </row>
    <row r="625" spans="1:27" ht="18.75" x14ac:dyDescent="0.25">
      <c r="A625" s="33">
        <v>197</v>
      </c>
      <c r="B625" s="10">
        <v>1979</v>
      </c>
      <c r="C625" s="7" t="str">
        <f ca="1">IFERROR(UPPER(IF(AND('ACCESS EXPORT'!AA625="",'ACCESS EXPORT'!Z625=""),VLOOKUP(A625,'ACCESS EXPORT'!$A:$AF,32,FALSE),(IF('ACCESS EXPORT'!AA625&lt;&gt;"",CONCATENATE(VLOOKUP(A625,'ACCESS EXPORT'!$A:$AF,32,FALSE)," (Closed",TEXT('ACCESS EXPORT'!AA625," MM/DD/YYY)")),IF(TODAY()&lt;(('ACCESS EXPORT'!Z625)+30),CONCATENATE(VLOOKUP(A625,'ACCESS EXPORT'!$A:$AF,32,FALSE)," (Opens",TEXT('ACCESS EXPORT'!Z625," MM/DD/YYY)")),VLOOKUP(A625,'ACCESS EXPORT'!$A:$AF,32,FALSE)))))),"-")</f>
        <v>ADVENTHEALTH MEDICAL GROUP OB GYN AT ALTAMONTE SPRINGS</v>
      </c>
      <c r="D625" s="3" t="str">
        <f ca="1">IFERROR(UPPER(IF(AND('ACCESS EXPORT'!AA625="",'ACCESS EXPORT'!Z625=""),VLOOKUP(A625,'ACCESS EXPORT'!$A:$AF,28,FALSE),(IF('ACCESS EXPORT'!AA625&lt;&gt;"",CONCATENATE(VLOOKUP(A625,'ACCESS EXPORT'!$A:$AF,28,FALSE)," (Closed",TEXT('ACCESS EXPORT'!AA625," MM/DD/YYY)")),IF(TODAY()&lt;(('ACCESS EXPORT'!Z625)+30),CONCATENATE(VLOOKUP(A625,'ACCESS EXPORT'!$A:$AF,28,FALSE)," (Opens",TEXT('ACCESS EXPORT'!Z625," MM/DD/YYY)")),VLOOKUP(A625,'ACCESS EXPORT'!$A:$AF,28,FALSE)))))),"-")</f>
        <v>FLORIDA WOMEN'S CENTER - ALTAMONTE SPRINGS</v>
      </c>
      <c r="E625" s="3" t="str">
        <f>VLOOKUP($A625,'ACCESS EXPORT'!$A:$AF,3,FALSE)</f>
        <v>6560</v>
      </c>
      <c r="F625" s="3" t="str">
        <f>UPPER(CONCATENATE(VLOOKUP(A625,'ACCESS EXPORT'!$A:$AF,4,FALSE)," ",VLOOKUP(A625,'ACCESS EXPORT'!$A:$AF,5,FALSE)," ",VLOOKUP(A625,'ACCESS EXPORT'!$A:$AF,6,FALSE)," ",VLOOKUP(A625,'ACCESS EXPORT'!$A:$AA,7,FALSE)," ",VLOOKUP(A625,'ACCESS EXPORT'!$A:$AA,8,FALSE)))</f>
        <v>661 E ALTAMONTE DR SUITE 318 &amp; 328 ALTAMONTE SPRINGS FL 32701</v>
      </c>
      <c r="G625" s="4" t="str">
        <f>UPPER(VLOOKUP($A625,'ACCESS EXPORT'!$A:$AF,9,FALSE))</f>
        <v>SEMINOLE</v>
      </c>
      <c r="H625" s="4" t="str">
        <f>_xlfn.IFNA(VLOOKUP($B625,'ACCESS EXPORT'!$B:$J,9,FALSE),"")</f>
        <v>NE</v>
      </c>
      <c r="I625" s="3" t="str">
        <f>CONCATENATE("(P)",VLOOKUP($A625,'ACCESS EXPORT'!$A:$AF,11,FALSE)," (F)",VLOOKUP($A625,'ACCESS EXPORT'!$A:$AF,29,FALSE))</f>
        <v>(P)(407) 303-5204 (F)(407) 303-5205</v>
      </c>
      <c r="J625" s="4" t="str">
        <f>UPPER(VLOOKUP($A625,'ACCESS EXPORT'!$A:$AF,12,FALSE))</f>
        <v>WOMENS</v>
      </c>
      <c r="K625" s="4" t="str">
        <f>UPPER(VLOOKUP($A625,'ACCESS EXPORT'!$A:$AF,13,FALSE))</f>
        <v>MARLENE HOLLAND</v>
      </c>
      <c r="L625" s="3" t="str">
        <f>IF(AND(VLOOKUP(A625,'ACCESS EXPORT'!A:AE,1,0),'ACCESS EXPORT'!N625=""),UPPER(CONCATENATE('ACCESS EXPORT'!AE625)),IF(VLOOKUP(A625,'ACCESS EXPORT'!A:AE,1,0),UPPER(CONCATENATE('ACCESS EXPORT'!N625," "&amp;CHAR(10),'ACCESS EXPORT'!AE625))))</f>
        <v>KIM ANDERSON (EXEC DIR) 
RACHEL NASSICK (PRAC. ADMIN)</v>
      </c>
      <c r="M625" s="4" t="str">
        <f>UPPER(VLOOKUP($A625,'ACCESS EXPORT'!$A:$O,15,FALSE))</f>
        <v>VIRGINIA TUCCIO (PM)</v>
      </c>
      <c r="N625" s="4" t="str">
        <f ca="1">IF(AND('ACCESS EXPORT'!X625="",'ACCESS EXPORT'!Y625=""),IF('ACCESS EXPORT'!V625&lt;&gt;"",(IF(TODAY()-'ACCESS EXPORT'!V625&gt;=-60,UPPER(CONCATENATE(VLOOKUP(B625,'ACCESS EXPORT'!$B:$P,15,FALSE),""&amp;CHAR(10)&amp;"(SEP",TEXT('ACCESS EXPORT'!V625," MM/DD/YYY)"))),IF(TODAY()-'ACCESS EXPORT'!V625&lt;0,UPPER(VLOOKUP(B625,'ACCESS EXPORT'!$B:$P,15,FALSE)),UPPER(VLOOKUP(B625,'ACCESS EXPORT'!$B:$P,15,FALSE))))),IF('ACCESS EXPORT'!U625="",UPPER(VLOOKUP(B625,'ACCESS EXPORT'!$B:$P,15,FALSE)),IF(TODAY()-'ACCESS EXPORT'!U625&lt;=30,CONCATENATE(UPPER(VLOOKUP(B625,'ACCESS EXPORT'!$B:$P,15,FALSE)),""&amp;CHAR(10)&amp;"(NEW",TEXT('ACCESS EXPORT'!U625," MM/DD/YYY)")),IF(AND(TODAY()-'ACCESS EXPORT'!U625&gt;30,TODAY()&gt;0),UPPER(VLOOKUP(B625,'ACCESS EXPORT'!$B:$P,15,FALSE)))))),IF('ACCESS EXPORT'!Y625&lt;&gt;"",UPPER(CONCATENATE(UPPER(VLOOKUP(B625,'ACCESS EXPORT'!$B:$P,15,FALSE)),""&amp;CHAR(10)&amp;"(Transfer Out",TEXT('ACCESS EXPORT'!Y625," MM/DD/YYY)"))),IF('ACCESS EXPORT'!X625&lt;&gt;"",UPPER(CONCATENATE(UPPER(VLOOKUP(B625,'ACCESS EXPORT'!$B:$P,15,FALSE)),""&amp;CHAR(10)&amp;"(Transfer In",TEXT('ACCESS EXPORT'!X625," MM/DD/YYY)"))))))</f>
        <v>SKEES, JORDAN</v>
      </c>
      <c r="O625" s="4" t="str">
        <f>_xlfn.IFNA(VLOOKUP(B625,'ACCESS EXPORT'!$B:$Q,16,FALSE),"")</f>
        <v>CNM</v>
      </c>
      <c r="P625" s="4" t="str">
        <f>_xlfn.IFNA(VLOOKUP(B625,'ACCESS EXPORT'!B:W,22,FALSE),"-")</f>
        <v>1477911279</v>
      </c>
      <c r="Q625" s="4" t="str">
        <f>_xlfn.IFNA(VLOOKUP(A625,'ACCESS EXPORT'!$A:$AG,33,0),"-")</f>
        <v>Ronald Paulin</v>
      </c>
      <c r="R625" s="4" t="str">
        <f>_xlfn.IFNA(VLOOKUP(A625,'ACCESS EXPORT'!$A:$AH,34,0),"-")</f>
        <v>Amanda Dowd</v>
      </c>
      <c r="S625" s="4" t="str">
        <f>_xlfn.IFNA(VLOOKUP(A625,'ACCESS EXPORT'!$A:$AI,35,0),"-")</f>
        <v>Courtney Powell</v>
      </c>
      <c r="T625" s="4" t="str">
        <f>_xlfn.IFNA(VLOOKUP(A625,'ACCESS EXPORT'!$A:$AJ,36,0),"-")</f>
        <v>Wanda Cruz</v>
      </c>
      <c r="U625" s="4" t="str">
        <f>_xlfn.IFNA(VLOOKUP(A625,'ACCESS EXPORT'!$A:$AK,37,0),"-")</f>
        <v>Cerner</v>
      </c>
      <c r="V625" s="4" t="str">
        <f>_xlfn.IFNA(VLOOKUP(A625,'ACCESS EXPORT'!$A:$AL,38,0),"-")</f>
        <v>FHMG_FL WOMENS CTR_ALT</v>
      </c>
      <c r="W625" s="4" t="str">
        <f>_xlfn.IFNA(VLOOKUP(A625,'ACCESS EXPORT'!$A:$AM,39,0),"-")</f>
        <v/>
      </c>
      <c r="X625" s="4" t="str">
        <f>_xlfn.IFNA(VLOOKUP(A625,'ACCESS EXPORT'!$A:$AN,40,0),"-")</f>
        <v>Libia Villaquiran / Jenny Green</v>
      </c>
      <c r="Y625" s="26" t="str">
        <f>_xlfn.IFNA(VLOOKUP(A625,'ACCESS EXPORT'!A:AO,41,0),"")</f>
        <v>Andrea Brantley</v>
      </c>
      <c r="Z625" s="26" t="str">
        <f>_xlfn.IFNA(VLOOKUP(A625,'ACCESS EXPORT'!A:AP,42,0),"")</f>
        <v>Sue Balmforth</v>
      </c>
      <c r="AA625" s="26" t="str">
        <f>_xlfn.IFNA(VLOOKUP(A625,'ACCESS EXPORT'!A:AQ,43,0),"")</f>
        <v>Sara Channing</v>
      </c>
    </row>
    <row r="626" spans="1:27" ht="18.75" x14ac:dyDescent="0.25">
      <c r="A626" s="33">
        <v>314</v>
      </c>
      <c r="B626" s="10">
        <v>1014</v>
      </c>
      <c r="C626" s="7" t="str">
        <f ca="1">IFERROR(UPPER(IF(AND('ACCESS EXPORT'!AA626="",'ACCESS EXPORT'!Z626=""),VLOOKUP(A626,'ACCESS EXPORT'!$A:$AF,32,FALSE),(IF('ACCESS EXPORT'!AA626&lt;&gt;"",CONCATENATE(VLOOKUP(A626,'ACCESS EXPORT'!$A:$AF,32,FALSE)," (Closed",TEXT('ACCESS EXPORT'!AA626," MM/DD/YYY)")),IF(TODAY()&lt;(('ACCESS EXPORT'!Z626)+30),CONCATENATE(VLOOKUP(A626,'ACCESS EXPORT'!$A:$AF,32,FALSE)," (Opens",TEXT('ACCESS EXPORT'!Z626," MM/DD/YYY)")),VLOOKUP(A626,'ACCESS EXPORT'!$A:$AF,32,FALSE)))))),"-")</f>
        <v>ADVENTHEALTH MEDICAL GROUP OB GYN AT DELTONA</v>
      </c>
      <c r="D626" s="3" t="str">
        <f ca="1">IFERROR(UPPER(IF(AND('ACCESS EXPORT'!AA626="",'ACCESS EXPORT'!Z626=""),VLOOKUP(A626,'ACCESS EXPORT'!$A:$AF,28,FALSE),(IF('ACCESS EXPORT'!AA626&lt;&gt;"",CONCATENATE(VLOOKUP(A626,'ACCESS EXPORT'!$A:$AF,28,FALSE)," (Closed",TEXT('ACCESS EXPORT'!AA626," MM/DD/YYY)")),IF(TODAY()&lt;(('ACCESS EXPORT'!Z626)+30),CONCATENATE(VLOOKUP(A626,'ACCESS EXPORT'!$A:$AF,28,FALSE)," (Opens",TEXT('ACCESS EXPORT'!Z626," MM/DD/YYY)")),VLOOKUP(A626,'ACCESS EXPORT'!$A:$AF,28,FALSE)))))),"-")</f>
        <v>FLORIDA WOMEN'S CENTER - DELTONA*</v>
      </c>
      <c r="E626" s="3" t="str">
        <f>VLOOKUP($A626,'ACCESS EXPORT'!$A:$AF,3,FALSE)</f>
        <v>6560</v>
      </c>
      <c r="F626" s="3" t="str">
        <f>UPPER(CONCATENATE(VLOOKUP(A626,'ACCESS EXPORT'!$A:$AF,4,FALSE)," ",VLOOKUP(A626,'ACCESS EXPORT'!$A:$AF,5,FALSE)," ",VLOOKUP(A626,'ACCESS EXPORT'!$A:$AF,6,FALSE)," ",VLOOKUP(A626,'ACCESS EXPORT'!$A:$AA,7,FALSE)," ",VLOOKUP(A626,'ACCESS EXPORT'!$A:$AA,8,FALSE)))</f>
        <v>1745 STERLING SILVER BLVD SUITE 104 DELTONA FL 32725</v>
      </c>
      <c r="G626" s="4" t="str">
        <f>UPPER(VLOOKUP($A626,'ACCESS EXPORT'!$A:$AF,9,FALSE))</f>
        <v>VOLUSIA</v>
      </c>
      <c r="H626" s="4" t="str">
        <f>_xlfn.IFNA(VLOOKUP($B626,'ACCESS EXPORT'!$B:$J,9,FALSE),"")</f>
        <v>NE</v>
      </c>
      <c r="I626" s="3" t="str">
        <f>CONCATENATE("(P)",VLOOKUP($A626,'ACCESS EXPORT'!$A:$AF,11,FALSE)," (F)",VLOOKUP($A626,'ACCESS EXPORT'!$A:$AF,29,FALSE))</f>
        <v>(P)(407) 303-5204 (F)(407) 303-5205</v>
      </c>
      <c r="J626" s="4" t="str">
        <f>UPPER(VLOOKUP($A626,'ACCESS EXPORT'!$A:$AF,12,FALSE))</f>
        <v>WOMENS</v>
      </c>
      <c r="K626" s="4" t="str">
        <f>UPPER(VLOOKUP($A626,'ACCESS EXPORT'!$A:$AF,13,FALSE))</f>
        <v>MARLENE HOLLAND</v>
      </c>
      <c r="L626" s="3" t="str">
        <f>IF(AND(VLOOKUP(A626,'ACCESS EXPORT'!A:AE,1,0),'ACCESS EXPORT'!N626=""),UPPER(CONCATENATE('ACCESS EXPORT'!AE626)),IF(VLOOKUP(A626,'ACCESS EXPORT'!A:AE,1,0),UPPER(CONCATENATE('ACCESS EXPORT'!N626," "&amp;CHAR(10),'ACCESS EXPORT'!AE626))))</f>
        <v>KIM ANDERSON (EXEC DIR) 
RACHEL NASSICK (PRAC. ADMIN)</v>
      </c>
      <c r="M626" s="4" t="str">
        <f>UPPER(VLOOKUP($A626,'ACCESS EXPORT'!$A:$O,15,FALSE))</f>
        <v>VIRGINIA TUCCIO (PM)</v>
      </c>
      <c r="N626" s="4" t="str">
        <f ca="1">IF(AND('ACCESS EXPORT'!X626="",'ACCESS EXPORT'!Y626=""),IF('ACCESS EXPORT'!V626&lt;&gt;"",(IF(TODAY()-'ACCESS EXPORT'!V626&gt;=-60,UPPER(CONCATENATE(VLOOKUP(B626,'ACCESS EXPORT'!$B:$P,15,FALSE),""&amp;CHAR(10)&amp;"(SEP",TEXT('ACCESS EXPORT'!V626," MM/DD/YYY)"))),IF(TODAY()-'ACCESS EXPORT'!V626&lt;0,UPPER(VLOOKUP(B626,'ACCESS EXPORT'!$B:$P,15,FALSE)),UPPER(VLOOKUP(B626,'ACCESS EXPORT'!$B:$P,15,FALSE))))),IF('ACCESS EXPORT'!U626="",UPPER(VLOOKUP(B626,'ACCESS EXPORT'!$B:$P,15,FALSE)),IF(TODAY()-'ACCESS EXPORT'!U626&lt;=30,CONCATENATE(UPPER(VLOOKUP(B626,'ACCESS EXPORT'!$B:$P,15,FALSE)),""&amp;CHAR(10)&amp;"(NEW",TEXT('ACCESS EXPORT'!U626," MM/DD/YYY)")),IF(AND(TODAY()-'ACCESS EXPORT'!U626&gt;30,TODAY()&gt;0),UPPER(VLOOKUP(B626,'ACCESS EXPORT'!$B:$P,15,FALSE)))))),IF('ACCESS EXPORT'!Y626&lt;&gt;"",UPPER(CONCATENATE(UPPER(VLOOKUP(B626,'ACCESS EXPORT'!$B:$P,15,FALSE)),""&amp;CHAR(10)&amp;"(Transfer Out",TEXT('ACCESS EXPORT'!Y626," MM/DD/YYY)"))),IF('ACCESS EXPORT'!X626&lt;&gt;"",UPPER(CONCATENATE(UPPER(VLOOKUP(B626,'ACCESS EXPORT'!$B:$P,15,FALSE)),""&amp;CHAR(10)&amp;"(Transfer In",TEXT('ACCESS EXPORT'!X626," MM/DD/YYY)"))))))</f>
        <v>SWEET, JON F.</v>
      </c>
      <c r="O626" s="4" t="str">
        <f>_xlfn.IFNA(VLOOKUP(B626,'ACCESS EXPORT'!$B:$Q,16,FALSE),"")</f>
        <v>MD</v>
      </c>
      <c r="P626" s="4" t="str">
        <f>_xlfn.IFNA(VLOOKUP(B626,'ACCESS EXPORT'!B:W,22,FALSE),"-")</f>
        <v>1538188115</v>
      </c>
      <c r="Q626" s="4" t="str">
        <f>_xlfn.IFNA(VLOOKUP(A626,'ACCESS EXPORT'!$A:$AG,33,0),"-")</f>
        <v>Ronald Paulin</v>
      </c>
      <c r="R626" s="4" t="str">
        <f>_xlfn.IFNA(VLOOKUP(A626,'ACCESS EXPORT'!$A:$AH,34,0),"-")</f>
        <v>Amanda Dowd</v>
      </c>
      <c r="S626" s="4" t="str">
        <f>_xlfn.IFNA(VLOOKUP(A626,'ACCESS EXPORT'!$A:$AI,35,0),"-")</f>
        <v>Courtney Powell</v>
      </c>
      <c r="T626" s="4" t="str">
        <f>_xlfn.IFNA(VLOOKUP(A626,'ACCESS EXPORT'!$A:$AJ,36,0),"-")</f>
        <v>Wanda Cruz</v>
      </c>
      <c r="U626" s="4" t="str">
        <f>_xlfn.IFNA(VLOOKUP(A626,'ACCESS EXPORT'!$A:$AK,37,0),"-")</f>
        <v>Cerner</v>
      </c>
      <c r="V626" s="4" t="str">
        <f>_xlfn.IFNA(VLOOKUP(A626,'ACCESS EXPORT'!$A:$AL,38,0),"-")</f>
        <v>FHMG_FL WOMENS CTR_DEL</v>
      </c>
      <c r="W626" s="4" t="str">
        <f>_xlfn.IFNA(VLOOKUP(A626,'ACCESS EXPORT'!$A:$AM,39,0),"-")</f>
        <v/>
      </c>
      <c r="X626" s="4" t="str">
        <f>_xlfn.IFNA(VLOOKUP(A626,'ACCESS EXPORT'!$A:$AN,40,0),"-")</f>
        <v>Libia Villaquiran / Jenny Green</v>
      </c>
      <c r="Y626" s="26" t="str">
        <f>_xlfn.IFNA(VLOOKUP(A626,'ACCESS EXPORT'!A:AO,41,0),"")</f>
        <v>Andrea Brantley</v>
      </c>
      <c r="Z626" s="26" t="str">
        <f>_xlfn.IFNA(VLOOKUP(A626,'ACCESS EXPORT'!A:AP,42,0),"")</f>
        <v>Sue Balmforth</v>
      </c>
      <c r="AA626" s="26" t="str">
        <f>_xlfn.IFNA(VLOOKUP(A626,'ACCESS EXPORT'!A:AQ,43,0),"")</f>
        <v>Sara Channing</v>
      </c>
    </row>
    <row r="627" spans="1:27" ht="18.75" x14ac:dyDescent="0.25">
      <c r="A627" s="33">
        <v>197</v>
      </c>
      <c r="B627" s="10">
        <v>1016</v>
      </c>
      <c r="C627" s="7" t="str">
        <f ca="1">IFERROR(UPPER(IF(AND('ACCESS EXPORT'!AA627="",'ACCESS EXPORT'!Z627=""),VLOOKUP(A627,'ACCESS EXPORT'!$A:$AF,32,FALSE),(IF('ACCESS EXPORT'!AA627&lt;&gt;"",CONCATENATE(VLOOKUP(A627,'ACCESS EXPORT'!$A:$AF,32,FALSE)," (Closed",TEXT('ACCESS EXPORT'!AA627," MM/DD/YYY)")),IF(TODAY()&lt;(('ACCESS EXPORT'!Z627)+30),CONCATENATE(VLOOKUP(A627,'ACCESS EXPORT'!$A:$AF,32,FALSE)," (Opens",TEXT('ACCESS EXPORT'!Z627," MM/DD/YYY)")),VLOOKUP(A627,'ACCESS EXPORT'!$A:$AF,32,FALSE)))))),"-")</f>
        <v>ADVENTHEALTH MEDICAL GROUP OB GYN AT ALTAMONTE SPRINGS</v>
      </c>
      <c r="D627" s="3" t="str">
        <f ca="1">IFERROR(UPPER(IF(AND('ACCESS EXPORT'!AA627="",'ACCESS EXPORT'!Z627=""),VLOOKUP(A627,'ACCESS EXPORT'!$A:$AF,28,FALSE),(IF('ACCESS EXPORT'!AA627&lt;&gt;"",CONCATENATE(VLOOKUP(A627,'ACCESS EXPORT'!$A:$AF,28,FALSE)," (Closed",TEXT('ACCESS EXPORT'!AA627," MM/DD/YYY)")),IF(TODAY()&lt;(('ACCESS EXPORT'!Z627)+30),CONCATENATE(VLOOKUP(A627,'ACCESS EXPORT'!$A:$AF,28,FALSE)," (Opens",TEXT('ACCESS EXPORT'!Z627," MM/DD/YYY)")),VLOOKUP(A627,'ACCESS EXPORT'!$A:$AF,28,FALSE)))))),"-")</f>
        <v>FLORIDA WOMEN'S CENTER - ALTAMONTE SPRINGS</v>
      </c>
      <c r="E627" s="3" t="str">
        <f>VLOOKUP($A627,'ACCESS EXPORT'!$A:$AF,3,FALSE)</f>
        <v>6560</v>
      </c>
      <c r="F627" s="3" t="str">
        <f>UPPER(CONCATENATE(VLOOKUP(A627,'ACCESS EXPORT'!$A:$AF,4,FALSE)," ",VLOOKUP(A627,'ACCESS EXPORT'!$A:$AF,5,FALSE)," ",VLOOKUP(A627,'ACCESS EXPORT'!$A:$AF,6,FALSE)," ",VLOOKUP(A627,'ACCESS EXPORT'!$A:$AA,7,FALSE)," ",VLOOKUP(A627,'ACCESS EXPORT'!$A:$AA,8,FALSE)))</f>
        <v>661 E ALTAMONTE DR SUITE 318 &amp; 328 ALTAMONTE SPRINGS FL 32701</v>
      </c>
      <c r="G627" s="4" t="str">
        <f>UPPER(VLOOKUP($A627,'ACCESS EXPORT'!$A:$AF,9,FALSE))</f>
        <v>SEMINOLE</v>
      </c>
      <c r="H627" s="4" t="str">
        <f>_xlfn.IFNA(VLOOKUP($B627,'ACCESS EXPORT'!$B:$J,9,FALSE),"")</f>
        <v>NE</v>
      </c>
      <c r="I627" s="3" t="str">
        <f>CONCATENATE("(P)",VLOOKUP($A627,'ACCESS EXPORT'!$A:$AF,11,FALSE)," (F)",VLOOKUP($A627,'ACCESS EXPORT'!$A:$AF,29,FALSE))</f>
        <v>(P)(407) 303-5204 (F)(407) 303-5205</v>
      </c>
      <c r="J627" s="4" t="str">
        <f>UPPER(VLOOKUP($A627,'ACCESS EXPORT'!$A:$AF,12,FALSE))</f>
        <v>WOMENS</v>
      </c>
      <c r="K627" s="4" t="str">
        <f>UPPER(VLOOKUP($A627,'ACCESS EXPORT'!$A:$AF,13,FALSE))</f>
        <v>MARLENE HOLLAND</v>
      </c>
      <c r="L627" s="3" t="str">
        <f>IF(AND(VLOOKUP(A627,'ACCESS EXPORT'!A:AE,1,0),'ACCESS EXPORT'!N627=""),UPPER(CONCATENATE('ACCESS EXPORT'!AE627)),IF(VLOOKUP(A627,'ACCESS EXPORT'!A:AE,1,0),UPPER(CONCATENATE('ACCESS EXPORT'!N627," "&amp;CHAR(10),'ACCESS EXPORT'!AE627))))</f>
        <v>KIM ANDERSON (EXEC DIR) 
RACHEL NASSICK (PRAC. ADMIN)</v>
      </c>
      <c r="M627" s="4" t="str">
        <f>UPPER(VLOOKUP($A627,'ACCESS EXPORT'!$A:$O,15,FALSE))</f>
        <v>VIRGINIA TUCCIO (PM)</v>
      </c>
      <c r="N627" s="4" t="str">
        <f ca="1">IF(AND('ACCESS EXPORT'!X627="",'ACCESS EXPORT'!Y627=""),IF('ACCESS EXPORT'!V627&lt;&gt;"",(IF(TODAY()-'ACCESS EXPORT'!V627&gt;=-60,UPPER(CONCATENATE(VLOOKUP(B627,'ACCESS EXPORT'!$B:$P,15,FALSE),""&amp;CHAR(10)&amp;"(SEP",TEXT('ACCESS EXPORT'!V627," MM/DD/YYY)"))),IF(TODAY()-'ACCESS EXPORT'!V627&lt;0,UPPER(VLOOKUP(B627,'ACCESS EXPORT'!$B:$P,15,FALSE)),UPPER(VLOOKUP(B627,'ACCESS EXPORT'!$B:$P,15,FALSE))))),IF('ACCESS EXPORT'!U627="",UPPER(VLOOKUP(B627,'ACCESS EXPORT'!$B:$P,15,FALSE)),IF(TODAY()-'ACCESS EXPORT'!U627&lt;=30,CONCATENATE(UPPER(VLOOKUP(B627,'ACCESS EXPORT'!$B:$P,15,FALSE)),""&amp;CHAR(10)&amp;"(NEW",TEXT('ACCESS EXPORT'!U627," MM/DD/YYY)")),IF(AND(TODAY()-'ACCESS EXPORT'!U627&gt;30,TODAY()&gt;0),UPPER(VLOOKUP(B627,'ACCESS EXPORT'!$B:$P,15,FALSE)))))),IF('ACCESS EXPORT'!Y627&lt;&gt;"",UPPER(CONCATENATE(UPPER(VLOOKUP(B627,'ACCESS EXPORT'!$B:$P,15,FALSE)),""&amp;CHAR(10)&amp;"(Transfer Out",TEXT('ACCESS EXPORT'!Y627," MM/DD/YYY)"))),IF('ACCESS EXPORT'!X627&lt;&gt;"",UPPER(CONCATENATE(UPPER(VLOOKUP(B627,'ACCESS EXPORT'!$B:$P,15,FALSE)),""&amp;CHAR(10)&amp;"(Transfer In",TEXT('ACCESS EXPORT'!X627," MM/DD/YYY)"))))))</f>
        <v>RUDOLPH, CATHY J.</v>
      </c>
      <c r="O627" s="4" t="str">
        <f>_xlfn.IFNA(VLOOKUP(B627,'ACCESS EXPORT'!$B:$Q,16,FALSE),"")</f>
        <v>CNM (APRN)</v>
      </c>
      <c r="P627" s="4" t="str">
        <f>_xlfn.IFNA(VLOOKUP(B627,'ACCESS EXPORT'!B:W,22,FALSE),"-")</f>
        <v>1952521627</v>
      </c>
      <c r="Q627" s="4" t="str">
        <f>_xlfn.IFNA(VLOOKUP(A627,'ACCESS EXPORT'!$A:$AG,33,0),"-")</f>
        <v>Ronald Paulin</v>
      </c>
      <c r="R627" s="4" t="str">
        <f>_xlfn.IFNA(VLOOKUP(A627,'ACCESS EXPORT'!$A:$AH,34,0),"-")</f>
        <v>Amanda Dowd</v>
      </c>
      <c r="S627" s="4" t="str">
        <f>_xlfn.IFNA(VLOOKUP(A627,'ACCESS EXPORT'!$A:$AI,35,0),"-")</f>
        <v>Courtney Powell</v>
      </c>
      <c r="T627" s="4" t="str">
        <f>_xlfn.IFNA(VLOOKUP(A627,'ACCESS EXPORT'!$A:$AJ,36,0),"-")</f>
        <v>Wanda Cruz</v>
      </c>
      <c r="U627" s="4" t="str">
        <f>_xlfn.IFNA(VLOOKUP(A627,'ACCESS EXPORT'!$A:$AK,37,0),"-")</f>
        <v>Cerner</v>
      </c>
      <c r="V627" s="4" t="str">
        <f>_xlfn.IFNA(VLOOKUP(A627,'ACCESS EXPORT'!$A:$AL,38,0),"-")</f>
        <v>FHMG_FL WOMENS CTR_ALT</v>
      </c>
      <c r="W627" s="4" t="str">
        <f>_xlfn.IFNA(VLOOKUP(A627,'ACCESS EXPORT'!$A:$AM,39,0),"-")</f>
        <v/>
      </c>
      <c r="X627" s="4" t="str">
        <f>_xlfn.IFNA(VLOOKUP(A627,'ACCESS EXPORT'!$A:$AN,40,0),"-")</f>
        <v>Libia Villaquiran / Jenny Green</v>
      </c>
      <c r="Y627" s="26" t="str">
        <f>_xlfn.IFNA(VLOOKUP(A627,'ACCESS EXPORT'!A:AO,41,0),"")</f>
        <v>Andrea Brantley</v>
      </c>
      <c r="Z627" s="26" t="str">
        <f>_xlfn.IFNA(VLOOKUP(A627,'ACCESS EXPORT'!A:AP,42,0),"")</f>
        <v>Sue Balmforth</v>
      </c>
      <c r="AA627" s="26" t="str">
        <f>_xlfn.IFNA(VLOOKUP(A627,'ACCESS EXPORT'!A:AQ,43,0),"")</f>
        <v>Sara Channing</v>
      </c>
    </row>
    <row r="628" spans="1:27" ht="18.75" x14ac:dyDescent="0.25">
      <c r="A628" s="33">
        <v>197</v>
      </c>
      <c r="B628" s="10">
        <v>1020</v>
      </c>
      <c r="C628" s="7" t="str">
        <f ca="1">IFERROR(UPPER(IF(AND('ACCESS EXPORT'!AA628="",'ACCESS EXPORT'!Z628=""),VLOOKUP(A628,'ACCESS EXPORT'!$A:$AF,32,FALSE),(IF('ACCESS EXPORT'!AA628&lt;&gt;"",CONCATENATE(VLOOKUP(A628,'ACCESS EXPORT'!$A:$AF,32,FALSE)," (Closed",TEXT('ACCESS EXPORT'!AA628," MM/DD/YYY)")),IF(TODAY()&lt;(('ACCESS EXPORT'!Z628)+30),CONCATENATE(VLOOKUP(A628,'ACCESS EXPORT'!$A:$AF,32,FALSE)," (Opens",TEXT('ACCESS EXPORT'!Z628," MM/DD/YYY)")),VLOOKUP(A628,'ACCESS EXPORT'!$A:$AF,32,FALSE)))))),"-")</f>
        <v>ADVENTHEALTH MEDICAL GROUP OB GYN AT ALTAMONTE SPRINGS</v>
      </c>
      <c r="D628" s="3" t="str">
        <f ca="1">IFERROR(UPPER(IF(AND('ACCESS EXPORT'!AA628="",'ACCESS EXPORT'!Z628=""),VLOOKUP(A628,'ACCESS EXPORT'!$A:$AF,28,FALSE),(IF('ACCESS EXPORT'!AA628&lt;&gt;"",CONCATENATE(VLOOKUP(A628,'ACCESS EXPORT'!$A:$AF,28,FALSE)," (Closed",TEXT('ACCESS EXPORT'!AA628," MM/DD/YYY)")),IF(TODAY()&lt;(('ACCESS EXPORT'!Z628)+30),CONCATENATE(VLOOKUP(A628,'ACCESS EXPORT'!$A:$AF,28,FALSE)," (Opens",TEXT('ACCESS EXPORT'!Z628," MM/DD/YYY)")),VLOOKUP(A628,'ACCESS EXPORT'!$A:$AF,28,FALSE)))))),"-")</f>
        <v>FLORIDA WOMEN'S CENTER - ALTAMONTE SPRINGS</v>
      </c>
      <c r="E628" s="3" t="str">
        <f>VLOOKUP($A628,'ACCESS EXPORT'!$A:$AF,3,FALSE)</f>
        <v>6560</v>
      </c>
      <c r="F628" s="3" t="str">
        <f>UPPER(CONCATENATE(VLOOKUP(A628,'ACCESS EXPORT'!$A:$AF,4,FALSE)," ",VLOOKUP(A628,'ACCESS EXPORT'!$A:$AF,5,FALSE)," ",VLOOKUP(A628,'ACCESS EXPORT'!$A:$AF,6,FALSE)," ",VLOOKUP(A628,'ACCESS EXPORT'!$A:$AA,7,FALSE)," ",VLOOKUP(A628,'ACCESS EXPORT'!$A:$AA,8,FALSE)))</f>
        <v>661 E ALTAMONTE DR SUITE 318 &amp; 328 ALTAMONTE SPRINGS FL 32701</v>
      </c>
      <c r="G628" s="4" t="str">
        <f>UPPER(VLOOKUP($A628,'ACCESS EXPORT'!$A:$AF,9,FALSE))</f>
        <v>SEMINOLE</v>
      </c>
      <c r="H628" s="4" t="str">
        <f>_xlfn.IFNA(VLOOKUP($B628,'ACCESS EXPORT'!$B:$J,9,FALSE),"")</f>
        <v>NE</v>
      </c>
      <c r="I628" s="3" t="str">
        <f>CONCATENATE("(P)",VLOOKUP($A628,'ACCESS EXPORT'!$A:$AF,11,FALSE)," (F)",VLOOKUP($A628,'ACCESS EXPORT'!$A:$AF,29,FALSE))</f>
        <v>(P)(407) 303-5204 (F)(407) 303-5205</v>
      </c>
      <c r="J628" s="4" t="str">
        <f>UPPER(VLOOKUP($A628,'ACCESS EXPORT'!$A:$AF,12,FALSE))</f>
        <v>WOMENS</v>
      </c>
      <c r="K628" s="4" t="str">
        <f>UPPER(VLOOKUP($A628,'ACCESS EXPORT'!$A:$AF,13,FALSE))</f>
        <v>MARLENE HOLLAND</v>
      </c>
      <c r="L628" s="3" t="str">
        <f>IF(AND(VLOOKUP(A628,'ACCESS EXPORT'!A:AE,1,0),'ACCESS EXPORT'!N628=""),UPPER(CONCATENATE('ACCESS EXPORT'!AE628)),IF(VLOOKUP(A628,'ACCESS EXPORT'!A:AE,1,0),UPPER(CONCATENATE('ACCESS EXPORT'!N628," "&amp;CHAR(10),'ACCESS EXPORT'!AE628))))</f>
        <v>KIM ANDERSON (EXEC DIR) 
RACHEL NASSICK (PRAC. ADMIN)</v>
      </c>
      <c r="M628" s="4" t="str">
        <f>UPPER(VLOOKUP($A628,'ACCESS EXPORT'!$A:$O,15,FALSE))</f>
        <v>VIRGINIA TUCCIO (PM)</v>
      </c>
      <c r="N628" s="4" t="str">
        <f ca="1">IF(AND('ACCESS EXPORT'!X628="",'ACCESS EXPORT'!Y628=""),IF('ACCESS EXPORT'!V628&lt;&gt;"",(IF(TODAY()-'ACCESS EXPORT'!V628&gt;=-60,UPPER(CONCATENATE(VLOOKUP(B628,'ACCESS EXPORT'!$B:$P,15,FALSE),""&amp;CHAR(10)&amp;"(SEP",TEXT('ACCESS EXPORT'!V628," MM/DD/YYY)"))),IF(TODAY()-'ACCESS EXPORT'!V628&lt;0,UPPER(VLOOKUP(B628,'ACCESS EXPORT'!$B:$P,15,FALSE)),UPPER(VLOOKUP(B628,'ACCESS EXPORT'!$B:$P,15,FALSE))))),IF('ACCESS EXPORT'!U628="",UPPER(VLOOKUP(B628,'ACCESS EXPORT'!$B:$P,15,FALSE)),IF(TODAY()-'ACCESS EXPORT'!U628&lt;=30,CONCATENATE(UPPER(VLOOKUP(B628,'ACCESS EXPORT'!$B:$P,15,FALSE)),""&amp;CHAR(10)&amp;"(NEW",TEXT('ACCESS EXPORT'!U628," MM/DD/YYY)")),IF(AND(TODAY()-'ACCESS EXPORT'!U628&gt;30,TODAY()&gt;0),UPPER(VLOOKUP(B628,'ACCESS EXPORT'!$B:$P,15,FALSE)))))),IF('ACCESS EXPORT'!Y628&lt;&gt;"",UPPER(CONCATENATE(UPPER(VLOOKUP(B628,'ACCESS EXPORT'!$B:$P,15,FALSE)),""&amp;CHAR(10)&amp;"(Transfer Out",TEXT('ACCESS EXPORT'!Y628," MM/DD/YYY)"))),IF('ACCESS EXPORT'!X628&lt;&gt;"",UPPER(CONCATENATE(UPPER(VLOOKUP(B628,'ACCESS EXPORT'!$B:$P,15,FALSE)),""&amp;CHAR(10)&amp;"(Transfer In",TEXT('ACCESS EXPORT'!X628," MM/DD/YYY)"))))))</f>
        <v>COLLINS, JENNIFER</v>
      </c>
      <c r="O628" s="4" t="str">
        <f>_xlfn.IFNA(VLOOKUP(B628,'ACCESS EXPORT'!$B:$Q,16,FALSE),"")</f>
        <v>CNM (APRN)</v>
      </c>
      <c r="P628" s="4" t="str">
        <f>_xlfn.IFNA(VLOOKUP(B628,'ACCESS EXPORT'!B:W,22,FALSE),"-")</f>
        <v>1740241694</v>
      </c>
      <c r="Q628" s="4" t="str">
        <f>_xlfn.IFNA(VLOOKUP(A628,'ACCESS EXPORT'!$A:$AG,33,0),"-")</f>
        <v>Ronald Paulin</v>
      </c>
      <c r="R628" s="4" t="str">
        <f>_xlfn.IFNA(VLOOKUP(A628,'ACCESS EXPORT'!$A:$AH,34,0),"-")</f>
        <v>Amanda Dowd</v>
      </c>
      <c r="S628" s="4" t="str">
        <f>_xlfn.IFNA(VLOOKUP(A628,'ACCESS EXPORT'!$A:$AI,35,0),"-")</f>
        <v>Courtney Powell</v>
      </c>
      <c r="T628" s="4" t="str">
        <f>_xlfn.IFNA(VLOOKUP(A628,'ACCESS EXPORT'!$A:$AJ,36,0),"-")</f>
        <v>Wanda Cruz</v>
      </c>
      <c r="U628" s="4" t="str">
        <f>_xlfn.IFNA(VLOOKUP(A628,'ACCESS EXPORT'!$A:$AK,37,0),"-")</f>
        <v>Cerner</v>
      </c>
      <c r="V628" s="4" t="str">
        <f>_xlfn.IFNA(VLOOKUP(A628,'ACCESS EXPORT'!$A:$AL,38,0),"-")</f>
        <v>FHMG_FL WOMENS CTR_ALT</v>
      </c>
      <c r="W628" s="4" t="str">
        <f>_xlfn.IFNA(VLOOKUP(A628,'ACCESS EXPORT'!$A:$AM,39,0),"-")</f>
        <v/>
      </c>
      <c r="X628" s="4" t="str">
        <f>_xlfn.IFNA(VLOOKUP(A628,'ACCESS EXPORT'!$A:$AN,40,0),"-")</f>
        <v>Libia Villaquiran / Jenny Green</v>
      </c>
      <c r="Y628" s="26" t="str">
        <f>_xlfn.IFNA(VLOOKUP(A628,'ACCESS EXPORT'!A:AO,41,0),"")</f>
        <v>Andrea Brantley</v>
      </c>
      <c r="Z628" s="26" t="str">
        <f>_xlfn.IFNA(VLOOKUP(A628,'ACCESS EXPORT'!A:AP,42,0),"")</f>
        <v>Sue Balmforth</v>
      </c>
      <c r="AA628" s="26" t="str">
        <f>_xlfn.IFNA(VLOOKUP(A628,'ACCESS EXPORT'!A:AQ,43,0),"")</f>
        <v>Sara Channing</v>
      </c>
    </row>
    <row r="629" spans="1:27" ht="18.75" x14ac:dyDescent="0.25">
      <c r="A629" s="33">
        <v>199</v>
      </c>
      <c r="B629" s="10">
        <v>1020</v>
      </c>
      <c r="C629" s="7" t="str">
        <f ca="1">IFERROR(UPPER(IF(AND('ACCESS EXPORT'!AA629="",'ACCESS EXPORT'!Z629=""),VLOOKUP(A629,'ACCESS EXPORT'!$A:$AF,32,FALSE),(IF('ACCESS EXPORT'!AA629&lt;&gt;"",CONCATENATE(VLOOKUP(A629,'ACCESS EXPORT'!$A:$AF,32,FALSE)," (Closed",TEXT('ACCESS EXPORT'!AA629," MM/DD/YYY)")),IF(TODAY()&lt;(('ACCESS EXPORT'!Z629)+30),CONCATENATE(VLOOKUP(A629,'ACCESS EXPORT'!$A:$AF,32,FALSE)," (Opens",TEXT('ACCESS EXPORT'!Z629," MM/DD/YYY)")),VLOOKUP(A629,'ACCESS EXPORT'!$A:$AF,32,FALSE)))))),"-")</f>
        <v>ADVENTHEALTH MEDICAL GROUP OB GYN AT LAKE MARY</v>
      </c>
      <c r="D629" s="3" t="str">
        <f ca="1">IFERROR(UPPER(IF(AND('ACCESS EXPORT'!AA629="",'ACCESS EXPORT'!Z629=""),VLOOKUP(A629,'ACCESS EXPORT'!$A:$AF,28,FALSE),(IF('ACCESS EXPORT'!AA629&lt;&gt;"",CONCATENATE(VLOOKUP(A629,'ACCESS EXPORT'!$A:$AF,28,FALSE)," (Closed",TEXT('ACCESS EXPORT'!AA629," MM/DD/YYY)")),IF(TODAY()&lt;(('ACCESS EXPORT'!Z629)+30),CONCATENATE(VLOOKUP(A629,'ACCESS EXPORT'!$A:$AF,28,FALSE)," (Opens",TEXT('ACCESS EXPORT'!Z629," MM/DD/YYY)")),VLOOKUP(A629,'ACCESS EXPORT'!$A:$AF,28,FALSE)))))),"-")</f>
        <v>FLORIDA WOMEN'S CENTER - LAKE MARY*</v>
      </c>
      <c r="E629" s="3" t="str">
        <f>VLOOKUP($A629,'ACCESS EXPORT'!$A:$AF,3,FALSE)</f>
        <v>6560</v>
      </c>
      <c r="F629" s="3" t="str">
        <f>UPPER(CONCATENATE(VLOOKUP(A629,'ACCESS EXPORT'!$A:$AF,4,FALSE)," ",VLOOKUP(A629,'ACCESS EXPORT'!$A:$AF,5,FALSE)," ",VLOOKUP(A629,'ACCESS EXPORT'!$A:$AF,6,FALSE)," ",VLOOKUP(A629,'ACCESS EXPORT'!$A:$AA,7,FALSE)," ",VLOOKUP(A629,'ACCESS EXPORT'!$A:$AA,8,FALSE)))</f>
        <v>755 RINEHARD RD SUITE 100 LAKE MARY FL 32746</v>
      </c>
      <c r="G629" s="4" t="str">
        <f>UPPER(VLOOKUP($A629,'ACCESS EXPORT'!$A:$AF,9,FALSE))</f>
        <v>SEMINOLE</v>
      </c>
      <c r="H629" s="4" t="str">
        <f>_xlfn.IFNA(VLOOKUP($B629,'ACCESS EXPORT'!$B:$J,9,FALSE),"")</f>
        <v>NE</v>
      </c>
      <c r="I629" s="3" t="str">
        <f>CONCATENATE("(P)",VLOOKUP($A629,'ACCESS EXPORT'!$A:$AF,11,FALSE)," (F)",VLOOKUP($A629,'ACCESS EXPORT'!$A:$AF,29,FALSE))</f>
        <v>(P)(407) 303-5204 (F)(407) 303-5205</v>
      </c>
      <c r="J629" s="4" t="str">
        <f>UPPER(VLOOKUP($A629,'ACCESS EXPORT'!$A:$AF,12,FALSE))</f>
        <v>WOMENS</v>
      </c>
      <c r="K629" s="4" t="str">
        <f>UPPER(VLOOKUP($A629,'ACCESS EXPORT'!$A:$AF,13,FALSE))</f>
        <v>MARLENE HOLLAND</v>
      </c>
      <c r="L629" s="3" t="str">
        <f>IF(AND(VLOOKUP(A629,'ACCESS EXPORT'!A:AE,1,0),'ACCESS EXPORT'!N629=""),UPPER(CONCATENATE('ACCESS EXPORT'!AE629)),IF(VLOOKUP(A629,'ACCESS EXPORT'!A:AE,1,0),UPPER(CONCATENATE('ACCESS EXPORT'!N629," "&amp;CHAR(10),'ACCESS EXPORT'!AE629))))</f>
        <v>KIM ANDERSON (EXEC DIR) 
RACHEL NASSICK (PRAC. ADMIN)</v>
      </c>
      <c r="M629" s="4" t="str">
        <f>UPPER(VLOOKUP($A629,'ACCESS EXPORT'!$A:$O,15,FALSE))</f>
        <v>VIRGINIA TUCCIO (PM)</v>
      </c>
      <c r="N629" s="4" t="str">
        <f ca="1">IF(AND('ACCESS EXPORT'!X629="",'ACCESS EXPORT'!Y629=""),IF('ACCESS EXPORT'!V629&lt;&gt;"",(IF(TODAY()-'ACCESS EXPORT'!V629&gt;=-60,UPPER(CONCATENATE(VLOOKUP(B629,'ACCESS EXPORT'!$B:$P,15,FALSE),""&amp;CHAR(10)&amp;"(SEP",TEXT('ACCESS EXPORT'!V629," MM/DD/YYY)"))),IF(TODAY()-'ACCESS EXPORT'!V629&lt;0,UPPER(VLOOKUP(B629,'ACCESS EXPORT'!$B:$P,15,FALSE)),UPPER(VLOOKUP(B629,'ACCESS EXPORT'!$B:$P,15,FALSE))))),IF('ACCESS EXPORT'!U629="",UPPER(VLOOKUP(B629,'ACCESS EXPORT'!$B:$P,15,FALSE)),IF(TODAY()-'ACCESS EXPORT'!U629&lt;=30,CONCATENATE(UPPER(VLOOKUP(B629,'ACCESS EXPORT'!$B:$P,15,FALSE)),""&amp;CHAR(10)&amp;"(NEW",TEXT('ACCESS EXPORT'!U629," MM/DD/YYY)")),IF(AND(TODAY()-'ACCESS EXPORT'!U629&gt;30,TODAY()&gt;0),UPPER(VLOOKUP(B629,'ACCESS EXPORT'!$B:$P,15,FALSE)))))),IF('ACCESS EXPORT'!Y629&lt;&gt;"",UPPER(CONCATENATE(UPPER(VLOOKUP(B629,'ACCESS EXPORT'!$B:$P,15,FALSE)),""&amp;CHAR(10)&amp;"(Transfer Out",TEXT('ACCESS EXPORT'!Y629," MM/DD/YYY)"))),IF('ACCESS EXPORT'!X629&lt;&gt;"",UPPER(CONCATENATE(UPPER(VLOOKUP(B629,'ACCESS EXPORT'!$B:$P,15,FALSE)),""&amp;CHAR(10)&amp;"(Transfer In",TEXT('ACCESS EXPORT'!X629," MM/DD/YYY)"))))))</f>
        <v>COLLINS, JENNIFER</v>
      </c>
      <c r="O629" s="4" t="str">
        <f>_xlfn.IFNA(VLOOKUP(B629,'ACCESS EXPORT'!$B:$Q,16,FALSE),"")</f>
        <v>CNM (APRN)</v>
      </c>
      <c r="P629" s="4" t="str">
        <f>_xlfn.IFNA(VLOOKUP(B629,'ACCESS EXPORT'!B:W,22,FALSE),"-")</f>
        <v>1740241694</v>
      </c>
      <c r="Q629" s="4" t="str">
        <f>_xlfn.IFNA(VLOOKUP(A629,'ACCESS EXPORT'!$A:$AG,33,0),"-")</f>
        <v>Ronald Paulin</v>
      </c>
      <c r="R629" s="4" t="str">
        <f>_xlfn.IFNA(VLOOKUP(A629,'ACCESS EXPORT'!$A:$AH,34,0),"-")</f>
        <v>Amanda Dowd</v>
      </c>
      <c r="S629" s="4" t="str">
        <f>_xlfn.IFNA(VLOOKUP(A629,'ACCESS EXPORT'!$A:$AI,35,0),"-")</f>
        <v>Courtney Powell</v>
      </c>
      <c r="T629" s="4" t="str">
        <f>_xlfn.IFNA(VLOOKUP(A629,'ACCESS EXPORT'!$A:$AJ,36,0),"-")</f>
        <v>Wanda Cruz</v>
      </c>
      <c r="U629" s="4" t="str">
        <f>_xlfn.IFNA(VLOOKUP(A629,'ACCESS EXPORT'!$A:$AK,37,0),"-")</f>
        <v>Cerner</v>
      </c>
      <c r="V629" s="4" t="str">
        <f>_xlfn.IFNA(VLOOKUP(A629,'ACCESS EXPORT'!$A:$AL,38,0),"-")</f>
        <v>FHMG_FL WOMENS CTR_LKM</v>
      </c>
      <c r="W629" s="4" t="str">
        <f>_xlfn.IFNA(VLOOKUP(A629,'ACCESS EXPORT'!$A:$AM,39,0),"-")</f>
        <v/>
      </c>
      <c r="X629" s="4" t="str">
        <f>_xlfn.IFNA(VLOOKUP(A629,'ACCESS EXPORT'!$A:$AN,40,0),"-")</f>
        <v>Libia Villaquiran / Jenny Green</v>
      </c>
      <c r="Y629" s="26" t="str">
        <f>_xlfn.IFNA(VLOOKUP(A629,'ACCESS EXPORT'!A:AO,41,0),"")</f>
        <v>Andrea Brantley</v>
      </c>
      <c r="Z629" s="26" t="str">
        <f>_xlfn.IFNA(VLOOKUP(A629,'ACCESS EXPORT'!A:AP,42,0),"")</f>
        <v>Sue Balmforth</v>
      </c>
      <c r="AA629" s="26" t="str">
        <f>_xlfn.IFNA(VLOOKUP(A629,'ACCESS EXPORT'!A:AQ,43,0),"")</f>
        <v>Sara Channing</v>
      </c>
    </row>
    <row r="630" spans="1:27" ht="18.75" x14ac:dyDescent="0.25">
      <c r="A630" s="33">
        <v>314</v>
      </c>
      <c r="B630" s="10">
        <v>1020</v>
      </c>
      <c r="C630" s="7" t="str">
        <f ca="1">IFERROR(UPPER(IF(AND('ACCESS EXPORT'!AA630="",'ACCESS EXPORT'!Z630=""),VLOOKUP(A630,'ACCESS EXPORT'!$A:$AF,32,FALSE),(IF('ACCESS EXPORT'!AA630&lt;&gt;"",CONCATENATE(VLOOKUP(A630,'ACCESS EXPORT'!$A:$AF,32,FALSE)," (Closed",TEXT('ACCESS EXPORT'!AA630," MM/DD/YYY)")),IF(TODAY()&lt;(('ACCESS EXPORT'!Z630)+30),CONCATENATE(VLOOKUP(A630,'ACCESS EXPORT'!$A:$AF,32,FALSE)," (Opens",TEXT('ACCESS EXPORT'!Z630," MM/DD/YYY)")),VLOOKUP(A630,'ACCESS EXPORT'!$A:$AF,32,FALSE)))))),"-")</f>
        <v>ADVENTHEALTH MEDICAL GROUP OB GYN AT DELTONA</v>
      </c>
      <c r="D630" s="3" t="str">
        <f ca="1">IFERROR(UPPER(IF(AND('ACCESS EXPORT'!AA630="",'ACCESS EXPORT'!Z630=""),VLOOKUP(A630,'ACCESS EXPORT'!$A:$AF,28,FALSE),(IF('ACCESS EXPORT'!AA630&lt;&gt;"",CONCATENATE(VLOOKUP(A630,'ACCESS EXPORT'!$A:$AF,28,FALSE)," (Closed",TEXT('ACCESS EXPORT'!AA630," MM/DD/YYY)")),IF(TODAY()&lt;(('ACCESS EXPORT'!Z630)+30),CONCATENATE(VLOOKUP(A630,'ACCESS EXPORT'!$A:$AF,28,FALSE)," (Opens",TEXT('ACCESS EXPORT'!Z630," MM/DD/YYY)")),VLOOKUP(A630,'ACCESS EXPORT'!$A:$AF,28,FALSE)))))),"-")</f>
        <v>FLORIDA WOMEN'S CENTER - DELTONA*</v>
      </c>
      <c r="E630" s="3" t="str">
        <f>VLOOKUP($A630,'ACCESS EXPORT'!$A:$AF,3,FALSE)</f>
        <v>6560</v>
      </c>
      <c r="F630" s="3" t="str">
        <f>UPPER(CONCATENATE(VLOOKUP(A630,'ACCESS EXPORT'!$A:$AF,4,FALSE)," ",VLOOKUP(A630,'ACCESS EXPORT'!$A:$AF,5,FALSE)," ",VLOOKUP(A630,'ACCESS EXPORT'!$A:$AF,6,FALSE)," ",VLOOKUP(A630,'ACCESS EXPORT'!$A:$AA,7,FALSE)," ",VLOOKUP(A630,'ACCESS EXPORT'!$A:$AA,8,FALSE)))</f>
        <v>1745 STERLING SILVER BLVD SUITE 104 DELTONA FL 32725</v>
      </c>
      <c r="G630" s="4" t="str">
        <f>UPPER(VLOOKUP($A630,'ACCESS EXPORT'!$A:$AF,9,FALSE))</f>
        <v>VOLUSIA</v>
      </c>
      <c r="H630" s="4" t="str">
        <f>_xlfn.IFNA(VLOOKUP($B630,'ACCESS EXPORT'!$B:$J,9,FALSE),"")</f>
        <v>NE</v>
      </c>
      <c r="I630" s="3" t="str">
        <f>CONCATENATE("(P)",VLOOKUP($A630,'ACCESS EXPORT'!$A:$AF,11,FALSE)," (F)",VLOOKUP($A630,'ACCESS EXPORT'!$A:$AF,29,FALSE))</f>
        <v>(P)(407) 303-5204 (F)(407) 303-5205</v>
      </c>
      <c r="J630" s="4" t="str">
        <f>UPPER(VLOOKUP($A630,'ACCESS EXPORT'!$A:$AF,12,FALSE))</f>
        <v>WOMENS</v>
      </c>
      <c r="K630" s="4" t="str">
        <f>UPPER(VLOOKUP($A630,'ACCESS EXPORT'!$A:$AF,13,FALSE))</f>
        <v>MARLENE HOLLAND</v>
      </c>
      <c r="L630" s="3" t="str">
        <f>IF(AND(VLOOKUP(A630,'ACCESS EXPORT'!A:AE,1,0),'ACCESS EXPORT'!N630=""),UPPER(CONCATENATE('ACCESS EXPORT'!AE630)),IF(VLOOKUP(A630,'ACCESS EXPORT'!A:AE,1,0),UPPER(CONCATENATE('ACCESS EXPORT'!N630," "&amp;CHAR(10),'ACCESS EXPORT'!AE630))))</f>
        <v>KIM ANDERSON (EXEC DIR) 
RACHEL NASSICK (PRAC. ADMIN)</v>
      </c>
      <c r="M630" s="4" t="str">
        <f>UPPER(VLOOKUP($A630,'ACCESS EXPORT'!$A:$O,15,FALSE))</f>
        <v>VIRGINIA TUCCIO (PM)</v>
      </c>
      <c r="N630" s="4" t="str">
        <f ca="1">IF(AND('ACCESS EXPORT'!X630="",'ACCESS EXPORT'!Y630=""),IF('ACCESS EXPORT'!V630&lt;&gt;"",(IF(TODAY()-'ACCESS EXPORT'!V630&gt;=-60,UPPER(CONCATENATE(VLOOKUP(B630,'ACCESS EXPORT'!$B:$P,15,FALSE),""&amp;CHAR(10)&amp;"(SEP",TEXT('ACCESS EXPORT'!V630," MM/DD/YYY)"))),IF(TODAY()-'ACCESS EXPORT'!V630&lt;0,UPPER(VLOOKUP(B630,'ACCESS EXPORT'!$B:$P,15,FALSE)),UPPER(VLOOKUP(B630,'ACCESS EXPORT'!$B:$P,15,FALSE))))),IF('ACCESS EXPORT'!U630="",UPPER(VLOOKUP(B630,'ACCESS EXPORT'!$B:$P,15,FALSE)),IF(TODAY()-'ACCESS EXPORT'!U630&lt;=30,CONCATENATE(UPPER(VLOOKUP(B630,'ACCESS EXPORT'!$B:$P,15,FALSE)),""&amp;CHAR(10)&amp;"(NEW",TEXT('ACCESS EXPORT'!U630," MM/DD/YYY)")),IF(AND(TODAY()-'ACCESS EXPORT'!U630&gt;30,TODAY()&gt;0),UPPER(VLOOKUP(B630,'ACCESS EXPORT'!$B:$P,15,FALSE)))))),IF('ACCESS EXPORT'!Y630&lt;&gt;"",UPPER(CONCATENATE(UPPER(VLOOKUP(B630,'ACCESS EXPORT'!$B:$P,15,FALSE)),""&amp;CHAR(10)&amp;"(Transfer Out",TEXT('ACCESS EXPORT'!Y630," MM/DD/YYY)"))),IF('ACCESS EXPORT'!X630&lt;&gt;"",UPPER(CONCATENATE(UPPER(VLOOKUP(B630,'ACCESS EXPORT'!$B:$P,15,FALSE)),""&amp;CHAR(10)&amp;"(Transfer In",TEXT('ACCESS EXPORT'!X630," MM/DD/YYY)"))))))</f>
        <v>COLLINS, JENNIFER</v>
      </c>
      <c r="O630" s="4" t="str">
        <f>_xlfn.IFNA(VLOOKUP(B630,'ACCESS EXPORT'!$B:$Q,16,FALSE),"")</f>
        <v>CNM (APRN)</v>
      </c>
      <c r="P630" s="4" t="str">
        <f>_xlfn.IFNA(VLOOKUP(B630,'ACCESS EXPORT'!B:W,22,FALSE),"-")</f>
        <v>1740241694</v>
      </c>
      <c r="Q630" s="4" t="str">
        <f>_xlfn.IFNA(VLOOKUP(A630,'ACCESS EXPORT'!$A:$AG,33,0),"-")</f>
        <v>Ronald Paulin</v>
      </c>
      <c r="R630" s="4" t="str">
        <f>_xlfn.IFNA(VLOOKUP(A630,'ACCESS EXPORT'!$A:$AH,34,0),"-")</f>
        <v>Amanda Dowd</v>
      </c>
      <c r="S630" s="4" t="str">
        <f>_xlfn.IFNA(VLOOKUP(A630,'ACCESS EXPORT'!$A:$AI,35,0),"-")</f>
        <v>Courtney Powell</v>
      </c>
      <c r="T630" s="4" t="str">
        <f>_xlfn.IFNA(VLOOKUP(A630,'ACCESS EXPORT'!$A:$AJ,36,0),"-")</f>
        <v>Wanda Cruz</v>
      </c>
      <c r="U630" s="4" t="str">
        <f>_xlfn.IFNA(VLOOKUP(A630,'ACCESS EXPORT'!$A:$AK,37,0),"-")</f>
        <v>Cerner</v>
      </c>
      <c r="V630" s="4" t="str">
        <f>_xlfn.IFNA(VLOOKUP(A630,'ACCESS EXPORT'!$A:$AL,38,0),"-")</f>
        <v>FHMG_FL WOMENS CTR_DEL</v>
      </c>
      <c r="W630" s="4" t="str">
        <f>_xlfn.IFNA(VLOOKUP(A630,'ACCESS EXPORT'!$A:$AM,39,0),"-")</f>
        <v/>
      </c>
      <c r="X630" s="4" t="str">
        <f>_xlfn.IFNA(VLOOKUP(A630,'ACCESS EXPORT'!$A:$AN,40,0),"-")</f>
        <v>Libia Villaquiran / Jenny Green</v>
      </c>
      <c r="Y630" s="26" t="str">
        <f>_xlfn.IFNA(VLOOKUP(A630,'ACCESS EXPORT'!A:AO,41,0),"")</f>
        <v>Andrea Brantley</v>
      </c>
      <c r="Z630" s="26" t="str">
        <f>_xlfn.IFNA(VLOOKUP(A630,'ACCESS EXPORT'!A:AP,42,0),"")</f>
        <v>Sue Balmforth</v>
      </c>
      <c r="AA630" s="26" t="str">
        <f>_xlfn.IFNA(VLOOKUP(A630,'ACCESS EXPORT'!A:AQ,43,0),"")</f>
        <v>Sara Channing</v>
      </c>
    </row>
    <row r="631" spans="1:27" ht="18.75" x14ac:dyDescent="0.25">
      <c r="A631" s="33">
        <v>197</v>
      </c>
      <c r="B631" s="10">
        <v>1014</v>
      </c>
      <c r="C631" s="7" t="str">
        <f ca="1">IFERROR(UPPER(IF(AND('ACCESS EXPORT'!AA631="",'ACCESS EXPORT'!Z631=""),VLOOKUP(A631,'ACCESS EXPORT'!$A:$AF,32,FALSE),(IF('ACCESS EXPORT'!AA631&lt;&gt;"",CONCATENATE(VLOOKUP(A631,'ACCESS EXPORT'!$A:$AF,32,FALSE)," (Closed",TEXT('ACCESS EXPORT'!AA631," MM/DD/YYY)")),IF(TODAY()&lt;(('ACCESS EXPORT'!Z631)+30),CONCATENATE(VLOOKUP(A631,'ACCESS EXPORT'!$A:$AF,32,FALSE)," (Opens",TEXT('ACCESS EXPORT'!Z631," MM/DD/YYY)")),VLOOKUP(A631,'ACCESS EXPORT'!$A:$AF,32,FALSE)))))),"-")</f>
        <v>ADVENTHEALTH MEDICAL GROUP OB GYN AT ALTAMONTE SPRINGS</v>
      </c>
      <c r="D631" s="3" t="str">
        <f ca="1">IFERROR(UPPER(IF(AND('ACCESS EXPORT'!AA631="",'ACCESS EXPORT'!Z631=""),VLOOKUP(A631,'ACCESS EXPORT'!$A:$AF,28,FALSE),(IF('ACCESS EXPORT'!AA631&lt;&gt;"",CONCATENATE(VLOOKUP(A631,'ACCESS EXPORT'!$A:$AF,28,FALSE)," (Closed",TEXT('ACCESS EXPORT'!AA631," MM/DD/YYY)")),IF(TODAY()&lt;(('ACCESS EXPORT'!Z631)+30),CONCATENATE(VLOOKUP(A631,'ACCESS EXPORT'!$A:$AF,28,FALSE)," (Opens",TEXT('ACCESS EXPORT'!Z631," MM/DD/YYY)")),VLOOKUP(A631,'ACCESS EXPORT'!$A:$AF,28,FALSE)))))),"-")</f>
        <v>FLORIDA WOMEN'S CENTER - ALTAMONTE SPRINGS</v>
      </c>
      <c r="E631" s="3" t="str">
        <f>VLOOKUP($A631,'ACCESS EXPORT'!$A:$AF,3,FALSE)</f>
        <v>6560</v>
      </c>
      <c r="F631" s="3" t="str">
        <f>UPPER(CONCATENATE(VLOOKUP(A631,'ACCESS EXPORT'!$A:$AF,4,FALSE)," ",VLOOKUP(A631,'ACCESS EXPORT'!$A:$AF,5,FALSE)," ",VLOOKUP(A631,'ACCESS EXPORT'!$A:$AF,6,FALSE)," ",VLOOKUP(A631,'ACCESS EXPORT'!$A:$AA,7,FALSE)," ",VLOOKUP(A631,'ACCESS EXPORT'!$A:$AA,8,FALSE)))</f>
        <v>661 E ALTAMONTE DR SUITE 318 &amp; 328 ALTAMONTE SPRINGS FL 32701</v>
      </c>
      <c r="G631" s="4" t="str">
        <f>UPPER(VLOOKUP($A631,'ACCESS EXPORT'!$A:$AF,9,FALSE))</f>
        <v>SEMINOLE</v>
      </c>
      <c r="H631" s="4" t="str">
        <f>_xlfn.IFNA(VLOOKUP($B631,'ACCESS EXPORT'!$B:$J,9,FALSE),"")</f>
        <v>NE</v>
      </c>
      <c r="I631" s="3" t="str">
        <f>CONCATENATE("(P)",VLOOKUP($A631,'ACCESS EXPORT'!$A:$AF,11,FALSE)," (F)",VLOOKUP($A631,'ACCESS EXPORT'!$A:$AF,29,FALSE))</f>
        <v>(P)(407) 303-5204 (F)(407) 303-5205</v>
      </c>
      <c r="J631" s="4" t="str">
        <f>UPPER(VLOOKUP($A631,'ACCESS EXPORT'!$A:$AF,12,FALSE))</f>
        <v>WOMENS</v>
      </c>
      <c r="K631" s="4" t="str">
        <f>UPPER(VLOOKUP($A631,'ACCESS EXPORT'!$A:$AF,13,FALSE))</f>
        <v>MARLENE HOLLAND</v>
      </c>
      <c r="L631" s="3" t="str">
        <f>IF(AND(VLOOKUP(A631,'ACCESS EXPORT'!A:AE,1,0),'ACCESS EXPORT'!N631=""),UPPER(CONCATENATE('ACCESS EXPORT'!AE631)),IF(VLOOKUP(A631,'ACCESS EXPORT'!A:AE,1,0),UPPER(CONCATENATE('ACCESS EXPORT'!N631," "&amp;CHAR(10),'ACCESS EXPORT'!AE631))))</f>
        <v>KIM ANDERSON (EXEC DIR) 
RACHEL NASSICK (PRAC. ADMIN)</v>
      </c>
      <c r="M631" s="4" t="str">
        <f>UPPER(VLOOKUP($A631,'ACCESS EXPORT'!$A:$O,15,FALSE))</f>
        <v>VIRGINIA TUCCIO (PM)</v>
      </c>
      <c r="N631" s="4" t="str">
        <f ca="1">IF(AND('ACCESS EXPORT'!X631="",'ACCESS EXPORT'!Y631=""),IF('ACCESS EXPORT'!V631&lt;&gt;"",(IF(TODAY()-'ACCESS EXPORT'!V631&gt;=-60,UPPER(CONCATENATE(VLOOKUP(B631,'ACCESS EXPORT'!$B:$P,15,FALSE),""&amp;CHAR(10)&amp;"(SEP",TEXT('ACCESS EXPORT'!V631," MM/DD/YYY)"))),IF(TODAY()-'ACCESS EXPORT'!V631&lt;0,UPPER(VLOOKUP(B631,'ACCESS EXPORT'!$B:$P,15,FALSE)),UPPER(VLOOKUP(B631,'ACCESS EXPORT'!$B:$P,15,FALSE))))),IF('ACCESS EXPORT'!U631="",UPPER(VLOOKUP(B631,'ACCESS EXPORT'!$B:$P,15,FALSE)),IF(TODAY()-'ACCESS EXPORT'!U631&lt;=30,CONCATENATE(UPPER(VLOOKUP(B631,'ACCESS EXPORT'!$B:$P,15,FALSE)),""&amp;CHAR(10)&amp;"(NEW",TEXT('ACCESS EXPORT'!U631," MM/DD/YYY)")),IF(AND(TODAY()-'ACCESS EXPORT'!U631&gt;30,TODAY()&gt;0),UPPER(VLOOKUP(B631,'ACCESS EXPORT'!$B:$P,15,FALSE)))))),IF('ACCESS EXPORT'!Y631&lt;&gt;"",UPPER(CONCATENATE(UPPER(VLOOKUP(B631,'ACCESS EXPORT'!$B:$P,15,FALSE)),""&amp;CHAR(10)&amp;"(Transfer Out",TEXT('ACCESS EXPORT'!Y631," MM/DD/YYY)"))),IF('ACCESS EXPORT'!X631&lt;&gt;"",UPPER(CONCATENATE(UPPER(VLOOKUP(B631,'ACCESS EXPORT'!$B:$P,15,FALSE)),""&amp;CHAR(10)&amp;"(Transfer In",TEXT('ACCESS EXPORT'!X631," MM/DD/YYY)"))))))</f>
        <v>SWEET, JON F.</v>
      </c>
      <c r="O631" s="4" t="str">
        <f>_xlfn.IFNA(VLOOKUP(B631,'ACCESS EXPORT'!$B:$Q,16,FALSE),"")</f>
        <v>MD</v>
      </c>
      <c r="P631" s="4" t="str">
        <f>_xlfn.IFNA(VLOOKUP(B631,'ACCESS EXPORT'!B:W,22,FALSE),"-")</f>
        <v>1538188115</v>
      </c>
      <c r="Q631" s="4" t="str">
        <f>_xlfn.IFNA(VLOOKUP(A631,'ACCESS EXPORT'!$A:$AG,33,0),"-")</f>
        <v>Ronald Paulin</v>
      </c>
      <c r="R631" s="4" t="str">
        <f>_xlfn.IFNA(VLOOKUP(A631,'ACCESS EXPORT'!$A:$AH,34,0),"-")</f>
        <v>Amanda Dowd</v>
      </c>
      <c r="S631" s="4" t="str">
        <f>_xlfn.IFNA(VLOOKUP(A631,'ACCESS EXPORT'!$A:$AI,35,0),"-")</f>
        <v>Courtney Powell</v>
      </c>
      <c r="T631" s="4" t="str">
        <f>_xlfn.IFNA(VLOOKUP(A631,'ACCESS EXPORT'!$A:$AJ,36,0),"-")</f>
        <v>Wanda Cruz</v>
      </c>
      <c r="U631" s="4" t="str">
        <f>_xlfn.IFNA(VLOOKUP(A631,'ACCESS EXPORT'!$A:$AK,37,0),"-")</f>
        <v>Cerner</v>
      </c>
      <c r="V631" s="4" t="str">
        <f>_xlfn.IFNA(VLOOKUP(A631,'ACCESS EXPORT'!$A:$AL,38,0),"-")</f>
        <v>FHMG_FL WOMENS CTR_ALT</v>
      </c>
      <c r="W631" s="4" t="str">
        <f>_xlfn.IFNA(VLOOKUP(A631,'ACCESS EXPORT'!$A:$AM,39,0),"-")</f>
        <v/>
      </c>
      <c r="X631" s="4" t="str">
        <f>_xlfn.IFNA(VLOOKUP(A631,'ACCESS EXPORT'!$A:$AN,40,0),"-")</f>
        <v>Libia Villaquiran / Jenny Green</v>
      </c>
      <c r="Y631" s="26" t="str">
        <f>_xlfn.IFNA(VLOOKUP(A631,'ACCESS EXPORT'!A:AO,41,0),"")</f>
        <v>Andrea Brantley</v>
      </c>
      <c r="Z631" s="26" t="str">
        <f>_xlfn.IFNA(VLOOKUP(A631,'ACCESS EXPORT'!A:AP,42,0),"")</f>
        <v>Sue Balmforth</v>
      </c>
      <c r="AA631" s="26" t="str">
        <f>_xlfn.IFNA(VLOOKUP(A631,'ACCESS EXPORT'!A:AQ,43,0),"")</f>
        <v>Sara Channing</v>
      </c>
    </row>
    <row r="632" spans="1:27" ht="18.75" x14ac:dyDescent="0.25">
      <c r="A632" s="33">
        <v>282</v>
      </c>
      <c r="B632" s="10">
        <v>1014</v>
      </c>
      <c r="C632" s="7" t="str">
        <f ca="1">IFERROR(UPPER(IF(AND('ACCESS EXPORT'!AA632="",'ACCESS EXPORT'!Z632=""),VLOOKUP(A632,'ACCESS EXPORT'!$A:$AF,32,FALSE),(IF('ACCESS EXPORT'!AA632&lt;&gt;"",CONCATENATE(VLOOKUP(A632,'ACCESS EXPORT'!$A:$AF,32,FALSE)," (Closed",TEXT('ACCESS EXPORT'!AA632," MM/DD/YYY)")),IF(TODAY()&lt;(('ACCESS EXPORT'!Z632)+30),CONCATENATE(VLOOKUP(A632,'ACCESS EXPORT'!$A:$AF,32,FALSE)," (Opens",TEXT('ACCESS EXPORT'!Z632," MM/DD/YYY)")),VLOOKUP(A632,'ACCESS EXPORT'!$A:$AF,32,FALSE)))))),"-")</f>
        <v>ADVENTHEALTH MEDICAL GROUP OB GYN AT APOPKA</v>
      </c>
      <c r="D632" s="3" t="str">
        <f ca="1">IFERROR(UPPER(IF(AND('ACCESS EXPORT'!AA632="",'ACCESS EXPORT'!Z632=""),VLOOKUP(A632,'ACCESS EXPORT'!$A:$AF,28,FALSE),(IF('ACCESS EXPORT'!AA632&lt;&gt;"",CONCATENATE(VLOOKUP(A632,'ACCESS EXPORT'!$A:$AF,28,FALSE)," (Closed",TEXT('ACCESS EXPORT'!AA632," MM/DD/YYY)")),IF(TODAY()&lt;(('ACCESS EXPORT'!Z632)+30),CONCATENATE(VLOOKUP(A632,'ACCESS EXPORT'!$A:$AF,28,FALSE)," (Opens",TEXT('ACCESS EXPORT'!Z632," MM/DD/YYY)")),VLOOKUP(A632,'ACCESS EXPORT'!$A:$AF,28,FALSE)))))),"-")</f>
        <v>FLORIDA WOMEN'S CENTER - APOPKA 2*</v>
      </c>
      <c r="E632" s="3" t="str">
        <f>VLOOKUP($A632,'ACCESS EXPORT'!$A:$AF,3,FALSE)</f>
        <v>6560</v>
      </c>
      <c r="F632" s="3" t="str">
        <f>UPPER(CONCATENATE(VLOOKUP(A632,'ACCESS EXPORT'!$A:$AF,4,FALSE)," ",VLOOKUP(A632,'ACCESS EXPORT'!$A:$AF,5,FALSE)," ",VLOOKUP(A632,'ACCESS EXPORT'!$A:$AF,6,FALSE)," ",VLOOKUP(A632,'ACCESS EXPORT'!$A:$AA,7,FALSE)," ",VLOOKUP(A632,'ACCESS EXPORT'!$A:$AA,8,FALSE)))</f>
        <v>200 N PARK AVE B APOPKA FL 32703</v>
      </c>
      <c r="G632" s="4" t="str">
        <f>UPPER(VLOOKUP($A632,'ACCESS EXPORT'!$A:$AF,9,FALSE))</f>
        <v>ORANGE</v>
      </c>
      <c r="H632" s="4" t="str">
        <f>_xlfn.IFNA(VLOOKUP($B632,'ACCESS EXPORT'!$B:$J,9,FALSE),"")</f>
        <v>NE</v>
      </c>
      <c r="I632" s="3" t="str">
        <f>CONCATENATE("(P)",VLOOKUP($A632,'ACCESS EXPORT'!$A:$AF,11,FALSE)," (F)",VLOOKUP($A632,'ACCESS EXPORT'!$A:$AF,29,FALSE))</f>
        <v>(P)(407) 303-5204 (F)(407) 303-5205</v>
      </c>
      <c r="J632" s="4" t="str">
        <f>UPPER(VLOOKUP($A632,'ACCESS EXPORT'!$A:$AF,12,FALSE))</f>
        <v>WOMENS</v>
      </c>
      <c r="K632" s="4" t="str">
        <f>UPPER(VLOOKUP($A632,'ACCESS EXPORT'!$A:$AF,13,FALSE))</f>
        <v>MARLENE HOLLAND</v>
      </c>
      <c r="L632" s="3" t="str">
        <f>IF(AND(VLOOKUP(A632,'ACCESS EXPORT'!A:AE,1,0),'ACCESS EXPORT'!N632=""),UPPER(CONCATENATE('ACCESS EXPORT'!AE632)),IF(VLOOKUP(A632,'ACCESS EXPORT'!A:AE,1,0),UPPER(CONCATENATE('ACCESS EXPORT'!N632," "&amp;CHAR(10),'ACCESS EXPORT'!AE632))))</f>
        <v>KIM ANDERSON (EXEC DIR) 
RACHEL NASSICK (PRAC. ADMIN)</v>
      </c>
      <c r="M632" s="4" t="str">
        <f>UPPER(VLOOKUP($A632,'ACCESS EXPORT'!$A:$O,15,FALSE))</f>
        <v>VIRGINIA TUCCIO (PM)</v>
      </c>
      <c r="N632" s="4" t="str">
        <f ca="1">IF(AND('ACCESS EXPORT'!X632="",'ACCESS EXPORT'!Y632=""),IF('ACCESS EXPORT'!V632&lt;&gt;"",(IF(TODAY()-'ACCESS EXPORT'!V632&gt;=-60,UPPER(CONCATENATE(VLOOKUP(B632,'ACCESS EXPORT'!$B:$P,15,FALSE),""&amp;CHAR(10)&amp;"(SEP",TEXT('ACCESS EXPORT'!V632," MM/DD/YYY)"))),IF(TODAY()-'ACCESS EXPORT'!V632&lt;0,UPPER(VLOOKUP(B632,'ACCESS EXPORT'!$B:$P,15,FALSE)),UPPER(VLOOKUP(B632,'ACCESS EXPORT'!$B:$P,15,FALSE))))),IF('ACCESS EXPORT'!U632="",UPPER(VLOOKUP(B632,'ACCESS EXPORT'!$B:$P,15,FALSE)),IF(TODAY()-'ACCESS EXPORT'!U632&lt;=30,CONCATENATE(UPPER(VLOOKUP(B632,'ACCESS EXPORT'!$B:$P,15,FALSE)),""&amp;CHAR(10)&amp;"(NEW",TEXT('ACCESS EXPORT'!U632," MM/DD/YYY)")),IF(AND(TODAY()-'ACCESS EXPORT'!U632&gt;30,TODAY()&gt;0),UPPER(VLOOKUP(B632,'ACCESS EXPORT'!$B:$P,15,FALSE)))))),IF('ACCESS EXPORT'!Y632&lt;&gt;"",UPPER(CONCATENATE(UPPER(VLOOKUP(B632,'ACCESS EXPORT'!$B:$P,15,FALSE)),""&amp;CHAR(10)&amp;"(Transfer Out",TEXT('ACCESS EXPORT'!Y632," MM/DD/YYY)"))),IF('ACCESS EXPORT'!X632&lt;&gt;"",UPPER(CONCATENATE(UPPER(VLOOKUP(B632,'ACCESS EXPORT'!$B:$P,15,FALSE)),""&amp;CHAR(10)&amp;"(Transfer In",TEXT('ACCESS EXPORT'!X632," MM/DD/YYY)"))))))</f>
        <v>SWEET, JON F.</v>
      </c>
      <c r="O632" s="4" t="str">
        <f>_xlfn.IFNA(VLOOKUP(B632,'ACCESS EXPORT'!$B:$Q,16,FALSE),"")</f>
        <v>MD</v>
      </c>
      <c r="P632" s="4" t="str">
        <f>_xlfn.IFNA(VLOOKUP(B632,'ACCESS EXPORT'!B:W,22,FALSE),"-")</f>
        <v>1538188115</v>
      </c>
      <c r="Q632" s="4" t="str">
        <f>_xlfn.IFNA(VLOOKUP(A632,'ACCESS EXPORT'!$A:$AG,33,0),"-")</f>
        <v>Quamirah Denson</v>
      </c>
      <c r="R632" s="4" t="str">
        <f>_xlfn.IFNA(VLOOKUP(A632,'ACCESS EXPORT'!$A:$AH,34,0),"-")</f>
        <v>Amanda Dowd</v>
      </c>
      <c r="S632" s="4" t="str">
        <f>_xlfn.IFNA(VLOOKUP(A632,'ACCESS EXPORT'!$A:$AI,35,0),"-")</f>
        <v>Courtney Powell</v>
      </c>
      <c r="T632" s="4" t="str">
        <f>_xlfn.IFNA(VLOOKUP(A632,'ACCESS EXPORT'!$A:$AJ,36,0),"-")</f>
        <v>Wanda Cruz</v>
      </c>
      <c r="U632" s="4" t="str">
        <f>_xlfn.IFNA(VLOOKUP(A632,'ACCESS EXPORT'!$A:$AK,37,0),"-")</f>
        <v>Cerner</v>
      </c>
      <c r="V632" s="4" t="str">
        <f>_xlfn.IFNA(VLOOKUP(A632,'ACCESS EXPORT'!$A:$AL,38,0),"-")</f>
        <v>FHMG_FL WOMENS CTR_APK_204</v>
      </c>
      <c r="W632" s="4" t="str">
        <f>_xlfn.IFNA(VLOOKUP(A632,'ACCESS EXPORT'!$A:$AM,39,0),"-")</f>
        <v/>
      </c>
      <c r="X632" s="4" t="str">
        <f>_xlfn.IFNA(VLOOKUP(A632,'ACCESS EXPORT'!$A:$AN,40,0),"-")</f>
        <v>Libia Villaquiran / Jenny Green</v>
      </c>
      <c r="Y632" s="26" t="str">
        <f>_xlfn.IFNA(VLOOKUP(A632,'ACCESS EXPORT'!A:AO,41,0),"")</f>
        <v>Andrea Brantley</v>
      </c>
      <c r="Z632" s="26" t="str">
        <f>_xlfn.IFNA(VLOOKUP(A632,'ACCESS EXPORT'!A:AP,42,0),"")</f>
        <v>Sue Balmforth</v>
      </c>
      <c r="AA632" s="26" t="str">
        <f>_xlfn.IFNA(VLOOKUP(A632,'ACCESS EXPORT'!A:AQ,43,0),"")</f>
        <v>Sara Channing</v>
      </c>
    </row>
    <row r="633" spans="1:27" ht="18.75" x14ac:dyDescent="0.25">
      <c r="A633" s="33">
        <v>314</v>
      </c>
      <c r="B633" s="10">
        <v>1019</v>
      </c>
      <c r="C633" s="7" t="str">
        <f ca="1">IFERROR(UPPER(IF(AND('ACCESS EXPORT'!AA633="",'ACCESS EXPORT'!Z633=""),VLOOKUP(A633,'ACCESS EXPORT'!$A:$AF,32,FALSE),(IF('ACCESS EXPORT'!AA633&lt;&gt;"",CONCATENATE(VLOOKUP(A633,'ACCESS EXPORT'!$A:$AF,32,FALSE)," (Closed",TEXT('ACCESS EXPORT'!AA633," MM/DD/YYY)")),IF(TODAY()&lt;(('ACCESS EXPORT'!Z633)+30),CONCATENATE(VLOOKUP(A633,'ACCESS EXPORT'!$A:$AF,32,FALSE)," (Opens",TEXT('ACCESS EXPORT'!Z633," MM/DD/YYY)")),VLOOKUP(A633,'ACCESS EXPORT'!$A:$AF,32,FALSE)))))),"-")</f>
        <v>ADVENTHEALTH MEDICAL GROUP OB GYN AT DELTONA</v>
      </c>
      <c r="D633" s="3" t="str">
        <f ca="1">IFERROR(UPPER(IF(AND('ACCESS EXPORT'!AA633="",'ACCESS EXPORT'!Z633=""),VLOOKUP(A633,'ACCESS EXPORT'!$A:$AF,28,FALSE),(IF('ACCESS EXPORT'!AA633&lt;&gt;"",CONCATENATE(VLOOKUP(A633,'ACCESS EXPORT'!$A:$AF,28,FALSE)," (Closed",TEXT('ACCESS EXPORT'!AA633," MM/DD/YYY)")),IF(TODAY()&lt;(('ACCESS EXPORT'!Z633)+30),CONCATENATE(VLOOKUP(A633,'ACCESS EXPORT'!$A:$AF,28,FALSE)," (Opens",TEXT('ACCESS EXPORT'!Z633," MM/DD/YYY)")),VLOOKUP(A633,'ACCESS EXPORT'!$A:$AF,28,FALSE)))))),"-")</f>
        <v>FLORIDA WOMEN'S CENTER - DELTONA*</v>
      </c>
      <c r="E633" s="3" t="str">
        <f>VLOOKUP($A633,'ACCESS EXPORT'!$A:$AF,3,FALSE)</f>
        <v>6560</v>
      </c>
      <c r="F633" s="3" t="str">
        <f>UPPER(CONCATENATE(VLOOKUP(A633,'ACCESS EXPORT'!$A:$AF,4,FALSE)," ",VLOOKUP(A633,'ACCESS EXPORT'!$A:$AF,5,FALSE)," ",VLOOKUP(A633,'ACCESS EXPORT'!$A:$AF,6,FALSE)," ",VLOOKUP(A633,'ACCESS EXPORT'!$A:$AA,7,FALSE)," ",VLOOKUP(A633,'ACCESS EXPORT'!$A:$AA,8,FALSE)))</f>
        <v>1745 STERLING SILVER BLVD SUITE 104 DELTONA FL 32725</v>
      </c>
      <c r="G633" s="4" t="str">
        <f>UPPER(VLOOKUP($A633,'ACCESS EXPORT'!$A:$AF,9,FALSE))</f>
        <v>VOLUSIA</v>
      </c>
      <c r="H633" s="4" t="str">
        <f>_xlfn.IFNA(VLOOKUP($B633,'ACCESS EXPORT'!$B:$J,9,FALSE),"")</f>
        <v>NE</v>
      </c>
      <c r="I633" s="3" t="str">
        <f>CONCATENATE("(P)",VLOOKUP($A633,'ACCESS EXPORT'!$A:$AF,11,FALSE)," (F)",VLOOKUP($A633,'ACCESS EXPORT'!$A:$AF,29,FALSE))</f>
        <v>(P)(407) 303-5204 (F)(407) 303-5205</v>
      </c>
      <c r="J633" s="4" t="str">
        <f>UPPER(VLOOKUP($A633,'ACCESS EXPORT'!$A:$AF,12,FALSE))</f>
        <v>WOMENS</v>
      </c>
      <c r="K633" s="4" t="str">
        <f>UPPER(VLOOKUP($A633,'ACCESS EXPORT'!$A:$AF,13,FALSE))</f>
        <v>MARLENE HOLLAND</v>
      </c>
      <c r="L633" s="3" t="str">
        <f>IF(AND(VLOOKUP(A633,'ACCESS EXPORT'!A:AE,1,0),'ACCESS EXPORT'!N633=""),UPPER(CONCATENATE('ACCESS EXPORT'!AE633)),IF(VLOOKUP(A633,'ACCESS EXPORT'!A:AE,1,0),UPPER(CONCATENATE('ACCESS EXPORT'!N633," "&amp;CHAR(10),'ACCESS EXPORT'!AE633))))</f>
        <v>KIM ANDERSON (EXEC DIR) 
RACHEL NASSICK (PRAC. ADMIN)</v>
      </c>
      <c r="M633" s="4" t="str">
        <f>UPPER(VLOOKUP($A633,'ACCESS EXPORT'!$A:$O,15,FALSE))</f>
        <v>VIRGINIA TUCCIO (PM)</v>
      </c>
      <c r="N633" s="4" t="str">
        <f ca="1">IF(AND('ACCESS EXPORT'!X633="",'ACCESS EXPORT'!Y633=""),IF('ACCESS EXPORT'!V633&lt;&gt;"",(IF(TODAY()-'ACCESS EXPORT'!V633&gt;=-60,UPPER(CONCATENATE(VLOOKUP(B633,'ACCESS EXPORT'!$B:$P,15,FALSE),""&amp;CHAR(10)&amp;"(SEP",TEXT('ACCESS EXPORT'!V633," MM/DD/YYY)"))),IF(TODAY()-'ACCESS EXPORT'!V633&lt;0,UPPER(VLOOKUP(B633,'ACCESS EXPORT'!$B:$P,15,FALSE)),UPPER(VLOOKUP(B633,'ACCESS EXPORT'!$B:$P,15,FALSE))))),IF('ACCESS EXPORT'!U633="",UPPER(VLOOKUP(B633,'ACCESS EXPORT'!$B:$P,15,FALSE)),IF(TODAY()-'ACCESS EXPORT'!U633&lt;=30,CONCATENATE(UPPER(VLOOKUP(B633,'ACCESS EXPORT'!$B:$P,15,FALSE)),""&amp;CHAR(10)&amp;"(NEW",TEXT('ACCESS EXPORT'!U633," MM/DD/YYY)")),IF(AND(TODAY()-'ACCESS EXPORT'!U633&gt;30,TODAY()&gt;0),UPPER(VLOOKUP(B633,'ACCESS EXPORT'!$B:$P,15,FALSE)))))),IF('ACCESS EXPORT'!Y633&lt;&gt;"",UPPER(CONCATENATE(UPPER(VLOOKUP(B633,'ACCESS EXPORT'!$B:$P,15,FALSE)),""&amp;CHAR(10)&amp;"(Transfer Out",TEXT('ACCESS EXPORT'!Y633," MM/DD/YYY)"))),IF('ACCESS EXPORT'!X633&lt;&gt;"",UPPER(CONCATENATE(UPPER(VLOOKUP(B633,'ACCESS EXPORT'!$B:$P,15,FALSE)),""&amp;CHAR(10)&amp;"(Transfer In",TEXT('ACCESS EXPORT'!X633," MM/DD/YYY)"))))))</f>
        <v>CRUZ-TORRES, PEDRO J.</v>
      </c>
      <c r="O633" s="4" t="str">
        <f>_xlfn.IFNA(VLOOKUP(B633,'ACCESS EXPORT'!$B:$Q,16,FALSE),"")</f>
        <v>MD</v>
      </c>
      <c r="P633" s="4" t="str">
        <f>_xlfn.IFNA(VLOOKUP(B633,'ACCESS EXPORT'!B:W,22,FALSE),"-")</f>
        <v>1104897453</v>
      </c>
      <c r="Q633" s="4" t="str">
        <f>_xlfn.IFNA(VLOOKUP(A633,'ACCESS EXPORT'!$A:$AG,33,0),"-")</f>
        <v>Ronald Paulin</v>
      </c>
      <c r="R633" s="4" t="str">
        <f>_xlfn.IFNA(VLOOKUP(A633,'ACCESS EXPORT'!$A:$AH,34,0),"-")</f>
        <v>Amanda Dowd</v>
      </c>
      <c r="S633" s="4" t="str">
        <f>_xlfn.IFNA(VLOOKUP(A633,'ACCESS EXPORT'!$A:$AI,35,0),"-")</f>
        <v>Courtney Powell</v>
      </c>
      <c r="T633" s="4" t="str">
        <f>_xlfn.IFNA(VLOOKUP(A633,'ACCESS EXPORT'!$A:$AJ,36,0),"-")</f>
        <v>Wanda Cruz</v>
      </c>
      <c r="U633" s="4" t="str">
        <f>_xlfn.IFNA(VLOOKUP(A633,'ACCESS EXPORT'!$A:$AK,37,0),"-")</f>
        <v>Cerner</v>
      </c>
      <c r="V633" s="4" t="str">
        <f>_xlfn.IFNA(VLOOKUP(A633,'ACCESS EXPORT'!$A:$AL,38,0),"-")</f>
        <v>FHMG_FL WOMENS CTR_DEL</v>
      </c>
      <c r="W633" s="4" t="str">
        <f>_xlfn.IFNA(VLOOKUP(A633,'ACCESS EXPORT'!$A:$AM,39,0),"-")</f>
        <v/>
      </c>
      <c r="X633" s="4" t="str">
        <f>_xlfn.IFNA(VLOOKUP(A633,'ACCESS EXPORT'!$A:$AN,40,0),"-")</f>
        <v>Libia Villaquiran / Jenny Green</v>
      </c>
      <c r="Y633" s="26" t="str">
        <f>_xlfn.IFNA(VLOOKUP(A633,'ACCESS EXPORT'!A:AO,41,0),"")</f>
        <v>Andrea Brantley</v>
      </c>
      <c r="Z633" s="26" t="str">
        <f>_xlfn.IFNA(VLOOKUP(A633,'ACCESS EXPORT'!A:AP,42,0),"")</f>
        <v>Sue Balmforth</v>
      </c>
      <c r="AA633" s="26" t="str">
        <f>_xlfn.IFNA(VLOOKUP(A633,'ACCESS EXPORT'!A:AQ,43,0),"")</f>
        <v>Sara Channing</v>
      </c>
    </row>
    <row r="634" spans="1:27" ht="18.75" x14ac:dyDescent="0.25">
      <c r="A634" s="33">
        <v>199</v>
      </c>
      <c r="B634" s="10">
        <v>1019</v>
      </c>
      <c r="C634" s="7" t="str">
        <f ca="1">IFERROR(UPPER(IF(AND('ACCESS EXPORT'!AA634="",'ACCESS EXPORT'!Z634=""),VLOOKUP(A634,'ACCESS EXPORT'!$A:$AF,32,FALSE),(IF('ACCESS EXPORT'!AA634&lt;&gt;"",CONCATENATE(VLOOKUP(A634,'ACCESS EXPORT'!$A:$AF,32,FALSE)," (Closed",TEXT('ACCESS EXPORT'!AA634," MM/DD/YYY)")),IF(TODAY()&lt;(('ACCESS EXPORT'!Z634)+30),CONCATENATE(VLOOKUP(A634,'ACCESS EXPORT'!$A:$AF,32,FALSE)," (Opens",TEXT('ACCESS EXPORT'!Z634," MM/DD/YYY)")),VLOOKUP(A634,'ACCESS EXPORT'!$A:$AF,32,FALSE)))))),"-")</f>
        <v>ADVENTHEALTH MEDICAL GROUP OB GYN AT LAKE MARY</v>
      </c>
      <c r="D634" s="3" t="str">
        <f ca="1">IFERROR(UPPER(IF(AND('ACCESS EXPORT'!AA634="",'ACCESS EXPORT'!Z634=""),VLOOKUP(A634,'ACCESS EXPORT'!$A:$AF,28,FALSE),(IF('ACCESS EXPORT'!AA634&lt;&gt;"",CONCATENATE(VLOOKUP(A634,'ACCESS EXPORT'!$A:$AF,28,FALSE)," (Closed",TEXT('ACCESS EXPORT'!AA634," MM/DD/YYY)")),IF(TODAY()&lt;(('ACCESS EXPORT'!Z634)+30),CONCATENATE(VLOOKUP(A634,'ACCESS EXPORT'!$A:$AF,28,FALSE)," (Opens",TEXT('ACCESS EXPORT'!Z634," MM/DD/YYY)")),VLOOKUP(A634,'ACCESS EXPORT'!$A:$AF,28,FALSE)))))),"-")</f>
        <v>FLORIDA WOMEN'S CENTER - LAKE MARY*</v>
      </c>
      <c r="E634" s="3" t="str">
        <f>VLOOKUP($A634,'ACCESS EXPORT'!$A:$AF,3,FALSE)</f>
        <v>6560</v>
      </c>
      <c r="F634" s="3" t="str">
        <f>UPPER(CONCATENATE(VLOOKUP(A634,'ACCESS EXPORT'!$A:$AF,4,FALSE)," ",VLOOKUP(A634,'ACCESS EXPORT'!$A:$AF,5,FALSE)," ",VLOOKUP(A634,'ACCESS EXPORT'!$A:$AF,6,FALSE)," ",VLOOKUP(A634,'ACCESS EXPORT'!$A:$AA,7,FALSE)," ",VLOOKUP(A634,'ACCESS EXPORT'!$A:$AA,8,FALSE)))</f>
        <v>755 RINEHARD RD SUITE 100 LAKE MARY FL 32746</v>
      </c>
      <c r="G634" s="4" t="str">
        <f>UPPER(VLOOKUP($A634,'ACCESS EXPORT'!$A:$AF,9,FALSE))</f>
        <v>SEMINOLE</v>
      </c>
      <c r="H634" s="4" t="str">
        <f>_xlfn.IFNA(VLOOKUP($B634,'ACCESS EXPORT'!$B:$J,9,FALSE),"")</f>
        <v>NE</v>
      </c>
      <c r="I634" s="3" t="str">
        <f>CONCATENATE("(P)",VLOOKUP($A634,'ACCESS EXPORT'!$A:$AF,11,FALSE)," (F)",VLOOKUP($A634,'ACCESS EXPORT'!$A:$AF,29,FALSE))</f>
        <v>(P)(407) 303-5204 (F)(407) 303-5205</v>
      </c>
      <c r="J634" s="4" t="str">
        <f>UPPER(VLOOKUP($A634,'ACCESS EXPORT'!$A:$AF,12,FALSE))</f>
        <v>WOMENS</v>
      </c>
      <c r="K634" s="4" t="str">
        <f>UPPER(VLOOKUP($A634,'ACCESS EXPORT'!$A:$AF,13,FALSE))</f>
        <v>MARLENE HOLLAND</v>
      </c>
      <c r="L634" s="3" t="str">
        <f>IF(AND(VLOOKUP(A634,'ACCESS EXPORT'!A:AE,1,0),'ACCESS EXPORT'!N634=""),UPPER(CONCATENATE('ACCESS EXPORT'!AE634)),IF(VLOOKUP(A634,'ACCESS EXPORT'!A:AE,1,0),UPPER(CONCATENATE('ACCESS EXPORT'!N634," "&amp;CHAR(10),'ACCESS EXPORT'!AE634))))</f>
        <v>KIM ANDERSON (EXEC DIR) 
RACHEL NASSICK (PRAC. ADMIN)</v>
      </c>
      <c r="M634" s="4" t="str">
        <f>UPPER(VLOOKUP($A634,'ACCESS EXPORT'!$A:$O,15,FALSE))</f>
        <v>VIRGINIA TUCCIO (PM)</v>
      </c>
      <c r="N634" s="4" t="str">
        <f ca="1">IF(AND('ACCESS EXPORT'!X634="",'ACCESS EXPORT'!Y634=""),IF('ACCESS EXPORT'!V634&lt;&gt;"",(IF(TODAY()-'ACCESS EXPORT'!V634&gt;=-60,UPPER(CONCATENATE(VLOOKUP(B634,'ACCESS EXPORT'!$B:$P,15,FALSE),""&amp;CHAR(10)&amp;"(SEP",TEXT('ACCESS EXPORT'!V634," MM/DD/YYY)"))),IF(TODAY()-'ACCESS EXPORT'!V634&lt;0,UPPER(VLOOKUP(B634,'ACCESS EXPORT'!$B:$P,15,FALSE)),UPPER(VLOOKUP(B634,'ACCESS EXPORT'!$B:$P,15,FALSE))))),IF('ACCESS EXPORT'!U634="",UPPER(VLOOKUP(B634,'ACCESS EXPORT'!$B:$P,15,FALSE)),IF(TODAY()-'ACCESS EXPORT'!U634&lt;=30,CONCATENATE(UPPER(VLOOKUP(B634,'ACCESS EXPORT'!$B:$P,15,FALSE)),""&amp;CHAR(10)&amp;"(NEW",TEXT('ACCESS EXPORT'!U634," MM/DD/YYY)")),IF(AND(TODAY()-'ACCESS EXPORT'!U634&gt;30,TODAY()&gt;0),UPPER(VLOOKUP(B634,'ACCESS EXPORT'!$B:$P,15,FALSE)))))),IF('ACCESS EXPORT'!Y634&lt;&gt;"",UPPER(CONCATENATE(UPPER(VLOOKUP(B634,'ACCESS EXPORT'!$B:$P,15,FALSE)),""&amp;CHAR(10)&amp;"(Transfer Out",TEXT('ACCESS EXPORT'!Y634," MM/DD/YYY)"))),IF('ACCESS EXPORT'!X634&lt;&gt;"",UPPER(CONCATENATE(UPPER(VLOOKUP(B634,'ACCESS EXPORT'!$B:$P,15,FALSE)),""&amp;CHAR(10)&amp;"(Transfer In",TEXT('ACCESS EXPORT'!X634," MM/DD/YYY)"))))))</f>
        <v>CRUZ-TORRES, PEDRO J.</v>
      </c>
      <c r="O634" s="4" t="str">
        <f>_xlfn.IFNA(VLOOKUP(B634,'ACCESS EXPORT'!$B:$Q,16,FALSE),"")</f>
        <v>MD</v>
      </c>
      <c r="P634" s="4" t="str">
        <f>_xlfn.IFNA(VLOOKUP(B634,'ACCESS EXPORT'!B:W,22,FALSE),"-")</f>
        <v>1104897453</v>
      </c>
      <c r="Q634" s="4" t="str">
        <f>_xlfn.IFNA(VLOOKUP(A634,'ACCESS EXPORT'!$A:$AG,33,0),"-")</f>
        <v>Ronald Paulin</v>
      </c>
      <c r="R634" s="4" t="str">
        <f>_xlfn.IFNA(VLOOKUP(A634,'ACCESS EXPORT'!$A:$AH,34,0),"-")</f>
        <v>Amanda Dowd</v>
      </c>
      <c r="S634" s="4" t="str">
        <f>_xlfn.IFNA(VLOOKUP(A634,'ACCESS EXPORT'!$A:$AI,35,0),"-")</f>
        <v>Courtney Powell</v>
      </c>
      <c r="T634" s="4" t="str">
        <f>_xlfn.IFNA(VLOOKUP(A634,'ACCESS EXPORT'!$A:$AJ,36,0),"-")</f>
        <v>Wanda Cruz</v>
      </c>
      <c r="U634" s="4" t="str">
        <f>_xlfn.IFNA(VLOOKUP(A634,'ACCESS EXPORT'!$A:$AK,37,0),"-")</f>
        <v>Cerner</v>
      </c>
      <c r="V634" s="4" t="str">
        <f>_xlfn.IFNA(VLOOKUP(A634,'ACCESS EXPORT'!$A:$AL,38,0),"-")</f>
        <v>FHMG_FL WOMENS CTR_LKM</v>
      </c>
      <c r="W634" s="4" t="str">
        <f>_xlfn.IFNA(VLOOKUP(A634,'ACCESS EXPORT'!$A:$AM,39,0),"-")</f>
        <v/>
      </c>
      <c r="X634" s="4" t="str">
        <f>_xlfn.IFNA(VLOOKUP(A634,'ACCESS EXPORT'!$A:$AN,40,0),"-")</f>
        <v>Libia Villaquiran / Jenny Green</v>
      </c>
      <c r="Y634" s="26" t="str">
        <f>_xlfn.IFNA(VLOOKUP(A634,'ACCESS EXPORT'!A:AO,41,0),"")</f>
        <v>Andrea Brantley</v>
      </c>
      <c r="Z634" s="26" t="str">
        <f>_xlfn.IFNA(VLOOKUP(A634,'ACCESS EXPORT'!A:AP,42,0),"")</f>
        <v>Sue Balmforth</v>
      </c>
      <c r="AA634" s="26" t="str">
        <f>_xlfn.IFNA(VLOOKUP(A634,'ACCESS EXPORT'!A:AQ,43,0),"")</f>
        <v>Sara Channing</v>
      </c>
    </row>
    <row r="635" spans="1:27" ht="18.75" x14ac:dyDescent="0.25">
      <c r="A635" s="33">
        <v>197</v>
      </c>
      <c r="B635" s="10">
        <v>1019</v>
      </c>
      <c r="C635" s="7" t="str">
        <f ca="1">IFERROR(UPPER(IF(AND('ACCESS EXPORT'!AA635="",'ACCESS EXPORT'!Z635=""),VLOOKUP(A635,'ACCESS EXPORT'!$A:$AF,32,FALSE),(IF('ACCESS EXPORT'!AA635&lt;&gt;"",CONCATENATE(VLOOKUP(A635,'ACCESS EXPORT'!$A:$AF,32,FALSE)," (Closed",TEXT('ACCESS EXPORT'!AA635," MM/DD/YYY)")),IF(TODAY()&lt;(('ACCESS EXPORT'!Z635)+30),CONCATENATE(VLOOKUP(A635,'ACCESS EXPORT'!$A:$AF,32,FALSE)," (Opens",TEXT('ACCESS EXPORT'!Z635," MM/DD/YYY)")),VLOOKUP(A635,'ACCESS EXPORT'!$A:$AF,32,FALSE)))))),"-")</f>
        <v>ADVENTHEALTH MEDICAL GROUP OB GYN AT ALTAMONTE SPRINGS</v>
      </c>
      <c r="D635" s="3" t="str">
        <f ca="1">IFERROR(UPPER(IF(AND('ACCESS EXPORT'!AA635="",'ACCESS EXPORT'!Z635=""),VLOOKUP(A635,'ACCESS EXPORT'!$A:$AF,28,FALSE),(IF('ACCESS EXPORT'!AA635&lt;&gt;"",CONCATENATE(VLOOKUP(A635,'ACCESS EXPORT'!$A:$AF,28,FALSE)," (Closed",TEXT('ACCESS EXPORT'!AA635," MM/DD/YYY)")),IF(TODAY()&lt;(('ACCESS EXPORT'!Z635)+30),CONCATENATE(VLOOKUP(A635,'ACCESS EXPORT'!$A:$AF,28,FALSE)," (Opens",TEXT('ACCESS EXPORT'!Z635," MM/DD/YYY)")),VLOOKUP(A635,'ACCESS EXPORT'!$A:$AF,28,FALSE)))))),"-")</f>
        <v>FLORIDA WOMEN'S CENTER - ALTAMONTE SPRINGS</v>
      </c>
      <c r="E635" s="3" t="str">
        <f>VLOOKUP($A635,'ACCESS EXPORT'!$A:$AF,3,FALSE)</f>
        <v>6560</v>
      </c>
      <c r="F635" s="3" t="str">
        <f>UPPER(CONCATENATE(VLOOKUP(A635,'ACCESS EXPORT'!$A:$AF,4,FALSE)," ",VLOOKUP(A635,'ACCESS EXPORT'!$A:$AF,5,FALSE)," ",VLOOKUP(A635,'ACCESS EXPORT'!$A:$AF,6,FALSE)," ",VLOOKUP(A635,'ACCESS EXPORT'!$A:$AA,7,FALSE)," ",VLOOKUP(A635,'ACCESS EXPORT'!$A:$AA,8,FALSE)))</f>
        <v>661 E ALTAMONTE DR SUITE 318 &amp; 328 ALTAMONTE SPRINGS FL 32701</v>
      </c>
      <c r="G635" s="4" t="str">
        <f>UPPER(VLOOKUP($A635,'ACCESS EXPORT'!$A:$AF,9,FALSE))</f>
        <v>SEMINOLE</v>
      </c>
      <c r="H635" s="4" t="str">
        <f>_xlfn.IFNA(VLOOKUP($B635,'ACCESS EXPORT'!$B:$J,9,FALSE),"")</f>
        <v>NE</v>
      </c>
      <c r="I635" s="3" t="str">
        <f>CONCATENATE("(P)",VLOOKUP($A635,'ACCESS EXPORT'!$A:$AF,11,FALSE)," (F)",VLOOKUP($A635,'ACCESS EXPORT'!$A:$AF,29,FALSE))</f>
        <v>(P)(407) 303-5204 (F)(407) 303-5205</v>
      </c>
      <c r="J635" s="4" t="str">
        <f>UPPER(VLOOKUP($A635,'ACCESS EXPORT'!$A:$AF,12,FALSE))</f>
        <v>WOMENS</v>
      </c>
      <c r="K635" s="4" t="str">
        <f>UPPER(VLOOKUP($A635,'ACCESS EXPORT'!$A:$AF,13,FALSE))</f>
        <v>MARLENE HOLLAND</v>
      </c>
      <c r="L635" s="3" t="str">
        <f>IF(AND(VLOOKUP(A635,'ACCESS EXPORT'!A:AE,1,0),'ACCESS EXPORT'!N635=""),UPPER(CONCATENATE('ACCESS EXPORT'!AE635)),IF(VLOOKUP(A635,'ACCESS EXPORT'!A:AE,1,0),UPPER(CONCATENATE('ACCESS EXPORT'!N635," "&amp;CHAR(10),'ACCESS EXPORT'!AE635))))</f>
        <v>KIM ANDERSON (EXEC DIR) 
RACHEL NASSICK (PRAC. ADMIN)</v>
      </c>
      <c r="M635" s="4" t="str">
        <f>UPPER(VLOOKUP($A635,'ACCESS EXPORT'!$A:$O,15,FALSE))</f>
        <v>VIRGINIA TUCCIO (PM)</v>
      </c>
      <c r="N635" s="4" t="str">
        <f ca="1">IF(AND('ACCESS EXPORT'!X635="",'ACCESS EXPORT'!Y635=""),IF('ACCESS EXPORT'!V635&lt;&gt;"",(IF(TODAY()-'ACCESS EXPORT'!V635&gt;=-60,UPPER(CONCATENATE(VLOOKUP(B635,'ACCESS EXPORT'!$B:$P,15,FALSE),""&amp;CHAR(10)&amp;"(SEP",TEXT('ACCESS EXPORT'!V635," MM/DD/YYY)"))),IF(TODAY()-'ACCESS EXPORT'!V635&lt;0,UPPER(VLOOKUP(B635,'ACCESS EXPORT'!$B:$P,15,FALSE)),UPPER(VLOOKUP(B635,'ACCESS EXPORT'!$B:$P,15,FALSE))))),IF('ACCESS EXPORT'!U635="",UPPER(VLOOKUP(B635,'ACCESS EXPORT'!$B:$P,15,FALSE)),IF(TODAY()-'ACCESS EXPORT'!U635&lt;=30,CONCATENATE(UPPER(VLOOKUP(B635,'ACCESS EXPORT'!$B:$P,15,FALSE)),""&amp;CHAR(10)&amp;"(NEW",TEXT('ACCESS EXPORT'!U635," MM/DD/YYY)")),IF(AND(TODAY()-'ACCESS EXPORT'!U635&gt;30,TODAY()&gt;0),UPPER(VLOOKUP(B635,'ACCESS EXPORT'!$B:$P,15,FALSE)))))),IF('ACCESS EXPORT'!Y635&lt;&gt;"",UPPER(CONCATENATE(UPPER(VLOOKUP(B635,'ACCESS EXPORT'!$B:$P,15,FALSE)),""&amp;CHAR(10)&amp;"(Transfer Out",TEXT('ACCESS EXPORT'!Y635," MM/DD/YYY)"))),IF('ACCESS EXPORT'!X635&lt;&gt;"",UPPER(CONCATENATE(UPPER(VLOOKUP(B635,'ACCESS EXPORT'!$B:$P,15,FALSE)),""&amp;CHAR(10)&amp;"(Transfer In",TEXT('ACCESS EXPORT'!X635," MM/DD/YYY)"))))))</f>
        <v>CRUZ-TORRES, PEDRO J.</v>
      </c>
      <c r="O635" s="4" t="str">
        <f>_xlfn.IFNA(VLOOKUP(B635,'ACCESS EXPORT'!$B:$Q,16,FALSE),"")</f>
        <v>MD</v>
      </c>
      <c r="P635" s="4" t="str">
        <f>_xlfn.IFNA(VLOOKUP(B635,'ACCESS EXPORT'!B:W,22,FALSE),"-")</f>
        <v>1104897453</v>
      </c>
      <c r="Q635" s="4" t="str">
        <f>_xlfn.IFNA(VLOOKUP(A635,'ACCESS EXPORT'!$A:$AG,33,0),"-")</f>
        <v>Ronald Paulin</v>
      </c>
      <c r="R635" s="4" t="str">
        <f>_xlfn.IFNA(VLOOKUP(A635,'ACCESS EXPORT'!$A:$AH,34,0),"-")</f>
        <v>Amanda Dowd</v>
      </c>
      <c r="S635" s="4" t="str">
        <f>_xlfn.IFNA(VLOOKUP(A635,'ACCESS EXPORT'!$A:$AI,35,0),"-")</f>
        <v>Courtney Powell</v>
      </c>
      <c r="T635" s="4" t="str">
        <f>_xlfn.IFNA(VLOOKUP(A635,'ACCESS EXPORT'!$A:$AJ,36,0),"-")</f>
        <v>Wanda Cruz</v>
      </c>
      <c r="U635" s="4" t="str">
        <f>_xlfn.IFNA(VLOOKUP(A635,'ACCESS EXPORT'!$A:$AK,37,0),"-")</f>
        <v>Cerner</v>
      </c>
      <c r="V635" s="4" t="str">
        <f>_xlfn.IFNA(VLOOKUP(A635,'ACCESS EXPORT'!$A:$AL,38,0),"-")</f>
        <v>FHMG_FL WOMENS CTR_ALT</v>
      </c>
      <c r="W635" s="4" t="str">
        <f>_xlfn.IFNA(VLOOKUP(A635,'ACCESS EXPORT'!$A:$AM,39,0),"-")</f>
        <v/>
      </c>
      <c r="X635" s="4" t="str">
        <f>_xlfn.IFNA(VLOOKUP(A635,'ACCESS EXPORT'!$A:$AN,40,0),"-")</f>
        <v>Libia Villaquiran / Jenny Green</v>
      </c>
      <c r="Y635" s="26" t="str">
        <f>_xlfn.IFNA(VLOOKUP(A635,'ACCESS EXPORT'!A:AO,41,0),"")</f>
        <v>Andrea Brantley</v>
      </c>
      <c r="Z635" s="26" t="str">
        <f>_xlfn.IFNA(VLOOKUP(A635,'ACCESS EXPORT'!A:AP,42,0),"")</f>
        <v>Sue Balmforth</v>
      </c>
      <c r="AA635" s="26" t="str">
        <f>_xlfn.IFNA(VLOOKUP(A635,'ACCESS EXPORT'!A:AQ,43,0),"")</f>
        <v>Sara Channing</v>
      </c>
    </row>
    <row r="636" spans="1:27" ht="18.75" x14ac:dyDescent="0.25">
      <c r="A636" s="33">
        <v>314</v>
      </c>
      <c r="B636" s="10">
        <v>1018</v>
      </c>
      <c r="C636" s="7" t="str">
        <f ca="1">IFERROR(UPPER(IF(AND('ACCESS EXPORT'!AA636="",'ACCESS EXPORT'!Z636=""),VLOOKUP(A636,'ACCESS EXPORT'!$A:$AF,32,FALSE),(IF('ACCESS EXPORT'!AA636&lt;&gt;"",CONCATENATE(VLOOKUP(A636,'ACCESS EXPORT'!$A:$AF,32,FALSE)," (Closed",TEXT('ACCESS EXPORT'!AA636," MM/DD/YYY)")),IF(TODAY()&lt;(('ACCESS EXPORT'!Z636)+30),CONCATENATE(VLOOKUP(A636,'ACCESS EXPORT'!$A:$AF,32,FALSE)," (Opens",TEXT('ACCESS EXPORT'!Z636," MM/DD/YYY)")),VLOOKUP(A636,'ACCESS EXPORT'!$A:$AF,32,FALSE)))))),"-")</f>
        <v>ADVENTHEALTH MEDICAL GROUP OB GYN AT DELTONA</v>
      </c>
      <c r="D636" s="3" t="str">
        <f ca="1">IFERROR(UPPER(IF(AND('ACCESS EXPORT'!AA636="",'ACCESS EXPORT'!Z636=""),VLOOKUP(A636,'ACCESS EXPORT'!$A:$AF,28,FALSE),(IF('ACCESS EXPORT'!AA636&lt;&gt;"",CONCATENATE(VLOOKUP(A636,'ACCESS EXPORT'!$A:$AF,28,FALSE)," (Closed",TEXT('ACCESS EXPORT'!AA636," MM/DD/YYY)")),IF(TODAY()&lt;(('ACCESS EXPORT'!Z636)+30),CONCATENATE(VLOOKUP(A636,'ACCESS EXPORT'!$A:$AF,28,FALSE)," (Opens",TEXT('ACCESS EXPORT'!Z636," MM/DD/YYY)")),VLOOKUP(A636,'ACCESS EXPORT'!$A:$AF,28,FALSE)))))),"-")</f>
        <v>FLORIDA WOMEN'S CENTER - DELTONA*</v>
      </c>
      <c r="E636" s="3" t="str">
        <f>VLOOKUP($A636,'ACCESS EXPORT'!$A:$AF,3,FALSE)</f>
        <v>6560</v>
      </c>
      <c r="F636" s="3" t="str">
        <f>UPPER(CONCATENATE(VLOOKUP(A636,'ACCESS EXPORT'!$A:$AF,4,FALSE)," ",VLOOKUP(A636,'ACCESS EXPORT'!$A:$AF,5,FALSE)," ",VLOOKUP(A636,'ACCESS EXPORT'!$A:$AF,6,FALSE)," ",VLOOKUP(A636,'ACCESS EXPORT'!$A:$AA,7,FALSE)," ",VLOOKUP(A636,'ACCESS EXPORT'!$A:$AA,8,FALSE)))</f>
        <v>1745 STERLING SILVER BLVD SUITE 104 DELTONA FL 32725</v>
      </c>
      <c r="G636" s="4" t="str">
        <f>UPPER(VLOOKUP($A636,'ACCESS EXPORT'!$A:$AF,9,FALSE))</f>
        <v>VOLUSIA</v>
      </c>
      <c r="H636" s="4" t="str">
        <f>_xlfn.IFNA(VLOOKUP($B636,'ACCESS EXPORT'!$B:$J,9,FALSE),"")</f>
        <v>NE</v>
      </c>
      <c r="I636" s="3" t="str">
        <f>CONCATENATE("(P)",VLOOKUP($A636,'ACCESS EXPORT'!$A:$AF,11,FALSE)," (F)",VLOOKUP($A636,'ACCESS EXPORT'!$A:$AF,29,FALSE))</f>
        <v>(P)(407) 303-5204 (F)(407) 303-5205</v>
      </c>
      <c r="J636" s="4" t="str">
        <f>UPPER(VLOOKUP($A636,'ACCESS EXPORT'!$A:$AF,12,FALSE))</f>
        <v>WOMENS</v>
      </c>
      <c r="K636" s="4" t="str">
        <f>UPPER(VLOOKUP($A636,'ACCESS EXPORT'!$A:$AF,13,FALSE))</f>
        <v>MARLENE HOLLAND</v>
      </c>
      <c r="L636" s="3" t="str">
        <f>IF(AND(VLOOKUP(A636,'ACCESS EXPORT'!A:AE,1,0),'ACCESS EXPORT'!N636=""),UPPER(CONCATENATE('ACCESS EXPORT'!AE636)),IF(VLOOKUP(A636,'ACCESS EXPORT'!A:AE,1,0),UPPER(CONCATENATE('ACCESS EXPORT'!N636," "&amp;CHAR(10),'ACCESS EXPORT'!AE636))))</f>
        <v>KIM ANDERSON (EXEC DIR) 
RACHEL NASSICK (PRAC. ADMIN)</v>
      </c>
      <c r="M636" s="4" t="str">
        <f>UPPER(VLOOKUP($A636,'ACCESS EXPORT'!$A:$O,15,FALSE))</f>
        <v>VIRGINIA TUCCIO (PM)</v>
      </c>
      <c r="N636" s="4" t="str">
        <f ca="1">IF(AND('ACCESS EXPORT'!X636="",'ACCESS EXPORT'!Y636=""),IF('ACCESS EXPORT'!V636&lt;&gt;"",(IF(TODAY()-'ACCESS EXPORT'!V636&gt;=-60,UPPER(CONCATENATE(VLOOKUP(B636,'ACCESS EXPORT'!$B:$P,15,FALSE),""&amp;CHAR(10)&amp;"(SEP",TEXT('ACCESS EXPORT'!V636," MM/DD/YYY)"))),IF(TODAY()-'ACCESS EXPORT'!V636&lt;0,UPPER(VLOOKUP(B636,'ACCESS EXPORT'!$B:$P,15,FALSE)),UPPER(VLOOKUP(B636,'ACCESS EXPORT'!$B:$P,15,FALSE))))),IF('ACCESS EXPORT'!U636="",UPPER(VLOOKUP(B636,'ACCESS EXPORT'!$B:$P,15,FALSE)),IF(TODAY()-'ACCESS EXPORT'!U636&lt;=30,CONCATENATE(UPPER(VLOOKUP(B636,'ACCESS EXPORT'!$B:$P,15,FALSE)),""&amp;CHAR(10)&amp;"(NEW",TEXT('ACCESS EXPORT'!U636," MM/DD/YYY)")),IF(AND(TODAY()-'ACCESS EXPORT'!U636&gt;30,TODAY()&gt;0),UPPER(VLOOKUP(B636,'ACCESS EXPORT'!$B:$P,15,FALSE)))))),IF('ACCESS EXPORT'!Y636&lt;&gt;"",UPPER(CONCATENATE(UPPER(VLOOKUP(B636,'ACCESS EXPORT'!$B:$P,15,FALSE)),""&amp;CHAR(10)&amp;"(Transfer Out",TEXT('ACCESS EXPORT'!Y636," MM/DD/YYY)"))),IF('ACCESS EXPORT'!X636&lt;&gt;"",UPPER(CONCATENATE(UPPER(VLOOKUP(B636,'ACCESS EXPORT'!$B:$P,15,FALSE)),""&amp;CHAR(10)&amp;"(Transfer In",TEXT('ACCESS EXPORT'!X636," MM/DD/YYY)"))))))</f>
        <v>ENYART, THOMAS P.</v>
      </c>
      <c r="O636" s="4" t="str">
        <f>_xlfn.IFNA(VLOOKUP(B636,'ACCESS EXPORT'!$B:$Q,16,FALSE),"")</f>
        <v>DO</v>
      </c>
      <c r="P636" s="4" t="str">
        <f>_xlfn.IFNA(VLOOKUP(B636,'ACCESS EXPORT'!B:W,22,FALSE),"-")</f>
        <v>1376502161</v>
      </c>
      <c r="Q636" s="4" t="str">
        <f>_xlfn.IFNA(VLOOKUP(A636,'ACCESS EXPORT'!$A:$AG,33,0),"-")</f>
        <v>Ronald Paulin</v>
      </c>
      <c r="R636" s="4" t="str">
        <f>_xlfn.IFNA(VLOOKUP(A636,'ACCESS EXPORT'!$A:$AH,34,0),"-")</f>
        <v>Amanda Dowd</v>
      </c>
      <c r="S636" s="4" t="str">
        <f>_xlfn.IFNA(VLOOKUP(A636,'ACCESS EXPORT'!$A:$AI,35,0),"-")</f>
        <v>Courtney Powell</v>
      </c>
      <c r="T636" s="4" t="str">
        <f>_xlfn.IFNA(VLOOKUP(A636,'ACCESS EXPORT'!$A:$AJ,36,0),"-")</f>
        <v>Wanda Cruz</v>
      </c>
      <c r="U636" s="4" t="str">
        <f>_xlfn.IFNA(VLOOKUP(A636,'ACCESS EXPORT'!$A:$AK,37,0),"-")</f>
        <v>Cerner</v>
      </c>
      <c r="V636" s="4" t="str">
        <f>_xlfn.IFNA(VLOOKUP(A636,'ACCESS EXPORT'!$A:$AL,38,0),"-")</f>
        <v>FHMG_FL WOMENS CTR_DEL</v>
      </c>
      <c r="W636" s="4" t="str">
        <f>_xlfn.IFNA(VLOOKUP(A636,'ACCESS EXPORT'!$A:$AM,39,0),"-")</f>
        <v/>
      </c>
      <c r="X636" s="4" t="str">
        <f>_xlfn.IFNA(VLOOKUP(A636,'ACCESS EXPORT'!$A:$AN,40,0),"-")</f>
        <v>Libia Villaquiran / Jenny Green</v>
      </c>
      <c r="Y636" s="26" t="str">
        <f>_xlfn.IFNA(VLOOKUP(A636,'ACCESS EXPORT'!A:AO,41,0),"")</f>
        <v>Andrea Brantley</v>
      </c>
      <c r="Z636" s="26" t="str">
        <f>_xlfn.IFNA(VLOOKUP(A636,'ACCESS EXPORT'!A:AP,42,0),"")</f>
        <v>Sue Balmforth</v>
      </c>
      <c r="AA636" s="26" t="str">
        <f>_xlfn.IFNA(VLOOKUP(A636,'ACCESS EXPORT'!A:AQ,43,0),"")</f>
        <v>Sara Channing</v>
      </c>
    </row>
    <row r="637" spans="1:27" ht="18.75" x14ac:dyDescent="0.25">
      <c r="A637" s="33">
        <v>199</v>
      </c>
      <c r="B637" s="10">
        <v>1018</v>
      </c>
      <c r="C637" s="7" t="str">
        <f ca="1">IFERROR(UPPER(IF(AND('ACCESS EXPORT'!AA637="",'ACCESS EXPORT'!Z637=""),VLOOKUP(A637,'ACCESS EXPORT'!$A:$AF,32,FALSE),(IF('ACCESS EXPORT'!AA637&lt;&gt;"",CONCATENATE(VLOOKUP(A637,'ACCESS EXPORT'!$A:$AF,32,FALSE)," (Closed",TEXT('ACCESS EXPORT'!AA637," MM/DD/YYY)")),IF(TODAY()&lt;(('ACCESS EXPORT'!Z637)+30),CONCATENATE(VLOOKUP(A637,'ACCESS EXPORT'!$A:$AF,32,FALSE)," (Opens",TEXT('ACCESS EXPORT'!Z637," MM/DD/YYY)")),VLOOKUP(A637,'ACCESS EXPORT'!$A:$AF,32,FALSE)))))),"-")</f>
        <v>ADVENTHEALTH MEDICAL GROUP OB GYN AT LAKE MARY</v>
      </c>
      <c r="D637" s="3" t="str">
        <f ca="1">IFERROR(UPPER(IF(AND('ACCESS EXPORT'!AA637="",'ACCESS EXPORT'!Z637=""),VLOOKUP(A637,'ACCESS EXPORT'!$A:$AF,28,FALSE),(IF('ACCESS EXPORT'!AA637&lt;&gt;"",CONCATENATE(VLOOKUP(A637,'ACCESS EXPORT'!$A:$AF,28,FALSE)," (Closed",TEXT('ACCESS EXPORT'!AA637," MM/DD/YYY)")),IF(TODAY()&lt;(('ACCESS EXPORT'!Z637)+30),CONCATENATE(VLOOKUP(A637,'ACCESS EXPORT'!$A:$AF,28,FALSE)," (Opens",TEXT('ACCESS EXPORT'!Z637," MM/DD/YYY)")),VLOOKUP(A637,'ACCESS EXPORT'!$A:$AF,28,FALSE)))))),"-")</f>
        <v>FLORIDA WOMEN'S CENTER - LAKE MARY*</v>
      </c>
      <c r="E637" s="3" t="str">
        <f>VLOOKUP($A637,'ACCESS EXPORT'!$A:$AF,3,FALSE)</f>
        <v>6560</v>
      </c>
      <c r="F637" s="3" t="str">
        <f>UPPER(CONCATENATE(VLOOKUP(A637,'ACCESS EXPORT'!$A:$AF,4,FALSE)," ",VLOOKUP(A637,'ACCESS EXPORT'!$A:$AF,5,FALSE)," ",VLOOKUP(A637,'ACCESS EXPORT'!$A:$AF,6,FALSE)," ",VLOOKUP(A637,'ACCESS EXPORT'!$A:$AA,7,FALSE)," ",VLOOKUP(A637,'ACCESS EXPORT'!$A:$AA,8,FALSE)))</f>
        <v>755 RINEHARD RD SUITE 100 LAKE MARY FL 32746</v>
      </c>
      <c r="G637" s="4" t="str">
        <f>UPPER(VLOOKUP($A637,'ACCESS EXPORT'!$A:$AF,9,FALSE))</f>
        <v>SEMINOLE</v>
      </c>
      <c r="H637" s="4" t="str">
        <f>_xlfn.IFNA(VLOOKUP($B637,'ACCESS EXPORT'!$B:$J,9,FALSE),"")</f>
        <v>NE</v>
      </c>
      <c r="I637" s="3" t="str">
        <f>CONCATENATE("(P)",VLOOKUP($A637,'ACCESS EXPORT'!$A:$AF,11,FALSE)," (F)",VLOOKUP($A637,'ACCESS EXPORT'!$A:$AF,29,FALSE))</f>
        <v>(P)(407) 303-5204 (F)(407) 303-5205</v>
      </c>
      <c r="J637" s="4" t="str">
        <f>UPPER(VLOOKUP($A637,'ACCESS EXPORT'!$A:$AF,12,FALSE))</f>
        <v>WOMENS</v>
      </c>
      <c r="K637" s="4" t="str">
        <f>UPPER(VLOOKUP($A637,'ACCESS EXPORT'!$A:$AF,13,FALSE))</f>
        <v>MARLENE HOLLAND</v>
      </c>
      <c r="L637" s="3" t="str">
        <f>IF(AND(VLOOKUP(A637,'ACCESS EXPORT'!A:AE,1,0),'ACCESS EXPORT'!N637=""),UPPER(CONCATENATE('ACCESS EXPORT'!AE637)),IF(VLOOKUP(A637,'ACCESS EXPORT'!A:AE,1,0),UPPER(CONCATENATE('ACCESS EXPORT'!N637," "&amp;CHAR(10),'ACCESS EXPORT'!AE637))))</f>
        <v>KIM ANDERSON (EXEC DIR) 
RACHEL NASSICK (PRAC. ADMIN)</v>
      </c>
      <c r="M637" s="4" t="str">
        <f>UPPER(VLOOKUP($A637,'ACCESS EXPORT'!$A:$O,15,FALSE))</f>
        <v>VIRGINIA TUCCIO (PM)</v>
      </c>
      <c r="N637" s="4" t="str">
        <f ca="1">IF(AND('ACCESS EXPORT'!X637="",'ACCESS EXPORT'!Y637=""),IF('ACCESS EXPORT'!V637&lt;&gt;"",(IF(TODAY()-'ACCESS EXPORT'!V637&gt;=-60,UPPER(CONCATENATE(VLOOKUP(B637,'ACCESS EXPORT'!$B:$P,15,FALSE),""&amp;CHAR(10)&amp;"(SEP",TEXT('ACCESS EXPORT'!V637," MM/DD/YYY)"))),IF(TODAY()-'ACCESS EXPORT'!V637&lt;0,UPPER(VLOOKUP(B637,'ACCESS EXPORT'!$B:$P,15,FALSE)),UPPER(VLOOKUP(B637,'ACCESS EXPORT'!$B:$P,15,FALSE))))),IF('ACCESS EXPORT'!U637="",UPPER(VLOOKUP(B637,'ACCESS EXPORT'!$B:$P,15,FALSE)),IF(TODAY()-'ACCESS EXPORT'!U637&lt;=30,CONCATENATE(UPPER(VLOOKUP(B637,'ACCESS EXPORT'!$B:$P,15,FALSE)),""&amp;CHAR(10)&amp;"(NEW",TEXT('ACCESS EXPORT'!U637," MM/DD/YYY)")),IF(AND(TODAY()-'ACCESS EXPORT'!U637&gt;30,TODAY()&gt;0),UPPER(VLOOKUP(B637,'ACCESS EXPORT'!$B:$P,15,FALSE)))))),IF('ACCESS EXPORT'!Y637&lt;&gt;"",UPPER(CONCATENATE(UPPER(VLOOKUP(B637,'ACCESS EXPORT'!$B:$P,15,FALSE)),""&amp;CHAR(10)&amp;"(Transfer Out",TEXT('ACCESS EXPORT'!Y637," MM/DD/YYY)"))),IF('ACCESS EXPORT'!X637&lt;&gt;"",UPPER(CONCATENATE(UPPER(VLOOKUP(B637,'ACCESS EXPORT'!$B:$P,15,FALSE)),""&amp;CHAR(10)&amp;"(Transfer In",TEXT('ACCESS EXPORT'!X637," MM/DD/YYY)"))))))</f>
        <v>ENYART, THOMAS P.</v>
      </c>
      <c r="O637" s="4" t="str">
        <f>_xlfn.IFNA(VLOOKUP(B637,'ACCESS EXPORT'!$B:$Q,16,FALSE),"")</f>
        <v>DO</v>
      </c>
      <c r="P637" s="4" t="str">
        <f>_xlfn.IFNA(VLOOKUP(B637,'ACCESS EXPORT'!B:W,22,FALSE),"-")</f>
        <v>1376502161</v>
      </c>
      <c r="Q637" s="4" t="str">
        <f>_xlfn.IFNA(VLOOKUP(A637,'ACCESS EXPORT'!$A:$AG,33,0),"-")</f>
        <v>Ronald Paulin</v>
      </c>
      <c r="R637" s="4" t="str">
        <f>_xlfn.IFNA(VLOOKUP(A637,'ACCESS EXPORT'!$A:$AH,34,0),"-")</f>
        <v>Amanda Dowd</v>
      </c>
      <c r="S637" s="4" t="str">
        <f>_xlfn.IFNA(VLOOKUP(A637,'ACCESS EXPORT'!$A:$AI,35,0),"-")</f>
        <v>Courtney Powell</v>
      </c>
      <c r="T637" s="4" t="str">
        <f>_xlfn.IFNA(VLOOKUP(A637,'ACCESS EXPORT'!$A:$AJ,36,0),"-")</f>
        <v>Wanda Cruz</v>
      </c>
      <c r="U637" s="4" t="str">
        <f>_xlfn.IFNA(VLOOKUP(A637,'ACCESS EXPORT'!$A:$AK,37,0),"-")</f>
        <v>Cerner</v>
      </c>
      <c r="V637" s="4" t="str">
        <f>_xlfn.IFNA(VLOOKUP(A637,'ACCESS EXPORT'!$A:$AL,38,0),"-")</f>
        <v>FHMG_FL WOMENS CTR_LKM</v>
      </c>
      <c r="W637" s="4" t="str">
        <f>_xlfn.IFNA(VLOOKUP(A637,'ACCESS EXPORT'!$A:$AM,39,0),"-")</f>
        <v/>
      </c>
      <c r="X637" s="4" t="str">
        <f>_xlfn.IFNA(VLOOKUP(A637,'ACCESS EXPORT'!$A:$AN,40,0),"-")</f>
        <v>Libia Villaquiran / Jenny Green</v>
      </c>
      <c r="Y637" s="26" t="str">
        <f>_xlfn.IFNA(VLOOKUP(A637,'ACCESS EXPORT'!A:AO,41,0),"")</f>
        <v>Andrea Brantley</v>
      </c>
      <c r="Z637" s="26" t="str">
        <f>_xlfn.IFNA(VLOOKUP(A637,'ACCESS EXPORT'!A:AP,42,0),"")</f>
        <v>Sue Balmforth</v>
      </c>
      <c r="AA637" s="26" t="str">
        <f>_xlfn.IFNA(VLOOKUP(A637,'ACCESS EXPORT'!A:AQ,43,0),"")</f>
        <v>Sara Channing</v>
      </c>
    </row>
    <row r="638" spans="1:27" ht="18.75" x14ac:dyDescent="0.25">
      <c r="A638" s="33">
        <v>198</v>
      </c>
      <c r="B638" s="10">
        <v>1018</v>
      </c>
      <c r="C638" s="7" t="str">
        <f ca="1">IFERROR(UPPER(IF(AND('ACCESS EXPORT'!AA638="",'ACCESS EXPORT'!Z638=""),VLOOKUP(A638,'ACCESS EXPORT'!$A:$AF,32,FALSE),(IF('ACCESS EXPORT'!AA638&lt;&gt;"",CONCATENATE(VLOOKUP(A638,'ACCESS EXPORT'!$A:$AF,32,FALSE)," (Closed",TEXT('ACCESS EXPORT'!AA638," MM/DD/YYY)")),IF(TODAY()&lt;(('ACCESS EXPORT'!Z638)+30),CONCATENATE(VLOOKUP(A638,'ACCESS EXPORT'!$A:$AF,32,FALSE)," (Opens",TEXT('ACCESS EXPORT'!Z638," MM/DD/YYY)")),VLOOKUP(A638,'ACCESS EXPORT'!$A:$AF,32,FALSE)))))),"-")</f>
        <v>ADVENTHEALTH MEDICAL GROUP OB GYN AT APOPKA</v>
      </c>
      <c r="D638" s="3" t="str">
        <f ca="1">IFERROR(UPPER(IF(AND('ACCESS EXPORT'!AA638="",'ACCESS EXPORT'!Z638=""),VLOOKUP(A638,'ACCESS EXPORT'!$A:$AF,28,FALSE),(IF('ACCESS EXPORT'!AA638&lt;&gt;"",CONCATENATE(VLOOKUP(A638,'ACCESS EXPORT'!$A:$AF,28,FALSE)," (Closed",TEXT('ACCESS EXPORT'!AA638," MM/DD/YYY)")),IF(TODAY()&lt;(('ACCESS EXPORT'!Z638)+30),CONCATENATE(VLOOKUP(A638,'ACCESS EXPORT'!$A:$AF,28,FALSE)," (Opens",TEXT('ACCESS EXPORT'!Z638," MM/DD/YYY)")),VLOOKUP(A638,'ACCESS EXPORT'!$A:$AF,28,FALSE)))))),"-")</f>
        <v>FLORIDA WOMEN'S CENTER - APOPKA*</v>
      </c>
      <c r="E638" s="3" t="str">
        <f>VLOOKUP($A638,'ACCESS EXPORT'!$A:$AF,3,FALSE)</f>
        <v>6560</v>
      </c>
      <c r="F638" s="3" t="str">
        <f>UPPER(CONCATENATE(VLOOKUP(A638,'ACCESS EXPORT'!$A:$AF,4,FALSE)," ",VLOOKUP(A638,'ACCESS EXPORT'!$A:$AF,5,FALSE)," ",VLOOKUP(A638,'ACCESS EXPORT'!$A:$AF,6,FALSE)," ",VLOOKUP(A638,'ACCESS EXPORT'!$A:$AA,7,FALSE)," ",VLOOKUP(A638,'ACCESS EXPORT'!$A:$AA,8,FALSE)))</f>
        <v>201 N PARK AVE SUITE 204 APOPKA FL 32703</v>
      </c>
      <c r="G638" s="4" t="str">
        <f>UPPER(VLOOKUP($A638,'ACCESS EXPORT'!$A:$AF,9,FALSE))</f>
        <v>ORANGE</v>
      </c>
      <c r="H638" s="4" t="str">
        <f>_xlfn.IFNA(VLOOKUP($B638,'ACCESS EXPORT'!$B:$J,9,FALSE),"")</f>
        <v>NE</v>
      </c>
      <c r="I638" s="3" t="str">
        <f>CONCATENATE("(P)",VLOOKUP($A638,'ACCESS EXPORT'!$A:$AF,11,FALSE)," (F)",VLOOKUP($A638,'ACCESS EXPORT'!$A:$AF,29,FALSE))</f>
        <v>(P)(407) 303-5204 (F)(407) 303-5205</v>
      </c>
      <c r="J638" s="4" t="str">
        <f>UPPER(VLOOKUP($A638,'ACCESS EXPORT'!$A:$AF,12,FALSE))</f>
        <v>WOMENS</v>
      </c>
      <c r="K638" s="4" t="str">
        <f>UPPER(VLOOKUP($A638,'ACCESS EXPORT'!$A:$AF,13,FALSE))</f>
        <v>MARLENE HOLLAND</v>
      </c>
      <c r="L638" s="3" t="str">
        <f>IF(AND(VLOOKUP(A638,'ACCESS EXPORT'!A:AE,1,0),'ACCESS EXPORT'!N638=""),UPPER(CONCATENATE('ACCESS EXPORT'!AE638)),IF(VLOOKUP(A638,'ACCESS EXPORT'!A:AE,1,0),UPPER(CONCATENATE('ACCESS EXPORT'!N638," "&amp;CHAR(10),'ACCESS EXPORT'!AE638))))</f>
        <v>KIM ANDERSON (EXEC DIR) 
RACHEL NASSICK (PRAC. ADMIN)</v>
      </c>
      <c r="M638" s="4" t="str">
        <f>UPPER(VLOOKUP($A638,'ACCESS EXPORT'!$A:$O,15,FALSE))</f>
        <v>VIRGINIA TUCCIO (PM)</v>
      </c>
      <c r="N638" s="4" t="str">
        <f ca="1">IF(AND('ACCESS EXPORT'!X638="",'ACCESS EXPORT'!Y638=""),IF('ACCESS EXPORT'!V638&lt;&gt;"",(IF(TODAY()-'ACCESS EXPORT'!V638&gt;=-60,UPPER(CONCATENATE(VLOOKUP(B638,'ACCESS EXPORT'!$B:$P,15,FALSE),""&amp;CHAR(10)&amp;"(SEP",TEXT('ACCESS EXPORT'!V638," MM/DD/YYY)"))),IF(TODAY()-'ACCESS EXPORT'!V638&lt;0,UPPER(VLOOKUP(B638,'ACCESS EXPORT'!$B:$P,15,FALSE)),UPPER(VLOOKUP(B638,'ACCESS EXPORT'!$B:$P,15,FALSE))))),IF('ACCESS EXPORT'!U638="",UPPER(VLOOKUP(B638,'ACCESS EXPORT'!$B:$P,15,FALSE)),IF(TODAY()-'ACCESS EXPORT'!U638&lt;=30,CONCATENATE(UPPER(VLOOKUP(B638,'ACCESS EXPORT'!$B:$P,15,FALSE)),""&amp;CHAR(10)&amp;"(NEW",TEXT('ACCESS EXPORT'!U638," MM/DD/YYY)")),IF(AND(TODAY()-'ACCESS EXPORT'!U638&gt;30,TODAY()&gt;0),UPPER(VLOOKUP(B638,'ACCESS EXPORT'!$B:$P,15,FALSE)))))),IF('ACCESS EXPORT'!Y638&lt;&gt;"",UPPER(CONCATENATE(UPPER(VLOOKUP(B638,'ACCESS EXPORT'!$B:$P,15,FALSE)),""&amp;CHAR(10)&amp;"(Transfer Out",TEXT('ACCESS EXPORT'!Y638," MM/DD/YYY)"))),IF('ACCESS EXPORT'!X638&lt;&gt;"",UPPER(CONCATENATE(UPPER(VLOOKUP(B638,'ACCESS EXPORT'!$B:$P,15,FALSE)),""&amp;CHAR(10)&amp;"(Transfer In",TEXT('ACCESS EXPORT'!X638," MM/DD/YYY)"))))))</f>
        <v>ENYART, THOMAS P.</v>
      </c>
      <c r="O638" s="4" t="str">
        <f>_xlfn.IFNA(VLOOKUP(B638,'ACCESS EXPORT'!$B:$Q,16,FALSE),"")</f>
        <v>DO</v>
      </c>
      <c r="P638" s="4" t="str">
        <f>_xlfn.IFNA(VLOOKUP(B638,'ACCESS EXPORT'!B:W,22,FALSE),"-")</f>
        <v>1376502161</v>
      </c>
      <c r="Q638" s="4" t="str">
        <f>_xlfn.IFNA(VLOOKUP(A638,'ACCESS EXPORT'!$A:$AG,33,0),"-")</f>
        <v>Quamirah Denson</v>
      </c>
      <c r="R638" s="4" t="str">
        <f>_xlfn.IFNA(VLOOKUP(A638,'ACCESS EXPORT'!$A:$AH,34,0),"-")</f>
        <v>Amanda Dowd</v>
      </c>
      <c r="S638" s="4" t="str">
        <f>_xlfn.IFNA(VLOOKUP(A638,'ACCESS EXPORT'!$A:$AI,35,0),"-")</f>
        <v>Courtney Powell</v>
      </c>
      <c r="T638" s="4" t="str">
        <f>_xlfn.IFNA(VLOOKUP(A638,'ACCESS EXPORT'!$A:$AJ,36,0),"-")</f>
        <v>Wanda Cruz</v>
      </c>
      <c r="U638" s="4" t="str">
        <f>_xlfn.IFNA(VLOOKUP(A638,'ACCESS EXPORT'!$A:$AK,37,0),"-")</f>
        <v>Cerner</v>
      </c>
      <c r="V638" s="4" t="str">
        <f>_xlfn.IFNA(VLOOKUP(A638,'ACCESS EXPORT'!$A:$AL,38,0),"-")</f>
        <v>FHMG_FL WOMENS CTR_APK_204</v>
      </c>
      <c r="W638" s="4" t="str">
        <f>_xlfn.IFNA(VLOOKUP(A638,'ACCESS EXPORT'!$A:$AM,39,0),"-")</f>
        <v/>
      </c>
      <c r="X638" s="4" t="str">
        <f>_xlfn.IFNA(VLOOKUP(A638,'ACCESS EXPORT'!$A:$AN,40,0),"-")</f>
        <v>Libia Villaquiran / Jenny Green</v>
      </c>
      <c r="Y638" s="26" t="str">
        <f>_xlfn.IFNA(VLOOKUP(A638,'ACCESS EXPORT'!A:AO,41,0),"")</f>
        <v>Andrea Brantley</v>
      </c>
      <c r="Z638" s="26" t="str">
        <f>_xlfn.IFNA(VLOOKUP(A638,'ACCESS EXPORT'!A:AP,42,0),"")</f>
        <v>Sue Balmforth</v>
      </c>
      <c r="AA638" s="26" t="str">
        <f>_xlfn.IFNA(VLOOKUP(A638,'ACCESS EXPORT'!A:AQ,43,0),"")</f>
        <v>Sara Channing</v>
      </c>
    </row>
    <row r="639" spans="1:27" ht="18.75" x14ac:dyDescent="0.25">
      <c r="A639" s="33">
        <v>197</v>
      </c>
      <c r="B639" s="10">
        <v>1018</v>
      </c>
      <c r="C639" s="7" t="str">
        <f ca="1">IFERROR(UPPER(IF(AND('ACCESS EXPORT'!AA639="",'ACCESS EXPORT'!Z639=""),VLOOKUP(A639,'ACCESS EXPORT'!$A:$AF,32,FALSE),(IF('ACCESS EXPORT'!AA639&lt;&gt;"",CONCATENATE(VLOOKUP(A639,'ACCESS EXPORT'!$A:$AF,32,FALSE)," (Closed",TEXT('ACCESS EXPORT'!AA639," MM/DD/YYY)")),IF(TODAY()&lt;(('ACCESS EXPORT'!Z639)+30),CONCATENATE(VLOOKUP(A639,'ACCESS EXPORT'!$A:$AF,32,FALSE)," (Opens",TEXT('ACCESS EXPORT'!Z639," MM/DD/YYY)")),VLOOKUP(A639,'ACCESS EXPORT'!$A:$AF,32,FALSE)))))),"-")</f>
        <v>ADVENTHEALTH MEDICAL GROUP OB GYN AT ALTAMONTE SPRINGS</v>
      </c>
      <c r="D639" s="3" t="str">
        <f ca="1">IFERROR(UPPER(IF(AND('ACCESS EXPORT'!AA639="",'ACCESS EXPORT'!Z639=""),VLOOKUP(A639,'ACCESS EXPORT'!$A:$AF,28,FALSE),(IF('ACCESS EXPORT'!AA639&lt;&gt;"",CONCATENATE(VLOOKUP(A639,'ACCESS EXPORT'!$A:$AF,28,FALSE)," (Closed",TEXT('ACCESS EXPORT'!AA639," MM/DD/YYY)")),IF(TODAY()&lt;(('ACCESS EXPORT'!Z639)+30),CONCATENATE(VLOOKUP(A639,'ACCESS EXPORT'!$A:$AF,28,FALSE)," (Opens",TEXT('ACCESS EXPORT'!Z639," MM/DD/YYY)")),VLOOKUP(A639,'ACCESS EXPORT'!$A:$AF,28,FALSE)))))),"-")</f>
        <v>FLORIDA WOMEN'S CENTER - ALTAMONTE SPRINGS</v>
      </c>
      <c r="E639" s="3" t="str">
        <f>VLOOKUP($A639,'ACCESS EXPORT'!$A:$AF,3,FALSE)</f>
        <v>6560</v>
      </c>
      <c r="F639" s="3" t="str">
        <f>UPPER(CONCATENATE(VLOOKUP(A639,'ACCESS EXPORT'!$A:$AF,4,FALSE)," ",VLOOKUP(A639,'ACCESS EXPORT'!$A:$AF,5,FALSE)," ",VLOOKUP(A639,'ACCESS EXPORT'!$A:$AF,6,FALSE)," ",VLOOKUP(A639,'ACCESS EXPORT'!$A:$AA,7,FALSE)," ",VLOOKUP(A639,'ACCESS EXPORT'!$A:$AA,8,FALSE)))</f>
        <v>661 E ALTAMONTE DR SUITE 318 &amp; 328 ALTAMONTE SPRINGS FL 32701</v>
      </c>
      <c r="G639" s="4" t="str">
        <f>UPPER(VLOOKUP($A639,'ACCESS EXPORT'!$A:$AF,9,FALSE))</f>
        <v>SEMINOLE</v>
      </c>
      <c r="H639" s="4" t="str">
        <f>_xlfn.IFNA(VLOOKUP($B639,'ACCESS EXPORT'!$B:$J,9,FALSE),"")</f>
        <v>NE</v>
      </c>
      <c r="I639" s="3" t="str">
        <f>CONCATENATE("(P)",VLOOKUP($A639,'ACCESS EXPORT'!$A:$AF,11,FALSE)," (F)",VLOOKUP($A639,'ACCESS EXPORT'!$A:$AF,29,FALSE))</f>
        <v>(P)(407) 303-5204 (F)(407) 303-5205</v>
      </c>
      <c r="J639" s="4" t="str">
        <f>UPPER(VLOOKUP($A639,'ACCESS EXPORT'!$A:$AF,12,FALSE))</f>
        <v>WOMENS</v>
      </c>
      <c r="K639" s="4" t="str">
        <f>UPPER(VLOOKUP($A639,'ACCESS EXPORT'!$A:$AF,13,FALSE))</f>
        <v>MARLENE HOLLAND</v>
      </c>
      <c r="L639" s="3" t="str">
        <f>IF(AND(VLOOKUP(A639,'ACCESS EXPORT'!A:AE,1,0),'ACCESS EXPORT'!N639=""),UPPER(CONCATENATE('ACCESS EXPORT'!AE639)),IF(VLOOKUP(A639,'ACCESS EXPORT'!A:AE,1,0),UPPER(CONCATENATE('ACCESS EXPORT'!N639," "&amp;CHAR(10),'ACCESS EXPORT'!AE639))))</f>
        <v>KIM ANDERSON (EXEC DIR) 
RACHEL NASSICK (PRAC. ADMIN)</v>
      </c>
      <c r="M639" s="4" t="str">
        <f>UPPER(VLOOKUP($A639,'ACCESS EXPORT'!$A:$O,15,FALSE))</f>
        <v>VIRGINIA TUCCIO (PM)</v>
      </c>
      <c r="N639" s="4" t="str">
        <f ca="1">IF(AND('ACCESS EXPORT'!X639="",'ACCESS EXPORT'!Y639=""),IF('ACCESS EXPORT'!V639&lt;&gt;"",(IF(TODAY()-'ACCESS EXPORT'!V639&gt;=-60,UPPER(CONCATENATE(VLOOKUP(B639,'ACCESS EXPORT'!$B:$P,15,FALSE),""&amp;CHAR(10)&amp;"(SEP",TEXT('ACCESS EXPORT'!V639," MM/DD/YYY)"))),IF(TODAY()-'ACCESS EXPORT'!V639&lt;0,UPPER(VLOOKUP(B639,'ACCESS EXPORT'!$B:$P,15,FALSE)),UPPER(VLOOKUP(B639,'ACCESS EXPORT'!$B:$P,15,FALSE))))),IF('ACCESS EXPORT'!U639="",UPPER(VLOOKUP(B639,'ACCESS EXPORT'!$B:$P,15,FALSE)),IF(TODAY()-'ACCESS EXPORT'!U639&lt;=30,CONCATENATE(UPPER(VLOOKUP(B639,'ACCESS EXPORT'!$B:$P,15,FALSE)),""&amp;CHAR(10)&amp;"(NEW",TEXT('ACCESS EXPORT'!U639," MM/DD/YYY)")),IF(AND(TODAY()-'ACCESS EXPORT'!U639&gt;30,TODAY()&gt;0),UPPER(VLOOKUP(B639,'ACCESS EXPORT'!$B:$P,15,FALSE)))))),IF('ACCESS EXPORT'!Y639&lt;&gt;"",UPPER(CONCATENATE(UPPER(VLOOKUP(B639,'ACCESS EXPORT'!$B:$P,15,FALSE)),""&amp;CHAR(10)&amp;"(Transfer Out",TEXT('ACCESS EXPORT'!Y639," MM/DD/YYY)"))),IF('ACCESS EXPORT'!X639&lt;&gt;"",UPPER(CONCATENATE(UPPER(VLOOKUP(B639,'ACCESS EXPORT'!$B:$P,15,FALSE)),""&amp;CHAR(10)&amp;"(Transfer In",TEXT('ACCESS EXPORT'!X639," MM/DD/YYY)"))))))</f>
        <v>ENYART, THOMAS P.</v>
      </c>
      <c r="O639" s="4" t="str">
        <f>_xlfn.IFNA(VLOOKUP(B639,'ACCESS EXPORT'!$B:$Q,16,FALSE),"")</f>
        <v>DO</v>
      </c>
      <c r="P639" s="4" t="str">
        <f>_xlfn.IFNA(VLOOKUP(B639,'ACCESS EXPORT'!B:W,22,FALSE),"-")</f>
        <v>1376502161</v>
      </c>
      <c r="Q639" s="4" t="str">
        <f>_xlfn.IFNA(VLOOKUP(A639,'ACCESS EXPORT'!$A:$AG,33,0),"-")</f>
        <v>Ronald Paulin</v>
      </c>
      <c r="R639" s="4" t="str">
        <f>_xlfn.IFNA(VLOOKUP(A639,'ACCESS EXPORT'!$A:$AH,34,0),"-")</f>
        <v>Amanda Dowd</v>
      </c>
      <c r="S639" s="4" t="str">
        <f>_xlfn.IFNA(VLOOKUP(A639,'ACCESS EXPORT'!$A:$AI,35,0),"-")</f>
        <v>Courtney Powell</v>
      </c>
      <c r="T639" s="4" t="str">
        <f>_xlfn.IFNA(VLOOKUP(A639,'ACCESS EXPORT'!$A:$AJ,36,0),"-")</f>
        <v>Wanda Cruz</v>
      </c>
      <c r="U639" s="4" t="str">
        <f>_xlfn.IFNA(VLOOKUP(A639,'ACCESS EXPORT'!$A:$AK,37,0),"-")</f>
        <v>Cerner</v>
      </c>
      <c r="V639" s="4" t="str">
        <f>_xlfn.IFNA(VLOOKUP(A639,'ACCESS EXPORT'!$A:$AL,38,0),"-")</f>
        <v>FHMG_FL WOMENS CTR_ALT</v>
      </c>
      <c r="W639" s="4" t="str">
        <f>_xlfn.IFNA(VLOOKUP(A639,'ACCESS EXPORT'!$A:$AM,39,0),"-")</f>
        <v/>
      </c>
      <c r="X639" s="4" t="str">
        <f>_xlfn.IFNA(VLOOKUP(A639,'ACCESS EXPORT'!$A:$AN,40,0),"-")</f>
        <v>Libia Villaquiran / Jenny Green</v>
      </c>
      <c r="Y639" s="26" t="str">
        <f>_xlfn.IFNA(VLOOKUP(A639,'ACCESS EXPORT'!A:AO,41,0),"")</f>
        <v>Andrea Brantley</v>
      </c>
      <c r="Z639" s="26" t="str">
        <f>_xlfn.IFNA(VLOOKUP(A639,'ACCESS EXPORT'!A:AP,42,0),"")</f>
        <v>Sue Balmforth</v>
      </c>
      <c r="AA639" s="26" t="str">
        <f>_xlfn.IFNA(VLOOKUP(A639,'ACCESS EXPORT'!A:AQ,43,0),"")</f>
        <v>Sara Channing</v>
      </c>
    </row>
    <row r="640" spans="1:27" ht="18.75" x14ac:dyDescent="0.25">
      <c r="A640" s="33">
        <v>314</v>
      </c>
      <c r="B640" s="10">
        <v>1017</v>
      </c>
      <c r="C640" s="7" t="str">
        <f ca="1">IFERROR(UPPER(IF(AND('ACCESS EXPORT'!AA640="",'ACCESS EXPORT'!Z640=""),VLOOKUP(A640,'ACCESS EXPORT'!$A:$AF,32,FALSE),(IF('ACCESS EXPORT'!AA640&lt;&gt;"",CONCATENATE(VLOOKUP(A640,'ACCESS EXPORT'!$A:$AF,32,FALSE)," (Closed",TEXT('ACCESS EXPORT'!AA640," MM/DD/YYY)")),IF(TODAY()&lt;(('ACCESS EXPORT'!Z640)+30),CONCATENATE(VLOOKUP(A640,'ACCESS EXPORT'!$A:$AF,32,FALSE)," (Opens",TEXT('ACCESS EXPORT'!Z640," MM/DD/YYY)")),VLOOKUP(A640,'ACCESS EXPORT'!$A:$AF,32,FALSE)))))),"-")</f>
        <v>ADVENTHEALTH MEDICAL GROUP OB GYN AT DELTONA</v>
      </c>
      <c r="D640" s="3" t="str">
        <f ca="1">IFERROR(UPPER(IF(AND('ACCESS EXPORT'!AA640="",'ACCESS EXPORT'!Z640=""),VLOOKUP(A640,'ACCESS EXPORT'!$A:$AF,28,FALSE),(IF('ACCESS EXPORT'!AA640&lt;&gt;"",CONCATENATE(VLOOKUP(A640,'ACCESS EXPORT'!$A:$AF,28,FALSE)," (Closed",TEXT('ACCESS EXPORT'!AA640," MM/DD/YYY)")),IF(TODAY()&lt;(('ACCESS EXPORT'!Z640)+30),CONCATENATE(VLOOKUP(A640,'ACCESS EXPORT'!$A:$AF,28,FALSE)," (Opens",TEXT('ACCESS EXPORT'!Z640," MM/DD/YYY)")),VLOOKUP(A640,'ACCESS EXPORT'!$A:$AF,28,FALSE)))))),"-")</f>
        <v>FLORIDA WOMEN'S CENTER - DELTONA*</v>
      </c>
      <c r="E640" s="3" t="str">
        <f>VLOOKUP($A640,'ACCESS EXPORT'!$A:$AF,3,FALSE)</f>
        <v>6560</v>
      </c>
      <c r="F640" s="3" t="str">
        <f>UPPER(CONCATENATE(VLOOKUP(A640,'ACCESS EXPORT'!$A:$AF,4,FALSE)," ",VLOOKUP(A640,'ACCESS EXPORT'!$A:$AF,5,FALSE)," ",VLOOKUP(A640,'ACCESS EXPORT'!$A:$AF,6,FALSE)," ",VLOOKUP(A640,'ACCESS EXPORT'!$A:$AA,7,FALSE)," ",VLOOKUP(A640,'ACCESS EXPORT'!$A:$AA,8,FALSE)))</f>
        <v>1745 STERLING SILVER BLVD SUITE 104 DELTONA FL 32725</v>
      </c>
      <c r="G640" s="4" t="str">
        <f>UPPER(VLOOKUP($A640,'ACCESS EXPORT'!$A:$AF,9,FALSE))</f>
        <v>VOLUSIA</v>
      </c>
      <c r="H640" s="4" t="str">
        <f>_xlfn.IFNA(VLOOKUP($B640,'ACCESS EXPORT'!$B:$J,9,FALSE),"")</f>
        <v>NE</v>
      </c>
      <c r="I640" s="3" t="str">
        <f>CONCATENATE("(P)",VLOOKUP($A640,'ACCESS EXPORT'!$A:$AF,11,FALSE)," (F)",VLOOKUP($A640,'ACCESS EXPORT'!$A:$AF,29,FALSE))</f>
        <v>(P)(407) 303-5204 (F)(407) 303-5205</v>
      </c>
      <c r="J640" s="4" t="str">
        <f>UPPER(VLOOKUP($A640,'ACCESS EXPORT'!$A:$AF,12,FALSE))</f>
        <v>WOMENS</v>
      </c>
      <c r="K640" s="4" t="str">
        <f>UPPER(VLOOKUP($A640,'ACCESS EXPORT'!$A:$AF,13,FALSE))</f>
        <v>MARLENE HOLLAND</v>
      </c>
      <c r="L640" s="3" t="str">
        <f>IF(AND(VLOOKUP(A640,'ACCESS EXPORT'!A:AE,1,0),'ACCESS EXPORT'!N640=""),UPPER(CONCATENATE('ACCESS EXPORT'!AE640)),IF(VLOOKUP(A640,'ACCESS EXPORT'!A:AE,1,0),UPPER(CONCATENATE('ACCESS EXPORT'!N640," "&amp;CHAR(10),'ACCESS EXPORT'!AE640))))</f>
        <v>KIM ANDERSON (EXEC DIR) 
RACHEL NASSICK (PRAC. ADMIN)</v>
      </c>
      <c r="M640" s="4" t="str">
        <f>UPPER(VLOOKUP($A640,'ACCESS EXPORT'!$A:$O,15,FALSE))</f>
        <v>VIRGINIA TUCCIO (PM)</v>
      </c>
      <c r="N640" s="4" t="str">
        <f ca="1">IF(AND('ACCESS EXPORT'!X640="",'ACCESS EXPORT'!Y640=""),IF('ACCESS EXPORT'!V640&lt;&gt;"",(IF(TODAY()-'ACCESS EXPORT'!V640&gt;=-60,UPPER(CONCATENATE(VLOOKUP(B640,'ACCESS EXPORT'!$B:$P,15,FALSE),""&amp;CHAR(10)&amp;"(SEP",TEXT('ACCESS EXPORT'!V640," MM/DD/YYY)"))),IF(TODAY()-'ACCESS EXPORT'!V640&lt;0,UPPER(VLOOKUP(B640,'ACCESS EXPORT'!$B:$P,15,FALSE)),UPPER(VLOOKUP(B640,'ACCESS EXPORT'!$B:$P,15,FALSE))))),IF('ACCESS EXPORT'!U640="",UPPER(VLOOKUP(B640,'ACCESS EXPORT'!$B:$P,15,FALSE)),IF(TODAY()-'ACCESS EXPORT'!U640&lt;=30,CONCATENATE(UPPER(VLOOKUP(B640,'ACCESS EXPORT'!$B:$P,15,FALSE)),""&amp;CHAR(10)&amp;"(NEW",TEXT('ACCESS EXPORT'!U640," MM/DD/YYY)")),IF(AND(TODAY()-'ACCESS EXPORT'!U640&gt;30,TODAY()&gt;0),UPPER(VLOOKUP(B640,'ACCESS EXPORT'!$B:$P,15,FALSE)))))),IF('ACCESS EXPORT'!Y640&lt;&gt;"",UPPER(CONCATENATE(UPPER(VLOOKUP(B640,'ACCESS EXPORT'!$B:$P,15,FALSE)),""&amp;CHAR(10)&amp;"(Transfer Out",TEXT('ACCESS EXPORT'!Y640," MM/DD/YYY)"))),IF('ACCESS EXPORT'!X640&lt;&gt;"",UPPER(CONCATENATE(UPPER(VLOOKUP(B640,'ACCESS EXPORT'!$B:$P,15,FALSE)),""&amp;CHAR(10)&amp;"(Transfer In",TEXT('ACCESS EXPORT'!X640," MM/DD/YYY)"))))))</f>
        <v>WITT, NIKKI
(SEP 07/19/2019)</v>
      </c>
      <c r="O640" s="4" t="str">
        <f>_xlfn.IFNA(VLOOKUP(B640,'ACCESS EXPORT'!$B:$Q,16,FALSE),"")</f>
        <v>CNM (APRN)</v>
      </c>
      <c r="P640" s="4" t="str">
        <f>_xlfn.IFNA(VLOOKUP(B640,'ACCESS EXPORT'!B:W,22,FALSE),"-")</f>
        <v>1154758241</v>
      </c>
      <c r="Q640" s="4" t="str">
        <f>_xlfn.IFNA(VLOOKUP(A640,'ACCESS EXPORT'!$A:$AG,33,0),"-")</f>
        <v>Ronald Paulin</v>
      </c>
      <c r="R640" s="4" t="str">
        <f>_xlfn.IFNA(VLOOKUP(A640,'ACCESS EXPORT'!$A:$AH,34,0),"-")</f>
        <v>Amanda Dowd</v>
      </c>
      <c r="S640" s="4" t="str">
        <f>_xlfn.IFNA(VLOOKUP(A640,'ACCESS EXPORT'!$A:$AI,35,0),"-")</f>
        <v>Courtney Powell</v>
      </c>
      <c r="T640" s="4" t="str">
        <f>_xlfn.IFNA(VLOOKUP(A640,'ACCESS EXPORT'!$A:$AJ,36,0),"-")</f>
        <v>Wanda Cruz</v>
      </c>
      <c r="U640" s="4" t="str">
        <f>_xlfn.IFNA(VLOOKUP(A640,'ACCESS EXPORT'!$A:$AK,37,0),"-")</f>
        <v>Cerner</v>
      </c>
      <c r="V640" s="4" t="str">
        <f>_xlfn.IFNA(VLOOKUP(A640,'ACCESS EXPORT'!$A:$AL,38,0),"-")</f>
        <v>FHMG_FL WOMENS CTR_DEL</v>
      </c>
      <c r="W640" s="4" t="str">
        <f>_xlfn.IFNA(VLOOKUP(A640,'ACCESS EXPORT'!$A:$AM,39,0),"-")</f>
        <v/>
      </c>
      <c r="X640" s="4" t="str">
        <f>_xlfn.IFNA(VLOOKUP(A640,'ACCESS EXPORT'!$A:$AN,40,0),"-")</f>
        <v>Libia Villaquiran / Jenny Green</v>
      </c>
      <c r="Y640" s="26" t="str">
        <f>_xlfn.IFNA(VLOOKUP(A640,'ACCESS EXPORT'!A:AO,41,0),"")</f>
        <v>Andrea Brantley</v>
      </c>
      <c r="Z640" s="26" t="str">
        <f>_xlfn.IFNA(VLOOKUP(A640,'ACCESS EXPORT'!A:AP,42,0),"")</f>
        <v>Sue Balmforth</v>
      </c>
      <c r="AA640" s="26" t="str">
        <f>_xlfn.IFNA(VLOOKUP(A640,'ACCESS EXPORT'!A:AQ,43,0),"")</f>
        <v>Sara Channing</v>
      </c>
    </row>
    <row r="641" spans="1:27" ht="18.75" x14ac:dyDescent="0.25">
      <c r="A641" s="33">
        <v>197</v>
      </c>
      <c r="B641" s="10">
        <v>2139</v>
      </c>
      <c r="C641" s="7" t="str">
        <f ca="1">IFERROR(UPPER(IF(AND('ACCESS EXPORT'!AA641="",'ACCESS EXPORT'!Z641=""),VLOOKUP(A641,'ACCESS EXPORT'!$A:$AF,32,FALSE),(IF('ACCESS EXPORT'!AA641&lt;&gt;"",CONCATENATE(VLOOKUP(A641,'ACCESS EXPORT'!$A:$AF,32,FALSE)," (Closed",TEXT('ACCESS EXPORT'!AA641," MM/DD/YYY)")),IF(TODAY()&lt;(('ACCESS EXPORT'!Z641)+30),CONCATENATE(VLOOKUP(A641,'ACCESS EXPORT'!$A:$AF,32,FALSE)," (Opens",TEXT('ACCESS EXPORT'!Z641," MM/DD/YYY)")),VLOOKUP(A641,'ACCESS EXPORT'!$A:$AF,32,FALSE)))))),"-")</f>
        <v>ADVENTHEALTH MEDICAL GROUP OB GYN AT ALTAMONTE SPRINGS</v>
      </c>
      <c r="D641" s="3" t="str">
        <f ca="1">IFERROR(UPPER(IF(AND('ACCESS EXPORT'!AA641="",'ACCESS EXPORT'!Z641=""),VLOOKUP(A641,'ACCESS EXPORT'!$A:$AF,28,FALSE),(IF('ACCESS EXPORT'!AA641&lt;&gt;"",CONCATENATE(VLOOKUP(A641,'ACCESS EXPORT'!$A:$AF,28,FALSE)," (Closed",TEXT('ACCESS EXPORT'!AA641," MM/DD/YYY)")),IF(TODAY()&lt;(('ACCESS EXPORT'!Z641)+30),CONCATENATE(VLOOKUP(A641,'ACCESS EXPORT'!$A:$AF,28,FALSE)," (Opens",TEXT('ACCESS EXPORT'!Z641," MM/DD/YYY)")),VLOOKUP(A641,'ACCESS EXPORT'!$A:$AF,28,FALSE)))))),"-")</f>
        <v>FLORIDA WOMEN'S CENTER - ALTAMONTE SPRINGS</v>
      </c>
      <c r="E641" s="3" t="str">
        <f>VLOOKUP($A641,'ACCESS EXPORT'!$A:$AF,3,FALSE)</f>
        <v>6560</v>
      </c>
      <c r="F641" s="3" t="str">
        <f>UPPER(CONCATENATE(VLOOKUP(A641,'ACCESS EXPORT'!$A:$AF,4,FALSE)," ",VLOOKUP(A641,'ACCESS EXPORT'!$A:$AF,5,FALSE)," ",VLOOKUP(A641,'ACCESS EXPORT'!$A:$AF,6,FALSE)," ",VLOOKUP(A641,'ACCESS EXPORT'!$A:$AA,7,FALSE)," ",VLOOKUP(A641,'ACCESS EXPORT'!$A:$AA,8,FALSE)))</f>
        <v>661 E ALTAMONTE DR SUITE 318 &amp; 328 ALTAMONTE SPRINGS FL 32701</v>
      </c>
      <c r="G641" s="4" t="str">
        <f>UPPER(VLOOKUP($A641,'ACCESS EXPORT'!$A:$AF,9,FALSE))</f>
        <v>SEMINOLE</v>
      </c>
      <c r="H641" s="4" t="str">
        <f>_xlfn.IFNA(VLOOKUP($B641,'ACCESS EXPORT'!$B:$J,9,FALSE),"")</f>
        <v>NE</v>
      </c>
      <c r="I641" s="3" t="str">
        <f>CONCATENATE("(P)",VLOOKUP($A641,'ACCESS EXPORT'!$A:$AF,11,FALSE)," (F)",VLOOKUP($A641,'ACCESS EXPORT'!$A:$AF,29,FALSE))</f>
        <v>(P)(407) 303-5204 (F)(407) 303-5205</v>
      </c>
      <c r="J641" s="4" t="str">
        <f>UPPER(VLOOKUP($A641,'ACCESS EXPORT'!$A:$AF,12,FALSE))</f>
        <v>WOMENS</v>
      </c>
      <c r="K641" s="4" t="str">
        <f>UPPER(VLOOKUP($A641,'ACCESS EXPORT'!$A:$AF,13,FALSE))</f>
        <v>MARLENE HOLLAND</v>
      </c>
      <c r="L641" s="3" t="str">
        <f>IF(AND(VLOOKUP(A641,'ACCESS EXPORT'!A:AE,1,0),'ACCESS EXPORT'!N641=""),UPPER(CONCATENATE('ACCESS EXPORT'!AE641)),IF(VLOOKUP(A641,'ACCESS EXPORT'!A:AE,1,0),UPPER(CONCATENATE('ACCESS EXPORT'!N641," "&amp;CHAR(10),'ACCESS EXPORT'!AE641))))</f>
        <v>KIM ANDERSON (EXEC DIR) 
RACHEL NASSICK (PRAC. ADMIN)</v>
      </c>
      <c r="M641" s="4" t="str">
        <f>UPPER(VLOOKUP($A641,'ACCESS EXPORT'!$A:$O,15,FALSE))</f>
        <v>VIRGINIA TUCCIO (PM)</v>
      </c>
      <c r="N641" s="4" t="str">
        <f ca="1">IF(AND('ACCESS EXPORT'!X641="",'ACCESS EXPORT'!Y641=""),IF('ACCESS EXPORT'!V641&lt;&gt;"",(IF(TODAY()-'ACCESS EXPORT'!V641&gt;=-60,UPPER(CONCATENATE(VLOOKUP(B641,'ACCESS EXPORT'!$B:$P,15,FALSE),""&amp;CHAR(10)&amp;"(SEP",TEXT('ACCESS EXPORT'!V641," MM/DD/YYY)"))),IF(TODAY()-'ACCESS EXPORT'!V641&lt;0,UPPER(VLOOKUP(B641,'ACCESS EXPORT'!$B:$P,15,FALSE)),UPPER(VLOOKUP(B641,'ACCESS EXPORT'!$B:$P,15,FALSE))))),IF('ACCESS EXPORT'!U641="",UPPER(VLOOKUP(B641,'ACCESS EXPORT'!$B:$P,15,FALSE)),IF(TODAY()-'ACCESS EXPORT'!U641&lt;=30,CONCATENATE(UPPER(VLOOKUP(B641,'ACCESS EXPORT'!$B:$P,15,FALSE)),""&amp;CHAR(10)&amp;"(NEW",TEXT('ACCESS EXPORT'!U641," MM/DD/YYY)")),IF(AND(TODAY()-'ACCESS EXPORT'!U641&gt;30,TODAY()&gt;0),UPPER(VLOOKUP(B641,'ACCESS EXPORT'!$B:$P,15,FALSE)))))),IF('ACCESS EXPORT'!Y641&lt;&gt;"",UPPER(CONCATENATE(UPPER(VLOOKUP(B641,'ACCESS EXPORT'!$B:$P,15,FALSE)),""&amp;CHAR(10)&amp;"(Transfer Out",TEXT('ACCESS EXPORT'!Y641," MM/DD/YYY)"))),IF('ACCESS EXPORT'!X641&lt;&gt;"",UPPER(CONCATENATE(UPPER(VLOOKUP(B641,'ACCESS EXPORT'!$B:$P,15,FALSE)),""&amp;CHAR(10)&amp;"(Transfer In",TEXT('ACCESS EXPORT'!X641," MM/DD/YYY)"))))))</f>
        <v>REED, JAMES</v>
      </c>
      <c r="O641" s="4" t="str">
        <f>_xlfn.IFNA(VLOOKUP(B641,'ACCESS EXPORT'!$B:$Q,16,FALSE),"")</f>
        <v>MD</v>
      </c>
      <c r="P641" s="4" t="str">
        <f>_xlfn.IFNA(VLOOKUP(B641,'ACCESS EXPORT'!B:W,22,FALSE),"-")</f>
        <v>1770548588</v>
      </c>
      <c r="Q641" s="4" t="str">
        <f>_xlfn.IFNA(VLOOKUP(A641,'ACCESS EXPORT'!$A:$AG,33,0),"-")</f>
        <v>Ronald Paulin</v>
      </c>
      <c r="R641" s="4" t="str">
        <f>_xlfn.IFNA(VLOOKUP(A641,'ACCESS EXPORT'!$A:$AH,34,0),"-")</f>
        <v>Amanda Dowd</v>
      </c>
      <c r="S641" s="4" t="str">
        <f>_xlfn.IFNA(VLOOKUP(A641,'ACCESS EXPORT'!$A:$AI,35,0),"-")</f>
        <v>Courtney Powell</v>
      </c>
      <c r="T641" s="4" t="str">
        <f>_xlfn.IFNA(VLOOKUP(A641,'ACCESS EXPORT'!$A:$AJ,36,0),"-")</f>
        <v>Wanda Cruz</v>
      </c>
      <c r="U641" s="4" t="str">
        <f>_xlfn.IFNA(VLOOKUP(A641,'ACCESS EXPORT'!$A:$AK,37,0),"-")</f>
        <v>Cerner</v>
      </c>
      <c r="V641" s="4" t="str">
        <f>_xlfn.IFNA(VLOOKUP(A641,'ACCESS EXPORT'!$A:$AL,38,0),"-")</f>
        <v>FHMG_FL WOMENS CTR_ALT</v>
      </c>
      <c r="W641" s="4" t="str">
        <f>_xlfn.IFNA(VLOOKUP(A641,'ACCESS EXPORT'!$A:$AM,39,0),"-")</f>
        <v/>
      </c>
      <c r="X641" s="4" t="str">
        <f>_xlfn.IFNA(VLOOKUP(A641,'ACCESS EXPORT'!$A:$AN,40,0),"-")</f>
        <v>Libia Villaquiran / Jenny Green</v>
      </c>
      <c r="Y641" s="26" t="str">
        <f>_xlfn.IFNA(VLOOKUP(A641,'ACCESS EXPORT'!A:AO,41,0),"")</f>
        <v>Andrea Brantley</v>
      </c>
      <c r="Z641" s="26" t="str">
        <f>_xlfn.IFNA(VLOOKUP(A641,'ACCESS EXPORT'!A:AP,42,0),"")</f>
        <v>Sue Balmforth</v>
      </c>
      <c r="AA641" s="26" t="str">
        <f>_xlfn.IFNA(VLOOKUP(A641,'ACCESS EXPORT'!A:AQ,43,0),"")</f>
        <v>Sara Channing</v>
      </c>
    </row>
    <row r="642" spans="1:27" ht="18.75" x14ac:dyDescent="0.25">
      <c r="A642" s="33">
        <v>314</v>
      </c>
      <c r="B642" s="10">
        <v>1016</v>
      </c>
      <c r="C642" s="7" t="str">
        <f ca="1">IFERROR(UPPER(IF(AND('ACCESS EXPORT'!AA642="",'ACCESS EXPORT'!Z642=""),VLOOKUP(A642,'ACCESS EXPORT'!$A:$AF,32,FALSE),(IF('ACCESS EXPORT'!AA642&lt;&gt;"",CONCATENATE(VLOOKUP(A642,'ACCESS EXPORT'!$A:$AF,32,FALSE)," (Closed",TEXT('ACCESS EXPORT'!AA642," MM/DD/YYY)")),IF(TODAY()&lt;(('ACCESS EXPORT'!Z642)+30),CONCATENATE(VLOOKUP(A642,'ACCESS EXPORT'!$A:$AF,32,FALSE)," (Opens",TEXT('ACCESS EXPORT'!Z642," MM/DD/YYY)")),VLOOKUP(A642,'ACCESS EXPORT'!$A:$AF,32,FALSE)))))),"-")</f>
        <v>ADVENTHEALTH MEDICAL GROUP OB GYN AT DELTONA</v>
      </c>
      <c r="D642" s="3" t="str">
        <f ca="1">IFERROR(UPPER(IF(AND('ACCESS EXPORT'!AA642="",'ACCESS EXPORT'!Z642=""),VLOOKUP(A642,'ACCESS EXPORT'!$A:$AF,28,FALSE),(IF('ACCESS EXPORT'!AA642&lt;&gt;"",CONCATENATE(VLOOKUP(A642,'ACCESS EXPORT'!$A:$AF,28,FALSE)," (Closed",TEXT('ACCESS EXPORT'!AA642," MM/DD/YYY)")),IF(TODAY()&lt;(('ACCESS EXPORT'!Z642)+30),CONCATENATE(VLOOKUP(A642,'ACCESS EXPORT'!$A:$AF,28,FALSE)," (Opens",TEXT('ACCESS EXPORT'!Z642," MM/DD/YYY)")),VLOOKUP(A642,'ACCESS EXPORT'!$A:$AF,28,FALSE)))))),"-")</f>
        <v>FLORIDA WOMEN'S CENTER - DELTONA*</v>
      </c>
      <c r="E642" s="3" t="str">
        <f>VLOOKUP($A642,'ACCESS EXPORT'!$A:$AF,3,FALSE)</f>
        <v>6560</v>
      </c>
      <c r="F642" s="3" t="str">
        <f>UPPER(CONCATENATE(VLOOKUP(A642,'ACCESS EXPORT'!$A:$AF,4,FALSE)," ",VLOOKUP(A642,'ACCESS EXPORT'!$A:$AF,5,FALSE)," ",VLOOKUP(A642,'ACCESS EXPORT'!$A:$AF,6,FALSE)," ",VLOOKUP(A642,'ACCESS EXPORT'!$A:$AA,7,FALSE)," ",VLOOKUP(A642,'ACCESS EXPORT'!$A:$AA,8,FALSE)))</f>
        <v>1745 STERLING SILVER BLVD SUITE 104 DELTONA FL 32725</v>
      </c>
      <c r="G642" s="4" t="str">
        <f>UPPER(VLOOKUP($A642,'ACCESS EXPORT'!$A:$AF,9,FALSE))</f>
        <v>VOLUSIA</v>
      </c>
      <c r="H642" s="4" t="str">
        <f>_xlfn.IFNA(VLOOKUP($B642,'ACCESS EXPORT'!$B:$J,9,FALSE),"")</f>
        <v>NE</v>
      </c>
      <c r="I642" s="3" t="str">
        <f>CONCATENATE("(P)",VLOOKUP($A642,'ACCESS EXPORT'!$A:$AF,11,FALSE)," (F)",VLOOKUP($A642,'ACCESS EXPORT'!$A:$AF,29,FALSE))</f>
        <v>(P)(407) 303-5204 (F)(407) 303-5205</v>
      </c>
      <c r="J642" s="4" t="str">
        <f>UPPER(VLOOKUP($A642,'ACCESS EXPORT'!$A:$AF,12,FALSE))</f>
        <v>WOMENS</v>
      </c>
      <c r="K642" s="4" t="str">
        <f>UPPER(VLOOKUP($A642,'ACCESS EXPORT'!$A:$AF,13,FALSE))</f>
        <v>MARLENE HOLLAND</v>
      </c>
      <c r="L642" s="3" t="str">
        <f>IF(AND(VLOOKUP(A642,'ACCESS EXPORT'!A:AE,1,0),'ACCESS EXPORT'!N642=""),UPPER(CONCATENATE('ACCESS EXPORT'!AE642)),IF(VLOOKUP(A642,'ACCESS EXPORT'!A:AE,1,0),UPPER(CONCATENATE('ACCESS EXPORT'!N642," "&amp;CHAR(10),'ACCESS EXPORT'!AE642))))</f>
        <v>KIM ANDERSON (EXEC DIR) 
RACHEL NASSICK (PRAC. ADMIN)</v>
      </c>
      <c r="M642" s="4" t="str">
        <f>UPPER(VLOOKUP($A642,'ACCESS EXPORT'!$A:$O,15,FALSE))</f>
        <v>VIRGINIA TUCCIO (PM)</v>
      </c>
      <c r="N642" s="4" t="str">
        <f ca="1">IF(AND('ACCESS EXPORT'!X642="",'ACCESS EXPORT'!Y642=""),IF('ACCESS EXPORT'!V642&lt;&gt;"",(IF(TODAY()-'ACCESS EXPORT'!V642&gt;=-60,UPPER(CONCATENATE(VLOOKUP(B642,'ACCESS EXPORT'!$B:$P,15,FALSE),""&amp;CHAR(10)&amp;"(SEP",TEXT('ACCESS EXPORT'!V642," MM/DD/YYY)"))),IF(TODAY()-'ACCESS EXPORT'!V642&lt;0,UPPER(VLOOKUP(B642,'ACCESS EXPORT'!$B:$P,15,FALSE)),UPPER(VLOOKUP(B642,'ACCESS EXPORT'!$B:$P,15,FALSE))))),IF('ACCESS EXPORT'!U642="",UPPER(VLOOKUP(B642,'ACCESS EXPORT'!$B:$P,15,FALSE)),IF(TODAY()-'ACCESS EXPORT'!U642&lt;=30,CONCATENATE(UPPER(VLOOKUP(B642,'ACCESS EXPORT'!$B:$P,15,FALSE)),""&amp;CHAR(10)&amp;"(NEW",TEXT('ACCESS EXPORT'!U642," MM/DD/YYY)")),IF(AND(TODAY()-'ACCESS EXPORT'!U642&gt;30,TODAY()&gt;0),UPPER(VLOOKUP(B642,'ACCESS EXPORT'!$B:$P,15,FALSE)))))),IF('ACCESS EXPORT'!Y642&lt;&gt;"",UPPER(CONCATENATE(UPPER(VLOOKUP(B642,'ACCESS EXPORT'!$B:$P,15,FALSE)),""&amp;CHAR(10)&amp;"(Transfer Out",TEXT('ACCESS EXPORT'!Y642," MM/DD/YYY)"))),IF('ACCESS EXPORT'!X642&lt;&gt;"",UPPER(CONCATENATE(UPPER(VLOOKUP(B642,'ACCESS EXPORT'!$B:$P,15,FALSE)),""&amp;CHAR(10)&amp;"(Transfer In",TEXT('ACCESS EXPORT'!X642," MM/DD/YYY)"))))))</f>
        <v>RUDOLPH, CATHY J.</v>
      </c>
      <c r="O642" s="4" t="str">
        <f>_xlfn.IFNA(VLOOKUP(B642,'ACCESS EXPORT'!$B:$Q,16,FALSE),"")</f>
        <v>CNM (APRN)</v>
      </c>
      <c r="P642" s="4" t="str">
        <f>_xlfn.IFNA(VLOOKUP(B642,'ACCESS EXPORT'!B:W,22,FALSE),"-")</f>
        <v>1952521627</v>
      </c>
      <c r="Q642" s="4" t="str">
        <f>_xlfn.IFNA(VLOOKUP(A642,'ACCESS EXPORT'!$A:$AG,33,0),"-")</f>
        <v>Ronald Paulin</v>
      </c>
      <c r="R642" s="4" t="str">
        <f>_xlfn.IFNA(VLOOKUP(A642,'ACCESS EXPORT'!$A:$AH,34,0),"-")</f>
        <v>Amanda Dowd</v>
      </c>
      <c r="S642" s="4" t="str">
        <f>_xlfn.IFNA(VLOOKUP(A642,'ACCESS EXPORT'!$A:$AI,35,0),"-")</f>
        <v>Courtney Powell</v>
      </c>
      <c r="T642" s="4" t="str">
        <f>_xlfn.IFNA(VLOOKUP(A642,'ACCESS EXPORT'!$A:$AJ,36,0),"-")</f>
        <v>Wanda Cruz</v>
      </c>
      <c r="U642" s="4" t="str">
        <f>_xlfn.IFNA(VLOOKUP(A642,'ACCESS EXPORT'!$A:$AK,37,0),"-")</f>
        <v>Cerner</v>
      </c>
      <c r="V642" s="4" t="str">
        <f>_xlfn.IFNA(VLOOKUP(A642,'ACCESS EXPORT'!$A:$AL,38,0),"-")</f>
        <v>FHMG_FL WOMENS CTR_DEL</v>
      </c>
      <c r="W642" s="4" t="str">
        <f>_xlfn.IFNA(VLOOKUP(A642,'ACCESS EXPORT'!$A:$AM,39,0),"-")</f>
        <v/>
      </c>
      <c r="X642" s="4" t="str">
        <f>_xlfn.IFNA(VLOOKUP(A642,'ACCESS EXPORT'!$A:$AN,40,0),"-")</f>
        <v>Libia Villaquiran / Jenny Green</v>
      </c>
      <c r="Y642" s="26" t="str">
        <f>_xlfn.IFNA(VLOOKUP(A642,'ACCESS EXPORT'!A:AO,41,0),"")</f>
        <v>Andrea Brantley</v>
      </c>
      <c r="Z642" s="26" t="str">
        <f>_xlfn.IFNA(VLOOKUP(A642,'ACCESS EXPORT'!A:AP,42,0),"")</f>
        <v>Sue Balmforth</v>
      </c>
      <c r="AA642" s="26" t="str">
        <f>_xlfn.IFNA(VLOOKUP(A642,'ACCESS EXPORT'!A:AQ,43,0),"")</f>
        <v>Sara Channing</v>
      </c>
    </row>
    <row r="643" spans="1:27" ht="18.75" x14ac:dyDescent="0.25">
      <c r="A643" s="33">
        <v>199</v>
      </c>
      <c r="B643" s="10">
        <v>1014</v>
      </c>
      <c r="C643" s="7" t="str">
        <f ca="1">IFERROR(UPPER(IF(AND('ACCESS EXPORT'!AA643="",'ACCESS EXPORT'!Z643=""),VLOOKUP(A643,'ACCESS EXPORT'!$A:$AF,32,FALSE),(IF('ACCESS EXPORT'!AA643&lt;&gt;"",CONCATENATE(VLOOKUP(A643,'ACCESS EXPORT'!$A:$AF,32,FALSE)," (Closed",TEXT('ACCESS EXPORT'!AA643," MM/DD/YYY)")),IF(TODAY()&lt;(('ACCESS EXPORT'!Z643)+30),CONCATENATE(VLOOKUP(A643,'ACCESS EXPORT'!$A:$AF,32,FALSE)," (Opens",TEXT('ACCESS EXPORT'!Z643," MM/DD/YYY)")),VLOOKUP(A643,'ACCESS EXPORT'!$A:$AF,32,FALSE)))))),"-")</f>
        <v>ADVENTHEALTH MEDICAL GROUP OB GYN AT LAKE MARY</v>
      </c>
      <c r="D643" s="3" t="str">
        <f ca="1">IFERROR(UPPER(IF(AND('ACCESS EXPORT'!AA643="",'ACCESS EXPORT'!Z643=""),VLOOKUP(A643,'ACCESS EXPORT'!$A:$AF,28,FALSE),(IF('ACCESS EXPORT'!AA643&lt;&gt;"",CONCATENATE(VLOOKUP(A643,'ACCESS EXPORT'!$A:$AF,28,FALSE)," (Closed",TEXT('ACCESS EXPORT'!AA643," MM/DD/YYY)")),IF(TODAY()&lt;(('ACCESS EXPORT'!Z643)+30),CONCATENATE(VLOOKUP(A643,'ACCESS EXPORT'!$A:$AF,28,FALSE)," (Opens",TEXT('ACCESS EXPORT'!Z643," MM/DD/YYY)")),VLOOKUP(A643,'ACCESS EXPORT'!$A:$AF,28,FALSE)))))),"-")</f>
        <v>FLORIDA WOMEN'S CENTER - LAKE MARY*</v>
      </c>
      <c r="E643" s="3" t="str">
        <f>VLOOKUP($A643,'ACCESS EXPORT'!$A:$AF,3,FALSE)</f>
        <v>6560</v>
      </c>
      <c r="F643" s="3" t="str">
        <f>UPPER(CONCATENATE(VLOOKUP(A643,'ACCESS EXPORT'!$A:$AF,4,FALSE)," ",VLOOKUP(A643,'ACCESS EXPORT'!$A:$AF,5,FALSE)," ",VLOOKUP(A643,'ACCESS EXPORT'!$A:$AF,6,FALSE)," ",VLOOKUP(A643,'ACCESS EXPORT'!$A:$AA,7,FALSE)," ",VLOOKUP(A643,'ACCESS EXPORT'!$A:$AA,8,FALSE)))</f>
        <v>755 RINEHARD RD SUITE 100 LAKE MARY FL 32746</v>
      </c>
      <c r="G643" s="4" t="str">
        <f>UPPER(VLOOKUP($A643,'ACCESS EXPORT'!$A:$AF,9,FALSE))</f>
        <v>SEMINOLE</v>
      </c>
      <c r="H643" s="4" t="str">
        <f>_xlfn.IFNA(VLOOKUP($B643,'ACCESS EXPORT'!$B:$J,9,FALSE),"")</f>
        <v>NE</v>
      </c>
      <c r="I643" s="3" t="str">
        <f>CONCATENATE("(P)",VLOOKUP($A643,'ACCESS EXPORT'!$A:$AF,11,FALSE)," (F)",VLOOKUP($A643,'ACCESS EXPORT'!$A:$AF,29,FALSE))</f>
        <v>(P)(407) 303-5204 (F)(407) 303-5205</v>
      </c>
      <c r="J643" s="4" t="str">
        <f>UPPER(VLOOKUP($A643,'ACCESS EXPORT'!$A:$AF,12,FALSE))</f>
        <v>WOMENS</v>
      </c>
      <c r="K643" s="4" t="str">
        <f>UPPER(VLOOKUP($A643,'ACCESS EXPORT'!$A:$AF,13,FALSE))</f>
        <v>MARLENE HOLLAND</v>
      </c>
      <c r="L643" s="3" t="str">
        <f>IF(AND(VLOOKUP(A643,'ACCESS EXPORT'!A:AE,1,0),'ACCESS EXPORT'!N643=""),UPPER(CONCATENATE('ACCESS EXPORT'!AE643)),IF(VLOOKUP(A643,'ACCESS EXPORT'!A:AE,1,0),UPPER(CONCATENATE('ACCESS EXPORT'!N643," "&amp;CHAR(10),'ACCESS EXPORT'!AE643))))</f>
        <v>KIM ANDERSON (EXEC DIR) 
RACHEL NASSICK (PRAC. ADMIN)</v>
      </c>
      <c r="M643" s="4" t="str">
        <f>UPPER(VLOOKUP($A643,'ACCESS EXPORT'!$A:$O,15,FALSE))</f>
        <v>VIRGINIA TUCCIO (PM)</v>
      </c>
      <c r="N643" s="4" t="str">
        <f ca="1">IF(AND('ACCESS EXPORT'!X643="",'ACCESS EXPORT'!Y643=""),IF('ACCESS EXPORT'!V643&lt;&gt;"",(IF(TODAY()-'ACCESS EXPORT'!V643&gt;=-60,UPPER(CONCATENATE(VLOOKUP(B643,'ACCESS EXPORT'!$B:$P,15,FALSE),""&amp;CHAR(10)&amp;"(SEP",TEXT('ACCESS EXPORT'!V643," MM/DD/YYY)"))),IF(TODAY()-'ACCESS EXPORT'!V643&lt;0,UPPER(VLOOKUP(B643,'ACCESS EXPORT'!$B:$P,15,FALSE)),UPPER(VLOOKUP(B643,'ACCESS EXPORT'!$B:$P,15,FALSE))))),IF('ACCESS EXPORT'!U643="",UPPER(VLOOKUP(B643,'ACCESS EXPORT'!$B:$P,15,FALSE)),IF(TODAY()-'ACCESS EXPORT'!U643&lt;=30,CONCATENATE(UPPER(VLOOKUP(B643,'ACCESS EXPORT'!$B:$P,15,FALSE)),""&amp;CHAR(10)&amp;"(NEW",TEXT('ACCESS EXPORT'!U643," MM/DD/YYY)")),IF(AND(TODAY()-'ACCESS EXPORT'!U643&gt;30,TODAY()&gt;0),UPPER(VLOOKUP(B643,'ACCESS EXPORT'!$B:$P,15,FALSE)))))),IF('ACCESS EXPORT'!Y643&lt;&gt;"",UPPER(CONCATENATE(UPPER(VLOOKUP(B643,'ACCESS EXPORT'!$B:$P,15,FALSE)),""&amp;CHAR(10)&amp;"(Transfer Out",TEXT('ACCESS EXPORT'!Y643," MM/DD/YYY)"))),IF('ACCESS EXPORT'!X643&lt;&gt;"",UPPER(CONCATENATE(UPPER(VLOOKUP(B643,'ACCESS EXPORT'!$B:$P,15,FALSE)),""&amp;CHAR(10)&amp;"(Transfer In",TEXT('ACCESS EXPORT'!X643," MM/DD/YYY)"))))))</f>
        <v>SWEET, JON F.</v>
      </c>
      <c r="O643" s="4" t="str">
        <f>_xlfn.IFNA(VLOOKUP(B643,'ACCESS EXPORT'!$B:$Q,16,FALSE),"")</f>
        <v>MD</v>
      </c>
      <c r="P643" s="4" t="str">
        <f>_xlfn.IFNA(VLOOKUP(B643,'ACCESS EXPORT'!B:W,22,FALSE),"-")</f>
        <v>1538188115</v>
      </c>
      <c r="Q643" s="4" t="str">
        <f>_xlfn.IFNA(VLOOKUP(A643,'ACCESS EXPORT'!$A:$AG,33,0),"-")</f>
        <v>Ronald Paulin</v>
      </c>
      <c r="R643" s="4" t="str">
        <f>_xlfn.IFNA(VLOOKUP(A643,'ACCESS EXPORT'!$A:$AH,34,0),"-")</f>
        <v>Amanda Dowd</v>
      </c>
      <c r="S643" s="4" t="str">
        <f>_xlfn.IFNA(VLOOKUP(A643,'ACCESS EXPORT'!$A:$AI,35,0),"-")</f>
        <v>Courtney Powell</v>
      </c>
      <c r="T643" s="4" t="str">
        <f>_xlfn.IFNA(VLOOKUP(A643,'ACCESS EXPORT'!$A:$AJ,36,0),"-")</f>
        <v>Wanda Cruz</v>
      </c>
      <c r="U643" s="4" t="str">
        <f>_xlfn.IFNA(VLOOKUP(A643,'ACCESS EXPORT'!$A:$AK,37,0),"-")</f>
        <v>Cerner</v>
      </c>
      <c r="V643" s="4" t="str">
        <f>_xlfn.IFNA(VLOOKUP(A643,'ACCESS EXPORT'!$A:$AL,38,0),"-")</f>
        <v>FHMG_FL WOMENS CTR_LKM</v>
      </c>
      <c r="W643" s="4" t="str">
        <f>_xlfn.IFNA(VLOOKUP(A643,'ACCESS EXPORT'!$A:$AM,39,0),"-")</f>
        <v/>
      </c>
      <c r="X643" s="4" t="str">
        <f>_xlfn.IFNA(VLOOKUP(A643,'ACCESS EXPORT'!$A:$AN,40,0),"-")</f>
        <v>Libia Villaquiran / Jenny Green</v>
      </c>
      <c r="Y643" s="26" t="str">
        <f>_xlfn.IFNA(VLOOKUP(A643,'ACCESS EXPORT'!A:AO,41,0),"")</f>
        <v>Andrea Brantley</v>
      </c>
      <c r="Z643" s="26" t="str">
        <f>_xlfn.IFNA(VLOOKUP(A643,'ACCESS EXPORT'!A:AP,42,0),"")</f>
        <v>Sue Balmforth</v>
      </c>
      <c r="AA643" s="26" t="str">
        <f>_xlfn.IFNA(VLOOKUP(A643,'ACCESS EXPORT'!A:AQ,43,0),"")</f>
        <v>Sara Channing</v>
      </c>
    </row>
    <row r="644" spans="1:27" ht="18.75" x14ac:dyDescent="0.25">
      <c r="A644" s="33">
        <v>199</v>
      </c>
      <c r="B644" s="10">
        <v>1016</v>
      </c>
      <c r="C644" s="7" t="str">
        <f ca="1">IFERROR(UPPER(IF(AND('ACCESS EXPORT'!AA644="",'ACCESS EXPORT'!Z644=""),VLOOKUP(A644,'ACCESS EXPORT'!$A:$AF,32,FALSE),(IF('ACCESS EXPORT'!AA644&lt;&gt;"",CONCATENATE(VLOOKUP(A644,'ACCESS EXPORT'!$A:$AF,32,FALSE)," (Closed",TEXT('ACCESS EXPORT'!AA644," MM/DD/YYY)")),IF(TODAY()&lt;(('ACCESS EXPORT'!Z644)+30),CONCATENATE(VLOOKUP(A644,'ACCESS EXPORT'!$A:$AF,32,FALSE)," (Opens",TEXT('ACCESS EXPORT'!Z644," MM/DD/YYY)")),VLOOKUP(A644,'ACCESS EXPORT'!$A:$AF,32,FALSE)))))),"-")</f>
        <v>ADVENTHEALTH MEDICAL GROUP OB GYN AT LAKE MARY</v>
      </c>
      <c r="D644" s="3" t="str">
        <f ca="1">IFERROR(UPPER(IF(AND('ACCESS EXPORT'!AA644="",'ACCESS EXPORT'!Z644=""),VLOOKUP(A644,'ACCESS EXPORT'!$A:$AF,28,FALSE),(IF('ACCESS EXPORT'!AA644&lt;&gt;"",CONCATENATE(VLOOKUP(A644,'ACCESS EXPORT'!$A:$AF,28,FALSE)," (Closed",TEXT('ACCESS EXPORT'!AA644," MM/DD/YYY)")),IF(TODAY()&lt;(('ACCESS EXPORT'!Z644)+30),CONCATENATE(VLOOKUP(A644,'ACCESS EXPORT'!$A:$AF,28,FALSE)," (Opens",TEXT('ACCESS EXPORT'!Z644," MM/DD/YYY)")),VLOOKUP(A644,'ACCESS EXPORT'!$A:$AF,28,FALSE)))))),"-")</f>
        <v>FLORIDA WOMEN'S CENTER - LAKE MARY*</v>
      </c>
      <c r="E644" s="3" t="str">
        <f>VLOOKUP($A644,'ACCESS EXPORT'!$A:$AF,3,FALSE)</f>
        <v>6560</v>
      </c>
      <c r="F644" s="3" t="str">
        <f>UPPER(CONCATENATE(VLOOKUP(A644,'ACCESS EXPORT'!$A:$AF,4,FALSE)," ",VLOOKUP(A644,'ACCESS EXPORT'!$A:$AF,5,FALSE)," ",VLOOKUP(A644,'ACCESS EXPORT'!$A:$AF,6,FALSE)," ",VLOOKUP(A644,'ACCESS EXPORT'!$A:$AA,7,FALSE)," ",VLOOKUP(A644,'ACCESS EXPORT'!$A:$AA,8,FALSE)))</f>
        <v>755 RINEHARD RD SUITE 100 LAKE MARY FL 32746</v>
      </c>
      <c r="G644" s="4" t="str">
        <f>UPPER(VLOOKUP($A644,'ACCESS EXPORT'!$A:$AF,9,FALSE))</f>
        <v>SEMINOLE</v>
      </c>
      <c r="H644" s="4" t="str">
        <f>_xlfn.IFNA(VLOOKUP($B644,'ACCESS EXPORT'!$B:$J,9,FALSE),"")</f>
        <v>NE</v>
      </c>
      <c r="I644" s="3" t="str">
        <f>CONCATENATE("(P)",VLOOKUP($A644,'ACCESS EXPORT'!$A:$AF,11,FALSE)," (F)",VLOOKUP($A644,'ACCESS EXPORT'!$A:$AF,29,FALSE))</f>
        <v>(P)(407) 303-5204 (F)(407) 303-5205</v>
      </c>
      <c r="J644" s="4" t="str">
        <f>UPPER(VLOOKUP($A644,'ACCESS EXPORT'!$A:$AF,12,FALSE))</f>
        <v>WOMENS</v>
      </c>
      <c r="K644" s="4" t="str">
        <f>UPPER(VLOOKUP($A644,'ACCESS EXPORT'!$A:$AF,13,FALSE))</f>
        <v>MARLENE HOLLAND</v>
      </c>
      <c r="L644" s="3" t="str">
        <f>IF(AND(VLOOKUP(A644,'ACCESS EXPORT'!A:AE,1,0),'ACCESS EXPORT'!N644=""),UPPER(CONCATENATE('ACCESS EXPORT'!AE644)),IF(VLOOKUP(A644,'ACCESS EXPORT'!A:AE,1,0),UPPER(CONCATENATE('ACCESS EXPORT'!N644," "&amp;CHAR(10),'ACCESS EXPORT'!AE644))))</f>
        <v>KIM ANDERSON (EXEC DIR) 
RACHEL NASSICK (PRAC. ADMIN)</v>
      </c>
      <c r="M644" s="4" t="str">
        <f>UPPER(VLOOKUP($A644,'ACCESS EXPORT'!$A:$O,15,FALSE))</f>
        <v>VIRGINIA TUCCIO (PM)</v>
      </c>
      <c r="N644" s="4" t="str">
        <f ca="1">IF(AND('ACCESS EXPORT'!X644="",'ACCESS EXPORT'!Y644=""),IF('ACCESS EXPORT'!V644&lt;&gt;"",(IF(TODAY()-'ACCESS EXPORT'!V644&gt;=-60,UPPER(CONCATENATE(VLOOKUP(B644,'ACCESS EXPORT'!$B:$P,15,FALSE),""&amp;CHAR(10)&amp;"(SEP",TEXT('ACCESS EXPORT'!V644," MM/DD/YYY)"))),IF(TODAY()-'ACCESS EXPORT'!V644&lt;0,UPPER(VLOOKUP(B644,'ACCESS EXPORT'!$B:$P,15,FALSE)),UPPER(VLOOKUP(B644,'ACCESS EXPORT'!$B:$P,15,FALSE))))),IF('ACCESS EXPORT'!U644="",UPPER(VLOOKUP(B644,'ACCESS EXPORT'!$B:$P,15,FALSE)),IF(TODAY()-'ACCESS EXPORT'!U644&lt;=30,CONCATENATE(UPPER(VLOOKUP(B644,'ACCESS EXPORT'!$B:$P,15,FALSE)),""&amp;CHAR(10)&amp;"(NEW",TEXT('ACCESS EXPORT'!U644," MM/DD/YYY)")),IF(AND(TODAY()-'ACCESS EXPORT'!U644&gt;30,TODAY()&gt;0),UPPER(VLOOKUP(B644,'ACCESS EXPORT'!$B:$P,15,FALSE)))))),IF('ACCESS EXPORT'!Y644&lt;&gt;"",UPPER(CONCATENATE(UPPER(VLOOKUP(B644,'ACCESS EXPORT'!$B:$P,15,FALSE)),""&amp;CHAR(10)&amp;"(Transfer Out",TEXT('ACCESS EXPORT'!Y644," MM/DD/YYY)"))),IF('ACCESS EXPORT'!X644&lt;&gt;"",UPPER(CONCATENATE(UPPER(VLOOKUP(B644,'ACCESS EXPORT'!$B:$P,15,FALSE)),""&amp;CHAR(10)&amp;"(Transfer In",TEXT('ACCESS EXPORT'!X644," MM/DD/YYY)"))))))</f>
        <v>RUDOLPH, CATHY J.</v>
      </c>
      <c r="O644" s="4" t="str">
        <f>_xlfn.IFNA(VLOOKUP(B644,'ACCESS EXPORT'!$B:$Q,16,FALSE),"")</f>
        <v>CNM (APRN)</v>
      </c>
      <c r="P644" s="4" t="str">
        <f>_xlfn.IFNA(VLOOKUP(B644,'ACCESS EXPORT'!B:W,22,FALSE),"-")</f>
        <v>1952521627</v>
      </c>
      <c r="Q644" s="4" t="str">
        <f>_xlfn.IFNA(VLOOKUP(A644,'ACCESS EXPORT'!$A:$AG,33,0),"-")</f>
        <v>Ronald Paulin</v>
      </c>
      <c r="R644" s="4" t="str">
        <f>_xlfn.IFNA(VLOOKUP(A644,'ACCESS EXPORT'!$A:$AH,34,0),"-")</f>
        <v>Amanda Dowd</v>
      </c>
      <c r="S644" s="4" t="str">
        <f>_xlfn.IFNA(VLOOKUP(A644,'ACCESS EXPORT'!$A:$AI,35,0),"-")</f>
        <v>Courtney Powell</v>
      </c>
      <c r="T644" s="4" t="str">
        <f>_xlfn.IFNA(VLOOKUP(A644,'ACCESS EXPORT'!$A:$AJ,36,0),"-")</f>
        <v>Wanda Cruz</v>
      </c>
      <c r="U644" s="4" t="str">
        <f>_xlfn.IFNA(VLOOKUP(A644,'ACCESS EXPORT'!$A:$AK,37,0),"-")</f>
        <v>Cerner</v>
      </c>
      <c r="V644" s="4" t="str">
        <f>_xlfn.IFNA(VLOOKUP(A644,'ACCESS EXPORT'!$A:$AL,38,0),"-")</f>
        <v>FHMG_FL WOMENS CTR_LKM</v>
      </c>
      <c r="W644" s="4" t="str">
        <f>_xlfn.IFNA(VLOOKUP(A644,'ACCESS EXPORT'!$A:$AM,39,0),"-")</f>
        <v/>
      </c>
      <c r="X644" s="4" t="str">
        <f>_xlfn.IFNA(VLOOKUP(A644,'ACCESS EXPORT'!$A:$AN,40,0),"-")</f>
        <v>Libia Villaquiran / Jenny Green</v>
      </c>
      <c r="Y644" s="26" t="str">
        <f>_xlfn.IFNA(VLOOKUP(A644,'ACCESS EXPORT'!A:AO,41,0),"")</f>
        <v>Andrea Brantley</v>
      </c>
      <c r="Z644" s="26" t="str">
        <f>_xlfn.IFNA(VLOOKUP(A644,'ACCESS EXPORT'!A:AP,42,0),"")</f>
        <v>Sue Balmforth</v>
      </c>
      <c r="AA644" s="26" t="str">
        <f>_xlfn.IFNA(VLOOKUP(A644,'ACCESS EXPORT'!A:AQ,43,0),"")</f>
        <v>Sara Channing</v>
      </c>
    </row>
    <row r="645" spans="1:27" ht="18.75" x14ac:dyDescent="0.25">
      <c r="A645" s="33">
        <v>197</v>
      </c>
      <c r="B645" s="10">
        <v>1017</v>
      </c>
      <c r="C645" s="7" t="str">
        <f ca="1">IFERROR(UPPER(IF(AND('ACCESS EXPORT'!AA645="",'ACCESS EXPORT'!Z645=""),VLOOKUP(A645,'ACCESS EXPORT'!$A:$AF,32,FALSE),(IF('ACCESS EXPORT'!AA645&lt;&gt;"",CONCATENATE(VLOOKUP(A645,'ACCESS EXPORT'!$A:$AF,32,FALSE)," (Closed",TEXT('ACCESS EXPORT'!AA645," MM/DD/YYY)")),IF(TODAY()&lt;(('ACCESS EXPORT'!Z645)+30),CONCATENATE(VLOOKUP(A645,'ACCESS EXPORT'!$A:$AF,32,FALSE)," (Opens",TEXT('ACCESS EXPORT'!Z645," MM/DD/YYY)")),VLOOKUP(A645,'ACCESS EXPORT'!$A:$AF,32,FALSE)))))),"-")</f>
        <v>ADVENTHEALTH MEDICAL GROUP OB GYN AT ALTAMONTE SPRINGS</v>
      </c>
      <c r="D645" s="3" t="str">
        <f ca="1">IFERROR(UPPER(IF(AND('ACCESS EXPORT'!AA645="",'ACCESS EXPORT'!Z645=""),VLOOKUP(A645,'ACCESS EXPORT'!$A:$AF,28,FALSE),(IF('ACCESS EXPORT'!AA645&lt;&gt;"",CONCATENATE(VLOOKUP(A645,'ACCESS EXPORT'!$A:$AF,28,FALSE)," (Closed",TEXT('ACCESS EXPORT'!AA645," MM/DD/YYY)")),IF(TODAY()&lt;(('ACCESS EXPORT'!Z645)+30),CONCATENATE(VLOOKUP(A645,'ACCESS EXPORT'!$A:$AF,28,FALSE)," (Opens",TEXT('ACCESS EXPORT'!Z645," MM/DD/YYY)")),VLOOKUP(A645,'ACCESS EXPORT'!$A:$AF,28,FALSE)))))),"-")</f>
        <v>FLORIDA WOMEN'S CENTER - ALTAMONTE SPRINGS</v>
      </c>
      <c r="E645" s="3" t="str">
        <f>VLOOKUP($A645,'ACCESS EXPORT'!$A:$AF,3,FALSE)</f>
        <v>6560</v>
      </c>
      <c r="F645" s="3" t="str">
        <f>UPPER(CONCATENATE(VLOOKUP(A645,'ACCESS EXPORT'!$A:$AF,4,FALSE)," ",VLOOKUP(A645,'ACCESS EXPORT'!$A:$AF,5,FALSE)," ",VLOOKUP(A645,'ACCESS EXPORT'!$A:$AF,6,FALSE)," ",VLOOKUP(A645,'ACCESS EXPORT'!$A:$AA,7,FALSE)," ",VLOOKUP(A645,'ACCESS EXPORT'!$A:$AA,8,FALSE)))</f>
        <v>661 E ALTAMONTE DR SUITE 318 &amp; 328 ALTAMONTE SPRINGS FL 32701</v>
      </c>
      <c r="G645" s="4" t="str">
        <f>UPPER(VLOOKUP($A645,'ACCESS EXPORT'!$A:$AF,9,FALSE))</f>
        <v>SEMINOLE</v>
      </c>
      <c r="H645" s="4" t="str">
        <f>_xlfn.IFNA(VLOOKUP($B645,'ACCESS EXPORT'!$B:$J,9,FALSE),"")</f>
        <v>NE</v>
      </c>
      <c r="I645" s="3" t="str">
        <f>CONCATENATE("(P)",VLOOKUP($A645,'ACCESS EXPORT'!$A:$AF,11,FALSE)," (F)",VLOOKUP($A645,'ACCESS EXPORT'!$A:$AF,29,FALSE))</f>
        <v>(P)(407) 303-5204 (F)(407) 303-5205</v>
      </c>
      <c r="J645" s="4" t="str">
        <f>UPPER(VLOOKUP($A645,'ACCESS EXPORT'!$A:$AF,12,FALSE))</f>
        <v>WOMENS</v>
      </c>
      <c r="K645" s="4" t="str">
        <f>UPPER(VLOOKUP($A645,'ACCESS EXPORT'!$A:$AF,13,FALSE))</f>
        <v>MARLENE HOLLAND</v>
      </c>
      <c r="L645" s="3" t="str">
        <f>IF(AND(VLOOKUP(A645,'ACCESS EXPORT'!A:AE,1,0),'ACCESS EXPORT'!N645=""),UPPER(CONCATENATE('ACCESS EXPORT'!AE645)),IF(VLOOKUP(A645,'ACCESS EXPORT'!A:AE,1,0),UPPER(CONCATENATE('ACCESS EXPORT'!N645," "&amp;CHAR(10),'ACCESS EXPORT'!AE645))))</f>
        <v>KIM ANDERSON (EXEC DIR) 
RACHEL NASSICK (PRAC. ADMIN)</v>
      </c>
      <c r="M645" s="4" t="str">
        <f>UPPER(VLOOKUP($A645,'ACCESS EXPORT'!$A:$O,15,FALSE))</f>
        <v>VIRGINIA TUCCIO (PM)</v>
      </c>
      <c r="N645" s="4" t="str">
        <f ca="1">IF(AND('ACCESS EXPORT'!X645="",'ACCESS EXPORT'!Y645=""),IF('ACCESS EXPORT'!V645&lt;&gt;"",(IF(TODAY()-'ACCESS EXPORT'!V645&gt;=-60,UPPER(CONCATENATE(VLOOKUP(B645,'ACCESS EXPORT'!$B:$P,15,FALSE),""&amp;CHAR(10)&amp;"(SEP",TEXT('ACCESS EXPORT'!V645," MM/DD/YYY)"))),IF(TODAY()-'ACCESS EXPORT'!V645&lt;0,UPPER(VLOOKUP(B645,'ACCESS EXPORT'!$B:$P,15,FALSE)),UPPER(VLOOKUP(B645,'ACCESS EXPORT'!$B:$P,15,FALSE))))),IF('ACCESS EXPORT'!U645="",UPPER(VLOOKUP(B645,'ACCESS EXPORT'!$B:$P,15,FALSE)),IF(TODAY()-'ACCESS EXPORT'!U645&lt;=30,CONCATENATE(UPPER(VLOOKUP(B645,'ACCESS EXPORT'!$B:$P,15,FALSE)),""&amp;CHAR(10)&amp;"(NEW",TEXT('ACCESS EXPORT'!U645," MM/DD/YYY)")),IF(AND(TODAY()-'ACCESS EXPORT'!U645&gt;30,TODAY()&gt;0),UPPER(VLOOKUP(B645,'ACCESS EXPORT'!$B:$P,15,FALSE)))))),IF('ACCESS EXPORT'!Y645&lt;&gt;"",UPPER(CONCATENATE(UPPER(VLOOKUP(B645,'ACCESS EXPORT'!$B:$P,15,FALSE)),""&amp;CHAR(10)&amp;"(Transfer Out",TEXT('ACCESS EXPORT'!Y645," MM/DD/YYY)"))),IF('ACCESS EXPORT'!X645&lt;&gt;"",UPPER(CONCATENATE(UPPER(VLOOKUP(B645,'ACCESS EXPORT'!$B:$P,15,FALSE)),""&amp;CHAR(10)&amp;"(Transfer In",TEXT('ACCESS EXPORT'!X645," MM/DD/YYY)"))))))</f>
        <v>WITT, NIKKI
(SEP 07/19/2019)</v>
      </c>
      <c r="O645" s="4" t="str">
        <f>_xlfn.IFNA(VLOOKUP(B645,'ACCESS EXPORT'!$B:$Q,16,FALSE),"")</f>
        <v>CNM (APRN)</v>
      </c>
      <c r="P645" s="4" t="str">
        <f>_xlfn.IFNA(VLOOKUP(B645,'ACCESS EXPORT'!B:W,22,FALSE),"-")</f>
        <v>1154758241</v>
      </c>
      <c r="Q645" s="4" t="str">
        <f>_xlfn.IFNA(VLOOKUP(A645,'ACCESS EXPORT'!$A:$AG,33,0),"-")</f>
        <v>Ronald Paulin</v>
      </c>
      <c r="R645" s="4" t="str">
        <f>_xlfn.IFNA(VLOOKUP(A645,'ACCESS EXPORT'!$A:$AH,34,0),"-")</f>
        <v>Amanda Dowd</v>
      </c>
      <c r="S645" s="4" t="str">
        <f>_xlfn.IFNA(VLOOKUP(A645,'ACCESS EXPORT'!$A:$AI,35,0),"-")</f>
        <v>Courtney Powell</v>
      </c>
      <c r="T645" s="4" t="str">
        <f>_xlfn.IFNA(VLOOKUP(A645,'ACCESS EXPORT'!$A:$AJ,36,0),"-")</f>
        <v>Wanda Cruz</v>
      </c>
      <c r="U645" s="4" t="str">
        <f>_xlfn.IFNA(VLOOKUP(A645,'ACCESS EXPORT'!$A:$AK,37,0),"-")</f>
        <v>Cerner</v>
      </c>
      <c r="V645" s="4" t="str">
        <f>_xlfn.IFNA(VLOOKUP(A645,'ACCESS EXPORT'!$A:$AL,38,0),"-")</f>
        <v>FHMG_FL WOMENS CTR_ALT</v>
      </c>
      <c r="W645" s="4" t="str">
        <f>_xlfn.IFNA(VLOOKUP(A645,'ACCESS EXPORT'!$A:$AM,39,0),"-")</f>
        <v/>
      </c>
      <c r="X645" s="4" t="str">
        <f>_xlfn.IFNA(VLOOKUP(A645,'ACCESS EXPORT'!$A:$AN,40,0),"-")</f>
        <v>Libia Villaquiran / Jenny Green</v>
      </c>
      <c r="Y645" s="26" t="str">
        <f>_xlfn.IFNA(VLOOKUP(A645,'ACCESS EXPORT'!A:AO,41,0),"")</f>
        <v>Andrea Brantley</v>
      </c>
      <c r="Z645" s="26" t="str">
        <f>_xlfn.IFNA(VLOOKUP(A645,'ACCESS EXPORT'!A:AP,42,0),"")</f>
        <v>Sue Balmforth</v>
      </c>
      <c r="AA645" s="26" t="str">
        <f>_xlfn.IFNA(VLOOKUP(A645,'ACCESS EXPORT'!A:AQ,43,0),"")</f>
        <v>Sara Channing</v>
      </c>
    </row>
    <row r="646" spans="1:27" ht="18.75" x14ac:dyDescent="0.25">
      <c r="A646" s="33">
        <v>199</v>
      </c>
      <c r="B646" s="10">
        <v>1017</v>
      </c>
      <c r="C646" s="7" t="str">
        <f ca="1">IFERROR(UPPER(IF(AND('ACCESS EXPORT'!AA646="",'ACCESS EXPORT'!Z646=""),VLOOKUP(A646,'ACCESS EXPORT'!$A:$AF,32,FALSE),(IF('ACCESS EXPORT'!AA646&lt;&gt;"",CONCATENATE(VLOOKUP(A646,'ACCESS EXPORT'!$A:$AF,32,FALSE)," (Closed",TEXT('ACCESS EXPORT'!AA646," MM/DD/YYY)")),IF(TODAY()&lt;(('ACCESS EXPORT'!Z646)+30),CONCATENATE(VLOOKUP(A646,'ACCESS EXPORT'!$A:$AF,32,FALSE)," (Opens",TEXT('ACCESS EXPORT'!Z646," MM/DD/YYY)")),VLOOKUP(A646,'ACCESS EXPORT'!$A:$AF,32,FALSE)))))),"-")</f>
        <v>ADVENTHEALTH MEDICAL GROUP OB GYN AT LAKE MARY</v>
      </c>
      <c r="D646" s="3" t="str">
        <f ca="1">IFERROR(UPPER(IF(AND('ACCESS EXPORT'!AA646="",'ACCESS EXPORT'!Z646=""),VLOOKUP(A646,'ACCESS EXPORT'!$A:$AF,28,FALSE),(IF('ACCESS EXPORT'!AA646&lt;&gt;"",CONCATENATE(VLOOKUP(A646,'ACCESS EXPORT'!$A:$AF,28,FALSE)," (Closed",TEXT('ACCESS EXPORT'!AA646," MM/DD/YYY)")),IF(TODAY()&lt;(('ACCESS EXPORT'!Z646)+30),CONCATENATE(VLOOKUP(A646,'ACCESS EXPORT'!$A:$AF,28,FALSE)," (Opens",TEXT('ACCESS EXPORT'!Z646," MM/DD/YYY)")),VLOOKUP(A646,'ACCESS EXPORT'!$A:$AF,28,FALSE)))))),"-")</f>
        <v>FLORIDA WOMEN'S CENTER - LAKE MARY*</v>
      </c>
      <c r="E646" s="3" t="str">
        <f>VLOOKUP($A646,'ACCESS EXPORT'!$A:$AF,3,FALSE)</f>
        <v>6560</v>
      </c>
      <c r="F646" s="3" t="str">
        <f>UPPER(CONCATENATE(VLOOKUP(A646,'ACCESS EXPORT'!$A:$AF,4,FALSE)," ",VLOOKUP(A646,'ACCESS EXPORT'!$A:$AF,5,FALSE)," ",VLOOKUP(A646,'ACCESS EXPORT'!$A:$AF,6,FALSE)," ",VLOOKUP(A646,'ACCESS EXPORT'!$A:$AA,7,FALSE)," ",VLOOKUP(A646,'ACCESS EXPORT'!$A:$AA,8,FALSE)))</f>
        <v>755 RINEHARD RD SUITE 100 LAKE MARY FL 32746</v>
      </c>
      <c r="G646" s="4" t="str">
        <f>UPPER(VLOOKUP($A646,'ACCESS EXPORT'!$A:$AF,9,FALSE))</f>
        <v>SEMINOLE</v>
      </c>
      <c r="H646" s="4" t="str">
        <f>_xlfn.IFNA(VLOOKUP($B646,'ACCESS EXPORT'!$B:$J,9,FALSE),"")</f>
        <v>NE</v>
      </c>
      <c r="I646" s="3" t="str">
        <f>CONCATENATE("(P)",VLOOKUP($A646,'ACCESS EXPORT'!$A:$AF,11,FALSE)," (F)",VLOOKUP($A646,'ACCESS EXPORT'!$A:$AF,29,FALSE))</f>
        <v>(P)(407) 303-5204 (F)(407) 303-5205</v>
      </c>
      <c r="J646" s="4" t="str">
        <f>UPPER(VLOOKUP($A646,'ACCESS EXPORT'!$A:$AF,12,FALSE))</f>
        <v>WOMENS</v>
      </c>
      <c r="K646" s="4" t="str">
        <f>UPPER(VLOOKUP($A646,'ACCESS EXPORT'!$A:$AF,13,FALSE))</f>
        <v>MARLENE HOLLAND</v>
      </c>
      <c r="L646" s="3" t="str">
        <f>IF(AND(VLOOKUP(A646,'ACCESS EXPORT'!A:AE,1,0),'ACCESS EXPORT'!N646=""),UPPER(CONCATENATE('ACCESS EXPORT'!AE646)),IF(VLOOKUP(A646,'ACCESS EXPORT'!A:AE,1,0),UPPER(CONCATENATE('ACCESS EXPORT'!N646," "&amp;CHAR(10),'ACCESS EXPORT'!AE646))))</f>
        <v>KIM ANDERSON (EXEC DIR) 
RACHEL NASSICK (PRAC. ADMIN)</v>
      </c>
      <c r="M646" s="4" t="str">
        <f>UPPER(VLOOKUP($A646,'ACCESS EXPORT'!$A:$O,15,FALSE))</f>
        <v>VIRGINIA TUCCIO (PM)</v>
      </c>
      <c r="N646" s="4" t="str">
        <f ca="1">IF(AND('ACCESS EXPORT'!X646="",'ACCESS EXPORT'!Y646=""),IF('ACCESS EXPORT'!V646&lt;&gt;"",(IF(TODAY()-'ACCESS EXPORT'!V646&gt;=-60,UPPER(CONCATENATE(VLOOKUP(B646,'ACCESS EXPORT'!$B:$P,15,FALSE),""&amp;CHAR(10)&amp;"(SEP",TEXT('ACCESS EXPORT'!V646," MM/DD/YYY)"))),IF(TODAY()-'ACCESS EXPORT'!V646&lt;0,UPPER(VLOOKUP(B646,'ACCESS EXPORT'!$B:$P,15,FALSE)),UPPER(VLOOKUP(B646,'ACCESS EXPORT'!$B:$P,15,FALSE))))),IF('ACCESS EXPORT'!U646="",UPPER(VLOOKUP(B646,'ACCESS EXPORT'!$B:$P,15,FALSE)),IF(TODAY()-'ACCESS EXPORT'!U646&lt;=30,CONCATENATE(UPPER(VLOOKUP(B646,'ACCESS EXPORT'!$B:$P,15,FALSE)),""&amp;CHAR(10)&amp;"(NEW",TEXT('ACCESS EXPORT'!U646," MM/DD/YYY)")),IF(AND(TODAY()-'ACCESS EXPORT'!U646&gt;30,TODAY()&gt;0),UPPER(VLOOKUP(B646,'ACCESS EXPORT'!$B:$P,15,FALSE)))))),IF('ACCESS EXPORT'!Y646&lt;&gt;"",UPPER(CONCATENATE(UPPER(VLOOKUP(B646,'ACCESS EXPORT'!$B:$P,15,FALSE)),""&amp;CHAR(10)&amp;"(Transfer Out",TEXT('ACCESS EXPORT'!Y646," MM/DD/YYY)"))),IF('ACCESS EXPORT'!X646&lt;&gt;"",UPPER(CONCATENATE(UPPER(VLOOKUP(B646,'ACCESS EXPORT'!$B:$P,15,FALSE)),""&amp;CHAR(10)&amp;"(Transfer In",TEXT('ACCESS EXPORT'!X646," MM/DD/YYY)"))))))</f>
        <v>WITT, NIKKI
(SEP 07/19/2019)</v>
      </c>
      <c r="O646" s="4" t="str">
        <f>_xlfn.IFNA(VLOOKUP(B646,'ACCESS EXPORT'!$B:$Q,16,FALSE),"")</f>
        <v>CNM (APRN)</v>
      </c>
      <c r="P646" s="4" t="str">
        <f>_xlfn.IFNA(VLOOKUP(B646,'ACCESS EXPORT'!B:W,22,FALSE),"-")</f>
        <v>1154758241</v>
      </c>
      <c r="Q646" s="4" t="str">
        <f>_xlfn.IFNA(VLOOKUP(A646,'ACCESS EXPORT'!$A:$AG,33,0),"-")</f>
        <v>Ronald Paulin</v>
      </c>
      <c r="R646" s="4" t="str">
        <f>_xlfn.IFNA(VLOOKUP(A646,'ACCESS EXPORT'!$A:$AH,34,0),"-")</f>
        <v>Amanda Dowd</v>
      </c>
      <c r="S646" s="4" t="str">
        <f>_xlfn.IFNA(VLOOKUP(A646,'ACCESS EXPORT'!$A:$AI,35,0),"-")</f>
        <v>Courtney Powell</v>
      </c>
      <c r="T646" s="4" t="str">
        <f>_xlfn.IFNA(VLOOKUP(A646,'ACCESS EXPORT'!$A:$AJ,36,0),"-")</f>
        <v>Wanda Cruz</v>
      </c>
      <c r="U646" s="4" t="str">
        <f>_xlfn.IFNA(VLOOKUP(A646,'ACCESS EXPORT'!$A:$AK,37,0),"-")</f>
        <v>Cerner</v>
      </c>
      <c r="V646" s="4" t="str">
        <f>_xlfn.IFNA(VLOOKUP(A646,'ACCESS EXPORT'!$A:$AL,38,0),"-")</f>
        <v>FHMG_FL WOMENS CTR_LKM</v>
      </c>
      <c r="W646" s="4" t="str">
        <f>_xlfn.IFNA(VLOOKUP(A646,'ACCESS EXPORT'!$A:$AM,39,0),"-")</f>
        <v/>
      </c>
      <c r="X646" s="4" t="str">
        <f>_xlfn.IFNA(VLOOKUP(A646,'ACCESS EXPORT'!$A:$AN,40,0),"-")</f>
        <v>Libia Villaquiran / Jenny Green</v>
      </c>
      <c r="Y646" s="26" t="str">
        <f>_xlfn.IFNA(VLOOKUP(A646,'ACCESS EXPORT'!A:AO,41,0),"")</f>
        <v>Andrea Brantley</v>
      </c>
      <c r="Z646" s="26" t="str">
        <f>_xlfn.IFNA(VLOOKUP(A646,'ACCESS EXPORT'!A:AP,42,0),"")</f>
        <v>Sue Balmforth</v>
      </c>
      <c r="AA646" s="26" t="str">
        <f>_xlfn.IFNA(VLOOKUP(A646,'ACCESS EXPORT'!A:AQ,43,0),"")</f>
        <v>Sara Channing</v>
      </c>
    </row>
    <row r="647" spans="1:27" ht="18.75" x14ac:dyDescent="0.25">
      <c r="A647" s="33">
        <v>197</v>
      </c>
      <c r="B647" s="10">
        <v>2026</v>
      </c>
      <c r="C647" s="7" t="str">
        <f ca="1">IFERROR(UPPER(IF(AND('ACCESS EXPORT'!AA647="",'ACCESS EXPORT'!Z647=""),VLOOKUP(A647,'ACCESS EXPORT'!$A:$AF,32,FALSE),(IF('ACCESS EXPORT'!AA647&lt;&gt;"",CONCATENATE(VLOOKUP(A647,'ACCESS EXPORT'!$A:$AF,32,FALSE)," (Closed",TEXT('ACCESS EXPORT'!AA647," MM/DD/YYY)")),IF(TODAY()&lt;(('ACCESS EXPORT'!Z647)+30),CONCATENATE(VLOOKUP(A647,'ACCESS EXPORT'!$A:$AF,32,FALSE)," (Opens",TEXT('ACCESS EXPORT'!Z647," MM/DD/YYY)")),VLOOKUP(A647,'ACCESS EXPORT'!$A:$AF,32,FALSE)))))),"-")</f>
        <v>ADVENTHEALTH MEDICAL GROUP OB GYN AT ALTAMONTE SPRINGS</v>
      </c>
      <c r="D647" s="3" t="str">
        <f ca="1">IFERROR(UPPER(IF(AND('ACCESS EXPORT'!AA647="",'ACCESS EXPORT'!Z647=""),VLOOKUP(A647,'ACCESS EXPORT'!$A:$AF,28,FALSE),(IF('ACCESS EXPORT'!AA647&lt;&gt;"",CONCATENATE(VLOOKUP(A647,'ACCESS EXPORT'!$A:$AF,28,FALSE)," (Closed",TEXT('ACCESS EXPORT'!AA647," MM/DD/YYY)")),IF(TODAY()&lt;(('ACCESS EXPORT'!Z647)+30),CONCATENATE(VLOOKUP(A647,'ACCESS EXPORT'!$A:$AF,28,FALSE)," (Opens",TEXT('ACCESS EXPORT'!Z647," MM/DD/YYY)")),VLOOKUP(A647,'ACCESS EXPORT'!$A:$AF,28,FALSE)))))),"-")</f>
        <v>FLORIDA WOMEN'S CENTER - ALTAMONTE SPRINGS</v>
      </c>
      <c r="E647" s="3" t="str">
        <f>VLOOKUP($A647,'ACCESS EXPORT'!$A:$AF,3,FALSE)</f>
        <v>6560</v>
      </c>
      <c r="F647" s="3" t="str">
        <f>UPPER(CONCATENATE(VLOOKUP(A647,'ACCESS EXPORT'!$A:$AF,4,FALSE)," ",VLOOKUP(A647,'ACCESS EXPORT'!$A:$AF,5,FALSE)," ",VLOOKUP(A647,'ACCESS EXPORT'!$A:$AF,6,FALSE)," ",VLOOKUP(A647,'ACCESS EXPORT'!$A:$AA,7,FALSE)," ",VLOOKUP(A647,'ACCESS EXPORT'!$A:$AA,8,FALSE)))</f>
        <v>661 E ALTAMONTE DR SUITE 318 &amp; 328 ALTAMONTE SPRINGS FL 32701</v>
      </c>
      <c r="G647" s="4" t="str">
        <f>UPPER(VLOOKUP($A647,'ACCESS EXPORT'!$A:$AF,9,FALSE))</f>
        <v>SEMINOLE</v>
      </c>
      <c r="H647" s="4" t="str">
        <f>_xlfn.IFNA(VLOOKUP($B647,'ACCESS EXPORT'!$B:$J,9,FALSE),"")</f>
        <v>NE</v>
      </c>
      <c r="I647" s="3" t="str">
        <f>CONCATENATE("(P)",VLOOKUP($A647,'ACCESS EXPORT'!$A:$AF,11,FALSE)," (F)",VLOOKUP($A647,'ACCESS EXPORT'!$A:$AF,29,FALSE))</f>
        <v>(P)(407) 303-5204 (F)(407) 303-5205</v>
      </c>
      <c r="J647" s="4" t="str">
        <f>UPPER(VLOOKUP($A647,'ACCESS EXPORT'!$A:$AF,12,FALSE))</f>
        <v>WOMENS</v>
      </c>
      <c r="K647" s="4" t="str">
        <f>UPPER(VLOOKUP($A647,'ACCESS EXPORT'!$A:$AF,13,FALSE))</f>
        <v>MARLENE HOLLAND</v>
      </c>
      <c r="L647" s="3" t="str">
        <f>IF(AND(VLOOKUP(A647,'ACCESS EXPORT'!A:AE,1,0),'ACCESS EXPORT'!N647=""),UPPER(CONCATENATE('ACCESS EXPORT'!AE647)),IF(VLOOKUP(A647,'ACCESS EXPORT'!A:AE,1,0),UPPER(CONCATENATE('ACCESS EXPORT'!N647," "&amp;CHAR(10),'ACCESS EXPORT'!AE647))))</f>
        <v>KIM ANDERSON (EXEC DIR) 
RACHEL NASSICK (PRAC. ADMIN)</v>
      </c>
      <c r="M647" s="4" t="str">
        <f>UPPER(VLOOKUP($A647,'ACCESS EXPORT'!$A:$O,15,FALSE))</f>
        <v>VIRGINIA TUCCIO (PM)</v>
      </c>
      <c r="N647" s="4" t="str">
        <f ca="1">IF(AND('ACCESS EXPORT'!X647="",'ACCESS EXPORT'!Y647=""),IF('ACCESS EXPORT'!V647&lt;&gt;"",(IF(TODAY()-'ACCESS EXPORT'!V647&gt;=-60,UPPER(CONCATENATE(VLOOKUP(B647,'ACCESS EXPORT'!$B:$P,15,FALSE),""&amp;CHAR(10)&amp;"(SEP",TEXT('ACCESS EXPORT'!V647," MM/DD/YYY)"))),IF(TODAY()-'ACCESS EXPORT'!V647&lt;0,UPPER(VLOOKUP(B647,'ACCESS EXPORT'!$B:$P,15,FALSE)),UPPER(VLOOKUP(B647,'ACCESS EXPORT'!$B:$P,15,FALSE))))),IF('ACCESS EXPORT'!U647="",UPPER(VLOOKUP(B647,'ACCESS EXPORT'!$B:$P,15,FALSE)),IF(TODAY()-'ACCESS EXPORT'!U647&lt;=30,CONCATENATE(UPPER(VLOOKUP(B647,'ACCESS EXPORT'!$B:$P,15,FALSE)),""&amp;CHAR(10)&amp;"(NEW",TEXT('ACCESS EXPORT'!U647," MM/DD/YYY)")),IF(AND(TODAY()-'ACCESS EXPORT'!U647&gt;30,TODAY()&gt;0),UPPER(VLOOKUP(B647,'ACCESS EXPORT'!$B:$P,15,FALSE)))))),IF('ACCESS EXPORT'!Y647&lt;&gt;"",UPPER(CONCATENATE(UPPER(VLOOKUP(B647,'ACCESS EXPORT'!$B:$P,15,FALSE)),""&amp;CHAR(10)&amp;"(Transfer Out",TEXT('ACCESS EXPORT'!Y647," MM/DD/YYY)"))),IF('ACCESS EXPORT'!X647&lt;&gt;"",UPPER(CONCATENATE(UPPER(VLOOKUP(B647,'ACCESS EXPORT'!$B:$P,15,FALSE)),""&amp;CHAR(10)&amp;"(Transfer In",TEXT('ACCESS EXPORT'!X647," MM/DD/YYY)"))))))</f>
        <v>FOSTER, MARY</v>
      </c>
      <c r="O647" s="4" t="str">
        <f>_xlfn.IFNA(VLOOKUP(B647,'ACCESS EXPORT'!$B:$Q,16,FALSE),"")</f>
        <v>CNM</v>
      </c>
      <c r="P647" s="4" t="str">
        <f>_xlfn.IFNA(VLOOKUP(B647,'ACCESS EXPORT'!B:W,22,FALSE),"-")</f>
        <v>1336547652</v>
      </c>
      <c r="Q647" s="4" t="str">
        <f>_xlfn.IFNA(VLOOKUP(A647,'ACCESS EXPORT'!$A:$AG,33,0),"-")</f>
        <v>Ronald Paulin</v>
      </c>
      <c r="R647" s="4" t="str">
        <f>_xlfn.IFNA(VLOOKUP(A647,'ACCESS EXPORT'!$A:$AH,34,0),"-")</f>
        <v>Amanda Dowd</v>
      </c>
      <c r="S647" s="4" t="str">
        <f>_xlfn.IFNA(VLOOKUP(A647,'ACCESS EXPORT'!$A:$AI,35,0),"-")</f>
        <v>Courtney Powell</v>
      </c>
      <c r="T647" s="4" t="str">
        <f>_xlfn.IFNA(VLOOKUP(A647,'ACCESS EXPORT'!$A:$AJ,36,0),"-")</f>
        <v>Wanda Cruz</v>
      </c>
      <c r="U647" s="4" t="str">
        <f>_xlfn.IFNA(VLOOKUP(A647,'ACCESS EXPORT'!$A:$AK,37,0),"-")</f>
        <v>Cerner</v>
      </c>
      <c r="V647" s="4" t="str">
        <f>_xlfn.IFNA(VLOOKUP(A647,'ACCESS EXPORT'!$A:$AL,38,0),"-")</f>
        <v>FHMG_FL WOMENS CTR_ALT</v>
      </c>
      <c r="W647" s="4" t="str">
        <f>_xlfn.IFNA(VLOOKUP(A647,'ACCESS EXPORT'!$A:$AM,39,0),"-")</f>
        <v/>
      </c>
      <c r="X647" s="4" t="str">
        <f>_xlfn.IFNA(VLOOKUP(A647,'ACCESS EXPORT'!$A:$AN,40,0),"-")</f>
        <v>Libia Villaquiran / Jenny Green</v>
      </c>
      <c r="Y647" s="26" t="str">
        <f>_xlfn.IFNA(VLOOKUP(A647,'ACCESS EXPORT'!A:AO,41,0),"")</f>
        <v>Andrea Brantley</v>
      </c>
      <c r="Z647" s="26" t="str">
        <f>_xlfn.IFNA(VLOOKUP(A647,'ACCESS EXPORT'!A:AP,42,0),"")</f>
        <v>Sue Balmforth</v>
      </c>
      <c r="AA647" s="26" t="str">
        <f>_xlfn.IFNA(VLOOKUP(A647,'ACCESS EXPORT'!A:AQ,43,0),"")</f>
        <v>Sara Channing</v>
      </c>
    </row>
    <row r="648" spans="1:27" ht="18.75" x14ac:dyDescent="0.25">
      <c r="A648" s="33">
        <v>166</v>
      </c>
      <c r="B648" s="10">
        <v>1905</v>
      </c>
      <c r="C648" s="7" t="str">
        <f ca="1">IFERROR(UPPER(IF(AND('ACCESS EXPORT'!AA648="",'ACCESS EXPORT'!Z648=""),VLOOKUP(A648,'ACCESS EXPORT'!$A:$AF,32,FALSE),(IF('ACCESS EXPORT'!AA648&lt;&gt;"",CONCATENATE(VLOOKUP(A648,'ACCESS EXPORT'!$A:$AF,32,FALSE)," (Closed",TEXT('ACCESS EXPORT'!AA648," MM/DD/YYY)")),IF(TODAY()&lt;(('ACCESS EXPORT'!Z648)+30),CONCATENATE(VLOOKUP(A648,'ACCESS EXPORT'!$A:$AF,32,FALSE)," (Opens",TEXT('ACCESS EXPORT'!Z648," MM/DD/YYY)")),VLOOKUP(A648,'ACCESS EXPORT'!$A:$AF,32,FALSE)))))),"-")</f>
        <v>ADVENTHEALTH MEDICAL GROUP BREAST SURGERY AT CELEBRATION</v>
      </c>
      <c r="D648" s="3" t="str">
        <f ca="1">IFERROR(UPPER(IF(AND('ACCESS EXPORT'!AA648="",'ACCESS EXPORT'!Z648=""),VLOOKUP(A648,'ACCESS EXPORT'!$A:$AF,28,FALSE),(IF('ACCESS EXPORT'!AA648&lt;&gt;"",CONCATENATE(VLOOKUP(A648,'ACCESS EXPORT'!$A:$AF,28,FALSE)," (Closed",TEXT('ACCESS EXPORT'!AA648," MM/DD/YYY)")),IF(TODAY()&lt;(('ACCESS EXPORT'!Z648)+30),CONCATENATE(VLOOKUP(A648,'ACCESS EXPORT'!$A:$AF,28,FALSE)," (Opens",TEXT('ACCESS EXPORT'!Z648," MM/DD/YYY)")),VLOOKUP(A648,'ACCESS EXPORT'!$A:$AF,28,FALSE)))))),"-")</f>
        <v>FLORIDA BREAST HEALTH SPECIALISTS</v>
      </c>
      <c r="E648" s="3" t="str">
        <f>VLOOKUP($A648,'ACCESS EXPORT'!$A:$AF,3,FALSE)</f>
        <v>6670</v>
      </c>
      <c r="F648" s="3" t="str">
        <f>UPPER(CONCATENATE(VLOOKUP(A648,'ACCESS EXPORT'!$A:$AF,4,FALSE)," ",VLOOKUP(A648,'ACCESS EXPORT'!$A:$AF,5,FALSE)," ",VLOOKUP(A648,'ACCESS EXPORT'!$A:$AF,6,FALSE)," ",VLOOKUP(A648,'ACCESS EXPORT'!$A:$AA,7,FALSE)," ",VLOOKUP(A648,'ACCESS EXPORT'!$A:$AA,8,FALSE)))</f>
        <v>380 CELEBRATION PL 2ND FLOOR CELEBRATION FL 34747</v>
      </c>
      <c r="G648" s="4" t="str">
        <f>UPPER(VLOOKUP($A648,'ACCESS EXPORT'!$A:$AF,9,FALSE))</f>
        <v>OSCEOLA</v>
      </c>
      <c r="H648" s="4" t="str">
        <f>_xlfn.IFNA(VLOOKUP($B648,'ACCESS EXPORT'!$B:$J,9,FALSE),"")</f>
        <v>SW</v>
      </c>
      <c r="I648" s="3" t="str">
        <f>CONCATENATE("(P)",VLOOKUP($A648,'ACCESS EXPORT'!$A:$AF,11,FALSE)," (F)",VLOOKUP($A648,'ACCESS EXPORT'!$A:$AF,29,FALSE))</f>
        <v>(P)(407) 303-4760 (F)(407)303-4546</v>
      </c>
      <c r="J648" s="4" t="str">
        <f>UPPER(VLOOKUP($A648,'ACCESS EXPORT'!$A:$AF,12,FALSE))</f>
        <v>ONCOLOGY</v>
      </c>
      <c r="K648" s="4" t="str">
        <f>UPPER(VLOOKUP($A648,'ACCESS EXPORT'!$A:$AF,13,FALSE))</f>
        <v>VICKI CHILCOTT</v>
      </c>
      <c r="L648" s="3" t="str">
        <f>IF(AND(VLOOKUP(A648,'ACCESS EXPORT'!A:AE,1,0),'ACCESS EXPORT'!N648=""),UPPER(CONCATENATE('ACCESS EXPORT'!AE648)),IF(VLOOKUP(A648,'ACCESS EXPORT'!A:AE,1,0),UPPER(CONCATENATE('ACCESS EXPORT'!N648," "&amp;CHAR(10),'ACCESS EXPORT'!AE648))))</f>
        <v xml:space="preserve">CYNDI BERGS 
</v>
      </c>
      <c r="M648" s="4" t="str">
        <f>UPPER(VLOOKUP($A648,'ACCESS EXPORT'!$A:$O,15,FALSE))</f>
        <v>LISA HARMAN (PM)</v>
      </c>
      <c r="N648" s="4" t="str">
        <f ca="1">IF(AND('ACCESS EXPORT'!X648="",'ACCESS EXPORT'!Y648=""),IF('ACCESS EXPORT'!V648&lt;&gt;"",(IF(TODAY()-'ACCESS EXPORT'!V648&gt;=-60,UPPER(CONCATENATE(VLOOKUP(B648,'ACCESS EXPORT'!$B:$P,15,FALSE),""&amp;CHAR(10)&amp;"(SEP",TEXT('ACCESS EXPORT'!V648," MM/DD/YYY)"))),IF(TODAY()-'ACCESS EXPORT'!V648&lt;0,UPPER(VLOOKUP(B648,'ACCESS EXPORT'!$B:$P,15,FALSE)),UPPER(VLOOKUP(B648,'ACCESS EXPORT'!$B:$P,15,FALSE))))),IF('ACCESS EXPORT'!U648="",UPPER(VLOOKUP(B648,'ACCESS EXPORT'!$B:$P,15,FALSE)),IF(TODAY()-'ACCESS EXPORT'!U648&lt;=30,CONCATENATE(UPPER(VLOOKUP(B648,'ACCESS EXPORT'!$B:$P,15,FALSE)),""&amp;CHAR(10)&amp;"(NEW",TEXT('ACCESS EXPORT'!U648," MM/DD/YYY)")),IF(AND(TODAY()-'ACCESS EXPORT'!U648&gt;30,TODAY()&gt;0),UPPER(VLOOKUP(B648,'ACCESS EXPORT'!$B:$P,15,FALSE)))))),IF('ACCESS EXPORT'!Y648&lt;&gt;"",UPPER(CONCATENATE(UPPER(VLOOKUP(B648,'ACCESS EXPORT'!$B:$P,15,FALSE)),""&amp;CHAR(10)&amp;"(Transfer Out",TEXT('ACCESS EXPORT'!Y648," MM/DD/YYY)"))),IF('ACCESS EXPORT'!X648&lt;&gt;"",UPPER(CONCATENATE(UPPER(VLOOKUP(B648,'ACCESS EXPORT'!$B:$P,15,FALSE)),""&amp;CHAR(10)&amp;"(Transfer In",TEXT('ACCESS EXPORT'!X648," MM/DD/YYY)"))))))</f>
        <v>BRADY-HULL, DEBORAH</v>
      </c>
      <c r="O648" s="4" t="str">
        <f>_xlfn.IFNA(VLOOKUP(B648,'ACCESS EXPORT'!$B:$Q,16,FALSE),"")</f>
        <v>APRN</v>
      </c>
      <c r="P648" s="4" t="str">
        <f>_xlfn.IFNA(VLOOKUP(B648,'ACCESS EXPORT'!B:W,22,FALSE),"-")</f>
        <v>1013356872</v>
      </c>
      <c r="Q648" s="4" t="str">
        <f>_xlfn.IFNA(VLOOKUP(A648,'ACCESS EXPORT'!$A:$AG,33,0),"-")</f>
        <v>Amanda Hernandez</v>
      </c>
      <c r="R648" s="4" t="str">
        <f>_xlfn.IFNA(VLOOKUP(A648,'ACCESS EXPORT'!$A:$AH,34,0),"-")</f>
        <v>Carol Shane</v>
      </c>
      <c r="S648" s="4" t="str">
        <f>_xlfn.IFNA(VLOOKUP(A648,'ACCESS EXPORT'!$A:$AI,35,0),"-")</f>
        <v>Kikzeny Cartagena</v>
      </c>
      <c r="T648" s="4" t="str">
        <f>_xlfn.IFNA(VLOOKUP(A648,'ACCESS EXPORT'!$A:$AJ,36,0),"-")</f>
        <v>Sorangia Jean-Francois</v>
      </c>
      <c r="U648" s="4" t="str">
        <f>_xlfn.IFNA(VLOOKUP(A648,'ACCESS EXPORT'!$A:$AK,37,0),"-")</f>
        <v>athena</v>
      </c>
      <c r="V648" s="4" t="str">
        <f>_xlfn.IFNA(VLOOKUP(A648,'ACCESS EXPORT'!$A:$AL,38,0),"-")</f>
        <v>FHMG_FL BRST HLTH SPEC</v>
      </c>
      <c r="W648" s="4" t="str">
        <f>_xlfn.IFNA(VLOOKUP(A648,'ACCESS EXPORT'!$A:$AM,39,0),"-")</f>
        <v/>
      </c>
      <c r="X648" s="4" t="str">
        <f>_xlfn.IFNA(VLOOKUP(A648,'ACCESS EXPORT'!$A:$AN,40,0),"-")</f>
        <v>Karen Kelly</v>
      </c>
      <c r="Y648" s="26" t="str">
        <f>_xlfn.IFNA(VLOOKUP(A648,'ACCESS EXPORT'!A:AO,41,0),"")</f>
        <v>ALAINA ZARZUELA</v>
      </c>
      <c r="Z648" s="26" t="str">
        <f>_xlfn.IFNA(VLOOKUP(A648,'ACCESS EXPORT'!A:AP,42,0),"")</f>
        <v>Sue Balmforth</v>
      </c>
      <c r="AA648" s="26" t="str">
        <f>_xlfn.IFNA(VLOOKUP(A648,'ACCESS EXPORT'!A:AQ,43,0),"")</f>
        <v>Women's: Sara Channing, Surgery: Tricia Greco, Oncology: Joe Townsend</v>
      </c>
    </row>
    <row r="649" spans="1:27" ht="18.75" x14ac:dyDescent="0.25">
      <c r="A649" s="33">
        <v>166</v>
      </c>
      <c r="B649" s="10">
        <v>1907</v>
      </c>
      <c r="C649" s="7" t="str">
        <f ca="1">IFERROR(UPPER(IF(AND('ACCESS EXPORT'!AA649="",'ACCESS EXPORT'!Z649=""),VLOOKUP(A649,'ACCESS EXPORT'!$A:$AF,32,FALSE),(IF('ACCESS EXPORT'!AA649&lt;&gt;"",CONCATENATE(VLOOKUP(A649,'ACCESS EXPORT'!$A:$AF,32,FALSE)," (Closed",TEXT('ACCESS EXPORT'!AA649," MM/DD/YYY)")),IF(TODAY()&lt;(('ACCESS EXPORT'!Z649)+30),CONCATENATE(VLOOKUP(A649,'ACCESS EXPORT'!$A:$AF,32,FALSE)," (Opens",TEXT('ACCESS EXPORT'!Z649," MM/DD/YYY)")),VLOOKUP(A649,'ACCESS EXPORT'!$A:$AF,32,FALSE)))))),"-")</f>
        <v>ADVENTHEALTH MEDICAL GROUP BREAST SURGERY AT CELEBRATION</v>
      </c>
      <c r="D649" s="3" t="str">
        <f ca="1">IFERROR(UPPER(IF(AND('ACCESS EXPORT'!AA649="",'ACCESS EXPORT'!Z649=""),VLOOKUP(A649,'ACCESS EXPORT'!$A:$AF,28,FALSE),(IF('ACCESS EXPORT'!AA649&lt;&gt;"",CONCATENATE(VLOOKUP(A649,'ACCESS EXPORT'!$A:$AF,28,FALSE)," (Closed",TEXT('ACCESS EXPORT'!AA649," MM/DD/YYY)")),IF(TODAY()&lt;(('ACCESS EXPORT'!Z649)+30),CONCATENATE(VLOOKUP(A649,'ACCESS EXPORT'!$A:$AF,28,FALSE)," (Opens",TEXT('ACCESS EXPORT'!Z649," MM/DD/YYY)")),VLOOKUP(A649,'ACCESS EXPORT'!$A:$AF,28,FALSE)))))),"-")</f>
        <v>FLORIDA BREAST HEALTH SPECIALISTS</v>
      </c>
      <c r="E649" s="3" t="str">
        <f>VLOOKUP($A649,'ACCESS EXPORT'!$A:$AF,3,FALSE)</f>
        <v>6670</v>
      </c>
      <c r="F649" s="3" t="str">
        <f>UPPER(CONCATENATE(VLOOKUP(A649,'ACCESS EXPORT'!$A:$AF,4,FALSE)," ",VLOOKUP(A649,'ACCESS EXPORT'!$A:$AF,5,FALSE)," ",VLOOKUP(A649,'ACCESS EXPORT'!$A:$AF,6,FALSE)," ",VLOOKUP(A649,'ACCESS EXPORT'!$A:$AA,7,FALSE)," ",VLOOKUP(A649,'ACCESS EXPORT'!$A:$AA,8,FALSE)))</f>
        <v>380 CELEBRATION PL 2ND FLOOR CELEBRATION FL 34747</v>
      </c>
      <c r="G649" s="4" t="str">
        <f>UPPER(VLOOKUP($A649,'ACCESS EXPORT'!$A:$AF,9,FALSE))</f>
        <v>OSCEOLA</v>
      </c>
      <c r="H649" s="4" t="str">
        <f>_xlfn.IFNA(VLOOKUP($B649,'ACCESS EXPORT'!$B:$J,9,FALSE),"")</f>
        <v>NE</v>
      </c>
      <c r="I649" s="3" t="str">
        <f>CONCATENATE("(P)",VLOOKUP($A649,'ACCESS EXPORT'!$A:$AF,11,FALSE)," (F)",VLOOKUP($A649,'ACCESS EXPORT'!$A:$AF,29,FALSE))</f>
        <v>(P)(407) 303-4760 (F)(407)303-4546</v>
      </c>
      <c r="J649" s="4" t="str">
        <f>UPPER(VLOOKUP($A649,'ACCESS EXPORT'!$A:$AF,12,FALSE))</f>
        <v>ONCOLOGY</v>
      </c>
      <c r="K649" s="4" t="str">
        <f>UPPER(VLOOKUP($A649,'ACCESS EXPORT'!$A:$AF,13,FALSE))</f>
        <v>VICKI CHILCOTT</v>
      </c>
      <c r="L649" s="3" t="str">
        <f>IF(AND(VLOOKUP(A649,'ACCESS EXPORT'!A:AE,1,0),'ACCESS EXPORT'!N649=""),UPPER(CONCATENATE('ACCESS EXPORT'!AE649)),IF(VLOOKUP(A649,'ACCESS EXPORT'!A:AE,1,0),UPPER(CONCATENATE('ACCESS EXPORT'!N649," "&amp;CHAR(10),'ACCESS EXPORT'!AE649))))</f>
        <v xml:space="preserve">CYNDI BERGS 
</v>
      </c>
      <c r="M649" s="4" t="str">
        <f>UPPER(VLOOKUP($A649,'ACCESS EXPORT'!$A:$O,15,FALSE))</f>
        <v>LISA HARMAN (PM)</v>
      </c>
      <c r="N649" s="4" t="str">
        <f ca="1">IF(AND('ACCESS EXPORT'!X649="",'ACCESS EXPORT'!Y649=""),IF('ACCESS EXPORT'!V649&lt;&gt;"",(IF(TODAY()-'ACCESS EXPORT'!V649&gt;=-60,UPPER(CONCATENATE(VLOOKUP(B649,'ACCESS EXPORT'!$B:$P,15,FALSE),""&amp;CHAR(10)&amp;"(SEP",TEXT('ACCESS EXPORT'!V649," MM/DD/YYY)"))),IF(TODAY()-'ACCESS EXPORT'!V649&lt;0,UPPER(VLOOKUP(B649,'ACCESS EXPORT'!$B:$P,15,FALSE)),UPPER(VLOOKUP(B649,'ACCESS EXPORT'!$B:$P,15,FALSE))))),IF('ACCESS EXPORT'!U649="",UPPER(VLOOKUP(B649,'ACCESS EXPORT'!$B:$P,15,FALSE)),IF(TODAY()-'ACCESS EXPORT'!U649&lt;=30,CONCATENATE(UPPER(VLOOKUP(B649,'ACCESS EXPORT'!$B:$P,15,FALSE)),""&amp;CHAR(10)&amp;"(NEW",TEXT('ACCESS EXPORT'!U649," MM/DD/YYY)")),IF(AND(TODAY()-'ACCESS EXPORT'!U649&gt;30,TODAY()&gt;0),UPPER(VLOOKUP(B649,'ACCESS EXPORT'!$B:$P,15,FALSE)))))),IF('ACCESS EXPORT'!Y649&lt;&gt;"",UPPER(CONCATENATE(UPPER(VLOOKUP(B649,'ACCESS EXPORT'!$B:$P,15,FALSE)),""&amp;CHAR(10)&amp;"(Transfer Out",TEXT('ACCESS EXPORT'!Y649," MM/DD/YYY)"))),IF('ACCESS EXPORT'!X649&lt;&gt;"",UPPER(CONCATENATE(UPPER(VLOOKUP(B649,'ACCESS EXPORT'!$B:$P,15,FALSE)),""&amp;CHAR(10)&amp;"(Transfer In",TEXT('ACCESS EXPORT'!X649," MM/DD/YYY)"))))))</f>
        <v>MCCRAY, DEVINA</v>
      </c>
      <c r="O649" s="4" t="str">
        <f>_xlfn.IFNA(VLOOKUP(B649,'ACCESS EXPORT'!$B:$Q,16,FALSE),"")</f>
        <v>MD</v>
      </c>
      <c r="P649" s="4" t="str">
        <f>_xlfn.IFNA(VLOOKUP(B649,'ACCESS EXPORT'!B:W,22,FALSE),"-")</f>
        <v>1932473089</v>
      </c>
      <c r="Q649" s="4" t="str">
        <f>_xlfn.IFNA(VLOOKUP(A649,'ACCESS EXPORT'!$A:$AG,33,0),"-")</f>
        <v>Amanda Hernandez</v>
      </c>
      <c r="R649" s="4" t="str">
        <f>_xlfn.IFNA(VLOOKUP(A649,'ACCESS EXPORT'!$A:$AH,34,0),"-")</f>
        <v>Carol Shane</v>
      </c>
      <c r="S649" s="4" t="str">
        <f>_xlfn.IFNA(VLOOKUP(A649,'ACCESS EXPORT'!$A:$AI,35,0),"-")</f>
        <v>Kikzeny Cartagena</v>
      </c>
      <c r="T649" s="4" t="str">
        <f>_xlfn.IFNA(VLOOKUP(A649,'ACCESS EXPORT'!$A:$AJ,36,0),"-")</f>
        <v>Sorangia Jean-Francois</v>
      </c>
      <c r="U649" s="4" t="str">
        <f>_xlfn.IFNA(VLOOKUP(A649,'ACCESS EXPORT'!$A:$AK,37,0),"-")</f>
        <v>athena</v>
      </c>
      <c r="V649" s="4" t="str">
        <f>_xlfn.IFNA(VLOOKUP(A649,'ACCESS EXPORT'!$A:$AL,38,0),"-")</f>
        <v>FHMG_FL BRST HLTH SPEC</v>
      </c>
      <c r="W649" s="4" t="str">
        <f>_xlfn.IFNA(VLOOKUP(A649,'ACCESS EXPORT'!$A:$AM,39,0),"-")</f>
        <v/>
      </c>
      <c r="X649" s="4" t="str">
        <f>_xlfn.IFNA(VLOOKUP(A649,'ACCESS EXPORT'!$A:$AN,40,0),"-")</f>
        <v>Karen Kelly</v>
      </c>
      <c r="Y649" s="26" t="str">
        <f>_xlfn.IFNA(VLOOKUP(A649,'ACCESS EXPORT'!A:AO,41,0),"")</f>
        <v>ALAINA ZARZUELA</v>
      </c>
      <c r="Z649" s="26" t="str">
        <f>_xlfn.IFNA(VLOOKUP(A649,'ACCESS EXPORT'!A:AP,42,0),"")</f>
        <v>Sue Balmforth</v>
      </c>
      <c r="AA649" s="26" t="str">
        <f>_xlfn.IFNA(VLOOKUP(A649,'ACCESS EXPORT'!A:AQ,43,0),"")</f>
        <v>Women's: Sara Channing, Surgery: Tricia Greco, Oncology: Joe Townsend</v>
      </c>
    </row>
    <row r="650" spans="1:27" ht="18.75" x14ac:dyDescent="0.25">
      <c r="A650" s="33">
        <v>146</v>
      </c>
      <c r="B650" s="10">
        <v>1272</v>
      </c>
      <c r="C650" s="7" t="str">
        <f ca="1">IFERROR(UPPER(IF(AND('ACCESS EXPORT'!AA650="",'ACCESS EXPORT'!Z650=""),VLOOKUP(A650,'ACCESS EXPORT'!$A:$AF,32,FALSE),(IF('ACCESS EXPORT'!AA650&lt;&gt;"",CONCATENATE(VLOOKUP(A650,'ACCESS EXPORT'!$A:$AF,32,FALSE)," (Closed",TEXT('ACCESS EXPORT'!AA650," MM/DD/YYY)")),IF(TODAY()&lt;(('ACCESS EXPORT'!Z650)+30),CONCATENATE(VLOOKUP(A650,'ACCESS EXPORT'!$A:$AF,32,FALSE)," (Opens",TEXT('ACCESS EXPORT'!Z650," MM/DD/YYY)")),VLOOKUP(A650,'ACCESS EXPORT'!$A:$AF,32,FALSE)))))),"-")</f>
        <v>ADVENTHEALTH MEDICAL GROUP BREAST SURGERY AT ALTAMONTE SPRINGS</v>
      </c>
      <c r="D650" s="3" t="str">
        <f ca="1">IFERROR(UPPER(IF(AND('ACCESS EXPORT'!AA650="",'ACCESS EXPORT'!Z650=""),VLOOKUP(A650,'ACCESS EXPORT'!$A:$AF,28,FALSE),(IF('ACCESS EXPORT'!AA650&lt;&gt;"",CONCATENATE(VLOOKUP(A650,'ACCESS EXPORT'!$A:$AF,28,FALSE)," (Closed",TEXT('ACCESS EXPORT'!AA650," MM/DD/YYY)")),IF(TODAY()&lt;(('ACCESS EXPORT'!Z650)+30),CONCATENATE(VLOOKUP(A650,'ACCESS EXPORT'!$A:$AF,28,FALSE)," (Opens",TEXT('ACCESS EXPORT'!Z650," MM/DD/YYY)")),VLOOKUP(A650,'ACCESS EXPORT'!$A:$AF,28,FALSE)))))),"-")</f>
        <v>CENTER FOR SURGICAL CARE</v>
      </c>
      <c r="E650" s="3" t="str">
        <f>VLOOKUP($A650,'ACCESS EXPORT'!$A:$AF,3,FALSE)</f>
        <v>6670</v>
      </c>
      <c r="F650" s="3" t="str">
        <f>UPPER(CONCATENATE(VLOOKUP(A650,'ACCESS EXPORT'!$A:$AF,4,FALSE)," ",VLOOKUP(A650,'ACCESS EXPORT'!$A:$AF,5,FALSE)," ",VLOOKUP(A650,'ACCESS EXPORT'!$A:$AF,6,FALSE)," ",VLOOKUP(A650,'ACCESS EXPORT'!$A:$AA,7,FALSE)," ",VLOOKUP(A650,'ACCESS EXPORT'!$A:$AA,8,FALSE)))</f>
        <v>661 E ALTAMONTE DR SUITE 231 ALTAMONTE SPRINGS FL 32701</v>
      </c>
      <c r="G650" s="4" t="str">
        <f>UPPER(VLOOKUP($A650,'ACCESS EXPORT'!$A:$AF,9,FALSE))</f>
        <v>SEMINOLE</v>
      </c>
      <c r="H650" s="4" t="str">
        <f>_xlfn.IFNA(VLOOKUP($B650,'ACCESS EXPORT'!$B:$J,9,FALSE),"")</f>
        <v>NE</v>
      </c>
      <c r="I650" s="3" t="str">
        <f>CONCATENATE("(P)",VLOOKUP($A650,'ACCESS EXPORT'!$A:$AF,11,FALSE)," (F)",VLOOKUP($A650,'ACCESS EXPORT'!$A:$AF,29,FALSE))</f>
        <v>(P)(407) 303-5214 (F)(407) 303-5215</v>
      </c>
      <c r="J650" s="4" t="str">
        <f>UPPER(VLOOKUP($A650,'ACCESS EXPORT'!$A:$AF,12,FALSE))</f>
        <v>ONCOLOGY</v>
      </c>
      <c r="K650" s="4" t="str">
        <f>UPPER(VLOOKUP($A650,'ACCESS EXPORT'!$A:$AF,13,FALSE))</f>
        <v>VICKI CHILCOTT</v>
      </c>
      <c r="L650" s="3" t="str">
        <f>IF(AND(VLOOKUP(A650,'ACCESS EXPORT'!A:AE,1,0),'ACCESS EXPORT'!N650=""),UPPER(CONCATENATE('ACCESS EXPORT'!AE650)),IF(VLOOKUP(A650,'ACCESS EXPORT'!A:AE,1,0),UPPER(CONCATENATE('ACCESS EXPORT'!N650," "&amp;CHAR(10),'ACCESS EXPORT'!AE650))))</f>
        <v xml:space="preserve">CYNDI BERGS 
</v>
      </c>
      <c r="M650" s="4" t="str">
        <f>UPPER(VLOOKUP($A650,'ACCESS EXPORT'!$A:$O,15,FALSE))</f>
        <v>LISA HARMAN (PM)</v>
      </c>
      <c r="N650" s="4" t="str">
        <f ca="1">IF(AND('ACCESS EXPORT'!X650="",'ACCESS EXPORT'!Y650=""),IF('ACCESS EXPORT'!V650&lt;&gt;"",(IF(TODAY()-'ACCESS EXPORT'!V650&gt;=-60,UPPER(CONCATENATE(VLOOKUP(B650,'ACCESS EXPORT'!$B:$P,15,FALSE),""&amp;CHAR(10)&amp;"(SEP",TEXT('ACCESS EXPORT'!V650," MM/DD/YYY)"))),IF(TODAY()-'ACCESS EXPORT'!V650&lt;0,UPPER(VLOOKUP(B650,'ACCESS EXPORT'!$B:$P,15,FALSE)),UPPER(VLOOKUP(B650,'ACCESS EXPORT'!$B:$P,15,FALSE))))),IF('ACCESS EXPORT'!U650="",UPPER(VLOOKUP(B650,'ACCESS EXPORT'!$B:$P,15,FALSE)),IF(TODAY()-'ACCESS EXPORT'!U650&lt;=30,CONCATENATE(UPPER(VLOOKUP(B650,'ACCESS EXPORT'!$B:$P,15,FALSE)),""&amp;CHAR(10)&amp;"(NEW",TEXT('ACCESS EXPORT'!U650," MM/DD/YYY)")),IF(AND(TODAY()-'ACCESS EXPORT'!U650&gt;30,TODAY()&gt;0),UPPER(VLOOKUP(B650,'ACCESS EXPORT'!$B:$P,15,FALSE)))))),IF('ACCESS EXPORT'!Y650&lt;&gt;"",UPPER(CONCATENATE(UPPER(VLOOKUP(B650,'ACCESS EXPORT'!$B:$P,15,FALSE)),""&amp;CHAR(10)&amp;"(Transfer Out",TEXT('ACCESS EXPORT'!Y650," MM/DD/YYY)"))),IF('ACCESS EXPORT'!X650&lt;&gt;"",UPPER(CONCATENATE(UPPER(VLOOKUP(B650,'ACCESS EXPORT'!$B:$P,15,FALSE)),""&amp;CHAR(10)&amp;"(Transfer In",TEXT('ACCESS EXPORT'!X650," MM/DD/YYY)"))))))</f>
        <v>MINTON, LISA F.</v>
      </c>
      <c r="O650" s="4" t="str">
        <f>_xlfn.IFNA(VLOOKUP(B650,'ACCESS EXPORT'!$B:$Q,16,FALSE),"")</f>
        <v>MD</v>
      </c>
      <c r="P650" s="4" t="str">
        <f>_xlfn.IFNA(VLOOKUP(B650,'ACCESS EXPORT'!B:W,22,FALSE),"-")</f>
        <v>1407951924</v>
      </c>
      <c r="Q650" s="4" t="str">
        <f>_xlfn.IFNA(VLOOKUP(A650,'ACCESS EXPORT'!$A:$AG,33,0),"-")</f>
        <v>Ronald Paulin</v>
      </c>
      <c r="R650" s="4" t="str">
        <f>_xlfn.IFNA(VLOOKUP(A650,'ACCESS EXPORT'!$A:$AH,34,0),"-")</f>
        <v>Carol Shane</v>
      </c>
      <c r="S650" s="4" t="str">
        <f>_xlfn.IFNA(VLOOKUP(A650,'ACCESS EXPORT'!$A:$AI,35,0),"-")</f>
        <v>Kikzeny Cartagena</v>
      </c>
      <c r="T650" s="4" t="str">
        <f>_xlfn.IFNA(VLOOKUP(A650,'ACCESS EXPORT'!$A:$AJ,36,0),"-")</f>
        <v>Sorangia Jean-Francois</v>
      </c>
      <c r="U650" s="4" t="str">
        <f>_xlfn.IFNA(VLOOKUP(A650,'ACCESS EXPORT'!$A:$AK,37,0),"-")</f>
        <v>athena</v>
      </c>
      <c r="V650" s="4" t="str">
        <f>_xlfn.IFNA(VLOOKUP(A650,'ACCESS EXPORT'!$A:$AL,38,0),"-")</f>
        <v>FHMG_CTR FOR SURG CARE</v>
      </c>
      <c r="W650" s="4" t="str">
        <f>_xlfn.IFNA(VLOOKUP(A650,'ACCESS EXPORT'!$A:$AM,39,0),"-")</f>
        <v/>
      </c>
      <c r="X650" s="4" t="str">
        <f>_xlfn.IFNA(VLOOKUP(A650,'ACCESS EXPORT'!$A:$AN,40,0),"-")</f>
        <v>Karen Kelly</v>
      </c>
      <c r="Y650" s="26" t="str">
        <f>_xlfn.IFNA(VLOOKUP(A650,'ACCESS EXPORT'!A:AO,41,0),"")</f>
        <v>ALAINA ZARZUELA</v>
      </c>
      <c r="Z650" s="26" t="str">
        <f>_xlfn.IFNA(VLOOKUP(A650,'ACCESS EXPORT'!A:AP,42,0),"")</f>
        <v>Candace Goodman</v>
      </c>
      <c r="AA650" s="26" t="str">
        <f>_xlfn.IFNA(VLOOKUP(A650,'ACCESS EXPORT'!A:AQ,43,0),"")</f>
        <v>Women's: Sara Channing, Surgery: Tricia Greco, Oncology: Joe Townsend</v>
      </c>
    </row>
    <row r="651" spans="1:27" ht="18.75" x14ac:dyDescent="0.25">
      <c r="A651" s="33">
        <v>146</v>
      </c>
      <c r="B651" s="10">
        <v>1907</v>
      </c>
      <c r="C651" s="7" t="str">
        <f ca="1">IFERROR(UPPER(IF(AND('ACCESS EXPORT'!AA651="",'ACCESS EXPORT'!Z651=""),VLOOKUP(A651,'ACCESS EXPORT'!$A:$AF,32,FALSE),(IF('ACCESS EXPORT'!AA651&lt;&gt;"",CONCATENATE(VLOOKUP(A651,'ACCESS EXPORT'!$A:$AF,32,FALSE)," (Closed",TEXT('ACCESS EXPORT'!AA651," MM/DD/YYY)")),IF(TODAY()&lt;(('ACCESS EXPORT'!Z651)+30),CONCATENATE(VLOOKUP(A651,'ACCESS EXPORT'!$A:$AF,32,FALSE)," (Opens",TEXT('ACCESS EXPORT'!Z651," MM/DD/YYY)")),VLOOKUP(A651,'ACCESS EXPORT'!$A:$AF,32,FALSE)))))),"-")</f>
        <v>ADVENTHEALTH MEDICAL GROUP BREAST SURGERY AT ALTAMONTE SPRINGS</v>
      </c>
      <c r="D651" s="3" t="str">
        <f ca="1">IFERROR(UPPER(IF(AND('ACCESS EXPORT'!AA651="",'ACCESS EXPORT'!Z651=""),VLOOKUP(A651,'ACCESS EXPORT'!$A:$AF,28,FALSE),(IF('ACCESS EXPORT'!AA651&lt;&gt;"",CONCATENATE(VLOOKUP(A651,'ACCESS EXPORT'!$A:$AF,28,FALSE)," (Closed",TEXT('ACCESS EXPORT'!AA651," MM/DD/YYY)")),IF(TODAY()&lt;(('ACCESS EXPORT'!Z651)+30),CONCATENATE(VLOOKUP(A651,'ACCESS EXPORT'!$A:$AF,28,FALSE)," (Opens",TEXT('ACCESS EXPORT'!Z651," MM/DD/YYY)")),VLOOKUP(A651,'ACCESS EXPORT'!$A:$AF,28,FALSE)))))),"-")</f>
        <v>CENTER FOR SURGICAL CARE</v>
      </c>
      <c r="E651" s="3" t="str">
        <f>VLOOKUP($A651,'ACCESS EXPORT'!$A:$AF,3,FALSE)</f>
        <v>6670</v>
      </c>
      <c r="F651" s="3" t="str">
        <f>UPPER(CONCATENATE(VLOOKUP(A651,'ACCESS EXPORT'!$A:$AF,4,FALSE)," ",VLOOKUP(A651,'ACCESS EXPORT'!$A:$AF,5,FALSE)," ",VLOOKUP(A651,'ACCESS EXPORT'!$A:$AF,6,FALSE)," ",VLOOKUP(A651,'ACCESS EXPORT'!$A:$AA,7,FALSE)," ",VLOOKUP(A651,'ACCESS EXPORT'!$A:$AA,8,FALSE)))</f>
        <v>661 E ALTAMONTE DR SUITE 231 ALTAMONTE SPRINGS FL 32701</v>
      </c>
      <c r="G651" s="4" t="str">
        <f>UPPER(VLOOKUP($A651,'ACCESS EXPORT'!$A:$AF,9,FALSE))</f>
        <v>SEMINOLE</v>
      </c>
      <c r="H651" s="4" t="str">
        <f>_xlfn.IFNA(VLOOKUP($B651,'ACCESS EXPORT'!$B:$J,9,FALSE),"")</f>
        <v>NE</v>
      </c>
      <c r="I651" s="3" t="str">
        <f>CONCATENATE("(P)",VLOOKUP($A651,'ACCESS EXPORT'!$A:$AF,11,FALSE)," (F)",VLOOKUP($A651,'ACCESS EXPORT'!$A:$AF,29,FALSE))</f>
        <v>(P)(407) 303-5214 (F)(407) 303-5215</v>
      </c>
      <c r="J651" s="4" t="str">
        <f>UPPER(VLOOKUP($A651,'ACCESS EXPORT'!$A:$AF,12,FALSE))</f>
        <v>ONCOLOGY</v>
      </c>
      <c r="K651" s="4" t="str">
        <f>UPPER(VLOOKUP($A651,'ACCESS EXPORT'!$A:$AF,13,FALSE))</f>
        <v>VICKI CHILCOTT</v>
      </c>
      <c r="L651" s="3" t="str">
        <f>IF(AND(VLOOKUP(A651,'ACCESS EXPORT'!A:AE,1,0),'ACCESS EXPORT'!N651=""),UPPER(CONCATENATE('ACCESS EXPORT'!AE651)),IF(VLOOKUP(A651,'ACCESS EXPORT'!A:AE,1,0),UPPER(CONCATENATE('ACCESS EXPORT'!N651," "&amp;CHAR(10),'ACCESS EXPORT'!AE651))))</f>
        <v xml:space="preserve">CYNDI BERGS 
</v>
      </c>
      <c r="M651" s="4" t="str">
        <f>UPPER(VLOOKUP($A651,'ACCESS EXPORT'!$A:$O,15,FALSE))</f>
        <v>LISA HARMAN (PM)</v>
      </c>
      <c r="N651" s="4" t="str">
        <f ca="1">IF(AND('ACCESS EXPORT'!X651="",'ACCESS EXPORT'!Y651=""),IF('ACCESS EXPORT'!V651&lt;&gt;"",(IF(TODAY()-'ACCESS EXPORT'!V651&gt;=-60,UPPER(CONCATENATE(VLOOKUP(B651,'ACCESS EXPORT'!$B:$P,15,FALSE),""&amp;CHAR(10)&amp;"(SEP",TEXT('ACCESS EXPORT'!V651," MM/DD/YYY)"))),IF(TODAY()-'ACCESS EXPORT'!V651&lt;0,UPPER(VLOOKUP(B651,'ACCESS EXPORT'!$B:$P,15,FALSE)),UPPER(VLOOKUP(B651,'ACCESS EXPORT'!$B:$P,15,FALSE))))),IF('ACCESS EXPORT'!U651="",UPPER(VLOOKUP(B651,'ACCESS EXPORT'!$B:$P,15,FALSE)),IF(TODAY()-'ACCESS EXPORT'!U651&lt;=30,CONCATENATE(UPPER(VLOOKUP(B651,'ACCESS EXPORT'!$B:$P,15,FALSE)),""&amp;CHAR(10)&amp;"(NEW",TEXT('ACCESS EXPORT'!U651," MM/DD/YYY)")),IF(AND(TODAY()-'ACCESS EXPORT'!U651&gt;30,TODAY()&gt;0),UPPER(VLOOKUP(B651,'ACCESS EXPORT'!$B:$P,15,FALSE)))))),IF('ACCESS EXPORT'!Y651&lt;&gt;"",UPPER(CONCATENATE(UPPER(VLOOKUP(B651,'ACCESS EXPORT'!$B:$P,15,FALSE)),""&amp;CHAR(10)&amp;"(Transfer Out",TEXT('ACCESS EXPORT'!Y651," MM/DD/YYY)"))),IF('ACCESS EXPORT'!X651&lt;&gt;"",UPPER(CONCATENATE(UPPER(VLOOKUP(B651,'ACCESS EXPORT'!$B:$P,15,FALSE)),""&amp;CHAR(10)&amp;"(Transfer In",TEXT('ACCESS EXPORT'!X651," MM/DD/YYY)"))))))</f>
        <v>MCCRAY, DEVINA</v>
      </c>
      <c r="O651" s="4" t="str">
        <f>_xlfn.IFNA(VLOOKUP(B651,'ACCESS EXPORT'!$B:$Q,16,FALSE),"")</f>
        <v>MD</v>
      </c>
      <c r="P651" s="4" t="str">
        <f>_xlfn.IFNA(VLOOKUP(B651,'ACCESS EXPORT'!B:W,22,FALSE),"-")</f>
        <v>1932473089</v>
      </c>
      <c r="Q651" s="4" t="str">
        <f>_xlfn.IFNA(VLOOKUP(A651,'ACCESS EXPORT'!$A:$AG,33,0),"-")</f>
        <v>Ronald Paulin</v>
      </c>
      <c r="R651" s="4" t="str">
        <f>_xlfn.IFNA(VLOOKUP(A651,'ACCESS EXPORT'!$A:$AH,34,0),"-")</f>
        <v>Carol Shane</v>
      </c>
      <c r="S651" s="4" t="str">
        <f>_xlfn.IFNA(VLOOKUP(A651,'ACCESS EXPORT'!$A:$AI,35,0),"-")</f>
        <v>Kikzeny Cartagena</v>
      </c>
      <c r="T651" s="4" t="str">
        <f>_xlfn.IFNA(VLOOKUP(A651,'ACCESS EXPORT'!$A:$AJ,36,0),"-")</f>
        <v>Sorangia Jean-Francois</v>
      </c>
      <c r="U651" s="4" t="str">
        <f>_xlfn.IFNA(VLOOKUP(A651,'ACCESS EXPORT'!$A:$AK,37,0),"-")</f>
        <v>athena</v>
      </c>
      <c r="V651" s="4" t="str">
        <f>_xlfn.IFNA(VLOOKUP(A651,'ACCESS EXPORT'!$A:$AL,38,0),"-")</f>
        <v>FHMG_CTR FOR SURG CARE</v>
      </c>
      <c r="W651" s="4" t="str">
        <f>_xlfn.IFNA(VLOOKUP(A651,'ACCESS EXPORT'!$A:$AM,39,0),"-")</f>
        <v/>
      </c>
      <c r="X651" s="4" t="str">
        <f>_xlfn.IFNA(VLOOKUP(A651,'ACCESS EXPORT'!$A:$AN,40,0),"-")</f>
        <v>Karen Kelly</v>
      </c>
      <c r="Y651" s="26" t="str">
        <f>_xlfn.IFNA(VLOOKUP(A651,'ACCESS EXPORT'!A:AO,41,0),"")</f>
        <v>ALAINA ZARZUELA</v>
      </c>
      <c r="Z651" s="26" t="str">
        <f>_xlfn.IFNA(VLOOKUP(A651,'ACCESS EXPORT'!A:AP,42,0),"")</f>
        <v>Candace Goodman</v>
      </c>
      <c r="AA651" s="26" t="str">
        <f>_xlfn.IFNA(VLOOKUP(A651,'ACCESS EXPORT'!A:AQ,43,0),"")</f>
        <v>Women's: Sara Channing, Surgery: Tricia Greco, Oncology: Joe Townsend</v>
      </c>
    </row>
    <row r="652" spans="1:27" ht="18.75" x14ac:dyDescent="0.25">
      <c r="A652" s="33">
        <v>146</v>
      </c>
      <c r="B652" s="10">
        <v>2138</v>
      </c>
      <c r="C652" s="7" t="str">
        <f ca="1">IFERROR(UPPER(IF(AND('ACCESS EXPORT'!AA652="",'ACCESS EXPORT'!Z652=""),VLOOKUP(A652,'ACCESS EXPORT'!$A:$AF,32,FALSE),(IF('ACCESS EXPORT'!AA652&lt;&gt;"",CONCATENATE(VLOOKUP(A652,'ACCESS EXPORT'!$A:$AF,32,FALSE)," (Closed",TEXT('ACCESS EXPORT'!AA652," MM/DD/YYY)")),IF(TODAY()&lt;(('ACCESS EXPORT'!Z652)+30),CONCATENATE(VLOOKUP(A652,'ACCESS EXPORT'!$A:$AF,32,FALSE)," (Opens",TEXT('ACCESS EXPORT'!Z652," MM/DD/YYY)")),VLOOKUP(A652,'ACCESS EXPORT'!$A:$AF,32,FALSE)))))),"-")</f>
        <v>ADVENTHEALTH MEDICAL GROUP BREAST SURGERY AT ALTAMONTE SPRINGS</v>
      </c>
      <c r="D652" s="3" t="str">
        <f ca="1">IFERROR(UPPER(IF(AND('ACCESS EXPORT'!AA652="",'ACCESS EXPORT'!Z652=""),VLOOKUP(A652,'ACCESS EXPORT'!$A:$AF,28,FALSE),(IF('ACCESS EXPORT'!AA652&lt;&gt;"",CONCATENATE(VLOOKUP(A652,'ACCESS EXPORT'!$A:$AF,28,FALSE)," (Closed",TEXT('ACCESS EXPORT'!AA652," MM/DD/YYY)")),IF(TODAY()&lt;(('ACCESS EXPORT'!Z652)+30),CONCATENATE(VLOOKUP(A652,'ACCESS EXPORT'!$A:$AF,28,FALSE)," (Opens",TEXT('ACCESS EXPORT'!Z652," MM/DD/YYY)")),VLOOKUP(A652,'ACCESS EXPORT'!$A:$AF,28,FALSE)))))),"-")</f>
        <v>CENTER FOR SURGICAL CARE</v>
      </c>
      <c r="E652" s="3" t="str">
        <f>VLOOKUP($A652,'ACCESS EXPORT'!$A:$AF,3,FALSE)</f>
        <v>6670</v>
      </c>
      <c r="F652" s="3" t="str">
        <f>UPPER(CONCATENATE(VLOOKUP(A652,'ACCESS EXPORT'!$A:$AF,4,FALSE)," ",VLOOKUP(A652,'ACCESS EXPORT'!$A:$AF,5,FALSE)," ",VLOOKUP(A652,'ACCESS EXPORT'!$A:$AF,6,FALSE)," ",VLOOKUP(A652,'ACCESS EXPORT'!$A:$AA,7,FALSE)," ",VLOOKUP(A652,'ACCESS EXPORT'!$A:$AA,8,FALSE)))</f>
        <v>661 E ALTAMONTE DR SUITE 231 ALTAMONTE SPRINGS FL 32701</v>
      </c>
      <c r="G652" s="4" t="str">
        <f>UPPER(VLOOKUP($A652,'ACCESS EXPORT'!$A:$AF,9,FALSE))</f>
        <v>SEMINOLE</v>
      </c>
      <c r="H652" s="4" t="str">
        <f>_xlfn.IFNA(VLOOKUP($B652,'ACCESS EXPORT'!$B:$J,9,FALSE),"")</f>
        <v>NE</v>
      </c>
      <c r="I652" s="3" t="str">
        <f>CONCATENATE("(P)",VLOOKUP($A652,'ACCESS EXPORT'!$A:$AF,11,FALSE)," (F)",VLOOKUP($A652,'ACCESS EXPORT'!$A:$AF,29,FALSE))</f>
        <v>(P)(407) 303-5214 (F)(407) 303-5215</v>
      </c>
      <c r="J652" s="4" t="str">
        <f>UPPER(VLOOKUP($A652,'ACCESS EXPORT'!$A:$AF,12,FALSE))</f>
        <v>ONCOLOGY</v>
      </c>
      <c r="K652" s="4" t="str">
        <f>UPPER(VLOOKUP($A652,'ACCESS EXPORT'!$A:$AF,13,FALSE))</f>
        <v>VICKI CHILCOTT</v>
      </c>
      <c r="L652" s="3" t="str">
        <f>IF(AND(VLOOKUP(A652,'ACCESS EXPORT'!A:AE,1,0),'ACCESS EXPORT'!N652=""),UPPER(CONCATENATE('ACCESS EXPORT'!AE652)),IF(VLOOKUP(A652,'ACCESS EXPORT'!A:AE,1,0),UPPER(CONCATENATE('ACCESS EXPORT'!N652," "&amp;CHAR(10),'ACCESS EXPORT'!AE652))))</f>
        <v xml:space="preserve">CYNDI BERGS 
</v>
      </c>
      <c r="M652" s="4" t="str">
        <f>UPPER(VLOOKUP($A652,'ACCESS EXPORT'!$A:$O,15,FALSE))</f>
        <v>LISA HARMAN (PM)</v>
      </c>
      <c r="N652" s="4" t="str">
        <f ca="1">IF(AND('ACCESS EXPORT'!X652="",'ACCESS EXPORT'!Y652=""),IF('ACCESS EXPORT'!V652&lt;&gt;"",(IF(TODAY()-'ACCESS EXPORT'!V652&gt;=-60,UPPER(CONCATENATE(VLOOKUP(B652,'ACCESS EXPORT'!$B:$P,15,FALSE),""&amp;CHAR(10)&amp;"(SEP",TEXT('ACCESS EXPORT'!V652," MM/DD/YYY)"))),IF(TODAY()-'ACCESS EXPORT'!V652&lt;0,UPPER(VLOOKUP(B652,'ACCESS EXPORT'!$B:$P,15,FALSE)),UPPER(VLOOKUP(B652,'ACCESS EXPORT'!$B:$P,15,FALSE))))),IF('ACCESS EXPORT'!U652="",UPPER(VLOOKUP(B652,'ACCESS EXPORT'!$B:$P,15,FALSE)),IF(TODAY()-'ACCESS EXPORT'!U652&lt;=30,CONCATENATE(UPPER(VLOOKUP(B652,'ACCESS EXPORT'!$B:$P,15,FALSE)),""&amp;CHAR(10)&amp;"(NEW",TEXT('ACCESS EXPORT'!U652," MM/DD/YYY)")),IF(AND(TODAY()-'ACCESS EXPORT'!U652&gt;30,TODAY()&gt;0),UPPER(VLOOKUP(B652,'ACCESS EXPORT'!$B:$P,15,FALSE)))))),IF('ACCESS EXPORT'!Y652&lt;&gt;"",UPPER(CONCATENATE(UPPER(VLOOKUP(B652,'ACCESS EXPORT'!$B:$P,15,FALSE)),""&amp;CHAR(10)&amp;"(Transfer Out",TEXT('ACCESS EXPORT'!Y652," MM/DD/YYY)"))),IF('ACCESS EXPORT'!X652&lt;&gt;"",UPPER(CONCATENATE(UPPER(VLOOKUP(B652,'ACCESS EXPORT'!$B:$P,15,FALSE)),""&amp;CHAR(10)&amp;"(Transfer In",TEXT('ACCESS EXPORT'!X652," MM/DD/YYY)"))))))</f>
        <v>FITZGERALD, AUDREY</v>
      </c>
      <c r="O652" s="4" t="str">
        <f>_xlfn.IFNA(VLOOKUP(B652,'ACCESS EXPORT'!$B:$Q,16,FALSE),"")</f>
        <v>PA</v>
      </c>
      <c r="P652" s="4" t="str">
        <f>_xlfn.IFNA(VLOOKUP(B652,'ACCESS EXPORT'!B:W,22,FALSE),"-")</f>
        <v>1568915791</v>
      </c>
      <c r="Q652" s="4" t="str">
        <f>_xlfn.IFNA(VLOOKUP(A652,'ACCESS EXPORT'!$A:$AG,33,0),"-")</f>
        <v>Ronald Paulin</v>
      </c>
      <c r="R652" s="4" t="str">
        <f>_xlfn.IFNA(VLOOKUP(A652,'ACCESS EXPORT'!$A:$AH,34,0),"-")</f>
        <v>Carol Shane</v>
      </c>
      <c r="S652" s="4" t="str">
        <f>_xlfn.IFNA(VLOOKUP(A652,'ACCESS EXPORT'!$A:$AI,35,0),"-")</f>
        <v>Kikzeny Cartagena</v>
      </c>
      <c r="T652" s="4" t="str">
        <f>_xlfn.IFNA(VLOOKUP(A652,'ACCESS EXPORT'!$A:$AJ,36,0),"-")</f>
        <v>Sorangia Jean-Francois</v>
      </c>
      <c r="U652" s="4" t="str">
        <f>_xlfn.IFNA(VLOOKUP(A652,'ACCESS EXPORT'!$A:$AK,37,0),"-")</f>
        <v>athena</v>
      </c>
      <c r="V652" s="4" t="str">
        <f>_xlfn.IFNA(VLOOKUP(A652,'ACCESS EXPORT'!$A:$AL,38,0),"-")</f>
        <v>FHMG_CTR FOR SURG CARE</v>
      </c>
      <c r="W652" s="4" t="str">
        <f>_xlfn.IFNA(VLOOKUP(A652,'ACCESS EXPORT'!$A:$AM,39,0),"-")</f>
        <v/>
      </c>
      <c r="X652" s="4" t="str">
        <f>_xlfn.IFNA(VLOOKUP(A652,'ACCESS EXPORT'!$A:$AN,40,0),"-")</f>
        <v>Karen Kelly</v>
      </c>
      <c r="Y652" s="26" t="str">
        <f>_xlfn.IFNA(VLOOKUP(A652,'ACCESS EXPORT'!A:AO,41,0),"")</f>
        <v>ALAINA ZARZUELA</v>
      </c>
      <c r="Z652" s="26" t="str">
        <f>_xlfn.IFNA(VLOOKUP(A652,'ACCESS EXPORT'!A:AP,42,0),"")</f>
        <v>Candace Goodman</v>
      </c>
      <c r="AA652" s="26" t="str">
        <f>_xlfn.IFNA(VLOOKUP(A652,'ACCESS EXPORT'!A:AQ,43,0),"")</f>
        <v>Women's: Sara Channing, Surgery: Tricia Greco, Oncology: Joe Townsend</v>
      </c>
    </row>
    <row r="653" spans="1:27" ht="18.75" x14ac:dyDescent="0.25">
      <c r="A653" s="33">
        <v>166</v>
      </c>
      <c r="B653" s="10">
        <v>1272</v>
      </c>
      <c r="C653" s="7" t="str">
        <f ca="1">IFERROR(UPPER(IF(AND('ACCESS EXPORT'!AA653="",'ACCESS EXPORT'!Z653=""),VLOOKUP(A653,'ACCESS EXPORT'!$A:$AF,32,FALSE),(IF('ACCESS EXPORT'!AA653&lt;&gt;"",CONCATENATE(VLOOKUP(A653,'ACCESS EXPORT'!$A:$AF,32,FALSE)," (Closed",TEXT('ACCESS EXPORT'!AA653," MM/DD/YYY)")),IF(TODAY()&lt;(('ACCESS EXPORT'!Z653)+30),CONCATENATE(VLOOKUP(A653,'ACCESS EXPORT'!$A:$AF,32,FALSE)," (Opens",TEXT('ACCESS EXPORT'!Z653," MM/DD/YYY)")),VLOOKUP(A653,'ACCESS EXPORT'!$A:$AF,32,FALSE)))))),"-")</f>
        <v>ADVENTHEALTH MEDICAL GROUP BREAST SURGERY AT CELEBRATION</v>
      </c>
      <c r="D653" s="3" t="str">
        <f ca="1">IFERROR(UPPER(IF(AND('ACCESS EXPORT'!AA653="",'ACCESS EXPORT'!Z653=""),VLOOKUP(A653,'ACCESS EXPORT'!$A:$AF,28,FALSE),(IF('ACCESS EXPORT'!AA653&lt;&gt;"",CONCATENATE(VLOOKUP(A653,'ACCESS EXPORT'!$A:$AF,28,FALSE)," (Closed",TEXT('ACCESS EXPORT'!AA653," MM/DD/YYY)")),IF(TODAY()&lt;(('ACCESS EXPORT'!Z653)+30),CONCATENATE(VLOOKUP(A653,'ACCESS EXPORT'!$A:$AF,28,FALSE)," (Opens",TEXT('ACCESS EXPORT'!Z653," MM/DD/YYY)")),VLOOKUP(A653,'ACCESS EXPORT'!$A:$AF,28,FALSE)))))),"-")</f>
        <v>FLORIDA BREAST HEALTH SPECIALISTS</v>
      </c>
      <c r="E653" s="3" t="str">
        <f>VLOOKUP($A653,'ACCESS EXPORT'!$A:$AF,3,FALSE)</f>
        <v>6670</v>
      </c>
      <c r="F653" s="3" t="str">
        <f>UPPER(CONCATENATE(VLOOKUP(A653,'ACCESS EXPORT'!$A:$AF,4,FALSE)," ",VLOOKUP(A653,'ACCESS EXPORT'!$A:$AF,5,FALSE)," ",VLOOKUP(A653,'ACCESS EXPORT'!$A:$AF,6,FALSE)," ",VLOOKUP(A653,'ACCESS EXPORT'!$A:$AA,7,FALSE)," ",VLOOKUP(A653,'ACCESS EXPORT'!$A:$AA,8,FALSE)))</f>
        <v>380 CELEBRATION PL 2ND FLOOR CELEBRATION FL 34747</v>
      </c>
      <c r="G653" s="4" t="str">
        <f>UPPER(VLOOKUP($A653,'ACCESS EXPORT'!$A:$AF,9,FALSE))</f>
        <v>OSCEOLA</v>
      </c>
      <c r="H653" s="4" t="str">
        <f>_xlfn.IFNA(VLOOKUP($B653,'ACCESS EXPORT'!$B:$J,9,FALSE),"")</f>
        <v>NE</v>
      </c>
      <c r="I653" s="3" t="str">
        <f>CONCATENATE("(P)",VLOOKUP($A653,'ACCESS EXPORT'!$A:$AF,11,FALSE)," (F)",VLOOKUP($A653,'ACCESS EXPORT'!$A:$AF,29,FALSE))</f>
        <v>(P)(407) 303-4760 (F)(407)303-4546</v>
      </c>
      <c r="J653" s="4" t="str">
        <f>UPPER(VLOOKUP($A653,'ACCESS EXPORT'!$A:$AF,12,FALSE))</f>
        <v>ONCOLOGY</v>
      </c>
      <c r="K653" s="4" t="str">
        <f>UPPER(VLOOKUP($A653,'ACCESS EXPORT'!$A:$AF,13,FALSE))</f>
        <v>VICKI CHILCOTT</v>
      </c>
      <c r="L653" s="3" t="str">
        <f>IF(AND(VLOOKUP(A653,'ACCESS EXPORT'!A:AE,1,0),'ACCESS EXPORT'!N653=""),UPPER(CONCATENATE('ACCESS EXPORT'!AE653)),IF(VLOOKUP(A653,'ACCESS EXPORT'!A:AE,1,0),UPPER(CONCATENATE('ACCESS EXPORT'!N653," "&amp;CHAR(10),'ACCESS EXPORT'!AE653))))</f>
        <v xml:space="preserve">CYNDI BERGS 
</v>
      </c>
      <c r="M653" s="4" t="str">
        <f>UPPER(VLOOKUP($A653,'ACCESS EXPORT'!$A:$O,15,FALSE))</f>
        <v>LISA HARMAN (PM)</v>
      </c>
      <c r="N653" s="4" t="str">
        <f ca="1">IF(AND('ACCESS EXPORT'!X653="",'ACCESS EXPORT'!Y653=""),IF('ACCESS EXPORT'!V653&lt;&gt;"",(IF(TODAY()-'ACCESS EXPORT'!V653&gt;=-60,UPPER(CONCATENATE(VLOOKUP(B653,'ACCESS EXPORT'!$B:$P,15,FALSE),""&amp;CHAR(10)&amp;"(SEP",TEXT('ACCESS EXPORT'!V653," MM/DD/YYY)"))),IF(TODAY()-'ACCESS EXPORT'!V653&lt;0,UPPER(VLOOKUP(B653,'ACCESS EXPORT'!$B:$P,15,FALSE)),UPPER(VLOOKUP(B653,'ACCESS EXPORT'!$B:$P,15,FALSE))))),IF('ACCESS EXPORT'!U653="",UPPER(VLOOKUP(B653,'ACCESS EXPORT'!$B:$P,15,FALSE)),IF(TODAY()-'ACCESS EXPORT'!U653&lt;=30,CONCATENATE(UPPER(VLOOKUP(B653,'ACCESS EXPORT'!$B:$P,15,FALSE)),""&amp;CHAR(10)&amp;"(NEW",TEXT('ACCESS EXPORT'!U653," MM/DD/YYY)")),IF(AND(TODAY()-'ACCESS EXPORT'!U653&gt;30,TODAY()&gt;0),UPPER(VLOOKUP(B653,'ACCESS EXPORT'!$B:$P,15,FALSE)))))),IF('ACCESS EXPORT'!Y653&lt;&gt;"",UPPER(CONCATENATE(UPPER(VLOOKUP(B653,'ACCESS EXPORT'!$B:$P,15,FALSE)),""&amp;CHAR(10)&amp;"(Transfer Out",TEXT('ACCESS EXPORT'!Y653," MM/DD/YYY)"))),IF('ACCESS EXPORT'!X653&lt;&gt;"",UPPER(CONCATENATE(UPPER(VLOOKUP(B653,'ACCESS EXPORT'!$B:$P,15,FALSE)),""&amp;CHAR(10)&amp;"(Transfer In",TEXT('ACCESS EXPORT'!X653," MM/DD/YYY)"))))))</f>
        <v>MINTON, LISA F.</v>
      </c>
      <c r="O653" s="4" t="str">
        <f>_xlfn.IFNA(VLOOKUP(B653,'ACCESS EXPORT'!$B:$Q,16,FALSE),"")</f>
        <v>MD</v>
      </c>
      <c r="P653" s="4" t="str">
        <f>_xlfn.IFNA(VLOOKUP(B653,'ACCESS EXPORT'!B:W,22,FALSE),"-")</f>
        <v>1407951924</v>
      </c>
      <c r="Q653" s="4" t="str">
        <f>_xlfn.IFNA(VLOOKUP(A653,'ACCESS EXPORT'!$A:$AG,33,0),"-")</f>
        <v>Amanda Hernandez</v>
      </c>
      <c r="R653" s="4" t="str">
        <f>_xlfn.IFNA(VLOOKUP(A653,'ACCESS EXPORT'!$A:$AH,34,0),"-")</f>
        <v>Carol Shane</v>
      </c>
      <c r="S653" s="4" t="str">
        <f>_xlfn.IFNA(VLOOKUP(A653,'ACCESS EXPORT'!$A:$AI,35,0),"-")</f>
        <v>Kikzeny Cartagena</v>
      </c>
      <c r="T653" s="4" t="str">
        <f>_xlfn.IFNA(VLOOKUP(A653,'ACCESS EXPORT'!$A:$AJ,36,0),"-")</f>
        <v>Sorangia Jean-Francois</v>
      </c>
      <c r="U653" s="4" t="str">
        <f>_xlfn.IFNA(VLOOKUP(A653,'ACCESS EXPORT'!$A:$AK,37,0),"-")</f>
        <v>athena</v>
      </c>
      <c r="V653" s="4" t="str">
        <f>_xlfn.IFNA(VLOOKUP(A653,'ACCESS EXPORT'!$A:$AL,38,0),"-")</f>
        <v>FHMG_FL BRST HLTH SPEC</v>
      </c>
      <c r="W653" s="4" t="str">
        <f>_xlfn.IFNA(VLOOKUP(A653,'ACCESS EXPORT'!$A:$AM,39,0),"-")</f>
        <v/>
      </c>
      <c r="X653" s="4" t="str">
        <f>_xlfn.IFNA(VLOOKUP(A653,'ACCESS EXPORT'!$A:$AN,40,0),"-")</f>
        <v>Karen Kelly</v>
      </c>
      <c r="Y653" s="26" t="str">
        <f>_xlfn.IFNA(VLOOKUP(A653,'ACCESS EXPORT'!A:AO,41,0),"")</f>
        <v>ALAINA ZARZUELA</v>
      </c>
      <c r="Z653" s="26" t="str">
        <f>_xlfn.IFNA(VLOOKUP(A653,'ACCESS EXPORT'!A:AP,42,0),"")</f>
        <v>Sue Balmforth</v>
      </c>
      <c r="AA653" s="26" t="str">
        <f>_xlfn.IFNA(VLOOKUP(A653,'ACCESS EXPORT'!A:AQ,43,0),"")</f>
        <v>Women's: Sara Channing, Surgery: Tricia Greco, Oncology: Joe Townsend</v>
      </c>
    </row>
    <row r="654" spans="1:27" ht="18.75" x14ac:dyDescent="0.25">
      <c r="A654" s="33">
        <v>302</v>
      </c>
      <c r="B654" s="10">
        <v>1022</v>
      </c>
      <c r="C654" s="7" t="str">
        <f ca="1">IFERROR(UPPER(IF(AND('ACCESS EXPORT'!AA654="",'ACCESS EXPORT'!Z654=""),VLOOKUP(A654,'ACCESS EXPORT'!$A:$AF,32,FALSE),(IF('ACCESS EXPORT'!AA654&lt;&gt;"",CONCATENATE(VLOOKUP(A654,'ACCESS EXPORT'!$A:$AF,32,FALSE)," (Closed",TEXT('ACCESS EXPORT'!AA654," MM/DD/YYY)")),IF(TODAY()&lt;(('ACCESS EXPORT'!Z654)+30),CONCATENATE(VLOOKUP(A654,'ACCESS EXPORT'!$A:$AF,32,FALSE)," (Opens",TEXT('ACCESS EXPORT'!Z654," MM/DD/YYY)")),VLOOKUP(A654,'ACCESS EXPORT'!$A:$AF,32,FALSE)))))),"-")</f>
        <v>ADVENTHEALTH MEDICAL GROUP GASTROENTEROLOGY AND HEPATOLOGY AT WINTER GARDEN</v>
      </c>
      <c r="D654" s="3" t="str">
        <f ca="1">IFERROR(UPPER(IF(AND('ACCESS EXPORT'!AA654="",'ACCESS EXPORT'!Z654=""),VLOOKUP(A654,'ACCESS EXPORT'!$A:$AF,28,FALSE),(IF('ACCESS EXPORT'!AA654&lt;&gt;"",CONCATENATE(VLOOKUP(A654,'ACCESS EXPORT'!$A:$AF,28,FALSE)," (Closed",TEXT('ACCESS EXPORT'!AA654," MM/DD/YYY)")),IF(TODAY()&lt;(('ACCESS EXPORT'!Z654)+30),CONCATENATE(VLOOKUP(A654,'ACCESS EXPORT'!$A:$AF,28,FALSE)," (Opens",TEXT('ACCESS EXPORT'!Z654," MM/DD/YYY)")),VLOOKUP(A654,'ACCESS EXPORT'!$A:$AF,28,FALSE)))))),"-")</f>
        <v>CENTRAL FLORIDA HEPATOLOGY &amp; GASTROENTEROLOGY - WINTER GARDEN*</v>
      </c>
      <c r="E654" s="3" t="str">
        <f>VLOOKUP($A654,'ACCESS EXPORT'!$A:$AF,3,FALSE)</f>
        <v>6850</v>
      </c>
      <c r="F654" s="3" t="str">
        <f>UPPER(CONCATENATE(VLOOKUP(A654,'ACCESS EXPORT'!$A:$AF,4,FALSE)," ",VLOOKUP(A654,'ACCESS EXPORT'!$A:$AF,5,FALSE)," ",VLOOKUP(A654,'ACCESS EXPORT'!$A:$AF,6,FALSE)," ",VLOOKUP(A654,'ACCESS EXPORT'!$A:$AA,7,FALSE)," ",VLOOKUP(A654,'ACCESS EXPORT'!$A:$AA,8,FALSE)))</f>
        <v>2000 FOWLER GROVE BLVD 3RD FLOOR WINTER GARDEN FL 34787</v>
      </c>
      <c r="G654" s="4" t="str">
        <f>UPPER(VLOOKUP($A654,'ACCESS EXPORT'!$A:$AF,9,FALSE))</f>
        <v>ORANGE</v>
      </c>
      <c r="H654" s="4" t="str">
        <f>_xlfn.IFNA(VLOOKUP($B654,'ACCESS EXPORT'!$B:$J,9,FALSE),"")</f>
        <v>Central</v>
      </c>
      <c r="I654" s="3" t="str">
        <f>CONCATENATE("(P)",VLOOKUP($A654,'ACCESS EXPORT'!$A:$AF,11,FALSE)," (F)",VLOOKUP($A654,'ACCESS EXPORT'!$A:$AF,29,FALSE))</f>
        <v>(P)(407) 303-1812 (F)(407)303-1815</v>
      </c>
      <c r="J654" s="4" t="str">
        <f>UPPER(VLOOKUP($A654,'ACCESS EXPORT'!$A:$AF,12,FALSE))</f>
        <v>GASTROENTEROLOGY</v>
      </c>
      <c r="K654" s="4" t="str">
        <f>UPPER(VLOOKUP($A654,'ACCESS EXPORT'!$A:$AF,13,FALSE))</f>
        <v>SCOTT HILL</v>
      </c>
      <c r="L654" s="3" t="str">
        <f>IF(AND(VLOOKUP(A654,'ACCESS EXPORT'!A:AE,1,0),'ACCESS EXPORT'!N654=""),UPPER(CONCATENATE('ACCESS EXPORT'!AE654)),IF(VLOOKUP(A654,'ACCESS EXPORT'!A:AE,1,0),UPPER(CONCATENATE('ACCESS EXPORT'!N654," "&amp;CHAR(10),'ACCESS EXPORT'!AE654))))</f>
        <v xml:space="preserve">MICHELL ATHANASE 
</v>
      </c>
      <c r="M654" s="4" t="str">
        <f>UPPER(VLOOKUP($A654,'ACCESS EXPORT'!$A:$O,15,FALSE))</f>
        <v>CYNTHIA NIEVES (PM) / CAROLINE ANCHIQUE (OS)</v>
      </c>
      <c r="N654" s="4" t="str">
        <f ca="1">IF(AND('ACCESS EXPORT'!X654="",'ACCESS EXPORT'!Y654=""),IF('ACCESS EXPORT'!V654&lt;&gt;"",(IF(TODAY()-'ACCESS EXPORT'!V654&gt;=-60,UPPER(CONCATENATE(VLOOKUP(B654,'ACCESS EXPORT'!$B:$P,15,FALSE),""&amp;CHAR(10)&amp;"(SEP",TEXT('ACCESS EXPORT'!V654," MM/DD/YYY)"))),IF(TODAY()-'ACCESS EXPORT'!V654&lt;0,UPPER(VLOOKUP(B654,'ACCESS EXPORT'!$B:$P,15,FALSE)),UPPER(VLOOKUP(B654,'ACCESS EXPORT'!$B:$P,15,FALSE))))),IF('ACCESS EXPORT'!U654="",UPPER(VLOOKUP(B654,'ACCESS EXPORT'!$B:$P,15,FALSE)),IF(TODAY()-'ACCESS EXPORT'!U654&lt;=30,CONCATENATE(UPPER(VLOOKUP(B654,'ACCESS EXPORT'!$B:$P,15,FALSE)),""&amp;CHAR(10)&amp;"(NEW",TEXT('ACCESS EXPORT'!U654," MM/DD/YYY)")),IF(AND(TODAY()-'ACCESS EXPORT'!U654&gt;30,TODAY()&gt;0),UPPER(VLOOKUP(B654,'ACCESS EXPORT'!$B:$P,15,FALSE)))))),IF('ACCESS EXPORT'!Y654&lt;&gt;"",UPPER(CONCATENATE(UPPER(VLOOKUP(B654,'ACCESS EXPORT'!$B:$P,15,FALSE)),""&amp;CHAR(10)&amp;"(Transfer Out",TEXT('ACCESS EXPORT'!Y654," MM/DD/YYY)"))),IF('ACCESS EXPORT'!X654&lt;&gt;"",UPPER(CONCATENATE(UPPER(VLOOKUP(B654,'ACCESS EXPORT'!$B:$P,15,FALSE)),""&amp;CHAR(10)&amp;"(Transfer In",TEXT('ACCESS EXPORT'!X654," MM/DD/YYY)"))))))</f>
        <v>INAYAT, IRTEZA B.</v>
      </c>
      <c r="O654" s="4" t="str">
        <f>_xlfn.IFNA(VLOOKUP(B654,'ACCESS EXPORT'!$B:$Q,16,FALSE),"")</f>
        <v>MD</v>
      </c>
      <c r="P654" s="4" t="str">
        <f>_xlfn.IFNA(VLOOKUP(B654,'ACCESS EXPORT'!B:W,22,FALSE),"-")</f>
        <v>1063689339</v>
      </c>
      <c r="Q654" s="4" t="str">
        <f>_xlfn.IFNA(VLOOKUP(A654,'ACCESS EXPORT'!$A:$AG,33,0),"-")</f>
        <v>Maria Ortiz</v>
      </c>
      <c r="R654" s="4" t="str">
        <f>_xlfn.IFNA(VLOOKUP(A654,'ACCESS EXPORT'!$A:$AH,34,0),"-")</f>
        <v>Carol Shane</v>
      </c>
      <c r="S654" s="4" t="str">
        <f>_xlfn.IFNA(VLOOKUP(A654,'ACCESS EXPORT'!$A:$AI,35,0),"-")</f>
        <v>Kikzeny Cartagena</v>
      </c>
      <c r="T654" s="4" t="str">
        <f>_xlfn.IFNA(VLOOKUP(A654,'ACCESS EXPORT'!$A:$AJ,36,0),"-")</f>
        <v>TBD</v>
      </c>
      <c r="U654" s="4" t="str">
        <f>_xlfn.IFNA(VLOOKUP(A654,'ACCESS EXPORT'!$A:$AK,37,0),"-")</f>
        <v>athena</v>
      </c>
      <c r="V654" s="4" t="str">
        <f>_xlfn.IFNA(VLOOKUP(A654,'ACCESS EXPORT'!$A:$AL,38,0),"-")</f>
        <v>FHMG_CENTRAL FL HEPA_WG</v>
      </c>
      <c r="W654" s="4" t="str">
        <f>_xlfn.IFNA(VLOOKUP(A654,'ACCESS EXPORT'!$A:$AM,39,0),"-")</f>
        <v/>
      </c>
      <c r="X654" s="4" t="str">
        <f>_xlfn.IFNA(VLOOKUP(A654,'ACCESS EXPORT'!$A:$AN,40,0),"-")</f>
        <v>John Del Rio / Shahla Cedeno</v>
      </c>
      <c r="Y654" s="26" t="str">
        <f>_xlfn.IFNA(VLOOKUP(A654,'ACCESS EXPORT'!A:AO,41,0),"")</f>
        <v>Jose Anderson</v>
      </c>
      <c r="Z654" s="26" t="str">
        <f>_xlfn.IFNA(VLOOKUP(A654,'ACCESS EXPORT'!A:AP,42,0),"")</f>
        <v>Varuna Singh</v>
      </c>
      <c r="AA654" s="26" t="str">
        <f>_xlfn.IFNA(VLOOKUP(A654,'ACCESS EXPORT'!A:AQ,43,0),"")</f>
        <v>Tricia Greco</v>
      </c>
    </row>
    <row r="655" spans="1:27" ht="18.75" x14ac:dyDescent="0.25">
      <c r="A655" s="33">
        <v>150</v>
      </c>
      <c r="B655" s="10">
        <v>1022</v>
      </c>
      <c r="C655" s="7" t="str">
        <f ca="1">IFERROR(UPPER(IF(AND('ACCESS EXPORT'!AA655="",'ACCESS EXPORT'!Z655=""),VLOOKUP(A655,'ACCESS EXPORT'!$A:$AF,32,FALSE),(IF('ACCESS EXPORT'!AA655&lt;&gt;"",CONCATENATE(VLOOKUP(A655,'ACCESS EXPORT'!$A:$AF,32,FALSE)," (Closed",TEXT('ACCESS EXPORT'!AA655," MM/DD/YYY)")),IF(TODAY()&lt;(('ACCESS EXPORT'!Z655)+30),CONCATENATE(VLOOKUP(A655,'ACCESS EXPORT'!$A:$AF,32,FALSE)," (Opens",TEXT('ACCESS EXPORT'!Z655," MM/DD/YYY)")),VLOOKUP(A655,'ACCESS EXPORT'!$A:$AF,32,FALSE)))))),"-")</f>
        <v>ADVENTHEALTH MEDICAL GROUP GASTROENTEROLOGY AND HEPATOLOGY AT ORLANDO</v>
      </c>
      <c r="D655" s="3" t="str">
        <f ca="1">IFERROR(UPPER(IF(AND('ACCESS EXPORT'!AA655="",'ACCESS EXPORT'!Z655=""),VLOOKUP(A655,'ACCESS EXPORT'!$A:$AF,28,FALSE),(IF('ACCESS EXPORT'!AA655&lt;&gt;"",CONCATENATE(VLOOKUP(A655,'ACCESS EXPORT'!$A:$AF,28,FALSE)," (Closed",TEXT('ACCESS EXPORT'!AA655," MM/DD/YYY)")),IF(TODAY()&lt;(('ACCESS EXPORT'!Z655)+30),CONCATENATE(VLOOKUP(A655,'ACCESS EXPORT'!$A:$AF,28,FALSE)," (Opens",TEXT('ACCESS EXPORT'!Z655," MM/DD/YYY)")),VLOOKUP(A655,'ACCESS EXPORT'!$A:$AF,28,FALSE)))))),"-")</f>
        <v>CENTRAL FLORIDA HEPATOLOGY &amp; GASTROENTEROLOGY - ORLANDO</v>
      </c>
      <c r="E655" s="3" t="str">
        <f>VLOOKUP($A655,'ACCESS EXPORT'!$A:$AF,3,FALSE)</f>
        <v>6850</v>
      </c>
      <c r="F655" s="3" t="str">
        <f>UPPER(CONCATENATE(VLOOKUP(A655,'ACCESS EXPORT'!$A:$AF,4,FALSE)," ",VLOOKUP(A655,'ACCESS EXPORT'!$A:$AF,5,FALSE)," ",VLOOKUP(A655,'ACCESS EXPORT'!$A:$AF,6,FALSE)," ",VLOOKUP(A655,'ACCESS EXPORT'!$A:$AA,7,FALSE)," ",VLOOKUP(A655,'ACCESS EXPORT'!$A:$AA,8,FALSE)))</f>
        <v>2415 N ORANGE AVE SUITE 200 ORLANDO FL 32804</v>
      </c>
      <c r="G655" s="4" t="str">
        <f>UPPER(VLOOKUP($A655,'ACCESS EXPORT'!$A:$AF,9,FALSE))</f>
        <v>ORANGE</v>
      </c>
      <c r="H655" s="4" t="str">
        <f>_xlfn.IFNA(VLOOKUP($B655,'ACCESS EXPORT'!$B:$J,9,FALSE),"")</f>
        <v>Central</v>
      </c>
      <c r="I655" s="3" t="str">
        <f>CONCATENATE("(P)",VLOOKUP($A655,'ACCESS EXPORT'!$A:$AF,11,FALSE)," (F)",VLOOKUP($A655,'ACCESS EXPORT'!$A:$AF,29,FALSE))</f>
        <v>(P)(407) 303-1812 (F)(407)303-1815</v>
      </c>
      <c r="J655" s="4" t="str">
        <f>UPPER(VLOOKUP($A655,'ACCESS EXPORT'!$A:$AF,12,FALSE))</f>
        <v>GASTROENTEROLOGY</v>
      </c>
      <c r="K655" s="4" t="str">
        <f>UPPER(VLOOKUP($A655,'ACCESS EXPORT'!$A:$AF,13,FALSE))</f>
        <v>SCOTT HILL</v>
      </c>
      <c r="L655" s="3" t="str">
        <f>IF(AND(VLOOKUP(A655,'ACCESS EXPORT'!A:AE,1,0),'ACCESS EXPORT'!N655=""),UPPER(CONCATENATE('ACCESS EXPORT'!AE655)),IF(VLOOKUP(A655,'ACCESS EXPORT'!A:AE,1,0),UPPER(CONCATENATE('ACCESS EXPORT'!N655," "&amp;CHAR(10),'ACCESS EXPORT'!AE655))))</f>
        <v xml:space="preserve">MICHELL ATHANASE 
</v>
      </c>
      <c r="M655" s="4" t="str">
        <f>UPPER(VLOOKUP($A655,'ACCESS EXPORT'!$A:$O,15,FALSE))</f>
        <v>CYNTHIA NIEVES (PM) / CAROLINE ANCHIQUE (OS)</v>
      </c>
      <c r="N655" s="4" t="str">
        <f ca="1">IF(AND('ACCESS EXPORT'!X655="",'ACCESS EXPORT'!Y655=""),IF('ACCESS EXPORT'!V655&lt;&gt;"",(IF(TODAY()-'ACCESS EXPORT'!V655&gt;=-60,UPPER(CONCATENATE(VLOOKUP(B655,'ACCESS EXPORT'!$B:$P,15,FALSE),""&amp;CHAR(10)&amp;"(SEP",TEXT('ACCESS EXPORT'!V655," MM/DD/YYY)"))),IF(TODAY()-'ACCESS EXPORT'!V655&lt;0,UPPER(VLOOKUP(B655,'ACCESS EXPORT'!$B:$P,15,FALSE)),UPPER(VLOOKUP(B655,'ACCESS EXPORT'!$B:$P,15,FALSE))))),IF('ACCESS EXPORT'!U655="",UPPER(VLOOKUP(B655,'ACCESS EXPORT'!$B:$P,15,FALSE)),IF(TODAY()-'ACCESS EXPORT'!U655&lt;=30,CONCATENATE(UPPER(VLOOKUP(B655,'ACCESS EXPORT'!$B:$P,15,FALSE)),""&amp;CHAR(10)&amp;"(NEW",TEXT('ACCESS EXPORT'!U655," MM/DD/YYY)")),IF(AND(TODAY()-'ACCESS EXPORT'!U655&gt;30,TODAY()&gt;0),UPPER(VLOOKUP(B655,'ACCESS EXPORT'!$B:$P,15,FALSE)))))),IF('ACCESS EXPORT'!Y655&lt;&gt;"",UPPER(CONCATENATE(UPPER(VLOOKUP(B655,'ACCESS EXPORT'!$B:$P,15,FALSE)),""&amp;CHAR(10)&amp;"(Transfer Out",TEXT('ACCESS EXPORT'!Y655," MM/DD/YYY)"))),IF('ACCESS EXPORT'!X655&lt;&gt;"",UPPER(CONCATENATE(UPPER(VLOOKUP(B655,'ACCESS EXPORT'!$B:$P,15,FALSE)),""&amp;CHAR(10)&amp;"(Transfer In",TEXT('ACCESS EXPORT'!X655," MM/DD/YYY)"))))))</f>
        <v>INAYAT, IRTEZA B.</v>
      </c>
      <c r="O655" s="4" t="str">
        <f>_xlfn.IFNA(VLOOKUP(B655,'ACCESS EXPORT'!$B:$Q,16,FALSE),"")</f>
        <v>MD</v>
      </c>
      <c r="P655" s="4" t="str">
        <f>_xlfn.IFNA(VLOOKUP(B655,'ACCESS EXPORT'!B:W,22,FALSE),"-")</f>
        <v>1063689339</v>
      </c>
      <c r="Q655" s="4" t="str">
        <f>_xlfn.IFNA(VLOOKUP(A655,'ACCESS EXPORT'!$A:$AG,33,0),"-")</f>
        <v>Bevine Whyte</v>
      </c>
      <c r="R655" s="4" t="str">
        <f>_xlfn.IFNA(VLOOKUP(A655,'ACCESS EXPORT'!$A:$AH,34,0),"-")</f>
        <v>Carol Shane</v>
      </c>
      <c r="S655" s="4" t="str">
        <f>_xlfn.IFNA(VLOOKUP(A655,'ACCESS EXPORT'!$A:$AI,35,0),"-")</f>
        <v>Kikzeny Cartagena</v>
      </c>
      <c r="T655" s="4" t="str">
        <f>_xlfn.IFNA(VLOOKUP(A655,'ACCESS EXPORT'!$A:$AJ,36,0),"-")</f>
        <v>TBD</v>
      </c>
      <c r="U655" s="4" t="str">
        <f>_xlfn.IFNA(VLOOKUP(A655,'ACCESS EXPORT'!$A:$AK,37,0),"-")</f>
        <v>athena</v>
      </c>
      <c r="V655" s="4" t="str">
        <f>_xlfn.IFNA(VLOOKUP(A655,'ACCESS EXPORT'!$A:$AL,38,0),"-")</f>
        <v>FHMG_CENTRAL FL HEPATOLOGY</v>
      </c>
      <c r="W655" s="4" t="str">
        <f>_xlfn.IFNA(VLOOKUP(A655,'ACCESS EXPORT'!$A:$AM,39,0),"-")</f>
        <v/>
      </c>
      <c r="X655" s="4" t="str">
        <f>_xlfn.IFNA(VLOOKUP(A655,'ACCESS EXPORT'!$A:$AN,40,0),"-")</f>
        <v>John Del Rio / Shahla Cedeno</v>
      </c>
      <c r="Y655" s="26" t="str">
        <f>_xlfn.IFNA(VLOOKUP(A655,'ACCESS EXPORT'!A:AO,41,0),"")</f>
        <v>Jose Anderson</v>
      </c>
      <c r="Z655" s="26" t="str">
        <f>_xlfn.IFNA(VLOOKUP(A655,'ACCESS EXPORT'!A:AP,42,0),"")</f>
        <v>Varuna Singh</v>
      </c>
      <c r="AA655" s="26" t="str">
        <f>_xlfn.IFNA(VLOOKUP(A655,'ACCESS EXPORT'!A:AQ,43,0),"")</f>
        <v>Tricia Greco</v>
      </c>
    </row>
    <row r="656" spans="1:27" ht="18.75" x14ac:dyDescent="0.25">
      <c r="A656" s="33">
        <v>150</v>
      </c>
      <c r="B656" s="10">
        <v>1013</v>
      </c>
      <c r="C656" s="7" t="str">
        <f ca="1">IFERROR(UPPER(IF(AND('ACCESS EXPORT'!AA656="",'ACCESS EXPORT'!Z656=""),VLOOKUP(A656,'ACCESS EXPORT'!$A:$AF,32,FALSE),(IF('ACCESS EXPORT'!AA656&lt;&gt;"",CONCATENATE(VLOOKUP(A656,'ACCESS EXPORT'!$A:$AF,32,FALSE)," (Closed",TEXT('ACCESS EXPORT'!AA656," MM/DD/YYY)")),IF(TODAY()&lt;(('ACCESS EXPORT'!Z656)+30),CONCATENATE(VLOOKUP(A656,'ACCESS EXPORT'!$A:$AF,32,FALSE)," (Opens",TEXT('ACCESS EXPORT'!Z656," MM/DD/YYY)")),VLOOKUP(A656,'ACCESS EXPORT'!$A:$AF,32,FALSE)))))),"-")</f>
        <v>ADVENTHEALTH MEDICAL GROUP GASTROENTEROLOGY AND HEPATOLOGY AT ORLANDO</v>
      </c>
      <c r="D656" s="3" t="str">
        <f ca="1">IFERROR(UPPER(IF(AND('ACCESS EXPORT'!AA656="",'ACCESS EXPORT'!Z656=""),VLOOKUP(A656,'ACCESS EXPORT'!$A:$AF,28,FALSE),(IF('ACCESS EXPORT'!AA656&lt;&gt;"",CONCATENATE(VLOOKUP(A656,'ACCESS EXPORT'!$A:$AF,28,FALSE)," (Closed",TEXT('ACCESS EXPORT'!AA656," MM/DD/YYY)")),IF(TODAY()&lt;(('ACCESS EXPORT'!Z656)+30),CONCATENATE(VLOOKUP(A656,'ACCESS EXPORT'!$A:$AF,28,FALSE)," (Opens",TEXT('ACCESS EXPORT'!Z656," MM/DD/YYY)")),VLOOKUP(A656,'ACCESS EXPORT'!$A:$AF,28,FALSE)))))),"-")</f>
        <v>CENTRAL FLORIDA HEPATOLOGY &amp; GASTROENTEROLOGY - ORLANDO</v>
      </c>
      <c r="E656" s="3" t="str">
        <f>VLOOKUP($A656,'ACCESS EXPORT'!$A:$AF,3,FALSE)</f>
        <v>6850</v>
      </c>
      <c r="F656" s="3" t="str">
        <f>UPPER(CONCATENATE(VLOOKUP(A656,'ACCESS EXPORT'!$A:$AF,4,FALSE)," ",VLOOKUP(A656,'ACCESS EXPORT'!$A:$AF,5,FALSE)," ",VLOOKUP(A656,'ACCESS EXPORT'!$A:$AF,6,FALSE)," ",VLOOKUP(A656,'ACCESS EXPORT'!$A:$AA,7,FALSE)," ",VLOOKUP(A656,'ACCESS EXPORT'!$A:$AA,8,FALSE)))</f>
        <v>2415 N ORANGE AVE SUITE 200 ORLANDO FL 32804</v>
      </c>
      <c r="G656" s="4" t="str">
        <f>UPPER(VLOOKUP($A656,'ACCESS EXPORT'!$A:$AF,9,FALSE))</f>
        <v>ORANGE</v>
      </c>
      <c r="H656" s="4" t="str">
        <f>_xlfn.IFNA(VLOOKUP($B656,'ACCESS EXPORT'!$B:$J,9,FALSE),"")</f>
        <v>Central</v>
      </c>
      <c r="I656" s="3" t="str">
        <f>CONCATENATE("(P)",VLOOKUP($A656,'ACCESS EXPORT'!$A:$AF,11,FALSE)," (F)",VLOOKUP($A656,'ACCESS EXPORT'!$A:$AF,29,FALSE))</f>
        <v>(P)(407) 303-1812 (F)(407)303-1815</v>
      </c>
      <c r="J656" s="4" t="str">
        <f>UPPER(VLOOKUP($A656,'ACCESS EXPORT'!$A:$AF,12,FALSE))</f>
        <v>GASTROENTEROLOGY</v>
      </c>
      <c r="K656" s="4" t="str">
        <f>UPPER(VLOOKUP($A656,'ACCESS EXPORT'!$A:$AF,13,FALSE))</f>
        <v>SCOTT HILL</v>
      </c>
      <c r="L656" s="3" t="str">
        <f>IF(AND(VLOOKUP(A656,'ACCESS EXPORT'!A:AE,1,0),'ACCESS EXPORT'!N656=""),UPPER(CONCATENATE('ACCESS EXPORT'!AE656)),IF(VLOOKUP(A656,'ACCESS EXPORT'!A:AE,1,0),UPPER(CONCATENATE('ACCESS EXPORT'!N656," "&amp;CHAR(10),'ACCESS EXPORT'!AE656))))</f>
        <v xml:space="preserve">MICHELL ATHANASE 
</v>
      </c>
      <c r="M656" s="4" t="str">
        <f>UPPER(VLOOKUP($A656,'ACCESS EXPORT'!$A:$O,15,FALSE))</f>
        <v>CYNTHIA NIEVES (PM) / CAROLINE ANCHIQUE (OS)</v>
      </c>
      <c r="N656" s="4" t="str">
        <f ca="1">IF(AND('ACCESS EXPORT'!X656="",'ACCESS EXPORT'!Y656=""),IF('ACCESS EXPORT'!V656&lt;&gt;"",(IF(TODAY()-'ACCESS EXPORT'!V656&gt;=-60,UPPER(CONCATENATE(VLOOKUP(B656,'ACCESS EXPORT'!$B:$P,15,FALSE),""&amp;CHAR(10)&amp;"(SEP",TEXT('ACCESS EXPORT'!V656," MM/DD/YYY)"))),IF(TODAY()-'ACCESS EXPORT'!V656&lt;0,UPPER(VLOOKUP(B656,'ACCESS EXPORT'!$B:$P,15,FALSE)),UPPER(VLOOKUP(B656,'ACCESS EXPORT'!$B:$P,15,FALSE))))),IF('ACCESS EXPORT'!U656="",UPPER(VLOOKUP(B656,'ACCESS EXPORT'!$B:$P,15,FALSE)),IF(TODAY()-'ACCESS EXPORT'!U656&lt;=30,CONCATENATE(UPPER(VLOOKUP(B656,'ACCESS EXPORT'!$B:$P,15,FALSE)),""&amp;CHAR(10)&amp;"(NEW",TEXT('ACCESS EXPORT'!U656," MM/DD/YYY)")),IF(AND(TODAY()-'ACCESS EXPORT'!U656&gt;30,TODAY()&gt;0),UPPER(VLOOKUP(B656,'ACCESS EXPORT'!$B:$P,15,FALSE)))))),IF('ACCESS EXPORT'!Y656&lt;&gt;"",UPPER(CONCATENATE(UPPER(VLOOKUP(B656,'ACCESS EXPORT'!$B:$P,15,FALSE)),""&amp;CHAR(10)&amp;"(Transfer Out",TEXT('ACCESS EXPORT'!Y656," MM/DD/YYY)"))),IF('ACCESS EXPORT'!X656&lt;&gt;"",UPPER(CONCATENATE(UPPER(VLOOKUP(B656,'ACCESS EXPORT'!$B:$P,15,FALSE)),""&amp;CHAR(10)&amp;"(Transfer In",TEXT('ACCESS EXPORT'!X656," MM/DD/YYY)"))))))</f>
        <v>AHARONI, ILAN</v>
      </c>
      <c r="O656" s="4" t="str">
        <f>_xlfn.IFNA(VLOOKUP(B656,'ACCESS EXPORT'!$B:$Q,16,FALSE),"")</f>
        <v>MD</v>
      </c>
      <c r="P656" s="4" t="str">
        <f>_xlfn.IFNA(VLOOKUP(B656,'ACCESS EXPORT'!B:W,22,FALSE),"-")</f>
        <v>1851423701</v>
      </c>
      <c r="Q656" s="4" t="str">
        <f>_xlfn.IFNA(VLOOKUP(A656,'ACCESS EXPORT'!$A:$AG,33,0),"-")</f>
        <v>Bevine Whyte</v>
      </c>
      <c r="R656" s="4" t="str">
        <f>_xlfn.IFNA(VLOOKUP(A656,'ACCESS EXPORT'!$A:$AH,34,0),"-")</f>
        <v>Carol Shane</v>
      </c>
      <c r="S656" s="4" t="str">
        <f>_xlfn.IFNA(VLOOKUP(A656,'ACCESS EXPORT'!$A:$AI,35,0),"-")</f>
        <v>Kikzeny Cartagena</v>
      </c>
      <c r="T656" s="4" t="str">
        <f>_xlfn.IFNA(VLOOKUP(A656,'ACCESS EXPORT'!$A:$AJ,36,0),"-")</f>
        <v>TBD</v>
      </c>
      <c r="U656" s="4" t="str">
        <f>_xlfn.IFNA(VLOOKUP(A656,'ACCESS EXPORT'!$A:$AK,37,0),"-")</f>
        <v>athena</v>
      </c>
      <c r="V656" s="4" t="str">
        <f>_xlfn.IFNA(VLOOKUP(A656,'ACCESS EXPORT'!$A:$AL,38,0),"-")</f>
        <v>FHMG_CENTRAL FL HEPATOLOGY</v>
      </c>
      <c r="W656" s="4" t="str">
        <f>_xlfn.IFNA(VLOOKUP(A656,'ACCESS EXPORT'!$A:$AM,39,0),"-")</f>
        <v/>
      </c>
      <c r="X656" s="4" t="str">
        <f>_xlfn.IFNA(VLOOKUP(A656,'ACCESS EXPORT'!$A:$AN,40,0),"-")</f>
        <v>John Del Rio / Shahla Cedeno</v>
      </c>
      <c r="Y656" s="26" t="str">
        <f>_xlfn.IFNA(VLOOKUP(A656,'ACCESS EXPORT'!A:AO,41,0),"")</f>
        <v>Jose Anderson</v>
      </c>
      <c r="Z656" s="26" t="str">
        <f>_xlfn.IFNA(VLOOKUP(A656,'ACCESS EXPORT'!A:AP,42,0),"")</f>
        <v>Varuna Singh</v>
      </c>
      <c r="AA656" s="26" t="str">
        <f>_xlfn.IFNA(VLOOKUP(A656,'ACCESS EXPORT'!A:AQ,43,0),"")</f>
        <v>Tricia Greco</v>
      </c>
    </row>
    <row r="657" spans="1:27" ht="18.75" x14ac:dyDescent="0.25">
      <c r="A657" s="33">
        <v>302</v>
      </c>
      <c r="B657" s="10">
        <v>1013</v>
      </c>
      <c r="C657" s="7" t="str">
        <f ca="1">IFERROR(UPPER(IF(AND('ACCESS EXPORT'!AA657="",'ACCESS EXPORT'!Z657=""),VLOOKUP(A657,'ACCESS EXPORT'!$A:$AF,32,FALSE),(IF('ACCESS EXPORT'!AA657&lt;&gt;"",CONCATENATE(VLOOKUP(A657,'ACCESS EXPORT'!$A:$AF,32,FALSE)," (Closed",TEXT('ACCESS EXPORT'!AA657," MM/DD/YYY)")),IF(TODAY()&lt;(('ACCESS EXPORT'!Z657)+30),CONCATENATE(VLOOKUP(A657,'ACCESS EXPORT'!$A:$AF,32,FALSE)," (Opens",TEXT('ACCESS EXPORT'!Z657," MM/DD/YYY)")),VLOOKUP(A657,'ACCESS EXPORT'!$A:$AF,32,FALSE)))))),"-")</f>
        <v>ADVENTHEALTH MEDICAL GROUP GASTROENTEROLOGY AND HEPATOLOGY AT WINTER GARDEN</v>
      </c>
      <c r="D657" s="3" t="str">
        <f ca="1">IFERROR(UPPER(IF(AND('ACCESS EXPORT'!AA657="",'ACCESS EXPORT'!Z657=""),VLOOKUP(A657,'ACCESS EXPORT'!$A:$AF,28,FALSE),(IF('ACCESS EXPORT'!AA657&lt;&gt;"",CONCATENATE(VLOOKUP(A657,'ACCESS EXPORT'!$A:$AF,28,FALSE)," (Closed",TEXT('ACCESS EXPORT'!AA657," MM/DD/YYY)")),IF(TODAY()&lt;(('ACCESS EXPORT'!Z657)+30),CONCATENATE(VLOOKUP(A657,'ACCESS EXPORT'!$A:$AF,28,FALSE)," (Opens",TEXT('ACCESS EXPORT'!Z657," MM/DD/YYY)")),VLOOKUP(A657,'ACCESS EXPORT'!$A:$AF,28,FALSE)))))),"-")</f>
        <v>CENTRAL FLORIDA HEPATOLOGY &amp; GASTROENTEROLOGY - WINTER GARDEN*</v>
      </c>
      <c r="E657" s="3" t="str">
        <f>VLOOKUP($A657,'ACCESS EXPORT'!$A:$AF,3,FALSE)</f>
        <v>6850</v>
      </c>
      <c r="F657" s="3" t="str">
        <f>UPPER(CONCATENATE(VLOOKUP(A657,'ACCESS EXPORT'!$A:$AF,4,FALSE)," ",VLOOKUP(A657,'ACCESS EXPORT'!$A:$AF,5,FALSE)," ",VLOOKUP(A657,'ACCESS EXPORT'!$A:$AF,6,FALSE)," ",VLOOKUP(A657,'ACCESS EXPORT'!$A:$AA,7,FALSE)," ",VLOOKUP(A657,'ACCESS EXPORT'!$A:$AA,8,FALSE)))</f>
        <v>2000 FOWLER GROVE BLVD 3RD FLOOR WINTER GARDEN FL 34787</v>
      </c>
      <c r="G657" s="4" t="str">
        <f>UPPER(VLOOKUP($A657,'ACCESS EXPORT'!$A:$AF,9,FALSE))</f>
        <v>ORANGE</v>
      </c>
      <c r="H657" s="4" t="str">
        <f>_xlfn.IFNA(VLOOKUP($B657,'ACCESS EXPORT'!$B:$J,9,FALSE),"")</f>
        <v>Central</v>
      </c>
      <c r="I657" s="3" t="str">
        <f>CONCATENATE("(P)",VLOOKUP($A657,'ACCESS EXPORT'!$A:$AF,11,FALSE)," (F)",VLOOKUP($A657,'ACCESS EXPORT'!$A:$AF,29,FALSE))</f>
        <v>(P)(407) 303-1812 (F)(407)303-1815</v>
      </c>
      <c r="J657" s="4" t="str">
        <f>UPPER(VLOOKUP($A657,'ACCESS EXPORT'!$A:$AF,12,FALSE))</f>
        <v>GASTROENTEROLOGY</v>
      </c>
      <c r="K657" s="4" t="str">
        <f>UPPER(VLOOKUP($A657,'ACCESS EXPORT'!$A:$AF,13,FALSE))</f>
        <v>SCOTT HILL</v>
      </c>
      <c r="L657" s="3" t="str">
        <f>IF(AND(VLOOKUP(A657,'ACCESS EXPORT'!A:AE,1,0),'ACCESS EXPORT'!N657=""),UPPER(CONCATENATE('ACCESS EXPORT'!AE657)),IF(VLOOKUP(A657,'ACCESS EXPORT'!A:AE,1,0),UPPER(CONCATENATE('ACCESS EXPORT'!N657," "&amp;CHAR(10),'ACCESS EXPORT'!AE657))))</f>
        <v xml:space="preserve">MICHELL ATHANASE 
</v>
      </c>
      <c r="M657" s="4" t="str">
        <f>UPPER(VLOOKUP($A657,'ACCESS EXPORT'!$A:$O,15,FALSE))</f>
        <v>CYNTHIA NIEVES (PM) / CAROLINE ANCHIQUE (OS)</v>
      </c>
      <c r="N657" s="4" t="str">
        <f ca="1">IF(AND('ACCESS EXPORT'!X657="",'ACCESS EXPORT'!Y657=""),IF('ACCESS EXPORT'!V657&lt;&gt;"",(IF(TODAY()-'ACCESS EXPORT'!V657&gt;=-60,UPPER(CONCATENATE(VLOOKUP(B657,'ACCESS EXPORT'!$B:$P,15,FALSE),""&amp;CHAR(10)&amp;"(SEP",TEXT('ACCESS EXPORT'!V657," MM/DD/YYY)"))),IF(TODAY()-'ACCESS EXPORT'!V657&lt;0,UPPER(VLOOKUP(B657,'ACCESS EXPORT'!$B:$P,15,FALSE)),UPPER(VLOOKUP(B657,'ACCESS EXPORT'!$B:$P,15,FALSE))))),IF('ACCESS EXPORT'!U657="",UPPER(VLOOKUP(B657,'ACCESS EXPORT'!$B:$P,15,FALSE)),IF(TODAY()-'ACCESS EXPORT'!U657&lt;=30,CONCATENATE(UPPER(VLOOKUP(B657,'ACCESS EXPORT'!$B:$P,15,FALSE)),""&amp;CHAR(10)&amp;"(NEW",TEXT('ACCESS EXPORT'!U657," MM/DD/YYY)")),IF(AND(TODAY()-'ACCESS EXPORT'!U657&gt;30,TODAY()&gt;0),UPPER(VLOOKUP(B657,'ACCESS EXPORT'!$B:$P,15,FALSE)))))),IF('ACCESS EXPORT'!Y657&lt;&gt;"",UPPER(CONCATENATE(UPPER(VLOOKUP(B657,'ACCESS EXPORT'!$B:$P,15,FALSE)),""&amp;CHAR(10)&amp;"(Transfer Out",TEXT('ACCESS EXPORT'!Y657," MM/DD/YYY)"))),IF('ACCESS EXPORT'!X657&lt;&gt;"",UPPER(CONCATENATE(UPPER(VLOOKUP(B657,'ACCESS EXPORT'!$B:$P,15,FALSE)),""&amp;CHAR(10)&amp;"(Transfer In",TEXT('ACCESS EXPORT'!X657," MM/DD/YYY)"))))))</f>
        <v>AHARONI, ILAN</v>
      </c>
      <c r="O657" s="4" t="str">
        <f>_xlfn.IFNA(VLOOKUP(B657,'ACCESS EXPORT'!$B:$Q,16,FALSE),"")</f>
        <v>MD</v>
      </c>
      <c r="P657" s="4" t="str">
        <f>_xlfn.IFNA(VLOOKUP(B657,'ACCESS EXPORT'!B:W,22,FALSE),"-")</f>
        <v>1851423701</v>
      </c>
      <c r="Q657" s="4" t="str">
        <f>_xlfn.IFNA(VLOOKUP(A657,'ACCESS EXPORT'!$A:$AG,33,0),"-")</f>
        <v>Maria Ortiz</v>
      </c>
      <c r="R657" s="4" t="str">
        <f>_xlfn.IFNA(VLOOKUP(A657,'ACCESS EXPORT'!$A:$AH,34,0),"-")</f>
        <v>Carol Shane</v>
      </c>
      <c r="S657" s="4" t="str">
        <f>_xlfn.IFNA(VLOOKUP(A657,'ACCESS EXPORT'!$A:$AI,35,0),"-")</f>
        <v>Kikzeny Cartagena</v>
      </c>
      <c r="T657" s="4" t="str">
        <f>_xlfn.IFNA(VLOOKUP(A657,'ACCESS EXPORT'!$A:$AJ,36,0),"-")</f>
        <v>TBD</v>
      </c>
      <c r="U657" s="4" t="str">
        <f>_xlfn.IFNA(VLOOKUP(A657,'ACCESS EXPORT'!$A:$AK,37,0),"-")</f>
        <v>athena</v>
      </c>
      <c r="V657" s="4" t="str">
        <f>_xlfn.IFNA(VLOOKUP(A657,'ACCESS EXPORT'!$A:$AL,38,0),"-")</f>
        <v>FHMG_CENTRAL FL HEPA_WG</v>
      </c>
      <c r="W657" s="4" t="str">
        <f>_xlfn.IFNA(VLOOKUP(A657,'ACCESS EXPORT'!$A:$AM,39,0),"-")</f>
        <v/>
      </c>
      <c r="X657" s="4" t="str">
        <f>_xlfn.IFNA(VLOOKUP(A657,'ACCESS EXPORT'!$A:$AN,40,0),"-")</f>
        <v>John Del Rio / Shahla Cedeno</v>
      </c>
      <c r="Y657" s="26" t="str">
        <f>_xlfn.IFNA(VLOOKUP(A657,'ACCESS EXPORT'!A:AO,41,0),"")</f>
        <v>Jose Anderson</v>
      </c>
      <c r="Z657" s="26" t="str">
        <f>_xlfn.IFNA(VLOOKUP(A657,'ACCESS EXPORT'!A:AP,42,0),"")</f>
        <v>Varuna Singh</v>
      </c>
      <c r="AA657" s="26" t="str">
        <f>_xlfn.IFNA(VLOOKUP(A657,'ACCESS EXPORT'!A:AQ,43,0),"")</f>
        <v>Tricia Greco</v>
      </c>
    </row>
    <row r="658" spans="1:27" ht="18.75" x14ac:dyDescent="0.25">
      <c r="A658" s="33">
        <v>150</v>
      </c>
      <c r="B658" s="10">
        <v>1765</v>
      </c>
      <c r="C658" s="7" t="str">
        <f ca="1">IFERROR(UPPER(IF(AND('ACCESS EXPORT'!AA658="",'ACCESS EXPORT'!Z658=""),VLOOKUP(A658,'ACCESS EXPORT'!$A:$AF,32,FALSE),(IF('ACCESS EXPORT'!AA658&lt;&gt;"",CONCATENATE(VLOOKUP(A658,'ACCESS EXPORT'!$A:$AF,32,FALSE)," (Closed",TEXT('ACCESS EXPORT'!AA658," MM/DD/YYY)")),IF(TODAY()&lt;(('ACCESS EXPORT'!Z658)+30),CONCATENATE(VLOOKUP(A658,'ACCESS EXPORT'!$A:$AF,32,FALSE)," (Opens",TEXT('ACCESS EXPORT'!Z658," MM/DD/YYY)")),VLOOKUP(A658,'ACCESS EXPORT'!$A:$AF,32,FALSE)))))),"-")</f>
        <v>ADVENTHEALTH MEDICAL GROUP GASTROENTEROLOGY AND HEPATOLOGY AT ORLANDO</v>
      </c>
      <c r="D658" s="3" t="str">
        <f ca="1">IFERROR(UPPER(IF(AND('ACCESS EXPORT'!AA658="",'ACCESS EXPORT'!Z658=""),VLOOKUP(A658,'ACCESS EXPORT'!$A:$AF,28,FALSE),(IF('ACCESS EXPORT'!AA658&lt;&gt;"",CONCATENATE(VLOOKUP(A658,'ACCESS EXPORT'!$A:$AF,28,FALSE)," (Closed",TEXT('ACCESS EXPORT'!AA658," MM/DD/YYY)")),IF(TODAY()&lt;(('ACCESS EXPORT'!Z658)+30),CONCATENATE(VLOOKUP(A658,'ACCESS EXPORT'!$A:$AF,28,FALSE)," (Opens",TEXT('ACCESS EXPORT'!Z658," MM/DD/YYY)")),VLOOKUP(A658,'ACCESS EXPORT'!$A:$AF,28,FALSE)))))),"-")</f>
        <v>CENTRAL FLORIDA HEPATOLOGY &amp; GASTROENTEROLOGY - ORLANDO</v>
      </c>
      <c r="E658" s="3" t="str">
        <f>VLOOKUP($A658,'ACCESS EXPORT'!$A:$AF,3,FALSE)</f>
        <v>6850</v>
      </c>
      <c r="F658" s="3" t="str">
        <f>UPPER(CONCATENATE(VLOOKUP(A658,'ACCESS EXPORT'!$A:$AF,4,FALSE)," ",VLOOKUP(A658,'ACCESS EXPORT'!$A:$AF,5,FALSE)," ",VLOOKUP(A658,'ACCESS EXPORT'!$A:$AF,6,FALSE)," ",VLOOKUP(A658,'ACCESS EXPORT'!$A:$AA,7,FALSE)," ",VLOOKUP(A658,'ACCESS EXPORT'!$A:$AA,8,FALSE)))</f>
        <v>2415 N ORANGE AVE SUITE 200 ORLANDO FL 32804</v>
      </c>
      <c r="G658" s="4" t="str">
        <f>UPPER(VLOOKUP($A658,'ACCESS EXPORT'!$A:$AF,9,FALSE))</f>
        <v>ORANGE</v>
      </c>
      <c r="H658" s="4" t="str">
        <f>_xlfn.IFNA(VLOOKUP($B658,'ACCESS EXPORT'!$B:$J,9,FALSE),"")</f>
        <v>Central</v>
      </c>
      <c r="I658" s="3" t="str">
        <f>CONCATENATE("(P)",VLOOKUP($A658,'ACCESS EXPORT'!$A:$AF,11,FALSE)," (F)",VLOOKUP($A658,'ACCESS EXPORT'!$A:$AF,29,FALSE))</f>
        <v>(P)(407) 303-1812 (F)(407)303-1815</v>
      </c>
      <c r="J658" s="4" t="str">
        <f>UPPER(VLOOKUP($A658,'ACCESS EXPORT'!$A:$AF,12,FALSE))</f>
        <v>GASTROENTEROLOGY</v>
      </c>
      <c r="K658" s="4" t="str">
        <f>UPPER(VLOOKUP($A658,'ACCESS EXPORT'!$A:$AF,13,FALSE))</f>
        <v>SCOTT HILL</v>
      </c>
      <c r="L658" s="3" t="str">
        <f>IF(AND(VLOOKUP(A658,'ACCESS EXPORT'!A:AE,1,0),'ACCESS EXPORT'!N658=""),UPPER(CONCATENATE('ACCESS EXPORT'!AE658)),IF(VLOOKUP(A658,'ACCESS EXPORT'!A:AE,1,0),UPPER(CONCATENATE('ACCESS EXPORT'!N658," "&amp;CHAR(10),'ACCESS EXPORT'!AE658))))</f>
        <v xml:space="preserve">MICHELL ATHANASE 
</v>
      </c>
      <c r="M658" s="4" t="str">
        <f>UPPER(VLOOKUP($A658,'ACCESS EXPORT'!$A:$O,15,FALSE))</f>
        <v>CYNTHIA NIEVES (PM) / CAROLINE ANCHIQUE (OS)</v>
      </c>
      <c r="N658" s="4" t="str">
        <f ca="1">IF(AND('ACCESS EXPORT'!X658="",'ACCESS EXPORT'!Y658=""),IF('ACCESS EXPORT'!V658&lt;&gt;"",(IF(TODAY()-'ACCESS EXPORT'!V658&gt;=-60,UPPER(CONCATENATE(VLOOKUP(B658,'ACCESS EXPORT'!$B:$P,15,FALSE),""&amp;CHAR(10)&amp;"(SEP",TEXT('ACCESS EXPORT'!V658," MM/DD/YYY)"))),IF(TODAY()-'ACCESS EXPORT'!V658&lt;0,UPPER(VLOOKUP(B658,'ACCESS EXPORT'!$B:$P,15,FALSE)),UPPER(VLOOKUP(B658,'ACCESS EXPORT'!$B:$P,15,FALSE))))),IF('ACCESS EXPORT'!U658="",UPPER(VLOOKUP(B658,'ACCESS EXPORT'!$B:$P,15,FALSE)),IF(TODAY()-'ACCESS EXPORT'!U658&lt;=30,CONCATENATE(UPPER(VLOOKUP(B658,'ACCESS EXPORT'!$B:$P,15,FALSE)),""&amp;CHAR(10)&amp;"(NEW",TEXT('ACCESS EXPORT'!U658," MM/DD/YYY)")),IF(AND(TODAY()-'ACCESS EXPORT'!U658&gt;30,TODAY()&gt;0),UPPER(VLOOKUP(B658,'ACCESS EXPORT'!$B:$P,15,FALSE)))))),IF('ACCESS EXPORT'!Y658&lt;&gt;"",UPPER(CONCATENATE(UPPER(VLOOKUP(B658,'ACCESS EXPORT'!$B:$P,15,FALSE)),""&amp;CHAR(10)&amp;"(Transfer Out",TEXT('ACCESS EXPORT'!Y658," MM/DD/YYY)"))),IF('ACCESS EXPORT'!X658&lt;&gt;"",UPPER(CONCATENATE(UPPER(VLOOKUP(B658,'ACCESS EXPORT'!$B:$P,15,FALSE)),""&amp;CHAR(10)&amp;"(Transfer In",TEXT('ACCESS EXPORT'!X658," MM/DD/YYY)"))))))</f>
        <v>STRADA, BRIA</v>
      </c>
      <c r="O658" s="4" t="str">
        <f>_xlfn.IFNA(VLOOKUP(B658,'ACCESS EXPORT'!$B:$Q,16,FALSE),"")</f>
        <v>PA-C</v>
      </c>
      <c r="P658" s="4" t="str">
        <f>_xlfn.IFNA(VLOOKUP(B658,'ACCESS EXPORT'!B:W,22,FALSE),"-")</f>
        <v>1184095168</v>
      </c>
      <c r="Q658" s="4" t="str">
        <f>_xlfn.IFNA(VLOOKUP(A658,'ACCESS EXPORT'!$A:$AG,33,0),"-")</f>
        <v>Bevine Whyte</v>
      </c>
      <c r="R658" s="4" t="str">
        <f>_xlfn.IFNA(VLOOKUP(A658,'ACCESS EXPORT'!$A:$AH,34,0),"-")</f>
        <v>Carol Shane</v>
      </c>
      <c r="S658" s="4" t="str">
        <f>_xlfn.IFNA(VLOOKUP(A658,'ACCESS EXPORT'!$A:$AI,35,0),"-")</f>
        <v>Kikzeny Cartagena</v>
      </c>
      <c r="T658" s="4" t="str">
        <f>_xlfn.IFNA(VLOOKUP(A658,'ACCESS EXPORT'!$A:$AJ,36,0),"-")</f>
        <v>TBD</v>
      </c>
      <c r="U658" s="4" t="str">
        <f>_xlfn.IFNA(VLOOKUP(A658,'ACCESS EXPORT'!$A:$AK,37,0),"-")</f>
        <v>athena</v>
      </c>
      <c r="V658" s="4" t="str">
        <f>_xlfn.IFNA(VLOOKUP(A658,'ACCESS EXPORT'!$A:$AL,38,0),"-")</f>
        <v>FHMG_CENTRAL FL HEPATOLOGY</v>
      </c>
      <c r="W658" s="4" t="str">
        <f>_xlfn.IFNA(VLOOKUP(A658,'ACCESS EXPORT'!$A:$AM,39,0),"-")</f>
        <v/>
      </c>
      <c r="X658" s="4" t="str">
        <f>_xlfn.IFNA(VLOOKUP(A658,'ACCESS EXPORT'!$A:$AN,40,0),"-")</f>
        <v>John Del Rio / Shahla Cedeno</v>
      </c>
      <c r="Y658" s="26" t="str">
        <f>_xlfn.IFNA(VLOOKUP(A658,'ACCESS EXPORT'!A:AO,41,0),"")</f>
        <v>Jose Anderson</v>
      </c>
      <c r="Z658" s="26" t="str">
        <f>_xlfn.IFNA(VLOOKUP(A658,'ACCESS EXPORT'!A:AP,42,0),"")</f>
        <v>Varuna Singh</v>
      </c>
      <c r="AA658" s="26" t="str">
        <f>_xlfn.IFNA(VLOOKUP(A658,'ACCESS EXPORT'!A:AQ,43,0),"")</f>
        <v>Tricia Greco</v>
      </c>
    </row>
    <row r="659" spans="1:27" ht="18.75" x14ac:dyDescent="0.25">
      <c r="A659" s="33">
        <v>150</v>
      </c>
      <c r="B659" s="10">
        <v>1983</v>
      </c>
      <c r="C659" s="7" t="str">
        <f ca="1">IFERROR(UPPER(IF(AND('ACCESS EXPORT'!AA659="",'ACCESS EXPORT'!Z659=""),VLOOKUP(A659,'ACCESS EXPORT'!$A:$AF,32,FALSE),(IF('ACCESS EXPORT'!AA659&lt;&gt;"",CONCATENATE(VLOOKUP(A659,'ACCESS EXPORT'!$A:$AF,32,FALSE)," (Closed",TEXT('ACCESS EXPORT'!AA659," MM/DD/YYY)")),IF(TODAY()&lt;(('ACCESS EXPORT'!Z659)+30),CONCATENATE(VLOOKUP(A659,'ACCESS EXPORT'!$A:$AF,32,FALSE)," (Opens",TEXT('ACCESS EXPORT'!Z659," MM/DD/YYY)")),VLOOKUP(A659,'ACCESS EXPORT'!$A:$AF,32,FALSE)))))),"-")</f>
        <v>ADVENTHEALTH MEDICAL GROUP GASTROENTEROLOGY AND HEPATOLOGY AT ORLANDO</v>
      </c>
      <c r="D659" s="3" t="str">
        <f ca="1">IFERROR(UPPER(IF(AND('ACCESS EXPORT'!AA659="",'ACCESS EXPORT'!Z659=""),VLOOKUP(A659,'ACCESS EXPORT'!$A:$AF,28,FALSE),(IF('ACCESS EXPORT'!AA659&lt;&gt;"",CONCATENATE(VLOOKUP(A659,'ACCESS EXPORT'!$A:$AF,28,FALSE)," (Closed",TEXT('ACCESS EXPORT'!AA659," MM/DD/YYY)")),IF(TODAY()&lt;(('ACCESS EXPORT'!Z659)+30),CONCATENATE(VLOOKUP(A659,'ACCESS EXPORT'!$A:$AF,28,FALSE)," (Opens",TEXT('ACCESS EXPORT'!Z659," MM/DD/YYY)")),VLOOKUP(A659,'ACCESS EXPORT'!$A:$AF,28,FALSE)))))),"-")</f>
        <v>CENTRAL FLORIDA HEPATOLOGY &amp; GASTROENTEROLOGY - ORLANDO</v>
      </c>
      <c r="E659" s="3" t="str">
        <f>VLOOKUP($A659,'ACCESS EXPORT'!$A:$AF,3,FALSE)</f>
        <v>6850</v>
      </c>
      <c r="F659" s="3" t="str">
        <f>UPPER(CONCATENATE(VLOOKUP(A659,'ACCESS EXPORT'!$A:$AF,4,FALSE)," ",VLOOKUP(A659,'ACCESS EXPORT'!$A:$AF,5,FALSE)," ",VLOOKUP(A659,'ACCESS EXPORT'!$A:$AF,6,FALSE)," ",VLOOKUP(A659,'ACCESS EXPORT'!$A:$AA,7,FALSE)," ",VLOOKUP(A659,'ACCESS EXPORT'!$A:$AA,8,FALSE)))</f>
        <v>2415 N ORANGE AVE SUITE 200 ORLANDO FL 32804</v>
      </c>
      <c r="G659" s="4" t="str">
        <f>UPPER(VLOOKUP($A659,'ACCESS EXPORT'!$A:$AF,9,FALSE))</f>
        <v>ORANGE</v>
      </c>
      <c r="H659" s="4" t="str">
        <f>_xlfn.IFNA(VLOOKUP($B659,'ACCESS EXPORT'!$B:$J,9,FALSE),"")</f>
        <v>SW</v>
      </c>
      <c r="I659" s="3" t="str">
        <f>CONCATENATE("(P)",VLOOKUP($A659,'ACCESS EXPORT'!$A:$AF,11,FALSE)," (F)",VLOOKUP($A659,'ACCESS EXPORT'!$A:$AF,29,FALSE))</f>
        <v>(P)(407) 303-1812 (F)(407)303-1815</v>
      </c>
      <c r="J659" s="4" t="str">
        <f>UPPER(VLOOKUP($A659,'ACCESS EXPORT'!$A:$AF,12,FALSE))</f>
        <v>GASTROENTEROLOGY</v>
      </c>
      <c r="K659" s="4" t="str">
        <f>UPPER(VLOOKUP($A659,'ACCESS EXPORT'!$A:$AF,13,FALSE))</f>
        <v>SCOTT HILL</v>
      </c>
      <c r="L659" s="3" t="str">
        <f>IF(AND(VLOOKUP(A659,'ACCESS EXPORT'!A:AE,1,0),'ACCESS EXPORT'!N659=""),UPPER(CONCATENATE('ACCESS EXPORT'!AE659)),IF(VLOOKUP(A659,'ACCESS EXPORT'!A:AE,1,0),UPPER(CONCATENATE('ACCESS EXPORT'!N659," "&amp;CHAR(10),'ACCESS EXPORT'!AE659))))</f>
        <v xml:space="preserve">MICHELL ATHANASE 
</v>
      </c>
      <c r="M659" s="4" t="str">
        <f>UPPER(VLOOKUP($A659,'ACCESS EXPORT'!$A:$O,15,FALSE))</f>
        <v>CYNTHIA NIEVES (PM) / CAROLINE ANCHIQUE (OS)</v>
      </c>
      <c r="N659" s="4" t="str">
        <f ca="1">IF(AND('ACCESS EXPORT'!X659="",'ACCESS EXPORT'!Y659=""),IF('ACCESS EXPORT'!V659&lt;&gt;"",(IF(TODAY()-'ACCESS EXPORT'!V659&gt;=-60,UPPER(CONCATENATE(VLOOKUP(B659,'ACCESS EXPORT'!$B:$P,15,FALSE),""&amp;CHAR(10)&amp;"(SEP",TEXT('ACCESS EXPORT'!V659," MM/DD/YYY)"))),IF(TODAY()-'ACCESS EXPORT'!V659&lt;0,UPPER(VLOOKUP(B659,'ACCESS EXPORT'!$B:$P,15,FALSE)),UPPER(VLOOKUP(B659,'ACCESS EXPORT'!$B:$P,15,FALSE))))),IF('ACCESS EXPORT'!U659="",UPPER(VLOOKUP(B659,'ACCESS EXPORT'!$B:$P,15,FALSE)),IF(TODAY()-'ACCESS EXPORT'!U659&lt;=30,CONCATENATE(UPPER(VLOOKUP(B659,'ACCESS EXPORT'!$B:$P,15,FALSE)),""&amp;CHAR(10)&amp;"(NEW",TEXT('ACCESS EXPORT'!U659," MM/DD/YYY)")),IF(AND(TODAY()-'ACCESS EXPORT'!U659&gt;30,TODAY()&gt;0),UPPER(VLOOKUP(B659,'ACCESS EXPORT'!$B:$P,15,FALSE)))))),IF('ACCESS EXPORT'!Y659&lt;&gt;"",UPPER(CONCATENATE(UPPER(VLOOKUP(B659,'ACCESS EXPORT'!$B:$P,15,FALSE)),""&amp;CHAR(10)&amp;"(Transfer Out",TEXT('ACCESS EXPORT'!Y659," MM/DD/YYY)"))),IF('ACCESS EXPORT'!X659&lt;&gt;"",UPPER(CONCATENATE(UPPER(VLOOKUP(B659,'ACCESS EXPORT'!$B:$P,15,FALSE)),""&amp;CHAR(10)&amp;"(Transfer In",TEXT('ACCESS EXPORT'!X659," MM/DD/YYY)"))))))</f>
        <v>HURAIRAH, ABU</v>
      </c>
      <c r="O659" s="4" t="str">
        <f>_xlfn.IFNA(VLOOKUP(B659,'ACCESS EXPORT'!$B:$Q,16,FALSE),"")</f>
        <v>MD</v>
      </c>
      <c r="P659" s="4" t="str">
        <f>_xlfn.IFNA(VLOOKUP(B659,'ACCESS EXPORT'!B:W,22,FALSE),"-")</f>
        <v>1184904377</v>
      </c>
      <c r="Q659" s="4" t="str">
        <f>_xlfn.IFNA(VLOOKUP(A659,'ACCESS EXPORT'!$A:$AG,33,0),"-")</f>
        <v>Bevine Whyte</v>
      </c>
      <c r="R659" s="4" t="str">
        <f>_xlfn.IFNA(VLOOKUP(A659,'ACCESS EXPORT'!$A:$AH,34,0),"-")</f>
        <v>Carol Shane</v>
      </c>
      <c r="S659" s="4" t="str">
        <f>_xlfn.IFNA(VLOOKUP(A659,'ACCESS EXPORT'!$A:$AI,35,0),"-")</f>
        <v>Kikzeny Cartagena</v>
      </c>
      <c r="T659" s="4" t="str">
        <f>_xlfn.IFNA(VLOOKUP(A659,'ACCESS EXPORT'!$A:$AJ,36,0),"-")</f>
        <v>TBD</v>
      </c>
      <c r="U659" s="4" t="str">
        <f>_xlfn.IFNA(VLOOKUP(A659,'ACCESS EXPORT'!$A:$AK,37,0),"-")</f>
        <v>athena</v>
      </c>
      <c r="V659" s="4" t="str">
        <f>_xlfn.IFNA(VLOOKUP(A659,'ACCESS EXPORT'!$A:$AL,38,0),"-")</f>
        <v>FHMG_CENTRAL FL HEPATOLOGY</v>
      </c>
      <c r="W659" s="4" t="str">
        <f>_xlfn.IFNA(VLOOKUP(A659,'ACCESS EXPORT'!$A:$AM,39,0),"-")</f>
        <v/>
      </c>
      <c r="X659" s="4" t="str">
        <f>_xlfn.IFNA(VLOOKUP(A659,'ACCESS EXPORT'!$A:$AN,40,0),"-")</f>
        <v>John Del Rio / Shahla Cedeno</v>
      </c>
      <c r="Y659" s="26" t="str">
        <f>_xlfn.IFNA(VLOOKUP(A659,'ACCESS EXPORT'!A:AO,41,0),"")</f>
        <v>Jose Anderson</v>
      </c>
      <c r="Z659" s="26" t="str">
        <f>_xlfn.IFNA(VLOOKUP(A659,'ACCESS EXPORT'!A:AP,42,0),"")</f>
        <v>Varuna Singh</v>
      </c>
      <c r="AA659" s="26" t="str">
        <f>_xlfn.IFNA(VLOOKUP(A659,'ACCESS EXPORT'!A:AQ,43,0),"")</f>
        <v>Tricia Greco</v>
      </c>
    </row>
    <row r="660" spans="1:27" ht="18.75" x14ac:dyDescent="0.25">
      <c r="A660" s="33">
        <v>302</v>
      </c>
      <c r="B660" s="10">
        <v>1093</v>
      </c>
      <c r="C660" s="7" t="str">
        <f ca="1">IFERROR(UPPER(IF(AND('ACCESS EXPORT'!AA660="",'ACCESS EXPORT'!Z660=""),VLOOKUP(A660,'ACCESS EXPORT'!$A:$AF,32,FALSE),(IF('ACCESS EXPORT'!AA660&lt;&gt;"",CONCATENATE(VLOOKUP(A660,'ACCESS EXPORT'!$A:$AF,32,FALSE)," (Closed",TEXT('ACCESS EXPORT'!AA660," MM/DD/YYY)")),IF(TODAY()&lt;(('ACCESS EXPORT'!Z660)+30),CONCATENATE(VLOOKUP(A660,'ACCESS EXPORT'!$A:$AF,32,FALSE)," (Opens",TEXT('ACCESS EXPORT'!Z660," MM/DD/YYY)")),VLOOKUP(A660,'ACCESS EXPORT'!$A:$AF,32,FALSE)))))),"-")</f>
        <v>ADVENTHEALTH MEDICAL GROUP GASTROENTEROLOGY AND HEPATOLOGY AT WINTER GARDEN</v>
      </c>
      <c r="D660" s="3" t="str">
        <f ca="1">IFERROR(UPPER(IF(AND('ACCESS EXPORT'!AA660="",'ACCESS EXPORT'!Z660=""),VLOOKUP(A660,'ACCESS EXPORT'!$A:$AF,28,FALSE),(IF('ACCESS EXPORT'!AA660&lt;&gt;"",CONCATENATE(VLOOKUP(A660,'ACCESS EXPORT'!$A:$AF,28,FALSE)," (Closed",TEXT('ACCESS EXPORT'!AA660," MM/DD/YYY)")),IF(TODAY()&lt;(('ACCESS EXPORT'!Z660)+30),CONCATENATE(VLOOKUP(A660,'ACCESS EXPORT'!$A:$AF,28,FALSE)," (Opens",TEXT('ACCESS EXPORT'!Z660," MM/DD/YYY)")),VLOOKUP(A660,'ACCESS EXPORT'!$A:$AF,28,FALSE)))))),"-")</f>
        <v>CENTRAL FLORIDA HEPATOLOGY &amp; GASTROENTEROLOGY - WINTER GARDEN*</v>
      </c>
      <c r="E660" s="3" t="str">
        <f>VLOOKUP($A660,'ACCESS EXPORT'!$A:$AF,3,FALSE)</f>
        <v>6850</v>
      </c>
      <c r="F660" s="3" t="str">
        <f>UPPER(CONCATENATE(VLOOKUP(A660,'ACCESS EXPORT'!$A:$AF,4,FALSE)," ",VLOOKUP(A660,'ACCESS EXPORT'!$A:$AF,5,FALSE)," ",VLOOKUP(A660,'ACCESS EXPORT'!$A:$AF,6,FALSE)," ",VLOOKUP(A660,'ACCESS EXPORT'!$A:$AA,7,FALSE)," ",VLOOKUP(A660,'ACCESS EXPORT'!$A:$AA,8,FALSE)))</f>
        <v>2000 FOWLER GROVE BLVD 3RD FLOOR WINTER GARDEN FL 34787</v>
      </c>
      <c r="G660" s="4" t="str">
        <f>UPPER(VLOOKUP($A660,'ACCESS EXPORT'!$A:$AF,9,FALSE))</f>
        <v>ORANGE</v>
      </c>
      <c r="H660" s="4" t="str">
        <f>_xlfn.IFNA(VLOOKUP($B660,'ACCESS EXPORT'!$B:$J,9,FALSE),"")</f>
        <v>SW</v>
      </c>
      <c r="I660" s="3" t="str">
        <f>CONCATENATE("(P)",VLOOKUP($A660,'ACCESS EXPORT'!$A:$AF,11,FALSE)," (F)",VLOOKUP($A660,'ACCESS EXPORT'!$A:$AF,29,FALSE))</f>
        <v>(P)(407) 303-1812 (F)(407)303-1815</v>
      </c>
      <c r="J660" s="4" t="str">
        <f>UPPER(VLOOKUP($A660,'ACCESS EXPORT'!$A:$AF,12,FALSE))</f>
        <v>GASTROENTEROLOGY</v>
      </c>
      <c r="K660" s="4" t="str">
        <f>UPPER(VLOOKUP($A660,'ACCESS EXPORT'!$A:$AF,13,FALSE))</f>
        <v>SCOTT HILL</v>
      </c>
      <c r="L660" s="3" t="str">
        <f>IF(AND(VLOOKUP(A660,'ACCESS EXPORT'!A:AE,1,0),'ACCESS EXPORT'!N660=""),UPPER(CONCATENATE('ACCESS EXPORT'!AE660)),IF(VLOOKUP(A660,'ACCESS EXPORT'!A:AE,1,0),UPPER(CONCATENATE('ACCESS EXPORT'!N660," "&amp;CHAR(10),'ACCESS EXPORT'!AE660))))</f>
        <v xml:space="preserve">MICHELL ATHANASE 
</v>
      </c>
      <c r="M660" s="4" t="str">
        <f>UPPER(VLOOKUP($A660,'ACCESS EXPORT'!$A:$O,15,FALSE))</f>
        <v>CYNTHIA NIEVES (PM) / CAROLINE ANCHIQUE (OS)</v>
      </c>
      <c r="N660" s="4" t="str">
        <f ca="1">IF(AND('ACCESS EXPORT'!X660="",'ACCESS EXPORT'!Y660=""),IF('ACCESS EXPORT'!V660&lt;&gt;"",(IF(TODAY()-'ACCESS EXPORT'!V660&gt;=-60,UPPER(CONCATENATE(VLOOKUP(B660,'ACCESS EXPORT'!$B:$P,15,FALSE),""&amp;CHAR(10)&amp;"(SEP",TEXT('ACCESS EXPORT'!V660," MM/DD/YYY)"))),IF(TODAY()-'ACCESS EXPORT'!V660&lt;0,UPPER(VLOOKUP(B660,'ACCESS EXPORT'!$B:$P,15,FALSE)),UPPER(VLOOKUP(B660,'ACCESS EXPORT'!$B:$P,15,FALSE))))),IF('ACCESS EXPORT'!U660="",UPPER(VLOOKUP(B660,'ACCESS EXPORT'!$B:$P,15,FALSE)),IF(TODAY()-'ACCESS EXPORT'!U660&lt;=30,CONCATENATE(UPPER(VLOOKUP(B660,'ACCESS EXPORT'!$B:$P,15,FALSE)),""&amp;CHAR(10)&amp;"(NEW",TEXT('ACCESS EXPORT'!U660," MM/DD/YYY)")),IF(AND(TODAY()-'ACCESS EXPORT'!U660&gt;30,TODAY()&gt;0),UPPER(VLOOKUP(B660,'ACCESS EXPORT'!$B:$P,15,FALSE)))))),IF('ACCESS EXPORT'!Y660&lt;&gt;"",UPPER(CONCATENATE(UPPER(VLOOKUP(B660,'ACCESS EXPORT'!$B:$P,15,FALSE)),""&amp;CHAR(10)&amp;"(Transfer Out",TEXT('ACCESS EXPORT'!Y660," MM/DD/YYY)"))),IF('ACCESS EXPORT'!X660&lt;&gt;"",UPPER(CONCATENATE(UPPER(VLOOKUP(B660,'ACCESS EXPORT'!$B:$P,15,FALSE)),""&amp;CHAR(10)&amp;"(Transfer In",TEXT('ACCESS EXPORT'!X660," MM/DD/YYY)"))))))</f>
        <v>BELARDO, MELISSA</v>
      </c>
      <c r="O660" s="4" t="str">
        <f>_xlfn.IFNA(VLOOKUP(B660,'ACCESS EXPORT'!$B:$Q,16,FALSE),"")</f>
        <v>APRN</v>
      </c>
      <c r="P660" s="4" t="str">
        <f>_xlfn.IFNA(VLOOKUP(B660,'ACCESS EXPORT'!B:W,22,FALSE),"-")</f>
        <v>1174902811</v>
      </c>
      <c r="Q660" s="4" t="str">
        <f>_xlfn.IFNA(VLOOKUP(A660,'ACCESS EXPORT'!$A:$AG,33,0),"-")</f>
        <v>Maria Ortiz</v>
      </c>
      <c r="R660" s="4" t="str">
        <f>_xlfn.IFNA(VLOOKUP(A660,'ACCESS EXPORT'!$A:$AH,34,0),"-")</f>
        <v>Carol Shane</v>
      </c>
      <c r="S660" s="4" t="str">
        <f>_xlfn.IFNA(VLOOKUP(A660,'ACCESS EXPORT'!$A:$AI,35,0),"-")</f>
        <v>Kikzeny Cartagena</v>
      </c>
      <c r="T660" s="4" t="str">
        <f>_xlfn.IFNA(VLOOKUP(A660,'ACCESS EXPORT'!$A:$AJ,36,0),"-")</f>
        <v>TBD</v>
      </c>
      <c r="U660" s="4" t="str">
        <f>_xlfn.IFNA(VLOOKUP(A660,'ACCESS EXPORT'!$A:$AK,37,0),"-")</f>
        <v>athena</v>
      </c>
      <c r="V660" s="4" t="str">
        <f>_xlfn.IFNA(VLOOKUP(A660,'ACCESS EXPORT'!$A:$AL,38,0),"-")</f>
        <v>FHMG_CENTRAL FL HEPA_WG</v>
      </c>
      <c r="W660" s="4" t="str">
        <f>_xlfn.IFNA(VLOOKUP(A660,'ACCESS EXPORT'!$A:$AM,39,0),"-")</f>
        <v/>
      </c>
      <c r="X660" s="4" t="str">
        <f>_xlfn.IFNA(VLOOKUP(A660,'ACCESS EXPORT'!$A:$AN,40,0),"-")</f>
        <v>John Del Rio / Shahla Cedeno</v>
      </c>
      <c r="Y660" s="26" t="str">
        <f>_xlfn.IFNA(VLOOKUP(A660,'ACCESS EXPORT'!A:AO,41,0),"")</f>
        <v>Jose Anderson</v>
      </c>
      <c r="Z660" s="26" t="str">
        <f>_xlfn.IFNA(VLOOKUP(A660,'ACCESS EXPORT'!A:AP,42,0),"")</f>
        <v>Varuna Singh</v>
      </c>
      <c r="AA660" s="26" t="str">
        <f>_xlfn.IFNA(VLOOKUP(A660,'ACCESS EXPORT'!A:AQ,43,0),"")</f>
        <v>Tricia Greco</v>
      </c>
    </row>
    <row r="661" spans="1:27" ht="18.75" x14ac:dyDescent="0.25">
      <c r="A661" s="33">
        <v>150</v>
      </c>
      <c r="B661" s="10">
        <v>1044</v>
      </c>
      <c r="C661" s="7" t="str">
        <f ca="1">IFERROR(UPPER(IF(AND('ACCESS EXPORT'!AA661="",'ACCESS EXPORT'!Z661=""),VLOOKUP(A661,'ACCESS EXPORT'!$A:$AF,32,FALSE),(IF('ACCESS EXPORT'!AA661&lt;&gt;"",CONCATENATE(VLOOKUP(A661,'ACCESS EXPORT'!$A:$AF,32,FALSE)," (Closed",TEXT('ACCESS EXPORT'!AA661," MM/DD/YYY)")),IF(TODAY()&lt;(('ACCESS EXPORT'!Z661)+30),CONCATENATE(VLOOKUP(A661,'ACCESS EXPORT'!$A:$AF,32,FALSE)," (Opens",TEXT('ACCESS EXPORT'!Z661," MM/DD/YYY)")),VLOOKUP(A661,'ACCESS EXPORT'!$A:$AF,32,FALSE)))))),"-")</f>
        <v>ADVENTHEALTH MEDICAL GROUP GASTROENTEROLOGY AND HEPATOLOGY AT ORLANDO</v>
      </c>
      <c r="D661" s="3" t="str">
        <f ca="1">IFERROR(UPPER(IF(AND('ACCESS EXPORT'!AA661="",'ACCESS EXPORT'!Z661=""),VLOOKUP(A661,'ACCESS EXPORT'!$A:$AF,28,FALSE),(IF('ACCESS EXPORT'!AA661&lt;&gt;"",CONCATENATE(VLOOKUP(A661,'ACCESS EXPORT'!$A:$AF,28,FALSE)," (Closed",TEXT('ACCESS EXPORT'!AA661," MM/DD/YYY)")),IF(TODAY()&lt;(('ACCESS EXPORT'!Z661)+30),CONCATENATE(VLOOKUP(A661,'ACCESS EXPORT'!$A:$AF,28,FALSE)," (Opens",TEXT('ACCESS EXPORT'!Z661," MM/DD/YYY)")),VLOOKUP(A661,'ACCESS EXPORT'!$A:$AF,28,FALSE)))))),"-")</f>
        <v>CENTRAL FLORIDA HEPATOLOGY &amp; GASTROENTEROLOGY - ORLANDO</v>
      </c>
      <c r="E661" s="3" t="str">
        <f>VLOOKUP($A661,'ACCESS EXPORT'!$A:$AF,3,FALSE)</f>
        <v>6850</v>
      </c>
      <c r="F661" s="3" t="str">
        <f>UPPER(CONCATENATE(VLOOKUP(A661,'ACCESS EXPORT'!$A:$AF,4,FALSE)," ",VLOOKUP(A661,'ACCESS EXPORT'!$A:$AF,5,FALSE)," ",VLOOKUP(A661,'ACCESS EXPORT'!$A:$AF,6,FALSE)," ",VLOOKUP(A661,'ACCESS EXPORT'!$A:$AA,7,FALSE)," ",VLOOKUP(A661,'ACCESS EXPORT'!$A:$AA,8,FALSE)))</f>
        <v>2415 N ORANGE AVE SUITE 200 ORLANDO FL 32804</v>
      </c>
      <c r="G661" s="4" t="str">
        <f>UPPER(VLOOKUP($A661,'ACCESS EXPORT'!$A:$AF,9,FALSE))</f>
        <v>ORANGE</v>
      </c>
      <c r="H661" s="4" t="str">
        <f>_xlfn.IFNA(VLOOKUP($B661,'ACCESS EXPORT'!$B:$J,9,FALSE),"")</f>
        <v>Central</v>
      </c>
      <c r="I661" s="3" t="str">
        <f>CONCATENATE("(P)",VLOOKUP($A661,'ACCESS EXPORT'!$A:$AF,11,FALSE)," (F)",VLOOKUP($A661,'ACCESS EXPORT'!$A:$AF,29,FALSE))</f>
        <v>(P)(407) 303-1812 (F)(407)303-1815</v>
      </c>
      <c r="J661" s="4" t="str">
        <f>UPPER(VLOOKUP($A661,'ACCESS EXPORT'!$A:$AF,12,FALSE))</f>
        <v>GASTROENTEROLOGY</v>
      </c>
      <c r="K661" s="4" t="str">
        <f>UPPER(VLOOKUP($A661,'ACCESS EXPORT'!$A:$AF,13,FALSE))</f>
        <v>SCOTT HILL</v>
      </c>
      <c r="L661" s="3" t="str">
        <f>IF(AND(VLOOKUP(A661,'ACCESS EXPORT'!A:AE,1,0),'ACCESS EXPORT'!N661=""),UPPER(CONCATENATE('ACCESS EXPORT'!AE661)),IF(VLOOKUP(A661,'ACCESS EXPORT'!A:AE,1,0),UPPER(CONCATENATE('ACCESS EXPORT'!N661," "&amp;CHAR(10),'ACCESS EXPORT'!AE661))))</f>
        <v xml:space="preserve">MICHELL ATHANASE 
</v>
      </c>
      <c r="M661" s="4" t="str">
        <f>UPPER(VLOOKUP($A661,'ACCESS EXPORT'!$A:$O,15,FALSE))</f>
        <v>CYNTHIA NIEVES (PM) / CAROLINE ANCHIQUE (OS)</v>
      </c>
      <c r="N661" s="4" t="str">
        <f ca="1">IF(AND('ACCESS EXPORT'!X661="",'ACCESS EXPORT'!Y661=""),IF('ACCESS EXPORT'!V661&lt;&gt;"",(IF(TODAY()-'ACCESS EXPORT'!V661&gt;=-60,UPPER(CONCATENATE(VLOOKUP(B661,'ACCESS EXPORT'!$B:$P,15,FALSE),""&amp;CHAR(10)&amp;"(SEP",TEXT('ACCESS EXPORT'!V661," MM/DD/YYY)"))),IF(TODAY()-'ACCESS EXPORT'!V661&lt;0,UPPER(VLOOKUP(B661,'ACCESS EXPORT'!$B:$P,15,FALSE)),UPPER(VLOOKUP(B661,'ACCESS EXPORT'!$B:$P,15,FALSE))))),IF('ACCESS EXPORT'!U661="",UPPER(VLOOKUP(B661,'ACCESS EXPORT'!$B:$P,15,FALSE)),IF(TODAY()-'ACCESS EXPORT'!U661&lt;=30,CONCATENATE(UPPER(VLOOKUP(B661,'ACCESS EXPORT'!$B:$P,15,FALSE)),""&amp;CHAR(10)&amp;"(NEW",TEXT('ACCESS EXPORT'!U661," MM/DD/YYY)")),IF(AND(TODAY()-'ACCESS EXPORT'!U661&gt;30,TODAY()&gt;0),UPPER(VLOOKUP(B661,'ACCESS EXPORT'!$B:$P,15,FALSE)))))),IF('ACCESS EXPORT'!Y661&lt;&gt;"",UPPER(CONCATENATE(UPPER(VLOOKUP(B661,'ACCESS EXPORT'!$B:$P,15,FALSE)),""&amp;CHAR(10)&amp;"(Transfer Out",TEXT('ACCESS EXPORT'!Y661," MM/DD/YYY)"))),IF('ACCESS EXPORT'!X661&lt;&gt;"",UPPER(CONCATENATE(UPPER(VLOOKUP(B661,'ACCESS EXPORT'!$B:$P,15,FALSE)),""&amp;CHAR(10)&amp;"(Transfer In",TEXT('ACCESS EXPORT'!X661," MM/DD/YYY)"))))))</f>
        <v>KASHI, MARYAM R.</v>
      </c>
      <c r="O661" s="4" t="str">
        <f>_xlfn.IFNA(VLOOKUP(B661,'ACCESS EXPORT'!$B:$Q,16,FALSE),"")</f>
        <v>DO</v>
      </c>
      <c r="P661" s="4" t="str">
        <f>_xlfn.IFNA(VLOOKUP(B661,'ACCESS EXPORT'!B:W,22,FALSE),"-")</f>
        <v>1467569533</v>
      </c>
      <c r="Q661" s="4" t="str">
        <f>_xlfn.IFNA(VLOOKUP(A661,'ACCESS EXPORT'!$A:$AG,33,0),"-")</f>
        <v>Bevine Whyte</v>
      </c>
      <c r="R661" s="4" t="str">
        <f>_xlfn.IFNA(VLOOKUP(A661,'ACCESS EXPORT'!$A:$AH,34,0),"-")</f>
        <v>Carol Shane</v>
      </c>
      <c r="S661" s="4" t="str">
        <f>_xlfn.IFNA(VLOOKUP(A661,'ACCESS EXPORT'!$A:$AI,35,0),"-")</f>
        <v>Kikzeny Cartagena</v>
      </c>
      <c r="T661" s="4" t="str">
        <f>_xlfn.IFNA(VLOOKUP(A661,'ACCESS EXPORT'!$A:$AJ,36,0),"-")</f>
        <v>TBD</v>
      </c>
      <c r="U661" s="4" t="str">
        <f>_xlfn.IFNA(VLOOKUP(A661,'ACCESS EXPORT'!$A:$AK,37,0),"-")</f>
        <v>athena</v>
      </c>
      <c r="V661" s="4" t="str">
        <f>_xlfn.IFNA(VLOOKUP(A661,'ACCESS EXPORT'!$A:$AL,38,0),"-")</f>
        <v>FHMG_CENTRAL FL HEPATOLOGY</v>
      </c>
      <c r="W661" s="4" t="str">
        <f>_xlfn.IFNA(VLOOKUP(A661,'ACCESS EXPORT'!$A:$AM,39,0),"-")</f>
        <v/>
      </c>
      <c r="X661" s="4" t="str">
        <f>_xlfn.IFNA(VLOOKUP(A661,'ACCESS EXPORT'!$A:$AN,40,0),"-")</f>
        <v>John Del Rio / Shahla Cedeno</v>
      </c>
      <c r="Y661" s="26" t="str">
        <f>_xlfn.IFNA(VLOOKUP(A661,'ACCESS EXPORT'!A:AO,41,0),"")</f>
        <v>Jose Anderson</v>
      </c>
      <c r="Z661" s="26" t="str">
        <f>_xlfn.IFNA(VLOOKUP(A661,'ACCESS EXPORT'!A:AP,42,0),"")</f>
        <v>Varuna Singh</v>
      </c>
      <c r="AA661" s="26" t="str">
        <f>_xlfn.IFNA(VLOOKUP(A661,'ACCESS EXPORT'!A:AQ,43,0),"")</f>
        <v>Tricia Greco</v>
      </c>
    </row>
    <row r="662" spans="1:27" ht="18.75" x14ac:dyDescent="0.25">
      <c r="A662" s="33">
        <v>150</v>
      </c>
      <c r="B662" s="10">
        <v>1043</v>
      </c>
      <c r="C662" s="7" t="str">
        <f ca="1">IFERROR(UPPER(IF(AND('ACCESS EXPORT'!AA662="",'ACCESS EXPORT'!Z662=""),VLOOKUP(A662,'ACCESS EXPORT'!$A:$AF,32,FALSE),(IF('ACCESS EXPORT'!AA662&lt;&gt;"",CONCATENATE(VLOOKUP(A662,'ACCESS EXPORT'!$A:$AF,32,FALSE)," (Closed",TEXT('ACCESS EXPORT'!AA662," MM/DD/YYY)")),IF(TODAY()&lt;(('ACCESS EXPORT'!Z662)+30),CONCATENATE(VLOOKUP(A662,'ACCESS EXPORT'!$A:$AF,32,FALSE)," (Opens",TEXT('ACCESS EXPORT'!Z662," MM/DD/YYY)")),VLOOKUP(A662,'ACCESS EXPORT'!$A:$AF,32,FALSE)))))),"-")</f>
        <v>ADVENTHEALTH MEDICAL GROUP GASTROENTEROLOGY AND HEPATOLOGY AT ORLANDO</v>
      </c>
      <c r="D662" s="3" t="str">
        <f ca="1">IFERROR(UPPER(IF(AND('ACCESS EXPORT'!AA662="",'ACCESS EXPORT'!Z662=""),VLOOKUP(A662,'ACCESS EXPORT'!$A:$AF,28,FALSE),(IF('ACCESS EXPORT'!AA662&lt;&gt;"",CONCATENATE(VLOOKUP(A662,'ACCESS EXPORT'!$A:$AF,28,FALSE)," (Closed",TEXT('ACCESS EXPORT'!AA662," MM/DD/YYY)")),IF(TODAY()&lt;(('ACCESS EXPORT'!Z662)+30),CONCATENATE(VLOOKUP(A662,'ACCESS EXPORT'!$A:$AF,28,FALSE)," (Opens",TEXT('ACCESS EXPORT'!Z662," MM/DD/YYY)")),VLOOKUP(A662,'ACCESS EXPORT'!$A:$AF,28,FALSE)))))),"-")</f>
        <v>CENTRAL FLORIDA HEPATOLOGY &amp; GASTROENTEROLOGY - ORLANDO</v>
      </c>
      <c r="E662" s="3" t="str">
        <f>VLOOKUP($A662,'ACCESS EXPORT'!$A:$AF,3,FALSE)</f>
        <v>6850</v>
      </c>
      <c r="F662" s="3" t="str">
        <f>UPPER(CONCATENATE(VLOOKUP(A662,'ACCESS EXPORT'!$A:$AF,4,FALSE)," ",VLOOKUP(A662,'ACCESS EXPORT'!$A:$AF,5,FALSE)," ",VLOOKUP(A662,'ACCESS EXPORT'!$A:$AF,6,FALSE)," ",VLOOKUP(A662,'ACCESS EXPORT'!$A:$AA,7,FALSE)," ",VLOOKUP(A662,'ACCESS EXPORT'!$A:$AA,8,FALSE)))</f>
        <v>2415 N ORANGE AVE SUITE 200 ORLANDO FL 32804</v>
      </c>
      <c r="G662" s="4" t="str">
        <f>UPPER(VLOOKUP($A662,'ACCESS EXPORT'!$A:$AF,9,FALSE))</f>
        <v>ORANGE</v>
      </c>
      <c r="H662" s="4" t="str">
        <f>_xlfn.IFNA(VLOOKUP($B662,'ACCESS EXPORT'!$B:$J,9,FALSE),"")</f>
        <v>Central</v>
      </c>
      <c r="I662" s="3" t="str">
        <f>CONCATENATE("(P)",VLOOKUP($A662,'ACCESS EXPORT'!$A:$AF,11,FALSE)," (F)",VLOOKUP($A662,'ACCESS EXPORT'!$A:$AF,29,FALSE))</f>
        <v>(P)(407) 303-1812 (F)(407)303-1815</v>
      </c>
      <c r="J662" s="4" t="str">
        <f>UPPER(VLOOKUP($A662,'ACCESS EXPORT'!$A:$AF,12,FALSE))</f>
        <v>GASTROENTEROLOGY</v>
      </c>
      <c r="K662" s="4" t="str">
        <f>UPPER(VLOOKUP($A662,'ACCESS EXPORT'!$A:$AF,13,FALSE))</f>
        <v>SCOTT HILL</v>
      </c>
      <c r="L662" s="3" t="str">
        <f>IF(AND(VLOOKUP(A662,'ACCESS EXPORT'!A:AE,1,0),'ACCESS EXPORT'!N662=""),UPPER(CONCATENATE('ACCESS EXPORT'!AE662)),IF(VLOOKUP(A662,'ACCESS EXPORT'!A:AE,1,0),UPPER(CONCATENATE('ACCESS EXPORT'!N662," "&amp;CHAR(10),'ACCESS EXPORT'!AE662))))</f>
        <v xml:space="preserve">MICHELL ATHANASE 
</v>
      </c>
      <c r="M662" s="4" t="str">
        <f>UPPER(VLOOKUP($A662,'ACCESS EXPORT'!$A:$O,15,FALSE))</f>
        <v>CYNTHIA NIEVES (PM) / CAROLINE ANCHIQUE (OS)</v>
      </c>
      <c r="N662" s="4" t="str">
        <f ca="1">IF(AND('ACCESS EXPORT'!X662="",'ACCESS EXPORT'!Y662=""),IF('ACCESS EXPORT'!V662&lt;&gt;"",(IF(TODAY()-'ACCESS EXPORT'!V662&gt;=-60,UPPER(CONCATENATE(VLOOKUP(B662,'ACCESS EXPORT'!$B:$P,15,FALSE),""&amp;CHAR(10)&amp;"(SEP",TEXT('ACCESS EXPORT'!V662," MM/DD/YYY)"))),IF(TODAY()-'ACCESS EXPORT'!V662&lt;0,UPPER(VLOOKUP(B662,'ACCESS EXPORT'!$B:$P,15,FALSE)),UPPER(VLOOKUP(B662,'ACCESS EXPORT'!$B:$P,15,FALSE))))),IF('ACCESS EXPORT'!U662="",UPPER(VLOOKUP(B662,'ACCESS EXPORT'!$B:$P,15,FALSE)),IF(TODAY()-'ACCESS EXPORT'!U662&lt;=30,CONCATENATE(UPPER(VLOOKUP(B662,'ACCESS EXPORT'!$B:$P,15,FALSE)),""&amp;CHAR(10)&amp;"(NEW",TEXT('ACCESS EXPORT'!U662," MM/DD/YYY)")),IF(AND(TODAY()-'ACCESS EXPORT'!U662&gt;30,TODAY()&gt;0),UPPER(VLOOKUP(B662,'ACCESS EXPORT'!$B:$P,15,FALSE)))))),IF('ACCESS EXPORT'!Y662&lt;&gt;"",UPPER(CONCATENATE(UPPER(VLOOKUP(B662,'ACCESS EXPORT'!$B:$P,15,FALSE)),""&amp;CHAR(10)&amp;"(Transfer Out",TEXT('ACCESS EXPORT'!Y662," MM/DD/YYY)"))),IF('ACCESS EXPORT'!X662&lt;&gt;"",UPPER(CONCATENATE(UPPER(VLOOKUP(B662,'ACCESS EXPORT'!$B:$P,15,FALSE)),""&amp;CHAR(10)&amp;"(Transfer In",TEXT('ACCESS EXPORT'!X662," MM/DD/YYY)"))))))</f>
        <v>MCCABE, LINDSEY C.</v>
      </c>
      <c r="O662" s="4" t="str">
        <f>_xlfn.IFNA(VLOOKUP(B662,'ACCESS EXPORT'!$B:$Q,16,FALSE),"")</f>
        <v>APRN</v>
      </c>
      <c r="P662" s="4" t="str">
        <f>_xlfn.IFNA(VLOOKUP(B662,'ACCESS EXPORT'!B:W,22,FALSE),"-")</f>
        <v>1922461953</v>
      </c>
      <c r="Q662" s="4" t="str">
        <f>_xlfn.IFNA(VLOOKUP(A662,'ACCESS EXPORT'!$A:$AG,33,0),"-")</f>
        <v>Bevine Whyte</v>
      </c>
      <c r="R662" s="4" t="str">
        <f>_xlfn.IFNA(VLOOKUP(A662,'ACCESS EXPORT'!$A:$AH,34,0),"-")</f>
        <v>Carol Shane</v>
      </c>
      <c r="S662" s="4" t="str">
        <f>_xlfn.IFNA(VLOOKUP(A662,'ACCESS EXPORT'!$A:$AI,35,0),"-")</f>
        <v>Kikzeny Cartagena</v>
      </c>
      <c r="T662" s="4" t="str">
        <f>_xlfn.IFNA(VLOOKUP(A662,'ACCESS EXPORT'!$A:$AJ,36,0),"-")</f>
        <v>TBD</v>
      </c>
      <c r="U662" s="4" t="str">
        <f>_xlfn.IFNA(VLOOKUP(A662,'ACCESS EXPORT'!$A:$AK,37,0),"-")</f>
        <v>athena</v>
      </c>
      <c r="V662" s="4" t="str">
        <f>_xlfn.IFNA(VLOOKUP(A662,'ACCESS EXPORT'!$A:$AL,38,0),"-")</f>
        <v>FHMG_CENTRAL FL HEPATOLOGY</v>
      </c>
      <c r="W662" s="4" t="str">
        <f>_xlfn.IFNA(VLOOKUP(A662,'ACCESS EXPORT'!$A:$AM,39,0),"-")</f>
        <v/>
      </c>
      <c r="X662" s="4" t="str">
        <f>_xlfn.IFNA(VLOOKUP(A662,'ACCESS EXPORT'!$A:$AN,40,0),"-")</f>
        <v>John Del Rio / Shahla Cedeno</v>
      </c>
      <c r="Y662" s="26" t="str">
        <f>_xlfn.IFNA(VLOOKUP(A662,'ACCESS EXPORT'!A:AO,41,0),"")</f>
        <v>Jose Anderson</v>
      </c>
      <c r="Z662" s="26" t="str">
        <f>_xlfn.IFNA(VLOOKUP(A662,'ACCESS EXPORT'!A:AP,42,0),"")</f>
        <v>Varuna Singh</v>
      </c>
      <c r="AA662" s="26" t="str">
        <f>_xlfn.IFNA(VLOOKUP(A662,'ACCESS EXPORT'!A:AQ,43,0),"")</f>
        <v>Tricia Greco</v>
      </c>
    </row>
    <row r="663" spans="1:27" ht="18.75" x14ac:dyDescent="0.25">
      <c r="A663" s="33">
        <v>302</v>
      </c>
      <c r="B663" s="10">
        <v>1765</v>
      </c>
      <c r="C663" s="7" t="str">
        <f ca="1">IFERROR(UPPER(IF(AND('ACCESS EXPORT'!AA663="",'ACCESS EXPORT'!Z663=""),VLOOKUP(A663,'ACCESS EXPORT'!$A:$AF,32,FALSE),(IF('ACCESS EXPORT'!AA663&lt;&gt;"",CONCATENATE(VLOOKUP(A663,'ACCESS EXPORT'!$A:$AF,32,FALSE)," (Closed",TEXT('ACCESS EXPORT'!AA663," MM/DD/YYY)")),IF(TODAY()&lt;(('ACCESS EXPORT'!Z663)+30),CONCATENATE(VLOOKUP(A663,'ACCESS EXPORT'!$A:$AF,32,FALSE)," (Opens",TEXT('ACCESS EXPORT'!Z663," MM/DD/YYY)")),VLOOKUP(A663,'ACCESS EXPORT'!$A:$AF,32,FALSE)))))),"-")</f>
        <v>ADVENTHEALTH MEDICAL GROUP GASTROENTEROLOGY AND HEPATOLOGY AT WINTER GARDEN</v>
      </c>
      <c r="D663" s="3" t="str">
        <f ca="1">IFERROR(UPPER(IF(AND('ACCESS EXPORT'!AA663="",'ACCESS EXPORT'!Z663=""),VLOOKUP(A663,'ACCESS EXPORT'!$A:$AF,28,FALSE),(IF('ACCESS EXPORT'!AA663&lt;&gt;"",CONCATENATE(VLOOKUP(A663,'ACCESS EXPORT'!$A:$AF,28,FALSE)," (Closed",TEXT('ACCESS EXPORT'!AA663," MM/DD/YYY)")),IF(TODAY()&lt;(('ACCESS EXPORT'!Z663)+30),CONCATENATE(VLOOKUP(A663,'ACCESS EXPORT'!$A:$AF,28,FALSE)," (Opens",TEXT('ACCESS EXPORT'!Z663," MM/DD/YYY)")),VLOOKUP(A663,'ACCESS EXPORT'!$A:$AF,28,FALSE)))))),"-")</f>
        <v>CENTRAL FLORIDA HEPATOLOGY &amp; GASTROENTEROLOGY - WINTER GARDEN*</v>
      </c>
      <c r="E663" s="3" t="str">
        <f>VLOOKUP($A663,'ACCESS EXPORT'!$A:$AF,3,FALSE)</f>
        <v>6850</v>
      </c>
      <c r="F663" s="3" t="str">
        <f>UPPER(CONCATENATE(VLOOKUP(A663,'ACCESS EXPORT'!$A:$AF,4,FALSE)," ",VLOOKUP(A663,'ACCESS EXPORT'!$A:$AF,5,FALSE)," ",VLOOKUP(A663,'ACCESS EXPORT'!$A:$AF,6,FALSE)," ",VLOOKUP(A663,'ACCESS EXPORT'!$A:$AA,7,FALSE)," ",VLOOKUP(A663,'ACCESS EXPORT'!$A:$AA,8,FALSE)))</f>
        <v>2000 FOWLER GROVE BLVD 3RD FLOOR WINTER GARDEN FL 34787</v>
      </c>
      <c r="G663" s="4" t="str">
        <f>UPPER(VLOOKUP($A663,'ACCESS EXPORT'!$A:$AF,9,FALSE))</f>
        <v>ORANGE</v>
      </c>
      <c r="H663" s="4" t="str">
        <f>_xlfn.IFNA(VLOOKUP($B663,'ACCESS EXPORT'!$B:$J,9,FALSE),"")</f>
        <v>Central</v>
      </c>
      <c r="I663" s="3" t="str">
        <f>CONCATENATE("(P)",VLOOKUP($A663,'ACCESS EXPORT'!$A:$AF,11,FALSE)," (F)",VLOOKUP($A663,'ACCESS EXPORT'!$A:$AF,29,FALSE))</f>
        <v>(P)(407) 303-1812 (F)(407)303-1815</v>
      </c>
      <c r="J663" s="4" t="str">
        <f>UPPER(VLOOKUP($A663,'ACCESS EXPORT'!$A:$AF,12,FALSE))</f>
        <v>GASTROENTEROLOGY</v>
      </c>
      <c r="K663" s="4" t="str">
        <f>UPPER(VLOOKUP($A663,'ACCESS EXPORT'!$A:$AF,13,FALSE))</f>
        <v>SCOTT HILL</v>
      </c>
      <c r="L663" s="3" t="str">
        <f>IF(AND(VLOOKUP(A663,'ACCESS EXPORT'!A:AE,1,0),'ACCESS EXPORT'!N663=""),UPPER(CONCATENATE('ACCESS EXPORT'!AE663)),IF(VLOOKUP(A663,'ACCESS EXPORT'!A:AE,1,0),UPPER(CONCATENATE('ACCESS EXPORT'!N663," "&amp;CHAR(10),'ACCESS EXPORT'!AE663))))</f>
        <v xml:space="preserve">MICHELL ATHANASE 
</v>
      </c>
      <c r="M663" s="4" t="str">
        <f>UPPER(VLOOKUP($A663,'ACCESS EXPORT'!$A:$O,15,FALSE))</f>
        <v>CYNTHIA NIEVES (PM) / CAROLINE ANCHIQUE (OS)</v>
      </c>
      <c r="N663" s="4" t="str">
        <f ca="1">IF(AND('ACCESS EXPORT'!X663="",'ACCESS EXPORT'!Y663=""),IF('ACCESS EXPORT'!V663&lt;&gt;"",(IF(TODAY()-'ACCESS EXPORT'!V663&gt;=-60,UPPER(CONCATENATE(VLOOKUP(B663,'ACCESS EXPORT'!$B:$P,15,FALSE),""&amp;CHAR(10)&amp;"(SEP",TEXT('ACCESS EXPORT'!V663," MM/DD/YYY)"))),IF(TODAY()-'ACCESS EXPORT'!V663&lt;0,UPPER(VLOOKUP(B663,'ACCESS EXPORT'!$B:$P,15,FALSE)),UPPER(VLOOKUP(B663,'ACCESS EXPORT'!$B:$P,15,FALSE))))),IF('ACCESS EXPORT'!U663="",UPPER(VLOOKUP(B663,'ACCESS EXPORT'!$B:$P,15,FALSE)),IF(TODAY()-'ACCESS EXPORT'!U663&lt;=30,CONCATENATE(UPPER(VLOOKUP(B663,'ACCESS EXPORT'!$B:$P,15,FALSE)),""&amp;CHAR(10)&amp;"(NEW",TEXT('ACCESS EXPORT'!U663," MM/DD/YYY)")),IF(AND(TODAY()-'ACCESS EXPORT'!U663&gt;30,TODAY()&gt;0),UPPER(VLOOKUP(B663,'ACCESS EXPORT'!$B:$P,15,FALSE)))))),IF('ACCESS EXPORT'!Y663&lt;&gt;"",UPPER(CONCATENATE(UPPER(VLOOKUP(B663,'ACCESS EXPORT'!$B:$P,15,FALSE)),""&amp;CHAR(10)&amp;"(Transfer Out",TEXT('ACCESS EXPORT'!Y663," MM/DD/YYY)"))),IF('ACCESS EXPORT'!X663&lt;&gt;"",UPPER(CONCATENATE(UPPER(VLOOKUP(B663,'ACCESS EXPORT'!$B:$P,15,FALSE)),""&amp;CHAR(10)&amp;"(Transfer In",TEXT('ACCESS EXPORT'!X663," MM/DD/YYY)"))))))</f>
        <v>STRADA, BRIA</v>
      </c>
      <c r="O663" s="4" t="str">
        <f>_xlfn.IFNA(VLOOKUP(B663,'ACCESS EXPORT'!$B:$Q,16,FALSE),"")</f>
        <v>PA-C</v>
      </c>
      <c r="P663" s="4" t="str">
        <f>_xlfn.IFNA(VLOOKUP(B663,'ACCESS EXPORT'!B:W,22,FALSE),"-")</f>
        <v>1184095168</v>
      </c>
      <c r="Q663" s="4" t="str">
        <f>_xlfn.IFNA(VLOOKUP(A663,'ACCESS EXPORT'!$A:$AG,33,0),"-")</f>
        <v>Maria Ortiz</v>
      </c>
      <c r="R663" s="4" t="str">
        <f>_xlfn.IFNA(VLOOKUP(A663,'ACCESS EXPORT'!$A:$AH,34,0),"-")</f>
        <v>Carol Shane</v>
      </c>
      <c r="S663" s="4" t="str">
        <f>_xlfn.IFNA(VLOOKUP(A663,'ACCESS EXPORT'!$A:$AI,35,0),"-")</f>
        <v>Kikzeny Cartagena</v>
      </c>
      <c r="T663" s="4" t="str">
        <f>_xlfn.IFNA(VLOOKUP(A663,'ACCESS EXPORT'!$A:$AJ,36,0),"-")</f>
        <v>TBD</v>
      </c>
      <c r="U663" s="4" t="str">
        <f>_xlfn.IFNA(VLOOKUP(A663,'ACCESS EXPORT'!$A:$AK,37,0),"-")</f>
        <v>athena</v>
      </c>
      <c r="V663" s="4" t="str">
        <f>_xlfn.IFNA(VLOOKUP(A663,'ACCESS EXPORT'!$A:$AL,38,0),"-")</f>
        <v>FHMG_CENTRAL FL HEPA_WG</v>
      </c>
      <c r="W663" s="4" t="str">
        <f>_xlfn.IFNA(VLOOKUP(A663,'ACCESS EXPORT'!$A:$AM,39,0),"-")</f>
        <v/>
      </c>
      <c r="X663" s="4" t="str">
        <f>_xlfn.IFNA(VLOOKUP(A663,'ACCESS EXPORT'!$A:$AN,40,0),"-")</f>
        <v>John Del Rio / Shahla Cedeno</v>
      </c>
      <c r="Y663" s="26" t="str">
        <f>_xlfn.IFNA(VLOOKUP(A663,'ACCESS EXPORT'!A:AO,41,0),"")</f>
        <v>Jose Anderson</v>
      </c>
      <c r="Z663" s="26" t="str">
        <f>_xlfn.IFNA(VLOOKUP(A663,'ACCESS EXPORT'!A:AP,42,0),"")</f>
        <v>Varuna Singh</v>
      </c>
      <c r="AA663" s="26" t="str">
        <f>_xlfn.IFNA(VLOOKUP(A663,'ACCESS EXPORT'!A:AQ,43,0),"")</f>
        <v>Tricia Greco</v>
      </c>
    </row>
    <row r="664" spans="1:27" ht="18.75" x14ac:dyDescent="0.25">
      <c r="A664" s="33">
        <v>302</v>
      </c>
      <c r="B664" s="10">
        <v>1765</v>
      </c>
      <c r="C664" s="7" t="str">
        <f ca="1">IFERROR(UPPER(IF(AND('ACCESS EXPORT'!AA664="",'ACCESS EXPORT'!Z664=""),VLOOKUP(A664,'ACCESS EXPORT'!$A:$AF,32,FALSE),(IF('ACCESS EXPORT'!AA664&lt;&gt;"",CONCATENATE(VLOOKUP(A664,'ACCESS EXPORT'!$A:$AF,32,FALSE)," (Closed",TEXT('ACCESS EXPORT'!AA664," MM/DD/YYY)")),IF(TODAY()&lt;(('ACCESS EXPORT'!Z664)+30),CONCATENATE(VLOOKUP(A664,'ACCESS EXPORT'!$A:$AF,32,FALSE)," (Opens",TEXT('ACCESS EXPORT'!Z664," MM/DD/YYY)")),VLOOKUP(A664,'ACCESS EXPORT'!$A:$AF,32,FALSE)))))),"-")</f>
        <v>ADVENTHEALTH MEDICAL GROUP GASTROENTEROLOGY AND HEPATOLOGY AT WINTER GARDEN</v>
      </c>
      <c r="D664" s="3" t="str">
        <f ca="1">IFERROR(UPPER(IF(AND('ACCESS EXPORT'!AA664="",'ACCESS EXPORT'!Z664=""),VLOOKUP(A664,'ACCESS EXPORT'!$A:$AF,28,FALSE),(IF('ACCESS EXPORT'!AA664&lt;&gt;"",CONCATENATE(VLOOKUP(A664,'ACCESS EXPORT'!$A:$AF,28,FALSE)," (Closed",TEXT('ACCESS EXPORT'!AA664," MM/DD/YYY)")),IF(TODAY()&lt;(('ACCESS EXPORT'!Z664)+30),CONCATENATE(VLOOKUP(A664,'ACCESS EXPORT'!$A:$AF,28,FALSE)," (Opens",TEXT('ACCESS EXPORT'!Z664," MM/DD/YYY)")),VLOOKUP(A664,'ACCESS EXPORT'!$A:$AF,28,FALSE)))))),"-")</f>
        <v>CENTRAL FLORIDA HEPATOLOGY &amp; GASTROENTEROLOGY - WINTER GARDEN*</v>
      </c>
      <c r="E664" s="3" t="str">
        <f>VLOOKUP($A664,'ACCESS EXPORT'!$A:$AF,3,FALSE)</f>
        <v>6850</v>
      </c>
      <c r="F664" s="3" t="str">
        <f>UPPER(CONCATENATE(VLOOKUP(A664,'ACCESS EXPORT'!$A:$AF,4,FALSE)," ",VLOOKUP(A664,'ACCESS EXPORT'!$A:$AF,5,FALSE)," ",VLOOKUP(A664,'ACCESS EXPORT'!$A:$AF,6,FALSE)," ",VLOOKUP(A664,'ACCESS EXPORT'!$A:$AA,7,FALSE)," ",VLOOKUP(A664,'ACCESS EXPORT'!$A:$AA,8,FALSE)))</f>
        <v>2000 FOWLER GROVE BLVD 3RD FLOOR WINTER GARDEN FL 34787</v>
      </c>
      <c r="G664" s="4" t="str">
        <f>UPPER(VLOOKUP($A664,'ACCESS EXPORT'!$A:$AF,9,FALSE))</f>
        <v>ORANGE</v>
      </c>
      <c r="H664" s="4" t="str">
        <f>_xlfn.IFNA(VLOOKUP($B664,'ACCESS EXPORT'!$B:$J,9,FALSE),"")</f>
        <v>Central</v>
      </c>
      <c r="I664" s="3" t="str">
        <f>CONCATENATE("(P)",VLOOKUP($A664,'ACCESS EXPORT'!$A:$AF,11,FALSE)," (F)",VLOOKUP($A664,'ACCESS EXPORT'!$A:$AF,29,FALSE))</f>
        <v>(P)(407) 303-1812 (F)(407)303-1815</v>
      </c>
      <c r="J664" s="4" t="str">
        <f>UPPER(VLOOKUP($A664,'ACCESS EXPORT'!$A:$AF,12,FALSE))</f>
        <v>GASTROENTEROLOGY</v>
      </c>
      <c r="K664" s="4" t="str">
        <f>UPPER(VLOOKUP($A664,'ACCESS EXPORT'!$A:$AF,13,FALSE))</f>
        <v>SCOTT HILL</v>
      </c>
      <c r="L664" s="3" t="str">
        <f>IF(AND(VLOOKUP(A664,'ACCESS EXPORT'!A:AE,1,0),'ACCESS EXPORT'!N664=""),UPPER(CONCATENATE('ACCESS EXPORT'!AE664)),IF(VLOOKUP(A664,'ACCESS EXPORT'!A:AE,1,0),UPPER(CONCATENATE('ACCESS EXPORT'!N664," "&amp;CHAR(10),'ACCESS EXPORT'!AE664))))</f>
        <v xml:space="preserve">MICHELL ATHANASE 
</v>
      </c>
      <c r="M664" s="4" t="str">
        <f>UPPER(VLOOKUP($A664,'ACCESS EXPORT'!$A:$O,15,FALSE))</f>
        <v>CYNTHIA NIEVES (PM) / CAROLINE ANCHIQUE (OS)</v>
      </c>
      <c r="N664" s="4" t="str">
        <f ca="1">IF(AND('ACCESS EXPORT'!X664="",'ACCESS EXPORT'!Y664=""),IF('ACCESS EXPORT'!V664&lt;&gt;"",(IF(TODAY()-'ACCESS EXPORT'!V664&gt;=-60,UPPER(CONCATENATE(VLOOKUP(B664,'ACCESS EXPORT'!$B:$P,15,FALSE),""&amp;CHAR(10)&amp;"(SEP",TEXT('ACCESS EXPORT'!V664," MM/DD/YYY)"))),IF(TODAY()-'ACCESS EXPORT'!V664&lt;0,UPPER(VLOOKUP(B664,'ACCESS EXPORT'!$B:$P,15,FALSE)),UPPER(VLOOKUP(B664,'ACCESS EXPORT'!$B:$P,15,FALSE))))),IF('ACCESS EXPORT'!U664="",UPPER(VLOOKUP(B664,'ACCESS EXPORT'!$B:$P,15,FALSE)),IF(TODAY()-'ACCESS EXPORT'!U664&lt;=30,CONCATENATE(UPPER(VLOOKUP(B664,'ACCESS EXPORT'!$B:$P,15,FALSE)),""&amp;CHAR(10)&amp;"(NEW",TEXT('ACCESS EXPORT'!U664," MM/DD/YYY)")),IF(AND(TODAY()-'ACCESS EXPORT'!U664&gt;30,TODAY()&gt;0),UPPER(VLOOKUP(B664,'ACCESS EXPORT'!$B:$P,15,FALSE)))))),IF('ACCESS EXPORT'!Y664&lt;&gt;"",UPPER(CONCATENATE(UPPER(VLOOKUP(B664,'ACCESS EXPORT'!$B:$P,15,FALSE)),""&amp;CHAR(10)&amp;"(Transfer Out",TEXT('ACCESS EXPORT'!Y664," MM/DD/YYY)"))),IF('ACCESS EXPORT'!X664&lt;&gt;"",UPPER(CONCATENATE(UPPER(VLOOKUP(B664,'ACCESS EXPORT'!$B:$P,15,FALSE)),""&amp;CHAR(10)&amp;"(Transfer In",TEXT('ACCESS EXPORT'!X664," MM/DD/YYY)"))))))</f>
        <v>STRADA, BRIA</v>
      </c>
      <c r="O664" s="4" t="str">
        <f>_xlfn.IFNA(VLOOKUP(B664,'ACCESS EXPORT'!$B:$Q,16,FALSE),"")</f>
        <v>PA-C</v>
      </c>
      <c r="P664" s="4" t="str">
        <f>_xlfn.IFNA(VLOOKUP(B664,'ACCESS EXPORT'!B:W,22,FALSE),"-")</f>
        <v>1184095168</v>
      </c>
      <c r="Q664" s="4" t="str">
        <f>_xlfn.IFNA(VLOOKUP(A664,'ACCESS EXPORT'!$A:$AG,33,0),"-")</f>
        <v>Maria Ortiz</v>
      </c>
      <c r="R664" s="4" t="str">
        <f>_xlfn.IFNA(VLOOKUP(A664,'ACCESS EXPORT'!$A:$AH,34,0),"-")</f>
        <v>Carol Shane</v>
      </c>
      <c r="S664" s="4" t="str">
        <f>_xlfn.IFNA(VLOOKUP(A664,'ACCESS EXPORT'!$A:$AI,35,0),"-")</f>
        <v>Kikzeny Cartagena</v>
      </c>
      <c r="T664" s="4" t="str">
        <f>_xlfn.IFNA(VLOOKUP(A664,'ACCESS EXPORT'!$A:$AJ,36,0),"-")</f>
        <v>TBD</v>
      </c>
      <c r="U664" s="4" t="str">
        <f>_xlfn.IFNA(VLOOKUP(A664,'ACCESS EXPORT'!$A:$AK,37,0),"-")</f>
        <v>athena</v>
      </c>
      <c r="V664" s="4" t="str">
        <f>_xlfn.IFNA(VLOOKUP(A664,'ACCESS EXPORT'!$A:$AL,38,0),"-")</f>
        <v>FHMG_CENTRAL FL HEPA_WG</v>
      </c>
      <c r="W664" s="4" t="str">
        <f>_xlfn.IFNA(VLOOKUP(A664,'ACCESS EXPORT'!$A:$AM,39,0),"-")</f>
        <v/>
      </c>
      <c r="X664" s="4" t="str">
        <f>_xlfn.IFNA(VLOOKUP(A664,'ACCESS EXPORT'!$A:$AN,40,0),"-")</f>
        <v>John Del Rio / Shahla Cedeno</v>
      </c>
      <c r="Y664" s="26" t="str">
        <f>_xlfn.IFNA(VLOOKUP(A664,'ACCESS EXPORT'!A:AO,41,0),"")</f>
        <v>Jose Anderson</v>
      </c>
      <c r="Z664" s="26" t="str">
        <f>_xlfn.IFNA(VLOOKUP(A664,'ACCESS EXPORT'!A:AP,42,0),"")</f>
        <v>Varuna Singh</v>
      </c>
      <c r="AA664" s="26" t="str">
        <f>_xlfn.IFNA(VLOOKUP(A664,'ACCESS EXPORT'!A:AQ,43,0),"")</f>
        <v>Tricia Greco</v>
      </c>
    </row>
    <row r="665" spans="1:27" ht="18.75" x14ac:dyDescent="0.25">
      <c r="A665" s="33">
        <v>150</v>
      </c>
      <c r="B665" s="10">
        <v>1983</v>
      </c>
      <c r="C665" s="7" t="str">
        <f ca="1">IFERROR(UPPER(IF(AND('ACCESS EXPORT'!AA665="",'ACCESS EXPORT'!Z665=""),VLOOKUP(A665,'ACCESS EXPORT'!$A:$AF,32,FALSE),(IF('ACCESS EXPORT'!AA665&lt;&gt;"",CONCATENATE(VLOOKUP(A665,'ACCESS EXPORT'!$A:$AF,32,FALSE)," (Closed",TEXT('ACCESS EXPORT'!AA665," MM/DD/YYY)")),IF(TODAY()&lt;(('ACCESS EXPORT'!Z665)+30),CONCATENATE(VLOOKUP(A665,'ACCESS EXPORT'!$A:$AF,32,FALSE)," (Opens",TEXT('ACCESS EXPORT'!Z665," MM/DD/YYY)")),VLOOKUP(A665,'ACCESS EXPORT'!$A:$AF,32,FALSE)))))),"-")</f>
        <v>ADVENTHEALTH MEDICAL GROUP GASTROENTEROLOGY AND HEPATOLOGY AT ORLANDO</v>
      </c>
      <c r="D665" s="3" t="str">
        <f ca="1">IFERROR(UPPER(IF(AND('ACCESS EXPORT'!AA665="",'ACCESS EXPORT'!Z665=""),VLOOKUP(A665,'ACCESS EXPORT'!$A:$AF,28,FALSE),(IF('ACCESS EXPORT'!AA665&lt;&gt;"",CONCATENATE(VLOOKUP(A665,'ACCESS EXPORT'!$A:$AF,28,FALSE)," (Closed",TEXT('ACCESS EXPORT'!AA665," MM/DD/YYY)")),IF(TODAY()&lt;(('ACCESS EXPORT'!Z665)+30),CONCATENATE(VLOOKUP(A665,'ACCESS EXPORT'!$A:$AF,28,FALSE)," (Opens",TEXT('ACCESS EXPORT'!Z665," MM/DD/YYY)")),VLOOKUP(A665,'ACCESS EXPORT'!$A:$AF,28,FALSE)))))),"-")</f>
        <v>CENTRAL FLORIDA HEPATOLOGY &amp; GASTROENTEROLOGY - ORLANDO</v>
      </c>
      <c r="E665" s="3" t="str">
        <f>VLOOKUP($A665,'ACCESS EXPORT'!$A:$AF,3,FALSE)</f>
        <v>6850</v>
      </c>
      <c r="F665" s="3" t="str">
        <f>UPPER(CONCATENATE(VLOOKUP(A665,'ACCESS EXPORT'!$A:$AF,4,FALSE)," ",VLOOKUP(A665,'ACCESS EXPORT'!$A:$AF,5,FALSE)," ",VLOOKUP(A665,'ACCESS EXPORT'!$A:$AF,6,FALSE)," ",VLOOKUP(A665,'ACCESS EXPORT'!$A:$AA,7,FALSE)," ",VLOOKUP(A665,'ACCESS EXPORT'!$A:$AA,8,FALSE)))</f>
        <v>2415 N ORANGE AVE SUITE 200 ORLANDO FL 32804</v>
      </c>
      <c r="G665" s="4" t="str">
        <f>UPPER(VLOOKUP($A665,'ACCESS EXPORT'!$A:$AF,9,FALSE))</f>
        <v>ORANGE</v>
      </c>
      <c r="H665" s="4" t="str">
        <f>_xlfn.IFNA(VLOOKUP($B665,'ACCESS EXPORT'!$B:$J,9,FALSE),"")</f>
        <v>SW</v>
      </c>
      <c r="I665" s="3" t="str">
        <f>CONCATENATE("(P)",VLOOKUP($A665,'ACCESS EXPORT'!$A:$AF,11,FALSE)," (F)",VLOOKUP($A665,'ACCESS EXPORT'!$A:$AF,29,FALSE))</f>
        <v>(P)(407) 303-1812 (F)(407)303-1815</v>
      </c>
      <c r="J665" s="4" t="str">
        <f>UPPER(VLOOKUP($A665,'ACCESS EXPORT'!$A:$AF,12,FALSE))</f>
        <v>GASTROENTEROLOGY</v>
      </c>
      <c r="K665" s="4" t="str">
        <f>UPPER(VLOOKUP($A665,'ACCESS EXPORT'!$A:$AF,13,FALSE))</f>
        <v>SCOTT HILL</v>
      </c>
      <c r="L665" s="3" t="str">
        <f>IF(AND(VLOOKUP(A665,'ACCESS EXPORT'!A:AE,1,0),'ACCESS EXPORT'!N665=""),UPPER(CONCATENATE('ACCESS EXPORT'!AE665)),IF(VLOOKUP(A665,'ACCESS EXPORT'!A:AE,1,0),UPPER(CONCATENATE('ACCESS EXPORT'!N665," "&amp;CHAR(10),'ACCESS EXPORT'!AE665))))</f>
        <v xml:space="preserve">MICHELL ATHANASE 
</v>
      </c>
      <c r="M665" s="4" t="str">
        <f>UPPER(VLOOKUP($A665,'ACCESS EXPORT'!$A:$O,15,FALSE))</f>
        <v>CYNTHIA NIEVES (PM) / CAROLINE ANCHIQUE (OS)</v>
      </c>
      <c r="N665" s="4" t="str">
        <f ca="1">IF(AND('ACCESS EXPORT'!X665="",'ACCESS EXPORT'!Y665=""),IF('ACCESS EXPORT'!V665&lt;&gt;"",(IF(TODAY()-'ACCESS EXPORT'!V665&gt;=-60,UPPER(CONCATENATE(VLOOKUP(B665,'ACCESS EXPORT'!$B:$P,15,FALSE),""&amp;CHAR(10)&amp;"(SEP",TEXT('ACCESS EXPORT'!V665," MM/DD/YYY)"))),IF(TODAY()-'ACCESS EXPORT'!V665&lt;0,UPPER(VLOOKUP(B665,'ACCESS EXPORT'!$B:$P,15,FALSE)),UPPER(VLOOKUP(B665,'ACCESS EXPORT'!$B:$P,15,FALSE))))),IF('ACCESS EXPORT'!U665="",UPPER(VLOOKUP(B665,'ACCESS EXPORT'!$B:$P,15,FALSE)),IF(TODAY()-'ACCESS EXPORT'!U665&lt;=30,CONCATENATE(UPPER(VLOOKUP(B665,'ACCESS EXPORT'!$B:$P,15,FALSE)),""&amp;CHAR(10)&amp;"(NEW",TEXT('ACCESS EXPORT'!U665," MM/DD/YYY)")),IF(AND(TODAY()-'ACCESS EXPORT'!U665&gt;30,TODAY()&gt;0),UPPER(VLOOKUP(B665,'ACCESS EXPORT'!$B:$P,15,FALSE)))))),IF('ACCESS EXPORT'!Y665&lt;&gt;"",UPPER(CONCATENATE(UPPER(VLOOKUP(B665,'ACCESS EXPORT'!$B:$P,15,FALSE)),""&amp;CHAR(10)&amp;"(Transfer Out",TEXT('ACCESS EXPORT'!Y665," MM/DD/YYY)"))),IF('ACCESS EXPORT'!X665&lt;&gt;"",UPPER(CONCATENATE(UPPER(VLOOKUP(B665,'ACCESS EXPORT'!$B:$P,15,FALSE)),""&amp;CHAR(10)&amp;"(Transfer In",TEXT('ACCESS EXPORT'!X665," MM/DD/YYY)"))))))</f>
        <v>HURAIRAH, ABU</v>
      </c>
      <c r="O665" s="4" t="str">
        <f>_xlfn.IFNA(VLOOKUP(B665,'ACCESS EXPORT'!$B:$Q,16,FALSE),"")</f>
        <v>MD</v>
      </c>
      <c r="P665" s="4" t="str">
        <f>_xlfn.IFNA(VLOOKUP(B665,'ACCESS EXPORT'!B:W,22,FALSE),"-")</f>
        <v>1184904377</v>
      </c>
      <c r="Q665" s="4" t="str">
        <f>_xlfn.IFNA(VLOOKUP(A665,'ACCESS EXPORT'!$A:$AG,33,0),"-")</f>
        <v>Bevine Whyte</v>
      </c>
      <c r="R665" s="4" t="str">
        <f>_xlfn.IFNA(VLOOKUP(A665,'ACCESS EXPORT'!$A:$AH,34,0),"-")</f>
        <v>Carol Shane</v>
      </c>
      <c r="S665" s="4" t="str">
        <f>_xlfn.IFNA(VLOOKUP(A665,'ACCESS EXPORT'!$A:$AI,35,0),"-")</f>
        <v>Kikzeny Cartagena</v>
      </c>
      <c r="T665" s="4" t="str">
        <f>_xlfn.IFNA(VLOOKUP(A665,'ACCESS EXPORT'!$A:$AJ,36,0),"-")</f>
        <v>TBD</v>
      </c>
      <c r="U665" s="4" t="str">
        <f>_xlfn.IFNA(VLOOKUP(A665,'ACCESS EXPORT'!$A:$AK,37,0),"-")</f>
        <v>athena</v>
      </c>
      <c r="V665" s="4" t="str">
        <f>_xlfn.IFNA(VLOOKUP(A665,'ACCESS EXPORT'!$A:$AL,38,0),"-")</f>
        <v>FHMG_CENTRAL FL HEPATOLOGY</v>
      </c>
      <c r="W665" s="4" t="str">
        <f>_xlfn.IFNA(VLOOKUP(A665,'ACCESS EXPORT'!$A:$AM,39,0),"-")</f>
        <v/>
      </c>
      <c r="X665" s="4" t="str">
        <f>_xlfn.IFNA(VLOOKUP(A665,'ACCESS EXPORT'!$A:$AN,40,0),"-")</f>
        <v>John Del Rio / Shahla Cedeno</v>
      </c>
      <c r="Y665" s="26" t="str">
        <f>_xlfn.IFNA(VLOOKUP(A665,'ACCESS EXPORT'!A:AO,41,0),"")</f>
        <v>Jose Anderson</v>
      </c>
      <c r="Z665" s="26" t="str">
        <f>_xlfn.IFNA(VLOOKUP(A665,'ACCESS EXPORT'!A:AP,42,0),"")</f>
        <v>Varuna Singh</v>
      </c>
      <c r="AA665" s="26" t="str">
        <f>_xlfn.IFNA(VLOOKUP(A665,'ACCESS EXPORT'!A:AQ,43,0),"")</f>
        <v>Tricia Greco</v>
      </c>
    </row>
    <row r="666" spans="1:27" ht="18.75" x14ac:dyDescent="0.25">
      <c r="A666" s="33">
        <v>150</v>
      </c>
      <c r="B666" s="10">
        <v>1770</v>
      </c>
      <c r="C666" s="7" t="str">
        <f ca="1">IFERROR(UPPER(IF(AND('ACCESS EXPORT'!AA666="",'ACCESS EXPORT'!Z666=""),VLOOKUP(A666,'ACCESS EXPORT'!$A:$AF,32,FALSE),(IF('ACCESS EXPORT'!AA666&lt;&gt;"",CONCATENATE(VLOOKUP(A666,'ACCESS EXPORT'!$A:$AF,32,FALSE)," (Closed",TEXT('ACCESS EXPORT'!AA666," MM/DD/YYY)")),IF(TODAY()&lt;(('ACCESS EXPORT'!Z666)+30),CONCATENATE(VLOOKUP(A666,'ACCESS EXPORT'!$A:$AF,32,FALSE)," (Opens",TEXT('ACCESS EXPORT'!Z666," MM/DD/YYY)")),VLOOKUP(A666,'ACCESS EXPORT'!$A:$AF,32,FALSE)))))),"-")</f>
        <v>ADVENTHEALTH MEDICAL GROUP GASTROENTEROLOGY AND HEPATOLOGY AT ORLANDO</v>
      </c>
      <c r="D666" s="3" t="str">
        <f ca="1">IFERROR(UPPER(IF(AND('ACCESS EXPORT'!AA666="",'ACCESS EXPORT'!Z666=""),VLOOKUP(A666,'ACCESS EXPORT'!$A:$AF,28,FALSE),(IF('ACCESS EXPORT'!AA666&lt;&gt;"",CONCATENATE(VLOOKUP(A666,'ACCESS EXPORT'!$A:$AF,28,FALSE)," (Closed",TEXT('ACCESS EXPORT'!AA666," MM/DD/YYY)")),IF(TODAY()&lt;(('ACCESS EXPORT'!Z666)+30),CONCATENATE(VLOOKUP(A666,'ACCESS EXPORT'!$A:$AF,28,FALSE)," (Opens",TEXT('ACCESS EXPORT'!Z666," MM/DD/YYY)")),VLOOKUP(A666,'ACCESS EXPORT'!$A:$AF,28,FALSE)))))),"-")</f>
        <v>CENTRAL FLORIDA HEPATOLOGY &amp; GASTROENTEROLOGY - ORLANDO</v>
      </c>
      <c r="E666" s="3" t="str">
        <f>VLOOKUP($A666,'ACCESS EXPORT'!$A:$AF,3,FALSE)</f>
        <v>6850</v>
      </c>
      <c r="F666" s="3" t="str">
        <f>UPPER(CONCATENATE(VLOOKUP(A666,'ACCESS EXPORT'!$A:$AF,4,FALSE)," ",VLOOKUP(A666,'ACCESS EXPORT'!$A:$AF,5,FALSE)," ",VLOOKUP(A666,'ACCESS EXPORT'!$A:$AF,6,FALSE)," ",VLOOKUP(A666,'ACCESS EXPORT'!$A:$AA,7,FALSE)," ",VLOOKUP(A666,'ACCESS EXPORT'!$A:$AA,8,FALSE)))</f>
        <v>2415 N ORANGE AVE SUITE 200 ORLANDO FL 32804</v>
      </c>
      <c r="G666" s="4" t="str">
        <f>UPPER(VLOOKUP($A666,'ACCESS EXPORT'!$A:$AF,9,FALSE))</f>
        <v>ORANGE</v>
      </c>
      <c r="H666" s="4" t="str">
        <f>_xlfn.IFNA(VLOOKUP($B666,'ACCESS EXPORT'!$B:$J,9,FALSE),"")</f>
        <v>Central</v>
      </c>
      <c r="I666" s="3" t="str">
        <f>CONCATENATE("(P)",VLOOKUP($A666,'ACCESS EXPORT'!$A:$AF,11,FALSE)," (F)",VLOOKUP($A666,'ACCESS EXPORT'!$A:$AF,29,FALSE))</f>
        <v>(P)(407) 303-1812 (F)(407)303-1815</v>
      </c>
      <c r="J666" s="4" t="str">
        <f>UPPER(VLOOKUP($A666,'ACCESS EXPORT'!$A:$AF,12,FALSE))</f>
        <v>GASTROENTEROLOGY</v>
      </c>
      <c r="K666" s="4" t="str">
        <f>UPPER(VLOOKUP($A666,'ACCESS EXPORT'!$A:$AF,13,FALSE))</f>
        <v>SCOTT HILL</v>
      </c>
      <c r="L666" s="3" t="str">
        <f>IF(AND(VLOOKUP(A666,'ACCESS EXPORT'!A:AE,1,0),'ACCESS EXPORT'!N666=""),UPPER(CONCATENATE('ACCESS EXPORT'!AE666)),IF(VLOOKUP(A666,'ACCESS EXPORT'!A:AE,1,0),UPPER(CONCATENATE('ACCESS EXPORT'!N666," "&amp;CHAR(10),'ACCESS EXPORT'!AE666))))</f>
        <v xml:space="preserve">MICHELL ATHANASE 
</v>
      </c>
      <c r="M666" s="4" t="str">
        <f>UPPER(VLOOKUP($A666,'ACCESS EXPORT'!$A:$O,15,FALSE))</f>
        <v>CYNTHIA NIEVES (PM) / CAROLINE ANCHIQUE (OS)</v>
      </c>
      <c r="N666" s="4" t="str">
        <f ca="1">IF(AND('ACCESS EXPORT'!X666="",'ACCESS EXPORT'!Y666=""),IF('ACCESS EXPORT'!V666&lt;&gt;"",(IF(TODAY()-'ACCESS EXPORT'!V666&gt;=-60,UPPER(CONCATENATE(VLOOKUP(B666,'ACCESS EXPORT'!$B:$P,15,FALSE),""&amp;CHAR(10)&amp;"(SEP",TEXT('ACCESS EXPORT'!V666," MM/DD/YYY)"))),IF(TODAY()-'ACCESS EXPORT'!V666&lt;0,UPPER(VLOOKUP(B666,'ACCESS EXPORT'!$B:$P,15,FALSE)),UPPER(VLOOKUP(B666,'ACCESS EXPORT'!$B:$P,15,FALSE))))),IF('ACCESS EXPORT'!U666="",UPPER(VLOOKUP(B666,'ACCESS EXPORT'!$B:$P,15,FALSE)),IF(TODAY()-'ACCESS EXPORT'!U666&lt;=30,CONCATENATE(UPPER(VLOOKUP(B666,'ACCESS EXPORT'!$B:$P,15,FALSE)),""&amp;CHAR(10)&amp;"(NEW",TEXT('ACCESS EXPORT'!U666," MM/DD/YYY)")),IF(AND(TODAY()-'ACCESS EXPORT'!U666&gt;30,TODAY()&gt;0),UPPER(VLOOKUP(B666,'ACCESS EXPORT'!$B:$P,15,FALSE)))))),IF('ACCESS EXPORT'!Y666&lt;&gt;"",UPPER(CONCATENATE(UPPER(VLOOKUP(B666,'ACCESS EXPORT'!$B:$P,15,FALSE)),""&amp;CHAR(10)&amp;"(Transfer Out",TEXT('ACCESS EXPORT'!Y666," MM/DD/YYY)"))),IF('ACCESS EXPORT'!X666&lt;&gt;"",UPPER(CONCATENATE(UPPER(VLOOKUP(B666,'ACCESS EXPORT'!$B:$P,15,FALSE)),""&amp;CHAR(10)&amp;"(Transfer In",TEXT('ACCESS EXPORT'!X666," MM/DD/YYY)"))))))</f>
        <v>KOLA, MOIN</v>
      </c>
      <c r="O666" s="4" t="str">
        <f>_xlfn.IFNA(VLOOKUP(B666,'ACCESS EXPORT'!$B:$Q,16,FALSE),"")</f>
        <v>MD</v>
      </c>
      <c r="P666" s="4" t="str">
        <f>_xlfn.IFNA(VLOOKUP(B666,'ACCESS EXPORT'!B:W,22,FALSE),"-")</f>
        <v>1548463003</v>
      </c>
      <c r="Q666" s="4" t="str">
        <f>_xlfn.IFNA(VLOOKUP(A666,'ACCESS EXPORT'!$A:$AG,33,0),"-")</f>
        <v>Bevine Whyte</v>
      </c>
      <c r="R666" s="4" t="str">
        <f>_xlfn.IFNA(VLOOKUP(A666,'ACCESS EXPORT'!$A:$AH,34,0),"-")</f>
        <v>Carol Shane</v>
      </c>
      <c r="S666" s="4" t="str">
        <f>_xlfn.IFNA(VLOOKUP(A666,'ACCESS EXPORT'!$A:$AI,35,0),"-")</f>
        <v>Kikzeny Cartagena</v>
      </c>
      <c r="T666" s="4" t="str">
        <f>_xlfn.IFNA(VLOOKUP(A666,'ACCESS EXPORT'!$A:$AJ,36,0),"-")</f>
        <v>TBD</v>
      </c>
      <c r="U666" s="4" t="str">
        <f>_xlfn.IFNA(VLOOKUP(A666,'ACCESS EXPORT'!$A:$AK,37,0),"-")</f>
        <v>athena</v>
      </c>
      <c r="V666" s="4" t="str">
        <f>_xlfn.IFNA(VLOOKUP(A666,'ACCESS EXPORT'!$A:$AL,38,0),"-")</f>
        <v>FHMG_CENTRAL FL HEPATOLOGY</v>
      </c>
      <c r="W666" s="4" t="str">
        <f>_xlfn.IFNA(VLOOKUP(A666,'ACCESS EXPORT'!$A:$AM,39,0),"-")</f>
        <v/>
      </c>
      <c r="X666" s="4" t="str">
        <f>_xlfn.IFNA(VLOOKUP(A666,'ACCESS EXPORT'!$A:$AN,40,0),"-")</f>
        <v>John Del Rio / Shahla Cedeno</v>
      </c>
      <c r="Y666" s="26" t="str">
        <f>_xlfn.IFNA(VLOOKUP(A666,'ACCESS EXPORT'!A:AO,41,0),"")</f>
        <v>Jose Anderson</v>
      </c>
      <c r="Z666" s="26" t="str">
        <f>_xlfn.IFNA(VLOOKUP(A666,'ACCESS EXPORT'!A:AP,42,0),"")</f>
        <v>Varuna Singh</v>
      </c>
      <c r="AA666" s="26" t="str">
        <f>_xlfn.IFNA(VLOOKUP(A666,'ACCESS EXPORT'!A:AQ,43,0),"")</f>
        <v>Tricia Greco</v>
      </c>
    </row>
    <row r="667" spans="1:27" ht="18.75" x14ac:dyDescent="0.25">
      <c r="A667" s="33">
        <v>150</v>
      </c>
      <c r="B667" s="10">
        <v>2221</v>
      </c>
      <c r="C667" s="7" t="str">
        <f ca="1">IFERROR(UPPER(IF(AND('ACCESS EXPORT'!AA667="",'ACCESS EXPORT'!Z667=""),VLOOKUP(A667,'ACCESS EXPORT'!$A:$AF,32,FALSE),(IF('ACCESS EXPORT'!AA667&lt;&gt;"",CONCATENATE(VLOOKUP(A667,'ACCESS EXPORT'!$A:$AF,32,FALSE)," (Closed",TEXT('ACCESS EXPORT'!AA667," MM/DD/YYY)")),IF(TODAY()&lt;(('ACCESS EXPORT'!Z667)+30),CONCATENATE(VLOOKUP(A667,'ACCESS EXPORT'!$A:$AF,32,FALSE)," (Opens",TEXT('ACCESS EXPORT'!Z667," MM/DD/YYY)")),VLOOKUP(A667,'ACCESS EXPORT'!$A:$AF,32,FALSE)))))),"-")</f>
        <v>ADVENTHEALTH MEDICAL GROUP GASTROENTEROLOGY AND HEPATOLOGY AT ORLANDO</v>
      </c>
      <c r="D667" s="3" t="str">
        <f ca="1">IFERROR(UPPER(IF(AND('ACCESS EXPORT'!AA667="",'ACCESS EXPORT'!Z667=""),VLOOKUP(A667,'ACCESS EXPORT'!$A:$AF,28,FALSE),(IF('ACCESS EXPORT'!AA667&lt;&gt;"",CONCATENATE(VLOOKUP(A667,'ACCESS EXPORT'!$A:$AF,28,FALSE)," (Closed",TEXT('ACCESS EXPORT'!AA667," MM/DD/YYY)")),IF(TODAY()&lt;(('ACCESS EXPORT'!Z667)+30),CONCATENATE(VLOOKUP(A667,'ACCESS EXPORT'!$A:$AF,28,FALSE)," (Opens",TEXT('ACCESS EXPORT'!Z667," MM/DD/YYY)")),VLOOKUP(A667,'ACCESS EXPORT'!$A:$AF,28,FALSE)))))),"-")</f>
        <v>CENTRAL FLORIDA HEPATOLOGY &amp; GASTROENTEROLOGY - ORLANDO</v>
      </c>
      <c r="E667" s="3" t="str">
        <f>VLOOKUP($A667,'ACCESS EXPORT'!$A:$AF,3,FALSE)</f>
        <v>6850</v>
      </c>
      <c r="F667" s="3" t="str">
        <f>UPPER(CONCATENATE(VLOOKUP(A667,'ACCESS EXPORT'!$A:$AF,4,FALSE)," ",VLOOKUP(A667,'ACCESS EXPORT'!$A:$AF,5,FALSE)," ",VLOOKUP(A667,'ACCESS EXPORT'!$A:$AF,6,FALSE)," ",VLOOKUP(A667,'ACCESS EXPORT'!$A:$AA,7,FALSE)," ",VLOOKUP(A667,'ACCESS EXPORT'!$A:$AA,8,FALSE)))</f>
        <v>2415 N ORANGE AVE SUITE 200 ORLANDO FL 32804</v>
      </c>
      <c r="G667" s="4" t="str">
        <f>UPPER(VLOOKUP($A667,'ACCESS EXPORT'!$A:$AF,9,FALSE))</f>
        <v>ORANGE</v>
      </c>
      <c r="H667" s="4" t="str">
        <f>_xlfn.IFNA(VLOOKUP($B667,'ACCESS EXPORT'!$B:$J,9,FALSE),"")</f>
        <v>Central</v>
      </c>
      <c r="I667" s="3" t="str">
        <f>CONCATENATE("(P)",VLOOKUP($A667,'ACCESS EXPORT'!$A:$AF,11,FALSE)," (F)",VLOOKUP($A667,'ACCESS EXPORT'!$A:$AF,29,FALSE))</f>
        <v>(P)(407) 303-1812 (F)(407)303-1815</v>
      </c>
      <c r="J667" s="4" t="str">
        <f>UPPER(VLOOKUP($A667,'ACCESS EXPORT'!$A:$AF,12,FALSE))</f>
        <v>GASTROENTEROLOGY</v>
      </c>
      <c r="K667" s="4" t="str">
        <f>UPPER(VLOOKUP($A667,'ACCESS EXPORT'!$A:$AF,13,FALSE))</f>
        <v>SCOTT HILL</v>
      </c>
      <c r="L667" s="3" t="str">
        <f>IF(AND(VLOOKUP(A667,'ACCESS EXPORT'!A:AE,1,0),'ACCESS EXPORT'!N667=""),UPPER(CONCATENATE('ACCESS EXPORT'!AE667)),IF(VLOOKUP(A667,'ACCESS EXPORT'!A:AE,1,0),UPPER(CONCATENATE('ACCESS EXPORT'!N667," "&amp;CHAR(10),'ACCESS EXPORT'!AE667))))</f>
        <v xml:space="preserve">MICHELL ATHANASE 
</v>
      </c>
      <c r="M667" s="4" t="str">
        <f>UPPER(VLOOKUP($A667,'ACCESS EXPORT'!$A:$O,15,FALSE))</f>
        <v>CYNTHIA NIEVES (PM) / CAROLINE ANCHIQUE (OS)</v>
      </c>
      <c r="N667" s="4" t="str">
        <f ca="1">IF(AND('ACCESS EXPORT'!X667="",'ACCESS EXPORT'!Y667=""),IF('ACCESS EXPORT'!V667&lt;&gt;"",(IF(TODAY()-'ACCESS EXPORT'!V667&gt;=-60,UPPER(CONCATENATE(VLOOKUP(B667,'ACCESS EXPORT'!$B:$P,15,FALSE),""&amp;CHAR(10)&amp;"(SEP",TEXT('ACCESS EXPORT'!V667," MM/DD/YYY)"))),IF(TODAY()-'ACCESS EXPORT'!V667&lt;0,UPPER(VLOOKUP(B667,'ACCESS EXPORT'!$B:$P,15,FALSE)),UPPER(VLOOKUP(B667,'ACCESS EXPORT'!$B:$P,15,FALSE))))),IF('ACCESS EXPORT'!U667="",UPPER(VLOOKUP(B667,'ACCESS EXPORT'!$B:$P,15,FALSE)),IF(TODAY()-'ACCESS EXPORT'!U667&lt;=30,CONCATENATE(UPPER(VLOOKUP(B667,'ACCESS EXPORT'!$B:$P,15,FALSE)),""&amp;CHAR(10)&amp;"(NEW",TEXT('ACCESS EXPORT'!U667," MM/DD/YYY)")),IF(AND(TODAY()-'ACCESS EXPORT'!U667&gt;30,TODAY()&gt;0),UPPER(VLOOKUP(B667,'ACCESS EXPORT'!$B:$P,15,FALSE)))))),IF('ACCESS EXPORT'!Y667&lt;&gt;"",UPPER(CONCATENATE(UPPER(VLOOKUP(B667,'ACCESS EXPORT'!$B:$P,15,FALSE)),""&amp;CHAR(10)&amp;"(Transfer Out",TEXT('ACCESS EXPORT'!Y667," MM/DD/YYY)"))),IF('ACCESS EXPORT'!X667&lt;&gt;"",UPPER(CONCATENATE(UPPER(VLOOKUP(B667,'ACCESS EXPORT'!$B:$P,15,FALSE)),""&amp;CHAR(10)&amp;"(Transfer In",TEXT('ACCESS EXPORT'!X667," MM/DD/YYY)"))))))</f>
        <v>PARINAS, MARIA ANA</v>
      </c>
      <c r="O667" s="4" t="str">
        <f>_xlfn.IFNA(VLOOKUP(B667,'ACCESS EXPORT'!$B:$Q,16,FALSE),"")</f>
        <v>APRN</v>
      </c>
      <c r="P667" s="4" t="str">
        <f>_xlfn.IFNA(VLOOKUP(B667,'ACCESS EXPORT'!B:W,22,FALSE),"-")</f>
        <v>1750889317</v>
      </c>
      <c r="Q667" s="4" t="str">
        <f>_xlfn.IFNA(VLOOKUP(A667,'ACCESS EXPORT'!$A:$AG,33,0),"-")</f>
        <v>Bevine Whyte</v>
      </c>
      <c r="R667" s="4" t="str">
        <f>_xlfn.IFNA(VLOOKUP(A667,'ACCESS EXPORT'!$A:$AH,34,0),"-")</f>
        <v>Carol Shane</v>
      </c>
      <c r="S667" s="4" t="str">
        <f>_xlfn.IFNA(VLOOKUP(A667,'ACCESS EXPORT'!$A:$AI,35,0),"-")</f>
        <v>Kikzeny Cartagena</v>
      </c>
      <c r="T667" s="4" t="str">
        <f>_xlfn.IFNA(VLOOKUP(A667,'ACCESS EXPORT'!$A:$AJ,36,0),"-")</f>
        <v>TBD</v>
      </c>
      <c r="U667" s="4" t="str">
        <f>_xlfn.IFNA(VLOOKUP(A667,'ACCESS EXPORT'!$A:$AK,37,0),"-")</f>
        <v>athena</v>
      </c>
      <c r="V667" s="4" t="str">
        <f>_xlfn.IFNA(VLOOKUP(A667,'ACCESS EXPORT'!$A:$AL,38,0),"-")</f>
        <v>FHMG_CENTRAL FL HEPATOLOGY</v>
      </c>
      <c r="W667" s="4" t="str">
        <f>_xlfn.IFNA(VLOOKUP(A667,'ACCESS EXPORT'!$A:$AM,39,0),"-")</f>
        <v/>
      </c>
      <c r="X667" s="4" t="str">
        <f>_xlfn.IFNA(VLOOKUP(A667,'ACCESS EXPORT'!$A:$AN,40,0),"-")</f>
        <v>John Del Rio / Shahla Cedeno</v>
      </c>
      <c r="Y667" s="26" t="str">
        <f>_xlfn.IFNA(VLOOKUP(A667,'ACCESS EXPORT'!A:AO,41,0),"")</f>
        <v>Jose Anderson</v>
      </c>
      <c r="Z667" s="26" t="str">
        <f>_xlfn.IFNA(VLOOKUP(A667,'ACCESS EXPORT'!A:AP,42,0),"")</f>
        <v>Varuna Singh</v>
      </c>
      <c r="AA667" s="26" t="str">
        <f>_xlfn.IFNA(VLOOKUP(A667,'ACCESS EXPORT'!A:AQ,43,0),"")</f>
        <v>Tricia Greco</v>
      </c>
    </row>
    <row r="668" spans="1:27" ht="18.75" x14ac:dyDescent="0.25">
      <c r="A668" s="33">
        <v>150</v>
      </c>
      <c r="B668" s="10">
        <v>2002</v>
      </c>
      <c r="C668" s="7" t="str">
        <f ca="1">IFERROR(UPPER(IF(AND('ACCESS EXPORT'!AA668="",'ACCESS EXPORT'!Z668=""),VLOOKUP(A668,'ACCESS EXPORT'!$A:$AF,32,FALSE),(IF('ACCESS EXPORT'!AA668&lt;&gt;"",CONCATENATE(VLOOKUP(A668,'ACCESS EXPORT'!$A:$AF,32,FALSE)," (Closed",TEXT('ACCESS EXPORT'!AA668," MM/DD/YYY)")),IF(TODAY()&lt;(('ACCESS EXPORT'!Z668)+30),CONCATENATE(VLOOKUP(A668,'ACCESS EXPORT'!$A:$AF,32,FALSE)," (Opens",TEXT('ACCESS EXPORT'!Z668," MM/DD/YYY)")),VLOOKUP(A668,'ACCESS EXPORT'!$A:$AF,32,FALSE)))))),"-")</f>
        <v>ADVENTHEALTH MEDICAL GROUP GASTROENTEROLOGY AND HEPATOLOGY AT ORLANDO</v>
      </c>
      <c r="D668" s="3" t="str">
        <f ca="1">IFERROR(UPPER(IF(AND('ACCESS EXPORT'!AA668="",'ACCESS EXPORT'!Z668=""),VLOOKUP(A668,'ACCESS EXPORT'!$A:$AF,28,FALSE),(IF('ACCESS EXPORT'!AA668&lt;&gt;"",CONCATENATE(VLOOKUP(A668,'ACCESS EXPORT'!$A:$AF,28,FALSE)," (Closed",TEXT('ACCESS EXPORT'!AA668," MM/DD/YYY)")),IF(TODAY()&lt;(('ACCESS EXPORT'!Z668)+30),CONCATENATE(VLOOKUP(A668,'ACCESS EXPORT'!$A:$AF,28,FALSE)," (Opens",TEXT('ACCESS EXPORT'!Z668," MM/DD/YYY)")),VLOOKUP(A668,'ACCESS EXPORT'!$A:$AF,28,FALSE)))))),"-")</f>
        <v>CENTRAL FLORIDA HEPATOLOGY &amp; GASTROENTEROLOGY - ORLANDO</v>
      </c>
      <c r="E668" s="3" t="str">
        <f>VLOOKUP($A668,'ACCESS EXPORT'!$A:$AF,3,FALSE)</f>
        <v>6850</v>
      </c>
      <c r="F668" s="3" t="str">
        <f>UPPER(CONCATENATE(VLOOKUP(A668,'ACCESS EXPORT'!$A:$AF,4,FALSE)," ",VLOOKUP(A668,'ACCESS EXPORT'!$A:$AF,5,FALSE)," ",VLOOKUP(A668,'ACCESS EXPORT'!$A:$AF,6,FALSE)," ",VLOOKUP(A668,'ACCESS EXPORT'!$A:$AA,7,FALSE)," ",VLOOKUP(A668,'ACCESS EXPORT'!$A:$AA,8,FALSE)))</f>
        <v>2415 N ORANGE AVE SUITE 200 ORLANDO FL 32804</v>
      </c>
      <c r="G668" s="4" t="str">
        <f>UPPER(VLOOKUP($A668,'ACCESS EXPORT'!$A:$AF,9,FALSE))</f>
        <v>ORANGE</v>
      </c>
      <c r="H668" s="4" t="str">
        <f>_xlfn.IFNA(VLOOKUP($B668,'ACCESS EXPORT'!$B:$J,9,FALSE),"")</f>
        <v>Central</v>
      </c>
      <c r="I668" s="3" t="str">
        <f>CONCATENATE("(P)",VLOOKUP($A668,'ACCESS EXPORT'!$A:$AF,11,FALSE)," (F)",VLOOKUP($A668,'ACCESS EXPORT'!$A:$AF,29,FALSE))</f>
        <v>(P)(407) 303-1812 (F)(407)303-1815</v>
      </c>
      <c r="J668" s="4" t="str">
        <f>UPPER(VLOOKUP($A668,'ACCESS EXPORT'!$A:$AF,12,FALSE))</f>
        <v>GASTROENTEROLOGY</v>
      </c>
      <c r="K668" s="4" t="str">
        <f>UPPER(VLOOKUP($A668,'ACCESS EXPORT'!$A:$AF,13,FALSE))</f>
        <v>SCOTT HILL</v>
      </c>
      <c r="L668" s="3" t="str">
        <f>IF(AND(VLOOKUP(A668,'ACCESS EXPORT'!A:AE,1,0),'ACCESS EXPORT'!N668=""),UPPER(CONCATENATE('ACCESS EXPORT'!AE668)),IF(VLOOKUP(A668,'ACCESS EXPORT'!A:AE,1,0),UPPER(CONCATENATE('ACCESS EXPORT'!N668," "&amp;CHAR(10),'ACCESS EXPORT'!AE668))))</f>
        <v xml:space="preserve">MICHELL ATHANASE 
</v>
      </c>
      <c r="M668" s="4" t="str">
        <f>UPPER(VLOOKUP($A668,'ACCESS EXPORT'!$A:$O,15,FALSE))</f>
        <v>CYNTHIA NIEVES (PM) / CAROLINE ANCHIQUE (OS)</v>
      </c>
      <c r="N668" s="4" t="str">
        <f ca="1">IF(AND('ACCESS EXPORT'!X668="",'ACCESS EXPORT'!Y668=""),IF('ACCESS EXPORT'!V668&lt;&gt;"",(IF(TODAY()-'ACCESS EXPORT'!V668&gt;=-60,UPPER(CONCATENATE(VLOOKUP(B668,'ACCESS EXPORT'!$B:$P,15,FALSE),""&amp;CHAR(10)&amp;"(SEP",TEXT('ACCESS EXPORT'!V668," MM/DD/YYY)"))),IF(TODAY()-'ACCESS EXPORT'!V668&lt;0,UPPER(VLOOKUP(B668,'ACCESS EXPORT'!$B:$P,15,FALSE)),UPPER(VLOOKUP(B668,'ACCESS EXPORT'!$B:$P,15,FALSE))))),IF('ACCESS EXPORT'!U668="",UPPER(VLOOKUP(B668,'ACCESS EXPORT'!$B:$P,15,FALSE)),IF(TODAY()-'ACCESS EXPORT'!U668&lt;=30,CONCATENATE(UPPER(VLOOKUP(B668,'ACCESS EXPORT'!$B:$P,15,FALSE)),""&amp;CHAR(10)&amp;"(NEW",TEXT('ACCESS EXPORT'!U668," MM/DD/YYY)")),IF(AND(TODAY()-'ACCESS EXPORT'!U668&gt;30,TODAY()&gt;0),UPPER(VLOOKUP(B668,'ACCESS EXPORT'!$B:$P,15,FALSE)))))),IF('ACCESS EXPORT'!Y668&lt;&gt;"",UPPER(CONCATENATE(UPPER(VLOOKUP(B668,'ACCESS EXPORT'!$B:$P,15,FALSE)),""&amp;CHAR(10)&amp;"(Transfer Out",TEXT('ACCESS EXPORT'!Y668," MM/DD/YYY)"))),IF('ACCESS EXPORT'!X668&lt;&gt;"",UPPER(CONCATENATE(UPPER(VLOOKUP(B668,'ACCESS EXPORT'!$B:$P,15,FALSE)),""&amp;CHAR(10)&amp;"(Transfer In",TEXT('ACCESS EXPORT'!X668," MM/DD/YYY)"))))))</f>
        <v>BRIL, LAWREN</v>
      </c>
      <c r="O668" s="4" t="str">
        <f>_xlfn.IFNA(VLOOKUP(B668,'ACCESS EXPORT'!$B:$Q,16,FALSE),"")</f>
        <v>APRN</v>
      </c>
      <c r="P668" s="4" t="str">
        <f>_xlfn.IFNA(VLOOKUP(B668,'ACCESS EXPORT'!B:W,22,FALSE),"-")</f>
        <v>1730627076</v>
      </c>
      <c r="Q668" s="4" t="str">
        <f>_xlfn.IFNA(VLOOKUP(A668,'ACCESS EXPORT'!$A:$AG,33,0),"-")</f>
        <v>Bevine Whyte</v>
      </c>
      <c r="R668" s="4" t="str">
        <f>_xlfn.IFNA(VLOOKUP(A668,'ACCESS EXPORT'!$A:$AH,34,0),"-")</f>
        <v>Carol Shane</v>
      </c>
      <c r="S668" s="4" t="str">
        <f>_xlfn.IFNA(VLOOKUP(A668,'ACCESS EXPORT'!$A:$AI,35,0),"-")</f>
        <v>Kikzeny Cartagena</v>
      </c>
      <c r="T668" s="4" t="str">
        <f>_xlfn.IFNA(VLOOKUP(A668,'ACCESS EXPORT'!$A:$AJ,36,0),"-")</f>
        <v>TBD</v>
      </c>
      <c r="U668" s="4" t="str">
        <f>_xlfn.IFNA(VLOOKUP(A668,'ACCESS EXPORT'!$A:$AK,37,0),"-")</f>
        <v>athena</v>
      </c>
      <c r="V668" s="4" t="str">
        <f>_xlfn.IFNA(VLOOKUP(A668,'ACCESS EXPORT'!$A:$AL,38,0),"-")</f>
        <v>FHMG_CENTRAL FL HEPATOLOGY</v>
      </c>
      <c r="W668" s="4" t="str">
        <f>_xlfn.IFNA(VLOOKUP(A668,'ACCESS EXPORT'!$A:$AM,39,0),"-")</f>
        <v/>
      </c>
      <c r="X668" s="4" t="str">
        <f>_xlfn.IFNA(VLOOKUP(A668,'ACCESS EXPORT'!$A:$AN,40,0),"-")</f>
        <v>John Del Rio / Shahla Cedeno</v>
      </c>
      <c r="Y668" s="26" t="str">
        <f>_xlfn.IFNA(VLOOKUP(A668,'ACCESS EXPORT'!A:AO,41,0),"")</f>
        <v>Jose Anderson</v>
      </c>
      <c r="Z668" s="26" t="str">
        <f>_xlfn.IFNA(VLOOKUP(A668,'ACCESS EXPORT'!A:AP,42,0),"")</f>
        <v>Varuna Singh</v>
      </c>
      <c r="AA668" s="26" t="str">
        <f>_xlfn.IFNA(VLOOKUP(A668,'ACCESS EXPORT'!A:AQ,43,0),"")</f>
        <v>Tricia Greco</v>
      </c>
    </row>
    <row r="669" spans="1:27" ht="18.75" x14ac:dyDescent="0.25">
      <c r="A669" s="33">
        <v>150</v>
      </c>
      <c r="B669" s="10">
        <v>1902</v>
      </c>
      <c r="C669" s="7" t="str">
        <f ca="1">IFERROR(UPPER(IF(AND('ACCESS EXPORT'!AA669="",'ACCESS EXPORT'!Z669=""),VLOOKUP(A669,'ACCESS EXPORT'!$A:$AF,32,FALSE),(IF('ACCESS EXPORT'!AA669&lt;&gt;"",CONCATENATE(VLOOKUP(A669,'ACCESS EXPORT'!$A:$AF,32,FALSE)," (Closed",TEXT('ACCESS EXPORT'!AA669," MM/DD/YYY)")),IF(TODAY()&lt;(('ACCESS EXPORT'!Z669)+30),CONCATENATE(VLOOKUP(A669,'ACCESS EXPORT'!$A:$AF,32,FALSE)," (Opens",TEXT('ACCESS EXPORT'!Z669," MM/DD/YYY)")),VLOOKUP(A669,'ACCESS EXPORT'!$A:$AF,32,FALSE)))))),"-")</f>
        <v>ADVENTHEALTH MEDICAL GROUP GASTROENTEROLOGY AND HEPATOLOGY AT ORLANDO</v>
      </c>
      <c r="D669" s="3" t="str">
        <f ca="1">IFERROR(UPPER(IF(AND('ACCESS EXPORT'!AA669="",'ACCESS EXPORT'!Z669=""),VLOOKUP(A669,'ACCESS EXPORT'!$A:$AF,28,FALSE),(IF('ACCESS EXPORT'!AA669&lt;&gt;"",CONCATENATE(VLOOKUP(A669,'ACCESS EXPORT'!$A:$AF,28,FALSE)," (Closed",TEXT('ACCESS EXPORT'!AA669," MM/DD/YYY)")),IF(TODAY()&lt;(('ACCESS EXPORT'!Z669)+30),CONCATENATE(VLOOKUP(A669,'ACCESS EXPORT'!$A:$AF,28,FALSE)," (Opens",TEXT('ACCESS EXPORT'!Z669," MM/DD/YYY)")),VLOOKUP(A669,'ACCESS EXPORT'!$A:$AF,28,FALSE)))))),"-")</f>
        <v>CENTRAL FLORIDA HEPATOLOGY &amp; GASTROENTEROLOGY - ORLANDO</v>
      </c>
      <c r="E669" s="3" t="str">
        <f>VLOOKUP($A669,'ACCESS EXPORT'!$A:$AF,3,FALSE)</f>
        <v>6850</v>
      </c>
      <c r="F669" s="3" t="str">
        <f>UPPER(CONCATENATE(VLOOKUP(A669,'ACCESS EXPORT'!$A:$AF,4,FALSE)," ",VLOOKUP(A669,'ACCESS EXPORT'!$A:$AF,5,FALSE)," ",VLOOKUP(A669,'ACCESS EXPORT'!$A:$AF,6,FALSE)," ",VLOOKUP(A669,'ACCESS EXPORT'!$A:$AA,7,FALSE)," ",VLOOKUP(A669,'ACCESS EXPORT'!$A:$AA,8,FALSE)))</f>
        <v>2415 N ORANGE AVE SUITE 200 ORLANDO FL 32804</v>
      </c>
      <c r="G669" s="4" t="str">
        <f>UPPER(VLOOKUP($A669,'ACCESS EXPORT'!$A:$AF,9,FALSE))</f>
        <v>ORANGE</v>
      </c>
      <c r="H669" s="4" t="str">
        <f>_xlfn.IFNA(VLOOKUP($B669,'ACCESS EXPORT'!$B:$J,9,FALSE),"")</f>
        <v>Central</v>
      </c>
      <c r="I669" s="3" t="str">
        <f>CONCATENATE("(P)",VLOOKUP($A669,'ACCESS EXPORT'!$A:$AF,11,FALSE)," (F)",VLOOKUP($A669,'ACCESS EXPORT'!$A:$AF,29,FALSE))</f>
        <v>(P)(407) 303-1812 (F)(407)303-1815</v>
      </c>
      <c r="J669" s="4" t="str">
        <f>UPPER(VLOOKUP($A669,'ACCESS EXPORT'!$A:$AF,12,FALSE))</f>
        <v>GASTROENTEROLOGY</v>
      </c>
      <c r="K669" s="4" t="str">
        <f>UPPER(VLOOKUP($A669,'ACCESS EXPORT'!$A:$AF,13,FALSE))</f>
        <v>SCOTT HILL</v>
      </c>
      <c r="L669" s="3" t="str">
        <f>IF(AND(VLOOKUP(A669,'ACCESS EXPORT'!A:AE,1,0),'ACCESS EXPORT'!N669=""),UPPER(CONCATENATE('ACCESS EXPORT'!AE669)),IF(VLOOKUP(A669,'ACCESS EXPORT'!A:AE,1,0),UPPER(CONCATENATE('ACCESS EXPORT'!N669," "&amp;CHAR(10),'ACCESS EXPORT'!AE669))))</f>
        <v xml:space="preserve">MICHELL ATHANASE 
</v>
      </c>
      <c r="M669" s="4" t="str">
        <f>UPPER(VLOOKUP($A669,'ACCESS EXPORT'!$A:$O,15,FALSE))</f>
        <v>CYNTHIA NIEVES (PM) / CAROLINE ANCHIQUE (OS)</v>
      </c>
      <c r="N669" s="4" t="str">
        <f ca="1">IF(AND('ACCESS EXPORT'!X669="",'ACCESS EXPORT'!Y669=""),IF('ACCESS EXPORT'!V669&lt;&gt;"",(IF(TODAY()-'ACCESS EXPORT'!V669&gt;=-60,UPPER(CONCATENATE(VLOOKUP(B669,'ACCESS EXPORT'!$B:$P,15,FALSE),""&amp;CHAR(10)&amp;"(SEP",TEXT('ACCESS EXPORT'!V669," MM/DD/YYY)"))),IF(TODAY()-'ACCESS EXPORT'!V669&lt;0,UPPER(VLOOKUP(B669,'ACCESS EXPORT'!$B:$P,15,FALSE)),UPPER(VLOOKUP(B669,'ACCESS EXPORT'!$B:$P,15,FALSE))))),IF('ACCESS EXPORT'!U669="",UPPER(VLOOKUP(B669,'ACCESS EXPORT'!$B:$P,15,FALSE)),IF(TODAY()-'ACCESS EXPORT'!U669&lt;=30,CONCATENATE(UPPER(VLOOKUP(B669,'ACCESS EXPORT'!$B:$P,15,FALSE)),""&amp;CHAR(10)&amp;"(NEW",TEXT('ACCESS EXPORT'!U669," MM/DD/YYY)")),IF(AND(TODAY()-'ACCESS EXPORT'!U669&gt;30,TODAY()&gt;0),UPPER(VLOOKUP(B669,'ACCESS EXPORT'!$B:$P,15,FALSE)))))),IF('ACCESS EXPORT'!Y669&lt;&gt;"",UPPER(CONCATENATE(UPPER(VLOOKUP(B669,'ACCESS EXPORT'!$B:$P,15,FALSE)),""&amp;CHAR(10)&amp;"(Transfer Out",TEXT('ACCESS EXPORT'!Y669," MM/DD/YYY)"))),IF('ACCESS EXPORT'!X669&lt;&gt;"",UPPER(CONCATENATE(UPPER(VLOOKUP(B669,'ACCESS EXPORT'!$B:$P,15,FALSE)),""&amp;CHAR(10)&amp;"(Transfer In",TEXT('ACCESS EXPORT'!X669," MM/DD/YYY)"))))))</f>
        <v>JOSEPH, RUBY</v>
      </c>
      <c r="O669" s="4" t="str">
        <f>_xlfn.IFNA(VLOOKUP(B669,'ACCESS EXPORT'!$B:$Q,16,FALSE),"")</f>
        <v>APRN</v>
      </c>
      <c r="P669" s="4" t="str">
        <f>_xlfn.IFNA(VLOOKUP(B669,'ACCESS EXPORT'!B:W,22,FALSE),"-")</f>
        <v>1326587171</v>
      </c>
      <c r="Q669" s="4" t="str">
        <f>_xlfn.IFNA(VLOOKUP(A669,'ACCESS EXPORT'!$A:$AG,33,0),"-")</f>
        <v>Bevine Whyte</v>
      </c>
      <c r="R669" s="4" t="str">
        <f>_xlfn.IFNA(VLOOKUP(A669,'ACCESS EXPORT'!$A:$AH,34,0),"-")</f>
        <v>Carol Shane</v>
      </c>
      <c r="S669" s="4" t="str">
        <f>_xlfn.IFNA(VLOOKUP(A669,'ACCESS EXPORT'!$A:$AI,35,0),"-")</f>
        <v>Kikzeny Cartagena</v>
      </c>
      <c r="T669" s="4" t="str">
        <f>_xlfn.IFNA(VLOOKUP(A669,'ACCESS EXPORT'!$A:$AJ,36,0),"-")</f>
        <v>TBD</v>
      </c>
      <c r="U669" s="4" t="str">
        <f>_xlfn.IFNA(VLOOKUP(A669,'ACCESS EXPORT'!$A:$AK,37,0),"-")</f>
        <v>athena</v>
      </c>
      <c r="V669" s="4" t="str">
        <f>_xlfn.IFNA(VLOOKUP(A669,'ACCESS EXPORT'!$A:$AL,38,0),"-")</f>
        <v>FHMG_CENTRAL FL HEPATOLOGY</v>
      </c>
      <c r="W669" s="4" t="str">
        <f>_xlfn.IFNA(VLOOKUP(A669,'ACCESS EXPORT'!$A:$AM,39,0),"-")</f>
        <v/>
      </c>
      <c r="X669" s="4" t="str">
        <f>_xlfn.IFNA(VLOOKUP(A669,'ACCESS EXPORT'!$A:$AN,40,0),"-")</f>
        <v>John Del Rio / Shahla Cedeno</v>
      </c>
      <c r="Y669" s="26" t="str">
        <f>_xlfn.IFNA(VLOOKUP(A669,'ACCESS EXPORT'!A:AO,41,0),"")</f>
        <v>Jose Anderson</v>
      </c>
      <c r="Z669" s="26" t="str">
        <f>_xlfn.IFNA(VLOOKUP(A669,'ACCESS EXPORT'!A:AP,42,0),"")</f>
        <v>Varuna Singh</v>
      </c>
      <c r="AA669" s="26" t="str">
        <f>_xlfn.IFNA(VLOOKUP(A669,'ACCESS EXPORT'!A:AQ,43,0),"")</f>
        <v>Tricia Greco</v>
      </c>
    </row>
    <row r="670" spans="1:27" ht="18.75" x14ac:dyDescent="0.25">
      <c r="A670" s="33">
        <v>150</v>
      </c>
      <c r="B670" s="10">
        <v>2197</v>
      </c>
      <c r="C670" s="7" t="str">
        <f ca="1">IFERROR(UPPER(IF(AND('ACCESS EXPORT'!AA670="",'ACCESS EXPORT'!Z670=""),VLOOKUP(A670,'ACCESS EXPORT'!$A:$AF,32,FALSE),(IF('ACCESS EXPORT'!AA670&lt;&gt;"",CONCATENATE(VLOOKUP(A670,'ACCESS EXPORT'!$A:$AF,32,FALSE)," (Closed",TEXT('ACCESS EXPORT'!AA670," MM/DD/YYY)")),IF(TODAY()&lt;(('ACCESS EXPORT'!Z670)+30),CONCATENATE(VLOOKUP(A670,'ACCESS EXPORT'!$A:$AF,32,FALSE)," (Opens",TEXT('ACCESS EXPORT'!Z670," MM/DD/YYY)")),VLOOKUP(A670,'ACCESS EXPORT'!$A:$AF,32,FALSE)))))),"-")</f>
        <v>ADVENTHEALTH MEDICAL GROUP GASTROENTEROLOGY AND HEPATOLOGY AT ORLANDO</v>
      </c>
      <c r="D670" s="3" t="str">
        <f ca="1">IFERROR(UPPER(IF(AND('ACCESS EXPORT'!AA670="",'ACCESS EXPORT'!Z670=""),VLOOKUP(A670,'ACCESS EXPORT'!$A:$AF,28,FALSE),(IF('ACCESS EXPORT'!AA670&lt;&gt;"",CONCATENATE(VLOOKUP(A670,'ACCESS EXPORT'!$A:$AF,28,FALSE)," (Closed",TEXT('ACCESS EXPORT'!AA670," MM/DD/YYY)")),IF(TODAY()&lt;(('ACCESS EXPORT'!Z670)+30),CONCATENATE(VLOOKUP(A670,'ACCESS EXPORT'!$A:$AF,28,FALSE)," (Opens",TEXT('ACCESS EXPORT'!Z670," MM/DD/YYY)")),VLOOKUP(A670,'ACCESS EXPORT'!$A:$AF,28,FALSE)))))),"-")</f>
        <v>CENTRAL FLORIDA HEPATOLOGY &amp; GASTROENTEROLOGY - ORLANDO</v>
      </c>
      <c r="E670" s="3" t="str">
        <f>VLOOKUP($A670,'ACCESS EXPORT'!$A:$AF,3,FALSE)</f>
        <v>6850</v>
      </c>
      <c r="F670" s="3" t="str">
        <f>UPPER(CONCATENATE(VLOOKUP(A670,'ACCESS EXPORT'!$A:$AF,4,FALSE)," ",VLOOKUP(A670,'ACCESS EXPORT'!$A:$AF,5,FALSE)," ",VLOOKUP(A670,'ACCESS EXPORT'!$A:$AF,6,FALSE)," ",VLOOKUP(A670,'ACCESS EXPORT'!$A:$AA,7,FALSE)," ",VLOOKUP(A670,'ACCESS EXPORT'!$A:$AA,8,FALSE)))</f>
        <v>2415 N ORANGE AVE SUITE 200 ORLANDO FL 32804</v>
      </c>
      <c r="G670" s="4" t="str">
        <f>UPPER(VLOOKUP($A670,'ACCESS EXPORT'!$A:$AF,9,FALSE))</f>
        <v>ORANGE</v>
      </c>
      <c r="H670" s="4" t="str">
        <f>_xlfn.IFNA(VLOOKUP($B670,'ACCESS EXPORT'!$B:$J,9,FALSE),"")</f>
        <v>Central</v>
      </c>
      <c r="I670" s="3" t="str">
        <f>CONCATENATE("(P)",VLOOKUP($A670,'ACCESS EXPORT'!$A:$AF,11,FALSE)," (F)",VLOOKUP($A670,'ACCESS EXPORT'!$A:$AF,29,FALSE))</f>
        <v>(P)(407) 303-1812 (F)(407)303-1815</v>
      </c>
      <c r="J670" s="4" t="str">
        <f>UPPER(VLOOKUP($A670,'ACCESS EXPORT'!$A:$AF,12,FALSE))</f>
        <v>GASTROENTEROLOGY</v>
      </c>
      <c r="K670" s="4" t="str">
        <f>UPPER(VLOOKUP($A670,'ACCESS EXPORT'!$A:$AF,13,FALSE))</f>
        <v>SCOTT HILL</v>
      </c>
      <c r="L670" s="3" t="str">
        <f>IF(AND(VLOOKUP(A670,'ACCESS EXPORT'!A:AE,1,0),'ACCESS EXPORT'!N670=""),UPPER(CONCATENATE('ACCESS EXPORT'!AE670)),IF(VLOOKUP(A670,'ACCESS EXPORT'!A:AE,1,0),UPPER(CONCATENATE('ACCESS EXPORT'!N670," "&amp;CHAR(10),'ACCESS EXPORT'!AE670))))</f>
        <v xml:space="preserve">MICHELL ATHANASE 
</v>
      </c>
      <c r="M670" s="4" t="str">
        <f>UPPER(VLOOKUP($A670,'ACCESS EXPORT'!$A:$O,15,FALSE))</f>
        <v>CYNTHIA NIEVES (PM) / CAROLINE ANCHIQUE (OS)</v>
      </c>
      <c r="N670" s="4" t="str">
        <f ca="1">IF(AND('ACCESS EXPORT'!X670="",'ACCESS EXPORT'!Y670=""),IF('ACCESS EXPORT'!V670&lt;&gt;"",(IF(TODAY()-'ACCESS EXPORT'!V670&gt;=-60,UPPER(CONCATENATE(VLOOKUP(B670,'ACCESS EXPORT'!$B:$P,15,FALSE),""&amp;CHAR(10)&amp;"(SEP",TEXT('ACCESS EXPORT'!V670," MM/DD/YYY)"))),IF(TODAY()-'ACCESS EXPORT'!V670&lt;0,UPPER(VLOOKUP(B670,'ACCESS EXPORT'!$B:$P,15,FALSE)),UPPER(VLOOKUP(B670,'ACCESS EXPORT'!$B:$P,15,FALSE))))),IF('ACCESS EXPORT'!U670="",UPPER(VLOOKUP(B670,'ACCESS EXPORT'!$B:$P,15,FALSE)),IF(TODAY()-'ACCESS EXPORT'!U670&lt;=30,CONCATENATE(UPPER(VLOOKUP(B670,'ACCESS EXPORT'!$B:$P,15,FALSE)),""&amp;CHAR(10)&amp;"(NEW",TEXT('ACCESS EXPORT'!U670," MM/DD/YYY)")),IF(AND(TODAY()-'ACCESS EXPORT'!U670&gt;30,TODAY()&gt;0),UPPER(VLOOKUP(B670,'ACCESS EXPORT'!$B:$P,15,FALSE)))))),IF('ACCESS EXPORT'!Y670&lt;&gt;"",UPPER(CONCATENATE(UPPER(VLOOKUP(B670,'ACCESS EXPORT'!$B:$P,15,FALSE)),""&amp;CHAR(10)&amp;"(Transfer Out",TEXT('ACCESS EXPORT'!Y670," MM/DD/YYY)"))),IF('ACCESS EXPORT'!X670&lt;&gt;"",UPPER(CONCATENATE(UPPER(VLOOKUP(B670,'ACCESS EXPORT'!$B:$P,15,FALSE)),""&amp;CHAR(10)&amp;"(Transfer In",TEXT('ACCESS EXPORT'!X670," MM/DD/YYY)"))))))</f>
        <v>FOXX PORTER, KAROL</v>
      </c>
      <c r="O670" s="4" t="str">
        <f>_xlfn.IFNA(VLOOKUP(B670,'ACCESS EXPORT'!$B:$Q,16,FALSE),"")</f>
        <v>APRN</v>
      </c>
      <c r="P670" s="4" t="str">
        <f>_xlfn.IFNA(VLOOKUP(B670,'ACCESS EXPORT'!B:W,22,FALSE),"-")</f>
        <v>1841779253</v>
      </c>
      <c r="Q670" s="4" t="str">
        <f>_xlfn.IFNA(VLOOKUP(A670,'ACCESS EXPORT'!$A:$AG,33,0),"-")</f>
        <v>Bevine Whyte</v>
      </c>
      <c r="R670" s="4" t="str">
        <f>_xlfn.IFNA(VLOOKUP(A670,'ACCESS EXPORT'!$A:$AH,34,0),"-")</f>
        <v>Carol Shane</v>
      </c>
      <c r="S670" s="4" t="str">
        <f>_xlfn.IFNA(VLOOKUP(A670,'ACCESS EXPORT'!$A:$AI,35,0),"-")</f>
        <v>Kikzeny Cartagena</v>
      </c>
      <c r="T670" s="4" t="str">
        <f>_xlfn.IFNA(VLOOKUP(A670,'ACCESS EXPORT'!$A:$AJ,36,0),"-")</f>
        <v>TBD</v>
      </c>
      <c r="U670" s="4" t="str">
        <f>_xlfn.IFNA(VLOOKUP(A670,'ACCESS EXPORT'!$A:$AK,37,0),"-")</f>
        <v>athena</v>
      </c>
      <c r="V670" s="4" t="str">
        <f>_xlfn.IFNA(VLOOKUP(A670,'ACCESS EXPORT'!$A:$AL,38,0),"-")</f>
        <v>FHMG_CENTRAL FL HEPATOLOGY</v>
      </c>
      <c r="W670" s="4" t="str">
        <f>_xlfn.IFNA(VLOOKUP(A670,'ACCESS EXPORT'!$A:$AM,39,0),"-")</f>
        <v/>
      </c>
      <c r="X670" s="4" t="str">
        <f>_xlfn.IFNA(VLOOKUP(A670,'ACCESS EXPORT'!$A:$AN,40,0),"-")</f>
        <v>John Del Rio / Shahla Cedeno</v>
      </c>
      <c r="Y670" s="26" t="str">
        <f>_xlfn.IFNA(VLOOKUP(A670,'ACCESS EXPORT'!A:AO,41,0),"")</f>
        <v>Jose Anderson</v>
      </c>
      <c r="Z670" s="26" t="str">
        <f>_xlfn.IFNA(VLOOKUP(A670,'ACCESS EXPORT'!A:AP,42,0),"")</f>
        <v>Varuna Singh</v>
      </c>
      <c r="AA670" s="26" t="str">
        <f>_xlfn.IFNA(VLOOKUP(A670,'ACCESS EXPORT'!A:AQ,43,0),"")</f>
        <v>Tricia Greco</v>
      </c>
    </row>
    <row r="671" spans="1:27" ht="18.75" x14ac:dyDescent="0.25">
      <c r="A671" s="33">
        <v>302</v>
      </c>
      <c r="B671" s="10">
        <v>1770</v>
      </c>
      <c r="C671" s="7" t="str">
        <f ca="1">IFERROR(UPPER(IF(AND('ACCESS EXPORT'!AA671="",'ACCESS EXPORT'!Z671=""),VLOOKUP(A671,'ACCESS EXPORT'!$A:$AF,32,FALSE),(IF('ACCESS EXPORT'!AA671&lt;&gt;"",CONCATENATE(VLOOKUP(A671,'ACCESS EXPORT'!$A:$AF,32,FALSE)," (Closed",TEXT('ACCESS EXPORT'!AA671," MM/DD/YYY)")),IF(TODAY()&lt;(('ACCESS EXPORT'!Z671)+30),CONCATENATE(VLOOKUP(A671,'ACCESS EXPORT'!$A:$AF,32,FALSE)," (Opens",TEXT('ACCESS EXPORT'!Z671," MM/DD/YYY)")),VLOOKUP(A671,'ACCESS EXPORT'!$A:$AF,32,FALSE)))))),"-")</f>
        <v>ADVENTHEALTH MEDICAL GROUP GASTROENTEROLOGY AND HEPATOLOGY AT WINTER GARDEN</v>
      </c>
      <c r="D671" s="3" t="str">
        <f ca="1">IFERROR(UPPER(IF(AND('ACCESS EXPORT'!AA671="",'ACCESS EXPORT'!Z671=""),VLOOKUP(A671,'ACCESS EXPORT'!$A:$AF,28,FALSE),(IF('ACCESS EXPORT'!AA671&lt;&gt;"",CONCATENATE(VLOOKUP(A671,'ACCESS EXPORT'!$A:$AF,28,FALSE)," (Closed",TEXT('ACCESS EXPORT'!AA671," MM/DD/YYY)")),IF(TODAY()&lt;(('ACCESS EXPORT'!Z671)+30),CONCATENATE(VLOOKUP(A671,'ACCESS EXPORT'!$A:$AF,28,FALSE)," (Opens",TEXT('ACCESS EXPORT'!Z671," MM/DD/YYY)")),VLOOKUP(A671,'ACCESS EXPORT'!$A:$AF,28,FALSE)))))),"-")</f>
        <v>CENTRAL FLORIDA HEPATOLOGY &amp; GASTROENTEROLOGY - WINTER GARDEN*</v>
      </c>
      <c r="E671" s="3" t="str">
        <f>VLOOKUP($A671,'ACCESS EXPORT'!$A:$AF,3,FALSE)</f>
        <v>6850</v>
      </c>
      <c r="F671" s="3" t="str">
        <f>UPPER(CONCATENATE(VLOOKUP(A671,'ACCESS EXPORT'!$A:$AF,4,FALSE)," ",VLOOKUP(A671,'ACCESS EXPORT'!$A:$AF,5,FALSE)," ",VLOOKUP(A671,'ACCESS EXPORT'!$A:$AF,6,FALSE)," ",VLOOKUP(A671,'ACCESS EXPORT'!$A:$AA,7,FALSE)," ",VLOOKUP(A671,'ACCESS EXPORT'!$A:$AA,8,FALSE)))</f>
        <v>2000 FOWLER GROVE BLVD 3RD FLOOR WINTER GARDEN FL 34787</v>
      </c>
      <c r="G671" s="4" t="str">
        <f>UPPER(VLOOKUP($A671,'ACCESS EXPORT'!$A:$AF,9,FALSE))</f>
        <v>ORANGE</v>
      </c>
      <c r="H671" s="4" t="str">
        <f>_xlfn.IFNA(VLOOKUP($B671,'ACCESS EXPORT'!$B:$J,9,FALSE),"")</f>
        <v>Central</v>
      </c>
      <c r="I671" s="3" t="str">
        <f>CONCATENATE("(P)",VLOOKUP($A671,'ACCESS EXPORT'!$A:$AF,11,FALSE)," (F)",VLOOKUP($A671,'ACCESS EXPORT'!$A:$AF,29,FALSE))</f>
        <v>(P)(407) 303-1812 (F)(407)303-1815</v>
      </c>
      <c r="J671" s="4" t="str">
        <f>UPPER(VLOOKUP($A671,'ACCESS EXPORT'!$A:$AF,12,FALSE))</f>
        <v>GASTROENTEROLOGY</v>
      </c>
      <c r="K671" s="4" t="str">
        <f>UPPER(VLOOKUP($A671,'ACCESS EXPORT'!$A:$AF,13,FALSE))</f>
        <v>SCOTT HILL</v>
      </c>
      <c r="L671" s="3" t="str">
        <f>IF(AND(VLOOKUP(A671,'ACCESS EXPORT'!A:AE,1,0),'ACCESS EXPORT'!N671=""),UPPER(CONCATENATE('ACCESS EXPORT'!AE671)),IF(VLOOKUP(A671,'ACCESS EXPORT'!A:AE,1,0),UPPER(CONCATENATE('ACCESS EXPORT'!N671," "&amp;CHAR(10),'ACCESS EXPORT'!AE671))))</f>
        <v xml:space="preserve">MICHELL ATHANASE 
</v>
      </c>
      <c r="M671" s="4" t="str">
        <f>UPPER(VLOOKUP($A671,'ACCESS EXPORT'!$A:$O,15,FALSE))</f>
        <v>CYNTHIA NIEVES (PM) / CAROLINE ANCHIQUE (OS)</v>
      </c>
      <c r="N671" s="4" t="str">
        <f ca="1">IF(AND('ACCESS EXPORT'!X671="",'ACCESS EXPORT'!Y671=""),IF('ACCESS EXPORT'!V671&lt;&gt;"",(IF(TODAY()-'ACCESS EXPORT'!V671&gt;=-60,UPPER(CONCATENATE(VLOOKUP(B671,'ACCESS EXPORT'!$B:$P,15,FALSE),""&amp;CHAR(10)&amp;"(SEP",TEXT('ACCESS EXPORT'!V671," MM/DD/YYY)"))),IF(TODAY()-'ACCESS EXPORT'!V671&lt;0,UPPER(VLOOKUP(B671,'ACCESS EXPORT'!$B:$P,15,FALSE)),UPPER(VLOOKUP(B671,'ACCESS EXPORT'!$B:$P,15,FALSE))))),IF('ACCESS EXPORT'!U671="",UPPER(VLOOKUP(B671,'ACCESS EXPORT'!$B:$P,15,FALSE)),IF(TODAY()-'ACCESS EXPORT'!U671&lt;=30,CONCATENATE(UPPER(VLOOKUP(B671,'ACCESS EXPORT'!$B:$P,15,FALSE)),""&amp;CHAR(10)&amp;"(NEW",TEXT('ACCESS EXPORT'!U671," MM/DD/YYY)")),IF(AND(TODAY()-'ACCESS EXPORT'!U671&gt;30,TODAY()&gt;0),UPPER(VLOOKUP(B671,'ACCESS EXPORT'!$B:$P,15,FALSE)))))),IF('ACCESS EXPORT'!Y671&lt;&gt;"",UPPER(CONCATENATE(UPPER(VLOOKUP(B671,'ACCESS EXPORT'!$B:$P,15,FALSE)),""&amp;CHAR(10)&amp;"(Transfer Out",TEXT('ACCESS EXPORT'!Y671," MM/DD/YYY)"))),IF('ACCESS EXPORT'!X671&lt;&gt;"",UPPER(CONCATENATE(UPPER(VLOOKUP(B671,'ACCESS EXPORT'!$B:$P,15,FALSE)),""&amp;CHAR(10)&amp;"(Transfer In",TEXT('ACCESS EXPORT'!X671," MM/DD/YYY)"))))))</f>
        <v>KOLA, MOIN</v>
      </c>
      <c r="O671" s="4" t="str">
        <f>_xlfn.IFNA(VLOOKUP(B671,'ACCESS EXPORT'!$B:$Q,16,FALSE),"")</f>
        <v>MD</v>
      </c>
      <c r="P671" s="4" t="str">
        <f>_xlfn.IFNA(VLOOKUP(B671,'ACCESS EXPORT'!B:W,22,FALSE),"-")</f>
        <v>1548463003</v>
      </c>
      <c r="Q671" s="4" t="str">
        <f>_xlfn.IFNA(VLOOKUP(A671,'ACCESS EXPORT'!$A:$AG,33,0),"-")</f>
        <v>Maria Ortiz</v>
      </c>
      <c r="R671" s="4" t="str">
        <f>_xlfn.IFNA(VLOOKUP(A671,'ACCESS EXPORT'!$A:$AH,34,0),"-")</f>
        <v>Carol Shane</v>
      </c>
      <c r="S671" s="4" t="str">
        <f>_xlfn.IFNA(VLOOKUP(A671,'ACCESS EXPORT'!$A:$AI,35,0),"-")</f>
        <v>Kikzeny Cartagena</v>
      </c>
      <c r="T671" s="4" t="str">
        <f>_xlfn.IFNA(VLOOKUP(A671,'ACCESS EXPORT'!$A:$AJ,36,0),"-")</f>
        <v>TBD</v>
      </c>
      <c r="U671" s="4" t="str">
        <f>_xlfn.IFNA(VLOOKUP(A671,'ACCESS EXPORT'!$A:$AK,37,0),"-")</f>
        <v>athena</v>
      </c>
      <c r="V671" s="4" t="str">
        <f>_xlfn.IFNA(VLOOKUP(A671,'ACCESS EXPORT'!$A:$AL,38,0),"-")</f>
        <v>FHMG_CENTRAL FL HEPA_WG</v>
      </c>
      <c r="W671" s="4" t="str">
        <f>_xlfn.IFNA(VLOOKUP(A671,'ACCESS EXPORT'!$A:$AM,39,0),"-")</f>
        <v/>
      </c>
      <c r="X671" s="4" t="str">
        <f>_xlfn.IFNA(VLOOKUP(A671,'ACCESS EXPORT'!$A:$AN,40,0),"-")</f>
        <v>John Del Rio / Shahla Cedeno</v>
      </c>
      <c r="Y671" s="26" t="str">
        <f>_xlfn.IFNA(VLOOKUP(A671,'ACCESS EXPORT'!A:AO,41,0),"")</f>
        <v>Jose Anderson</v>
      </c>
      <c r="Z671" s="26" t="str">
        <f>_xlfn.IFNA(VLOOKUP(A671,'ACCESS EXPORT'!A:AP,42,0),"")</f>
        <v>Varuna Singh</v>
      </c>
      <c r="AA671" s="26" t="str">
        <f>_xlfn.IFNA(VLOOKUP(A671,'ACCESS EXPORT'!A:AQ,43,0),"")</f>
        <v>Tricia Greco</v>
      </c>
    </row>
    <row r="672" spans="1:27" ht="18.75" x14ac:dyDescent="0.25">
      <c r="A672" s="33">
        <v>132</v>
      </c>
      <c r="B672" s="10">
        <v>2007</v>
      </c>
      <c r="C672" s="7" t="str">
        <f ca="1">IFERROR(UPPER(IF(AND('ACCESS EXPORT'!AA672="",'ACCESS EXPORT'!Z672=""),VLOOKUP(A672,'ACCESS EXPORT'!$A:$AF,32,FALSE),(IF('ACCESS EXPORT'!AA672&lt;&gt;"",CONCATENATE(VLOOKUP(A672,'ACCESS EXPORT'!$A:$AF,32,FALSE)," (Closed",TEXT('ACCESS EXPORT'!AA672," MM/DD/YYY)")),IF(TODAY()&lt;(('ACCESS EXPORT'!Z672)+30),CONCATENATE(VLOOKUP(A672,'ACCESS EXPORT'!$A:$AF,32,FALSE)," (Opens",TEXT('ACCESS EXPORT'!Z672," MM/DD/YYY)")),VLOOKUP(A672,'ACCESS EXPORT'!$A:$AF,32,FALSE)))))),"-")</f>
        <v>ADVENTHEALTH MEDICAL GROUP COLORECTAL SURGERY AT WINTER PARK</v>
      </c>
      <c r="D672" s="3" t="str">
        <f ca="1">IFERROR(UPPER(IF(AND('ACCESS EXPORT'!AA672="",'ACCESS EXPORT'!Z672=""),VLOOKUP(A672,'ACCESS EXPORT'!$A:$AF,28,FALSE),(IF('ACCESS EXPORT'!AA672&lt;&gt;"",CONCATENATE(VLOOKUP(A672,'ACCESS EXPORT'!$A:$AF,28,FALSE)," (Closed",TEXT('ACCESS EXPORT'!AA672," MM/DD/YYY)")),IF(TODAY()&lt;(('ACCESS EXPORT'!Z672)+30),CONCATENATE(VLOOKUP(A672,'ACCESS EXPORT'!$A:$AF,28,FALSE)," (Opens",TEXT('ACCESS EXPORT'!Z672," MM/DD/YYY)")),VLOOKUP(A672,'ACCESS EXPORT'!$A:$AF,28,FALSE)))))),"-")</f>
        <v>CENTER FOR COLON &amp; RECTAL SURGERY - WINTER PARK*</v>
      </c>
      <c r="E672" s="3" t="str">
        <f>VLOOKUP($A672,'ACCESS EXPORT'!$A:$AF,3,FALSE)</f>
        <v>6940</v>
      </c>
      <c r="F672" s="3" t="str">
        <f>UPPER(CONCATENATE(VLOOKUP(A672,'ACCESS EXPORT'!$A:$AF,4,FALSE)," ",VLOOKUP(A672,'ACCESS EXPORT'!$A:$AF,5,FALSE)," ",VLOOKUP(A672,'ACCESS EXPORT'!$A:$AF,6,FALSE)," ",VLOOKUP(A672,'ACCESS EXPORT'!$A:$AA,7,FALSE)," ",VLOOKUP(A672,'ACCESS EXPORT'!$A:$AA,8,FALSE)))</f>
        <v>242 N EDINBURGH DR  WINTER PARK FL 32792</v>
      </c>
      <c r="G672" s="4" t="str">
        <f>UPPER(VLOOKUP($A672,'ACCESS EXPORT'!$A:$AF,9,FALSE))</f>
        <v>ORANGE</v>
      </c>
      <c r="H672" s="4" t="str">
        <f>_xlfn.IFNA(VLOOKUP($B672,'ACCESS EXPORT'!$B:$J,9,FALSE),"")</f>
        <v>Central</v>
      </c>
      <c r="I672" s="3" t="str">
        <f>CONCATENATE("(P)",VLOOKUP($A672,'ACCESS EXPORT'!$A:$AF,11,FALSE)," (F)",VLOOKUP($A672,'ACCESS EXPORT'!$A:$AF,29,FALSE))</f>
        <v>(P)(407) 303-2615 (F)(407) 599-0541</v>
      </c>
      <c r="J672" s="4" t="str">
        <f>UPPER(VLOOKUP($A672,'ACCESS EXPORT'!$A:$AF,12,FALSE))</f>
        <v>SURGERY</v>
      </c>
      <c r="K672" s="4" t="str">
        <f>UPPER(VLOOKUP($A672,'ACCESS EXPORT'!$A:$AF,13,FALSE))</f>
        <v>SCOTT HILL</v>
      </c>
      <c r="L672" s="3" t="str">
        <f>IF(AND(VLOOKUP(A672,'ACCESS EXPORT'!A:AE,1,0),'ACCESS EXPORT'!N672=""),UPPER(CONCATENATE('ACCESS EXPORT'!AE672)),IF(VLOOKUP(A672,'ACCESS EXPORT'!A:AE,1,0),UPPER(CONCATENATE('ACCESS EXPORT'!N672," "&amp;CHAR(10),'ACCESS EXPORT'!AE672))))</f>
        <v xml:space="preserve">MICHELL ATHANASE 
</v>
      </c>
      <c r="M672" s="4" t="str">
        <f>UPPER(VLOOKUP($A672,'ACCESS EXPORT'!$A:$O,15,FALSE))</f>
        <v>TBD (PM) / MELISSA BROWN (OS)</v>
      </c>
      <c r="N672" s="4" t="str">
        <f ca="1">IF(AND('ACCESS EXPORT'!X672="",'ACCESS EXPORT'!Y672=""),IF('ACCESS EXPORT'!V672&lt;&gt;"",(IF(TODAY()-'ACCESS EXPORT'!V672&gt;=-60,UPPER(CONCATENATE(VLOOKUP(B672,'ACCESS EXPORT'!$B:$P,15,FALSE),""&amp;CHAR(10)&amp;"(SEP",TEXT('ACCESS EXPORT'!V672," MM/DD/YYY)"))),IF(TODAY()-'ACCESS EXPORT'!V672&lt;0,UPPER(VLOOKUP(B672,'ACCESS EXPORT'!$B:$P,15,FALSE)),UPPER(VLOOKUP(B672,'ACCESS EXPORT'!$B:$P,15,FALSE))))),IF('ACCESS EXPORT'!U672="",UPPER(VLOOKUP(B672,'ACCESS EXPORT'!$B:$P,15,FALSE)),IF(TODAY()-'ACCESS EXPORT'!U672&lt;=30,CONCATENATE(UPPER(VLOOKUP(B672,'ACCESS EXPORT'!$B:$P,15,FALSE)),""&amp;CHAR(10)&amp;"(NEW",TEXT('ACCESS EXPORT'!U672," MM/DD/YYY)")),IF(AND(TODAY()-'ACCESS EXPORT'!U672&gt;30,TODAY()&gt;0),UPPER(VLOOKUP(B672,'ACCESS EXPORT'!$B:$P,15,FALSE)))))),IF('ACCESS EXPORT'!Y672&lt;&gt;"",UPPER(CONCATENATE(UPPER(VLOOKUP(B672,'ACCESS EXPORT'!$B:$P,15,FALSE)),""&amp;CHAR(10)&amp;"(Transfer Out",TEXT('ACCESS EXPORT'!Y672," MM/DD/YYY)"))),IF('ACCESS EXPORT'!X672&lt;&gt;"",UPPER(CONCATENATE(UPPER(VLOOKUP(B672,'ACCESS EXPORT'!$B:$P,15,FALSE)),""&amp;CHAR(10)&amp;"(Transfer In",TEXT('ACCESS EXPORT'!X672," MM/DD/YYY)"))))))</f>
        <v>GALANTE, DANIEL</v>
      </c>
      <c r="O672" s="4" t="str">
        <f>_xlfn.IFNA(VLOOKUP(B672,'ACCESS EXPORT'!$B:$Q,16,FALSE),"")</f>
        <v>DO</v>
      </c>
      <c r="P672" s="4" t="str">
        <f>_xlfn.IFNA(VLOOKUP(B672,'ACCESS EXPORT'!B:W,22,FALSE),"-")</f>
        <v>1841583572</v>
      </c>
      <c r="Q672" s="4" t="str">
        <f>_xlfn.IFNA(VLOOKUP(A672,'ACCESS EXPORT'!$A:$AG,33,0),"-")</f>
        <v>Aldis Leonardo</v>
      </c>
      <c r="R672" s="4" t="str">
        <f>_xlfn.IFNA(VLOOKUP(A672,'ACCESS EXPORT'!$A:$AH,34,0),"-")</f>
        <v>Cheri Benedeti</v>
      </c>
      <c r="S672" s="4" t="str">
        <f>_xlfn.IFNA(VLOOKUP(A672,'ACCESS EXPORT'!$A:$AI,35,0),"-")</f>
        <v>Kikzeny Cartagena</v>
      </c>
      <c r="T672" s="4" t="str">
        <f>_xlfn.IFNA(VLOOKUP(A672,'ACCESS EXPORT'!$A:$AJ,36,0),"-")</f>
        <v>Everil Elliott</v>
      </c>
      <c r="U672" s="4" t="str">
        <f>_xlfn.IFNA(VLOOKUP(A672,'ACCESS EXPORT'!$A:$AK,37,0),"-")</f>
        <v>athena</v>
      </c>
      <c r="V672" s="4" t="str">
        <f>_xlfn.IFNA(VLOOKUP(A672,'ACCESS EXPORT'!$A:$AL,38,0),"-")</f>
        <v>FHMG_CTR COLON RECTAL_WP</v>
      </c>
      <c r="W672" s="4" t="str">
        <f>_xlfn.IFNA(VLOOKUP(A672,'ACCESS EXPORT'!$A:$AM,39,0),"-")</f>
        <v/>
      </c>
      <c r="X672" s="4" t="str">
        <f>_xlfn.IFNA(VLOOKUP(A672,'ACCESS EXPORT'!$A:$AN,40,0),"-")</f>
        <v>John Del Rio / Shahla Cedeno</v>
      </c>
      <c r="Y672" s="26" t="str">
        <f>_xlfn.IFNA(VLOOKUP(A672,'ACCESS EXPORT'!A:AO,41,0),"")</f>
        <v>Andrea Desilva</v>
      </c>
      <c r="Z672" s="26" t="str">
        <f>_xlfn.IFNA(VLOOKUP(A672,'ACCESS EXPORT'!A:AP,42,0),"")</f>
        <v>Candace Goodman</v>
      </c>
      <c r="AA672" s="26" t="str">
        <f>_xlfn.IFNA(VLOOKUP(A672,'ACCESS EXPORT'!A:AQ,43,0),"")</f>
        <v>Tricia Greco</v>
      </c>
    </row>
    <row r="673" spans="1:27" ht="18.75" x14ac:dyDescent="0.25">
      <c r="A673" s="33">
        <v>132</v>
      </c>
      <c r="B673" s="10">
        <v>1901</v>
      </c>
      <c r="C673" s="7" t="str">
        <f ca="1">IFERROR(UPPER(IF(AND('ACCESS EXPORT'!AA673="",'ACCESS EXPORT'!Z673=""),VLOOKUP(A673,'ACCESS EXPORT'!$A:$AF,32,FALSE),(IF('ACCESS EXPORT'!AA673&lt;&gt;"",CONCATENATE(VLOOKUP(A673,'ACCESS EXPORT'!$A:$AF,32,FALSE)," (Closed",TEXT('ACCESS EXPORT'!AA673," MM/DD/YYY)")),IF(TODAY()&lt;(('ACCESS EXPORT'!Z673)+30),CONCATENATE(VLOOKUP(A673,'ACCESS EXPORT'!$A:$AF,32,FALSE)," (Opens",TEXT('ACCESS EXPORT'!Z673," MM/DD/YYY)")),VLOOKUP(A673,'ACCESS EXPORT'!$A:$AF,32,FALSE)))))),"-")</f>
        <v>ADVENTHEALTH MEDICAL GROUP COLORECTAL SURGERY AT WINTER PARK</v>
      </c>
      <c r="D673" s="3" t="str">
        <f ca="1">IFERROR(UPPER(IF(AND('ACCESS EXPORT'!AA673="",'ACCESS EXPORT'!Z673=""),VLOOKUP(A673,'ACCESS EXPORT'!$A:$AF,28,FALSE),(IF('ACCESS EXPORT'!AA673&lt;&gt;"",CONCATENATE(VLOOKUP(A673,'ACCESS EXPORT'!$A:$AF,28,FALSE)," (Closed",TEXT('ACCESS EXPORT'!AA673," MM/DD/YYY)")),IF(TODAY()&lt;(('ACCESS EXPORT'!Z673)+30),CONCATENATE(VLOOKUP(A673,'ACCESS EXPORT'!$A:$AF,28,FALSE)," (Opens",TEXT('ACCESS EXPORT'!Z673," MM/DD/YYY)")),VLOOKUP(A673,'ACCESS EXPORT'!$A:$AF,28,FALSE)))))),"-")</f>
        <v>CENTER FOR COLON &amp; RECTAL SURGERY - WINTER PARK*</v>
      </c>
      <c r="E673" s="3" t="str">
        <f>VLOOKUP($A673,'ACCESS EXPORT'!$A:$AF,3,FALSE)</f>
        <v>6940</v>
      </c>
      <c r="F673" s="3" t="str">
        <f>UPPER(CONCATENATE(VLOOKUP(A673,'ACCESS EXPORT'!$A:$AF,4,FALSE)," ",VLOOKUP(A673,'ACCESS EXPORT'!$A:$AF,5,FALSE)," ",VLOOKUP(A673,'ACCESS EXPORT'!$A:$AF,6,FALSE)," ",VLOOKUP(A673,'ACCESS EXPORT'!$A:$AA,7,FALSE)," ",VLOOKUP(A673,'ACCESS EXPORT'!$A:$AA,8,FALSE)))</f>
        <v>242 N EDINBURGH DR  WINTER PARK FL 32792</v>
      </c>
      <c r="G673" s="4" t="str">
        <f>UPPER(VLOOKUP($A673,'ACCESS EXPORT'!$A:$AF,9,FALSE))</f>
        <v>ORANGE</v>
      </c>
      <c r="H673" s="4" t="str">
        <f>_xlfn.IFNA(VLOOKUP($B673,'ACCESS EXPORT'!$B:$J,9,FALSE),"")</f>
        <v>NE</v>
      </c>
      <c r="I673" s="3" t="str">
        <f>CONCATENATE("(P)",VLOOKUP($A673,'ACCESS EXPORT'!$A:$AF,11,FALSE)," (F)",VLOOKUP($A673,'ACCESS EXPORT'!$A:$AF,29,FALSE))</f>
        <v>(P)(407) 303-2615 (F)(407) 599-0541</v>
      </c>
      <c r="J673" s="4" t="str">
        <f>UPPER(VLOOKUP($A673,'ACCESS EXPORT'!$A:$AF,12,FALSE))</f>
        <v>SURGERY</v>
      </c>
      <c r="K673" s="4" t="str">
        <f>UPPER(VLOOKUP($A673,'ACCESS EXPORT'!$A:$AF,13,FALSE))</f>
        <v>SCOTT HILL</v>
      </c>
      <c r="L673" s="3" t="str">
        <f>IF(AND(VLOOKUP(A673,'ACCESS EXPORT'!A:AE,1,0),'ACCESS EXPORT'!N673=""),UPPER(CONCATENATE('ACCESS EXPORT'!AE673)),IF(VLOOKUP(A673,'ACCESS EXPORT'!A:AE,1,0),UPPER(CONCATENATE('ACCESS EXPORT'!N673," "&amp;CHAR(10),'ACCESS EXPORT'!AE673))))</f>
        <v xml:space="preserve">MICHELL ATHANASE 
</v>
      </c>
      <c r="M673" s="4" t="str">
        <f>UPPER(VLOOKUP($A673,'ACCESS EXPORT'!$A:$O,15,FALSE))</f>
        <v>TBD (PM) / MELISSA BROWN (OS)</v>
      </c>
      <c r="N673" s="4" t="str">
        <f ca="1">IF(AND('ACCESS EXPORT'!X673="",'ACCESS EXPORT'!Y673=""),IF('ACCESS EXPORT'!V673&lt;&gt;"",(IF(TODAY()-'ACCESS EXPORT'!V673&gt;=-60,UPPER(CONCATENATE(VLOOKUP(B673,'ACCESS EXPORT'!$B:$P,15,FALSE),""&amp;CHAR(10)&amp;"(SEP",TEXT('ACCESS EXPORT'!V673," MM/DD/YYY)"))),IF(TODAY()-'ACCESS EXPORT'!V673&lt;0,UPPER(VLOOKUP(B673,'ACCESS EXPORT'!$B:$P,15,FALSE)),UPPER(VLOOKUP(B673,'ACCESS EXPORT'!$B:$P,15,FALSE))))),IF('ACCESS EXPORT'!U673="",UPPER(VLOOKUP(B673,'ACCESS EXPORT'!$B:$P,15,FALSE)),IF(TODAY()-'ACCESS EXPORT'!U673&lt;=30,CONCATENATE(UPPER(VLOOKUP(B673,'ACCESS EXPORT'!$B:$P,15,FALSE)),""&amp;CHAR(10)&amp;"(NEW",TEXT('ACCESS EXPORT'!U673," MM/DD/YYY)")),IF(AND(TODAY()-'ACCESS EXPORT'!U673&gt;30,TODAY()&gt;0),UPPER(VLOOKUP(B673,'ACCESS EXPORT'!$B:$P,15,FALSE)))))),IF('ACCESS EXPORT'!Y673&lt;&gt;"",UPPER(CONCATENATE(UPPER(VLOOKUP(B673,'ACCESS EXPORT'!$B:$P,15,FALSE)),""&amp;CHAR(10)&amp;"(Transfer Out",TEXT('ACCESS EXPORT'!Y673," MM/DD/YYY)"))),IF('ACCESS EXPORT'!X673&lt;&gt;"",UPPER(CONCATENATE(UPPER(VLOOKUP(B673,'ACCESS EXPORT'!$B:$P,15,FALSE)),""&amp;CHAR(10)&amp;"(Transfer In",TEXT('ACCESS EXPORT'!X673," MM/DD/YYY)"))))))</f>
        <v>KELLY, JUSTIN</v>
      </c>
      <c r="O673" s="4" t="str">
        <f>_xlfn.IFNA(VLOOKUP(B673,'ACCESS EXPORT'!$B:$Q,16,FALSE),"")</f>
        <v>MD</v>
      </c>
      <c r="P673" s="4" t="str">
        <f>_xlfn.IFNA(VLOOKUP(B673,'ACCESS EXPORT'!B:W,22,FALSE),"-")</f>
        <v>1477906915</v>
      </c>
      <c r="Q673" s="4" t="str">
        <f>_xlfn.IFNA(VLOOKUP(A673,'ACCESS EXPORT'!$A:$AG,33,0),"-")</f>
        <v>Aldis Leonardo</v>
      </c>
      <c r="R673" s="4" t="str">
        <f>_xlfn.IFNA(VLOOKUP(A673,'ACCESS EXPORT'!$A:$AH,34,0),"-")</f>
        <v>Cheri Benedeti</v>
      </c>
      <c r="S673" s="4" t="str">
        <f>_xlfn.IFNA(VLOOKUP(A673,'ACCESS EXPORT'!$A:$AI,35,0),"-")</f>
        <v>Kikzeny Cartagena</v>
      </c>
      <c r="T673" s="4" t="str">
        <f>_xlfn.IFNA(VLOOKUP(A673,'ACCESS EXPORT'!$A:$AJ,36,0),"-")</f>
        <v>Everil Elliott</v>
      </c>
      <c r="U673" s="4" t="str">
        <f>_xlfn.IFNA(VLOOKUP(A673,'ACCESS EXPORT'!$A:$AK,37,0),"-")</f>
        <v>athena</v>
      </c>
      <c r="V673" s="4" t="str">
        <f>_xlfn.IFNA(VLOOKUP(A673,'ACCESS EXPORT'!$A:$AL,38,0),"-")</f>
        <v>FHMG_CTR COLON RECTAL_WP</v>
      </c>
      <c r="W673" s="4" t="str">
        <f>_xlfn.IFNA(VLOOKUP(A673,'ACCESS EXPORT'!$A:$AM,39,0),"-")</f>
        <v/>
      </c>
      <c r="X673" s="4" t="str">
        <f>_xlfn.IFNA(VLOOKUP(A673,'ACCESS EXPORT'!$A:$AN,40,0),"-")</f>
        <v>John Del Rio / Shahla Cedeno</v>
      </c>
      <c r="Y673" s="26" t="str">
        <f>_xlfn.IFNA(VLOOKUP(A673,'ACCESS EXPORT'!A:AO,41,0),"")</f>
        <v>Andrea Desilva</v>
      </c>
      <c r="Z673" s="26" t="str">
        <f>_xlfn.IFNA(VLOOKUP(A673,'ACCESS EXPORT'!A:AP,42,0),"")</f>
        <v>Candace Goodman</v>
      </c>
      <c r="AA673" s="26" t="str">
        <f>_xlfn.IFNA(VLOOKUP(A673,'ACCESS EXPORT'!A:AQ,43,0),"")</f>
        <v>Tricia Greco</v>
      </c>
    </row>
    <row r="674" spans="1:27" ht="18.75" x14ac:dyDescent="0.25">
      <c r="A674" s="33">
        <v>114</v>
      </c>
      <c r="B674" s="10">
        <v>1150</v>
      </c>
      <c r="C674" s="7" t="str">
        <f ca="1">IFERROR(UPPER(IF(AND('ACCESS EXPORT'!AA674="",'ACCESS EXPORT'!Z674=""),VLOOKUP(A674,'ACCESS EXPORT'!$A:$AF,32,FALSE),(IF('ACCESS EXPORT'!AA674&lt;&gt;"",CONCATENATE(VLOOKUP(A674,'ACCESS EXPORT'!$A:$AF,32,FALSE)," (Closed",TEXT('ACCESS EXPORT'!AA674," MM/DD/YYY)")),IF(TODAY()&lt;(('ACCESS EXPORT'!Z674)+30),CONCATENATE(VLOOKUP(A674,'ACCESS EXPORT'!$A:$AF,32,FALSE)," (Opens",TEXT('ACCESS EXPORT'!Z674," MM/DD/YYY)")),VLOOKUP(A674,'ACCESS EXPORT'!$A:$AF,32,FALSE)))))),"-")</f>
        <v>ADVENTHEALTH MEDICAL GROUP ONCOLOGY AND HEMATOLOGY AT EAST ORLANDO</v>
      </c>
      <c r="D674" s="3" t="str">
        <f ca="1">IFERROR(UPPER(IF(AND('ACCESS EXPORT'!AA674="",'ACCESS EXPORT'!Z674=""),VLOOKUP(A674,'ACCESS EXPORT'!$A:$AF,28,FALSE),(IF('ACCESS EXPORT'!AA674&lt;&gt;"",CONCATENATE(VLOOKUP(A674,'ACCESS EXPORT'!$A:$AF,28,FALSE)," (Closed",TEXT('ACCESS EXPORT'!AA674," MM/DD/YYY)")),IF(TODAY()&lt;(('ACCESS EXPORT'!Z674)+30),CONCATENATE(VLOOKUP(A674,'ACCESS EXPORT'!$A:$AF,28,FALSE)," (Opens",TEXT('ACCESS EXPORT'!Z674," MM/DD/YYY)")),VLOOKUP(A674,'ACCESS EXPORT'!$A:$AF,28,FALSE)))))),"-")</f>
        <v>CANCER INSTITUTE OF FLORIDA - EAST ORLANDO</v>
      </c>
      <c r="E674" s="3" t="str">
        <f>VLOOKUP($A674,'ACCESS EXPORT'!$A:$AF,3,FALSE)</f>
        <v>6960</v>
      </c>
      <c r="F674" s="3" t="str">
        <f>UPPER(CONCATENATE(VLOOKUP(A674,'ACCESS EXPORT'!$A:$AF,4,FALSE)," ",VLOOKUP(A674,'ACCESS EXPORT'!$A:$AF,5,FALSE)," ",VLOOKUP(A674,'ACCESS EXPORT'!$A:$AF,6,FALSE)," ",VLOOKUP(A674,'ACCESS EXPORT'!$A:$AA,7,FALSE)," ",VLOOKUP(A674,'ACCESS EXPORT'!$A:$AA,8,FALSE)))</f>
        <v>7975 LAKE UNDERHILL RD SUITE 220B ORLANDO FL 32822</v>
      </c>
      <c r="G674" s="4" t="str">
        <f>UPPER(VLOOKUP($A674,'ACCESS EXPORT'!$A:$AF,9,FALSE))</f>
        <v>ORANGE</v>
      </c>
      <c r="H674" s="4" t="str">
        <f>_xlfn.IFNA(VLOOKUP($B674,'ACCESS EXPORT'!$B:$J,9,FALSE),"")</f>
        <v>NE</v>
      </c>
      <c r="I674" s="3" t="str">
        <f>CONCATENATE("(P)",VLOOKUP($A674,'ACCESS EXPORT'!$A:$AF,11,FALSE)," (F)",VLOOKUP($A674,'ACCESS EXPORT'!$A:$AF,29,FALSE))</f>
        <v>(P)(407) 303-6772 (F)(407)303-6775</v>
      </c>
      <c r="J674" s="4" t="str">
        <f>UPPER(VLOOKUP($A674,'ACCESS EXPORT'!$A:$AF,12,FALSE))</f>
        <v>ONCOLOGY</v>
      </c>
      <c r="K674" s="4" t="str">
        <f>UPPER(VLOOKUP($A674,'ACCESS EXPORT'!$A:$AF,13,FALSE))</f>
        <v>VICKI CHILCOTT</v>
      </c>
      <c r="L674" s="3" t="str">
        <f>IF(AND(VLOOKUP(A674,'ACCESS EXPORT'!A:AE,1,0),'ACCESS EXPORT'!N674=""),UPPER(CONCATENATE('ACCESS EXPORT'!AE674)),IF(VLOOKUP(A674,'ACCESS EXPORT'!A:AE,1,0),UPPER(CONCATENATE('ACCESS EXPORT'!N674," "&amp;CHAR(10),'ACCESS EXPORT'!AE674))))</f>
        <v xml:space="preserve">CYNDI BERGS 
</v>
      </c>
      <c r="M674" s="4" t="str">
        <f>UPPER(VLOOKUP($A674,'ACCESS EXPORT'!$A:$O,15,FALSE))</f>
        <v>CATHY FELICIANO (PM)</v>
      </c>
      <c r="N674" s="4" t="str">
        <f ca="1">IF(AND('ACCESS EXPORT'!X674="",'ACCESS EXPORT'!Y674=""),IF('ACCESS EXPORT'!V674&lt;&gt;"",(IF(TODAY()-'ACCESS EXPORT'!V674&gt;=-60,UPPER(CONCATENATE(VLOOKUP(B674,'ACCESS EXPORT'!$B:$P,15,FALSE),""&amp;CHAR(10)&amp;"(SEP",TEXT('ACCESS EXPORT'!V674," MM/DD/YYY)"))),IF(TODAY()-'ACCESS EXPORT'!V674&lt;0,UPPER(VLOOKUP(B674,'ACCESS EXPORT'!$B:$P,15,FALSE)),UPPER(VLOOKUP(B674,'ACCESS EXPORT'!$B:$P,15,FALSE))))),IF('ACCESS EXPORT'!U674="",UPPER(VLOOKUP(B674,'ACCESS EXPORT'!$B:$P,15,FALSE)),IF(TODAY()-'ACCESS EXPORT'!U674&lt;=30,CONCATENATE(UPPER(VLOOKUP(B674,'ACCESS EXPORT'!$B:$P,15,FALSE)),""&amp;CHAR(10)&amp;"(NEW",TEXT('ACCESS EXPORT'!U674," MM/DD/YYY)")),IF(AND(TODAY()-'ACCESS EXPORT'!U674&gt;30,TODAY()&gt;0),UPPER(VLOOKUP(B674,'ACCESS EXPORT'!$B:$P,15,FALSE)))))),IF('ACCESS EXPORT'!Y674&lt;&gt;"",UPPER(CONCATENATE(UPPER(VLOOKUP(B674,'ACCESS EXPORT'!$B:$P,15,FALSE)),""&amp;CHAR(10)&amp;"(Transfer Out",TEXT('ACCESS EXPORT'!Y674," MM/DD/YYY)"))),IF('ACCESS EXPORT'!X674&lt;&gt;"",UPPER(CONCATENATE(UPPER(VLOOKUP(B674,'ACCESS EXPORT'!$B:$P,15,FALSE)),""&amp;CHAR(10)&amp;"(Transfer In",TEXT('ACCESS EXPORT'!X674," MM/DD/YYY)"))))))</f>
        <v>GEORGE, SARAH K.</v>
      </c>
      <c r="O674" s="4" t="str">
        <f>_xlfn.IFNA(VLOOKUP(B674,'ACCESS EXPORT'!$B:$Q,16,FALSE),"")</f>
        <v>MD</v>
      </c>
      <c r="P674" s="4" t="str">
        <f>_xlfn.IFNA(VLOOKUP(B674,'ACCESS EXPORT'!B:W,22,FALSE),"-")</f>
        <v>1609945880</v>
      </c>
      <c r="Q674" s="4" t="str">
        <f>_xlfn.IFNA(VLOOKUP(A674,'ACCESS EXPORT'!$A:$AG,33,0),"-")</f>
        <v>Julie Morris</v>
      </c>
      <c r="R674" s="4" t="str">
        <f>_xlfn.IFNA(VLOOKUP(A674,'ACCESS EXPORT'!$A:$AH,34,0),"-")</f>
        <v>Carol Shane</v>
      </c>
      <c r="S674" s="4" t="str">
        <f>_xlfn.IFNA(VLOOKUP(A674,'ACCESS EXPORT'!$A:$AI,35,0),"-")</f>
        <v>Kikzeny Cartagena</v>
      </c>
      <c r="T674" s="4" t="str">
        <f>_xlfn.IFNA(VLOOKUP(A674,'ACCESS EXPORT'!$A:$AJ,36,0),"-")</f>
        <v>TBD</v>
      </c>
      <c r="U674" s="4" t="str">
        <f>_xlfn.IFNA(VLOOKUP(A674,'ACCESS EXPORT'!$A:$AK,37,0),"-")</f>
        <v>Cerner</v>
      </c>
      <c r="V674" s="4" t="str">
        <f>_xlfn.IFNA(VLOOKUP(A674,'ACCESS EXPORT'!$A:$AL,38,0),"-")</f>
        <v>FHMG_CANCER INST OF FL_E ORL</v>
      </c>
      <c r="W674" s="4" t="str">
        <f>_xlfn.IFNA(VLOOKUP(A674,'ACCESS EXPORT'!$A:$AM,39,0),"-")</f>
        <v/>
      </c>
      <c r="X674" s="4" t="str">
        <f>_xlfn.IFNA(VLOOKUP(A674,'ACCESS EXPORT'!$A:$AN,40,0),"-")</f>
        <v>David Mercer</v>
      </c>
      <c r="Y674" s="26" t="str">
        <f>_xlfn.IFNA(VLOOKUP(A674,'ACCESS EXPORT'!A:AO,41,0),"")</f>
        <v>Gary Weston</v>
      </c>
      <c r="Z674" s="26" t="str">
        <f>_xlfn.IFNA(VLOOKUP(A674,'ACCESS EXPORT'!A:AP,42,0),"")</f>
        <v>Quisha Moorer</v>
      </c>
      <c r="AA674" s="26" t="str">
        <f>_xlfn.IFNA(VLOOKUP(A674,'ACCESS EXPORT'!A:AQ,43,0),"")</f>
        <v>Joe Townsend</v>
      </c>
    </row>
    <row r="675" spans="1:27" ht="18.75" x14ac:dyDescent="0.25">
      <c r="A675" s="33">
        <v>114</v>
      </c>
      <c r="B675" s="10">
        <v>1147</v>
      </c>
      <c r="C675" s="7" t="str">
        <f ca="1">IFERROR(UPPER(IF(AND('ACCESS EXPORT'!AA675="",'ACCESS EXPORT'!Z675=""),VLOOKUP(A675,'ACCESS EXPORT'!$A:$AF,32,FALSE),(IF('ACCESS EXPORT'!AA675&lt;&gt;"",CONCATENATE(VLOOKUP(A675,'ACCESS EXPORT'!$A:$AF,32,FALSE)," (Closed",TEXT('ACCESS EXPORT'!AA675," MM/DD/YYY)")),IF(TODAY()&lt;(('ACCESS EXPORT'!Z675)+30),CONCATENATE(VLOOKUP(A675,'ACCESS EXPORT'!$A:$AF,32,FALSE)," (Opens",TEXT('ACCESS EXPORT'!Z675," MM/DD/YYY)")),VLOOKUP(A675,'ACCESS EXPORT'!$A:$AF,32,FALSE)))))),"-")</f>
        <v>ADVENTHEALTH MEDICAL GROUP ONCOLOGY AND HEMATOLOGY AT EAST ORLANDO</v>
      </c>
      <c r="D675" s="3" t="str">
        <f ca="1">IFERROR(UPPER(IF(AND('ACCESS EXPORT'!AA675="",'ACCESS EXPORT'!Z675=""),VLOOKUP(A675,'ACCESS EXPORT'!$A:$AF,28,FALSE),(IF('ACCESS EXPORT'!AA675&lt;&gt;"",CONCATENATE(VLOOKUP(A675,'ACCESS EXPORT'!$A:$AF,28,FALSE)," (Closed",TEXT('ACCESS EXPORT'!AA675," MM/DD/YYY)")),IF(TODAY()&lt;(('ACCESS EXPORT'!Z675)+30),CONCATENATE(VLOOKUP(A675,'ACCESS EXPORT'!$A:$AF,28,FALSE)," (Opens",TEXT('ACCESS EXPORT'!Z675," MM/DD/YYY)")),VLOOKUP(A675,'ACCESS EXPORT'!$A:$AF,28,FALSE)))))),"-")</f>
        <v>CANCER INSTITUTE OF FLORIDA - EAST ORLANDO</v>
      </c>
      <c r="E675" s="3" t="str">
        <f>VLOOKUP($A675,'ACCESS EXPORT'!$A:$AF,3,FALSE)</f>
        <v>6960</v>
      </c>
      <c r="F675" s="3" t="str">
        <f>UPPER(CONCATENATE(VLOOKUP(A675,'ACCESS EXPORT'!$A:$AF,4,FALSE)," ",VLOOKUP(A675,'ACCESS EXPORT'!$A:$AF,5,FALSE)," ",VLOOKUP(A675,'ACCESS EXPORT'!$A:$AF,6,FALSE)," ",VLOOKUP(A675,'ACCESS EXPORT'!$A:$AA,7,FALSE)," ",VLOOKUP(A675,'ACCESS EXPORT'!$A:$AA,8,FALSE)))</f>
        <v>7975 LAKE UNDERHILL RD SUITE 220B ORLANDO FL 32822</v>
      </c>
      <c r="G675" s="4" t="str">
        <f>UPPER(VLOOKUP($A675,'ACCESS EXPORT'!$A:$AF,9,FALSE))</f>
        <v>ORANGE</v>
      </c>
      <c r="H675" s="4" t="str">
        <f>_xlfn.IFNA(VLOOKUP($B675,'ACCESS EXPORT'!$B:$J,9,FALSE),"")</f>
        <v>NE</v>
      </c>
      <c r="I675" s="3" t="str">
        <f>CONCATENATE("(P)",VLOOKUP($A675,'ACCESS EXPORT'!$A:$AF,11,FALSE)," (F)",VLOOKUP($A675,'ACCESS EXPORT'!$A:$AF,29,FALSE))</f>
        <v>(P)(407) 303-6772 (F)(407)303-6775</v>
      </c>
      <c r="J675" s="4" t="str">
        <f>UPPER(VLOOKUP($A675,'ACCESS EXPORT'!$A:$AF,12,FALSE))</f>
        <v>ONCOLOGY</v>
      </c>
      <c r="K675" s="4" t="str">
        <f>UPPER(VLOOKUP($A675,'ACCESS EXPORT'!$A:$AF,13,FALSE))</f>
        <v>VICKI CHILCOTT</v>
      </c>
      <c r="L675" s="3" t="str">
        <f>IF(AND(VLOOKUP(A675,'ACCESS EXPORT'!A:AE,1,0),'ACCESS EXPORT'!N675=""),UPPER(CONCATENATE('ACCESS EXPORT'!AE675)),IF(VLOOKUP(A675,'ACCESS EXPORT'!A:AE,1,0),UPPER(CONCATENATE('ACCESS EXPORT'!N675," "&amp;CHAR(10),'ACCESS EXPORT'!AE675))))</f>
        <v xml:space="preserve">CYNDI BERGS 
</v>
      </c>
      <c r="M675" s="4" t="str">
        <f>UPPER(VLOOKUP($A675,'ACCESS EXPORT'!$A:$O,15,FALSE))</f>
        <v>CATHY FELICIANO (PM)</v>
      </c>
      <c r="N675" s="4" t="str">
        <f ca="1">IF(AND('ACCESS EXPORT'!X675="",'ACCESS EXPORT'!Y675=""),IF('ACCESS EXPORT'!V675&lt;&gt;"",(IF(TODAY()-'ACCESS EXPORT'!V675&gt;=-60,UPPER(CONCATENATE(VLOOKUP(B675,'ACCESS EXPORT'!$B:$P,15,FALSE),""&amp;CHAR(10)&amp;"(SEP",TEXT('ACCESS EXPORT'!V675," MM/DD/YYY)"))),IF(TODAY()-'ACCESS EXPORT'!V675&lt;0,UPPER(VLOOKUP(B675,'ACCESS EXPORT'!$B:$P,15,FALSE)),UPPER(VLOOKUP(B675,'ACCESS EXPORT'!$B:$P,15,FALSE))))),IF('ACCESS EXPORT'!U675="",UPPER(VLOOKUP(B675,'ACCESS EXPORT'!$B:$P,15,FALSE)),IF(TODAY()-'ACCESS EXPORT'!U675&lt;=30,CONCATENATE(UPPER(VLOOKUP(B675,'ACCESS EXPORT'!$B:$P,15,FALSE)),""&amp;CHAR(10)&amp;"(NEW",TEXT('ACCESS EXPORT'!U675," MM/DD/YYY)")),IF(AND(TODAY()-'ACCESS EXPORT'!U675&gt;30,TODAY()&gt;0),UPPER(VLOOKUP(B675,'ACCESS EXPORT'!$B:$P,15,FALSE)))))),IF('ACCESS EXPORT'!Y675&lt;&gt;"",UPPER(CONCATENATE(UPPER(VLOOKUP(B675,'ACCESS EXPORT'!$B:$P,15,FALSE)),""&amp;CHAR(10)&amp;"(Transfer Out",TEXT('ACCESS EXPORT'!Y675," MM/DD/YYY)"))),IF('ACCESS EXPORT'!X675&lt;&gt;"",UPPER(CONCATENATE(UPPER(VLOOKUP(B675,'ACCESS EXPORT'!$B:$P,15,FALSE)),""&amp;CHAR(10)&amp;"(Transfer In",TEXT('ACCESS EXPORT'!X675," MM/DD/YYY)"))))))</f>
        <v>FISHER, NATALIE</v>
      </c>
      <c r="O675" s="4" t="str">
        <f>_xlfn.IFNA(VLOOKUP(B675,'ACCESS EXPORT'!$B:$Q,16,FALSE),"")</f>
        <v>APRN</v>
      </c>
      <c r="P675" s="4" t="str">
        <f>_xlfn.IFNA(VLOOKUP(B675,'ACCESS EXPORT'!B:W,22,FALSE),"-")</f>
        <v>1609209428</v>
      </c>
      <c r="Q675" s="4" t="str">
        <f>_xlfn.IFNA(VLOOKUP(A675,'ACCESS EXPORT'!$A:$AG,33,0),"-")</f>
        <v>Julie Morris</v>
      </c>
      <c r="R675" s="4" t="str">
        <f>_xlfn.IFNA(VLOOKUP(A675,'ACCESS EXPORT'!$A:$AH,34,0),"-")</f>
        <v>Carol Shane</v>
      </c>
      <c r="S675" s="4" t="str">
        <f>_xlfn.IFNA(VLOOKUP(A675,'ACCESS EXPORT'!$A:$AI,35,0),"-")</f>
        <v>Kikzeny Cartagena</v>
      </c>
      <c r="T675" s="4" t="str">
        <f>_xlfn.IFNA(VLOOKUP(A675,'ACCESS EXPORT'!$A:$AJ,36,0),"-")</f>
        <v>TBD</v>
      </c>
      <c r="U675" s="4" t="str">
        <f>_xlfn.IFNA(VLOOKUP(A675,'ACCESS EXPORT'!$A:$AK,37,0),"-")</f>
        <v>Cerner</v>
      </c>
      <c r="V675" s="4" t="str">
        <f>_xlfn.IFNA(VLOOKUP(A675,'ACCESS EXPORT'!$A:$AL,38,0),"-")</f>
        <v>FHMG_CANCER INST OF FL_E ORL</v>
      </c>
      <c r="W675" s="4" t="str">
        <f>_xlfn.IFNA(VLOOKUP(A675,'ACCESS EXPORT'!$A:$AM,39,0),"-")</f>
        <v/>
      </c>
      <c r="X675" s="4" t="str">
        <f>_xlfn.IFNA(VLOOKUP(A675,'ACCESS EXPORT'!$A:$AN,40,0),"-")</f>
        <v>David Mercer</v>
      </c>
      <c r="Y675" s="26" t="str">
        <f>_xlfn.IFNA(VLOOKUP(A675,'ACCESS EXPORT'!A:AO,41,0),"")</f>
        <v>Gary Weston</v>
      </c>
      <c r="Z675" s="26" t="str">
        <f>_xlfn.IFNA(VLOOKUP(A675,'ACCESS EXPORT'!A:AP,42,0),"")</f>
        <v>Quisha Moorer</v>
      </c>
      <c r="AA675" s="26" t="str">
        <f>_xlfn.IFNA(VLOOKUP(A675,'ACCESS EXPORT'!A:AQ,43,0),"")</f>
        <v>Joe Townsend</v>
      </c>
    </row>
    <row r="676" spans="1:27" ht="18.75" x14ac:dyDescent="0.25">
      <c r="A676" s="33">
        <v>114</v>
      </c>
      <c r="B676" s="10">
        <v>1157</v>
      </c>
      <c r="C676" s="7" t="str">
        <f ca="1">IFERROR(UPPER(IF(AND('ACCESS EXPORT'!AA676="",'ACCESS EXPORT'!Z676=""),VLOOKUP(A676,'ACCESS EXPORT'!$A:$AF,32,FALSE),(IF('ACCESS EXPORT'!AA676&lt;&gt;"",CONCATENATE(VLOOKUP(A676,'ACCESS EXPORT'!$A:$AF,32,FALSE)," (Closed",TEXT('ACCESS EXPORT'!AA676," MM/DD/YYY)")),IF(TODAY()&lt;(('ACCESS EXPORT'!Z676)+30),CONCATENATE(VLOOKUP(A676,'ACCESS EXPORT'!$A:$AF,32,FALSE)," (Opens",TEXT('ACCESS EXPORT'!Z676," MM/DD/YYY)")),VLOOKUP(A676,'ACCESS EXPORT'!$A:$AF,32,FALSE)))))),"-")</f>
        <v>ADVENTHEALTH MEDICAL GROUP ONCOLOGY AND HEMATOLOGY AT EAST ORLANDO</v>
      </c>
      <c r="D676" s="3" t="str">
        <f ca="1">IFERROR(UPPER(IF(AND('ACCESS EXPORT'!AA676="",'ACCESS EXPORT'!Z676=""),VLOOKUP(A676,'ACCESS EXPORT'!$A:$AF,28,FALSE),(IF('ACCESS EXPORT'!AA676&lt;&gt;"",CONCATENATE(VLOOKUP(A676,'ACCESS EXPORT'!$A:$AF,28,FALSE)," (Closed",TEXT('ACCESS EXPORT'!AA676," MM/DD/YYY)")),IF(TODAY()&lt;(('ACCESS EXPORT'!Z676)+30),CONCATENATE(VLOOKUP(A676,'ACCESS EXPORT'!$A:$AF,28,FALSE)," (Opens",TEXT('ACCESS EXPORT'!Z676," MM/DD/YYY)")),VLOOKUP(A676,'ACCESS EXPORT'!$A:$AF,28,FALSE)))))),"-")</f>
        <v>CANCER INSTITUTE OF FLORIDA - EAST ORLANDO</v>
      </c>
      <c r="E676" s="3" t="str">
        <f>VLOOKUP($A676,'ACCESS EXPORT'!$A:$AF,3,FALSE)</f>
        <v>6960</v>
      </c>
      <c r="F676" s="3" t="str">
        <f>UPPER(CONCATENATE(VLOOKUP(A676,'ACCESS EXPORT'!$A:$AF,4,FALSE)," ",VLOOKUP(A676,'ACCESS EXPORT'!$A:$AF,5,FALSE)," ",VLOOKUP(A676,'ACCESS EXPORT'!$A:$AF,6,FALSE)," ",VLOOKUP(A676,'ACCESS EXPORT'!$A:$AA,7,FALSE)," ",VLOOKUP(A676,'ACCESS EXPORT'!$A:$AA,8,FALSE)))</f>
        <v>7975 LAKE UNDERHILL RD SUITE 220B ORLANDO FL 32822</v>
      </c>
      <c r="G676" s="4" t="str">
        <f>UPPER(VLOOKUP($A676,'ACCESS EXPORT'!$A:$AF,9,FALSE))</f>
        <v>ORANGE</v>
      </c>
      <c r="H676" s="4" t="str">
        <f>_xlfn.IFNA(VLOOKUP($B676,'ACCESS EXPORT'!$B:$J,9,FALSE),"")</f>
        <v>NE</v>
      </c>
      <c r="I676" s="3" t="str">
        <f>CONCATENATE("(P)",VLOOKUP($A676,'ACCESS EXPORT'!$A:$AF,11,FALSE)," (F)",VLOOKUP($A676,'ACCESS EXPORT'!$A:$AF,29,FALSE))</f>
        <v>(P)(407) 303-6772 (F)(407)303-6775</v>
      </c>
      <c r="J676" s="4" t="str">
        <f>UPPER(VLOOKUP($A676,'ACCESS EXPORT'!$A:$AF,12,FALSE))</f>
        <v>ONCOLOGY</v>
      </c>
      <c r="K676" s="4" t="str">
        <f>UPPER(VLOOKUP($A676,'ACCESS EXPORT'!$A:$AF,13,FALSE))</f>
        <v>VICKI CHILCOTT</v>
      </c>
      <c r="L676" s="3" t="str">
        <f>IF(AND(VLOOKUP(A676,'ACCESS EXPORT'!A:AE,1,0),'ACCESS EXPORT'!N676=""),UPPER(CONCATENATE('ACCESS EXPORT'!AE676)),IF(VLOOKUP(A676,'ACCESS EXPORT'!A:AE,1,0),UPPER(CONCATENATE('ACCESS EXPORT'!N676," "&amp;CHAR(10),'ACCESS EXPORT'!AE676))))</f>
        <v xml:space="preserve">CYNDI BERGS 
</v>
      </c>
      <c r="M676" s="4" t="str">
        <f>UPPER(VLOOKUP($A676,'ACCESS EXPORT'!$A:$O,15,FALSE))</f>
        <v>CATHY FELICIANO (PM)</v>
      </c>
      <c r="N676" s="4" t="str">
        <f ca="1">IF(AND('ACCESS EXPORT'!X676="",'ACCESS EXPORT'!Y676=""),IF('ACCESS EXPORT'!V676&lt;&gt;"",(IF(TODAY()-'ACCESS EXPORT'!V676&gt;=-60,UPPER(CONCATENATE(VLOOKUP(B676,'ACCESS EXPORT'!$B:$P,15,FALSE),""&amp;CHAR(10)&amp;"(SEP",TEXT('ACCESS EXPORT'!V676," MM/DD/YYY)"))),IF(TODAY()-'ACCESS EXPORT'!V676&lt;0,UPPER(VLOOKUP(B676,'ACCESS EXPORT'!$B:$P,15,FALSE)),UPPER(VLOOKUP(B676,'ACCESS EXPORT'!$B:$P,15,FALSE))))),IF('ACCESS EXPORT'!U676="",UPPER(VLOOKUP(B676,'ACCESS EXPORT'!$B:$P,15,FALSE)),IF(TODAY()-'ACCESS EXPORT'!U676&lt;=30,CONCATENATE(UPPER(VLOOKUP(B676,'ACCESS EXPORT'!$B:$P,15,FALSE)),""&amp;CHAR(10)&amp;"(NEW",TEXT('ACCESS EXPORT'!U676," MM/DD/YYY)")),IF(AND(TODAY()-'ACCESS EXPORT'!U676&gt;30,TODAY()&gt;0),UPPER(VLOOKUP(B676,'ACCESS EXPORT'!$B:$P,15,FALSE)))))),IF('ACCESS EXPORT'!Y676&lt;&gt;"",UPPER(CONCATENATE(UPPER(VLOOKUP(B676,'ACCESS EXPORT'!$B:$P,15,FALSE)),""&amp;CHAR(10)&amp;"(Transfer Out",TEXT('ACCESS EXPORT'!Y676," MM/DD/YYY)"))),IF('ACCESS EXPORT'!X676&lt;&gt;"",UPPER(CONCATENATE(UPPER(VLOOKUP(B676,'ACCESS EXPORT'!$B:$P,15,FALSE)),""&amp;CHAR(10)&amp;"(Transfer In",TEXT('ACCESS EXPORT'!X676," MM/DD/YYY)"))))))</f>
        <v>KARASIEWICZ, KELLI</v>
      </c>
      <c r="O676" s="4" t="str">
        <f>_xlfn.IFNA(VLOOKUP(B676,'ACCESS EXPORT'!$B:$Q,16,FALSE),"")</f>
        <v>APRN</v>
      </c>
      <c r="P676" s="4" t="str">
        <f>_xlfn.IFNA(VLOOKUP(B676,'ACCESS EXPORT'!B:W,22,FALSE),"-")</f>
        <v>1811233885</v>
      </c>
      <c r="Q676" s="4" t="str">
        <f>_xlfn.IFNA(VLOOKUP(A676,'ACCESS EXPORT'!$A:$AG,33,0),"-")</f>
        <v>Julie Morris</v>
      </c>
      <c r="R676" s="4" t="str">
        <f>_xlfn.IFNA(VLOOKUP(A676,'ACCESS EXPORT'!$A:$AH,34,0),"-")</f>
        <v>Carol Shane</v>
      </c>
      <c r="S676" s="4" t="str">
        <f>_xlfn.IFNA(VLOOKUP(A676,'ACCESS EXPORT'!$A:$AI,35,0),"-")</f>
        <v>Kikzeny Cartagena</v>
      </c>
      <c r="T676" s="4" t="str">
        <f>_xlfn.IFNA(VLOOKUP(A676,'ACCESS EXPORT'!$A:$AJ,36,0),"-")</f>
        <v>TBD</v>
      </c>
      <c r="U676" s="4" t="str">
        <f>_xlfn.IFNA(VLOOKUP(A676,'ACCESS EXPORT'!$A:$AK,37,0),"-")</f>
        <v>Cerner</v>
      </c>
      <c r="V676" s="4" t="str">
        <f>_xlfn.IFNA(VLOOKUP(A676,'ACCESS EXPORT'!$A:$AL,38,0),"-")</f>
        <v>FHMG_CANCER INST OF FL_E ORL</v>
      </c>
      <c r="W676" s="4" t="str">
        <f>_xlfn.IFNA(VLOOKUP(A676,'ACCESS EXPORT'!$A:$AM,39,0),"-")</f>
        <v/>
      </c>
      <c r="X676" s="4" t="str">
        <f>_xlfn.IFNA(VLOOKUP(A676,'ACCESS EXPORT'!$A:$AN,40,0),"-")</f>
        <v>David Mercer</v>
      </c>
      <c r="Y676" s="26" t="str">
        <f>_xlfn.IFNA(VLOOKUP(A676,'ACCESS EXPORT'!A:AO,41,0),"")</f>
        <v>Gary Weston</v>
      </c>
      <c r="Z676" s="26" t="str">
        <f>_xlfn.IFNA(VLOOKUP(A676,'ACCESS EXPORT'!A:AP,42,0),"")</f>
        <v>Quisha Moorer</v>
      </c>
      <c r="AA676" s="26" t="str">
        <f>_xlfn.IFNA(VLOOKUP(A676,'ACCESS EXPORT'!A:AQ,43,0),"")</f>
        <v>Joe Townsend</v>
      </c>
    </row>
    <row r="677" spans="1:27" ht="18.75" x14ac:dyDescent="0.25">
      <c r="A677" s="33">
        <v>114</v>
      </c>
      <c r="B677" s="10">
        <v>1161</v>
      </c>
      <c r="C677" s="7" t="str">
        <f ca="1">IFERROR(UPPER(IF(AND('ACCESS EXPORT'!AA677="",'ACCESS EXPORT'!Z677=""),VLOOKUP(A677,'ACCESS EXPORT'!$A:$AF,32,FALSE),(IF('ACCESS EXPORT'!AA677&lt;&gt;"",CONCATENATE(VLOOKUP(A677,'ACCESS EXPORT'!$A:$AF,32,FALSE)," (Closed",TEXT('ACCESS EXPORT'!AA677," MM/DD/YYY)")),IF(TODAY()&lt;(('ACCESS EXPORT'!Z677)+30),CONCATENATE(VLOOKUP(A677,'ACCESS EXPORT'!$A:$AF,32,FALSE)," (Opens",TEXT('ACCESS EXPORT'!Z677," MM/DD/YYY)")),VLOOKUP(A677,'ACCESS EXPORT'!$A:$AF,32,FALSE)))))),"-")</f>
        <v>ADVENTHEALTH MEDICAL GROUP ONCOLOGY AND HEMATOLOGY AT EAST ORLANDO</v>
      </c>
      <c r="D677" s="3" t="str">
        <f ca="1">IFERROR(UPPER(IF(AND('ACCESS EXPORT'!AA677="",'ACCESS EXPORT'!Z677=""),VLOOKUP(A677,'ACCESS EXPORT'!$A:$AF,28,FALSE),(IF('ACCESS EXPORT'!AA677&lt;&gt;"",CONCATENATE(VLOOKUP(A677,'ACCESS EXPORT'!$A:$AF,28,FALSE)," (Closed",TEXT('ACCESS EXPORT'!AA677," MM/DD/YYY)")),IF(TODAY()&lt;(('ACCESS EXPORT'!Z677)+30),CONCATENATE(VLOOKUP(A677,'ACCESS EXPORT'!$A:$AF,28,FALSE)," (Opens",TEXT('ACCESS EXPORT'!Z677," MM/DD/YYY)")),VLOOKUP(A677,'ACCESS EXPORT'!$A:$AF,28,FALSE)))))),"-")</f>
        <v>CANCER INSTITUTE OF FLORIDA - EAST ORLANDO</v>
      </c>
      <c r="E677" s="3" t="str">
        <f>VLOOKUP($A677,'ACCESS EXPORT'!$A:$AF,3,FALSE)</f>
        <v>6960</v>
      </c>
      <c r="F677" s="3" t="str">
        <f>UPPER(CONCATENATE(VLOOKUP(A677,'ACCESS EXPORT'!$A:$AF,4,FALSE)," ",VLOOKUP(A677,'ACCESS EXPORT'!$A:$AF,5,FALSE)," ",VLOOKUP(A677,'ACCESS EXPORT'!$A:$AF,6,FALSE)," ",VLOOKUP(A677,'ACCESS EXPORT'!$A:$AA,7,FALSE)," ",VLOOKUP(A677,'ACCESS EXPORT'!$A:$AA,8,FALSE)))</f>
        <v>7975 LAKE UNDERHILL RD SUITE 220B ORLANDO FL 32822</v>
      </c>
      <c r="G677" s="4" t="str">
        <f>UPPER(VLOOKUP($A677,'ACCESS EXPORT'!$A:$AF,9,FALSE))</f>
        <v>ORANGE</v>
      </c>
      <c r="H677" s="4" t="str">
        <f>_xlfn.IFNA(VLOOKUP($B677,'ACCESS EXPORT'!$B:$J,9,FALSE),"")</f>
        <v>Central</v>
      </c>
      <c r="I677" s="3" t="str">
        <f>CONCATENATE("(P)",VLOOKUP($A677,'ACCESS EXPORT'!$A:$AF,11,FALSE)," (F)",VLOOKUP($A677,'ACCESS EXPORT'!$A:$AF,29,FALSE))</f>
        <v>(P)(407) 303-6772 (F)(407)303-6775</v>
      </c>
      <c r="J677" s="4" t="str">
        <f>UPPER(VLOOKUP($A677,'ACCESS EXPORT'!$A:$AF,12,FALSE))</f>
        <v>ONCOLOGY</v>
      </c>
      <c r="K677" s="4" t="str">
        <f>UPPER(VLOOKUP($A677,'ACCESS EXPORT'!$A:$AF,13,FALSE))</f>
        <v>VICKI CHILCOTT</v>
      </c>
      <c r="L677" s="3" t="str">
        <f>IF(AND(VLOOKUP(A677,'ACCESS EXPORT'!A:AE,1,0),'ACCESS EXPORT'!N677=""),UPPER(CONCATENATE('ACCESS EXPORT'!AE677)),IF(VLOOKUP(A677,'ACCESS EXPORT'!A:AE,1,0),UPPER(CONCATENATE('ACCESS EXPORT'!N677," "&amp;CHAR(10),'ACCESS EXPORT'!AE677))))</f>
        <v xml:space="preserve">CYNDI BERGS 
</v>
      </c>
      <c r="M677" s="4" t="str">
        <f>UPPER(VLOOKUP($A677,'ACCESS EXPORT'!$A:$O,15,FALSE))</f>
        <v>CATHY FELICIANO (PM)</v>
      </c>
      <c r="N677" s="4" t="str">
        <f ca="1">IF(AND('ACCESS EXPORT'!X677="",'ACCESS EXPORT'!Y677=""),IF('ACCESS EXPORT'!V677&lt;&gt;"",(IF(TODAY()-'ACCESS EXPORT'!V677&gt;=-60,UPPER(CONCATENATE(VLOOKUP(B677,'ACCESS EXPORT'!$B:$P,15,FALSE),""&amp;CHAR(10)&amp;"(SEP",TEXT('ACCESS EXPORT'!V677," MM/DD/YYY)"))),IF(TODAY()-'ACCESS EXPORT'!V677&lt;0,UPPER(VLOOKUP(B677,'ACCESS EXPORT'!$B:$P,15,FALSE)),UPPER(VLOOKUP(B677,'ACCESS EXPORT'!$B:$P,15,FALSE))))),IF('ACCESS EXPORT'!U677="",UPPER(VLOOKUP(B677,'ACCESS EXPORT'!$B:$P,15,FALSE)),IF(TODAY()-'ACCESS EXPORT'!U677&lt;=30,CONCATENATE(UPPER(VLOOKUP(B677,'ACCESS EXPORT'!$B:$P,15,FALSE)),""&amp;CHAR(10)&amp;"(NEW",TEXT('ACCESS EXPORT'!U677," MM/DD/YYY)")),IF(AND(TODAY()-'ACCESS EXPORT'!U677&gt;30,TODAY()&gt;0),UPPER(VLOOKUP(B677,'ACCESS EXPORT'!$B:$P,15,FALSE)))))),IF('ACCESS EXPORT'!Y677&lt;&gt;"",UPPER(CONCATENATE(UPPER(VLOOKUP(B677,'ACCESS EXPORT'!$B:$P,15,FALSE)),""&amp;CHAR(10)&amp;"(Transfer Out",TEXT('ACCESS EXPORT'!Y677," MM/DD/YYY)"))),IF('ACCESS EXPORT'!X677&lt;&gt;"",UPPER(CONCATENATE(UPPER(VLOOKUP(B677,'ACCESS EXPORT'!$B:$P,15,FALSE)),""&amp;CHAR(10)&amp;"(Transfer In",TEXT('ACCESS EXPORT'!X677," MM/DD/YYY)"))))))</f>
        <v>MILLER, KRISTEN LEIGH</v>
      </c>
      <c r="O677" s="4" t="str">
        <f>_xlfn.IFNA(VLOOKUP(B677,'ACCESS EXPORT'!$B:$Q,16,FALSE),"")</f>
        <v>APRN</v>
      </c>
      <c r="P677" s="4" t="str">
        <f>_xlfn.IFNA(VLOOKUP(B677,'ACCESS EXPORT'!B:W,22,FALSE),"-")</f>
        <v>1609139385</v>
      </c>
      <c r="Q677" s="4" t="str">
        <f>_xlfn.IFNA(VLOOKUP(A677,'ACCESS EXPORT'!$A:$AG,33,0),"-")</f>
        <v>Julie Morris</v>
      </c>
      <c r="R677" s="4" t="str">
        <f>_xlfn.IFNA(VLOOKUP(A677,'ACCESS EXPORT'!$A:$AH,34,0),"-")</f>
        <v>Carol Shane</v>
      </c>
      <c r="S677" s="4" t="str">
        <f>_xlfn.IFNA(VLOOKUP(A677,'ACCESS EXPORT'!$A:$AI,35,0),"-")</f>
        <v>Kikzeny Cartagena</v>
      </c>
      <c r="T677" s="4" t="str">
        <f>_xlfn.IFNA(VLOOKUP(A677,'ACCESS EXPORT'!$A:$AJ,36,0),"-")</f>
        <v>TBD</v>
      </c>
      <c r="U677" s="4" t="str">
        <f>_xlfn.IFNA(VLOOKUP(A677,'ACCESS EXPORT'!$A:$AK,37,0),"-")</f>
        <v>Cerner</v>
      </c>
      <c r="V677" s="4" t="str">
        <f>_xlfn.IFNA(VLOOKUP(A677,'ACCESS EXPORT'!$A:$AL,38,0),"-")</f>
        <v>FHMG_CANCER INST OF FL_E ORL</v>
      </c>
      <c r="W677" s="4" t="str">
        <f>_xlfn.IFNA(VLOOKUP(A677,'ACCESS EXPORT'!$A:$AM,39,0),"-")</f>
        <v/>
      </c>
      <c r="X677" s="4" t="str">
        <f>_xlfn.IFNA(VLOOKUP(A677,'ACCESS EXPORT'!$A:$AN,40,0),"-")</f>
        <v>David Mercer</v>
      </c>
      <c r="Y677" s="26" t="str">
        <f>_xlfn.IFNA(VLOOKUP(A677,'ACCESS EXPORT'!A:AO,41,0),"")</f>
        <v>Gary Weston</v>
      </c>
      <c r="Z677" s="26" t="str">
        <f>_xlfn.IFNA(VLOOKUP(A677,'ACCESS EXPORT'!A:AP,42,0),"")</f>
        <v>Quisha Moorer</v>
      </c>
      <c r="AA677" s="26" t="str">
        <f>_xlfn.IFNA(VLOOKUP(A677,'ACCESS EXPORT'!A:AQ,43,0),"")</f>
        <v>Joe Townsend</v>
      </c>
    </row>
    <row r="678" spans="1:27" ht="18.75" x14ac:dyDescent="0.25">
      <c r="A678" s="33">
        <v>114</v>
      </c>
      <c r="B678" s="10">
        <v>1998</v>
      </c>
      <c r="C678" s="7" t="str">
        <f ca="1">IFERROR(UPPER(IF(AND('ACCESS EXPORT'!AA678="",'ACCESS EXPORT'!Z678=""),VLOOKUP(A678,'ACCESS EXPORT'!$A:$AF,32,FALSE),(IF('ACCESS EXPORT'!AA678&lt;&gt;"",CONCATENATE(VLOOKUP(A678,'ACCESS EXPORT'!$A:$AF,32,FALSE)," (Closed",TEXT('ACCESS EXPORT'!AA678," MM/DD/YYY)")),IF(TODAY()&lt;(('ACCESS EXPORT'!Z678)+30),CONCATENATE(VLOOKUP(A678,'ACCESS EXPORT'!$A:$AF,32,FALSE)," (Opens",TEXT('ACCESS EXPORT'!Z678," MM/DD/YYY)")),VLOOKUP(A678,'ACCESS EXPORT'!$A:$AF,32,FALSE)))))),"-")</f>
        <v>ADVENTHEALTH MEDICAL GROUP ONCOLOGY AND HEMATOLOGY AT EAST ORLANDO</v>
      </c>
      <c r="D678" s="3" t="str">
        <f ca="1">IFERROR(UPPER(IF(AND('ACCESS EXPORT'!AA678="",'ACCESS EXPORT'!Z678=""),VLOOKUP(A678,'ACCESS EXPORT'!$A:$AF,28,FALSE),(IF('ACCESS EXPORT'!AA678&lt;&gt;"",CONCATENATE(VLOOKUP(A678,'ACCESS EXPORT'!$A:$AF,28,FALSE)," (Closed",TEXT('ACCESS EXPORT'!AA678," MM/DD/YYY)")),IF(TODAY()&lt;(('ACCESS EXPORT'!Z678)+30),CONCATENATE(VLOOKUP(A678,'ACCESS EXPORT'!$A:$AF,28,FALSE)," (Opens",TEXT('ACCESS EXPORT'!Z678," MM/DD/YYY)")),VLOOKUP(A678,'ACCESS EXPORT'!$A:$AF,28,FALSE)))))),"-")</f>
        <v>CANCER INSTITUTE OF FLORIDA - EAST ORLANDO</v>
      </c>
      <c r="E678" s="3" t="str">
        <f>VLOOKUP($A678,'ACCESS EXPORT'!$A:$AF,3,FALSE)</f>
        <v>6960</v>
      </c>
      <c r="F678" s="3" t="str">
        <f>UPPER(CONCATENATE(VLOOKUP(A678,'ACCESS EXPORT'!$A:$AF,4,FALSE)," ",VLOOKUP(A678,'ACCESS EXPORT'!$A:$AF,5,FALSE)," ",VLOOKUP(A678,'ACCESS EXPORT'!$A:$AF,6,FALSE)," ",VLOOKUP(A678,'ACCESS EXPORT'!$A:$AA,7,FALSE)," ",VLOOKUP(A678,'ACCESS EXPORT'!$A:$AA,8,FALSE)))</f>
        <v>7975 LAKE UNDERHILL RD SUITE 220B ORLANDO FL 32822</v>
      </c>
      <c r="G678" s="4" t="str">
        <f>UPPER(VLOOKUP($A678,'ACCESS EXPORT'!$A:$AF,9,FALSE))</f>
        <v>ORANGE</v>
      </c>
      <c r="H678" s="4" t="str">
        <f>_xlfn.IFNA(VLOOKUP($B678,'ACCESS EXPORT'!$B:$J,9,FALSE),"")</f>
        <v>Central</v>
      </c>
      <c r="I678" s="3" t="str">
        <f>CONCATENATE("(P)",VLOOKUP($A678,'ACCESS EXPORT'!$A:$AF,11,FALSE)," (F)",VLOOKUP($A678,'ACCESS EXPORT'!$A:$AF,29,FALSE))</f>
        <v>(P)(407) 303-6772 (F)(407)303-6775</v>
      </c>
      <c r="J678" s="4" t="str">
        <f>UPPER(VLOOKUP($A678,'ACCESS EXPORT'!$A:$AF,12,FALSE))</f>
        <v>ONCOLOGY</v>
      </c>
      <c r="K678" s="4" t="str">
        <f>UPPER(VLOOKUP($A678,'ACCESS EXPORT'!$A:$AF,13,FALSE))</f>
        <v>VICKI CHILCOTT</v>
      </c>
      <c r="L678" s="3" t="str">
        <f>IF(AND(VLOOKUP(A678,'ACCESS EXPORT'!A:AE,1,0),'ACCESS EXPORT'!N678=""),UPPER(CONCATENATE('ACCESS EXPORT'!AE678)),IF(VLOOKUP(A678,'ACCESS EXPORT'!A:AE,1,0),UPPER(CONCATENATE('ACCESS EXPORT'!N678," "&amp;CHAR(10),'ACCESS EXPORT'!AE678))))</f>
        <v xml:space="preserve">CYNDI BERGS 
</v>
      </c>
      <c r="M678" s="4" t="str">
        <f>UPPER(VLOOKUP($A678,'ACCESS EXPORT'!$A:$O,15,FALSE))</f>
        <v>CATHY FELICIANO (PM)</v>
      </c>
      <c r="N678" s="4" t="str">
        <f ca="1">IF(AND('ACCESS EXPORT'!X678="",'ACCESS EXPORT'!Y678=""),IF('ACCESS EXPORT'!V678&lt;&gt;"",(IF(TODAY()-'ACCESS EXPORT'!V678&gt;=-60,UPPER(CONCATENATE(VLOOKUP(B678,'ACCESS EXPORT'!$B:$P,15,FALSE),""&amp;CHAR(10)&amp;"(SEP",TEXT('ACCESS EXPORT'!V678," MM/DD/YYY)"))),IF(TODAY()-'ACCESS EXPORT'!V678&lt;0,UPPER(VLOOKUP(B678,'ACCESS EXPORT'!$B:$P,15,FALSE)),UPPER(VLOOKUP(B678,'ACCESS EXPORT'!$B:$P,15,FALSE))))),IF('ACCESS EXPORT'!U678="",UPPER(VLOOKUP(B678,'ACCESS EXPORT'!$B:$P,15,FALSE)),IF(TODAY()-'ACCESS EXPORT'!U678&lt;=30,CONCATENATE(UPPER(VLOOKUP(B678,'ACCESS EXPORT'!$B:$P,15,FALSE)),""&amp;CHAR(10)&amp;"(NEW",TEXT('ACCESS EXPORT'!U678," MM/DD/YYY)")),IF(AND(TODAY()-'ACCESS EXPORT'!U678&gt;30,TODAY()&gt;0),UPPER(VLOOKUP(B678,'ACCESS EXPORT'!$B:$P,15,FALSE)))))),IF('ACCESS EXPORT'!Y678&lt;&gt;"",UPPER(CONCATENATE(UPPER(VLOOKUP(B678,'ACCESS EXPORT'!$B:$P,15,FALSE)),""&amp;CHAR(10)&amp;"(Transfer Out",TEXT('ACCESS EXPORT'!Y678," MM/DD/YYY)"))),IF('ACCESS EXPORT'!X678&lt;&gt;"",UPPER(CONCATENATE(UPPER(VLOOKUP(B678,'ACCESS EXPORT'!$B:$P,15,FALSE)),""&amp;CHAR(10)&amp;"(Transfer In",TEXT('ACCESS EXPORT'!X678," MM/DD/YYY)"))))))</f>
        <v>MACHADO, MITCHELL</v>
      </c>
      <c r="O678" s="4" t="str">
        <f>_xlfn.IFNA(VLOOKUP(B678,'ACCESS EXPORT'!$B:$Q,16,FALSE),"")</f>
        <v>MD</v>
      </c>
      <c r="P678" s="4" t="str">
        <f>_xlfn.IFNA(VLOOKUP(B678,'ACCESS EXPORT'!B:W,22,FALSE),"-")</f>
        <v>1265520100</v>
      </c>
      <c r="Q678" s="4" t="str">
        <f>_xlfn.IFNA(VLOOKUP(A678,'ACCESS EXPORT'!$A:$AG,33,0),"-")</f>
        <v>Julie Morris</v>
      </c>
      <c r="R678" s="4" t="str">
        <f>_xlfn.IFNA(VLOOKUP(A678,'ACCESS EXPORT'!$A:$AH,34,0),"-")</f>
        <v>Carol Shane</v>
      </c>
      <c r="S678" s="4" t="str">
        <f>_xlfn.IFNA(VLOOKUP(A678,'ACCESS EXPORT'!$A:$AI,35,0),"-")</f>
        <v>Kikzeny Cartagena</v>
      </c>
      <c r="T678" s="4" t="str">
        <f>_xlfn.IFNA(VLOOKUP(A678,'ACCESS EXPORT'!$A:$AJ,36,0),"-")</f>
        <v>TBD</v>
      </c>
      <c r="U678" s="4" t="str">
        <f>_xlfn.IFNA(VLOOKUP(A678,'ACCESS EXPORT'!$A:$AK,37,0),"-")</f>
        <v>Cerner</v>
      </c>
      <c r="V678" s="4" t="str">
        <f>_xlfn.IFNA(VLOOKUP(A678,'ACCESS EXPORT'!$A:$AL,38,0),"-")</f>
        <v>FHMG_CANCER INST OF FL_E ORL</v>
      </c>
      <c r="W678" s="4" t="str">
        <f>_xlfn.IFNA(VLOOKUP(A678,'ACCESS EXPORT'!$A:$AM,39,0),"-")</f>
        <v/>
      </c>
      <c r="X678" s="4" t="str">
        <f>_xlfn.IFNA(VLOOKUP(A678,'ACCESS EXPORT'!$A:$AN,40,0),"-")</f>
        <v>David Mercer</v>
      </c>
      <c r="Y678" s="26" t="str">
        <f>_xlfn.IFNA(VLOOKUP(A678,'ACCESS EXPORT'!A:AO,41,0),"")</f>
        <v>Gary Weston</v>
      </c>
      <c r="Z678" s="26" t="str">
        <f>_xlfn.IFNA(VLOOKUP(A678,'ACCESS EXPORT'!A:AP,42,0),"")</f>
        <v>Quisha Moorer</v>
      </c>
      <c r="AA678" s="26" t="str">
        <f>_xlfn.IFNA(VLOOKUP(A678,'ACCESS EXPORT'!A:AQ,43,0),"")</f>
        <v>Joe Townsend</v>
      </c>
    </row>
    <row r="679" spans="1:27" ht="18.75" x14ac:dyDescent="0.25">
      <c r="A679" s="33">
        <v>147</v>
      </c>
      <c r="B679" s="10">
        <v>1277</v>
      </c>
      <c r="C679" s="7" t="str">
        <f ca="1">IFERROR(UPPER(IF(AND('ACCESS EXPORT'!AA679="",'ACCESS EXPORT'!Z679=""),VLOOKUP(A679,'ACCESS EXPORT'!$A:$AF,32,FALSE),(IF('ACCESS EXPORT'!AA679&lt;&gt;"",CONCATENATE(VLOOKUP(A679,'ACCESS EXPORT'!$A:$AF,32,FALSE)," (Closed",TEXT('ACCESS EXPORT'!AA679," MM/DD/YYY)")),IF(TODAY()&lt;(('ACCESS EXPORT'!Z679)+30),CONCATENATE(VLOOKUP(A679,'ACCESS EXPORT'!$A:$AF,32,FALSE)," (Opens",TEXT('ACCESS EXPORT'!Z679," MM/DD/YYY)")),VLOOKUP(A679,'ACCESS EXPORT'!$A:$AF,32,FALSE)))))),"-")</f>
        <v>ADVENTHEALTH MEDICAL GROUP UROLOGIC ONCOLOGY AT CELEBRATION</v>
      </c>
      <c r="D679" s="3" t="str">
        <f ca="1">IFERROR(UPPER(IF(AND('ACCESS EXPORT'!AA679="",'ACCESS EXPORT'!Z679=""),VLOOKUP(A679,'ACCESS EXPORT'!$A:$AF,28,FALSE),(IF('ACCESS EXPORT'!AA679&lt;&gt;"",CONCATENATE(VLOOKUP(A679,'ACCESS EXPORT'!$A:$AF,28,FALSE)," (Closed",TEXT('ACCESS EXPORT'!AA679," MM/DD/YYY)")),IF(TODAY()&lt;(('ACCESS EXPORT'!Z679)+30),CONCATENATE(VLOOKUP(A679,'ACCESS EXPORT'!$A:$AF,28,FALSE)," (Opens",TEXT('ACCESS EXPORT'!Z679," MM/DD/YYY)")),VLOOKUP(A679,'ACCESS EXPORT'!$A:$AF,28,FALSE)))))),"-")</f>
        <v>CENTER FOR UROLOGIC CANCER</v>
      </c>
      <c r="E679" s="3" t="str">
        <f>VLOOKUP($A679,'ACCESS EXPORT'!$A:$AF,3,FALSE)</f>
        <v>7080</v>
      </c>
      <c r="F679" s="3" t="str">
        <f>UPPER(CONCATENATE(VLOOKUP(A679,'ACCESS EXPORT'!$A:$AF,4,FALSE)," ",VLOOKUP(A679,'ACCESS EXPORT'!$A:$AF,5,FALSE)," ",VLOOKUP(A679,'ACCESS EXPORT'!$A:$AF,6,FALSE)," ",VLOOKUP(A679,'ACCESS EXPORT'!$A:$AA,7,FALSE)," ",VLOOKUP(A679,'ACCESS EXPORT'!$A:$AA,8,FALSE)))</f>
        <v>410 CELEBRATION PL SUITE 200 CELEBRATION FL 34747</v>
      </c>
      <c r="G679" s="4" t="str">
        <f>UPPER(VLOOKUP($A679,'ACCESS EXPORT'!$A:$AF,9,FALSE))</f>
        <v>OSCEOLA</v>
      </c>
      <c r="H679" s="4" t="str">
        <f>_xlfn.IFNA(VLOOKUP($B679,'ACCESS EXPORT'!$B:$J,9,FALSE),"")</f>
        <v>SW</v>
      </c>
      <c r="I679" s="3" t="str">
        <f>CONCATENATE("(P)",VLOOKUP($A679,'ACCESS EXPORT'!$A:$AF,11,FALSE)," (F)",VLOOKUP($A679,'ACCESS EXPORT'!$A:$AF,29,FALSE))</f>
        <v>(P)(407) 303-4673 (F)(407)303-4674</v>
      </c>
      <c r="J679" s="4" t="str">
        <f>UPPER(VLOOKUP($A679,'ACCESS EXPORT'!$A:$AF,12,FALSE))</f>
        <v>UROLOGY</v>
      </c>
      <c r="K679" s="4" t="str">
        <f>UPPER(VLOOKUP($A679,'ACCESS EXPORT'!$A:$AF,13,FALSE))</f>
        <v>SCOTT HILL</v>
      </c>
      <c r="L679" s="3" t="str">
        <f>IF(AND(VLOOKUP(A679,'ACCESS EXPORT'!A:AE,1,0),'ACCESS EXPORT'!N679=""),UPPER(CONCATENATE('ACCESS EXPORT'!AE679)),IF(VLOOKUP(A679,'ACCESS EXPORT'!A:AE,1,0),UPPER(CONCATENATE('ACCESS EXPORT'!N679," "&amp;CHAR(10),'ACCESS EXPORT'!AE679))))</f>
        <v xml:space="preserve">PAULA MORRISSEY 
</v>
      </c>
      <c r="M679" s="4" t="str">
        <f>UPPER(VLOOKUP($A679,'ACCESS EXPORT'!$A:$O,15,FALSE))</f>
        <v>KAREN MILLER (PM)/SANDRA AGUILAR(OS)</v>
      </c>
      <c r="N679" s="4" t="str">
        <f ca="1">IF(AND('ACCESS EXPORT'!X679="",'ACCESS EXPORT'!Y679=""),IF('ACCESS EXPORT'!V679&lt;&gt;"",(IF(TODAY()-'ACCESS EXPORT'!V679&gt;=-60,UPPER(CONCATENATE(VLOOKUP(B679,'ACCESS EXPORT'!$B:$P,15,FALSE),""&amp;CHAR(10)&amp;"(SEP",TEXT('ACCESS EXPORT'!V679," MM/DD/YYY)"))),IF(TODAY()-'ACCESS EXPORT'!V679&lt;0,UPPER(VLOOKUP(B679,'ACCESS EXPORT'!$B:$P,15,FALSE)),UPPER(VLOOKUP(B679,'ACCESS EXPORT'!$B:$P,15,FALSE))))),IF('ACCESS EXPORT'!U679="",UPPER(VLOOKUP(B679,'ACCESS EXPORT'!$B:$P,15,FALSE)),IF(TODAY()-'ACCESS EXPORT'!U679&lt;=30,CONCATENATE(UPPER(VLOOKUP(B679,'ACCESS EXPORT'!$B:$P,15,FALSE)),""&amp;CHAR(10)&amp;"(NEW",TEXT('ACCESS EXPORT'!U679," MM/DD/YYY)")),IF(AND(TODAY()-'ACCESS EXPORT'!U679&gt;30,TODAY()&gt;0),UPPER(VLOOKUP(B679,'ACCESS EXPORT'!$B:$P,15,FALSE)))))),IF('ACCESS EXPORT'!Y679&lt;&gt;"",UPPER(CONCATENATE(UPPER(VLOOKUP(B679,'ACCESS EXPORT'!$B:$P,15,FALSE)),""&amp;CHAR(10)&amp;"(Transfer Out",TEXT('ACCESS EXPORT'!Y679," MM/DD/YYY)"))),IF('ACCESS EXPORT'!X679&lt;&gt;"",UPPER(CONCATENATE(UPPER(VLOOKUP(B679,'ACCESS EXPORT'!$B:$P,15,FALSE)),""&amp;CHAR(10)&amp;"(Transfer In",TEXT('ACCESS EXPORT'!X679," MM/DD/YYY)"))))))</f>
        <v>PATEL, VIPUL R.</v>
      </c>
      <c r="O679" s="4" t="str">
        <f>_xlfn.IFNA(VLOOKUP(B679,'ACCESS EXPORT'!$B:$Q,16,FALSE),"")</f>
        <v>MD</v>
      </c>
      <c r="P679" s="4" t="str">
        <f>_xlfn.IFNA(VLOOKUP(B679,'ACCESS EXPORT'!B:W,22,FALSE),"-")</f>
        <v>1942259908</v>
      </c>
      <c r="Q679" s="4" t="str">
        <f>_xlfn.IFNA(VLOOKUP(A679,'ACCESS EXPORT'!$A:$AG,33,0),"-")</f>
        <v>Amanda Hernandez</v>
      </c>
      <c r="R679" s="4" t="str">
        <f>_xlfn.IFNA(VLOOKUP(A679,'ACCESS EXPORT'!$A:$AH,34,0),"-")</f>
        <v>Carol Shane</v>
      </c>
      <c r="S679" s="4" t="str">
        <f>_xlfn.IFNA(VLOOKUP(A679,'ACCESS EXPORT'!$A:$AI,35,0),"-")</f>
        <v>Kikzeny Cartagena</v>
      </c>
      <c r="T679" s="4" t="str">
        <f>_xlfn.IFNA(VLOOKUP(A679,'ACCESS EXPORT'!$A:$AJ,36,0),"-")</f>
        <v>TBD</v>
      </c>
      <c r="U679" s="4" t="str">
        <f>_xlfn.IFNA(VLOOKUP(A679,'ACCESS EXPORT'!$A:$AK,37,0),"-")</f>
        <v>athena</v>
      </c>
      <c r="V679" s="4" t="str">
        <f>_xlfn.IFNA(VLOOKUP(A679,'ACCESS EXPORT'!$A:$AL,38,0),"-")</f>
        <v>FHMG_CTR FOR URO CANCER</v>
      </c>
      <c r="W679" s="4" t="str">
        <f>_xlfn.IFNA(VLOOKUP(A679,'ACCESS EXPORT'!$A:$AM,39,0),"-")</f>
        <v/>
      </c>
      <c r="X679" s="4" t="str">
        <f>_xlfn.IFNA(VLOOKUP(A679,'ACCESS EXPORT'!$A:$AN,40,0),"-")</f>
        <v>John Del Rio / Shahla Cedeno</v>
      </c>
      <c r="Y679" s="26" t="str">
        <f>_xlfn.IFNA(VLOOKUP(A679,'ACCESS EXPORT'!A:AO,41,0),"")</f>
        <v>Jose Anderson</v>
      </c>
      <c r="Z679" s="26" t="str">
        <f>_xlfn.IFNA(VLOOKUP(A679,'ACCESS EXPORT'!A:AP,42,0),"")</f>
        <v>Sue Balmforth</v>
      </c>
      <c r="AA679" s="26" t="str">
        <f>_xlfn.IFNA(VLOOKUP(A679,'ACCESS EXPORT'!A:AQ,43,0),"")</f>
        <v>Ashley Fialkowski</v>
      </c>
    </row>
    <row r="680" spans="1:27" ht="18.75" x14ac:dyDescent="0.25">
      <c r="A680" s="33">
        <v>147</v>
      </c>
      <c r="B680" s="10">
        <v>1276</v>
      </c>
      <c r="C680" s="7" t="str">
        <f ca="1">IFERROR(UPPER(IF(AND('ACCESS EXPORT'!AA680="",'ACCESS EXPORT'!Z680=""),VLOOKUP(A680,'ACCESS EXPORT'!$A:$AF,32,FALSE),(IF('ACCESS EXPORT'!AA680&lt;&gt;"",CONCATENATE(VLOOKUP(A680,'ACCESS EXPORT'!$A:$AF,32,FALSE)," (Closed",TEXT('ACCESS EXPORT'!AA680," MM/DD/YYY)")),IF(TODAY()&lt;(('ACCESS EXPORT'!Z680)+30),CONCATENATE(VLOOKUP(A680,'ACCESS EXPORT'!$A:$AF,32,FALSE)," (Opens",TEXT('ACCESS EXPORT'!Z680," MM/DD/YYY)")),VLOOKUP(A680,'ACCESS EXPORT'!$A:$AF,32,FALSE)))))),"-")</f>
        <v>ADVENTHEALTH MEDICAL GROUP UROLOGIC ONCOLOGY AT CELEBRATION</v>
      </c>
      <c r="D680" s="3" t="str">
        <f ca="1">IFERROR(UPPER(IF(AND('ACCESS EXPORT'!AA680="",'ACCESS EXPORT'!Z680=""),VLOOKUP(A680,'ACCESS EXPORT'!$A:$AF,28,FALSE),(IF('ACCESS EXPORT'!AA680&lt;&gt;"",CONCATENATE(VLOOKUP(A680,'ACCESS EXPORT'!$A:$AF,28,FALSE)," (Closed",TEXT('ACCESS EXPORT'!AA680," MM/DD/YYY)")),IF(TODAY()&lt;(('ACCESS EXPORT'!Z680)+30),CONCATENATE(VLOOKUP(A680,'ACCESS EXPORT'!$A:$AF,28,FALSE)," (Opens",TEXT('ACCESS EXPORT'!Z680," MM/DD/YYY)")),VLOOKUP(A680,'ACCESS EXPORT'!$A:$AF,28,FALSE)))))),"-")</f>
        <v>CENTER FOR UROLOGIC CANCER</v>
      </c>
      <c r="E680" s="3" t="str">
        <f>VLOOKUP($A680,'ACCESS EXPORT'!$A:$AF,3,FALSE)</f>
        <v>7080</v>
      </c>
      <c r="F680" s="3" t="str">
        <f>UPPER(CONCATENATE(VLOOKUP(A680,'ACCESS EXPORT'!$A:$AF,4,FALSE)," ",VLOOKUP(A680,'ACCESS EXPORT'!$A:$AF,5,FALSE)," ",VLOOKUP(A680,'ACCESS EXPORT'!$A:$AF,6,FALSE)," ",VLOOKUP(A680,'ACCESS EXPORT'!$A:$AA,7,FALSE)," ",VLOOKUP(A680,'ACCESS EXPORT'!$A:$AA,8,FALSE)))</f>
        <v>410 CELEBRATION PL SUITE 200 CELEBRATION FL 34747</v>
      </c>
      <c r="G680" s="4" t="str">
        <f>UPPER(VLOOKUP($A680,'ACCESS EXPORT'!$A:$AF,9,FALSE))</f>
        <v>OSCEOLA</v>
      </c>
      <c r="H680" s="4" t="str">
        <f>_xlfn.IFNA(VLOOKUP($B680,'ACCESS EXPORT'!$B:$J,9,FALSE),"")</f>
        <v>SW</v>
      </c>
      <c r="I680" s="3" t="str">
        <f>CONCATENATE("(P)",VLOOKUP($A680,'ACCESS EXPORT'!$A:$AF,11,FALSE)," (F)",VLOOKUP($A680,'ACCESS EXPORT'!$A:$AF,29,FALSE))</f>
        <v>(P)(407) 303-4673 (F)(407)303-4674</v>
      </c>
      <c r="J680" s="4" t="str">
        <f>UPPER(VLOOKUP($A680,'ACCESS EXPORT'!$A:$AF,12,FALSE))</f>
        <v>UROLOGY</v>
      </c>
      <c r="K680" s="4" t="str">
        <f>UPPER(VLOOKUP($A680,'ACCESS EXPORT'!$A:$AF,13,FALSE))</f>
        <v>SCOTT HILL</v>
      </c>
      <c r="L680" s="3" t="str">
        <f>IF(AND(VLOOKUP(A680,'ACCESS EXPORT'!A:AE,1,0),'ACCESS EXPORT'!N680=""),UPPER(CONCATENATE('ACCESS EXPORT'!AE680)),IF(VLOOKUP(A680,'ACCESS EXPORT'!A:AE,1,0),UPPER(CONCATENATE('ACCESS EXPORT'!N680," "&amp;CHAR(10),'ACCESS EXPORT'!AE680))))</f>
        <v xml:space="preserve">PAULA MORRISSEY 
</v>
      </c>
      <c r="M680" s="4" t="str">
        <f>UPPER(VLOOKUP($A680,'ACCESS EXPORT'!$A:$O,15,FALSE))</f>
        <v>KAREN MILLER (PM)/SANDRA AGUILAR(OS)</v>
      </c>
      <c r="N680" s="4" t="str">
        <f ca="1">IF(AND('ACCESS EXPORT'!X680="",'ACCESS EXPORT'!Y680=""),IF('ACCESS EXPORT'!V680&lt;&gt;"",(IF(TODAY()-'ACCESS EXPORT'!V680&gt;=-60,UPPER(CONCATENATE(VLOOKUP(B680,'ACCESS EXPORT'!$B:$P,15,FALSE),""&amp;CHAR(10)&amp;"(SEP",TEXT('ACCESS EXPORT'!V680," MM/DD/YYY)"))),IF(TODAY()-'ACCESS EXPORT'!V680&lt;0,UPPER(VLOOKUP(B680,'ACCESS EXPORT'!$B:$P,15,FALSE)),UPPER(VLOOKUP(B680,'ACCESS EXPORT'!$B:$P,15,FALSE))))),IF('ACCESS EXPORT'!U680="",UPPER(VLOOKUP(B680,'ACCESS EXPORT'!$B:$P,15,FALSE)),IF(TODAY()-'ACCESS EXPORT'!U680&lt;=30,CONCATENATE(UPPER(VLOOKUP(B680,'ACCESS EXPORT'!$B:$P,15,FALSE)),""&amp;CHAR(10)&amp;"(NEW",TEXT('ACCESS EXPORT'!U680," MM/DD/YYY)")),IF(AND(TODAY()-'ACCESS EXPORT'!U680&gt;30,TODAY()&gt;0),UPPER(VLOOKUP(B680,'ACCESS EXPORT'!$B:$P,15,FALSE)))))),IF('ACCESS EXPORT'!Y680&lt;&gt;"",UPPER(CONCATENATE(UPPER(VLOOKUP(B680,'ACCESS EXPORT'!$B:$P,15,FALSE)),""&amp;CHAR(10)&amp;"(Transfer Out",TEXT('ACCESS EXPORT'!Y680," MM/DD/YYY)"))),IF('ACCESS EXPORT'!X680&lt;&gt;"",UPPER(CONCATENATE(UPPER(VLOOKUP(B680,'ACCESS EXPORT'!$B:$P,15,FALSE)),""&amp;CHAR(10)&amp;"(Transfer In",TEXT('ACCESS EXPORT'!X680," MM/DD/YYY)"))))))</f>
        <v>BOERNER, KEVIN M.</v>
      </c>
      <c r="O680" s="4" t="str">
        <f>_xlfn.IFNA(VLOOKUP(B680,'ACCESS EXPORT'!$B:$Q,16,FALSE),"")</f>
        <v>PA-C</v>
      </c>
      <c r="P680" s="4" t="str">
        <f>_xlfn.IFNA(VLOOKUP(B680,'ACCESS EXPORT'!B:W,22,FALSE),"-")</f>
        <v>1457346959</v>
      </c>
      <c r="Q680" s="4" t="str">
        <f>_xlfn.IFNA(VLOOKUP(A680,'ACCESS EXPORT'!$A:$AG,33,0),"-")</f>
        <v>Amanda Hernandez</v>
      </c>
      <c r="R680" s="4" t="str">
        <f>_xlfn.IFNA(VLOOKUP(A680,'ACCESS EXPORT'!$A:$AH,34,0),"-")</f>
        <v>Carol Shane</v>
      </c>
      <c r="S680" s="4" t="str">
        <f>_xlfn.IFNA(VLOOKUP(A680,'ACCESS EXPORT'!$A:$AI,35,0),"-")</f>
        <v>Kikzeny Cartagena</v>
      </c>
      <c r="T680" s="4" t="str">
        <f>_xlfn.IFNA(VLOOKUP(A680,'ACCESS EXPORT'!$A:$AJ,36,0),"-")</f>
        <v>TBD</v>
      </c>
      <c r="U680" s="4" t="str">
        <f>_xlfn.IFNA(VLOOKUP(A680,'ACCESS EXPORT'!$A:$AK,37,0),"-")</f>
        <v>athena</v>
      </c>
      <c r="V680" s="4" t="str">
        <f>_xlfn.IFNA(VLOOKUP(A680,'ACCESS EXPORT'!$A:$AL,38,0),"-")</f>
        <v>FHMG_CTR FOR URO CANCER</v>
      </c>
      <c r="W680" s="4" t="str">
        <f>_xlfn.IFNA(VLOOKUP(A680,'ACCESS EXPORT'!$A:$AM,39,0),"-")</f>
        <v/>
      </c>
      <c r="X680" s="4" t="str">
        <f>_xlfn.IFNA(VLOOKUP(A680,'ACCESS EXPORT'!$A:$AN,40,0),"-")</f>
        <v>John Del Rio / Shahla Cedeno</v>
      </c>
      <c r="Y680" s="26" t="str">
        <f>_xlfn.IFNA(VLOOKUP(A680,'ACCESS EXPORT'!A:AO,41,0),"")</f>
        <v>Jose Anderson</v>
      </c>
      <c r="Z680" s="26" t="str">
        <f>_xlfn.IFNA(VLOOKUP(A680,'ACCESS EXPORT'!A:AP,42,0),"")</f>
        <v>Sue Balmforth</v>
      </c>
      <c r="AA680" s="26" t="str">
        <f>_xlfn.IFNA(VLOOKUP(A680,'ACCESS EXPORT'!A:AQ,43,0),"")</f>
        <v>Ashley Fialkowski</v>
      </c>
    </row>
    <row r="681" spans="1:27" ht="18.75" x14ac:dyDescent="0.25">
      <c r="A681" s="33">
        <v>147</v>
      </c>
      <c r="B681" s="10">
        <v>1274</v>
      </c>
      <c r="C681" s="7" t="str">
        <f ca="1">IFERROR(UPPER(IF(AND('ACCESS EXPORT'!AA681="",'ACCESS EXPORT'!Z681=""),VLOOKUP(A681,'ACCESS EXPORT'!$A:$AF,32,FALSE),(IF('ACCESS EXPORT'!AA681&lt;&gt;"",CONCATENATE(VLOOKUP(A681,'ACCESS EXPORT'!$A:$AF,32,FALSE)," (Closed",TEXT('ACCESS EXPORT'!AA681," MM/DD/YYY)")),IF(TODAY()&lt;(('ACCESS EXPORT'!Z681)+30),CONCATENATE(VLOOKUP(A681,'ACCESS EXPORT'!$A:$AF,32,FALSE)," (Opens",TEXT('ACCESS EXPORT'!Z681," MM/DD/YYY)")),VLOOKUP(A681,'ACCESS EXPORT'!$A:$AF,32,FALSE)))))),"-")</f>
        <v>ADVENTHEALTH MEDICAL GROUP UROLOGIC ONCOLOGY AT CELEBRATION</v>
      </c>
      <c r="D681" s="3" t="str">
        <f ca="1">IFERROR(UPPER(IF(AND('ACCESS EXPORT'!AA681="",'ACCESS EXPORT'!Z681=""),VLOOKUP(A681,'ACCESS EXPORT'!$A:$AF,28,FALSE),(IF('ACCESS EXPORT'!AA681&lt;&gt;"",CONCATENATE(VLOOKUP(A681,'ACCESS EXPORT'!$A:$AF,28,FALSE)," (Closed",TEXT('ACCESS EXPORT'!AA681," MM/DD/YYY)")),IF(TODAY()&lt;(('ACCESS EXPORT'!Z681)+30),CONCATENATE(VLOOKUP(A681,'ACCESS EXPORT'!$A:$AF,28,FALSE)," (Opens",TEXT('ACCESS EXPORT'!Z681," MM/DD/YYY)")),VLOOKUP(A681,'ACCESS EXPORT'!$A:$AF,28,FALSE)))))),"-")</f>
        <v>CENTER FOR UROLOGIC CANCER</v>
      </c>
      <c r="E681" s="3" t="str">
        <f>VLOOKUP($A681,'ACCESS EXPORT'!$A:$AF,3,FALSE)</f>
        <v>7080</v>
      </c>
      <c r="F681" s="3" t="str">
        <f>UPPER(CONCATENATE(VLOOKUP(A681,'ACCESS EXPORT'!$A:$AF,4,FALSE)," ",VLOOKUP(A681,'ACCESS EXPORT'!$A:$AF,5,FALSE)," ",VLOOKUP(A681,'ACCESS EXPORT'!$A:$AF,6,FALSE)," ",VLOOKUP(A681,'ACCESS EXPORT'!$A:$AA,7,FALSE)," ",VLOOKUP(A681,'ACCESS EXPORT'!$A:$AA,8,FALSE)))</f>
        <v>410 CELEBRATION PL SUITE 200 CELEBRATION FL 34747</v>
      </c>
      <c r="G681" s="4" t="str">
        <f>UPPER(VLOOKUP($A681,'ACCESS EXPORT'!$A:$AF,9,FALSE))</f>
        <v>OSCEOLA</v>
      </c>
      <c r="H681" s="4" t="str">
        <f>_xlfn.IFNA(VLOOKUP($B681,'ACCESS EXPORT'!$B:$J,9,FALSE),"")</f>
        <v>SW</v>
      </c>
      <c r="I681" s="3" t="str">
        <f>CONCATENATE("(P)",VLOOKUP($A681,'ACCESS EXPORT'!$A:$AF,11,FALSE)," (F)",VLOOKUP($A681,'ACCESS EXPORT'!$A:$AF,29,FALSE))</f>
        <v>(P)(407) 303-4673 (F)(407)303-4674</v>
      </c>
      <c r="J681" s="4" t="str">
        <f>UPPER(VLOOKUP($A681,'ACCESS EXPORT'!$A:$AF,12,FALSE))</f>
        <v>UROLOGY</v>
      </c>
      <c r="K681" s="4" t="str">
        <f>UPPER(VLOOKUP($A681,'ACCESS EXPORT'!$A:$AF,13,FALSE))</f>
        <v>SCOTT HILL</v>
      </c>
      <c r="L681" s="3" t="str">
        <f>IF(AND(VLOOKUP(A681,'ACCESS EXPORT'!A:AE,1,0),'ACCESS EXPORT'!N681=""),UPPER(CONCATENATE('ACCESS EXPORT'!AE681)),IF(VLOOKUP(A681,'ACCESS EXPORT'!A:AE,1,0),UPPER(CONCATENATE('ACCESS EXPORT'!N681," "&amp;CHAR(10),'ACCESS EXPORT'!AE681))))</f>
        <v xml:space="preserve">PAULA MORRISSEY 
</v>
      </c>
      <c r="M681" s="4" t="str">
        <f>UPPER(VLOOKUP($A681,'ACCESS EXPORT'!$A:$O,15,FALSE))</f>
        <v>KAREN MILLER (PM)/SANDRA AGUILAR(OS)</v>
      </c>
      <c r="N681" s="4" t="str">
        <f ca="1">IF(AND('ACCESS EXPORT'!X681="",'ACCESS EXPORT'!Y681=""),IF('ACCESS EXPORT'!V681&lt;&gt;"",(IF(TODAY()-'ACCESS EXPORT'!V681&gt;=-60,UPPER(CONCATENATE(VLOOKUP(B681,'ACCESS EXPORT'!$B:$P,15,FALSE),""&amp;CHAR(10)&amp;"(SEP",TEXT('ACCESS EXPORT'!V681," MM/DD/YYY)"))),IF(TODAY()-'ACCESS EXPORT'!V681&lt;0,UPPER(VLOOKUP(B681,'ACCESS EXPORT'!$B:$P,15,FALSE)),UPPER(VLOOKUP(B681,'ACCESS EXPORT'!$B:$P,15,FALSE))))),IF('ACCESS EXPORT'!U681="",UPPER(VLOOKUP(B681,'ACCESS EXPORT'!$B:$P,15,FALSE)),IF(TODAY()-'ACCESS EXPORT'!U681&lt;=30,CONCATENATE(UPPER(VLOOKUP(B681,'ACCESS EXPORT'!$B:$P,15,FALSE)),""&amp;CHAR(10)&amp;"(NEW",TEXT('ACCESS EXPORT'!U681," MM/DD/YYY)")),IF(AND(TODAY()-'ACCESS EXPORT'!U681&gt;30,TODAY()&gt;0),UPPER(VLOOKUP(B681,'ACCESS EXPORT'!$B:$P,15,FALSE)))))),IF('ACCESS EXPORT'!Y681&lt;&gt;"",UPPER(CONCATENATE(UPPER(VLOOKUP(B681,'ACCESS EXPORT'!$B:$P,15,FALSE)),""&amp;CHAR(10)&amp;"(Transfer Out",TEXT('ACCESS EXPORT'!Y681," MM/DD/YYY)"))),IF('ACCESS EXPORT'!X681&lt;&gt;"",UPPER(CONCATENATE(UPPER(VLOOKUP(B681,'ACCESS EXPORT'!$B:$P,15,FALSE)),""&amp;CHAR(10)&amp;"(Transfer In",TEXT('ACCESS EXPORT'!X681," MM/DD/YYY)"))))))</f>
        <v>ANDRICH, JOHN DAVID</v>
      </c>
      <c r="O681" s="4" t="str">
        <f>_xlfn.IFNA(VLOOKUP(B681,'ACCESS EXPORT'!$B:$Q,16,FALSE),"")</f>
        <v>PA-C</v>
      </c>
      <c r="P681" s="4" t="str">
        <f>_xlfn.IFNA(VLOOKUP(B681,'ACCESS EXPORT'!B:W,22,FALSE),"-")</f>
        <v>1043640782</v>
      </c>
      <c r="Q681" s="4" t="str">
        <f>_xlfn.IFNA(VLOOKUP(A681,'ACCESS EXPORT'!$A:$AG,33,0),"-")</f>
        <v>Amanda Hernandez</v>
      </c>
      <c r="R681" s="4" t="str">
        <f>_xlfn.IFNA(VLOOKUP(A681,'ACCESS EXPORT'!$A:$AH,34,0),"-")</f>
        <v>Carol Shane</v>
      </c>
      <c r="S681" s="4" t="str">
        <f>_xlfn.IFNA(VLOOKUP(A681,'ACCESS EXPORT'!$A:$AI,35,0),"-")</f>
        <v>Kikzeny Cartagena</v>
      </c>
      <c r="T681" s="4" t="str">
        <f>_xlfn.IFNA(VLOOKUP(A681,'ACCESS EXPORT'!$A:$AJ,36,0),"-")</f>
        <v>TBD</v>
      </c>
      <c r="U681" s="4" t="str">
        <f>_xlfn.IFNA(VLOOKUP(A681,'ACCESS EXPORT'!$A:$AK,37,0),"-")</f>
        <v>athena</v>
      </c>
      <c r="V681" s="4" t="str">
        <f>_xlfn.IFNA(VLOOKUP(A681,'ACCESS EXPORT'!$A:$AL,38,0),"-")</f>
        <v>FHMG_CTR FOR URO CANCER</v>
      </c>
      <c r="W681" s="4" t="str">
        <f>_xlfn.IFNA(VLOOKUP(A681,'ACCESS EXPORT'!$A:$AM,39,0),"-")</f>
        <v/>
      </c>
      <c r="X681" s="4" t="str">
        <f>_xlfn.IFNA(VLOOKUP(A681,'ACCESS EXPORT'!$A:$AN,40,0),"-")</f>
        <v>John Del Rio / Shahla Cedeno</v>
      </c>
      <c r="Y681" s="26" t="str">
        <f>_xlfn.IFNA(VLOOKUP(A681,'ACCESS EXPORT'!A:AO,41,0),"")</f>
        <v>Jose Anderson</v>
      </c>
      <c r="Z681" s="26" t="str">
        <f>_xlfn.IFNA(VLOOKUP(A681,'ACCESS EXPORT'!A:AP,42,0),"")</f>
        <v>Sue Balmforth</v>
      </c>
      <c r="AA681" s="26" t="str">
        <f>_xlfn.IFNA(VLOOKUP(A681,'ACCESS EXPORT'!A:AQ,43,0),"")</f>
        <v>Ashley Fialkowski</v>
      </c>
    </row>
    <row r="682" spans="1:27" ht="18.75" x14ac:dyDescent="0.25">
      <c r="A682" s="33">
        <v>147</v>
      </c>
      <c r="B682" s="10">
        <v>1275</v>
      </c>
      <c r="C682" s="7" t="str">
        <f ca="1">IFERROR(UPPER(IF(AND('ACCESS EXPORT'!AA682="",'ACCESS EXPORT'!Z682=""),VLOOKUP(A682,'ACCESS EXPORT'!$A:$AF,32,FALSE),(IF('ACCESS EXPORT'!AA682&lt;&gt;"",CONCATENATE(VLOOKUP(A682,'ACCESS EXPORT'!$A:$AF,32,FALSE)," (Closed",TEXT('ACCESS EXPORT'!AA682," MM/DD/YYY)")),IF(TODAY()&lt;(('ACCESS EXPORT'!Z682)+30),CONCATENATE(VLOOKUP(A682,'ACCESS EXPORT'!$A:$AF,32,FALSE)," (Opens",TEXT('ACCESS EXPORT'!Z682," MM/DD/YYY)")),VLOOKUP(A682,'ACCESS EXPORT'!$A:$AF,32,FALSE)))))),"-")</f>
        <v>ADVENTHEALTH MEDICAL GROUP UROLOGIC ONCOLOGY AT CELEBRATION</v>
      </c>
      <c r="D682" s="3" t="str">
        <f ca="1">IFERROR(UPPER(IF(AND('ACCESS EXPORT'!AA682="",'ACCESS EXPORT'!Z682=""),VLOOKUP(A682,'ACCESS EXPORT'!$A:$AF,28,FALSE),(IF('ACCESS EXPORT'!AA682&lt;&gt;"",CONCATENATE(VLOOKUP(A682,'ACCESS EXPORT'!$A:$AF,28,FALSE)," (Closed",TEXT('ACCESS EXPORT'!AA682," MM/DD/YYY)")),IF(TODAY()&lt;(('ACCESS EXPORT'!Z682)+30),CONCATENATE(VLOOKUP(A682,'ACCESS EXPORT'!$A:$AF,28,FALSE)," (Opens",TEXT('ACCESS EXPORT'!Z682," MM/DD/YYY)")),VLOOKUP(A682,'ACCESS EXPORT'!$A:$AF,28,FALSE)))))),"-")</f>
        <v>CENTER FOR UROLOGIC CANCER</v>
      </c>
      <c r="E682" s="3" t="str">
        <f>VLOOKUP($A682,'ACCESS EXPORT'!$A:$AF,3,FALSE)</f>
        <v>7080</v>
      </c>
      <c r="F682" s="3" t="str">
        <f>UPPER(CONCATENATE(VLOOKUP(A682,'ACCESS EXPORT'!$A:$AF,4,FALSE)," ",VLOOKUP(A682,'ACCESS EXPORT'!$A:$AF,5,FALSE)," ",VLOOKUP(A682,'ACCESS EXPORT'!$A:$AF,6,FALSE)," ",VLOOKUP(A682,'ACCESS EXPORT'!$A:$AA,7,FALSE)," ",VLOOKUP(A682,'ACCESS EXPORT'!$A:$AA,8,FALSE)))</f>
        <v>410 CELEBRATION PL SUITE 200 CELEBRATION FL 34747</v>
      </c>
      <c r="G682" s="4" t="str">
        <f>UPPER(VLOOKUP($A682,'ACCESS EXPORT'!$A:$AF,9,FALSE))</f>
        <v>OSCEOLA</v>
      </c>
      <c r="H682" s="4" t="str">
        <f>_xlfn.IFNA(VLOOKUP($B682,'ACCESS EXPORT'!$B:$J,9,FALSE),"")</f>
        <v>SW</v>
      </c>
      <c r="I682" s="3" t="str">
        <f>CONCATENATE("(P)",VLOOKUP($A682,'ACCESS EXPORT'!$A:$AF,11,FALSE)," (F)",VLOOKUP($A682,'ACCESS EXPORT'!$A:$AF,29,FALSE))</f>
        <v>(P)(407) 303-4673 (F)(407)303-4674</v>
      </c>
      <c r="J682" s="4" t="str">
        <f>UPPER(VLOOKUP($A682,'ACCESS EXPORT'!$A:$AF,12,FALSE))</f>
        <v>UROLOGY</v>
      </c>
      <c r="K682" s="4" t="str">
        <f>UPPER(VLOOKUP($A682,'ACCESS EXPORT'!$A:$AF,13,FALSE))</f>
        <v>SCOTT HILL</v>
      </c>
      <c r="L682" s="3" t="str">
        <f>IF(AND(VLOOKUP(A682,'ACCESS EXPORT'!A:AE,1,0),'ACCESS EXPORT'!N682=""),UPPER(CONCATENATE('ACCESS EXPORT'!AE682)),IF(VLOOKUP(A682,'ACCESS EXPORT'!A:AE,1,0),UPPER(CONCATENATE('ACCESS EXPORT'!N682," "&amp;CHAR(10),'ACCESS EXPORT'!AE682))))</f>
        <v xml:space="preserve">PAULA MORRISSEY 
</v>
      </c>
      <c r="M682" s="4" t="str">
        <f>UPPER(VLOOKUP($A682,'ACCESS EXPORT'!$A:$O,15,FALSE))</f>
        <v>KAREN MILLER (PM)/SANDRA AGUILAR(OS)</v>
      </c>
      <c r="N682" s="4" t="str">
        <f ca="1">IF(AND('ACCESS EXPORT'!X682="",'ACCESS EXPORT'!Y682=""),IF('ACCESS EXPORT'!V682&lt;&gt;"",(IF(TODAY()-'ACCESS EXPORT'!V682&gt;=-60,UPPER(CONCATENATE(VLOOKUP(B682,'ACCESS EXPORT'!$B:$P,15,FALSE),""&amp;CHAR(10)&amp;"(SEP",TEXT('ACCESS EXPORT'!V682," MM/DD/YYY)"))),IF(TODAY()-'ACCESS EXPORT'!V682&lt;0,UPPER(VLOOKUP(B682,'ACCESS EXPORT'!$B:$P,15,FALSE)),UPPER(VLOOKUP(B682,'ACCESS EXPORT'!$B:$P,15,FALSE))))),IF('ACCESS EXPORT'!U682="",UPPER(VLOOKUP(B682,'ACCESS EXPORT'!$B:$P,15,FALSE)),IF(TODAY()-'ACCESS EXPORT'!U682&lt;=30,CONCATENATE(UPPER(VLOOKUP(B682,'ACCESS EXPORT'!$B:$P,15,FALSE)),""&amp;CHAR(10)&amp;"(NEW",TEXT('ACCESS EXPORT'!U682," MM/DD/YYY)")),IF(AND(TODAY()-'ACCESS EXPORT'!U682&gt;30,TODAY()&gt;0),UPPER(VLOOKUP(B682,'ACCESS EXPORT'!$B:$P,15,FALSE)))))),IF('ACCESS EXPORT'!Y682&lt;&gt;"",UPPER(CONCATENATE(UPPER(VLOOKUP(B682,'ACCESS EXPORT'!$B:$P,15,FALSE)),""&amp;CHAR(10)&amp;"(Transfer Out",TEXT('ACCESS EXPORT'!Y682," MM/DD/YYY)"))),IF('ACCESS EXPORT'!X682&lt;&gt;"",UPPER(CONCATENATE(UPPER(VLOOKUP(B682,'ACCESS EXPORT'!$B:$P,15,FALSE)),""&amp;CHAR(10)&amp;"(Transfer In",TEXT('ACCESS EXPORT'!X682," MM/DD/YYY)"))))))</f>
        <v>BARCENAS, RANIEL M.</v>
      </c>
      <c r="O682" s="4" t="str">
        <f>_xlfn.IFNA(VLOOKUP(B682,'ACCESS EXPORT'!$B:$Q,16,FALSE),"")</f>
        <v>APRN</v>
      </c>
      <c r="P682" s="4" t="str">
        <f>_xlfn.IFNA(VLOOKUP(B682,'ACCESS EXPORT'!B:W,22,FALSE),"-")</f>
        <v>1114258118</v>
      </c>
      <c r="Q682" s="4" t="str">
        <f>_xlfn.IFNA(VLOOKUP(A682,'ACCESS EXPORT'!$A:$AG,33,0),"-")</f>
        <v>Amanda Hernandez</v>
      </c>
      <c r="R682" s="4" t="str">
        <f>_xlfn.IFNA(VLOOKUP(A682,'ACCESS EXPORT'!$A:$AH,34,0),"-")</f>
        <v>Carol Shane</v>
      </c>
      <c r="S682" s="4" t="str">
        <f>_xlfn.IFNA(VLOOKUP(A682,'ACCESS EXPORT'!$A:$AI,35,0),"-")</f>
        <v>Kikzeny Cartagena</v>
      </c>
      <c r="T682" s="4" t="str">
        <f>_xlfn.IFNA(VLOOKUP(A682,'ACCESS EXPORT'!$A:$AJ,36,0),"-")</f>
        <v>TBD</v>
      </c>
      <c r="U682" s="4" t="str">
        <f>_xlfn.IFNA(VLOOKUP(A682,'ACCESS EXPORT'!$A:$AK,37,0),"-")</f>
        <v>athena</v>
      </c>
      <c r="V682" s="4" t="str">
        <f>_xlfn.IFNA(VLOOKUP(A682,'ACCESS EXPORT'!$A:$AL,38,0),"-")</f>
        <v>FHMG_CTR FOR URO CANCER</v>
      </c>
      <c r="W682" s="4" t="str">
        <f>_xlfn.IFNA(VLOOKUP(A682,'ACCESS EXPORT'!$A:$AM,39,0),"-")</f>
        <v/>
      </c>
      <c r="X682" s="4" t="str">
        <f>_xlfn.IFNA(VLOOKUP(A682,'ACCESS EXPORT'!$A:$AN,40,0),"-")</f>
        <v>John Del Rio / Shahla Cedeno</v>
      </c>
      <c r="Y682" s="26" t="str">
        <f>_xlfn.IFNA(VLOOKUP(A682,'ACCESS EXPORT'!A:AO,41,0),"")</f>
        <v>Jose Anderson</v>
      </c>
      <c r="Z682" s="26" t="str">
        <f>_xlfn.IFNA(VLOOKUP(A682,'ACCESS EXPORT'!A:AP,42,0),"")</f>
        <v>Sue Balmforth</v>
      </c>
      <c r="AA682" s="26" t="str">
        <f>_xlfn.IFNA(VLOOKUP(A682,'ACCESS EXPORT'!A:AQ,43,0),"")</f>
        <v>Ashley Fialkowski</v>
      </c>
    </row>
    <row r="683" spans="1:27" ht="18.75" x14ac:dyDescent="0.25">
      <c r="A683" s="33">
        <v>233</v>
      </c>
      <c r="B683" s="10">
        <v>1039</v>
      </c>
      <c r="C683" s="7" t="str">
        <f ca="1">IFERROR(UPPER(IF(AND('ACCESS EXPORT'!AA683="",'ACCESS EXPORT'!Z683=""),VLOOKUP(A683,'ACCESS EXPORT'!$A:$AF,32,FALSE),(IF('ACCESS EXPORT'!AA683&lt;&gt;"",CONCATENATE(VLOOKUP(A683,'ACCESS EXPORT'!$A:$AF,32,FALSE)," (Closed",TEXT('ACCESS EXPORT'!AA683," MM/DD/YYY)")),IF(TODAY()&lt;(('ACCESS EXPORT'!Z683)+30),CONCATENATE(VLOOKUP(A683,'ACCESS EXPORT'!$A:$AF,32,FALSE)," (Opens",TEXT('ACCESS EXPORT'!Z683," MM/DD/YYY)")),VLOOKUP(A683,'ACCESS EXPORT'!$A:$AF,32,FALSE)))))),"-")</f>
        <v>ADVENTHEALTH MEDICAL GROUP PEDIATRICS AT MOUNT DORA</v>
      </c>
      <c r="D683" s="3" t="str">
        <f ca="1">IFERROR(UPPER(IF(AND('ACCESS EXPORT'!AA683="",'ACCESS EXPORT'!Z683=""),VLOOKUP(A683,'ACCESS EXPORT'!$A:$AF,28,FALSE),(IF('ACCESS EXPORT'!AA683&lt;&gt;"",CONCATENATE(VLOOKUP(A683,'ACCESS EXPORT'!$A:$AF,28,FALSE)," (Closed",TEXT('ACCESS EXPORT'!AA683," MM/DD/YYY)")),IF(TODAY()&lt;(('ACCESS EXPORT'!Z683)+30),CONCATENATE(VLOOKUP(A683,'ACCESS EXPORT'!$A:$AF,28,FALSE)," (Opens",TEXT('ACCESS EXPORT'!Z683," MM/DD/YYY)")),VLOOKUP(A683,'ACCESS EXPORT'!$A:$AF,28,FALSE)))))),"-")</f>
        <v>MOUNT DORA PEDIATRICS</v>
      </c>
      <c r="E683" s="3" t="str">
        <f>VLOOKUP($A683,'ACCESS EXPORT'!$A:$AF,3,FALSE)</f>
        <v>7160</v>
      </c>
      <c r="F683" s="3" t="str">
        <f>UPPER(CONCATENATE(VLOOKUP(A683,'ACCESS EXPORT'!$A:$AF,4,FALSE)," ",VLOOKUP(A683,'ACCESS EXPORT'!$A:$AF,5,FALSE)," ",VLOOKUP(A683,'ACCESS EXPORT'!$A:$AF,6,FALSE)," ",VLOOKUP(A683,'ACCESS EXPORT'!$A:$AA,7,FALSE)," ",VLOOKUP(A683,'ACCESS EXPORT'!$A:$AA,8,FALSE)))</f>
        <v>1502 N DONNELLY ST SUITE 103 MOUNT DORA FL 32757</v>
      </c>
      <c r="G683" s="4" t="str">
        <f>UPPER(VLOOKUP($A683,'ACCESS EXPORT'!$A:$AF,9,FALSE))</f>
        <v>LAKE</v>
      </c>
      <c r="H683" s="4" t="str">
        <f>_xlfn.IFNA(VLOOKUP($B683,'ACCESS EXPORT'!$B:$J,9,FALSE),"")</f>
        <v>Waterman</v>
      </c>
      <c r="I683" s="3" t="str">
        <f>CONCATENATE("(P)",VLOOKUP($A683,'ACCESS EXPORT'!$A:$AF,11,FALSE)," (F)",VLOOKUP($A683,'ACCESS EXPORT'!$A:$AF,29,FALSE))</f>
        <v>(P)(352) 383-0624 (F)(352) 383-0758</v>
      </c>
      <c r="J683" s="4" t="str">
        <f>UPPER(VLOOKUP($A683,'ACCESS EXPORT'!$A:$AF,12,FALSE))</f>
        <v>PEDIATRICS</v>
      </c>
      <c r="K683" s="4" t="str">
        <f>UPPER(VLOOKUP($A683,'ACCESS EXPORT'!$A:$AF,13,FALSE))</f>
        <v>MARLENE HOLLAND</v>
      </c>
      <c r="L683" s="3" t="str">
        <f>IF(AND(VLOOKUP(A683,'ACCESS EXPORT'!A:AE,1,0),'ACCESS EXPORT'!N683=""),UPPER(CONCATENATE('ACCESS EXPORT'!AE683)),IF(VLOOKUP(A683,'ACCESS EXPORT'!A:AE,1,0),UPPER(CONCATENATE('ACCESS EXPORT'!N683," "&amp;CHAR(10),'ACCESS EXPORT'!AE683))))</f>
        <v xml:space="preserve">DAWN LEE 
</v>
      </c>
      <c r="M683" s="4" t="str">
        <f>UPPER(VLOOKUP($A683,'ACCESS EXPORT'!$A:$O,15,FALSE))</f>
        <v>ROBERTA RICHARD (OS)</v>
      </c>
      <c r="N683" s="4" t="str">
        <f ca="1">IF(AND('ACCESS EXPORT'!X683="",'ACCESS EXPORT'!Y683=""),IF('ACCESS EXPORT'!V683&lt;&gt;"",(IF(TODAY()-'ACCESS EXPORT'!V683&gt;=-60,UPPER(CONCATENATE(VLOOKUP(B683,'ACCESS EXPORT'!$B:$P,15,FALSE),""&amp;CHAR(10)&amp;"(SEP",TEXT('ACCESS EXPORT'!V683," MM/DD/YYY)"))),IF(TODAY()-'ACCESS EXPORT'!V683&lt;0,UPPER(VLOOKUP(B683,'ACCESS EXPORT'!$B:$P,15,FALSE)),UPPER(VLOOKUP(B683,'ACCESS EXPORT'!$B:$P,15,FALSE))))),IF('ACCESS EXPORT'!U683="",UPPER(VLOOKUP(B683,'ACCESS EXPORT'!$B:$P,15,FALSE)),IF(TODAY()-'ACCESS EXPORT'!U683&lt;=30,CONCATENATE(UPPER(VLOOKUP(B683,'ACCESS EXPORT'!$B:$P,15,FALSE)),""&amp;CHAR(10)&amp;"(NEW",TEXT('ACCESS EXPORT'!U683," MM/DD/YYY)")),IF(AND(TODAY()-'ACCESS EXPORT'!U683&gt;30,TODAY()&gt;0),UPPER(VLOOKUP(B683,'ACCESS EXPORT'!$B:$P,15,FALSE)))))),IF('ACCESS EXPORT'!Y683&lt;&gt;"",UPPER(CONCATENATE(UPPER(VLOOKUP(B683,'ACCESS EXPORT'!$B:$P,15,FALSE)),""&amp;CHAR(10)&amp;"(Transfer Out",TEXT('ACCESS EXPORT'!Y683," MM/DD/YYY)"))),IF('ACCESS EXPORT'!X683&lt;&gt;"",UPPER(CONCATENATE(UPPER(VLOOKUP(B683,'ACCESS EXPORT'!$B:$P,15,FALSE)),""&amp;CHAR(10)&amp;"(Transfer In",TEXT('ACCESS EXPORT'!X683," MM/DD/YYY)"))))))</f>
        <v>STRATTON, STEFONI R.</v>
      </c>
      <c r="O683" s="4" t="str">
        <f>_xlfn.IFNA(VLOOKUP(B683,'ACCESS EXPORT'!$B:$Q,16,FALSE),"")</f>
        <v>PA-C</v>
      </c>
      <c r="P683" s="4" t="str">
        <f>_xlfn.IFNA(VLOOKUP(B683,'ACCESS EXPORT'!B:W,22,FALSE),"-")</f>
        <v>1851759237</v>
      </c>
      <c r="Q683" s="4" t="str">
        <f>_xlfn.IFNA(VLOOKUP(A683,'ACCESS EXPORT'!$A:$AG,33,0),"-")</f>
        <v>Maria Ortiz</v>
      </c>
      <c r="R683" s="4" t="str">
        <f>_xlfn.IFNA(VLOOKUP(A683,'ACCESS EXPORT'!$A:$AH,34,0),"-")</f>
        <v>Amanda Dowd</v>
      </c>
      <c r="S683" s="4" t="str">
        <f>_xlfn.IFNA(VLOOKUP(A683,'ACCESS EXPORT'!$A:$AI,35,0),"-")</f>
        <v>Courtney Powell</v>
      </c>
      <c r="T683" s="4" t="str">
        <f>_xlfn.IFNA(VLOOKUP(A683,'ACCESS EXPORT'!$A:$AJ,36,0),"-")</f>
        <v>Sorangia Jean-Francois</v>
      </c>
      <c r="U683" s="4" t="str">
        <f>_xlfn.IFNA(VLOOKUP(A683,'ACCESS EXPORT'!$A:$AK,37,0),"-")</f>
        <v>athena</v>
      </c>
      <c r="V683" s="4" t="str">
        <f>_xlfn.IFNA(VLOOKUP(A683,'ACCESS EXPORT'!$A:$AL,38,0),"-")</f>
        <v>FHMG_MOUNT DORA PED</v>
      </c>
      <c r="W683" s="4" t="str">
        <f>_xlfn.IFNA(VLOOKUP(A683,'ACCESS EXPORT'!$A:$AM,39,0),"-")</f>
        <v/>
      </c>
      <c r="X683" s="4" t="str">
        <f>_xlfn.IFNA(VLOOKUP(A683,'ACCESS EXPORT'!$A:$AN,40,0),"-")</f>
        <v>Libia Villaquiran / Jenny Green</v>
      </c>
      <c r="Y683" s="26" t="str">
        <f>_xlfn.IFNA(VLOOKUP(A683,'ACCESS EXPORT'!A:AO,41,0),"")</f>
        <v>Candace Pischetola</v>
      </c>
      <c r="Z683" s="26" t="str">
        <f>_xlfn.IFNA(VLOOKUP(A683,'ACCESS EXPORT'!A:AP,42,0),"")</f>
        <v>Maria Angel</v>
      </c>
      <c r="AA683" s="26" t="str">
        <f>_xlfn.IFNA(VLOOKUP(A683,'ACCESS EXPORT'!A:AQ,43,0),"")</f>
        <v>Heather Tootle</v>
      </c>
    </row>
    <row r="684" spans="1:27" ht="18.75" x14ac:dyDescent="0.25">
      <c r="A684" s="33">
        <v>233</v>
      </c>
      <c r="B684" s="10">
        <v>1519</v>
      </c>
      <c r="C684" s="7" t="str">
        <f ca="1">IFERROR(UPPER(IF(AND('ACCESS EXPORT'!AA684="",'ACCESS EXPORT'!Z684=""),VLOOKUP(A684,'ACCESS EXPORT'!$A:$AF,32,FALSE),(IF('ACCESS EXPORT'!AA684&lt;&gt;"",CONCATENATE(VLOOKUP(A684,'ACCESS EXPORT'!$A:$AF,32,FALSE)," (Closed",TEXT('ACCESS EXPORT'!AA684," MM/DD/YYY)")),IF(TODAY()&lt;(('ACCESS EXPORT'!Z684)+30),CONCATENATE(VLOOKUP(A684,'ACCESS EXPORT'!$A:$AF,32,FALSE)," (Opens",TEXT('ACCESS EXPORT'!Z684," MM/DD/YYY)")),VLOOKUP(A684,'ACCESS EXPORT'!$A:$AF,32,FALSE)))))),"-")</f>
        <v>ADVENTHEALTH MEDICAL GROUP PEDIATRICS AT MOUNT DORA</v>
      </c>
      <c r="D684" s="3" t="str">
        <f ca="1">IFERROR(UPPER(IF(AND('ACCESS EXPORT'!AA684="",'ACCESS EXPORT'!Z684=""),VLOOKUP(A684,'ACCESS EXPORT'!$A:$AF,28,FALSE),(IF('ACCESS EXPORT'!AA684&lt;&gt;"",CONCATENATE(VLOOKUP(A684,'ACCESS EXPORT'!$A:$AF,28,FALSE)," (Closed",TEXT('ACCESS EXPORT'!AA684," MM/DD/YYY)")),IF(TODAY()&lt;(('ACCESS EXPORT'!Z684)+30),CONCATENATE(VLOOKUP(A684,'ACCESS EXPORT'!$A:$AF,28,FALSE)," (Opens",TEXT('ACCESS EXPORT'!Z684," MM/DD/YYY)")),VLOOKUP(A684,'ACCESS EXPORT'!$A:$AF,28,FALSE)))))),"-")</f>
        <v>MOUNT DORA PEDIATRICS</v>
      </c>
      <c r="E684" s="3" t="str">
        <f>VLOOKUP($A684,'ACCESS EXPORT'!$A:$AF,3,FALSE)</f>
        <v>7160</v>
      </c>
      <c r="F684" s="3" t="str">
        <f>UPPER(CONCATENATE(VLOOKUP(A684,'ACCESS EXPORT'!$A:$AF,4,FALSE)," ",VLOOKUP(A684,'ACCESS EXPORT'!$A:$AF,5,FALSE)," ",VLOOKUP(A684,'ACCESS EXPORT'!$A:$AF,6,FALSE)," ",VLOOKUP(A684,'ACCESS EXPORT'!$A:$AA,7,FALSE)," ",VLOOKUP(A684,'ACCESS EXPORT'!$A:$AA,8,FALSE)))</f>
        <v>1502 N DONNELLY ST SUITE 103 MOUNT DORA FL 32757</v>
      </c>
      <c r="G684" s="4" t="str">
        <f>UPPER(VLOOKUP($A684,'ACCESS EXPORT'!$A:$AF,9,FALSE))</f>
        <v>LAKE</v>
      </c>
      <c r="H684" s="4" t="str">
        <f>_xlfn.IFNA(VLOOKUP($B684,'ACCESS EXPORT'!$B:$J,9,FALSE),"")</f>
        <v>Waterman</v>
      </c>
      <c r="I684" s="3" t="str">
        <f>CONCATENATE("(P)",VLOOKUP($A684,'ACCESS EXPORT'!$A:$AF,11,FALSE)," (F)",VLOOKUP($A684,'ACCESS EXPORT'!$A:$AF,29,FALSE))</f>
        <v>(P)(352) 383-0624 (F)(352) 383-0758</v>
      </c>
      <c r="J684" s="4" t="str">
        <f>UPPER(VLOOKUP($A684,'ACCESS EXPORT'!$A:$AF,12,FALSE))</f>
        <v>PEDIATRICS</v>
      </c>
      <c r="K684" s="4" t="str">
        <f>UPPER(VLOOKUP($A684,'ACCESS EXPORT'!$A:$AF,13,FALSE))</f>
        <v>MARLENE HOLLAND</v>
      </c>
      <c r="L684" s="3" t="str">
        <f>IF(AND(VLOOKUP(A684,'ACCESS EXPORT'!A:AE,1,0),'ACCESS EXPORT'!N684=""),UPPER(CONCATENATE('ACCESS EXPORT'!AE684)),IF(VLOOKUP(A684,'ACCESS EXPORT'!A:AE,1,0),UPPER(CONCATENATE('ACCESS EXPORT'!N684," "&amp;CHAR(10),'ACCESS EXPORT'!AE684))))</f>
        <v xml:space="preserve">DAWN LEE 
</v>
      </c>
      <c r="M684" s="4" t="str">
        <f>UPPER(VLOOKUP($A684,'ACCESS EXPORT'!$A:$O,15,FALSE))</f>
        <v>ROBERTA RICHARD (OS)</v>
      </c>
      <c r="N684" s="4" t="str">
        <f ca="1">IF(AND('ACCESS EXPORT'!X684="",'ACCESS EXPORT'!Y684=""),IF('ACCESS EXPORT'!V684&lt;&gt;"",(IF(TODAY()-'ACCESS EXPORT'!V684&gt;=-60,UPPER(CONCATENATE(VLOOKUP(B684,'ACCESS EXPORT'!$B:$P,15,FALSE),""&amp;CHAR(10)&amp;"(SEP",TEXT('ACCESS EXPORT'!V684," MM/DD/YYY)"))),IF(TODAY()-'ACCESS EXPORT'!V684&lt;0,UPPER(VLOOKUP(B684,'ACCESS EXPORT'!$B:$P,15,FALSE)),UPPER(VLOOKUP(B684,'ACCESS EXPORT'!$B:$P,15,FALSE))))),IF('ACCESS EXPORT'!U684="",UPPER(VLOOKUP(B684,'ACCESS EXPORT'!$B:$P,15,FALSE)),IF(TODAY()-'ACCESS EXPORT'!U684&lt;=30,CONCATENATE(UPPER(VLOOKUP(B684,'ACCESS EXPORT'!$B:$P,15,FALSE)),""&amp;CHAR(10)&amp;"(NEW",TEXT('ACCESS EXPORT'!U684," MM/DD/YYY)")),IF(AND(TODAY()-'ACCESS EXPORT'!U684&gt;30,TODAY()&gt;0),UPPER(VLOOKUP(B684,'ACCESS EXPORT'!$B:$P,15,FALSE)))))),IF('ACCESS EXPORT'!Y684&lt;&gt;"",UPPER(CONCATENATE(UPPER(VLOOKUP(B684,'ACCESS EXPORT'!$B:$P,15,FALSE)),""&amp;CHAR(10)&amp;"(Transfer Out",TEXT('ACCESS EXPORT'!Y684," MM/DD/YYY)"))),IF('ACCESS EXPORT'!X684&lt;&gt;"",UPPER(CONCATENATE(UPPER(VLOOKUP(B684,'ACCESS EXPORT'!$B:$P,15,FALSE)),""&amp;CHAR(10)&amp;"(Transfer In",TEXT('ACCESS EXPORT'!X684," MM/DD/YYY)"))))))</f>
        <v>BAKER, MICHAEL C.</v>
      </c>
      <c r="O684" s="4" t="str">
        <f>_xlfn.IFNA(VLOOKUP(B684,'ACCESS EXPORT'!$B:$Q,16,FALSE),"")</f>
        <v>MD</v>
      </c>
      <c r="P684" s="4" t="str">
        <f>_xlfn.IFNA(VLOOKUP(B684,'ACCESS EXPORT'!B:W,22,FALSE),"-")</f>
        <v>1760483911</v>
      </c>
      <c r="Q684" s="4" t="str">
        <f>_xlfn.IFNA(VLOOKUP(A684,'ACCESS EXPORT'!$A:$AG,33,0),"-")</f>
        <v>Maria Ortiz</v>
      </c>
      <c r="R684" s="4" t="str">
        <f>_xlfn.IFNA(VLOOKUP(A684,'ACCESS EXPORT'!$A:$AH,34,0),"-")</f>
        <v>Amanda Dowd</v>
      </c>
      <c r="S684" s="4" t="str">
        <f>_xlfn.IFNA(VLOOKUP(A684,'ACCESS EXPORT'!$A:$AI,35,0),"-")</f>
        <v>Courtney Powell</v>
      </c>
      <c r="T684" s="4" t="str">
        <f>_xlfn.IFNA(VLOOKUP(A684,'ACCESS EXPORT'!$A:$AJ,36,0),"-")</f>
        <v>Sorangia Jean-Francois</v>
      </c>
      <c r="U684" s="4" t="str">
        <f>_xlfn.IFNA(VLOOKUP(A684,'ACCESS EXPORT'!$A:$AK,37,0),"-")</f>
        <v>athena</v>
      </c>
      <c r="V684" s="4" t="str">
        <f>_xlfn.IFNA(VLOOKUP(A684,'ACCESS EXPORT'!$A:$AL,38,0),"-")</f>
        <v>FHMG_MOUNT DORA PED</v>
      </c>
      <c r="W684" s="4" t="str">
        <f>_xlfn.IFNA(VLOOKUP(A684,'ACCESS EXPORT'!$A:$AM,39,0),"-")</f>
        <v/>
      </c>
      <c r="X684" s="4" t="str">
        <f>_xlfn.IFNA(VLOOKUP(A684,'ACCESS EXPORT'!$A:$AN,40,0),"-")</f>
        <v>Libia Villaquiran / Jenny Green</v>
      </c>
      <c r="Y684" s="26" t="str">
        <f>_xlfn.IFNA(VLOOKUP(A684,'ACCESS EXPORT'!A:AO,41,0),"")</f>
        <v>Candace Pischetola</v>
      </c>
      <c r="Z684" s="26" t="str">
        <f>_xlfn.IFNA(VLOOKUP(A684,'ACCESS EXPORT'!A:AP,42,0),"")</f>
        <v>Maria Angel</v>
      </c>
      <c r="AA684" s="26" t="str">
        <f>_xlfn.IFNA(VLOOKUP(A684,'ACCESS EXPORT'!A:AQ,43,0),"")</f>
        <v>Heather Tootle</v>
      </c>
    </row>
    <row r="685" spans="1:27" ht="18.75" x14ac:dyDescent="0.25">
      <c r="A685" s="33">
        <v>106</v>
      </c>
      <c r="B685" s="10">
        <v>1131</v>
      </c>
      <c r="C685" s="7" t="str">
        <f ca="1">IFERROR(UPPER(IF(AND('ACCESS EXPORT'!AA685="",'ACCESS EXPORT'!Z685=""),VLOOKUP(A685,'ACCESS EXPORT'!$A:$AF,32,FALSE),(IF('ACCESS EXPORT'!AA685&lt;&gt;"",CONCATENATE(VLOOKUP(A685,'ACCESS EXPORT'!$A:$AF,32,FALSE)," (Closed",TEXT('ACCESS EXPORT'!AA685," MM/DD/YYY)")),IF(TODAY()&lt;(('ACCESS EXPORT'!Z685)+30),CONCATENATE(VLOOKUP(A685,'ACCESS EXPORT'!$A:$AF,32,FALSE)," (Opens",TEXT('ACCESS EXPORT'!Z685," MM/DD/YYY)")),VLOOKUP(A685,'ACCESS EXPORT'!$A:$AF,32,FALSE)))))),"-")</f>
        <v>ADVENTHEALTH MEDICAL GROUP UROLOGY AT WINTER PARK</v>
      </c>
      <c r="D685" s="3" t="str">
        <f ca="1">IFERROR(UPPER(IF(AND('ACCESS EXPORT'!AA685="",'ACCESS EXPORT'!Z685=""),VLOOKUP(A685,'ACCESS EXPORT'!$A:$AF,28,FALSE),(IF('ACCESS EXPORT'!AA685&lt;&gt;"",CONCATENATE(VLOOKUP(A685,'ACCESS EXPORT'!$A:$AF,28,FALSE)," (Closed",TEXT('ACCESS EXPORT'!AA685," MM/DD/YYY)")),IF(TODAY()&lt;(('ACCESS EXPORT'!Z685)+30),CONCATENATE(VLOOKUP(A685,'ACCESS EXPORT'!$A:$AF,28,FALSE)," (Opens",TEXT('ACCESS EXPORT'!Z685," MM/DD/YYY)")),VLOOKUP(A685,'ACCESS EXPORT'!$A:$AF,28,FALSE)))))),"-")</f>
        <v>ADVANCED UROLOGY ASSOCIATES</v>
      </c>
      <c r="E685" s="3" t="str">
        <f>VLOOKUP($A685,'ACCESS EXPORT'!$A:$AF,3,FALSE)</f>
        <v>7170</v>
      </c>
      <c r="F685" s="3" t="str">
        <f>UPPER(CONCATENATE(VLOOKUP(A685,'ACCESS EXPORT'!$A:$AF,4,FALSE)," ",VLOOKUP(A685,'ACCESS EXPORT'!$A:$AF,5,FALSE)," ",VLOOKUP(A685,'ACCESS EXPORT'!$A:$AF,6,FALSE)," ",VLOOKUP(A685,'ACCESS EXPORT'!$A:$AA,7,FALSE)," ",VLOOKUP(A685,'ACCESS EXPORT'!$A:$AA,8,FALSE)))</f>
        <v>218 STRATHY LN  WINTER PARK FL 32792</v>
      </c>
      <c r="G685" s="4" t="str">
        <f>UPPER(VLOOKUP($A685,'ACCESS EXPORT'!$A:$AF,9,FALSE))</f>
        <v>ORANGE</v>
      </c>
      <c r="H685" s="4" t="str">
        <f>_xlfn.IFNA(VLOOKUP($B685,'ACCESS EXPORT'!$B:$J,9,FALSE),"")</f>
        <v>NE</v>
      </c>
      <c r="I685" s="3" t="str">
        <f>CONCATENATE("(P)",VLOOKUP($A685,'ACCESS EXPORT'!$A:$AF,11,FALSE)," (F)",VLOOKUP($A685,'ACCESS EXPORT'!$A:$AF,29,FALSE))</f>
        <v>(P)(407) 628-3073 (F)(407) 628-3078</v>
      </c>
      <c r="J685" s="4" t="str">
        <f>UPPER(VLOOKUP($A685,'ACCESS EXPORT'!$A:$AF,12,FALSE))</f>
        <v>UROLOGY</v>
      </c>
      <c r="K685" s="4" t="str">
        <f>UPPER(VLOOKUP($A685,'ACCESS EXPORT'!$A:$AF,13,FALSE))</f>
        <v>MARLENE HOLLAND</v>
      </c>
      <c r="L685" s="3" t="str">
        <f>IF(AND(VLOOKUP(A685,'ACCESS EXPORT'!A:AE,1,0),'ACCESS EXPORT'!N685=""),UPPER(CONCATENATE('ACCESS EXPORT'!AE685)),IF(VLOOKUP(A685,'ACCESS EXPORT'!A:AE,1,0),UPPER(CONCATENATE('ACCESS EXPORT'!N685," "&amp;CHAR(10),'ACCESS EXPORT'!AE685))))</f>
        <v>DREW DEVANE (EXEC DIR) 
CHARLIE CULTER (PRAC. ADMIN) (INTERIM)</v>
      </c>
      <c r="M685" s="4" t="str">
        <f>UPPER(VLOOKUP($A685,'ACCESS EXPORT'!$A:$O,15,FALSE))</f>
        <v>DORENE CARTER (PM)</v>
      </c>
      <c r="N685" s="4" t="str">
        <f ca="1">IF(AND('ACCESS EXPORT'!X685="",'ACCESS EXPORT'!Y685=""),IF('ACCESS EXPORT'!V685&lt;&gt;"",(IF(TODAY()-'ACCESS EXPORT'!V685&gt;=-60,UPPER(CONCATENATE(VLOOKUP(B685,'ACCESS EXPORT'!$B:$P,15,FALSE),""&amp;CHAR(10)&amp;"(SEP",TEXT('ACCESS EXPORT'!V685," MM/DD/YYY)"))),IF(TODAY()-'ACCESS EXPORT'!V685&lt;0,UPPER(VLOOKUP(B685,'ACCESS EXPORT'!$B:$P,15,FALSE)),UPPER(VLOOKUP(B685,'ACCESS EXPORT'!$B:$P,15,FALSE))))),IF('ACCESS EXPORT'!U685="",UPPER(VLOOKUP(B685,'ACCESS EXPORT'!$B:$P,15,FALSE)),IF(TODAY()-'ACCESS EXPORT'!U685&lt;=30,CONCATENATE(UPPER(VLOOKUP(B685,'ACCESS EXPORT'!$B:$P,15,FALSE)),""&amp;CHAR(10)&amp;"(NEW",TEXT('ACCESS EXPORT'!U685," MM/DD/YYY)")),IF(AND(TODAY()-'ACCESS EXPORT'!U685&gt;30,TODAY()&gt;0),UPPER(VLOOKUP(B685,'ACCESS EXPORT'!$B:$P,15,FALSE)))))),IF('ACCESS EXPORT'!Y685&lt;&gt;"",UPPER(CONCATENATE(UPPER(VLOOKUP(B685,'ACCESS EXPORT'!$B:$P,15,FALSE)),""&amp;CHAR(10)&amp;"(Transfer Out",TEXT('ACCESS EXPORT'!Y685," MM/DD/YYY)"))),IF('ACCESS EXPORT'!X685&lt;&gt;"",UPPER(CONCATENATE(UPPER(VLOOKUP(B685,'ACCESS EXPORT'!$B:$P,15,FALSE)),""&amp;CHAR(10)&amp;"(Transfer In",TEXT('ACCESS EXPORT'!X685," MM/DD/YYY)"))))))</f>
        <v>STEVENS, DARLENE UHRIG</v>
      </c>
      <c r="O685" s="4" t="str">
        <f>_xlfn.IFNA(VLOOKUP(B685,'ACCESS EXPORT'!$B:$Q,16,FALSE),"")</f>
        <v>APRN</v>
      </c>
      <c r="P685" s="4" t="str">
        <f>_xlfn.IFNA(VLOOKUP(B685,'ACCESS EXPORT'!B:W,22,FALSE),"-")</f>
        <v>1992957955</v>
      </c>
      <c r="Q685" s="4" t="str">
        <f>_xlfn.IFNA(VLOOKUP(A685,'ACCESS EXPORT'!$A:$AG,33,0),"-")</f>
        <v>Aldis Leonardo</v>
      </c>
      <c r="R685" s="4" t="str">
        <f>_xlfn.IFNA(VLOOKUP(A685,'ACCESS EXPORT'!$A:$AH,34,0),"-")</f>
        <v>Amanda Dowd</v>
      </c>
      <c r="S685" s="4" t="str">
        <f>_xlfn.IFNA(VLOOKUP(A685,'ACCESS EXPORT'!$A:$AI,35,0),"-")</f>
        <v>Courtney Powell</v>
      </c>
      <c r="T685" s="4" t="str">
        <f>_xlfn.IFNA(VLOOKUP(A685,'ACCESS EXPORT'!$A:$AJ,36,0),"-")</f>
        <v>Andrew Davis</v>
      </c>
      <c r="U685" s="4" t="str">
        <f>_xlfn.IFNA(VLOOKUP(A685,'ACCESS EXPORT'!$A:$AK,37,0),"-")</f>
        <v>athena</v>
      </c>
      <c r="V685" s="4" t="str">
        <f>_xlfn.IFNA(VLOOKUP(A685,'ACCESS EXPORT'!$A:$AL,38,0),"-")</f>
        <v>FHMG_ADV URO ASSOC</v>
      </c>
      <c r="W685" s="4" t="str">
        <f>_xlfn.IFNA(VLOOKUP(A685,'ACCESS EXPORT'!$A:$AM,39,0),"-")</f>
        <v/>
      </c>
      <c r="X685" s="4" t="str">
        <f>_xlfn.IFNA(VLOOKUP(A685,'ACCESS EXPORT'!$A:$AN,40,0),"-")</f>
        <v>John Del Rio / Shahla Cedeno</v>
      </c>
      <c r="Y685" s="26" t="str">
        <f>_xlfn.IFNA(VLOOKUP(A685,'ACCESS EXPORT'!A:AO,41,0),"")</f>
        <v>Jose Anderson</v>
      </c>
      <c r="Z685" s="26" t="str">
        <f>_xlfn.IFNA(VLOOKUP(A685,'ACCESS EXPORT'!A:AP,42,0),"")</f>
        <v>Sue Balmforth</v>
      </c>
      <c r="AA685" s="26" t="str">
        <f>_xlfn.IFNA(VLOOKUP(A685,'ACCESS EXPORT'!A:AQ,43,0),"")</f>
        <v>Tricia Greco</v>
      </c>
    </row>
    <row r="686" spans="1:27" ht="18.75" x14ac:dyDescent="0.25">
      <c r="A686" s="33">
        <v>106</v>
      </c>
      <c r="B686" s="10">
        <v>1130</v>
      </c>
      <c r="C686" s="7" t="str">
        <f ca="1">IFERROR(UPPER(IF(AND('ACCESS EXPORT'!AA686="",'ACCESS EXPORT'!Z686=""),VLOOKUP(A686,'ACCESS EXPORT'!$A:$AF,32,FALSE),(IF('ACCESS EXPORT'!AA686&lt;&gt;"",CONCATENATE(VLOOKUP(A686,'ACCESS EXPORT'!$A:$AF,32,FALSE)," (Closed",TEXT('ACCESS EXPORT'!AA686," MM/DD/YYY)")),IF(TODAY()&lt;(('ACCESS EXPORT'!Z686)+30),CONCATENATE(VLOOKUP(A686,'ACCESS EXPORT'!$A:$AF,32,FALSE)," (Opens",TEXT('ACCESS EXPORT'!Z686," MM/DD/YYY)")),VLOOKUP(A686,'ACCESS EXPORT'!$A:$AF,32,FALSE)))))),"-")</f>
        <v>ADVENTHEALTH MEDICAL GROUP UROLOGY AT WINTER PARK</v>
      </c>
      <c r="D686" s="3" t="str">
        <f ca="1">IFERROR(UPPER(IF(AND('ACCESS EXPORT'!AA686="",'ACCESS EXPORT'!Z686=""),VLOOKUP(A686,'ACCESS EXPORT'!$A:$AF,28,FALSE),(IF('ACCESS EXPORT'!AA686&lt;&gt;"",CONCATENATE(VLOOKUP(A686,'ACCESS EXPORT'!$A:$AF,28,FALSE)," (Closed",TEXT('ACCESS EXPORT'!AA686," MM/DD/YYY)")),IF(TODAY()&lt;(('ACCESS EXPORT'!Z686)+30),CONCATENATE(VLOOKUP(A686,'ACCESS EXPORT'!$A:$AF,28,FALSE)," (Opens",TEXT('ACCESS EXPORT'!Z686," MM/DD/YYY)")),VLOOKUP(A686,'ACCESS EXPORT'!$A:$AF,28,FALSE)))))),"-")</f>
        <v>ADVANCED UROLOGY ASSOCIATES</v>
      </c>
      <c r="E686" s="3" t="str">
        <f>VLOOKUP($A686,'ACCESS EXPORT'!$A:$AF,3,FALSE)</f>
        <v>7170</v>
      </c>
      <c r="F686" s="3" t="str">
        <f>UPPER(CONCATENATE(VLOOKUP(A686,'ACCESS EXPORT'!$A:$AF,4,FALSE)," ",VLOOKUP(A686,'ACCESS EXPORT'!$A:$AF,5,FALSE)," ",VLOOKUP(A686,'ACCESS EXPORT'!$A:$AF,6,FALSE)," ",VLOOKUP(A686,'ACCESS EXPORT'!$A:$AA,7,FALSE)," ",VLOOKUP(A686,'ACCESS EXPORT'!$A:$AA,8,FALSE)))</f>
        <v>218 STRATHY LN  WINTER PARK FL 32792</v>
      </c>
      <c r="G686" s="4" t="str">
        <f>UPPER(VLOOKUP($A686,'ACCESS EXPORT'!$A:$AF,9,FALSE))</f>
        <v>ORANGE</v>
      </c>
      <c r="H686" s="4" t="str">
        <f>_xlfn.IFNA(VLOOKUP($B686,'ACCESS EXPORT'!$B:$J,9,FALSE),"")</f>
        <v>NE</v>
      </c>
      <c r="I686" s="3" t="str">
        <f>CONCATENATE("(P)",VLOOKUP($A686,'ACCESS EXPORT'!$A:$AF,11,FALSE)," (F)",VLOOKUP($A686,'ACCESS EXPORT'!$A:$AF,29,FALSE))</f>
        <v>(P)(407) 628-3073 (F)(407) 628-3078</v>
      </c>
      <c r="J686" s="4" t="str">
        <f>UPPER(VLOOKUP($A686,'ACCESS EXPORT'!$A:$AF,12,FALSE))</f>
        <v>UROLOGY</v>
      </c>
      <c r="K686" s="4" t="str">
        <f>UPPER(VLOOKUP($A686,'ACCESS EXPORT'!$A:$AF,13,FALSE))</f>
        <v>MARLENE HOLLAND</v>
      </c>
      <c r="L686" s="3" t="str">
        <f>IF(AND(VLOOKUP(A686,'ACCESS EXPORT'!A:AE,1,0),'ACCESS EXPORT'!N686=""),UPPER(CONCATENATE('ACCESS EXPORT'!AE686)),IF(VLOOKUP(A686,'ACCESS EXPORT'!A:AE,1,0),UPPER(CONCATENATE('ACCESS EXPORT'!N686," "&amp;CHAR(10),'ACCESS EXPORT'!AE686))))</f>
        <v>DREW DEVANE (EXEC DIR) 
CHARLIE CULTER (PRAC. ADMIN) (INTERIM)</v>
      </c>
      <c r="M686" s="4" t="str">
        <f>UPPER(VLOOKUP($A686,'ACCESS EXPORT'!$A:$O,15,FALSE))</f>
        <v>DORENE CARTER (PM)</v>
      </c>
      <c r="N686" s="4" t="str">
        <f ca="1">IF(AND('ACCESS EXPORT'!X686="",'ACCESS EXPORT'!Y686=""),IF('ACCESS EXPORT'!V686&lt;&gt;"",(IF(TODAY()-'ACCESS EXPORT'!V686&gt;=-60,UPPER(CONCATENATE(VLOOKUP(B686,'ACCESS EXPORT'!$B:$P,15,FALSE),""&amp;CHAR(10)&amp;"(SEP",TEXT('ACCESS EXPORT'!V686," MM/DD/YYY)"))),IF(TODAY()-'ACCESS EXPORT'!V686&lt;0,UPPER(VLOOKUP(B686,'ACCESS EXPORT'!$B:$P,15,FALSE)),UPPER(VLOOKUP(B686,'ACCESS EXPORT'!$B:$P,15,FALSE))))),IF('ACCESS EXPORT'!U686="",UPPER(VLOOKUP(B686,'ACCESS EXPORT'!$B:$P,15,FALSE)),IF(TODAY()-'ACCESS EXPORT'!U686&lt;=30,CONCATENATE(UPPER(VLOOKUP(B686,'ACCESS EXPORT'!$B:$P,15,FALSE)),""&amp;CHAR(10)&amp;"(NEW",TEXT('ACCESS EXPORT'!U686," MM/DD/YYY)")),IF(AND(TODAY()-'ACCESS EXPORT'!U686&gt;30,TODAY()&gt;0),UPPER(VLOOKUP(B686,'ACCESS EXPORT'!$B:$P,15,FALSE)))))),IF('ACCESS EXPORT'!Y686&lt;&gt;"",UPPER(CONCATENATE(UPPER(VLOOKUP(B686,'ACCESS EXPORT'!$B:$P,15,FALSE)),""&amp;CHAR(10)&amp;"(Transfer Out",TEXT('ACCESS EXPORT'!Y686," MM/DD/YYY)"))),IF('ACCESS EXPORT'!X686&lt;&gt;"",UPPER(CONCATENATE(UPPER(VLOOKUP(B686,'ACCESS EXPORT'!$B:$P,15,FALSE)),""&amp;CHAR(10)&amp;"(Transfer In",TEXT('ACCESS EXPORT'!X686," MM/DD/YYY)"))))))</f>
        <v>STEINBERG, JORDAN R.</v>
      </c>
      <c r="O686" s="4" t="str">
        <f>_xlfn.IFNA(VLOOKUP(B686,'ACCESS EXPORT'!$B:$Q,16,FALSE),"")</f>
        <v>MD</v>
      </c>
      <c r="P686" s="4" t="str">
        <f>_xlfn.IFNA(VLOOKUP(B686,'ACCESS EXPORT'!B:W,22,FALSE),"-")</f>
        <v>1720269285</v>
      </c>
      <c r="Q686" s="4" t="str">
        <f>_xlfn.IFNA(VLOOKUP(A686,'ACCESS EXPORT'!$A:$AG,33,0),"-")</f>
        <v>Aldis Leonardo</v>
      </c>
      <c r="R686" s="4" t="str">
        <f>_xlfn.IFNA(VLOOKUP(A686,'ACCESS EXPORT'!$A:$AH,34,0),"-")</f>
        <v>Amanda Dowd</v>
      </c>
      <c r="S686" s="4" t="str">
        <f>_xlfn.IFNA(VLOOKUP(A686,'ACCESS EXPORT'!$A:$AI,35,0),"-")</f>
        <v>Courtney Powell</v>
      </c>
      <c r="T686" s="4" t="str">
        <f>_xlfn.IFNA(VLOOKUP(A686,'ACCESS EXPORT'!$A:$AJ,36,0),"-")</f>
        <v>Andrew Davis</v>
      </c>
      <c r="U686" s="4" t="str">
        <f>_xlfn.IFNA(VLOOKUP(A686,'ACCESS EXPORT'!$A:$AK,37,0),"-")</f>
        <v>athena</v>
      </c>
      <c r="V686" s="4" t="str">
        <f>_xlfn.IFNA(VLOOKUP(A686,'ACCESS EXPORT'!$A:$AL,38,0),"-")</f>
        <v>FHMG_ADV URO ASSOC</v>
      </c>
      <c r="W686" s="4" t="str">
        <f>_xlfn.IFNA(VLOOKUP(A686,'ACCESS EXPORT'!$A:$AM,39,0),"-")</f>
        <v/>
      </c>
      <c r="X686" s="4" t="str">
        <f>_xlfn.IFNA(VLOOKUP(A686,'ACCESS EXPORT'!$A:$AN,40,0),"-")</f>
        <v>John Del Rio / Shahla Cedeno</v>
      </c>
      <c r="Y686" s="26" t="str">
        <f>_xlfn.IFNA(VLOOKUP(A686,'ACCESS EXPORT'!A:AO,41,0),"")</f>
        <v>Jose Anderson</v>
      </c>
      <c r="Z686" s="26" t="str">
        <f>_xlfn.IFNA(VLOOKUP(A686,'ACCESS EXPORT'!A:AP,42,0),"")</f>
        <v>Sue Balmforth</v>
      </c>
      <c r="AA686" s="26" t="str">
        <f>_xlfn.IFNA(VLOOKUP(A686,'ACCESS EXPORT'!A:AQ,43,0),"")</f>
        <v>Tricia Greco</v>
      </c>
    </row>
    <row r="687" spans="1:27" ht="18.75" x14ac:dyDescent="0.25">
      <c r="A687" s="33">
        <v>106</v>
      </c>
      <c r="B687" s="10">
        <v>1800</v>
      </c>
      <c r="C687" s="7" t="str">
        <f ca="1">IFERROR(UPPER(IF(AND('ACCESS EXPORT'!AA687="",'ACCESS EXPORT'!Z687=""),VLOOKUP(A687,'ACCESS EXPORT'!$A:$AF,32,FALSE),(IF('ACCESS EXPORT'!AA687&lt;&gt;"",CONCATENATE(VLOOKUP(A687,'ACCESS EXPORT'!$A:$AF,32,FALSE)," (Closed",TEXT('ACCESS EXPORT'!AA687," MM/DD/YYY)")),IF(TODAY()&lt;(('ACCESS EXPORT'!Z687)+30),CONCATENATE(VLOOKUP(A687,'ACCESS EXPORT'!$A:$AF,32,FALSE)," (Opens",TEXT('ACCESS EXPORT'!Z687," MM/DD/YYY)")),VLOOKUP(A687,'ACCESS EXPORT'!$A:$AF,32,FALSE)))))),"-")</f>
        <v>ADVENTHEALTH MEDICAL GROUP UROLOGY AT WINTER PARK</v>
      </c>
      <c r="D687" s="3" t="str">
        <f ca="1">IFERROR(UPPER(IF(AND('ACCESS EXPORT'!AA687="",'ACCESS EXPORT'!Z687=""),VLOOKUP(A687,'ACCESS EXPORT'!$A:$AF,28,FALSE),(IF('ACCESS EXPORT'!AA687&lt;&gt;"",CONCATENATE(VLOOKUP(A687,'ACCESS EXPORT'!$A:$AF,28,FALSE)," (Closed",TEXT('ACCESS EXPORT'!AA687," MM/DD/YYY)")),IF(TODAY()&lt;(('ACCESS EXPORT'!Z687)+30),CONCATENATE(VLOOKUP(A687,'ACCESS EXPORT'!$A:$AF,28,FALSE)," (Opens",TEXT('ACCESS EXPORT'!Z687," MM/DD/YYY)")),VLOOKUP(A687,'ACCESS EXPORT'!$A:$AF,28,FALSE)))))),"-")</f>
        <v>ADVANCED UROLOGY ASSOCIATES</v>
      </c>
      <c r="E687" s="3" t="str">
        <f>VLOOKUP($A687,'ACCESS EXPORT'!$A:$AF,3,FALSE)</f>
        <v>7170</v>
      </c>
      <c r="F687" s="3" t="str">
        <f>UPPER(CONCATENATE(VLOOKUP(A687,'ACCESS EXPORT'!$A:$AF,4,FALSE)," ",VLOOKUP(A687,'ACCESS EXPORT'!$A:$AF,5,FALSE)," ",VLOOKUP(A687,'ACCESS EXPORT'!$A:$AF,6,FALSE)," ",VLOOKUP(A687,'ACCESS EXPORT'!$A:$AA,7,FALSE)," ",VLOOKUP(A687,'ACCESS EXPORT'!$A:$AA,8,FALSE)))</f>
        <v>218 STRATHY LN  WINTER PARK FL 32792</v>
      </c>
      <c r="G687" s="4" t="str">
        <f>UPPER(VLOOKUP($A687,'ACCESS EXPORT'!$A:$AF,9,FALSE))</f>
        <v>ORANGE</v>
      </c>
      <c r="H687" s="4" t="str">
        <f>_xlfn.IFNA(VLOOKUP($B687,'ACCESS EXPORT'!$B:$J,9,FALSE),"")</f>
        <v>NE</v>
      </c>
      <c r="I687" s="3" t="str">
        <f>CONCATENATE("(P)",VLOOKUP($A687,'ACCESS EXPORT'!$A:$AF,11,FALSE)," (F)",VLOOKUP($A687,'ACCESS EXPORT'!$A:$AF,29,FALSE))</f>
        <v>(P)(407) 628-3073 (F)(407) 628-3078</v>
      </c>
      <c r="J687" s="4" t="str">
        <f>UPPER(VLOOKUP($A687,'ACCESS EXPORT'!$A:$AF,12,FALSE))</f>
        <v>UROLOGY</v>
      </c>
      <c r="K687" s="4" t="str">
        <f>UPPER(VLOOKUP($A687,'ACCESS EXPORT'!$A:$AF,13,FALSE))</f>
        <v>MARLENE HOLLAND</v>
      </c>
      <c r="L687" s="3" t="str">
        <f>IF(AND(VLOOKUP(A687,'ACCESS EXPORT'!A:AE,1,0),'ACCESS EXPORT'!N687=""),UPPER(CONCATENATE('ACCESS EXPORT'!AE687)),IF(VLOOKUP(A687,'ACCESS EXPORT'!A:AE,1,0),UPPER(CONCATENATE('ACCESS EXPORT'!N687," "&amp;CHAR(10),'ACCESS EXPORT'!AE687))))</f>
        <v>DREW DEVANE (EXEC DIR) 
CHARLIE CULTER (PRAC. ADMIN) (INTERIM)</v>
      </c>
      <c r="M687" s="4" t="str">
        <f>UPPER(VLOOKUP($A687,'ACCESS EXPORT'!$A:$O,15,FALSE))</f>
        <v>DORENE CARTER (PM)</v>
      </c>
      <c r="N687" s="4" t="str">
        <f ca="1">IF(AND('ACCESS EXPORT'!X687="",'ACCESS EXPORT'!Y687=""),IF('ACCESS EXPORT'!V687&lt;&gt;"",(IF(TODAY()-'ACCESS EXPORT'!V687&gt;=-60,UPPER(CONCATENATE(VLOOKUP(B687,'ACCESS EXPORT'!$B:$P,15,FALSE),""&amp;CHAR(10)&amp;"(SEP",TEXT('ACCESS EXPORT'!V687," MM/DD/YYY)"))),IF(TODAY()-'ACCESS EXPORT'!V687&lt;0,UPPER(VLOOKUP(B687,'ACCESS EXPORT'!$B:$P,15,FALSE)),UPPER(VLOOKUP(B687,'ACCESS EXPORT'!$B:$P,15,FALSE))))),IF('ACCESS EXPORT'!U687="",UPPER(VLOOKUP(B687,'ACCESS EXPORT'!$B:$P,15,FALSE)),IF(TODAY()-'ACCESS EXPORT'!U687&lt;=30,CONCATENATE(UPPER(VLOOKUP(B687,'ACCESS EXPORT'!$B:$P,15,FALSE)),""&amp;CHAR(10)&amp;"(NEW",TEXT('ACCESS EXPORT'!U687," MM/DD/YYY)")),IF(AND(TODAY()-'ACCESS EXPORT'!U687&gt;30,TODAY()&gt;0),UPPER(VLOOKUP(B687,'ACCESS EXPORT'!$B:$P,15,FALSE)))))),IF('ACCESS EXPORT'!Y687&lt;&gt;"",UPPER(CONCATENATE(UPPER(VLOOKUP(B687,'ACCESS EXPORT'!$B:$P,15,FALSE)),""&amp;CHAR(10)&amp;"(Transfer Out",TEXT('ACCESS EXPORT'!Y687," MM/DD/YYY)"))),IF('ACCESS EXPORT'!X687&lt;&gt;"",UPPER(CONCATENATE(UPPER(VLOOKUP(B687,'ACCESS EXPORT'!$B:$P,15,FALSE)),""&amp;CHAR(10)&amp;"(Transfer In",TEXT('ACCESS EXPORT'!X687," MM/DD/YYY)"))))))</f>
        <v>HERNANDEZ, YADIRA</v>
      </c>
      <c r="O687" s="4" t="str">
        <f>_xlfn.IFNA(VLOOKUP(B687,'ACCESS EXPORT'!$B:$Q,16,FALSE),"")</f>
        <v>APRN</v>
      </c>
      <c r="P687" s="4" t="str">
        <f>_xlfn.IFNA(VLOOKUP(B687,'ACCESS EXPORT'!B:W,22,FALSE),"-")</f>
        <v>1619417904</v>
      </c>
      <c r="Q687" s="4" t="str">
        <f>_xlfn.IFNA(VLOOKUP(A687,'ACCESS EXPORT'!$A:$AG,33,0),"-")</f>
        <v>Aldis Leonardo</v>
      </c>
      <c r="R687" s="4" t="str">
        <f>_xlfn.IFNA(VLOOKUP(A687,'ACCESS EXPORT'!$A:$AH,34,0),"-")</f>
        <v>Amanda Dowd</v>
      </c>
      <c r="S687" s="4" t="str">
        <f>_xlfn.IFNA(VLOOKUP(A687,'ACCESS EXPORT'!$A:$AI,35,0),"-")</f>
        <v>Courtney Powell</v>
      </c>
      <c r="T687" s="4" t="str">
        <f>_xlfn.IFNA(VLOOKUP(A687,'ACCESS EXPORT'!$A:$AJ,36,0),"-")</f>
        <v>Andrew Davis</v>
      </c>
      <c r="U687" s="4" t="str">
        <f>_xlfn.IFNA(VLOOKUP(A687,'ACCESS EXPORT'!$A:$AK,37,0),"-")</f>
        <v>athena</v>
      </c>
      <c r="V687" s="4" t="str">
        <f>_xlfn.IFNA(VLOOKUP(A687,'ACCESS EXPORT'!$A:$AL,38,0),"-")</f>
        <v>FHMG_ADV URO ASSOC</v>
      </c>
      <c r="W687" s="4" t="str">
        <f>_xlfn.IFNA(VLOOKUP(A687,'ACCESS EXPORT'!$A:$AM,39,0),"-")</f>
        <v/>
      </c>
      <c r="X687" s="4" t="str">
        <f>_xlfn.IFNA(VLOOKUP(A687,'ACCESS EXPORT'!$A:$AN,40,0),"-")</f>
        <v>John Del Rio / Shahla Cedeno</v>
      </c>
      <c r="Y687" s="26" t="str">
        <f>_xlfn.IFNA(VLOOKUP(A687,'ACCESS EXPORT'!A:AO,41,0),"")</f>
        <v>Jose Anderson</v>
      </c>
      <c r="Z687" s="26" t="str">
        <f>_xlfn.IFNA(VLOOKUP(A687,'ACCESS EXPORT'!A:AP,42,0),"")</f>
        <v>Sue Balmforth</v>
      </c>
      <c r="AA687" s="26" t="str">
        <f>_xlfn.IFNA(VLOOKUP(A687,'ACCESS EXPORT'!A:AQ,43,0),"")</f>
        <v>Tricia Greco</v>
      </c>
    </row>
    <row r="688" spans="1:27" ht="18.75" x14ac:dyDescent="0.25">
      <c r="A688" s="33">
        <v>106</v>
      </c>
      <c r="B688" s="10">
        <v>1844</v>
      </c>
      <c r="C688" s="7" t="str">
        <f ca="1">IFERROR(UPPER(IF(AND('ACCESS EXPORT'!AA688="",'ACCESS EXPORT'!Z688=""),VLOOKUP(A688,'ACCESS EXPORT'!$A:$AF,32,FALSE),(IF('ACCESS EXPORT'!AA688&lt;&gt;"",CONCATENATE(VLOOKUP(A688,'ACCESS EXPORT'!$A:$AF,32,FALSE)," (Closed",TEXT('ACCESS EXPORT'!AA688," MM/DD/YYY)")),IF(TODAY()&lt;(('ACCESS EXPORT'!Z688)+30),CONCATENATE(VLOOKUP(A688,'ACCESS EXPORT'!$A:$AF,32,FALSE)," (Opens",TEXT('ACCESS EXPORT'!Z688," MM/DD/YYY)")),VLOOKUP(A688,'ACCESS EXPORT'!$A:$AF,32,FALSE)))))),"-")</f>
        <v>ADVENTHEALTH MEDICAL GROUP UROLOGY AT WINTER PARK</v>
      </c>
      <c r="D688" s="3" t="str">
        <f ca="1">IFERROR(UPPER(IF(AND('ACCESS EXPORT'!AA688="",'ACCESS EXPORT'!Z688=""),VLOOKUP(A688,'ACCESS EXPORT'!$A:$AF,28,FALSE),(IF('ACCESS EXPORT'!AA688&lt;&gt;"",CONCATENATE(VLOOKUP(A688,'ACCESS EXPORT'!$A:$AF,28,FALSE)," (Closed",TEXT('ACCESS EXPORT'!AA688," MM/DD/YYY)")),IF(TODAY()&lt;(('ACCESS EXPORT'!Z688)+30),CONCATENATE(VLOOKUP(A688,'ACCESS EXPORT'!$A:$AF,28,FALSE)," (Opens",TEXT('ACCESS EXPORT'!Z688," MM/DD/YYY)")),VLOOKUP(A688,'ACCESS EXPORT'!$A:$AF,28,FALSE)))))),"-")</f>
        <v>ADVANCED UROLOGY ASSOCIATES</v>
      </c>
      <c r="E688" s="3" t="str">
        <f>VLOOKUP($A688,'ACCESS EXPORT'!$A:$AF,3,FALSE)</f>
        <v>7170</v>
      </c>
      <c r="F688" s="3" t="str">
        <f>UPPER(CONCATENATE(VLOOKUP(A688,'ACCESS EXPORT'!$A:$AF,4,FALSE)," ",VLOOKUP(A688,'ACCESS EXPORT'!$A:$AF,5,FALSE)," ",VLOOKUP(A688,'ACCESS EXPORT'!$A:$AF,6,FALSE)," ",VLOOKUP(A688,'ACCESS EXPORT'!$A:$AA,7,FALSE)," ",VLOOKUP(A688,'ACCESS EXPORT'!$A:$AA,8,FALSE)))</f>
        <v>218 STRATHY LN  WINTER PARK FL 32792</v>
      </c>
      <c r="G688" s="4" t="str">
        <f>UPPER(VLOOKUP($A688,'ACCESS EXPORT'!$A:$AF,9,FALSE))</f>
        <v>ORANGE</v>
      </c>
      <c r="H688" s="4" t="str">
        <f>_xlfn.IFNA(VLOOKUP($B688,'ACCESS EXPORT'!$B:$J,9,FALSE),"")</f>
        <v>NE</v>
      </c>
      <c r="I688" s="3" t="str">
        <f>CONCATENATE("(P)",VLOOKUP($A688,'ACCESS EXPORT'!$A:$AF,11,FALSE)," (F)",VLOOKUP($A688,'ACCESS EXPORT'!$A:$AF,29,FALSE))</f>
        <v>(P)(407) 628-3073 (F)(407) 628-3078</v>
      </c>
      <c r="J688" s="4" t="str">
        <f>UPPER(VLOOKUP($A688,'ACCESS EXPORT'!$A:$AF,12,FALSE))</f>
        <v>UROLOGY</v>
      </c>
      <c r="K688" s="4" t="str">
        <f>UPPER(VLOOKUP($A688,'ACCESS EXPORT'!$A:$AF,13,FALSE))</f>
        <v>MARLENE HOLLAND</v>
      </c>
      <c r="L688" s="3" t="str">
        <f>IF(AND(VLOOKUP(A688,'ACCESS EXPORT'!A:AE,1,0),'ACCESS EXPORT'!N688=""),UPPER(CONCATENATE('ACCESS EXPORT'!AE688)),IF(VLOOKUP(A688,'ACCESS EXPORT'!A:AE,1,0),UPPER(CONCATENATE('ACCESS EXPORT'!N688," "&amp;CHAR(10),'ACCESS EXPORT'!AE688))))</f>
        <v>DREW DEVANE (EXEC DIR) 
CHARLIE CULTER (PRAC. ADMIN) (INTERIM)</v>
      </c>
      <c r="M688" s="4" t="str">
        <f>UPPER(VLOOKUP($A688,'ACCESS EXPORT'!$A:$O,15,FALSE))</f>
        <v>DORENE CARTER (PM)</v>
      </c>
      <c r="N688" s="4" t="str">
        <f ca="1">IF(AND('ACCESS EXPORT'!X688="",'ACCESS EXPORT'!Y688=""),IF('ACCESS EXPORT'!V688&lt;&gt;"",(IF(TODAY()-'ACCESS EXPORT'!V688&gt;=-60,UPPER(CONCATENATE(VLOOKUP(B688,'ACCESS EXPORT'!$B:$P,15,FALSE),""&amp;CHAR(10)&amp;"(SEP",TEXT('ACCESS EXPORT'!V688," MM/DD/YYY)"))),IF(TODAY()-'ACCESS EXPORT'!V688&lt;0,UPPER(VLOOKUP(B688,'ACCESS EXPORT'!$B:$P,15,FALSE)),UPPER(VLOOKUP(B688,'ACCESS EXPORT'!$B:$P,15,FALSE))))),IF('ACCESS EXPORT'!U688="",UPPER(VLOOKUP(B688,'ACCESS EXPORT'!$B:$P,15,FALSE)),IF(TODAY()-'ACCESS EXPORT'!U688&lt;=30,CONCATENATE(UPPER(VLOOKUP(B688,'ACCESS EXPORT'!$B:$P,15,FALSE)),""&amp;CHAR(10)&amp;"(NEW",TEXT('ACCESS EXPORT'!U688," MM/DD/YYY)")),IF(AND(TODAY()-'ACCESS EXPORT'!U688&gt;30,TODAY()&gt;0),UPPER(VLOOKUP(B688,'ACCESS EXPORT'!$B:$P,15,FALSE)))))),IF('ACCESS EXPORT'!Y688&lt;&gt;"",UPPER(CONCATENATE(UPPER(VLOOKUP(B688,'ACCESS EXPORT'!$B:$P,15,FALSE)),""&amp;CHAR(10)&amp;"(Transfer Out",TEXT('ACCESS EXPORT'!Y688," MM/DD/YYY)"))),IF('ACCESS EXPORT'!X688&lt;&gt;"",UPPER(CONCATENATE(UPPER(VLOOKUP(B688,'ACCESS EXPORT'!$B:$P,15,FALSE)),""&amp;CHAR(10)&amp;"(Transfer In",TEXT('ACCESS EXPORT'!X688," MM/DD/YYY)"))))))</f>
        <v>EMTAGE, JUSTIN</v>
      </c>
      <c r="O688" s="4" t="str">
        <f>_xlfn.IFNA(VLOOKUP(B688,'ACCESS EXPORT'!$B:$Q,16,FALSE),"")</f>
        <v>MD</v>
      </c>
      <c r="P688" s="4" t="str">
        <f>_xlfn.IFNA(VLOOKUP(B688,'ACCESS EXPORT'!B:W,22,FALSE),"-")</f>
        <v>1114216199</v>
      </c>
      <c r="Q688" s="4" t="str">
        <f>_xlfn.IFNA(VLOOKUP(A688,'ACCESS EXPORT'!$A:$AG,33,0),"-")</f>
        <v>Aldis Leonardo</v>
      </c>
      <c r="R688" s="4" t="str">
        <f>_xlfn.IFNA(VLOOKUP(A688,'ACCESS EXPORT'!$A:$AH,34,0),"-")</f>
        <v>Amanda Dowd</v>
      </c>
      <c r="S688" s="4" t="str">
        <f>_xlfn.IFNA(VLOOKUP(A688,'ACCESS EXPORT'!$A:$AI,35,0),"-")</f>
        <v>Courtney Powell</v>
      </c>
      <c r="T688" s="4" t="str">
        <f>_xlfn.IFNA(VLOOKUP(A688,'ACCESS EXPORT'!$A:$AJ,36,0),"-")</f>
        <v>Andrew Davis</v>
      </c>
      <c r="U688" s="4" t="str">
        <f>_xlfn.IFNA(VLOOKUP(A688,'ACCESS EXPORT'!$A:$AK,37,0),"-")</f>
        <v>athena</v>
      </c>
      <c r="V688" s="4" t="str">
        <f>_xlfn.IFNA(VLOOKUP(A688,'ACCESS EXPORT'!$A:$AL,38,0),"-")</f>
        <v>FHMG_ADV URO ASSOC</v>
      </c>
      <c r="W688" s="4" t="str">
        <f>_xlfn.IFNA(VLOOKUP(A688,'ACCESS EXPORT'!$A:$AM,39,0),"-")</f>
        <v/>
      </c>
      <c r="X688" s="4" t="str">
        <f>_xlfn.IFNA(VLOOKUP(A688,'ACCESS EXPORT'!$A:$AN,40,0),"-")</f>
        <v>John Del Rio / Shahla Cedeno</v>
      </c>
      <c r="Y688" s="26" t="str">
        <f>_xlfn.IFNA(VLOOKUP(A688,'ACCESS EXPORT'!A:AO,41,0),"")</f>
        <v>Jose Anderson</v>
      </c>
      <c r="Z688" s="26" t="str">
        <f>_xlfn.IFNA(VLOOKUP(A688,'ACCESS EXPORT'!A:AP,42,0),"")</f>
        <v>Sue Balmforth</v>
      </c>
      <c r="AA688" s="26" t="str">
        <f>_xlfn.IFNA(VLOOKUP(A688,'ACCESS EXPORT'!A:AQ,43,0),"")</f>
        <v>Tricia Greco</v>
      </c>
    </row>
    <row r="689" spans="1:27" ht="18.75" x14ac:dyDescent="0.25">
      <c r="A689" s="33">
        <v>288</v>
      </c>
      <c r="B689" s="10">
        <v>1034</v>
      </c>
      <c r="C689" s="7" t="str">
        <f ca="1">IFERROR(UPPER(IF(AND('ACCESS EXPORT'!AA689="",'ACCESS EXPORT'!Z689=""),VLOOKUP(A689,'ACCESS EXPORT'!$A:$AF,32,FALSE),(IF('ACCESS EXPORT'!AA689&lt;&gt;"",CONCATENATE(VLOOKUP(A689,'ACCESS EXPORT'!$A:$AF,32,FALSE)," (Closed",TEXT('ACCESS EXPORT'!AA689," MM/DD/YYY)")),IF(TODAY()&lt;(('ACCESS EXPORT'!Z689)+30),CONCATENATE(VLOOKUP(A689,'ACCESS EXPORT'!$A:$AF,32,FALSE)," (Opens",TEXT('ACCESS EXPORT'!Z689," MM/DD/YYY)")),VLOOKUP(A689,'ACCESS EXPORT'!$A:$AF,32,FALSE)))))),"-")</f>
        <v>ADVENTHEALTH MEDICAL GROUP PEDIATRIC SURGERY AT MELBOURNE</v>
      </c>
      <c r="D689" s="3" t="str">
        <f ca="1">IFERROR(UPPER(IF(AND('ACCESS EXPORT'!AA689="",'ACCESS EXPORT'!Z689=""),VLOOKUP(A689,'ACCESS EXPORT'!$A:$AF,28,FALSE),(IF('ACCESS EXPORT'!AA689&lt;&gt;"",CONCATENATE(VLOOKUP(A689,'ACCESS EXPORT'!$A:$AF,28,FALSE)," (Closed",TEXT('ACCESS EXPORT'!AA689," MM/DD/YYY)")),IF(TODAY()&lt;(('ACCESS EXPORT'!Z689)+30),CONCATENATE(VLOOKUP(A689,'ACCESS EXPORT'!$A:$AF,28,FALSE)," (Opens",TEXT('ACCESS EXPORT'!Z689," MM/DD/YYY)")),VLOOKUP(A689,'ACCESS EXPORT'!$A:$AF,28,FALSE)))))),"-")</f>
        <v>ADVANCED PEDIATRIC SURGICAL SPECIALISTS - VIERA*</v>
      </c>
      <c r="E689" s="3" t="str">
        <f>VLOOKUP($A689,'ACCESS EXPORT'!$A:$AF,3,FALSE)</f>
        <v>7240</v>
      </c>
      <c r="F689" s="3" t="str">
        <f>UPPER(CONCATENATE(VLOOKUP(A689,'ACCESS EXPORT'!$A:$AF,4,FALSE)," ",VLOOKUP(A689,'ACCESS EXPORT'!$A:$AF,5,FALSE)," ",VLOOKUP(A689,'ACCESS EXPORT'!$A:$AF,6,FALSE)," ",VLOOKUP(A689,'ACCESS EXPORT'!$A:$AA,7,FALSE)," ",VLOOKUP(A689,'ACCESS EXPORT'!$A:$AA,8,FALSE)))</f>
        <v>6609 N. WICKHAM RD SUITE 104 MELBOURNE FL 32940</v>
      </c>
      <c r="G689" s="4" t="str">
        <f>UPPER(VLOOKUP($A689,'ACCESS EXPORT'!$A:$AF,9,FALSE))</f>
        <v>BREVARD</v>
      </c>
      <c r="H689" s="4" t="str">
        <f>_xlfn.IFNA(VLOOKUP($B689,'ACCESS EXPORT'!$B:$J,9,FALSE),"")</f>
        <v>Childrens</v>
      </c>
      <c r="I689" s="3" t="str">
        <f>CONCATENATE("(P)",VLOOKUP($A689,'ACCESS EXPORT'!$A:$AF,11,FALSE)," (F)",VLOOKUP($A689,'ACCESS EXPORT'!$A:$AF,29,FALSE))</f>
        <v>(P)(407) 303-7280 (F)(407) 303-7265</v>
      </c>
      <c r="J689" s="4" t="str">
        <f>UPPER(VLOOKUP($A689,'ACCESS EXPORT'!$A:$AF,12,FALSE))</f>
        <v>PEDIATRIC SPECIALTY</v>
      </c>
      <c r="K689" s="4" t="str">
        <f>UPPER(VLOOKUP($A689,'ACCESS EXPORT'!$A:$AF,13,FALSE))</f>
        <v>MARLENE HOLLAND</v>
      </c>
      <c r="L689" s="3" t="str">
        <f>IF(AND(VLOOKUP(A689,'ACCESS EXPORT'!A:AE,1,0),'ACCESS EXPORT'!N689=""),UPPER(CONCATENATE('ACCESS EXPORT'!AE689)),IF(VLOOKUP(A689,'ACCESS EXPORT'!A:AE,1,0),UPPER(CONCATENATE('ACCESS EXPORT'!N689," "&amp;CHAR(10),'ACCESS EXPORT'!AE689))))</f>
        <v xml:space="preserve">LYNETTE KEELING 
</v>
      </c>
      <c r="M689" s="4" t="str">
        <f>UPPER(VLOOKUP($A689,'ACCESS EXPORT'!$A:$O,15,FALSE))</f>
        <v>EUSEBIA (SEBI) COLON (PM)</v>
      </c>
      <c r="N689" s="4" t="str">
        <f ca="1">IF(AND('ACCESS EXPORT'!X689="",'ACCESS EXPORT'!Y689=""),IF('ACCESS EXPORT'!V689&lt;&gt;"",(IF(TODAY()-'ACCESS EXPORT'!V689&gt;=-60,UPPER(CONCATENATE(VLOOKUP(B689,'ACCESS EXPORT'!$B:$P,15,FALSE),""&amp;CHAR(10)&amp;"(SEP",TEXT('ACCESS EXPORT'!V689," MM/DD/YYY)"))),IF(TODAY()-'ACCESS EXPORT'!V689&lt;0,UPPER(VLOOKUP(B689,'ACCESS EXPORT'!$B:$P,15,FALSE)),UPPER(VLOOKUP(B689,'ACCESS EXPORT'!$B:$P,15,FALSE))))),IF('ACCESS EXPORT'!U689="",UPPER(VLOOKUP(B689,'ACCESS EXPORT'!$B:$P,15,FALSE)),IF(TODAY()-'ACCESS EXPORT'!U689&lt;=30,CONCATENATE(UPPER(VLOOKUP(B689,'ACCESS EXPORT'!$B:$P,15,FALSE)),""&amp;CHAR(10)&amp;"(NEW",TEXT('ACCESS EXPORT'!U689," MM/DD/YYY)")),IF(AND(TODAY()-'ACCESS EXPORT'!U689&gt;30,TODAY()&gt;0),UPPER(VLOOKUP(B689,'ACCESS EXPORT'!$B:$P,15,FALSE)))))),IF('ACCESS EXPORT'!Y689&lt;&gt;"",UPPER(CONCATENATE(UPPER(VLOOKUP(B689,'ACCESS EXPORT'!$B:$P,15,FALSE)),""&amp;CHAR(10)&amp;"(Transfer Out",TEXT('ACCESS EXPORT'!Y689," MM/DD/YYY)"))),IF('ACCESS EXPORT'!X689&lt;&gt;"",UPPER(CONCATENATE(UPPER(VLOOKUP(B689,'ACCESS EXPORT'!$B:$P,15,FALSE)),""&amp;CHAR(10)&amp;"(Transfer In",TEXT('ACCESS EXPORT'!X689," MM/DD/YYY)"))))))</f>
        <v>THOMPSON, WILLIAM RALEIGH</v>
      </c>
      <c r="O689" s="4" t="str">
        <f>_xlfn.IFNA(VLOOKUP(B689,'ACCESS EXPORT'!$B:$Q,16,FALSE),"")</f>
        <v>MD</v>
      </c>
      <c r="P689" s="4" t="str">
        <f>_xlfn.IFNA(VLOOKUP(B689,'ACCESS EXPORT'!B:W,22,FALSE),"-")</f>
        <v>1942265277</v>
      </c>
      <c r="Q689" s="4" t="str">
        <f>_xlfn.IFNA(VLOOKUP(A689,'ACCESS EXPORT'!$A:$AG,33,0),"-")</f>
        <v>Pat Lanier</v>
      </c>
      <c r="R689" s="4" t="str">
        <f>_xlfn.IFNA(VLOOKUP(A689,'ACCESS EXPORT'!$A:$AH,34,0),"-")</f>
        <v>Amanda Dowd</v>
      </c>
      <c r="S689" s="4" t="str">
        <f>_xlfn.IFNA(VLOOKUP(A689,'ACCESS EXPORT'!$A:$AI,35,0),"-")</f>
        <v>Courtney Powell</v>
      </c>
      <c r="T689" s="4" t="str">
        <f>_xlfn.IFNA(VLOOKUP(A689,'ACCESS EXPORT'!$A:$AJ,36,0),"-")</f>
        <v>Ishmael Molyneaux</v>
      </c>
      <c r="U689" s="4" t="str">
        <f>_xlfn.IFNA(VLOOKUP(A689,'ACCESS EXPORT'!$A:$AK,37,0),"-")</f>
        <v>Cerner</v>
      </c>
      <c r="V689" s="4" t="str">
        <f>_xlfn.IFNA(VLOOKUP(A689,'ACCESS EXPORT'!$A:$AL,38,0),"-")</f>
        <v>FHMG_ADV PED SURG_MEL</v>
      </c>
      <c r="W689" s="4" t="str">
        <f>_xlfn.IFNA(VLOOKUP(A689,'ACCESS EXPORT'!$A:$AM,39,0),"-")</f>
        <v/>
      </c>
      <c r="X689" s="4" t="str">
        <f>_xlfn.IFNA(VLOOKUP(A689,'ACCESS EXPORT'!$A:$AN,40,0),"-")</f>
        <v>Karen Kelly</v>
      </c>
      <c r="Y689" s="26" t="str">
        <f>_xlfn.IFNA(VLOOKUP(A689,'ACCESS EXPORT'!A:AO,41,0),"")</f>
        <v>Andrea Desilva</v>
      </c>
      <c r="Z689" s="26" t="str">
        <f>_xlfn.IFNA(VLOOKUP(A689,'ACCESS EXPORT'!A:AP,42,0),"")</f>
        <v>Maria Angel</v>
      </c>
      <c r="AA689" s="26" t="str">
        <f>_xlfn.IFNA(VLOOKUP(A689,'ACCESS EXPORT'!A:AQ,43,0),"")</f>
        <v>Claire Pagan</v>
      </c>
    </row>
    <row r="690" spans="1:27" ht="18.75" x14ac:dyDescent="0.25">
      <c r="A690" s="33">
        <v>103</v>
      </c>
      <c r="B690" s="10">
        <v>1033</v>
      </c>
      <c r="C690" s="7" t="str">
        <f ca="1">IFERROR(UPPER(IF(AND('ACCESS EXPORT'!AA690="",'ACCESS EXPORT'!Z690=""),VLOOKUP(A690,'ACCESS EXPORT'!$A:$AF,32,FALSE),(IF('ACCESS EXPORT'!AA690&lt;&gt;"",CONCATENATE(VLOOKUP(A690,'ACCESS EXPORT'!$A:$AF,32,FALSE)," (Closed",TEXT('ACCESS EXPORT'!AA690," MM/DD/YYY)")),IF(TODAY()&lt;(('ACCESS EXPORT'!Z690)+30),CONCATENATE(VLOOKUP(A690,'ACCESS EXPORT'!$A:$AF,32,FALSE)," (Opens",TEXT('ACCESS EXPORT'!Z690," MM/DD/YYY)")),VLOOKUP(A690,'ACCESS EXPORT'!$A:$AF,32,FALSE)))))),"-")</f>
        <v>ADVENTHEALTH MEDICAL GROUP PEDIATRIC SURGERY AT DAYTONA  BEACH</v>
      </c>
      <c r="D690" s="3" t="str">
        <f ca="1">IFERROR(UPPER(IF(AND('ACCESS EXPORT'!AA690="",'ACCESS EXPORT'!Z690=""),VLOOKUP(A690,'ACCESS EXPORT'!$A:$AF,28,FALSE),(IF('ACCESS EXPORT'!AA690&lt;&gt;"",CONCATENATE(VLOOKUP(A690,'ACCESS EXPORT'!$A:$AF,28,FALSE)," (Closed",TEXT('ACCESS EXPORT'!AA690," MM/DD/YYY)")),IF(TODAY()&lt;(('ACCESS EXPORT'!Z690)+30),CONCATENATE(VLOOKUP(A690,'ACCESS EXPORT'!$A:$AF,28,FALSE)," (Opens",TEXT('ACCESS EXPORT'!Z690," MM/DD/YYY)")),VLOOKUP(A690,'ACCESS EXPORT'!$A:$AF,28,FALSE)))))),"-")</f>
        <v>ADVANCED PEDIATRIC SURGICAL SPECIALISTS - DAYTONA*</v>
      </c>
      <c r="E690" s="3" t="str">
        <f>VLOOKUP($A690,'ACCESS EXPORT'!$A:$AF,3,FALSE)</f>
        <v>7240</v>
      </c>
      <c r="F690" s="3" t="str">
        <f>UPPER(CONCATENATE(VLOOKUP(A690,'ACCESS EXPORT'!$A:$AF,4,FALSE)," ",VLOOKUP(A690,'ACCESS EXPORT'!$A:$AF,5,FALSE)," ",VLOOKUP(A690,'ACCESS EXPORT'!$A:$AF,6,FALSE)," ",VLOOKUP(A690,'ACCESS EXPORT'!$A:$AA,7,FALSE)," ",VLOOKUP(A690,'ACCESS EXPORT'!$A:$AA,8,FALSE)))</f>
        <v>305 MEMORIAL PKWY SUITE 408 DAYTONA BEACH FL 32117</v>
      </c>
      <c r="G690" s="4" t="str">
        <f>UPPER(VLOOKUP($A690,'ACCESS EXPORT'!$A:$AF,9,FALSE))</f>
        <v>VOLUSIA</v>
      </c>
      <c r="H690" s="4" t="str">
        <f>_xlfn.IFNA(VLOOKUP($B690,'ACCESS EXPORT'!$B:$J,9,FALSE),"")</f>
        <v>Childrens</v>
      </c>
      <c r="I690" s="3" t="str">
        <f>CONCATENATE("(P)",VLOOKUP($A690,'ACCESS EXPORT'!$A:$AF,11,FALSE)," (F)",VLOOKUP($A690,'ACCESS EXPORT'!$A:$AF,29,FALSE))</f>
        <v>(P)(407) 303-7280 (F)(407) 303-7265</v>
      </c>
      <c r="J690" s="4" t="str">
        <f>UPPER(VLOOKUP($A690,'ACCESS EXPORT'!$A:$AF,12,FALSE))</f>
        <v>PEDIATRIC SPECIALTY</v>
      </c>
      <c r="K690" s="4" t="str">
        <f>UPPER(VLOOKUP($A690,'ACCESS EXPORT'!$A:$AF,13,FALSE))</f>
        <v>MARLENE HOLLAND</v>
      </c>
      <c r="L690" s="3" t="str">
        <f>IF(AND(VLOOKUP(A690,'ACCESS EXPORT'!A:AE,1,0),'ACCESS EXPORT'!N690=""),UPPER(CONCATENATE('ACCESS EXPORT'!AE690)),IF(VLOOKUP(A690,'ACCESS EXPORT'!A:AE,1,0),UPPER(CONCATENATE('ACCESS EXPORT'!N690," "&amp;CHAR(10),'ACCESS EXPORT'!AE690))))</f>
        <v xml:space="preserve">LYNETTE KEELING 
</v>
      </c>
      <c r="M690" s="4" t="str">
        <f>UPPER(VLOOKUP($A690,'ACCESS EXPORT'!$A:$O,15,FALSE))</f>
        <v>EUSEBIA (SEBI) COLON (PM)</v>
      </c>
      <c r="N690" s="4" t="str">
        <f ca="1">IF(AND('ACCESS EXPORT'!X690="",'ACCESS EXPORT'!Y690=""),IF('ACCESS EXPORT'!V690&lt;&gt;"",(IF(TODAY()-'ACCESS EXPORT'!V690&gt;=-60,UPPER(CONCATENATE(VLOOKUP(B690,'ACCESS EXPORT'!$B:$P,15,FALSE),""&amp;CHAR(10)&amp;"(SEP",TEXT('ACCESS EXPORT'!V690," MM/DD/YYY)"))),IF(TODAY()-'ACCESS EXPORT'!V690&lt;0,UPPER(VLOOKUP(B690,'ACCESS EXPORT'!$B:$P,15,FALSE)),UPPER(VLOOKUP(B690,'ACCESS EXPORT'!$B:$P,15,FALSE))))),IF('ACCESS EXPORT'!U690="",UPPER(VLOOKUP(B690,'ACCESS EXPORT'!$B:$P,15,FALSE)),IF(TODAY()-'ACCESS EXPORT'!U690&lt;=30,CONCATENATE(UPPER(VLOOKUP(B690,'ACCESS EXPORT'!$B:$P,15,FALSE)),""&amp;CHAR(10)&amp;"(NEW",TEXT('ACCESS EXPORT'!U690," MM/DD/YYY)")),IF(AND(TODAY()-'ACCESS EXPORT'!U690&gt;30,TODAY()&gt;0),UPPER(VLOOKUP(B690,'ACCESS EXPORT'!$B:$P,15,FALSE)))))),IF('ACCESS EXPORT'!Y690&lt;&gt;"",UPPER(CONCATENATE(UPPER(VLOOKUP(B690,'ACCESS EXPORT'!$B:$P,15,FALSE)),""&amp;CHAR(10)&amp;"(Transfer Out",TEXT('ACCESS EXPORT'!Y690," MM/DD/YYY)"))),IF('ACCESS EXPORT'!X690&lt;&gt;"",UPPER(CONCATENATE(UPPER(VLOOKUP(B690,'ACCESS EXPORT'!$B:$P,15,FALSE)),""&amp;CHAR(10)&amp;"(Transfer In",TEXT('ACCESS EXPORT'!X690," MM/DD/YYY)"))))))</f>
        <v>ANDERSON, CHRISTOPHER M.</v>
      </c>
      <c r="O690" s="4" t="str">
        <f>_xlfn.IFNA(VLOOKUP(B690,'ACCESS EXPORT'!$B:$Q,16,FALSE),"")</f>
        <v>MD</v>
      </c>
      <c r="P690" s="4" t="str">
        <f>_xlfn.IFNA(VLOOKUP(B690,'ACCESS EXPORT'!B:W,22,FALSE),"-")</f>
        <v>1316079411</v>
      </c>
      <c r="Q690" s="4" t="str">
        <f>_xlfn.IFNA(VLOOKUP(A690,'ACCESS EXPORT'!$A:$AG,33,0),"-")</f>
        <v>Pat Lanier</v>
      </c>
      <c r="R690" s="4" t="str">
        <f>_xlfn.IFNA(VLOOKUP(A690,'ACCESS EXPORT'!$A:$AH,34,0),"-")</f>
        <v>Amanda Dowd</v>
      </c>
      <c r="S690" s="4" t="str">
        <f>_xlfn.IFNA(VLOOKUP(A690,'ACCESS EXPORT'!$A:$AI,35,0),"-")</f>
        <v>Courtney Powell</v>
      </c>
      <c r="T690" s="4" t="str">
        <f>_xlfn.IFNA(VLOOKUP(A690,'ACCESS EXPORT'!$A:$AJ,36,0),"-")</f>
        <v>Ishmael Molyneaux</v>
      </c>
      <c r="U690" s="4" t="str">
        <f>_xlfn.IFNA(VLOOKUP(A690,'ACCESS EXPORT'!$A:$AK,37,0),"-")</f>
        <v>Cerner</v>
      </c>
      <c r="V690" s="4" t="str">
        <f>_xlfn.IFNA(VLOOKUP(A690,'ACCESS EXPORT'!$A:$AL,38,0),"-")</f>
        <v>FHMG_ADV PED SURG_DAY</v>
      </c>
      <c r="W690" s="4" t="str">
        <f>_xlfn.IFNA(VLOOKUP(A690,'ACCESS EXPORT'!$A:$AM,39,0),"-")</f>
        <v/>
      </c>
      <c r="X690" s="4" t="str">
        <f>_xlfn.IFNA(VLOOKUP(A690,'ACCESS EXPORT'!$A:$AN,40,0),"-")</f>
        <v>Karen Kelly</v>
      </c>
      <c r="Y690" s="26" t="str">
        <f>_xlfn.IFNA(VLOOKUP(A690,'ACCESS EXPORT'!A:AO,41,0),"")</f>
        <v>Andrea Desilva</v>
      </c>
      <c r="Z690" s="26" t="str">
        <f>_xlfn.IFNA(VLOOKUP(A690,'ACCESS EXPORT'!A:AP,42,0),"")</f>
        <v>Maria Angel</v>
      </c>
      <c r="AA690" s="26" t="str">
        <f>_xlfn.IFNA(VLOOKUP(A690,'ACCESS EXPORT'!A:AQ,43,0),"")</f>
        <v>Claire Pagan</v>
      </c>
    </row>
    <row r="691" spans="1:27" ht="18.75" x14ac:dyDescent="0.25">
      <c r="A691" s="33">
        <v>104</v>
      </c>
      <c r="B691" s="10">
        <v>1034</v>
      </c>
      <c r="C691" s="7" t="str">
        <f ca="1">IFERROR(UPPER(IF(AND('ACCESS EXPORT'!AA691="",'ACCESS EXPORT'!Z691=""),VLOOKUP(A691,'ACCESS EXPORT'!$A:$AF,32,FALSE),(IF('ACCESS EXPORT'!AA691&lt;&gt;"",CONCATENATE(VLOOKUP(A691,'ACCESS EXPORT'!$A:$AF,32,FALSE)," (Closed",TEXT('ACCESS EXPORT'!AA691," MM/DD/YYY)")),IF(TODAY()&lt;(('ACCESS EXPORT'!Z691)+30),CONCATENATE(VLOOKUP(A691,'ACCESS EXPORT'!$A:$AF,32,FALSE)," (Opens",TEXT('ACCESS EXPORT'!Z691," MM/DD/YYY)")),VLOOKUP(A691,'ACCESS EXPORT'!$A:$AF,32,FALSE)))))),"-")</f>
        <v>ADVENTHEALTH MEDICAL GROUP PEDIATRIC SURGERY AT ORLANDO</v>
      </c>
      <c r="D691" s="3" t="str">
        <f ca="1">IFERROR(UPPER(IF(AND('ACCESS EXPORT'!AA691="",'ACCESS EXPORT'!Z691=""),VLOOKUP(A691,'ACCESS EXPORT'!$A:$AF,28,FALSE),(IF('ACCESS EXPORT'!AA691&lt;&gt;"",CONCATENATE(VLOOKUP(A691,'ACCESS EXPORT'!$A:$AF,28,FALSE)," (Closed",TEXT('ACCESS EXPORT'!AA691," MM/DD/YYY)")),IF(TODAY()&lt;(('ACCESS EXPORT'!Z691)+30),CONCATENATE(VLOOKUP(A691,'ACCESS EXPORT'!$A:$AF,28,FALSE)," (Opens",TEXT('ACCESS EXPORT'!Z691," MM/DD/YYY)")),VLOOKUP(A691,'ACCESS EXPORT'!$A:$AF,28,FALSE)))))),"-")</f>
        <v>ADVANCED PEDIATRIC SURGICAL SPECIALISTS</v>
      </c>
      <c r="E691" s="3" t="str">
        <f>VLOOKUP($A691,'ACCESS EXPORT'!$A:$AF,3,FALSE)</f>
        <v>7240</v>
      </c>
      <c r="F691" s="3" t="str">
        <f>UPPER(CONCATENATE(VLOOKUP(A691,'ACCESS EXPORT'!$A:$AF,4,FALSE)," ",VLOOKUP(A691,'ACCESS EXPORT'!$A:$AF,5,FALSE)," ",VLOOKUP(A691,'ACCESS EXPORT'!$A:$AF,6,FALSE)," ",VLOOKUP(A691,'ACCESS EXPORT'!$A:$AA,7,FALSE)," ",VLOOKUP(A691,'ACCESS EXPORT'!$A:$AA,8,FALSE)))</f>
        <v>2501 N ORANGE AVE SUITE 200 ORLANDO FL 32804</v>
      </c>
      <c r="G691" s="4" t="str">
        <f>UPPER(VLOOKUP($A691,'ACCESS EXPORT'!$A:$AF,9,FALSE))</f>
        <v>ORANGE</v>
      </c>
      <c r="H691" s="4" t="str">
        <f>_xlfn.IFNA(VLOOKUP($B691,'ACCESS EXPORT'!$B:$J,9,FALSE),"")</f>
        <v>Childrens</v>
      </c>
      <c r="I691" s="3" t="str">
        <f>CONCATENATE("(P)",VLOOKUP($A691,'ACCESS EXPORT'!$A:$AF,11,FALSE)," (F)",VLOOKUP($A691,'ACCESS EXPORT'!$A:$AF,29,FALSE))</f>
        <v>(P)(407) 303-7280 (F)(407) 303-7265</v>
      </c>
      <c r="J691" s="4" t="str">
        <f>UPPER(VLOOKUP($A691,'ACCESS EXPORT'!$A:$AF,12,FALSE))</f>
        <v>PEDIATRIC SPECIALTY</v>
      </c>
      <c r="K691" s="4" t="str">
        <f>UPPER(VLOOKUP($A691,'ACCESS EXPORT'!$A:$AF,13,FALSE))</f>
        <v>MARLENE HOLLAND</v>
      </c>
      <c r="L691" s="3" t="str">
        <f>IF(AND(VLOOKUP(A691,'ACCESS EXPORT'!A:AE,1,0),'ACCESS EXPORT'!N691=""),UPPER(CONCATENATE('ACCESS EXPORT'!AE691)),IF(VLOOKUP(A691,'ACCESS EXPORT'!A:AE,1,0),UPPER(CONCATENATE('ACCESS EXPORT'!N691," "&amp;CHAR(10),'ACCESS EXPORT'!AE691))))</f>
        <v xml:space="preserve">LYNETTE KEELING 
</v>
      </c>
      <c r="M691" s="4" t="str">
        <f>UPPER(VLOOKUP($A691,'ACCESS EXPORT'!$A:$O,15,FALSE))</f>
        <v>EUSEBIA (SEBI) COLON (PM)</v>
      </c>
      <c r="N691" s="4" t="str">
        <f ca="1">IF(AND('ACCESS EXPORT'!X691="",'ACCESS EXPORT'!Y691=""),IF('ACCESS EXPORT'!V691&lt;&gt;"",(IF(TODAY()-'ACCESS EXPORT'!V691&gt;=-60,UPPER(CONCATENATE(VLOOKUP(B691,'ACCESS EXPORT'!$B:$P,15,FALSE),""&amp;CHAR(10)&amp;"(SEP",TEXT('ACCESS EXPORT'!V691," MM/DD/YYY)"))),IF(TODAY()-'ACCESS EXPORT'!V691&lt;0,UPPER(VLOOKUP(B691,'ACCESS EXPORT'!$B:$P,15,FALSE)),UPPER(VLOOKUP(B691,'ACCESS EXPORT'!$B:$P,15,FALSE))))),IF('ACCESS EXPORT'!U691="",UPPER(VLOOKUP(B691,'ACCESS EXPORT'!$B:$P,15,FALSE)),IF(TODAY()-'ACCESS EXPORT'!U691&lt;=30,CONCATENATE(UPPER(VLOOKUP(B691,'ACCESS EXPORT'!$B:$P,15,FALSE)),""&amp;CHAR(10)&amp;"(NEW",TEXT('ACCESS EXPORT'!U691," MM/DD/YYY)")),IF(AND(TODAY()-'ACCESS EXPORT'!U691&gt;30,TODAY()&gt;0),UPPER(VLOOKUP(B691,'ACCESS EXPORT'!$B:$P,15,FALSE)))))),IF('ACCESS EXPORT'!Y691&lt;&gt;"",UPPER(CONCATENATE(UPPER(VLOOKUP(B691,'ACCESS EXPORT'!$B:$P,15,FALSE)),""&amp;CHAR(10)&amp;"(Transfer Out",TEXT('ACCESS EXPORT'!Y691," MM/DD/YYY)"))),IF('ACCESS EXPORT'!X691&lt;&gt;"",UPPER(CONCATENATE(UPPER(VLOOKUP(B691,'ACCESS EXPORT'!$B:$P,15,FALSE)),""&amp;CHAR(10)&amp;"(Transfer In",TEXT('ACCESS EXPORT'!X691," MM/DD/YYY)"))))))</f>
        <v>THOMPSON, WILLIAM RALEIGH</v>
      </c>
      <c r="O691" s="4" t="str">
        <f>_xlfn.IFNA(VLOOKUP(B691,'ACCESS EXPORT'!$B:$Q,16,FALSE),"")</f>
        <v>MD</v>
      </c>
      <c r="P691" s="4" t="str">
        <f>_xlfn.IFNA(VLOOKUP(B691,'ACCESS EXPORT'!B:W,22,FALSE),"-")</f>
        <v>1942265277</v>
      </c>
      <c r="Q691" s="4" t="str">
        <f>_xlfn.IFNA(VLOOKUP(A691,'ACCESS EXPORT'!$A:$AG,33,0),"-")</f>
        <v>Pat Lanier</v>
      </c>
      <c r="R691" s="4" t="str">
        <f>_xlfn.IFNA(VLOOKUP(A691,'ACCESS EXPORT'!$A:$AH,34,0),"-")</f>
        <v>Amanda Dowd</v>
      </c>
      <c r="S691" s="4" t="str">
        <f>_xlfn.IFNA(VLOOKUP(A691,'ACCESS EXPORT'!$A:$AI,35,0),"-")</f>
        <v>Courtney Powell</v>
      </c>
      <c r="T691" s="4" t="str">
        <f>_xlfn.IFNA(VLOOKUP(A691,'ACCESS EXPORT'!$A:$AJ,36,0),"-")</f>
        <v>Ishmael Molyneaux</v>
      </c>
      <c r="U691" s="4" t="str">
        <f>_xlfn.IFNA(VLOOKUP(A691,'ACCESS EXPORT'!$A:$AK,37,0),"-")</f>
        <v>Cerner</v>
      </c>
      <c r="V691" s="4" t="str">
        <f>_xlfn.IFNA(VLOOKUP(A691,'ACCESS EXPORT'!$A:$AL,38,0),"-")</f>
        <v>FHMG_ADV PED SURG</v>
      </c>
      <c r="W691" s="4" t="str">
        <f>_xlfn.IFNA(VLOOKUP(A691,'ACCESS EXPORT'!$A:$AM,39,0),"-")</f>
        <v/>
      </c>
      <c r="X691" s="4" t="str">
        <f>_xlfn.IFNA(VLOOKUP(A691,'ACCESS EXPORT'!$A:$AN,40,0),"-")</f>
        <v>Karen Kelly</v>
      </c>
      <c r="Y691" s="26" t="str">
        <f>_xlfn.IFNA(VLOOKUP(A691,'ACCESS EXPORT'!A:AO,41,0),"")</f>
        <v>Andrea Desilva</v>
      </c>
      <c r="Z691" s="26" t="str">
        <f>_xlfn.IFNA(VLOOKUP(A691,'ACCESS EXPORT'!A:AP,42,0),"")</f>
        <v>Maria Angel</v>
      </c>
      <c r="AA691" s="26" t="str">
        <f>_xlfn.IFNA(VLOOKUP(A691,'ACCESS EXPORT'!A:AQ,43,0),"")</f>
        <v>Claire Pagan</v>
      </c>
    </row>
    <row r="692" spans="1:27" ht="18.75" x14ac:dyDescent="0.25">
      <c r="A692" s="33">
        <v>371</v>
      </c>
      <c r="B692" s="10">
        <v>1977</v>
      </c>
      <c r="C692" s="7" t="str">
        <f ca="1">IFERROR(UPPER(IF(AND('ACCESS EXPORT'!AA692="",'ACCESS EXPORT'!Z692=""),VLOOKUP(A692,'ACCESS EXPORT'!$A:$AF,32,FALSE),(IF('ACCESS EXPORT'!AA692&lt;&gt;"",CONCATENATE(VLOOKUP(A692,'ACCESS EXPORT'!$A:$AF,32,FALSE)," (Closed",TEXT('ACCESS EXPORT'!AA692," MM/DD/YYY)")),IF(TODAY()&lt;(('ACCESS EXPORT'!Z692)+30),CONCATENATE(VLOOKUP(A692,'ACCESS EXPORT'!$A:$AF,32,FALSE)," (Opens",TEXT('ACCESS EXPORT'!Z692," MM/DD/YYY)")),VLOOKUP(A692,'ACCESS EXPORT'!$A:$AF,32,FALSE)))))),"-")</f>
        <v>ADVENTHEALTH MEDICAL GROUP PEDIATRIC SURGERY AT WINTER GARDEN</v>
      </c>
      <c r="D692" s="3" t="str">
        <f ca="1">IFERROR(UPPER(IF(AND('ACCESS EXPORT'!AA692="",'ACCESS EXPORT'!Z692=""),VLOOKUP(A692,'ACCESS EXPORT'!$A:$AF,28,FALSE),(IF('ACCESS EXPORT'!AA692&lt;&gt;"",CONCATENATE(VLOOKUP(A692,'ACCESS EXPORT'!$A:$AF,28,FALSE)," (Closed",TEXT('ACCESS EXPORT'!AA692," MM/DD/YYY)")),IF(TODAY()&lt;(('ACCESS EXPORT'!Z692)+30),CONCATENATE(VLOOKUP(A692,'ACCESS EXPORT'!$A:$AF,28,FALSE)," (Opens",TEXT('ACCESS EXPORT'!Z692," MM/DD/YYY)")),VLOOKUP(A692,'ACCESS EXPORT'!$A:$AF,28,FALSE)))))),"-")</f>
        <v>ADVANCED PEDIATRIC SURGICAL SPECIALISTS - WINTER GARDEN*</v>
      </c>
      <c r="E692" s="3" t="str">
        <f>VLOOKUP($A692,'ACCESS EXPORT'!$A:$AF,3,FALSE)</f>
        <v>7240</v>
      </c>
      <c r="F692" s="3" t="str">
        <f>UPPER(CONCATENATE(VLOOKUP(A692,'ACCESS EXPORT'!$A:$AF,4,FALSE)," ",VLOOKUP(A692,'ACCESS EXPORT'!$A:$AF,5,FALSE)," ",VLOOKUP(A692,'ACCESS EXPORT'!$A:$AF,6,FALSE)," ",VLOOKUP(A692,'ACCESS EXPORT'!$A:$AA,7,FALSE)," ",VLOOKUP(A692,'ACCESS EXPORT'!$A:$AA,8,FALSE)))</f>
        <v>2200 FOWLER GROVE BLVD SUITE 200 WINTER GARDEN FL 34787</v>
      </c>
      <c r="G692" s="4" t="str">
        <f>UPPER(VLOOKUP($A692,'ACCESS EXPORT'!$A:$AF,9,FALSE))</f>
        <v>ORANGE</v>
      </c>
      <c r="H692" s="4" t="str">
        <f>_xlfn.IFNA(VLOOKUP($B692,'ACCESS EXPORT'!$B:$J,9,FALSE),"")</f>
        <v>Childrens</v>
      </c>
      <c r="I692" s="3" t="str">
        <f>CONCATENATE("(P)",VLOOKUP($A692,'ACCESS EXPORT'!$A:$AF,11,FALSE)," (F)",VLOOKUP($A692,'ACCESS EXPORT'!$A:$AF,29,FALSE))</f>
        <v>(P)(407) 303-7280 (F)(407) 303-7265</v>
      </c>
      <c r="J692" s="4" t="str">
        <f>UPPER(VLOOKUP($A692,'ACCESS EXPORT'!$A:$AF,12,FALSE))</f>
        <v>PEDIATRIC SPECIALTY</v>
      </c>
      <c r="K692" s="4" t="str">
        <f>UPPER(VLOOKUP($A692,'ACCESS EXPORT'!$A:$AF,13,FALSE))</f>
        <v>MARLENE HOLLAND</v>
      </c>
      <c r="L692" s="3" t="str">
        <f>IF(AND(VLOOKUP(A692,'ACCESS EXPORT'!A:AE,1,0),'ACCESS EXPORT'!N692=""),UPPER(CONCATENATE('ACCESS EXPORT'!AE692)),IF(VLOOKUP(A692,'ACCESS EXPORT'!A:AE,1,0),UPPER(CONCATENATE('ACCESS EXPORT'!N692," "&amp;CHAR(10),'ACCESS EXPORT'!AE692))))</f>
        <v xml:space="preserve">LYNETTE KEELING 
</v>
      </c>
      <c r="M692" s="4" t="str">
        <f>UPPER(VLOOKUP($A692,'ACCESS EXPORT'!$A:$O,15,FALSE))</f>
        <v>EUSEBIA (SEBI) COLON (PM)</v>
      </c>
      <c r="N692" s="4" t="str">
        <f ca="1">IF(AND('ACCESS EXPORT'!X692="",'ACCESS EXPORT'!Y692=""),IF('ACCESS EXPORT'!V692&lt;&gt;"",(IF(TODAY()-'ACCESS EXPORT'!V692&gt;=-60,UPPER(CONCATENATE(VLOOKUP(B692,'ACCESS EXPORT'!$B:$P,15,FALSE),""&amp;CHAR(10)&amp;"(SEP",TEXT('ACCESS EXPORT'!V692," MM/DD/YYY)"))),IF(TODAY()-'ACCESS EXPORT'!V692&lt;0,UPPER(VLOOKUP(B692,'ACCESS EXPORT'!$B:$P,15,FALSE)),UPPER(VLOOKUP(B692,'ACCESS EXPORT'!$B:$P,15,FALSE))))),IF('ACCESS EXPORT'!U692="",UPPER(VLOOKUP(B692,'ACCESS EXPORT'!$B:$P,15,FALSE)),IF(TODAY()-'ACCESS EXPORT'!U692&lt;=30,CONCATENATE(UPPER(VLOOKUP(B692,'ACCESS EXPORT'!$B:$P,15,FALSE)),""&amp;CHAR(10)&amp;"(NEW",TEXT('ACCESS EXPORT'!U692," MM/DD/YYY)")),IF(AND(TODAY()-'ACCESS EXPORT'!U692&gt;30,TODAY()&gt;0),UPPER(VLOOKUP(B692,'ACCESS EXPORT'!$B:$P,15,FALSE)))))),IF('ACCESS EXPORT'!Y692&lt;&gt;"",UPPER(CONCATENATE(UPPER(VLOOKUP(B692,'ACCESS EXPORT'!$B:$P,15,FALSE)),""&amp;CHAR(10)&amp;"(Transfer Out",TEXT('ACCESS EXPORT'!Y692," MM/DD/YYY)"))),IF('ACCESS EXPORT'!X692&lt;&gt;"",UPPER(CONCATENATE(UPPER(VLOOKUP(B692,'ACCESS EXPORT'!$B:$P,15,FALSE)),""&amp;CHAR(10)&amp;"(Transfer In",TEXT('ACCESS EXPORT'!X692," MM/DD/YYY)"))))))</f>
        <v>BERNSHTEYN, ALEKSANDER</v>
      </c>
      <c r="O692" s="4" t="str">
        <f>_xlfn.IFNA(VLOOKUP(B692,'ACCESS EXPORT'!$B:$Q,16,FALSE),"")</f>
        <v>MD</v>
      </c>
      <c r="P692" s="4" t="str">
        <f>_xlfn.IFNA(VLOOKUP(B692,'ACCESS EXPORT'!B:W,22,FALSE),"-")</f>
        <v>1972790384</v>
      </c>
      <c r="Q692" s="4" t="str">
        <f>_xlfn.IFNA(VLOOKUP(A692,'ACCESS EXPORT'!$A:$AG,33,0),"-")</f>
        <v>Gretchen Scoleri</v>
      </c>
      <c r="R692" s="4" t="str">
        <f>_xlfn.IFNA(VLOOKUP(A692,'ACCESS EXPORT'!$A:$AH,34,0),"-")</f>
        <v>Amanda Dowd</v>
      </c>
      <c r="S692" s="4" t="str">
        <f>_xlfn.IFNA(VLOOKUP(A692,'ACCESS EXPORT'!$A:$AI,35,0),"-")</f>
        <v>Courtney Powell</v>
      </c>
      <c r="T692" s="4" t="str">
        <f>_xlfn.IFNA(VLOOKUP(A692,'ACCESS EXPORT'!$A:$AJ,36,0),"-")</f>
        <v>Ishmael Molyneaux</v>
      </c>
      <c r="U692" s="4" t="str">
        <f>_xlfn.IFNA(VLOOKUP(A692,'ACCESS EXPORT'!$A:$AK,37,0),"-")</f>
        <v>Cerner</v>
      </c>
      <c r="V692" s="4" t="str">
        <f>_xlfn.IFNA(VLOOKUP(A692,'ACCESS EXPORT'!$A:$AL,38,0),"-")</f>
        <v>FHMG_ADV PED SURG_WG</v>
      </c>
      <c r="W692" s="4" t="str">
        <f>_xlfn.IFNA(VLOOKUP(A692,'ACCESS EXPORT'!$A:$AM,39,0),"-")</f>
        <v/>
      </c>
      <c r="X692" s="4" t="str">
        <f>_xlfn.IFNA(VLOOKUP(A692,'ACCESS EXPORT'!$A:$AN,40,0),"-")</f>
        <v>Karen Kelly</v>
      </c>
      <c r="Y692" s="26" t="str">
        <f>_xlfn.IFNA(VLOOKUP(A692,'ACCESS EXPORT'!A:AO,41,0),"")</f>
        <v>Andrea Desilva</v>
      </c>
      <c r="Z692" s="26" t="str">
        <f>_xlfn.IFNA(VLOOKUP(A692,'ACCESS EXPORT'!A:AP,42,0),"")</f>
        <v>Maria Angel</v>
      </c>
      <c r="AA692" s="26" t="str">
        <f>_xlfn.IFNA(VLOOKUP(A692,'ACCESS EXPORT'!A:AQ,43,0),"")</f>
        <v>Claire Pagan</v>
      </c>
    </row>
    <row r="693" spans="1:27" ht="18.75" x14ac:dyDescent="0.25">
      <c r="A693" s="33">
        <v>104</v>
      </c>
      <c r="B693" s="10">
        <v>1033</v>
      </c>
      <c r="C693" s="7" t="str">
        <f ca="1">IFERROR(UPPER(IF(AND('ACCESS EXPORT'!AA693="",'ACCESS EXPORT'!Z693=""),VLOOKUP(A693,'ACCESS EXPORT'!$A:$AF,32,FALSE),(IF('ACCESS EXPORT'!AA693&lt;&gt;"",CONCATENATE(VLOOKUP(A693,'ACCESS EXPORT'!$A:$AF,32,FALSE)," (Closed",TEXT('ACCESS EXPORT'!AA693," MM/DD/YYY)")),IF(TODAY()&lt;(('ACCESS EXPORT'!Z693)+30),CONCATENATE(VLOOKUP(A693,'ACCESS EXPORT'!$A:$AF,32,FALSE)," (Opens",TEXT('ACCESS EXPORT'!Z693," MM/DD/YYY)")),VLOOKUP(A693,'ACCESS EXPORT'!$A:$AF,32,FALSE)))))),"-")</f>
        <v>ADVENTHEALTH MEDICAL GROUP PEDIATRIC SURGERY AT ORLANDO</v>
      </c>
      <c r="D693" s="3" t="str">
        <f ca="1">IFERROR(UPPER(IF(AND('ACCESS EXPORT'!AA693="",'ACCESS EXPORT'!Z693=""),VLOOKUP(A693,'ACCESS EXPORT'!$A:$AF,28,FALSE),(IF('ACCESS EXPORT'!AA693&lt;&gt;"",CONCATENATE(VLOOKUP(A693,'ACCESS EXPORT'!$A:$AF,28,FALSE)," (Closed",TEXT('ACCESS EXPORT'!AA693," MM/DD/YYY)")),IF(TODAY()&lt;(('ACCESS EXPORT'!Z693)+30),CONCATENATE(VLOOKUP(A693,'ACCESS EXPORT'!$A:$AF,28,FALSE)," (Opens",TEXT('ACCESS EXPORT'!Z693," MM/DD/YYY)")),VLOOKUP(A693,'ACCESS EXPORT'!$A:$AF,28,FALSE)))))),"-")</f>
        <v>ADVANCED PEDIATRIC SURGICAL SPECIALISTS</v>
      </c>
      <c r="E693" s="3" t="str">
        <f>VLOOKUP($A693,'ACCESS EXPORT'!$A:$AF,3,FALSE)</f>
        <v>7240</v>
      </c>
      <c r="F693" s="3" t="str">
        <f>UPPER(CONCATENATE(VLOOKUP(A693,'ACCESS EXPORT'!$A:$AF,4,FALSE)," ",VLOOKUP(A693,'ACCESS EXPORT'!$A:$AF,5,FALSE)," ",VLOOKUP(A693,'ACCESS EXPORT'!$A:$AF,6,FALSE)," ",VLOOKUP(A693,'ACCESS EXPORT'!$A:$AA,7,FALSE)," ",VLOOKUP(A693,'ACCESS EXPORT'!$A:$AA,8,FALSE)))</f>
        <v>2501 N ORANGE AVE SUITE 200 ORLANDO FL 32804</v>
      </c>
      <c r="G693" s="4" t="str">
        <f>UPPER(VLOOKUP($A693,'ACCESS EXPORT'!$A:$AF,9,FALSE))</f>
        <v>ORANGE</v>
      </c>
      <c r="H693" s="4" t="str">
        <f>_xlfn.IFNA(VLOOKUP($B693,'ACCESS EXPORT'!$B:$J,9,FALSE),"")</f>
        <v>Childrens</v>
      </c>
      <c r="I693" s="3" t="str">
        <f>CONCATENATE("(P)",VLOOKUP($A693,'ACCESS EXPORT'!$A:$AF,11,FALSE)," (F)",VLOOKUP($A693,'ACCESS EXPORT'!$A:$AF,29,FALSE))</f>
        <v>(P)(407) 303-7280 (F)(407) 303-7265</v>
      </c>
      <c r="J693" s="4" t="str">
        <f>UPPER(VLOOKUP($A693,'ACCESS EXPORT'!$A:$AF,12,FALSE))</f>
        <v>PEDIATRIC SPECIALTY</v>
      </c>
      <c r="K693" s="4" t="str">
        <f>UPPER(VLOOKUP($A693,'ACCESS EXPORT'!$A:$AF,13,FALSE))</f>
        <v>MARLENE HOLLAND</v>
      </c>
      <c r="L693" s="3" t="str">
        <f>IF(AND(VLOOKUP(A693,'ACCESS EXPORT'!A:AE,1,0),'ACCESS EXPORT'!N693=""),UPPER(CONCATENATE('ACCESS EXPORT'!AE693)),IF(VLOOKUP(A693,'ACCESS EXPORT'!A:AE,1,0),UPPER(CONCATENATE('ACCESS EXPORT'!N693," "&amp;CHAR(10),'ACCESS EXPORT'!AE693))))</f>
        <v xml:space="preserve">LYNETTE KEELING 
</v>
      </c>
      <c r="M693" s="4" t="str">
        <f>UPPER(VLOOKUP($A693,'ACCESS EXPORT'!$A:$O,15,FALSE))</f>
        <v>EUSEBIA (SEBI) COLON (PM)</v>
      </c>
      <c r="N693" s="4" t="str">
        <f ca="1">IF(AND('ACCESS EXPORT'!X693="",'ACCESS EXPORT'!Y693=""),IF('ACCESS EXPORT'!V693&lt;&gt;"",(IF(TODAY()-'ACCESS EXPORT'!V693&gt;=-60,UPPER(CONCATENATE(VLOOKUP(B693,'ACCESS EXPORT'!$B:$P,15,FALSE),""&amp;CHAR(10)&amp;"(SEP",TEXT('ACCESS EXPORT'!V693," MM/DD/YYY)"))),IF(TODAY()-'ACCESS EXPORT'!V693&lt;0,UPPER(VLOOKUP(B693,'ACCESS EXPORT'!$B:$P,15,FALSE)),UPPER(VLOOKUP(B693,'ACCESS EXPORT'!$B:$P,15,FALSE))))),IF('ACCESS EXPORT'!U693="",UPPER(VLOOKUP(B693,'ACCESS EXPORT'!$B:$P,15,FALSE)),IF(TODAY()-'ACCESS EXPORT'!U693&lt;=30,CONCATENATE(UPPER(VLOOKUP(B693,'ACCESS EXPORT'!$B:$P,15,FALSE)),""&amp;CHAR(10)&amp;"(NEW",TEXT('ACCESS EXPORT'!U693," MM/DD/YYY)")),IF(AND(TODAY()-'ACCESS EXPORT'!U693&gt;30,TODAY()&gt;0),UPPER(VLOOKUP(B693,'ACCESS EXPORT'!$B:$P,15,FALSE)))))),IF('ACCESS EXPORT'!Y693&lt;&gt;"",UPPER(CONCATENATE(UPPER(VLOOKUP(B693,'ACCESS EXPORT'!$B:$P,15,FALSE)),""&amp;CHAR(10)&amp;"(Transfer Out",TEXT('ACCESS EXPORT'!Y693," MM/DD/YYY)"))),IF('ACCESS EXPORT'!X693&lt;&gt;"",UPPER(CONCATENATE(UPPER(VLOOKUP(B693,'ACCESS EXPORT'!$B:$P,15,FALSE)),""&amp;CHAR(10)&amp;"(Transfer In",TEXT('ACCESS EXPORT'!X693," MM/DD/YYY)"))))))</f>
        <v>ANDERSON, CHRISTOPHER M.</v>
      </c>
      <c r="O693" s="4" t="str">
        <f>_xlfn.IFNA(VLOOKUP(B693,'ACCESS EXPORT'!$B:$Q,16,FALSE),"")</f>
        <v>MD</v>
      </c>
      <c r="P693" s="4" t="str">
        <f>_xlfn.IFNA(VLOOKUP(B693,'ACCESS EXPORT'!B:W,22,FALSE),"-")</f>
        <v>1316079411</v>
      </c>
      <c r="Q693" s="4" t="str">
        <f>_xlfn.IFNA(VLOOKUP(A693,'ACCESS EXPORT'!$A:$AG,33,0),"-")</f>
        <v>Pat Lanier</v>
      </c>
      <c r="R693" s="4" t="str">
        <f>_xlfn.IFNA(VLOOKUP(A693,'ACCESS EXPORT'!$A:$AH,34,0),"-")</f>
        <v>Amanda Dowd</v>
      </c>
      <c r="S693" s="4" t="str">
        <f>_xlfn.IFNA(VLOOKUP(A693,'ACCESS EXPORT'!$A:$AI,35,0),"-")</f>
        <v>Courtney Powell</v>
      </c>
      <c r="T693" s="4" t="str">
        <f>_xlfn.IFNA(VLOOKUP(A693,'ACCESS EXPORT'!$A:$AJ,36,0),"-")</f>
        <v>Ishmael Molyneaux</v>
      </c>
      <c r="U693" s="4" t="str">
        <f>_xlfn.IFNA(VLOOKUP(A693,'ACCESS EXPORT'!$A:$AK,37,0),"-")</f>
        <v>Cerner</v>
      </c>
      <c r="V693" s="4" t="str">
        <f>_xlfn.IFNA(VLOOKUP(A693,'ACCESS EXPORT'!$A:$AL,38,0),"-")</f>
        <v>FHMG_ADV PED SURG</v>
      </c>
      <c r="W693" s="4" t="str">
        <f>_xlfn.IFNA(VLOOKUP(A693,'ACCESS EXPORT'!$A:$AM,39,0),"-")</f>
        <v/>
      </c>
      <c r="X693" s="4" t="str">
        <f>_xlfn.IFNA(VLOOKUP(A693,'ACCESS EXPORT'!$A:$AN,40,0),"-")</f>
        <v>Karen Kelly</v>
      </c>
      <c r="Y693" s="26" t="str">
        <f>_xlfn.IFNA(VLOOKUP(A693,'ACCESS EXPORT'!A:AO,41,0),"")</f>
        <v>Andrea Desilva</v>
      </c>
      <c r="Z693" s="26" t="str">
        <f>_xlfn.IFNA(VLOOKUP(A693,'ACCESS EXPORT'!A:AP,42,0),"")</f>
        <v>Maria Angel</v>
      </c>
      <c r="AA693" s="26" t="str">
        <f>_xlfn.IFNA(VLOOKUP(A693,'ACCESS EXPORT'!A:AQ,43,0),"")</f>
        <v>Claire Pagan</v>
      </c>
    </row>
    <row r="694" spans="1:27" ht="18.75" x14ac:dyDescent="0.25">
      <c r="A694" s="33">
        <v>104</v>
      </c>
      <c r="B694" s="10">
        <v>1977</v>
      </c>
      <c r="C694" s="7" t="str">
        <f ca="1">IFERROR(UPPER(IF(AND('ACCESS EXPORT'!AA694="",'ACCESS EXPORT'!Z694=""),VLOOKUP(A694,'ACCESS EXPORT'!$A:$AF,32,FALSE),(IF('ACCESS EXPORT'!AA694&lt;&gt;"",CONCATENATE(VLOOKUP(A694,'ACCESS EXPORT'!$A:$AF,32,FALSE)," (Closed",TEXT('ACCESS EXPORT'!AA694," MM/DD/YYY)")),IF(TODAY()&lt;(('ACCESS EXPORT'!Z694)+30),CONCATENATE(VLOOKUP(A694,'ACCESS EXPORT'!$A:$AF,32,FALSE)," (Opens",TEXT('ACCESS EXPORT'!Z694," MM/DD/YYY)")),VLOOKUP(A694,'ACCESS EXPORT'!$A:$AF,32,FALSE)))))),"-")</f>
        <v>ADVENTHEALTH MEDICAL GROUP PEDIATRIC SURGERY AT ORLANDO</v>
      </c>
      <c r="D694" s="3" t="str">
        <f ca="1">IFERROR(UPPER(IF(AND('ACCESS EXPORT'!AA694="",'ACCESS EXPORT'!Z694=""),VLOOKUP(A694,'ACCESS EXPORT'!$A:$AF,28,FALSE),(IF('ACCESS EXPORT'!AA694&lt;&gt;"",CONCATENATE(VLOOKUP(A694,'ACCESS EXPORT'!$A:$AF,28,FALSE)," (Closed",TEXT('ACCESS EXPORT'!AA694," MM/DD/YYY)")),IF(TODAY()&lt;(('ACCESS EXPORT'!Z694)+30),CONCATENATE(VLOOKUP(A694,'ACCESS EXPORT'!$A:$AF,28,FALSE)," (Opens",TEXT('ACCESS EXPORT'!Z694," MM/DD/YYY)")),VLOOKUP(A694,'ACCESS EXPORT'!$A:$AF,28,FALSE)))))),"-")</f>
        <v>ADVANCED PEDIATRIC SURGICAL SPECIALISTS</v>
      </c>
      <c r="E694" s="3" t="str">
        <f>VLOOKUP($A694,'ACCESS EXPORT'!$A:$AF,3,FALSE)</f>
        <v>7240</v>
      </c>
      <c r="F694" s="3" t="str">
        <f>UPPER(CONCATENATE(VLOOKUP(A694,'ACCESS EXPORT'!$A:$AF,4,FALSE)," ",VLOOKUP(A694,'ACCESS EXPORT'!$A:$AF,5,FALSE)," ",VLOOKUP(A694,'ACCESS EXPORT'!$A:$AF,6,FALSE)," ",VLOOKUP(A694,'ACCESS EXPORT'!$A:$AA,7,FALSE)," ",VLOOKUP(A694,'ACCESS EXPORT'!$A:$AA,8,FALSE)))</f>
        <v>2501 N ORANGE AVE SUITE 200 ORLANDO FL 32804</v>
      </c>
      <c r="G694" s="4" t="str">
        <f>UPPER(VLOOKUP($A694,'ACCESS EXPORT'!$A:$AF,9,FALSE))</f>
        <v>ORANGE</v>
      </c>
      <c r="H694" s="4" t="str">
        <f>_xlfn.IFNA(VLOOKUP($B694,'ACCESS EXPORT'!$B:$J,9,FALSE),"")</f>
        <v>Childrens</v>
      </c>
      <c r="I694" s="3" t="str">
        <f>CONCATENATE("(P)",VLOOKUP($A694,'ACCESS EXPORT'!$A:$AF,11,FALSE)," (F)",VLOOKUP($A694,'ACCESS EXPORT'!$A:$AF,29,FALSE))</f>
        <v>(P)(407) 303-7280 (F)(407) 303-7265</v>
      </c>
      <c r="J694" s="4" t="str">
        <f>UPPER(VLOOKUP($A694,'ACCESS EXPORT'!$A:$AF,12,FALSE))</f>
        <v>PEDIATRIC SPECIALTY</v>
      </c>
      <c r="K694" s="4" t="str">
        <f>UPPER(VLOOKUP($A694,'ACCESS EXPORT'!$A:$AF,13,FALSE))</f>
        <v>MARLENE HOLLAND</v>
      </c>
      <c r="L694" s="3" t="str">
        <f>IF(AND(VLOOKUP(A694,'ACCESS EXPORT'!A:AE,1,0),'ACCESS EXPORT'!N694=""),UPPER(CONCATENATE('ACCESS EXPORT'!AE694)),IF(VLOOKUP(A694,'ACCESS EXPORT'!A:AE,1,0),UPPER(CONCATENATE('ACCESS EXPORT'!N694," "&amp;CHAR(10),'ACCESS EXPORT'!AE694))))</f>
        <v xml:space="preserve">LYNETTE KEELING 
</v>
      </c>
      <c r="M694" s="4" t="str">
        <f>UPPER(VLOOKUP($A694,'ACCESS EXPORT'!$A:$O,15,FALSE))</f>
        <v>EUSEBIA (SEBI) COLON (PM)</v>
      </c>
      <c r="N694" s="4" t="str">
        <f ca="1">IF(AND('ACCESS EXPORT'!X694="",'ACCESS EXPORT'!Y694=""),IF('ACCESS EXPORT'!V694&lt;&gt;"",(IF(TODAY()-'ACCESS EXPORT'!V694&gt;=-60,UPPER(CONCATENATE(VLOOKUP(B694,'ACCESS EXPORT'!$B:$P,15,FALSE),""&amp;CHAR(10)&amp;"(SEP",TEXT('ACCESS EXPORT'!V694," MM/DD/YYY)"))),IF(TODAY()-'ACCESS EXPORT'!V694&lt;0,UPPER(VLOOKUP(B694,'ACCESS EXPORT'!$B:$P,15,FALSE)),UPPER(VLOOKUP(B694,'ACCESS EXPORT'!$B:$P,15,FALSE))))),IF('ACCESS EXPORT'!U694="",UPPER(VLOOKUP(B694,'ACCESS EXPORT'!$B:$P,15,FALSE)),IF(TODAY()-'ACCESS EXPORT'!U694&lt;=30,CONCATENATE(UPPER(VLOOKUP(B694,'ACCESS EXPORT'!$B:$P,15,FALSE)),""&amp;CHAR(10)&amp;"(NEW",TEXT('ACCESS EXPORT'!U694," MM/DD/YYY)")),IF(AND(TODAY()-'ACCESS EXPORT'!U694&gt;30,TODAY()&gt;0),UPPER(VLOOKUP(B694,'ACCESS EXPORT'!$B:$P,15,FALSE)))))),IF('ACCESS EXPORT'!Y694&lt;&gt;"",UPPER(CONCATENATE(UPPER(VLOOKUP(B694,'ACCESS EXPORT'!$B:$P,15,FALSE)),""&amp;CHAR(10)&amp;"(Transfer Out",TEXT('ACCESS EXPORT'!Y694," MM/DD/YYY)"))),IF('ACCESS EXPORT'!X694&lt;&gt;"",UPPER(CONCATENATE(UPPER(VLOOKUP(B694,'ACCESS EXPORT'!$B:$P,15,FALSE)),""&amp;CHAR(10)&amp;"(Transfer In",TEXT('ACCESS EXPORT'!X694," MM/DD/YYY)"))))))</f>
        <v>BERNSHTEYN, ALEKSANDER</v>
      </c>
      <c r="O694" s="4" t="str">
        <f>_xlfn.IFNA(VLOOKUP(B694,'ACCESS EXPORT'!$B:$Q,16,FALSE),"")</f>
        <v>MD</v>
      </c>
      <c r="P694" s="4" t="str">
        <f>_xlfn.IFNA(VLOOKUP(B694,'ACCESS EXPORT'!B:W,22,FALSE),"-")</f>
        <v>1972790384</v>
      </c>
      <c r="Q694" s="4" t="str">
        <f>_xlfn.IFNA(VLOOKUP(A694,'ACCESS EXPORT'!$A:$AG,33,0),"-")</f>
        <v>Pat Lanier</v>
      </c>
      <c r="R694" s="4" t="str">
        <f>_xlfn.IFNA(VLOOKUP(A694,'ACCESS EXPORT'!$A:$AH,34,0),"-")</f>
        <v>Amanda Dowd</v>
      </c>
      <c r="S694" s="4" t="str">
        <f>_xlfn.IFNA(VLOOKUP(A694,'ACCESS EXPORT'!$A:$AI,35,0),"-")</f>
        <v>Courtney Powell</v>
      </c>
      <c r="T694" s="4" t="str">
        <f>_xlfn.IFNA(VLOOKUP(A694,'ACCESS EXPORT'!$A:$AJ,36,0),"-")</f>
        <v>Ishmael Molyneaux</v>
      </c>
      <c r="U694" s="4" t="str">
        <f>_xlfn.IFNA(VLOOKUP(A694,'ACCESS EXPORT'!$A:$AK,37,0),"-")</f>
        <v>Cerner</v>
      </c>
      <c r="V694" s="4" t="str">
        <f>_xlfn.IFNA(VLOOKUP(A694,'ACCESS EXPORT'!$A:$AL,38,0),"-")</f>
        <v>FHMG_ADV PED SURG</v>
      </c>
      <c r="W694" s="4" t="str">
        <f>_xlfn.IFNA(VLOOKUP(A694,'ACCESS EXPORT'!$A:$AM,39,0),"-")</f>
        <v/>
      </c>
      <c r="X694" s="4" t="str">
        <f>_xlfn.IFNA(VLOOKUP(A694,'ACCESS EXPORT'!$A:$AN,40,0),"-")</f>
        <v>Karen Kelly</v>
      </c>
      <c r="Y694" s="26" t="str">
        <f>_xlfn.IFNA(VLOOKUP(A694,'ACCESS EXPORT'!A:AO,41,0),"")</f>
        <v>Andrea Desilva</v>
      </c>
      <c r="Z694" s="26" t="str">
        <f>_xlfn.IFNA(VLOOKUP(A694,'ACCESS EXPORT'!A:AP,42,0),"")</f>
        <v>Maria Angel</v>
      </c>
      <c r="AA694" s="26" t="str">
        <f>_xlfn.IFNA(VLOOKUP(A694,'ACCESS EXPORT'!A:AQ,43,0),"")</f>
        <v>Claire Pagan</v>
      </c>
    </row>
    <row r="695" spans="1:27" ht="18.75" x14ac:dyDescent="0.25">
      <c r="A695" s="33">
        <v>307</v>
      </c>
      <c r="B695" s="10">
        <v>1034</v>
      </c>
      <c r="C695" s="7" t="str">
        <f ca="1">IFERROR(UPPER(IF(AND('ACCESS EXPORT'!AA695="",'ACCESS EXPORT'!Z695=""),VLOOKUP(A695,'ACCESS EXPORT'!$A:$AF,32,FALSE),(IF('ACCESS EXPORT'!AA695&lt;&gt;"",CONCATENATE(VLOOKUP(A695,'ACCESS EXPORT'!$A:$AF,32,FALSE)," (Closed",TEXT('ACCESS EXPORT'!AA695," MM/DD/YYY)")),IF(TODAY()&lt;(('ACCESS EXPORT'!Z695)+30),CONCATENATE(VLOOKUP(A695,'ACCESS EXPORT'!$A:$AF,32,FALSE)," (Opens",TEXT('ACCESS EXPORT'!Z695," MM/DD/YYY)")),VLOOKUP(A695,'ACCESS EXPORT'!$A:$AF,32,FALSE)))))),"-")</f>
        <v>ADVENTHEALTH MEDICAL GROUP PEDIATRIC SURGERY AT CELEBRATION</v>
      </c>
      <c r="D695" s="3" t="str">
        <f ca="1">IFERROR(UPPER(IF(AND('ACCESS EXPORT'!AA695="",'ACCESS EXPORT'!Z695=""),VLOOKUP(A695,'ACCESS EXPORT'!$A:$AF,28,FALSE),(IF('ACCESS EXPORT'!AA695&lt;&gt;"",CONCATENATE(VLOOKUP(A695,'ACCESS EXPORT'!$A:$AF,28,FALSE)," (Closed",TEXT('ACCESS EXPORT'!AA695," MM/DD/YYY)")),IF(TODAY()&lt;(('ACCESS EXPORT'!Z695)+30),CONCATENATE(VLOOKUP(A695,'ACCESS EXPORT'!$A:$AF,28,FALSE)," (Opens",TEXT('ACCESS EXPORT'!Z695," MM/DD/YYY)")),VLOOKUP(A695,'ACCESS EXPORT'!$A:$AF,28,FALSE)))))),"-")</f>
        <v>ADVANCED PEDIATRIC SURGICAL SPECIALISTS - CELEBRATION*</v>
      </c>
      <c r="E695" s="3" t="str">
        <f>VLOOKUP($A695,'ACCESS EXPORT'!$A:$AF,3,FALSE)</f>
        <v>7240</v>
      </c>
      <c r="F695" s="3" t="str">
        <f>UPPER(CONCATENATE(VLOOKUP(A695,'ACCESS EXPORT'!$A:$AF,4,FALSE)," ",VLOOKUP(A695,'ACCESS EXPORT'!$A:$AF,5,FALSE)," ",VLOOKUP(A695,'ACCESS EXPORT'!$A:$AF,6,FALSE)," ",VLOOKUP(A695,'ACCESS EXPORT'!$A:$AA,7,FALSE)," ",VLOOKUP(A695,'ACCESS EXPORT'!$A:$AA,8,FALSE)))</f>
        <v>1530 CELEBRATION BLVD SUIE 101 CELEBRATION FL 34747</v>
      </c>
      <c r="G695" s="4" t="str">
        <f>UPPER(VLOOKUP($A695,'ACCESS EXPORT'!$A:$AF,9,FALSE))</f>
        <v>OSCEOLA</v>
      </c>
      <c r="H695" s="4" t="str">
        <f>_xlfn.IFNA(VLOOKUP($B695,'ACCESS EXPORT'!$B:$J,9,FALSE),"")</f>
        <v>Childrens</v>
      </c>
      <c r="I695" s="3" t="str">
        <f>CONCATENATE("(P)",VLOOKUP($A695,'ACCESS EXPORT'!$A:$AF,11,FALSE)," (F)",VLOOKUP($A695,'ACCESS EXPORT'!$A:$AF,29,FALSE))</f>
        <v>(P)(407) 303-7280 (F)(407) 303-7265</v>
      </c>
      <c r="J695" s="4" t="str">
        <f>UPPER(VLOOKUP($A695,'ACCESS EXPORT'!$A:$AF,12,FALSE))</f>
        <v>PEDIATRIC SPECIALTY</v>
      </c>
      <c r="K695" s="4" t="str">
        <f>UPPER(VLOOKUP($A695,'ACCESS EXPORT'!$A:$AF,13,FALSE))</f>
        <v>MARLENE HOLLAND</v>
      </c>
      <c r="L695" s="3" t="str">
        <f>IF(AND(VLOOKUP(A695,'ACCESS EXPORT'!A:AE,1,0),'ACCESS EXPORT'!N695=""),UPPER(CONCATENATE('ACCESS EXPORT'!AE695)),IF(VLOOKUP(A695,'ACCESS EXPORT'!A:AE,1,0),UPPER(CONCATENATE('ACCESS EXPORT'!N695," "&amp;CHAR(10),'ACCESS EXPORT'!AE695))))</f>
        <v xml:space="preserve">LYNETTE KEELING 
</v>
      </c>
      <c r="M695" s="4" t="str">
        <f>UPPER(VLOOKUP($A695,'ACCESS EXPORT'!$A:$O,15,FALSE))</f>
        <v>EUSEBIA (SEBI) COLON (PM)</v>
      </c>
      <c r="N695" s="4" t="str">
        <f ca="1">IF(AND('ACCESS EXPORT'!X695="",'ACCESS EXPORT'!Y695=""),IF('ACCESS EXPORT'!V695&lt;&gt;"",(IF(TODAY()-'ACCESS EXPORT'!V695&gt;=-60,UPPER(CONCATENATE(VLOOKUP(B695,'ACCESS EXPORT'!$B:$P,15,FALSE),""&amp;CHAR(10)&amp;"(SEP",TEXT('ACCESS EXPORT'!V695," MM/DD/YYY)"))),IF(TODAY()-'ACCESS EXPORT'!V695&lt;0,UPPER(VLOOKUP(B695,'ACCESS EXPORT'!$B:$P,15,FALSE)),UPPER(VLOOKUP(B695,'ACCESS EXPORT'!$B:$P,15,FALSE))))),IF('ACCESS EXPORT'!U695="",UPPER(VLOOKUP(B695,'ACCESS EXPORT'!$B:$P,15,FALSE)),IF(TODAY()-'ACCESS EXPORT'!U695&lt;=30,CONCATENATE(UPPER(VLOOKUP(B695,'ACCESS EXPORT'!$B:$P,15,FALSE)),""&amp;CHAR(10)&amp;"(NEW",TEXT('ACCESS EXPORT'!U695," MM/DD/YYY)")),IF(AND(TODAY()-'ACCESS EXPORT'!U695&gt;30,TODAY()&gt;0),UPPER(VLOOKUP(B695,'ACCESS EXPORT'!$B:$P,15,FALSE)))))),IF('ACCESS EXPORT'!Y695&lt;&gt;"",UPPER(CONCATENATE(UPPER(VLOOKUP(B695,'ACCESS EXPORT'!$B:$P,15,FALSE)),""&amp;CHAR(10)&amp;"(Transfer Out",TEXT('ACCESS EXPORT'!Y695," MM/DD/YYY)"))),IF('ACCESS EXPORT'!X695&lt;&gt;"",UPPER(CONCATENATE(UPPER(VLOOKUP(B695,'ACCESS EXPORT'!$B:$P,15,FALSE)),""&amp;CHAR(10)&amp;"(Transfer In",TEXT('ACCESS EXPORT'!X695," MM/DD/YYY)"))))))</f>
        <v>THOMPSON, WILLIAM RALEIGH</v>
      </c>
      <c r="O695" s="4" t="str">
        <f>_xlfn.IFNA(VLOOKUP(B695,'ACCESS EXPORT'!$B:$Q,16,FALSE),"")</f>
        <v>MD</v>
      </c>
      <c r="P695" s="4" t="str">
        <f>_xlfn.IFNA(VLOOKUP(B695,'ACCESS EXPORT'!B:W,22,FALSE),"-")</f>
        <v>1942265277</v>
      </c>
      <c r="Q695" s="4" t="str">
        <f>_xlfn.IFNA(VLOOKUP(A695,'ACCESS EXPORT'!$A:$AG,33,0),"-")</f>
        <v>Amanda Hernandez</v>
      </c>
      <c r="R695" s="4" t="str">
        <f>_xlfn.IFNA(VLOOKUP(A695,'ACCESS EXPORT'!$A:$AH,34,0),"-")</f>
        <v>Amanda Dowd</v>
      </c>
      <c r="S695" s="4" t="str">
        <f>_xlfn.IFNA(VLOOKUP(A695,'ACCESS EXPORT'!$A:$AI,35,0),"-")</f>
        <v>Courtney Powell</v>
      </c>
      <c r="T695" s="4" t="str">
        <f>_xlfn.IFNA(VLOOKUP(A695,'ACCESS EXPORT'!$A:$AJ,36,0),"-")</f>
        <v>Ishmael Molyneaux</v>
      </c>
      <c r="U695" s="4" t="str">
        <f>_xlfn.IFNA(VLOOKUP(A695,'ACCESS EXPORT'!$A:$AK,37,0),"-")</f>
        <v>Cerner</v>
      </c>
      <c r="V695" s="4" t="str">
        <f>_xlfn.IFNA(VLOOKUP(A695,'ACCESS EXPORT'!$A:$AL,38,0),"-")</f>
        <v>FHMG_ADV PED SURG_CEL</v>
      </c>
      <c r="W695" s="4" t="str">
        <f>_xlfn.IFNA(VLOOKUP(A695,'ACCESS EXPORT'!$A:$AM,39,0),"-")</f>
        <v/>
      </c>
      <c r="X695" s="4" t="str">
        <f>_xlfn.IFNA(VLOOKUP(A695,'ACCESS EXPORT'!$A:$AN,40,0),"-")</f>
        <v>Karen Kelly</v>
      </c>
      <c r="Y695" s="26" t="str">
        <f>_xlfn.IFNA(VLOOKUP(A695,'ACCESS EXPORT'!A:AO,41,0),"")</f>
        <v>Andrea Desilva</v>
      </c>
      <c r="Z695" s="26" t="str">
        <f>_xlfn.IFNA(VLOOKUP(A695,'ACCESS EXPORT'!A:AP,42,0),"")</f>
        <v>Maria Angel</v>
      </c>
      <c r="AA695" s="26" t="str">
        <f>_xlfn.IFNA(VLOOKUP(A695,'ACCESS EXPORT'!A:AQ,43,0),"")</f>
        <v>Claire Pagan</v>
      </c>
    </row>
    <row r="696" spans="1:27" ht="18.75" x14ac:dyDescent="0.25">
      <c r="A696" s="33">
        <v>262</v>
      </c>
      <c r="B696" s="10">
        <v>1642</v>
      </c>
      <c r="C696" s="7" t="str">
        <f ca="1">IFERROR(UPPER(IF(AND('ACCESS EXPORT'!AA696="",'ACCESS EXPORT'!Z696=""),VLOOKUP(A696,'ACCESS EXPORT'!$A:$AF,32,FALSE),(IF('ACCESS EXPORT'!AA696&lt;&gt;"",CONCATENATE(VLOOKUP(A696,'ACCESS EXPORT'!$A:$AF,32,FALSE)," (Closed",TEXT('ACCESS EXPORT'!AA696," MM/DD/YYY)")),IF(TODAY()&lt;(('ACCESS EXPORT'!Z696)+30),CONCATENATE(VLOOKUP(A696,'ACCESS EXPORT'!$A:$AF,32,FALSE)," (Opens",TEXT('ACCESS EXPORT'!Z696," MM/DD/YYY)")),VLOOKUP(A696,'ACCESS EXPORT'!$A:$AF,32,FALSE)))))),"-")</f>
        <v>ADVENTHEALTH MEDICAL GROUP RADIOLOGY AT CENTRAL FLORIDA</v>
      </c>
      <c r="D696" s="3" t="str">
        <f ca="1">IFERROR(UPPER(IF(AND('ACCESS EXPORT'!AA696="",'ACCESS EXPORT'!Z696=""),VLOOKUP(A696,'ACCESS EXPORT'!$A:$AF,28,FALSE),(IF('ACCESS EXPORT'!AA696&lt;&gt;"",CONCATENATE(VLOOKUP(A696,'ACCESS EXPORT'!$A:$AF,28,FALSE)," (Closed",TEXT('ACCESS EXPORT'!AA696," MM/DD/YYY)")),IF(TODAY()&lt;(('ACCESS EXPORT'!Z696)+30),CONCATENATE(VLOOKUP(A696,'ACCESS EXPORT'!$A:$AF,28,FALSE)," (Opens",TEXT('ACCESS EXPORT'!Z696," MM/DD/YYY)")),VLOOKUP(A696,'ACCESS EXPORT'!$A:$AF,28,FALSE)))))),"-")</f>
        <v>RADIOLOGY SPECIALISTS OF FLORIDA</v>
      </c>
      <c r="E696" s="3" t="str">
        <f>VLOOKUP($A696,'ACCESS EXPORT'!$A:$AF,3,FALSE)</f>
        <v>7260</v>
      </c>
      <c r="F696" s="3" t="str">
        <f>UPPER(CONCATENATE(VLOOKUP(A696,'ACCESS EXPORT'!$A:$AF,4,FALSE)," ",VLOOKUP(A696,'ACCESS EXPORT'!$A:$AF,5,FALSE)," ",VLOOKUP(A696,'ACCESS EXPORT'!$A:$AF,6,FALSE)," ",VLOOKUP(A696,'ACCESS EXPORT'!$A:$AA,7,FALSE)," ",VLOOKUP(A696,'ACCESS EXPORT'!$A:$AA,8,FALSE)))</f>
        <v>2600 WESTHALL LN  MAITLAND FL 32751</v>
      </c>
      <c r="G696" s="4" t="str">
        <f>UPPER(VLOOKUP($A696,'ACCESS EXPORT'!$A:$AF,9,FALSE))</f>
        <v>ORANGE</v>
      </c>
      <c r="H696" s="4" t="str">
        <f>_xlfn.IFNA(VLOOKUP($B696,'ACCESS EXPORT'!$B:$J,9,FALSE),"")</f>
        <v>HB</v>
      </c>
      <c r="I696" s="3" t="str">
        <f>CONCATENATE("(P)",VLOOKUP($A696,'ACCESS EXPORT'!$A:$AF,11,FALSE)," (F)",VLOOKUP($A696,'ACCESS EXPORT'!$A:$AF,29,FALSE))</f>
        <v>(P)(407) 200-2355 (F)(407) 200-4947</v>
      </c>
      <c r="J696" s="4" t="str">
        <f>UPPER(VLOOKUP($A696,'ACCESS EXPORT'!$A:$AF,12,FALSE))</f>
        <v>RADIOLOGY</v>
      </c>
      <c r="K696" s="4" t="str">
        <f>UPPER(VLOOKUP($A696,'ACCESS EXPORT'!$A:$AF,13,FALSE))</f>
        <v>ELISE MACCARROLL-WRIGHT</v>
      </c>
      <c r="L696" s="3" t="str">
        <f>IF(AND(VLOOKUP(A696,'ACCESS EXPORT'!A:AE,1,0),'ACCESS EXPORT'!N696=""),UPPER(CONCATENATE('ACCESS EXPORT'!AE696)),IF(VLOOKUP(A696,'ACCESS EXPORT'!A:AE,1,0),UPPER(CONCATENATE('ACCESS EXPORT'!N696," "&amp;CHAR(10),'ACCESS EXPORT'!AE696))))</f>
        <v xml:space="preserve">SUSAN GRACIA, JULIE EDINGER, TRICIA PERRY (REV DIR) 
</v>
      </c>
      <c r="M696" s="4" t="str">
        <f>UPPER(VLOOKUP($A696,'ACCESS EXPORT'!$A:$O,15,FALSE))</f>
        <v>PATRICIA HORVATH (PM)/KAIRSTEN TURNER (PM)</v>
      </c>
      <c r="N696" s="4" t="str">
        <f ca="1">IF(AND('ACCESS EXPORT'!X696="",'ACCESS EXPORT'!Y696=""),IF('ACCESS EXPORT'!V696&lt;&gt;"",(IF(TODAY()-'ACCESS EXPORT'!V696&gt;=-60,UPPER(CONCATENATE(VLOOKUP(B696,'ACCESS EXPORT'!$B:$P,15,FALSE),""&amp;CHAR(10)&amp;"(SEP",TEXT('ACCESS EXPORT'!V696," MM/DD/YYY)"))),IF(TODAY()-'ACCESS EXPORT'!V696&lt;0,UPPER(VLOOKUP(B696,'ACCESS EXPORT'!$B:$P,15,FALSE)),UPPER(VLOOKUP(B696,'ACCESS EXPORT'!$B:$P,15,FALSE))))),IF('ACCESS EXPORT'!U696="",UPPER(VLOOKUP(B696,'ACCESS EXPORT'!$B:$P,15,FALSE)),IF(TODAY()-'ACCESS EXPORT'!U696&lt;=30,CONCATENATE(UPPER(VLOOKUP(B696,'ACCESS EXPORT'!$B:$P,15,FALSE)),""&amp;CHAR(10)&amp;"(NEW",TEXT('ACCESS EXPORT'!U696," MM/DD/YYY)")),IF(AND(TODAY()-'ACCESS EXPORT'!U696&gt;30,TODAY()&gt;0),UPPER(VLOOKUP(B696,'ACCESS EXPORT'!$B:$P,15,FALSE)))))),IF('ACCESS EXPORT'!Y696&lt;&gt;"",UPPER(CONCATENATE(UPPER(VLOOKUP(B696,'ACCESS EXPORT'!$B:$P,15,FALSE)),""&amp;CHAR(10)&amp;"(Transfer Out",TEXT('ACCESS EXPORT'!Y696," MM/DD/YYY)"))),IF('ACCESS EXPORT'!X696&lt;&gt;"",UPPER(CONCATENATE(UPPER(VLOOKUP(B696,'ACCESS EXPORT'!$B:$P,15,FALSE)),""&amp;CHAR(10)&amp;"(Transfer In",TEXT('ACCESS EXPORT'!X696," MM/DD/YYY)"))))))</f>
        <v>MURRAY, JOHN V.</v>
      </c>
      <c r="O696" s="4" t="str">
        <f>_xlfn.IFNA(VLOOKUP(B696,'ACCESS EXPORT'!$B:$Q,16,FALSE),"")</f>
        <v>MD</v>
      </c>
      <c r="P696" s="4" t="str">
        <f>_xlfn.IFNA(VLOOKUP(B696,'ACCESS EXPORT'!B:W,22,FALSE),"-")</f>
        <v>1437248523</v>
      </c>
      <c r="Q696" s="4" t="str">
        <f>_xlfn.IFNA(VLOOKUP(A696,'ACCESS EXPORT'!$A:$AG,33,0),"-")</f>
        <v>TBD</v>
      </c>
      <c r="R696" s="4" t="str">
        <f>_xlfn.IFNA(VLOOKUP(A696,'ACCESS EXPORT'!$A:$AH,34,0),"-")</f>
        <v>Linda Hopkins</v>
      </c>
      <c r="S696" s="4" t="str">
        <f>_xlfn.IFNA(VLOOKUP(A696,'ACCESS EXPORT'!$A:$AI,35,0),"-")</f>
        <v>James Agee</v>
      </c>
      <c r="T696" s="4" t="str">
        <f>_xlfn.IFNA(VLOOKUP(A696,'ACCESS EXPORT'!$A:$AJ,36,0),"-")</f>
        <v>Wanda Cruz</v>
      </c>
      <c r="U696" s="4" t="str">
        <f>_xlfn.IFNA(VLOOKUP(A696,'ACCESS EXPORT'!$A:$AK,37,0),"-")</f>
        <v>athena</v>
      </c>
      <c r="V696" s="4" t="str">
        <f>_xlfn.IFNA(VLOOKUP(A696,'ACCESS EXPORT'!$A:$AL,38,0),"-")</f>
        <v>N/A</v>
      </c>
      <c r="W696" s="4" t="str">
        <f>_xlfn.IFNA(VLOOKUP(A696,'ACCESS EXPORT'!$A:$AM,39,0),"-")</f>
        <v/>
      </c>
      <c r="X696" s="4" t="str">
        <f>_xlfn.IFNA(VLOOKUP(A696,'ACCESS EXPORT'!$A:$AN,40,0),"-")</f>
        <v>-</v>
      </c>
      <c r="Y696" s="26" t="str">
        <f>_xlfn.IFNA(VLOOKUP(A696,'ACCESS EXPORT'!A:AO,41,0),"")</f>
        <v>N/A</v>
      </c>
      <c r="Z696" s="26" t="str">
        <f>_xlfn.IFNA(VLOOKUP(A696,'ACCESS EXPORT'!A:AP,42,0),"")</f>
        <v/>
      </c>
      <c r="AA696" s="26" t="str">
        <f>_xlfn.IFNA(VLOOKUP(A696,'ACCESS EXPORT'!A:AQ,43,0),"")</f>
        <v>Jenna Tomaselli</v>
      </c>
    </row>
    <row r="697" spans="1:27" ht="18.75" x14ac:dyDescent="0.25">
      <c r="A697" s="33">
        <v>262</v>
      </c>
      <c r="B697" s="10">
        <v>1629</v>
      </c>
      <c r="C697" s="7" t="str">
        <f ca="1">IFERROR(UPPER(IF(AND('ACCESS EXPORT'!AA697="",'ACCESS EXPORT'!Z697=""),VLOOKUP(A697,'ACCESS EXPORT'!$A:$AF,32,FALSE),(IF('ACCESS EXPORT'!AA697&lt;&gt;"",CONCATENATE(VLOOKUP(A697,'ACCESS EXPORT'!$A:$AF,32,FALSE)," (Closed",TEXT('ACCESS EXPORT'!AA697," MM/DD/YYY)")),IF(TODAY()&lt;(('ACCESS EXPORT'!Z697)+30),CONCATENATE(VLOOKUP(A697,'ACCESS EXPORT'!$A:$AF,32,FALSE)," (Opens",TEXT('ACCESS EXPORT'!Z697," MM/DD/YYY)")),VLOOKUP(A697,'ACCESS EXPORT'!$A:$AF,32,FALSE)))))),"-")</f>
        <v>ADVENTHEALTH MEDICAL GROUP RADIOLOGY AT CENTRAL FLORIDA</v>
      </c>
      <c r="D697" s="3" t="str">
        <f ca="1">IFERROR(UPPER(IF(AND('ACCESS EXPORT'!AA697="",'ACCESS EXPORT'!Z697=""),VLOOKUP(A697,'ACCESS EXPORT'!$A:$AF,28,FALSE),(IF('ACCESS EXPORT'!AA697&lt;&gt;"",CONCATENATE(VLOOKUP(A697,'ACCESS EXPORT'!$A:$AF,28,FALSE)," (Closed",TEXT('ACCESS EXPORT'!AA697," MM/DD/YYY)")),IF(TODAY()&lt;(('ACCESS EXPORT'!Z697)+30),CONCATENATE(VLOOKUP(A697,'ACCESS EXPORT'!$A:$AF,28,FALSE)," (Opens",TEXT('ACCESS EXPORT'!Z697," MM/DD/YYY)")),VLOOKUP(A697,'ACCESS EXPORT'!$A:$AF,28,FALSE)))))),"-")</f>
        <v>RADIOLOGY SPECIALISTS OF FLORIDA</v>
      </c>
      <c r="E697" s="3" t="str">
        <f>VLOOKUP($A697,'ACCESS EXPORT'!$A:$AF,3,FALSE)</f>
        <v>7260</v>
      </c>
      <c r="F697" s="3" t="str">
        <f>UPPER(CONCATENATE(VLOOKUP(A697,'ACCESS EXPORT'!$A:$AF,4,FALSE)," ",VLOOKUP(A697,'ACCESS EXPORT'!$A:$AF,5,FALSE)," ",VLOOKUP(A697,'ACCESS EXPORT'!$A:$AF,6,FALSE)," ",VLOOKUP(A697,'ACCESS EXPORT'!$A:$AA,7,FALSE)," ",VLOOKUP(A697,'ACCESS EXPORT'!$A:$AA,8,FALSE)))</f>
        <v>2600 WESTHALL LN  MAITLAND FL 32751</v>
      </c>
      <c r="G697" s="4" t="str">
        <f>UPPER(VLOOKUP($A697,'ACCESS EXPORT'!$A:$AF,9,FALSE))</f>
        <v>ORANGE</v>
      </c>
      <c r="H697" s="4" t="str">
        <f>_xlfn.IFNA(VLOOKUP($B697,'ACCESS EXPORT'!$B:$J,9,FALSE),"")</f>
        <v>HB</v>
      </c>
      <c r="I697" s="3" t="str">
        <f>CONCATENATE("(P)",VLOOKUP($A697,'ACCESS EXPORT'!$A:$AF,11,FALSE)," (F)",VLOOKUP($A697,'ACCESS EXPORT'!$A:$AF,29,FALSE))</f>
        <v>(P)(407) 200-2355 (F)(407) 200-4947</v>
      </c>
      <c r="J697" s="4" t="str">
        <f>UPPER(VLOOKUP($A697,'ACCESS EXPORT'!$A:$AF,12,FALSE))</f>
        <v>RADIOLOGY</v>
      </c>
      <c r="K697" s="4" t="str">
        <f>UPPER(VLOOKUP($A697,'ACCESS EXPORT'!$A:$AF,13,FALSE))</f>
        <v>ELISE MACCARROLL-WRIGHT</v>
      </c>
      <c r="L697" s="3" t="str">
        <f>IF(AND(VLOOKUP(A697,'ACCESS EXPORT'!A:AE,1,0),'ACCESS EXPORT'!N697=""),UPPER(CONCATENATE('ACCESS EXPORT'!AE697)),IF(VLOOKUP(A697,'ACCESS EXPORT'!A:AE,1,0),UPPER(CONCATENATE('ACCESS EXPORT'!N697," "&amp;CHAR(10),'ACCESS EXPORT'!AE697))))</f>
        <v xml:space="preserve">SUSAN GRACIA, JULIE EDINGER, TRICIA PERRY (REV DIR) 
</v>
      </c>
      <c r="M697" s="4" t="str">
        <f>UPPER(VLOOKUP($A697,'ACCESS EXPORT'!$A:$O,15,FALSE))</f>
        <v>PATRICIA HORVATH (PM)/KAIRSTEN TURNER (PM)</v>
      </c>
      <c r="N697" s="4" t="str">
        <f ca="1">IF(AND('ACCESS EXPORT'!X697="",'ACCESS EXPORT'!Y697=""),IF('ACCESS EXPORT'!V697&lt;&gt;"",(IF(TODAY()-'ACCESS EXPORT'!V697&gt;=-60,UPPER(CONCATENATE(VLOOKUP(B697,'ACCESS EXPORT'!$B:$P,15,FALSE),""&amp;CHAR(10)&amp;"(SEP",TEXT('ACCESS EXPORT'!V697," MM/DD/YYY)"))),IF(TODAY()-'ACCESS EXPORT'!V697&lt;0,UPPER(VLOOKUP(B697,'ACCESS EXPORT'!$B:$P,15,FALSE)),UPPER(VLOOKUP(B697,'ACCESS EXPORT'!$B:$P,15,FALSE))))),IF('ACCESS EXPORT'!U697="",UPPER(VLOOKUP(B697,'ACCESS EXPORT'!$B:$P,15,FALSE)),IF(TODAY()-'ACCESS EXPORT'!U697&lt;=30,CONCATENATE(UPPER(VLOOKUP(B697,'ACCESS EXPORT'!$B:$P,15,FALSE)),""&amp;CHAR(10)&amp;"(NEW",TEXT('ACCESS EXPORT'!U697," MM/DD/YYY)")),IF(AND(TODAY()-'ACCESS EXPORT'!U697&gt;30,TODAY()&gt;0),UPPER(VLOOKUP(B697,'ACCESS EXPORT'!$B:$P,15,FALSE)))))),IF('ACCESS EXPORT'!Y697&lt;&gt;"",UPPER(CONCATENATE(UPPER(VLOOKUP(B697,'ACCESS EXPORT'!$B:$P,15,FALSE)),""&amp;CHAR(10)&amp;"(Transfer Out",TEXT('ACCESS EXPORT'!Y697," MM/DD/YYY)"))),IF('ACCESS EXPORT'!X697&lt;&gt;"",UPPER(CONCATENATE(UPPER(VLOOKUP(B697,'ACCESS EXPORT'!$B:$P,15,FALSE)),""&amp;CHAR(10)&amp;"(Transfer In",TEXT('ACCESS EXPORT'!X697," MM/DD/YYY)"))))))</f>
        <v>KOURY, IBRAHIM FRED</v>
      </c>
      <c r="O697" s="4" t="str">
        <f>_xlfn.IFNA(VLOOKUP(B697,'ACCESS EXPORT'!$B:$Q,16,FALSE),"")</f>
        <v>MD</v>
      </c>
      <c r="P697" s="4" t="str">
        <f>_xlfn.IFNA(VLOOKUP(B697,'ACCESS EXPORT'!B:W,22,FALSE),"-")</f>
        <v>1225365869</v>
      </c>
      <c r="Q697" s="4" t="str">
        <f>_xlfn.IFNA(VLOOKUP(A697,'ACCESS EXPORT'!$A:$AG,33,0),"-")</f>
        <v>TBD</v>
      </c>
      <c r="R697" s="4" t="str">
        <f>_xlfn.IFNA(VLOOKUP(A697,'ACCESS EXPORT'!$A:$AH,34,0),"-")</f>
        <v>Linda Hopkins</v>
      </c>
      <c r="S697" s="4" t="str">
        <f>_xlfn.IFNA(VLOOKUP(A697,'ACCESS EXPORT'!$A:$AI,35,0),"-")</f>
        <v>James Agee</v>
      </c>
      <c r="T697" s="4" t="str">
        <f>_xlfn.IFNA(VLOOKUP(A697,'ACCESS EXPORT'!$A:$AJ,36,0),"-")</f>
        <v>Wanda Cruz</v>
      </c>
      <c r="U697" s="4" t="str">
        <f>_xlfn.IFNA(VLOOKUP(A697,'ACCESS EXPORT'!$A:$AK,37,0),"-")</f>
        <v>athena</v>
      </c>
      <c r="V697" s="4" t="str">
        <f>_xlfn.IFNA(VLOOKUP(A697,'ACCESS EXPORT'!$A:$AL,38,0),"-")</f>
        <v>N/A</v>
      </c>
      <c r="W697" s="4" t="str">
        <f>_xlfn.IFNA(VLOOKUP(A697,'ACCESS EXPORT'!$A:$AM,39,0),"-")</f>
        <v/>
      </c>
      <c r="X697" s="4" t="str">
        <f>_xlfn.IFNA(VLOOKUP(A697,'ACCESS EXPORT'!$A:$AN,40,0),"-")</f>
        <v>-</v>
      </c>
      <c r="Y697" s="26" t="str">
        <f>_xlfn.IFNA(VLOOKUP(A697,'ACCESS EXPORT'!A:AO,41,0),"")</f>
        <v>N/A</v>
      </c>
      <c r="Z697" s="26" t="str">
        <f>_xlfn.IFNA(VLOOKUP(A697,'ACCESS EXPORT'!A:AP,42,0),"")</f>
        <v/>
      </c>
      <c r="AA697" s="26" t="str">
        <f>_xlfn.IFNA(VLOOKUP(A697,'ACCESS EXPORT'!A:AQ,43,0),"")</f>
        <v>Jenna Tomaselli</v>
      </c>
    </row>
    <row r="698" spans="1:27" ht="18.75" x14ac:dyDescent="0.25">
      <c r="A698" s="33">
        <v>262</v>
      </c>
      <c r="B698" s="10">
        <v>1630</v>
      </c>
      <c r="C698" s="7" t="str">
        <f ca="1">IFERROR(UPPER(IF(AND('ACCESS EXPORT'!AA698="",'ACCESS EXPORT'!Z698=""),VLOOKUP(A698,'ACCESS EXPORT'!$A:$AF,32,FALSE),(IF('ACCESS EXPORT'!AA698&lt;&gt;"",CONCATENATE(VLOOKUP(A698,'ACCESS EXPORT'!$A:$AF,32,FALSE)," (Closed",TEXT('ACCESS EXPORT'!AA698," MM/DD/YYY)")),IF(TODAY()&lt;(('ACCESS EXPORT'!Z698)+30),CONCATENATE(VLOOKUP(A698,'ACCESS EXPORT'!$A:$AF,32,FALSE)," (Opens",TEXT('ACCESS EXPORT'!Z698," MM/DD/YYY)")),VLOOKUP(A698,'ACCESS EXPORT'!$A:$AF,32,FALSE)))))),"-")</f>
        <v>ADVENTHEALTH MEDICAL GROUP RADIOLOGY AT CENTRAL FLORIDA</v>
      </c>
      <c r="D698" s="3" t="str">
        <f ca="1">IFERROR(UPPER(IF(AND('ACCESS EXPORT'!AA698="",'ACCESS EXPORT'!Z698=""),VLOOKUP(A698,'ACCESS EXPORT'!$A:$AF,28,FALSE),(IF('ACCESS EXPORT'!AA698&lt;&gt;"",CONCATENATE(VLOOKUP(A698,'ACCESS EXPORT'!$A:$AF,28,FALSE)," (Closed",TEXT('ACCESS EXPORT'!AA698," MM/DD/YYY)")),IF(TODAY()&lt;(('ACCESS EXPORT'!Z698)+30),CONCATENATE(VLOOKUP(A698,'ACCESS EXPORT'!$A:$AF,28,FALSE)," (Opens",TEXT('ACCESS EXPORT'!Z698," MM/DD/YYY)")),VLOOKUP(A698,'ACCESS EXPORT'!$A:$AF,28,FALSE)))))),"-")</f>
        <v>RADIOLOGY SPECIALISTS OF FLORIDA</v>
      </c>
      <c r="E698" s="3" t="str">
        <f>VLOOKUP($A698,'ACCESS EXPORT'!$A:$AF,3,FALSE)</f>
        <v>7260</v>
      </c>
      <c r="F698" s="3" t="str">
        <f>UPPER(CONCATENATE(VLOOKUP(A698,'ACCESS EXPORT'!$A:$AF,4,FALSE)," ",VLOOKUP(A698,'ACCESS EXPORT'!$A:$AF,5,FALSE)," ",VLOOKUP(A698,'ACCESS EXPORT'!$A:$AF,6,FALSE)," ",VLOOKUP(A698,'ACCESS EXPORT'!$A:$AA,7,FALSE)," ",VLOOKUP(A698,'ACCESS EXPORT'!$A:$AA,8,FALSE)))</f>
        <v>2600 WESTHALL LN  MAITLAND FL 32751</v>
      </c>
      <c r="G698" s="4" t="str">
        <f>UPPER(VLOOKUP($A698,'ACCESS EXPORT'!$A:$AF,9,FALSE))</f>
        <v>ORANGE</v>
      </c>
      <c r="H698" s="4" t="str">
        <f>_xlfn.IFNA(VLOOKUP($B698,'ACCESS EXPORT'!$B:$J,9,FALSE),"")</f>
        <v>HB</v>
      </c>
      <c r="I698" s="3" t="str">
        <f>CONCATENATE("(P)",VLOOKUP($A698,'ACCESS EXPORT'!$A:$AF,11,FALSE)," (F)",VLOOKUP($A698,'ACCESS EXPORT'!$A:$AF,29,FALSE))</f>
        <v>(P)(407) 200-2355 (F)(407) 200-4947</v>
      </c>
      <c r="J698" s="4" t="str">
        <f>UPPER(VLOOKUP($A698,'ACCESS EXPORT'!$A:$AF,12,FALSE))</f>
        <v>RADIOLOGY</v>
      </c>
      <c r="K698" s="4" t="str">
        <f>UPPER(VLOOKUP($A698,'ACCESS EXPORT'!$A:$AF,13,FALSE))</f>
        <v>ELISE MACCARROLL-WRIGHT</v>
      </c>
      <c r="L698" s="3" t="str">
        <f>IF(AND(VLOOKUP(A698,'ACCESS EXPORT'!A:AE,1,0),'ACCESS EXPORT'!N698=""),UPPER(CONCATENATE('ACCESS EXPORT'!AE698)),IF(VLOOKUP(A698,'ACCESS EXPORT'!A:AE,1,0),UPPER(CONCATENATE('ACCESS EXPORT'!N698," "&amp;CHAR(10),'ACCESS EXPORT'!AE698))))</f>
        <v xml:space="preserve">SUSAN GRACIA, JULIE EDINGER, TRICIA PERRY (REV DIR) 
</v>
      </c>
      <c r="M698" s="4" t="str">
        <f>UPPER(VLOOKUP($A698,'ACCESS EXPORT'!$A:$O,15,FALSE))</f>
        <v>PATRICIA HORVATH (PM)/KAIRSTEN TURNER (PM)</v>
      </c>
      <c r="N698" s="4" t="str">
        <f ca="1">IF(AND('ACCESS EXPORT'!X698="",'ACCESS EXPORT'!Y698=""),IF('ACCESS EXPORT'!V698&lt;&gt;"",(IF(TODAY()-'ACCESS EXPORT'!V698&gt;=-60,UPPER(CONCATENATE(VLOOKUP(B698,'ACCESS EXPORT'!$B:$P,15,FALSE),""&amp;CHAR(10)&amp;"(SEP",TEXT('ACCESS EXPORT'!V698," MM/DD/YYY)"))),IF(TODAY()-'ACCESS EXPORT'!V698&lt;0,UPPER(VLOOKUP(B698,'ACCESS EXPORT'!$B:$P,15,FALSE)),UPPER(VLOOKUP(B698,'ACCESS EXPORT'!$B:$P,15,FALSE))))),IF('ACCESS EXPORT'!U698="",UPPER(VLOOKUP(B698,'ACCESS EXPORT'!$B:$P,15,FALSE)),IF(TODAY()-'ACCESS EXPORT'!U698&lt;=30,CONCATENATE(UPPER(VLOOKUP(B698,'ACCESS EXPORT'!$B:$P,15,FALSE)),""&amp;CHAR(10)&amp;"(NEW",TEXT('ACCESS EXPORT'!U698," MM/DD/YYY)")),IF(AND(TODAY()-'ACCESS EXPORT'!U698&gt;30,TODAY()&gt;0),UPPER(VLOOKUP(B698,'ACCESS EXPORT'!$B:$P,15,FALSE)))))),IF('ACCESS EXPORT'!Y698&lt;&gt;"",UPPER(CONCATENATE(UPPER(VLOOKUP(B698,'ACCESS EXPORT'!$B:$P,15,FALSE)),""&amp;CHAR(10)&amp;"(Transfer Out",TEXT('ACCESS EXPORT'!Y698," MM/DD/YYY)"))),IF('ACCESS EXPORT'!X698&lt;&gt;"",UPPER(CONCATENATE(UPPER(VLOOKUP(B698,'ACCESS EXPORT'!$B:$P,15,FALSE)),""&amp;CHAR(10)&amp;"(Transfer In",TEXT('ACCESS EXPORT'!X698," MM/DD/YYY)"))))))</f>
        <v>KRISHNAN, RAMASWAMI</v>
      </c>
      <c r="O698" s="4" t="str">
        <f>_xlfn.IFNA(VLOOKUP(B698,'ACCESS EXPORT'!$B:$Q,16,FALSE),"")</f>
        <v>MD</v>
      </c>
      <c r="P698" s="4" t="str">
        <f>_xlfn.IFNA(VLOOKUP(B698,'ACCESS EXPORT'!B:W,22,FALSE),"-")</f>
        <v>1093762288</v>
      </c>
      <c r="Q698" s="4" t="str">
        <f>_xlfn.IFNA(VLOOKUP(A698,'ACCESS EXPORT'!$A:$AG,33,0),"-")</f>
        <v>TBD</v>
      </c>
      <c r="R698" s="4" t="str">
        <f>_xlfn.IFNA(VLOOKUP(A698,'ACCESS EXPORT'!$A:$AH,34,0),"-")</f>
        <v>Linda Hopkins</v>
      </c>
      <c r="S698" s="4" t="str">
        <f>_xlfn.IFNA(VLOOKUP(A698,'ACCESS EXPORT'!$A:$AI,35,0),"-")</f>
        <v>James Agee</v>
      </c>
      <c r="T698" s="4" t="str">
        <f>_xlfn.IFNA(VLOOKUP(A698,'ACCESS EXPORT'!$A:$AJ,36,0),"-")</f>
        <v>Wanda Cruz</v>
      </c>
      <c r="U698" s="4" t="str">
        <f>_xlfn.IFNA(VLOOKUP(A698,'ACCESS EXPORT'!$A:$AK,37,0),"-")</f>
        <v>athena</v>
      </c>
      <c r="V698" s="4" t="str">
        <f>_xlfn.IFNA(VLOOKUP(A698,'ACCESS EXPORT'!$A:$AL,38,0),"-")</f>
        <v>N/A</v>
      </c>
      <c r="W698" s="4" t="str">
        <f>_xlfn.IFNA(VLOOKUP(A698,'ACCESS EXPORT'!$A:$AM,39,0),"-")</f>
        <v/>
      </c>
      <c r="X698" s="4" t="str">
        <f>_xlfn.IFNA(VLOOKUP(A698,'ACCESS EXPORT'!$A:$AN,40,0),"-")</f>
        <v>-</v>
      </c>
      <c r="Y698" s="26" t="str">
        <f>_xlfn.IFNA(VLOOKUP(A698,'ACCESS EXPORT'!A:AO,41,0),"")</f>
        <v>N/A</v>
      </c>
      <c r="Z698" s="26" t="str">
        <f>_xlfn.IFNA(VLOOKUP(A698,'ACCESS EXPORT'!A:AP,42,0),"")</f>
        <v/>
      </c>
      <c r="AA698" s="26" t="str">
        <f>_xlfn.IFNA(VLOOKUP(A698,'ACCESS EXPORT'!A:AQ,43,0),"")</f>
        <v>Jenna Tomaselli</v>
      </c>
    </row>
    <row r="699" spans="1:27" ht="18.75" x14ac:dyDescent="0.25">
      <c r="A699" s="33">
        <v>262</v>
      </c>
      <c r="B699" s="10">
        <v>1631</v>
      </c>
      <c r="C699" s="7" t="str">
        <f ca="1">IFERROR(UPPER(IF(AND('ACCESS EXPORT'!AA699="",'ACCESS EXPORT'!Z699=""),VLOOKUP(A699,'ACCESS EXPORT'!$A:$AF,32,FALSE),(IF('ACCESS EXPORT'!AA699&lt;&gt;"",CONCATENATE(VLOOKUP(A699,'ACCESS EXPORT'!$A:$AF,32,FALSE)," (Closed",TEXT('ACCESS EXPORT'!AA699," MM/DD/YYY)")),IF(TODAY()&lt;(('ACCESS EXPORT'!Z699)+30),CONCATENATE(VLOOKUP(A699,'ACCESS EXPORT'!$A:$AF,32,FALSE)," (Opens",TEXT('ACCESS EXPORT'!Z699," MM/DD/YYY)")),VLOOKUP(A699,'ACCESS EXPORT'!$A:$AF,32,FALSE)))))),"-")</f>
        <v>ADVENTHEALTH MEDICAL GROUP RADIOLOGY AT CENTRAL FLORIDA</v>
      </c>
      <c r="D699" s="3" t="str">
        <f ca="1">IFERROR(UPPER(IF(AND('ACCESS EXPORT'!AA699="",'ACCESS EXPORT'!Z699=""),VLOOKUP(A699,'ACCESS EXPORT'!$A:$AF,28,FALSE),(IF('ACCESS EXPORT'!AA699&lt;&gt;"",CONCATENATE(VLOOKUP(A699,'ACCESS EXPORT'!$A:$AF,28,FALSE)," (Closed",TEXT('ACCESS EXPORT'!AA699," MM/DD/YYY)")),IF(TODAY()&lt;(('ACCESS EXPORT'!Z699)+30),CONCATENATE(VLOOKUP(A699,'ACCESS EXPORT'!$A:$AF,28,FALSE)," (Opens",TEXT('ACCESS EXPORT'!Z699," MM/DD/YYY)")),VLOOKUP(A699,'ACCESS EXPORT'!$A:$AF,28,FALSE)))))),"-")</f>
        <v>RADIOLOGY SPECIALISTS OF FLORIDA</v>
      </c>
      <c r="E699" s="3" t="str">
        <f>VLOOKUP($A699,'ACCESS EXPORT'!$A:$AF,3,FALSE)</f>
        <v>7260</v>
      </c>
      <c r="F699" s="3" t="str">
        <f>UPPER(CONCATENATE(VLOOKUP(A699,'ACCESS EXPORT'!$A:$AF,4,FALSE)," ",VLOOKUP(A699,'ACCESS EXPORT'!$A:$AF,5,FALSE)," ",VLOOKUP(A699,'ACCESS EXPORT'!$A:$AF,6,FALSE)," ",VLOOKUP(A699,'ACCESS EXPORT'!$A:$AA,7,FALSE)," ",VLOOKUP(A699,'ACCESS EXPORT'!$A:$AA,8,FALSE)))</f>
        <v>2600 WESTHALL LN  MAITLAND FL 32751</v>
      </c>
      <c r="G699" s="4" t="str">
        <f>UPPER(VLOOKUP($A699,'ACCESS EXPORT'!$A:$AF,9,FALSE))</f>
        <v>ORANGE</v>
      </c>
      <c r="H699" s="4" t="str">
        <f>_xlfn.IFNA(VLOOKUP($B699,'ACCESS EXPORT'!$B:$J,9,FALSE),"")</f>
        <v>HB</v>
      </c>
      <c r="I699" s="3" t="str">
        <f>CONCATENATE("(P)",VLOOKUP($A699,'ACCESS EXPORT'!$A:$AF,11,FALSE)," (F)",VLOOKUP($A699,'ACCESS EXPORT'!$A:$AF,29,FALSE))</f>
        <v>(P)(407) 200-2355 (F)(407) 200-4947</v>
      </c>
      <c r="J699" s="4" t="str">
        <f>UPPER(VLOOKUP($A699,'ACCESS EXPORT'!$A:$AF,12,FALSE))</f>
        <v>RADIOLOGY</v>
      </c>
      <c r="K699" s="4" t="str">
        <f>UPPER(VLOOKUP($A699,'ACCESS EXPORT'!$A:$AF,13,FALSE))</f>
        <v>ELISE MACCARROLL-WRIGHT</v>
      </c>
      <c r="L699" s="3" t="str">
        <f>IF(AND(VLOOKUP(A699,'ACCESS EXPORT'!A:AE,1,0),'ACCESS EXPORT'!N699=""),UPPER(CONCATENATE('ACCESS EXPORT'!AE699)),IF(VLOOKUP(A699,'ACCESS EXPORT'!A:AE,1,0),UPPER(CONCATENATE('ACCESS EXPORT'!N699," "&amp;CHAR(10),'ACCESS EXPORT'!AE699))))</f>
        <v xml:space="preserve">SUSAN GRACIA, JULIE EDINGER, TRICIA PERRY (REV DIR) 
</v>
      </c>
      <c r="M699" s="4" t="str">
        <f>UPPER(VLOOKUP($A699,'ACCESS EXPORT'!$A:$O,15,FALSE))</f>
        <v>PATRICIA HORVATH (PM)/KAIRSTEN TURNER (PM)</v>
      </c>
      <c r="N699" s="4" t="str">
        <f ca="1">IF(AND('ACCESS EXPORT'!X699="",'ACCESS EXPORT'!Y699=""),IF('ACCESS EXPORT'!V699&lt;&gt;"",(IF(TODAY()-'ACCESS EXPORT'!V699&gt;=-60,UPPER(CONCATENATE(VLOOKUP(B699,'ACCESS EXPORT'!$B:$P,15,FALSE),""&amp;CHAR(10)&amp;"(SEP",TEXT('ACCESS EXPORT'!V699," MM/DD/YYY)"))),IF(TODAY()-'ACCESS EXPORT'!V699&lt;0,UPPER(VLOOKUP(B699,'ACCESS EXPORT'!$B:$P,15,FALSE)),UPPER(VLOOKUP(B699,'ACCESS EXPORT'!$B:$P,15,FALSE))))),IF('ACCESS EXPORT'!U699="",UPPER(VLOOKUP(B699,'ACCESS EXPORT'!$B:$P,15,FALSE)),IF(TODAY()-'ACCESS EXPORT'!U699&lt;=30,CONCATENATE(UPPER(VLOOKUP(B699,'ACCESS EXPORT'!$B:$P,15,FALSE)),""&amp;CHAR(10)&amp;"(NEW",TEXT('ACCESS EXPORT'!U699," MM/DD/YYY)")),IF(AND(TODAY()-'ACCESS EXPORT'!U699&gt;30,TODAY()&gt;0),UPPER(VLOOKUP(B699,'ACCESS EXPORT'!$B:$P,15,FALSE)))))),IF('ACCESS EXPORT'!Y699&lt;&gt;"",UPPER(CONCATENATE(UPPER(VLOOKUP(B699,'ACCESS EXPORT'!$B:$P,15,FALSE)),""&amp;CHAR(10)&amp;"(Transfer Out",TEXT('ACCESS EXPORT'!Y699," MM/DD/YYY)"))),IF('ACCESS EXPORT'!X699&lt;&gt;"",UPPER(CONCATENATE(UPPER(VLOOKUP(B699,'ACCESS EXPORT'!$B:$P,15,FALSE)),""&amp;CHAR(10)&amp;"(Transfer In",TEXT('ACCESS EXPORT'!X699," MM/DD/YYY)"))))))</f>
        <v>KUMAR, GANAPATHI</v>
      </c>
      <c r="O699" s="4" t="str">
        <f>_xlfn.IFNA(VLOOKUP(B699,'ACCESS EXPORT'!$B:$Q,16,FALSE),"")</f>
        <v>MD</v>
      </c>
      <c r="P699" s="4" t="str">
        <f>_xlfn.IFNA(VLOOKUP(B699,'ACCESS EXPORT'!B:W,22,FALSE),"-")</f>
        <v>1730168576</v>
      </c>
      <c r="Q699" s="4" t="str">
        <f>_xlfn.IFNA(VLOOKUP(A699,'ACCESS EXPORT'!$A:$AG,33,0),"-")</f>
        <v>TBD</v>
      </c>
      <c r="R699" s="4" t="str">
        <f>_xlfn.IFNA(VLOOKUP(A699,'ACCESS EXPORT'!$A:$AH,34,0),"-")</f>
        <v>Linda Hopkins</v>
      </c>
      <c r="S699" s="4" t="str">
        <f>_xlfn.IFNA(VLOOKUP(A699,'ACCESS EXPORT'!$A:$AI,35,0),"-")</f>
        <v>James Agee</v>
      </c>
      <c r="T699" s="4" t="str">
        <f>_xlfn.IFNA(VLOOKUP(A699,'ACCESS EXPORT'!$A:$AJ,36,0),"-")</f>
        <v>Wanda Cruz</v>
      </c>
      <c r="U699" s="4" t="str">
        <f>_xlfn.IFNA(VLOOKUP(A699,'ACCESS EXPORT'!$A:$AK,37,0),"-")</f>
        <v>athena</v>
      </c>
      <c r="V699" s="4" t="str">
        <f>_xlfn.IFNA(VLOOKUP(A699,'ACCESS EXPORT'!$A:$AL,38,0),"-")</f>
        <v>N/A</v>
      </c>
      <c r="W699" s="4" t="str">
        <f>_xlfn.IFNA(VLOOKUP(A699,'ACCESS EXPORT'!$A:$AM,39,0),"-")</f>
        <v/>
      </c>
      <c r="X699" s="4" t="str">
        <f>_xlfn.IFNA(VLOOKUP(A699,'ACCESS EXPORT'!$A:$AN,40,0),"-")</f>
        <v>-</v>
      </c>
      <c r="Y699" s="26" t="str">
        <f>_xlfn.IFNA(VLOOKUP(A699,'ACCESS EXPORT'!A:AO,41,0),"")</f>
        <v>N/A</v>
      </c>
      <c r="Z699" s="26" t="str">
        <f>_xlfn.IFNA(VLOOKUP(A699,'ACCESS EXPORT'!A:AP,42,0),"")</f>
        <v/>
      </c>
      <c r="AA699" s="26" t="str">
        <f>_xlfn.IFNA(VLOOKUP(A699,'ACCESS EXPORT'!A:AQ,43,0),"")</f>
        <v>Jenna Tomaselli</v>
      </c>
    </row>
    <row r="700" spans="1:27" ht="18.75" x14ac:dyDescent="0.25">
      <c r="A700" s="33">
        <v>262</v>
      </c>
      <c r="B700" s="10">
        <v>1632</v>
      </c>
      <c r="C700" s="7" t="str">
        <f ca="1">IFERROR(UPPER(IF(AND('ACCESS EXPORT'!AA700="",'ACCESS EXPORT'!Z700=""),VLOOKUP(A700,'ACCESS EXPORT'!$A:$AF,32,FALSE),(IF('ACCESS EXPORT'!AA700&lt;&gt;"",CONCATENATE(VLOOKUP(A700,'ACCESS EXPORT'!$A:$AF,32,FALSE)," (Closed",TEXT('ACCESS EXPORT'!AA700," MM/DD/YYY)")),IF(TODAY()&lt;(('ACCESS EXPORT'!Z700)+30),CONCATENATE(VLOOKUP(A700,'ACCESS EXPORT'!$A:$AF,32,FALSE)," (Opens",TEXT('ACCESS EXPORT'!Z700," MM/DD/YYY)")),VLOOKUP(A700,'ACCESS EXPORT'!$A:$AF,32,FALSE)))))),"-")</f>
        <v>ADVENTHEALTH MEDICAL GROUP RADIOLOGY AT CENTRAL FLORIDA</v>
      </c>
      <c r="D700" s="3" t="str">
        <f ca="1">IFERROR(UPPER(IF(AND('ACCESS EXPORT'!AA700="",'ACCESS EXPORT'!Z700=""),VLOOKUP(A700,'ACCESS EXPORT'!$A:$AF,28,FALSE),(IF('ACCESS EXPORT'!AA700&lt;&gt;"",CONCATENATE(VLOOKUP(A700,'ACCESS EXPORT'!$A:$AF,28,FALSE)," (Closed",TEXT('ACCESS EXPORT'!AA700," MM/DD/YYY)")),IF(TODAY()&lt;(('ACCESS EXPORT'!Z700)+30),CONCATENATE(VLOOKUP(A700,'ACCESS EXPORT'!$A:$AF,28,FALSE)," (Opens",TEXT('ACCESS EXPORT'!Z700," MM/DD/YYY)")),VLOOKUP(A700,'ACCESS EXPORT'!$A:$AF,28,FALSE)))))),"-")</f>
        <v>RADIOLOGY SPECIALISTS OF FLORIDA</v>
      </c>
      <c r="E700" s="3" t="str">
        <f>VLOOKUP($A700,'ACCESS EXPORT'!$A:$AF,3,FALSE)</f>
        <v>7260</v>
      </c>
      <c r="F700" s="3" t="str">
        <f>UPPER(CONCATENATE(VLOOKUP(A700,'ACCESS EXPORT'!$A:$AF,4,FALSE)," ",VLOOKUP(A700,'ACCESS EXPORT'!$A:$AF,5,FALSE)," ",VLOOKUP(A700,'ACCESS EXPORT'!$A:$AF,6,FALSE)," ",VLOOKUP(A700,'ACCESS EXPORT'!$A:$AA,7,FALSE)," ",VLOOKUP(A700,'ACCESS EXPORT'!$A:$AA,8,FALSE)))</f>
        <v>2600 WESTHALL LN  MAITLAND FL 32751</v>
      </c>
      <c r="G700" s="4" t="str">
        <f>UPPER(VLOOKUP($A700,'ACCESS EXPORT'!$A:$AF,9,FALSE))</f>
        <v>ORANGE</v>
      </c>
      <c r="H700" s="4" t="str">
        <f>_xlfn.IFNA(VLOOKUP($B700,'ACCESS EXPORT'!$B:$J,9,FALSE),"")</f>
        <v>HB</v>
      </c>
      <c r="I700" s="3" t="str">
        <f>CONCATENATE("(P)",VLOOKUP($A700,'ACCESS EXPORT'!$A:$AF,11,FALSE)," (F)",VLOOKUP($A700,'ACCESS EXPORT'!$A:$AF,29,FALSE))</f>
        <v>(P)(407) 200-2355 (F)(407) 200-4947</v>
      </c>
      <c r="J700" s="4" t="str">
        <f>UPPER(VLOOKUP($A700,'ACCESS EXPORT'!$A:$AF,12,FALSE))</f>
        <v>RADIOLOGY</v>
      </c>
      <c r="K700" s="4" t="str">
        <f>UPPER(VLOOKUP($A700,'ACCESS EXPORT'!$A:$AF,13,FALSE))</f>
        <v>ELISE MACCARROLL-WRIGHT</v>
      </c>
      <c r="L700" s="3" t="str">
        <f>IF(AND(VLOOKUP(A700,'ACCESS EXPORT'!A:AE,1,0),'ACCESS EXPORT'!N700=""),UPPER(CONCATENATE('ACCESS EXPORT'!AE700)),IF(VLOOKUP(A700,'ACCESS EXPORT'!A:AE,1,0),UPPER(CONCATENATE('ACCESS EXPORT'!N700," "&amp;CHAR(10),'ACCESS EXPORT'!AE700))))</f>
        <v xml:space="preserve">SUSAN GRACIA, JULIE EDINGER, TRICIA PERRY (REV DIR) 
</v>
      </c>
      <c r="M700" s="4" t="str">
        <f>UPPER(VLOOKUP($A700,'ACCESS EXPORT'!$A:$O,15,FALSE))</f>
        <v>PATRICIA HORVATH (PM)/KAIRSTEN TURNER (PM)</v>
      </c>
      <c r="N700" s="4" t="str">
        <f ca="1">IF(AND('ACCESS EXPORT'!X700="",'ACCESS EXPORT'!Y700=""),IF('ACCESS EXPORT'!V700&lt;&gt;"",(IF(TODAY()-'ACCESS EXPORT'!V700&gt;=-60,UPPER(CONCATENATE(VLOOKUP(B700,'ACCESS EXPORT'!$B:$P,15,FALSE),""&amp;CHAR(10)&amp;"(SEP",TEXT('ACCESS EXPORT'!V700," MM/DD/YYY)"))),IF(TODAY()-'ACCESS EXPORT'!V700&lt;0,UPPER(VLOOKUP(B700,'ACCESS EXPORT'!$B:$P,15,FALSE)),UPPER(VLOOKUP(B700,'ACCESS EXPORT'!$B:$P,15,FALSE))))),IF('ACCESS EXPORT'!U700="",UPPER(VLOOKUP(B700,'ACCESS EXPORT'!$B:$P,15,FALSE)),IF(TODAY()-'ACCESS EXPORT'!U700&lt;=30,CONCATENATE(UPPER(VLOOKUP(B700,'ACCESS EXPORT'!$B:$P,15,FALSE)),""&amp;CHAR(10)&amp;"(NEW",TEXT('ACCESS EXPORT'!U700," MM/DD/YYY)")),IF(AND(TODAY()-'ACCESS EXPORT'!U700&gt;30,TODAY()&gt;0),UPPER(VLOOKUP(B700,'ACCESS EXPORT'!$B:$P,15,FALSE)))))),IF('ACCESS EXPORT'!Y700&lt;&gt;"",UPPER(CONCATENATE(UPPER(VLOOKUP(B700,'ACCESS EXPORT'!$B:$P,15,FALSE)),""&amp;CHAR(10)&amp;"(Transfer Out",TEXT('ACCESS EXPORT'!Y700," MM/DD/YYY)"))),IF('ACCESS EXPORT'!X700&lt;&gt;"",UPPER(CONCATENATE(UPPER(VLOOKUP(B700,'ACCESS EXPORT'!$B:$P,15,FALSE)),""&amp;CHAR(10)&amp;"(Transfer In",TEXT('ACCESS EXPORT'!X700," MM/DD/YYY)"))))))</f>
        <v>LANDRIEU, LAURA LEGENDRE</v>
      </c>
      <c r="O700" s="4" t="str">
        <f>_xlfn.IFNA(VLOOKUP(B700,'ACCESS EXPORT'!$B:$Q,16,FALSE),"")</f>
        <v>MD</v>
      </c>
      <c r="P700" s="4" t="str">
        <f>_xlfn.IFNA(VLOOKUP(B700,'ACCESS EXPORT'!B:W,22,FALSE),"-")</f>
        <v>1134187826</v>
      </c>
      <c r="Q700" s="4" t="str">
        <f>_xlfn.IFNA(VLOOKUP(A700,'ACCESS EXPORT'!$A:$AG,33,0),"-")</f>
        <v>TBD</v>
      </c>
      <c r="R700" s="4" t="str">
        <f>_xlfn.IFNA(VLOOKUP(A700,'ACCESS EXPORT'!$A:$AH,34,0),"-")</f>
        <v>Linda Hopkins</v>
      </c>
      <c r="S700" s="4" t="str">
        <f>_xlfn.IFNA(VLOOKUP(A700,'ACCESS EXPORT'!$A:$AI,35,0),"-")</f>
        <v>James Agee</v>
      </c>
      <c r="T700" s="4" t="str">
        <f>_xlfn.IFNA(VLOOKUP(A700,'ACCESS EXPORT'!$A:$AJ,36,0),"-")</f>
        <v>Wanda Cruz</v>
      </c>
      <c r="U700" s="4" t="str">
        <f>_xlfn.IFNA(VLOOKUP(A700,'ACCESS EXPORT'!$A:$AK,37,0),"-")</f>
        <v>athena</v>
      </c>
      <c r="V700" s="4" t="str">
        <f>_xlfn.IFNA(VLOOKUP(A700,'ACCESS EXPORT'!$A:$AL,38,0),"-")</f>
        <v>N/A</v>
      </c>
      <c r="W700" s="4" t="str">
        <f>_xlfn.IFNA(VLOOKUP(A700,'ACCESS EXPORT'!$A:$AM,39,0),"-")</f>
        <v/>
      </c>
      <c r="X700" s="4" t="str">
        <f>_xlfn.IFNA(VLOOKUP(A700,'ACCESS EXPORT'!$A:$AN,40,0),"-")</f>
        <v>-</v>
      </c>
      <c r="Y700" s="26" t="str">
        <f>_xlfn.IFNA(VLOOKUP(A700,'ACCESS EXPORT'!A:AO,41,0),"")</f>
        <v>N/A</v>
      </c>
      <c r="Z700" s="26" t="str">
        <f>_xlfn.IFNA(VLOOKUP(A700,'ACCESS EXPORT'!A:AP,42,0),"")</f>
        <v/>
      </c>
      <c r="AA700" s="26" t="str">
        <f>_xlfn.IFNA(VLOOKUP(A700,'ACCESS EXPORT'!A:AQ,43,0),"")</f>
        <v>Jenna Tomaselli</v>
      </c>
    </row>
    <row r="701" spans="1:27" ht="18.75" x14ac:dyDescent="0.25">
      <c r="A701" s="33">
        <v>262</v>
      </c>
      <c r="B701" s="10">
        <v>1633</v>
      </c>
      <c r="C701" s="7" t="str">
        <f ca="1">IFERROR(UPPER(IF(AND('ACCESS EXPORT'!AA701="",'ACCESS EXPORT'!Z701=""),VLOOKUP(A701,'ACCESS EXPORT'!$A:$AF,32,FALSE),(IF('ACCESS EXPORT'!AA701&lt;&gt;"",CONCATENATE(VLOOKUP(A701,'ACCESS EXPORT'!$A:$AF,32,FALSE)," (Closed",TEXT('ACCESS EXPORT'!AA701," MM/DD/YYY)")),IF(TODAY()&lt;(('ACCESS EXPORT'!Z701)+30),CONCATENATE(VLOOKUP(A701,'ACCESS EXPORT'!$A:$AF,32,FALSE)," (Opens",TEXT('ACCESS EXPORT'!Z701," MM/DD/YYY)")),VLOOKUP(A701,'ACCESS EXPORT'!$A:$AF,32,FALSE)))))),"-")</f>
        <v>ADVENTHEALTH MEDICAL GROUP RADIOLOGY AT CENTRAL FLORIDA</v>
      </c>
      <c r="D701" s="3" t="str">
        <f ca="1">IFERROR(UPPER(IF(AND('ACCESS EXPORT'!AA701="",'ACCESS EXPORT'!Z701=""),VLOOKUP(A701,'ACCESS EXPORT'!$A:$AF,28,FALSE),(IF('ACCESS EXPORT'!AA701&lt;&gt;"",CONCATENATE(VLOOKUP(A701,'ACCESS EXPORT'!$A:$AF,28,FALSE)," (Closed",TEXT('ACCESS EXPORT'!AA701," MM/DD/YYY)")),IF(TODAY()&lt;(('ACCESS EXPORT'!Z701)+30),CONCATENATE(VLOOKUP(A701,'ACCESS EXPORT'!$A:$AF,28,FALSE)," (Opens",TEXT('ACCESS EXPORT'!Z701," MM/DD/YYY)")),VLOOKUP(A701,'ACCESS EXPORT'!$A:$AF,28,FALSE)))))),"-")</f>
        <v>RADIOLOGY SPECIALISTS OF FLORIDA</v>
      </c>
      <c r="E701" s="3" t="str">
        <f>VLOOKUP($A701,'ACCESS EXPORT'!$A:$AF,3,FALSE)</f>
        <v>7260</v>
      </c>
      <c r="F701" s="3" t="str">
        <f>UPPER(CONCATENATE(VLOOKUP(A701,'ACCESS EXPORT'!$A:$AF,4,FALSE)," ",VLOOKUP(A701,'ACCESS EXPORT'!$A:$AF,5,FALSE)," ",VLOOKUP(A701,'ACCESS EXPORT'!$A:$AF,6,FALSE)," ",VLOOKUP(A701,'ACCESS EXPORT'!$A:$AA,7,FALSE)," ",VLOOKUP(A701,'ACCESS EXPORT'!$A:$AA,8,FALSE)))</f>
        <v>2600 WESTHALL LN  MAITLAND FL 32751</v>
      </c>
      <c r="G701" s="4" t="str">
        <f>UPPER(VLOOKUP($A701,'ACCESS EXPORT'!$A:$AF,9,FALSE))</f>
        <v>ORANGE</v>
      </c>
      <c r="H701" s="4" t="str">
        <f>_xlfn.IFNA(VLOOKUP($B701,'ACCESS EXPORT'!$B:$J,9,FALSE),"")</f>
        <v>HB</v>
      </c>
      <c r="I701" s="3" t="str">
        <f>CONCATENATE("(P)",VLOOKUP($A701,'ACCESS EXPORT'!$A:$AF,11,FALSE)," (F)",VLOOKUP($A701,'ACCESS EXPORT'!$A:$AF,29,FALSE))</f>
        <v>(P)(407) 200-2355 (F)(407) 200-4947</v>
      </c>
      <c r="J701" s="4" t="str">
        <f>UPPER(VLOOKUP($A701,'ACCESS EXPORT'!$A:$AF,12,FALSE))</f>
        <v>RADIOLOGY</v>
      </c>
      <c r="K701" s="4" t="str">
        <f>UPPER(VLOOKUP($A701,'ACCESS EXPORT'!$A:$AF,13,FALSE))</f>
        <v>ELISE MACCARROLL-WRIGHT</v>
      </c>
      <c r="L701" s="3" t="str">
        <f>IF(AND(VLOOKUP(A701,'ACCESS EXPORT'!A:AE,1,0),'ACCESS EXPORT'!N701=""),UPPER(CONCATENATE('ACCESS EXPORT'!AE701)),IF(VLOOKUP(A701,'ACCESS EXPORT'!A:AE,1,0),UPPER(CONCATENATE('ACCESS EXPORT'!N701," "&amp;CHAR(10),'ACCESS EXPORT'!AE701))))</f>
        <v xml:space="preserve">SUSAN GRACIA, JULIE EDINGER, TRICIA PERRY (REV DIR) 
</v>
      </c>
      <c r="M701" s="4" t="str">
        <f>UPPER(VLOOKUP($A701,'ACCESS EXPORT'!$A:$O,15,FALSE))</f>
        <v>PATRICIA HORVATH (PM)/KAIRSTEN TURNER (PM)</v>
      </c>
      <c r="N701" s="4" t="str">
        <f ca="1">IF(AND('ACCESS EXPORT'!X701="",'ACCESS EXPORT'!Y701=""),IF('ACCESS EXPORT'!V701&lt;&gt;"",(IF(TODAY()-'ACCESS EXPORT'!V701&gt;=-60,UPPER(CONCATENATE(VLOOKUP(B701,'ACCESS EXPORT'!$B:$P,15,FALSE),""&amp;CHAR(10)&amp;"(SEP",TEXT('ACCESS EXPORT'!V701," MM/DD/YYY)"))),IF(TODAY()-'ACCESS EXPORT'!V701&lt;0,UPPER(VLOOKUP(B701,'ACCESS EXPORT'!$B:$P,15,FALSE)),UPPER(VLOOKUP(B701,'ACCESS EXPORT'!$B:$P,15,FALSE))))),IF('ACCESS EXPORT'!U701="",UPPER(VLOOKUP(B701,'ACCESS EXPORT'!$B:$P,15,FALSE)),IF(TODAY()-'ACCESS EXPORT'!U701&lt;=30,CONCATENATE(UPPER(VLOOKUP(B701,'ACCESS EXPORT'!$B:$P,15,FALSE)),""&amp;CHAR(10)&amp;"(NEW",TEXT('ACCESS EXPORT'!U701," MM/DD/YYY)")),IF(AND(TODAY()-'ACCESS EXPORT'!U701&gt;30,TODAY()&gt;0),UPPER(VLOOKUP(B701,'ACCESS EXPORT'!$B:$P,15,FALSE)))))),IF('ACCESS EXPORT'!Y701&lt;&gt;"",UPPER(CONCATENATE(UPPER(VLOOKUP(B701,'ACCESS EXPORT'!$B:$P,15,FALSE)),""&amp;CHAR(10)&amp;"(Transfer Out",TEXT('ACCESS EXPORT'!Y701," MM/DD/YYY)"))),IF('ACCESS EXPORT'!X701&lt;&gt;"",UPPER(CONCATENATE(UPPER(VLOOKUP(B701,'ACCESS EXPORT'!$B:$P,15,FALSE)),""&amp;CHAR(10)&amp;"(Transfer In",TEXT('ACCESS EXPORT'!X701," MM/DD/YYY)"))))))</f>
        <v>LANGMO, LISA S.</v>
      </c>
      <c r="O701" s="4" t="str">
        <f>_xlfn.IFNA(VLOOKUP(B701,'ACCESS EXPORT'!$B:$Q,16,FALSE),"")</f>
        <v>MD</v>
      </c>
      <c r="P701" s="4" t="str">
        <f>_xlfn.IFNA(VLOOKUP(B701,'ACCESS EXPORT'!B:W,22,FALSE),"-")</f>
        <v>1508863549</v>
      </c>
      <c r="Q701" s="4" t="str">
        <f>_xlfn.IFNA(VLOOKUP(A701,'ACCESS EXPORT'!$A:$AG,33,0),"-")</f>
        <v>TBD</v>
      </c>
      <c r="R701" s="4" t="str">
        <f>_xlfn.IFNA(VLOOKUP(A701,'ACCESS EXPORT'!$A:$AH,34,0),"-")</f>
        <v>Linda Hopkins</v>
      </c>
      <c r="S701" s="4" t="str">
        <f>_xlfn.IFNA(VLOOKUP(A701,'ACCESS EXPORT'!$A:$AI,35,0),"-")</f>
        <v>James Agee</v>
      </c>
      <c r="T701" s="4" t="str">
        <f>_xlfn.IFNA(VLOOKUP(A701,'ACCESS EXPORT'!$A:$AJ,36,0),"-")</f>
        <v>Wanda Cruz</v>
      </c>
      <c r="U701" s="4" t="str">
        <f>_xlfn.IFNA(VLOOKUP(A701,'ACCESS EXPORT'!$A:$AK,37,0),"-")</f>
        <v>athena</v>
      </c>
      <c r="V701" s="4" t="str">
        <f>_xlfn.IFNA(VLOOKUP(A701,'ACCESS EXPORT'!$A:$AL,38,0),"-")</f>
        <v>N/A</v>
      </c>
      <c r="W701" s="4" t="str">
        <f>_xlfn.IFNA(VLOOKUP(A701,'ACCESS EXPORT'!$A:$AM,39,0),"-")</f>
        <v/>
      </c>
      <c r="X701" s="4" t="str">
        <f>_xlfn.IFNA(VLOOKUP(A701,'ACCESS EXPORT'!$A:$AN,40,0),"-")</f>
        <v>-</v>
      </c>
      <c r="Y701" s="26" t="str">
        <f>_xlfn.IFNA(VLOOKUP(A701,'ACCESS EXPORT'!A:AO,41,0),"")</f>
        <v>N/A</v>
      </c>
      <c r="Z701" s="26" t="str">
        <f>_xlfn.IFNA(VLOOKUP(A701,'ACCESS EXPORT'!A:AP,42,0),"")</f>
        <v/>
      </c>
      <c r="AA701" s="26" t="str">
        <f>_xlfn.IFNA(VLOOKUP(A701,'ACCESS EXPORT'!A:AQ,43,0),"")</f>
        <v>Jenna Tomaselli</v>
      </c>
    </row>
    <row r="702" spans="1:27" ht="18.75" x14ac:dyDescent="0.25">
      <c r="A702" s="33">
        <v>262</v>
      </c>
      <c r="B702" s="10">
        <v>1635</v>
      </c>
      <c r="C702" s="7" t="str">
        <f ca="1">IFERROR(UPPER(IF(AND('ACCESS EXPORT'!AA702="",'ACCESS EXPORT'!Z702=""),VLOOKUP(A702,'ACCESS EXPORT'!$A:$AF,32,FALSE),(IF('ACCESS EXPORT'!AA702&lt;&gt;"",CONCATENATE(VLOOKUP(A702,'ACCESS EXPORT'!$A:$AF,32,FALSE)," (Closed",TEXT('ACCESS EXPORT'!AA702," MM/DD/YYY)")),IF(TODAY()&lt;(('ACCESS EXPORT'!Z702)+30),CONCATENATE(VLOOKUP(A702,'ACCESS EXPORT'!$A:$AF,32,FALSE)," (Opens",TEXT('ACCESS EXPORT'!Z702," MM/DD/YYY)")),VLOOKUP(A702,'ACCESS EXPORT'!$A:$AF,32,FALSE)))))),"-")</f>
        <v>ADVENTHEALTH MEDICAL GROUP RADIOLOGY AT CENTRAL FLORIDA</v>
      </c>
      <c r="D702" s="3" t="str">
        <f ca="1">IFERROR(UPPER(IF(AND('ACCESS EXPORT'!AA702="",'ACCESS EXPORT'!Z702=""),VLOOKUP(A702,'ACCESS EXPORT'!$A:$AF,28,FALSE),(IF('ACCESS EXPORT'!AA702&lt;&gt;"",CONCATENATE(VLOOKUP(A702,'ACCESS EXPORT'!$A:$AF,28,FALSE)," (Closed",TEXT('ACCESS EXPORT'!AA702," MM/DD/YYY)")),IF(TODAY()&lt;(('ACCESS EXPORT'!Z702)+30),CONCATENATE(VLOOKUP(A702,'ACCESS EXPORT'!$A:$AF,28,FALSE)," (Opens",TEXT('ACCESS EXPORT'!Z702," MM/DD/YYY)")),VLOOKUP(A702,'ACCESS EXPORT'!$A:$AF,28,FALSE)))))),"-")</f>
        <v>RADIOLOGY SPECIALISTS OF FLORIDA</v>
      </c>
      <c r="E702" s="3" t="str">
        <f>VLOOKUP($A702,'ACCESS EXPORT'!$A:$AF,3,FALSE)</f>
        <v>7260</v>
      </c>
      <c r="F702" s="3" t="str">
        <f>UPPER(CONCATENATE(VLOOKUP(A702,'ACCESS EXPORT'!$A:$AF,4,FALSE)," ",VLOOKUP(A702,'ACCESS EXPORT'!$A:$AF,5,FALSE)," ",VLOOKUP(A702,'ACCESS EXPORT'!$A:$AF,6,FALSE)," ",VLOOKUP(A702,'ACCESS EXPORT'!$A:$AA,7,FALSE)," ",VLOOKUP(A702,'ACCESS EXPORT'!$A:$AA,8,FALSE)))</f>
        <v>2600 WESTHALL LN  MAITLAND FL 32751</v>
      </c>
      <c r="G702" s="4" t="str">
        <f>UPPER(VLOOKUP($A702,'ACCESS EXPORT'!$A:$AF,9,FALSE))</f>
        <v>ORANGE</v>
      </c>
      <c r="H702" s="4" t="str">
        <f>_xlfn.IFNA(VLOOKUP($B702,'ACCESS EXPORT'!$B:$J,9,FALSE),"")</f>
        <v>HB</v>
      </c>
      <c r="I702" s="3" t="str">
        <f>CONCATENATE("(P)",VLOOKUP($A702,'ACCESS EXPORT'!$A:$AF,11,FALSE)," (F)",VLOOKUP($A702,'ACCESS EXPORT'!$A:$AF,29,FALSE))</f>
        <v>(P)(407) 200-2355 (F)(407) 200-4947</v>
      </c>
      <c r="J702" s="4" t="str">
        <f>UPPER(VLOOKUP($A702,'ACCESS EXPORT'!$A:$AF,12,FALSE))</f>
        <v>RADIOLOGY</v>
      </c>
      <c r="K702" s="4" t="str">
        <f>UPPER(VLOOKUP($A702,'ACCESS EXPORT'!$A:$AF,13,FALSE))</f>
        <v>ELISE MACCARROLL-WRIGHT</v>
      </c>
      <c r="L702" s="3" t="str">
        <f>IF(AND(VLOOKUP(A702,'ACCESS EXPORT'!A:AE,1,0),'ACCESS EXPORT'!N702=""),UPPER(CONCATENATE('ACCESS EXPORT'!AE702)),IF(VLOOKUP(A702,'ACCESS EXPORT'!A:AE,1,0),UPPER(CONCATENATE('ACCESS EXPORT'!N702," "&amp;CHAR(10),'ACCESS EXPORT'!AE702))))</f>
        <v xml:space="preserve">SUSAN GRACIA, JULIE EDINGER, TRICIA PERRY (REV DIR) 
</v>
      </c>
      <c r="M702" s="4" t="str">
        <f>UPPER(VLOOKUP($A702,'ACCESS EXPORT'!$A:$O,15,FALSE))</f>
        <v>PATRICIA HORVATH (PM)/KAIRSTEN TURNER (PM)</v>
      </c>
      <c r="N702" s="4" t="str">
        <f ca="1">IF(AND('ACCESS EXPORT'!X702="",'ACCESS EXPORT'!Y702=""),IF('ACCESS EXPORT'!V702&lt;&gt;"",(IF(TODAY()-'ACCESS EXPORT'!V702&gt;=-60,UPPER(CONCATENATE(VLOOKUP(B702,'ACCESS EXPORT'!$B:$P,15,FALSE),""&amp;CHAR(10)&amp;"(SEP",TEXT('ACCESS EXPORT'!V702," MM/DD/YYY)"))),IF(TODAY()-'ACCESS EXPORT'!V702&lt;0,UPPER(VLOOKUP(B702,'ACCESS EXPORT'!$B:$P,15,FALSE)),UPPER(VLOOKUP(B702,'ACCESS EXPORT'!$B:$P,15,FALSE))))),IF('ACCESS EXPORT'!U702="",UPPER(VLOOKUP(B702,'ACCESS EXPORT'!$B:$P,15,FALSE)),IF(TODAY()-'ACCESS EXPORT'!U702&lt;=30,CONCATENATE(UPPER(VLOOKUP(B702,'ACCESS EXPORT'!$B:$P,15,FALSE)),""&amp;CHAR(10)&amp;"(NEW",TEXT('ACCESS EXPORT'!U702," MM/DD/YYY)")),IF(AND(TODAY()-'ACCESS EXPORT'!U702&gt;30,TODAY()&gt;0),UPPER(VLOOKUP(B702,'ACCESS EXPORT'!$B:$P,15,FALSE)))))),IF('ACCESS EXPORT'!Y702&lt;&gt;"",UPPER(CONCATENATE(UPPER(VLOOKUP(B702,'ACCESS EXPORT'!$B:$P,15,FALSE)),""&amp;CHAR(10)&amp;"(Transfer Out",TEXT('ACCESS EXPORT'!Y702," MM/DD/YYY)"))),IF('ACCESS EXPORT'!X702&lt;&gt;"",UPPER(CONCATENATE(UPPER(VLOOKUP(B702,'ACCESS EXPORT'!$B:$P,15,FALSE)),""&amp;CHAR(10)&amp;"(Transfer In",TEXT('ACCESS EXPORT'!X702," MM/DD/YYY)"))))))</f>
        <v>LOGSDON, GREGORY A.</v>
      </c>
      <c r="O702" s="4" t="str">
        <f>_xlfn.IFNA(VLOOKUP(B702,'ACCESS EXPORT'!$B:$Q,16,FALSE),"")</f>
        <v>MD</v>
      </c>
      <c r="P702" s="4" t="str">
        <f>_xlfn.IFNA(VLOOKUP(B702,'ACCESS EXPORT'!B:W,22,FALSE),"-")</f>
        <v>1922005966</v>
      </c>
      <c r="Q702" s="4" t="str">
        <f>_xlfn.IFNA(VLOOKUP(A702,'ACCESS EXPORT'!$A:$AG,33,0),"-")</f>
        <v>TBD</v>
      </c>
      <c r="R702" s="4" t="str">
        <f>_xlfn.IFNA(VLOOKUP(A702,'ACCESS EXPORT'!$A:$AH,34,0),"-")</f>
        <v>Linda Hopkins</v>
      </c>
      <c r="S702" s="4" t="str">
        <f>_xlfn.IFNA(VLOOKUP(A702,'ACCESS EXPORT'!$A:$AI,35,0),"-")</f>
        <v>James Agee</v>
      </c>
      <c r="T702" s="4" t="str">
        <f>_xlfn.IFNA(VLOOKUP(A702,'ACCESS EXPORT'!$A:$AJ,36,0),"-")</f>
        <v>Wanda Cruz</v>
      </c>
      <c r="U702" s="4" t="str">
        <f>_xlfn.IFNA(VLOOKUP(A702,'ACCESS EXPORT'!$A:$AK,37,0),"-")</f>
        <v>athena</v>
      </c>
      <c r="V702" s="4" t="str">
        <f>_xlfn.IFNA(VLOOKUP(A702,'ACCESS EXPORT'!$A:$AL,38,0),"-")</f>
        <v>N/A</v>
      </c>
      <c r="W702" s="4" t="str">
        <f>_xlfn.IFNA(VLOOKUP(A702,'ACCESS EXPORT'!$A:$AM,39,0),"-")</f>
        <v/>
      </c>
      <c r="X702" s="4" t="str">
        <f>_xlfn.IFNA(VLOOKUP(A702,'ACCESS EXPORT'!$A:$AN,40,0),"-")</f>
        <v>-</v>
      </c>
      <c r="Y702" s="26" t="str">
        <f>_xlfn.IFNA(VLOOKUP(A702,'ACCESS EXPORT'!A:AO,41,0),"")</f>
        <v>N/A</v>
      </c>
      <c r="Z702" s="26" t="str">
        <f>_xlfn.IFNA(VLOOKUP(A702,'ACCESS EXPORT'!A:AP,42,0),"")</f>
        <v/>
      </c>
      <c r="AA702" s="26" t="str">
        <f>_xlfn.IFNA(VLOOKUP(A702,'ACCESS EXPORT'!A:AQ,43,0),"")</f>
        <v>Jenna Tomaselli</v>
      </c>
    </row>
    <row r="703" spans="1:27" ht="18.75" x14ac:dyDescent="0.25">
      <c r="A703" s="33">
        <v>262</v>
      </c>
      <c r="B703" s="10">
        <v>1636</v>
      </c>
      <c r="C703" s="7" t="str">
        <f ca="1">IFERROR(UPPER(IF(AND('ACCESS EXPORT'!AA703="",'ACCESS EXPORT'!Z703=""),VLOOKUP(A703,'ACCESS EXPORT'!$A:$AF,32,FALSE),(IF('ACCESS EXPORT'!AA703&lt;&gt;"",CONCATENATE(VLOOKUP(A703,'ACCESS EXPORT'!$A:$AF,32,FALSE)," (Closed",TEXT('ACCESS EXPORT'!AA703," MM/DD/YYY)")),IF(TODAY()&lt;(('ACCESS EXPORT'!Z703)+30),CONCATENATE(VLOOKUP(A703,'ACCESS EXPORT'!$A:$AF,32,FALSE)," (Opens",TEXT('ACCESS EXPORT'!Z703," MM/DD/YYY)")),VLOOKUP(A703,'ACCESS EXPORT'!$A:$AF,32,FALSE)))))),"-")</f>
        <v>ADVENTHEALTH MEDICAL GROUP RADIOLOGY AT CENTRAL FLORIDA</v>
      </c>
      <c r="D703" s="3" t="str">
        <f ca="1">IFERROR(UPPER(IF(AND('ACCESS EXPORT'!AA703="",'ACCESS EXPORT'!Z703=""),VLOOKUP(A703,'ACCESS EXPORT'!$A:$AF,28,FALSE),(IF('ACCESS EXPORT'!AA703&lt;&gt;"",CONCATENATE(VLOOKUP(A703,'ACCESS EXPORT'!$A:$AF,28,FALSE)," (Closed",TEXT('ACCESS EXPORT'!AA703," MM/DD/YYY)")),IF(TODAY()&lt;(('ACCESS EXPORT'!Z703)+30),CONCATENATE(VLOOKUP(A703,'ACCESS EXPORT'!$A:$AF,28,FALSE)," (Opens",TEXT('ACCESS EXPORT'!Z703," MM/DD/YYY)")),VLOOKUP(A703,'ACCESS EXPORT'!$A:$AF,28,FALSE)))))),"-")</f>
        <v>RADIOLOGY SPECIALISTS OF FLORIDA</v>
      </c>
      <c r="E703" s="3" t="str">
        <f>VLOOKUP($A703,'ACCESS EXPORT'!$A:$AF,3,FALSE)</f>
        <v>7260</v>
      </c>
      <c r="F703" s="3" t="str">
        <f>UPPER(CONCATENATE(VLOOKUP(A703,'ACCESS EXPORT'!$A:$AF,4,FALSE)," ",VLOOKUP(A703,'ACCESS EXPORT'!$A:$AF,5,FALSE)," ",VLOOKUP(A703,'ACCESS EXPORT'!$A:$AF,6,FALSE)," ",VLOOKUP(A703,'ACCESS EXPORT'!$A:$AA,7,FALSE)," ",VLOOKUP(A703,'ACCESS EXPORT'!$A:$AA,8,FALSE)))</f>
        <v>2600 WESTHALL LN  MAITLAND FL 32751</v>
      </c>
      <c r="G703" s="4" t="str">
        <f>UPPER(VLOOKUP($A703,'ACCESS EXPORT'!$A:$AF,9,FALSE))</f>
        <v>ORANGE</v>
      </c>
      <c r="H703" s="4" t="str">
        <f>_xlfn.IFNA(VLOOKUP($B703,'ACCESS EXPORT'!$B:$J,9,FALSE),"")</f>
        <v>HB</v>
      </c>
      <c r="I703" s="3" t="str">
        <f>CONCATENATE("(P)",VLOOKUP($A703,'ACCESS EXPORT'!$A:$AF,11,FALSE)," (F)",VLOOKUP($A703,'ACCESS EXPORT'!$A:$AF,29,FALSE))</f>
        <v>(P)(407) 200-2355 (F)(407) 200-4947</v>
      </c>
      <c r="J703" s="4" t="str">
        <f>UPPER(VLOOKUP($A703,'ACCESS EXPORT'!$A:$AF,12,FALSE))</f>
        <v>RADIOLOGY</v>
      </c>
      <c r="K703" s="4" t="str">
        <f>UPPER(VLOOKUP($A703,'ACCESS EXPORT'!$A:$AF,13,FALSE))</f>
        <v>ELISE MACCARROLL-WRIGHT</v>
      </c>
      <c r="L703" s="3" t="str">
        <f>IF(AND(VLOOKUP(A703,'ACCESS EXPORT'!A:AE,1,0),'ACCESS EXPORT'!N703=""),UPPER(CONCATENATE('ACCESS EXPORT'!AE703)),IF(VLOOKUP(A703,'ACCESS EXPORT'!A:AE,1,0),UPPER(CONCATENATE('ACCESS EXPORT'!N703," "&amp;CHAR(10),'ACCESS EXPORT'!AE703))))</f>
        <v xml:space="preserve">SUSAN GRACIA, JULIE EDINGER, TRICIA PERRY (REV DIR) 
</v>
      </c>
      <c r="M703" s="4" t="str">
        <f>UPPER(VLOOKUP($A703,'ACCESS EXPORT'!$A:$O,15,FALSE))</f>
        <v>PATRICIA HORVATH (PM)/KAIRSTEN TURNER (PM)</v>
      </c>
      <c r="N703" s="4" t="str">
        <f ca="1">IF(AND('ACCESS EXPORT'!X703="",'ACCESS EXPORT'!Y703=""),IF('ACCESS EXPORT'!V703&lt;&gt;"",(IF(TODAY()-'ACCESS EXPORT'!V703&gt;=-60,UPPER(CONCATENATE(VLOOKUP(B703,'ACCESS EXPORT'!$B:$P,15,FALSE),""&amp;CHAR(10)&amp;"(SEP",TEXT('ACCESS EXPORT'!V703," MM/DD/YYY)"))),IF(TODAY()-'ACCESS EXPORT'!V703&lt;0,UPPER(VLOOKUP(B703,'ACCESS EXPORT'!$B:$P,15,FALSE)),UPPER(VLOOKUP(B703,'ACCESS EXPORT'!$B:$P,15,FALSE))))),IF('ACCESS EXPORT'!U703="",UPPER(VLOOKUP(B703,'ACCESS EXPORT'!$B:$P,15,FALSE)),IF(TODAY()-'ACCESS EXPORT'!U703&lt;=30,CONCATENATE(UPPER(VLOOKUP(B703,'ACCESS EXPORT'!$B:$P,15,FALSE)),""&amp;CHAR(10)&amp;"(NEW",TEXT('ACCESS EXPORT'!U703," MM/DD/YYY)")),IF(AND(TODAY()-'ACCESS EXPORT'!U703&gt;30,TODAY()&gt;0),UPPER(VLOOKUP(B703,'ACCESS EXPORT'!$B:$P,15,FALSE)))))),IF('ACCESS EXPORT'!Y703&lt;&gt;"",UPPER(CONCATENATE(UPPER(VLOOKUP(B703,'ACCESS EXPORT'!$B:$P,15,FALSE)),""&amp;CHAR(10)&amp;"(Transfer Out",TEXT('ACCESS EXPORT'!Y703," MM/DD/YYY)"))),IF('ACCESS EXPORT'!X703&lt;&gt;"",UPPER(CONCATENATE(UPPER(VLOOKUP(B703,'ACCESS EXPORT'!$B:$P,15,FALSE)),""&amp;CHAR(10)&amp;"(Transfer In",TEXT('ACCESS EXPORT'!X703," MM/DD/YYY)"))))))</f>
        <v>MANSILLA, ALBERTO V.</v>
      </c>
      <c r="O703" s="4" t="str">
        <f>_xlfn.IFNA(VLOOKUP(B703,'ACCESS EXPORT'!$B:$Q,16,FALSE),"")</f>
        <v>MD</v>
      </c>
      <c r="P703" s="4" t="str">
        <f>_xlfn.IFNA(VLOOKUP(B703,'ACCESS EXPORT'!B:W,22,FALSE),"-")</f>
        <v>1720085525</v>
      </c>
      <c r="Q703" s="4" t="str">
        <f>_xlfn.IFNA(VLOOKUP(A703,'ACCESS EXPORT'!$A:$AG,33,0),"-")</f>
        <v>TBD</v>
      </c>
      <c r="R703" s="4" t="str">
        <f>_xlfn.IFNA(VLOOKUP(A703,'ACCESS EXPORT'!$A:$AH,34,0),"-")</f>
        <v>Linda Hopkins</v>
      </c>
      <c r="S703" s="4" t="str">
        <f>_xlfn.IFNA(VLOOKUP(A703,'ACCESS EXPORT'!$A:$AI,35,0),"-")</f>
        <v>James Agee</v>
      </c>
      <c r="T703" s="4" t="str">
        <f>_xlfn.IFNA(VLOOKUP(A703,'ACCESS EXPORT'!$A:$AJ,36,0),"-")</f>
        <v>Wanda Cruz</v>
      </c>
      <c r="U703" s="4" t="str">
        <f>_xlfn.IFNA(VLOOKUP(A703,'ACCESS EXPORT'!$A:$AK,37,0),"-")</f>
        <v>athena</v>
      </c>
      <c r="V703" s="4" t="str">
        <f>_xlfn.IFNA(VLOOKUP(A703,'ACCESS EXPORT'!$A:$AL,38,0),"-")</f>
        <v>N/A</v>
      </c>
      <c r="W703" s="4" t="str">
        <f>_xlfn.IFNA(VLOOKUP(A703,'ACCESS EXPORT'!$A:$AM,39,0),"-")</f>
        <v/>
      </c>
      <c r="X703" s="4" t="str">
        <f>_xlfn.IFNA(VLOOKUP(A703,'ACCESS EXPORT'!$A:$AN,40,0),"-")</f>
        <v>-</v>
      </c>
      <c r="Y703" s="26" t="str">
        <f>_xlfn.IFNA(VLOOKUP(A703,'ACCESS EXPORT'!A:AO,41,0),"")</f>
        <v>N/A</v>
      </c>
      <c r="Z703" s="26" t="str">
        <f>_xlfn.IFNA(VLOOKUP(A703,'ACCESS EXPORT'!A:AP,42,0),"")</f>
        <v/>
      </c>
      <c r="AA703" s="26" t="str">
        <f>_xlfn.IFNA(VLOOKUP(A703,'ACCESS EXPORT'!A:AQ,43,0),"")</f>
        <v>Jenna Tomaselli</v>
      </c>
    </row>
    <row r="704" spans="1:27" ht="18.75" x14ac:dyDescent="0.25">
      <c r="A704" s="33">
        <v>262</v>
      </c>
      <c r="B704" s="10">
        <v>1637</v>
      </c>
      <c r="C704" s="7" t="str">
        <f ca="1">IFERROR(UPPER(IF(AND('ACCESS EXPORT'!AA704="",'ACCESS EXPORT'!Z704=""),VLOOKUP(A704,'ACCESS EXPORT'!$A:$AF,32,FALSE),(IF('ACCESS EXPORT'!AA704&lt;&gt;"",CONCATENATE(VLOOKUP(A704,'ACCESS EXPORT'!$A:$AF,32,FALSE)," (Closed",TEXT('ACCESS EXPORT'!AA704," MM/DD/YYY)")),IF(TODAY()&lt;(('ACCESS EXPORT'!Z704)+30),CONCATENATE(VLOOKUP(A704,'ACCESS EXPORT'!$A:$AF,32,FALSE)," (Opens",TEXT('ACCESS EXPORT'!Z704," MM/DD/YYY)")),VLOOKUP(A704,'ACCESS EXPORT'!$A:$AF,32,FALSE)))))),"-")</f>
        <v>ADVENTHEALTH MEDICAL GROUP RADIOLOGY AT CENTRAL FLORIDA</v>
      </c>
      <c r="D704" s="3" t="str">
        <f ca="1">IFERROR(UPPER(IF(AND('ACCESS EXPORT'!AA704="",'ACCESS EXPORT'!Z704=""),VLOOKUP(A704,'ACCESS EXPORT'!$A:$AF,28,FALSE),(IF('ACCESS EXPORT'!AA704&lt;&gt;"",CONCATENATE(VLOOKUP(A704,'ACCESS EXPORT'!$A:$AF,28,FALSE)," (Closed",TEXT('ACCESS EXPORT'!AA704," MM/DD/YYY)")),IF(TODAY()&lt;(('ACCESS EXPORT'!Z704)+30),CONCATENATE(VLOOKUP(A704,'ACCESS EXPORT'!$A:$AF,28,FALSE)," (Opens",TEXT('ACCESS EXPORT'!Z704," MM/DD/YYY)")),VLOOKUP(A704,'ACCESS EXPORT'!$A:$AF,28,FALSE)))))),"-")</f>
        <v>RADIOLOGY SPECIALISTS OF FLORIDA</v>
      </c>
      <c r="E704" s="3" t="str">
        <f>VLOOKUP($A704,'ACCESS EXPORT'!$A:$AF,3,FALSE)</f>
        <v>7260</v>
      </c>
      <c r="F704" s="3" t="str">
        <f>UPPER(CONCATENATE(VLOOKUP(A704,'ACCESS EXPORT'!$A:$AF,4,FALSE)," ",VLOOKUP(A704,'ACCESS EXPORT'!$A:$AF,5,FALSE)," ",VLOOKUP(A704,'ACCESS EXPORT'!$A:$AF,6,FALSE)," ",VLOOKUP(A704,'ACCESS EXPORT'!$A:$AA,7,FALSE)," ",VLOOKUP(A704,'ACCESS EXPORT'!$A:$AA,8,FALSE)))</f>
        <v>2600 WESTHALL LN  MAITLAND FL 32751</v>
      </c>
      <c r="G704" s="4" t="str">
        <f>UPPER(VLOOKUP($A704,'ACCESS EXPORT'!$A:$AF,9,FALSE))</f>
        <v>ORANGE</v>
      </c>
      <c r="H704" s="4" t="str">
        <f>_xlfn.IFNA(VLOOKUP($B704,'ACCESS EXPORT'!$B:$J,9,FALSE),"")</f>
        <v>HB</v>
      </c>
      <c r="I704" s="3" t="str">
        <f>CONCATENATE("(P)",VLOOKUP($A704,'ACCESS EXPORT'!$A:$AF,11,FALSE)," (F)",VLOOKUP($A704,'ACCESS EXPORT'!$A:$AF,29,FALSE))</f>
        <v>(P)(407) 200-2355 (F)(407) 200-4947</v>
      </c>
      <c r="J704" s="4" t="str">
        <f>UPPER(VLOOKUP($A704,'ACCESS EXPORT'!$A:$AF,12,FALSE))</f>
        <v>RADIOLOGY</v>
      </c>
      <c r="K704" s="4" t="str">
        <f>UPPER(VLOOKUP($A704,'ACCESS EXPORT'!$A:$AF,13,FALSE))</f>
        <v>ELISE MACCARROLL-WRIGHT</v>
      </c>
      <c r="L704" s="3" t="str">
        <f>IF(AND(VLOOKUP(A704,'ACCESS EXPORT'!A:AE,1,0),'ACCESS EXPORT'!N704=""),UPPER(CONCATENATE('ACCESS EXPORT'!AE704)),IF(VLOOKUP(A704,'ACCESS EXPORT'!A:AE,1,0),UPPER(CONCATENATE('ACCESS EXPORT'!N704," "&amp;CHAR(10),'ACCESS EXPORT'!AE704))))</f>
        <v xml:space="preserve">SUSAN GRACIA, JULIE EDINGER, TRICIA PERRY (REV DIR) 
</v>
      </c>
      <c r="M704" s="4" t="str">
        <f>UPPER(VLOOKUP($A704,'ACCESS EXPORT'!$A:$O,15,FALSE))</f>
        <v>PATRICIA HORVATH (PM)/KAIRSTEN TURNER (PM)</v>
      </c>
      <c r="N704" s="4" t="str">
        <f ca="1">IF(AND('ACCESS EXPORT'!X704="",'ACCESS EXPORT'!Y704=""),IF('ACCESS EXPORT'!V704&lt;&gt;"",(IF(TODAY()-'ACCESS EXPORT'!V704&gt;=-60,UPPER(CONCATENATE(VLOOKUP(B704,'ACCESS EXPORT'!$B:$P,15,FALSE),""&amp;CHAR(10)&amp;"(SEP",TEXT('ACCESS EXPORT'!V704," MM/DD/YYY)"))),IF(TODAY()-'ACCESS EXPORT'!V704&lt;0,UPPER(VLOOKUP(B704,'ACCESS EXPORT'!$B:$P,15,FALSE)),UPPER(VLOOKUP(B704,'ACCESS EXPORT'!$B:$P,15,FALSE))))),IF('ACCESS EXPORT'!U704="",UPPER(VLOOKUP(B704,'ACCESS EXPORT'!$B:$P,15,FALSE)),IF(TODAY()-'ACCESS EXPORT'!U704&lt;=30,CONCATENATE(UPPER(VLOOKUP(B704,'ACCESS EXPORT'!$B:$P,15,FALSE)),""&amp;CHAR(10)&amp;"(NEW",TEXT('ACCESS EXPORT'!U704," MM/DD/YYY)")),IF(AND(TODAY()-'ACCESS EXPORT'!U704&gt;30,TODAY()&gt;0),UPPER(VLOOKUP(B704,'ACCESS EXPORT'!$B:$P,15,FALSE)))))),IF('ACCESS EXPORT'!Y704&lt;&gt;"",UPPER(CONCATENATE(UPPER(VLOOKUP(B704,'ACCESS EXPORT'!$B:$P,15,FALSE)),""&amp;CHAR(10)&amp;"(Transfer Out",TEXT('ACCESS EXPORT'!Y704," MM/DD/YYY)"))),IF('ACCESS EXPORT'!X704&lt;&gt;"",UPPER(CONCATENATE(UPPER(VLOOKUP(B704,'ACCESS EXPORT'!$B:$P,15,FALSE)),""&amp;CHAR(10)&amp;"(Transfer In",TEXT('ACCESS EXPORT'!X704," MM/DD/YYY)"))))))</f>
        <v>MEDINA, ROBERTO E.</v>
      </c>
      <c r="O704" s="4" t="str">
        <f>_xlfn.IFNA(VLOOKUP(B704,'ACCESS EXPORT'!$B:$Q,16,FALSE),"")</f>
        <v>MD</v>
      </c>
      <c r="P704" s="4" t="str">
        <f>_xlfn.IFNA(VLOOKUP(B704,'ACCESS EXPORT'!B:W,22,FALSE),"-")</f>
        <v>1164696456</v>
      </c>
      <c r="Q704" s="4" t="str">
        <f>_xlfn.IFNA(VLOOKUP(A704,'ACCESS EXPORT'!$A:$AG,33,0),"-")</f>
        <v>TBD</v>
      </c>
      <c r="R704" s="4" t="str">
        <f>_xlfn.IFNA(VLOOKUP(A704,'ACCESS EXPORT'!$A:$AH,34,0),"-")</f>
        <v>Linda Hopkins</v>
      </c>
      <c r="S704" s="4" t="str">
        <f>_xlfn.IFNA(VLOOKUP(A704,'ACCESS EXPORT'!$A:$AI,35,0),"-")</f>
        <v>James Agee</v>
      </c>
      <c r="T704" s="4" t="str">
        <f>_xlfn.IFNA(VLOOKUP(A704,'ACCESS EXPORT'!$A:$AJ,36,0),"-")</f>
        <v>Wanda Cruz</v>
      </c>
      <c r="U704" s="4" t="str">
        <f>_xlfn.IFNA(VLOOKUP(A704,'ACCESS EXPORT'!$A:$AK,37,0),"-")</f>
        <v>athena</v>
      </c>
      <c r="V704" s="4" t="str">
        <f>_xlfn.IFNA(VLOOKUP(A704,'ACCESS EXPORT'!$A:$AL,38,0),"-")</f>
        <v>N/A</v>
      </c>
      <c r="W704" s="4" t="str">
        <f>_xlfn.IFNA(VLOOKUP(A704,'ACCESS EXPORT'!$A:$AM,39,0),"-")</f>
        <v/>
      </c>
      <c r="X704" s="4" t="str">
        <f>_xlfn.IFNA(VLOOKUP(A704,'ACCESS EXPORT'!$A:$AN,40,0),"-")</f>
        <v>-</v>
      </c>
      <c r="Y704" s="26" t="str">
        <f>_xlfn.IFNA(VLOOKUP(A704,'ACCESS EXPORT'!A:AO,41,0),"")</f>
        <v>N/A</v>
      </c>
      <c r="Z704" s="26" t="str">
        <f>_xlfn.IFNA(VLOOKUP(A704,'ACCESS EXPORT'!A:AP,42,0),"")</f>
        <v/>
      </c>
      <c r="AA704" s="26" t="str">
        <f>_xlfn.IFNA(VLOOKUP(A704,'ACCESS EXPORT'!A:AQ,43,0),"")</f>
        <v>Jenna Tomaselli</v>
      </c>
    </row>
    <row r="705" spans="1:27" ht="18.75" x14ac:dyDescent="0.25">
      <c r="A705" s="33">
        <v>262</v>
      </c>
      <c r="B705" s="10">
        <v>1641</v>
      </c>
      <c r="C705" s="7" t="str">
        <f ca="1">IFERROR(UPPER(IF(AND('ACCESS EXPORT'!AA705="",'ACCESS EXPORT'!Z705=""),VLOOKUP(A705,'ACCESS EXPORT'!$A:$AF,32,FALSE),(IF('ACCESS EXPORT'!AA705&lt;&gt;"",CONCATENATE(VLOOKUP(A705,'ACCESS EXPORT'!$A:$AF,32,FALSE)," (Closed",TEXT('ACCESS EXPORT'!AA705," MM/DD/YYY)")),IF(TODAY()&lt;(('ACCESS EXPORT'!Z705)+30),CONCATENATE(VLOOKUP(A705,'ACCESS EXPORT'!$A:$AF,32,FALSE)," (Opens",TEXT('ACCESS EXPORT'!Z705," MM/DD/YYY)")),VLOOKUP(A705,'ACCESS EXPORT'!$A:$AF,32,FALSE)))))),"-")</f>
        <v>ADVENTHEALTH MEDICAL GROUP RADIOLOGY AT CENTRAL FLORIDA</v>
      </c>
      <c r="D705" s="3" t="str">
        <f ca="1">IFERROR(UPPER(IF(AND('ACCESS EXPORT'!AA705="",'ACCESS EXPORT'!Z705=""),VLOOKUP(A705,'ACCESS EXPORT'!$A:$AF,28,FALSE),(IF('ACCESS EXPORT'!AA705&lt;&gt;"",CONCATENATE(VLOOKUP(A705,'ACCESS EXPORT'!$A:$AF,28,FALSE)," (Closed",TEXT('ACCESS EXPORT'!AA705," MM/DD/YYY)")),IF(TODAY()&lt;(('ACCESS EXPORT'!Z705)+30),CONCATENATE(VLOOKUP(A705,'ACCESS EXPORT'!$A:$AF,28,FALSE)," (Opens",TEXT('ACCESS EXPORT'!Z705," MM/DD/YYY)")),VLOOKUP(A705,'ACCESS EXPORT'!$A:$AF,28,FALSE)))))),"-")</f>
        <v>RADIOLOGY SPECIALISTS OF FLORIDA</v>
      </c>
      <c r="E705" s="3" t="str">
        <f>VLOOKUP($A705,'ACCESS EXPORT'!$A:$AF,3,FALSE)</f>
        <v>7260</v>
      </c>
      <c r="F705" s="3" t="str">
        <f>UPPER(CONCATENATE(VLOOKUP(A705,'ACCESS EXPORT'!$A:$AF,4,FALSE)," ",VLOOKUP(A705,'ACCESS EXPORT'!$A:$AF,5,FALSE)," ",VLOOKUP(A705,'ACCESS EXPORT'!$A:$AF,6,FALSE)," ",VLOOKUP(A705,'ACCESS EXPORT'!$A:$AA,7,FALSE)," ",VLOOKUP(A705,'ACCESS EXPORT'!$A:$AA,8,FALSE)))</f>
        <v>2600 WESTHALL LN  MAITLAND FL 32751</v>
      </c>
      <c r="G705" s="4" t="str">
        <f>UPPER(VLOOKUP($A705,'ACCESS EXPORT'!$A:$AF,9,FALSE))</f>
        <v>ORANGE</v>
      </c>
      <c r="H705" s="4" t="str">
        <f>_xlfn.IFNA(VLOOKUP($B705,'ACCESS EXPORT'!$B:$J,9,FALSE),"")</f>
        <v>HB</v>
      </c>
      <c r="I705" s="3" t="str">
        <f>CONCATENATE("(P)",VLOOKUP($A705,'ACCESS EXPORT'!$A:$AF,11,FALSE)," (F)",VLOOKUP($A705,'ACCESS EXPORT'!$A:$AF,29,FALSE))</f>
        <v>(P)(407) 200-2355 (F)(407) 200-4947</v>
      </c>
      <c r="J705" s="4" t="str">
        <f>UPPER(VLOOKUP($A705,'ACCESS EXPORT'!$A:$AF,12,FALSE))</f>
        <v>RADIOLOGY</v>
      </c>
      <c r="K705" s="4" t="str">
        <f>UPPER(VLOOKUP($A705,'ACCESS EXPORT'!$A:$AF,13,FALSE))</f>
        <v>ELISE MACCARROLL-WRIGHT</v>
      </c>
      <c r="L705" s="3" t="str">
        <f>IF(AND(VLOOKUP(A705,'ACCESS EXPORT'!A:AE,1,0),'ACCESS EXPORT'!N705=""),UPPER(CONCATENATE('ACCESS EXPORT'!AE705)),IF(VLOOKUP(A705,'ACCESS EXPORT'!A:AE,1,0),UPPER(CONCATENATE('ACCESS EXPORT'!N705," "&amp;CHAR(10),'ACCESS EXPORT'!AE705))))</f>
        <v xml:space="preserve">SUSAN GRACIA, JULIE EDINGER, TRICIA PERRY (REV DIR) 
</v>
      </c>
      <c r="M705" s="4" t="str">
        <f>UPPER(VLOOKUP($A705,'ACCESS EXPORT'!$A:$O,15,FALSE))</f>
        <v>PATRICIA HORVATH (PM)/KAIRSTEN TURNER (PM)</v>
      </c>
      <c r="N705" s="4" t="str">
        <f ca="1">IF(AND('ACCESS EXPORT'!X705="",'ACCESS EXPORT'!Y705=""),IF('ACCESS EXPORT'!V705&lt;&gt;"",(IF(TODAY()-'ACCESS EXPORT'!V705&gt;=-60,UPPER(CONCATENATE(VLOOKUP(B705,'ACCESS EXPORT'!$B:$P,15,FALSE),""&amp;CHAR(10)&amp;"(SEP",TEXT('ACCESS EXPORT'!V705," MM/DD/YYY)"))),IF(TODAY()-'ACCESS EXPORT'!V705&lt;0,UPPER(VLOOKUP(B705,'ACCESS EXPORT'!$B:$P,15,FALSE)),UPPER(VLOOKUP(B705,'ACCESS EXPORT'!$B:$P,15,FALSE))))),IF('ACCESS EXPORT'!U705="",UPPER(VLOOKUP(B705,'ACCESS EXPORT'!$B:$P,15,FALSE)),IF(TODAY()-'ACCESS EXPORT'!U705&lt;=30,CONCATENATE(UPPER(VLOOKUP(B705,'ACCESS EXPORT'!$B:$P,15,FALSE)),""&amp;CHAR(10)&amp;"(NEW",TEXT('ACCESS EXPORT'!U705," MM/DD/YYY)")),IF(AND(TODAY()-'ACCESS EXPORT'!U705&gt;30,TODAY()&gt;0),UPPER(VLOOKUP(B705,'ACCESS EXPORT'!$B:$P,15,FALSE)))))),IF('ACCESS EXPORT'!Y705&lt;&gt;"",UPPER(CONCATENATE(UPPER(VLOOKUP(B705,'ACCESS EXPORT'!$B:$P,15,FALSE)),""&amp;CHAR(10)&amp;"(Transfer Out",TEXT('ACCESS EXPORT'!Y705," MM/DD/YYY)"))),IF('ACCESS EXPORT'!X705&lt;&gt;"",UPPER(CONCATENATE(UPPER(VLOOKUP(B705,'ACCESS EXPORT'!$B:$P,15,FALSE)),""&amp;CHAR(10)&amp;"(Transfer In",TEXT('ACCESS EXPORT'!X705," MM/DD/YYY)"))))))</f>
        <v>MOSKOVITZ, J. DAVID</v>
      </c>
      <c r="O705" s="4" t="str">
        <f>_xlfn.IFNA(VLOOKUP(B705,'ACCESS EXPORT'!$B:$Q,16,FALSE),"")</f>
        <v>MD</v>
      </c>
      <c r="P705" s="4" t="str">
        <f>_xlfn.IFNA(VLOOKUP(B705,'ACCESS EXPORT'!B:W,22,FALSE),"-")</f>
        <v>1407894587</v>
      </c>
      <c r="Q705" s="4" t="str">
        <f>_xlfn.IFNA(VLOOKUP(A705,'ACCESS EXPORT'!$A:$AG,33,0),"-")</f>
        <v>TBD</v>
      </c>
      <c r="R705" s="4" t="str">
        <f>_xlfn.IFNA(VLOOKUP(A705,'ACCESS EXPORT'!$A:$AH,34,0),"-")</f>
        <v>Linda Hopkins</v>
      </c>
      <c r="S705" s="4" t="str">
        <f>_xlfn.IFNA(VLOOKUP(A705,'ACCESS EXPORT'!$A:$AI,35,0),"-")</f>
        <v>James Agee</v>
      </c>
      <c r="T705" s="4" t="str">
        <f>_xlfn.IFNA(VLOOKUP(A705,'ACCESS EXPORT'!$A:$AJ,36,0),"-")</f>
        <v>Wanda Cruz</v>
      </c>
      <c r="U705" s="4" t="str">
        <f>_xlfn.IFNA(VLOOKUP(A705,'ACCESS EXPORT'!$A:$AK,37,0),"-")</f>
        <v>athena</v>
      </c>
      <c r="V705" s="4" t="str">
        <f>_xlfn.IFNA(VLOOKUP(A705,'ACCESS EXPORT'!$A:$AL,38,0),"-")</f>
        <v>N/A</v>
      </c>
      <c r="W705" s="4" t="str">
        <f>_xlfn.IFNA(VLOOKUP(A705,'ACCESS EXPORT'!$A:$AM,39,0),"-")</f>
        <v/>
      </c>
      <c r="X705" s="4" t="str">
        <f>_xlfn.IFNA(VLOOKUP(A705,'ACCESS EXPORT'!$A:$AN,40,0),"-")</f>
        <v>-</v>
      </c>
      <c r="Y705" s="26" t="str">
        <f>_xlfn.IFNA(VLOOKUP(A705,'ACCESS EXPORT'!A:AO,41,0),"")</f>
        <v>N/A</v>
      </c>
      <c r="Z705" s="26" t="str">
        <f>_xlfn.IFNA(VLOOKUP(A705,'ACCESS EXPORT'!A:AP,42,0),"")</f>
        <v/>
      </c>
      <c r="AA705" s="26" t="str">
        <f>_xlfn.IFNA(VLOOKUP(A705,'ACCESS EXPORT'!A:AQ,43,0),"")</f>
        <v>Jenna Tomaselli</v>
      </c>
    </row>
    <row r="706" spans="1:27" ht="18.75" x14ac:dyDescent="0.25">
      <c r="A706" s="33">
        <v>262</v>
      </c>
      <c r="B706" s="10">
        <v>1626</v>
      </c>
      <c r="C706" s="7" t="str">
        <f ca="1">IFERROR(UPPER(IF(AND('ACCESS EXPORT'!AA706="",'ACCESS EXPORT'!Z706=""),VLOOKUP(A706,'ACCESS EXPORT'!$A:$AF,32,FALSE),(IF('ACCESS EXPORT'!AA706&lt;&gt;"",CONCATENATE(VLOOKUP(A706,'ACCESS EXPORT'!$A:$AF,32,FALSE)," (Closed",TEXT('ACCESS EXPORT'!AA706," MM/DD/YYY)")),IF(TODAY()&lt;(('ACCESS EXPORT'!Z706)+30),CONCATENATE(VLOOKUP(A706,'ACCESS EXPORT'!$A:$AF,32,FALSE)," (Opens",TEXT('ACCESS EXPORT'!Z706," MM/DD/YYY)")),VLOOKUP(A706,'ACCESS EXPORT'!$A:$AF,32,FALSE)))))),"-")</f>
        <v>ADVENTHEALTH MEDICAL GROUP RADIOLOGY AT CENTRAL FLORIDA</v>
      </c>
      <c r="D706" s="3" t="str">
        <f ca="1">IFERROR(UPPER(IF(AND('ACCESS EXPORT'!AA706="",'ACCESS EXPORT'!Z706=""),VLOOKUP(A706,'ACCESS EXPORT'!$A:$AF,28,FALSE),(IF('ACCESS EXPORT'!AA706&lt;&gt;"",CONCATENATE(VLOOKUP(A706,'ACCESS EXPORT'!$A:$AF,28,FALSE)," (Closed",TEXT('ACCESS EXPORT'!AA706," MM/DD/YYY)")),IF(TODAY()&lt;(('ACCESS EXPORT'!Z706)+30),CONCATENATE(VLOOKUP(A706,'ACCESS EXPORT'!$A:$AF,28,FALSE)," (Opens",TEXT('ACCESS EXPORT'!Z706," MM/DD/YYY)")),VLOOKUP(A706,'ACCESS EXPORT'!$A:$AF,28,FALSE)))))),"-")</f>
        <v>RADIOLOGY SPECIALISTS OF FLORIDA</v>
      </c>
      <c r="E706" s="3" t="str">
        <f>VLOOKUP($A706,'ACCESS EXPORT'!$A:$AF,3,FALSE)</f>
        <v>7260</v>
      </c>
      <c r="F706" s="3" t="str">
        <f>UPPER(CONCATENATE(VLOOKUP(A706,'ACCESS EXPORT'!$A:$AF,4,FALSE)," ",VLOOKUP(A706,'ACCESS EXPORT'!$A:$AF,5,FALSE)," ",VLOOKUP(A706,'ACCESS EXPORT'!$A:$AF,6,FALSE)," ",VLOOKUP(A706,'ACCESS EXPORT'!$A:$AA,7,FALSE)," ",VLOOKUP(A706,'ACCESS EXPORT'!$A:$AA,8,FALSE)))</f>
        <v>2600 WESTHALL LN  MAITLAND FL 32751</v>
      </c>
      <c r="G706" s="4" t="str">
        <f>UPPER(VLOOKUP($A706,'ACCESS EXPORT'!$A:$AF,9,FALSE))</f>
        <v>ORANGE</v>
      </c>
      <c r="H706" s="4" t="str">
        <f>_xlfn.IFNA(VLOOKUP($B706,'ACCESS EXPORT'!$B:$J,9,FALSE),"")</f>
        <v>HB</v>
      </c>
      <c r="I706" s="3" t="str">
        <f>CONCATENATE("(P)",VLOOKUP($A706,'ACCESS EXPORT'!$A:$AF,11,FALSE)," (F)",VLOOKUP($A706,'ACCESS EXPORT'!$A:$AF,29,FALSE))</f>
        <v>(P)(407) 200-2355 (F)(407) 200-4947</v>
      </c>
      <c r="J706" s="4" t="str">
        <f>UPPER(VLOOKUP($A706,'ACCESS EXPORT'!$A:$AF,12,FALSE))</f>
        <v>RADIOLOGY</v>
      </c>
      <c r="K706" s="4" t="str">
        <f>UPPER(VLOOKUP($A706,'ACCESS EXPORT'!$A:$AF,13,FALSE))</f>
        <v>ELISE MACCARROLL-WRIGHT</v>
      </c>
      <c r="L706" s="3" t="str">
        <f>IF(AND(VLOOKUP(A706,'ACCESS EXPORT'!A:AE,1,0),'ACCESS EXPORT'!N706=""),UPPER(CONCATENATE('ACCESS EXPORT'!AE706)),IF(VLOOKUP(A706,'ACCESS EXPORT'!A:AE,1,0),UPPER(CONCATENATE('ACCESS EXPORT'!N706," "&amp;CHAR(10),'ACCESS EXPORT'!AE706))))</f>
        <v xml:space="preserve">SUSAN GRACIA, JULIE EDINGER, TRICIA PERRY (REV DIR) 
</v>
      </c>
      <c r="M706" s="4" t="str">
        <f>UPPER(VLOOKUP($A706,'ACCESS EXPORT'!$A:$O,15,FALSE))</f>
        <v>PATRICIA HORVATH (PM)/KAIRSTEN TURNER (PM)</v>
      </c>
      <c r="N706" s="4" t="str">
        <f ca="1">IF(AND('ACCESS EXPORT'!X706="",'ACCESS EXPORT'!Y706=""),IF('ACCESS EXPORT'!V706&lt;&gt;"",(IF(TODAY()-'ACCESS EXPORT'!V706&gt;=-60,UPPER(CONCATENATE(VLOOKUP(B706,'ACCESS EXPORT'!$B:$P,15,FALSE),""&amp;CHAR(10)&amp;"(SEP",TEXT('ACCESS EXPORT'!V706," MM/DD/YYY)"))),IF(TODAY()-'ACCESS EXPORT'!V706&lt;0,UPPER(VLOOKUP(B706,'ACCESS EXPORT'!$B:$P,15,FALSE)),UPPER(VLOOKUP(B706,'ACCESS EXPORT'!$B:$P,15,FALSE))))),IF('ACCESS EXPORT'!U706="",UPPER(VLOOKUP(B706,'ACCESS EXPORT'!$B:$P,15,FALSE)),IF(TODAY()-'ACCESS EXPORT'!U706&lt;=30,CONCATENATE(UPPER(VLOOKUP(B706,'ACCESS EXPORT'!$B:$P,15,FALSE)),""&amp;CHAR(10)&amp;"(NEW",TEXT('ACCESS EXPORT'!U706," MM/DD/YYY)")),IF(AND(TODAY()-'ACCESS EXPORT'!U706&gt;30,TODAY()&gt;0),UPPER(VLOOKUP(B706,'ACCESS EXPORT'!$B:$P,15,FALSE)))))),IF('ACCESS EXPORT'!Y706&lt;&gt;"",UPPER(CONCATENATE(UPPER(VLOOKUP(B706,'ACCESS EXPORT'!$B:$P,15,FALSE)),""&amp;CHAR(10)&amp;"(Transfer Out",TEXT('ACCESS EXPORT'!Y706," MM/DD/YYY)"))),IF('ACCESS EXPORT'!X706&lt;&gt;"",UPPER(CONCATENATE(UPPER(VLOOKUP(B706,'ACCESS EXPORT'!$B:$P,15,FALSE)),""&amp;CHAR(10)&amp;"(Transfer In",TEXT('ACCESS EXPORT'!X706," MM/DD/YYY)"))))))</f>
        <v>KARLINSKY, PAUL ROSS</v>
      </c>
      <c r="O706" s="4" t="str">
        <f>_xlfn.IFNA(VLOOKUP(B706,'ACCESS EXPORT'!$B:$Q,16,FALSE),"")</f>
        <v>MD</v>
      </c>
      <c r="P706" s="4" t="str">
        <f>_xlfn.IFNA(VLOOKUP(B706,'ACCESS EXPORT'!B:W,22,FALSE),"-")</f>
        <v>1750360723</v>
      </c>
      <c r="Q706" s="4" t="str">
        <f>_xlfn.IFNA(VLOOKUP(A706,'ACCESS EXPORT'!$A:$AG,33,0),"-")</f>
        <v>TBD</v>
      </c>
      <c r="R706" s="4" t="str">
        <f>_xlfn.IFNA(VLOOKUP(A706,'ACCESS EXPORT'!$A:$AH,34,0),"-")</f>
        <v>Linda Hopkins</v>
      </c>
      <c r="S706" s="4" t="str">
        <f>_xlfn.IFNA(VLOOKUP(A706,'ACCESS EXPORT'!$A:$AI,35,0),"-")</f>
        <v>James Agee</v>
      </c>
      <c r="T706" s="4" t="str">
        <f>_xlfn.IFNA(VLOOKUP(A706,'ACCESS EXPORT'!$A:$AJ,36,0),"-")</f>
        <v>Wanda Cruz</v>
      </c>
      <c r="U706" s="4" t="str">
        <f>_xlfn.IFNA(VLOOKUP(A706,'ACCESS EXPORT'!$A:$AK,37,0),"-")</f>
        <v>athena</v>
      </c>
      <c r="V706" s="4" t="str">
        <f>_xlfn.IFNA(VLOOKUP(A706,'ACCESS EXPORT'!$A:$AL,38,0),"-")</f>
        <v>N/A</v>
      </c>
      <c r="W706" s="4" t="str">
        <f>_xlfn.IFNA(VLOOKUP(A706,'ACCESS EXPORT'!$A:$AM,39,0),"-")</f>
        <v/>
      </c>
      <c r="X706" s="4" t="str">
        <f>_xlfn.IFNA(VLOOKUP(A706,'ACCESS EXPORT'!$A:$AN,40,0),"-")</f>
        <v>-</v>
      </c>
      <c r="Y706" s="26" t="str">
        <f>_xlfn.IFNA(VLOOKUP(A706,'ACCESS EXPORT'!A:AO,41,0),"")</f>
        <v>N/A</v>
      </c>
      <c r="Z706" s="26" t="str">
        <f>_xlfn.IFNA(VLOOKUP(A706,'ACCESS EXPORT'!A:AP,42,0),"")</f>
        <v/>
      </c>
      <c r="AA706" s="26" t="str">
        <f>_xlfn.IFNA(VLOOKUP(A706,'ACCESS EXPORT'!A:AQ,43,0),"")</f>
        <v>Jenna Tomaselli</v>
      </c>
    </row>
    <row r="707" spans="1:27" ht="18.75" x14ac:dyDescent="0.25">
      <c r="A707" s="33">
        <v>262</v>
      </c>
      <c r="B707" s="10">
        <v>1643</v>
      </c>
      <c r="C707" s="7" t="str">
        <f ca="1">IFERROR(UPPER(IF(AND('ACCESS EXPORT'!AA707="",'ACCESS EXPORT'!Z707=""),VLOOKUP(A707,'ACCESS EXPORT'!$A:$AF,32,FALSE),(IF('ACCESS EXPORT'!AA707&lt;&gt;"",CONCATENATE(VLOOKUP(A707,'ACCESS EXPORT'!$A:$AF,32,FALSE)," (Closed",TEXT('ACCESS EXPORT'!AA707," MM/DD/YYY)")),IF(TODAY()&lt;(('ACCESS EXPORT'!Z707)+30),CONCATENATE(VLOOKUP(A707,'ACCESS EXPORT'!$A:$AF,32,FALSE)," (Opens",TEXT('ACCESS EXPORT'!Z707," MM/DD/YYY)")),VLOOKUP(A707,'ACCESS EXPORT'!$A:$AF,32,FALSE)))))),"-")</f>
        <v>ADVENTHEALTH MEDICAL GROUP RADIOLOGY AT CENTRAL FLORIDA</v>
      </c>
      <c r="D707" s="3" t="str">
        <f ca="1">IFERROR(UPPER(IF(AND('ACCESS EXPORT'!AA707="",'ACCESS EXPORT'!Z707=""),VLOOKUP(A707,'ACCESS EXPORT'!$A:$AF,28,FALSE),(IF('ACCESS EXPORT'!AA707&lt;&gt;"",CONCATENATE(VLOOKUP(A707,'ACCESS EXPORT'!$A:$AF,28,FALSE)," (Closed",TEXT('ACCESS EXPORT'!AA707," MM/DD/YYY)")),IF(TODAY()&lt;(('ACCESS EXPORT'!Z707)+30),CONCATENATE(VLOOKUP(A707,'ACCESS EXPORT'!$A:$AF,28,FALSE)," (Opens",TEXT('ACCESS EXPORT'!Z707," MM/DD/YYY)")),VLOOKUP(A707,'ACCESS EXPORT'!$A:$AF,28,FALSE)))))),"-")</f>
        <v>RADIOLOGY SPECIALISTS OF FLORIDA</v>
      </c>
      <c r="E707" s="3" t="str">
        <f>VLOOKUP($A707,'ACCESS EXPORT'!$A:$AF,3,FALSE)</f>
        <v>7260</v>
      </c>
      <c r="F707" s="3" t="str">
        <f>UPPER(CONCATENATE(VLOOKUP(A707,'ACCESS EXPORT'!$A:$AF,4,FALSE)," ",VLOOKUP(A707,'ACCESS EXPORT'!$A:$AF,5,FALSE)," ",VLOOKUP(A707,'ACCESS EXPORT'!$A:$AF,6,FALSE)," ",VLOOKUP(A707,'ACCESS EXPORT'!$A:$AA,7,FALSE)," ",VLOOKUP(A707,'ACCESS EXPORT'!$A:$AA,8,FALSE)))</f>
        <v>2600 WESTHALL LN  MAITLAND FL 32751</v>
      </c>
      <c r="G707" s="4" t="str">
        <f>UPPER(VLOOKUP($A707,'ACCESS EXPORT'!$A:$AF,9,FALSE))</f>
        <v>ORANGE</v>
      </c>
      <c r="H707" s="4" t="str">
        <f>_xlfn.IFNA(VLOOKUP($B707,'ACCESS EXPORT'!$B:$J,9,FALSE),"")</f>
        <v>HB</v>
      </c>
      <c r="I707" s="3" t="str">
        <f>CONCATENATE("(P)",VLOOKUP($A707,'ACCESS EXPORT'!$A:$AF,11,FALSE)," (F)",VLOOKUP($A707,'ACCESS EXPORT'!$A:$AF,29,FALSE))</f>
        <v>(P)(407) 200-2355 (F)(407) 200-4947</v>
      </c>
      <c r="J707" s="4" t="str">
        <f>UPPER(VLOOKUP($A707,'ACCESS EXPORT'!$A:$AF,12,FALSE))</f>
        <v>RADIOLOGY</v>
      </c>
      <c r="K707" s="4" t="str">
        <f>UPPER(VLOOKUP($A707,'ACCESS EXPORT'!$A:$AF,13,FALSE))</f>
        <v>ELISE MACCARROLL-WRIGHT</v>
      </c>
      <c r="L707" s="3" t="str">
        <f>IF(AND(VLOOKUP(A707,'ACCESS EXPORT'!A:AE,1,0),'ACCESS EXPORT'!N707=""),UPPER(CONCATENATE('ACCESS EXPORT'!AE707)),IF(VLOOKUP(A707,'ACCESS EXPORT'!A:AE,1,0),UPPER(CONCATENATE('ACCESS EXPORT'!N707," "&amp;CHAR(10),'ACCESS EXPORT'!AE707))))</f>
        <v xml:space="preserve">SUSAN GRACIA, JULIE EDINGER, TRICIA PERRY (REV DIR) 
</v>
      </c>
      <c r="M707" s="4" t="str">
        <f>UPPER(VLOOKUP($A707,'ACCESS EXPORT'!$A:$O,15,FALSE))</f>
        <v>PATRICIA HORVATH (PM)/KAIRSTEN TURNER (PM)</v>
      </c>
      <c r="N707" s="4" t="str">
        <f ca="1">IF(AND('ACCESS EXPORT'!X707="",'ACCESS EXPORT'!Y707=""),IF('ACCESS EXPORT'!V707&lt;&gt;"",(IF(TODAY()-'ACCESS EXPORT'!V707&gt;=-60,UPPER(CONCATENATE(VLOOKUP(B707,'ACCESS EXPORT'!$B:$P,15,FALSE),""&amp;CHAR(10)&amp;"(SEP",TEXT('ACCESS EXPORT'!V707," MM/DD/YYY)"))),IF(TODAY()-'ACCESS EXPORT'!V707&lt;0,UPPER(VLOOKUP(B707,'ACCESS EXPORT'!$B:$P,15,FALSE)),UPPER(VLOOKUP(B707,'ACCESS EXPORT'!$B:$P,15,FALSE))))),IF('ACCESS EXPORT'!U707="",UPPER(VLOOKUP(B707,'ACCESS EXPORT'!$B:$P,15,FALSE)),IF(TODAY()-'ACCESS EXPORT'!U707&lt;=30,CONCATENATE(UPPER(VLOOKUP(B707,'ACCESS EXPORT'!$B:$P,15,FALSE)),""&amp;CHAR(10)&amp;"(NEW",TEXT('ACCESS EXPORT'!U707," MM/DD/YYY)")),IF(AND(TODAY()-'ACCESS EXPORT'!U707&gt;30,TODAY()&gt;0),UPPER(VLOOKUP(B707,'ACCESS EXPORT'!$B:$P,15,FALSE)))))),IF('ACCESS EXPORT'!Y707&lt;&gt;"",UPPER(CONCATENATE(UPPER(VLOOKUP(B707,'ACCESS EXPORT'!$B:$P,15,FALSE)),""&amp;CHAR(10)&amp;"(Transfer Out",TEXT('ACCESS EXPORT'!Y707," MM/DD/YYY)"))),IF('ACCESS EXPORT'!X707&lt;&gt;"",UPPER(CONCATENATE(UPPER(VLOOKUP(B707,'ACCESS EXPORT'!$B:$P,15,FALSE)),""&amp;CHAR(10)&amp;"(Transfer In",TEXT('ACCESS EXPORT'!X707," MM/DD/YYY)"))))))</f>
        <v>NIES, DONALD</v>
      </c>
      <c r="O707" s="4" t="str">
        <f>_xlfn.IFNA(VLOOKUP(B707,'ACCESS EXPORT'!$B:$Q,16,FALSE),"")</f>
        <v>MD</v>
      </c>
      <c r="P707" s="4" t="str">
        <f>_xlfn.IFNA(VLOOKUP(B707,'ACCESS EXPORT'!B:W,22,FALSE),"-")</f>
        <v>1265480321</v>
      </c>
      <c r="Q707" s="4" t="str">
        <f>_xlfn.IFNA(VLOOKUP(A707,'ACCESS EXPORT'!$A:$AG,33,0),"-")</f>
        <v>TBD</v>
      </c>
      <c r="R707" s="4" t="str">
        <f>_xlfn.IFNA(VLOOKUP(A707,'ACCESS EXPORT'!$A:$AH,34,0),"-")</f>
        <v>Linda Hopkins</v>
      </c>
      <c r="S707" s="4" t="str">
        <f>_xlfn.IFNA(VLOOKUP(A707,'ACCESS EXPORT'!$A:$AI,35,0),"-")</f>
        <v>James Agee</v>
      </c>
      <c r="T707" s="4" t="str">
        <f>_xlfn.IFNA(VLOOKUP(A707,'ACCESS EXPORT'!$A:$AJ,36,0),"-")</f>
        <v>Wanda Cruz</v>
      </c>
      <c r="U707" s="4" t="str">
        <f>_xlfn.IFNA(VLOOKUP(A707,'ACCESS EXPORT'!$A:$AK,37,0),"-")</f>
        <v>athena</v>
      </c>
      <c r="V707" s="4" t="str">
        <f>_xlfn.IFNA(VLOOKUP(A707,'ACCESS EXPORT'!$A:$AL,38,0),"-")</f>
        <v>N/A</v>
      </c>
      <c r="W707" s="4" t="str">
        <f>_xlfn.IFNA(VLOOKUP(A707,'ACCESS EXPORT'!$A:$AM,39,0),"-")</f>
        <v/>
      </c>
      <c r="X707" s="4" t="str">
        <f>_xlfn.IFNA(VLOOKUP(A707,'ACCESS EXPORT'!$A:$AN,40,0),"-")</f>
        <v>-</v>
      </c>
      <c r="Y707" s="26" t="str">
        <f>_xlfn.IFNA(VLOOKUP(A707,'ACCESS EXPORT'!A:AO,41,0),"")</f>
        <v>N/A</v>
      </c>
      <c r="Z707" s="26" t="str">
        <f>_xlfn.IFNA(VLOOKUP(A707,'ACCESS EXPORT'!A:AP,42,0),"")</f>
        <v/>
      </c>
      <c r="AA707" s="26" t="str">
        <f>_xlfn.IFNA(VLOOKUP(A707,'ACCESS EXPORT'!A:AQ,43,0),"")</f>
        <v>Jenna Tomaselli</v>
      </c>
    </row>
    <row r="708" spans="1:27" ht="18.75" x14ac:dyDescent="0.25">
      <c r="A708" s="33">
        <v>262</v>
      </c>
      <c r="B708" s="10">
        <v>1644</v>
      </c>
      <c r="C708" s="7" t="str">
        <f ca="1">IFERROR(UPPER(IF(AND('ACCESS EXPORT'!AA708="",'ACCESS EXPORT'!Z708=""),VLOOKUP(A708,'ACCESS EXPORT'!$A:$AF,32,FALSE),(IF('ACCESS EXPORT'!AA708&lt;&gt;"",CONCATENATE(VLOOKUP(A708,'ACCESS EXPORT'!$A:$AF,32,FALSE)," (Closed",TEXT('ACCESS EXPORT'!AA708," MM/DD/YYY)")),IF(TODAY()&lt;(('ACCESS EXPORT'!Z708)+30),CONCATENATE(VLOOKUP(A708,'ACCESS EXPORT'!$A:$AF,32,FALSE)," (Opens",TEXT('ACCESS EXPORT'!Z708," MM/DD/YYY)")),VLOOKUP(A708,'ACCESS EXPORT'!$A:$AF,32,FALSE)))))),"-")</f>
        <v>ADVENTHEALTH MEDICAL GROUP RADIOLOGY AT CENTRAL FLORIDA</v>
      </c>
      <c r="D708" s="3" t="str">
        <f ca="1">IFERROR(UPPER(IF(AND('ACCESS EXPORT'!AA708="",'ACCESS EXPORT'!Z708=""),VLOOKUP(A708,'ACCESS EXPORT'!$A:$AF,28,FALSE),(IF('ACCESS EXPORT'!AA708&lt;&gt;"",CONCATENATE(VLOOKUP(A708,'ACCESS EXPORT'!$A:$AF,28,FALSE)," (Closed",TEXT('ACCESS EXPORT'!AA708," MM/DD/YYY)")),IF(TODAY()&lt;(('ACCESS EXPORT'!Z708)+30),CONCATENATE(VLOOKUP(A708,'ACCESS EXPORT'!$A:$AF,28,FALSE)," (Opens",TEXT('ACCESS EXPORT'!Z708," MM/DD/YYY)")),VLOOKUP(A708,'ACCESS EXPORT'!$A:$AF,28,FALSE)))))),"-")</f>
        <v>RADIOLOGY SPECIALISTS OF FLORIDA</v>
      </c>
      <c r="E708" s="3" t="str">
        <f>VLOOKUP($A708,'ACCESS EXPORT'!$A:$AF,3,FALSE)</f>
        <v>7260</v>
      </c>
      <c r="F708" s="3" t="str">
        <f>UPPER(CONCATENATE(VLOOKUP(A708,'ACCESS EXPORT'!$A:$AF,4,FALSE)," ",VLOOKUP(A708,'ACCESS EXPORT'!$A:$AF,5,FALSE)," ",VLOOKUP(A708,'ACCESS EXPORT'!$A:$AF,6,FALSE)," ",VLOOKUP(A708,'ACCESS EXPORT'!$A:$AA,7,FALSE)," ",VLOOKUP(A708,'ACCESS EXPORT'!$A:$AA,8,FALSE)))</f>
        <v>2600 WESTHALL LN  MAITLAND FL 32751</v>
      </c>
      <c r="G708" s="4" t="str">
        <f>UPPER(VLOOKUP($A708,'ACCESS EXPORT'!$A:$AF,9,FALSE))</f>
        <v>ORANGE</v>
      </c>
      <c r="H708" s="4" t="str">
        <f>_xlfn.IFNA(VLOOKUP($B708,'ACCESS EXPORT'!$B:$J,9,FALSE),"")</f>
        <v>HB</v>
      </c>
      <c r="I708" s="3" t="str">
        <f>CONCATENATE("(P)",VLOOKUP($A708,'ACCESS EXPORT'!$A:$AF,11,FALSE)," (F)",VLOOKUP($A708,'ACCESS EXPORT'!$A:$AF,29,FALSE))</f>
        <v>(P)(407) 200-2355 (F)(407) 200-4947</v>
      </c>
      <c r="J708" s="4" t="str">
        <f>UPPER(VLOOKUP($A708,'ACCESS EXPORT'!$A:$AF,12,FALSE))</f>
        <v>RADIOLOGY</v>
      </c>
      <c r="K708" s="4" t="str">
        <f>UPPER(VLOOKUP($A708,'ACCESS EXPORT'!$A:$AF,13,FALSE))</f>
        <v>ELISE MACCARROLL-WRIGHT</v>
      </c>
      <c r="L708" s="3" t="str">
        <f>IF(AND(VLOOKUP(A708,'ACCESS EXPORT'!A:AE,1,0),'ACCESS EXPORT'!N708=""),UPPER(CONCATENATE('ACCESS EXPORT'!AE708)),IF(VLOOKUP(A708,'ACCESS EXPORT'!A:AE,1,0),UPPER(CONCATENATE('ACCESS EXPORT'!N708," "&amp;CHAR(10),'ACCESS EXPORT'!AE708))))</f>
        <v xml:space="preserve">SUSAN GRACIA, JULIE EDINGER, TRICIA PERRY (REV DIR) 
</v>
      </c>
      <c r="M708" s="4" t="str">
        <f>UPPER(VLOOKUP($A708,'ACCESS EXPORT'!$A:$O,15,FALSE))</f>
        <v>PATRICIA HORVATH (PM)/KAIRSTEN TURNER (PM)</v>
      </c>
      <c r="N708" s="4" t="str">
        <f ca="1">IF(AND('ACCESS EXPORT'!X708="",'ACCESS EXPORT'!Y708=""),IF('ACCESS EXPORT'!V708&lt;&gt;"",(IF(TODAY()-'ACCESS EXPORT'!V708&gt;=-60,UPPER(CONCATENATE(VLOOKUP(B708,'ACCESS EXPORT'!$B:$P,15,FALSE),""&amp;CHAR(10)&amp;"(SEP",TEXT('ACCESS EXPORT'!V708," MM/DD/YYY)"))),IF(TODAY()-'ACCESS EXPORT'!V708&lt;0,UPPER(VLOOKUP(B708,'ACCESS EXPORT'!$B:$P,15,FALSE)),UPPER(VLOOKUP(B708,'ACCESS EXPORT'!$B:$P,15,FALSE))))),IF('ACCESS EXPORT'!U708="",UPPER(VLOOKUP(B708,'ACCESS EXPORT'!$B:$P,15,FALSE)),IF(TODAY()-'ACCESS EXPORT'!U708&lt;=30,CONCATENATE(UPPER(VLOOKUP(B708,'ACCESS EXPORT'!$B:$P,15,FALSE)),""&amp;CHAR(10)&amp;"(NEW",TEXT('ACCESS EXPORT'!U708," MM/DD/YYY)")),IF(AND(TODAY()-'ACCESS EXPORT'!U708&gt;30,TODAY()&gt;0),UPPER(VLOOKUP(B708,'ACCESS EXPORT'!$B:$P,15,FALSE)))))),IF('ACCESS EXPORT'!Y708&lt;&gt;"",UPPER(CONCATENATE(UPPER(VLOOKUP(B708,'ACCESS EXPORT'!$B:$P,15,FALSE)),""&amp;CHAR(10)&amp;"(Transfer Out",TEXT('ACCESS EXPORT'!Y708," MM/DD/YYY)"))),IF('ACCESS EXPORT'!X708&lt;&gt;"",UPPER(CONCATENATE(UPPER(VLOOKUP(B708,'ACCESS EXPORT'!$B:$P,15,FALSE)),""&amp;CHAR(10)&amp;"(Transfer In",TEXT('ACCESS EXPORT'!X708," MM/DD/YYY)"))))))</f>
        <v>OVERMEYER, JAMES D.</v>
      </c>
      <c r="O708" s="4" t="str">
        <f>_xlfn.IFNA(VLOOKUP(B708,'ACCESS EXPORT'!$B:$Q,16,FALSE),"")</f>
        <v>MD</v>
      </c>
      <c r="P708" s="4" t="str">
        <f>_xlfn.IFNA(VLOOKUP(B708,'ACCESS EXPORT'!B:W,22,FALSE),"-")</f>
        <v>1295732089</v>
      </c>
      <c r="Q708" s="4" t="str">
        <f>_xlfn.IFNA(VLOOKUP(A708,'ACCESS EXPORT'!$A:$AG,33,0),"-")</f>
        <v>TBD</v>
      </c>
      <c r="R708" s="4" t="str">
        <f>_xlfn.IFNA(VLOOKUP(A708,'ACCESS EXPORT'!$A:$AH,34,0),"-")</f>
        <v>Linda Hopkins</v>
      </c>
      <c r="S708" s="4" t="str">
        <f>_xlfn.IFNA(VLOOKUP(A708,'ACCESS EXPORT'!$A:$AI,35,0),"-")</f>
        <v>James Agee</v>
      </c>
      <c r="T708" s="4" t="str">
        <f>_xlfn.IFNA(VLOOKUP(A708,'ACCESS EXPORT'!$A:$AJ,36,0),"-")</f>
        <v>Wanda Cruz</v>
      </c>
      <c r="U708" s="4" t="str">
        <f>_xlfn.IFNA(VLOOKUP(A708,'ACCESS EXPORT'!$A:$AK,37,0),"-")</f>
        <v>athena</v>
      </c>
      <c r="V708" s="4" t="str">
        <f>_xlfn.IFNA(VLOOKUP(A708,'ACCESS EXPORT'!$A:$AL,38,0),"-")</f>
        <v>N/A</v>
      </c>
      <c r="W708" s="4" t="str">
        <f>_xlfn.IFNA(VLOOKUP(A708,'ACCESS EXPORT'!$A:$AM,39,0),"-")</f>
        <v/>
      </c>
      <c r="X708" s="4" t="str">
        <f>_xlfn.IFNA(VLOOKUP(A708,'ACCESS EXPORT'!$A:$AN,40,0),"-")</f>
        <v>-</v>
      </c>
      <c r="Y708" s="26" t="str">
        <f>_xlfn.IFNA(VLOOKUP(A708,'ACCESS EXPORT'!A:AO,41,0),"")</f>
        <v>N/A</v>
      </c>
      <c r="Z708" s="26" t="str">
        <f>_xlfn.IFNA(VLOOKUP(A708,'ACCESS EXPORT'!A:AP,42,0),"")</f>
        <v/>
      </c>
      <c r="AA708" s="26" t="str">
        <f>_xlfn.IFNA(VLOOKUP(A708,'ACCESS EXPORT'!A:AQ,43,0),"")</f>
        <v>Jenna Tomaselli</v>
      </c>
    </row>
    <row r="709" spans="1:27" ht="18.75" x14ac:dyDescent="0.25">
      <c r="A709" s="33">
        <v>262</v>
      </c>
      <c r="B709" s="10">
        <v>1645</v>
      </c>
      <c r="C709" s="7" t="str">
        <f ca="1">IFERROR(UPPER(IF(AND('ACCESS EXPORT'!AA709="",'ACCESS EXPORT'!Z709=""),VLOOKUP(A709,'ACCESS EXPORT'!$A:$AF,32,FALSE),(IF('ACCESS EXPORT'!AA709&lt;&gt;"",CONCATENATE(VLOOKUP(A709,'ACCESS EXPORT'!$A:$AF,32,FALSE)," (Closed",TEXT('ACCESS EXPORT'!AA709," MM/DD/YYY)")),IF(TODAY()&lt;(('ACCESS EXPORT'!Z709)+30),CONCATENATE(VLOOKUP(A709,'ACCESS EXPORT'!$A:$AF,32,FALSE)," (Opens",TEXT('ACCESS EXPORT'!Z709," MM/DD/YYY)")),VLOOKUP(A709,'ACCESS EXPORT'!$A:$AF,32,FALSE)))))),"-")</f>
        <v>ADVENTHEALTH MEDICAL GROUP RADIOLOGY AT CENTRAL FLORIDA</v>
      </c>
      <c r="D709" s="3" t="str">
        <f ca="1">IFERROR(UPPER(IF(AND('ACCESS EXPORT'!AA709="",'ACCESS EXPORT'!Z709=""),VLOOKUP(A709,'ACCESS EXPORT'!$A:$AF,28,FALSE),(IF('ACCESS EXPORT'!AA709&lt;&gt;"",CONCATENATE(VLOOKUP(A709,'ACCESS EXPORT'!$A:$AF,28,FALSE)," (Closed",TEXT('ACCESS EXPORT'!AA709," MM/DD/YYY)")),IF(TODAY()&lt;(('ACCESS EXPORT'!Z709)+30),CONCATENATE(VLOOKUP(A709,'ACCESS EXPORT'!$A:$AF,28,FALSE)," (Opens",TEXT('ACCESS EXPORT'!Z709," MM/DD/YYY)")),VLOOKUP(A709,'ACCESS EXPORT'!$A:$AF,28,FALSE)))))),"-")</f>
        <v>RADIOLOGY SPECIALISTS OF FLORIDA</v>
      </c>
      <c r="E709" s="3" t="str">
        <f>VLOOKUP($A709,'ACCESS EXPORT'!$A:$AF,3,FALSE)</f>
        <v>7260</v>
      </c>
      <c r="F709" s="3" t="str">
        <f>UPPER(CONCATENATE(VLOOKUP(A709,'ACCESS EXPORT'!$A:$AF,4,FALSE)," ",VLOOKUP(A709,'ACCESS EXPORT'!$A:$AF,5,FALSE)," ",VLOOKUP(A709,'ACCESS EXPORT'!$A:$AF,6,FALSE)," ",VLOOKUP(A709,'ACCESS EXPORT'!$A:$AA,7,FALSE)," ",VLOOKUP(A709,'ACCESS EXPORT'!$A:$AA,8,FALSE)))</f>
        <v>2600 WESTHALL LN  MAITLAND FL 32751</v>
      </c>
      <c r="G709" s="4" t="str">
        <f>UPPER(VLOOKUP($A709,'ACCESS EXPORT'!$A:$AF,9,FALSE))</f>
        <v>ORANGE</v>
      </c>
      <c r="H709" s="4" t="str">
        <f>_xlfn.IFNA(VLOOKUP($B709,'ACCESS EXPORT'!$B:$J,9,FALSE),"")</f>
        <v>HB</v>
      </c>
      <c r="I709" s="3" t="str">
        <f>CONCATENATE("(P)",VLOOKUP($A709,'ACCESS EXPORT'!$A:$AF,11,FALSE)," (F)",VLOOKUP($A709,'ACCESS EXPORT'!$A:$AF,29,FALSE))</f>
        <v>(P)(407) 200-2355 (F)(407) 200-4947</v>
      </c>
      <c r="J709" s="4" t="str">
        <f>UPPER(VLOOKUP($A709,'ACCESS EXPORT'!$A:$AF,12,FALSE))</f>
        <v>RADIOLOGY</v>
      </c>
      <c r="K709" s="4" t="str">
        <f>UPPER(VLOOKUP($A709,'ACCESS EXPORT'!$A:$AF,13,FALSE))</f>
        <v>ELISE MACCARROLL-WRIGHT</v>
      </c>
      <c r="L709" s="3" t="str">
        <f>IF(AND(VLOOKUP(A709,'ACCESS EXPORT'!A:AE,1,0),'ACCESS EXPORT'!N709=""),UPPER(CONCATENATE('ACCESS EXPORT'!AE709)),IF(VLOOKUP(A709,'ACCESS EXPORT'!A:AE,1,0),UPPER(CONCATENATE('ACCESS EXPORT'!N709," "&amp;CHAR(10),'ACCESS EXPORT'!AE709))))</f>
        <v xml:space="preserve">SUSAN GRACIA, JULIE EDINGER, TRICIA PERRY (REV DIR) 
</v>
      </c>
      <c r="M709" s="4" t="str">
        <f>UPPER(VLOOKUP($A709,'ACCESS EXPORT'!$A:$O,15,FALSE))</f>
        <v>PATRICIA HORVATH (PM)/KAIRSTEN TURNER (PM)</v>
      </c>
      <c r="N709" s="4" t="str">
        <f ca="1">IF(AND('ACCESS EXPORT'!X709="",'ACCESS EXPORT'!Y709=""),IF('ACCESS EXPORT'!V709&lt;&gt;"",(IF(TODAY()-'ACCESS EXPORT'!V709&gt;=-60,UPPER(CONCATENATE(VLOOKUP(B709,'ACCESS EXPORT'!$B:$P,15,FALSE),""&amp;CHAR(10)&amp;"(SEP",TEXT('ACCESS EXPORT'!V709," MM/DD/YYY)"))),IF(TODAY()-'ACCESS EXPORT'!V709&lt;0,UPPER(VLOOKUP(B709,'ACCESS EXPORT'!$B:$P,15,FALSE)),UPPER(VLOOKUP(B709,'ACCESS EXPORT'!$B:$P,15,FALSE))))),IF('ACCESS EXPORT'!U709="",UPPER(VLOOKUP(B709,'ACCESS EXPORT'!$B:$P,15,FALSE)),IF(TODAY()-'ACCESS EXPORT'!U709&lt;=30,CONCATENATE(UPPER(VLOOKUP(B709,'ACCESS EXPORT'!$B:$P,15,FALSE)),""&amp;CHAR(10)&amp;"(NEW",TEXT('ACCESS EXPORT'!U709," MM/DD/YYY)")),IF(AND(TODAY()-'ACCESS EXPORT'!U709&gt;30,TODAY()&gt;0),UPPER(VLOOKUP(B709,'ACCESS EXPORT'!$B:$P,15,FALSE)))))),IF('ACCESS EXPORT'!Y709&lt;&gt;"",UPPER(CONCATENATE(UPPER(VLOOKUP(B709,'ACCESS EXPORT'!$B:$P,15,FALSE)),""&amp;CHAR(10)&amp;"(Transfer Out",TEXT('ACCESS EXPORT'!Y709," MM/DD/YYY)"))),IF('ACCESS EXPORT'!X709&lt;&gt;"",UPPER(CONCATENATE(UPPER(VLOOKUP(B709,'ACCESS EXPORT'!$B:$P,15,FALSE)),""&amp;CHAR(10)&amp;"(Transfer In",TEXT('ACCESS EXPORT'!X709," MM/DD/YYY)"))))))</f>
        <v>OWEN, RYAN WILLIAM</v>
      </c>
      <c r="O709" s="4" t="str">
        <f>_xlfn.IFNA(VLOOKUP(B709,'ACCESS EXPORT'!$B:$Q,16,FALSE),"")</f>
        <v>MD</v>
      </c>
      <c r="P709" s="4" t="str">
        <f>_xlfn.IFNA(VLOOKUP(B709,'ACCESS EXPORT'!B:W,22,FALSE),"-")</f>
        <v>1750518759</v>
      </c>
      <c r="Q709" s="4" t="str">
        <f>_xlfn.IFNA(VLOOKUP(A709,'ACCESS EXPORT'!$A:$AG,33,0),"-")</f>
        <v>TBD</v>
      </c>
      <c r="R709" s="4" t="str">
        <f>_xlfn.IFNA(VLOOKUP(A709,'ACCESS EXPORT'!$A:$AH,34,0),"-")</f>
        <v>Linda Hopkins</v>
      </c>
      <c r="S709" s="4" t="str">
        <f>_xlfn.IFNA(VLOOKUP(A709,'ACCESS EXPORT'!$A:$AI,35,0),"-")</f>
        <v>James Agee</v>
      </c>
      <c r="T709" s="4" t="str">
        <f>_xlfn.IFNA(VLOOKUP(A709,'ACCESS EXPORT'!$A:$AJ,36,0),"-")</f>
        <v>Wanda Cruz</v>
      </c>
      <c r="U709" s="4" t="str">
        <f>_xlfn.IFNA(VLOOKUP(A709,'ACCESS EXPORT'!$A:$AK,37,0),"-")</f>
        <v>athena</v>
      </c>
      <c r="V709" s="4" t="str">
        <f>_xlfn.IFNA(VLOOKUP(A709,'ACCESS EXPORT'!$A:$AL,38,0),"-")</f>
        <v>N/A</v>
      </c>
      <c r="W709" s="4" t="str">
        <f>_xlfn.IFNA(VLOOKUP(A709,'ACCESS EXPORT'!$A:$AM,39,0),"-")</f>
        <v/>
      </c>
      <c r="X709" s="4" t="str">
        <f>_xlfn.IFNA(VLOOKUP(A709,'ACCESS EXPORT'!$A:$AN,40,0),"-")</f>
        <v>-</v>
      </c>
      <c r="Y709" s="26" t="str">
        <f>_xlfn.IFNA(VLOOKUP(A709,'ACCESS EXPORT'!A:AO,41,0),"")</f>
        <v>N/A</v>
      </c>
      <c r="Z709" s="26" t="str">
        <f>_xlfn.IFNA(VLOOKUP(A709,'ACCESS EXPORT'!A:AP,42,0),"")</f>
        <v/>
      </c>
      <c r="AA709" s="26" t="str">
        <f>_xlfn.IFNA(VLOOKUP(A709,'ACCESS EXPORT'!A:AQ,43,0),"")</f>
        <v>Jenna Tomaselli</v>
      </c>
    </row>
    <row r="710" spans="1:27" ht="18.75" x14ac:dyDescent="0.25">
      <c r="A710" s="33">
        <v>262</v>
      </c>
      <c r="B710" s="10">
        <v>1646</v>
      </c>
      <c r="C710" s="7" t="str">
        <f ca="1">IFERROR(UPPER(IF(AND('ACCESS EXPORT'!AA710="",'ACCESS EXPORT'!Z710=""),VLOOKUP(A710,'ACCESS EXPORT'!$A:$AF,32,FALSE),(IF('ACCESS EXPORT'!AA710&lt;&gt;"",CONCATENATE(VLOOKUP(A710,'ACCESS EXPORT'!$A:$AF,32,FALSE)," (Closed",TEXT('ACCESS EXPORT'!AA710," MM/DD/YYY)")),IF(TODAY()&lt;(('ACCESS EXPORT'!Z710)+30),CONCATENATE(VLOOKUP(A710,'ACCESS EXPORT'!$A:$AF,32,FALSE)," (Opens",TEXT('ACCESS EXPORT'!Z710," MM/DD/YYY)")),VLOOKUP(A710,'ACCESS EXPORT'!$A:$AF,32,FALSE)))))),"-")</f>
        <v>ADVENTHEALTH MEDICAL GROUP RADIOLOGY AT CENTRAL FLORIDA</v>
      </c>
      <c r="D710" s="3" t="str">
        <f ca="1">IFERROR(UPPER(IF(AND('ACCESS EXPORT'!AA710="",'ACCESS EXPORT'!Z710=""),VLOOKUP(A710,'ACCESS EXPORT'!$A:$AF,28,FALSE),(IF('ACCESS EXPORT'!AA710&lt;&gt;"",CONCATENATE(VLOOKUP(A710,'ACCESS EXPORT'!$A:$AF,28,FALSE)," (Closed",TEXT('ACCESS EXPORT'!AA710," MM/DD/YYY)")),IF(TODAY()&lt;(('ACCESS EXPORT'!Z710)+30),CONCATENATE(VLOOKUP(A710,'ACCESS EXPORT'!$A:$AF,28,FALSE)," (Opens",TEXT('ACCESS EXPORT'!Z710," MM/DD/YYY)")),VLOOKUP(A710,'ACCESS EXPORT'!$A:$AF,28,FALSE)))))),"-")</f>
        <v>RADIOLOGY SPECIALISTS OF FLORIDA</v>
      </c>
      <c r="E710" s="3" t="str">
        <f>VLOOKUP($A710,'ACCESS EXPORT'!$A:$AF,3,FALSE)</f>
        <v>7260</v>
      </c>
      <c r="F710" s="3" t="str">
        <f>UPPER(CONCATENATE(VLOOKUP(A710,'ACCESS EXPORT'!$A:$AF,4,FALSE)," ",VLOOKUP(A710,'ACCESS EXPORT'!$A:$AF,5,FALSE)," ",VLOOKUP(A710,'ACCESS EXPORT'!$A:$AF,6,FALSE)," ",VLOOKUP(A710,'ACCESS EXPORT'!$A:$AA,7,FALSE)," ",VLOOKUP(A710,'ACCESS EXPORT'!$A:$AA,8,FALSE)))</f>
        <v>2600 WESTHALL LN  MAITLAND FL 32751</v>
      </c>
      <c r="G710" s="4" t="str">
        <f>UPPER(VLOOKUP($A710,'ACCESS EXPORT'!$A:$AF,9,FALSE))</f>
        <v>ORANGE</v>
      </c>
      <c r="H710" s="4" t="str">
        <f>_xlfn.IFNA(VLOOKUP($B710,'ACCESS EXPORT'!$B:$J,9,FALSE),"")</f>
        <v>HB</v>
      </c>
      <c r="I710" s="3" t="str">
        <f>CONCATENATE("(P)",VLOOKUP($A710,'ACCESS EXPORT'!$A:$AF,11,FALSE)," (F)",VLOOKUP($A710,'ACCESS EXPORT'!$A:$AF,29,FALSE))</f>
        <v>(P)(407) 200-2355 (F)(407) 200-4947</v>
      </c>
      <c r="J710" s="4" t="str">
        <f>UPPER(VLOOKUP($A710,'ACCESS EXPORT'!$A:$AF,12,FALSE))</f>
        <v>RADIOLOGY</v>
      </c>
      <c r="K710" s="4" t="str">
        <f>UPPER(VLOOKUP($A710,'ACCESS EXPORT'!$A:$AF,13,FALSE))</f>
        <v>ELISE MACCARROLL-WRIGHT</v>
      </c>
      <c r="L710" s="3" t="str">
        <f>IF(AND(VLOOKUP(A710,'ACCESS EXPORT'!A:AE,1,0),'ACCESS EXPORT'!N710=""),UPPER(CONCATENATE('ACCESS EXPORT'!AE710)),IF(VLOOKUP(A710,'ACCESS EXPORT'!A:AE,1,0),UPPER(CONCATENATE('ACCESS EXPORT'!N710," "&amp;CHAR(10),'ACCESS EXPORT'!AE710))))</f>
        <v xml:space="preserve">SUSAN GRACIA, JULIE EDINGER, TRICIA PERRY (REV DIR) 
</v>
      </c>
      <c r="M710" s="4" t="str">
        <f>UPPER(VLOOKUP($A710,'ACCESS EXPORT'!$A:$O,15,FALSE))</f>
        <v>PATRICIA HORVATH (PM)/KAIRSTEN TURNER (PM)</v>
      </c>
      <c r="N710" s="4" t="str">
        <f ca="1">IF(AND('ACCESS EXPORT'!X710="",'ACCESS EXPORT'!Y710=""),IF('ACCESS EXPORT'!V710&lt;&gt;"",(IF(TODAY()-'ACCESS EXPORT'!V710&gt;=-60,UPPER(CONCATENATE(VLOOKUP(B710,'ACCESS EXPORT'!$B:$P,15,FALSE),""&amp;CHAR(10)&amp;"(SEP",TEXT('ACCESS EXPORT'!V710," MM/DD/YYY)"))),IF(TODAY()-'ACCESS EXPORT'!V710&lt;0,UPPER(VLOOKUP(B710,'ACCESS EXPORT'!$B:$P,15,FALSE)),UPPER(VLOOKUP(B710,'ACCESS EXPORT'!$B:$P,15,FALSE))))),IF('ACCESS EXPORT'!U710="",UPPER(VLOOKUP(B710,'ACCESS EXPORT'!$B:$P,15,FALSE)),IF(TODAY()-'ACCESS EXPORT'!U710&lt;=30,CONCATENATE(UPPER(VLOOKUP(B710,'ACCESS EXPORT'!$B:$P,15,FALSE)),""&amp;CHAR(10)&amp;"(NEW",TEXT('ACCESS EXPORT'!U710," MM/DD/YYY)")),IF(AND(TODAY()-'ACCESS EXPORT'!U710&gt;30,TODAY()&gt;0),UPPER(VLOOKUP(B710,'ACCESS EXPORT'!$B:$P,15,FALSE)))))),IF('ACCESS EXPORT'!Y710&lt;&gt;"",UPPER(CONCATENATE(UPPER(VLOOKUP(B710,'ACCESS EXPORT'!$B:$P,15,FALSE)),""&amp;CHAR(10)&amp;"(Transfer Out",TEXT('ACCESS EXPORT'!Y710," MM/DD/YYY)"))),IF('ACCESS EXPORT'!X710&lt;&gt;"",UPPER(CONCATENATE(UPPER(VLOOKUP(B710,'ACCESS EXPORT'!$B:$P,15,FALSE)),""&amp;CHAR(10)&amp;"(Transfer In",TEXT('ACCESS EXPORT'!X710," MM/DD/YYY)"))))))</f>
        <v>PATEL, VIKRAM A.</v>
      </c>
      <c r="O710" s="4" t="str">
        <f>_xlfn.IFNA(VLOOKUP(B710,'ACCESS EXPORT'!$B:$Q,16,FALSE),"")</f>
        <v>MD</v>
      </c>
      <c r="P710" s="4" t="str">
        <f>_xlfn.IFNA(VLOOKUP(B710,'ACCESS EXPORT'!B:W,22,FALSE),"-")</f>
        <v>1134127830</v>
      </c>
      <c r="Q710" s="4" t="str">
        <f>_xlfn.IFNA(VLOOKUP(A710,'ACCESS EXPORT'!$A:$AG,33,0),"-")</f>
        <v>TBD</v>
      </c>
      <c r="R710" s="4" t="str">
        <f>_xlfn.IFNA(VLOOKUP(A710,'ACCESS EXPORT'!$A:$AH,34,0),"-")</f>
        <v>Linda Hopkins</v>
      </c>
      <c r="S710" s="4" t="str">
        <f>_xlfn.IFNA(VLOOKUP(A710,'ACCESS EXPORT'!$A:$AI,35,0),"-")</f>
        <v>James Agee</v>
      </c>
      <c r="T710" s="4" t="str">
        <f>_xlfn.IFNA(VLOOKUP(A710,'ACCESS EXPORT'!$A:$AJ,36,0),"-")</f>
        <v>Wanda Cruz</v>
      </c>
      <c r="U710" s="4" t="str">
        <f>_xlfn.IFNA(VLOOKUP(A710,'ACCESS EXPORT'!$A:$AK,37,0),"-")</f>
        <v>athena</v>
      </c>
      <c r="V710" s="4" t="str">
        <f>_xlfn.IFNA(VLOOKUP(A710,'ACCESS EXPORT'!$A:$AL,38,0),"-")</f>
        <v>N/A</v>
      </c>
      <c r="W710" s="4" t="str">
        <f>_xlfn.IFNA(VLOOKUP(A710,'ACCESS EXPORT'!$A:$AM,39,0),"-")</f>
        <v/>
      </c>
      <c r="X710" s="4" t="str">
        <f>_xlfn.IFNA(VLOOKUP(A710,'ACCESS EXPORT'!$A:$AN,40,0),"-")</f>
        <v>-</v>
      </c>
      <c r="Y710" s="26" t="str">
        <f>_xlfn.IFNA(VLOOKUP(A710,'ACCESS EXPORT'!A:AO,41,0),"")</f>
        <v>N/A</v>
      </c>
      <c r="Z710" s="26" t="str">
        <f>_xlfn.IFNA(VLOOKUP(A710,'ACCESS EXPORT'!A:AP,42,0),"")</f>
        <v/>
      </c>
      <c r="AA710" s="26" t="str">
        <f>_xlfn.IFNA(VLOOKUP(A710,'ACCESS EXPORT'!A:AQ,43,0),"")</f>
        <v>Jenna Tomaselli</v>
      </c>
    </row>
    <row r="711" spans="1:27" ht="18.75" x14ac:dyDescent="0.25">
      <c r="A711" s="33">
        <v>262</v>
      </c>
      <c r="B711" s="10">
        <v>1647</v>
      </c>
      <c r="C711" s="7" t="str">
        <f ca="1">IFERROR(UPPER(IF(AND('ACCESS EXPORT'!AA711="",'ACCESS EXPORT'!Z711=""),VLOOKUP(A711,'ACCESS EXPORT'!$A:$AF,32,FALSE),(IF('ACCESS EXPORT'!AA711&lt;&gt;"",CONCATENATE(VLOOKUP(A711,'ACCESS EXPORT'!$A:$AF,32,FALSE)," (Closed",TEXT('ACCESS EXPORT'!AA711," MM/DD/YYY)")),IF(TODAY()&lt;(('ACCESS EXPORT'!Z711)+30),CONCATENATE(VLOOKUP(A711,'ACCESS EXPORT'!$A:$AF,32,FALSE)," (Opens",TEXT('ACCESS EXPORT'!Z711," MM/DD/YYY)")),VLOOKUP(A711,'ACCESS EXPORT'!$A:$AF,32,FALSE)))))),"-")</f>
        <v>ADVENTHEALTH MEDICAL GROUP RADIOLOGY AT CENTRAL FLORIDA</v>
      </c>
      <c r="D711" s="3" t="str">
        <f ca="1">IFERROR(UPPER(IF(AND('ACCESS EXPORT'!AA711="",'ACCESS EXPORT'!Z711=""),VLOOKUP(A711,'ACCESS EXPORT'!$A:$AF,28,FALSE),(IF('ACCESS EXPORT'!AA711&lt;&gt;"",CONCATENATE(VLOOKUP(A711,'ACCESS EXPORT'!$A:$AF,28,FALSE)," (Closed",TEXT('ACCESS EXPORT'!AA711," MM/DD/YYY)")),IF(TODAY()&lt;(('ACCESS EXPORT'!Z711)+30),CONCATENATE(VLOOKUP(A711,'ACCESS EXPORT'!$A:$AF,28,FALSE)," (Opens",TEXT('ACCESS EXPORT'!Z711," MM/DD/YYY)")),VLOOKUP(A711,'ACCESS EXPORT'!$A:$AF,28,FALSE)))))),"-")</f>
        <v>RADIOLOGY SPECIALISTS OF FLORIDA</v>
      </c>
      <c r="E711" s="3" t="str">
        <f>VLOOKUP($A711,'ACCESS EXPORT'!$A:$AF,3,FALSE)</f>
        <v>7260</v>
      </c>
      <c r="F711" s="3" t="str">
        <f>UPPER(CONCATENATE(VLOOKUP(A711,'ACCESS EXPORT'!$A:$AF,4,FALSE)," ",VLOOKUP(A711,'ACCESS EXPORT'!$A:$AF,5,FALSE)," ",VLOOKUP(A711,'ACCESS EXPORT'!$A:$AF,6,FALSE)," ",VLOOKUP(A711,'ACCESS EXPORT'!$A:$AA,7,FALSE)," ",VLOOKUP(A711,'ACCESS EXPORT'!$A:$AA,8,FALSE)))</f>
        <v>2600 WESTHALL LN  MAITLAND FL 32751</v>
      </c>
      <c r="G711" s="4" t="str">
        <f>UPPER(VLOOKUP($A711,'ACCESS EXPORT'!$A:$AF,9,FALSE))</f>
        <v>ORANGE</v>
      </c>
      <c r="H711" s="4" t="str">
        <f>_xlfn.IFNA(VLOOKUP($B711,'ACCESS EXPORT'!$B:$J,9,FALSE),"")</f>
        <v>HB</v>
      </c>
      <c r="I711" s="3" t="str">
        <f>CONCATENATE("(P)",VLOOKUP($A711,'ACCESS EXPORT'!$A:$AF,11,FALSE)," (F)",VLOOKUP($A711,'ACCESS EXPORT'!$A:$AF,29,FALSE))</f>
        <v>(P)(407) 200-2355 (F)(407) 200-4947</v>
      </c>
      <c r="J711" s="4" t="str">
        <f>UPPER(VLOOKUP($A711,'ACCESS EXPORT'!$A:$AF,12,FALSE))</f>
        <v>RADIOLOGY</v>
      </c>
      <c r="K711" s="4" t="str">
        <f>UPPER(VLOOKUP($A711,'ACCESS EXPORT'!$A:$AF,13,FALSE))</f>
        <v>ELISE MACCARROLL-WRIGHT</v>
      </c>
      <c r="L711" s="3" t="str">
        <f>IF(AND(VLOOKUP(A711,'ACCESS EXPORT'!A:AE,1,0),'ACCESS EXPORT'!N711=""),UPPER(CONCATENATE('ACCESS EXPORT'!AE711)),IF(VLOOKUP(A711,'ACCESS EXPORT'!A:AE,1,0),UPPER(CONCATENATE('ACCESS EXPORT'!N711," "&amp;CHAR(10),'ACCESS EXPORT'!AE711))))</f>
        <v xml:space="preserve">SUSAN GRACIA, JULIE EDINGER, TRICIA PERRY (REV DIR) 
</v>
      </c>
      <c r="M711" s="4" t="str">
        <f>UPPER(VLOOKUP($A711,'ACCESS EXPORT'!$A:$O,15,FALSE))</f>
        <v>PATRICIA HORVATH (PM)/KAIRSTEN TURNER (PM)</v>
      </c>
      <c r="N711" s="4" t="str">
        <f ca="1">IF(AND('ACCESS EXPORT'!X711="",'ACCESS EXPORT'!Y711=""),IF('ACCESS EXPORT'!V711&lt;&gt;"",(IF(TODAY()-'ACCESS EXPORT'!V711&gt;=-60,UPPER(CONCATENATE(VLOOKUP(B711,'ACCESS EXPORT'!$B:$P,15,FALSE),""&amp;CHAR(10)&amp;"(SEP",TEXT('ACCESS EXPORT'!V711," MM/DD/YYY)"))),IF(TODAY()-'ACCESS EXPORT'!V711&lt;0,UPPER(VLOOKUP(B711,'ACCESS EXPORT'!$B:$P,15,FALSE)),UPPER(VLOOKUP(B711,'ACCESS EXPORT'!$B:$P,15,FALSE))))),IF('ACCESS EXPORT'!U711="",UPPER(VLOOKUP(B711,'ACCESS EXPORT'!$B:$P,15,FALSE)),IF(TODAY()-'ACCESS EXPORT'!U711&lt;=30,CONCATENATE(UPPER(VLOOKUP(B711,'ACCESS EXPORT'!$B:$P,15,FALSE)),""&amp;CHAR(10)&amp;"(NEW",TEXT('ACCESS EXPORT'!U711," MM/DD/YYY)")),IF(AND(TODAY()-'ACCESS EXPORT'!U711&gt;30,TODAY()&gt;0),UPPER(VLOOKUP(B711,'ACCESS EXPORT'!$B:$P,15,FALSE)))))),IF('ACCESS EXPORT'!Y711&lt;&gt;"",UPPER(CONCATENATE(UPPER(VLOOKUP(B711,'ACCESS EXPORT'!$B:$P,15,FALSE)),""&amp;CHAR(10)&amp;"(Transfer Out",TEXT('ACCESS EXPORT'!Y711," MM/DD/YYY)"))),IF('ACCESS EXPORT'!X711&lt;&gt;"",UPPER(CONCATENATE(UPPER(VLOOKUP(B711,'ACCESS EXPORT'!$B:$P,15,FALSE)),""&amp;CHAR(10)&amp;"(Transfer In",TEXT('ACCESS EXPORT'!X711," MM/DD/YYY)"))))))</f>
        <v>PATEL, VIVEK B.</v>
      </c>
      <c r="O711" s="4" t="str">
        <f>_xlfn.IFNA(VLOOKUP(B711,'ACCESS EXPORT'!$B:$Q,16,FALSE),"")</f>
        <v>MD</v>
      </c>
      <c r="P711" s="4" t="str">
        <f>_xlfn.IFNA(VLOOKUP(B711,'ACCESS EXPORT'!B:W,22,FALSE),"-")</f>
        <v>1841480647</v>
      </c>
      <c r="Q711" s="4" t="str">
        <f>_xlfn.IFNA(VLOOKUP(A711,'ACCESS EXPORT'!$A:$AG,33,0),"-")</f>
        <v>TBD</v>
      </c>
      <c r="R711" s="4" t="str">
        <f>_xlfn.IFNA(VLOOKUP(A711,'ACCESS EXPORT'!$A:$AH,34,0),"-")</f>
        <v>Linda Hopkins</v>
      </c>
      <c r="S711" s="4" t="str">
        <f>_xlfn.IFNA(VLOOKUP(A711,'ACCESS EXPORT'!$A:$AI,35,0),"-")</f>
        <v>James Agee</v>
      </c>
      <c r="T711" s="4" t="str">
        <f>_xlfn.IFNA(VLOOKUP(A711,'ACCESS EXPORT'!$A:$AJ,36,0),"-")</f>
        <v>Wanda Cruz</v>
      </c>
      <c r="U711" s="4" t="str">
        <f>_xlfn.IFNA(VLOOKUP(A711,'ACCESS EXPORT'!$A:$AK,37,0),"-")</f>
        <v>athena</v>
      </c>
      <c r="V711" s="4" t="str">
        <f>_xlfn.IFNA(VLOOKUP(A711,'ACCESS EXPORT'!$A:$AL,38,0),"-")</f>
        <v>N/A</v>
      </c>
      <c r="W711" s="4" t="str">
        <f>_xlfn.IFNA(VLOOKUP(A711,'ACCESS EXPORT'!$A:$AM,39,0),"-")</f>
        <v/>
      </c>
      <c r="X711" s="4" t="str">
        <f>_xlfn.IFNA(VLOOKUP(A711,'ACCESS EXPORT'!$A:$AN,40,0),"-")</f>
        <v>-</v>
      </c>
      <c r="Y711" s="26" t="str">
        <f>_xlfn.IFNA(VLOOKUP(A711,'ACCESS EXPORT'!A:AO,41,0),"")</f>
        <v>N/A</v>
      </c>
      <c r="Z711" s="26" t="str">
        <f>_xlfn.IFNA(VLOOKUP(A711,'ACCESS EXPORT'!A:AP,42,0),"")</f>
        <v/>
      </c>
      <c r="AA711" s="26" t="str">
        <f>_xlfn.IFNA(VLOOKUP(A711,'ACCESS EXPORT'!A:AQ,43,0),"")</f>
        <v>Jenna Tomaselli</v>
      </c>
    </row>
    <row r="712" spans="1:27" ht="18.75" x14ac:dyDescent="0.25">
      <c r="A712" s="33">
        <v>262</v>
      </c>
      <c r="B712" s="10">
        <v>1649</v>
      </c>
      <c r="C712" s="7" t="str">
        <f ca="1">IFERROR(UPPER(IF(AND('ACCESS EXPORT'!AA712="",'ACCESS EXPORT'!Z712=""),VLOOKUP(A712,'ACCESS EXPORT'!$A:$AF,32,FALSE),(IF('ACCESS EXPORT'!AA712&lt;&gt;"",CONCATENATE(VLOOKUP(A712,'ACCESS EXPORT'!$A:$AF,32,FALSE)," (Closed",TEXT('ACCESS EXPORT'!AA712," MM/DD/YYY)")),IF(TODAY()&lt;(('ACCESS EXPORT'!Z712)+30),CONCATENATE(VLOOKUP(A712,'ACCESS EXPORT'!$A:$AF,32,FALSE)," (Opens",TEXT('ACCESS EXPORT'!Z712," MM/DD/YYY)")),VLOOKUP(A712,'ACCESS EXPORT'!$A:$AF,32,FALSE)))))),"-")</f>
        <v>ADVENTHEALTH MEDICAL GROUP RADIOLOGY AT CENTRAL FLORIDA</v>
      </c>
      <c r="D712" s="3" t="str">
        <f ca="1">IFERROR(UPPER(IF(AND('ACCESS EXPORT'!AA712="",'ACCESS EXPORT'!Z712=""),VLOOKUP(A712,'ACCESS EXPORT'!$A:$AF,28,FALSE),(IF('ACCESS EXPORT'!AA712&lt;&gt;"",CONCATENATE(VLOOKUP(A712,'ACCESS EXPORT'!$A:$AF,28,FALSE)," (Closed",TEXT('ACCESS EXPORT'!AA712," MM/DD/YYY)")),IF(TODAY()&lt;(('ACCESS EXPORT'!Z712)+30),CONCATENATE(VLOOKUP(A712,'ACCESS EXPORT'!$A:$AF,28,FALSE)," (Opens",TEXT('ACCESS EXPORT'!Z712," MM/DD/YYY)")),VLOOKUP(A712,'ACCESS EXPORT'!$A:$AF,28,FALSE)))))),"-")</f>
        <v>RADIOLOGY SPECIALISTS OF FLORIDA</v>
      </c>
      <c r="E712" s="3" t="str">
        <f>VLOOKUP($A712,'ACCESS EXPORT'!$A:$AF,3,FALSE)</f>
        <v>7260</v>
      </c>
      <c r="F712" s="3" t="str">
        <f>UPPER(CONCATENATE(VLOOKUP(A712,'ACCESS EXPORT'!$A:$AF,4,FALSE)," ",VLOOKUP(A712,'ACCESS EXPORT'!$A:$AF,5,FALSE)," ",VLOOKUP(A712,'ACCESS EXPORT'!$A:$AF,6,FALSE)," ",VLOOKUP(A712,'ACCESS EXPORT'!$A:$AA,7,FALSE)," ",VLOOKUP(A712,'ACCESS EXPORT'!$A:$AA,8,FALSE)))</f>
        <v>2600 WESTHALL LN  MAITLAND FL 32751</v>
      </c>
      <c r="G712" s="4" t="str">
        <f>UPPER(VLOOKUP($A712,'ACCESS EXPORT'!$A:$AF,9,FALSE))</f>
        <v>ORANGE</v>
      </c>
      <c r="H712" s="4" t="str">
        <f>_xlfn.IFNA(VLOOKUP($B712,'ACCESS EXPORT'!$B:$J,9,FALSE),"")</f>
        <v>HB</v>
      </c>
      <c r="I712" s="3" t="str">
        <f>CONCATENATE("(P)",VLOOKUP($A712,'ACCESS EXPORT'!$A:$AF,11,FALSE)," (F)",VLOOKUP($A712,'ACCESS EXPORT'!$A:$AF,29,FALSE))</f>
        <v>(P)(407) 200-2355 (F)(407) 200-4947</v>
      </c>
      <c r="J712" s="4" t="str">
        <f>UPPER(VLOOKUP($A712,'ACCESS EXPORT'!$A:$AF,12,FALSE))</f>
        <v>RADIOLOGY</v>
      </c>
      <c r="K712" s="4" t="str">
        <f>UPPER(VLOOKUP($A712,'ACCESS EXPORT'!$A:$AF,13,FALSE))</f>
        <v>ELISE MACCARROLL-WRIGHT</v>
      </c>
      <c r="L712" s="3" t="str">
        <f>IF(AND(VLOOKUP(A712,'ACCESS EXPORT'!A:AE,1,0),'ACCESS EXPORT'!N712=""),UPPER(CONCATENATE('ACCESS EXPORT'!AE712)),IF(VLOOKUP(A712,'ACCESS EXPORT'!A:AE,1,0),UPPER(CONCATENATE('ACCESS EXPORT'!N712," "&amp;CHAR(10),'ACCESS EXPORT'!AE712))))</f>
        <v xml:space="preserve">SUSAN GRACIA, JULIE EDINGER, TRICIA PERRY (REV DIR) 
</v>
      </c>
      <c r="M712" s="4" t="str">
        <f>UPPER(VLOOKUP($A712,'ACCESS EXPORT'!$A:$O,15,FALSE))</f>
        <v>PATRICIA HORVATH (PM)/KAIRSTEN TURNER (PM)</v>
      </c>
      <c r="N712" s="4" t="str">
        <f ca="1">IF(AND('ACCESS EXPORT'!X712="",'ACCESS EXPORT'!Y712=""),IF('ACCESS EXPORT'!V712&lt;&gt;"",(IF(TODAY()-'ACCESS EXPORT'!V712&gt;=-60,UPPER(CONCATENATE(VLOOKUP(B712,'ACCESS EXPORT'!$B:$P,15,FALSE),""&amp;CHAR(10)&amp;"(SEP",TEXT('ACCESS EXPORT'!V712," MM/DD/YYY)"))),IF(TODAY()-'ACCESS EXPORT'!V712&lt;0,UPPER(VLOOKUP(B712,'ACCESS EXPORT'!$B:$P,15,FALSE)),UPPER(VLOOKUP(B712,'ACCESS EXPORT'!$B:$P,15,FALSE))))),IF('ACCESS EXPORT'!U712="",UPPER(VLOOKUP(B712,'ACCESS EXPORT'!$B:$P,15,FALSE)),IF(TODAY()-'ACCESS EXPORT'!U712&lt;=30,CONCATENATE(UPPER(VLOOKUP(B712,'ACCESS EXPORT'!$B:$P,15,FALSE)),""&amp;CHAR(10)&amp;"(NEW",TEXT('ACCESS EXPORT'!U712," MM/DD/YYY)")),IF(AND(TODAY()-'ACCESS EXPORT'!U712&gt;30,TODAY()&gt;0),UPPER(VLOOKUP(B712,'ACCESS EXPORT'!$B:$P,15,FALSE)))))),IF('ACCESS EXPORT'!Y712&lt;&gt;"",UPPER(CONCATENATE(UPPER(VLOOKUP(B712,'ACCESS EXPORT'!$B:$P,15,FALSE)),""&amp;CHAR(10)&amp;"(Transfer Out",TEXT('ACCESS EXPORT'!Y712," MM/DD/YYY)"))),IF('ACCESS EXPORT'!X712&lt;&gt;"",UPPER(CONCATENATE(UPPER(VLOOKUP(B712,'ACCESS EXPORT'!$B:$P,15,FALSE)),""&amp;CHAR(10)&amp;"(Transfer In",TEXT('ACCESS EXPORT'!X712," MM/DD/YYY)"))))))</f>
        <v>PINEIRO, SERGIO</v>
      </c>
      <c r="O712" s="4" t="str">
        <f>_xlfn.IFNA(VLOOKUP(B712,'ACCESS EXPORT'!$B:$Q,16,FALSE),"")</f>
        <v>DO</v>
      </c>
      <c r="P712" s="4" t="str">
        <f>_xlfn.IFNA(VLOOKUP(B712,'ACCESS EXPORT'!B:W,22,FALSE),"-")</f>
        <v>1871559971</v>
      </c>
      <c r="Q712" s="4" t="str">
        <f>_xlfn.IFNA(VLOOKUP(A712,'ACCESS EXPORT'!$A:$AG,33,0),"-")</f>
        <v>TBD</v>
      </c>
      <c r="R712" s="4" t="str">
        <f>_xlfn.IFNA(VLOOKUP(A712,'ACCESS EXPORT'!$A:$AH,34,0),"-")</f>
        <v>Linda Hopkins</v>
      </c>
      <c r="S712" s="4" t="str">
        <f>_xlfn.IFNA(VLOOKUP(A712,'ACCESS EXPORT'!$A:$AI,35,0),"-")</f>
        <v>James Agee</v>
      </c>
      <c r="T712" s="4" t="str">
        <f>_xlfn.IFNA(VLOOKUP(A712,'ACCESS EXPORT'!$A:$AJ,36,0),"-")</f>
        <v>Wanda Cruz</v>
      </c>
      <c r="U712" s="4" t="str">
        <f>_xlfn.IFNA(VLOOKUP(A712,'ACCESS EXPORT'!$A:$AK,37,0),"-")</f>
        <v>athena</v>
      </c>
      <c r="V712" s="4" t="str">
        <f>_xlfn.IFNA(VLOOKUP(A712,'ACCESS EXPORT'!$A:$AL,38,0),"-")</f>
        <v>N/A</v>
      </c>
      <c r="W712" s="4" t="str">
        <f>_xlfn.IFNA(VLOOKUP(A712,'ACCESS EXPORT'!$A:$AM,39,0),"-")</f>
        <v/>
      </c>
      <c r="X712" s="4" t="str">
        <f>_xlfn.IFNA(VLOOKUP(A712,'ACCESS EXPORT'!$A:$AN,40,0),"-")</f>
        <v>-</v>
      </c>
      <c r="Y712" s="26" t="str">
        <f>_xlfn.IFNA(VLOOKUP(A712,'ACCESS EXPORT'!A:AO,41,0),"")</f>
        <v>N/A</v>
      </c>
      <c r="Z712" s="26" t="str">
        <f>_xlfn.IFNA(VLOOKUP(A712,'ACCESS EXPORT'!A:AP,42,0),"")</f>
        <v/>
      </c>
      <c r="AA712" s="26" t="str">
        <f>_xlfn.IFNA(VLOOKUP(A712,'ACCESS EXPORT'!A:AQ,43,0),"")</f>
        <v>Jenna Tomaselli</v>
      </c>
    </row>
    <row r="713" spans="1:27" ht="18.75" x14ac:dyDescent="0.25">
      <c r="A713" s="33">
        <v>262</v>
      </c>
      <c r="B713" s="10">
        <v>1606</v>
      </c>
      <c r="C713" s="7" t="str">
        <f ca="1">IFERROR(UPPER(IF(AND('ACCESS EXPORT'!AA713="",'ACCESS EXPORT'!Z713=""),VLOOKUP(A713,'ACCESS EXPORT'!$A:$AF,32,FALSE),(IF('ACCESS EXPORT'!AA713&lt;&gt;"",CONCATENATE(VLOOKUP(A713,'ACCESS EXPORT'!$A:$AF,32,FALSE)," (Closed",TEXT('ACCESS EXPORT'!AA713," MM/DD/YYY)")),IF(TODAY()&lt;(('ACCESS EXPORT'!Z713)+30),CONCATENATE(VLOOKUP(A713,'ACCESS EXPORT'!$A:$AF,32,FALSE)," (Opens",TEXT('ACCESS EXPORT'!Z713," MM/DD/YYY)")),VLOOKUP(A713,'ACCESS EXPORT'!$A:$AF,32,FALSE)))))),"-")</f>
        <v>ADVENTHEALTH MEDICAL GROUP RADIOLOGY AT CENTRAL FLORIDA</v>
      </c>
      <c r="D713" s="3" t="str">
        <f ca="1">IFERROR(UPPER(IF(AND('ACCESS EXPORT'!AA713="",'ACCESS EXPORT'!Z713=""),VLOOKUP(A713,'ACCESS EXPORT'!$A:$AF,28,FALSE),(IF('ACCESS EXPORT'!AA713&lt;&gt;"",CONCATENATE(VLOOKUP(A713,'ACCESS EXPORT'!$A:$AF,28,FALSE)," (Closed",TEXT('ACCESS EXPORT'!AA713," MM/DD/YYY)")),IF(TODAY()&lt;(('ACCESS EXPORT'!Z713)+30),CONCATENATE(VLOOKUP(A713,'ACCESS EXPORT'!$A:$AF,28,FALSE)," (Opens",TEXT('ACCESS EXPORT'!Z713," MM/DD/YYY)")),VLOOKUP(A713,'ACCESS EXPORT'!$A:$AF,28,FALSE)))))),"-")</f>
        <v>RADIOLOGY SPECIALISTS OF FLORIDA</v>
      </c>
      <c r="E713" s="3" t="str">
        <f>VLOOKUP($A713,'ACCESS EXPORT'!$A:$AF,3,FALSE)</f>
        <v>7260</v>
      </c>
      <c r="F713" s="3" t="str">
        <f>UPPER(CONCATENATE(VLOOKUP(A713,'ACCESS EXPORT'!$A:$AF,4,FALSE)," ",VLOOKUP(A713,'ACCESS EXPORT'!$A:$AF,5,FALSE)," ",VLOOKUP(A713,'ACCESS EXPORT'!$A:$AF,6,FALSE)," ",VLOOKUP(A713,'ACCESS EXPORT'!$A:$AA,7,FALSE)," ",VLOOKUP(A713,'ACCESS EXPORT'!$A:$AA,8,FALSE)))</f>
        <v>2600 WESTHALL LN  MAITLAND FL 32751</v>
      </c>
      <c r="G713" s="4" t="str">
        <f>UPPER(VLOOKUP($A713,'ACCESS EXPORT'!$A:$AF,9,FALSE))</f>
        <v>ORANGE</v>
      </c>
      <c r="H713" s="4" t="str">
        <f>_xlfn.IFNA(VLOOKUP($B713,'ACCESS EXPORT'!$B:$J,9,FALSE),"")</f>
        <v>HB</v>
      </c>
      <c r="I713" s="3" t="str">
        <f>CONCATENATE("(P)",VLOOKUP($A713,'ACCESS EXPORT'!$A:$AF,11,FALSE)," (F)",VLOOKUP($A713,'ACCESS EXPORT'!$A:$AF,29,FALSE))</f>
        <v>(P)(407) 200-2355 (F)(407) 200-4947</v>
      </c>
      <c r="J713" s="4" t="str">
        <f>UPPER(VLOOKUP($A713,'ACCESS EXPORT'!$A:$AF,12,FALSE))</f>
        <v>RADIOLOGY</v>
      </c>
      <c r="K713" s="4" t="str">
        <f>UPPER(VLOOKUP($A713,'ACCESS EXPORT'!$A:$AF,13,FALSE))</f>
        <v>ELISE MACCARROLL-WRIGHT</v>
      </c>
      <c r="L713" s="3" t="str">
        <f>IF(AND(VLOOKUP(A713,'ACCESS EXPORT'!A:AE,1,0),'ACCESS EXPORT'!N713=""),UPPER(CONCATENATE('ACCESS EXPORT'!AE713)),IF(VLOOKUP(A713,'ACCESS EXPORT'!A:AE,1,0),UPPER(CONCATENATE('ACCESS EXPORT'!N713," "&amp;CHAR(10),'ACCESS EXPORT'!AE713))))</f>
        <v xml:space="preserve">SUSAN GRACIA, JULIE EDINGER, TRICIA PERRY (REV DIR) 
</v>
      </c>
      <c r="M713" s="4" t="str">
        <f>UPPER(VLOOKUP($A713,'ACCESS EXPORT'!$A:$O,15,FALSE))</f>
        <v>PATRICIA HORVATH (PM)/KAIRSTEN TURNER (PM)</v>
      </c>
      <c r="N713" s="4" t="str">
        <f ca="1">IF(AND('ACCESS EXPORT'!X713="",'ACCESS EXPORT'!Y713=""),IF('ACCESS EXPORT'!V713&lt;&gt;"",(IF(TODAY()-'ACCESS EXPORT'!V713&gt;=-60,UPPER(CONCATENATE(VLOOKUP(B713,'ACCESS EXPORT'!$B:$P,15,FALSE),""&amp;CHAR(10)&amp;"(SEP",TEXT('ACCESS EXPORT'!V713," MM/DD/YYY)"))),IF(TODAY()-'ACCESS EXPORT'!V713&lt;0,UPPER(VLOOKUP(B713,'ACCESS EXPORT'!$B:$P,15,FALSE)),UPPER(VLOOKUP(B713,'ACCESS EXPORT'!$B:$P,15,FALSE))))),IF('ACCESS EXPORT'!U713="",UPPER(VLOOKUP(B713,'ACCESS EXPORT'!$B:$P,15,FALSE)),IF(TODAY()-'ACCESS EXPORT'!U713&lt;=30,CONCATENATE(UPPER(VLOOKUP(B713,'ACCESS EXPORT'!$B:$P,15,FALSE)),""&amp;CHAR(10)&amp;"(NEW",TEXT('ACCESS EXPORT'!U713," MM/DD/YYY)")),IF(AND(TODAY()-'ACCESS EXPORT'!U713&gt;30,TODAY()&gt;0),UPPER(VLOOKUP(B713,'ACCESS EXPORT'!$B:$P,15,FALSE)))))),IF('ACCESS EXPORT'!Y713&lt;&gt;"",UPPER(CONCATENATE(UPPER(VLOOKUP(B713,'ACCESS EXPORT'!$B:$P,15,FALSE)),""&amp;CHAR(10)&amp;"(Transfer Out",TEXT('ACCESS EXPORT'!Y713," MM/DD/YYY)"))),IF('ACCESS EXPORT'!X713&lt;&gt;"",UPPER(CONCATENATE(UPPER(VLOOKUP(B713,'ACCESS EXPORT'!$B:$P,15,FALSE)),""&amp;CHAR(10)&amp;"(Transfer In",TEXT('ACCESS EXPORT'!X713," MM/DD/YYY)"))))))</f>
        <v>CROSSMAN, BRUCE R.</v>
      </c>
      <c r="O713" s="4" t="str">
        <f>_xlfn.IFNA(VLOOKUP(B713,'ACCESS EXPORT'!$B:$Q,16,FALSE),"")</f>
        <v>MD</v>
      </c>
      <c r="P713" s="4" t="str">
        <f>_xlfn.IFNA(VLOOKUP(B713,'ACCESS EXPORT'!B:W,22,FALSE),"-")</f>
        <v>1760489207</v>
      </c>
      <c r="Q713" s="4" t="str">
        <f>_xlfn.IFNA(VLOOKUP(A713,'ACCESS EXPORT'!$A:$AG,33,0),"-")</f>
        <v>TBD</v>
      </c>
      <c r="R713" s="4" t="str">
        <f>_xlfn.IFNA(VLOOKUP(A713,'ACCESS EXPORT'!$A:$AH,34,0),"-")</f>
        <v>Linda Hopkins</v>
      </c>
      <c r="S713" s="4" t="str">
        <f>_xlfn.IFNA(VLOOKUP(A713,'ACCESS EXPORT'!$A:$AI,35,0),"-")</f>
        <v>James Agee</v>
      </c>
      <c r="T713" s="4" t="str">
        <f>_xlfn.IFNA(VLOOKUP(A713,'ACCESS EXPORT'!$A:$AJ,36,0),"-")</f>
        <v>Wanda Cruz</v>
      </c>
      <c r="U713" s="4" t="str">
        <f>_xlfn.IFNA(VLOOKUP(A713,'ACCESS EXPORT'!$A:$AK,37,0),"-")</f>
        <v>athena</v>
      </c>
      <c r="V713" s="4" t="str">
        <f>_xlfn.IFNA(VLOOKUP(A713,'ACCESS EXPORT'!$A:$AL,38,0),"-")</f>
        <v>N/A</v>
      </c>
      <c r="W713" s="4" t="str">
        <f>_xlfn.IFNA(VLOOKUP(A713,'ACCESS EXPORT'!$A:$AM,39,0),"-")</f>
        <v/>
      </c>
      <c r="X713" s="4" t="str">
        <f>_xlfn.IFNA(VLOOKUP(A713,'ACCESS EXPORT'!$A:$AN,40,0),"-")</f>
        <v>-</v>
      </c>
      <c r="Y713" s="26" t="str">
        <f>_xlfn.IFNA(VLOOKUP(A713,'ACCESS EXPORT'!A:AO,41,0),"")</f>
        <v>N/A</v>
      </c>
      <c r="Z713" s="26" t="str">
        <f>_xlfn.IFNA(VLOOKUP(A713,'ACCESS EXPORT'!A:AP,42,0),"")</f>
        <v/>
      </c>
      <c r="AA713" s="26" t="str">
        <f>_xlfn.IFNA(VLOOKUP(A713,'ACCESS EXPORT'!A:AQ,43,0),"")</f>
        <v>Jenna Tomaselli</v>
      </c>
    </row>
    <row r="714" spans="1:27" ht="18.75" x14ac:dyDescent="0.25">
      <c r="A714" s="33">
        <v>262</v>
      </c>
      <c r="B714" s="10">
        <v>1605</v>
      </c>
      <c r="C714" s="7" t="str">
        <f ca="1">IFERROR(UPPER(IF(AND('ACCESS EXPORT'!AA714="",'ACCESS EXPORT'!Z714=""),VLOOKUP(A714,'ACCESS EXPORT'!$A:$AF,32,FALSE),(IF('ACCESS EXPORT'!AA714&lt;&gt;"",CONCATENATE(VLOOKUP(A714,'ACCESS EXPORT'!$A:$AF,32,FALSE)," (Closed",TEXT('ACCESS EXPORT'!AA714," MM/DD/YYY)")),IF(TODAY()&lt;(('ACCESS EXPORT'!Z714)+30),CONCATENATE(VLOOKUP(A714,'ACCESS EXPORT'!$A:$AF,32,FALSE)," (Opens",TEXT('ACCESS EXPORT'!Z714," MM/DD/YYY)")),VLOOKUP(A714,'ACCESS EXPORT'!$A:$AF,32,FALSE)))))),"-")</f>
        <v>ADVENTHEALTH MEDICAL GROUP RADIOLOGY AT CENTRAL FLORIDA</v>
      </c>
      <c r="D714" s="3" t="str">
        <f ca="1">IFERROR(UPPER(IF(AND('ACCESS EXPORT'!AA714="",'ACCESS EXPORT'!Z714=""),VLOOKUP(A714,'ACCESS EXPORT'!$A:$AF,28,FALSE),(IF('ACCESS EXPORT'!AA714&lt;&gt;"",CONCATENATE(VLOOKUP(A714,'ACCESS EXPORT'!$A:$AF,28,FALSE)," (Closed",TEXT('ACCESS EXPORT'!AA714," MM/DD/YYY)")),IF(TODAY()&lt;(('ACCESS EXPORT'!Z714)+30),CONCATENATE(VLOOKUP(A714,'ACCESS EXPORT'!$A:$AF,28,FALSE)," (Opens",TEXT('ACCESS EXPORT'!Z714," MM/DD/YYY)")),VLOOKUP(A714,'ACCESS EXPORT'!$A:$AF,28,FALSE)))))),"-")</f>
        <v>RADIOLOGY SPECIALISTS OF FLORIDA</v>
      </c>
      <c r="E714" s="3" t="str">
        <f>VLOOKUP($A714,'ACCESS EXPORT'!$A:$AF,3,FALSE)</f>
        <v>7260</v>
      </c>
      <c r="F714" s="3" t="str">
        <f>UPPER(CONCATENATE(VLOOKUP(A714,'ACCESS EXPORT'!$A:$AF,4,FALSE)," ",VLOOKUP(A714,'ACCESS EXPORT'!$A:$AF,5,FALSE)," ",VLOOKUP(A714,'ACCESS EXPORT'!$A:$AF,6,FALSE)," ",VLOOKUP(A714,'ACCESS EXPORT'!$A:$AA,7,FALSE)," ",VLOOKUP(A714,'ACCESS EXPORT'!$A:$AA,8,FALSE)))</f>
        <v>2600 WESTHALL LN  MAITLAND FL 32751</v>
      </c>
      <c r="G714" s="4" t="str">
        <f>UPPER(VLOOKUP($A714,'ACCESS EXPORT'!$A:$AF,9,FALSE))</f>
        <v>ORANGE</v>
      </c>
      <c r="H714" s="4" t="str">
        <f>_xlfn.IFNA(VLOOKUP($B714,'ACCESS EXPORT'!$B:$J,9,FALSE),"")</f>
        <v>HB</v>
      </c>
      <c r="I714" s="3" t="str">
        <f>CONCATENATE("(P)",VLOOKUP($A714,'ACCESS EXPORT'!$A:$AF,11,FALSE)," (F)",VLOOKUP($A714,'ACCESS EXPORT'!$A:$AF,29,FALSE))</f>
        <v>(P)(407) 200-2355 (F)(407) 200-4947</v>
      </c>
      <c r="J714" s="4" t="str">
        <f>UPPER(VLOOKUP($A714,'ACCESS EXPORT'!$A:$AF,12,FALSE))</f>
        <v>RADIOLOGY</v>
      </c>
      <c r="K714" s="4" t="str">
        <f>UPPER(VLOOKUP($A714,'ACCESS EXPORT'!$A:$AF,13,FALSE))</f>
        <v>ELISE MACCARROLL-WRIGHT</v>
      </c>
      <c r="L714" s="3" t="str">
        <f>IF(AND(VLOOKUP(A714,'ACCESS EXPORT'!A:AE,1,0),'ACCESS EXPORT'!N714=""),UPPER(CONCATENATE('ACCESS EXPORT'!AE714)),IF(VLOOKUP(A714,'ACCESS EXPORT'!A:AE,1,0),UPPER(CONCATENATE('ACCESS EXPORT'!N714," "&amp;CHAR(10),'ACCESS EXPORT'!AE714))))</f>
        <v xml:space="preserve">SUSAN GRACIA, JULIE EDINGER, TRICIA PERRY (REV DIR) 
</v>
      </c>
      <c r="M714" s="4" t="str">
        <f>UPPER(VLOOKUP($A714,'ACCESS EXPORT'!$A:$O,15,FALSE))</f>
        <v>PATRICIA HORVATH (PM)/KAIRSTEN TURNER (PM)</v>
      </c>
      <c r="N714" s="4" t="str">
        <f ca="1">IF(AND('ACCESS EXPORT'!X714="",'ACCESS EXPORT'!Y714=""),IF('ACCESS EXPORT'!V714&lt;&gt;"",(IF(TODAY()-'ACCESS EXPORT'!V714&gt;=-60,UPPER(CONCATENATE(VLOOKUP(B714,'ACCESS EXPORT'!$B:$P,15,FALSE),""&amp;CHAR(10)&amp;"(SEP",TEXT('ACCESS EXPORT'!V714," MM/DD/YYY)"))),IF(TODAY()-'ACCESS EXPORT'!V714&lt;0,UPPER(VLOOKUP(B714,'ACCESS EXPORT'!$B:$P,15,FALSE)),UPPER(VLOOKUP(B714,'ACCESS EXPORT'!$B:$P,15,FALSE))))),IF('ACCESS EXPORT'!U714="",UPPER(VLOOKUP(B714,'ACCESS EXPORT'!$B:$P,15,FALSE)),IF(TODAY()-'ACCESS EXPORT'!U714&lt;=30,CONCATENATE(UPPER(VLOOKUP(B714,'ACCESS EXPORT'!$B:$P,15,FALSE)),""&amp;CHAR(10)&amp;"(NEW",TEXT('ACCESS EXPORT'!U714," MM/DD/YYY)")),IF(AND(TODAY()-'ACCESS EXPORT'!U714&gt;30,TODAY()&gt;0),UPPER(VLOOKUP(B714,'ACCESS EXPORT'!$B:$P,15,FALSE)))))),IF('ACCESS EXPORT'!Y714&lt;&gt;"",UPPER(CONCATENATE(UPPER(VLOOKUP(B714,'ACCESS EXPORT'!$B:$P,15,FALSE)),""&amp;CHAR(10)&amp;"(Transfer Out",TEXT('ACCESS EXPORT'!Y714," MM/DD/YYY)"))),IF('ACCESS EXPORT'!X714&lt;&gt;"",UPPER(CONCATENATE(UPPER(VLOOKUP(B714,'ACCESS EXPORT'!$B:$P,15,FALSE)),""&amp;CHAR(10)&amp;"(Transfer In",TEXT('ACCESS EXPORT'!X714," MM/DD/YYY)"))))))</f>
        <v>CONTRERAS, FRANCISCO J.</v>
      </c>
      <c r="O714" s="4" t="str">
        <f>_xlfn.IFNA(VLOOKUP(B714,'ACCESS EXPORT'!$B:$Q,16,FALSE),"")</f>
        <v>MD</v>
      </c>
      <c r="P714" s="4" t="str">
        <f>_xlfn.IFNA(VLOOKUP(B714,'ACCESS EXPORT'!B:W,22,FALSE),"-")</f>
        <v>1306011424</v>
      </c>
      <c r="Q714" s="4" t="str">
        <f>_xlfn.IFNA(VLOOKUP(A714,'ACCESS EXPORT'!$A:$AG,33,0),"-")</f>
        <v>TBD</v>
      </c>
      <c r="R714" s="4" t="str">
        <f>_xlfn.IFNA(VLOOKUP(A714,'ACCESS EXPORT'!$A:$AH,34,0),"-")</f>
        <v>Linda Hopkins</v>
      </c>
      <c r="S714" s="4" t="str">
        <f>_xlfn.IFNA(VLOOKUP(A714,'ACCESS EXPORT'!$A:$AI,35,0),"-")</f>
        <v>James Agee</v>
      </c>
      <c r="T714" s="4" t="str">
        <f>_xlfn.IFNA(VLOOKUP(A714,'ACCESS EXPORT'!$A:$AJ,36,0),"-")</f>
        <v>Wanda Cruz</v>
      </c>
      <c r="U714" s="4" t="str">
        <f>_xlfn.IFNA(VLOOKUP(A714,'ACCESS EXPORT'!$A:$AK,37,0),"-")</f>
        <v>athena</v>
      </c>
      <c r="V714" s="4" t="str">
        <f>_xlfn.IFNA(VLOOKUP(A714,'ACCESS EXPORT'!$A:$AL,38,0),"-")</f>
        <v>N/A</v>
      </c>
      <c r="W714" s="4" t="str">
        <f>_xlfn.IFNA(VLOOKUP(A714,'ACCESS EXPORT'!$A:$AM,39,0),"-")</f>
        <v/>
      </c>
      <c r="X714" s="4" t="str">
        <f>_xlfn.IFNA(VLOOKUP(A714,'ACCESS EXPORT'!$A:$AN,40,0),"-")</f>
        <v>-</v>
      </c>
      <c r="Y714" s="26" t="str">
        <f>_xlfn.IFNA(VLOOKUP(A714,'ACCESS EXPORT'!A:AO,41,0),"")</f>
        <v>N/A</v>
      </c>
      <c r="Z714" s="26" t="str">
        <f>_xlfn.IFNA(VLOOKUP(A714,'ACCESS EXPORT'!A:AP,42,0),"")</f>
        <v/>
      </c>
      <c r="AA714" s="26" t="str">
        <f>_xlfn.IFNA(VLOOKUP(A714,'ACCESS EXPORT'!A:AQ,43,0),"")</f>
        <v>Jenna Tomaselli</v>
      </c>
    </row>
    <row r="715" spans="1:27" ht="18.75" x14ac:dyDescent="0.25">
      <c r="A715" s="33">
        <v>262</v>
      </c>
      <c r="B715" s="10">
        <v>1604</v>
      </c>
      <c r="C715" s="7" t="str">
        <f ca="1">IFERROR(UPPER(IF(AND('ACCESS EXPORT'!AA715="",'ACCESS EXPORT'!Z715=""),VLOOKUP(A715,'ACCESS EXPORT'!$A:$AF,32,FALSE),(IF('ACCESS EXPORT'!AA715&lt;&gt;"",CONCATENATE(VLOOKUP(A715,'ACCESS EXPORT'!$A:$AF,32,FALSE)," (Closed",TEXT('ACCESS EXPORT'!AA715," MM/DD/YYY)")),IF(TODAY()&lt;(('ACCESS EXPORT'!Z715)+30),CONCATENATE(VLOOKUP(A715,'ACCESS EXPORT'!$A:$AF,32,FALSE)," (Opens",TEXT('ACCESS EXPORT'!Z715," MM/DD/YYY)")),VLOOKUP(A715,'ACCESS EXPORT'!$A:$AF,32,FALSE)))))),"-")</f>
        <v>ADVENTHEALTH MEDICAL GROUP RADIOLOGY AT CENTRAL FLORIDA</v>
      </c>
      <c r="D715" s="3" t="str">
        <f ca="1">IFERROR(UPPER(IF(AND('ACCESS EXPORT'!AA715="",'ACCESS EXPORT'!Z715=""),VLOOKUP(A715,'ACCESS EXPORT'!$A:$AF,28,FALSE),(IF('ACCESS EXPORT'!AA715&lt;&gt;"",CONCATENATE(VLOOKUP(A715,'ACCESS EXPORT'!$A:$AF,28,FALSE)," (Closed",TEXT('ACCESS EXPORT'!AA715," MM/DD/YYY)")),IF(TODAY()&lt;(('ACCESS EXPORT'!Z715)+30),CONCATENATE(VLOOKUP(A715,'ACCESS EXPORT'!$A:$AF,28,FALSE)," (Opens",TEXT('ACCESS EXPORT'!Z715," MM/DD/YYY)")),VLOOKUP(A715,'ACCESS EXPORT'!$A:$AF,28,FALSE)))))),"-")</f>
        <v>RADIOLOGY SPECIALISTS OF FLORIDA</v>
      </c>
      <c r="E715" s="3" t="str">
        <f>VLOOKUP($A715,'ACCESS EXPORT'!$A:$AF,3,FALSE)</f>
        <v>7260</v>
      </c>
      <c r="F715" s="3" t="str">
        <f>UPPER(CONCATENATE(VLOOKUP(A715,'ACCESS EXPORT'!$A:$AF,4,FALSE)," ",VLOOKUP(A715,'ACCESS EXPORT'!$A:$AF,5,FALSE)," ",VLOOKUP(A715,'ACCESS EXPORT'!$A:$AF,6,FALSE)," ",VLOOKUP(A715,'ACCESS EXPORT'!$A:$AA,7,FALSE)," ",VLOOKUP(A715,'ACCESS EXPORT'!$A:$AA,8,FALSE)))</f>
        <v>2600 WESTHALL LN  MAITLAND FL 32751</v>
      </c>
      <c r="G715" s="4" t="str">
        <f>UPPER(VLOOKUP($A715,'ACCESS EXPORT'!$A:$AF,9,FALSE))</f>
        <v>ORANGE</v>
      </c>
      <c r="H715" s="4" t="str">
        <f>_xlfn.IFNA(VLOOKUP($B715,'ACCESS EXPORT'!$B:$J,9,FALSE),"")</f>
        <v>HB</v>
      </c>
      <c r="I715" s="3" t="str">
        <f>CONCATENATE("(P)",VLOOKUP($A715,'ACCESS EXPORT'!$A:$AF,11,FALSE)," (F)",VLOOKUP($A715,'ACCESS EXPORT'!$A:$AF,29,FALSE))</f>
        <v>(P)(407) 200-2355 (F)(407) 200-4947</v>
      </c>
      <c r="J715" s="4" t="str">
        <f>UPPER(VLOOKUP($A715,'ACCESS EXPORT'!$A:$AF,12,FALSE))</f>
        <v>RADIOLOGY</v>
      </c>
      <c r="K715" s="4" t="str">
        <f>UPPER(VLOOKUP($A715,'ACCESS EXPORT'!$A:$AF,13,FALSE))</f>
        <v>ELISE MACCARROLL-WRIGHT</v>
      </c>
      <c r="L715" s="3" t="str">
        <f>IF(AND(VLOOKUP(A715,'ACCESS EXPORT'!A:AE,1,0),'ACCESS EXPORT'!N715=""),UPPER(CONCATENATE('ACCESS EXPORT'!AE715)),IF(VLOOKUP(A715,'ACCESS EXPORT'!A:AE,1,0),UPPER(CONCATENATE('ACCESS EXPORT'!N715," "&amp;CHAR(10),'ACCESS EXPORT'!AE715))))</f>
        <v xml:space="preserve">SUSAN GRACIA, JULIE EDINGER, TRICIA PERRY (REV DIR) 
</v>
      </c>
      <c r="M715" s="4" t="str">
        <f>UPPER(VLOOKUP($A715,'ACCESS EXPORT'!$A:$O,15,FALSE))</f>
        <v>PATRICIA HORVATH (PM)/KAIRSTEN TURNER (PM)</v>
      </c>
      <c r="N715" s="4" t="str">
        <f ca="1">IF(AND('ACCESS EXPORT'!X715="",'ACCESS EXPORT'!Y715=""),IF('ACCESS EXPORT'!V715&lt;&gt;"",(IF(TODAY()-'ACCESS EXPORT'!V715&gt;=-60,UPPER(CONCATENATE(VLOOKUP(B715,'ACCESS EXPORT'!$B:$P,15,FALSE),""&amp;CHAR(10)&amp;"(SEP",TEXT('ACCESS EXPORT'!V715," MM/DD/YYY)"))),IF(TODAY()-'ACCESS EXPORT'!V715&lt;0,UPPER(VLOOKUP(B715,'ACCESS EXPORT'!$B:$P,15,FALSE)),UPPER(VLOOKUP(B715,'ACCESS EXPORT'!$B:$P,15,FALSE))))),IF('ACCESS EXPORT'!U715="",UPPER(VLOOKUP(B715,'ACCESS EXPORT'!$B:$P,15,FALSE)),IF(TODAY()-'ACCESS EXPORT'!U715&lt;=30,CONCATENATE(UPPER(VLOOKUP(B715,'ACCESS EXPORT'!$B:$P,15,FALSE)),""&amp;CHAR(10)&amp;"(NEW",TEXT('ACCESS EXPORT'!U715," MM/DD/YYY)")),IF(AND(TODAY()-'ACCESS EXPORT'!U715&gt;30,TODAY()&gt;0),UPPER(VLOOKUP(B715,'ACCESS EXPORT'!$B:$P,15,FALSE)))))),IF('ACCESS EXPORT'!Y715&lt;&gt;"",UPPER(CONCATENATE(UPPER(VLOOKUP(B715,'ACCESS EXPORT'!$B:$P,15,FALSE)),""&amp;CHAR(10)&amp;"(Transfer Out",TEXT('ACCESS EXPORT'!Y715," MM/DD/YYY)"))),IF('ACCESS EXPORT'!X715&lt;&gt;"",UPPER(CONCATENATE(UPPER(VLOOKUP(B715,'ACCESS EXPORT'!$B:$P,15,FALSE)),""&amp;CHAR(10)&amp;"(Transfer In",TEXT('ACCESS EXPORT'!X715," MM/DD/YYY)"))))))</f>
        <v>BYERS III, GEORGE E.</v>
      </c>
      <c r="O715" s="4" t="str">
        <f>_xlfn.IFNA(VLOOKUP(B715,'ACCESS EXPORT'!$B:$Q,16,FALSE),"")</f>
        <v>MD</v>
      </c>
      <c r="P715" s="4" t="str">
        <f>_xlfn.IFNA(VLOOKUP(B715,'ACCESS EXPORT'!B:W,22,FALSE),"-")</f>
        <v>1326096025</v>
      </c>
      <c r="Q715" s="4" t="str">
        <f>_xlfn.IFNA(VLOOKUP(A715,'ACCESS EXPORT'!$A:$AG,33,0),"-")</f>
        <v>TBD</v>
      </c>
      <c r="R715" s="4" t="str">
        <f>_xlfn.IFNA(VLOOKUP(A715,'ACCESS EXPORT'!$A:$AH,34,0),"-")</f>
        <v>Linda Hopkins</v>
      </c>
      <c r="S715" s="4" t="str">
        <f>_xlfn.IFNA(VLOOKUP(A715,'ACCESS EXPORT'!$A:$AI,35,0),"-")</f>
        <v>James Agee</v>
      </c>
      <c r="T715" s="4" t="str">
        <f>_xlfn.IFNA(VLOOKUP(A715,'ACCESS EXPORT'!$A:$AJ,36,0),"-")</f>
        <v>Wanda Cruz</v>
      </c>
      <c r="U715" s="4" t="str">
        <f>_xlfn.IFNA(VLOOKUP(A715,'ACCESS EXPORT'!$A:$AK,37,0),"-")</f>
        <v>athena</v>
      </c>
      <c r="V715" s="4" t="str">
        <f>_xlfn.IFNA(VLOOKUP(A715,'ACCESS EXPORT'!$A:$AL,38,0),"-")</f>
        <v>N/A</v>
      </c>
      <c r="W715" s="4" t="str">
        <f>_xlfn.IFNA(VLOOKUP(A715,'ACCESS EXPORT'!$A:$AM,39,0),"-")</f>
        <v/>
      </c>
      <c r="X715" s="4" t="str">
        <f>_xlfn.IFNA(VLOOKUP(A715,'ACCESS EXPORT'!$A:$AN,40,0),"-")</f>
        <v>-</v>
      </c>
      <c r="Y715" s="26" t="str">
        <f>_xlfn.IFNA(VLOOKUP(A715,'ACCESS EXPORT'!A:AO,41,0),"")</f>
        <v>N/A</v>
      </c>
      <c r="Z715" s="26" t="str">
        <f>_xlfn.IFNA(VLOOKUP(A715,'ACCESS EXPORT'!A:AP,42,0),"")</f>
        <v/>
      </c>
      <c r="AA715" s="26" t="str">
        <f>_xlfn.IFNA(VLOOKUP(A715,'ACCESS EXPORT'!A:AQ,43,0),"")</f>
        <v>Jenna Tomaselli</v>
      </c>
    </row>
    <row r="716" spans="1:27" ht="18.75" x14ac:dyDescent="0.25">
      <c r="A716" s="33">
        <v>262</v>
      </c>
      <c r="B716" s="10">
        <v>1638</v>
      </c>
      <c r="C716" s="7" t="str">
        <f ca="1">IFERROR(UPPER(IF(AND('ACCESS EXPORT'!AA716="",'ACCESS EXPORT'!Z716=""),VLOOKUP(A716,'ACCESS EXPORT'!$A:$AF,32,FALSE),(IF('ACCESS EXPORT'!AA716&lt;&gt;"",CONCATENATE(VLOOKUP(A716,'ACCESS EXPORT'!$A:$AF,32,FALSE)," (Closed",TEXT('ACCESS EXPORT'!AA716," MM/DD/YYY)")),IF(TODAY()&lt;(('ACCESS EXPORT'!Z716)+30),CONCATENATE(VLOOKUP(A716,'ACCESS EXPORT'!$A:$AF,32,FALSE)," (Opens",TEXT('ACCESS EXPORT'!Z716," MM/DD/YYY)")),VLOOKUP(A716,'ACCESS EXPORT'!$A:$AF,32,FALSE)))))),"-")</f>
        <v>ADVENTHEALTH MEDICAL GROUP RADIOLOGY AT CENTRAL FLORIDA</v>
      </c>
      <c r="D716" s="3" t="str">
        <f ca="1">IFERROR(UPPER(IF(AND('ACCESS EXPORT'!AA716="",'ACCESS EXPORT'!Z716=""),VLOOKUP(A716,'ACCESS EXPORT'!$A:$AF,28,FALSE),(IF('ACCESS EXPORT'!AA716&lt;&gt;"",CONCATENATE(VLOOKUP(A716,'ACCESS EXPORT'!$A:$AF,28,FALSE)," (Closed",TEXT('ACCESS EXPORT'!AA716," MM/DD/YYY)")),IF(TODAY()&lt;(('ACCESS EXPORT'!Z716)+30),CONCATENATE(VLOOKUP(A716,'ACCESS EXPORT'!$A:$AF,28,FALSE)," (Opens",TEXT('ACCESS EXPORT'!Z716," MM/DD/YYY)")),VLOOKUP(A716,'ACCESS EXPORT'!$A:$AF,28,FALSE)))))),"-")</f>
        <v>RADIOLOGY SPECIALISTS OF FLORIDA</v>
      </c>
      <c r="E716" s="3" t="str">
        <f>VLOOKUP($A716,'ACCESS EXPORT'!$A:$AF,3,FALSE)</f>
        <v>7260</v>
      </c>
      <c r="F716" s="3" t="str">
        <f>UPPER(CONCATENATE(VLOOKUP(A716,'ACCESS EXPORT'!$A:$AF,4,FALSE)," ",VLOOKUP(A716,'ACCESS EXPORT'!$A:$AF,5,FALSE)," ",VLOOKUP(A716,'ACCESS EXPORT'!$A:$AF,6,FALSE)," ",VLOOKUP(A716,'ACCESS EXPORT'!$A:$AA,7,FALSE)," ",VLOOKUP(A716,'ACCESS EXPORT'!$A:$AA,8,FALSE)))</f>
        <v>2600 WESTHALL LN  MAITLAND FL 32751</v>
      </c>
      <c r="G716" s="4" t="str">
        <f>UPPER(VLOOKUP($A716,'ACCESS EXPORT'!$A:$AF,9,FALSE))</f>
        <v>ORANGE</v>
      </c>
      <c r="H716" s="4" t="str">
        <f>_xlfn.IFNA(VLOOKUP($B716,'ACCESS EXPORT'!$B:$J,9,FALSE),"")</f>
        <v>HB</v>
      </c>
      <c r="I716" s="3" t="str">
        <f>CONCATENATE("(P)",VLOOKUP($A716,'ACCESS EXPORT'!$A:$AF,11,FALSE)," (F)",VLOOKUP($A716,'ACCESS EXPORT'!$A:$AF,29,FALSE))</f>
        <v>(P)(407) 200-2355 (F)(407) 200-4947</v>
      </c>
      <c r="J716" s="4" t="str">
        <f>UPPER(VLOOKUP($A716,'ACCESS EXPORT'!$A:$AF,12,FALSE))</f>
        <v>RADIOLOGY</v>
      </c>
      <c r="K716" s="4" t="str">
        <f>UPPER(VLOOKUP($A716,'ACCESS EXPORT'!$A:$AF,13,FALSE))</f>
        <v>ELISE MACCARROLL-WRIGHT</v>
      </c>
      <c r="L716" s="3" t="str">
        <f>IF(AND(VLOOKUP(A716,'ACCESS EXPORT'!A:AE,1,0),'ACCESS EXPORT'!N716=""),UPPER(CONCATENATE('ACCESS EXPORT'!AE716)),IF(VLOOKUP(A716,'ACCESS EXPORT'!A:AE,1,0),UPPER(CONCATENATE('ACCESS EXPORT'!N716," "&amp;CHAR(10),'ACCESS EXPORT'!AE716))))</f>
        <v xml:space="preserve">SUSAN GRACIA, JULIE EDINGER, TRICIA PERRY (REV DIR) 
</v>
      </c>
      <c r="M716" s="4" t="str">
        <f>UPPER(VLOOKUP($A716,'ACCESS EXPORT'!$A:$O,15,FALSE))</f>
        <v>PATRICIA HORVATH (PM)/KAIRSTEN TURNER (PM)</v>
      </c>
      <c r="N716" s="4" t="str">
        <f ca="1">IF(AND('ACCESS EXPORT'!X716="",'ACCESS EXPORT'!Y716=""),IF('ACCESS EXPORT'!V716&lt;&gt;"",(IF(TODAY()-'ACCESS EXPORT'!V716&gt;=-60,UPPER(CONCATENATE(VLOOKUP(B716,'ACCESS EXPORT'!$B:$P,15,FALSE),""&amp;CHAR(10)&amp;"(SEP",TEXT('ACCESS EXPORT'!V716," MM/DD/YYY)"))),IF(TODAY()-'ACCESS EXPORT'!V716&lt;0,UPPER(VLOOKUP(B716,'ACCESS EXPORT'!$B:$P,15,FALSE)),UPPER(VLOOKUP(B716,'ACCESS EXPORT'!$B:$P,15,FALSE))))),IF('ACCESS EXPORT'!U716="",UPPER(VLOOKUP(B716,'ACCESS EXPORT'!$B:$P,15,FALSE)),IF(TODAY()-'ACCESS EXPORT'!U716&lt;=30,CONCATENATE(UPPER(VLOOKUP(B716,'ACCESS EXPORT'!$B:$P,15,FALSE)),""&amp;CHAR(10)&amp;"(NEW",TEXT('ACCESS EXPORT'!U716," MM/DD/YYY)")),IF(AND(TODAY()-'ACCESS EXPORT'!U716&gt;30,TODAY()&gt;0),UPPER(VLOOKUP(B716,'ACCESS EXPORT'!$B:$P,15,FALSE)))))),IF('ACCESS EXPORT'!Y716&lt;&gt;"",UPPER(CONCATENATE(UPPER(VLOOKUP(B716,'ACCESS EXPORT'!$B:$P,15,FALSE)),""&amp;CHAR(10)&amp;"(Transfer Out",TEXT('ACCESS EXPORT'!Y716," MM/DD/YYY)"))),IF('ACCESS EXPORT'!X716&lt;&gt;"",UPPER(CONCATENATE(UPPER(VLOOKUP(B716,'ACCESS EXPORT'!$B:$P,15,FALSE)),""&amp;CHAR(10)&amp;"(Transfer In",TEXT('ACCESS EXPORT'!X716," MM/DD/YYY)"))))))</f>
        <v>MEHTA, RAHUL</v>
      </c>
      <c r="O716" s="4" t="str">
        <f>_xlfn.IFNA(VLOOKUP(B716,'ACCESS EXPORT'!$B:$Q,16,FALSE),"")</f>
        <v>MD</v>
      </c>
      <c r="P716" s="4" t="str">
        <f>_xlfn.IFNA(VLOOKUP(B716,'ACCESS EXPORT'!B:W,22,FALSE),"-")</f>
        <v>1417964040</v>
      </c>
      <c r="Q716" s="4" t="str">
        <f>_xlfn.IFNA(VLOOKUP(A716,'ACCESS EXPORT'!$A:$AG,33,0),"-")</f>
        <v>TBD</v>
      </c>
      <c r="R716" s="4" t="str">
        <f>_xlfn.IFNA(VLOOKUP(A716,'ACCESS EXPORT'!$A:$AH,34,0),"-")</f>
        <v>Linda Hopkins</v>
      </c>
      <c r="S716" s="4" t="str">
        <f>_xlfn.IFNA(VLOOKUP(A716,'ACCESS EXPORT'!$A:$AI,35,0),"-")</f>
        <v>James Agee</v>
      </c>
      <c r="T716" s="4" t="str">
        <f>_xlfn.IFNA(VLOOKUP(A716,'ACCESS EXPORT'!$A:$AJ,36,0),"-")</f>
        <v>Wanda Cruz</v>
      </c>
      <c r="U716" s="4" t="str">
        <f>_xlfn.IFNA(VLOOKUP(A716,'ACCESS EXPORT'!$A:$AK,37,0),"-")</f>
        <v>athena</v>
      </c>
      <c r="V716" s="4" t="str">
        <f>_xlfn.IFNA(VLOOKUP(A716,'ACCESS EXPORT'!$A:$AL,38,0),"-")</f>
        <v>N/A</v>
      </c>
      <c r="W716" s="4" t="str">
        <f>_xlfn.IFNA(VLOOKUP(A716,'ACCESS EXPORT'!$A:$AM,39,0),"-")</f>
        <v/>
      </c>
      <c r="X716" s="4" t="str">
        <f>_xlfn.IFNA(VLOOKUP(A716,'ACCESS EXPORT'!$A:$AN,40,0),"-")</f>
        <v>-</v>
      </c>
      <c r="Y716" s="26" t="str">
        <f>_xlfn.IFNA(VLOOKUP(A716,'ACCESS EXPORT'!A:AO,41,0),"")</f>
        <v>N/A</v>
      </c>
      <c r="Z716" s="26" t="str">
        <f>_xlfn.IFNA(VLOOKUP(A716,'ACCESS EXPORT'!A:AP,42,0),"")</f>
        <v/>
      </c>
      <c r="AA716" s="26" t="str">
        <f>_xlfn.IFNA(VLOOKUP(A716,'ACCESS EXPORT'!A:AQ,43,0),"")</f>
        <v>Jenna Tomaselli</v>
      </c>
    </row>
    <row r="717" spans="1:27" ht="18.75" x14ac:dyDescent="0.25">
      <c r="A717" s="33">
        <v>262</v>
      </c>
      <c r="B717" s="10">
        <v>1609</v>
      </c>
      <c r="C717" s="7" t="str">
        <f ca="1">IFERROR(UPPER(IF(AND('ACCESS EXPORT'!AA717="",'ACCESS EXPORT'!Z717=""),VLOOKUP(A717,'ACCESS EXPORT'!$A:$AF,32,FALSE),(IF('ACCESS EXPORT'!AA717&lt;&gt;"",CONCATENATE(VLOOKUP(A717,'ACCESS EXPORT'!$A:$AF,32,FALSE)," (Closed",TEXT('ACCESS EXPORT'!AA717," MM/DD/YYY)")),IF(TODAY()&lt;(('ACCESS EXPORT'!Z717)+30),CONCATENATE(VLOOKUP(A717,'ACCESS EXPORT'!$A:$AF,32,FALSE)," (Opens",TEXT('ACCESS EXPORT'!Z717," MM/DD/YYY)")),VLOOKUP(A717,'ACCESS EXPORT'!$A:$AF,32,FALSE)))))),"-")</f>
        <v>ADVENTHEALTH MEDICAL GROUP RADIOLOGY AT CENTRAL FLORIDA</v>
      </c>
      <c r="D717" s="3" t="str">
        <f ca="1">IFERROR(UPPER(IF(AND('ACCESS EXPORT'!AA717="",'ACCESS EXPORT'!Z717=""),VLOOKUP(A717,'ACCESS EXPORT'!$A:$AF,28,FALSE),(IF('ACCESS EXPORT'!AA717&lt;&gt;"",CONCATENATE(VLOOKUP(A717,'ACCESS EXPORT'!$A:$AF,28,FALSE)," (Closed",TEXT('ACCESS EXPORT'!AA717," MM/DD/YYY)")),IF(TODAY()&lt;(('ACCESS EXPORT'!Z717)+30),CONCATENATE(VLOOKUP(A717,'ACCESS EXPORT'!$A:$AF,28,FALSE)," (Opens",TEXT('ACCESS EXPORT'!Z717," MM/DD/YYY)")),VLOOKUP(A717,'ACCESS EXPORT'!$A:$AF,28,FALSE)))))),"-")</f>
        <v>RADIOLOGY SPECIALISTS OF FLORIDA</v>
      </c>
      <c r="E717" s="3" t="str">
        <f>VLOOKUP($A717,'ACCESS EXPORT'!$A:$AF,3,FALSE)</f>
        <v>7260</v>
      </c>
      <c r="F717" s="3" t="str">
        <f>UPPER(CONCATENATE(VLOOKUP(A717,'ACCESS EXPORT'!$A:$AF,4,FALSE)," ",VLOOKUP(A717,'ACCESS EXPORT'!$A:$AF,5,FALSE)," ",VLOOKUP(A717,'ACCESS EXPORT'!$A:$AF,6,FALSE)," ",VLOOKUP(A717,'ACCESS EXPORT'!$A:$AA,7,FALSE)," ",VLOOKUP(A717,'ACCESS EXPORT'!$A:$AA,8,FALSE)))</f>
        <v>2600 WESTHALL LN  MAITLAND FL 32751</v>
      </c>
      <c r="G717" s="4" t="str">
        <f>UPPER(VLOOKUP($A717,'ACCESS EXPORT'!$A:$AF,9,FALSE))</f>
        <v>ORANGE</v>
      </c>
      <c r="H717" s="4" t="str">
        <f>_xlfn.IFNA(VLOOKUP($B717,'ACCESS EXPORT'!$B:$J,9,FALSE),"")</f>
        <v>HB</v>
      </c>
      <c r="I717" s="3" t="str">
        <f>CONCATENATE("(P)",VLOOKUP($A717,'ACCESS EXPORT'!$A:$AF,11,FALSE)," (F)",VLOOKUP($A717,'ACCESS EXPORT'!$A:$AF,29,FALSE))</f>
        <v>(P)(407) 200-2355 (F)(407) 200-4947</v>
      </c>
      <c r="J717" s="4" t="str">
        <f>UPPER(VLOOKUP($A717,'ACCESS EXPORT'!$A:$AF,12,FALSE))</f>
        <v>RADIOLOGY</v>
      </c>
      <c r="K717" s="4" t="str">
        <f>UPPER(VLOOKUP($A717,'ACCESS EXPORT'!$A:$AF,13,FALSE))</f>
        <v>ELISE MACCARROLL-WRIGHT</v>
      </c>
      <c r="L717" s="3" t="str">
        <f>IF(AND(VLOOKUP(A717,'ACCESS EXPORT'!A:AE,1,0),'ACCESS EXPORT'!N717=""),UPPER(CONCATENATE('ACCESS EXPORT'!AE717)),IF(VLOOKUP(A717,'ACCESS EXPORT'!A:AE,1,0),UPPER(CONCATENATE('ACCESS EXPORT'!N717," "&amp;CHAR(10),'ACCESS EXPORT'!AE717))))</f>
        <v xml:space="preserve">SUSAN GRACIA, JULIE EDINGER, TRICIA PERRY (REV DIR) 
</v>
      </c>
      <c r="M717" s="4" t="str">
        <f>UPPER(VLOOKUP($A717,'ACCESS EXPORT'!$A:$O,15,FALSE))</f>
        <v>PATRICIA HORVATH (PM)/KAIRSTEN TURNER (PM)</v>
      </c>
      <c r="N717" s="4" t="str">
        <f ca="1">IF(AND('ACCESS EXPORT'!X717="",'ACCESS EXPORT'!Y717=""),IF('ACCESS EXPORT'!V717&lt;&gt;"",(IF(TODAY()-'ACCESS EXPORT'!V717&gt;=-60,UPPER(CONCATENATE(VLOOKUP(B717,'ACCESS EXPORT'!$B:$P,15,FALSE),""&amp;CHAR(10)&amp;"(SEP",TEXT('ACCESS EXPORT'!V717," MM/DD/YYY)"))),IF(TODAY()-'ACCESS EXPORT'!V717&lt;0,UPPER(VLOOKUP(B717,'ACCESS EXPORT'!$B:$P,15,FALSE)),UPPER(VLOOKUP(B717,'ACCESS EXPORT'!$B:$P,15,FALSE))))),IF('ACCESS EXPORT'!U717="",UPPER(VLOOKUP(B717,'ACCESS EXPORT'!$B:$P,15,FALSE)),IF(TODAY()-'ACCESS EXPORT'!U717&lt;=30,CONCATENATE(UPPER(VLOOKUP(B717,'ACCESS EXPORT'!$B:$P,15,FALSE)),""&amp;CHAR(10)&amp;"(NEW",TEXT('ACCESS EXPORT'!U717," MM/DD/YYY)")),IF(AND(TODAY()-'ACCESS EXPORT'!U717&gt;30,TODAY()&gt;0),UPPER(VLOOKUP(B717,'ACCESS EXPORT'!$B:$P,15,FALSE)))))),IF('ACCESS EXPORT'!Y717&lt;&gt;"",UPPER(CONCATENATE(UPPER(VLOOKUP(B717,'ACCESS EXPORT'!$B:$P,15,FALSE)),""&amp;CHAR(10)&amp;"(Transfer Out",TEXT('ACCESS EXPORT'!Y717," MM/DD/YYY)"))),IF('ACCESS EXPORT'!X717&lt;&gt;"",UPPER(CONCATENATE(UPPER(VLOOKUP(B717,'ACCESS EXPORT'!$B:$P,15,FALSE)),""&amp;CHAR(10)&amp;"(Transfer In",TEXT('ACCESS EXPORT'!X717," MM/DD/YYY)"))))))</f>
        <v>FARLEY, TIMOTHY E.</v>
      </c>
      <c r="O717" s="4" t="str">
        <f>_xlfn.IFNA(VLOOKUP(B717,'ACCESS EXPORT'!$B:$Q,16,FALSE),"")</f>
        <v>MD</v>
      </c>
      <c r="P717" s="4" t="str">
        <f>_xlfn.IFNA(VLOOKUP(B717,'ACCESS EXPORT'!B:W,22,FALSE),"-")</f>
        <v>1972501310</v>
      </c>
      <c r="Q717" s="4" t="str">
        <f>_xlfn.IFNA(VLOOKUP(A717,'ACCESS EXPORT'!$A:$AG,33,0),"-")</f>
        <v>TBD</v>
      </c>
      <c r="R717" s="4" t="str">
        <f>_xlfn.IFNA(VLOOKUP(A717,'ACCESS EXPORT'!$A:$AH,34,0),"-")</f>
        <v>Linda Hopkins</v>
      </c>
      <c r="S717" s="4" t="str">
        <f>_xlfn.IFNA(VLOOKUP(A717,'ACCESS EXPORT'!$A:$AI,35,0),"-")</f>
        <v>James Agee</v>
      </c>
      <c r="T717" s="4" t="str">
        <f>_xlfn.IFNA(VLOOKUP(A717,'ACCESS EXPORT'!$A:$AJ,36,0),"-")</f>
        <v>Wanda Cruz</v>
      </c>
      <c r="U717" s="4" t="str">
        <f>_xlfn.IFNA(VLOOKUP(A717,'ACCESS EXPORT'!$A:$AK,37,0),"-")</f>
        <v>athena</v>
      </c>
      <c r="V717" s="4" t="str">
        <f>_xlfn.IFNA(VLOOKUP(A717,'ACCESS EXPORT'!$A:$AL,38,0),"-")</f>
        <v>N/A</v>
      </c>
      <c r="W717" s="4" t="str">
        <f>_xlfn.IFNA(VLOOKUP(A717,'ACCESS EXPORT'!$A:$AM,39,0),"-")</f>
        <v/>
      </c>
      <c r="X717" s="4" t="str">
        <f>_xlfn.IFNA(VLOOKUP(A717,'ACCESS EXPORT'!$A:$AN,40,0),"-")</f>
        <v>-</v>
      </c>
      <c r="Y717" s="26" t="str">
        <f>_xlfn.IFNA(VLOOKUP(A717,'ACCESS EXPORT'!A:AO,41,0),"")</f>
        <v>N/A</v>
      </c>
      <c r="Z717" s="26" t="str">
        <f>_xlfn.IFNA(VLOOKUP(A717,'ACCESS EXPORT'!A:AP,42,0),"")</f>
        <v/>
      </c>
      <c r="AA717" s="26" t="str">
        <f>_xlfn.IFNA(VLOOKUP(A717,'ACCESS EXPORT'!A:AQ,43,0),"")</f>
        <v>Jenna Tomaselli</v>
      </c>
    </row>
    <row r="718" spans="1:27" ht="18.75" x14ac:dyDescent="0.25">
      <c r="A718" s="33">
        <v>262</v>
      </c>
      <c r="B718" s="10">
        <v>1650</v>
      </c>
      <c r="C718" s="7" t="str">
        <f ca="1">IFERROR(UPPER(IF(AND('ACCESS EXPORT'!AA718="",'ACCESS EXPORT'!Z718=""),VLOOKUP(A718,'ACCESS EXPORT'!$A:$AF,32,FALSE),(IF('ACCESS EXPORT'!AA718&lt;&gt;"",CONCATENATE(VLOOKUP(A718,'ACCESS EXPORT'!$A:$AF,32,FALSE)," (Closed",TEXT('ACCESS EXPORT'!AA718," MM/DD/YYY)")),IF(TODAY()&lt;(('ACCESS EXPORT'!Z718)+30),CONCATENATE(VLOOKUP(A718,'ACCESS EXPORT'!$A:$AF,32,FALSE)," (Opens",TEXT('ACCESS EXPORT'!Z718," MM/DD/YYY)")),VLOOKUP(A718,'ACCESS EXPORT'!$A:$AF,32,FALSE)))))),"-")</f>
        <v>ADVENTHEALTH MEDICAL GROUP RADIOLOGY AT CENTRAL FLORIDA</v>
      </c>
      <c r="D718" s="3" t="str">
        <f ca="1">IFERROR(UPPER(IF(AND('ACCESS EXPORT'!AA718="",'ACCESS EXPORT'!Z718=""),VLOOKUP(A718,'ACCESS EXPORT'!$A:$AF,28,FALSE),(IF('ACCESS EXPORT'!AA718&lt;&gt;"",CONCATENATE(VLOOKUP(A718,'ACCESS EXPORT'!$A:$AF,28,FALSE)," (Closed",TEXT('ACCESS EXPORT'!AA718," MM/DD/YYY)")),IF(TODAY()&lt;(('ACCESS EXPORT'!Z718)+30),CONCATENATE(VLOOKUP(A718,'ACCESS EXPORT'!$A:$AF,28,FALSE)," (Opens",TEXT('ACCESS EXPORT'!Z718," MM/DD/YYY)")),VLOOKUP(A718,'ACCESS EXPORT'!$A:$AF,28,FALSE)))))),"-")</f>
        <v>RADIOLOGY SPECIALISTS OF FLORIDA</v>
      </c>
      <c r="E718" s="3" t="str">
        <f>VLOOKUP($A718,'ACCESS EXPORT'!$A:$AF,3,FALSE)</f>
        <v>7260</v>
      </c>
      <c r="F718" s="3" t="str">
        <f>UPPER(CONCATENATE(VLOOKUP(A718,'ACCESS EXPORT'!$A:$AF,4,FALSE)," ",VLOOKUP(A718,'ACCESS EXPORT'!$A:$AF,5,FALSE)," ",VLOOKUP(A718,'ACCESS EXPORT'!$A:$AF,6,FALSE)," ",VLOOKUP(A718,'ACCESS EXPORT'!$A:$AA,7,FALSE)," ",VLOOKUP(A718,'ACCESS EXPORT'!$A:$AA,8,FALSE)))</f>
        <v>2600 WESTHALL LN  MAITLAND FL 32751</v>
      </c>
      <c r="G718" s="4" t="str">
        <f>UPPER(VLOOKUP($A718,'ACCESS EXPORT'!$A:$AF,9,FALSE))</f>
        <v>ORANGE</v>
      </c>
      <c r="H718" s="4" t="str">
        <f>_xlfn.IFNA(VLOOKUP($B718,'ACCESS EXPORT'!$B:$J,9,FALSE),"")</f>
        <v>HB</v>
      </c>
      <c r="I718" s="3" t="str">
        <f>CONCATENATE("(P)",VLOOKUP($A718,'ACCESS EXPORT'!$A:$AF,11,FALSE)," (F)",VLOOKUP($A718,'ACCESS EXPORT'!$A:$AF,29,FALSE))</f>
        <v>(P)(407) 200-2355 (F)(407) 200-4947</v>
      </c>
      <c r="J718" s="4" t="str">
        <f>UPPER(VLOOKUP($A718,'ACCESS EXPORT'!$A:$AF,12,FALSE))</f>
        <v>RADIOLOGY</v>
      </c>
      <c r="K718" s="4" t="str">
        <f>UPPER(VLOOKUP($A718,'ACCESS EXPORT'!$A:$AF,13,FALSE))</f>
        <v>ELISE MACCARROLL-WRIGHT</v>
      </c>
      <c r="L718" s="3" t="str">
        <f>IF(AND(VLOOKUP(A718,'ACCESS EXPORT'!A:AE,1,0),'ACCESS EXPORT'!N718=""),UPPER(CONCATENATE('ACCESS EXPORT'!AE718)),IF(VLOOKUP(A718,'ACCESS EXPORT'!A:AE,1,0),UPPER(CONCATENATE('ACCESS EXPORT'!N718," "&amp;CHAR(10),'ACCESS EXPORT'!AE718))))</f>
        <v xml:space="preserve">SUSAN GRACIA, JULIE EDINGER, TRICIA PERRY (REV DIR) 
</v>
      </c>
      <c r="M718" s="4" t="str">
        <f>UPPER(VLOOKUP($A718,'ACCESS EXPORT'!$A:$O,15,FALSE))</f>
        <v>PATRICIA HORVATH (PM)/KAIRSTEN TURNER (PM)</v>
      </c>
      <c r="N718" s="4" t="str">
        <f ca="1">IF(AND('ACCESS EXPORT'!X718="",'ACCESS EXPORT'!Y718=""),IF('ACCESS EXPORT'!V718&lt;&gt;"",(IF(TODAY()-'ACCESS EXPORT'!V718&gt;=-60,UPPER(CONCATENATE(VLOOKUP(B718,'ACCESS EXPORT'!$B:$P,15,FALSE),""&amp;CHAR(10)&amp;"(SEP",TEXT('ACCESS EXPORT'!V718," MM/DD/YYY)"))),IF(TODAY()-'ACCESS EXPORT'!V718&lt;0,UPPER(VLOOKUP(B718,'ACCESS EXPORT'!$B:$P,15,FALSE)),UPPER(VLOOKUP(B718,'ACCESS EXPORT'!$B:$P,15,FALSE))))),IF('ACCESS EXPORT'!U718="",UPPER(VLOOKUP(B718,'ACCESS EXPORT'!$B:$P,15,FALSE)),IF(TODAY()-'ACCESS EXPORT'!U718&lt;=30,CONCATENATE(UPPER(VLOOKUP(B718,'ACCESS EXPORT'!$B:$P,15,FALSE)),""&amp;CHAR(10)&amp;"(NEW",TEXT('ACCESS EXPORT'!U718," MM/DD/YYY)")),IF(AND(TODAY()-'ACCESS EXPORT'!U718&gt;30,TODAY()&gt;0),UPPER(VLOOKUP(B718,'ACCESS EXPORT'!$B:$P,15,FALSE)))))),IF('ACCESS EXPORT'!Y718&lt;&gt;"",UPPER(CONCATENATE(UPPER(VLOOKUP(B718,'ACCESS EXPORT'!$B:$P,15,FALSE)),""&amp;CHAR(10)&amp;"(Transfer Out",TEXT('ACCESS EXPORT'!Y718," MM/DD/YYY)"))),IF('ACCESS EXPORT'!X718&lt;&gt;"",UPPER(CONCATENATE(UPPER(VLOOKUP(B718,'ACCESS EXPORT'!$B:$P,15,FALSE)),""&amp;CHAR(10)&amp;"(Transfer In",TEXT('ACCESS EXPORT'!X718," MM/DD/YYY)"))))))</f>
        <v>POWERS, CATHRYN</v>
      </c>
      <c r="O718" s="4" t="str">
        <f>_xlfn.IFNA(VLOOKUP(B718,'ACCESS EXPORT'!$B:$Q,16,FALSE),"")</f>
        <v>MD</v>
      </c>
      <c r="P718" s="4" t="str">
        <f>_xlfn.IFNA(VLOOKUP(B718,'ACCESS EXPORT'!B:W,22,FALSE),"-")</f>
        <v>1538115779</v>
      </c>
      <c r="Q718" s="4" t="str">
        <f>_xlfn.IFNA(VLOOKUP(A718,'ACCESS EXPORT'!$A:$AG,33,0),"-")</f>
        <v>TBD</v>
      </c>
      <c r="R718" s="4" t="str">
        <f>_xlfn.IFNA(VLOOKUP(A718,'ACCESS EXPORT'!$A:$AH,34,0),"-")</f>
        <v>Linda Hopkins</v>
      </c>
      <c r="S718" s="4" t="str">
        <f>_xlfn.IFNA(VLOOKUP(A718,'ACCESS EXPORT'!$A:$AI,35,0),"-")</f>
        <v>James Agee</v>
      </c>
      <c r="T718" s="4" t="str">
        <f>_xlfn.IFNA(VLOOKUP(A718,'ACCESS EXPORT'!$A:$AJ,36,0),"-")</f>
        <v>Wanda Cruz</v>
      </c>
      <c r="U718" s="4" t="str">
        <f>_xlfn.IFNA(VLOOKUP(A718,'ACCESS EXPORT'!$A:$AK,37,0),"-")</f>
        <v>athena</v>
      </c>
      <c r="V718" s="4" t="str">
        <f>_xlfn.IFNA(VLOOKUP(A718,'ACCESS EXPORT'!$A:$AL,38,0),"-")</f>
        <v>N/A</v>
      </c>
      <c r="W718" s="4" t="str">
        <f>_xlfn.IFNA(VLOOKUP(A718,'ACCESS EXPORT'!$A:$AM,39,0),"-")</f>
        <v/>
      </c>
      <c r="X718" s="4" t="str">
        <f>_xlfn.IFNA(VLOOKUP(A718,'ACCESS EXPORT'!$A:$AN,40,0),"-")</f>
        <v>-</v>
      </c>
      <c r="Y718" s="26" t="str">
        <f>_xlfn.IFNA(VLOOKUP(A718,'ACCESS EXPORT'!A:AO,41,0),"")</f>
        <v>N/A</v>
      </c>
      <c r="Z718" s="26" t="str">
        <f>_xlfn.IFNA(VLOOKUP(A718,'ACCESS EXPORT'!A:AP,42,0),"")</f>
        <v/>
      </c>
      <c r="AA718" s="26" t="str">
        <f>_xlfn.IFNA(VLOOKUP(A718,'ACCESS EXPORT'!A:AQ,43,0),"")</f>
        <v>Jenna Tomaselli</v>
      </c>
    </row>
    <row r="719" spans="1:27" ht="18.75" x14ac:dyDescent="0.25">
      <c r="A719" s="33">
        <v>262</v>
      </c>
      <c r="B719" s="10">
        <v>1680</v>
      </c>
      <c r="C719" s="7" t="str">
        <f ca="1">IFERROR(UPPER(IF(AND('ACCESS EXPORT'!AA719="",'ACCESS EXPORT'!Z719=""),VLOOKUP(A719,'ACCESS EXPORT'!$A:$AF,32,FALSE),(IF('ACCESS EXPORT'!AA719&lt;&gt;"",CONCATENATE(VLOOKUP(A719,'ACCESS EXPORT'!$A:$AF,32,FALSE)," (Closed",TEXT('ACCESS EXPORT'!AA719," MM/DD/YYY)")),IF(TODAY()&lt;(('ACCESS EXPORT'!Z719)+30),CONCATENATE(VLOOKUP(A719,'ACCESS EXPORT'!$A:$AF,32,FALSE)," (Opens",TEXT('ACCESS EXPORT'!Z719," MM/DD/YYY)")),VLOOKUP(A719,'ACCESS EXPORT'!$A:$AF,32,FALSE)))))),"-")</f>
        <v>ADVENTHEALTH MEDICAL GROUP RADIOLOGY AT CENTRAL FLORIDA</v>
      </c>
      <c r="D719" s="3" t="str">
        <f ca="1">IFERROR(UPPER(IF(AND('ACCESS EXPORT'!AA719="",'ACCESS EXPORT'!Z719=""),VLOOKUP(A719,'ACCESS EXPORT'!$A:$AF,28,FALSE),(IF('ACCESS EXPORT'!AA719&lt;&gt;"",CONCATENATE(VLOOKUP(A719,'ACCESS EXPORT'!$A:$AF,28,FALSE)," (Closed",TEXT('ACCESS EXPORT'!AA719," MM/DD/YYY)")),IF(TODAY()&lt;(('ACCESS EXPORT'!Z719)+30),CONCATENATE(VLOOKUP(A719,'ACCESS EXPORT'!$A:$AF,28,FALSE)," (Opens",TEXT('ACCESS EXPORT'!Z719," MM/DD/YYY)")),VLOOKUP(A719,'ACCESS EXPORT'!$A:$AF,28,FALSE)))))),"-")</f>
        <v>RADIOLOGY SPECIALISTS OF FLORIDA</v>
      </c>
      <c r="E719" s="3" t="str">
        <f>VLOOKUP($A719,'ACCESS EXPORT'!$A:$AF,3,FALSE)</f>
        <v>7260</v>
      </c>
      <c r="F719" s="3" t="str">
        <f>UPPER(CONCATENATE(VLOOKUP(A719,'ACCESS EXPORT'!$A:$AF,4,FALSE)," ",VLOOKUP(A719,'ACCESS EXPORT'!$A:$AF,5,FALSE)," ",VLOOKUP(A719,'ACCESS EXPORT'!$A:$AF,6,FALSE)," ",VLOOKUP(A719,'ACCESS EXPORT'!$A:$AA,7,FALSE)," ",VLOOKUP(A719,'ACCESS EXPORT'!$A:$AA,8,FALSE)))</f>
        <v>2600 WESTHALL LN  MAITLAND FL 32751</v>
      </c>
      <c r="G719" s="4" t="str">
        <f>UPPER(VLOOKUP($A719,'ACCESS EXPORT'!$A:$AF,9,FALSE))</f>
        <v>ORANGE</v>
      </c>
      <c r="H719" s="4" t="str">
        <f>_xlfn.IFNA(VLOOKUP($B719,'ACCESS EXPORT'!$B:$J,9,FALSE),"")</f>
        <v>HB</v>
      </c>
      <c r="I719" s="3" t="str">
        <f>CONCATENATE("(P)",VLOOKUP($A719,'ACCESS EXPORT'!$A:$AF,11,FALSE)," (F)",VLOOKUP($A719,'ACCESS EXPORT'!$A:$AF,29,FALSE))</f>
        <v>(P)(407) 200-2355 (F)(407) 200-4947</v>
      </c>
      <c r="J719" s="4" t="str">
        <f>UPPER(VLOOKUP($A719,'ACCESS EXPORT'!$A:$AF,12,FALSE))</f>
        <v>RADIOLOGY</v>
      </c>
      <c r="K719" s="4" t="str">
        <f>UPPER(VLOOKUP($A719,'ACCESS EXPORT'!$A:$AF,13,FALSE))</f>
        <v>ELISE MACCARROLL-WRIGHT</v>
      </c>
      <c r="L719" s="3" t="str">
        <f>IF(AND(VLOOKUP(A719,'ACCESS EXPORT'!A:AE,1,0),'ACCESS EXPORT'!N719=""),UPPER(CONCATENATE('ACCESS EXPORT'!AE719)),IF(VLOOKUP(A719,'ACCESS EXPORT'!A:AE,1,0),UPPER(CONCATENATE('ACCESS EXPORT'!N719," "&amp;CHAR(10),'ACCESS EXPORT'!AE719))))</f>
        <v xml:space="preserve">SUSAN GRACIA, JULIE EDINGER, TRICIA PERRY (REV DIR) 
</v>
      </c>
      <c r="M719" s="4" t="str">
        <f>UPPER(VLOOKUP($A719,'ACCESS EXPORT'!$A:$O,15,FALSE))</f>
        <v>PATRICIA HORVATH (PM)/KAIRSTEN TURNER (PM)</v>
      </c>
      <c r="N719" s="4" t="str">
        <f ca="1">IF(AND('ACCESS EXPORT'!X719="",'ACCESS EXPORT'!Y719=""),IF('ACCESS EXPORT'!V719&lt;&gt;"",(IF(TODAY()-'ACCESS EXPORT'!V719&gt;=-60,UPPER(CONCATENATE(VLOOKUP(B719,'ACCESS EXPORT'!$B:$P,15,FALSE),""&amp;CHAR(10)&amp;"(SEP",TEXT('ACCESS EXPORT'!V719," MM/DD/YYY)"))),IF(TODAY()-'ACCESS EXPORT'!V719&lt;0,UPPER(VLOOKUP(B719,'ACCESS EXPORT'!$B:$P,15,FALSE)),UPPER(VLOOKUP(B719,'ACCESS EXPORT'!$B:$P,15,FALSE))))),IF('ACCESS EXPORT'!U719="",UPPER(VLOOKUP(B719,'ACCESS EXPORT'!$B:$P,15,FALSE)),IF(TODAY()-'ACCESS EXPORT'!U719&lt;=30,CONCATENATE(UPPER(VLOOKUP(B719,'ACCESS EXPORT'!$B:$P,15,FALSE)),""&amp;CHAR(10)&amp;"(NEW",TEXT('ACCESS EXPORT'!U719," MM/DD/YYY)")),IF(AND(TODAY()-'ACCESS EXPORT'!U719&gt;30,TODAY()&gt;0),UPPER(VLOOKUP(B719,'ACCESS EXPORT'!$B:$P,15,FALSE)))))),IF('ACCESS EXPORT'!Y719&lt;&gt;"",UPPER(CONCATENATE(UPPER(VLOOKUP(B719,'ACCESS EXPORT'!$B:$P,15,FALSE)),""&amp;CHAR(10)&amp;"(Transfer Out",TEXT('ACCESS EXPORT'!Y719," MM/DD/YYY)"))),IF('ACCESS EXPORT'!X719&lt;&gt;"",UPPER(CONCATENATE(UPPER(VLOOKUP(B719,'ACCESS EXPORT'!$B:$P,15,FALSE)),""&amp;CHAR(10)&amp;"(Transfer In",TEXT('ACCESS EXPORT'!X719," MM/DD/YYY)"))))))</f>
        <v>YANG, LEE T.</v>
      </c>
      <c r="O719" s="4" t="str">
        <f>_xlfn.IFNA(VLOOKUP(B719,'ACCESS EXPORT'!$B:$Q,16,FALSE),"")</f>
        <v>MD</v>
      </c>
      <c r="P719" s="4" t="str">
        <f>_xlfn.IFNA(VLOOKUP(B719,'ACCESS EXPORT'!B:W,22,FALSE),"-")</f>
        <v>1619965514</v>
      </c>
      <c r="Q719" s="4" t="str">
        <f>_xlfn.IFNA(VLOOKUP(A719,'ACCESS EXPORT'!$A:$AG,33,0),"-")</f>
        <v>TBD</v>
      </c>
      <c r="R719" s="4" t="str">
        <f>_xlfn.IFNA(VLOOKUP(A719,'ACCESS EXPORT'!$A:$AH,34,0),"-")</f>
        <v>Linda Hopkins</v>
      </c>
      <c r="S719" s="4" t="str">
        <f>_xlfn.IFNA(VLOOKUP(A719,'ACCESS EXPORT'!$A:$AI,35,0),"-")</f>
        <v>James Agee</v>
      </c>
      <c r="T719" s="4" t="str">
        <f>_xlfn.IFNA(VLOOKUP(A719,'ACCESS EXPORT'!$A:$AJ,36,0),"-")</f>
        <v>Wanda Cruz</v>
      </c>
      <c r="U719" s="4" t="str">
        <f>_xlfn.IFNA(VLOOKUP(A719,'ACCESS EXPORT'!$A:$AK,37,0),"-")</f>
        <v>athena</v>
      </c>
      <c r="V719" s="4" t="str">
        <f>_xlfn.IFNA(VLOOKUP(A719,'ACCESS EXPORT'!$A:$AL,38,0),"-")</f>
        <v>N/A</v>
      </c>
      <c r="W719" s="4" t="str">
        <f>_xlfn.IFNA(VLOOKUP(A719,'ACCESS EXPORT'!$A:$AM,39,0),"-")</f>
        <v/>
      </c>
      <c r="X719" s="4" t="str">
        <f>_xlfn.IFNA(VLOOKUP(A719,'ACCESS EXPORT'!$A:$AN,40,0),"-")</f>
        <v>-</v>
      </c>
      <c r="Y719" s="26" t="str">
        <f>_xlfn.IFNA(VLOOKUP(A719,'ACCESS EXPORT'!A:AO,41,0),"")</f>
        <v>N/A</v>
      </c>
      <c r="Z719" s="26" t="str">
        <f>_xlfn.IFNA(VLOOKUP(A719,'ACCESS EXPORT'!A:AP,42,0),"")</f>
        <v/>
      </c>
      <c r="AA719" s="26" t="str">
        <f>_xlfn.IFNA(VLOOKUP(A719,'ACCESS EXPORT'!A:AQ,43,0),"")</f>
        <v>Jenna Tomaselli</v>
      </c>
    </row>
    <row r="720" spans="1:27" ht="18.75" x14ac:dyDescent="0.25">
      <c r="A720" s="33">
        <v>262</v>
      </c>
      <c r="B720" s="10">
        <v>1615</v>
      </c>
      <c r="C720" s="7" t="str">
        <f ca="1">IFERROR(UPPER(IF(AND('ACCESS EXPORT'!AA720="",'ACCESS EXPORT'!Z720=""),VLOOKUP(A720,'ACCESS EXPORT'!$A:$AF,32,FALSE),(IF('ACCESS EXPORT'!AA720&lt;&gt;"",CONCATENATE(VLOOKUP(A720,'ACCESS EXPORT'!$A:$AF,32,FALSE)," (Closed",TEXT('ACCESS EXPORT'!AA720," MM/DD/YYY)")),IF(TODAY()&lt;(('ACCESS EXPORT'!Z720)+30),CONCATENATE(VLOOKUP(A720,'ACCESS EXPORT'!$A:$AF,32,FALSE)," (Opens",TEXT('ACCESS EXPORT'!Z720," MM/DD/YYY)")),VLOOKUP(A720,'ACCESS EXPORT'!$A:$AF,32,FALSE)))))),"-")</f>
        <v>ADVENTHEALTH MEDICAL GROUP RADIOLOGY AT CENTRAL FLORIDA</v>
      </c>
      <c r="D720" s="3" t="str">
        <f ca="1">IFERROR(UPPER(IF(AND('ACCESS EXPORT'!AA720="",'ACCESS EXPORT'!Z720=""),VLOOKUP(A720,'ACCESS EXPORT'!$A:$AF,28,FALSE),(IF('ACCESS EXPORT'!AA720&lt;&gt;"",CONCATENATE(VLOOKUP(A720,'ACCESS EXPORT'!$A:$AF,28,FALSE)," (Closed",TEXT('ACCESS EXPORT'!AA720," MM/DD/YYY)")),IF(TODAY()&lt;(('ACCESS EXPORT'!Z720)+30),CONCATENATE(VLOOKUP(A720,'ACCESS EXPORT'!$A:$AF,28,FALSE)," (Opens",TEXT('ACCESS EXPORT'!Z720," MM/DD/YYY)")),VLOOKUP(A720,'ACCESS EXPORT'!$A:$AF,28,FALSE)))))),"-")</f>
        <v>RADIOLOGY SPECIALISTS OF FLORIDA</v>
      </c>
      <c r="E720" s="3" t="str">
        <f>VLOOKUP($A720,'ACCESS EXPORT'!$A:$AF,3,FALSE)</f>
        <v>7260</v>
      </c>
      <c r="F720" s="3" t="str">
        <f>UPPER(CONCATENATE(VLOOKUP(A720,'ACCESS EXPORT'!$A:$AF,4,FALSE)," ",VLOOKUP(A720,'ACCESS EXPORT'!$A:$AF,5,FALSE)," ",VLOOKUP(A720,'ACCESS EXPORT'!$A:$AF,6,FALSE)," ",VLOOKUP(A720,'ACCESS EXPORT'!$A:$AA,7,FALSE)," ",VLOOKUP(A720,'ACCESS EXPORT'!$A:$AA,8,FALSE)))</f>
        <v>2600 WESTHALL LN  MAITLAND FL 32751</v>
      </c>
      <c r="G720" s="4" t="str">
        <f>UPPER(VLOOKUP($A720,'ACCESS EXPORT'!$A:$AF,9,FALSE))</f>
        <v>ORANGE</v>
      </c>
      <c r="H720" s="4" t="str">
        <f>_xlfn.IFNA(VLOOKUP($B720,'ACCESS EXPORT'!$B:$J,9,FALSE),"")</f>
        <v>HB</v>
      </c>
      <c r="I720" s="3" t="str">
        <f>CONCATENATE("(P)",VLOOKUP($A720,'ACCESS EXPORT'!$A:$AF,11,FALSE)," (F)",VLOOKUP($A720,'ACCESS EXPORT'!$A:$AF,29,FALSE))</f>
        <v>(P)(407) 200-2355 (F)(407) 200-4947</v>
      </c>
      <c r="J720" s="4" t="str">
        <f>UPPER(VLOOKUP($A720,'ACCESS EXPORT'!$A:$AF,12,FALSE))</f>
        <v>RADIOLOGY</v>
      </c>
      <c r="K720" s="4" t="str">
        <f>UPPER(VLOOKUP($A720,'ACCESS EXPORT'!$A:$AF,13,FALSE))</f>
        <v>ELISE MACCARROLL-WRIGHT</v>
      </c>
      <c r="L720" s="3" t="str">
        <f>IF(AND(VLOOKUP(A720,'ACCESS EXPORT'!A:AE,1,0),'ACCESS EXPORT'!N720=""),UPPER(CONCATENATE('ACCESS EXPORT'!AE720)),IF(VLOOKUP(A720,'ACCESS EXPORT'!A:AE,1,0),UPPER(CONCATENATE('ACCESS EXPORT'!N720," "&amp;CHAR(10),'ACCESS EXPORT'!AE720))))</f>
        <v xml:space="preserve">SUSAN GRACIA, JULIE EDINGER, TRICIA PERRY (REV DIR) 
</v>
      </c>
      <c r="M720" s="4" t="str">
        <f>UPPER(VLOOKUP($A720,'ACCESS EXPORT'!$A:$O,15,FALSE))</f>
        <v>PATRICIA HORVATH (PM)/KAIRSTEN TURNER (PM)</v>
      </c>
      <c r="N720" s="4" t="str">
        <f ca="1">IF(AND('ACCESS EXPORT'!X720="",'ACCESS EXPORT'!Y720=""),IF('ACCESS EXPORT'!V720&lt;&gt;"",(IF(TODAY()-'ACCESS EXPORT'!V720&gt;=-60,UPPER(CONCATENATE(VLOOKUP(B720,'ACCESS EXPORT'!$B:$P,15,FALSE),""&amp;CHAR(10)&amp;"(SEP",TEXT('ACCESS EXPORT'!V720," MM/DD/YYY)"))),IF(TODAY()-'ACCESS EXPORT'!V720&lt;0,UPPER(VLOOKUP(B720,'ACCESS EXPORT'!$B:$P,15,FALSE)),UPPER(VLOOKUP(B720,'ACCESS EXPORT'!$B:$P,15,FALSE))))),IF('ACCESS EXPORT'!U720="",UPPER(VLOOKUP(B720,'ACCESS EXPORT'!$B:$P,15,FALSE)),IF(TODAY()-'ACCESS EXPORT'!U720&lt;=30,CONCATENATE(UPPER(VLOOKUP(B720,'ACCESS EXPORT'!$B:$P,15,FALSE)),""&amp;CHAR(10)&amp;"(NEW",TEXT('ACCESS EXPORT'!U720," MM/DD/YYY)")),IF(AND(TODAY()-'ACCESS EXPORT'!U720&gt;30,TODAY()&gt;0),UPPER(VLOOKUP(B720,'ACCESS EXPORT'!$B:$P,15,FALSE)))))),IF('ACCESS EXPORT'!Y720&lt;&gt;"",UPPER(CONCATENATE(UPPER(VLOOKUP(B720,'ACCESS EXPORT'!$B:$P,15,FALSE)),""&amp;CHAR(10)&amp;"(Transfer Out",TEXT('ACCESS EXPORT'!Y720," MM/DD/YYY)"))),IF('ACCESS EXPORT'!X720&lt;&gt;"",UPPER(CONCATENATE(UPPER(VLOOKUP(B720,'ACCESS EXPORT'!$B:$P,15,FALSE)),""&amp;CHAR(10)&amp;"(Transfer In",TEXT('ACCESS EXPORT'!X720," MM/DD/YYY)"))))))</f>
        <v>GUTTERMAN, BRETT</v>
      </c>
      <c r="O720" s="4" t="str">
        <f>_xlfn.IFNA(VLOOKUP(B720,'ACCESS EXPORT'!$B:$Q,16,FALSE),"")</f>
        <v>MD</v>
      </c>
      <c r="P720" s="4" t="str">
        <f>_xlfn.IFNA(VLOOKUP(B720,'ACCESS EXPORT'!B:W,22,FALSE),"-")</f>
        <v>1942461009</v>
      </c>
      <c r="Q720" s="4" t="str">
        <f>_xlfn.IFNA(VLOOKUP(A720,'ACCESS EXPORT'!$A:$AG,33,0),"-")</f>
        <v>TBD</v>
      </c>
      <c r="R720" s="4" t="str">
        <f>_xlfn.IFNA(VLOOKUP(A720,'ACCESS EXPORT'!$A:$AH,34,0),"-")</f>
        <v>Linda Hopkins</v>
      </c>
      <c r="S720" s="4" t="str">
        <f>_xlfn.IFNA(VLOOKUP(A720,'ACCESS EXPORT'!$A:$AI,35,0),"-")</f>
        <v>James Agee</v>
      </c>
      <c r="T720" s="4" t="str">
        <f>_xlfn.IFNA(VLOOKUP(A720,'ACCESS EXPORT'!$A:$AJ,36,0),"-")</f>
        <v>Wanda Cruz</v>
      </c>
      <c r="U720" s="4" t="str">
        <f>_xlfn.IFNA(VLOOKUP(A720,'ACCESS EXPORT'!$A:$AK,37,0),"-")</f>
        <v>athena</v>
      </c>
      <c r="V720" s="4" t="str">
        <f>_xlfn.IFNA(VLOOKUP(A720,'ACCESS EXPORT'!$A:$AL,38,0),"-")</f>
        <v>N/A</v>
      </c>
      <c r="W720" s="4" t="str">
        <f>_xlfn.IFNA(VLOOKUP(A720,'ACCESS EXPORT'!$A:$AM,39,0),"-")</f>
        <v/>
      </c>
      <c r="X720" s="4" t="str">
        <f>_xlfn.IFNA(VLOOKUP(A720,'ACCESS EXPORT'!$A:$AN,40,0),"-")</f>
        <v>-</v>
      </c>
      <c r="Y720" s="26" t="str">
        <f>_xlfn.IFNA(VLOOKUP(A720,'ACCESS EXPORT'!A:AO,41,0),"")</f>
        <v>N/A</v>
      </c>
      <c r="Z720" s="26" t="str">
        <f>_xlfn.IFNA(VLOOKUP(A720,'ACCESS EXPORT'!A:AP,42,0),"")</f>
        <v/>
      </c>
      <c r="AA720" s="26" t="str">
        <f>_xlfn.IFNA(VLOOKUP(A720,'ACCESS EXPORT'!A:AQ,43,0),"")</f>
        <v>Jenna Tomaselli</v>
      </c>
    </row>
    <row r="721" spans="1:27" ht="18.75" x14ac:dyDescent="0.25">
      <c r="A721" s="33">
        <v>262</v>
      </c>
      <c r="B721" s="10">
        <v>1614</v>
      </c>
      <c r="C721" s="7" t="str">
        <f ca="1">IFERROR(UPPER(IF(AND('ACCESS EXPORT'!AA721="",'ACCESS EXPORT'!Z721=""),VLOOKUP(A721,'ACCESS EXPORT'!$A:$AF,32,FALSE),(IF('ACCESS EXPORT'!AA721&lt;&gt;"",CONCATENATE(VLOOKUP(A721,'ACCESS EXPORT'!$A:$AF,32,FALSE)," (Closed",TEXT('ACCESS EXPORT'!AA721," MM/DD/YYY)")),IF(TODAY()&lt;(('ACCESS EXPORT'!Z721)+30),CONCATENATE(VLOOKUP(A721,'ACCESS EXPORT'!$A:$AF,32,FALSE)," (Opens",TEXT('ACCESS EXPORT'!Z721," MM/DD/YYY)")),VLOOKUP(A721,'ACCESS EXPORT'!$A:$AF,32,FALSE)))))),"-")</f>
        <v>ADVENTHEALTH MEDICAL GROUP RADIOLOGY AT CENTRAL FLORIDA</v>
      </c>
      <c r="D721" s="3" t="str">
        <f ca="1">IFERROR(UPPER(IF(AND('ACCESS EXPORT'!AA721="",'ACCESS EXPORT'!Z721=""),VLOOKUP(A721,'ACCESS EXPORT'!$A:$AF,28,FALSE),(IF('ACCESS EXPORT'!AA721&lt;&gt;"",CONCATENATE(VLOOKUP(A721,'ACCESS EXPORT'!$A:$AF,28,FALSE)," (Closed",TEXT('ACCESS EXPORT'!AA721," MM/DD/YYY)")),IF(TODAY()&lt;(('ACCESS EXPORT'!Z721)+30),CONCATENATE(VLOOKUP(A721,'ACCESS EXPORT'!$A:$AF,28,FALSE)," (Opens",TEXT('ACCESS EXPORT'!Z721," MM/DD/YYY)")),VLOOKUP(A721,'ACCESS EXPORT'!$A:$AF,28,FALSE)))))),"-")</f>
        <v>RADIOLOGY SPECIALISTS OF FLORIDA</v>
      </c>
      <c r="E721" s="3" t="str">
        <f>VLOOKUP($A721,'ACCESS EXPORT'!$A:$AF,3,FALSE)</f>
        <v>7260</v>
      </c>
      <c r="F721" s="3" t="str">
        <f>UPPER(CONCATENATE(VLOOKUP(A721,'ACCESS EXPORT'!$A:$AF,4,FALSE)," ",VLOOKUP(A721,'ACCESS EXPORT'!$A:$AF,5,FALSE)," ",VLOOKUP(A721,'ACCESS EXPORT'!$A:$AF,6,FALSE)," ",VLOOKUP(A721,'ACCESS EXPORT'!$A:$AA,7,FALSE)," ",VLOOKUP(A721,'ACCESS EXPORT'!$A:$AA,8,FALSE)))</f>
        <v>2600 WESTHALL LN  MAITLAND FL 32751</v>
      </c>
      <c r="G721" s="4" t="str">
        <f>UPPER(VLOOKUP($A721,'ACCESS EXPORT'!$A:$AF,9,FALSE))</f>
        <v>ORANGE</v>
      </c>
      <c r="H721" s="4" t="str">
        <f>_xlfn.IFNA(VLOOKUP($B721,'ACCESS EXPORT'!$B:$J,9,FALSE),"")</f>
        <v>HB</v>
      </c>
      <c r="I721" s="3" t="str">
        <f>CONCATENATE("(P)",VLOOKUP($A721,'ACCESS EXPORT'!$A:$AF,11,FALSE)," (F)",VLOOKUP($A721,'ACCESS EXPORT'!$A:$AF,29,FALSE))</f>
        <v>(P)(407) 200-2355 (F)(407) 200-4947</v>
      </c>
      <c r="J721" s="4" t="str">
        <f>UPPER(VLOOKUP($A721,'ACCESS EXPORT'!$A:$AF,12,FALSE))</f>
        <v>RADIOLOGY</v>
      </c>
      <c r="K721" s="4" t="str">
        <f>UPPER(VLOOKUP($A721,'ACCESS EXPORT'!$A:$AF,13,FALSE))</f>
        <v>ELISE MACCARROLL-WRIGHT</v>
      </c>
      <c r="L721" s="3" t="str">
        <f>IF(AND(VLOOKUP(A721,'ACCESS EXPORT'!A:AE,1,0),'ACCESS EXPORT'!N721=""),UPPER(CONCATENATE('ACCESS EXPORT'!AE721)),IF(VLOOKUP(A721,'ACCESS EXPORT'!A:AE,1,0),UPPER(CONCATENATE('ACCESS EXPORT'!N721," "&amp;CHAR(10),'ACCESS EXPORT'!AE721))))</f>
        <v xml:space="preserve">SUSAN GRACIA, JULIE EDINGER, TRICIA PERRY (REV DIR) 
</v>
      </c>
      <c r="M721" s="4" t="str">
        <f>UPPER(VLOOKUP($A721,'ACCESS EXPORT'!$A:$O,15,FALSE))</f>
        <v>PATRICIA HORVATH (PM)/KAIRSTEN TURNER (PM)</v>
      </c>
      <c r="N721" s="4" t="str">
        <f ca="1">IF(AND('ACCESS EXPORT'!X721="",'ACCESS EXPORT'!Y721=""),IF('ACCESS EXPORT'!V721&lt;&gt;"",(IF(TODAY()-'ACCESS EXPORT'!V721&gt;=-60,UPPER(CONCATENATE(VLOOKUP(B721,'ACCESS EXPORT'!$B:$P,15,FALSE),""&amp;CHAR(10)&amp;"(SEP",TEXT('ACCESS EXPORT'!V721," MM/DD/YYY)"))),IF(TODAY()-'ACCESS EXPORT'!V721&lt;0,UPPER(VLOOKUP(B721,'ACCESS EXPORT'!$B:$P,15,FALSE)),UPPER(VLOOKUP(B721,'ACCESS EXPORT'!$B:$P,15,FALSE))))),IF('ACCESS EXPORT'!U721="",UPPER(VLOOKUP(B721,'ACCESS EXPORT'!$B:$P,15,FALSE)),IF(TODAY()-'ACCESS EXPORT'!U721&lt;=30,CONCATENATE(UPPER(VLOOKUP(B721,'ACCESS EXPORT'!$B:$P,15,FALSE)),""&amp;CHAR(10)&amp;"(NEW",TEXT('ACCESS EXPORT'!U721," MM/DD/YYY)")),IF(AND(TODAY()-'ACCESS EXPORT'!U721&gt;30,TODAY()&gt;0),UPPER(VLOOKUP(B721,'ACCESS EXPORT'!$B:$P,15,FALSE)))))),IF('ACCESS EXPORT'!Y721&lt;&gt;"",UPPER(CONCATENATE(UPPER(VLOOKUP(B721,'ACCESS EXPORT'!$B:$P,15,FALSE)),""&amp;CHAR(10)&amp;"(Transfer Out",TEXT('ACCESS EXPORT'!Y721," MM/DD/YYY)"))),IF('ACCESS EXPORT'!X721&lt;&gt;"",UPPER(CONCATENATE(UPPER(VLOOKUP(B721,'ACCESS EXPORT'!$B:$P,15,FALSE)),""&amp;CHAR(10)&amp;"(Transfer In",TEXT('ACCESS EXPORT'!X721," MM/DD/YYY)"))))))</f>
        <v>GONZALEZ, ANTONIO</v>
      </c>
      <c r="O721" s="4" t="str">
        <f>_xlfn.IFNA(VLOOKUP(B721,'ACCESS EXPORT'!$B:$Q,16,FALSE),"")</f>
        <v>MD</v>
      </c>
      <c r="P721" s="4" t="str">
        <f>_xlfn.IFNA(VLOOKUP(B721,'ACCESS EXPORT'!B:W,22,FALSE),"-")</f>
        <v>1497752240</v>
      </c>
      <c r="Q721" s="4" t="str">
        <f>_xlfn.IFNA(VLOOKUP(A721,'ACCESS EXPORT'!$A:$AG,33,0),"-")</f>
        <v>TBD</v>
      </c>
      <c r="R721" s="4" t="str">
        <f>_xlfn.IFNA(VLOOKUP(A721,'ACCESS EXPORT'!$A:$AH,34,0),"-")</f>
        <v>Linda Hopkins</v>
      </c>
      <c r="S721" s="4" t="str">
        <f>_xlfn.IFNA(VLOOKUP(A721,'ACCESS EXPORT'!$A:$AI,35,0),"-")</f>
        <v>James Agee</v>
      </c>
      <c r="T721" s="4" t="str">
        <f>_xlfn.IFNA(VLOOKUP(A721,'ACCESS EXPORT'!$A:$AJ,36,0),"-")</f>
        <v>Wanda Cruz</v>
      </c>
      <c r="U721" s="4" t="str">
        <f>_xlfn.IFNA(VLOOKUP(A721,'ACCESS EXPORT'!$A:$AK,37,0),"-")</f>
        <v>athena</v>
      </c>
      <c r="V721" s="4" t="str">
        <f>_xlfn.IFNA(VLOOKUP(A721,'ACCESS EXPORT'!$A:$AL,38,0),"-")</f>
        <v>N/A</v>
      </c>
      <c r="W721" s="4" t="str">
        <f>_xlfn.IFNA(VLOOKUP(A721,'ACCESS EXPORT'!$A:$AM,39,0),"-")</f>
        <v/>
      </c>
      <c r="X721" s="4" t="str">
        <f>_xlfn.IFNA(VLOOKUP(A721,'ACCESS EXPORT'!$A:$AN,40,0),"-")</f>
        <v>-</v>
      </c>
      <c r="Y721" s="26" t="str">
        <f>_xlfn.IFNA(VLOOKUP(A721,'ACCESS EXPORT'!A:AO,41,0),"")</f>
        <v>N/A</v>
      </c>
      <c r="Z721" s="26" t="str">
        <f>_xlfn.IFNA(VLOOKUP(A721,'ACCESS EXPORT'!A:AP,42,0),"")</f>
        <v/>
      </c>
      <c r="AA721" s="26" t="str">
        <f>_xlfn.IFNA(VLOOKUP(A721,'ACCESS EXPORT'!A:AQ,43,0),"")</f>
        <v>Jenna Tomaselli</v>
      </c>
    </row>
    <row r="722" spans="1:27" ht="18.75" x14ac:dyDescent="0.25">
      <c r="A722" s="33">
        <v>262</v>
      </c>
      <c r="B722" s="10">
        <v>1613</v>
      </c>
      <c r="C722" s="7" t="str">
        <f ca="1">IFERROR(UPPER(IF(AND('ACCESS EXPORT'!AA722="",'ACCESS EXPORT'!Z722=""),VLOOKUP(A722,'ACCESS EXPORT'!$A:$AF,32,FALSE),(IF('ACCESS EXPORT'!AA722&lt;&gt;"",CONCATENATE(VLOOKUP(A722,'ACCESS EXPORT'!$A:$AF,32,FALSE)," (Closed",TEXT('ACCESS EXPORT'!AA722," MM/DD/YYY)")),IF(TODAY()&lt;(('ACCESS EXPORT'!Z722)+30),CONCATENATE(VLOOKUP(A722,'ACCESS EXPORT'!$A:$AF,32,FALSE)," (Opens",TEXT('ACCESS EXPORT'!Z722," MM/DD/YYY)")),VLOOKUP(A722,'ACCESS EXPORT'!$A:$AF,32,FALSE)))))),"-")</f>
        <v>ADVENTHEALTH MEDICAL GROUP RADIOLOGY AT CENTRAL FLORIDA</v>
      </c>
      <c r="D722" s="3" t="str">
        <f ca="1">IFERROR(UPPER(IF(AND('ACCESS EXPORT'!AA722="",'ACCESS EXPORT'!Z722=""),VLOOKUP(A722,'ACCESS EXPORT'!$A:$AF,28,FALSE),(IF('ACCESS EXPORT'!AA722&lt;&gt;"",CONCATENATE(VLOOKUP(A722,'ACCESS EXPORT'!$A:$AF,28,FALSE)," (Closed",TEXT('ACCESS EXPORT'!AA722," MM/DD/YYY)")),IF(TODAY()&lt;(('ACCESS EXPORT'!Z722)+30),CONCATENATE(VLOOKUP(A722,'ACCESS EXPORT'!$A:$AF,28,FALSE)," (Opens",TEXT('ACCESS EXPORT'!Z722," MM/DD/YYY)")),VLOOKUP(A722,'ACCESS EXPORT'!$A:$AF,28,FALSE)))))),"-")</f>
        <v>RADIOLOGY SPECIALISTS OF FLORIDA</v>
      </c>
      <c r="E722" s="3" t="str">
        <f>VLOOKUP($A722,'ACCESS EXPORT'!$A:$AF,3,FALSE)</f>
        <v>7260</v>
      </c>
      <c r="F722" s="3" t="str">
        <f>UPPER(CONCATENATE(VLOOKUP(A722,'ACCESS EXPORT'!$A:$AF,4,FALSE)," ",VLOOKUP(A722,'ACCESS EXPORT'!$A:$AF,5,FALSE)," ",VLOOKUP(A722,'ACCESS EXPORT'!$A:$AF,6,FALSE)," ",VLOOKUP(A722,'ACCESS EXPORT'!$A:$AA,7,FALSE)," ",VLOOKUP(A722,'ACCESS EXPORT'!$A:$AA,8,FALSE)))</f>
        <v>2600 WESTHALL LN  MAITLAND FL 32751</v>
      </c>
      <c r="G722" s="4" t="str">
        <f>UPPER(VLOOKUP($A722,'ACCESS EXPORT'!$A:$AF,9,FALSE))</f>
        <v>ORANGE</v>
      </c>
      <c r="H722" s="4" t="str">
        <f>_xlfn.IFNA(VLOOKUP($B722,'ACCESS EXPORT'!$B:$J,9,FALSE),"")</f>
        <v>HB</v>
      </c>
      <c r="I722" s="3" t="str">
        <f>CONCATENATE("(P)",VLOOKUP($A722,'ACCESS EXPORT'!$A:$AF,11,FALSE)," (F)",VLOOKUP($A722,'ACCESS EXPORT'!$A:$AF,29,FALSE))</f>
        <v>(P)(407) 200-2355 (F)(407) 200-4947</v>
      </c>
      <c r="J722" s="4" t="str">
        <f>UPPER(VLOOKUP($A722,'ACCESS EXPORT'!$A:$AF,12,FALSE))</f>
        <v>RADIOLOGY</v>
      </c>
      <c r="K722" s="4" t="str">
        <f>UPPER(VLOOKUP($A722,'ACCESS EXPORT'!$A:$AF,13,FALSE))</f>
        <v>ELISE MACCARROLL-WRIGHT</v>
      </c>
      <c r="L722" s="3" t="str">
        <f>IF(AND(VLOOKUP(A722,'ACCESS EXPORT'!A:AE,1,0),'ACCESS EXPORT'!N722=""),UPPER(CONCATENATE('ACCESS EXPORT'!AE722)),IF(VLOOKUP(A722,'ACCESS EXPORT'!A:AE,1,0),UPPER(CONCATENATE('ACCESS EXPORT'!N722," "&amp;CHAR(10),'ACCESS EXPORT'!AE722))))</f>
        <v xml:space="preserve">SUSAN GRACIA, JULIE EDINGER, TRICIA PERRY (REV DIR) 
</v>
      </c>
      <c r="M722" s="4" t="str">
        <f>UPPER(VLOOKUP($A722,'ACCESS EXPORT'!$A:$O,15,FALSE))</f>
        <v>PATRICIA HORVATH (PM)/KAIRSTEN TURNER (PM)</v>
      </c>
      <c r="N722" s="4" t="str">
        <f ca="1">IF(AND('ACCESS EXPORT'!X722="",'ACCESS EXPORT'!Y722=""),IF('ACCESS EXPORT'!V722&lt;&gt;"",(IF(TODAY()-'ACCESS EXPORT'!V722&gt;=-60,UPPER(CONCATENATE(VLOOKUP(B722,'ACCESS EXPORT'!$B:$P,15,FALSE),""&amp;CHAR(10)&amp;"(SEP",TEXT('ACCESS EXPORT'!V722," MM/DD/YYY)"))),IF(TODAY()-'ACCESS EXPORT'!V722&lt;0,UPPER(VLOOKUP(B722,'ACCESS EXPORT'!$B:$P,15,FALSE)),UPPER(VLOOKUP(B722,'ACCESS EXPORT'!$B:$P,15,FALSE))))),IF('ACCESS EXPORT'!U722="",UPPER(VLOOKUP(B722,'ACCESS EXPORT'!$B:$P,15,FALSE)),IF(TODAY()-'ACCESS EXPORT'!U722&lt;=30,CONCATENATE(UPPER(VLOOKUP(B722,'ACCESS EXPORT'!$B:$P,15,FALSE)),""&amp;CHAR(10)&amp;"(NEW",TEXT('ACCESS EXPORT'!U722," MM/DD/YYY)")),IF(AND(TODAY()-'ACCESS EXPORT'!U722&gt;30,TODAY()&gt;0),UPPER(VLOOKUP(B722,'ACCESS EXPORT'!$B:$P,15,FALSE)))))),IF('ACCESS EXPORT'!Y722&lt;&gt;"",UPPER(CONCATENATE(UPPER(VLOOKUP(B722,'ACCESS EXPORT'!$B:$P,15,FALSE)),""&amp;CHAR(10)&amp;"(Transfer Out",TEXT('ACCESS EXPORT'!Y722," MM/DD/YYY)"))),IF('ACCESS EXPORT'!X722&lt;&gt;"",UPPER(CONCATENATE(UPPER(VLOOKUP(B722,'ACCESS EXPORT'!$B:$P,15,FALSE)),""&amp;CHAR(10)&amp;"(Transfer In",TEXT('ACCESS EXPORT'!X722," MM/DD/YYY)"))))))</f>
        <v>GOLDBERG, PAUL ALLEN</v>
      </c>
      <c r="O722" s="4" t="str">
        <f>_xlfn.IFNA(VLOOKUP(B722,'ACCESS EXPORT'!$B:$Q,16,FALSE),"")</f>
        <v>MD</v>
      </c>
      <c r="P722" s="4" t="str">
        <f>_xlfn.IFNA(VLOOKUP(B722,'ACCESS EXPORT'!B:W,22,FALSE),"-")</f>
        <v>1669451126</v>
      </c>
      <c r="Q722" s="4" t="str">
        <f>_xlfn.IFNA(VLOOKUP(A722,'ACCESS EXPORT'!$A:$AG,33,0),"-")</f>
        <v>TBD</v>
      </c>
      <c r="R722" s="4" t="str">
        <f>_xlfn.IFNA(VLOOKUP(A722,'ACCESS EXPORT'!$A:$AH,34,0),"-")</f>
        <v>Linda Hopkins</v>
      </c>
      <c r="S722" s="4" t="str">
        <f>_xlfn.IFNA(VLOOKUP(A722,'ACCESS EXPORT'!$A:$AI,35,0),"-")</f>
        <v>James Agee</v>
      </c>
      <c r="T722" s="4" t="str">
        <f>_xlfn.IFNA(VLOOKUP(A722,'ACCESS EXPORT'!$A:$AJ,36,0),"-")</f>
        <v>Wanda Cruz</v>
      </c>
      <c r="U722" s="4" t="str">
        <f>_xlfn.IFNA(VLOOKUP(A722,'ACCESS EXPORT'!$A:$AK,37,0),"-")</f>
        <v>athena</v>
      </c>
      <c r="V722" s="4" t="str">
        <f>_xlfn.IFNA(VLOOKUP(A722,'ACCESS EXPORT'!$A:$AL,38,0),"-")</f>
        <v>N/A</v>
      </c>
      <c r="W722" s="4" t="str">
        <f>_xlfn.IFNA(VLOOKUP(A722,'ACCESS EXPORT'!$A:$AM,39,0),"-")</f>
        <v/>
      </c>
      <c r="X722" s="4" t="str">
        <f>_xlfn.IFNA(VLOOKUP(A722,'ACCESS EXPORT'!$A:$AN,40,0),"-")</f>
        <v>-</v>
      </c>
      <c r="Y722" s="26" t="str">
        <f>_xlfn.IFNA(VLOOKUP(A722,'ACCESS EXPORT'!A:AO,41,0),"")</f>
        <v>N/A</v>
      </c>
      <c r="Z722" s="26" t="str">
        <f>_xlfn.IFNA(VLOOKUP(A722,'ACCESS EXPORT'!A:AP,42,0),"")</f>
        <v/>
      </c>
      <c r="AA722" s="26" t="str">
        <f>_xlfn.IFNA(VLOOKUP(A722,'ACCESS EXPORT'!A:AQ,43,0),"")</f>
        <v>Jenna Tomaselli</v>
      </c>
    </row>
    <row r="723" spans="1:27" ht="18.75" x14ac:dyDescent="0.25">
      <c r="A723" s="33">
        <v>262</v>
      </c>
      <c r="B723" s="10">
        <v>1612</v>
      </c>
      <c r="C723" s="7" t="str">
        <f ca="1">IFERROR(UPPER(IF(AND('ACCESS EXPORT'!AA723="",'ACCESS EXPORT'!Z723=""),VLOOKUP(A723,'ACCESS EXPORT'!$A:$AF,32,FALSE),(IF('ACCESS EXPORT'!AA723&lt;&gt;"",CONCATENATE(VLOOKUP(A723,'ACCESS EXPORT'!$A:$AF,32,FALSE)," (Closed",TEXT('ACCESS EXPORT'!AA723," MM/DD/YYY)")),IF(TODAY()&lt;(('ACCESS EXPORT'!Z723)+30),CONCATENATE(VLOOKUP(A723,'ACCESS EXPORT'!$A:$AF,32,FALSE)," (Opens",TEXT('ACCESS EXPORT'!Z723," MM/DD/YYY)")),VLOOKUP(A723,'ACCESS EXPORT'!$A:$AF,32,FALSE)))))),"-")</f>
        <v>ADVENTHEALTH MEDICAL GROUP RADIOLOGY AT CENTRAL FLORIDA</v>
      </c>
      <c r="D723" s="3" t="str">
        <f ca="1">IFERROR(UPPER(IF(AND('ACCESS EXPORT'!AA723="",'ACCESS EXPORT'!Z723=""),VLOOKUP(A723,'ACCESS EXPORT'!$A:$AF,28,FALSE),(IF('ACCESS EXPORT'!AA723&lt;&gt;"",CONCATENATE(VLOOKUP(A723,'ACCESS EXPORT'!$A:$AF,28,FALSE)," (Closed",TEXT('ACCESS EXPORT'!AA723," MM/DD/YYY)")),IF(TODAY()&lt;(('ACCESS EXPORT'!Z723)+30),CONCATENATE(VLOOKUP(A723,'ACCESS EXPORT'!$A:$AF,28,FALSE)," (Opens",TEXT('ACCESS EXPORT'!Z723," MM/DD/YYY)")),VLOOKUP(A723,'ACCESS EXPORT'!$A:$AF,28,FALSE)))))),"-")</f>
        <v>RADIOLOGY SPECIALISTS OF FLORIDA</v>
      </c>
      <c r="E723" s="3" t="str">
        <f>VLOOKUP($A723,'ACCESS EXPORT'!$A:$AF,3,FALSE)</f>
        <v>7260</v>
      </c>
      <c r="F723" s="3" t="str">
        <f>UPPER(CONCATENATE(VLOOKUP(A723,'ACCESS EXPORT'!$A:$AF,4,FALSE)," ",VLOOKUP(A723,'ACCESS EXPORT'!$A:$AF,5,FALSE)," ",VLOOKUP(A723,'ACCESS EXPORT'!$A:$AF,6,FALSE)," ",VLOOKUP(A723,'ACCESS EXPORT'!$A:$AA,7,FALSE)," ",VLOOKUP(A723,'ACCESS EXPORT'!$A:$AA,8,FALSE)))</f>
        <v>2600 WESTHALL LN  MAITLAND FL 32751</v>
      </c>
      <c r="G723" s="4" t="str">
        <f>UPPER(VLOOKUP($A723,'ACCESS EXPORT'!$A:$AF,9,FALSE))</f>
        <v>ORANGE</v>
      </c>
      <c r="H723" s="4" t="str">
        <f>_xlfn.IFNA(VLOOKUP($B723,'ACCESS EXPORT'!$B:$J,9,FALSE),"")</f>
        <v>HB</v>
      </c>
      <c r="I723" s="3" t="str">
        <f>CONCATENATE("(P)",VLOOKUP($A723,'ACCESS EXPORT'!$A:$AF,11,FALSE)," (F)",VLOOKUP($A723,'ACCESS EXPORT'!$A:$AF,29,FALSE))</f>
        <v>(P)(407) 200-2355 (F)(407) 200-4947</v>
      </c>
      <c r="J723" s="4" t="str">
        <f>UPPER(VLOOKUP($A723,'ACCESS EXPORT'!$A:$AF,12,FALSE))</f>
        <v>RADIOLOGY</v>
      </c>
      <c r="K723" s="4" t="str">
        <f>UPPER(VLOOKUP($A723,'ACCESS EXPORT'!$A:$AF,13,FALSE))</f>
        <v>ELISE MACCARROLL-WRIGHT</v>
      </c>
      <c r="L723" s="3" t="str">
        <f>IF(AND(VLOOKUP(A723,'ACCESS EXPORT'!A:AE,1,0),'ACCESS EXPORT'!N723=""),UPPER(CONCATENATE('ACCESS EXPORT'!AE723)),IF(VLOOKUP(A723,'ACCESS EXPORT'!A:AE,1,0),UPPER(CONCATENATE('ACCESS EXPORT'!N723," "&amp;CHAR(10),'ACCESS EXPORT'!AE723))))</f>
        <v xml:space="preserve">SUSAN GRACIA, JULIE EDINGER, TRICIA PERRY (REV DIR) 
</v>
      </c>
      <c r="M723" s="4" t="str">
        <f>UPPER(VLOOKUP($A723,'ACCESS EXPORT'!$A:$O,15,FALSE))</f>
        <v>PATRICIA HORVATH (PM)/KAIRSTEN TURNER (PM)</v>
      </c>
      <c r="N723" s="4" t="str">
        <f ca="1">IF(AND('ACCESS EXPORT'!X723="",'ACCESS EXPORT'!Y723=""),IF('ACCESS EXPORT'!V723&lt;&gt;"",(IF(TODAY()-'ACCESS EXPORT'!V723&gt;=-60,UPPER(CONCATENATE(VLOOKUP(B723,'ACCESS EXPORT'!$B:$P,15,FALSE),""&amp;CHAR(10)&amp;"(SEP",TEXT('ACCESS EXPORT'!V723," MM/DD/YYY)"))),IF(TODAY()-'ACCESS EXPORT'!V723&lt;0,UPPER(VLOOKUP(B723,'ACCESS EXPORT'!$B:$P,15,FALSE)),UPPER(VLOOKUP(B723,'ACCESS EXPORT'!$B:$P,15,FALSE))))),IF('ACCESS EXPORT'!U723="",UPPER(VLOOKUP(B723,'ACCESS EXPORT'!$B:$P,15,FALSE)),IF(TODAY()-'ACCESS EXPORT'!U723&lt;=30,CONCATENATE(UPPER(VLOOKUP(B723,'ACCESS EXPORT'!$B:$P,15,FALSE)),""&amp;CHAR(10)&amp;"(NEW",TEXT('ACCESS EXPORT'!U723," MM/DD/YYY)")),IF(AND(TODAY()-'ACCESS EXPORT'!U723&gt;30,TODAY()&gt;0),UPPER(VLOOKUP(B723,'ACCESS EXPORT'!$B:$P,15,FALSE)))))),IF('ACCESS EXPORT'!Y723&lt;&gt;"",UPPER(CONCATENATE(UPPER(VLOOKUP(B723,'ACCESS EXPORT'!$B:$P,15,FALSE)),""&amp;CHAR(10)&amp;"(Transfer Out",TEXT('ACCESS EXPORT'!Y723," MM/DD/YYY)"))),IF('ACCESS EXPORT'!X723&lt;&gt;"",UPPER(CONCATENATE(UPPER(VLOOKUP(B723,'ACCESS EXPORT'!$B:$P,15,FALSE)),""&amp;CHAR(10)&amp;"(Transfer In",TEXT('ACCESS EXPORT'!X723," MM/DD/YYY)"))))))</f>
        <v>FERNANDEZ, FRANCIS J.</v>
      </c>
      <c r="O723" s="4" t="str">
        <f>_xlfn.IFNA(VLOOKUP(B723,'ACCESS EXPORT'!$B:$Q,16,FALSE),"")</f>
        <v>MD</v>
      </c>
      <c r="P723" s="4" t="str">
        <f>_xlfn.IFNA(VLOOKUP(B723,'ACCESS EXPORT'!B:W,22,FALSE),"-")</f>
        <v>1952308702</v>
      </c>
      <c r="Q723" s="4" t="str">
        <f>_xlfn.IFNA(VLOOKUP(A723,'ACCESS EXPORT'!$A:$AG,33,0),"-")</f>
        <v>TBD</v>
      </c>
      <c r="R723" s="4" t="str">
        <f>_xlfn.IFNA(VLOOKUP(A723,'ACCESS EXPORT'!$A:$AH,34,0),"-")</f>
        <v>Linda Hopkins</v>
      </c>
      <c r="S723" s="4" t="str">
        <f>_xlfn.IFNA(VLOOKUP(A723,'ACCESS EXPORT'!$A:$AI,35,0),"-")</f>
        <v>James Agee</v>
      </c>
      <c r="T723" s="4" t="str">
        <f>_xlfn.IFNA(VLOOKUP(A723,'ACCESS EXPORT'!$A:$AJ,36,0),"-")</f>
        <v>Wanda Cruz</v>
      </c>
      <c r="U723" s="4" t="str">
        <f>_xlfn.IFNA(VLOOKUP(A723,'ACCESS EXPORT'!$A:$AK,37,0),"-")</f>
        <v>athena</v>
      </c>
      <c r="V723" s="4" t="str">
        <f>_xlfn.IFNA(VLOOKUP(A723,'ACCESS EXPORT'!$A:$AL,38,0),"-")</f>
        <v>N/A</v>
      </c>
      <c r="W723" s="4" t="str">
        <f>_xlfn.IFNA(VLOOKUP(A723,'ACCESS EXPORT'!$A:$AM,39,0),"-")</f>
        <v/>
      </c>
      <c r="X723" s="4" t="str">
        <f>_xlfn.IFNA(VLOOKUP(A723,'ACCESS EXPORT'!$A:$AN,40,0),"-")</f>
        <v>-</v>
      </c>
      <c r="Y723" s="26" t="str">
        <f>_xlfn.IFNA(VLOOKUP(A723,'ACCESS EXPORT'!A:AO,41,0),"")</f>
        <v>N/A</v>
      </c>
      <c r="Z723" s="26" t="str">
        <f>_xlfn.IFNA(VLOOKUP(A723,'ACCESS EXPORT'!A:AP,42,0),"")</f>
        <v/>
      </c>
      <c r="AA723" s="26" t="str">
        <f>_xlfn.IFNA(VLOOKUP(A723,'ACCESS EXPORT'!A:AQ,43,0),"")</f>
        <v>Jenna Tomaselli</v>
      </c>
    </row>
    <row r="724" spans="1:27" ht="18.75" x14ac:dyDescent="0.25">
      <c r="A724" s="33">
        <v>262</v>
      </c>
      <c r="B724" s="10">
        <v>1611</v>
      </c>
      <c r="C724" s="7" t="str">
        <f ca="1">IFERROR(UPPER(IF(AND('ACCESS EXPORT'!AA724="",'ACCESS EXPORT'!Z724=""),VLOOKUP(A724,'ACCESS EXPORT'!$A:$AF,32,FALSE),(IF('ACCESS EXPORT'!AA724&lt;&gt;"",CONCATENATE(VLOOKUP(A724,'ACCESS EXPORT'!$A:$AF,32,FALSE)," (Closed",TEXT('ACCESS EXPORT'!AA724," MM/DD/YYY)")),IF(TODAY()&lt;(('ACCESS EXPORT'!Z724)+30),CONCATENATE(VLOOKUP(A724,'ACCESS EXPORT'!$A:$AF,32,FALSE)," (Opens",TEXT('ACCESS EXPORT'!Z724," MM/DD/YYY)")),VLOOKUP(A724,'ACCESS EXPORT'!$A:$AF,32,FALSE)))))),"-")</f>
        <v>ADVENTHEALTH MEDICAL GROUP RADIOLOGY AT CENTRAL FLORIDA</v>
      </c>
      <c r="D724" s="3" t="str">
        <f ca="1">IFERROR(UPPER(IF(AND('ACCESS EXPORT'!AA724="",'ACCESS EXPORT'!Z724=""),VLOOKUP(A724,'ACCESS EXPORT'!$A:$AF,28,FALSE),(IF('ACCESS EXPORT'!AA724&lt;&gt;"",CONCATENATE(VLOOKUP(A724,'ACCESS EXPORT'!$A:$AF,28,FALSE)," (Closed",TEXT('ACCESS EXPORT'!AA724," MM/DD/YYY)")),IF(TODAY()&lt;(('ACCESS EXPORT'!Z724)+30),CONCATENATE(VLOOKUP(A724,'ACCESS EXPORT'!$A:$AF,28,FALSE)," (Opens",TEXT('ACCESS EXPORT'!Z724," MM/DD/YYY)")),VLOOKUP(A724,'ACCESS EXPORT'!$A:$AF,28,FALSE)))))),"-")</f>
        <v>RADIOLOGY SPECIALISTS OF FLORIDA</v>
      </c>
      <c r="E724" s="3" t="str">
        <f>VLOOKUP($A724,'ACCESS EXPORT'!$A:$AF,3,FALSE)</f>
        <v>7260</v>
      </c>
      <c r="F724" s="3" t="str">
        <f>UPPER(CONCATENATE(VLOOKUP(A724,'ACCESS EXPORT'!$A:$AF,4,FALSE)," ",VLOOKUP(A724,'ACCESS EXPORT'!$A:$AF,5,FALSE)," ",VLOOKUP(A724,'ACCESS EXPORT'!$A:$AF,6,FALSE)," ",VLOOKUP(A724,'ACCESS EXPORT'!$A:$AA,7,FALSE)," ",VLOOKUP(A724,'ACCESS EXPORT'!$A:$AA,8,FALSE)))</f>
        <v>2600 WESTHALL LN  MAITLAND FL 32751</v>
      </c>
      <c r="G724" s="4" t="str">
        <f>UPPER(VLOOKUP($A724,'ACCESS EXPORT'!$A:$AF,9,FALSE))</f>
        <v>ORANGE</v>
      </c>
      <c r="H724" s="4" t="str">
        <f>_xlfn.IFNA(VLOOKUP($B724,'ACCESS EXPORT'!$B:$J,9,FALSE),"")</f>
        <v>HB</v>
      </c>
      <c r="I724" s="3" t="str">
        <f>CONCATENATE("(P)",VLOOKUP($A724,'ACCESS EXPORT'!$A:$AF,11,FALSE)," (F)",VLOOKUP($A724,'ACCESS EXPORT'!$A:$AF,29,FALSE))</f>
        <v>(P)(407) 200-2355 (F)(407) 200-4947</v>
      </c>
      <c r="J724" s="4" t="str">
        <f>UPPER(VLOOKUP($A724,'ACCESS EXPORT'!$A:$AF,12,FALSE))</f>
        <v>RADIOLOGY</v>
      </c>
      <c r="K724" s="4" t="str">
        <f>UPPER(VLOOKUP($A724,'ACCESS EXPORT'!$A:$AF,13,FALSE))</f>
        <v>ELISE MACCARROLL-WRIGHT</v>
      </c>
      <c r="L724" s="3" t="str">
        <f>IF(AND(VLOOKUP(A724,'ACCESS EXPORT'!A:AE,1,0),'ACCESS EXPORT'!N724=""),UPPER(CONCATENATE('ACCESS EXPORT'!AE724)),IF(VLOOKUP(A724,'ACCESS EXPORT'!A:AE,1,0),UPPER(CONCATENATE('ACCESS EXPORT'!N724," "&amp;CHAR(10),'ACCESS EXPORT'!AE724))))</f>
        <v xml:space="preserve">SUSAN GRACIA, JULIE EDINGER, TRICIA PERRY (REV DIR) 
</v>
      </c>
      <c r="M724" s="4" t="str">
        <f>UPPER(VLOOKUP($A724,'ACCESS EXPORT'!$A:$O,15,FALSE))</f>
        <v>PATRICIA HORVATH (PM)/KAIRSTEN TURNER (PM)</v>
      </c>
      <c r="N724" s="4" t="str">
        <f ca="1">IF(AND('ACCESS EXPORT'!X724="",'ACCESS EXPORT'!Y724=""),IF('ACCESS EXPORT'!V724&lt;&gt;"",(IF(TODAY()-'ACCESS EXPORT'!V724&gt;=-60,UPPER(CONCATENATE(VLOOKUP(B724,'ACCESS EXPORT'!$B:$P,15,FALSE),""&amp;CHAR(10)&amp;"(SEP",TEXT('ACCESS EXPORT'!V724," MM/DD/YYY)"))),IF(TODAY()-'ACCESS EXPORT'!V724&lt;0,UPPER(VLOOKUP(B724,'ACCESS EXPORT'!$B:$P,15,FALSE)),UPPER(VLOOKUP(B724,'ACCESS EXPORT'!$B:$P,15,FALSE))))),IF('ACCESS EXPORT'!U724="",UPPER(VLOOKUP(B724,'ACCESS EXPORT'!$B:$P,15,FALSE)),IF(TODAY()-'ACCESS EXPORT'!U724&lt;=30,CONCATENATE(UPPER(VLOOKUP(B724,'ACCESS EXPORT'!$B:$P,15,FALSE)),""&amp;CHAR(10)&amp;"(NEW",TEXT('ACCESS EXPORT'!U724," MM/DD/YYY)")),IF(AND(TODAY()-'ACCESS EXPORT'!U724&gt;30,TODAY()&gt;0),UPPER(VLOOKUP(B724,'ACCESS EXPORT'!$B:$P,15,FALSE)))))),IF('ACCESS EXPORT'!Y724&lt;&gt;"",UPPER(CONCATENATE(UPPER(VLOOKUP(B724,'ACCESS EXPORT'!$B:$P,15,FALSE)),""&amp;CHAR(10)&amp;"(Transfer Out",TEXT('ACCESS EXPORT'!Y724," MM/DD/YYY)"))),IF('ACCESS EXPORT'!X724&lt;&gt;"",UPPER(CONCATENATE(UPPER(VLOOKUP(B724,'ACCESS EXPORT'!$B:$P,15,FALSE)),""&amp;CHAR(10)&amp;"(Transfer In",TEXT('ACCESS EXPORT'!X724," MM/DD/YYY)"))))))</f>
        <v>FERANEC, NICHOLAS CLARKE</v>
      </c>
      <c r="O724" s="4" t="str">
        <f>_xlfn.IFNA(VLOOKUP(B724,'ACCESS EXPORT'!$B:$Q,16,FALSE),"")</f>
        <v>MD</v>
      </c>
      <c r="P724" s="4" t="str">
        <f>_xlfn.IFNA(VLOOKUP(B724,'ACCESS EXPORT'!B:W,22,FALSE),"-")</f>
        <v>1386733566</v>
      </c>
      <c r="Q724" s="4" t="str">
        <f>_xlfn.IFNA(VLOOKUP(A724,'ACCESS EXPORT'!$A:$AG,33,0),"-")</f>
        <v>TBD</v>
      </c>
      <c r="R724" s="4" t="str">
        <f>_xlfn.IFNA(VLOOKUP(A724,'ACCESS EXPORT'!$A:$AH,34,0),"-")</f>
        <v>Linda Hopkins</v>
      </c>
      <c r="S724" s="4" t="str">
        <f>_xlfn.IFNA(VLOOKUP(A724,'ACCESS EXPORT'!$A:$AI,35,0),"-")</f>
        <v>James Agee</v>
      </c>
      <c r="T724" s="4" t="str">
        <f>_xlfn.IFNA(VLOOKUP(A724,'ACCESS EXPORT'!$A:$AJ,36,0),"-")</f>
        <v>Wanda Cruz</v>
      </c>
      <c r="U724" s="4" t="str">
        <f>_xlfn.IFNA(VLOOKUP(A724,'ACCESS EXPORT'!$A:$AK,37,0),"-")</f>
        <v>athena</v>
      </c>
      <c r="V724" s="4" t="str">
        <f>_xlfn.IFNA(VLOOKUP(A724,'ACCESS EXPORT'!$A:$AL,38,0),"-")</f>
        <v>N/A</v>
      </c>
      <c r="W724" s="4" t="str">
        <f>_xlfn.IFNA(VLOOKUP(A724,'ACCESS EXPORT'!$A:$AM,39,0),"-")</f>
        <v/>
      </c>
      <c r="X724" s="4" t="str">
        <f>_xlfn.IFNA(VLOOKUP(A724,'ACCESS EXPORT'!$A:$AN,40,0),"-")</f>
        <v>-</v>
      </c>
      <c r="Y724" s="26" t="str">
        <f>_xlfn.IFNA(VLOOKUP(A724,'ACCESS EXPORT'!A:AO,41,0),"")</f>
        <v>N/A</v>
      </c>
      <c r="Z724" s="26" t="str">
        <f>_xlfn.IFNA(VLOOKUP(A724,'ACCESS EXPORT'!A:AP,42,0),"")</f>
        <v/>
      </c>
      <c r="AA724" s="26" t="str">
        <f>_xlfn.IFNA(VLOOKUP(A724,'ACCESS EXPORT'!A:AQ,43,0),"")</f>
        <v>Jenna Tomaselli</v>
      </c>
    </row>
    <row r="725" spans="1:27" ht="18.75" x14ac:dyDescent="0.25">
      <c r="A725" s="33">
        <v>262</v>
      </c>
      <c r="B725" s="10">
        <v>1617</v>
      </c>
      <c r="C725" s="7" t="str">
        <f ca="1">IFERROR(UPPER(IF(AND('ACCESS EXPORT'!AA725="",'ACCESS EXPORT'!Z725=""),VLOOKUP(A725,'ACCESS EXPORT'!$A:$AF,32,FALSE),(IF('ACCESS EXPORT'!AA725&lt;&gt;"",CONCATENATE(VLOOKUP(A725,'ACCESS EXPORT'!$A:$AF,32,FALSE)," (Closed",TEXT('ACCESS EXPORT'!AA725," MM/DD/YYY)")),IF(TODAY()&lt;(('ACCESS EXPORT'!Z725)+30),CONCATENATE(VLOOKUP(A725,'ACCESS EXPORT'!$A:$AF,32,FALSE)," (Opens",TEXT('ACCESS EXPORT'!Z725," MM/DD/YYY)")),VLOOKUP(A725,'ACCESS EXPORT'!$A:$AF,32,FALSE)))))),"-")</f>
        <v>ADVENTHEALTH MEDICAL GROUP RADIOLOGY AT CENTRAL FLORIDA</v>
      </c>
      <c r="D725" s="3" t="str">
        <f ca="1">IFERROR(UPPER(IF(AND('ACCESS EXPORT'!AA725="",'ACCESS EXPORT'!Z725=""),VLOOKUP(A725,'ACCESS EXPORT'!$A:$AF,28,FALSE),(IF('ACCESS EXPORT'!AA725&lt;&gt;"",CONCATENATE(VLOOKUP(A725,'ACCESS EXPORT'!$A:$AF,28,FALSE)," (Closed",TEXT('ACCESS EXPORT'!AA725," MM/DD/YYY)")),IF(TODAY()&lt;(('ACCESS EXPORT'!Z725)+30),CONCATENATE(VLOOKUP(A725,'ACCESS EXPORT'!$A:$AF,28,FALSE)," (Opens",TEXT('ACCESS EXPORT'!Z725," MM/DD/YYY)")),VLOOKUP(A725,'ACCESS EXPORT'!$A:$AF,28,FALSE)))))),"-")</f>
        <v>RADIOLOGY SPECIALISTS OF FLORIDA</v>
      </c>
      <c r="E725" s="3" t="str">
        <f>VLOOKUP($A725,'ACCESS EXPORT'!$A:$AF,3,FALSE)</f>
        <v>7260</v>
      </c>
      <c r="F725" s="3" t="str">
        <f>UPPER(CONCATENATE(VLOOKUP(A725,'ACCESS EXPORT'!$A:$AF,4,FALSE)," ",VLOOKUP(A725,'ACCESS EXPORT'!$A:$AF,5,FALSE)," ",VLOOKUP(A725,'ACCESS EXPORT'!$A:$AF,6,FALSE)," ",VLOOKUP(A725,'ACCESS EXPORT'!$A:$AA,7,FALSE)," ",VLOOKUP(A725,'ACCESS EXPORT'!$A:$AA,8,FALSE)))</f>
        <v>2600 WESTHALL LN  MAITLAND FL 32751</v>
      </c>
      <c r="G725" s="4" t="str">
        <f>UPPER(VLOOKUP($A725,'ACCESS EXPORT'!$A:$AF,9,FALSE))</f>
        <v>ORANGE</v>
      </c>
      <c r="H725" s="4" t="str">
        <f>_xlfn.IFNA(VLOOKUP($B725,'ACCESS EXPORT'!$B:$J,9,FALSE),"")</f>
        <v>HB</v>
      </c>
      <c r="I725" s="3" t="str">
        <f>CONCATENATE("(P)",VLOOKUP($A725,'ACCESS EXPORT'!$A:$AF,11,FALSE)," (F)",VLOOKUP($A725,'ACCESS EXPORT'!$A:$AF,29,FALSE))</f>
        <v>(P)(407) 200-2355 (F)(407) 200-4947</v>
      </c>
      <c r="J725" s="4" t="str">
        <f>UPPER(VLOOKUP($A725,'ACCESS EXPORT'!$A:$AF,12,FALSE))</f>
        <v>RADIOLOGY</v>
      </c>
      <c r="K725" s="4" t="str">
        <f>UPPER(VLOOKUP($A725,'ACCESS EXPORT'!$A:$AF,13,FALSE))</f>
        <v>ELISE MACCARROLL-WRIGHT</v>
      </c>
      <c r="L725" s="3" t="str">
        <f>IF(AND(VLOOKUP(A725,'ACCESS EXPORT'!A:AE,1,0),'ACCESS EXPORT'!N725=""),UPPER(CONCATENATE('ACCESS EXPORT'!AE725)),IF(VLOOKUP(A725,'ACCESS EXPORT'!A:AE,1,0),UPPER(CONCATENATE('ACCESS EXPORT'!N725," "&amp;CHAR(10),'ACCESS EXPORT'!AE725))))</f>
        <v xml:space="preserve">SUSAN GRACIA, JULIE EDINGER, TRICIA PERRY (REV DIR) 
</v>
      </c>
      <c r="M725" s="4" t="str">
        <f>UPPER(VLOOKUP($A725,'ACCESS EXPORT'!$A:$O,15,FALSE))</f>
        <v>PATRICIA HORVATH (PM)/KAIRSTEN TURNER (PM)</v>
      </c>
      <c r="N725" s="4" t="str">
        <f ca="1">IF(AND('ACCESS EXPORT'!X725="",'ACCESS EXPORT'!Y725=""),IF('ACCESS EXPORT'!V725&lt;&gt;"",(IF(TODAY()-'ACCESS EXPORT'!V725&gt;=-60,UPPER(CONCATENATE(VLOOKUP(B725,'ACCESS EXPORT'!$B:$P,15,FALSE),""&amp;CHAR(10)&amp;"(SEP",TEXT('ACCESS EXPORT'!V725," MM/DD/YYY)"))),IF(TODAY()-'ACCESS EXPORT'!V725&lt;0,UPPER(VLOOKUP(B725,'ACCESS EXPORT'!$B:$P,15,FALSE)),UPPER(VLOOKUP(B725,'ACCESS EXPORT'!$B:$P,15,FALSE))))),IF('ACCESS EXPORT'!U725="",UPPER(VLOOKUP(B725,'ACCESS EXPORT'!$B:$P,15,FALSE)),IF(TODAY()-'ACCESS EXPORT'!U725&lt;=30,CONCATENATE(UPPER(VLOOKUP(B725,'ACCESS EXPORT'!$B:$P,15,FALSE)),""&amp;CHAR(10)&amp;"(NEW",TEXT('ACCESS EXPORT'!U725," MM/DD/YYY)")),IF(AND(TODAY()-'ACCESS EXPORT'!U725&gt;30,TODAY()&gt;0),UPPER(VLOOKUP(B725,'ACCESS EXPORT'!$B:$P,15,FALSE)))))),IF('ACCESS EXPORT'!Y725&lt;&gt;"",UPPER(CONCATENATE(UPPER(VLOOKUP(B725,'ACCESS EXPORT'!$B:$P,15,FALSE)),""&amp;CHAR(10)&amp;"(Transfer Out",TEXT('ACCESS EXPORT'!Y725," MM/DD/YYY)"))),IF('ACCESS EXPORT'!X725&lt;&gt;"",UPPER(CONCATENATE(UPPER(VLOOKUP(B725,'ACCESS EXPORT'!$B:$P,15,FALSE)),""&amp;CHAR(10)&amp;"(Transfer In",TEXT('ACCESS EXPORT'!X725," MM/DD/YYY)"))))))</f>
        <v>HATTON, BOYD NICHOLAS</v>
      </c>
      <c r="O725" s="4" t="str">
        <f>_xlfn.IFNA(VLOOKUP(B725,'ACCESS EXPORT'!$B:$Q,16,FALSE),"")</f>
        <v>MD</v>
      </c>
      <c r="P725" s="4" t="str">
        <f>_xlfn.IFNA(VLOOKUP(B725,'ACCESS EXPORT'!B:W,22,FALSE),"-")</f>
        <v>1699865543</v>
      </c>
      <c r="Q725" s="4" t="str">
        <f>_xlfn.IFNA(VLOOKUP(A725,'ACCESS EXPORT'!$A:$AG,33,0),"-")</f>
        <v>TBD</v>
      </c>
      <c r="R725" s="4" t="str">
        <f>_xlfn.IFNA(VLOOKUP(A725,'ACCESS EXPORT'!$A:$AH,34,0),"-")</f>
        <v>Linda Hopkins</v>
      </c>
      <c r="S725" s="4" t="str">
        <f>_xlfn.IFNA(VLOOKUP(A725,'ACCESS EXPORT'!$A:$AI,35,0),"-")</f>
        <v>James Agee</v>
      </c>
      <c r="T725" s="4" t="str">
        <f>_xlfn.IFNA(VLOOKUP(A725,'ACCESS EXPORT'!$A:$AJ,36,0),"-")</f>
        <v>Wanda Cruz</v>
      </c>
      <c r="U725" s="4" t="str">
        <f>_xlfn.IFNA(VLOOKUP(A725,'ACCESS EXPORT'!$A:$AK,37,0),"-")</f>
        <v>athena</v>
      </c>
      <c r="V725" s="4" t="str">
        <f>_xlfn.IFNA(VLOOKUP(A725,'ACCESS EXPORT'!$A:$AL,38,0),"-")</f>
        <v>N/A</v>
      </c>
      <c r="W725" s="4" t="str">
        <f>_xlfn.IFNA(VLOOKUP(A725,'ACCESS EXPORT'!$A:$AM,39,0),"-")</f>
        <v/>
      </c>
      <c r="X725" s="4" t="str">
        <f>_xlfn.IFNA(VLOOKUP(A725,'ACCESS EXPORT'!$A:$AN,40,0),"-")</f>
        <v>-</v>
      </c>
      <c r="Y725" s="26" t="str">
        <f>_xlfn.IFNA(VLOOKUP(A725,'ACCESS EXPORT'!A:AO,41,0),"")</f>
        <v>N/A</v>
      </c>
      <c r="Z725" s="26" t="str">
        <f>_xlfn.IFNA(VLOOKUP(A725,'ACCESS EXPORT'!A:AP,42,0),"")</f>
        <v/>
      </c>
      <c r="AA725" s="26" t="str">
        <f>_xlfn.IFNA(VLOOKUP(A725,'ACCESS EXPORT'!A:AQ,43,0),"")</f>
        <v>Jenna Tomaselli</v>
      </c>
    </row>
    <row r="726" spans="1:27" ht="18.75" x14ac:dyDescent="0.25">
      <c r="A726" s="33">
        <v>262</v>
      </c>
      <c r="B726" s="10">
        <v>1628</v>
      </c>
      <c r="C726" s="7" t="str">
        <f ca="1">IFERROR(UPPER(IF(AND('ACCESS EXPORT'!AA726="",'ACCESS EXPORT'!Z726=""),VLOOKUP(A726,'ACCESS EXPORT'!$A:$AF,32,FALSE),(IF('ACCESS EXPORT'!AA726&lt;&gt;"",CONCATENATE(VLOOKUP(A726,'ACCESS EXPORT'!$A:$AF,32,FALSE)," (Closed",TEXT('ACCESS EXPORT'!AA726," MM/DD/YYY)")),IF(TODAY()&lt;(('ACCESS EXPORT'!Z726)+30),CONCATENATE(VLOOKUP(A726,'ACCESS EXPORT'!$A:$AF,32,FALSE)," (Opens",TEXT('ACCESS EXPORT'!Z726," MM/DD/YYY)")),VLOOKUP(A726,'ACCESS EXPORT'!$A:$AF,32,FALSE)))))),"-")</f>
        <v>ADVENTHEALTH MEDICAL GROUP RADIOLOGY AT CENTRAL FLORIDA</v>
      </c>
      <c r="D726" s="3" t="str">
        <f ca="1">IFERROR(UPPER(IF(AND('ACCESS EXPORT'!AA726="",'ACCESS EXPORT'!Z726=""),VLOOKUP(A726,'ACCESS EXPORT'!$A:$AF,28,FALSE),(IF('ACCESS EXPORT'!AA726&lt;&gt;"",CONCATENATE(VLOOKUP(A726,'ACCESS EXPORT'!$A:$AF,28,FALSE)," (Closed",TEXT('ACCESS EXPORT'!AA726," MM/DD/YYY)")),IF(TODAY()&lt;(('ACCESS EXPORT'!Z726)+30),CONCATENATE(VLOOKUP(A726,'ACCESS EXPORT'!$A:$AF,28,FALSE)," (Opens",TEXT('ACCESS EXPORT'!Z726," MM/DD/YYY)")),VLOOKUP(A726,'ACCESS EXPORT'!$A:$AF,28,FALSE)))))),"-")</f>
        <v>RADIOLOGY SPECIALISTS OF FLORIDA</v>
      </c>
      <c r="E726" s="3" t="str">
        <f>VLOOKUP($A726,'ACCESS EXPORT'!$A:$AF,3,FALSE)</f>
        <v>7260</v>
      </c>
      <c r="F726" s="3" t="str">
        <f>UPPER(CONCATENATE(VLOOKUP(A726,'ACCESS EXPORT'!$A:$AF,4,FALSE)," ",VLOOKUP(A726,'ACCESS EXPORT'!$A:$AF,5,FALSE)," ",VLOOKUP(A726,'ACCESS EXPORT'!$A:$AF,6,FALSE)," ",VLOOKUP(A726,'ACCESS EXPORT'!$A:$AA,7,FALSE)," ",VLOOKUP(A726,'ACCESS EXPORT'!$A:$AA,8,FALSE)))</f>
        <v>2600 WESTHALL LN  MAITLAND FL 32751</v>
      </c>
      <c r="G726" s="4" t="str">
        <f>UPPER(VLOOKUP($A726,'ACCESS EXPORT'!$A:$AF,9,FALSE))</f>
        <v>ORANGE</v>
      </c>
      <c r="H726" s="4" t="str">
        <f>_xlfn.IFNA(VLOOKUP($B726,'ACCESS EXPORT'!$B:$J,9,FALSE),"")</f>
        <v>HB</v>
      </c>
      <c r="I726" s="3" t="str">
        <f>CONCATENATE("(P)",VLOOKUP($A726,'ACCESS EXPORT'!$A:$AF,11,FALSE)," (F)",VLOOKUP($A726,'ACCESS EXPORT'!$A:$AF,29,FALSE))</f>
        <v>(P)(407) 200-2355 (F)(407) 200-4947</v>
      </c>
      <c r="J726" s="4" t="str">
        <f>UPPER(VLOOKUP($A726,'ACCESS EXPORT'!$A:$AF,12,FALSE))</f>
        <v>RADIOLOGY</v>
      </c>
      <c r="K726" s="4" t="str">
        <f>UPPER(VLOOKUP($A726,'ACCESS EXPORT'!$A:$AF,13,FALSE))</f>
        <v>ELISE MACCARROLL-WRIGHT</v>
      </c>
      <c r="L726" s="3" t="str">
        <f>IF(AND(VLOOKUP(A726,'ACCESS EXPORT'!A:AE,1,0),'ACCESS EXPORT'!N726=""),UPPER(CONCATENATE('ACCESS EXPORT'!AE726)),IF(VLOOKUP(A726,'ACCESS EXPORT'!A:AE,1,0),UPPER(CONCATENATE('ACCESS EXPORT'!N726," "&amp;CHAR(10),'ACCESS EXPORT'!AE726))))</f>
        <v xml:space="preserve">SUSAN GRACIA, JULIE EDINGER, TRICIA PERRY (REV DIR) 
</v>
      </c>
      <c r="M726" s="4" t="str">
        <f>UPPER(VLOOKUP($A726,'ACCESS EXPORT'!$A:$O,15,FALSE))</f>
        <v>PATRICIA HORVATH (PM)/KAIRSTEN TURNER (PM)</v>
      </c>
      <c r="N726" s="4" t="str">
        <f ca="1">IF(AND('ACCESS EXPORT'!X726="",'ACCESS EXPORT'!Y726=""),IF('ACCESS EXPORT'!V726&lt;&gt;"",(IF(TODAY()-'ACCESS EXPORT'!V726&gt;=-60,UPPER(CONCATENATE(VLOOKUP(B726,'ACCESS EXPORT'!$B:$P,15,FALSE),""&amp;CHAR(10)&amp;"(SEP",TEXT('ACCESS EXPORT'!V726," MM/DD/YYY)"))),IF(TODAY()-'ACCESS EXPORT'!V726&lt;0,UPPER(VLOOKUP(B726,'ACCESS EXPORT'!$B:$P,15,FALSE)),UPPER(VLOOKUP(B726,'ACCESS EXPORT'!$B:$P,15,FALSE))))),IF('ACCESS EXPORT'!U726="",UPPER(VLOOKUP(B726,'ACCESS EXPORT'!$B:$P,15,FALSE)),IF(TODAY()-'ACCESS EXPORT'!U726&lt;=30,CONCATENATE(UPPER(VLOOKUP(B726,'ACCESS EXPORT'!$B:$P,15,FALSE)),""&amp;CHAR(10)&amp;"(NEW",TEXT('ACCESS EXPORT'!U726," MM/DD/YYY)")),IF(AND(TODAY()-'ACCESS EXPORT'!U726&gt;30,TODAY()&gt;0),UPPER(VLOOKUP(B726,'ACCESS EXPORT'!$B:$P,15,FALSE)))))),IF('ACCESS EXPORT'!Y726&lt;&gt;"",UPPER(CONCATENATE(UPPER(VLOOKUP(B726,'ACCESS EXPORT'!$B:$P,15,FALSE)),""&amp;CHAR(10)&amp;"(Transfer Out",TEXT('ACCESS EXPORT'!Y726," MM/DD/YYY)"))),IF('ACCESS EXPORT'!X726&lt;&gt;"",UPPER(CONCATENATE(UPPER(VLOOKUP(B726,'ACCESS EXPORT'!$B:$P,15,FALSE)),""&amp;CHAR(10)&amp;"(Transfer In",TEXT('ACCESS EXPORT'!X726," MM/DD/YYY)"))))))</f>
        <v>KOS, DAVID A.</v>
      </c>
      <c r="O726" s="4" t="str">
        <f>_xlfn.IFNA(VLOOKUP(B726,'ACCESS EXPORT'!$B:$Q,16,FALSE),"")</f>
        <v>DO</v>
      </c>
      <c r="P726" s="4" t="str">
        <f>_xlfn.IFNA(VLOOKUP(B726,'ACCESS EXPORT'!B:W,22,FALSE),"-")</f>
        <v>1295739522</v>
      </c>
      <c r="Q726" s="4" t="str">
        <f>_xlfn.IFNA(VLOOKUP(A726,'ACCESS EXPORT'!$A:$AG,33,0),"-")</f>
        <v>TBD</v>
      </c>
      <c r="R726" s="4" t="str">
        <f>_xlfn.IFNA(VLOOKUP(A726,'ACCESS EXPORT'!$A:$AH,34,0),"-")</f>
        <v>Linda Hopkins</v>
      </c>
      <c r="S726" s="4" t="str">
        <f>_xlfn.IFNA(VLOOKUP(A726,'ACCESS EXPORT'!$A:$AI,35,0),"-")</f>
        <v>James Agee</v>
      </c>
      <c r="T726" s="4" t="str">
        <f>_xlfn.IFNA(VLOOKUP(A726,'ACCESS EXPORT'!$A:$AJ,36,0),"-")</f>
        <v>Wanda Cruz</v>
      </c>
      <c r="U726" s="4" t="str">
        <f>_xlfn.IFNA(VLOOKUP(A726,'ACCESS EXPORT'!$A:$AK,37,0),"-")</f>
        <v>athena</v>
      </c>
      <c r="V726" s="4" t="str">
        <f>_xlfn.IFNA(VLOOKUP(A726,'ACCESS EXPORT'!$A:$AL,38,0),"-")</f>
        <v>N/A</v>
      </c>
      <c r="W726" s="4" t="str">
        <f>_xlfn.IFNA(VLOOKUP(A726,'ACCESS EXPORT'!$A:$AM,39,0),"-")</f>
        <v/>
      </c>
      <c r="X726" s="4" t="str">
        <f>_xlfn.IFNA(VLOOKUP(A726,'ACCESS EXPORT'!$A:$AN,40,0),"-")</f>
        <v>-</v>
      </c>
      <c r="Y726" s="26" t="str">
        <f>_xlfn.IFNA(VLOOKUP(A726,'ACCESS EXPORT'!A:AO,41,0),"")</f>
        <v>N/A</v>
      </c>
      <c r="Z726" s="26" t="str">
        <f>_xlfn.IFNA(VLOOKUP(A726,'ACCESS EXPORT'!A:AP,42,0),"")</f>
        <v/>
      </c>
      <c r="AA726" s="26" t="str">
        <f>_xlfn.IFNA(VLOOKUP(A726,'ACCESS EXPORT'!A:AQ,43,0),"")</f>
        <v>Jenna Tomaselli</v>
      </c>
    </row>
    <row r="727" spans="1:27" ht="18.75" x14ac:dyDescent="0.25">
      <c r="A727" s="33">
        <v>262</v>
      </c>
      <c r="B727" s="10">
        <v>1602</v>
      </c>
      <c r="C727" s="7" t="str">
        <f ca="1">IFERROR(UPPER(IF(AND('ACCESS EXPORT'!AA727="",'ACCESS EXPORT'!Z727=""),VLOOKUP(A727,'ACCESS EXPORT'!$A:$AF,32,FALSE),(IF('ACCESS EXPORT'!AA727&lt;&gt;"",CONCATENATE(VLOOKUP(A727,'ACCESS EXPORT'!$A:$AF,32,FALSE)," (Closed",TEXT('ACCESS EXPORT'!AA727," MM/DD/YYY)")),IF(TODAY()&lt;(('ACCESS EXPORT'!Z727)+30),CONCATENATE(VLOOKUP(A727,'ACCESS EXPORT'!$A:$AF,32,FALSE)," (Opens",TEXT('ACCESS EXPORT'!Z727," MM/DD/YYY)")),VLOOKUP(A727,'ACCESS EXPORT'!$A:$AF,32,FALSE)))))),"-")</f>
        <v>ADVENTHEALTH MEDICAL GROUP RADIOLOGY AT CENTRAL FLORIDA</v>
      </c>
      <c r="D727" s="3" t="str">
        <f ca="1">IFERROR(UPPER(IF(AND('ACCESS EXPORT'!AA727="",'ACCESS EXPORT'!Z727=""),VLOOKUP(A727,'ACCESS EXPORT'!$A:$AF,28,FALSE),(IF('ACCESS EXPORT'!AA727&lt;&gt;"",CONCATENATE(VLOOKUP(A727,'ACCESS EXPORT'!$A:$AF,28,FALSE)," (Closed",TEXT('ACCESS EXPORT'!AA727," MM/DD/YYY)")),IF(TODAY()&lt;(('ACCESS EXPORT'!Z727)+30),CONCATENATE(VLOOKUP(A727,'ACCESS EXPORT'!$A:$AF,28,FALSE)," (Opens",TEXT('ACCESS EXPORT'!Z727," MM/DD/YYY)")),VLOOKUP(A727,'ACCESS EXPORT'!$A:$AF,28,FALSE)))))),"-")</f>
        <v>RADIOLOGY SPECIALISTS OF FLORIDA</v>
      </c>
      <c r="E727" s="3" t="str">
        <f>VLOOKUP($A727,'ACCESS EXPORT'!$A:$AF,3,FALSE)</f>
        <v>7260</v>
      </c>
      <c r="F727" s="3" t="str">
        <f>UPPER(CONCATENATE(VLOOKUP(A727,'ACCESS EXPORT'!$A:$AF,4,FALSE)," ",VLOOKUP(A727,'ACCESS EXPORT'!$A:$AF,5,FALSE)," ",VLOOKUP(A727,'ACCESS EXPORT'!$A:$AF,6,FALSE)," ",VLOOKUP(A727,'ACCESS EXPORT'!$A:$AA,7,FALSE)," ",VLOOKUP(A727,'ACCESS EXPORT'!$A:$AA,8,FALSE)))</f>
        <v>2600 WESTHALL LN  MAITLAND FL 32751</v>
      </c>
      <c r="G727" s="4" t="str">
        <f>UPPER(VLOOKUP($A727,'ACCESS EXPORT'!$A:$AF,9,FALSE))</f>
        <v>ORANGE</v>
      </c>
      <c r="H727" s="4" t="str">
        <f>_xlfn.IFNA(VLOOKUP($B727,'ACCESS EXPORT'!$B:$J,9,FALSE),"")</f>
        <v>HB</v>
      </c>
      <c r="I727" s="3" t="str">
        <f>CONCATENATE("(P)",VLOOKUP($A727,'ACCESS EXPORT'!$A:$AF,11,FALSE)," (F)",VLOOKUP($A727,'ACCESS EXPORT'!$A:$AF,29,FALSE))</f>
        <v>(P)(407) 200-2355 (F)(407) 200-4947</v>
      </c>
      <c r="J727" s="4" t="str">
        <f>UPPER(VLOOKUP($A727,'ACCESS EXPORT'!$A:$AF,12,FALSE))</f>
        <v>RADIOLOGY</v>
      </c>
      <c r="K727" s="4" t="str">
        <f>UPPER(VLOOKUP($A727,'ACCESS EXPORT'!$A:$AF,13,FALSE))</f>
        <v>ELISE MACCARROLL-WRIGHT</v>
      </c>
      <c r="L727" s="3" t="str">
        <f>IF(AND(VLOOKUP(A727,'ACCESS EXPORT'!A:AE,1,0),'ACCESS EXPORT'!N727=""),UPPER(CONCATENATE('ACCESS EXPORT'!AE727)),IF(VLOOKUP(A727,'ACCESS EXPORT'!A:AE,1,0),UPPER(CONCATENATE('ACCESS EXPORT'!N727," "&amp;CHAR(10),'ACCESS EXPORT'!AE727))))</f>
        <v xml:space="preserve">SUSAN GRACIA, JULIE EDINGER, TRICIA PERRY (REV DIR) 
</v>
      </c>
      <c r="M727" s="4" t="str">
        <f>UPPER(VLOOKUP($A727,'ACCESS EXPORT'!$A:$O,15,FALSE))</f>
        <v>PATRICIA HORVATH (PM)/KAIRSTEN TURNER (PM)</v>
      </c>
      <c r="N727" s="4" t="str">
        <f ca="1">IF(AND('ACCESS EXPORT'!X727="",'ACCESS EXPORT'!Y727=""),IF('ACCESS EXPORT'!V727&lt;&gt;"",(IF(TODAY()-'ACCESS EXPORT'!V727&gt;=-60,UPPER(CONCATENATE(VLOOKUP(B727,'ACCESS EXPORT'!$B:$P,15,FALSE),""&amp;CHAR(10)&amp;"(SEP",TEXT('ACCESS EXPORT'!V727," MM/DD/YYY)"))),IF(TODAY()-'ACCESS EXPORT'!V727&lt;0,UPPER(VLOOKUP(B727,'ACCESS EXPORT'!$B:$P,15,FALSE)),UPPER(VLOOKUP(B727,'ACCESS EXPORT'!$B:$P,15,FALSE))))),IF('ACCESS EXPORT'!U727="",UPPER(VLOOKUP(B727,'ACCESS EXPORT'!$B:$P,15,FALSE)),IF(TODAY()-'ACCESS EXPORT'!U727&lt;=30,CONCATENATE(UPPER(VLOOKUP(B727,'ACCESS EXPORT'!$B:$P,15,FALSE)),""&amp;CHAR(10)&amp;"(NEW",TEXT('ACCESS EXPORT'!U727," MM/DD/YYY)")),IF(AND(TODAY()-'ACCESS EXPORT'!U727&gt;30,TODAY()&gt;0),UPPER(VLOOKUP(B727,'ACCESS EXPORT'!$B:$P,15,FALSE)))))),IF('ACCESS EXPORT'!Y727&lt;&gt;"",UPPER(CONCATENATE(UPPER(VLOOKUP(B727,'ACCESS EXPORT'!$B:$P,15,FALSE)),""&amp;CHAR(10)&amp;"(Transfer Out",TEXT('ACCESS EXPORT'!Y727," MM/DD/YYY)"))),IF('ACCESS EXPORT'!X727&lt;&gt;"",UPPER(CONCATENATE(UPPER(VLOOKUP(B727,'ACCESS EXPORT'!$B:$P,15,FALSE)),""&amp;CHAR(10)&amp;"(Transfer In",TEXT('ACCESS EXPORT'!X727," MM/DD/YYY)"))))))</f>
        <v>BRADY, CHRISTOPHER MICHAEL</v>
      </c>
      <c r="O727" s="4" t="str">
        <f>_xlfn.IFNA(VLOOKUP(B727,'ACCESS EXPORT'!$B:$Q,16,FALSE),"")</f>
        <v>MD</v>
      </c>
      <c r="P727" s="4" t="str">
        <f>_xlfn.IFNA(VLOOKUP(B727,'ACCESS EXPORT'!B:W,22,FALSE),"-")</f>
        <v>1376738138</v>
      </c>
      <c r="Q727" s="4" t="str">
        <f>_xlfn.IFNA(VLOOKUP(A727,'ACCESS EXPORT'!$A:$AG,33,0),"-")</f>
        <v>TBD</v>
      </c>
      <c r="R727" s="4" t="str">
        <f>_xlfn.IFNA(VLOOKUP(A727,'ACCESS EXPORT'!$A:$AH,34,0),"-")</f>
        <v>Linda Hopkins</v>
      </c>
      <c r="S727" s="4" t="str">
        <f>_xlfn.IFNA(VLOOKUP(A727,'ACCESS EXPORT'!$A:$AI,35,0),"-")</f>
        <v>James Agee</v>
      </c>
      <c r="T727" s="4" t="str">
        <f>_xlfn.IFNA(VLOOKUP(A727,'ACCESS EXPORT'!$A:$AJ,36,0),"-")</f>
        <v>Wanda Cruz</v>
      </c>
      <c r="U727" s="4" t="str">
        <f>_xlfn.IFNA(VLOOKUP(A727,'ACCESS EXPORT'!$A:$AK,37,0),"-")</f>
        <v>athena</v>
      </c>
      <c r="V727" s="4" t="str">
        <f>_xlfn.IFNA(VLOOKUP(A727,'ACCESS EXPORT'!$A:$AL,38,0),"-")</f>
        <v>N/A</v>
      </c>
      <c r="W727" s="4" t="str">
        <f>_xlfn.IFNA(VLOOKUP(A727,'ACCESS EXPORT'!$A:$AM,39,0),"-")</f>
        <v/>
      </c>
      <c r="X727" s="4" t="str">
        <f>_xlfn.IFNA(VLOOKUP(A727,'ACCESS EXPORT'!$A:$AN,40,0),"-")</f>
        <v>-</v>
      </c>
      <c r="Y727" s="26" t="str">
        <f>_xlfn.IFNA(VLOOKUP(A727,'ACCESS EXPORT'!A:AO,41,0),"")</f>
        <v>N/A</v>
      </c>
      <c r="Z727" s="26" t="str">
        <f>_xlfn.IFNA(VLOOKUP(A727,'ACCESS EXPORT'!A:AP,42,0),"")</f>
        <v/>
      </c>
      <c r="AA727" s="26" t="str">
        <f>_xlfn.IFNA(VLOOKUP(A727,'ACCESS EXPORT'!A:AQ,43,0),"")</f>
        <v>Jenna Tomaselli</v>
      </c>
    </row>
    <row r="728" spans="1:27" ht="18.75" x14ac:dyDescent="0.25">
      <c r="A728" s="33">
        <v>262</v>
      </c>
      <c r="B728" s="10">
        <v>1627</v>
      </c>
      <c r="C728" s="7" t="str">
        <f ca="1">IFERROR(UPPER(IF(AND('ACCESS EXPORT'!AA728="",'ACCESS EXPORT'!Z728=""),VLOOKUP(A728,'ACCESS EXPORT'!$A:$AF,32,FALSE),(IF('ACCESS EXPORT'!AA728&lt;&gt;"",CONCATENATE(VLOOKUP(A728,'ACCESS EXPORT'!$A:$AF,32,FALSE)," (Closed",TEXT('ACCESS EXPORT'!AA728," MM/DD/YYY)")),IF(TODAY()&lt;(('ACCESS EXPORT'!Z728)+30),CONCATENATE(VLOOKUP(A728,'ACCESS EXPORT'!$A:$AF,32,FALSE)," (Opens",TEXT('ACCESS EXPORT'!Z728," MM/DD/YYY)")),VLOOKUP(A728,'ACCESS EXPORT'!$A:$AF,32,FALSE)))))),"-")</f>
        <v>ADVENTHEALTH MEDICAL GROUP RADIOLOGY AT CENTRAL FLORIDA</v>
      </c>
      <c r="D728" s="3" t="str">
        <f ca="1">IFERROR(UPPER(IF(AND('ACCESS EXPORT'!AA728="",'ACCESS EXPORT'!Z728=""),VLOOKUP(A728,'ACCESS EXPORT'!$A:$AF,28,FALSE),(IF('ACCESS EXPORT'!AA728&lt;&gt;"",CONCATENATE(VLOOKUP(A728,'ACCESS EXPORT'!$A:$AF,28,FALSE)," (Closed",TEXT('ACCESS EXPORT'!AA728," MM/DD/YYY)")),IF(TODAY()&lt;(('ACCESS EXPORT'!Z728)+30),CONCATENATE(VLOOKUP(A728,'ACCESS EXPORT'!$A:$AF,28,FALSE)," (Opens",TEXT('ACCESS EXPORT'!Z728," MM/DD/YYY)")),VLOOKUP(A728,'ACCESS EXPORT'!$A:$AF,28,FALSE)))))),"-")</f>
        <v>RADIOLOGY SPECIALISTS OF FLORIDA</v>
      </c>
      <c r="E728" s="3" t="str">
        <f>VLOOKUP($A728,'ACCESS EXPORT'!$A:$AF,3,FALSE)</f>
        <v>7260</v>
      </c>
      <c r="F728" s="3" t="str">
        <f>UPPER(CONCATENATE(VLOOKUP(A728,'ACCESS EXPORT'!$A:$AF,4,FALSE)," ",VLOOKUP(A728,'ACCESS EXPORT'!$A:$AF,5,FALSE)," ",VLOOKUP(A728,'ACCESS EXPORT'!$A:$AF,6,FALSE)," ",VLOOKUP(A728,'ACCESS EXPORT'!$A:$AA,7,FALSE)," ",VLOOKUP(A728,'ACCESS EXPORT'!$A:$AA,8,FALSE)))</f>
        <v>2600 WESTHALL LN  MAITLAND FL 32751</v>
      </c>
      <c r="G728" s="4" t="str">
        <f>UPPER(VLOOKUP($A728,'ACCESS EXPORT'!$A:$AF,9,FALSE))</f>
        <v>ORANGE</v>
      </c>
      <c r="H728" s="4" t="str">
        <f>_xlfn.IFNA(VLOOKUP($B728,'ACCESS EXPORT'!$B:$J,9,FALSE),"")</f>
        <v>HB</v>
      </c>
      <c r="I728" s="3" t="str">
        <f>CONCATENATE("(P)",VLOOKUP($A728,'ACCESS EXPORT'!$A:$AF,11,FALSE)," (F)",VLOOKUP($A728,'ACCESS EXPORT'!$A:$AF,29,FALSE))</f>
        <v>(P)(407) 200-2355 (F)(407) 200-4947</v>
      </c>
      <c r="J728" s="4" t="str">
        <f>UPPER(VLOOKUP($A728,'ACCESS EXPORT'!$A:$AF,12,FALSE))</f>
        <v>RADIOLOGY</v>
      </c>
      <c r="K728" s="4" t="str">
        <f>UPPER(VLOOKUP($A728,'ACCESS EXPORT'!$A:$AF,13,FALSE))</f>
        <v>ELISE MACCARROLL-WRIGHT</v>
      </c>
      <c r="L728" s="3" t="str">
        <f>IF(AND(VLOOKUP(A728,'ACCESS EXPORT'!A:AE,1,0),'ACCESS EXPORT'!N728=""),UPPER(CONCATENATE('ACCESS EXPORT'!AE728)),IF(VLOOKUP(A728,'ACCESS EXPORT'!A:AE,1,0),UPPER(CONCATENATE('ACCESS EXPORT'!N728," "&amp;CHAR(10),'ACCESS EXPORT'!AE728))))</f>
        <v xml:space="preserve">SUSAN GRACIA, JULIE EDINGER, TRICIA PERRY (REV DIR) 
</v>
      </c>
      <c r="M728" s="4" t="str">
        <f>UPPER(VLOOKUP($A728,'ACCESS EXPORT'!$A:$O,15,FALSE))</f>
        <v>PATRICIA HORVATH (PM)/KAIRSTEN TURNER (PM)</v>
      </c>
      <c r="N728" s="4" t="str">
        <f ca="1">IF(AND('ACCESS EXPORT'!X728="",'ACCESS EXPORT'!Y728=""),IF('ACCESS EXPORT'!V728&lt;&gt;"",(IF(TODAY()-'ACCESS EXPORT'!V728&gt;=-60,UPPER(CONCATENATE(VLOOKUP(B728,'ACCESS EXPORT'!$B:$P,15,FALSE),""&amp;CHAR(10)&amp;"(SEP",TEXT('ACCESS EXPORT'!V728," MM/DD/YYY)"))),IF(TODAY()-'ACCESS EXPORT'!V728&lt;0,UPPER(VLOOKUP(B728,'ACCESS EXPORT'!$B:$P,15,FALSE)),UPPER(VLOOKUP(B728,'ACCESS EXPORT'!$B:$P,15,FALSE))))),IF('ACCESS EXPORT'!U728="",UPPER(VLOOKUP(B728,'ACCESS EXPORT'!$B:$P,15,FALSE)),IF(TODAY()-'ACCESS EXPORT'!U728&lt;=30,CONCATENATE(UPPER(VLOOKUP(B728,'ACCESS EXPORT'!$B:$P,15,FALSE)),""&amp;CHAR(10)&amp;"(NEW",TEXT('ACCESS EXPORT'!U728," MM/DD/YYY)")),IF(AND(TODAY()-'ACCESS EXPORT'!U728&gt;30,TODAY()&gt;0),UPPER(VLOOKUP(B728,'ACCESS EXPORT'!$B:$P,15,FALSE)))))),IF('ACCESS EXPORT'!Y728&lt;&gt;"",UPPER(CONCATENATE(UPPER(VLOOKUP(B728,'ACCESS EXPORT'!$B:$P,15,FALSE)),""&amp;CHAR(10)&amp;"(Transfer Out",TEXT('ACCESS EXPORT'!Y728," MM/DD/YYY)"))),IF('ACCESS EXPORT'!X728&lt;&gt;"",UPPER(CONCATENATE(UPPER(VLOOKUP(B728,'ACCESS EXPORT'!$B:$P,15,FALSE)),""&amp;CHAR(10)&amp;"(Transfer In",TEXT('ACCESS EXPORT'!X728," MM/DD/YYY)"))))))</f>
        <v>KITTYLE, ROBERT LYNN</v>
      </c>
      <c r="O728" s="4" t="str">
        <f>_xlfn.IFNA(VLOOKUP(B728,'ACCESS EXPORT'!$B:$Q,16,FALSE),"")</f>
        <v>MD</v>
      </c>
      <c r="P728" s="4" t="str">
        <f>_xlfn.IFNA(VLOOKUP(B728,'ACCESS EXPORT'!B:W,22,FALSE),"-")</f>
        <v>1205869203</v>
      </c>
      <c r="Q728" s="4" t="str">
        <f>_xlfn.IFNA(VLOOKUP(A728,'ACCESS EXPORT'!$A:$AG,33,0),"-")</f>
        <v>TBD</v>
      </c>
      <c r="R728" s="4" t="str">
        <f>_xlfn.IFNA(VLOOKUP(A728,'ACCESS EXPORT'!$A:$AH,34,0),"-")</f>
        <v>Linda Hopkins</v>
      </c>
      <c r="S728" s="4" t="str">
        <f>_xlfn.IFNA(VLOOKUP(A728,'ACCESS EXPORT'!$A:$AI,35,0),"-")</f>
        <v>James Agee</v>
      </c>
      <c r="T728" s="4" t="str">
        <f>_xlfn.IFNA(VLOOKUP(A728,'ACCESS EXPORT'!$A:$AJ,36,0),"-")</f>
        <v>Wanda Cruz</v>
      </c>
      <c r="U728" s="4" t="str">
        <f>_xlfn.IFNA(VLOOKUP(A728,'ACCESS EXPORT'!$A:$AK,37,0),"-")</f>
        <v>athena</v>
      </c>
      <c r="V728" s="4" t="str">
        <f>_xlfn.IFNA(VLOOKUP(A728,'ACCESS EXPORT'!$A:$AL,38,0),"-")</f>
        <v>N/A</v>
      </c>
      <c r="W728" s="4" t="str">
        <f>_xlfn.IFNA(VLOOKUP(A728,'ACCESS EXPORT'!$A:$AM,39,0),"-")</f>
        <v/>
      </c>
      <c r="X728" s="4" t="str">
        <f>_xlfn.IFNA(VLOOKUP(A728,'ACCESS EXPORT'!$A:$AN,40,0),"-")</f>
        <v>-</v>
      </c>
      <c r="Y728" s="26" t="str">
        <f>_xlfn.IFNA(VLOOKUP(A728,'ACCESS EXPORT'!A:AO,41,0),"")</f>
        <v>N/A</v>
      </c>
      <c r="Z728" s="26" t="str">
        <f>_xlfn.IFNA(VLOOKUP(A728,'ACCESS EXPORT'!A:AP,42,0),"")</f>
        <v/>
      </c>
      <c r="AA728" s="26" t="str">
        <f>_xlfn.IFNA(VLOOKUP(A728,'ACCESS EXPORT'!A:AQ,43,0),"")</f>
        <v>Jenna Tomaselli</v>
      </c>
    </row>
    <row r="729" spans="1:27" ht="18.75" x14ac:dyDescent="0.25">
      <c r="A729" s="33">
        <v>262</v>
      </c>
      <c r="B729" s="10">
        <v>1603</v>
      </c>
      <c r="C729" s="7" t="str">
        <f ca="1">IFERROR(UPPER(IF(AND('ACCESS EXPORT'!AA729="",'ACCESS EXPORT'!Z729=""),VLOOKUP(A729,'ACCESS EXPORT'!$A:$AF,32,FALSE),(IF('ACCESS EXPORT'!AA729&lt;&gt;"",CONCATENATE(VLOOKUP(A729,'ACCESS EXPORT'!$A:$AF,32,FALSE)," (Closed",TEXT('ACCESS EXPORT'!AA729," MM/DD/YYY)")),IF(TODAY()&lt;(('ACCESS EXPORT'!Z729)+30),CONCATENATE(VLOOKUP(A729,'ACCESS EXPORT'!$A:$AF,32,FALSE)," (Opens",TEXT('ACCESS EXPORT'!Z729," MM/DD/YYY)")),VLOOKUP(A729,'ACCESS EXPORT'!$A:$AF,32,FALSE)))))),"-")</f>
        <v>ADVENTHEALTH MEDICAL GROUP RADIOLOGY AT CENTRAL FLORIDA</v>
      </c>
      <c r="D729" s="3" t="str">
        <f ca="1">IFERROR(UPPER(IF(AND('ACCESS EXPORT'!AA729="",'ACCESS EXPORT'!Z729=""),VLOOKUP(A729,'ACCESS EXPORT'!$A:$AF,28,FALSE),(IF('ACCESS EXPORT'!AA729&lt;&gt;"",CONCATENATE(VLOOKUP(A729,'ACCESS EXPORT'!$A:$AF,28,FALSE)," (Closed",TEXT('ACCESS EXPORT'!AA729," MM/DD/YYY)")),IF(TODAY()&lt;(('ACCESS EXPORT'!Z729)+30),CONCATENATE(VLOOKUP(A729,'ACCESS EXPORT'!$A:$AF,28,FALSE)," (Opens",TEXT('ACCESS EXPORT'!Z729," MM/DD/YYY)")),VLOOKUP(A729,'ACCESS EXPORT'!$A:$AF,28,FALSE)))))),"-")</f>
        <v>RADIOLOGY SPECIALISTS OF FLORIDA</v>
      </c>
      <c r="E729" s="3" t="str">
        <f>VLOOKUP($A729,'ACCESS EXPORT'!$A:$AF,3,FALSE)</f>
        <v>7260</v>
      </c>
      <c r="F729" s="3" t="str">
        <f>UPPER(CONCATENATE(VLOOKUP(A729,'ACCESS EXPORT'!$A:$AF,4,FALSE)," ",VLOOKUP(A729,'ACCESS EXPORT'!$A:$AF,5,FALSE)," ",VLOOKUP(A729,'ACCESS EXPORT'!$A:$AF,6,FALSE)," ",VLOOKUP(A729,'ACCESS EXPORT'!$A:$AA,7,FALSE)," ",VLOOKUP(A729,'ACCESS EXPORT'!$A:$AA,8,FALSE)))</f>
        <v>2600 WESTHALL LN  MAITLAND FL 32751</v>
      </c>
      <c r="G729" s="4" t="str">
        <f>UPPER(VLOOKUP($A729,'ACCESS EXPORT'!$A:$AF,9,FALSE))</f>
        <v>ORANGE</v>
      </c>
      <c r="H729" s="4" t="str">
        <f>_xlfn.IFNA(VLOOKUP($B729,'ACCESS EXPORT'!$B:$J,9,FALSE),"")</f>
        <v>HB</v>
      </c>
      <c r="I729" s="3" t="str">
        <f>CONCATENATE("(P)",VLOOKUP($A729,'ACCESS EXPORT'!$A:$AF,11,FALSE)," (F)",VLOOKUP($A729,'ACCESS EXPORT'!$A:$AF,29,FALSE))</f>
        <v>(P)(407) 200-2355 (F)(407) 200-4947</v>
      </c>
      <c r="J729" s="4" t="str">
        <f>UPPER(VLOOKUP($A729,'ACCESS EXPORT'!$A:$AF,12,FALSE))</f>
        <v>RADIOLOGY</v>
      </c>
      <c r="K729" s="4" t="str">
        <f>UPPER(VLOOKUP($A729,'ACCESS EXPORT'!$A:$AF,13,FALSE))</f>
        <v>ELISE MACCARROLL-WRIGHT</v>
      </c>
      <c r="L729" s="3" t="str">
        <f>IF(AND(VLOOKUP(A729,'ACCESS EXPORT'!A:AE,1,0),'ACCESS EXPORT'!N729=""),UPPER(CONCATENATE('ACCESS EXPORT'!AE729)),IF(VLOOKUP(A729,'ACCESS EXPORT'!A:AE,1,0),UPPER(CONCATENATE('ACCESS EXPORT'!N729," "&amp;CHAR(10),'ACCESS EXPORT'!AE729))))</f>
        <v xml:space="preserve">SUSAN GRACIA, JULIE EDINGER, TRICIA PERRY (REV DIR) 
</v>
      </c>
      <c r="M729" s="4" t="str">
        <f>UPPER(VLOOKUP($A729,'ACCESS EXPORT'!$A:$O,15,FALSE))</f>
        <v>PATRICIA HORVATH (PM)/KAIRSTEN TURNER (PM)</v>
      </c>
      <c r="N729" s="4" t="str">
        <f ca="1">IF(AND('ACCESS EXPORT'!X729="",'ACCESS EXPORT'!Y729=""),IF('ACCESS EXPORT'!V729&lt;&gt;"",(IF(TODAY()-'ACCESS EXPORT'!V729&gt;=-60,UPPER(CONCATENATE(VLOOKUP(B729,'ACCESS EXPORT'!$B:$P,15,FALSE),""&amp;CHAR(10)&amp;"(SEP",TEXT('ACCESS EXPORT'!V729," MM/DD/YYY)"))),IF(TODAY()-'ACCESS EXPORT'!V729&lt;0,UPPER(VLOOKUP(B729,'ACCESS EXPORT'!$B:$P,15,FALSE)),UPPER(VLOOKUP(B729,'ACCESS EXPORT'!$B:$P,15,FALSE))))),IF('ACCESS EXPORT'!U729="",UPPER(VLOOKUP(B729,'ACCESS EXPORT'!$B:$P,15,FALSE)),IF(TODAY()-'ACCESS EXPORT'!U729&lt;=30,CONCATENATE(UPPER(VLOOKUP(B729,'ACCESS EXPORT'!$B:$P,15,FALSE)),""&amp;CHAR(10)&amp;"(NEW",TEXT('ACCESS EXPORT'!U729," MM/DD/YYY)")),IF(AND(TODAY()-'ACCESS EXPORT'!U729&gt;30,TODAY()&gt;0),UPPER(VLOOKUP(B729,'ACCESS EXPORT'!$B:$P,15,FALSE)))))),IF('ACCESS EXPORT'!Y729&lt;&gt;"",UPPER(CONCATENATE(UPPER(VLOOKUP(B729,'ACCESS EXPORT'!$B:$P,15,FALSE)),""&amp;CHAR(10)&amp;"(Transfer Out",TEXT('ACCESS EXPORT'!Y729," MM/DD/YYY)"))),IF('ACCESS EXPORT'!X729&lt;&gt;"",UPPER(CONCATENATE(UPPER(VLOOKUP(B729,'ACCESS EXPORT'!$B:$P,15,FALSE)),""&amp;CHAR(10)&amp;"(Transfer In",TEXT('ACCESS EXPORT'!X729," MM/DD/YYY)"))))))</f>
        <v>BURT, JEREMY R.</v>
      </c>
      <c r="O729" s="4" t="str">
        <f>_xlfn.IFNA(VLOOKUP(B729,'ACCESS EXPORT'!$B:$Q,16,FALSE),"")</f>
        <v>MD</v>
      </c>
      <c r="P729" s="4" t="str">
        <f>_xlfn.IFNA(VLOOKUP(B729,'ACCESS EXPORT'!B:W,22,FALSE),"-")</f>
        <v>1932435328</v>
      </c>
      <c r="Q729" s="4" t="str">
        <f>_xlfn.IFNA(VLOOKUP(A729,'ACCESS EXPORT'!$A:$AG,33,0),"-")</f>
        <v>TBD</v>
      </c>
      <c r="R729" s="4" t="str">
        <f>_xlfn.IFNA(VLOOKUP(A729,'ACCESS EXPORT'!$A:$AH,34,0),"-")</f>
        <v>Linda Hopkins</v>
      </c>
      <c r="S729" s="4" t="str">
        <f>_xlfn.IFNA(VLOOKUP(A729,'ACCESS EXPORT'!$A:$AI,35,0),"-")</f>
        <v>James Agee</v>
      </c>
      <c r="T729" s="4" t="str">
        <f>_xlfn.IFNA(VLOOKUP(A729,'ACCESS EXPORT'!$A:$AJ,36,0),"-")</f>
        <v>Wanda Cruz</v>
      </c>
      <c r="U729" s="4" t="str">
        <f>_xlfn.IFNA(VLOOKUP(A729,'ACCESS EXPORT'!$A:$AK,37,0),"-")</f>
        <v>athena</v>
      </c>
      <c r="V729" s="4" t="str">
        <f>_xlfn.IFNA(VLOOKUP(A729,'ACCESS EXPORT'!$A:$AL,38,0),"-")</f>
        <v>N/A</v>
      </c>
      <c r="W729" s="4" t="str">
        <f>_xlfn.IFNA(VLOOKUP(A729,'ACCESS EXPORT'!$A:$AM,39,0),"-")</f>
        <v/>
      </c>
      <c r="X729" s="4" t="str">
        <f>_xlfn.IFNA(VLOOKUP(A729,'ACCESS EXPORT'!$A:$AN,40,0),"-")</f>
        <v>-</v>
      </c>
      <c r="Y729" s="26" t="str">
        <f>_xlfn.IFNA(VLOOKUP(A729,'ACCESS EXPORT'!A:AO,41,0),"")</f>
        <v>N/A</v>
      </c>
      <c r="Z729" s="26" t="str">
        <f>_xlfn.IFNA(VLOOKUP(A729,'ACCESS EXPORT'!A:AP,42,0),"")</f>
        <v/>
      </c>
      <c r="AA729" s="26" t="str">
        <f>_xlfn.IFNA(VLOOKUP(A729,'ACCESS EXPORT'!A:AQ,43,0),"")</f>
        <v>Jenna Tomaselli</v>
      </c>
    </row>
    <row r="730" spans="1:27" ht="18.75" x14ac:dyDescent="0.25">
      <c r="A730" s="33">
        <v>262</v>
      </c>
      <c r="B730" s="10">
        <v>1608</v>
      </c>
      <c r="C730" s="7" t="str">
        <f ca="1">IFERROR(UPPER(IF(AND('ACCESS EXPORT'!AA730="",'ACCESS EXPORT'!Z730=""),VLOOKUP(A730,'ACCESS EXPORT'!$A:$AF,32,FALSE),(IF('ACCESS EXPORT'!AA730&lt;&gt;"",CONCATENATE(VLOOKUP(A730,'ACCESS EXPORT'!$A:$AF,32,FALSE)," (Closed",TEXT('ACCESS EXPORT'!AA730," MM/DD/YYY)")),IF(TODAY()&lt;(('ACCESS EXPORT'!Z730)+30),CONCATENATE(VLOOKUP(A730,'ACCESS EXPORT'!$A:$AF,32,FALSE)," (Opens",TEXT('ACCESS EXPORT'!Z730," MM/DD/YYY)")),VLOOKUP(A730,'ACCESS EXPORT'!$A:$AF,32,FALSE)))))),"-")</f>
        <v>ADVENTHEALTH MEDICAL GROUP RADIOLOGY AT CENTRAL FLORIDA</v>
      </c>
      <c r="D730" s="3" t="str">
        <f ca="1">IFERROR(UPPER(IF(AND('ACCESS EXPORT'!AA730="",'ACCESS EXPORT'!Z730=""),VLOOKUP(A730,'ACCESS EXPORT'!$A:$AF,28,FALSE),(IF('ACCESS EXPORT'!AA730&lt;&gt;"",CONCATENATE(VLOOKUP(A730,'ACCESS EXPORT'!$A:$AF,28,FALSE)," (Closed",TEXT('ACCESS EXPORT'!AA730," MM/DD/YYY)")),IF(TODAY()&lt;(('ACCESS EXPORT'!Z730)+30),CONCATENATE(VLOOKUP(A730,'ACCESS EXPORT'!$A:$AF,28,FALSE)," (Opens",TEXT('ACCESS EXPORT'!Z730," MM/DD/YYY)")),VLOOKUP(A730,'ACCESS EXPORT'!$A:$AF,28,FALSE)))))),"-")</f>
        <v>RADIOLOGY SPECIALISTS OF FLORIDA</v>
      </c>
      <c r="E730" s="3" t="str">
        <f>VLOOKUP($A730,'ACCESS EXPORT'!$A:$AF,3,FALSE)</f>
        <v>7260</v>
      </c>
      <c r="F730" s="3" t="str">
        <f>UPPER(CONCATENATE(VLOOKUP(A730,'ACCESS EXPORT'!$A:$AF,4,FALSE)," ",VLOOKUP(A730,'ACCESS EXPORT'!$A:$AF,5,FALSE)," ",VLOOKUP(A730,'ACCESS EXPORT'!$A:$AF,6,FALSE)," ",VLOOKUP(A730,'ACCESS EXPORT'!$A:$AA,7,FALSE)," ",VLOOKUP(A730,'ACCESS EXPORT'!$A:$AA,8,FALSE)))</f>
        <v>2600 WESTHALL LN  MAITLAND FL 32751</v>
      </c>
      <c r="G730" s="4" t="str">
        <f>UPPER(VLOOKUP($A730,'ACCESS EXPORT'!$A:$AF,9,FALSE))</f>
        <v>ORANGE</v>
      </c>
      <c r="H730" s="4" t="str">
        <f>_xlfn.IFNA(VLOOKUP($B730,'ACCESS EXPORT'!$B:$J,9,FALSE),"")</f>
        <v>HB</v>
      </c>
      <c r="I730" s="3" t="str">
        <f>CONCATENATE("(P)",VLOOKUP($A730,'ACCESS EXPORT'!$A:$AF,11,FALSE)," (F)",VLOOKUP($A730,'ACCESS EXPORT'!$A:$AF,29,FALSE))</f>
        <v>(P)(407) 200-2355 (F)(407) 200-4947</v>
      </c>
      <c r="J730" s="4" t="str">
        <f>UPPER(VLOOKUP($A730,'ACCESS EXPORT'!$A:$AF,12,FALSE))</f>
        <v>RADIOLOGY</v>
      </c>
      <c r="K730" s="4" t="str">
        <f>UPPER(VLOOKUP($A730,'ACCESS EXPORT'!$A:$AF,13,FALSE))</f>
        <v>ELISE MACCARROLL-WRIGHT</v>
      </c>
      <c r="L730" s="3" t="str">
        <f>IF(AND(VLOOKUP(A730,'ACCESS EXPORT'!A:AE,1,0),'ACCESS EXPORT'!N730=""),UPPER(CONCATENATE('ACCESS EXPORT'!AE730)),IF(VLOOKUP(A730,'ACCESS EXPORT'!A:AE,1,0),UPPER(CONCATENATE('ACCESS EXPORT'!N730," "&amp;CHAR(10),'ACCESS EXPORT'!AE730))))</f>
        <v xml:space="preserve">SUSAN GRACIA, JULIE EDINGER, TRICIA PERRY (REV DIR) 
</v>
      </c>
      <c r="M730" s="4" t="str">
        <f>UPPER(VLOOKUP($A730,'ACCESS EXPORT'!$A:$O,15,FALSE))</f>
        <v>PATRICIA HORVATH (PM)/KAIRSTEN TURNER (PM)</v>
      </c>
      <c r="N730" s="4" t="str">
        <f ca="1">IF(AND('ACCESS EXPORT'!X730="",'ACCESS EXPORT'!Y730=""),IF('ACCESS EXPORT'!V730&lt;&gt;"",(IF(TODAY()-'ACCESS EXPORT'!V730&gt;=-60,UPPER(CONCATENATE(VLOOKUP(B730,'ACCESS EXPORT'!$B:$P,15,FALSE),""&amp;CHAR(10)&amp;"(SEP",TEXT('ACCESS EXPORT'!V730," MM/DD/YYY)"))),IF(TODAY()-'ACCESS EXPORT'!V730&lt;0,UPPER(VLOOKUP(B730,'ACCESS EXPORT'!$B:$P,15,FALSE)),UPPER(VLOOKUP(B730,'ACCESS EXPORT'!$B:$P,15,FALSE))))),IF('ACCESS EXPORT'!U730="",UPPER(VLOOKUP(B730,'ACCESS EXPORT'!$B:$P,15,FALSE)),IF(TODAY()-'ACCESS EXPORT'!U730&lt;=30,CONCATENATE(UPPER(VLOOKUP(B730,'ACCESS EXPORT'!$B:$P,15,FALSE)),""&amp;CHAR(10)&amp;"(NEW",TEXT('ACCESS EXPORT'!U730," MM/DD/YYY)")),IF(AND(TODAY()-'ACCESS EXPORT'!U730&gt;30,TODAY()&gt;0),UPPER(VLOOKUP(B730,'ACCESS EXPORT'!$B:$P,15,FALSE)))))),IF('ACCESS EXPORT'!Y730&lt;&gt;"",UPPER(CONCATENATE(UPPER(VLOOKUP(B730,'ACCESS EXPORT'!$B:$P,15,FALSE)),""&amp;CHAR(10)&amp;"(Transfer Out",TEXT('ACCESS EXPORT'!Y730," MM/DD/YYY)"))),IF('ACCESS EXPORT'!X730&lt;&gt;"",UPPER(CONCATENATE(UPPER(VLOOKUP(B730,'ACCESS EXPORT'!$B:$P,15,FALSE)),""&amp;CHAR(10)&amp;"(Transfer In",TEXT('ACCESS EXPORT'!X730," MM/DD/YYY)"))))))</f>
        <v>DOYLE, MICHAEL P.</v>
      </c>
      <c r="O730" s="4" t="str">
        <f>_xlfn.IFNA(VLOOKUP(B730,'ACCESS EXPORT'!$B:$Q,16,FALSE),"")</f>
        <v>DO</v>
      </c>
      <c r="P730" s="4" t="str">
        <f>_xlfn.IFNA(VLOOKUP(B730,'ACCESS EXPORT'!B:W,22,FALSE),"-")</f>
        <v>1801893342</v>
      </c>
      <c r="Q730" s="4" t="str">
        <f>_xlfn.IFNA(VLOOKUP(A730,'ACCESS EXPORT'!$A:$AG,33,0),"-")</f>
        <v>TBD</v>
      </c>
      <c r="R730" s="4" t="str">
        <f>_xlfn.IFNA(VLOOKUP(A730,'ACCESS EXPORT'!$A:$AH,34,0),"-")</f>
        <v>Linda Hopkins</v>
      </c>
      <c r="S730" s="4" t="str">
        <f>_xlfn.IFNA(VLOOKUP(A730,'ACCESS EXPORT'!$A:$AI,35,0),"-")</f>
        <v>James Agee</v>
      </c>
      <c r="T730" s="4" t="str">
        <f>_xlfn.IFNA(VLOOKUP(A730,'ACCESS EXPORT'!$A:$AJ,36,0),"-")</f>
        <v>Wanda Cruz</v>
      </c>
      <c r="U730" s="4" t="str">
        <f>_xlfn.IFNA(VLOOKUP(A730,'ACCESS EXPORT'!$A:$AK,37,0),"-")</f>
        <v>athena</v>
      </c>
      <c r="V730" s="4" t="str">
        <f>_xlfn.IFNA(VLOOKUP(A730,'ACCESS EXPORT'!$A:$AL,38,0),"-")</f>
        <v>N/A</v>
      </c>
      <c r="W730" s="4" t="str">
        <f>_xlfn.IFNA(VLOOKUP(A730,'ACCESS EXPORT'!$A:$AM,39,0),"-")</f>
        <v/>
      </c>
      <c r="X730" s="4" t="str">
        <f>_xlfn.IFNA(VLOOKUP(A730,'ACCESS EXPORT'!$A:$AN,40,0),"-")</f>
        <v>-</v>
      </c>
      <c r="Y730" s="26" t="str">
        <f>_xlfn.IFNA(VLOOKUP(A730,'ACCESS EXPORT'!A:AO,41,0),"")</f>
        <v>N/A</v>
      </c>
      <c r="Z730" s="26" t="str">
        <f>_xlfn.IFNA(VLOOKUP(A730,'ACCESS EXPORT'!A:AP,42,0),"")</f>
        <v/>
      </c>
      <c r="AA730" s="26" t="str">
        <f>_xlfn.IFNA(VLOOKUP(A730,'ACCESS EXPORT'!A:AQ,43,0),"")</f>
        <v>Jenna Tomaselli</v>
      </c>
    </row>
    <row r="731" spans="1:27" ht="18.75" x14ac:dyDescent="0.25">
      <c r="A731" s="33">
        <v>262</v>
      </c>
      <c r="B731" s="10">
        <v>1620</v>
      </c>
      <c r="C731" s="7" t="str">
        <f ca="1">IFERROR(UPPER(IF(AND('ACCESS EXPORT'!AA731="",'ACCESS EXPORT'!Z731=""),VLOOKUP(A731,'ACCESS EXPORT'!$A:$AF,32,FALSE),(IF('ACCESS EXPORT'!AA731&lt;&gt;"",CONCATENATE(VLOOKUP(A731,'ACCESS EXPORT'!$A:$AF,32,FALSE)," (Closed",TEXT('ACCESS EXPORT'!AA731," MM/DD/YYY)")),IF(TODAY()&lt;(('ACCESS EXPORT'!Z731)+30),CONCATENATE(VLOOKUP(A731,'ACCESS EXPORT'!$A:$AF,32,FALSE)," (Opens",TEXT('ACCESS EXPORT'!Z731," MM/DD/YYY)")),VLOOKUP(A731,'ACCESS EXPORT'!$A:$AF,32,FALSE)))))),"-")</f>
        <v>ADVENTHEALTH MEDICAL GROUP RADIOLOGY AT CENTRAL FLORIDA</v>
      </c>
      <c r="D731" s="3" t="str">
        <f ca="1">IFERROR(UPPER(IF(AND('ACCESS EXPORT'!AA731="",'ACCESS EXPORT'!Z731=""),VLOOKUP(A731,'ACCESS EXPORT'!$A:$AF,28,FALSE),(IF('ACCESS EXPORT'!AA731&lt;&gt;"",CONCATENATE(VLOOKUP(A731,'ACCESS EXPORT'!$A:$AF,28,FALSE)," (Closed",TEXT('ACCESS EXPORT'!AA731," MM/DD/YYY)")),IF(TODAY()&lt;(('ACCESS EXPORT'!Z731)+30),CONCATENATE(VLOOKUP(A731,'ACCESS EXPORT'!$A:$AF,28,FALSE)," (Opens",TEXT('ACCESS EXPORT'!Z731," MM/DD/YYY)")),VLOOKUP(A731,'ACCESS EXPORT'!$A:$AF,28,FALSE)))))),"-")</f>
        <v>RADIOLOGY SPECIALISTS OF FLORIDA</v>
      </c>
      <c r="E731" s="3" t="str">
        <f>VLOOKUP($A731,'ACCESS EXPORT'!$A:$AF,3,FALSE)</f>
        <v>7260</v>
      </c>
      <c r="F731" s="3" t="str">
        <f>UPPER(CONCATENATE(VLOOKUP(A731,'ACCESS EXPORT'!$A:$AF,4,FALSE)," ",VLOOKUP(A731,'ACCESS EXPORT'!$A:$AF,5,FALSE)," ",VLOOKUP(A731,'ACCESS EXPORT'!$A:$AF,6,FALSE)," ",VLOOKUP(A731,'ACCESS EXPORT'!$A:$AA,7,FALSE)," ",VLOOKUP(A731,'ACCESS EXPORT'!$A:$AA,8,FALSE)))</f>
        <v>2600 WESTHALL LN  MAITLAND FL 32751</v>
      </c>
      <c r="G731" s="4" t="str">
        <f>UPPER(VLOOKUP($A731,'ACCESS EXPORT'!$A:$AF,9,FALSE))</f>
        <v>ORANGE</v>
      </c>
      <c r="H731" s="4" t="str">
        <f>_xlfn.IFNA(VLOOKUP($B731,'ACCESS EXPORT'!$B:$J,9,FALSE),"")</f>
        <v>HB</v>
      </c>
      <c r="I731" s="3" t="str">
        <f>CONCATENATE("(P)",VLOOKUP($A731,'ACCESS EXPORT'!$A:$AF,11,FALSE)," (F)",VLOOKUP($A731,'ACCESS EXPORT'!$A:$AF,29,FALSE))</f>
        <v>(P)(407) 200-2355 (F)(407) 200-4947</v>
      </c>
      <c r="J731" s="4" t="str">
        <f>UPPER(VLOOKUP($A731,'ACCESS EXPORT'!$A:$AF,12,FALSE))</f>
        <v>RADIOLOGY</v>
      </c>
      <c r="K731" s="4" t="str">
        <f>UPPER(VLOOKUP($A731,'ACCESS EXPORT'!$A:$AF,13,FALSE))</f>
        <v>ELISE MACCARROLL-WRIGHT</v>
      </c>
      <c r="L731" s="3" t="str">
        <f>IF(AND(VLOOKUP(A731,'ACCESS EXPORT'!A:AE,1,0),'ACCESS EXPORT'!N731=""),UPPER(CONCATENATE('ACCESS EXPORT'!AE731)),IF(VLOOKUP(A731,'ACCESS EXPORT'!A:AE,1,0),UPPER(CONCATENATE('ACCESS EXPORT'!N731," "&amp;CHAR(10),'ACCESS EXPORT'!AE731))))</f>
        <v xml:space="preserve">SUSAN GRACIA, JULIE EDINGER, TRICIA PERRY (REV DIR) 
</v>
      </c>
      <c r="M731" s="4" t="str">
        <f>UPPER(VLOOKUP($A731,'ACCESS EXPORT'!$A:$O,15,FALSE))</f>
        <v>PATRICIA HORVATH (PM)/KAIRSTEN TURNER (PM)</v>
      </c>
      <c r="N731" s="4" t="str">
        <f ca="1">IF(AND('ACCESS EXPORT'!X731="",'ACCESS EXPORT'!Y731=""),IF('ACCESS EXPORT'!V731&lt;&gt;"",(IF(TODAY()-'ACCESS EXPORT'!V731&gt;=-60,UPPER(CONCATENATE(VLOOKUP(B731,'ACCESS EXPORT'!$B:$P,15,FALSE),""&amp;CHAR(10)&amp;"(SEP",TEXT('ACCESS EXPORT'!V731," MM/DD/YYY)"))),IF(TODAY()-'ACCESS EXPORT'!V731&lt;0,UPPER(VLOOKUP(B731,'ACCESS EXPORT'!$B:$P,15,FALSE)),UPPER(VLOOKUP(B731,'ACCESS EXPORT'!$B:$P,15,FALSE))))),IF('ACCESS EXPORT'!U731="",UPPER(VLOOKUP(B731,'ACCESS EXPORT'!$B:$P,15,FALSE)),IF(TODAY()-'ACCESS EXPORT'!U731&lt;=30,CONCATENATE(UPPER(VLOOKUP(B731,'ACCESS EXPORT'!$B:$P,15,FALSE)),""&amp;CHAR(10)&amp;"(NEW",TEXT('ACCESS EXPORT'!U731," MM/DD/YYY)")),IF(AND(TODAY()-'ACCESS EXPORT'!U731&gt;30,TODAY()&gt;0),UPPER(VLOOKUP(B731,'ACCESS EXPORT'!$B:$P,15,FALSE)))))),IF('ACCESS EXPORT'!Y731&lt;&gt;"",UPPER(CONCATENATE(UPPER(VLOOKUP(B731,'ACCESS EXPORT'!$B:$P,15,FALSE)),""&amp;CHAR(10)&amp;"(Transfer Out",TEXT('ACCESS EXPORT'!Y731," MM/DD/YYY)"))),IF('ACCESS EXPORT'!X731&lt;&gt;"",UPPER(CONCATENATE(UPPER(VLOOKUP(B731,'ACCESS EXPORT'!$B:$P,15,FALSE)),""&amp;CHAR(10)&amp;"(Transfer In",TEXT('ACCESS EXPORT'!X731," MM/DD/YYY)"))))))</f>
        <v>HEWES, ROBERT CHARLES</v>
      </c>
      <c r="O731" s="4" t="str">
        <f>_xlfn.IFNA(VLOOKUP(B731,'ACCESS EXPORT'!$B:$Q,16,FALSE),"")</f>
        <v>MD</v>
      </c>
      <c r="P731" s="4" t="str">
        <f>_xlfn.IFNA(VLOOKUP(B731,'ACCESS EXPORT'!B:W,22,FALSE),"-")</f>
        <v>1053366856</v>
      </c>
      <c r="Q731" s="4" t="str">
        <f>_xlfn.IFNA(VLOOKUP(A731,'ACCESS EXPORT'!$A:$AG,33,0),"-")</f>
        <v>TBD</v>
      </c>
      <c r="R731" s="4" t="str">
        <f>_xlfn.IFNA(VLOOKUP(A731,'ACCESS EXPORT'!$A:$AH,34,0),"-")</f>
        <v>Linda Hopkins</v>
      </c>
      <c r="S731" s="4" t="str">
        <f>_xlfn.IFNA(VLOOKUP(A731,'ACCESS EXPORT'!$A:$AI,35,0),"-")</f>
        <v>James Agee</v>
      </c>
      <c r="T731" s="4" t="str">
        <f>_xlfn.IFNA(VLOOKUP(A731,'ACCESS EXPORT'!$A:$AJ,36,0),"-")</f>
        <v>Wanda Cruz</v>
      </c>
      <c r="U731" s="4" t="str">
        <f>_xlfn.IFNA(VLOOKUP(A731,'ACCESS EXPORT'!$A:$AK,37,0),"-")</f>
        <v>athena</v>
      </c>
      <c r="V731" s="4" t="str">
        <f>_xlfn.IFNA(VLOOKUP(A731,'ACCESS EXPORT'!$A:$AL,38,0),"-")</f>
        <v>N/A</v>
      </c>
      <c r="W731" s="4" t="str">
        <f>_xlfn.IFNA(VLOOKUP(A731,'ACCESS EXPORT'!$A:$AM,39,0),"-")</f>
        <v/>
      </c>
      <c r="X731" s="4" t="str">
        <f>_xlfn.IFNA(VLOOKUP(A731,'ACCESS EXPORT'!$A:$AN,40,0),"-")</f>
        <v>-</v>
      </c>
      <c r="Y731" s="26" t="str">
        <f>_xlfn.IFNA(VLOOKUP(A731,'ACCESS EXPORT'!A:AO,41,0),"")</f>
        <v>N/A</v>
      </c>
      <c r="Z731" s="26" t="str">
        <f>_xlfn.IFNA(VLOOKUP(A731,'ACCESS EXPORT'!A:AP,42,0),"")</f>
        <v/>
      </c>
      <c r="AA731" s="26" t="str">
        <f>_xlfn.IFNA(VLOOKUP(A731,'ACCESS EXPORT'!A:AQ,43,0),"")</f>
        <v>Jenna Tomaselli</v>
      </c>
    </row>
    <row r="732" spans="1:27" ht="18.75" x14ac:dyDescent="0.25">
      <c r="A732" s="33">
        <v>262</v>
      </c>
      <c r="B732" s="10">
        <v>1621</v>
      </c>
      <c r="C732" s="7" t="str">
        <f ca="1">IFERROR(UPPER(IF(AND('ACCESS EXPORT'!AA732="",'ACCESS EXPORT'!Z732=""),VLOOKUP(A732,'ACCESS EXPORT'!$A:$AF,32,FALSE),(IF('ACCESS EXPORT'!AA732&lt;&gt;"",CONCATENATE(VLOOKUP(A732,'ACCESS EXPORT'!$A:$AF,32,FALSE)," (Closed",TEXT('ACCESS EXPORT'!AA732," MM/DD/YYY)")),IF(TODAY()&lt;(('ACCESS EXPORT'!Z732)+30),CONCATENATE(VLOOKUP(A732,'ACCESS EXPORT'!$A:$AF,32,FALSE)," (Opens",TEXT('ACCESS EXPORT'!Z732," MM/DD/YYY)")),VLOOKUP(A732,'ACCESS EXPORT'!$A:$AF,32,FALSE)))))),"-")</f>
        <v>ADVENTHEALTH MEDICAL GROUP RADIOLOGY AT CENTRAL FLORIDA</v>
      </c>
      <c r="D732" s="3" t="str">
        <f ca="1">IFERROR(UPPER(IF(AND('ACCESS EXPORT'!AA732="",'ACCESS EXPORT'!Z732=""),VLOOKUP(A732,'ACCESS EXPORT'!$A:$AF,28,FALSE),(IF('ACCESS EXPORT'!AA732&lt;&gt;"",CONCATENATE(VLOOKUP(A732,'ACCESS EXPORT'!$A:$AF,28,FALSE)," (Closed",TEXT('ACCESS EXPORT'!AA732," MM/DD/YYY)")),IF(TODAY()&lt;(('ACCESS EXPORT'!Z732)+30),CONCATENATE(VLOOKUP(A732,'ACCESS EXPORT'!$A:$AF,28,FALSE)," (Opens",TEXT('ACCESS EXPORT'!Z732," MM/DD/YYY)")),VLOOKUP(A732,'ACCESS EXPORT'!$A:$AF,28,FALSE)))))),"-")</f>
        <v>RADIOLOGY SPECIALISTS OF FLORIDA</v>
      </c>
      <c r="E732" s="3" t="str">
        <f>VLOOKUP($A732,'ACCESS EXPORT'!$A:$AF,3,FALSE)</f>
        <v>7260</v>
      </c>
      <c r="F732" s="3" t="str">
        <f>UPPER(CONCATENATE(VLOOKUP(A732,'ACCESS EXPORT'!$A:$AF,4,FALSE)," ",VLOOKUP(A732,'ACCESS EXPORT'!$A:$AF,5,FALSE)," ",VLOOKUP(A732,'ACCESS EXPORT'!$A:$AF,6,FALSE)," ",VLOOKUP(A732,'ACCESS EXPORT'!$A:$AA,7,FALSE)," ",VLOOKUP(A732,'ACCESS EXPORT'!$A:$AA,8,FALSE)))</f>
        <v>2600 WESTHALL LN  MAITLAND FL 32751</v>
      </c>
      <c r="G732" s="4" t="str">
        <f>UPPER(VLOOKUP($A732,'ACCESS EXPORT'!$A:$AF,9,FALSE))</f>
        <v>ORANGE</v>
      </c>
      <c r="H732" s="4" t="str">
        <f>_xlfn.IFNA(VLOOKUP($B732,'ACCESS EXPORT'!$B:$J,9,FALSE),"")</f>
        <v>HB</v>
      </c>
      <c r="I732" s="3" t="str">
        <f>CONCATENATE("(P)",VLOOKUP($A732,'ACCESS EXPORT'!$A:$AF,11,FALSE)," (F)",VLOOKUP($A732,'ACCESS EXPORT'!$A:$AF,29,FALSE))</f>
        <v>(P)(407) 200-2355 (F)(407) 200-4947</v>
      </c>
      <c r="J732" s="4" t="str">
        <f>UPPER(VLOOKUP($A732,'ACCESS EXPORT'!$A:$AF,12,FALSE))</f>
        <v>RADIOLOGY</v>
      </c>
      <c r="K732" s="4" t="str">
        <f>UPPER(VLOOKUP($A732,'ACCESS EXPORT'!$A:$AF,13,FALSE))</f>
        <v>ELISE MACCARROLL-WRIGHT</v>
      </c>
      <c r="L732" s="3" t="str">
        <f>IF(AND(VLOOKUP(A732,'ACCESS EXPORT'!A:AE,1,0),'ACCESS EXPORT'!N732=""),UPPER(CONCATENATE('ACCESS EXPORT'!AE732)),IF(VLOOKUP(A732,'ACCESS EXPORT'!A:AE,1,0),UPPER(CONCATENATE('ACCESS EXPORT'!N732," "&amp;CHAR(10),'ACCESS EXPORT'!AE732))))</f>
        <v xml:space="preserve">SUSAN GRACIA, JULIE EDINGER, TRICIA PERRY (REV DIR) 
</v>
      </c>
      <c r="M732" s="4" t="str">
        <f>UPPER(VLOOKUP($A732,'ACCESS EXPORT'!$A:$O,15,FALSE))</f>
        <v>PATRICIA HORVATH (PM)/KAIRSTEN TURNER (PM)</v>
      </c>
      <c r="N732" s="4" t="str">
        <f ca="1">IF(AND('ACCESS EXPORT'!X732="",'ACCESS EXPORT'!Y732=""),IF('ACCESS EXPORT'!V732&lt;&gt;"",(IF(TODAY()-'ACCESS EXPORT'!V732&gt;=-60,UPPER(CONCATENATE(VLOOKUP(B732,'ACCESS EXPORT'!$B:$P,15,FALSE),""&amp;CHAR(10)&amp;"(SEP",TEXT('ACCESS EXPORT'!V732," MM/DD/YYY)"))),IF(TODAY()-'ACCESS EXPORT'!V732&lt;0,UPPER(VLOOKUP(B732,'ACCESS EXPORT'!$B:$P,15,FALSE)),UPPER(VLOOKUP(B732,'ACCESS EXPORT'!$B:$P,15,FALSE))))),IF('ACCESS EXPORT'!U732="",UPPER(VLOOKUP(B732,'ACCESS EXPORT'!$B:$P,15,FALSE)),IF(TODAY()-'ACCESS EXPORT'!U732&lt;=30,CONCATENATE(UPPER(VLOOKUP(B732,'ACCESS EXPORT'!$B:$P,15,FALSE)),""&amp;CHAR(10)&amp;"(NEW",TEXT('ACCESS EXPORT'!U732," MM/DD/YYY)")),IF(AND(TODAY()-'ACCESS EXPORT'!U732&gt;30,TODAY()&gt;0),UPPER(VLOOKUP(B732,'ACCESS EXPORT'!$B:$P,15,FALSE)))))),IF('ACCESS EXPORT'!Y732&lt;&gt;"",UPPER(CONCATENATE(UPPER(VLOOKUP(B732,'ACCESS EXPORT'!$B:$P,15,FALSE)),""&amp;CHAR(10)&amp;"(Transfer Out",TEXT('ACCESS EXPORT'!Y732," MM/DD/YYY)"))),IF('ACCESS EXPORT'!X732&lt;&gt;"",UPPER(CONCATENATE(UPPER(VLOOKUP(B732,'ACCESS EXPORT'!$B:$P,15,FALSE)),""&amp;CHAR(10)&amp;"(Transfer In",TEXT('ACCESS EXPORT'!X732," MM/DD/YYY)"))))))</f>
        <v>HOARAU, DWIGHT D.</v>
      </c>
      <c r="O732" s="4" t="str">
        <f>_xlfn.IFNA(VLOOKUP(B732,'ACCESS EXPORT'!$B:$Q,16,FALSE),"")</f>
        <v>MD</v>
      </c>
      <c r="P732" s="4" t="str">
        <f>_xlfn.IFNA(VLOOKUP(B732,'ACCESS EXPORT'!B:W,22,FALSE),"-")</f>
        <v>1194841122</v>
      </c>
      <c r="Q732" s="4" t="str">
        <f>_xlfn.IFNA(VLOOKUP(A732,'ACCESS EXPORT'!$A:$AG,33,0),"-")</f>
        <v>TBD</v>
      </c>
      <c r="R732" s="4" t="str">
        <f>_xlfn.IFNA(VLOOKUP(A732,'ACCESS EXPORT'!$A:$AH,34,0),"-")</f>
        <v>Linda Hopkins</v>
      </c>
      <c r="S732" s="4" t="str">
        <f>_xlfn.IFNA(VLOOKUP(A732,'ACCESS EXPORT'!$A:$AI,35,0),"-")</f>
        <v>James Agee</v>
      </c>
      <c r="T732" s="4" t="str">
        <f>_xlfn.IFNA(VLOOKUP(A732,'ACCESS EXPORT'!$A:$AJ,36,0),"-")</f>
        <v>Wanda Cruz</v>
      </c>
      <c r="U732" s="4" t="str">
        <f>_xlfn.IFNA(VLOOKUP(A732,'ACCESS EXPORT'!$A:$AK,37,0),"-")</f>
        <v>athena</v>
      </c>
      <c r="V732" s="4" t="str">
        <f>_xlfn.IFNA(VLOOKUP(A732,'ACCESS EXPORT'!$A:$AL,38,0),"-")</f>
        <v>N/A</v>
      </c>
      <c r="W732" s="4" t="str">
        <f>_xlfn.IFNA(VLOOKUP(A732,'ACCESS EXPORT'!$A:$AM,39,0),"-")</f>
        <v/>
      </c>
      <c r="X732" s="4" t="str">
        <f>_xlfn.IFNA(VLOOKUP(A732,'ACCESS EXPORT'!$A:$AN,40,0),"-")</f>
        <v>-</v>
      </c>
      <c r="Y732" s="26" t="str">
        <f>_xlfn.IFNA(VLOOKUP(A732,'ACCESS EXPORT'!A:AO,41,0),"")</f>
        <v>N/A</v>
      </c>
      <c r="Z732" s="26" t="str">
        <f>_xlfn.IFNA(VLOOKUP(A732,'ACCESS EXPORT'!A:AP,42,0),"")</f>
        <v/>
      </c>
      <c r="AA732" s="26" t="str">
        <f>_xlfn.IFNA(VLOOKUP(A732,'ACCESS EXPORT'!A:AQ,43,0),"")</f>
        <v>Jenna Tomaselli</v>
      </c>
    </row>
    <row r="733" spans="1:27" ht="18.75" x14ac:dyDescent="0.25">
      <c r="A733" s="33">
        <v>262</v>
      </c>
      <c r="B733" s="10">
        <v>1622</v>
      </c>
      <c r="C733" s="7" t="str">
        <f ca="1">IFERROR(UPPER(IF(AND('ACCESS EXPORT'!AA733="",'ACCESS EXPORT'!Z733=""),VLOOKUP(A733,'ACCESS EXPORT'!$A:$AF,32,FALSE),(IF('ACCESS EXPORT'!AA733&lt;&gt;"",CONCATENATE(VLOOKUP(A733,'ACCESS EXPORT'!$A:$AF,32,FALSE)," (Closed",TEXT('ACCESS EXPORT'!AA733," MM/DD/YYY)")),IF(TODAY()&lt;(('ACCESS EXPORT'!Z733)+30),CONCATENATE(VLOOKUP(A733,'ACCESS EXPORT'!$A:$AF,32,FALSE)," (Opens",TEXT('ACCESS EXPORT'!Z733," MM/DD/YYY)")),VLOOKUP(A733,'ACCESS EXPORT'!$A:$AF,32,FALSE)))))),"-")</f>
        <v>ADVENTHEALTH MEDICAL GROUP RADIOLOGY AT CENTRAL FLORIDA</v>
      </c>
      <c r="D733" s="3" t="str">
        <f ca="1">IFERROR(UPPER(IF(AND('ACCESS EXPORT'!AA733="",'ACCESS EXPORT'!Z733=""),VLOOKUP(A733,'ACCESS EXPORT'!$A:$AF,28,FALSE),(IF('ACCESS EXPORT'!AA733&lt;&gt;"",CONCATENATE(VLOOKUP(A733,'ACCESS EXPORT'!$A:$AF,28,FALSE)," (Closed",TEXT('ACCESS EXPORT'!AA733," MM/DD/YYY)")),IF(TODAY()&lt;(('ACCESS EXPORT'!Z733)+30),CONCATENATE(VLOOKUP(A733,'ACCESS EXPORT'!$A:$AF,28,FALSE)," (Opens",TEXT('ACCESS EXPORT'!Z733," MM/DD/YYY)")),VLOOKUP(A733,'ACCESS EXPORT'!$A:$AF,28,FALSE)))))),"-")</f>
        <v>RADIOLOGY SPECIALISTS OF FLORIDA</v>
      </c>
      <c r="E733" s="3" t="str">
        <f>VLOOKUP($A733,'ACCESS EXPORT'!$A:$AF,3,FALSE)</f>
        <v>7260</v>
      </c>
      <c r="F733" s="3" t="str">
        <f>UPPER(CONCATENATE(VLOOKUP(A733,'ACCESS EXPORT'!$A:$AF,4,FALSE)," ",VLOOKUP(A733,'ACCESS EXPORT'!$A:$AF,5,FALSE)," ",VLOOKUP(A733,'ACCESS EXPORT'!$A:$AF,6,FALSE)," ",VLOOKUP(A733,'ACCESS EXPORT'!$A:$AA,7,FALSE)," ",VLOOKUP(A733,'ACCESS EXPORT'!$A:$AA,8,FALSE)))</f>
        <v>2600 WESTHALL LN  MAITLAND FL 32751</v>
      </c>
      <c r="G733" s="4" t="str">
        <f>UPPER(VLOOKUP($A733,'ACCESS EXPORT'!$A:$AF,9,FALSE))</f>
        <v>ORANGE</v>
      </c>
      <c r="H733" s="4" t="str">
        <f>_xlfn.IFNA(VLOOKUP($B733,'ACCESS EXPORT'!$B:$J,9,FALSE),"")</f>
        <v>HB</v>
      </c>
      <c r="I733" s="3" t="str">
        <f>CONCATENATE("(P)",VLOOKUP($A733,'ACCESS EXPORT'!$A:$AF,11,FALSE)," (F)",VLOOKUP($A733,'ACCESS EXPORT'!$A:$AF,29,FALSE))</f>
        <v>(P)(407) 200-2355 (F)(407) 200-4947</v>
      </c>
      <c r="J733" s="4" t="str">
        <f>UPPER(VLOOKUP($A733,'ACCESS EXPORT'!$A:$AF,12,FALSE))</f>
        <v>RADIOLOGY</v>
      </c>
      <c r="K733" s="4" t="str">
        <f>UPPER(VLOOKUP($A733,'ACCESS EXPORT'!$A:$AF,13,FALSE))</f>
        <v>ELISE MACCARROLL-WRIGHT</v>
      </c>
      <c r="L733" s="3" t="str">
        <f>IF(AND(VLOOKUP(A733,'ACCESS EXPORT'!A:AE,1,0),'ACCESS EXPORT'!N733=""),UPPER(CONCATENATE('ACCESS EXPORT'!AE733)),IF(VLOOKUP(A733,'ACCESS EXPORT'!A:AE,1,0),UPPER(CONCATENATE('ACCESS EXPORT'!N733," "&amp;CHAR(10),'ACCESS EXPORT'!AE733))))</f>
        <v xml:space="preserve">SUSAN GRACIA, JULIE EDINGER, TRICIA PERRY (REV DIR) 
</v>
      </c>
      <c r="M733" s="4" t="str">
        <f>UPPER(VLOOKUP($A733,'ACCESS EXPORT'!$A:$O,15,FALSE))</f>
        <v>PATRICIA HORVATH (PM)/KAIRSTEN TURNER (PM)</v>
      </c>
      <c r="N733" s="4" t="str">
        <f ca="1">IF(AND('ACCESS EXPORT'!X733="",'ACCESS EXPORT'!Y733=""),IF('ACCESS EXPORT'!V733&lt;&gt;"",(IF(TODAY()-'ACCESS EXPORT'!V733&gt;=-60,UPPER(CONCATENATE(VLOOKUP(B733,'ACCESS EXPORT'!$B:$P,15,FALSE),""&amp;CHAR(10)&amp;"(SEP",TEXT('ACCESS EXPORT'!V733," MM/DD/YYY)"))),IF(TODAY()-'ACCESS EXPORT'!V733&lt;0,UPPER(VLOOKUP(B733,'ACCESS EXPORT'!$B:$P,15,FALSE)),UPPER(VLOOKUP(B733,'ACCESS EXPORT'!$B:$P,15,FALSE))))),IF('ACCESS EXPORT'!U733="",UPPER(VLOOKUP(B733,'ACCESS EXPORT'!$B:$P,15,FALSE)),IF(TODAY()-'ACCESS EXPORT'!U733&lt;=30,CONCATENATE(UPPER(VLOOKUP(B733,'ACCESS EXPORT'!$B:$P,15,FALSE)),""&amp;CHAR(10)&amp;"(NEW",TEXT('ACCESS EXPORT'!U733," MM/DD/YYY)")),IF(AND(TODAY()-'ACCESS EXPORT'!U733&gt;30,TODAY()&gt;0),UPPER(VLOOKUP(B733,'ACCESS EXPORT'!$B:$P,15,FALSE)))))),IF('ACCESS EXPORT'!Y733&lt;&gt;"",UPPER(CONCATENATE(UPPER(VLOOKUP(B733,'ACCESS EXPORT'!$B:$P,15,FALSE)),""&amp;CHAR(10)&amp;"(Transfer Out",TEXT('ACCESS EXPORT'!Y733," MM/DD/YYY)"))),IF('ACCESS EXPORT'!X733&lt;&gt;"",UPPER(CONCATENATE(UPPER(VLOOKUP(B733,'ACCESS EXPORT'!$B:$P,15,FALSE)),""&amp;CHAR(10)&amp;"(Transfer In",TEXT('ACCESS EXPORT'!X733," MM/DD/YYY)"))))))</f>
        <v>HONG, ANDREA S.</v>
      </c>
      <c r="O733" s="4" t="str">
        <f>_xlfn.IFNA(VLOOKUP(B733,'ACCESS EXPORT'!$B:$Q,16,FALSE),"")</f>
        <v>MD</v>
      </c>
      <c r="P733" s="4" t="str">
        <f>_xlfn.IFNA(VLOOKUP(B733,'ACCESS EXPORT'!B:W,22,FALSE),"-")</f>
        <v>1285824086</v>
      </c>
      <c r="Q733" s="4" t="str">
        <f>_xlfn.IFNA(VLOOKUP(A733,'ACCESS EXPORT'!$A:$AG,33,0),"-")</f>
        <v>TBD</v>
      </c>
      <c r="R733" s="4" t="str">
        <f>_xlfn.IFNA(VLOOKUP(A733,'ACCESS EXPORT'!$A:$AH,34,0),"-")</f>
        <v>Linda Hopkins</v>
      </c>
      <c r="S733" s="4" t="str">
        <f>_xlfn.IFNA(VLOOKUP(A733,'ACCESS EXPORT'!$A:$AI,35,0),"-")</f>
        <v>James Agee</v>
      </c>
      <c r="T733" s="4" t="str">
        <f>_xlfn.IFNA(VLOOKUP(A733,'ACCESS EXPORT'!$A:$AJ,36,0),"-")</f>
        <v>Wanda Cruz</v>
      </c>
      <c r="U733" s="4" t="str">
        <f>_xlfn.IFNA(VLOOKUP(A733,'ACCESS EXPORT'!$A:$AK,37,0),"-")</f>
        <v>athena</v>
      </c>
      <c r="V733" s="4" t="str">
        <f>_xlfn.IFNA(VLOOKUP(A733,'ACCESS EXPORT'!$A:$AL,38,0),"-")</f>
        <v>N/A</v>
      </c>
      <c r="W733" s="4" t="str">
        <f>_xlfn.IFNA(VLOOKUP(A733,'ACCESS EXPORT'!$A:$AM,39,0),"-")</f>
        <v/>
      </c>
      <c r="X733" s="4" t="str">
        <f>_xlfn.IFNA(VLOOKUP(A733,'ACCESS EXPORT'!$A:$AN,40,0),"-")</f>
        <v>-</v>
      </c>
      <c r="Y733" s="26" t="str">
        <f>_xlfn.IFNA(VLOOKUP(A733,'ACCESS EXPORT'!A:AO,41,0),"")</f>
        <v>N/A</v>
      </c>
      <c r="Z733" s="26" t="str">
        <f>_xlfn.IFNA(VLOOKUP(A733,'ACCESS EXPORT'!A:AP,42,0),"")</f>
        <v/>
      </c>
      <c r="AA733" s="26" t="str">
        <f>_xlfn.IFNA(VLOOKUP(A733,'ACCESS EXPORT'!A:AQ,43,0),"")</f>
        <v>Jenna Tomaselli</v>
      </c>
    </row>
    <row r="734" spans="1:27" ht="18.75" x14ac:dyDescent="0.25">
      <c r="A734" s="33">
        <v>262</v>
      </c>
      <c r="B734" s="10">
        <v>1607</v>
      </c>
      <c r="C734" s="7" t="str">
        <f ca="1">IFERROR(UPPER(IF(AND('ACCESS EXPORT'!AA734="",'ACCESS EXPORT'!Z734=""),VLOOKUP(A734,'ACCESS EXPORT'!$A:$AF,32,FALSE),(IF('ACCESS EXPORT'!AA734&lt;&gt;"",CONCATENATE(VLOOKUP(A734,'ACCESS EXPORT'!$A:$AF,32,FALSE)," (Closed",TEXT('ACCESS EXPORT'!AA734," MM/DD/YYY)")),IF(TODAY()&lt;(('ACCESS EXPORT'!Z734)+30),CONCATENATE(VLOOKUP(A734,'ACCESS EXPORT'!$A:$AF,32,FALSE)," (Opens",TEXT('ACCESS EXPORT'!Z734," MM/DD/YYY)")),VLOOKUP(A734,'ACCESS EXPORT'!$A:$AF,32,FALSE)))))),"-")</f>
        <v>ADVENTHEALTH MEDICAL GROUP RADIOLOGY AT CENTRAL FLORIDA</v>
      </c>
      <c r="D734" s="3" t="str">
        <f ca="1">IFERROR(UPPER(IF(AND('ACCESS EXPORT'!AA734="",'ACCESS EXPORT'!Z734=""),VLOOKUP(A734,'ACCESS EXPORT'!$A:$AF,28,FALSE),(IF('ACCESS EXPORT'!AA734&lt;&gt;"",CONCATENATE(VLOOKUP(A734,'ACCESS EXPORT'!$A:$AF,28,FALSE)," (Closed",TEXT('ACCESS EXPORT'!AA734," MM/DD/YYY)")),IF(TODAY()&lt;(('ACCESS EXPORT'!Z734)+30),CONCATENATE(VLOOKUP(A734,'ACCESS EXPORT'!$A:$AF,28,FALSE)," (Opens",TEXT('ACCESS EXPORT'!Z734," MM/DD/YYY)")),VLOOKUP(A734,'ACCESS EXPORT'!$A:$AF,28,FALSE)))))),"-")</f>
        <v>RADIOLOGY SPECIALISTS OF FLORIDA</v>
      </c>
      <c r="E734" s="3" t="str">
        <f>VLOOKUP($A734,'ACCESS EXPORT'!$A:$AF,3,FALSE)</f>
        <v>7260</v>
      </c>
      <c r="F734" s="3" t="str">
        <f>UPPER(CONCATENATE(VLOOKUP(A734,'ACCESS EXPORT'!$A:$AF,4,FALSE)," ",VLOOKUP(A734,'ACCESS EXPORT'!$A:$AF,5,FALSE)," ",VLOOKUP(A734,'ACCESS EXPORT'!$A:$AF,6,FALSE)," ",VLOOKUP(A734,'ACCESS EXPORT'!$A:$AA,7,FALSE)," ",VLOOKUP(A734,'ACCESS EXPORT'!$A:$AA,8,FALSE)))</f>
        <v>2600 WESTHALL LN  MAITLAND FL 32751</v>
      </c>
      <c r="G734" s="4" t="str">
        <f>UPPER(VLOOKUP($A734,'ACCESS EXPORT'!$A:$AF,9,FALSE))</f>
        <v>ORANGE</v>
      </c>
      <c r="H734" s="4" t="str">
        <f>_xlfn.IFNA(VLOOKUP($B734,'ACCESS EXPORT'!$B:$J,9,FALSE),"")</f>
        <v>HB</v>
      </c>
      <c r="I734" s="3" t="str">
        <f>CONCATENATE("(P)",VLOOKUP($A734,'ACCESS EXPORT'!$A:$AF,11,FALSE)," (F)",VLOOKUP($A734,'ACCESS EXPORT'!$A:$AF,29,FALSE))</f>
        <v>(P)(407) 200-2355 (F)(407) 200-4947</v>
      </c>
      <c r="J734" s="4" t="str">
        <f>UPPER(VLOOKUP($A734,'ACCESS EXPORT'!$A:$AF,12,FALSE))</f>
        <v>RADIOLOGY</v>
      </c>
      <c r="K734" s="4" t="str">
        <f>UPPER(VLOOKUP($A734,'ACCESS EXPORT'!$A:$AF,13,FALSE))</f>
        <v>ELISE MACCARROLL-WRIGHT</v>
      </c>
      <c r="L734" s="3" t="str">
        <f>IF(AND(VLOOKUP(A734,'ACCESS EXPORT'!A:AE,1,0),'ACCESS EXPORT'!N734=""),UPPER(CONCATENATE('ACCESS EXPORT'!AE734)),IF(VLOOKUP(A734,'ACCESS EXPORT'!A:AE,1,0),UPPER(CONCATENATE('ACCESS EXPORT'!N734," "&amp;CHAR(10),'ACCESS EXPORT'!AE734))))</f>
        <v xml:space="preserve">SUSAN GRACIA, JULIE EDINGER, TRICIA PERRY (REV DIR) 
</v>
      </c>
      <c r="M734" s="4" t="str">
        <f>UPPER(VLOOKUP($A734,'ACCESS EXPORT'!$A:$O,15,FALSE))</f>
        <v>PATRICIA HORVATH (PM)/KAIRSTEN TURNER (PM)</v>
      </c>
      <c r="N734" s="4" t="str">
        <f ca="1">IF(AND('ACCESS EXPORT'!X734="",'ACCESS EXPORT'!Y734=""),IF('ACCESS EXPORT'!V734&lt;&gt;"",(IF(TODAY()-'ACCESS EXPORT'!V734&gt;=-60,UPPER(CONCATENATE(VLOOKUP(B734,'ACCESS EXPORT'!$B:$P,15,FALSE),""&amp;CHAR(10)&amp;"(SEP",TEXT('ACCESS EXPORT'!V734," MM/DD/YYY)"))),IF(TODAY()-'ACCESS EXPORT'!V734&lt;0,UPPER(VLOOKUP(B734,'ACCESS EXPORT'!$B:$P,15,FALSE)),UPPER(VLOOKUP(B734,'ACCESS EXPORT'!$B:$P,15,FALSE))))),IF('ACCESS EXPORT'!U734="",UPPER(VLOOKUP(B734,'ACCESS EXPORT'!$B:$P,15,FALSE)),IF(TODAY()-'ACCESS EXPORT'!U734&lt;=30,CONCATENATE(UPPER(VLOOKUP(B734,'ACCESS EXPORT'!$B:$P,15,FALSE)),""&amp;CHAR(10)&amp;"(NEW",TEXT('ACCESS EXPORT'!U734," MM/DD/YYY)")),IF(AND(TODAY()-'ACCESS EXPORT'!U734&gt;30,TODAY()&gt;0),UPPER(VLOOKUP(B734,'ACCESS EXPORT'!$B:$P,15,FALSE)))))),IF('ACCESS EXPORT'!Y734&lt;&gt;"",UPPER(CONCATENATE(UPPER(VLOOKUP(B734,'ACCESS EXPORT'!$B:$P,15,FALSE)),""&amp;CHAR(10)&amp;"(Transfer Out",TEXT('ACCESS EXPORT'!Y734," MM/DD/YYY)"))),IF('ACCESS EXPORT'!X734&lt;&gt;"",UPPER(CONCATENATE(UPPER(VLOOKUP(B734,'ACCESS EXPORT'!$B:$P,15,FALSE)),""&amp;CHAR(10)&amp;"(Transfer In",TEXT('ACCESS EXPORT'!X734," MM/DD/YYY)"))))))</f>
        <v>DALAL, KSHITIJ A.</v>
      </c>
      <c r="O734" s="4" t="str">
        <f>_xlfn.IFNA(VLOOKUP(B734,'ACCESS EXPORT'!$B:$Q,16,FALSE),"")</f>
        <v>MD</v>
      </c>
      <c r="P734" s="4" t="str">
        <f>_xlfn.IFNA(VLOOKUP(B734,'ACCESS EXPORT'!B:W,22,FALSE),"-")</f>
        <v>1649332172</v>
      </c>
      <c r="Q734" s="4" t="str">
        <f>_xlfn.IFNA(VLOOKUP(A734,'ACCESS EXPORT'!$A:$AG,33,0),"-")</f>
        <v>TBD</v>
      </c>
      <c r="R734" s="4" t="str">
        <f>_xlfn.IFNA(VLOOKUP(A734,'ACCESS EXPORT'!$A:$AH,34,0),"-")</f>
        <v>Linda Hopkins</v>
      </c>
      <c r="S734" s="4" t="str">
        <f>_xlfn.IFNA(VLOOKUP(A734,'ACCESS EXPORT'!$A:$AI,35,0),"-")</f>
        <v>James Agee</v>
      </c>
      <c r="T734" s="4" t="str">
        <f>_xlfn.IFNA(VLOOKUP(A734,'ACCESS EXPORT'!$A:$AJ,36,0),"-")</f>
        <v>Wanda Cruz</v>
      </c>
      <c r="U734" s="4" t="str">
        <f>_xlfn.IFNA(VLOOKUP(A734,'ACCESS EXPORT'!$A:$AK,37,0),"-")</f>
        <v>athena</v>
      </c>
      <c r="V734" s="4" t="str">
        <f>_xlfn.IFNA(VLOOKUP(A734,'ACCESS EXPORT'!$A:$AL,38,0),"-")</f>
        <v>N/A</v>
      </c>
      <c r="W734" s="4" t="str">
        <f>_xlfn.IFNA(VLOOKUP(A734,'ACCESS EXPORT'!$A:$AM,39,0),"-")</f>
        <v/>
      </c>
      <c r="X734" s="4" t="str">
        <f>_xlfn.IFNA(VLOOKUP(A734,'ACCESS EXPORT'!$A:$AN,40,0),"-")</f>
        <v>-</v>
      </c>
      <c r="Y734" s="26" t="str">
        <f>_xlfn.IFNA(VLOOKUP(A734,'ACCESS EXPORT'!A:AO,41,0),"")</f>
        <v>N/A</v>
      </c>
      <c r="Z734" s="26" t="str">
        <f>_xlfn.IFNA(VLOOKUP(A734,'ACCESS EXPORT'!A:AP,42,0),"")</f>
        <v/>
      </c>
      <c r="AA734" s="26" t="str">
        <f>_xlfn.IFNA(VLOOKUP(A734,'ACCESS EXPORT'!A:AQ,43,0),"")</f>
        <v>Jenna Tomaselli</v>
      </c>
    </row>
    <row r="735" spans="1:27" ht="18.75" x14ac:dyDescent="0.25">
      <c r="A735" s="33">
        <v>262</v>
      </c>
      <c r="B735" s="10">
        <v>1623</v>
      </c>
      <c r="C735" s="7" t="str">
        <f ca="1">IFERROR(UPPER(IF(AND('ACCESS EXPORT'!AA735="",'ACCESS EXPORT'!Z735=""),VLOOKUP(A735,'ACCESS EXPORT'!$A:$AF,32,FALSE),(IF('ACCESS EXPORT'!AA735&lt;&gt;"",CONCATENATE(VLOOKUP(A735,'ACCESS EXPORT'!$A:$AF,32,FALSE)," (Closed",TEXT('ACCESS EXPORT'!AA735," MM/DD/YYY)")),IF(TODAY()&lt;(('ACCESS EXPORT'!Z735)+30),CONCATENATE(VLOOKUP(A735,'ACCESS EXPORT'!$A:$AF,32,FALSE)," (Opens",TEXT('ACCESS EXPORT'!Z735," MM/DD/YYY)")),VLOOKUP(A735,'ACCESS EXPORT'!$A:$AF,32,FALSE)))))),"-")</f>
        <v>ADVENTHEALTH MEDICAL GROUP RADIOLOGY AT CENTRAL FLORIDA</v>
      </c>
      <c r="D735" s="3" t="str">
        <f ca="1">IFERROR(UPPER(IF(AND('ACCESS EXPORT'!AA735="",'ACCESS EXPORT'!Z735=""),VLOOKUP(A735,'ACCESS EXPORT'!$A:$AF,28,FALSE),(IF('ACCESS EXPORT'!AA735&lt;&gt;"",CONCATENATE(VLOOKUP(A735,'ACCESS EXPORT'!$A:$AF,28,FALSE)," (Closed",TEXT('ACCESS EXPORT'!AA735," MM/DD/YYY)")),IF(TODAY()&lt;(('ACCESS EXPORT'!Z735)+30),CONCATENATE(VLOOKUP(A735,'ACCESS EXPORT'!$A:$AF,28,FALSE)," (Opens",TEXT('ACCESS EXPORT'!Z735," MM/DD/YYY)")),VLOOKUP(A735,'ACCESS EXPORT'!$A:$AF,28,FALSE)))))),"-")</f>
        <v>RADIOLOGY SPECIALISTS OF FLORIDA</v>
      </c>
      <c r="E735" s="3" t="str">
        <f>VLOOKUP($A735,'ACCESS EXPORT'!$A:$AF,3,FALSE)</f>
        <v>7260</v>
      </c>
      <c r="F735" s="3" t="str">
        <f>UPPER(CONCATENATE(VLOOKUP(A735,'ACCESS EXPORT'!$A:$AF,4,FALSE)," ",VLOOKUP(A735,'ACCESS EXPORT'!$A:$AF,5,FALSE)," ",VLOOKUP(A735,'ACCESS EXPORT'!$A:$AF,6,FALSE)," ",VLOOKUP(A735,'ACCESS EXPORT'!$A:$AA,7,FALSE)," ",VLOOKUP(A735,'ACCESS EXPORT'!$A:$AA,8,FALSE)))</f>
        <v>2600 WESTHALL LN  MAITLAND FL 32751</v>
      </c>
      <c r="G735" s="4" t="str">
        <f>UPPER(VLOOKUP($A735,'ACCESS EXPORT'!$A:$AF,9,FALSE))</f>
        <v>ORANGE</v>
      </c>
      <c r="H735" s="4" t="str">
        <f>_xlfn.IFNA(VLOOKUP($B735,'ACCESS EXPORT'!$B:$J,9,FALSE),"")</f>
        <v>HB</v>
      </c>
      <c r="I735" s="3" t="str">
        <f>CONCATENATE("(P)",VLOOKUP($A735,'ACCESS EXPORT'!$A:$AF,11,FALSE)," (F)",VLOOKUP($A735,'ACCESS EXPORT'!$A:$AF,29,FALSE))</f>
        <v>(P)(407) 200-2355 (F)(407) 200-4947</v>
      </c>
      <c r="J735" s="4" t="str">
        <f>UPPER(VLOOKUP($A735,'ACCESS EXPORT'!$A:$AF,12,FALSE))</f>
        <v>RADIOLOGY</v>
      </c>
      <c r="K735" s="4" t="str">
        <f>UPPER(VLOOKUP($A735,'ACCESS EXPORT'!$A:$AF,13,FALSE))</f>
        <v>ELISE MACCARROLL-WRIGHT</v>
      </c>
      <c r="L735" s="3" t="str">
        <f>IF(AND(VLOOKUP(A735,'ACCESS EXPORT'!A:AE,1,0),'ACCESS EXPORT'!N735=""),UPPER(CONCATENATE('ACCESS EXPORT'!AE735)),IF(VLOOKUP(A735,'ACCESS EXPORT'!A:AE,1,0),UPPER(CONCATENATE('ACCESS EXPORT'!N735," "&amp;CHAR(10),'ACCESS EXPORT'!AE735))))</f>
        <v xml:space="preserve">SUSAN GRACIA, JULIE EDINGER, TRICIA PERRY (REV DIR) 
</v>
      </c>
      <c r="M735" s="4" t="str">
        <f>UPPER(VLOOKUP($A735,'ACCESS EXPORT'!$A:$O,15,FALSE))</f>
        <v>PATRICIA HORVATH (PM)/KAIRSTEN TURNER (PM)</v>
      </c>
      <c r="N735" s="4" t="str">
        <f ca="1">IF(AND('ACCESS EXPORT'!X735="",'ACCESS EXPORT'!Y735=""),IF('ACCESS EXPORT'!V735&lt;&gt;"",(IF(TODAY()-'ACCESS EXPORT'!V735&gt;=-60,UPPER(CONCATENATE(VLOOKUP(B735,'ACCESS EXPORT'!$B:$P,15,FALSE),""&amp;CHAR(10)&amp;"(SEP",TEXT('ACCESS EXPORT'!V735," MM/DD/YYY)"))),IF(TODAY()-'ACCESS EXPORT'!V735&lt;0,UPPER(VLOOKUP(B735,'ACCESS EXPORT'!$B:$P,15,FALSE)),UPPER(VLOOKUP(B735,'ACCESS EXPORT'!$B:$P,15,FALSE))))),IF('ACCESS EXPORT'!U735="",UPPER(VLOOKUP(B735,'ACCESS EXPORT'!$B:$P,15,FALSE)),IF(TODAY()-'ACCESS EXPORT'!U735&lt;=30,CONCATENATE(UPPER(VLOOKUP(B735,'ACCESS EXPORT'!$B:$P,15,FALSE)),""&amp;CHAR(10)&amp;"(NEW",TEXT('ACCESS EXPORT'!U735," MM/DD/YYY)")),IF(AND(TODAY()-'ACCESS EXPORT'!U735&gt;30,TODAY()&gt;0),UPPER(VLOOKUP(B735,'ACCESS EXPORT'!$B:$P,15,FALSE)))))),IF('ACCESS EXPORT'!Y735&lt;&gt;"",UPPER(CONCATENATE(UPPER(VLOOKUP(B735,'ACCESS EXPORT'!$B:$P,15,FALSE)),""&amp;CHAR(10)&amp;"(Transfer Out",TEXT('ACCESS EXPORT'!Y735," MM/DD/YYY)"))),IF('ACCESS EXPORT'!X735&lt;&gt;"",UPPER(CONCATENATE(UPPER(VLOOKUP(B735,'ACCESS EXPORT'!$B:$P,15,FALSE)),""&amp;CHAR(10)&amp;"(Transfer In",TEXT('ACCESS EXPORT'!X735," MM/DD/YYY)"))))))</f>
        <v>HSIAO, JAMES JEN-JE</v>
      </c>
      <c r="O735" s="4" t="str">
        <f>_xlfn.IFNA(VLOOKUP(B735,'ACCESS EXPORT'!$B:$Q,16,FALSE),"")</f>
        <v>DO</v>
      </c>
      <c r="P735" s="4" t="str">
        <f>_xlfn.IFNA(VLOOKUP(B735,'ACCESS EXPORT'!B:W,22,FALSE),"-")</f>
        <v>1992906259</v>
      </c>
      <c r="Q735" s="4" t="str">
        <f>_xlfn.IFNA(VLOOKUP(A735,'ACCESS EXPORT'!$A:$AG,33,0),"-")</f>
        <v>TBD</v>
      </c>
      <c r="R735" s="4" t="str">
        <f>_xlfn.IFNA(VLOOKUP(A735,'ACCESS EXPORT'!$A:$AH,34,0),"-")</f>
        <v>Linda Hopkins</v>
      </c>
      <c r="S735" s="4" t="str">
        <f>_xlfn.IFNA(VLOOKUP(A735,'ACCESS EXPORT'!$A:$AI,35,0),"-")</f>
        <v>James Agee</v>
      </c>
      <c r="T735" s="4" t="str">
        <f>_xlfn.IFNA(VLOOKUP(A735,'ACCESS EXPORT'!$A:$AJ,36,0),"-")</f>
        <v>Wanda Cruz</v>
      </c>
      <c r="U735" s="4" t="str">
        <f>_xlfn.IFNA(VLOOKUP(A735,'ACCESS EXPORT'!$A:$AK,37,0),"-")</f>
        <v>athena</v>
      </c>
      <c r="V735" s="4" t="str">
        <f>_xlfn.IFNA(VLOOKUP(A735,'ACCESS EXPORT'!$A:$AL,38,0),"-")</f>
        <v>N/A</v>
      </c>
      <c r="W735" s="4" t="str">
        <f>_xlfn.IFNA(VLOOKUP(A735,'ACCESS EXPORT'!$A:$AM,39,0),"-")</f>
        <v/>
      </c>
      <c r="X735" s="4" t="str">
        <f>_xlfn.IFNA(VLOOKUP(A735,'ACCESS EXPORT'!$A:$AN,40,0),"-")</f>
        <v>-</v>
      </c>
      <c r="Y735" s="26" t="str">
        <f>_xlfn.IFNA(VLOOKUP(A735,'ACCESS EXPORT'!A:AO,41,0),"")</f>
        <v>N/A</v>
      </c>
      <c r="Z735" s="26" t="str">
        <f>_xlfn.IFNA(VLOOKUP(A735,'ACCESS EXPORT'!A:AP,42,0),"")</f>
        <v/>
      </c>
      <c r="AA735" s="26" t="str">
        <f>_xlfn.IFNA(VLOOKUP(A735,'ACCESS EXPORT'!A:AQ,43,0),"")</f>
        <v>Jenna Tomaselli</v>
      </c>
    </row>
    <row r="736" spans="1:27" ht="18.75" x14ac:dyDescent="0.25">
      <c r="A736" s="33">
        <v>262</v>
      </c>
      <c r="B736" s="10">
        <v>1624</v>
      </c>
      <c r="C736" s="7" t="str">
        <f ca="1">IFERROR(UPPER(IF(AND('ACCESS EXPORT'!AA736="",'ACCESS EXPORT'!Z736=""),VLOOKUP(A736,'ACCESS EXPORT'!$A:$AF,32,FALSE),(IF('ACCESS EXPORT'!AA736&lt;&gt;"",CONCATENATE(VLOOKUP(A736,'ACCESS EXPORT'!$A:$AF,32,FALSE)," (Closed",TEXT('ACCESS EXPORT'!AA736," MM/DD/YYY)")),IF(TODAY()&lt;(('ACCESS EXPORT'!Z736)+30),CONCATENATE(VLOOKUP(A736,'ACCESS EXPORT'!$A:$AF,32,FALSE)," (Opens",TEXT('ACCESS EXPORT'!Z736," MM/DD/YYY)")),VLOOKUP(A736,'ACCESS EXPORT'!$A:$AF,32,FALSE)))))),"-")</f>
        <v>ADVENTHEALTH MEDICAL GROUP RADIOLOGY AT CENTRAL FLORIDA</v>
      </c>
      <c r="D736" s="3" t="str">
        <f ca="1">IFERROR(UPPER(IF(AND('ACCESS EXPORT'!AA736="",'ACCESS EXPORT'!Z736=""),VLOOKUP(A736,'ACCESS EXPORT'!$A:$AF,28,FALSE),(IF('ACCESS EXPORT'!AA736&lt;&gt;"",CONCATENATE(VLOOKUP(A736,'ACCESS EXPORT'!$A:$AF,28,FALSE)," (Closed",TEXT('ACCESS EXPORT'!AA736," MM/DD/YYY)")),IF(TODAY()&lt;(('ACCESS EXPORT'!Z736)+30),CONCATENATE(VLOOKUP(A736,'ACCESS EXPORT'!$A:$AF,28,FALSE)," (Opens",TEXT('ACCESS EXPORT'!Z736," MM/DD/YYY)")),VLOOKUP(A736,'ACCESS EXPORT'!$A:$AF,28,FALSE)))))),"-")</f>
        <v>RADIOLOGY SPECIALISTS OF FLORIDA</v>
      </c>
      <c r="E736" s="3" t="str">
        <f>VLOOKUP($A736,'ACCESS EXPORT'!$A:$AF,3,FALSE)</f>
        <v>7260</v>
      </c>
      <c r="F736" s="3" t="str">
        <f>UPPER(CONCATENATE(VLOOKUP(A736,'ACCESS EXPORT'!$A:$AF,4,FALSE)," ",VLOOKUP(A736,'ACCESS EXPORT'!$A:$AF,5,FALSE)," ",VLOOKUP(A736,'ACCESS EXPORT'!$A:$AF,6,FALSE)," ",VLOOKUP(A736,'ACCESS EXPORT'!$A:$AA,7,FALSE)," ",VLOOKUP(A736,'ACCESS EXPORT'!$A:$AA,8,FALSE)))</f>
        <v>2600 WESTHALL LN  MAITLAND FL 32751</v>
      </c>
      <c r="G736" s="4" t="str">
        <f>UPPER(VLOOKUP($A736,'ACCESS EXPORT'!$A:$AF,9,FALSE))</f>
        <v>ORANGE</v>
      </c>
      <c r="H736" s="4" t="str">
        <f>_xlfn.IFNA(VLOOKUP($B736,'ACCESS EXPORT'!$B:$J,9,FALSE),"")</f>
        <v>HB</v>
      </c>
      <c r="I736" s="3" t="str">
        <f>CONCATENATE("(P)",VLOOKUP($A736,'ACCESS EXPORT'!$A:$AF,11,FALSE)," (F)",VLOOKUP($A736,'ACCESS EXPORT'!$A:$AF,29,FALSE))</f>
        <v>(P)(407) 200-2355 (F)(407) 200-4947</v>
      </c>
      <c r="J736" s="4" t="str">
        <f>UPPER(VLOOKUP($A736,'ACCESS EXPORT'!$A:$AF,12,FALSE))</f>
        <v>RADIOLOGY</v>
      </c>
      <c r="K736" s="4" t="str">
        <f>UPPER(VLOOKUP($A736,'ACCESS EXPORT'!$A:$AF,13,FALSE))</f>
        <v>ELISE MACCARROLL-WRIGHT</v>
      </c>
      <c r="L736" s="3" t="str">
        <f>IF(AND(VLOOKUP(A736,'ACCESS EXPORT'!A:AE,1,0),'ACCESS EXPORT'!N736=""),UPPER(CONCATENATE('ACCESS EXPORT'!AE736)),IF(VLOOKUP(A736,'ACCESS EXPORT'!A:AE,1,0),UPPER(CONCATENATE('ACCESS EXPORT'!N736," "&amp;CHAR(10),'ACCESS EXPORT'!AE736))))</f>
        <v xml:space="preserve">SUSAN GRACIA, JULIE EDINGER, TRICIA PERRY (REV DIR) 
</v>
      </c>
      <c r="M736" s="4" t="str">
        <f>UPPER(VLOOKUP($A736,'ACCESS EXPORT'!$A:$O,15,FALSE))</f>
        <v>PATRICIA HORVATH (PM)/KAIRSTEN TURNER (PM)</v>
      </c>
      <c r="N736" s="4" t="str">
        <f ca="1">IF(AND('ACCESS EXPORT'!X736="",'ACCESS EXPORT'!Y736=""),IF('ACCESS EXPORT'!V736&lt;&gt;"",(IF(TODAY()-'ACCESS EXPORT'!V736&gt;=-60,UPPER(CONCATENATE(VLOOKUP(B736,'ACCESS EXPORT'!$B:$P,15,FALSE),""&amp;CHAR(10)&amp;"(SEP",TEXT('ACCESS EXPORT'!V736," MM/DD/YYY)"))),IF(TODAY()-'ACCESS EXPORT'!V736&lt;0,UPPER(VLOOKUP(B736,'ACCESS EXPORT'!$B:$P,15,FALSE)),UPPER(VLOOKUP(B736,'ACCESS EXPORT'!$B:$P,15,FALSE))))),IF('ACCESS EXPORT'!U736="",UPPER(VLOOKUP(B736,'ACCESS EXPORT'!$B:$P,15,FALSE)),IF(TODAY()-'ACCESS EXPORT'!U736&lt;=30,CONCATENATE(UPPER(VLOOKUP(B736,'ACCESS EXPORT'!$B:$P,15,FALSE)),""&amp;CHAR(10)&amp;"(NEW",TEXT('ACCESS EXPORT'!U736," MM/DD/YYY)")),IF(AND(TODAY()-'ACCESS EXPORT'!U736&gt;30,TODAY()&gt;0),UPPER(VLOOKUP(B736,'ACCESS EXPORT'!$B:$P,15,FALSE)))))),IF('ACCESS EXPORT'!Y736&lt;&gt;"",UPPER(CONCATENATE(UPPER(VLOOKUP(B736,'ACCESS EXPORT'!$B:$P,15,FALSE)),""&amp;CHAR(10)&amp;"(Transfer Out",TEXT('ACCESS EXPORT'!Y736," MM/DD/YYY)"))),IF('ACCESS EXPORT'!X736&lt;&gt;"",UPPER(CONCATENATE(UPPER(VLOOKUP(B736,'ACCESS EXPORT'!$B:$P,15,FALSE)),""&amp;CHAR(10)&amp;"(Transfer In",TEXT('ACCESS EXPORT'!X736," MM/DD/YYY)"))))))</f>
        <v>HUGHES, THOMAS A.</v>
      </c>
      <c r="O736" s="4" t="str">
        <f>_xlfn.IFNA(VLOOKUP(B736,'ACCESS EXPORT'!$B:$Q,16,FALSE),"")</f>
        <v>MD</v>
      </c>
      <c r="P736" s="4" t="str">
        <f>_xlfn.IFNA(VLOOKUP(B736,'ACCESS EXPORT'!B:W,22,FALSE),"-")</f>
        <v>1396753794</v>
      </c>
      <c r="Q736" s="4" t="str">
        <f>_xlfn.IFNA(VLOOKUP(A736,'ACCESS EXPORT'!$A:$AG,33,0),"-")</f>
        <v>TBD</v>
      </c>
      <c r="R736" s="4" t="str">
        <f>_xlfn.IFNA(VLOOKUP(A736,'ACCESS EXPORT'!$A:$AH,34,0),"-")</f>
        <v>Linda Hopkins</v>
      </c>
      <c r="S736" s="4" t="str">
        <f>_xlfn.IFNA(VLOOKUP(A736,'ACCESS EXPORT'!$A:$AI,35,0),"-")</f>
        <v>James Agee</v>
      </c>
      <c r="T736" s="4" t="str">
        <f>_xlfn.IFNA(VLOOKUP(A736,'ACCESS EXPORT'!$A:$AJ,36,0),"-")</f>
        <v>Wanda Cruz</v>
      </c>
      <c r="U736" s="4" t="str">
        <f>_xlfn.IFNA(VLOOKUP(A736,'ACCESS EXPORT'!$A:$AK,37,0),"-")</f>
        <v>athena</v>
      </c>
      <c r="V736" s="4" t="str">
        <f>_xlfn.IFNA(VLOOKUP(A736,'ACCESS EXPORT'!$A:$AL,38,0),"-")</f>
        <v>N/A</v>
      </c>
      <c r="W736" s="4" t="str">
        <f>_xlfn.IFNA(VLOOKUP(A736,'ACCESS EXPORT'!$A:$AM,39,0),"-")</f>
        <v/>
      </c>
      <c r="X736" s="4" t="str">
        <f>_xlfn.IFNA(VLOOKUP(A736,'ACCESS EXPORT'!$A:$AN,40,0),"-")</f>
        <v>-</v>
      </c>
      <c r="Y736" s="26" t="str">
        <f>_xlfn.IFNA(VLOOKUP(A736,'ACCESS EXPORT'!A:AO,41,0),"")</f>
        <v>N/A</v>
      </c>
      <c r="Z736" s="26" t="str">
        <f>_xlfn.IFNA(VLOOKUP(A736,'ACCESS EXPORT'!A:AP,42,0),"")</f>
        <v/>
      </c>
      <c r="AA736" s="26" t="str">
        <f>_xlfn.IFNA(VLOOKUP(A736,'ACCESS EXPORT'!A:AQ,43,0),"")</f>
        <v>Jenna Tomaselli</v>
      </c>
    </row>
    <row r="737" spans="1:27" ht="18.75" x14ac:dyDescent="0.25">
      <c r="A737" s="33">
        <v>262</v>
      </c>
      <c r="B737" s="10">
        <v>1625</v>
      </c>
      <c r="C737" s="7" t="str">
        <f ca="1">IFERROR(UPPER(IF(AND('ACCESS EXPORT'!AA737="",'ACCESS EXPORT'!Z737=""),VLOOKUP(A737,'ACCESS EXPORT'!$A:$AF,32,FALSE),(IF('ACCESS EXPORT'!AA737&lt;&gt;"",CONCATENATE(VLOOKUP(A737,'ACCESS EXPORT'!$A:$AF,32,FALSE)," (Closed",TEXT('ACCESS EXPORT'!AA737," MM/DD/YYY)")),IF(TODAY()&lt;(('ACCESS EXPORT'!Z737)+30),CONCATENATE(VLOOKUP(A737,'ACCESS EXPORT'!$A:$AF,32,FALSE)," (Opens",TEXT('ACCESS EXPORT'!Z737," MM/DD/YYY)")),VLOOKUP(A737,'ACCESS EXPORT'!$A:$AF,32,FALSE)))))),"-")</f>
        <v>ADVENTHEALTH MEDICAL GROUP RADIOLOGY AT CENTRAL FLORIDA</v>
      </c>
      <c r="D737" s="3" t="str">
        <f ca="1">IFERROR(UPPER(IF(AND('ACCESS EXPORT'!AA737="",'ACCESS EXPORT'!Z737=""),VLOOKUP(A737,'ACCESS EXPORT'!$A:$AF,28,FALSE),(IF('ACCESS EXPORT'!AA737&lt;&gt;"",CONCATENATE(VLOOKUP(A737,'ACCESS EXPORT'!$A:$AF,28,FALSE)," (Closed",TEXT('ACCESS EXPORT'!AA737," MM/DD/YYY)")),IF(TODAY()&lt;(('ACCESS EXPORT'!Z737)+30),CONCATENATE(VLOOKUP(A737,'ACCESS EXPORT'!$A:$AF,28,FALSE)," (Opens",TEXT('ACCESS EXPORT'!Z737," MM/DD/YYY)")),VLOOKUP(A737,'ACCESS EXPORT'!$A:$AF,28,FALSE)))))),"-")</f>
        <v>RADIOLOGY SPECIALISTS OF FLORIDA</v>
      </c>
      <c r="E737" s="3" t="str">
        <f>VLOOKUP($A737,'ACCESS EXPORT'!$A:$AF,3,FALSE)</f>
        <v>7260</v>
      </c>
      <c r="F737" s="3" t="str">
        <f>UPPER(CONCATENATE(VLOOKUP(A737,'ACCESS EXPORT'!$A:$AF,4,FALSE)," ",VLOOKUP(A737,'ACCESS EXPORT'!$A:$AF,5,FALSE)," ",VLOOKUP(A737,'ACCESS EXPORT'!$A:$AF,6,FALSE)," ",VLOOKUP(A737,'ACCESS EXPORT'!$A:$AA,7,FALSE)," ",VLOOKUP(A737,'ACCESS EXPORT'!$A:$AA,8,FALSE)))</f>
        <v>2600 WESTHALL LN  MAITLAND FL 32751</v>
      </c>
      <c r="G737" s="4" t="str">
        <f>UPPER(VLOOKUP($A737,'ACCESS EXPORT'!$A:$AF,9,FALSE))</f>
        <v>ORANGE</v>
      </c>
      <c r="H737" s="4" t="str">
        <f>_xlfn.IFNA(VLOOKUP($B737,'ACCESS EXPORT'!$B:$J,9,FALSE),"")</f>
        <v>HB</v>
      </c>
      <c r="I737" s="3" t="str">
        <f>CONCATENATE("(P)",VLOOKUP($A737,'ACCESS EXPORT'!$A:$AF,11,FALSE)," (F)",VLOOKUP($A737,'ACCESS EXPORT'!$A:$AF,29,FALSE))</f>
        <v>(P)(407) 200-2355 (F)(407) 200-4947</v>
      </c>
      <c r="J737" s="4" t="str">
        <f>UPPER(VLOOKUP($A737,'ACCESS EXPORT'!$A:$AF,12,FALSE))</f>
        <v>RADIOLOGY</v>
      </c>
      <c r="K737" s="4" t="str">
        <f>UPPER(VLOOKUP($A737,'ACCESS EXPORT'!$A:$AF,13,FALSE))</f>
        <v>ELISE MACCARROLL-WRIGHT</v>
      </c>
      <c r="L737" s="3" t="str">
        <f>IF(AND(VLOOKUP(A737,'ACCESS EXPORT'!A:AE,1,0),'ACCESS EXPORT'!N737=""),UPPER(CONCATENATE('ACCESS EXPORT'!AE737)),IF(VLOOKUP(A737,'ACCESS EXPORT'!A:AE,1,0),UPPER(CONCATENATE('ACCESS EXPORT'!N737," "&amp;CHAR(10),'ACCESS EXPORT'!AE737))))</f>
        <v xml:space="preserve">SUSAN GRACIA, JULIE EDINGER, TRICIA PERRY (REV DIR) 
</v>
      </c>
      <c r="M737" s="4" t="str">
        <f>UPPER(VLOOKUP($A737,'ACCESS EXPORT'!$A:$O,15,FALSE))</f>
        <v>PATRICIA HORVATH (PM)/KAIRSTEN TURNER (PM)</v>
      </c>
      <c r="N737" s="4" t="str">
        <f ca="1">IF(AND('ACCESS EXPORT'!X737="",'ACCESS EXPORT'!Y737=""),IF('ACCESS EXPORT'!V737&lt;&gt;"",(IF(TODAY()-'ACCESS EXPORT'!V737&gt;=-60,UPPER(CONCATENATE(VLOOKUP(B737,'ACCESS EXPORT'!$B:$P,15,FALSE),""&amp;CHAR(10)&amp;"(SEP",TEXT('ACCESS EXPORT'!V737," MM/DD/YYY)"))),IF(TODAY()-'ACCESS EXPORT'!V737&lt;0,UPPER(VLOOKUP(B737,'ACCESS EXPORT'!$B:$P,15,FALSE)),UPPER(VLOOKUP(B737,'ACCESS EXPORT'!$B:$P,15,FALSE))))),IF('ACCESS EXPORT'!U737="",UPPER(VLOOKUP(B737,'ACCESS EXPORT'!$B:$P,15,FALSE)),IF(TODAY()-'ACCESS EXPORT'!U737&lt;=30,CONCATENATE(UPPER(VLOOKUP(B737,'ACCESS EXPORT'!$B:$P,15,FALSE)),""&amp;CHAR(10)&amp;"(NEW",TEXT('ACCESS EXPORT'!U737," MM/DD/YYY)")),IF(AND(TODAY()-'ACCESS EXPORT'!U737&gt;30,TODAY()&gt;0),UPPER(VLOOKUP(B737,'ACCESS EXPORT'!$B:$P,15,FALSE)))))),IF('ACCESS EXPORT'!Y737&lt;&gt;"",UPPER(CONCATENATE(UPPER(VLOOKUP(B737,'ACCESS EXPORT'!$B:$P,15,FALSE)),""&amp;CHAR(10)&amp;"(Transfer Out",TEXT('ACCESS EXPORT'!Y737," MM/DD/YYY)"))),IF('ACCESS EXPORT'!X737&lt;&gt;"",UPPER(CONCATENATE(UPPER(VLOOKUP(B737,'ACCESS EXPORT'!$B:$P,15,FALSE)),""&amp;CHAR(10)&amp;"(Transfer In",TEXT('ACCESS EXPORT'!X737," MM/DD/YYY)"))))))</f>
        <v>JONES, DERRICK A.</v>
      </c>
      <c r="O737" s="4" t="str">
        <f>_xlfn.IFNA(VLOOKUP(B737,'ACCESS EXPORT'!$B:$Q,16,FALSE),"")</f>
        <v>MD</v>
      </c>
      <c r="P737" s="4" t="str">
        <f>_xlfn.IFNA(VLOOKUP(B737,'ACCESS EXPORT'!B:W,22,FALSE),"-")</f>
        <v>1689712655</v>
      </c>
      <c r="Q737" s="4" t="str">
        <f>_xlfn.IFNA(VLOOKUP(A737,'ACCESS EXPORT'!$A:$AG,33,0),"-")</f>
        <v>TBD</v>
      </c>
      <c r="R737" s="4" t="str">
        <f>_xlfn.IFNA(VLOOKUP(A737,'ACCESS EXPORT'!$A:$AH,34,0),"-")</f>
        <v>Linda Hopkins</v>
      </c>
      <c r="S737" s="4" t="str">
        <f>_xlfn.IFNA(VLOOKUP(A737,'ACCESS EXPORT'!$A:$AI,35,0),"-")</f>
        <v>James Agee</v>
      </c>
      <c r="T737" s="4" t="str">
        <f>_xlfn.IFNA(VLOOKUP(A737,'ACCESS EXPORT'!$A:$AJ,36,0),"-")</f>
        <v>Wanda Cruz</v>
      </c>
      <c r="U737" s="4" t="str">
        <f>_xlfn.IFNA(VLOOKUP(A737,'ACCESS EXPORT'!$A:$AK,37,0),"-")</f>
        <v>athena</v>
      </c>
      <c r="V737" s="4" t="str">
        <f>_xlfn.IFNA(VLOOKUP(A737,'ACCESS EXPORT'!$A:$AL,38,0),"-")</f>
        <v>N/A</v>
      </c>
      <c r="W737" s="4" t="str">
        <f>_xlfn.IFNA(VLOOKUP(A737,'ACCESS EXPORT'!$A:$AM,39,0),"-")</f>
        <v/>
      </c>
      <c r="X737" s="4" t="str">
        <f>_xlfn.IFNA(VLOOKUP(A737,'ACCESS EXPORT'!$A:$AN,40,0),"-")</f>
        <v>-</v>
      </c>
      <c r="Y737" s="26" t="str">
        <f>_xlfn.IFNA(VLOOKUP(A737,'ACCESS EXPORT'!A:AO,41,0),"")</f>
        <v>N/A</v>
      </c>
      <c r="Z737" s="26" t="str">
        <f>_xlfn.IFNA(VLOOKUP(A737,'ACCESS EXPORT'!A:AP,42,0),"")</f>
        <v/>
      </c>
      <c r="AA737" s="26" t="str">
        <f>_xlfn.IFNA(VLOOKUP(A737,'ACCESS EXPORT'!A:AQ,43,0),"")</f>
        <v>Jenna Tomaselli</v>
      </c>
    </row>
    <row r="738" spans="1:27" ht="18.75" x14ac:dyDescent="0.25">
      <c r="A738" s="33">
        <v>262</v>
      </c>
      <c r="B738" s="10">
        <v>1619</v>
      </c>
      <c r="C738" s="7" t="str">
        <f ca="1">IFERROR(UPPER(IF(AND('ACCESS EXPORT'!AA738="",'ACCESS EXPORT'!Z738=""),VLOOKUP(A738,'ACCESS EXPORT'!$A:$AF,32,FALSE),(IF('ACCESS EXPORT'!AA738&lt;&gt;"",CONCATENATE(VLOOKUP(A738,'ACCESS EXPORT'!$A:$AF,32,FALSE)," (Closed",TEXT('ACCESS EXPORT'!AA738," MM/DD/YYY)")),IF(TODAY()&lt;(('ACCESS EXPORT'!Z738)+30),CONCATENATE(VLOOKUP(A738,'ACCESS EXPORT'!$A:$AF,32,FALSE)," (Opens",TEXT('ACCESS EXPORT'!Z738," MM/DD/YYY)")),VLOOKUP(A738,'ACCESS EXPORT'!$A:$AF,32,FALSE)))))),"-")</f>
        <v>ADVENTHEALTH MEDICAL GROUP RADIOLOGY AT CENTRAL FLORIDA</v>
      </c>
      <c r="D738" s="3" t="str">
        <f ca="1">IFERROR(UPPER(IF(AND('ACCESS EXPORT'!AA738="",'ACCESS EXPORT'!Z738=""),VLOOKUP(A738,'ACCESS EXPORT'!$A:$AF,28,FALSE),(IF('ACCESS EXPORT'!AA738&lt;&gt;"",CONCATENATE(VLOOKUP(A738,'ACCESS EXPORT'!$A:$AF,28,FALSE)," (Closed",TEXT('ACCESS EXPORT'!AA738," MM/DD/YYY)")),IF(TODAY()&lt;(('ACCESS EXPORT'!Z738)+30),CONCATENATE(VLOOKUP(A738,'ACCESS EXPORT'!$A:$AF,28,FALSE)," (Opens",TEXT('ACCESS EXPORT'!Z738," MM/DD/YYY)")),VLOOKUP(A738,'ACCESS EXPORT'!$A:$AF,28,FALSE)))))),"-")</f>
        <v>RADIOLOGY SPECIALISTS OF FLORIDA</v>
      </c>
      <c r="E738" s="3" t="str">
        <f>VLOOKUP($A738,'ACCESS EXPORT'!$A:$AF,3,FALSE)</f>
        <v>7260</v>
      </c>
      <c r="F738" s="3" t="str">
        <f>UPPER(CONCATENATE(VLOOKUP(A738,'ACCESS EXPORT'!$A:$AF,4,FALSE)," ",VLOOKUP(A738,'ACCESS EXPORT'!$A:$AF,5,FALSE)," ",VLOOKUP(A738,'ACCESS EXPORT'!$A:$AF,6,FALSE)," ",VLOOKUP(A738,'ACCESS EXPORT'!$A:$AA,7,FALSE)," ",VLOOKUP(A738,'ACCESS EXPORT'!$A:$AA,8,FALSE)))</f>
        <v>2600 WESTHALL LN  MAITLAND FL 32751</v>
      </c>
      <c r="G738" s="4" t="str">
        <f>UPPER(VLOOKUP($A738,'ACCESS EXPORT'!$A:$AF,9,FALSE))</f>
        <v>ORANGE</v>
      </c>
      <c r="H738" s="4" t="str">
        <f>_xlfn.IFNA(VLOOKUP($B738,'ACCESS EXPORT'!$B:$J,9,FALSE),"")</f>
        <v>HB</v>
      </c>
      <c r="I738" s="3" t="str">
        <f>CONCATENATE("(P)",VLOOKUP($A738,'ACCESS EXPORT'!$A:$AF,11,FALSE)," (F)",VLOOKUP($A738,'ACCESS EXPORT'!$A:$AF,29,FALSE))</f>
        <v>(P)(407) 200-2355 (F)(407) 200-4947</v>
      </c>
      <c r="J738" s="4" t="str">
        <f>UPPER(VLOOKUP($A738,'ACCESS EXPORT'!$A:$AF,12,FALSE))</f>
        <v>RADIOLOGY</v>
      </c>
      <c r="K738" s="4" t="str">
        <f>UPPER(VLOOKUP($A738,'ACCESS EXPORT'!$A:$AF,13,FALSE))</f>
        <v>ELISE MACCARROLL-WRIGHT</v>
      </c>
      <c r="L738" s="3" t="str">
        <f>IF(AND(VLOOKUP(A738,'ACCESS EXPORT'!A:AE,1,0),'ACCESS EXPORT'!N738=""),UPPER(CONCATENATE('ACCESS EXPORT'!AE738)),IF(VLOOKUP(A738,'ACCESS EXPORT'!A:AE,1,0),UPPER(CONCATENATE('ACCESS EXPORT'!N738," "&amp;CHAR(10),'ACCESS EXPORT'!AE738))))</f>
        <v xml:space="preserve">SUSAN GRACIA, JULIE EDINGER, TRICIA PERRY (REV DIR) 
</v>
      </c>
      <c r="M738" s="4" t="str">
        <f>UPPER(VLOOKUP($A738,'ACCESS EXPORT'!$A:$O,15,FALSE))</f>
        <v>PATRICIA HORVATH (PM)/KAIRSTEN TURNER (PM)</v>
      </c>
      <c r="N738" s="4" t="str">
        <f ca="1">IF(AND('ACCESS EXPORT'!X738="",'ACCESS EXPORT'!Y738=""),IF('ACCESS EXPORT'!V738&lt;&gt;"",(IF(TODAY()-'ACCESS EXPORT'!V738&gt;=-60,UPPER(CONCATENATE(VLOOKUP(B738,'ACCESS EXPORT'!$B:$P,15,FALSE),""&amp;CHAR(10)&amp;"(SEP",TEXT('ACCESS EXPORT'!V738," MM/DD/YYY)"))),IF(TODAY()-'ACCESS EXPORT'!V738&lt;0,UPPER(VLOOKUP(B738,'ACCESS EXPORT'!$B:$P,15,FALSE)),UPPER(VLOOKUP(B738,'ACCESS EXPORT'!$B:$P,15,FALSE))))),IF('ACCESS EXPORT'!U738="",UPPER(VLOOKUP(B738,'ACCESS EXPORT'!$B:$P,15,FALSE)),IF(TODAY()-'ACCESS EXPORT'!U738&lt;=30,CONCATENATE(UPPER(VLOOKUP(B738,'ACCESS EXPORT'!$B:$P,15,FALSE)),""&amp;CHAR(10)&amp;"(NEW",TEXT('ACCESS EXPORT'!U738," MM/DD/YYY)")),IF(AND(TODAY()-'ACCESS EXPORT'!U738&gt;30,TODAY()&gt;0),UPPER(VLOOKUP(B738,'ACCESS EXPORT'!$B:$P,15,FALSE)))))),IF('ACCESS EXPORT'!Y738&lt;&gt;"",UPPER(CONCATENATE(UPPER(VLOOKUP(B738,'ACCESS EXPORT'!$B:$P,15,FALSE)),""&amp;CHAR(10)&amp;"(Transfer Out",TEXT('ACCESS EXPORT'!Y738," MM/DD/YYY)"))),IF('ACCESS EXPORT'!X738&lt;&gt;"",UPPER(CONCATENATE(UPPER(VLOOKUP(B738,'ACCESS EXPORT'!$B:$P,15,FALSE)),""&amp;CHAR(10)&amp;"(Transfer In",TEXT('ACCESS EXPORT'!X738," MM/DD/YYY)"))))))</f>
        <v>HERNANDEZ, MANUEL A.</v>
      </c>
      <c r="O738" s="4" t="str">
        <f>_xlfn.IFNA(VLOOKUP(B738,'ACCESS EXPORT'!$B:$Q,16,FALSE),"")</f>
        <v>MD</v>
      </c>
      <c r="P738" s="4" t="str">
        <f>_xlfn.IFNA(VLOOKUP(B738,'ACCESS EXPORT'!B:W,22,FALSE),"-")</f>
        <v>1629088810</v>
      </c>
      <c r="Q738" s="4" t="str">
        <f>_xlfn.IFNA(VLOOKUP(A738,'ACCESS EXPORT'!$A:$AG,33,0),"-")</f>
        <v>TBD</v>
      </c>
      <c r="R738" s="4" t="str">
        <f>_xlfn.IFNA(VLOOKUP(A738,'ACCESS EXPORT'!$A:$AH,34,0),"-")</f>
        <v>Linda Hopkins</v>
      </c>
      <c r="S738" s="4" t="str">
        <f>_xlfn.IFNA(VLOOKUP(A738,'ACCESS EXPORT'!$A:$AI,35,0),"-")</f>
        <v>James Agee</v>
      </c>
      <c r="T738" s="4" t="str">
        <f>_xlfn.IFNA(VLOOKUP(A738,'ACCESS EXPORT'!$A:$AJ,36,0),"-")</f>
        <v>Wanda Cruz</v>
      </c>
      <c r="U738" s="4" t="str">
        <f>_xlfn.IFNA(VLOOKUP(A738,'ACCESS EXPORT'!$A:$AK,37,0),"-")</f>
        <v>athena</v>
      </c>
      <c r="V738" s="4" t="str">
        <f>_xlfn.IFNA(VLOOKUP(A738,'ACCESS EXPORT'!$A:$AL,38,0),"-")</f>
        <v>N/A</v>
      </c>
      <c r="W738" s="4" t="str">
        <f>_xlfn.IFNA(VLOOKUP(A738,'ACCESS EXPORT'!$A:$AM,39,0),"-")</f>
        <v/>
      </c>
      <c r="X738" s="4" t="str">
        <f>_xlfn.IFNA(VLOOKUP(A738,'ACCESS EXPORT'!$A:$AN,40,0),"-")</f>
        <v>-</v>
      </c>
      <c r="Y738" s="26" t="str">
        <f>_xlfn.IFNA(VLOOKUP(A738,'ACCESS EXPORT'!A:AO,41,0),"")</f>
        <v>N/A</v>
      </c>
      <c r="Z738" s="26" t="str">
        <f>_xlfn.IFNA(VLOOKUP(A738,'ACCESS EXPORT'!A:AP,42,0),"")</f>
        <v/>
      </c>
      <c r="AA738" s="26" t="str">
        <f>_xlfn.IFNA(VLOOKUP(A738,'ACCESS EXPORT'!A:AQ,43,0),"")</f>
        <v>Jenna Tomaselli</v>
      </c>
    </row>
    <row r="739" spans="1:27" ht="18.75" x14ac:dyDescent="0.25">
      <c r="A739" s="33">
        <v>262</v>
      </c>
      <c r="B739" s="10">
        <v>1600</v>
      </c>
      <c r="C739" s="7" t="str">
        <f ca="1">IFERROR(UPPER(IF(AND('ACCESS EXPORT'!AA739="",'ACCESS EXPORT'!Z739=""),VLOOKUP(A739,'ACCESS EXPORT'!$A:$AF,32,FALSE),(IF('ACCESS EXPORT'!AA739&lt;&gt;"",CONCATENATE(VLOOKUP(A739,'ACCESS EXPORT'!$A:$AF,32,FALSE)," (Closed",TEXT('ACCESS EXPORT'!AA739," MM/DD/YYY)")),IF(TODAY()&lt;(('ACCESS EXPORT'!Z739)+30),CONCATENATE(VLOOKUP(A739,'ACCESS EXPORT'!$A:$AF,32,FALSE)," (Opens",TEXT('ACCESS EXPORT'!Z739," MM/DD/YYY)")),VLOOKUP(A739,'ACCESS EXPORT'!$A:$AF,32,FALSE)))))),"-")</f>
        <v>ADVENTHEALTH MEDICAL GROUP RADIOLOGY AT CENTRAL FLORIDA</v>
      </c>
      <c r="D739" s="3" t="str">
        <f ca="1">IFERROR(UPPER(IF(AND('ACCESS EXPORT'!AA739="",'ACCESS EXPORT'!Z739=""),VLOOKUP(A739,'ACCESS EXPORT'!$A:$AF,28,FALSE),(IF('ACCESS EXPORT'!AA739&lt;&gt;"",CONCATENATE(VLOOKUP(A739,'ACCESS EXPORT'!$A:$AF,28,FALSE)," (Closed",TEXT('ACCESS EXPORT'!AA739," MM/DD/YYY)")),IF(TODAY()&lt;(('ACCESS EXPORT'!Z739)+30),CONCATENATE(VLOOKUP(A739,'ACCESS EXPORT'!$A:$AF,28,FALSE)," (Opens",TEXT('ACCESS EXPORT'!Z739," MM/DD/YYY)")),VLOOKUP(A739,'ACCESS EXPORT'!$A:$AF,28,FALSE)))))),"-")</f>
        <v>RADIOLOGY SPECIALISTS OF FLORIDA</v>
      </c>
      <c r="E739" s="3" t="str">
        <f>VLOOKUP($A739,'ACCESS EXPORT'!$A:$AF,3,FALSE)</f>
        <v>7260</v>
      </c>
      <c r="F739" s="3" t="str">
        <f>UPPER(CONCATENATE(VLOOKUP(A739,'ACCESS EXPORT'!$A:$AF,4,FALSE)," ",VLOOKUP(A739,'ACCESS EXPORT'!$A:$AF,5,FALSE)," ",VLOOKUP(A739,'ACCESS EXPORT'!$A:$AF,6,FALSE)," ",VLOOKUP(A739,'ACCESS EXPORT'!$A:$AA,7,FALSE)," ",VLOOKUP(A739,'ACCESS EXPORT'!$A:$AA,8,FALSE)))</f>
        <v>2600 WESTHALL LN  MAITLAND FL 32751</v>
      </c>
      <c r="G739" s="4" t="str">
        <f>UPPER(VLOOKUP($A739,'ACCESS EXPORT'!$A:$AF,9,FALSE))</f>
        <v>ORANGE</v>
      </c>
      <c r="H739" s="4" t="str">
        <f>_xlfn.IFNA(VLOOKUP($B739,'ACCESS EXPORT'!$B:$J,9,FALSE),"")</f>
        <v>HB</v>
      </c>
      <c r="I739" s="3" t="str">
        <f>CONCATENATE("(P)",VLOOKUP($A739,'ACCESS EXPORT'!$A:$AF,11,FALSE)," (F)",VLOOKUP($A739,'ACCESS EXPORT'!$A:$AF,29,FALSE))</f>
        <v>(P)(407) 200-2355 (F)(407) 200-4947</v>
      </c>
      <c r="J739" s="4" t="str">
        <f>UPPER(VLOOKUP($A739,'ACCESS EXPORT'!$A:$AF,12,FALSE))</f>
        <v>RADIOLOGY</v>
      </c>
      <c r="K739" s="4" t="str">
        <f>UPPER(VLOOKUP($A739,'ACCESS EXPORT'!$A:$AF,13,FALSE))</f>
        <v>ELISE MACCARROLL-WRIGHT</v>
      </c>
      <c r="L739" s="3" t="str">
        <f>IF(AND(VLOOKUP(A739,'ACCESS EXPORT'!A:AE,1,0),'ACCESS EXPORT'!N739=""),UPPER(CONCATENATE('ACCESS EXPORT'!AE739)),IF(VLOOKUP(A739,'ACCESS EXPORT'!A:AE,1,0),UPPER(CONCATENATE('ACCESS EXPORT'!N739," "&amp;CHAR(10),'ACCESS EXPORT'!AE739))))</f>
        <v xml:space="preserve">SUSAN GRACIA, JULIE EDINGER, TRICIA PERRY (REV DIR) 
</v>
      </c>
      <c r="M739" s="4" t="str">
        <f>UPPER(VLOOKUP($A739,'ACCESS EXPORT'!$A:$O,15,FALSE))</f>
        <v>PATRICIA HORVATH (PM)/KAIRSTEN TURNER (PM)</v>
      </c>
      <c r="N739" s="4" t="str">
        <f ca="1">IF(AND('ACCESS EXPORT'!X739="",'ACCESS EXPORT'!Y739=""),IF('ACCESS EXPORT'!V739&lt;&gt;"",(IF(TODAY()-'ACCESS EXPORT'!V739&gt;=-60,UPPER(CONCATENATE(VLOOKUP(B739,'ACCESS EXPORT'!$B:$P,15,FALSE),""&amp;CHAR(10)&amp;"(SEP",TEXT('ACCESS EXPORT'!V739," MM/DD/YYY)"))),IF(TODAY()-'ACCESS EXPORT'!V739&lt;0,UPPER(VLOOKUP(B739,'ACCESS EXPORT'!$B:$P,15,FALSE)),UPPER(VLOOKUP(B739,'ACCESS EXPORT'!$B:$P,15,FALSE))))),IF('ACCESS EXPORT'!U739="",UPPER(VLOOKUP(B739,'ACCESS EXPORT'!$B:$P,15,FALSE)),IF(TODAY()-'ACCESS EXPORT'!U739&lt;=30,CONCATENATE(UPPER(VLOOKUP(B739,'ACCESS EXPORT'!$B:$P,15,FALSE)),""&amp;CHAR(10)&amp;"(NEW",TEXT('ACCESS EXPORT'!U739," MM/DD/YYY)")),IF(AND(TODAY()-'ACCESS EXPORT'!U739&gt;30,TODAY()&gt;0),UPPER(VLOOKUP(B739,'ACCESS EXPORT'!$B:$P,15,FALSE)))))),IF('ACCESS EXPORT'!Y739&lt;&gt;"",UPPER(CONCATENATE(UPPER(VLOOKUP(B739,'ACCESS EXPORT'!$B:$P,15,FALSE)),""&amp;CHAR(10)&amp;"(Transfer Out",TEXT('ACCESS EXPORT'!Y739," MM/DD/YYY)"))),IF('ACCESS EXPORT'!X739&lt;&gt;"",UPPER(CONCATENATE(UPPER(VLOOKUP(B739,'ACCESS EXPORT'!$B:$P,15,FALSE)),""&amp;CHAR(10)&amp;"(Transfer In",TEXT('ACCESS EXPORT'!X739," MM/DD/YYY)"))))))</f>
        <v>SWERDLOW, MATHEW</v>
      </c>
      <c r="O739" s="4" t="str">
        <f>_xlfn.IFNA(VLOOKUP(B739,'ACCESS EXPORT'!$B:$Q,16,FALSE),"")</f>
        <v>MD</v>
      </c>
      <c r="P739" s="4" t="str">
        <f>_xlfn.IFNA(VLOOKUP(B739,'ACCESS EXPORT'!B:W,22,FALSE),"-")</f>
        <v>1477715597</v>
      </c>
      <c r="Q739" s="4" t="str">
        <f>_xlfn.IFNA(VLOOKUP(A739,'ACCESS EXPORT'!$A:$AG,33,0),"-")</f>
        <v>TBD</v>
      </c>
      <c r="R739" s="4" t="str">
        <f>_xlfn.IFNA(VLOOKUP(A739,'ACCESS EXPORT'!$A:$AH,34,0),"-")</f>
        <v>Linda Hopkins</v>
      </c>
      <c r="S739" s="4" t="str">
        <f>_xlfn.IFNA(VLOOKUP(A739,'ACCESS EXPORT'!$A:$AI,35,0),"-")</f>
        <v>James Agee</v>
      </c>
      <c r="T739" s="4" t="str">
        <f>_xlfn.IFNA(VLOOKUP(A739,'ACCESS EXPORT'!$A:$AJ,36,0),"-")</f>
        <v>Wanda Cruz</v>
      </c>
      <c r="U739" s="4" t="str">
        <f>_xlfn.IFNA(VLOOKUP(A739,'ACCESS EXPORT'!$A:$AK,37,0),"-")</f>
        <v>athena</v>
      </c>
      <c r="V739" s="4" t="str">
        <f>_xlfn.IFNA(VLOOKUP(A739,'ACCESS EXPORT'!$A:$AL,38,0),"-")</f>
        <v>N/A</v>
      </c>
      <c r="W739" s="4" t="str">
        <f>_xlfn.IFNA(VLOOKUP(A739,'ACCESS EXPORT'!$A:$AM,39,0),"-")</f>
        <v/>
      </c>
      <c r="X739" s="4" t="str">
        <f>_xlfn.IFNA(VLOOKUP(A739,'ACCESS EXPORT'!$A:$AN,40,0),"-")</f>
        <v>-</v>
      </c>
      <c r="Y739" s="26" t="str">
        <f>_xlfn.IFNA(VLOOKUP(A739,'ACCESS EXPORT'!A:AO,41,0),"")</f>
        <v>N/A</v>
      </c>
      <c r="Z739" s="26" t="str">
        <f>_xlfn.IFNA(VLOOKUP(A739,'ACCESS EXPORT'!A:AP,42,0),"")</f>
        <v/>
      </c>
      <c r="AA739" s="26" t="str">
        <f>_xlfn.IFNA(VLOOKUP(A739,'ACCESS EXPORT'!A:AQ,43,0),"")</f>
        <v>Jenna Tomaselli</v>
      </c>
    </row>
    <row r="740" spans="1:27" ht="18.75" x14ac:dyDescent="0.25">
      <c r="A740" s="33">
        <v>262</v>
      </c>
      <c r="B740" s="10">
        <v>1677</v>
      </c>
      <c r="C740" s="7" t="str">
        <f ca="1">IFERROR(UPPER(IF(AND('ACCESS EXPORT'!AA740="",'ACCESS EXPORT'!Z740=""),VLOOKUP(A740,'ACCESS EXPORT'!$A:$AF,32,FALSE),(IF('ACCESS EXPORT'!AA740&lt;&gt;"",CONCATENATE(VLOOKUP(A740,'ACCESS EXPORT'!$A:$AF,32,FALSE)," (Closed",TEXT('ACCESS EXPORT'!AA740," MM/DD/YYY)")),IF(TODAY()&lt;(('ACCESS EXPORT'!Z740)+30),CONCATENATE(VLOOKUP(A740,'ACCESS EXPORT'!$A:$AF,32,FALSE)," (Opens",TEXT('ACCESS EXPORT'!Z740," MM/DD/YYY)")),VLOOKUP(A740,'ACCESS EXPORT'!$A:$AF,32,FALSE)))))),"-")</f>
        <v>ADVENTHEALTH MEDICAL GROUP RADIOLOGY AT CENTRAL FLORIDA</v>
      </c>
      <c r="D740" s="3" t="str">
        <f ca="1">IFERROR(UPPER(IF(AND('ACCESS EXPORT'!AA740="",'ACCESS EXPORT'!Z740=""),VLOOKUP(A740,'ACCESS EXPORT'!$A:$AF,28,FALSE),(IF('ACCESS EXPORT'!AA740&lt;&gt;"",CONCATENATE(VLOOKUP(A740,'ACCESS EXPORT'!$A:$AF,28,FALSE)," (Closed",TEXT('ACCESS EXPORT'!AA740," MM/DD/YYY)")),IF(TODAY()&lt;(('ACCESS EXPORT'!Z740)+30),CONCATENATE(VLOOKUP(A740,'ACCESS EXPORT'!$A:$AF,28,FALSE)," (Opens",TEXT('ACCESS EXPORT'!Z740," MM/DD/YYY)")),VLOOKUP(A740,'ACCESS EXPORT'!$A:$AF,28,FALSE)))))),"-")</f>
        <v>RADIOLOGY SPECIALISTS OF FLORIDA</v>
      </c>
      <c r="E740" s="3" t="str">
        <f>VLOOKUP($A740,'ACCESS EXPORT'!$A:$AF,3,FALSE)</f>
        <v>7260</v>
      </c>
      <c r="F740" s="3" t="str">
        <f>UPPER(CONCATENATE(VLOOKUP(A740,'ACCESS EXPORT'!$A:$AF,4,FALSE)," ",VLOOKUP(A740,'ACCESS EXPORT'!$A:$AF,5,FALSE)," ",VLOOKUP(A740,'ACCESS EXPORT'!$A:$AF,6,FALSE)," ",VLOOKUP(A740,'ACCESS EXPORT'!$A:$AA,7,FALSE)," ",VLOOKUP(A740,'ACCESS EXPORT'!$A:$AA,8,FALSE)))</f>
        <v>2600 WESTHALL LN  MAITLAND FL 32751</v>
      </c>
      <c r="G740" s="4" t="str">
        <f>UPPER(VLOOKUP($A740,'ACCESS EXPORT'!$A:$AF,9,FALSE))</f>
        <v>ORANGE</v>
      </c>
      <c r="H740" s="4" t="str">
        <f>_xlfn.IFNA(VLOOKUP($B740,'ACCESS EXPORT'!$B:$J,9,FALSE),"")</f>
        <v>HB</v>
      </c>
      <c r="I740" s="3" t="str">
        <f>CONCATENATE("(P)",VLOOKUP($A740,'ACCESS EXPORT'!$A:$AF,11,FALSE)," (F)",VLOOKUP($A740,'ACCESS EXPORT'!$A:$AF,29,FALSE))</f>
        <v>(P)(407) 200-2355 (F)(407) 200-4947</v>
      </c>
      <c r="J740" s="4" t="str">
        <f>UPPER(VLOOKUP($A740,'ACCESS EXPORT'!$A:$AF,12,FALSE))</f>
        <v>RADIOLOGY</v>
      </c>
      <c r="K740" s="4" t="str">
        <f>UPPER(VLOOKUP($A740,'ACCESS EXPORT'!$A:$AF,13,FALSE))</f>
        <v>ELISE MACCARROLL-WRIGHT</v>
      </c>
      <c r="L740" s="3" t="str">
        <f>IF(AND(VLOOKUP(A740,'ACCESS EXPORT'!A:AE,1,0),'ACCESS EXPORT'!N740=""),UPPER(CONCATENATE('ACCESS EXPORT'!AE740)),IF(VLOOKUP(A740,'ACCESS EXPORT'!A:AE,1,0),UPPER(CONCATENATE('ACCESS EXPORT'!N740," "&amp;CHAR(10),'ACCESS EXPORT'!AE740))))</f>
        <v xml:space="preserve">SUSAN GRACIA, JULIE EDINGER, TRICIA PERRY (REV DIR) 
</v>
      </c>
      <c r="M740" s="4" t="str">
        <f>UPPER(VLOOKUP($A740,'ACCESS EXPORT'!$A:$O,15,FALSE))</f>
        <v>PATRICIA HORVATH (PM)/KAIRSTEN TURNER (PM)</v>
      </c>
      <c r="N740" s="4" t="str">
        <f ca="1">IF(AND('ACCESS EXPORT'!X740="",'ACCESS EXPORT'!Y740=""),IF('ACCESS EXPORT'!V740&lt;&gt;"",(IF(TODAY()-'ACCESS EXPORT'!V740&gt;=-60,UPPER(CONCATENATE(VLOOKUP(B740,'ACCESS EXPORT'!$B:$P,15,FALSE),""&amp;CHAR(10)&amp;"(SEP",TEXT('ACCESS EXPORT'!V740," MM/DD/YYY)"))),IF(TODAY()-'ACCESS EXPORT'!V740&lt;0,UPPER(VLOOKUP(B740,'ACCESS EXPORT'!$B:$P,15,FALSE)),UPPER(VLOOKUP(B740,'ACCESS EXPORT'!$B:$P,15,FALSE))))),IF('ACCESS EXPORT'!U740="",UPPER(VLOOKUP(B740,'ACCESS EXPORT'!$B:$P,15,FALSE)),IF(TODAY()-'ACCESS EXPORT'!U740&lt;=30,CONCATENATE(UPPER(VLOOKUP(B740,'ACCESS EXPORT'!$B:$P,15,FALSE)),""&amp;CHAR(10)&amp;"(NEW",TEXT('ACCESS EXPORT'!U740," MM/DD/YYY)")),IF(AND(TODAY()-'ACCESS EXPORT'!U740&gt;30,TODAY()&gt;0),UPPER(VLOOKUP(B740,'ACCESS EXPORT'!$B:$P,15,FALSE)))))),IF('ACCESS EXPORT'!Y740&lt;&gt;"",UPPER(CONCATENATE(UPPER(VLOOKUP(B740,'ACCESS EXPORT'!$B:$P,15,FALSE)),""&amp;CHAR(10)&amp;"(Transfer Out",TEXT('ACCESS EXPORT'!Y740," MM/DD/YYY)"))),IF('ACCESS EXPORT'!X740&lt;&gt;"",UPPER(CONCATENATE(UPPER(VLOOKUP(B740,'ACCESS EXPORT'!$B:$P,15,FALSE)),""&amp;CHAR(10)&amp;"(Transfer In",TEXT('ACCESS EXPORT'!X740," MM/DD/YYY)"))))))</f>
        <v>WILSON, JAMES R.</v>
      </c>
      <c r="O740" s="4" t="str">
        <f>_xlfn.IFNA(VLOOKUP(B740,'ACCESS EXPORT'!$B:$Q,16,FALSE),"")</f>
        <v>MD</v>
      </c>
      <c r="P740" s="4" t="str">
        <f>_xlfn.IFNA(VLOOKUP(B740,'ACCESS EXPORT'!B:W,22,FALSE),"-")</f>
        <v>1043218662</v>
      </c>
      <c r="Q740" s="4" t="str">
        <f>_xlfn.IFNA(VLOOKUP(A740,'ACCESS EXPORT'!$A:$AG,33,0),"-")</f>
        <v>TBD</v>
      </c>
      <c r="R740" s="4" t="str">
        <f>_xlfn.IFNA(VLOOKUP(A740,'ACCESS EXPORT'!$A:$AH,34,0),"-")</f>
        <v>Linda Hopkins</v>
      </c>
      <c r="S740" s="4" t="str">
        <f>_xlfn.IFNA(VLOOKUP(A740,'ACCESS EXPORT'!$A:$AI,35,0),"-")</f>
        <v>James Agee</v>
      </c>
      <c r="T740" s="4" t="str">
        <f>_xlfn.IFNA(VLOOKUP(A740,'ACCESS EXPORT'!$A:$AJ,36,0),"-")</f>
        <v>Wanda Cruz</v>
      </c>
      <c r="U740" s="4" t="str">
        <f>_xlfn.IFNA(VLOOKUP(A740,'ACCESS EXPORT'!$A:$AK,37,0),"-")</f>
        <v>athena</v>
      </c>
      <c r="V740" s="4" t="str">
        <f>_xlfn.IFNA(VLOOKUP(A740,'ACCESS EXPORT'!$A:$AL,38,0),"-")</f>
        <v>N/A</v>
      </c>
      <c r="W740" s="4" t="str">
        <f>_xlfn.IFNA(VLOOKUP(A740,'ACCESS EXPORT'!$A:$AM,39,0),"-")</f>
        <v/>
      </c>
      <c r="X740" s="4" t="str">
        <f>_xlfn.IFNA(VLOOKUP(A740,'ACCESS EXPORT'!$A:$AN,40,0),"-")</f>
        <v>-</v>
      </c>
      <c r="Y740" s="26" t="str">
        <f>_xlfn.IFNA(VLOOKUP(A740,'ACCESS EXPORT'!A:AO,41,0),"")</f>
        <v>N/A</v>
      </c>
      <c r="Z740" s="26" t="str">
        <f>_xlfn.IFNA(VLOOKUP(A740,'ACCESS EXPORT'!A:AP,42,0),"")</f>
        <v/>
      </c>
      <c r="AA740" s="26" t="str">
        <f>_xlfn.IFNA(VLOOKUP(A740,'ACCESS EXPORT'!A:AQ,43,0),"")</f>
        <v>Jenna Tomaselli</v>
      </c>
    </row>
    <row r="741" spans="1:27" ht="18.75" x14ac:dyDescent="0.25">
      <c r="A741" s="33">
        <v>262</v>
      </c>
      <c r="B741" s="10">
        <v>1678</v>
      </c>
      <c r="C741" s="7" t="str">
        <f ca="1">IFERROR(UPPER(IF(AND('ACCESS EXPORT'!AA741="",'ACCESS EXPORT'!Z741=""),VLOOKUP(A741,'ACCESS EXPORT'!$A:$AF,32,FALSE),(IF('ACCESS EXPORT'!AA741&lt;&gt;"",CONCATENATE(VLOOKUP(A741,'ACCESS EXPORT'!$A:$AF,32,FALSE)," (Closed",TEXT('ACCESS EXPORT'!AA741," MM/DD/YYY)")),IF(TODAY()&lt;(('ACCESS EXPORT'!Z741)+30),CONCATENATE(VLOOKUP(A741,'ACCESS EXPORT'!$A:$AF,32,FALSE)," (Opens",TEXT('ACCESS EXPORT'!Z741," MM/DD/YYY)")),VLOOKUP(A741,'ACCESS EXPORT'!$A:$AF,32,FALSE)))))),"-")</f>
        <v>ADVENTHEALTH MEDICAL GROUP RADIOLOGY AT CENTRAL FLORIDA</v>
      </c>
      <c r="D741" s="3" t="str">
        <f ca="1">IFERROR(UPPER(IF(AND('ACCESS EXPORT'!AA741="",'ACCESS EXPORT'!Z741=""),VLOOKUP(A741,'ACCESS EXPORT'!$A:$AF,28,FALSE),(IF('ACCESS EXPORT'!AA741&lt;&gt;"",CONCATENATE(VLOOKUP(A741,'ACCESS EXPORT'!$A:$AF,28,FALSE)," (Closed",TEXT('ACCESS EXPORT'!AA741," MM/DD/YYY)")),IF(TODAY()&lt;(('ACCESS EXPORT'!Z741)+30),CONCATENATE(VLOOKUP(A741,'ACCESS EXPORT'!$A:$AF,28,FALSE)," (Opens",TEXT('ACCESS EXPORT'!Z741," MM/DD/YYY)")),VLOOKUP(A741,'ACCESS EXPORT'!$A:$AF,28,FALSE)))))),"-")</f>
        <v>RADIOLOGY SPECIALISTS OF FLORIDA</v>
      </c>
      <c r="E741" s="3" t="str">
        <f>VLOOKUP($A741,'ACCESS EXPORT'!$A:$AF,3,FALSE)</f>
        <v>7260</v>
      </c>
      <c r="F741" s="3" t="str">
        <f>UPPER(CONCATENATE(VLOOKUP(A741,'ACCESS EXPORT'!$A:$AF,4,FALSE)," ",VLOOKUP(A741,'ACCESS EXPORT'!$A:$AF,5,FALSE)," ",VLOOKUP(A741,'ACCESS EXPORT'!$A:$AF,6,FALSE)," ",VLOOKUP(A741,'ACCESS EXPORT'!$A:$AA,7,FALSE)," ",VLOOKUP(A741,'ACCESS EXPORT'!$A:$AA,8,FALSE)))</f>
        <v>2600 WESTHALL LN  MAITLAND FL 32751</v>
      </c>
      <c r="G741" s="4" t="str">
        <f>UPPER(VLOOKUP($A741,'ACCESS EXPORT'!$A:$AF,9,FALSE))</f>
        <v>ORANGE</v>
      </c>
      <c r="H741" s="4" t="str">
        <f>_xlfn.IFNA(VLOOKUP($B741,'ACCESS EXPORT'!$B:$J,9,FALSE),"")</f>
        <v>HB</v>
      </c>
      <c r="I741" s="3" t="str">
        <f>CONCATENATE("(P)",VLOOKUP($A741,'ACCESS EXPORT'!$A:$AF,11,FALSE)," (F)",VLOOKUP($A741,'ACCESS EXPORT'!$A:$AF,29,FALSE))</f>
        <v>(P)(407) 200-2355 (F)(407) 200-4947</v>
      </c>
      <c r="J741" s="4" t="str">
        <f>UPPER(VLOOKUP($A741,'ACCESS EXPORT'!$A:$AF,12,FALSE))</f>
        <v>RADIOLOGY</v>
      </c>
      <c r="K741" s="4" t="str">
        <f>UPPER(VLOOKUP($A741,'ACCESS EXPORT'!$A:$AF,13,FALSE))</f>
        <v>ELISE MACCARROLL-WRIGHT</v>
      </c>
      <c r="L741" s="3" t="str">
        <f>IF(AND(VLOOKUP(A741,'ACCESS EXPORT'!A:AE,1,0),'ACCESS EXPORT'!N741=""),UPPER(CONCATENATE('ACCESS EXPORT'!AE741)),IF(VLOOKUP(A741,'ACCESS EXPORT'!A:AE,1,0),UPPER(CONCATENATE('ACCESS EXPORT'!N741," "&amp;CHAR(10),'ACCESS EXPORT'!AE741))))</f>
        <v xml:space="preserve">SUSAN GRACIA, JULIE EDINGER, TRICIA PERRY (REV DIR) 
</v>
      </c>
      <c r="M741" s="4" t="str">
        <f>UPPER(VLOOKUP($A741,'ACCESS EXPORT'!$A:$O,15,FALSE))</f>
        <v>PATRICIA HORVATH (PM)/KAIRSTEN TURNER (PM)</v>
      </c>
      <c r="N741" s="4" t="str">
        <f ca="1">IF(AND('ACCESS EXPORT'!X741="",'ACCESS EXPORT'!Y741=""),IF('ACCESS EXPORT'!V741&lt;&gt;"",(IF(TODAY()-'ACCESS EXPORT'!V741&gt;=-60,UPPER(CONCATENATE(VLOOKUP(B741,'ACCESS EXPORT'!$B:$P,15,FALSE),""&amp;CHAR(10)&amp;"(SEP",TEXT('ACCESS EXPORT'!V741," MM/DD/YYY)"))),IF(TODAY()-'ACCESS EXPORT'!V741&lt;0,UPPER(VLOOKUP(B741,'ACCESS EXPORT'!$B:$P,15,FALSE)),UPPER(VLOOKUP(B741,'ACCESS EXPORT'!$B:$P,15,FALSE))))),IF('ACCESS EXPORT'!U741="",UPPER(VLOOKUP(B741,'ACCESS EXPORT'!$B:$P,15,FALSE)),IF(TODAY()-'ACCESS EXPORT'!U741&lt;=30,CONCATENATE(UPPER(VLOOKUP(B741,'ACCESS EXPORT'!$B:$P,15,FALSE)),""&amp;CHAR(10)&amp;"(NEW",TEXT('ACCESS EXPORT'!U741," MM/DD/YYY)")),IF(AND(TODAY()-'ACCESS EXPORT'!U741&gt;30,TODAY()&gt;0),UPPER(VLOOKUP(B741,'ACCESS EXPORT'!$B:$P,15,FALSE)))))),IF('ACCESS EXPORT'!Y741&lt;&gt;"",UPPER(CONCATENATE(UPPER(VLOOKUP(B741,'ACCESS EXPORT'!$B:$P,15,FALSE)),""&amp;CHAR(10)&amp;"(Transfer Out",TEXT('ACCESS EXPORT'!Y741," MM/DD/YYY)"))),IF('ACCESS EXPORT'!X741&lt;&gt;"",UPPER(CONCATENATE(UPPER(VLOOKUP(B741,'ACCESS EXPORT'!$B:$P,15,FALSE)),""&amp;CHAR(10)&amp;"(Transfer In",TEXT('ACCESS EXPORT'!X741," MM/DD/YYY)"))))))</f>
        <v>WITTENSTEIN, FRED S.</v>
      </c>
      <c r="O741" s="4" t="str">
        <f>_xlfn.IFNA(VLOOKUP(B741,'ACCESS EXPORT'!$B:$Q,16,FALSE),"")</f>
        <v>MD</v>
      </c>
      <c r="P741" s="4" t="str">
        <f>_xlfn.IFNA(VLOOKUP(B741,'ACCESS EXPORT'!B:W,22,FALSE),"-")</f>
        <v>1265412308</v>
      </c>
      <c r="Q741" s="4" t="str">
        <f>_xlfn.IFNA(VLOOKUP(A741,'ACCESS EXPORT'!$A:$AG,33,0),"-")</f>
        <v>TBD</v>
      </c>
      <c r="R741" s="4" t="str">
        <f>_xlfn.IFNA(VLOOKUP(A741,'ACCESS EXPORT'!$A:$AH,34,0),"-")</f>
        <v>Linda Hopkins</v>
      </c>
      <c r="S741" s="4" t="str">
        <f>_xlfn.IFNA(VLOOKUP(A741,'ACCESS EXPORT'!$A:$AI,35,0),"-")</f>
        <v>James Agee</v>
      </c>
      <c r="T741" s="4" t="str">
        <f>_xlfn.IFNA(VLOOKUP(A741,'ACCESS EXPORT'!$A:$AJ,36,0),"-")</f>
        <v>Wanda Cruz</v>
      </c>
      <c r="U741" s="4" t="str">
        <f>_xlfn.IFNA(VLOOKUP(A741,'ACCESS EXPORT'!$A:$AK,37,0),"-")</f>
        <v>athena</v>
      </c>
      <c r="V741" s="4" t="str">
        <f>_xlfn.IFNA(VLOOKUP(A741,'ACCESS EXPORT'!$A:$AL,38,0),"-")</f>
        <v>N/A</v>
      </c>
      <c r="W741" s="4" t="str">
        <f>_xlfn.IFNA(VLOOKUP(A741,'ACCESS EXPORT'!$A:$AM,39,0),"-")</f>
        <v/>
      </c>
      <c r="X741" s="4" t="str">
        <f>_xlfn.IFNA(VLOOKUP(A741,'ACCESS EXPORT'!$A:$AN,40,0),"-")</f>
        <v>-</v>
      </c>
      <c r="Y741" s="26" t="str">
        <f>_xlfn.IFNA(VLOOKUP(A741,'ACCESS EXPORT'!A:AO,41,0),"")</f>
        <v>N/A</v>
      </c>
      <c r="Z741" s="26" t="str">
        <f>_xlfn.IFNA(VLOOKUP(A741,'ACCESS EXPORT'!A:AP,42,0),"")</f>
        <v/>
      </c>
      <c r="AA741" s="26" t="str">
        <f>_xlfn.IFNA(VLOOKUP(A741,'ACCESS EXPORT'!A:AQ,43,0),"")</f>
        <v>Jenna Tomaselli</v>
      </c>
    </row>
    <row r="742" spans="1:27" ht="18.75" x14ac:dyDescent="0.25">
      <c r="A742" s="33">
        <v>262</v>
      </c>
      <c r="B742" s="10">
        <v>1679</v>
      </c>
      <c r="C742" s="7" t="str">
        <f ca="1">IFERROR(UPPER(IF(AND('ACCESS EXPORT'!AA742="",'ACCESS EXPORT'!Z742=""),VLOOKUP(A742,'ACCESS EXPORT'!$A:$AF,32,FALSE),(IF('ACCESS EXPORT'!AA742&lt;&gt;"",CONCATENATE(VLOOKUP(A742,'ACCESS EXPORT'!$A:$AF,32,FALSE)," (Closed",TEXT('ACCESS EXPORT'!AA742," MM/DD/YYY)")),IF(TODAY()&lt;(('ACCESS EXPORT'!Z742)+30),CONCATENATE(VLOOKUP(A742,'ACCESS EXPORT'!$A:$AF,32,FALSE)," (Opens",TEXT('ACCESS EXPORT'!Z742," MM/DD/YYY)")),VLOOKUP(A742,'ACCESS EXPORT'!$A:$AF,32,FALSE)))))),"-")</f>
        <v>ADVENTHEALTH MEDICAL GROUP RADIOLOGY AT CENTRAL FLORIDA</v>
      </c>
      <c r="D742" s="3" t="str">
        <f ca="1">IFERROR(UPPER(IF(AND('ACCESS EXPORT'!AA742="",'ACCESS EXPORT'!Z742=""),VLOOKUP(A742,'ACCESS EXPORT'!$A:$AF,28,FALSE),(IF('ACCESS EXPORT'!AA742&lt;&gt;"",CONCATENATE(VLOOKUP(A742,'ACCESS EXPORT'!$A:$AF,28,FALSE)," (Closed",TEXT('ACCESS EXPORT'!AA742," MM/DD/YYY)")),IF(TODAY()&lt;(('ACCESS EXPORT'!Z742)+30),CONCATENATE(VLOOKUP(A742,'ACCESS EXPORT'!$A:$AF,28,FALSE)," (Opens",TEXT('ACCESS EXPORT'!Z742," MM/DD/YYY)")),VLOOKUP(A742,'ACCESS EXPORT'!$A:$AF,28,FALSE)))))),"-")</f>
        <v>RADIOLOGY SPECIALISTS OF FLORIDA</v>
      </c>
      <c r="E742" s="3" t="str">
        <f>VLOOKUP($A742,'ACCESS EXPORT'!$A:$AF,3,FALSE)</f>
        <v>7260</v>
      </c>
      <c r="F742" s="3" t="str">
        <f>UPPER(CONCATENATE(VLOOKUP(A742,'ACCESS EXPORT'!$A:$AF,4,FALSE)," ",VLOOKUP(A742,'ACCESS EXPORT'!$A:$AF,5,FALSE)," ",VLOOKUP(A742,'ACCESS EXPORT'!$A:$AF,6,FALSE)," ",VLOOKUP(A742,'ACCESS EXPORT'!$A:$AA,7,FALSE)," ",VLOOKUP(A742,'ACCESS EXPORT'!$A:$AA,8,FALSE)))</f>
        <v>2600 WESTHALL LN  MAITLAND FL 32751</v>
      </c>
      <c r="G742" s="4" t="str">
        <f>UPPER(VLOOKUP($A742,'ACCESS EXPORT'!$A:$AF,9,FALSE))</f>
        <v>ORANGE</v>
      </c>
      <c r="H742" s="4" t="str">
        <f>_xlfn.IFNA(VLOOKUP($B742,'ACCESS EXPORT'!$B:$J,9,FALSE),"")</f>
        <v>HB</v>
      </c>
      <c r="I742" s="3" t="str">
        <f>CONCATENATE("(P)",VLOOKUP($A742,'ACCESS EXPORT'!$A:$AF,11,FALSE)," (F)",VLOOKUP($A742,'ACCESS EXPORT'!$A:$AF,29,FALSE))</f>
        <v>(P)(407) 200-2355 (F)(407) 200-4947</v>
      </c>
      <c r="J742" s="4" t="str">
        <f>UPPER(VLOOKUP($A742,'ACCESS EXPORT'!$A:$AF,12,FALSE))</f>
        <v>RADIOLOGY</v>
      </c>
      <c r="K742" s="4" t="str">
        <f>UPPER(VLOOKUP($A742,'ACCESS EXPORT'!$A:$AF,13,FALSE))</f>
        <v>ELISE MACCARROLL-WRIGHT</v>
      </c>
      <c r="L742" s="3" t="str">
        <f>IF(AND(VLOOKUP(A742,'ACCESS EXPORT'!A:AE,1,0),'ACCESS EXPORT'!N742=""),UPPER(CONCATENATE('ACCESS EXPORT'!AE742)),IF(VLOOKUP(A742,'ACCESS EXPORT'!A:AE,1,0),UPPER(CONCATENATE('ACCESS EXPORT'!N742," "&amp;CHAR(10),'ACCESS EXPORT'!AE742))))</f>
        <v xml:space="preserve">SUSAN GRACIA, JULIE EDINGER, TRICIA PERRY (REV DIR) 
</v>
      </c>
      <c r="M742" s="4" t="str">
        <f>UPPER(VLOOKUP($A742,'ACCESS EXPORT'!$A:$O,15,FALSE))</f>
        <v>PATRICIA HORVATH (PM)/KAIRSTEN TURNER (PM)</v>
      </c>
      <c r="N742" s="4" t="str">
        <f ca="1">IF(AND('ACCESS EXPORT'!X742="",'ACCESS EXPORT'!Y742=""),IF('ACCESS EXPORT'!V742&lt;&gt;"",(IF(TODAY()-'ACCESS EXPORT'!V742&gt;=-60,UPPER(CONCATENATE(VLOOKUP(B742,'ACCESS EXPORT'!$B:$P,15,FALSE),""&amp;CHAR(10)&amp;"(SEP",TEXT('ACCESS EXPORT'!V742," MM/DD/YYY)"))),IF(TODAY()-'ACCESS EXPORT'!V742&lt;0,UPPER(VLOOKUP(B742,'ACCESS EXPORT'!$B:$P,15,FALSE)),UPPER(VLOOKUP(B742,'ACCESS EXPORT'!$B:$P,15,FALSE))))),IF('ACCESS EXPORT'!U742="",UPPER(VLOOKUP(B742,'ACCESS EXPORT'!$B:$P,15,FALSE)),IF(TODAY()-'ACCESS EXPORT'!U742&lt;=30,CONCATENATE(UPPER(VLOOKUP(B742,'ACCESS EXPORT'!$B:$P,15,FALSE)),""&amp;CHAR(10)&amp;"(NEW",TEXT('ACCESS EXPORT'!U742," MM/DD/YYY)")),IF(AND(TODAY()-'ACCESS EXPORT'!U742&gt;30,TODAY()&gt;0),UPPER(VLOOKUP(B742,'ACCESS EXPORT'!$B:$P,15,FALSE)))))),IF('ACCESS EXPORT'!Y742&lt;&gt;"",UPPER(CONCATENATE(UPPER(VLOOKUP(B742,'ACCESS EXPORT'!$B:$P,15,FALSE)),""&amp;CHAR(10)&amp;"(Transfer Out",TEXT('ACCESS EXPORT'!Y742," MM/DD/YYY)"))),IF('ACCESS EXPORT'!X742&lt;&gt;"",UPPER(CONCATENATE(UPPER(VLOOKUP(B742,'ACCESS EXPORT'!$B:$P,15,FALSE)),""&amp;CHAR(10)&amp;"(Transfer In",TEXT('ACCESS EXPORT'!X742," MM/DD/YYY)"))))))</f>
        <v>WONG, BRIGHT H.</v>
      </c>
      <c r="O742" s="4" t="str">
        <f>_xlfn.IFNA(VLOOKUP(B742,'ACCESS EXPORT'!$B:$Q,16,FALSE),"")</f>
        <v>MD</v>
      </c>
      <c r="P742" s="4" t="str">
        <f>_xlfn.IFNA(VLOOKUP(B742,'ACCESS EXPORT'!B:W,22,FALSE),"-")</f>
        <v>1558369124</v>
      </c>
      <c r="Q742" s="4" t="str">
        <f>_xlfn.IFNA(VLOOKUP(A742,'ACCESS EXPORT'!$A:$AG,33,0),"-")</f>
        <v>TBD</v>
      </c>
      <c r="R742" s="4" t="str">
        <f>_xlfn.IFNA(VLOOKUP(A742,'ACCESS EXPORT'!$A:$AH,34,0),"-")</f>
        <v>Linda Hopkins</v>
      </c>
      <c r="S742" s="4" t="str">
        <f>_xlfn.IFNA(VLOOKUP(A742,'ACCESS EXPORT'!$A:$AI,35,0),"-")</f>
        <v>James Agee</v>
      </c>
      <c r="T742" s="4" t="str">
        <f>_xlfn.IFNA(VLOOKUP(A742,'ACCESS EXPORT'!$A:$AJ,36,0),"-")</f>
        <v>Wanda Cruz</v>
      </c>
      <c r="U742" s="4" t="str">
        <f>_xlfn.IFNA(VLOOKUP(A742,'ACCESS EXPORT'!$A:$AK,37,0),"-")</f>
        <v>athena</v>
      </c>
      <c r="V742" s="4" t="str">
        <f>_xlfn.IFNA(VLOOKUP(A742,'ACCESS EXPORT'!$A:$AL,38,0),"-")</f>
        <v>N/A</v>
      </c>
      <c r="W742" s="4" t="str">
        <f>_xlfn.IFNA(VLOOKUP(A742,'ACCESS EXPORT'!$A:$AM,39,0),"-")</f>
        <v/>
      </c>
      <c r="X742" s="4" t="str">
        <f>_xlfn.IFNA(VLOOKUP(A742,'ACCESS EXPORT'!$A:$AN,40,0),"-")</f>
        <v>-</v>
      </c>
      <c r="Y742" s="26" t="str">
        <f>_xlfn.IFNA(VLOOKUP(A742,'ACCESS EXPORT'!A:AO,41,0),"")</f>
        <v>N/A</v>
      </c>
      <c r="Z742" s="26" t="str">
        <f>_xlfn.IFNA(VLOOKUP(A742,'ACCESS EXPORT'!A:AP,42,0),"")</f>
        <v/>
      </c>
      <c r="AA742" s="26" t="str">
        <f>_xlfn.IFNA(VLOOKUP(A742,'ACCESS EXPORT'!A:AQ,43,0),"")</f>
        <v>Jenna Tomaselli</v>
      </c>
    </row>
    <row r="743" spans="1:27" ht="18.75" x14ac:dyDescent="0.25">
      <c r="A743" s="33">
        <v>262</v>
      </c>
      <c r="B743" s="10">
        <v>1684</v>
      </c>
      <c r="C743" s="7" t="str">
        <f ca="1">IFERROR(UPPER(IF(AND('ACCESS EXPORT'!AA743="",'ACCESS EXPORT'!Z743=""),VLOOKUP(A743,'ACCESS EXPORT'!$A:$AF,32,FALSE),(IF('ACCESS EXPORT'!AA743&lt;&gt;"",CONCATENATE(VLOOKUP(A743,'ACCESS EXPORT'!$A:$AF,32,FALSE)," (Closed",TEXT('ACCESS EXPORT'!AA743," MM/DD/YYY)")),IF(TODAY()&lt;(('ACCESS EXPORT'!Z743)+30),CONCATENATE(VLOOKUP(A743,'ACCESS EXPORT'!$A:$AF,32,FALSE)," (Opens",TEXT('ACCESS EXPORT'!Z743," MM/DD/YYY)")),VLOOKUP(A743,'ACCESS EXPORT'!$A:$AF,32,FALSE)))))),"-")</f>
        <v>ADVENTHEALTH MEDICAL GROUP RADIOLOGY AT CENTRAL FLORIDA</v>
      </c>
      <c r="D743" s="3" t="str">
        <f ca="1">IFERROR(UPPER(IF(AND('ACCESS EXPORT'!AA743="",'ACCESS EXPORT'!Z743=""),VLOOKUP(A743,'ACCESS EXPORT'!$A:$AF,28,FALSE),(IF('ACCESS EXPORT'!AA743&lt;&gt;"",CONCATENATE(VLOOKUP(A743,'ACCESS EXPORT'!$A:$AF,28,FALSE)," (Closed",TEXT('ACCESS EXPORT'!AA743," MM/DD/YYY)")),IF(TODAY()&lt;(('ACCESS EXPORT'!Z743)+30),CONCATENATE(VLOOKUP(A743,'ACCESS EXPORT'!$A:$AF,28,FALSE)," (Opens",TEXT('ACCESS EXPORT'!Z743," MM/DD/YYY)")),VLOOKUP(A743,'ACCESS EXPORT'!$A:$AF,28,FALSE)))))),"-")</f>
        <v>RADIOLOGY SPECIALISTS OF FLORIDA</v>
      </c>
      <c r="E743" s="3" t="str">
        <f>VLOOKUP($A743,'ACCESS EXPORT'!$A:$AF,3,FALSE)</f>
        <v>7260</v>
      </c>
      <c r="F743" s="3" t="str">
        <f>UPPER(CONCATENATE(VLOOKUP(A743,'ACCESS EXPORT'!$A:$AF,4,FALSE)," ",VLOOKUP(A743,'ACCESS EXPORT'!$A:$AF,5,FALSE)," ",VLOOKUP(A743,'ACCESS EXPORT'!$A:$AF,6,FALSE)," ",VLOOKUP(A743,'ACCESS EXPORT'!$A:$AA,7,FALSE)," ",VLOOKUP(A743,'ACCESS EXPORT'!$A:$AA,8,FALSE)))</f>
        <v>2600 WESTHALL LN  MAITLAND FL 32751</v>
      </c>
      <c r="G743" s="4" t="str">
        <f>UPPER(VLOOKUP($A743,'ACCESS EXPORT'!$A:$AF,9,FALSE))</f>
        <v>ORANGE</v>
      </c>
      <c r="H743" s="4" t="str">
        <f>_xlfn.IFNA(VLOOKUP($B743,'ACCESS EXPORT'!$B:$J,9,FALSE),"")</f>
        <v>HB</v>
      </c>
      <c r="I743" s="3" t="str">
        <f>CONCATENATE("(P)",VLOOKUP($A743,'ACCESS EXPORT'!$A:$AF,11,FALSE)," (F)",VLOOKUP($A743,'ACCESS EXPORT'!$A:$AF,29,FALSE))</f>
        <v>(P)(407) 200-2355 (F)(407) 200-4947</v>
      </c>
      <c r="J743" s="4" t="str">
        <f>UPPER(VLOOKUP($A743,'ACCESS EXPORT'!$A:$AF,12,FALSE))</f>
        <v>RADIOLOGY</v>
      </c>
      <c r="K743" s="4" t="str">
        <f>UPPER(VLOOKUP($A743,'ACCESS EXPORT'!$A:$AF,13,FALSE))</f>
        <v>ELISE MACCARROLL-WRIGHT</v>
      </c>
      <c r="L743" s="3" t="str">
        <f>IF(AND(VLOOKUP(A743,'ACCESS EXPORT'!A:AE,1,0),'ACCESS EXPORT'!N743=""),UPPER(CONCATENATE('ACCESS EXPORT'!AE743)),IF(VLOOKUP(A743,'ACCESS EXPORT'!A:AE,1,0),UPPER(CONCATENATE('ACCESS EXPORT'!N743," "&amp;CHAR(10),'ACCESS EXPORT'!AE743))))</f>
        <v xml:space="preserve">SUSAN GRACIA, JULIE EDINGER, TRICIA PERRY (REV DIR) 
</v>
      </c>
      <c r="M743" s="4" t="str">
        <f>UPPER(VLOOKUP($A743,'ACCESS EXPORT'!$A:$O,15,FALSE))</f>
        <v>PATRICIA HORVATH (PM)/KAIRSTEN TURNER (PM)</v>
      </c>
      <c r="N743" s="4" t="str">
        <f ca="1">IF(AND('ACCESS EXPORT'!X743="",'ACCESS EXPORT'!Y743=""),IF('ACCESS EXPORT'!V743&lt;&gt;"",(IF(TODAY()-'ACCESS EXPORT'!V743&gt;=-60,UPPER(CONCATENATE(VLOOKUP(B743,'ACCESS EXPORT'!$B:$P,15,FALSE),""&amp;CHAR(10)&amp;"(SEP",TEXT('ACCESS EXPORT'!V743," MM/DD/YYY)"))),IF(TODAY()-'ACCESS EXPORT'!V743&lt;0,UPPER(VLOOKUP(B743,'ACCESS EXPORT'!$B:$P,15,FALSE)),UPPER(VLOOKUP(B743,'ACCESS EXPORT'!$B:$P,15,FALSE))))),IF('ACCESS EXPORT'!U743="",UPPER(VLOOKUP(B743,'ACCESS EXPORT'!$B:$P,15,FALSE)),IF(TODAY()-'ACCESS EXPORT'!U743&lt;=30,CONCATENATE(UPPER(VLOOKUP(B743,'ACCESS EXPORT'!$B:$P,15,FALSE)),""&amp;CHAR(10)&amp;"(NEW",TEXT('ACCESS EXPORT'!U743," MM/DD/YYY)")),IF(AND(TODAY()-'ACCESS EXPORT'!U743&gt;30,TODAY()&gt;0),UPPER(VLOOKUP(B743,'ACCESS EXPORT'!$B:$P,15,FALSE)))))),IF('ACCESS EXPORT'!Y743&lt;&gt;"",UPPER(CONCATENATE(UPPER(VLOOKUP(B743,'ACCESS EXPORT'!$B:$P,15,FALSE)),""&amp;CHAR(10)&amp;"(Transfer Out",TEXT('ACCESS EXPORT'!Y743," MM/DD/YYY)"))),IF('ACCESS EXPORT'!X743&lt;&gt;"",UPPER(CONCATENATE(UPPER(VLOOKUP(B743,'ACCESS EXPORT'!$B:$P,15,FALSE)),""&amp;CHAR(10)&amp;"(Transfer In",TEXT('ACCESS EXPORT'!X743," MM/DD/YYY)"))))))</f>
        <v>FROST, ALAN</v>
      </c>
      <c r="O743" s="4" t="str">
        <f>_xlfn.IFNA(VLOOKUP(B743,'ACCESS EXPORT'!$B:$Q,16,FALSE),"")</f>
        <v>MD</v>
      </c>
      <c r="P743" s="4" t="str">
        <f>_xlfn.IFNA(VLOOKUP(B743,'ACCESS EXPORT'!B:W,22,FALSE),"-")</f>
        <v>1326009010</v>
      </c>
      <c r="Q743" s="4" t="str">
        <f>_xlfn.IFNA(VLOOKUP(A743,'ACCESS EXPORT'!$A:$AG,33,0),"-")</f>
        <v>TBD</v>
      </c>
      <c r="R743" s="4" t="str">
        <f>_xlfn.IFNA(VLOOKUP(A743,'ACCESS EXPORT'!$A:$AH,34,0),"-")</f>
        <v>Linda Hopkins</v>
      </c>
      <c r="S743" s="4" t="str">
        <f>_xlfn.IFNA(VLOOKUP(A743,'ACCESS EXPORT'!$A:$AI,35,0),"-")</f>
        <v>James Agee</v>
      </c>
      <c r="T743" s="4" t="str">
        <f>_xlfn.IFNA(VLOOKUP(A743,'ACCESS EXPORT'!$A:$AJ,36,0),"-")</f>
        <v>Wanda Cruz</v>
      </c>
      <c r="U743" s="4" t="str">
        <f>_xlfn.IFNA(VLOOKUP(A743,'ACCESS EXPORT'!$A:$AK,37,0),"-")</f>
        <v>athena</v>
      </c>
      <c r="V743" s="4" t="str">
        <f>_xlfn.IFNA(VLOOKUP(A743,'ACCESS EXPORT'!$A:$AL,38,0),"-")</f>
        <v>N/A</v>
      </c>
      <c r="W743" s="4" t="str">
        <f>_xlfn.IFNA(VLOOKUP(A743,'ACCESS EXPORT'!$A:$AM,39,0),"-")</f>
        <v/>
      </c>
      <c r="X743" s="4" t="str">
        <f>_xlfn.IFNA(VLOOKUP(A743,'ACCESS EXPORT'!$A:$AN,40,0),"-")</f>
        <v>-</v>
      </c>
      <c r="Y743" s="26" t="str">
        <f>_xlfn.IFNA(VLOOKUP(A743,'ACCESS EXPORT'!A:AO,41,0),"")</f>
        <v>N/A</v>
      </c>
      <c r="Z743" s="26" t="str">
        <f>_xlfn.IFNA(VLOOKUP(A743,'ACCESS EXPORT'!A:AP,42,0),"")</f>
        <v/>
      </c>
      <c r="AA743" s="26" t="str">
        <f>_xlfn.IFNA(VLOOKUP(A743,'ACCESS EXPORT'!A:AQ,43,0),"")</f>
        <v>Jenna Tomaselli</v>
      </c>
    </row>
    <row r="744" spans="1:27" ht="18.75" x14ac:dyDescent="0.25">
      <c r="A744" s="33">
        <v>262</v>
      </c>
      <c r="B744" s="10">
        <v>1685</v>
      </c>
      <c r="C744" s="7" t="str">
        <f ca="1">IFERROR(UPPER(IF(AND('ACCESS EXPORT'!AA744="",'ACCESS EXPORT'!Z744=""),VLOOKUP(A744,'ACCESS EXPORT'!$A:$AF,32,FALSE),(IF('ACCESS EXPORT'!AA744&lt;&gt;"",CONCATENATE(VLOOKUP(A744,'ACCESS EXPORT'!$A:$AF,32,FALSE)," (Closed",TEXT('ACCESS EXPORT'!AA744," MM/DD/YYY)")),IF(TODAY()&lt;(('ACCESS EXPORT'!Z744)+30),CONCATENATE(VLOOKUP(A744,'ACCESS EXPORT'!$A:$AF,32,FALSE)," (Opens",TEXT('ACCESS EXPORT'!Z744," MM/DD/YYY)")),VLOOKUP(A744,'ACCESS EXPORT'!$A:$AF,32,FALSE)))))),"-")</f>
        <v>ADVENTHEALTH MEDICAL GROUP RADIOLOGY AT CENTRAL FLORIDA</v>
      </c>
      <c r="D744" s="3" t="str">
        <f ca="1">IFERROR(UPPER(IF(AND('ACCESS EXPORT'!AA744="",'ACCESS EXPORT'!Z744=""),VLOOKUP(A744,'ACCESS EXPORT'!$A:$AF,28,FALSE),(IF('ACCESS EXPORT'!AA744&lt;&gt;"",CONCATENATE(VLOOKUP(A744,'ACCESS EXPORT'!$A:$AF,28,FALSE)," (Closed",TEXT('ACCESS EXPORT'!AA744," MM/DD/YYY)")),IF(TODAY()&lt;(('ACCESS EXPORT'!Z744)+30),CONCATENATE(VLOOKUP(A744,'ACCESS EXPORT'!$A:$AF,28,FALSE)," (Opens",TEXT('ACCESS EXPORT'!Z744," MM/DD/YYY)")),VLOOKUP(A744,'ACCESS EXPORT'!$A:$AF,28,FALSE)))))),"-")</f>
        <v>RADIOLOGY SPECIALISTS OF FLORIDA</v>
      </c>
      <c r="E744" s="3" t="str">
        <f>VLOOKUP($A744,'ACCESS EXPORT'!$A:$AF,3,FALSE)</f>
        <v>7260</v>
      </c>
      <c r="F744" s="3" t="str">
        <f>UPPER(CONCATENATE(VLOOKUP(A744,'ACCESS EXPORT'!$A:$AF,4,FALSE)," ",VLOOKUP(A744,'ACCESS EXPORT'!$A:$AF,5,FALSE)," ",VLOOKUP(A744,'ACCESS EXPORT'!$A:$AF,6,FALSE)," ",VLOOKUP(A744,'ACCESS EXPORT'!$A:$AA,7,FALSE)," ",VLOOKUP(A744,'ACCESS EXPORT'!$A:$AA,8,FALSE)))</f>
        <v>2600 WESTHALL LN  MAITLAND FL 32751</v>
      </c>
      <c r="G744" s="4" t="str">
        <f>UPPER(VLOOKUP($A744,'ACCESS EXPORT'!$A:$AF,9,FALSE))</f>
        <v>ORANGE</v>
      </c>
      <c r="H744" s="4" t="str">
        <f>_xlfn.IFNA(VLOOKUP($B744,'ACCESS EXPORT'!$B:$J,9,FALSE),"")</f>
        <v>HB</v>
      </c>
      <c r="I744" s="3" t="str">
        <f>CONCATENATE("(P)",VLOOKUP($A744,'ACCESS EXPORT'!$A:$AF,11,FALSE)," (F)",VLOOKUP($A744,'ACCESS EXPORT'!$A:$AF,29,FALSE))</f>
        <v>(P)(407) 200-2355 (F)(407) 200-4947</v>
      </c>
      <c r="J744" s="4" t="str">
        <f>UPPER(VLOOKUP($A744,'ACCESS EXPORT'!$A:$AF,12,FALSE))</f>
        <v>RADIOLOGY</v>
      </c>
      <c r="K744" s="4" t="str">
        <f>UPPER(VLOOKUP($A744,'ACCESS EXPORT'!$A:$AF,13,FALSE))</f>
        <v>ELISE MACCARROLL-WRIGHT</v>
      </c>
      <c r="L744" s="3" t="str">
        <f>IF(AND(VLOOKUP(A744,'ACCESS EXPORT'!A:AE,1,0),'ACCESS EXPORT'!N744=""),UPPER(CONCATENATE('ACCESS EXPORT'!AE744)),IF(VLOOKUP(A744,'ACCESS EXPORT'!A:AE,1,0),UPPER(CONCATENATE('ACCESS EXPORT'!N744," "&amp;CHAR(10),'ACCESS EXPORT'!AE744))))</f>
        <v xml:space="preserve">SUSAN GRACIA, JULIE EDINGER, TRICIA PERRY (REV DIR) 
</v>
      </c>
      <c r="M744" s="4" t="str">
        <f>UPPER(VLOOKUP($A744,'ACCESS EXPORT'!$A:$O,15,FALSE))</f>
        <v>PATRICIA HORVATH (PM)/KAIRSTEN TURNER (PM)</v>
      </c>
      <c r="N744" s="4" t="str">
        <f ca="1">IF(AND('ACCESS EXPORT'!X744="",'ACCESS EXPORT'!Y744=""),IF('ACCESS EXPORT'!V744&lt;&gt;"",(IF(TODAY()-'ACCESS EXPORT'!V744&gt;=-60,UPPER(CONCATENATE(VLOOKUP(B744,'ACCESS EXPORT'!$B:$P,15,FALSE),""&amp;CHAR(10)&amp;"(SEP",TEXT('ACCESS EXPORT'!V744," MM/DD/YYY)"))),IF(TODAY()-'ACCESS EXPORT'!V744&lt;0,UPPER(VLOOKUP(B744,'ACCESS EXPORT'!$B:$P,15,FALSE)),UPPER(VLOOKUP(B744,'ACCESS EXPORT'!$B:$P,15,FALSE))))),IF('ACCESS EXPORT'!U744="",UPPER(VLOOKUP(B744,'ACCESS EXPORT'!$B:$P,15,FALSE)),IF(TODAY()-'ACCESS EXPORT'!U744&lt;=30,CONCATENATE(UPPER(VLOOKUP(B744,'ACCESS EXPORT'!$B:$P,15,FALSE)),""&amp;CHAR(10)&amp;"(NEW",TEXT('ACCESS EXPORT'!U744," MM/DD/YYY)")),IF(AND(TODAY()-'ACCESS EXPORT'!U744&gt;30,TODAY()&gt;0),UPPER(VLOOKUP(B744,'ACCESS EXPORT'!$B:$P,15,FALSE)))))),IF('ACCESS EXPORT'!Y744&lt;&gt;"",UPPER(CONCATENATE(UPPER(VLOOKUP(B744,'ACCESS EXPORT'!$B:$P,15,FALSE)),""&amp;CHAR(10)&amp;"(Transfer Out",TEXT('ACCESS EXPORT'!Y744," MM/DD/YYY)"))),IF('ACCESS EXPORT'!X744&lt;&gt;"",UPPER(CONCATENATE(UPPER(VLOOKUP(B744,'ACCESS EXPORT'!$B:$P,15,FALSE)),""&amp;CHAR(10)&amp;"(Transfer In",TEXT('ACCESS EXPORT'!X744," MM/DD/YYY)"))))))</f>
        <v>ALTOOS, ROLA</v>
      </c>
      <c r="O744" s="4" t="str">
        <f>_xlfn.IFNA(VLOOKUP(B744,'ACCESS EXPORT'!$B:$Q,16,FALSE),"")</f>
        <v>MD</v>
      </c>
      <c r="P744" s="4" t="str">
        <f>_xlfn.IFNA(VLOOKUP(B744,'ACCESS EXPORT'!B:W,22,FALSE),"-")</f>
        <v>1003043985</v>
      </c>
      <c r="Q744" s="4" t="str">
        <f>_xlfn.IFNA(VLOOKUP(A744,'ACCESS EXPORT'!$A:$AG,33,0),"-")</f>
        <v>TBD</v>
      </c>
      <c r="R744" s="4" t="str">
        <f>_xlfn.IFNA(VLOOKUP(A744,'ACCESS EXPORT'!$A:$AH,34,0),"-")</f>
        <v>Linda Hopkins</v>
      </c>
      <c r="S744" s="4" t="str">
        <f>_xlfn.IFNA(VLOOKUP(A744,'ACCESS EXPORT'!$A:$AI,35,0),"-")</f>
        <v>James Agee</v>
      </c>
      <c r="T744" s="4" t="str">
        <f>_xlfn.IFNA(VLOOKUP(A744,'ACCESS EXPORT'!$A:$AJ,36,0),"-")</f>
        <v>Wanda Cruz</v>
      </c>
      <c r="U744" s="4" t="str">
        <f>_xlfn.IFNA(VLOOKUP(A744,'ACCESS EXPORT'!$A:$AK,37,0),"-")</f>
        <v>athena</v>
      </c>
      <c r="V744" s="4" t="str">
        <f>_xlfn.IFNA(VLOOKUP(A744,'ACCESS EXPORT'!$A:$AL,38,0),"-")</f>
        <v>N/A</v>
      </c>
      <c r="W744" s="4" t="str">
        <f>_xlfn.IFNA(VLOOKUP(A744,'ACCESS EXPORT'!$A:$AM,39,0),"-")</f>
        <v/>
      </c>
      <c r="X744" s="4" t="str">
        <f>_xlfn.IFNA(VLOOKUP(A744,'ACCESS EXPORT'!$A:$AN,40,0),"-")</f>
        <v>-</v>
      </c>
      <c r="Y744" s="26" t="str">
        <f>_xlfn.IFNA(VLOOKUP(A744,'ACCESS EXPORT'!A:AO,41,0),"")</f>
        <v>N/A</v>
      </c>
      <c r="Z744" s="26" t="str">
        <f>_xlfn.IFNA(VLOOKUP(A744,'ACCESS EXPORT'!A:AP,42,0),"")</f>
        <v/>
      </c>
      <c r="AA744" s="26" t="str">
        <f>_xlfn.IFNA(VLOOKUP(A744,'ACCESS EXPORT'!A:AQ,43,0),"")</f>
        <v>Jenna Tomaselli</v>
      </c>
    </row>
    <row r="745" spans="1:27" ht="18.75" x14ac:dyDescent="0.25">
      <c r="A745" s="33">
        <v>262</v>
      </c>
      <c r="B745" s="10">
        <v>1686</v>
      </c>
      <c r="C745" s="7" t="str">
        <f ca="1">IFERROR(UPPER(IF(AND('ACCESS EXPORT'!AA745="",'ACCESS EXPORT'!Z745=""),VLOOKUP(A745,'ACCESS EXPORT'!$A:$AF,32,FALSE),(IF('ACCESS EXPORT'!AA745&lt;&gt;"",CONCATENATE(VLOOKUP(A745,'ACCESS EXPORT'!$A:$AF,32,FALSE)," (Closed",TEXT('ACCESS EXPORT'!AA745," MM/DD/YYY)")),IF(TODAY()&lt;(('ACCESS EXPORT'!Z745)+30),CONCATENATE(VLOOKUP(A745,'ACCESS EXPORT'!$A:$AF,32,FALSE)," (Opens",TEXT('ACCESS EXPORT'!Z745," MM/DD/YYY)")),VLOOKUP(A745,'ACCESS EXPORT'!$A:$AF,32,FALSE)))))),"-")</f>
        <v>ADVENTHEALTH MEDICAL GROUP RADIOLOGY AT CENTRAL FLORIDA</v>
      </c>
      <c r="D745" s="3" t="str">
        <f ca="1">IFERROR(UPPER(IF(AND('ACCESS EXPORT'!AA745="",'ACCESS EXPORT'!Z745=""),VLOOKUP(A745,'ACCESS EXPORT'!$A:$AF,28,FALSE),(IF('ACCESS EXPORT'!AA745&lt;&gt;"",CONCATENATE(VLOOKUP(A745,'ACCESS EXPORT'!$A:$AF,28,FALSE)," (Closed",TEXT('ACCESS EXPORT'!AA745," MM/DD/YYY)")),IF(TODAY()&lt;(('ACCESS EXPORT'!Z745)+30),CONCATENATE(VLOOKUP(A745,'ACCESS EXPORT'!$A:$AF,28,FALSE)," (Opens",TEXT('ACCESS EXPORT'!Z745," MM/DD/YYY)")),VLOOKUP(A745,'ACCESS EXPORT'!$A:$AF,28,FALSE)))))),"-")</f>
        <v>RADIOLOGY SPECIALISTS OF FLORIDA</v>
      </c>
      <c r="E745" s="3" t="str">
        <f>VLOOKUP($A745,'ACCESS EXPORT'!$A:$AF,3,FALSE)</f>
        <v>7260</v>
      </c>
      <c r="F745" s="3" t="str">
        <f>UPPER(CONCATENATE(VLOOKUP(A745,'ACCESS EXPORT'!$A:$AF,4,FALSE)," ",VLOOKUP(A745,'ACCESS EXPORT'!$A:$AF,5,FALSE)," ",VLOOKUP(A745,'ACCESS EXPORT'!$A:$AF,6,FALSE)," ",VLOOKUP(A745,'ACCESS EXPORT'!$A:$AA,7,FALSE)," ",VLOOKUP(A745,'ACCESS EXPORT'!$A:$AA,8,FALSE)))</f>
        <v>2600 WESTHALL LN  MAITLAND FL 32751</v>
      </c>
      <c r="G745" s="4" t="str">
        <f>UPPER(VLOOKUP($A745,'ACCESS EXPORT'!$A:$AF,9,FALSE))</f>
        <v>ORANGE</v>
      </c>
      <c r="H745" s="4" t="str">
        <f>_xlfn.IFNA(VLOOKUP($B745,'ACCESS EXPORT'!$B:$J,9,FALSE),"")</f>
        <v>HB</v>
      </c>
      <c r="I745" s="3" t="str">
        <f>CONCATENATE("(P)",VLOOKUP($A745,'ACCESS EXPORT'!$A:$AF,11,FALSE)," (F)",VLOOKUP($A745,'ACCESS EXPORT'!$A:$AF,29,FALSE))</f>
        <v>(P)(407) 200-2355 (F)(407) 200-4947</v>
      </c>
      <c r="J745" s="4" t="str">
        <f>UPPER(VLOOKUP($A745,'ACCESS EXPORT'!$A:$AF,12,FALSE))</f>
        <v>RADIOLOGY</v>
      </c>
      <c r="K745" s="4" t="str">
        <f>UPPER(VLOOKUP($A745,'ACCESS EXPORT'!$A:$AF,13,FALSE))</f>
        <v>ELISE MACCARROLL-WRIGHT</v>
      </c>
      <c r="L745" s="3" t="str">
        <f>IF(AND(VLOOKUP(A745,'ACCESS EXPORT'!A:AE,1,0),'ACCESS EXPORT'!N745=""),UPPER(CONCATENATE('ACCESS EXPORT'!AE745)),IF(VLOOKUP(A745,'ACCESS EXPORT'!A:AE,1,0),UPPER(CONCATENATE('ACCESS EXPORT'!N745," "&amp;CHAR(10),'ACCESS EXPORT'!AE745))))</f>
        <v xml:space="preserve">SUSAN GRACIA, JULIE EDINGER, TRICIA PERRY (REV DIR) 
</v>
      </c>
      <c r="M745" s="4" t="str">
        <f>UPPER(VLOOKUP($A745,'ACCESS EXPORT'!$A:$O,15,FALSE))</f>
        <v>PATRICIA HORVATH (PM)/KAIRSTEN TURNER (PM)</v>
      </c>
      <c r="N745" s="4" t="str">
        <f ca="1">IF(AND('ACCESS EXPORT'!X745="",'ACCESS EXPORT'!Y745=""),IF('ACCESS EXPORT'!V745&lt;&gt;"",(IF(TODAY()-'ACCESS EXPORT'!V745&gt;=-60,UPPER(CONCATENATE(VLOOKUP(B745,'ACCESS EXPORT'!$B:$P,15,FALSE),""&amp;CHAR(10)&amp;"(SEP",TEXT('ACCESS EXPORT'!V745," MM/DD/YYY)"))),IF(TODAY()-'ACCESS EXPORT'!V745&lt;0,UPPER(VLOOKUP(B745,'ACCESS EXPORT'!$B:$P,15,FALSE)),UPPER(VLOOKUP(B745,'ACCESS EXPORT'!$B:$P,15,FALSE))))),IF('ACCESS EXPORT'!U745="",UPPER(VLOOKUP(B745,'ACCESS EXPORT'!$B:$P,15,FALSE)),IF(TODAY()-'ACCESS EXPORT'!U745&lt;=30,CONCATENATE(UPPER(VLOOKUP(B745,'ACCESS EXPORT'!$B:$P,15,FALSE)),""&amp;CHAR(10)&amp;"(NEW",TEXT('ACCESS EXPORT'!U745," MM/DD/YYY)")),IF(AND(TODAY()-'ACCESS EXPORT'!U745&gt;30,TODAY()&gt;0),UPPER(VLOOKUP(B745,'ACCESS EXPORT'!$B:$P,15,FALSE)))))),IF('ACCESS EXPORT'!Y745&lt;&gt;"",UPPER(CONCATENATE(UPPER(VLOOKUP(B745,'ACCESS EXPORT'!$B:$P,15,FALSE)),""&amp;CHAR(10)&amp;"(Transfer Out",TEXT('ACCESS EXPORT'!Y745," MM/DD/YYY)"))),IF('ACCESS EXPORT'!X745&lt;&gt;"",UPPER(CONCATENATE(UPPER(VLOOKUP(B745,'ACCESS EXPORT'!$B:$P,15,FALSE)),""&amp;CHAR(10)&amp;"(Transfer In",TEXT('ACCESS EXPORT'!X745," MM/DD/YYY)"))))))</f>
        <v>BANCROFT, JOSIAH W.</v>
      </c>
      <c r="O745" s="4" t="str">
        <f>_xlfn.IFNA(VLOOKUP(B745,'ACCESS EXPORT'!$B:$Q,16,FALSE),"")</f>
        <v>MD</v>
      </c>
      <c r="P745" s="4" t="str">
        <f>_xlfn.IFNA(VLOOKUP(B745,'ACCESS EXPORT'!B:W,22,FALSE),"-")</f>
        <v>1083662316</v>
      </c>
      <c r="Q745" s="4" t="str">
        <f>_xlfn.IFNA(VLOOKUP(A745,'ACCESS EXPORT'!$A:$AG,33,0),"-")</f>
        <v>TBD</v>
      </c>
      <c r="R745" s="4" t="str">
        <f>_xlfn.IFNA(VLOOKUP(A745,'ACCESS EXPORT'!$A:$AH,34,0),"-")</f>
        <v>Linda Hopkins</v>
      </c>
      <c r="S745" s="4" t="str">
        <f>_xlfn.IFNA(VLOOKUP(A745,'ACCESS EXPORT'!$A:$AI,35,0),"-")</f>
        <v>James Agee</v>
      </c>
      <c r="T745" s="4" t="str">
        <f>_xlfn.IFNA(VLOOKUP(A745,'ACCESS EXPORT'!$A:$AJ,36,0),"-")</f>
        <v>Wanda Cruz</v>
      </c>
      <c r="U745" s="4" t="str">
        <f>_xlfn.IFNA(VLOOKUP(A745,'ACCESS EXPORT'!$A:$AK,37,0),"-")</f>
        <v>athena</v>
      </c>
      <c r="V745" s="4" t="str">
        <f>_xlfn.IFNA(VLOOKUP(A745,'ACCESS EXPORT'!$A:$AL,38,0),"-")</f>
        <v>N/A</v>
      </c>
      <c r="W745" s="4" t="str">
        <f>_xlfn.IFNA(VLOOKUP(A745,'ACCESS EXPORT'!$A:$AM,39,0),"-")</f>
        <v/>
      </c>
      <c r="X745" s="4" t="str">
        <f>_xlfn.IFNA(VLOOKUP(A745,'ACCESS EXPORT'!$A:$AN,40,0),"-")</f>
        <v>-</v>
      </c>
      <c r="Y745" s="26" t="str">
        <f>_xlfn.IFNA(VLOOKUP(A745,'ACCESS EXPORT'!A:AO,41,0),"")</f>
        <v>N/A</v>
      </c>
      <c r="Z745" s="26" t="str">
        <f>_xlfn.IFNA(VLOOKUP(A745,'ACCESS EXPORT'!A:AP,42,0),"")</f>
        <v/>
      </c>
      <c r="AA745" s="26" t="str">
        <f>_xlfn.IFNA(VLOOKUP(A745,'ACCESS EXPORT'!A:AQ,43,0),"")</f>
        <v>Jenna Tomaselli</v>
      </c>
    </row>
    <row r="746" spans="1:27" ht="18.75" x14ac:dyDescent="0.25">
      <c r="A746" s="33">
        <v>262</v>
      </c>
      <c r="B746" s="10">
        <v>1687</v>
      </c>
      <c r="C746" s="7" t="str">
        <f ca="1">IFERROR(UPPER(IF(AND('ACCESS EXPORT'!AA746="",'ACCESS EXPORT'!Z746=""),VLOOKUP(A746,'ACCESS EXPORT'!$A:$AF,32,FALSE),(IF('ACCESS EXPORT'!AA746&lt;&gt;"",CONCATENATE(VLOOKUP(A746,'ACCESS EXPORT'!$A:$AF,32,FALSE)," (Closed",TEXT('ACCESS EXPORT'!AA746," MM/DD/YYY)")),IF(TODAY()&lt;(('ACCESS EXPORT'!Z746)+30),CONCATENATE(VLOOKUP(A746,'ACCESS EXPORT'!$A:$AF,32,FALSE)," (Opens",TEXT('ACCESS EXPORT'!Z746," MM/DD/YYY)")),VLOOKUP(A746,'ACCESS EXPORT'!$A:$AF,32,FALSE)))))),"-")</f>
        <v>ADVENTHEALTH MEDICAL GROUP RADIOLOGY AT CENTRAL FLORIDA</v>
      </c>
      <c r="D746" s="3" t="str">
        <f ca="1">IFERROR(UPPER(IF(AND('ACCESS EXPORT'!AA746="",'ACCESS EXPORT'!Z746=""),VLOOKUP(A746,'ACCESS EXPORT'!$A:$AF,28,FALSE),(IF('ACCESS EXPORT'!AA746&lt;&gt;"",CONCATENATE(VLOOKUP(A746,'ACCESS EXPORT'!$A:$AF,28,FALSE)," (Closed",TEXT('ACCESS EXPORT'!AA746," MM/DD/YYY)")),IF(TODAY()&lt;(('ACCESS EXPORT'!Z746)+30),CONCATENATE(VLOOKUP(A746,'ACCESS EXPORT'!$A:$AF,28,FALSE)," (Opens",TEXT('ACCESS EXPORT'!Z746," MM/DD/YYY)")),VLOOKUP(A746,'ACCESS EXPORT'!$A:$AF,28,FALSE)))))),"-")</f>
        <v>RADIOLOGY SPECIALISTS OF FLORIDA</v>
      </c>
      <c r="E746" s="3" t="str">
        <f>VLOOKUP($A746,'ACCESS EXPORT'!$A:$AF,3,FALSE)</f>
        <v>7260</v>
      </c>
      <c r="F746" s="3" t="str">
        <f>UPPER(CONCATENATE(VLOOKUP(A746,'ACCESS EXPORT'!$A:$AF,4,FALSE)," ",VLOOKUP(A746,'ACCESS EXPORT'!$A:$AF,5,FALSE)," ",VLOOKUP(A746,'ACCESS EXPORT'!$A:$AF,6,FALSE)," ",VLOOKUP(A746,'ACCESS EXPORT'!$A:$AA,7,FALSE)," ",VLOOKUP(A746,'ACCESS EXPORT'!$A:$AA,8,FALSE)))</f>
        <v>2600 WESTHALL LN  MAITLAND FL 32751</v>
      </c>
      <c r="G746" s="4" t="str">
        <f>UPPER(VLOOKUP($A746,'ACCESS EXPORT'!$A:$AF,9,FALSE))</f>
        <v>ORANGE</v>
      </c>
      <c r="H746" s="4" t="str">
        <f>_xlfn.IFNA(VLOOKUP($B746,'ACCESS EXPORT'!$B:$J,9,FALSE),"")</f>
        <v>HB</v>
      </c>
      <c r="I746" s="3" t="str">
        <f>CONCATENATE("(P)",VLOOKUP($A746,'ACCESS EXPORT'!$A:$AF,11,FALSE)," (F)",VLOOKUP($A746,'ACCESS EXPORT'!$A:$AF,29,FALSE))</f>
        <v>(P)(407) 200-2355 (F)(407) 200-4947</v>
      </c>
      <c r="J746" s="4" t="str">
        <f>UPPER(VLOOKUP($A746,'ACCESS EXPORT'!$A:$AF,12,FALSE))</f>
        <v>RADIOLOGY</v>
      </c>
      <c r="K746" s="4" t="str">
        <f>UPPER(VLOOKUP($A746,'ACCESS EXPORT'!$A:$AF,13,FALSE))</f>
        <v>ELISE MACCARROLL-WRIGHT</v>
      </c>
      <c r="L746" s="3" t="str">
        <f>IF(AND(VLOOKUP(A746,'ACCESS EXPORT'!A:AE,1,0),'ACCESS EXPORT'!N746=""),UPPER(CONCATENATE('ACCESS EXPORT'!AE746)),IF(VLOOKUP(A746,'ACCESS EXPORT'!A:AE,1,0),UPPER(CONCATENATE('ACCESS EXPORT'!N746," "&amp;CHAR(10),'ACCESS EXPORT'!AE746))))</f>
        <v xml:space="preserve">SUSAN GRACIA, JULIE EDINGER, TRICIA PERRY (REV DIR) 
</v>
      </c>
      <c r="M746" s="4" t="str">
        <f>UPPER(VLOOKUP($A746,'ACCESS EXPORT'!$A:$O,15,FALSE))</f>
        <v>PATRICIA HORVATH (PM)/KAIRSTEN TURNER (PM)</v>
      </c>
      <c r="N746" s="4" t="str">
        <f ca="1">IF(AND('ACCESS EXPORT'!X746="",'ACCESS EXPORT'!Y746=""),IF('ACCESS EXPORT'!V746&lt;&gt;"",(IF(TODAY()-'ACCESS EXPORT'!V746&gt;=-60,UPPER(CONCATENATE(VLOOKUP(B746,'ACCESS EXPORT'!$B:$P,15,FALSE),""&amp;CHAR(10)&amp;"(SEP",TEXT('ACCESS EXPORT'!V746," MM/DD/YYY)"))),IF(TODAY()-'ACCESS EXPORT'!V746&lt;0,UPPER(VLOOKUP(B746,'ACCESS EXPORT'!$B:$P,15,FALSE)),UPPER(VLOOKUP(B746,'ACCESS EXPORT'!$B:$P,15,FALSE))))),IF('ACCESS EXPORT'!U746="",UPPER(VLOOKUP(B746,'ACCESS EXPORT'!$B:$P,15,FALSE)),IF(TODAY()-'ACCESS EXPORT'!U746&lt;=30,CONCATENATE(UPPER(VLOOKUP(B746,'ACCESS EXPORT'!$B:$P,15,FALSE)),""&amp;CHAR(10)&amp;"(NEW",TEXT('ACCESS EXPORT'!U746," MM/DD/YYY)")),IF(AND(TODAY()-'ACCESS EXPORT'!U746&gt;30,TODAY()&gt;0),UPPER(VLOOKUP(B746,'ACCESS EXPORT'!$B:$P,15,FALSE)))))),IF('ACCESS EXPORT'!Y746&lt;&gt;"",UPPER(CONCATENATE(UPPER(VLOOKUP(B746,'ACCESS EXPORT'!$B:$P,15,FALSE)),""&amp;CHAR(10)&amp;"(Transfer Out",TEXT('ACCESS EXPORT'!Y746," MM/DD/YYY)"))),IF('ACCESS EXPORT'!X746&lt;&gt;"",UPPER(CONCATENATE(UPPER(VLOOKUP(B746,'ACCESS EXPORT'!$B:$P,15,FALSE)),""&amp;CHAR(10)&amp;"(Transfer In",TEXT('ACCESS EXPORT'!X746," MM/DD/YYY)"))))))</f>
        <v>BANCROFT, LAURA W.</v>
      </c>
      <c r="O746" s="4" t="str">
        <f>_xlfn.IFNA(VLOOKUP(B746,'ACCESS EXPORT'!$B:$Q,16,FALSE),"")</f>
        <v>MD</v>
      </c>
      <c r="P746" s="4" t="str">
        <f>_xlfn.IFNA(VLOOKUP(B746,'ACCESS EXPORT'!B:W,22,FALSE),"-")</f>
        <v>1104817287</v>
      </c>
      <c r="Q746" s="4" t="str">
        <f>_xlfn.IFNA(VLOOKUP(A746,'ACCESS EXPORT'!$A:$AG,33,0),"-")</f>
        <v>TBD</v>
      </c>
      <c r="R746" s="4" t="str">
        <f>_xlfn.IFNA(VLOOKUP(A746,'ACCESS EXPORT'!$A:$AH,34,0),"-")</f>
        <v>Linda Hopkins</v>
      </c>
      <c r="S746" s="4" t="str">
        <f>_xlfn.IFNA(VLOOKUP(A746,'ACCESS EXPORT'!$A:$AI,35,0),"-")</f>
        <v>James Agee</v>
      </c>
      <c r="T746" s="4" t="str">
        <f>_xlfn.IFNA(VLOOKUP(A746,'ACCESS EXPORT'!$A:$AJ,36,0),"-")</f>
        <v>Wanda Cruz</v>
      </c>
      <c r="U746" s="4" t="str">
        <f>_xlfn.IFNA(VLOOKUP(A746,'ACCESS EXPORT'!$A:$AK,37,0),"-")</f>
        <v>athena</v>
      </c>
      <c r="V746" s="4" t="str">
        <f>_xlfn.IFNA(VLOOKUP(A746,'ACCESS EXPORT'!$A:$AL,38,0),"-")</f>
        <v>N/A</v>
      </c>
      <c r="W746" s="4" t="str">
        <f>_xlfn.IFNA(VLOOKUP(A746,'ACCESS EXPORT'!$A:$AM,39,0),"-")</f>
        <v/>
      </c>
      <c r="X746" s="4" t="str">
        <f>_xlfn.IFNA(VLOOKUP(A746,'ACCESS EXPORT'!$A:$AN,40,0),"-")</f>
        <v>-</v>
      </c>
      <c r="Y746" s="26" t="str">
        <f>_xlfn.IFNA(VLOOKUP(A746,'ACCESS EXPORT'!A:AO,41,0),"")</f>
        <v>N/A</v>
      </c>
      <c r="Z746" s="26" t="str">
        <f>_xlfn.IFNA(VLOOKUP(A746,'ACCESS EXPORT'!A:AP,42,0),"")</f>
        <v/>
      </c>
      <c r="AA746" s="26" t="str">
        <f>_xlfn.IFNA(VLOOKUP(A746,'ACCESS EXPORT'!A:AQ,43,0),"")</f>
        <v>Jenna Tomaselli</v>
      </c>
    </row>
    <row r="747" spans="1:27" ht="18.75" x14ac:dyDescent="0.25">
      <c r="A747" s="33">
        <v>262</v>
      </c>
      <c r="B747" s="10">
        <v>1688</v>
      </c>
      <c r="C747" s="7" t="str">
        <f ca="1">IFERROR(UPPER(IF(AND('ACCESS EXPORT'!AA747="",'ACCESS EXPORT'!Z747=""),VLOOKUP(A747,'ACCESS EXPORT'!$A:$AF,32,FALSE),(IF('ACCESS EXPORT'!AA747&lt;&gt;"",CONCATENATE(VLOOKUP(A747,'ACCESS EXPORT'!$A:$AF,32,FALSE)," (Closed",TEXT('ACCESS EXPORT'!AA747," MM/DD/YYY)")),IF(TODAY()&lt;(('ACCESS EXPORT'!Z747)+30),CONCATENATE(VLOOKUP(A747,'ACCESS EXPORT'!$A:$AF,32,FALSE)," (Opens",TEXT('ACCESS EXPORT'!Z747," MM/DD/YYY)")),VLOOKUP(A747,'ACCESS EXPORT'!$A:$AF,32,FALSE)))))),"-")</f>
        <v>ADVENTHEALTH MEDICAL GROUP RADIOLOGY AT CENTRAL FLORIDA</v>
      </c>
      <c r="D747" s="3" t="str">
        <f ca="1">IFERROR(UPPER(IF(AND('ACCESS EXPORT'!AA747="",'ACCESS EXPORT'!Z747=""),VLOOKUP(A747,'ACCESS EXPORT'!$A:$AF,28,FALSE),(IF('ACCESS EXPORT'!AA747&lt;&gt;"",CONCATENATE(VLOOKUP(A747,'ACCESS EXPORT'!$A:$AF,28,FALSE)," (Closed",TEXT('ACCESS EXPORT'!AA747," MM/DD/YYY)")),IF(TODAY()&lt;(('ACCESS EXPORT'!Z747)+30),CONCATENATE(VLOOKUP(A747,'ACCESS EXPORT'!$A:$AF,28,FALSE)," (Opens",TEXT('ACCESS EXPORT'!Z747," MM/DD/YYY)")),VLOOKUP(A747,'ACCESS EXPORT'!$A:$AF,28,FALSE)))))),"-")</f>
        <v>RADIOLOGY SPECIALISTS OF FLORIDA</v>
      </c>
      <c r="E747" s="3" t="str">
        <f>VLOOKUP($A747,'ACCESS EXPORT'!$A:$AF,3,FALSE)</f>
        <v>7260</v>
      </c>
      <c r="F747" s="3" t="str">
        <f>UPPER(CONCATENATE(VLOOKUP(A747,'ACCESS EXPORT'!$A:$AF,4,FALSE)," ",VLOOKUP(A747,'ACCESS EXPORT'!$A:$AF,5,FALSE)," ",VLOOKUP(A747,'ACCESS EXPORT'!$A:$AF,6,FALSE)," ",VLOOKUP(A747,'ACCESS EXPORT'!$A:$AA,7,FALSE)," ",VLOOKUP(A747,'ACCESS EXPORT'!$A:$AA,8,FALSE)))</f>
        <v>2600 WESTHALL LN  MAITLAND FL 32751</v>
      </c>
      <c r="G747" s="4" t="str">
        <f>UPPER(VLOOKUP($A747,'ACCESS EXPORT'!$A:$AF,9,FALSE))</f>
        <v>ORANGE</v>
      </c>
      <c r="H747" s="4" t="str">
        <f>_xlfn.IFNA(VLOOKUP($B747,'ACCESS EXPORT'!$B:$J,9,FALSE),"")</f>
        <v>HB</v>
      </c>
      <c r="I747" s="3" t="str">
        <f>CONCATENATE("(P)",VLOOKUP($A747,'ACCESS EXPORT'!$A:$AF,11,FALSE)," (F)",VLOOKUP($A747,'ACCESS EXPORT'!$A:$AF,29,FALSE))</f>
        <v>(P)(407) 200-2355 (F)(407) 200-4947</v>
      </c>
      <c r="J747" s="4" t="str">
        <f>UPPER(VLOOKUP($A747,'ACCESS EXPORT'!$A:$AF,12,FALSE))</f>
        <v>RADIOLOGY</v>
      </c>
      <c r="K747" s="4" t="str">
        <f>UPPER(VLOOKUP($A747,'ACCESS EXPORT'!$A:$AF,13,FALSE))</f>
        <v>ELISE MACCARROLL-WRIGHT</v>
      </c>
      <c r="L747" s="3" t="str">
        <f>IF(AND(VLOOKUP(A747,'ACCESS EXPORT'!A:AE,1,0),'ACCESS EXPORT'!N747=""),UPPER(CONCATENATE('ACCESS EXPORT'!AE747)),IF(VLOOKUP(A747,'ACCESS EXPORT'!A:AE,1,0),UPPER(CONCATENATE('ACCESS EXPORT'!N747," "&amp;CHAR(10),'ACCESS EXPORT'!AE747))))</f>
        <v xml:space="preserve">SUSAN GRACIA, JULIE EDINGER, TRICIA PERRY (REV DIR) 
</v>
      </c>
      <c r="M747" s="4" t="str">
        <f>UPPER(VLOOKUP($A747,'ACCESS EXPORT'!$A:$O,15,FALSE))</f>
        <v>PATRICIA HORVATH (PM)/KAIRSTEN TURNER (PM)</v>
      </c>
      <c r="N747" s="4" t="str">
        <f ca="1">IF(AND('ACCESS EXPORT'!X747="",'ACCESS EXPORT'!Y747=""),IF('ACCESS EXPORT'!V747&lt;&gt;"",(IF(TODAY()-'ACCESS EXPORT'!V747&gt;=-60,UPPER(CONCATENATE(VLOOKUP(B747,'ACCESS EXPORT'!$B:$P,15,FALSE),""&amp;CHAR(10)&amp;"(SEP",TEXT('ACCESS EXPORT'!V747," MM/DD/YYY)"))),IF(TODAY()-'ACCESS EXPORT'!V747&lt;0,UPPER(VLOOKUP(B747,'ACCESS EXPORT'!$B:$P,15,FALSE)),UPPER(VLOOKUP(B747,'ACCESS EXPORT'!$B:$P,15,FALSE))))),IF('ACCESS EXPORT'!U747="",UPPER(VLOOKUP(B747,'ACCESS EXPORT'!$B:$P,15,FALSE)),IF(TODAY()-'ACCESS EXPORT'!U747&lt;=30,CONCATENATE(UPPER(VLOOKUP(B747,'ACCESS EXPORT'!$B:$P,15,FALSE)),""&amp;CHAR(10)&amp;"(NEW",TEXT('ACCESS EXPORT'!U747," MM/DD/YYY)")),IF(AND(TODAY()-'ACCESS EXPORT'!U747&gt;30,TODAY()&gt;0),UPPER(VLOOKUP(B747,'ACCESS EXPORT'!$B:$P,15,FALSE)))))),IF('ACCESS EXPORT'!Y747&lt;&gt;"",UPPER(CONCATENATE(UPPER(VLOOKUP(B747,'ACCESS EXPORT'!$B:$P,15,FALSE)),""&amp;CHAR(10)&amp;"(Transfer Out",TEXT('ACCESS EXPORT'!Y747," MM/DD/YYY)"))),IF('ACCESS EXPORT'!X747&lt;&gt;"",UPPER(CONCATENATE(UPPER(VLOOKUP(B747,'ACCESS EXPORT'!$B:$P,15,FALSE)),""&amp;CHAR(10)&amp;"(Transfer In",TEXT('ACCESS EXPORT'!X747," MM/DD/YYY)"))))))</f>
        <v>BEEGLE, RICHARD DOUGLAS</v>
      </c>
      <c r="O747" s="4" t="str">
        <f>_xlfn.IFNA(VLOOKUP(B747,'ACCESS EXPORT'!$B:$Q,16,FALSE),"")</f>
        <v>MD</v>
      </c>
      <c r="P747" s="4" t="str">
        <f>_xlfn.IFNA(VLOOKUP(B747,'ACCESS EXPORT'!B:W,22,FALSE),"-")</f>
        <v>1932335031</v>
      </c>
      <c r="Q747" s="4" t="str">
        <f>_xlfn.IFNA(VLOOKUP(A747,'ACCESS EXPORT'!$A:$AG,33,0),"-")</f>
        <v>TBD</v>
      </c>
      <c r="R747" s="4" t="str">
        <f>_xlfn.IFNA(VLOOKUP(A747,'ACCESS EXPORT'!$A:$AH,34,0),"-")</f>
        <v>Linda Hopkins</v>
      </c>
      <c r="S747" s="4" t="str">
        <f>_xlfn.IFNA(VLOOKUP(A747,'ACCESS EXPORT'!$A:$AI,35,0),"-")</f>
        <v>James Agee</v>
      </c>
      <c r="T747" s="4" t="str">
        <f>_xlfn.IFNA(VLOOKUP(A747,'ACCESS EXPORT'!$A:$AJ,36,0),"-")</f>
        <v>Wanda Cruz</v>
      </c>
      <c r="U747" s="4" t="str">
        <f>_xlfn.IFNA(VLOOKUP(A747,'ACCESS EXPORT'!$A:$AK,37,0),"-")</f>
        <v>athena</v>
      </c>
      <c r="V747" s="4" t="str">
        <f>_xlfn.IFNA(VLOOKUP(A747,'ACCESS EXPORT'!$A:$AL,38,0),"-")</f>
        <v>N/A</v>
      </c>
      <c r="W747" s="4" t="str">
        <f>_xlfn.IFNA(VLOOKUP(A747,'ACCESS EXPORT'!$A:$AM,39,0),"-")</f>
        <v/>
      </c>
      <c r="X747" s="4" t="str">
        <f>_xlfn.IFNA(VLOOKUP(A747,'ACCESS EXPORT'!$A:$AN,40,0),"-")</f>
        <v>-</v>
      </c>
      <c r="Y747" s="26" t="str">
        <f>_xlfn.IFNA(VLOOKUP(A747,'ACCESS EXPORT'!A:AO,41,0),"")</f>
        <v>N/A</v>
      </c>
      <c r="Z747" s="26" t="str">
        <f>_xlfn.IFNA(VLOOKUP(A747,'ACCESS EXPORT'!A:AP,42,0),"")</f>
        <v/>
      </c>
      <c r="AA747" s="26" t="str">
        <f>_xlfn.IFNA(VLOOKUP(A747,'ACCESS EXPORT'!A:AQ,43,0),"")</f>
        <v>Jenna Tomaselli</v>
      </c>
    </row>
    <row r="748" spans="1:27" ht="18.75" x14ac:dyDescent="0.25">
      <c r="A748" s="33">
        <v>262</v>
      </c>
      <c r="B748" s="10">
        <v>1651</v>
      </c>
      <c r="C748" s="7" t="str">
        <f ca="1">IFERROR(UPPER(IF(AND('ACCESS EXPORT'!AA748="",'ACCESS EXPORT'!Z748=""),VLOOKUP(A748,'ACCESS EXPORT'!$A:$AF,32,FALSE),(IF('ACCESS EXPORT'!AA748&lt;&gt;"",CONCATENATE(VLOOKUP(A748,'ACCESS EXPORT'!$A:$AF,32,FALSE)," (Closed",TEXT('ACCESS EXPORT'!AA748," MM/DD/YYY)")),IF(TODAY()&lt;(('ACCESS EXPORT'!Z748)+30),CONCATENATE(VLOOKUP(A748,'ACCESS EXPORT'!$A:$AF,32,FALSE)," (Opens",TEXT('ACCESS EXPORT'!Z748," MM/DD/YYY)")),VLOOKUP(A748,'ACCESS EXPORT'!$A:$AF,32,FALSE)))))),"-")</f>
        <v>ADVENTHEALTH MEDICAL GROUP RADIOLOGY AT CENTRAL FLORIDA</v>
      </c>
      <c r="D748" s="3" t="str">
        <f ca="1">IFERROR(UPPER(IF(AND('ACCESS EXPORT'!AA748="",'ACCESS EXPORT'!Z748=""),VLOOKUP(A748,'ACCESS EXPORT'!$A:$AF,28,FALSE),(IF('ACCESS EXPORT'!AA748&lt;&gt;"",CONCATENATE(VLOOKUP(A748,'ACCESS EXPORT'!$A:$AF,28,FALSE)," (Closed",TEXT('ACCESS EXPORT'!AA748," MM/DD/YYY)")),IF(TODAY()&lt;(('ACCESS EXPORT'!Z748)+30),CONCATENATE(VLOOKUP(A748,'ACCESS EXPORT'!$A:$AF,28,FALSE)," (Opens",TEXT('ACCESS EXPORT'!Z748," MM/DD/YYY)")),VLOOKUP(A748,'ACCESS EXPORT'!$A:$AF,28,FALSE)))))),"-")</f>
        <v>RADIOLOGY SPECIALISTS OF FLORIDA</v>
      </c>
      <c r="E748" s="3" t="str">
        <f>VLOOKUP($A748,'ACCESS EXPORT'!$A:$AF,3,FALSE)</f>
        <v>7260</v>
      </c>
      <c r="F748" s="3" t="str">
        <f>UPPER(CONCATENATE(VLOOKUP(A748,'ACCESS EXPORT'!$A:$AF,4,FALSE)," ",VLOOKUP(A748,'ACCESS EXPORT'!$A:$AF,5,FALSE)," ",VLOOKUP(A748,'ACCESS EXPORT'!$A:$AF,6,FALSE)," ",VLOOKUP(A748,'ACCESS EXPORT'!$A:$AA,7,FALSE)," ",VLOOKUP(A748,'ACCESS EXPORT'!$A:$AA,8,FALSE)))</f>
        <v>2600 WESTHALL LN  MAITLAND FL 32751</v>
      </c>
      <c r="G748" s="4" t="str">
        <f>UPPER(VLOOKUP($A748,'ACCESS EXPORT'!$A:$AF,9,FALSE))</f>
        <v>ORANGE</v>
      </c>
      <c r="H748" s="4" t="str">
        <f>_xlfn.IFNA(VLOOKUP($B748,'ACCESS EXPORT'!$B:$J,9,FALSE),"")</f>
        <v>HB</v>
      </c>
      <c r="I748" s="3" t="str">
        <f>CONCATENATE("(P)",VLOOKUP($A748,'ACCESS EXPORT'!$A:$AF,11,FALSE)," (F)",VLOOKUP($A748,'ACCESS EXPORT'!$A:$AF,29,FALSE))</f>
        <v>(P)(407) 200-2355 (F)(407) 200-4947</v>
      </c>
      <c r="J748" s="4" t="str">
        <f>UPPER(VLOOKUP($A748,'ACCESS EXPORT'!$A:$AF,12,FALSE))</f>
        <v>RADIOLOGY</v>
      </c>
      <c r="K748" s="4" t="str">
        <f>UPPER(VLOOKUP($A748,'ACCESS EXPORT'!$A:$AF,13,FALSE))</f>
        <v>ELISE MACCARROLL-WRIGHT</v>
      </c>
      <c r="L748" s="3" t="str">
        <f>IF(AND(VLOOKUP(A748,'ACCESS EXPORT'!A:AE,1,0),'ACCESS EXPORT'!N748=""),UPPER(CONCATENATE('ACCESS EXPORT'!AE748)),IF(VLOOKUP(A748,'ACCESS EXPORT'!A:AE,1,0),UPPER(CONCATENATE('ACCESS EXPORT'!N748," "&amp;CHAR(10),'ACCESS EXPORT'!AE748))))</f>
        <v xml:space="preserve">SUSAN GRACIA, JULIE EDINGER, TRICIA PERRY (REV DIR) 
</v>
      </c>
      <c r="M748" s="4" t="str">
        <f>UPPER(VLOOKUP($A748,'ACCESS EXPORT'!$A:$O,15,FALSE))</f>
        <v>PATRICIA HORVATH (PM)/KAIRSTEN TURNER (PM)</v>
      </c>
      <c r="N748" s="4" t="str">
        <f ca="1">IF(AND('ACCESS EXPORT'!X748="",'ACCESS EXPORT'!Y748=""),IF('ACCESS EXPORT'!V748&lt;&gt;"",(IF(TODAY()-'ACCESS EXPORT'!V748&gt;=-60,UPPER(CONCATENATE(VLOOKUP(B748,'ACCESS EXPORT'!$B:$P,15,FALSE),""&amp;CHAR(10)&amp;"(SEP",TEXT('ACCESS EXPORT'!V748," MM/DD/YYY)"))),IF(TODAY()-'ACCESS EXPORT'!V748&lt;0,UPPER(VLOOKUP(B748,'ACCESS EXPORT'!$B:$P,15,FALSE)),UPPER(VLOOKUP(B748,'ACCESS EXPORT'!$B:$P,15,FALSE))))),IF('ACCESS EXPORT'!U748="",UPPER(VLOOKUP(B748,'ACCESS EXPORT'!$B:$P,15,FALSE)),IF(TODAY()-'ACCESS EXPORT'!U748&lt;=30,CONCATENATE(UPPER(VLOOKUP(B748,'ACCESS EXPORT'!$B:$P,15,FALSE)),""&amp;CHAR(10)&amp;"(NEW",TEXT('ACCESS EXPORT'!U748," MM/DD/YYY)")),IF(AND(TODAY()-'ACCESS EXPORT'!U748&gt;30,TODAY()&gt;0),UPPER(VLOOKUP(B748,'ACCESS EXPORT'!$B:$P,15,FALSE)))))),IF('ACCESS EXPORT'!Y748&lt;&gt;"",UPPER(CONCATENATE(UPPER(VLOOKUP(B748,'ACCESS EXPORT'!$B:$P,15,FALSE)),""&amp;CHAR(10)&amp;"(Transfer Out",TEXT('ACCESS EXPORT'!Y748," MM/DD/YYY)"))),IF('ACCESS EXPORT'!X748&lt;&gt;"",UPPER(CONCATENATE(UPPER(VLOOKUP(B748,'ACCESS EXPORT'!$B:$P,15,FALSE)),""&amp;CHAR(10)&amp;"(Transfer In",TEXT('ACCESS EXPORT'!X748," MM/DD/YYY)"))))))</f>
        <v>RAO, SAMEET K.</v>
      </c>
      <c r="O748" s="4" t="str">
        <f>_xlfn.IFNA(VLOOKUP(B748,'ACCESS EXPORT'!$B:$Q,16,FALSE),"")</f>
        <v>MD</v>
      </c>
      <c r="P748" s="4" t="str">
        <f>_xlfn.IFNA(VLOOKUP(B748,'ACCESS EXPORT'!B:W,22,FALSE),"-")</f>
        <v>1184626574</v>
      </c>
      <c r="Q748" s="4" t="str">
        <f>_xlfn.IFNA(VLOOKUP(A748,'ACCESS EXPORT'!$A:$AG,33,0),"-")</f>
        <v>TBD</v>
      </c>
      <c r="R748" s="4" t="str">
        <f>_xlfn.IFNA(VLOOKUP(A748,'ACCESS EXPORT'!$A:$AH,34,0),"-")</f>
        <v>Linda Hopkins</v>
      </c>
      <c r="S748" s="4" t="str">
        <f>_xlfn.IFNA(VLOOKUP(A748,'ACCESS EXPORT'!$A:$AI,35,0),"-")</f>
        <v>James Agee</v>
      </c>
      <c r="T748" s="4" t="str">
        <f>_xlfn.IFNA(VLOOKUP(A748,'ACCESS EXPORT'!$A:$AJ,36,0),"-")</f>
        <v>Wanda Cruz</v>
      </c>
      <c r="U748" s="4" t="str">
        <f>_xlfn.IFNA(VLOOKUP(A748,'ACCESS EXPORT'!$A:$AK,37,0),"-")</f>
        <v>athena</v>
      </c>
      <c r="V748" s="4" t="str">
        <f>_xlfn.IFNA(VLOOKUP(A748,'ACCESS EXPORT'!$A:$AL,38,0),"-")</f>
        <v>N/A</v>
      </c>
      <c r="W748" s="4" t="str">
        <f>_xlfn.IFNA(VLOOKUP(A748,'ACCESS EXPORT'!$A:$AM,39,0),"-")</f>
        <v/>
      </c>
      <c r="X748" s="4" t="str">
        <f>_xlfn.IFNA(VLOOKUP(A748,'ACCESS EXPORT'!$A:$AN,40,0),"-")</f>
        <v>-</v>
      </c>
      <c r="Y748" s="26" t="str">
        <f>_xlfn.IFNA(VLOOKUP(A748,'ACCESS EXPORT'!A:AO,41,0),"")</f>
        <v>N/A</v>
      </c>
      <c r="Z748" s="26" t="str">
        <f>_xlfn.IFNA(VLOOKUP(A748,'ACCESS EXPORT'!A:AP,42,0),"")</f>
        <v/>
      </c>
      <c r="AA748" s="26" t="str">
        <f>_xlfn.IFNA(VLOOKUP(A748,'ACCESS EXPORT'!A:AQ,43,0),"")</f>
        <v>Jenna Tomaselli</v>
      </c>
    </row>
    <row r="749" spans="1:27" ht="18.75" x14ac:dyDescent="0.25">
      <c r="A749" s="33">
        <v>262</v>
      </c>
      <c r="B749" s="10">
        <v>1601</v>
      </c>
      <c r="C749" s="7" t="str">
        <f ca="1">IFERROR(UPPER(IF(AND('ACCESS EXPORT'!AA749="",'ACCESS EXPORT'!Z749=""),VLOOKUP(A749,'ACCESS EXPORT'!$A:$AF,32,FALSE),(IF('ACCESS EXPORT'!AA749&lt;&gt;"",CONCATENATE(VLOOKUP(A749,'ACCESS EXPORT'!$A:$AF,32,FALSE)," (Closed",TEXT('ACCESS EXPORT'!AA749," MM/DD/YYY)")),IF(TODAY()&lt;(('ACCESS EXPORT'!Z749)+30),CONCATENATE(VLOOKUP(A749,'ACCESS EXPORT'!$A:$AF,32,FALSE)," (Opens",TEXT('ACCESS EXPORT'!Z749," MM/DD/YYY)")),VLOOKUP(A749,'ACCESS EXPORT'!$A:$AF,32,FALSE)))))),"-")</f>
        <v>ADVENTHEALTH MEDICAL GROUP RADIOLOGY AT CENTRAL FLORIDA</v>
      </c>
      <c r="D749" s="3" t="str">
        <f ca="1">IFERROR(UPPER(IF(AND('ACCESS EXPORT'!AA749="",'ACCESS EXPORT'!Z749=""),VLOOKUP(A749,'ACCESS EXPORT'!$A:$AF,28,FALSE),(IF('ACCESS EXPORT'!AA749&lt;&gt;"",CONCATENATE(VLOOKUP(A749,'ACCESS EXPORT'!$A:$AF,28,FALSE)," (Closed",TEXT('ACCESS EXPORT'!AA749," MM/DD/YYY)")),IF(TODAY()&lt;(('ACCESS EXPORT'!Z749)+30),CONCATENATE(VLOOKUP(A749,'ACCESS EXPORT'!$A:$AF,28,FALSE)," (Opens",TEXT('ACCESS EXPORT'!Z749," MM/DD/YYY)")),VLOOKUP(A749,'ACCESS EXPORT'!$A:$AF,28,FALSE)))))),"-")</f>
        <v>RADIOLOGY SPECIALISTS OF FLORIDA</v>
      </c>
      <c r="E749" s="3" t="str">
        <f>VLOOKUP($A749,'ACCESS EXPORT'!$A:$AF,3,FALSE)</f>
        <v>7260</v>
      </c>
      <c r="F749" s="3" t="str">
        <f>UPPER(CONCATENATE(VLOOKUP(A749,'ACCESS EXPORT'!$A:$AF,4,FALSE)," ",VLOOKUP(A749,'ACCESS EXPORT'!$A:$AF,5,FALSE)," ",VLOOKUP(A749,'ACCESS EXPORT'!$A:$AF,6,FALSE)," ",VLOOKUP(A749,'ACCESS EXPORT'!$A:$AA,7,FALSE)," ",VLOOKUP(A749,'ACCESS EXPORT'!$A:$AA,8,FALSE)))</f>
        <v>2600 WESTHALL LN  MAITLAND FL 32751</v>
      </c>
      <c r="G749" s="4" t="str">
        <f>UPPER(VLOOKUP($A749,'ACCESS EXPORT'!$A:$AF,9,FALSE))</f>
        <v>ORANGE</v>
      </c>
      <c r="H749" s="4" t="str">
        <f>_xlfn.IFNA(VLOOKUP($B749,'ACCESS EXPORT'!$B:$J,9,FALSE),"")</f>
        <v>HB</v>
      </c>
      <c r="I749" s="3" t="str">
        <f>CONCATENATE("(P)",VLOOKUP($A749,'ACCESS EXPORT'!$A:$AF,11,FALSE)," (F)",VLOOKUP($A749,'ACCESS EXPORT'!$A:$AF,29,FALSE))</f>
        <v>(P)(407) 200-2355 (F)(407) 200-4947</v>
      </c>
      <c r="J749" s="4" t="str">
        <f>UPPER(VLOOKUP($A749,'ACCESS EXPORT'!$A:$AF,12,FALSE))</f>
        <v>RADIOLOGY</v>
      </c>
      <c r="K749" s="4" t="str">
        <f>UPPER(VLOOKUP($A749,'ACCESS EXPORT'!$A:$AF,13,FALSE))</f>
        <v>ELISE MACCARROLL-WRIGHT</v>
      </c>
      <c r="L749" s="3" t="str">
        <f>IF(AND(VLOOKUP(A749,'ACCESS EXPORT'!A:AE,1,0),'ACCESS EXPORT'!N749=""),UPPER(CONCATENATE('ACCESS EXPORT'!AE749)),IF(VLOOKUP(A749,'ACCESS EXPORT'!A:AE,1,0),UPPER(CONCATENATE('ACCESS EXPORT'!N749," "&amp;CHAR(10),'ACCESS EXPORT'!AE749))))</f>
        <v xml:space="preserve">SUSAN GRACIA, JULIE EDINGER, TRICIA PERRY (REV DIR) 
</v>
      </c>
      <c r="M749" s="4" t="str">
        <f>UPPER(VLOOKUP($A749,'ACCESS EXPORT'!$A:$O,15,FALSE))</f>
        <v>PATRICIA HORVATH (PM)/KAIRSTEN TURNER (PM)</v>
      </c>
      <c r="N749" s="4" t="str">
        <f ca="1">IF(AND('ACCESS EXPORT'!X749="",'ACCESS EXPORT'!Y749=""),IF('ACCESS EXPORT'!V749&lt;&gt;"",(IF(TODAY()-'ACCESS EXPORT'!V749&gt;=-60,UPPER(CONCATENATE(VLOOKUP(B749,'ACCESS EXPORT'!$B:$P,15,FALSE),""&amp;CHAR(10)&amp;"(SEP",TEXT('ACCESS EXPORT'!V749," MM/DD/YYY)"))),IF(TODAY()-'ACCESS EXPORT'!V749&lt;0,UPPER(VLOOKUP(B749,'ACCESS EXPORT'!$B:$P,15,FALSE)),UPPER(VLOOKUP(B749,'ACCESS EXPORT'!$B:$P,15,FALSE))))),IF('ACCESS EXPORT'!U749="",UPPER(VLOOKUP(B749,'ACCESS EXPORT'!$B:$P,15,FALSE)),IF(TODAY()-'ACCESS EXPORT'!U749&lt;=30,CONCATENATE(UPPER(VLOOKUP(B749,'ACCESS EXPORT'!$B:$P,15,FALSE)),""&amp;CHAR(10)&amp;"(NEW",TEXT('ACCESS EXPORT'!U749," MM/DD/YYY)")),IF(AND(TODAY()-'ACCESS EXPORT'!U749&gt;30,TODAY()&gt;0),UPPER(VLOOKUP(B749,'ACCESS EXPORT'!$B:$P,15,FALSE)))))),IF('ACCESS EXPORT'!Y749&lt;&gt;"",UPPER(CONCATENATE(UPPER(VLOOKUP(B749,'ACCESS EXPORT'!$B:$P,15,FALSE)),""&amp;CHAR(10)&amp;"(Transfer Out",TEXT('ACCESS EXPORT'!Y749," MM/DD/YYY)"))),IF('ACCESS EXPORT'!X749&lt;&gt;"",UPPER(CONCATENATE(UPPER(VLOOKUP(B749,'ACCESS EXPORT'!$B:$P,15,FALSE)),""&amp;CHAR(10)&amp;"(Transfer In",TEXT('ACCESS EXPORT'!X749," MM/DD/YYY)"))))))</f>
        <v>TRANSUE, DARREN</v>
      </c>
      <c r="O749" s="4" t="str">
        <f>_xlfn.IFNA(VLOOKUP(B749,'ACCESS EXPORT'!$B:$Q,16,FALSE),"")</f>
        <v>MD</v>
      </c>
      <c r="P749" s="4" t="str">
        <f>_xlfn.IFNA(VLOOKUP(B749,'ACCESS EXPORT'!B:W,22,FALSE),"-")</f>
        <v>1043536576</v>
      </c>
      <c r="Q749" s="4" t="str">
        <f>_xlfn.IFNA(VLOOKUP(A749,'ACCESS EXPORT'!$A:$AG,33,0),"-")</f>
        <v>TBD</v>
      </c>
      <c r="R749" s="4" t="str">
        <f>_xlfn.IFNA(VLOOKUP(A749,'ACCESS EXPORT'!$A:$AH,34,0),"-")</f>
        <v>Linda Hopkins</v>
      </c>
      <c r="S749" s="4" t="str">
        <f>_xlfn.IFNA(VLOOKUP(A749,'ACCESS EXPORT'!$A:$AI,35,0),"-")</f>
        <v>James Agee</v>
      </c>
      <c r="T749" s="4" t="str">
        <f>_xlfn.IFNA(VLOOKUP(A749,'ACCESS EXPORT'!$A:$AJ,36,0),"-")</f>
        <v>Wanda Cruz</v>
      </c>
      <c r="U749" s="4" t="str">
        <f>_xlfn.IFNA(VLOOKUP(A749,'ACCESS EXPORT'!$A:$AK,37,0),"-")</f>
        <v>athena</v>
      </c>
      <c r="V749" s="4" t="str">
        <f>_xlfn.IFNA(VLOOKUP(A749,'ACCESS EXPORT'!$A:$AL,38,0),"-")</f>
        <v>N/A</v>
      </c>
      <c r="W749" s="4" t="str">
        <f>_xlfn.IFNA(VLOOKUP(A749,'ACCESS EXPORT'!$A:$AM,39,0),"-")</f>
        <v/>
      </c>
      <c r="X749" s="4" t="str">
        <f>_xlfn.IFNA(VLOOKUP(A749,'ACCESS EXPORT'!$A:$AN,40,0),"-")</f>
        <v>-</v>
      </c>
      <c r="Y749" s="26" t="str">
        <f>_xlfn.IFNA(VLOOKUP(A749,'ACCESS EXPORT'!A:AO,41,0),"")</f>
        <v>N/A</v>
      </c>
      <c r="Z749" s="26" t="str">
        <f>_xlfn.IFNA(VLOOKUP(A749,'ACCESS EXPORT'!A:AP,42,0),"")</f>
        <v/>
      </c>
      <c r="AA749" s="26" t="str">
        <f>_xlfn.IFNA(VLOOKUP(A749,'ACCESS EXPORT'!A:AQ,43,0),"")</f>
        <v>Jenna Tomaselli</v>
      </c>
    </row>
    <row r="750" spans="1:27" ht="18.75" x14ac:dyDescent="0.25">
      <c r="A750" s="33">
        <v>262</v>
      </c>
      <c r="B750" s="10">
        <v>1676</v>
      </c>
      <c r="C750" s="7" t="str">
        <f ca="1">IFERROR(UPPER(IF(AND('ACCESS EXPORT'!AA750="",'ACCESS EXPORT'!Z750=""),VLOOKUP(A750,'ACCESS EXPORT'!$A:$AF,32,FALSE),(IF('ACCESS EXPORT'!AA750&lt;&gt;"",CONCATENATE(VLOOKUP(A750,'ACCESS EXPORT'!$A:$AF,32,FALSE)," (Closed",TEXT('ACCESS EXPORT'!AA750," MM/DD/YYY)")),IF(TODAY()&lt;(('ACCESS EXPORT'!Z750)+30),CONCATENATE(VLOOKUP(A750,'ACCESS EXPORT'!$A:$AF,32,FALSE)," (Opens",TEXT('ACCESS EXPORT'!Z750," MM/DD/YYY)")),VLOOKUP(A750,'ACCESS EXPORT'!$A:$AF,32,FALSE)))))),"-")</f>
        <v>ADVENTHEALTH MEDICAL GROUP RADIOLOGY AT CENTRAL FLORIDA</v>
      </c>
      <c r="D750" s="3" t="str">
        <f ca="1">IFERROR(UPPER(IF(AND('ACCESS EXPORT'!AA750="",'ACCESS EXPORT'!Z750=""),VLOOKUP(A750,'ACCESS EXPORT'!$A:$AF,28,FALSE),(IF('ACCESS EXPORT'!AA750&lt;&gt;"",CONCATENATE(VLOOKUP(A750,'ACCESS EXPORT'!$A:$AF,28,FALSE)," (Closed",TEXT('ACCESS EXPORT'!AA750," MM/DD/YYY)")),IF(TODAY()&lt;(('ACCESS EXPORT'!Z750)+30),CONCATENATE(VLOOKUP(A750,'ACCESS EXPORT'!$A:$AF,28,FALSE)," (Opens",TEXT('ACCESS EXPORT'!Z750," MM/DD/YYY)")),VLOOKUP(A750,'ACCESS EXPORT'!$A:$AF,28,FALSE)))))),"-")</f>
        <v>RADIOLOGY SPECIALISTS OF FLORIDA</v>
      </c>
      <c r="E750" s="3" t="str">
        <f>VLOOKUP($A750,'ACCESS EXPORT'!$A:$AF,3,FALSE)</f>
        <v>7260</v>
      </c>
      <c r="F750" s="3" t="str">
        <f>UPPER(CONCATENATE(VLOOKUP(A750,'ACCESS EXPORT'!$A:$AF,4,FALSE)," ",VLOOKUP(A750,'ACCESS EXPORT'!$A:$AF,5,FALSE)," ",VLOOKUP(A750,'ACCESS EXPORT'!$A:$AF,6,FALSE)," ",VLOOKUP(A750,'ACCESS EXPORT'!$A:$AA,7,FALSE)," ",VLOOKUP(A750,'ACCESS EXPORT'!$A:$AA,8,FALSE)))</f>
        <v>2600 WESTHALL LN  MAITLAND FL 32751</v>
      </c>
      <c r="G750" s="4" t="str">
        <f>UPPER(VLOOKUP($A750,'ACCESS EXPORT'!$A:$AF,9,FALSE))</f>
        <v>ORANGE</v>
      </c>
      <c r="H750" s="4" t="str">
        <f>_xlfn.IFNA(VLOOKUP($B750,'ACCESS EXPORT'!$B:$J,9,FALSE),"")</f>
        <v>HB</v>
      </c>
      <c r="I750" s="3" t="str">
        <f>CONCATENATE("(P)",VLOOKUP($A750,'ACCESS EXPORT'!$A:$AF,11,FALSE)," (F)",VLOOKUP($A750,'ACCESS EXPORT'!$A:$AF,29,FALSE))</f>
        <v>(P)(407) 200-2355 (F)(407) 200-4947</v>
      </c>
      <c r="J750" s="4" t="str">
        <f>UPPER(VLOOKUP($A750,'ACCESS EXPORT'!$A:$AF,12,FALSE))</f>
        <v>RADIOLOGY</v>
      </c>
      <c r="K750" s="4" t="str">
        <f>UPPER(VLOOKUP($A750,'ACCESS EXPORT'!$A:$AF,13,FALSE))</f>
        <v>ELISE MACCARROLL-WRIGHT</v>
      </c>
      <c r="L750" s="3" t="str">
        <f>IF(AND(VLOOKUP(A750,'ACCESS EXPORT'!A:AE,1,0),'ACCESS EXPORT'!N750=""),UPPER(CONCATENATE('ACCESS EXPORT'!AE750)),IF(VLOOKUP(A750,'ACCESS EXPORT'!A:AE,1,0),UPPER(CONCATENATE('ACCESS EXPORT'!N750," "&amp;CHAR(10),'ACCESS EXPORT'!AE750))))</f>
        <v xml:space="preserve">SUSAN GRACIA, JULIE EDINGER, TRICIA PERRY (REV DIR) 
</v>
      </c>
      <c r="M750" s="4" t="str">
        <f>UPPER(VLOOKUP($A750,'ACCESS EXPORT'!$A:$O,15,FALSE))</f>
        <v>PATRICIA HORVATH (PM)/KAIRSTEN TURNER (PM)</v>
      </c>
      <c r="N750" s="4" t="str">
        <f ca="1">IF(AND('ACCESS EXPORT'!X750="",'ACCESS EXPORT'!Y750=""),IF('ACCESS EXPORT'!V750&lt;&gt;"",(IF(TODAY()-'ACCESS EXPORT'!V750&gt;=-60,UPPER(CONCATENATE(VLOOKUP(B750,'ACCESS EXPORT'!$B:$P,15,FALSE),""&amp;CHAR(10)&amp;"(SEP",TEXT('ACCESS EXPORT'!V750," MM/DD/YYY)"))),IF(TODAY()-'ACCESS EXPORT'!V750&lt;0,UPPER(VLOOKUP(B750,'ACCESS EXPORT'!$B:$P,15,FALSE)),UPPER(VLOOKUP(B750,'ACCESS EXPORT'!$B:$P,15,FALSE))))),IF('ACCESS EXPORT'!U750="",UPPER(VLOOKUP(B750,'ACCESS EXPORT'!$B:$P,15,FALSE)),IF(TODAY()-'ACCESS EXPORT'!U750&lt;=30,CONCATENATE(UPPER(VLOOKUP(B750,'ACCESS EXPORT'!$B:$P,15,FALSE)),""&amp;CHAR(10)&amp;"(NEW",TEXT('ACCESS EXPORT'!U750," MM/DD/YYY)")),IF(AND(TODAY()-'ACCESS EXPORT'!U750&gt;30,TODAY()&gt;0),UPPER(VLOOKUP(B750,'ACCESS EXPORT'!$B:$P,15,FALSE)))))),IF('ACCESS EXPORT'!Y750&lt;&gt;"",UPPER(CONCATENATE(UPPER(VLOOKUP(B750,'ACCESS EXPORT'!$B:$P,15,FALSE)),""&amp;CHAR(10)&amp;"(Transfer Out",TEXT('ACCESS EXPORT'!Y750," MM/DD/YYY)"))),IF('ACCESS EXPORT'!X750&lt;&gt;"",UPPER(CONCATENATE(UPPER(VLOOKUP(B750,'ACCESS EXPORT'!$B:$P,15,FALSE)),""&amp;CHAR(10)&amp;"(Transfer In",TEXT('ACCESS EXPORT'!X750," MM/DD/YYY)"))))))</f>
        <v>WILLIAMS, JENNIFER LYNN</v>
      </c>
      <c r="O750" s="4" t="str">
        <f>_xlfn.IFNA(VLOOKUP(B750,'ACCESS EXPORT'!$B:$Q,16,FALSE),"")</f>
        <v>MD</v>
      </c>
      <c r="P750" s="4" t="str">
        <f>_xlfn.IFNA(VLOOKUP(B750,'ACCESS EXPORT'!B:W,22,FALSE),"-")</f>
        <v>1902993918</v>
      </c>
      <c r="Q750" s="4" t="str">
        <f>_xlfn.IFNA(VLOOKUP(A750,'ACCESS EXPORT'!$A:$AG,33,0),"-")</f>
        <v>TBD</v>
      </c>
      <c r="R750" s="4" t="str">
        <f>_xlfn.IFNA(VLOOKUP(A750,'ACCESS EXPORT'!$A:$AH,34,0),"-")</f>
        <v>Linda Hopkins</v>
      </c>
      <c r="S750" s="4" t="str">
        <f>_xlfn.IFNA(VLOOKUP(A750,'ACCESS EXPORT'!$A:$AI,35,0),"-")</f>
        <v>James Agee</v>
      </c>
      <c r="T750" s="4" t="str">
        <f>_xlfn.IFNA(VLOOKUP(A750,'ACCESS EXPORT'!$A:$AJ,36,0),"-")</f>
        <v>Wanda Cruz</v>
      </c>
      <c r="U750" s="4" t="str">
        <f>_xlfn.IFNA(VLOOKUP(A750,'ACCESS EXPORT'!$A:$AK,37,0),"-")</f>
        <v>athena</v>
      </c>
      <c r="V750" s="4" t="str">
        <f>_xlfn.IFNA(VLOOKUP(A750,'ACCESS EXPORT'!$A:$AL,38,0),"-")</f>
        <v>N/A</v>
      </c>
      <c r="W750" s="4" t="str">
        <f>_xlfn.IFNA(VLOOKUP(A750,'ACCESS EXPORT'!$A:$AM,39,0),"-")</f>
        <v/>
      </c>
      <c r="X750" s="4" t="str">
        <f>_xlfn.IFNA(VLOOKUP(A750,'ACCESS EXPORT'!$A:$AN,40,0),"-")</f>
        <v>-</v>
      </c>
      <c r="Y750" s="26" t="str">
        <f>_xlfn.IFNA(VLOOKUP(A750,'ACCESS EXPORT'!A:AO,41,0),"")</f>
        <v>N/A</v>
      </c>
      <c r="Z750" s="26" t="str">
        <f>_xlfn.IFNA(VLOOKUP(A750,'ACCESS EXPORT'!A:AP,42,0),"")</f>
        <v/>
      </c>
      <c r="AA750" s="26" t="str">
        <f>_xlfn.IFNA(VLOOKUP(A750,'ACCESS EXPORT'!A:AQ,43,0),"")</f>
        <v>Jenna Tomaselli</v>
      </c>
    </row>
    <row r="751" spans="1:27" ht="18.75" x14ac:dyDescent="0.25">
      <c r="A751" s="33">
        <v>262</v>
      </c>
      <c r="B751" s="10">
        <v>1599</v>
      </c>
      <c r="C751" s="7" t="str">
        <f ca="1">IFERROR(UPPER(IF(AND('ACCESS EXPORT'!AA751="",'ACCESS EXPORT'!Z751=""),VLOOKUP(A751,'ACCESS EXPORT'!$A:$AF,32,FALSE),(IF('ACCESS EXPORT'!AA751&lt;&gt;"",CONCATENATE(VLOOKUP(A751,'ACCESS EXPORT'!$A:$AF,32,FALSE)," (Closed",TEXT('ACCESS EXPORT'!AA751," MM/DD/YYY)")),IF(TODAY()&lt;(('ACCESS EXPORT'!Z751)+30),CONCATENATE(VLOOKUP(A751,'ACCESS EXPORT'!$A:$AF,32,FALSE)," (Opens",TEXT('ACCESS EXPORT'!Z751," MM/DD/YYY)")),VLOOKUP(A751,'ACCESS EXPORT'!$A:$AF,32,FALSE)))))),"-")</f>
        <v>ADVENTHEALTH MEDICAL GROUP RADIOLOGY AT CENTRAL FLORIDA</v>
      </c>
      <c r="D751" s="3" t="str">
        <f ca="1">IFERROR(UPPER(IF(AND('ACCESS EXPORT'!AA751="",'ACCESS EXPORT'!Z751=""),VLOOKUP(A751,'ACCESS EXPORT'!$A:$AF,28,FALSE),(IF('ACCESS EXPORT'!AA751&lt;&gt;"",CONCATENATE(VLOOKUP(A751,'ACCESS EXPORT'!$A:$AF,28,FALSE)," (Closed",TEXT('ACCESS EXPORT'!AA751," MM/DD/YYY)")),IF(TODAY()&lt;(('ACCESS EXPORT'!Z751)+30),CONCATENATE(VLOOKUP(A751,'ACCESS EXPORT'!$A:$AF,28,FALSE)," (Opens",TEXT('ACCESS EXPORT'!Z751," MM/DD/YYY)")),VLOOKUP(A751,'ACCESS EXPORT'!$A:$AF,28,FALSE)))))),"-")</f>
        <v>RADIOLOGY SPECIALISTS OF FLORIDA</v>
      </c>
      <c r="E751" s="3" t="str">
        <f>VLOOKUP($A751,'ACCESS EXPORT'!$A:$AF,3,FALSE)</f>
        <v>7260</v>
      </c>
      <c r="F751" s="3" t="str">
        <f>UPPER(CONCATENATE(VLOOKUP(A751,'ACCESS EXPORT'!$A:$AF,4,FALSE)," ",VLOOKUP(A751,'ACCESS EXPORT'!$A:$AF,5,FALSE)," ",VLOOKUP(A751,'ACCESS EXPORT'!$A:$AF,6,FALSE)," ",VLOOKUP(A751,'ACCESS EXPORT'!$A:$AA,7,FALSE)," ",VLOOKUP(A751,'ACCESS EXPORT'!$A:$AA,8,FALSE)))</f>
        <v>2600 WESTHALL LN  MAITLAND FL 32751</v>
      </c>
      <c r="G751" s="4" t="str">
        <f>UPPER(VLOOKUP($A751,'ACCESS EXPORT'!$A:$AF,9,FALSE))</f>
        <v>ORANGE</v>
      </c>
      <c r="H751" s="4" t="str">
        <f>_xlfn.IFNA(VLOOKUP($B751,'ACCESS EXPORT'!$B:$J,9,FALSE),"")</f>
        <v>HB</v>
      </c>
      <c r="I751" s="3" t="str">
        <f>CONCATENATE("(P)",VLOOKUP($A751,'ACCESS EXPORT'!$A:$AF,11,FALSE)," (F)",VLOOKUP($A751,'ACCESS EXPORT'!$A:$AF,29,FALSE))</f>
        <v>(P)(407) 200-2355 (F)(407) 200-4947</v>
      </c>
      <c r="J751" s="4" t="str">
        <f>UPPER(VLOOKUP($A751,'ACCESS EXPORT'!$A:$AF,12,FALSE))</f>
        <v>RADIOLOGY</v>
      </c>
      <c r="K751" s="4" t="str">
        <f>UPPER(VLOOKUP($A751,'ACCESS EXPORT'!$A:$AF,13,FALSE))</f>
        <v>ELISE MACCARROLL-WRIGHT</v>
      </c>
      <c r="L751" s="3" t="str">
        <f>IF(AND(VLOOKUP(A751,'ACCESS EXPORT'!A:AE,1,0),'ACCESS EXPORT'!N751=""),UPPER(CONCATENATE('ACCESS EXPORT'!AE751)),IF(VLOOKUP(A751,'ACCESS EXPORT'!A:AE,1,0),UPPER(CONCATENATE('ACCESS EXPORT'!N751," "&amp;CHAR(10),'ACCESS EXPORT'!AE751))))</f>
        <v xml:space="preserve">SUSAN GRACIA, JULIE EDINGER, TRICIA PERRY (REV DIR) 
</v>
      </c>
      <c r="M751" s="4" t="str">
        <f>UPPER(VLOOKUP($A751,'ACCESS EXPORT'!$A:$O,15,FALSE))</f>
        <v>PATRICIA HORVATH (PM)/KAIRSTEN TURNER (PM)</v>
      </c>
      <c r="N751" s="4" t="str">
        <f ca="1">IF(AND('ACCESS EXPORT'!X751="",'ACCESS EXPORT'!Y751=""),IF('ACCESS EXPORT'!V751&lt;&gt;"",(IF(TODAY()-'ACCESS EXPORT'!V751&gt;=-60,UPPER(CONCATENATE(VLOOKUP(B751,'ACCESS EXPORT'!$B:$P,15,FALSE),""&amp;CHAR(10)&amp;"(SEP",TEXT('ACCESS EXPORT'!V751," MM/DD/YYY)"))),IF(TODAY()-'ACCESS EXPORT'!V751&lt;0,UPPER(VLOOKUP(B751,'ACCESS EXPORT'!$B:$P,15,FALSE)),UPPER(VLOOKUP(B751,'ACCESS EXPORT'!$B:$P,15,FALSE))))),IF('ACCESS EXPORT'!U751="",UPPER(VLOOKUP(B751,'ACCESS EXPORT'!$B:$P,15,FALSE)),IF(TODAY()-'ACCESS EXPORT'!U751&lt;=30,CONCATENATE(UPPER(VLOOKUP(B751,'ACCESS EXPORT'!$B:$P,15,FALSE)),""&amp;CHAR(10)&amp;"(NEW",TEXT('ACCESS EXPORT'!U751," MM/DD/YYY)")),IF(AND(TODAY()-'ACCESS EXPORT'!U751&gt;30,TODAY()&gt;0),UPPER(VLOOKUP(B751,'ACCESS EXPORT'!$B:$P,15,FALSE)))))),IF('ACCESS EXPORT'!Y751&lt;&gt;"",UPPER(CONCATENATE(UPPER(VLOOKUP(B751,'ACCESS EXPORT'!$B:$P,15,FALSE)),""&amp;CHAR(10)&amp;"(Transfer Out",TEXT('ACCESS EXPORT'!Y751," MM/DD/YYY)"))),IF('ACCESS EXPORT'!X751&lt;&gt;"",UPPER(CONCATENATE(UPPER(VLOOKUP(B751,'ACCESS EXPORT'!$B:$P,15,FALSE)),""&amp;CHAR(10)&amp;"(Transfer In",TEXT('ACCESS EXPORT'!X751," MM/DD/YYY)"))))))</f>
        <v>FERNANDEZ, MIGUEL</v>
      </c>
      <c r="O751" s="4" t="str">
        <f>_xlfn.IFNA(VLOOKUP(B751,'ACCESS EXPORT'!$B:$Q,16,FALSE),"")</f>
        <v>MD</v>
      </c>
      <c r="P751" s="4" t="str">
        <f>_xlfn.IFNA(VLOOKUP(B751,'ACCESS EXPORT'!B:W,22,FALSE),"-")</f>
        <v>1184708034</v>
      </c>
      <c r="Q751" s="4" t="str">
        <f>_xlfn.IFNA(VLOOKUP(A751,'ACCESS EXPORT'!$A:$AG,33,0),"-")</f>
        <v>TBD</v>
      </c>
      <c r="R751" s="4" t="str">
        <f>_xlfn.IFNA(VLOOKUP(A751,'ACCESS EXPORT'!$A:$AH,34,0),"-")</f>
        <v>Linda Hopkins</v>
      </c>
      <c r="S751" s="4" t="str">
        <f>_xlfn.IFNA(VLOOKUP(A751,'ACCESS EXPORT'!$A:$AI,35,0),"-")</f>
        <v>James Agee</v>
      </c>
      <c r="T751" s="4" t="str">
        <f>_xlfn.IFNA(VLOOKUP(A751,'ACCESS EXPORT'!$A:$AJ,36,0),"-")</f>
        <v>Wanda Cruz</v>
      </c>
      <c r="U751" s="4" t="str">
        <f>_xlfn.IFNA(VLOOKUP(A751,'ACCESS EXPORT'!$A:$AK,37,0),"-")</f>
        <v>athena</v>
      </c>
      <c r="V751" s="4" t="str">
        <f>_xlfn.IFNA(VLOOKUP(A751,'ACCESS EXPORT'!$A:$AL,38,0),"-")</f>
        <v>N/A</v>
      </c>
      <c r="W751" s="4" t="str">
        <f>_xlfn.IFNA(VLOOKUP(A751,'ACCESS EXPORT'!$A:$AM,39,0),"-")</f>
        <v/>
      </c>
      <c r="X751" s="4" t="str">
        <f>_xlfn.IFNA(VLOOKUP(A751,'ACCESS EXPORT'!$A:$AN,40,0),"-")</f>
        <v>-</v>
      </c>
      <c r="Y751" s="26" t="str">
        <f>_xlfn.IFNA(VLOOKUP(A751,'ACCESS EXPORT'!A:AO,41,0),"")</f>
        <v>N/A</v>
      </c>
      <c r="Z751" s="26" t="str">
        <f>_xlfn.IFNA(VLOOKUP(A751,'ACCESS EXPORT'!A:AP,42,0),"")</f>
        <v/>
      </c>
      <c r="AA751" s="26" t="str">
        <f>_xlfn.IFNA(VLOOKUP(A751,'ACCESS EXPORT'!A:AQ,43,0),"")</f>
        <v>Jenna Tomaselli</v>
      </c>
    </row>
    <row r="752" spans="1:27" ht="18.75" x14ac:dyDescent="0.25">
      <c r="A752" s="33">
        <v>262</v>
      </c>
      <c r="B752" s="10">
        <v>1699</v>
      </c>
      <c r="C752" s="7" t="str">
        <f ca="1">IFERROR(UPPER(IF(AND('ACCESS EXPORT'!AA752="",'ACCESS EXPORT'!Z752=""),VLOOKUP(A752,'ACCESS EXPORT'!$A:$AF,32,FALSE),(IF('ACCESS EXPORT'!AA752&lt;&gt;"",CONCATENATE(VLOOKUP(A752,'ACCESS EXPORT'!$A:$AF,32,FALSE)," (Closed",TEXT('ACCESS EXPORT'!AA752," MM/DD/YYY)")),IF(TODAY()&lt;(('ACCESS EXPORT'!Z752)+30),CONCATENATE(VLOOKUP(A752,'ACCESS EXPORT'!$A:$AF,32,FALSE)," (Opens",TEXT('ACCESS EXPORT'!Z752," MM/DD/YYY)")),VLOOKUP(A752,'ACCESS EXPORT'!$A:$AF,32,FALSE)))))),"-")</f>
        <v>ADVENTHEALTH MEDICAL GROUP RADIOLOGY AT CENTRAL FLORIDA</v>
      </c>
      <c r="D752" s="3" t="str">
        <f ca="1">IFERROR(UPPER(IF(AND('ACCESS EXPORT'!AA752="",'ACCESS EXPORT'!Z752=""),VLOOKUP(A752,'ACCESS EXPORT'!$A:$AF,28,FALSE),(IF('ACCESS EXPORT'!AA752&lt;&gt;"",CONCATENATE(VLOOKUP(A752,'ACCESS EXPORT'!$A:$AF,28,FALSE)," (Closed",TEXT('ACCESS EXPORT'!AA752," MM/DD/YYY)")),IF(TODAY()&lt;(('ACCESS EXPORT'!Z752)+30),CONCATENATE(VLOOKUP(A752,'ACCESS EXPORT'!$A:$AF,28,FALSE)," (Opens",TEXT('ACCESS EXPORT'!Z752," MM/DD/YYY)")),VLOOKUP(A752,'ACCESS EXPORT'!$A:$AF,28,FALSE)))))),"-")</f>
        <v>RADIOLOGY SPECIALISTS OF FLORIDA</v>
      </c>
      <c r="E752" s="3" t="str">
        <f>VLOOKUP($A752,'ACCESS EXPORT'!$A:$AF,3,FALSE)</f>
        <v>7260</v>
      </c>
      <c r="F752" s="3" t="str">
        <f>UPPER(CONCATENATE(VLOOKUP(A752,'ACCESS EXPORT'!$A:$AF,4,FALSE)," ",VLOOKUP(A752,'ACCESS EXPORT'!$A:$AF,5,FALSE)," ",VLOOKUP(A752,'ACCESS EXPORT'!$A:$AF,6,FALSE)," ",VLOOKUP(A752,'ACCESS EXPORT'!$A:$AA,7,FALSE)," ",VLOOKUP(A752,'ACCESS EXPORT'!$A:$AA,8,FALSE)))</f>
        <v>2600 WESTHALL LN  MAITLAND FL 32751</v>
      </c>
      <c r="G752" s="4" t="str">
        <f>UPPER(VLOOKUP($A752,'ACCESS EXPORT'!$A:$AF,9,FALSE))</f>
        <v>ORANGE</v>
      </c>
      <c r="H752" s="4" t="str">
        <f>_xlfn.IFNA(VLOOKUP($B752,'ACCESS EXPORT'!$B:$J,9,FALSE),"")</f>
        <v>HB</v>
      </c>
      <c r="I752" s="3" t="str">
        <f>CONCATENATE("(P)",VLOOKUP($A752,'ACCESS EXPORT'!$A:$AF,11,FALSE)," (F)",VLOOKUP($A752,'ACCESS EXPORT'!$A:$AF,29,FALSE))</f>
        <v>(P)(407) 200-2355 (F)(407) 200-4947</v>
      </c>
      <c r="J752" s="4" t="str">
        <f>UPPER(VLOOKUP($A752,'ACCESS EXPORT'!$A:$AF,12,FALSE))</f>
        <v>RADIOLOGY</v>
      </c>
      <c r="K752" s="4" t="str">
        <f>UPPER(VLOOKUP($A752,'ACCESS EXPORT'!$A:$AF,13,FALSE))</f>
        <v>ELISE MACCARROLL-WRIGHT</v>
      </c>
      <c r="L752" s="3" t="str">
        <f>IF(AND(VLOOKUP(A752,'ACCESS EXPORT'!A:AE,1,0),'ACCESS EXPORT'!N752=""),UPPER(CONCATENATE('ACCESS EXPORT'!AE752)),IF(VLOOKUP(A752,'ACCESS EXPORT'!A:AE,1,0),UPPER(CONCATENATE('ACCESS EXPORT'!N752," "&amp;CHAR(10),'ACCESS EXPORT'!AE752))))</f>
        <v xml:space="preserve">SUSAN GRACIA, JULIE EDINGER, TRICIA PERRY (REV DIR) 
</v>
      </c>
      <c r="M752" s="4" t="str">
        <f>UPPER(VLOOKUP($A752,'ACCESS EXPORT'!$A:$O,15,FALSE))</f>
        <v>PATRICIA HORVATH (PM)/KAIRSTEN TURNER (PM)</v>
      </c>
      <c r="N752" s="4" t="str">
        <f ca="1">IF(AND('ACCESS EXPORT'!X752="",'ACCESS EXPORT'!Y752=""),IF('ACCESS EXPORT'!V752&lt;&gt;"",(IF(TODAY()-'ACCESS EXPORT'!V752&gt;=-60,UPPER(CONCATENATE(VLOOKUP(B752,'ACCESS EXPORT'!$B:$P,15,FALSE),""&amp;CHAR(10)&amp;"(SEP",TEXT('ACCESS EXPORT'!V752," MM/DD/YYY)"))),IF(TODAY()-'ACCESS EXPORT'!V752&lt;0,UPPER(VLOOKUP(B752,'ACCESS EXPORT'!$B:$P,15,FALSE)),UPPER(VLOOKUP(B752,'ACCESS EXPORT'!$B:$P,15,FALSE))))),IF('ACCESS EXPORT'!U752="",UPPER(VLOOKUP(B752,'ACCESS EXPORT'!$B:$P,15,FALSE)),IF(TODAY()-'ACCESS EXPORT'!U752&lt;=30,CONCATENATE(UPPER(VLOOKUP(B752,'ACCESS EXPORT'!$B:$P,15,FALSE)),""&amp;CHAR(10)&amp;"(NEW",TEXT('ACCESS EXPORT'!U752," MM/DD/YYY)")),IF(AND(TODAY()-'ACCESS EXPORT'!U752&gt;30,TODAY()&gt;0),UPPER(VLOOKUP(B752,'ACCESS EXPORT'!$B:$P,15,FALSE)))))),IF('ACCESS EXPORT'!Y752&lt;&gt;"",UPPER(CONCATENATE(UPPER(VLOOKUP(B752,'ACCESS EXPORT'!$B:$P,15,FALSE)),""&amp;CHAR(10)&amp;"(Transfer Out",TEXT('ACCESS EXPORT'!Y752," MM/DD/YYY)"))),IF('ACCESS EXPORT'!X752&lt;&gt;"",UPPER(CONCATENATE(UPPER(VLOOKUP(B752,'ACCESS EXPORT'!$B:$P,15,FALSE)),""&amp;CHAR(10)&amp;"(Transfer In",TEXT('ACCESS EXPORT'!X752," MM/DD/YYY)"))))))</f>
        <v>MATTIS, TOD ALAN</v>
      </c>
      <c r="O752" s="4" t="str">
        <f>_xlfn.IFNA(VLOOKUP(B752,'ACCESS EXPORT'!$B:$Q,16,FALSE),"")</f>
        <v>MD</v>
      </c>
      <c r="P752" s="4" t="str">
        <f>_xlfn.IFNA(VLOOKUP(B752,'ACCESS EXPORT'!B:W,22,FALSE),"-")</f>
        <v>1295963346</v>
      </c>
      <c r="Q752" s="4" t="str">
        <f>_xlfn.IFNA(VLOOKUP(A752,'ACCESS EXPORT'!$A:$AG,33,0),"-")</f>
        <v>TBD</v>
      </c>
      <c r="R752" s="4" t="str">
        <f>_xlfn.IFNA(VLOOKUP(A752,'ACCESS EXPORT'!$A:$AH,34,0),"-")</f>
        <v>Linda Hopkins</v>
      </c>
      <c r="S752" s="4" t="str">
        <f>_xlfn.IFNA(VLOOKUP(A752,'ACCESS EXPORT'!$A:$AI,35,0),"-")</f>
        <v>James Agee</v>
      </c>
      <c r="T752" s="4" t="str">
        <f>_xlfn.IFNA(VLOOKUP(A752,'ACCESS EXPORT'!$A:$AJ,36,0),"-")</f>
        <v>Wanda Cruz</v>
      </c>
      <c r="U752" s="4" t="str">
        <f>_xlfn.IFNA(VLOOKUP(A752,'ACCESS EXPORT'!$A:$AK,37,0),"-")</f>
        <v>athena</v>
      </c>
      <c r="V752" s="4" t="str">
        <f>_xlfn.IFNA(VLOOKUP(A752,'ACCESS EXPORT'!$A:$AL,38,0),"-")</f>
        <v>N/A</v>
      </c>
      <c r="W752" s="4" t="str">
        <f>_xlfn.IFNA(VLOOKUP(A752,'ACCESS EXPORT'!$A:$AM,39,0),"-")</f>
        <v/>
      </c>
      <c r="X752" s="4" t="str">
        <f>_xlfn.IFNA(VLOOKUP(A752,'ACCESS EXPORT'!$A:$AN,40,0),"-")</f>
        <v>-</v>
      </c>
      <c r="Y752" s="26" t="str">
        <f>_xlfn.IFNA(VLOOKUP(A752,'ACCESS EXPORT'!A:AO,41,0),"")</f>
        <v>N/A</v>
      </c>
      <c r="Z752" s="26" t="str">
        <f>_xlfn.IFNA(VLOOKUP(A752,'ACCESS EXPORT'!A:AP,42,0),"")</f>
        <v/>
      </c>
      <c r="AA752" s="26" t="str">
        <f>_xlfn.IFNA(VLOOKUP(A752,'ACCESS EXPORT'!A:AQ,43,0),"")</f>
        <v>Jenna Tomaselli</v>
      </c>
    </row>
    <row r="753" spans="1:27" ht="18.75" x14ac:dyDescent="0.25">
      <c r="A753" s="33">
        <v>262</v>
      </c>
      <c r="B753" s="10">
        <v>1698</v>
      </c>
      <c r="C753" s="7" t="str">
        <f ca="1">IFERROR(UPPER(IF(AND('ACCESS EXPORT'!AA753="",'ACCESS EXPORT'!Z753=""),VLOOKUP(A753,'ACCESS EXPORT'!$A:$AF,32,FALSE),(IF('ACCESS EXPORT'!AA753&lt;&gt;"",CONCATENATE(VLOOKUP(A753,'ACCESS EXPORT'!$A:$AF,32,FALSE)," (Closed",TEXT('ACCESS EXPORT'!AA753," MM/DD/YYY)")),IF(TODAY()&lt;(('ACCESS EXPORT'!Z753)+30),CONCATENATE(VLOOKUP(A753,'ACCESS EXPORT'!$A:$AF,32,FALSE)," (Opens",TEXT('ACCESS EXPORT'!Z753," MM/DD/YYY)")),VLOOKUP(A753,'ACCESS EXPORT'!$A:$AF,32,FALSE)))))),"-")</f>
        <v>ADVENTHEALTH MEDICAL GROUP RADIOLOGY AT CENTRAL FLORIDA</v>
      </c>
      <c r="D753" s="3" t="str">
        <f ca="1">IFERROR(UPPER(IF(AND('ACCESS EXPORT'!AA753="",'ACCESS EXPORT'!Z753=""),VLOOKUP(A753,'ACCESS EXPORT'!$A:$AF,28,FALSE),(IF('ACCESS EXPORT'!AA753&lt;&gt;"",CONCATENATE(VLOOKUP(A753,'ACCESS EXPORT'!$A:$AF,28,FALSE)," (Closed",TEXT('ACCESS EXPORT'!AA753," MM/DD/YYY)")),IF(TODAY()&lt;(('ACCESS EXPORT'!Z753)+30),CONCATENATE(VLOOKUP(A753,'ACCESS EXPORT'!$A:$AF,28,FALSE)," (Opens",TEXT('ACCESS EXPORT'!Z753," MM/DD/YYY)")),VLOOKUP(A753,'ACCESS EXPORT'!$A:$AF,28,FALSE)))))),"-")</f>
        <v>RADIOLOGY SPECIALISTS OF FLORIDA</v>
      </c>
      <c r="E753" s="3" t="str">
        <f>VLOOKUP($A753,'ACCESS EXPORT'!$A:$AF,3,FALSE)</f>
        <v>7260</v>
      </c>
      <c r="F753" s="3" t="str">
        <f>UPPER(CONCATENATE(VLOOKUP(A753,'ACCESS EXPORT'!$A:$AF,4,FALSE)," ",VLOOKUP(A753,'ACCESS EXPORT'!$A:$AF,5,FALSE)," ",VLOOKUP(A753,'ACCESS EXPORT'!$A:$AF,6,FALSE)," ",VLOOKUP(A753,'ACCESS EXPORT'!$A:$AA,7,FALSE)," ",VLOOKUP(A753,'ACCESS EXPORT'!$A:$AA,8,FALSE)))</f>
        <v>2600 WESTHALL LN  MAITLAND FL 32751</v>
      </c>
      <c r="G753" s="4" t="str">
        <f>UPPER(VLOOKUP($A753,'ACCESS EXPORT'!$A:$AF,9,FALSE))</f>
        <v>ORANGE</v>
      </c>
      <c r="H753" s="4" t="str">
        <f>_xlfn.IFNA(VLOOKUP($B753,'ACCESS EXPORT'!$B:$J,9,FALSE),"")</f>
        <v>HB</v>
      </c>
      <c r="I753" s="3" t="str">
        <f>CONCATENATE("(P)",VLOOKUP($A753,'ACCESS EXPORT'!$A:$AF,11,FALSE)," (F)",VLOOKUP($A753,'ACCESS EXPORT'!$A:$AF,29,FALSE))</f>
        <v>(P)(407) 200-2355 (F)(407) 200-4947</v>
      </c>
      <c r="J753" s="4" t="str">
        <f>UPPER(VLOOKUP($A753,'ACCESS EXPORT'!$A:$AF,12,FALSE))</f>
        <v>RADIOLOGY</v>
      </c>
      <c r="K753" s="4" t="str">
        <f>UPPER(VLOOKUP($A753,'ACCESS EXPORT'!$A:$AF,13,FALSE))</f>
        <v>ELISE MACCARROLL-WRIGHT</v>
      </c>
      <c r="L753" s="3" t="str">
        <f>IF(AND(VLOOKUP(A753,'ACCESS EXPORT'!A:AE,1,0),'ACCESS EXPORT'!N753=""),UPPER(CONCATENATE('ACCESS EXPORT'!AE753)),IF(VLOOKUP(A753,'ACCESS EXPORT'!A:AE,1,0),UPPER(CONCATENATE('ACCESS EXPORT'!N753," "&amp;CHAR(10),'ACCESS EXPORT'!AE753))))</f>
        <v xml:space="preserve">SUSAN GRACIA, JULIE EDINGER, TRICIA PERRY (REV DIR) 
</v>
      </c>
      <c r="M753" s="4" t="str">
        <f>UPPER(VLOOKUP($A753,'ACCESS EXPORT'!$A:$O,15,FALSE))</f>
        <v>PATRICIA HORVATH (PM)/KAIRSTEN TURNER (PM)</v>
      </c>
      <c r="N753" s="4" t="str">
        <f ca="1">IF(AND('ACCESS EXPORT'!X753="",'ACCESS EXPORT'!Y753=""),IF('ACCESS EXPORT'!V753&lt;&gt;"",(IF(TODAY()-'ACCESS EXPORT'!V753&gt;=-60,UPPER(CONCATENATE(VLOOKUP(B753,'ACCESS EXPORT'!$B:$P,15,FALSE),""&amp;CHAR(10)&amp;"(SEP",TEXT('ACCESS EXPORT'!V753," MM/DD/YYY)"))),IF(TODAY()-'ACCESS EXPORT'!V753&lt;0,UPPER(VLOOKUP(B753,'ACCESS EXPORT'!$B:$P,15,FALSE)),UPPER(VLOOKUP(B753,'ACCESS EXPORT'!$B:$P,15,FALSE))))),IF('ACCESS EXPORT'!U753="",UPPER(VLOOKUP(B753,'ACCESS EXPORT'!$B:$P,15,FALSE)),IF(TODAY()-'ACCESS EXPORT'!U753&lt;=30,CONCATENATE(UPPER(VLOOKUP(B753,'ACCESS EXPORT'!$B:$P,15,FALSE)),""&amp;CHAR(10)&amp;"(NEW",TEXT('ACCESS EXPORT'!U753," MM/DD/YYY)")),IF(AND(TODAY()-'ACCESS EXPORT'!U753&gt;30,TODAY()&gt;0),UPPER(VLOOKUP(B753,'ACCESS EXPORT'!$B:$P,15,FALSE)))))),IF('ACCESS EXPORT'!Y753&lt;&gt;"",UPPER(CONCATENATE(UPPER(VLOOKUP(B753,'ACCESS EXPORT'!$B:$P,15,FALSE)),""&amp;CHAR(10)&amp;"(Transfer Out",TEXT('ACCESS EXPORT'!Y753," MM/DD/YYY)"))),IF('ACCESS EXPORT'!X753&lt;&gt;"",UPPER(CONCATENATE(UPPER(VLOOKUP(B753,'ACCESS EXPORT'!$B:$P,15,FALSE)),""&amp;CHAR(10)&amp;"(Transfer In",TEXT('ACCESS EXPORT'!X753," MM/DD/YYY)"))))))</f>
        <v>SCHERER, PHILIP M</v>
      </c>
      <c r="O753" s="4" t="str">
        <f>_xlfn.IFNA(VLOOKUP(B753,'ACCESS EXPORT'!$B:$Q,16,FALSE),"")</f>
        <v>MD</v>
      </c>
      <c r="P753" s="4" t="str">
        <f>_xlfn.IFNA(VLOOKUP(B753,'ACCESS EXPORT'!B:W,22,FALSE),"-")</f>
        <v>1609194547</v>
      </c>
      <c r="Q753" s="4" t="str">
        <f>_xlfn.IFNA(VLOOKUP(A753,'ACCESS EXPORT'!$A:$AG,33,0),"-")</f>
        <v>TBD</v>
      </c>
      <c r="R753" s="4" t="str">
        <f>_xlfn.IFNA(VLOOKUP(A753,'ACCESS EXPORT'!$A:$AH,34,0),"-")</f>
        <v>Linda Hopkins</v>
      </c>
      <c r="S753" s="4" t="str">
        <f>_xlfn.IFNA(VLOOKUP(A753,'ACCESS EXPORT'!$A:$AI,35,0),"-")</f>
        <v>James Agee</v>
      </c>
      <c r="T753" s="4" t="str">
        <f>_xlfn.IFNA(VLOOKUP(A753,'ACCESS EXPORT'!$A:$AJ,36,0),"-")</f>
        <v>Wanda Cruz</v>
      </c>
      <c r="U753" s="4" t="str">
        <f>_xlfn.IFNA(VLOOKUP(A753,'ACCESS EXPORT'!$A:$AK,37,0),"-")</f>
        <v>athena</v>
      </c>
      <c r="V753" s="4" t="str">
        <f>_xlfn.IFNA(VLOOKUP(A753,'ACCESS EXPORT'!$A:$AL,38,0),"-")</f>
        <v>N/A</v>
      </c>
      <c r="W753" s="4" t="str">
        <f>_xlfn.IFNA(VLOOKUP(A753,'ACCESS EXPORT'!$A:$AM,39,0),"-")</f>
        <v/>
      </c>
      <c r="X753" s="4" t="str">
        <f>_xlfn.IFNA(VLOOKUP(A753,'ACCESS EXPORT'!$A:$AN,40,0),"-")</f>
        <v>-</v>
      </c>
      <c r="Y753" s="26" t="str">
        <f>_xlfn.IFNA(VLOOKUP(A753,'ACCESS EXPORT'!A:AO,41,0),"")</f>
        <v>N/A</v>
      </c>
      <c r="Z753" s="26" t="str">
        <f>_xlfn.IFNA(VLOOKUP(A753,'ACCESS EXPORT'!A:AP,42,0),"")</f>
        <v/>
      </c>
      <c r="AA753" s="26" t="str">
        <f>_xlfn.IFNA(VLOOKUP(A753,'ACCESS EXPORT'!A:AQ,43,0),"")</f>
        <v>Jenna Tomaselli</v>
      </c>
    </row>
    <row r="754" spans="1:27" ht="18.75" x14ac:dyDescent="0.25">
      <c r="A754" s="33">
        <v>262</v>
      </c>
      <c r="B754" s="10">
        <v>1690</v>
      </c>
      <c r="C754" s="7" t="str">
        <f ca="1">IFERROR(UPPER(IF(AND('ACCESS EXPORT'!AA754="",'ACCESS EXPORT'!Z754=""),VLOOKUP(A754,'ACCESS EXPORT'!$A:$AF,32,FALSE),(IF('ACCESS EXPORT'!AA754&lt;&gt;"",CONCATENATE(VLOOKUP(A754,'ACCESS EXPORT'!$A:$AF,32,FALSE)," (Closed",TEXT('ACCESS EXPORT'!AA754," MM/DD/YYY)")),IF(TODAY()&lt;(('ACCESS EXPORT'!Z754)+30),CONCATENATE(VLOOKUP(A754,'ACCESS EXPORT'!$A:$AF,32,FALSE)," (Opens",TEXT('ACCESS EXPORT'!Z754," MM/DD/YYY)")),VLOOKUP(A754,'ACCESS EXPORT'!$A:$AF,32,FALSE)))))),"-")</f>
        <v>ADVENTHEALTH MEDICAL GROUP RADIOLOGY AT CENTRAL FLORIDA</v>
      </c>
      <c r="D754" s="3" t="str">
        <f ca="1">IFERROR(UPPER(IF(AND('ACCESS EXPORT'!AA754="",'ACCESS EXPORT'!Z754=""),VLOOKUP(A754,'ACCESS EXPORT'!$A:$AF,28,FALSE),(IF('ACCESS EXPORT'!AA754&lt;&gt;"",CONCATENATE(VLOOKUP(A754,'ACCESS EXPORT'!$A:$AF,28,FALSE)," (Closed",TEXT('ACCESS EXPORT'!AA754," MM/DD/YYY)")),IF(TODAY()&lt;(('ACCESS EXPORT'!Z754)+30),CONCATENATE(VLOOKUP(A754,'ACCESS EXPORT'!$A:$AF,28,FALSE)," (Opens",TEXT('ACCESS EXPORT'!Z754," MM/DD/YYY)")),VLOOKUP(A754,'ACCESS EXPORT'!$A:$AF,28,FALSE)))))),"-")</f>
        <v>RADIOLOGY SPECIALISTS OF FLORIDA</v>
      </c>
      <c r="E754" s="3" t="str">
        <f>VLOOKUP($A754,'ACCESS EXPORT'!$A:$AF,3,FALSE)</f>
        <v>7260</v>
      </c>
      <c r="F754" s="3" t="str">
        <f>UPPER(CONCATENATE(VLOOKUP(A754,'ACCESS EXPORT'!$A:$AF,4,FALSE)," ",VLOOKUP(A754,'ACCESS EXPORT'!$A:$AF,5,FALSE)," ",VLOOKUP(A754,'ACCESS EXPORT'!$A:$AF,6,FALSE)," ",VLOOKUP(A754,'ACCESS EXPORT'!$A:$AA,7,FALSE)," ",VLOOKUP(A754,'ACCESS EXPORT'!$A:$AA,8,FALSE)))</f>
        <v>2600 WESTHALL LN  MAITLAND FL 32751</v>
      </c>
      <c r="G754" s="4" t="str">
        <f>UPPER(VLOOKUP($A754,'ACCESS EXPORT'!$A:$AF,9,FALSE))</f>
        <v>ORANGE</v>
      </c>
      <c r="H754" s="4" t="str">
        <f>_xlfn.IFNA(VLOOKUP($B754,'ACCESS EXPORT'!$B:$J,9,FALSE),"")</f>
        <v>HB</v>
      </c>
      <c r="I754" s="3" t="str">
        <f>CONCATENATE("(P)",VLOOKUP($A754,'ACCESS EXPORT'!$A:$AF,11,FALSE)," (F)",VLOOKUP($A754,'ACCESS EXPORT'!$A:$AF,29,FALSE))</f>
        <v>(P)(407) 200-2355 (F)(407) 200-4947</v>
      </c>
      <c r="J754" s="4" t="str">
        <f>UPPER(VLOOKUP($A754,'ACCESS EXPORT'!$A:$AF,12,FALSE))</f>
        <v>RADIOLOGY</v>
      </c>
      <c r="K754" s="4" t="str">
        <f>UPPER(VLOOKUP($A754,'ACCESS EXPORT'!$A:$AF,13,FALSE))</f>
        <v>ELISE MACCARROLL-WRIGHT</v>
      </c>
      <c r="L754" s="3" t="str">
        <f>IF(AND(VLOOKUP(A754,'ACCESS EXPORT'!A:AE,1,0),'ACCESS EXPORT'!N754=""),UPPER(CONCATENATE('ACCESS EXPORT'!AE754)),IF(VLOOKUP(A754,'ACCESS EXPORT'!A:AE,1,0),UPPER(CONCATENATE('ACCESS EXPORT'!N754," "&amp;CHAR(10),'ACCESS EXPORT'!AE754))))</f>
        <v xml:space="preserve">SUSAN GRACIA, JULIE EDINGER, TRICIA PERRY (REV DIR) 
</v>
      </c>
      <c r="M754" s="4" t="str">
        <f>UPPER(VLOOKUP($A754,'ACCESS EXPORT'!$A:$O,15,FALSE))</f>
        <v>PATRICIA HORVATH (PM)/KAIRSTEN TURNER (PM)</v>
      </c>
      <c r="N754" s="4" t="str">
        <f ca="1">IF(AND('ACCESS EXPORT'!X754="",'ACCESS EXPORT'!Y754=""),IF('ACCESS EXPORT'!V754&lt;&gt;"",(IF(TODAY()-'ACCESS EXPORT'!V754&gt;=-60,UPPER(CONCATENATE(VLOOKUP(B754,'ACCESS EXPORT'!$B:$P,15,FALSE),""&amp;CHAR(10)&amp;"(SEP",TEXT('ACCESS EXPORT'!V754," MM/DD/YYY)"))),IF(TODAY()-'ACCESS EXPORT'!V754&lt;0,UPPER(VLOOKUP(B754,'ACCESS EXPORT'!$B:$P,15,FALSE)),UPPER(VLOOKUP(B754,'ACCESS EXPORT'!$B:$P,15,FALSE))))),IF('ACCESS EXPORT'!U754="",UPPER(VLOOKUP(B754,'ACCESS EXPORT'!$B:$P,15,FALSE)),IF(TODAY()-'ACCESS EXPORT'!U754&lt;=30,CONCATENATE(UPPER(VLOOKUP(B754,'ACCESS EXPORT'!$B:$P,15,FALSE)),""&amp;CHAR(10)&amp;"(NEW",TEXT('ACCESS EXPORT'!U754," MM/DD/YYY)")),IF(AND(TODAY()-'ACCESS EXPORT'!U754&gt;30,TODAY()&gt;0),UPPER(VLOOKUP(B754,'ACCESS EXPORT'!$B:$P,15,FALSE)))))),IF('ACCESS EXPORT'!Y754&lt;&gt;"",UPPER(CONCATENATE(UPPER(VLOOKUP(B754,'ACCESS EXPORT'!$B:$P,15,FALSE)),""&amp;CHAR(10)&amp;"(Transfer Out",TEXT('ACCESS EXPORT'!Y754," MM/DD/YYY)"))),IF('ACCESS EXPORT'!X754&lt;&gt;"",UPPER(CONCATENATE(UPPER(VLOOKUP(B754,'ACCESS EXPORT'!$B:$P,15,FALSE)),""&amp;CHAR(10)&amp;"(Transfer In",TEXT('ACCESS EXPORT'!X754," MM/DD/YYY)"))))))</f>
        <v>LINDSAY, AARON JOSEPH</v>
      </c>
      <c r="O754" s="4" t="str">
        <f>_xlfn.IFNA(VLOOKUP(B754,'ACCESS EXPORT'!$B:$Q,16,FALSE),"")</f>
        <v>MD</v>
      </c>
      <c r="P754" s="4" t="str">
        <f>_xlfn.IFNA(VLOOKUP(B754,'ACCESS EXPORT'!B:W,22,FALSE),"-")</f>
        <v>1861782195</v>
      </c>
      <c r="Q754" s="4" t="str">
        <f>_xlfn.IFNA(VLOOKUP(A754,'ACCESS EXPORT'!$A:$AG,33,0),"-")</f>
        <v>TBD</v>
      </c>
      <c r="R754" s="4" t="str">
        <f>_xlfn.IFNA(VLOOKUP(A754,'ACCESS EXPORT'!$A:$AH,34,0),"-")</f>
        <v>Linda Hopkins</v>
      </c>
      <c r="S754" s="4" t="str">
        <f>_xlfn.IFNA(VLOOKUP(A754,'ACCESS EXPORT'!$A:$AI,35,0),"-")</f>
        <v>James Agee</v>
      </c>
      <c r="T754" s="4" t="str">
        <f>_xlfn.IFNA(VLOOKUP(A754,'ACCESS EXPORT'!$A:$AJ,36,0),"-")</f>
        <v>Wanda Cruz</v>
      </c>
      <c r="U754" s="4" t="str">
        <f>_xlfn.IFNA(VLOOKUP(A754,'ACCESS EXPORT'!$A:$AK,37,0),"-")</f>
        <v>athena</v>
      </c>
      <c r="V754" s="4" t="str">
        <f>_xlfn.IFNA(VLOOKUP(A754,'ACCESS EXPORT'!$A:$AL,38,0),"-")</f>
        <v>N/A</v>
      </c>
      <c r="W754" s="4" t="str">
        <f>_xlfn.IFNA(VLOOKUP(A754,'ACCESS EXPORT'!$A:$AM,39,0),"-")</f>
        <v/>
      </c>
      <c r="X754" s="4" t="str">
        <f>_xlfn.IFNA(VLOOKUP(A754,'ACCESS EXPORT'!$A:$AN,40,0),"-")</f>
        <v>-</v>
      </c>
      <c r="Y754" s="26" t="str">
        <f>_xlfn.IFNA(VLOOKUP(A754,'ACCESS EXPORT'!A:AO,41,0),"")</f>
        <v>N/A</v>
      </c>
      <c r="Z754" s="26" t="str">
        <f>_xlfn.IFNA(VLOOKUP(A754,'ACCESS EXPORT'!A:AP,42,0),"")</f>
        <v/>
      </c>
      <c r="AA754" s="26" t="str">
        <f>_xlfn.IFNA(VLOOKUP(A754,'ACCESS EXPORT'!A:AQ,43,0),"")</f>
        <v>Jenna Tomaselli</v>
      </c>
    </row>
    <row r="755" spans="1:27" ht="18.75" x14ac:dyDescent="0.25">
      <c r="A755" s="33">
        <v>262</v>
      </c>
      <c r="B755" s="10">
        <v>1691</v>
      </c>
      <c r="C755" s="7" t="str">
        <f ca="1">IFERROR(UPPER(IF(AND('ACCESS EXPORT'!AA755="",'ACCESS EXPORT'!Z755=""),VLOOKUP(A755,'ACCESS EXPORT'!$A:$AF,32,FALSE),(IF('ACCESS EXPORT'!AA755&lt;&gt;"",CONCATENATE(VLOOKUP(A755,'ACCESS EXPORT'!$A:$AF,32,FALSE)," (Closed",TEXT('ACCESS EXPORT'!AA755," MM/DD/YYY)")),IF(TODAY()&lt;(('ACCESS EXPORT'!Z755)+30),CONCATENATE(VLOOKUP(A755,'ACCESS EXPORT'!$A:$AF,32,FALSE)," (Opens",TEXT('ACCESS EXPORT'!Z755," MM/DD/YYY)")),VLOOKUP(A755,'ACCESS EXPORT'!$A:$AF,32,FALSE)))))),"-")</f>
        <v>ADVENTHEALTH MEDICAL GROUP RADIOLOGY AT CENTRAL FLORIDA</v>
      </c>
      <c r="D755" s="3" t="str">
        <f ca="1">IFERROR(UPPER(IF(AND('ACCESS EXPORT'!AA755="",'ACCESS EXPORT'!Z755=""),VLOOKUP(A755,'ACCESS EXPORT'!$A:$AF,28,FALSE),(IF('ACCESS EXPORT'!AA755&lt;&gt;"",CONCATENATE(VLOOKUP(A755,'ACCESS EXPORT'!$A:$AF,28,FALSE)," (Closed",TEXT('ACCESS EXPORT'!AA755," MM/DD/YYY)")),IF(TODAY()&lt;(('ACCESS EXPORT'!Z755)+30),CONCATENATE(VLOOKUP(A755,'ACCESS EXPORT'!$A:$AF,28,FALSE)," (Opens",TEXT('ACCESS EXPORT'!Z755," MM/DD/YYY)")),VLOOKUP(A755,'ACCESS EXPORT'!$A:$AF,28,FALSE)))))),"-")</f>
        <v>RADIOLOGY SPECIALISTS OF FLORIDA</v>
      </c>
      <c r="E755" s="3" t="str">
        <f>VLOOKUP($A755,'ACCESS EXPORT'!$A:$AF,3,FALSE)</f>
        <v>7260</v>
      </c>
      <c r="F755" s="3" t="str">
        <f>UPPER(CONCATENATE(VLOOKUP(A755,'ACCESS EXPORT'!$A:$AF,4,FALSE)," ",VLOOKUP(A755,'ACCESS EXPORT'!$A:$AF,5,FALSE)," ",VLOOKUP(A755,'ACCESS EXPORT'!$A:$AF,6,FALSE)," ",VLOOKUP(A755,'ACCESS EXPORT'!$A:$AA,7,FALSE)," ",VLOOKUP(A755,'ACCESS EXPORT'!$A:$AA,8,FALSE)))</f>
        <v>2600 WESTHALL LN  MAITLAND FL 32751</v>
      </c>
      <c r="G755" s="4" t="str">
        <f>UPPER(VLOOKUP($A755,'ACCESS EXPORT'!$A:$AF,9,FALSE))</f>
        <v>ORANGE</v>
      </c>
      <c r="H755" s="4" t="str">
        <f>_xlfn.IFNA(VLOOKUP($B755,'ACCESS EXPORT'!$B:$J,9,FALSE),"")</f>
        <v>HB</v>
      </c>
      <c r="I755" s="3" t="str">
        <f>CONCATENATE("(P)",VLOOKUP($A755,'ACCESS EXPORT'!$A:$AF,11,FALSE)," (F)",VLOOKUP($A755,'ACCESS EXPORT'!$A:$AF,29,FALSE))</f>
        <v>(P)(407) 200-2355 (F)(407) 200-4947</v>
      </c>
      <c r="J755" s="4" t="str">
        <f>UPPER(VLOOKUP($A755,'ACCESS EXPORT'!$A:$AF,12,FALSE))</f>
        <v>RADIOLOGY</v>
      </c>
      <c r="K755" s="4" t="str">
        <f>UPPER(VLOOKUP($A755,'ACCESS EXPORT'!$A:$AF,13,FALSE))</f>
        <v>ELISE MACCARROLL-WRIGHT</v>
      </c>
      <c r="L755" s="3" t="str">
        <f>IF(AND(VLOOKUP(A755,'ACCESS EXPORT'!A:AE,1,0),'ACCESS EXPORT'!N755=""),UPPER(CONCATENATE('ACCESS EXPORT'!AE755)),IF(VLOOKUP(A755,'ACCESS EXPORT'!A:AE,1,0),UPPER(CONCATENATE('ACCESS EXPORT'!N755," "&amp;CHAR(10),'ACCESS EXPORT'!AE755))))</f>
        <v xml:space="preserve">SUSAN GRACIA, JULIE EDINGER, TRICIA PERRY (REV DIR) 
</v>
      </c>
      <c r="M755" s="4" t="str">
        <f>UPPER(VLOOKUP($A755,'ACCESS EXPORT'!$A:$O,15,FALSE))</f>
        <v>PATRICIA HORVATH (PM)/KAIRSTEN TURNER (PM)</v>
      </c>
      <c r="N755" s="4" t="str">
        <f ca="1">IF(AND('ACCESS EXPORT'!X755="",'ACCESS EXPORT'!Y755=""),IF('ACCESS EXPORT'!V755&lt;&gt;"",(IF(TODAY()-'ACCESS EXPORT'!V755&gt;=-60,UPPER(CONCATENATE(VLOOKUP(B755,'ACCESS EXPORT'!$B:$P,15,FALSE),""&amp;CHAR(10)&amp;"(SEP",TEXT('ACCESS EXPORT'!V755," MM/DD/YYY)"))),IF(TODAY()-'ACCESS EXPORT'!V755&lt;0,UPPER(VLOOKUP(B755,'ACCESS EXPORT'!$B:$P,15,FALSE)),UPPER(VLOOKUP(B755,'ACCESS EXPORT'!$B:$P,15,FALSE))))),IF('ACCESS EXPORT'!U755="",UPPER(VLOOKUP(B755,'ACCESS EXPORT'!$B:$P,15,FALSE)),IF(TODAY()-'ACCESS EXPORT'!U755&lt;=30,CONCATENATE(UPPER(VLOOKUP(B755,'ACCESS EXPORT'!$B:$P,15,FALSE)),""&amp;CHAR(10)&amp;"(NEW",TEXT('ACCESS EXPORT'!U755," MM/DD/YYY)")),IF(AND(TODAY()-'ACCESS EXPORT'!U755&gt;30,TODAY()&gt;0),UPPER(VLOOKUP(B755,'ACCESS EXPORT'!$B:$P,15,FALSE)))))),IF('ACCESS EXPORT'!Y755&lt;&gt;"",UPPER(CONCATENATE(UPPER(VLOOKUP(B755,'ACCESS EXPORT'!$B:$P,15,FALSE)),""&amp;CHAR(10)&amp;"(Transfer Out",TEXT('ACCESS EXPORT'!Y755," MM/DD/YYY)"))),IF('ACCESS EXPORT'!X755&lt;&gt;"",UPPER(CONCATENATE(UPPER(VLOOKUP(B755,'ACCESS EXPORT'!$B:$P,15,FALSE)),""&amp;CHAR(10)&amp;"(Transfer In",TEXT('ACCESS EXPORT'!X755," MM/DD/YYY)"))))))</f>
        <v>WADGAONKAR, AJAY</v>
      </c>
      <c r="O755" s="4" t="str">
        <f>_xlfn.IFNA(VLOOKUP(B755,'ACCESS EXPORT'!$B:$Q,16,FALSE),"")</f>
        <v>MD</v>
      </c>
      <c r="P755" s="4" t="str">
        <f>_xlfn.IFNA(VLOOKUP(B755,'ACCESS EXPORT'!B:W,22,FALSE),"-")</f>
        <v>1720307317</v>
      </c>
      <c r="Q755" s="4" t="str">
        <f>_xlfn.IFNA(VLOOKUP(A755,'ACCESS EXPORT'!$A:$AG,33,0),"-")</f>
        <v>TBD</v>
      </c>
      <c r="R755" s="4" t="str">
        <f>_xlfn.IFNA(VLOOKUP(A755,'ACCESS EXPORT'!$A:$AH,34,0),"-")</f>
        <v>Linda Hopkins</v>
      </c>
      <c r="S755" s="4" t="str">
        <f>_xlfn.IFNA(VLOOKUP(A755,'ACCESS EXPORT'!$A:$AI,35,0),"-")</f>
        <v>James Agee</v>
      </c>
      <c r="T755" s="4" t="str">
        <f>_xlfn.IFNA(VLOOKUP(A755,'ACCESS EXPORT'!$A:$AJ,36,0),"-")</f>
        <v>Wanda Cruz</v>
      </c>
      <c r="U755" s="4" t="str">
        <f>_xlfn.IFNA(VLOOKUP(A755,'ACCESS EXPORT'!$A:$AK,37,0),"-")</f>
        <v>athena</v>
      </c>
      <c r="V755" s="4" t="str">
        <f>_xlfn.IFNA(VLOOKUP(A755,'ACCESS EXPORT'!$A:$AL,38,0),"-")</f>
        <v>N/A</v>
      </c>
      <c r="W755" s="4" t="str">
        <f>_xlfn.IFNA(VLOOKUP(A755,'ACCESS EXPORT'!$A:$AM,39,0),"-")</f>
        <v/>
      </c>
      <c r="X755" s="4" t="str">
        <f>_xlfn.IFNA(VLOOKUP(A755,'ACCESS EXPORT'!$A:$AN,40,0),"-")</f>
        <v>-</v>
      </c>
      <c r="Y755" s="26" t="str">
        <f>_xlfn.IFNA(VLOOKUP(A755,'ACCESS EXPORT'!A:AO,41,0),"")</f>
        <v>N/A</v>
      </c>
      <c r="Z755" s="26" t="str">
        <f>_xlfn.IFNA(VLOOKUP(A755,'ACCESS EXPORT'!A:AP,42,0),"")</f>
        <v/>
      </c>
      <c r="AA755" s="26" t="str">
        <f>_xlfn.IFNA(VLOOKUP(A755,'ACCESS EXPORT'!A:AQ,43,0),"")</f>
        <v>Jenna Tomaselli</v>
      </c>
    </row>
    <row r="756" spans="1:27" ht="18.75" x14ac:dyDescent="0.25">
      <c r="A756" s="33">
        <v>262</v>
      </c>
      <c r="B756" s="10">
        <v>1692</v>
      </c>
      <c r="C756" s="7" t="str">
        <f ca="1">IFERROR(UPPER(IF(AND('ACCESS EXPORT'!AA756="",'ACCESS EXPORT'!Z756=""),VLOOKUP(A756,'ACCESS EXPORT'!$A:$AF,32,FALSE),(IF('ACCESS EXPORT'!AA756&lt;&gt;"",CONCATENATE(VLOOKUP(A756,'ACCESS EXPORT'!$A:$AF,32,FALSE)," (Closed",TEXT('ACCESS EXPORT'!AA756," MM/DD/YYY)")),IF(TODAY()&lt;(('ACCESS EXPORT'!Z756)+30),CONCATENATE(VLOOKUP(A756,'ACCESS EXPORT'!$A:$AF,32,FALSE)," (Opens",TEXT('ACCESS EXPORT'!Z756," MM/DD/YYY)")),VLOOKUP(A756,'ACCESS EXPORT'!$A:$AF,32,FALSE)))))),"-")</f>
        <v>ADVENTHEALTH MEDICAL GROUP RADIOLOGY AT CENTRAL FLORIDA</v>
      </c>
      <c r="D756" s="3" t="str">
        <f ca="1">IFERROR(UPPER(IF(AND('ACCESS EXPORT'!AA756="",'ACCESS EXPORT'!Z756=""),VLOOKUP(A756,'ACCESS EXPORT'!$A:$AF,28,FALSE),(IF('ACCESS EXPORT'!AA756&lt;&gt;"",CONCATENATE(VLOOKUP(A756,'ACCESS EXPORT'!$A:$AF,28,FALSE)," (Closed",TEXT('ACCESS EXPORT'!AA756," MM/DD/YYY)")),IF(TODAY()&lt;(('ACCESS EXPORT'!Z756)+30),CONCATENATE(VLOOKUP(A756,'ACCESS EXPORT'!$A:$AF,28,FALSE)," (Opens",TEXT('ACCESS EXPORT'!Z756," MM/DD/YYY)")),VLOOKUP(A756,'ACCESS EXPORT'!$A:$AF,28,FALSE)))))),"-")</f>
        <v>RADIOLOGY SPECIALISTS OF FLORIDA</v>
      </c>
      <c r="E756" s="3" t="str">
        <f>VLOOKUP($A756,'ACCESS EXPORT'!$A:$AF,3,FALSE)</f>
        <v>7260</v>
      </c>
      <c r="F756" s="3" t="str">
        <f>UPPER(CONCATENATE(VLOOKUP(A756,'ACCESS EXPORT'!$A:$AF,4,FALSE)," ",VLOOKUP(A756,'ACCESS EXPORT'!$A:$AF,5,FALSE)," ",VLOOKUP(A756,'ACCESS EXPORT'!$A:$AF,6,FALSE)," ",VLOOKUP(A756,'ACCESS EXPORT'!$A:$AA,7,FALSE)," ",VLOOKUP(A756,'ACCESS EXPORT'!$A:$AA,8,FALSE)))</f>
        <v>2600 WESTHALL LN  MAITLAND FL 32751</v>
      </c>
      <c r="G756" s="4" t="str">
        <f>UPPER(VLOOKUP($A756,'ACCESS EXPORT'!$A:$AF,9,FALSE))</f>
        <v>ORANGE</v>
      </c>
      <c r="H756" s="4" t="str">
        <f>_xlfn.IFNA(VLOOKUP($B756,'ACCESS EXPORT'!$B:$J,9,FALSE),"")</f>
        <v>HB</v>
      </c>
      <c r="I756" s="3" t="str">
        <f>CONCATENATE("(P)",VLOOKUP($A756,'ACCESS EXPORT'!$A:$AF,11,FALSE)," (F)",VLOOKUP($A756,'ACCESS EXPORT'!$A:$AF,29,FALSE))</f>
        <v>(P)(407) 200-2355 (F)(407) 200-4947</v>
      </c>
      <c r="J756" s="4" t="str">
        <f>UPPER(VLOOKUP($A756,'ACCESS EXPORT'!$A:$AF,12,FALSE))</f>
        <v>RADIOLOGY</v>
      </c>
      <c r="K756" s="4" t="str">
        <f>UPPER(VLOOKUP($A756,'ACCESS EXPORT'!$A:$AF,13,FALSE))</f>
        <v>ELISE MACCARROLL-WRIGHT</v>
      </c>
      <c r="L756" s="3" t="str">
        <f>IF(AND(VLOOKUP(A756,'ACCESS EXPORT'!A:AE,1,0),'ACCESS EXPORT'!N756=""),UPPER(CONCATENATE('ACCESS EXPORT'!AE756)),IF(VLOOKUP(A756,'ACCESS EXPORT'!A:AE,1,0),UPPER(CONCATENATE('ACCESS EXPORT'!N756," "&amp;CHAR(10),'ACCESS EXPORT'!AE756))))</f>
        <v xml:space="preserve">SUSAN GRACIA, JULIE EDINGER, TRICIA PERRY (REV DIR) 
</v>
      </c>
      <c r="M756" s="4" t="str">
        <f>UPPER(VLOOKUP($A756,'ACCESS EXPORT'!$A:$O,15,FALSE))</f>
        <v>PATRICIA HORVATH (PM)/KAIRSTEN TURNER (PM)</v>
      </c>
      <c r="N756" s="4" t="str">
        <f ca="1">IF(AND('ACCESS EXPORT'!X756="",'ACCESS EXPORT'!Y756=""),IF('ACCESS EXPORT'!V756&lt;&gt;"",(IF(TODAY()-'ACCESS EXPORT'!V756&gt;=-60,UPPER(CONCATENATE(VLOOKUP(B756,'ACCESS EXPORT'!$B:$P,15,FALSE),""&amp;CHAR(10)&amp;"(SEP",TEXT('ACCESS EXPORT'!V756," MM/DD/YYY)"))),IF(TODAY()-'ACCESS EXPORT'!V756&lt;0,UPPER(VLOOKUP(B756,'ACCESS EXPORT'!$B:$P,15,FALSE)),UPPER(VLOOKUP(B756,'ACCESS EXPORT'!$B:$P,15,FALSE))))),IF('ACCESS EXPORT'!U756="",UPPER(VLOOKUP(B756,'ACCESS EXPORT'!$B:$P,15,FALSE)),IF(TODAY()-'ACCESS EXPORT'!U756&lt;=30,CONCATENATE(UPPER(VLOOKUP(B756,'ACCESS EXPORT'!$B:$P,15,FALSE)),""&amp;CHAR(10)&amp;"(NEW",TEXT('ACCESS EXPORT'!U756," MM/DD/YYY)")),IF(AND(TODAY()-'ACCESS EXPORT'!U756&gt;30,TODAY()&gt;0),UPPER(VLOOKUP(B756,'ACCESS EXPORT'!$B:$P,15,FALSE)))))),IF('ACCESS EXPORT'!Y756&lt;&gt;"",UPPER(CONCATENATE(UPPER(VLOOKUP(B756,'ACCESS EXPORT'!$B:$P,15,FALSE)),""&amp;CHAR(10)&amp;"(Transfer Out",TEXT('ACCESS EXPORT'!Y756," MM/DD/YYY)"))),IF('ACCESS EXPORT'!X756&lt;&gt;"",UPPER(CONCATENATE(UPPER(VLOOKUP(B756,'ACCESS EXPORT'!$B:$P,15,FALSE)),""&amp;CHAR(10)&amp;"(Transfer In",TEXT('ACCESS EXPORT'!X756," MM/DD/YYY)"))))))</f>
        <v>PAYDAR, AMIR</v>
      </c>
      <c r="O756" s="4" t="str">
        <f>_xlfn.IFNA(VLOOKUP(B756,'ACCESS EXPORT'!$B:$Q,16,FALSE),"")</f>
        <v>MD</v>
      </c>
      <c r="P756" s="4" t="str">
        <f>_xlfn.IFNA(VLOOKUP(B756,'ACCESS EXPORT'!B:W,22,FALSE),"-")</f>
        <v>1134390743</v>
      </c>
      <c r="Q756" s="4" t="str">
        <f>_xlfn.IFNA(VLOOKUP(A756,'ACCESS EXPORT'!$A:$AG,33,0),"-")</f>
        <v>TBD</v>
      </c>
      <c r="R756" s="4" t="str">
        <f>_xlfn.IFNA(VLOOKUP(A756,'ACCESS EXPORT'!$A:$AH,34,0),"-")</f>
        <v>Linda Hopkins</v>
      </c>
      <c r="S756" s="4" t="str">
        <f>_xlfn.IFNA(VLOOKUP(A756,'ACCESS EXPORT'!$A:$AI,35,0),"-")</f>
        <v>James Agee</v>
      </c>
      <c r="T756" s="4" t="str">
        <f>_xlfn.IFNA(VLOOKUP(A756,'ACCESS EXPORT'!$A:$AJ,36,0),"-")</f>
        <v>Wanda Cruz</v>
      </c>
      <c r="U756" s="4" t="str">
        <f>_xlfn.IFNA(VLOOKUP(A756,'ACCESS EXPORT'!$A:$AK,37,0),"-")</f>
        <v>athena</v>
      </c>
      <c r="V756" s="4" t="str">
        <f>_xlfn.IFNA(VLOOKUP(A756,'ACCESS EXPORT'!$A:$AL,38,0),"-")</f>
        <v>N/A</v>
      </c>
      <c r="W756" s="4" t="str">
        <f>_xlfn.IFNA(VLOOKUP(A756,'ACCESS EXPORT'!$A:$AM,39,0),"-")</f>
        <v/>
      </c>
      <c r="X756" s="4" t="str">
        <f>_xlfn.IFNA(VLOOKUP(A756,'ACCESS EXPORT'!$A:$AN,40,0),"-")</f>
        <v>-</v>
      </c>
      <c r="Y756" s="26" t="str">
        <f>_xlfn.IFNA(VLOOKUP(A756,'ACCESS EXPORT'!A:AO,41,0),"")</f>
        <v>N/A</v>
      </c>
      <c r="Z756" s="26" t="str">
        <f>_xlfn.IFNA(VLOOKUP(A756,'ACCESS EXPORT'!A:AP,42,0),"")</f>
        <v/>
      </c>
      <c r="AA756" s="26" t="str">
        <f>_xlfn.IFNA(VLOOKUP(A756,'ACCESS EXPORT'!A:AQ,43,0),"")</f>
        <v>Jenna Tomaselli</v>
      </c>
    </row>
    <row r="757" spans="1:27" ht="18.75" x14ac:dyDescent="0.25">
      <c r="A757" s="33">
        <v>262</v>
      </c>
      <c r="B757" s="10">
        <v>1693</v>
      </c>
      <c r="C757" s="7" t="str">
        <f ca="1">IFERROR(UPPER(IF(AND('ACCESS EXPORT'!AA757="",'ACCESS EXPORT'!Z757=""),VLOOKUP(A757,'ACCESS EXPORT'!$A:$AF,32,FALSE),(IF('ACCESS EXPORT'!AA757&lt;&gt;"",CONCATENATE(VLOOKUP(A757,'ACCESS EXPORT'!$A:$AF,32,FALSE)," (Closed",TEXT('ACCESS EXPORT'!AA757," MM/DD/YYY)")),IF(TODAY()&lt;(('ACCESS EXPORT'!Z757)+30),CONCATENATE(VLOOKUP(A757,'ACCESS EXPORT'!$A:$AF,32,FALSE)," (Opens",TEXT('ACCESS EXPORT'!Z757," MM/DD/YYY)")),VLOOKUP(A757,'ACCESS EXPORT'!$A:$AF,32,FALSE)))))),"-")</f>
        <v>ADVENTHEALTH MEDICAL GROUP RADIOLOGY AT CENTRAL FLORIDA</v>
      </c>
      <c r="D757" s="3" t="str">
        <f ca="1">IFERROR(UPPER(IF(AND('ACCESS EXPORT'!AA757="",'ACCESS EXPORT'!Z757=""),VLOOKUP(A757,'ACCESS EXPORT'!$A:$AF,28,FALSE),(IF('ACCESS EXPORT'!AA757&lt;&gt;"",CONCATENATE(VLOOKUP(A757,'ACCESS EXPORT'!$A:$AF,28,FALSE)," (Closed",TEXT('ACCESS EXPORT'!AA757," MM/DD/YYY)")),IF(TODAY()&lt;(('ACCESS EXPORT'!Z757)+30),CONCATENATE(VLOOKUP(A757,'ACCESS EXPORT'!$A:$AF,28,FALSE)," (Opens",TEXT('ACCESS EXPORT'!Z757," MM/DD/YYY)")),VLOOKUP(A757,'ACCESS EXPORT'!$A:$AF,28,FALSE)))))),"-")</f>
        <v>RADIOLOGY SPECIALISTS OF FLORIDA</v>
      </c>
      <c r="E757" s="3" t="str">
        <f>VLOOKUP($A757,'ACCESS EXPORT'!$A:$AF,3,FALSE)</f>
        <v>7260</v>
      </c>
      <c r="F757" s="3" t="str">
        <f>UPPER(CONCATENATE(VLOOKUP(A757,'ACCESS EXPORT'!$A:$AF,4,FALSE)," ",VLOOKUP(A757,'ACCESS EXPORT'!$A:$AF,5,FALSE)," ",VLOOKUP(A757,'ACCESS EXPORT'!$A:$AF,6,FALSE)," ",VLOOKUP(A757,'ACCESS EXPORT'!$A:$AA,7,FALSE)," ",VLOOKUP(A757,'ACCESS EXPORT'!$A:$AA,8,FALSE)))</f>
        <v>2600 WESTHALL LN  MAITLAND FL 32751</v>
      </c>
      <c r="G757" s="4" t="str">
        <f>UPPER(VLOOKUP($A757,'ACCESS EXPORT'!$A:$AF,9,FALSE))</f>
        <v>ORANGE</v>
      </c>
      <c r="H757" s="4" t="str">
        <f>_xlfn.IFNA(VLOOKUP($B757,'ACCESS EXPORT'!$B:$J,9,FALSE),"")</f>
        <v>HB</v>
      </c>
      <c r="I757" s="3" t="str">
        <f>CONCATENATE("(P)",VLOOKUP($A757,'ACCESS EXPORT'!$A:$AF,11,FALSE)," (F)",VLOOKUP($A757,'ACCESS EXPORT'!$A:$AF,29,FALSE))</f>
        <v>(P)(407) 200-2355 (F)(407) 200-4947</v>
      </c>
      <c r="J757" s="4" t="str">
        <f>UPPER(VLOOKUP($A757,'ACCESS EXPORT'!$A:$AF,12,FALSE))</f>
        <v>RADIOLOGY</v>
      </c>
      <c r="K757" s="4" t="str">
        <f>UPPER(VLOOKUP($A757,'ACCESS EXPORT'!$A:$AF,13,FALSE))</f>
        <v>ELISE MACCARROLL-WRIGHT</v>
      </c>
      <c r="L757" s="3" t="str">
        <f>IF(AND(VLOOKUP(A757,'ACCESS EXPORT'!A:AE,1,0),'ACCESS EXPORT'!N757=""),UPPER(CONCATENATE('ACCESS EXPORT'!AE757)),IF(VLOOKUP(A757,'ACCESS EXPORT'!A:AE,1,0),UPPER(CONCATENATE('ACCESS EXPORT'!N757," "&amp;CHAR(10),'ACCESS EXPORT'!AE757))))</f>
        <v xml:space="preserve">SUSAN GRACIA, JULIE EDINGER, TRICIA PERRY (REV DIR) 
</v>
      </c>
      <c r="M757" s="4" t="str">
        <f>UPPER(VLOOKUP($A757,'ACCESS EXPORT'!$A:$O,15,FALSE))</f>
        <v>PATRICIA HORVATH (PM)/KAIRSTEN TURNER (PM)</v>
      </c>
      <c r="N757" s="4" t="str">
        <f ca="1">IF(AND('ACCESS EXPORT'!X757="",'ACCESS EXPORT'!Y757=""),IF('ACCESS EXPORT'!V757&lt;&gt;"",(IF(TODAY()-'ACCESS EXPORT'!V757&gt;=-60,UPPER(CONCATENATE(VLOOKUP(B757,'ACCESS EXPORT'!$B:$P,15,FALSE),""&amp;CHAR(10)&amp;"(SEP",TEXT('ACCESS EXPORT'!V757," MM/DD/YYY)"))),IF(TODAY()-'ACCESS EXPORT'!V757&lt;0,UPPER(VLOOKUP(B757,'ACCESS EXPORT'!$B:$P,15,FALSE)),UPPER(VLOOKUP(B757,'ACCESS EXPORT'!$B:$P,15,FALSE))))),IF('ACCESS EXPORT'!U757="",UPPER(VLOOKUP(B757,'ACCESS EXPORT'!$B:$P,15,FALSE)),IF(TODAY()-'ACCESS EXPORT'!U757&lt;=30,CONCATENATE(UPPER(VLOOKUP(B757,'ACCESS EXPORT'!$B:$P,15,FALSE)),""&amp;CHAR(10)&amp;"(NEW",TEXT('ACCESS EXPORT'!U757," MM/DD/YYY)")),IF(AND(TODAY()-'ACCESS EXPORT'!U757&gt;30,TODAY()&gt;0),UPPER(VLOOKUP(B757,'ACCESS EXPORT'!$B:$P,15,FALSE)))))),IF('ACCESS EXPORT'!Y757&lt;&gt;"",UPPER(CONCATENATE(UPPER(VLOOKUP(B757,'ACCESS EXPORT'!$B:$P,15,FALSE)),""&amp;CHAR(10)&amp;"(Transfer Out",TEXT('ACCESS EXPORT'!Y757," MM/DD/YYY)"))),IF('ACCESS EXPORT'!X757&lt;&gt;"",UPPER(CONCATENATE(UPPER(VLOOKUP(B757,'ACCESS EXPORT'!$B:$P,15,FALSE)),""&amp;CHAR(10)&amp;"(Transfer In",TEXT('ACCESS EXPORT'!X757," MM/DD/YYY)"))))))</f>
        <v>SHAH, ANJULI</v>
      </c>
      <c r="O757" s="4" t="str">
        <f>_xlfn.IFNA(VLOOKUP(B757,'ACCESS EXPORT'!$B:$Q,16,FALSE),"")</f>
        <v>MD</v>
      </c>
      <c r="P757" s="4" t="str">
        <f>_xlfn.IFNA(VLOOKUP(B757,'ACCESS EXPORT'!B:W,22,FALSE),"-")</f>
        <v>1821316845</v>
      </c>
      <c r="Q757" s="4" t="str">
        <f>_xlfn.IFNA(VLOOKUP(A757,'ACCESS EXPORT'!$A:$AG,33,0),"-")</f>
        <v>TBD</v>
      </c>
      <c r="R757" s="4" t="str">
        <f>_xlfn.IFNA(VLOOKUP(A757,'ACCESS EXPORT'!$A:$AH,34,0),"-")</f>
        <v>Linda Hopkins</v>
      </c>
      <c r="S757" s="4" t="str">
        <f>_xlfn.IFNA(VLOOKUP(A757,'ACCESS EXPORT'!$A:$AI,35,0),"-")</f>
        <v>James Agee</v>
      </c>
      <c r="T757" s="4" t="str">
        <f>_xlfn.IFNA(VLOOKUP(A757,'ACCESS EXPORT'!$A:$AJ,36,0),"-")</f>
        <v>Wanda Cruz</v>
      </c>
      <c r="U757" s="4" t="str">
        <f>_xlfn.IFNA(VLOOKUP(A757,'ACCESS EXPORT'!$A:$AK,37,0),"-")</f>
        <v>athena</v>
      </c>
      <c r="V757" s="4" t="str">
        <f>_xlfn.IFNA(VLOOKUP(A757,'ACCESS EXPORT'!$A:$AL,38,0),"-")</f>
        <v>N/A</v>
      </c>
      <c r="W757" s="4" t="str">
        <f>_xlfn.IFNA(VLOOKUP(A757,'ACCESS EXPORT'!$A:$AM,39,0),"-")</f>
        <v/>
      </c>
      <c r="X757" s="4" t="str">
        <f>_xlfn.IFNA(VLOOKUP(A757,'ACCESS EXPORT'!$A:$AN,40,0),"-")</f>
        <v>-</v>
      </c>
      <c r="Y757" s="26" t="str">
        <f>_xlfn.IFNA(VLOOKUP(A757,'ACCESS EXPORT'!A:AO,41,0),"")</f>
        <v>N/A</v>
      </c>
      <c r="Z757" s="26" t="str">
        <f>_xlfn.IFNA(VLOOKUP(A757,'ACCESS EXPORT'!A:AP,42,0),"")</f>
        <v/>
      </c>
      <c r="AA757" s="26" t="str">
        <f>_xlfn.IFNA(VLOOKUP(A757,'ACCESS EXPORT'!A:AQ,43,0),"")</f>
        <v>Jenna Tomaselli</v>
      </c>
    </row>
    <row r="758" spans="1:27" ht="18.75" x14ac:dyDescent="0.25">
      <c r="A758" s="33">
        <v>262</v>
      </c>
      <c r="B758" s="10">
        <v>1695</v>
      </c>
      <c r="C758" s="7" t="str">
        <f ca="1">IFERROR(UPPER(IF(AND('ACCESS EXPORT'!AA758="",'ACCESS EXPORT'!Z758=""),VLOOKUP(A758,'ACCESS EXPORT'!$A:$AF,32,FALSE),(IF('ACCESS EXPORT'!AA758&lt;&gt;"",CONCATENATE(VLOOKUP(A758,'ACCESS EXPORT'!$A:$AF,32,FALSE)," (Closed",TEXT('ACCESS EXPORT'!AA758," MM/DD/YYY)")),IF(TODAY()&lt;(('ACCESS EXPORT'!Z758)+30),CONCATENATE(VLOOKUP(A758,'ACCESS EXPORT'!$A:$AF,32,FALSE)," (Opens",TEXT('ACCESS EXPORT'!Z758," MM/DD/YYY)")),VLOOKUP(A758,'ACCESS EXPORT'!$A:$AF,32,FALSE)))))),"-")</f>
        <v>ADVENTHEALTH MEDICAL GROUP RADIOLOGY AT CENTRAL FLORIDA</v>
      </c>
      <c r="D758" s="3" t="str">
        <f ca="1">IFERROR(UPPER(IF(AND('ACCESS EXPORT'!AA758="",'ACCESS EXPORT'!Z758=""),VLOOKUP(A758,'ACCESS EXPORT'!$A:$AF,28,FALSE),(IF('ACCESS EXPORT'!AA758&lt;&gt;"",CONCATENATE(VLOOKUP(A758,'ACCESS EXPORT'!$A:$AF,28,FALSE)," (Closed",TEXT('ACCESS EXPORT'!AA758," MM/DD/YYY)")),IF(TODAY()&lt;(('ACCESS EXPORT'!Z758)+30),CONCATENATE(VLOOKUP(A758,'ACCESS EXPORT'!$A:$AF,28,FALSE)," (Opens",TEXT('ACCESS EXPORT'!Z758," MM/DD/YYY)")),VLOOKUP(A758,'ACCESS EXPORT'!$A:$AF,28,FALSE)))))),"-")</f>
        <v>RADIOLOGY SPECIALISTS OF FLORIDA</v>
      </c>
      <c r="E758" s="3" t="str">
        <f>VLOOKUP($A758,'ACCESS EXPORT'!$A:$AF,3,FALSE)</f>
        <v>7260</v>
      </c>
      <c r="F758" s="3" t="str">
        <f>UPPER(CONCATENATE(VLOOKUP(A758,'ACCESS EXPORT'!$A:$AF,4,FALSE)," ",VLOOKUP(A758,'ACCESS EXPORT'!$A:$AF,5,FALSE)," ",VLOOKUP(A758,'ACCESS EXPORT'!$A:$AF,6,FALSE)," ",VLOOKUP(A758,'ACCESS EXPORT'!$A:$AA,7,FALSE)," ",VLOOKUP(A758,'ACCESS EXPORT'!$A:$AA,8,FALSE)))</f>
        <v>2600 WESTHALL LN  MAITLAND FL 32751</v>
      </c>
      <c r="G758" s="4" t="str">
        <f>UPPER(VLOOKUP($A758,'ACCESS EXPORT'!$A:$AF,9,FALSE))</f>
        <v>ORANGE</v>
      </c>
      <c r="H758" s="4" t="str">
        <f>_xlfn.IFNA(VLOOKUP($B758,'ACCESS EXPORT'!$B:$J,9,FALSE),"")</f>
        <v>HB</v>
      </c>
      <c r="I758" s="3" t="str">
        <f>CONCATENATE("(P)",VLOOKUP($A758,'ACCESS EXPORT'!$A:$AF,11,FALSE)," (F)",VLOOKUP($A758,'ACCESS EXPORT'!$A:$AF,29,FALSE))</f>
        <v>(P)(407) 200-2355 (F)(407) 200-4947</v>
      </c>
      <c r="J758" s="4" t="str">
        <f>UPPER(VLOOKUP($A758,'ACCESS EXPORT'!$A:$AF,12,FALSE))</f>
        <v>RADIOLOGY</v>
      </c>
      <c r="K758" s="4" t="str">
        <f>UPPER(VLOOKUP($A758,'ACCESS EXPORT'!$A:$AF,13,FALSE))</f>
        <v>ELISE MACCARROLL-WRIGHT</v>
      </c>
      <c r="L758" s="3" t="str">
        <f>IF(AND(VLOOKUP(A758,'ACCESS EXPORT'!A:AE,1,0),'ACCESS EXPORT'!N758=""),UPPER(CONCATENATE('ACCESS EXPORT'!AE758)),IF(VLOOKUP(A758,'ACCESS EXPORT'!A:AE,1,0),UPPER(CONCATENATE('ACCESS EXPORT'!N758," "&amp;CHAR(10),'ACCESS EXPORT'!AE758))))</f>
        <v xml:space="preserve">SUSAN GRACIA, JULIE EDINGER, TRICIA PERRY (REV DIR) 
</v>
      </c>
      <c r="M758" s="4" t="str">
        <f>UPPER(VLOOKUP($A758,'ACCESS EXPORT'!$A:$O,15,FALSE))</f>
        <v>PATRICIA HORVATH (PM)/KAIRSTEN TURNER (PM)</v>
      </c>
      <c r="N758" s="4" t="str">
        <f ca="1">IF(AND('ACCESS EXPORT'!X758="",'ACCESS EXPORT'!Y758=""),IF('ACCESS EXPORT'!V758&lt;&gt;"",(IF(TODAY()-'ACCESS EXPORT'!V758&gt;=-60,UPPER(CONCATENATE(VLOOKUP(B758,'ACCESS EXPORT'!$B:$P,15,FALSE),""&amp;CHAR(10)&amp;"(SEP",TEXT('ACCESS EXPORT'!V758," MM/DD/YYY)"))),IF(TODAY()-'ACCESS EXPORT'!V758&lt;0,UPPER(VLOOKUP(B758,'ACCESS EXPORT'!$B:$P,15,FALSE)),UPPER(VLOOKUP(B758,'ACCESS EXPORT'!$B:$P,15,FALSE))))),IF('ACCESS EXPORT'!U758="",UPPER(VLOOKUP(B758,'ACCESS EXPORT'!$B:$P,15,FALSE)),IF(TODAY()-'ACCESS EXPORT'!U758&lt;=30,CONCATENATE(UPPER(VLOOKUP(B758,'ACCESS EXPORT'!$B:$P,15,FALSE)),""&amp;CHAR(10)&amp;"(NEW",TEXT('ACCESS EXPORT'!U758," MM/DD/YYY)")),IF(AND(TODAY()-'ACCESS EXPORT'!U758&gt;30,TODAY()&gt;0),UPPER(VLOOKUP(B758,'ACCESS EXPORT'!$B:$P,15,FALSE)))))),IF('ACCESS EXPORT'!Y758&lt;&gt;"",UPPER(CONCATENATE(UPPER(VLOOKUP(B758,'ACCESS EXPORT'!$B:$P,15,FALSE)),""&amp;CHAR(10)&amp;"(Transfer Out",TEXT('ACCESS EXPORT'!Y758," MM/DD/YYY)"))),IF('ACCESS EXPORT'!X758&lt;&gt;"",UPPER(CONCATENATE(UPPER(VLOOKUP(B758,'ACCESS EXPORT'!$B:$P,15,FALSE)),""&amp;CHAR(10)&amp;"(Transfer In",TEXT('ACCESS EXPORT'!X758," MM/DD/YYY)"))))))</f>
        <v>TELLIER, JACOB</v>
      </c>
      <c r="O758" s="4" t="str">
        <f>_xlfn.IFNA(VLOOKUP(B758,'ACCESS EXPORT'!$B:$Q,16,FALSE),"")</f>
        <v>MD</v>
      </c>
      <c r="P758" s="4" t="str">
        <f>_xlfn.IFNA(VLOOKUP(B758,'ACCESS EXPORT'!B:W,22,FALSE),"-")</f>
        <v>1780985432</v>
      </c>
      <c r="Q758" s="4" t="str">
        <f>_xlfn.IFNA(VLOOKUP(A758,'ACCESS EXPORT'!$A:$AG,33,0),"-")</f>
        <v>TBD</v>
      </c>
      <c r="R758" s="4" t="str">
        <f>_xlfn.IFNA(VLOOKUP(A758,'ACCESS EXPORT'!$A:$AH,34,0),"-")</f>
        <v>Linda Hopkins</v>
      </c>
      <c r="S758" s="4" t="str">
        <f>_xlfn.IFNA(VLOOKUP(A758,'ACCESS EXPORT'!$A:$AI,35,0),"-")</f>
        <v>James Agee</v>
      </c>
      <c r="T758" s="4" t="str">
        <f>_xlfn.IFNA(VLOOKUP(A758,'ACCESS EXPORT'!$A:$AJ,36,0),"-")</f>
        <v>Wanda Cruz</v>
      </c>
      <c r="U758" s="4" t="str">
        <f>_xlfn.IFNA(VLOOKUP(A758,'ACCESS EXPORT'!$A:$AK,37,0),"-")</f>
        <v>athena</v>
      </c>
      <c r="V758" s="4" t="str">
        <f>_xlfn.IFNA(VLOOKUP(A758,'ACCESS EXPORT'!$A:$AL,38,0),"-")</f>
        <v>N/A</v>
      </c>
      <c r="W758" s="4" t="str">
        <f>_xlfn.IFNA(VLOOKUP(A758,'ACCESS EXPORT'!$A:$AM,39,0),"-")</f>
        <v/>
      </c>
      <c r="X758" s="4" t="str">
        <f>_xlfn.IFNA(VLOOKUP(A758,'ACCESS EXPORT'!$A:$AN,40,0),"-")</f>
        <v>-</v>
      </c>
      <c r="Y758" s="26" t="str">
        <f>_xlfn.IFNA(VLOOKUP(A758,'ACCESS EXPORT'!A:AO,41,0),"")</f>
        <v>N/A</v>
      </c>
      <c r="Z758" s="26" t="str">
        <f>_xlfn.IFNA(VLOOKUP(A758,'ACCESS EXPORT'!A:AP,42,0),"")</f>
        <v/>
      </c>
      <c r="AA758" s="26" t="str">
        <f>_xlfn.IFNA(VLOOKUP(A758,'ACCESS EXPORT'!A:AQ,43,0),"")</f>
        <v>Jenna Tomaselli</v>
      </c>
    </row>
    <row r="759" spans="1:27" ht="18.75" x14ac:dyDescent="0.25">
      <c r="A759" s="33">
        <v>262</v>
      </c>
      <c r="B759" s="10">
        <v>1696</v>
      </c>
      <c r="C759" s="7" t="str">
        <f ca="1">IFERROR(UPPER(IF(AND('ACCESS EXPORT'!AA759="",'ACCESS EXPORT'!Z759=""),VLOOKUP(A759,'ACCESS EXPORT'!$A:$AF,32,FALSE),(IF('ACCESS EXPORT'!AA759&lt;&gt;"",CONCATENATE(VLOOKUP(A759,'ACCESS EXPORT'!$A:$AF,32,FALSE)," (Closed",TEXT('ACCESS EXPORT'!AA759," MM/DD/YYY)")),IF(TODAY()&lt;(('ACCESS EXPORT'!Z759)+30),CONCATENATE(VLOOKUP(A759,'ACCESS EXPORT'!$A:$AF,32,FALSE)," (Opens",TEXT('ACCESS EXPORT'!Z759," MM/DD/YYY)")),VLOOKUP(A759,'ACCESS EXPORT'!$A:$AF,32,FALSE)))))),"-")</f>
        <v>ADVENTHEALTH MEDICAL GROUP RADIOLOGY AT CENTRAL FLORIDA</v>
      </c>
      <c r="D759" s="3" t="str">
        <f ca="1">IFERROR(UPPER(IF(AND('ACCESS EXPORT'!AA759="",'ACCESS EXPORT'!Z759=""),VLOOKUP(A759,'ACCESS EXPORT'!$A:$AF,28,FALSE),(IF('ACCESS EXPORT'!AA759&lt;&gt;"",CONCATENATE(VLOOKUP(A759,'ACCESS EXPORT'!$A:$AF,28,FALSE)," (Closed",TEXT('ACCESS EXPORT'!AA759," MM/DD/YYY)")),IF(TODAY()&lt;(('ACCESS EXPORT'!Z759)+30),CONCATENATE(VLOOKUP(A759,'ACCESS EXPORT'!$A:$AF,28,FALSE)," (Opens",TEXT('ACCESS EXPORT'!Z759," MM/DD/YYY)")),VLOOKUP(A759,'ACCESS EXPORT'!$A:$AF,28,FALSE)))))),"-")</f>
        <v>RADIOLOGY SPECIALISTS OF FLORIDA</v>
      </c>
      <c r="E759" s="3" t="str">
        <f>VLOOKUP($A759,'ACCESS EXPORT'!$A:$AF,3,FALSE)</f>
        <v>7260</v>
      </c>
      <c r="F759" s="3" t="str">
        <f>UPPER(CONCATENATE(VLOOKUP(A759,'ACCESS EXPORT'!$A:$AF,4,FALSE)," ",VLOOKUP(A759,'ACCESS EXPORT'!$A:$AF,5,FALSE)," ",VLOOKUP(A759,'ACCESS EXPORT'!$A:$AF,6,FALSE)," ",VLOOKUP(A759,'ACCESS EXPORT'!$A:$AA,7,FALSE)," ",VLOOKUP(A759,'ACCESS EXPORT'!$A:$AA,8,FALSE)))</f>
        <v>2600 WESTHALL LN  MAITLAND FL 32751</v>
      </c>
      <c r="G759" s="4" t="str">
        <f>UPPER(VLOOKUP($A759,'ACCESS EXPORT'!$A:$AF,9,FALSE))</f>
        <v>ORANGE</v>
      </c>
      <c r="H759" s="4" t="str">
        <f>_xlfn.IFNA(VLOOKUP($B759,'ACCESS EXPORT'!$B:$J,9,FALSE),"")</f>
        <v>HB</v>
      </c>
      <c r="I759" s="3" t="str">
        <f>CONCATENATE("(P)",VLOOKUP($A759,'ACCESS EXPORT'!$A:$AF,11,FALSE)," (F)",VLOOKUP($A759,'ACCESS EXPORT'!$A:$AF,29,FALSE))</f>
        <v>(P)(407) 200-2355 (F)(407) 200-4947</v>
      </c>
      <c r="J759" s="4" t="str">
        <f>UPPER(VLOOKUP($A759,'ACCESS EXPORT'!$A:$AF,12,FALSE))</f>
        <v>RADIOLOGY</v>
      </c>
      <c r="K759" s="4" t="str">
        <f>UPPER(VLOOKUP($A759,'ACCESS EXPORT'!$A:$AF,13,FALSE))</f>
        <v>ELISE MACCARROLL-WRIGHT</v>
      </c>
      <c r="L759" s="3" t="str">
        <f>IF(AND(VLOOKUP(A759,'ACCESS EXPORT'!A:AE,1,0),'ACCESS EXPORT'!N759=""),UPPER(CONCATENATE('ACCESS EXPORT'!AE759)),IF(VLOOKUP(A759,'ACCESS EXPORT'!A:AE,1,0),UPPER(CONCATENATE('ACCESS EXPORT'!N759," "&amp;CHAR(10),'ACCESS EXPORT'!AE759))))</f>
        <v xml:space="preserve">SUSAN GRACIA, JULIE EDINGER, TRICIA PERRY (REV DIR) 
</v>
      </c>
      <c r="M759" s="4" t="str">
        <f>UPPER(VLOOKUP($A759,'ACCESS EXPORT'!$A:$O,15,FALSE))</f>
        <v>PATRICIA HORVATH (PM)/KAIRSTEN TURNER (PM)</v>
      </c>
      <c r="N759" s="4" t="str">
        <f ca="1">IF(AND('ACCESS EXPORT'!X759="",'ACCESS EXPORT'!Y759=""),IF('ACCESS EXPORT'!V759&lt;&gt;"",(IF(TODAY()-'ACCESS EXPORT'!V759&gt;=-60,UPPER(CONCATENATE(VLOOKUP(B759,'ACCESS EXPORT'!$B:$P,15,FALSE),""&amp;CHAR(10)&amp;"(SEP",TEXT('ACCESS EXPORT'!V759," MM/DD/YYY)"))),IF(TODAY()-'ACCESS EXPORT'!V759&lt;0,UPPER(VLOOKUP(B759,'ACCESS EXPORT'!$B:$P,15,FALSE)),UPPER(VLOOKUP(B759,'ACCESS EXPORT'!$B:$P,15,FALSE))))),IF('ACCESS EXPORT'!U759="",UPPER(VLOOKUP(B759,'ACCESS EXPORT'!$B:$P,15,FALSE)),IF(TODAY()-'ACCESS EXPORT'!U759&lt;=30,CONCATENATE(UPPER(VLOOKUP(B759,'ACCESS EXPORT'!$B:$P,15,FALSE)),""&amp;CHAR(10)&amp;"(NEW",TEXT('ACCESS EXPORT'!U759," MM/DD/YYY)")),IF(AND(TODAY()-'ACCESS EXPORT'!U759&gt;30,TODAY()&gt;0),UPPER(VLOOKUP(B759,'ACCESS EXPORT'!$B:$P,15,FALSE)))))),IF('ACCESS EXPORT'!Y759&lt;&gt;"",UPPER(CONCATENATE(UPPER(VLOOKUP(B759,'ACCESS EXPORT'!$B:$P,15,FALSE)),""&amp;CHAR(10)&amp;"(Transfer Out",TEXT('ACCESS EXPORT'!Y759," MM/DD/YYY)"))),IF('ACCESS EXPORT'!X759&lt;&gt;"",UPPER(CONCATENATE(UPPER(VLOOKUP(B759,'ACCESS EXPORT'!$B:$P,15,FALSE)),""&amp;CHAR(10)&amp;"(Transfer In",TEXT('ACCESS EXPORT'!X759," MM/DD/YYY)"))))))</f>
        <v>STEWART, KEVAN</v>
      </c>
      <c r="O759" s="4" t="str">
        <f>_xlfn.IFNA(VLOOKUP(B759,'ACCESS EXPORT'!$B:$Q,16,FALSE),"")</f>
        <v>MD</v>
      </c>
      <c r="P759" s="4" t="str">
        <f>_xlfn.IFNA(VLOOKUP(B759,'ACCESS EXPORT'!B:W,22,FALSE),"-")</f>
        <v>1528383643</v>
      </c>
      <c r="Q759" s="4" t="str">
        <f>_xlfn.IFNA(VLOOKUP(A759,'ACCESS EXPORT'!$A:$AG,33,0),"-")</f>
        <v>TBD</v>
      </c>
      <c r="R759" s="4" t="str">
        <f>_xlfn.IFNA(VLOOKUP(A759,'ACCESS EXPORT'!$A:$AH,34,0),"-")</f>
        <v>Linda Hopkins</v>
      </c>
      <c r="S759" s="4" t="str">
        <f>_xlfn.IFNA(VLOOKUP(A759,'ACCESS EXPORT'!$A:$AI,35,0),"-")</f>
        <v>James Agee</v>
      </c>
      <c r="T759" s="4" t="str">
        <f>_xlfn.IFNA(VLOOKUP(A759,'ACCESS EXPORT'!$A:$AJ,36,0),"-")</f>
        <v>Wanda Cruz</v>
      </c>
      <c r="U759" s="4" t="str">
        <f>_xlfn.IFNA(VLOOKUP(A759,'ACCESS EXPORT'!$A:$AK,37,0),"-")</f>
        <v>athena</v>
      </c>
      <c r="V759" s="4" t="str">
        <f>_xlfn.IFNA(VLOOKUP(A759,'ACCESS EXPORT'!$A:$AL,38,0),"-")</f>
        <v>N/A</v>
      </c>
      <c r="W759" s="4" t="str">
        <f>_xlfn.IFNA(VLOOKUP(A759,'ACCESS EXPORT'!$A:$AM,39,0),"-")</f>
        <v/>
      </c>
      <c r="X759" s="4" t="str">
        <f>_xlfn.IFNA(VLOOKUP(A759,'ACCESS EXPORT'!$A:$AN,40,0),"-")</f>
        <v>-</v>
      </c>
      <c r="Y759" s="26" t="str">
        <f>_xlfn.IFNA(VLOOKUP(A759,'ACCESS EXPORT'!A:AO,41,0),"")</f>
        <v>N/A</v>
      </c>
      <c r="Z759" s="26" t="str">
        <f>_xlfn.IFNA(VLOOKUP(A759,'ACCESS EXPORT'!A:AP,42,0),"")</f>
        <v/>
      </c>
      <c r="AA759" s="26" t="str">
        <f>_xlfn.IFNA(VLOOKUP(A759,'ACCESS EXPORT'!A:AQ,43,0),"")</f>
        <v>Jenna Tomaselli</v>
      </c>
    </row>
    <row r="760" spans="1:27" ht="18.75" x14ac:dyDescent="0.25">
      <c r="A760" s="33">
        <v>262</v>
      </c>
      <c r="B760" s="10">
        <v>1689</v>
      </c>
      <c r="C760" s="7" t="str">
        <f ca="1">IFERROR(UPPER(IF(AND('ACCESS EXPORT'!AA760="",'ACCESS EXPORT'!Z760=""),VLOOKUP(A760,'ACCESS EXPORT'!$A:$AF,32,FALSE),(IF('ACCESS EXPORT'!AA760&lt;&gt;"",CONCATENATE(VLOOKUP(A760,'ACCESS EXPORT'!$A:$AF,32,FALSE)," (Closed",TEXT('ACCESS EXPORT'!AA760," MM/DD/YYY)")),IF(TODAY()&lt;(('ACCESS EXPORT'!Z760)+30),CONCATENATE(VLOOKUP(A760,'ACCESS EXPORT'!$A:$AF,32,FALSE)," (Opens",TEXT('ACCESS EXPORT'!Z760," MM/DD/YYY)")),VLOOKUP(A760,'ACCESS EXPORT'!$A:$AF,32,FALSE)))))),"-")</f>
        <v>ADVENTHEALTH MEDICAL GROUP RADIOLOGY AT CENTRAL FLORIDA</v>
      </c>
      <c r="D760" s="3" t="str">
        <f ca="1">IFERROR(UPPER(IF(AND('ACCESS EXPORT'!AA760="",'ACCESS EXPORT'!Z760=""),VLOOKUP(A760,'ACCESS EXPORT'!$A:$AF,28,FALSE),(IF('ACCESS EXPORT'!AA760&lt;&gt;"",CONCATENATE(VLOOKUP(A760,'ACCESS EXPORT'!$A:$AF,28,FALSE)," (Closed",TEXT('ACCESS EXPORT'!AA760," MM/DD/YYY)")),IF(TODAY()&lt;(('ACCESS EXPORT'!Z760)+30),CONCATENATE(VLOOKUP(A760,'ACCESS EXPORT'!$A:$AF,28,FALSE)," (Opens",TEXT('ACCESS EXPORT'!Z760," MM/DD/YYY)")),VLOOKUP(A760,'ACCESS EXPORT'!$A:$AF,28,FALSE)))))),"-")</f>
        <v>RADIOLOGY SPECIALISTS OF FLORIDA</v>
      </c>
      <c r="E760" s="3" t="str">
        <f>VLOOKUP($A760,'ACCESS EXPORT'!$A:$AF,3,FALSE)</f>
        <v>7260</v>
      </c>
      <c r="F760" s="3" t="str">
        <f>UPPER(CONCATENATE(VLOOKUP(A760,'ACCESS EXPORT'!$A:$AF,4,FALSE)," ",VLOOKUP(A760,'ACCESS EXPORT'!$A:$AF,5,FALSE)," ",VLOOKUP(A760,'ACCESS EXPORT'!$A:$AF,6,FALSE)," ",VLOOKUP(A760,'ACCESS EXPORT'!$A:$AA,7,FALSE)," ",VLOOKUP(A760,'ACCESS EXPORT'!$A:$AA,8,FALSE)))</f>
        <v>2600 WESTHALL LN  MAITLAND FL 32751</v>
      </c>
      <c r="G760" s="4" t="str">
        <f>UPPER(VLOOKUP($A760,'ACCESS EXPORT'!$A:$AF,9,FALSE))</f>
        <v>ORANGE</v>
      </c>
      <c r="H760" s="4" t="str">
        <f>_xlfn.IFNA(VLOOKUP($B760,'ACCESS EXPORT'!$B:$J,9,FALSE),"")</f>
        <v>HB</v>
      </c>
      <c r="I760" s="3" t="str">
        <f>CONCATENATE("(P)",VLOOKUP($A760,'ACCESS EXPORT'!$A:$AF,11,FALSE)," (F)",VLOOKUP($A760,'ACCESS EXPORT'!$A:$AF,29,FALSE))</f>
        <v>(P)(407) 200-2355 (F)(407) 200-4947</v>
      </c>
      <c r="J760" s="4" t="str">
        <f>UPPER(VLOOKUP($A760,'ACCESS EXPORT'!$A:$AF,12,FALSE))</f>
        <v>RADIOLOGY</v>
      </c>
      <c r="K760" s="4" t="str">
        <f>UPPER(VLOOKUP($A760,'ACCESS EXPORT'!$A:$AF,13,FALSE))</f>
        <v>ELISE MACCARROLL-WRIGHT</v>
      </c>
      <c r="L760" s="3" t="str">
        <f>IF(AND(VLOOKUP(A760,'ACCESS EXPORT'!A:AE,1,0),'ACCESS EXPORT'!N760=""),UPPER(CONCATENATE('ACCESS EXPORT'!AE760)),IF(VLOOKUP(A760,'ACCESS EXPORT'!A:AE,1,0),UPPER(CONCATENATE('ACCESS EXPORT'!N760," "&amp;CHAR(10),'ACCESS EXPORT'!AE760))))</f>
        <v xml:space="preserve">SUSAN GRACIA, JULIE EDINGER, TRICIA PERRY (REV DIR) 
</v>
      </c>
      <c r="M760" s="4" t="str">
        <f>UPPER(VLOOKUP($A760,'ACCESS EXPORT'!$A:$O,15,FALSE))</f>
        <v>PATRICIA HORVATH (PM)/KAIRSTEN TURNER (PM)</v>
      </c>
      <c r="N760" s="4" t="str">
        <f ca="1">IF(AND('ACCESS EXPORT'!X760="",'ACCESS EXPORT'!Y760=""),IF('ACCESS EXPORT'!V760&lt;&gt;"",(IF(TODAY()-'ACCESS EXPORT'!V760&gt;=-60,UPPER(CONCATENATE(VLOOKUP(B760,'ACCESS EXPORT'!$B:$P,15,FALSE),""&amp;CHAR(10)&amp;"(SEP",TEXT('ACCESS EXPORT'!V760," MM/DD/YYY)"))),IF(TODAY()-'ACCESS EXPORT'!V760&lt;0,UPPER(VLOOKUP(B760,'ACCESS EXPORT'!$B:$P,15,FALSE)),UPPER(VLOOKUP(B760,'ACCESS EXPORT'!$B:$P,15,FALSE))))),IF('ACCESS EXPORT'!U760="",UPPER(VLOOKUP(B760,'ACCESS EXPORT'!$B:$P,15,FALSE)),IF(TODAY()-'ACCESS EXPORT'!U760&lt;=30,CONCATENATE(UPPER(VLOOKUP(B760,'ACCESS EXPORT'!$B:$P,15,FALSE)),""&amp;CHAR(10)&amp;"(NEW",TEXT('ACCESS EXPORT'!U760," MM/DD/YYY)")),IF(AND(TODAY()-'ACCESS EXPORT'!U760&gt;30,TODAY()&gt;0),UPPER(VLOOKUP(B760,'ACCESS EXPORT'!$B:$P,15,FALSE)))))),IF('ACCESS EXPORT'!Y760&lt;&gt;"",UPPER(CONCATENATE(UPPER(VLOOKUP(B760,'ACCESS EXPORT'!$B:$P,15,FALSE)),""&amp;CHAR(10)&amp;"(Transfer Out",TEXT('ACCESS EXPORT'!Y760," MM/DD/YYY)"))),IF('ACCESS EXPORT'!X760&lt;&gt;"",UPPER(CONCATENATE(UPPER(VLOOKUP(B760,'ACCESS EXPORT'!$B:$P,15,FALSE)),""&amp;CHAR(10)&amp;"(Transfer In",TEXT('ACCESS EXPORT'!X760," MM/DD/YYY)"))))))</f>
        <v>BERGER, JACK L.</v>
      </c>
      <c r="O760" s="4" t="str">
        <f>_xlfn.IFNA(VLOOKUP(B760,'ACCESS EXPORT'!$B:$Q,16,FALSE),"")</f>
        <v>MD</v>
      </c>
      <c r="P760" s="4" t="str">
        <f>_xlfn.IFNA(VLOOKUP(B760,'ACCESS EXPORT'!B:W,22,FALSE),"-")</f>
        <v>1710984240</v>
      </c>
      <c r="Q760" s="4" t="str">
        <f>_xlfn.IFNA(VLOOKUP(A760,'ACCESS EXPORT'!$A:$AG,33,0),"-")</f>
        <v>TBD</v>
      </c>
      <c r="R760" s="4" t="str">
        <f>_xlfn.IFNA(VLOOKUP(A760,'ACCESS EXPORT'!$A:$AH,34,0),"-")</f>
        <v>Linda Hopkins</v>
      </c>
      <c r="S760" s="4" t="str">
        <f>_xlfn.IFNA(VLOOKUP(A760,'ACCESS EXPORT'!$A:$AI,35,0),"-")</f>
        <v>James Agee</v>
      </c>
      <c r="T760" s="4" t="str">
        <f>_xlfn.IFNA(VLOOKUP(A760,'ACCESS EXPORT'!$A:$AJ,36,0),"-")</f>
        <v>Wanda Cruz</v>
      </c>
      <c r="U760" s="4" t="str">
        <f>_xlfn.IFNA(VLOOKUP(A760,'ACCESS EXPORT'!$A:$AK,37,0),"-")</f>
        <v>athena</v>
      </c>
      <c r="V760" s="4" t="str">
        <f>_xlfn.IFNA(VLOOKUP(A760,'ACCESS EXPORT'!$A:$AL,38,0),"-")</f>
        <v>N/A</v>
      </c>
      <c r="W760" s="4" t="str">
        <f>_xlfn.IFNA(VLOOKUP(A760,'ACCESS EXPORT'!$A:$AM,39,0),"-")</f>
        <v/>
      </c>
      <c r="X760" s="4" t="str">
        <f>_xlfn.IFNA(VLOOKUP(A760,'ACCESS EXPORT'!$A:$AN,40,0),"-")</f>
        <v>-</v>
      </c>
      <c r="Y760" s="26" t="str">
        <f>_xlfn.IFNA(VLOOKUP(A760,'ACCESS EXPORT'!A:AO,41,0),"")</f>
        <v>N/A</v>
      </c>
      <c r="Z760" s="26" t="str">
        <f>_xlfn.IFNA(VLOOKUP(A760,'ACCESS EXPORT'!A:AP,42,0),"")</f>
        <v/>
      </c>
      <c r="AA760" s="26" t="str">
        <f>_xlfn.IFNA(VLOOKUP(A760,'ACCESS EXPORT'!A:AQ,43,0),"")</f>
        <v>Jenna Tomaselli</v>
      </c>
    </row>
    <row r="761" spans="1:27" ht="18.75" x14ac:dyDescent="0.25">
      <c r="A761" s="33">
        <v>262</v>
      </c>
      <c r="B761" s="10">
        <v>1663</v>
      </c>
      <c r="C761" s="7" t="str">
        <f ca="1">IFERROR(UPPER(IF(AND('ACCESS EXPORT'!AA761="",'ACCESS EXPORT'!Z761=""),VLOOKUP(A761,'ACCESS EXPORT'!$A:$AF,32,FALSE),(IF('ACCESS EXPORT'!AA761&lt;&gt;"",CONCATENATE(VLOOKUP(A761,'ACCESS EXPORT'!$A:$AF,32,FALSE)," (Closed",TEXT('ACCESS EXPORT'!AA761," MM/DD/YYY)")),IF(TODAY()&lt;(('ACCESS EXPORT'!Z761)+30),CONCATENATE(VLOOKUP(A761,'ACCESS EXPORT'!$A:$AF,32,FALSE)," (Opens",TEXT('ACCESS EXPORT'!Z761," MM/DD/YYY)")),VLOOKUP(A761,'ACCESS EXPORT'!$A:$AF,32,FALSE)))))),"-")</f>
        <v>ADVENTHEALTH MEDICAL GROUP RADIOLOGY AT CENTRAL FLORIDA</v>
      </c>
      <c r="D761" s="3" t="str">
        <f ca="1">IFERROR(UPPER(IF(AND('ACCESS EXPORT'!AA761="",'ACCESS EXPORT'!Z761=""),VLOOKUP(A761,'ACCESS EXPORT'!$A:$AF,28,FALSE),(IF('ACCESS EXPORT'!AA761&lt;&gt;"",CONCATENATE(VLOOKUP(A761,'ACCESS EXPORT'!$A:$AF,28,FALSE)," (Closed",TEXT('ACCESS EXPORT'!AA761," MM/DD/YYY)")),IF(TODAY()&lt;(('ACCESS EXPORT'!Z761)+30),CONCATENATE(VLOOKUP(A761,'ACCESS EXPORT'!$A:$AF,28,FALSE)," (Opens",TEXT('ACCESS EXPORT'!Z761," MM/DD/YYY)")),VLOOKUP(A761,'ACCESS EXPORT'!$A:$AF,28,FALSE)))))),"-")</f>
        <v>RADIOLOGY SPECIALISTS OF FLORIDA</v>
      </c>
      <c r="E761" s="3" t="str">
        <f>VLOOKUP($A761,'ACCESS EXPORT'!$A:$AF,3,FALSE)</f>
        <v>7260</v>
      </c>
      <c r="F761" s="3" t="str">
        <f>UPPER(CONCATENATE(VLOOKUP(A761,'ACCESS EXPORT'!$A:$AF,4,FALSE)," ",VLOOKUP(A761,'ACCESS EXPORT'!$A:$AF,5,FALSE)," ",VLOOKUP(A761,'ACCESS EXPORT'!$A:$AF,6,FALSE)," ",VLOOKUP(A761,'ACCESS EXPORT'!$A:$AA,7,FALSE)," ",VLOOKUP(A761,'ACCESS EXPORT'!$A:$AA,8,FALSE)))</f>
        <v>2600 WESTHALL LN  MAITLAND FL 32751</v>
      </c>
      <c r="G761" s="4" t="str">
        <f>UPPER(VLOOKUP($A761,'ACCESS EXPORT'!$A:$AF,9,FALSE))</f>
        <v>ORANGE</v>
      </c>
      <c r="H761" s="4" t="str">
        <f>_xlfn.IFNA(VLOOKUP($B761,'ACCESS EXPORT'!$B:$J,9,FALSE),"")</f>
        <v>HB</v>
      </c>
      <c r="I761" s="3" t="str">
        <f>CONCATENATE("(P)",VLOOKUP($A761,'ACCESS EXPORT'!$A:$AF,11,FALSE)," (F)",VLOOKUP($A761,'ACCESS EXPORT'!$A:$AF,29,FALSE))</f>
        <v>(P)(407) 200-2355 (F)(407) 200-4947</v>
      </c>
      <c r="J761" s="4" t="str">
        <f>UPPER(VLOOKUP($A761,'ACCESS EXPORT'!$A:$AF,12,FALSE))</f>
        <v>RADIOLOGY</v>
      </c>
      <c r="K761" s="4" t="str">
        <f>UPPER(VLOOKUP($A761,'ACCESS EXPORT'!$A:$AF,13,FALSE))</f>
        <v>ELISE MACCARROLL-WRIGHT</v>
      </c>
      <c r="L761" s="3" t="str">
        <f>IF(AND(VLOOKUP(A761,'ACCESS EXPORT'!A:AE,1,0),'ACCESS EXPORT'!N761=""),UPPER(CONCATENATE('ACCESS EXPORT'!AE761)),IF(VLOOKUP(A761,'ACCESS EXPORT'!A:AE,1,0),UPPER(CONCATENATE('ACCESS EXPORT'!N761," "&amp;CHAR(10),'ACCESS EXPORT'!AE761))))</f>
        <v xml:space="preserve">SUSAN GRACIA, JULIE EDINGER, TRICIA PERRY (REV DIR) 
</v>
      </c>
      <c r="M761" s="4" t="str">
        <f>UPPER(VLOOKUP($A761,'ACCESS EXPORT'!$A:$O,15,FALSE))</f>
        <v>PATRICIA HORVATH (PM)/KAIRSTEN TURNER (PM)</v>
      </c>
      <c r="N761" s="4" t="str">
        <f ca="1">IF(AND('ACCESS EXPORT'!X761="",'ACCESS EXPORT'!Y761=""),IF('ACCESS EXPORT'!V761&lt;&gt;"",(IF(TODAY()-'ACCESS EXPORT'!V761&gt;=-60,UPPER(CONCATENATE(VLOOKUP(B761,'ACCESS EXPORT'!$B:$P,15,FALSE),""&amp;CHAR(10)&amp;"(SEP",TEXT('ACCESS EXPORT'!V761," MM/DD/YYY)"))),IF(TODAY()-'ACCESS EXPORT'!V761&lt;0,UPPER(VLOOKUP(B761,'ACCESS EXPORT'!$B:$P,15,FALSE)),UPPER(VLOOKUP(B761,'ACCESS EXPORT'!$B:$P,15,FALSE))))),IF('ACCESS EXPORT'!U761="",UPPER(VLOOKUP(B761,'ACCESS EXPORT'!$B:$P,15,FALSE)),IF(TODAY()-'ACCESS EXPORT'!U761&lt;=30,CONCATENATE(UPPER(VLOOKUP(B761,'ACCESS EXPORT'!$B:$P,15,FALSE)),""&amp;CHAR(10)&amp;"(NEW",TEXT('ACCESS EXPORT'!U761," MM/DD/YYY)")),IF(AND(TODAY()-'ACCESS EXPORT'!U761&gt;30,TODAY()&gt;0),UPPER(VLOOKUP(B761,'ACCESS EXPORT'!$B:$P,15,FALSE)))))),IF('ACCESS EXPORT'!Y761&lt;&gt;"",UPPER(CONCATENATE(UPPER(VLOOKUP(B761,'ACCESS EXPORT'!$B:$P,15,FALSE)),""&amp;CHAR(10)&amp;"(Transfer Out",TEXT('ACCESS EXPORT'!Y761," MM/DD/YYY)"))),IF('ACCESS EXPORT'!X761&lt;&gt;"",UPPER(CONCATENATE(UPPER(VLOOKUP(B761,'ACCESS EXPORT'!$B:$P,15,FALSE)),""&amp;CHAR(10)&amp;"(Transfer In",TEXT('ACCESS EXPORT'!X761," MM/DD/YYY)"))))))</f>
        <v>SHAH, ASHIT K.</v>
      </c>
      <c r="O761" s="4" t="str">
        <f>_xlfn.IFNA(VLOOKUP(B761,'ACCESS EXPORT'!$B:$Q,16,FALSE),"")</f>
        <v>MD</v>
      </c>
      <c r="P761" s="4" t="str">
        <f>_xlfn.IFNA(VLOOKUP(B761,'ACCESS EXPORT'!B:W,22,FALSE),"-")</f>
        <v>1629076187</v>
      </c>
      <c r="Q761" s="4" t="str">
        <f>_xlfn.IFNA(VLOOKUP(A761,'ACCESS EXPORT'!$A:$AG,33,0),"-")</f>
        <v>TBD</v>
      </c>
      <c r="R761" s="4" t="str">
        <f>_xlfn.IFNA(VLOOKUP(A761,'ACCESS EXPORT'!$A:$AH,34,0),"-")</f>
        <v>Linda Hopkins</v>
      </c>
      <c r="S761" s="4" t="str">
        <f>_xlfn.IFNA(VLOOKUP(A761,'ACCESS EXPORT'!$A:$AI,35,0),"-")</f>
        <v>James Agee</v>
      </c>
      <c r="T761" s="4" t="str">
        <f>_xlfn.IFNA(VLOOKUP(A761,'ACCESS EXPORT'!$A:$AJ,36,0),"-")</f>
        <v>Wanda Cruz</v>
      </c>
      <c r="U761" s="4" t="str">
        <f>_xlfn.IFNA(VLOOKUP(A761,'ACCESS EXPORT'!$A:$AK,37,0),"-")</f>
        <v>athena</v>
      </c>
      <c r="V761" s="4" t="str">
        <f>_xlfn.IFNA(VLOOKUP(A761,'ACCESS EXPORT'!$A:$AL,38,0),"-")</f>
        <v>N/A</v>
      </c>
      <c r="W761" s="4" t="str">
        <f>_xlfn.IFNA(VLOOKUP(A761,'ACCESS EXPORT'!$A:$AM,39,0),"-")</f>
        <v/>
      </c>
      <c r="X761" s="4" t="str">
        <f>_xlfn.IFNA(VLOOKUP(A761,'ACCESS EXPORT'!$A:$AN,40,0),"-")</f>
        <v>-</v>
      </c>
      <c r="Y761" s="26" t="str">
        <f>_xlfn.IFNA(VLOOKUP(A761,'ACCESS EXPORT'!A:AO,41,0),"")</f>
        <v>N/A</v>
      </c>
      <c r="Z761" s="26" t="str">
        <f>_xlfn.IFNA(VLOOKUP(A761,'ACCESS EXPORT'!A:AP,42,0),"")</f>
        <v/>
      </c>
      <c r="AA761" s="26" t="str">
        <f>_xlfn.IFNA(VLOOKUP(A761,'ACCESS EXPORT'!A:AQ,43,0),"")</f>
        <v>Jenna Tomaselli</v>
      </c>
    </row>
    <row r="762" spans="1:27" ht="18.75" x14ac:dyDescent="0.25">
      <c r="A762" s="33">
        <v>262</v>
      </c>
      <c r="B762" s="10">
        <v>1652</v>
      </c>
      <c r="C762" s="7" t="str">
        <f ca="1">IFERROR(UPPER(IF(AND('ACCESS EXPORT'!AA762="",'ACCESS EXPORT'!Z762=""),VLOOKUP(A762,'ACCESS EXPORT'!$A:$AF,32,FALSE),(IF('ACCESS EXPORT'!AA762&lt;&gt;"",CONCATENATE(VLOOKUP(A762,'ACCESS EXPORT'!$A:$AF,32,FALSE)," (Closed",TEXT('ACCESS EXPORT'!AA762," MM/DD/YYY)")),IF(TODAY()&lt;(('ACCESS EXPORT'!Z762)+30),CONCATENATE(VLOOKUP(A762,'ACCESS EXPORT'!$A:$AF,32,FALSE)," (Opens",TEXT('ACCESS EXPORT'!Z762," MM/DD/YYY)")),VLOOKUP(A762,'ACCESS EXPORT'!$A:$AF,32,FALSE)))))),"-")</f>
        <v>ADVENTHEALTH MEDICAL GROUP RADIOLOGY AT CENTRAL FLORIDA</v>
      </c>
      <c r="D762" s="3" t="str">
        <f ca="1">IFERROR(UPPER(IF(AND('ACCESS EXPORT'!AA762="",'ACCESS EXPORT'!Z762=""),VLOOKUP(A762,'ACCESS EXPORT'!$A:$AF,28,FALSE),(IF('ACCESS EXPORT'!AA762&lt;&gt;"",CONCATENATE(VLOOKUP(A762,'ACCESS EXPORT'!$A:$AF,28,FALSE)," (Closed",TEXT('ACCESS EXPORT'!AA762," MM/DD/YYY)")),IF(TODAY()&lt;(('ACCESS EXPORT'!Z762)+30),CONCATENATE(VLOOKUP(A762,'ACCESS EXPORT'!$A:$AF,28,FALSE)," (Opens",TEXT('ACCESS EXPORT'!Z762," MM/DD/YYY)")),VLOOKUP(A762,'ACCESS EXPORT'!$A:$AF,28,FALSE)))))),"-")</f>
        <v>RADIOLOGY SPECIALISTS OF FLORIDA</v>
      </c>
      <c r="E762" s="3" t="str">
        <f>VLOOKUP($A762,'ACCESS EXPORT'!$A:$AF,3,FALSE)</f>
        <v>7260</v>
      </c>
      <c r="F762" s="3" t="str">
        <f>UPPER(CONCATENATE(VLOOKUP(A762,'ACCESS EXPORT'!$A:$AF,4,FALSE)," ",VLOOKUP(A762,'ACCESS EXPORT'!$A:$AF,5,FALSE)," ",VLOOKUP(A762,'ACCESS EXPORT'!$A:$AF,6,FALSE)," ",VLOOKUP(A762,'ACCESS EXPORT'!$A:$AA,7,FALSE)," ",VLOOKUP(A762,'ACCESS EXPORT'!$A:$AA,8,FALSE)))</f>
        <v>2600 WESTHALL LN  MAITLAND FL 32751</v>
      </c>
      <c r="G762" s="4" t="str">
        <f>UPPER(VLOOKUP($A762,'ACCESS EXPORT'!$A:$AF,9,FALSE))</f>
        <v>ORANGE</v>
      </c>
      <c r="H762" s="4" t="str">
        <f>_xlfn.IFNA(VLOOKUP($B762,'ACCESS EXPORT'!$B:$J,9,FALSE),"")</f>
        <v>HB</v>
      </c>
      <c r="I762" s="3" t="str">
        <f>CONCATENATE("(P)",VLOOKUP($A762,'ACCESS EXPORT'!$A:$AF,11,FALSE)," (F)",VLOOKUP($A762,'ACCESS EXPORT'!$A:$AF,29,FALSE))</f>
        <v>(P)(407) 200-2355 (F)(407) 200-4947</v>
      </c>
      <c r="J762" s="4" t="str">
        <f>UPPER(VLOOKUP($A762,'ACCESS EXPORT'!$A:$AF,12,FALSE))</f>
        <v>RADIOLOGY</v>
      </c>
      <c r="K762" s="4" t="str">
        <f>UPPER(VLOOKUP($A762,'ACCESS EXPORT'!$A:$AF,13,FALSE))</f>
        <v>ELISE MACCARROLL-WRIGHT</v>
      </c>
      <c r="L762" s="3" t="str">
        <f>IF(AND(VLOOKUP(A762,'ACCESS EXPORT'!A:AE,1,0),'ACCESS EXPORT'!N762=""),UPPER(CONCATENATE('ACCESS EXPORT'!AE762)),IF(VLOOKUP(A762,'ACCESS EXPORT'!A:AE,1,0),UPPER(CONCATENATE('ACCESS EXPORT'!N762," "&amp;CHAR(10),'ACCESS EXPORT'!AE762))))</f>
        <v xml:space="preserve">SUSAN GRACIA, JULIE EDINGER, TRICIA PERRY (REV DIR) 
</v>
      </c>
      <c r="M762" s="4" t="str">
        <f>UPPER(VLOOKUP($A762,'ACCESS EXPORT'!$A:$O,15,FALSE))</f>
        <v>PATRICIA HORVATH (PM)/KAIRSTEN TURNER (PM)</v>
      </c>
      <c r="N762" s="4" t="str">
        <f ca="1">IF(AND('ACCESS EXPORT'!X762="",'ACCESS EXPORT'!Y762=""),IF('ACCESS EXPORT'!V762&lt;&gt;"",(IF(TODAY()-'ACCESS EXPORT'!V762&gt;=-60,UPPER(CONCATENATE(VLOOKUP(B762,'ACCESS EXPORT'!$B:$P,15,FALSE),""&amp;CHAR(10)&amp;"(SEP",TEXT('ACCESS EXPORT'!V762," MM/DD/YYY)"))),IF(TODAY()-'ACCESS EXPORT'!V762&lt;0,UPPER(VLOOKUP(B762,'ACCESS EXPORT'!$B:$P,15,FALSE)),UPPER(VLOOKUP(B762,'ACCESS EXPORT'!$B:$P,15,FALSE))))),IF('ACCESS EXPORT'!U762="",UPPER(VLOOKUP(B762,'ACCESS EXPORT'!$B:$P,15,FALSE)),IF(TODAY()-'ACCESS EXPORT'!U762&lt;=30,CONCATENATE(UPPER(VLOOKUP(B762,'ACCESS EXPORT'!$B:$P,15,FALSE)),""&amp;CHAR(10)&amp;"(NEW",TEXT('ACCESS EXPORT'!U762," MM/DD/YYY)")),IF(AND(TODAY()-'ACCESS EXPORT'!U762&gt;30,TODAY()&gt;0),UPPER(VLOOKUP(B762,'ACCESS EXPORT'!$B:$P,15,FALSE)))))),IF('ACCESS EXPORT'!Y762&lt;&gt;"",UPPER(CONCATENATE(UPPER(VLOOKUP(B762,'ACCESS EXPORT'!$B:$P,15,FALSE)),""&amp;CHAR(10)&amp;"(Transfer Out",TEXT('ACCESS EXPORT'!Y762," MM/DD/YYY)"))),IF('ACCESS EXPORT'!X762&lt;&gt;"",UPPER(CONCATENATE(UPPER(VLOOKUP(B762,'ACCESS EXPORT'!$B:$P,15,FALSE)),""&amp;CHAR(10)&amp;"(Transfer In",TEXT('ACCESS EXPORT'!X762," MM/DD/YYY)"))))))</f>
        <v>REDDY, DINDI DAMODAR</v>
      </c>
      <c r="O762" s="4" t="str">
        <f>_xlfn.IFNA(VLOOKUP(B762,'ACCESS EXPORT'!$B:$Q,16,FALSE),"")</f>
        <v>MD</v>
      </c>
      <c r="P762" s="4" t="str">
        <f>_xlfn.IFNA(VLOOKUP(B762,'ACCESS EXPORT'!B:W,22,FALSE),"-")</f>
        <v>1649236431</v>
      </c>
      <c r="Q762" s="4" t="str">
        <f>_xlfn.IFNA(VLOOKUP(A762,'ACCESS EXPORT'!$A:$AG,33,0),"-")</f>
        <v>TBD</v>
      </c>
      <c r="R762" s="4" t="str">
        <f>_xlfn.IFNA(VLOOKUP(A762,'ACCESS EXPORT'!$A:$AH,34,0),"-")</f>
        <v>Linda Hopkins</v>
      </c>
      <c r="S762" s="4" t="str">
        <f>_xlfn.IFNA(VLOOKUP(A762,'ACCESS EXPORT'!$A:$AI,35,0),"-")</f>
        <v>James Agee</v>
      </c>
      <c r="T762" s="4" t="str">
        <f>_xlfn.IFNA(VLOOKUP(A762,'ACCESS EXPORT'!$A:$AJ,36,0),"-")</f>
        <v>Wanda Cruz</v>
      </c>
      <c r="U762" s="4" t="str">
        <f>_xlfn.IFNA(VLOOKUP(A762,'ACCESS EXPORT'!$A:$AK,37,0),"-")</f>
        <v>athena</v>
      </c>
      <c r="V762" s="4" t="str">
        <f>_xlfn.IFNA(VLOOKUP(A762,'ACCESS EXPORT'!$A:$AL,38,0),"-")</f>
        <v>N/A</v>
      </c>
      <c r="W762" s="4" t="str">
        <f>_xlfn.IFNA(VLOOKUP(A762,'ACCESS EXPORT'!$A:$AM,39,0),"-")</f>
        <v/>
      </c>
      <c r="X762" s="4" t="str">
        <f>_xlfn.IFNA(VLOOKUP(A762,'ACCESS EXPORT'!$A:$AN,40,0),"-")</f>
        <v>-</v>
      </c>
      <c r="Y762" s="26" t="str">
        <f>_xlfn.IFNA(VLOOKUP(A762,'ACCESS EXPORT'!A:AO,41,0),"")</f>
        <v>N/A</v>
      </c>
      <c r="Z762" s="26" t="str">
        <f>_xlfn.IFNA(VLOOKUP(A762,'ACCESS EXPORT'!A:AP,42,0),"")</f>
        <v/>
      </c>
      <c r="AA762" s="26" t="str">
        <f>_xlfn.IFNA(VLOOKUP(A762,'ACCESS EXPORT'!A:AQ,43,0),"")</f>
        <v>Jenna Tomaselli</v>
      </c>
    </row>
    <row r="763" spans="1:27" ht="18.75" x14ac:dyDescent="0.25">
      <c r="A763" s="33">
        <v>262</v>
      </c>
      <c r="B763" s="10">
        <v>1653</v>
      </c>
      <c r="C763" s="7" t="str">
        <f ca="1">IFERROR(UPPER(IF(AND('ACCESS EXPORT'!AA763="",'ACCESS EXPORT'!Z763=""),VLOOKUP(A763,'ACCESS EXPORT'!$A:$AF,32,FALSE),(IF('ACCESS EXPORT'!AA763&lt;&gt;"",CONCATENATE(VLOOKUP(A763,'ACCESS EXPORT'!$A:$AF,32,FALSE)," (Closed",TEXT('ACCESS EXPORT'!AA763," MM/DD/YYY)")),IF(TODAY()&lt;(('ACCESS EXPORT'!Z763)+30),CONCATENATE(VLOOKUP(A763,'ACCESS EXPORT'!$A:$AF,32,FALSE)," (Opens",TEXT('ACCESS EXPORT'!Z763," MM/DD/YYY)")),VLOOKUP(A763,'ACCESS EXPORT'!$A:$AF,32,FALSE)))))),"-")</f>
        <v>ADVENTHEALTH MEDICAL GROUP RADIOLOGY AT CENTRAL FLORIDA</v>
      </c>
      <c r="D763" s="3" t="str">
        <f ca="1">IFERROR(UPPER(IF(AND('ACCESS EXPORT'!AA763="",'ACCESS EXPORT'!Z763=""),VLOOKUP(A763,'ACCESS EXPORT'!$A:$AF,28,FALSE),(IF('ACCESS EXPORT'!AA763&lt;&gt;"",CONCATENATE(VLOOKUP(A763,'ACCESS EXPORT'!$A:$AF,28,FALSE)," (Closed",TEXT('ACCESS EXPORT'!AA763," MM/DD/YYY)")),IF(TODAY()&lt;(('ACCESS EXPORT'!Z763)+30),CONCATENATE(VLOOKUP(A763,'ACCESS EXPORT'!$A:$AF,28,FALSE)," (Opens",TEXT('ACCESS EXPORT'!Z763," MM/DD/YYY)")),VLOOKUP(A763,'ACCESS EXPORT'!$A:$AF,28,FALSE)))))),"-")</f>
        <v>RADIOLOGY SPECIALISTS OF FLORIDA</v>
      </c>
      <c r="E763" s="3" t="str">
        <f>VLOOKUP($A763,'ACCESS EXPORT'!$A:$AF,3,FALSE)</f>
        <v>7260</v>
      </c>
      <c r="F763" s="3" t="str">
        <f>UPPER(CONCATENATE(VLOOKUP(A763,'ACCESS EXPORT'!$A:$AF,4,FALSE)," ",VLOOKUP(A763,'ACCESS EXPORT'!$A:$AF,5,FALSE)," ",VLOOKUP(A763,'ACCESS EXPORT'!$A:$AF,6,FALSE)," ",VLOOKUP(A763,'ACCESS EXPORT'!$A:$AA,7,FALSE)," ",VLOOKUP(A763,'ACCESS EXPORT'!$A:$AA,8,FALSE)))</f>
        <v>2600 WESTHALL LN  MAITLAND FL 32751</v>
      </c>
      <c r="G763" s="4" t="str">
        <f>UPPER(VLOOKUP($A763,'ACCESS EXPORT'!$A:$AF,9,FALSE))</f>
        <v>ORANGE</v>
      </c>
      <c r="H763" s="4" t="str">
        <f>_xlfn.IFNA(VLOOKUP($B763,'ACCESS EXPORT'!$B:$J,9,FALSE),"")</f>
        <v>HB</v>
      </c>
      <c r="I763" s="3" t="str">
        <f>CONCATENATE("(P)",VLOOKUP($A763,'ACCESS EXPORT'!$A:$AF,11,FALSE)," (F)",VLOOKUP($A763,'ACCESS EXPORT'!$A:$AF,29,FALSE))</f>
        <v>(P)(407) 200-2355 (F)(407) 200-4947</v>
      </c>
      <c r="J763" s="4" t="str">
        <f>UPPER(VLOOKUP($A763,'ACCESS EXPORT'!$A:$AF,12,FALSE))</f>
        <v>RADIOLOGY</v>
      </c>
      <c r="K763" s="4" t="str">
        <f>UPPER(VLOOKUP($A763,'ACCESS EXPORT'!$A:$AF,13,FALSE))</f>
        <v>ELISE MACCARROLL-WRIGHT</v>
      </c>
      <c r="L763" s="3" t="str">
        <f>IF(AND(VLOOKUP(A763,'ACCESS EXPORT'!A:AE,1,0),'ACCESS EXPORT'!N763=""),UPPER(CONCATENATE('ACCESS EXPORT'!AE763)),IF(VLOOKUP(A763,'ACCESS EXPORT'!A:AE,1,0),UPPER(CONCATENATE('ACCESS EXPORT'!N763," "&amp;CHAR(10),'ACCESS EXPORT'!AE763))))</f>
        <v xml:space="preserve">SUSAN GRACIA, JULIE EDINGER, TRICIA PERRY (REV DIR) 
</v>
      </c>
      <c r="M763" s="4" t="str">
        <f>UPPER(VLOOKUP($A763,'ACCESS EXPORT'!$A:$O,15,FALSE))</f>
        <v>PATRICIA HORVATH (PM)/KAIRSTEN TURNER (PM)</v>
      </c>
      <c r="N763" s="4" t="str">
        <f ca="1">IF(AND('ACCESS EXPORT'!X763="",'ACCESS EXPORT'!Y763=""),IF('ACCESS EXPORT'!V763&lt;&gt;"",(IF(TODAY()-'ACCESS EXPORT'!V763&gt;=-60,UPPER(CONCATENATE(VLOOKUP(B763,'ACCESS EXPORT'!$B:$P,15,FALSE),""&amp;CHAR(10)&amp;"(SEP",TEXT('ACCESS EXPORT'!V763," MM/DD/YYY)"))),IF(TODAY()-'ACCESS EXPORT'!V763&lt;0,UPPER(VLOOKUP(B763,'ACCESS EXPORT'!$B:$P,15,FALSE)),UPPER(VLOOKUP(B763,'ACCESS EXPORT'!$B:$P,15,FALSE))))),IF('ACCESS EXPORT'!U763="",UPPER(VLOOKUP(B763,'ACCESS EXPORT'!$B:$P,15,FALSE)),IF(TODAY()-'ACCESS EXPORT'!U763&lt;=30,CONCATENATE(UPPER(VLOOKUP(B763,'ACCESS EXPORT'!$B:$P,15,FALSE)),""&amp;CHAR(10)&amp;"(NEW",TEXT('ACCESS EXPORT'!U763," MM/DD/YYY)")),IF(AND(TODAY()-'ACCESS EXPORT'!U763&gt;30,TODAY()&gt;0),UPPER(VLOOKUP(B763,'ACCESS EXPORT'!$B:$P,15,FALSE)))))),IF('ACCESS EXPORT'!Y763&lt;&gt;"",UPPER(CONCATENATE(UPPER(VLOOKUP(B763,'ACCESS EXPORT'!$B:$P,15,FALSE)),""&amp;CHAR(10)&amp;"(Transfer Out",TEXT('ACCESS EXPORT'!Y763," MM/DD/YYY)"))),IF('ACCESS EXPORT'!X763&lt;&gt;"",UPPER(CONCATENATE(UPPER(VLOOKUP(B763,'ACCESS EXPORT'!$B:$P,15,FALSE)),""&amp;CHAR(10)&amp;"(Transfer In",TEXT('ACCESS EXPORT'!X763," MM/DD/YYY)"))))))</f>
        <v>REEVES, BRIAN EDWARD</v>
      </c>
      <c r="O763" s="4" t="str">
        <f>_xlfn.IFNA(VLOOKUP(B763,'ACCESS EXPORT'!$B:$Q,16,FALSE),"")</f>
        <v>DO</v>
      </c>
      <c r="P763" s="4" t="str">
        <f>_xlfn.IFNA(VLOOKUP(B763,'ACCESS EXPORT'!B:W,22,FALSE),"-")</f>
        <v>1912905530</v>
      </c>
      <c r="Q763" s="4" t="str">
        <f>_xlfn.IFNA(VLOOKUP(A763,'ACCESS EXPORT'!$A:$AG,33,0),"-")</f>
        <v>TBD</v>
      </c>
      <c r="R763" s="4" t="str">
        <f>_xlfn.IFNA(VLOOKUP(A763,'ACCESS EXPORT'!$A:$AH,34,0),"-")</f>
        <v>Linda Hopkins</v>
      </c>
      <c r="S763" s="4" t="str">
        <f>_xlfn.IFNA(VLOOKUP(A763,'ACCESS EXPORT'!$A:$AI,35,0),"-")</f>
        <v>James Agee</v>
      </c>
      <c r="T763" s="4" t="str">
        <f>_xlfn.IFNA(VLOOKUP(A763,'ACCESS EXPORT'!$A:$AJ,36,0),"-")</f>
        <v>Wanda Cruz</v>
      </c>
      <c r="U763" s="4" t="str">
        <f>_xlfn.IFNA(VLOOKUP(A763,'ACCESS EXPORT'!$A:$AK,37,0),"-")</f>
        <v>athena</v>
      </c>
      <c r="V763" s="4" t="str">
        <f>_xlfn.IFNA(VLOOKUP(A763,'ACCESS EXPORT'!$A:$AL,38,0),"-")</f>
        <v>N/A</v>
      </c>
      <c r="W763" s="4" t="str">
        <f>_xlfn.IFNA(VLOOKUP(A763,'ACCESS EXPORT'!$A:$AM,39,0),"-")</f>
        <v/>
      </c>
      <c r="X763" s="4" t="str">
        <f>_xlfn.IFNA(VLOOKUP(A763,'ACCESS EXPORT'!$A:$AN,40,0),"-")</f>
        <v>-</v>
      </c>
      <c r="Y763" s="26" t="str">
        <f>_xlfn.IFNA(VLOOKUP(A763,'ACCESS EXPORT'!A:AO,41,0),"")</f>
        <v>N/A</v>
      </c>
      <c r="Z763" s="26" t="str">
        <f>_xlfn.IFNA(VLOOKUP(A763,'ACCESS EXPORT'!A:AP,42,0),"")</f>
        <v/>
      </c>
      <c r="AA763" s="26" t="str">
        <f>_xlfn.IFNA(VLOOKUP(A763,'ACCESS EXPORT'!A:AQ,43,0),"")</f>
        <v>Jenna Tomaselli</v>
      </c>
    </row>
    <row r="764" spans="1:27" ht="18.75" x14ac:dyDescent="0.25">
      <c r="A764" s="33">
        <v>262</v>
      </c>
      <c r="B764" s="10">
        <v>1654</v>
      </c>
      <c r="C764" s="7" t="str">
        <f ca="1">IFERROR(UPPER(IF(AND('ACCESS EXPORT'!AA764="",'ACCESS EXPORT'!Z764=""),VLOOKUP(A764,'ACCESS EXPORT'!$A:$AF,32,FALSE),(IF('ACCESS EXPORT'!AA764&lt;&gt;"",CONCATENATE(VLOOKUP(A764,'ACCESS EXPORT'!$A:$AF,32,FALSE)," (Closed",TEXT('ACCESS EXPORT'!AA764," MM/DD/YYY)")),IF(TODAY()&lt;(('ACCESS EXPORT'!Z764)+30),CONCATENATE(VLOOKUP(A764,'ACCESS EXPORT'!$A:$AF,32,FALSE)," (Opens",TEXT('ACCESS EXPORT'!Z764," MM/DD/YYY)")),VLOOKUP(A764,'ACCESS EXPORT'!$A:$AF,32,FALSE)))))),"-")</f>
        <v>ADVENTHEALTH MEDICAL GROUP RADIOLOGY AT CENTRAL FLORIDA</v>
      </c>
      <c r="D764" s="3" t="str">
        <f ca="1">IFERROR(UPPER(IF(AND('ACCESS EXPORT'!AA764="",'ACCESS EXPORT'!Z764=""),VLOOKUP(A764,'ACCESS EXPORT'!$A:$AF,28,FALSE),(IF('ACCESS EXPORT'!AA764&lt;&gt;"",CONCATENATE(VLOOKUP(A764,'ACCESS EXPORT'!$A:$AF,28,FALSE)," (Closed",TEXT('ACCESS EXPORT'!AA764," MM/DD/YYY)")),IF(TODAY()&lt;(('ACCESS EXPORT'!Z764)+30),CONCATENATE(VLOOKUP(A764,'ACCESS EXPORT'!$A:$AF,28,FALSE)," (Opens",TEXT('ACCESS EXPORT'!Z764," MM/DD/YYY)")),VLOOKUP(A764,'ACCESS EXPORT'!$A:$AF,28,FALSE)))))),"-")</f>
        <v>RADIOLOGY SPECIALISTS OF FLORIDA</v>
      </c>
      <c r="E764" s="3" t="str">
        <f>VLOOKUP($A764,'ACCESS EXPORT'!$A:$AF,3,FALSE)</f>
        <v>7260</v>
      </c>
      <c r="F764" s="3" t="str">
        <f>UPPER(CONCATENATE(VLOOKUP(A764,'ACCESS EXPORT'!$A:$AF,4,FALSE)," ",VLOOKUP(A764,'ACCESS EXPORT'!$A:$AF,5,FALSE)," ",VLOOKUP(A764,'ACCESS EXPORT'!$A:$AF,6,FALSE)," ",VLOOKUP(A764,'ACCESS EXPORT'!$A:$AA,7,FALSE)," ",VLOOKUP(A764,'ACCESS EXPORT'!$A:$AA,8,FALSE)))</f>
        <v>2600 WESTHALL LN  MAITLAND FL 32751</v>
      </c>
      <c r="G764" s="4" t="str">
        <f>UPPER(VLOOKUP($A764,'ACCESS EXPORT'!$A:$AF,9,FALSE))</f>
        <v>ORANGE</v>
      </c>
      <c r="H764" s="4" t="str">
        <f>_xlfn.IFNA(VLOOKUP($B764,'ACCESS EXPORT'!$B:$J,9,FALSE),"")</f>
        <v>HB</v>
      </c>
      <c r="I764" s="3" t="str">
        <f>CONCATENATE("(P)",VLOOKUP($A764,'ACCESS EXPORT'!$A:$AF,11,FALSE)," (F)",VLOOKUP($A764,'ACCESS EXPORT'!$A:$AF,29,FALSE))</f>
        <v>(P)(407) 200-2355 (F)(407) 200-4947</v>
      </c>
      <c r="J764" s="4" t="str">
        <f>UPPER(VLOOKUP($A764,'ACCESS EXPORT'!$A:$AF,12,FALSE))</f>
        <v>RADIOLOGY</v>
      </c>
      <c r="K764" s="4" t="str">
        <f>UPPER(VLOOKUP($A764,'ACCESS EXPORT'!$A:$AF,13,FALSE))</f>
        <v>ELISE MACCARROLL-WRIGHT</v>
      </c>
      <c r="L764" s="3" t="str">
        <f>IF(AND(VLOOKUP(A764,'ACCESS EXPORT'!A:AE,1,0),'ACCESS EXPORT'!N764=""),UPPER(CONCATENATE('ACCESS EXPORT'!AE764)),IF(VLOOKUP(A764,'ACCESS EXPORT'!A:AE,1,0),UPPER(CONCATENATE('ACCESS EXPORT'!N764," "&amp;CHAR(10),'ACCESS EXPORT'!AE764))))</f>
        <v xml:space="preserve">SUSAN GRACIA, JULIE EDINGER, TRICIA PERRY (REV DIR) 
</v>
      </c>
      <c r="M764" s="4" t="str">
        <f>UPPER(VLOOKUP($A764,'ACCESS EXPORT'!$A:$O,15,FALSE))</f>
        <v>PATRICIA HORVATH (PM)/KAIRSTEN TURNER (PM)</v>
      </c>
      <c r="N764" s="4" t="str">
        <f ca="1">IF(AND('ACCESS EXPORT'!X764="",'ACCESS EXPORT'!Y764=""),IF('ACCESS EXPORT'!V764&lt;&gt;"",(IF(TODAY()-'ACCESS EXPORT'!V764&gt;=-60,UPPER(CONCATENATE(VLOOKUP(B764,'ACCESS EXPORT'!$B:$P,15,FALSE),""&amp;CHAR(10)&amp;"(SEP",TEXT('ACCESS EXPORT'!V764," MM/DD/YYY)"))),IF(TODAY()-'ACCESS EXPORT'!V764&lt;0,UPPER(VLOOKUP(B764,'ACCESS EXPORT'!$B:$P,15,FALSE)),UPPER(VLOOKUP(B764,'ACCESS EXPORT'!$B:$P,15,FALSE))))),IF('ACCESS EXPORT'!U764="",UPPER(VLOOKUP(B764,'ACCESS EXPORT'!$B:$P,15,FALSE)),IF(TODAY()-'ACCESS EXPORT'!U764&lt;=30,CONCATENATE(UPPER(VLOOKUP(B764,'ACCESS EXPORT'!$B:$P,15,FALSE)),""&amp;CHAR(10)&amp;"(NEW",TEXT('ACCESS EXPORT'!U764," MM/DD/YYY)")),IF(AND(TODAY()-'ACCESS EXPORT'!U764&gt;30,TODAY()&gt;0),UPPER(VLOOKUP(B764,'ACCESS EXPORT'!$B:$P,15,FALSE)))))),IF('ACCESS EXPORT'!Y764&lt;&gt;"",UPPER(CONCATENATE(UPPER(VLOOKUP(B764,'ACCESS EXPORT'!$B:$P,15,FALSE)),""&amp;CHAR(10)&amp;"(Transfer Out",TEXT('ACCESS EXPORT'!Y764," MM/DD/YYY)"))),IF('ACCESS EXPORT'!X764&lt;&gt;"",UPPER(CONCATENATE(UPPER(VLOOKUP(B764,'ACCESS EXPORT'!$B:$P,15,FALSE)),""&amp;CHAR(10)&amp;"(Transfer In",TEXT('ACCESS EXPORT'!X764," MM/DD/YYY)"))))))</f>
        <v>RICHBOURG, SAMUEL THOMAS</v>
      </c>
      <c r="O764" s="4" t="str">
        <f>_xlfn.IFNA(VLOOKUP(B764,'ACCESS EXPORT'!$B:$Q,16,FALSE),"")</f>
        <v>MD</v>
      </c>
      <c r="P764" s="4" t="str">
        <f>_xlfn.IFNA(VLOOKUP(B764,'ACCESS EXPORT'!B:W,22,FALSE),"-")</f>
        <v>1174520134</v>
      </c>
      <c r="Q764" s="4" t="str">
        <f>_xlfn.IFNA(VLOOKUP(A764,'ACCESS EXPORT'!$A:$AG,33,0),"-")</f>
        <v>TBD</v>
      </c>
      <c r="R764" s="4" t="str">
        <f>_xlfn.IFNA(VLOOKUP(A764,'ACCESS EXPORT'!$A:$AH,34,0),"-")</f>
        <v>Linda Hopkins</v>
      </c>
      <c r="S764" s="4" t="str">
        <f>_xlfn.IFNA(VLOOKUP(A764,'ACCESS EXPORT'!$A:$AI,35,0),"-")</f>
        <v>James Agee</v>
      </c>
      <c r="T764" s="4" t="str">
        <f>_xlfn.IFNA(VLOOKUP(A764,'ACCESS EXPORT'!$A:$AJ,36,0),"-")</f>
        <v>Wanda Cruz</v>
      </c>
      <c r="U764" s="4" t="str">
        <f>_xlfn.IFNA(VLOOKUP(A764,'ACCESS EXPORT'!$A:$AK,37,0),"-")</f>
        <v>athena</v>
      </c>
      <c r="V764" s="4" t="str">
        <f>_xlfn.IFNA(VLOOKUP(A764,'ACCESS EXPORT'!$A:$AL,38,0),"-")</f>
        <v>N/A</v>
      </c>
      <c r="W764" s="4" t="str">
        <f>_xlfn.IFNA(VLOOKUP(A764,'ACCESS EXPORT'!$A:$AM,39,0),"-")</f>
        <v/>
      </c>
      <c r="X764" s="4" t="str">
        <f>_xlfn.IFNA(VLOOKUP(A764,'ACCESS EXPORT'!$A:$AN,40,0),"-")</f>
        <v>-</v>
      </c>
      <c r="Y764" s="26" t="str">
        <f>_xlfn.IFNA(VLOOKUP(A764,'ACCESS EXPORT'!A:AO,41,0),"")</f>
        <v>N/A</v>
      </c>
      <c r="Z764" s="26" t="str">
        <f>_xlfn.IFNA(VLOOKUP(A764,'ACCESS EXPORT'!A:AP,42,0),"")</f>
        <v/>
      </c>
      <c r="AA764" s="26" t="str">
        <f>_xlfn.IFNA(VLOOKUP(A764,'ACCESS EXPORT'!A:AQ,43,0),"")</f>
        <v>Jenna Tomaselli</v>
      </c>
    </row>
    <row r="765" spans="1:27" ht="18.75" x14ac:dyDescent="0.25">
      <c r="A765" s="33">
        <v>262</v>
      </c>
      <c r="B765" s="10">
        <v>1655</v>
      </c>
      <c r="C765" s="7" t="str">
        <f ca="1">IFERROR(UPPER(IF(AND('ACCESS EXPORT'!AA765="",'ACCESS EXPORT'!Z765=""),VLOOKUP(A765,'ACCESS EXPORT'!$A:$AF,32,FALSE),(IF('ACCESS EXPORT'!AA765&lt;&gt;"",CONCATENATE(VLOOKUP(A765,'ACCESS EXPORT'!$A:$AF,32,FALSE)," (Closed",TEXT('ACCESS EXPORT'!AA765," MM/DD/YYY)")),IF(TODAY()&lt;(('ACCESS EXPORT'!Z765)+30),CONCATENATE(VLOOKUP(A765,'ACCESS EXPORT'!$A:$AF,32,FALSE)," (Opens",TEXT('ACCESS EXPORT'!Z765," MM/DD/YYY)")),VLOOKUP(A765,'ACCESS EXPORT'!$A:$AF,32,FALSE)))))),"-")</f>
        <v>ADVENTHEALTH MEDICAL GROUP RADIOLOGY AT CENTRAL FLORIDA</v>
      </c>
      <c r="D765" s="3" t="str">
        <f ca="1">IFERROR(UPPER(IF(AND('ACCESS EXPORT'!AA765="",'ACCESS EXPORT'!Z765=""),VLOOKUP(A765,'ACCESS EXPORT'!$A:$AF,28,FALSE),(IF('ACCESS EXPORT'!AA765&lt;&gt;"",CONCATENATE(VLOOKUP(A765,'ACCESS EXPORT'!$A:$AF,28,FALSE)," (Closed",TEXT('ACCESS EXPORT'!AA765," MM/DD/YYY)")),IF(TODAY()&lt;(('ACCESS EXPORT'!Z765)+30),CONCATENATE(VLOOKUP(A765,'ACCESS EXPORT'!$A:$AF,28,FALSE)," (Opens",TEXT('ACCESS EXPORT'!Z765," MM/DD/YYY)")),VLOOKUP(A765,'ACCESS EXPORT'!$A:$AF,28,FALSE)))))),"-")</f>
        <v>RADIOLOGY SPECIALISTS OF FLORIDA</v>
      </c>
      <c r="E765" s="3" t="str">
        <f>VLOOKUP($A765,'ACCESS EXPORT'!$A:$AF,3,FALSE)</f>
        <v>7260</v>
      </c>
      <c r="F765" s="3" t="str">
        <f>UPPER(CONCATENATE(VLOOKUP(A765,'ACCESS EXPORT'!$A:$AF,4,FALSE)," ",VLOOKUP(A765,'ACCESS EXPORT'!$A:$AF,5,FALSE)," ",VLOOKUP(A765,'ACCESS EXPORT'!$A:$AF,6,FALSE)," ",VLOOKUP(A765,'ACCESS EXPORT'!$A:$AA,7,FALSE)," ",VLOOKUP(A765,'ACCESS EXPORT'!$A:$AA,8,FALSE)))</f>
        <v>2600 WESTHALL LN  MAITLAND FL 32751</v>
      </c>
      <c r="G765" s="4" t="str">
        <f>UPPER(VLOOKUP($A765,'ACCESS EXPORT'!$A:$AF,9,FALSE))</f>
        <v>ORANGE</v>
      </c>
      <c r="H765" s="4" t="str">
        <f>_xlfn.IFNA(VLOOKUP($B765,'ACCESS EXPORT'!$B:$J,9,FALSE),"")</f>
        <v>HB</v>
      </c>
      <c r="I765" s="3" t="str">
        <f>CONCATENATE("(P)",VLOOKUP($A765,'ACCESS EXPORT'!$A:$AF,11,FALSE)," (F)",VLOOKUP($A765,'ACCESS EXPORT'!$A:$AF,29,FALSE))</f>
        <v>(P)(407) 200-2355 (F)(407) 200-4947</v>
      </c>
      <c r="J765" s="4" t="str">
        <f>UPPER(VLOOKUP($A765,'ACCESS EXPORT'!$A:$AF,12,FALSE))</f>
        <v>RADIOLOGY</v>
      </c>
      <c r="K765" s="4" t="str">
        <f>UPPER(VLOOKUP($A765,'ACCESS EXPORT'!$A:$AF,13,FALSE))</f>
        <v>ELISE MACCARROLL-WRIGHT</v>
      </c>
      <c r="L765" s="3" t="str">
        <f>IF(AND(VLOOKUP(A765,'ACCESS EXPORT'!A:AE,1,0),'ACCESS EXPORT'!N765=""),UPPER(CONCATENATE('ACCESS EXPORT'!AE765)),IF(VLOOKUP(A765,'ACCESS EXPORT'!A:AE,1,0),UPPER(CONCATENATE('ACCESS EXPORT'!N765," "&amp;CHAR(10),'ACCESS EXPORT'!AE765))))</f>
        <v xml:space="preserve">SUSAN GRACIA, JULIE EDINGER, TRICIA PERRY (REV DIR) 
</v>
      </c>
      <c r="M765" s="4" t="str">
        <f>UPPER(VLOOKUP($A765,'ACCESS EXPORT'!$A:$O,15,FALSE))</f>
        <v>PATRICIA HORVATH (PM)/KAIRSTEN TURNER (PM)</v>
      </c>
      <c r="N765" s="4" t="str">
        <f ca="1">IF(AND('ACCESS EXPORT'!X765="",'ACCESS EXPORT'!Y765=""),IF('ACCESS EXPORT'!V765&lt;&gt;"",(IF(TODAY()-'ACCESS EXPORT'!V765&gt;=-60,UPPER(CONCATENATE(VLOOKUP(B765,'ACCESS EXPORT'!$B:$P,15,FALSE),""&amp;CHAR(10)&amp;"(SEP",TEXT('ACCESS EXPORT'!V765," MM/DD/YYY)"))),IF(TODAY()-'ACCESS EXPORT'!V765&lt;0,UPPER(VLOOKUP(B765,'ACCESS EXPORT'!$B:$P,15,FALSE)),UPPER(VLOOKUP(B765,'ACCESS EXPORT'!$B:$P,15,FALSE))))),IF('ACCESS EXPORT'!U765="",UPPER(VLOOKUP(B765,'ACCESS EXPORT'!$B:$P,15,FALSE)),IF(TODAY()-'ACCESS EXPORT'!U765&lt;=30,CONCATENATE(UPPER(VLOOKUP(B765,'ACCESS EXPORT'!$B:$P,15,FALSE)),""&amp;CHAR(10)&amp;"(NEW",TEXT('ACCESS EXPORT'!U765," MM/DD/YYY)")),IF(AND(TODAY()-'ACCESS EXPORT'!U765&gt;30,TODAY()&gt;0),UPPER(VLOOKUP(B765,'ACCESS EXPORT'!$B:$P,15,FALSE)))))),IF('ACCESS EXPORT'!Y765&lt;&gt;"",UPPER(CONCATENATE(UPPER(VLOOKUP(B765,'ACCESS EXPORT'!$B:$P,15,FALSE)),""&amp;CHAR(10)&amp;"(Transfer Out",TEXT('ACCESS EXPORT'!Y765," MM/DD/YYY)"))),IF('ACCESS EXPORT'!X765&lt;&gt;"",UPPER(CONCATENATE(UPPER(VLOOKUP(B765,'ACCESS EXPORT'!$B:$P,15,FALSE)),""&amp;CHAR(10)&amp;"(Transfer In",TEXT('ACCESS EXPORT'!X765," MM/DD/YYY)"))))))</f>
        <v>RODRIGUEZ, PEDRO L.</v>
      </c>
      <c r="O765" s="4" t="str">
        <f>_xlfn.IFNA(VLOOKUP(B765,'ACCESS EXPORT'!$B:$Q,16,FALSE),"")</f>
        <v>MD</v>
      </c>
      <c r="P765" s="4" t="str">
        <f>_xlfn.IFNA(VLOOKUP(B765,'ACCESS EXPORT'!B:W,22,FALSE),"-")</f>
        <v>1588662183</v>
      </c>
      <c r="Q765" s="4" t="str">
        <f>_xlfn.IFNA(VLOOKUP(A765,'ACCESS EXPORT'!$A:$AG,33,0),"-")</f>
        <v>TBD</v>
      </c>
      <c r="R765" s="4" t="str">
        <f>_xlfn.IFNA(VLOOKUP(A765,'ACCESS EXPORT'!$A:$AH,34,0),"-")</f>
        <v>Linda Hopkins</v>
      </c>
      <c r="S765" s="4" t="str">
        <f>_xlfn.IFNA(VLOOKUP(A765,'ACCESS EXPORT'!$A:$AI,35,0),"-")</f>
        <v>James Agee</v>
      </c>
      <c r="T765" s="4" t="str">
        <f>_xlfn.IFNA(VLOOKUP(A765,'ACCESS EXPORT'!$A:$AJ,36,0),"-")</f>
        <v>Wanda Cruz</v>
      </c>
      <c r="U765" s="4" t="str">
        <f>_xlfn.IFNA(VLOOKUP(A765,'ACCESS EXPORT'!$A:$AK,37,0),"-")</f>
        <v>athena</v>
      </c>
      <c r="V765" s="4" t="str">
        <f>_xlfn.IFNA(VLOOKUP(A765,'ACCESS EXPORT'!$A:$AL,38,0),"-")</f>
        <v>N/A</v>
      </c>
      <c r="W765" s="4" t="str">
        <f>_xlfn.IFNA(VLOOKUP(A765,'ACCESS EXPORT'!$A:$AM,39,0),"-")</f>
        <v/>
      </c>
      <c r="X765" s="4" t="str">
        <f>_xlfn.IFNA(VLOOKUP(A765,'ACCESS EXPORT'!$A:$AN,40,0),"-")</f>
        <v>-</v>
      </c>
      <c r="Y765" s="26" t="str">
        <f>_xlfn.IFNA(VLOOKUP(A765,'ACCESS EXPORT'!A:AO,41,0),"")</f>
        <v>N/A</v>
      </c>
      <c r="Z765" s="26" t="str">
        <f>_xlfn.IFNA(VLOOKUP(A765,'ACCESS EXPORT'!A:AP,42,0),"")</f>
        <v/>
      </c>
      <c r="AA765" s="26" t="str">
        <f>_xlfn.IFNA(VLOOKUP(A765,'ACCESS EXPORT'!A:AQ,43,0),"")</f>
        <v>Jenna Tomaselli</v>
      </c>
    </row>
    <row r="766" spans="1:27" ht="18.75" x14ac:dyDescent="0.25">
      <c r="A766" s="33">
        <v>262</v>
      </c>
      <c r="B766" s="10">
        <v>1656</v>
      </c>
      <c r="C766" s="7" t="str">
        <f ca="1">IFERROR(UPPER(IF(AND('ACCESS EXPORT'!AA766="",'ACCESS EXPORT'!Z766=""),VLOOKUP(A766,'ACCESS EXPORT'!$A:$AF,32,FALSE),(IF('ACCESS EXPORT'!AA766&lt;&gt;"",CONCATENATE(VLOOKUP(A766,'ACCESS EXPORT'!$A:$AF,32,FALSE)," (Closed",TEXT('ACCESS EXPORT'!AA766," MM/DD/YYY)")),IF(TODAY()&lt;(('ACCESS EXPORT'!Z766)+30),CONCATENATE(VLOOKUP(A766,'ACCESS EXPORT'!$A:$AF,32,FALSE)," (Opens",TEXT('ACCESS EXPORT'!Z766," MM/DD/YYY)")),VLOOKUP(A766,'ACCESS EXPORT'!$A:$AF,32,FALSE)))))),"-")</f>
        <v>ADVENTHEALTH MEDICAL GROUP RADIOLOGY AT CENTRAL FLORIDA</v>
      </c>
      <c r="D766" s="3" t="str">
        <f ca="1">IFERROR(UPPER(IF(AND('ACCESS EXPORT'!AA766="",'ACCESS EXPORT'!Z766=""),VLOOKUP(A766,'ACCESS EXPORT'!$A:$AF,28,FALSE),(IF('ACCESS EXPORT'!AA766&lt;&gt;"",CONCATENATE(VLOOKUP(A766,'ACCESS EXPORT'!$A:$AF,28,FALSE)," (Closed",TEXT('ACCESS EXPORT'!AA766," MM/DD/YYY)")),IF(TODAY()&lt;(('ACCESS EXPORT'!Z766)+30),CONCATENATE(VLOOKUP(A766,'ACCESS EXPORT'!$A:$AF,28,FALSE)," (Opens",TEXT('ACCESS EXPORT'!Z766," MM/DD/YYY)")),VLOOKUP(A766,'ACCESS EXPORT'!$A:$AF,28,FALSE)))))),"-")</f>
        <v>RADIOLOGY SPECIALISTS OF FLORIDA</v>
      </c>
      <c r="E766" s="3" t="str">
        <f>VLOOKUP($A766,'ACCESS EXPORT'!$A:$AF,3,FALSE)</f>
        <v>7260</v>
      </c>
      <c r="F766" s="3" t="str">
        <f>UPPER(CONCATENATE(VLOOKUP(A766,'ACCESS EXPORT'!$A:$AF,4,FALSE)," ",VLOOKUP(A766,'ACCESS EXPORT'!$A:$AF,5,FALSE)," ",VLOOKUP(A766,'ACCESS EXPORT'!$A:$AF,6,FALSE)," ",VLOOKUP(A766,'ACCESS EXPORT'!$A:$AA,7,FALSE)," ",VLOOKUP(A766,'ACCESS EXPORT'!$A:$AA,8,FALSE)))</f>
        <v>2600 WESTHALL LN  MAITLAND FL 32751</v>
      </c>
      <c r="G766" s="4" t="str">
        <f>UPPER(VLOOKUP($A766,'ACCESS EXPORT'!$A:$AF,9,FALSE))</f>
        <v>ORANGE</v>
      </c>
      <c r="H766" s="4" t="str">
        <f>_xlfn.IFNA(VLOOKUP($B766,'ACCESS EXPORT'!$B:$J,9,FALSE),"")</f>
        <v>HB</v>
      </c>
      <c r="I766" s="3" t="str">
        <f>CONCATENATE("(P)",VLOOKUP($A766,'ACCESS EXPORT'!$A:$AF,11,FALSE)," (F)",VLOOKUP($A766,'ACCESS EXPORT'!$A:$AF,29,FALSE))</f>
        <v>(P)(407) 200-2355 (F)(407) 200-4947</v>
      </c>
      <c r="J766" s="4" t="str">
        <f>UPPER(VLOOKUP($A766,'ACCESS EXPORT'!$A:$AF,12,FALSE))</f>
        <v>RADIOLOGY</v>
      </c>
      <c r="K766" s="4" t="str">
        <f>UPPER(VLOOKUP($A766,'ACCESS EXPORT'!$A:$AF,13,FALSE))</f>
        <v>ELISE MACCARROLL-WRIGHT</v>
      </c>
      <c r="L766" s="3" t="str">
        <f>IF(AND(VLOOKUP(A766,'ACCESS EXPORT'!A:AE,1,0),'ACCESS EXPORT'!N766=""),UPPER(CONCATENATE('ACCESS EXPORT'!AE766)),IF(VLOOKUP(A766,'ACCESS EXPORT'!A:AE,1,0),UPPER(CONCATENATE('ACCESS EXPORT'!N766," "&amp;CHAR(10),'ACCESS EXPORT'!AE766))))</f>
        <v xml:space="preserve">SUSAN GRACIA, JULIE EDINGER, TRICIA PERRY (REV DIR) 
</v>
      </c>
      <c r="M766" s="4" t="str">
        <f>UPPER(VLOOKUP($A766,'ACCESS EXPORT'!$A:$O,15,FALSE))</f>
        <v>PATRICIA HORVATH (PM)/KAIRSTEN TURNER (PM)</v>
      </c>
      <c r="N766" s="4" t="str">
        <f ca="1">IF(AND('ACCESS EXPORT'!X766="",'ACCESS EXPORT'!Y766=""),IF('ACCESS EXPORT'!V766&lt;&gt;"",(IF(TODAY()-'ACCESS EXPORT'!V766&gt;=-60,UPPER(CONCATENATE(VLOOKUP(B766,'ACCESS EXPORT'!$B:$P,15,FALSE),""&amp;CHAR(10)&amp;"(SEP",TEXT('ACCESS EXPORT'!V766," MM/DD/YYY)"))),IF(TODAY()-'ACCESS EXPORT'!V766&lt;0,UPPER(VLOOKUP(B766,'ACCESS EXPORT'!$B:$P,15,FALSE)),UPPER(VLOOKUP(B766,'ACCESS EXPORT'!$B:$P,15,FALSE))))),IF('ACCESS EXPORT'!U766="",UPPER(VLOOKUP(B766,'ACCESS EXPORT'!$B:$P,15,FALSE)),IF(TODAY()-'ACCESS EXPORT'!U766&lt;=30,CONCATENATE(UPPER(VLOOKUP(B766,'ACCESS EXPORT'!$B:$P,15,FALSE)),""&amp;CHAR(10)&amp;"(NEW",TEXT('ACCESS EXPORT'!U766," MM/DD/YYY)")),IF(AND(TODAY()-'ACCESS EXPORT'!U766&gt;30,TODAY()&gt;0),UPPER(VLOOKUP(B766,'ACCESS EXPORT'!$B:$P,15,FALSE)))))),IF('ACCESS EXPORT'!Y766&lt;&gt;"",UPPER(CONCATENATE(UPPER(VLOOKUP(B766,'ACCESS EXPORT'!$B:$P,15,FALSE)),""&amp;CHAR(10)&amp;"(Transfer Out",TEXT('ACCESS EXPORT'!Y766," MM/DD/YYY)"))),IF('ACCESS EXPORT'!X766&lt;&gt;"",UPPER(CONCATENATE(UPPER(VLOOKUP(B766,'ACCESS EXPORT'!$B:$P,15,FALSE)),""&amp;CHAR(10)&amp;"(Transfer In",TEXT('ACCESS EXPORT'!X766," MM/DD/YYY)"))))))</f>
        <v>ROGERS, CLARK DAVID</v>
      </c>
      <c r="O766" s="4" t="str">
        <f>_xlfn.IFNA(VLOOKUP(B766,'ACCESS EXPORT'!$B:$Q,16,FALSE),"")</f>
        <v>MD</v>
      </c>
      <c r="P766" s="4" t="str">
        <f>_xlfn.IFNA(VLOOKUP(B766,'ACCESS EXPORT'!B:W,22,FALSE),"-")</f>
        <v>1649408105</v>
      </c>
      <c r="Q766" s="4" t="str">
        <f>_xlfn.IFNA(VLOOKUP(A766,'ACCESS EXPORT'!$A:$AG,33,0),"-")</f>
        <v>TBD</v>
      </c>
      <c r="R766" s="4" t="str">
        <f>_xlfn.IFNA(VLOOKUP(A766,'ACCESS EXPORT'!$A:$AH,34,0),"-")</f>
        <v>Linda Hopkins</v>
      </c>
      <c r="S766" s="4" t="str">
        <f>_xlfn.IFNA(VLOOKUP(A766,'ACCESS EXPORT'!$A:$AI,35,0),"-")</f>
        <v>James Agee</v>
      </c>
      <c r="T766" s="4" t="str">
        <f>_xlfn.IFNA(VLOOKUP(A766,'ACCESS EXPORT'!$A:$AJ,36,0),"-")</f>
        <v>Wanda Cruz</v>
      </c>
      <c r="U766" s="4" t="str">
        <f>_xlfn.IFNA(VLOOKUP(A766,'ACCESS EXPORT'!$A:$AK,37,0),"-")</f>
        <v>athena</v>
      </c>
      <c r="V766" s="4" t="str">
        <f>_xlfn.IFNA(VLOOKUP(A766,'ACCESS EXPORT'!$A:$AL,38,0),"-")</f>
        <v>N/A</v>
      </c>
      <c r="W766" s="4" t="str">
        <f>_xlfn.IFNA(VLOOKUP(A766,'ACCESS EXPORT'!$A:$AM,39,0),"-")</f>
        <v/>
      </c>
      <c r="X766" s="4" t="str">
        <f>_xlfn.IFNA(VLOOKUP(A766,'ACCESS EXPORT'!$A:$AN,40,0),"-")</f>
        <v>-</v>
      </c>
      <c r="Y766" s="26" t="str">
        <f>_xlfn.IFNA(VLOOKUP(A766,'ACCESS EXPORT'!A:AO,41,0),"")</f>
        <v>N/A</v>
      </c>
      <c r="Z766" s="26" t="str">
        <f>_xlfn.IFNA(VLOOKUP(A766,'ACCESS EXPORT'!A:AP,42,0),"")</f>
        <v/>
      </c>
      <c r="AA766" s="26" t="str">
        <f>_xlfn.IFNA(VLOOKUP(A766,'ACCESS EXPORT'!A:AQ,43,0),"")</f>
        <v>Jenna Tomaselli</v>
      </c>
    </row>
    <row r="767" spans="1:27" ht="18.75" x14ac:dyDescent="0.25">
      <c r="A767" s="33">
        <v>262</v>
      </c>
      <c r="B767" s="10">
        <v>1658</v>
      </c>
      <c r="C767" s="7" t="str">
        <f ca="1">IFERROR(UPPER(IF(AND('ACCESS EXPORT'!AA767="",'ACCESS EXPORT'!Z767=""),VLOOKUP(A767,'ACCESS EXPORT'!$A:$AF,32,FALSE),(IF('ACCESS EXPORT'!AA767&lt;&gt;"",CONCATENATE(VLOOKUP(A767,'ACCESS EXPORT'!$A:$AF,32,FALSE)," (Closed",TEXT('ACCESS EXPORT'!AA767," MM/DD/YYY)")),IF(TODAY()&lt;(('ACCESS EXPORT'!Z767)+30),CONCATENATE(VLOOKUP(A767,'ACCESS EXPORT'!$A:$AF,32,FALSE)," (Opens",TEXT('ACCESS EXPORT'!Z767," MM/DD/YYY)")),VLOOKUP(A767,'ACCESS EXPORT'!$A:$AF,32,FALSE)))))),"-")</f>
        <v>ADVENTHEALTH MEDICAL GROUP RADIOLOGY AT CENTRAL FLORIDA</v>
      </c>
      <c r="D767" s="3" t="str">
        <f ca="1">IFERROR(UPPER(IF(AND('ACCESS EXPORT'!AA767="",'ACCESS EXPORT'!Z767=""),VLOOKUP(A767,'ACCESS EXPORT'!$A:$AF,28,FALSE),(IF('ACCESS EXPORT'!AA767&lt;&gt;"",CONCATENATE(VLOOKUP(A767,'ACCESS EXPORT'!$A:$AF,28,FALSE)," (Closed",TEXT('ACCESS EXPORT'!AA767," MM/DD/YYY)")),IF(TODAY()&lt;(('ACCESS EXPORT'!Z767)+30),CONCATENATE(VLOOKUP(A767,'ACCESS EXPORT'!$A:$AF,28,FALSE)," (Opens",TEXT('ACCESS EXPORT'!Z767," MM/DD/YYY)")),VLOOKUP(A767,'ACCESS EXPORT'!$A:$AF,28,FALSE)))))),"-")</f>
        <v>RADIOLOGY SPECIALISTS OF FLORIDA</v>
      </c>
      <c r="E767" s="3" t="str">
        <f>VLOOKUP($A767,'ACCESS EXPORT'!$A:$AF,3,FALSE)</f>
        <v>7260</v>
      </c>
      <c r="F767" s="3" t="str">
        <f>UPPER(CONCATENATE(VLOOKUP(A767,'ACCESS EXPORT'!$A:$AF,4,FALSE)," ",VLOOKUP(A767,'ACCESS EXPORT'!$A:$AF,5,FALSE)," ",VLOOKUP(A767,'ACCESS EXPORT'!$A:$AF,6,FALSE)," ",VLOOKUP(A767,'ACCESS EXPORT'!$A:$AA,7,FALSE)," ",VLOOKUP(A767,'ACCESS EXPORT'!$A:$AA,8,FALSE)))</f>
        <v>2600 WESTHALL LN  MAITLAND FL 32751</v>
      </c>
      <c r="G767" s="4" t="str">
        <f>UPPER(VLOOKUP($A767,'ACCESS EXPORT'!$A:$AF,9,FALSE))</f>
        <v>ORANGE</v>
      </c>
      <c r="H767" s="4" t="str">
        <f>_xlfn.IFNA(VLOOKUP($B767,'ACCESS EXPORT'!$B:$J,9,FALSE),"")</f>
        <v>HB</v>
      </c>
      <c r="I767" s="3" t="str">
        <f>CONCATENATE("(P)",VLOOKUP($A767,'ACCESS EXPORT'!$A:$AF,11,FALSE)," (F)",VLOOKUP($A767,'ACCESS EXPORT'!$A:$AF,29,FALSE))</f>
        <v>(P)(407) 200-2355 (F)(407) 200-4947</v>
      </c>
      <c r="J767" s="4" t="str">
        <f>UPPER(VLOOKUP($A767,'ACCESS EXPORT'!$A:$AF,12,FALSE))</f>
        <v>RADIOLOGY</v>
      </c>
      <c r="K767" s="4" t="str">
        <f>UPPER(VLOOKUP($A767,'ACCESS EXPORT'!$A:$AF,13,FALSE))</f>
        <v>ELISE MACCARROLL-WRIGHT</v>
      </c>
      <c r="L767" s="3" t="str">
        <f>IF(AND(VLOOKUP(A767,'ACCESS EXPORT'!A:AE,1,0),'ACCESS EXPORT'!N767=""),UPPER(CONCATENATE('ACCESS EXPORT'!AE767)),IF(VLOOKUP(A767,'ACCESS EXPORT'!A:AE,1,0),UPPER(CONCATENATE('ACCESS EXPORT'!N767," "&amp;CHAR(10),'ACCESS EXPORT'!AE767))))</f>
        <v xml:space="preserve">SUSAN GRACIA, JULIE EDINGER, TRICIA PERRY (REV DIR) 
</v>
      </c>
      <c r="M767" s="4" t="str">
        <f>UPPER(VLOOKUP($A767,'ACCESS EXPORT'!$A:$O,15,FALSE))</f>
        <v>PATRICIA HORVATH (PM)/KAIRSTEN TURNER (PM)</v>
      </c>
      <c r="N767" s="4" t="str">
        <f ca="1">IF(AND('ACCESS EXPORT'!X767="",'ACCESS EXPORT'!Y767=""),IF('ACCESS EXPORT'!V767&lt;&gt;"",(IF(TODAY()-'ACCESS EXPORT'!V767&gt;=-60,UPPER(CONCATENATE(VLOOKUP(B767,'ACCESS EXPORT'!$B:$P,15,FALSE),""&amp;CHAR(10)&amp;"(SEP",TEXT('ACCESS EXPORT'!V767," MM/DD/YYY)"))),IF(TODAY()-'ACCESS EXPORT'!V767&lt;0,UPPER(VLOOKUP(B767,'ACCESS EXPORT'!$B:$P,15,FALSE)),UPPER(VLOOKUP(B767,'ACCESS EXPORT'!$B:$P,15,FALSE))))),IF('ACCESS EXPORT'!U767="",UPPER(VLOOKUP(B767,'ACCESS EXPORT'!$B:$P,15,FALSE)),IF(TODAY()-'ACCESS EXPORT'!U767&lt;=30,CONCATENATE(UPPER(VLOOKUP(B767,'ACCESS EXPORT'!$B:$P,15,FALSE)),""&amp;CHAR(10)&amp;"(NEW",TEXT('ACCESS EXPORT'!U767," MM/DD/YYY)")),IF(AND(TODAY()-'ACCESS EXPORT'!U767&gt;30,TODAY()&gt;0),UPPER(VLOOKUP(B767,'ACCESS EXPORT'!$B:$P,15,FALSE)))))),IF('ACCESS EXPORT'!Y767&lt;&gt;"",UPPER(CONCATENATE(UPPER(VLOOKUP(B767,'ACCESS EXPORT'!$B:$P,15,FALSE)),""&amp;CHAR(10)&amp;"(Transfer Out",TEXT('ACCESS EXPORT'!Y767," MM/DD/YYY)"))),IF('ACCESS EXPORT'!X767&lt;&gt;"",UPPER(CONCATENATE(UPPER(VLOOKUP(B767,'ACCESS EXPORT'!$B:$P,15,FALSE)),""&amp;CHAR(10)&amp;"(Transfer In",TEXT('ACCESS EXPORT'!X767," MM/DD/YYY)"))))))</f>
        <v>RUSH, CHRISTOPHER THOMAS</v>
      </c>
      <c r="O767" s="4" t="str">
        <f>_xlfn.IFNA(VLOOKUP(B767,'ACCESS EXPORT'!$B:$Q,16,FALSE),"")</f>
        <v>MD</v>
      </c>
      <c r="P767" s="4" t="str">
        <f>_xlfn.IFNA(VLOOKUP(B767,'ACCESS EXPORT'!B:W,22,FALSE),"-")</f>
        <v>1023058351</v>
      </c>
      <c r="Q767" s="4" t="str">
        <f>_xlfn.IFNA(VLOOKUP(A767,'ACCESS EXPORT'!$A:$AG,33,0),"-")</f>
        <v>TBD</v>
      </c>
      <c r="R767" s="4" t="str">
        <f>_xlfn.IFNA(VLOOKUP(A767,'ACCESS EXPORT'!$A:$AH,34,0),"-")</f>
        <v>Linda Hopkins</v>
      </c>
      <c r="S767" s="4" t="str">
        <f>_xlfn.IFNA(VLOOKUP(A767,'ACCESS EXPORT'!$A:$AI,35,0),"-")</f>
        <v>James Agee</v>
      </c>
      <c r="T767" s="4" t="str">
        <f>_xlfn.IFNA(VLOOKUP(A767,'ACCESS EXPORT'!$A:$AJ,36,0),"-")</f>
        <v>Wanda Cruz</v>
      </c>
      <c r="U767" s="4" t="str">
        <f>_xlfn.IFNA(VLOOKUP(A767,'ACCESS EXPORT'!$A:$AK,37,0),"-")</f>
        <v>athena</v>
      </c>
      <c r="V767" s="4" t="str">
        <f>_xlfn.IFNA(VLOOKUP(A767,'ACCESS EXPORT'!$A:$AL,38,0),"-")</f>
        <v>N/A</v>
      </c>
      <c r="W767" s="4" t="str">
        <f>_xlfn.IFNA(VLOOKUP(A767,'ACCESS EXPORT'!$A:$AM,39,0),"-")</f>
        <v/>
      </c>
      <c r="X767" s="4" t="str">
        <f>_xlfn.IFNA(VLOOKUP(A767,'ACCESS EXPORT'!$A:$AN,40,0),"-")</f>
        <v>-</v>
      </c>
      <c r="Y767" s="26" t="str">
        <f>_xlfn.IFNA(VLOOKUP(A767,'ACCESS EXPORT'!A:AO,41,0),"")</f>
        <v>N/A</v>
      </c>
      <c r="Z767" s="26" t="str">
        <f>_xlfn.IFNA(VLOOKUP(A767,'ACCESS EXPORT'!A:AP,42,0),"")</f>
        <v/>
      </c>
      <c r="AA767" s="26" t="str">
        <f>_xlfn.IFNA(VLOOKUP(A767,'ACCESS EXPORT'!A:AQ,43,0),"")</f>
        <v>Jenna Tomaselli</v>
      </c>
    </row>
    <row r="768" spans="1:27" ht="18.75" x14ac:dyDescent="0.25">
      <c r="A768" s="33">
        <v>262</v>
      </c>
      <c r="B768" s="10">
        <v>1659</v>
      </c>
      <c r="C768" s="7" t="str">
        <f ca="1">IFERROR(UPPER(IF(AND('ACCESS EXPORT'!AA768="",'ACCESS EXPORT'!Z768=""),VLOOKUP(A768,'ACCESS EXPORT'!$A:$AF,32,FALSE),(IF('ACCESS EXPORT'!AA768&lt;&gt;"",CONCATENATE(VLOOKUP(A768,'ACCESS EXPORT'!$A:$AF,32,FALSE)," (Closed",TEXT('ACCESS EXPORT'!AA768," MM/DD/YYY)")),IF(TODAY()&lt;(('ACCESS EXPORT'!Z768)+30),CONCATENATE(VLOOKUP(A768,'ACCESS EXPORT'!$A:$AF,32,FALSE)," (Opens",TEXT('ACCESS EXPORT'!Z768," MM/DD/YYY)")),VLOOKUP(A768,'ACCESS EXPORT'!$A:$AF,32,FALSE)))))),"-")</f>
        <v>ADVENTHEALTH MEDICAL GROUP RADIOLOGY AT CENTRAL FLORIDA</v>
      </c>
      <c r="D768" s="3" t="str">
        <f ca="1">IFERROR(UPPER(IF(AND('ACCESS EXPORT'!AA768="",'ACCESS EXPORT'!Z768=""),VLOOKUP(A768,'ACCESS EXPORT'!$A:$AF,28,FALSE),(IF('ACCESS EXPORT'!AA768&lt;&gt;"",CONCATENATE(VLOOKUP(A768,'ACCESS EXPORT'!$A:$AF,28,FALSE)," (Closed",TEXT('ACCESS EXPORT'!AA768," MM/DD/YYY)")),IF(TODAY()&lt;(('ACCESS EXPORT'!Z768)+30),CONCATENATE(VLOOKUP(A768,'ACCESS EXPORT'!$A:$AF,28,FALSE)," (Opens",TEXT('ACCESS EXPORT'!Z768," MM/DD/YYY)")),VLOOKUP(A768,'ACCESS EXPORT'!$A:$AF,28,FALSE)))))),"-")</f>
        <v>RADIOLOGY SPECIALISTS OF FLORIDA</v>
      </c>
      <c r="E768" s="3" t="str">
        <f>VLOOKUP($A768,'ACCESS EXPORT'!$A:$AF,3,FALSE)</f>
        <v>7260</v>
      </c>
      <c r="F768" s="3" t="str">
        <f>UPPER(CONCATENATE(VLOOKUP(A768,'ACCESS EXPORT'!$A:$AF,4,FALSE)," ",VLOOKUP(A768,'ACCESS EXPORT'!$A:$AF,5,FALSE)," ",VLOOKUP(A768,'ACCESS EXPORT'!$A:$AF,6,FALSE)," ",VLOOKUP(A768,'ACCESS EXPORT'!$A:$AA,7,FALSE)," ",VLOOKUP(A768,'ACCESS EXPORT'!$A:$AA,8,FALSE)))</f>
        <v>2600 WESTHALL LN  MAITLAND FL 32751</v>
      </c>
      <c r="G768" s="4" t="str">
        <f>UPPER(VLOOKUP($A768,'ACCESS EXPORT'!$A:$AF,9,FALSE))</f>
        <v>ORANGE</v>
      </c>
      <c r="H768" s="4" t="str">
        <f>_xlfn.IFNA(VLOOKUP($B768,'ACCESS EXPORT'!$B:$J,9,FALSE),"")</f>
        <v>HB</v>
      </c>
      <c r="I768" s="3" t="str">
        <f>CONCATENATE("(P)",VLOOKUP($A768,'ACCESS EXPORT'!$A:$AF,11,FALSE)," (F)",VLOOKUP($A768,'ACCESS EXPORT'!$A:$AF,29,FALSE))</f>
        <v>(P)(407) 200-2355 (F)(407) 200-4947</v>
      </c>
      <c r="J768" s="4" t="str">
        <f>UPPER(VLOOKUP($A768,'ACCESS EXPORT'!$A:$AF,12,FALSE))</f>
        <v>RADIOLOGY</v>
      </c>
      <c r="K768" s="4" t="str">
        <f>UPPER(VLOOKUP($A768,'ACCESS EXPORT'!$A:$AF,13,FALSE))</f>
        <v>ELISE MACCARROLL-WRIGHT</v>
      </c>
      <c r="L768" s="3" t="str">
        <f>IF(AND(VLOOKUP(A768,'ACCESS EXPORT'!A:AE,1,0),'ACCESS EXPORT'!N768=""),UPPER(CONCATENATE('ACCESS EXPORT'!AE768)),IF(VLOOKUP(A768,'ACCESS EXPORT'!A:AE,1,0),UPPER(CONCATENATE('ACCESS EXPORT'!N768," "&amp;CHAR(10),'ACCESS EXPORT'!AE768))))</f>
        <v xml:space="preserve">SUSAN GRACIA, JULIE EDINGER, TRICIA PERRY (REV DIR) 
</v>
      </c>
      <c r="M768" s="4" t="str">
        <f>UPPER(VLOOKUP($A768,'ACCESS EXPORT'!$A:$O,15,FALSE))</f>
        <v>PATRICIA HORVATH (PM)/KAIRSTEN TURNER (PM)</v>
      </c>
      <c r="N768" s="4" t="str">
        <f ca="1">IF(AND('ACCESS EXPORT'!X768="",'ACCESS EXPORT'!Y768=""),IF('ACCESS EXPORT'!V768&lt;&gt;"",(IF(TODAY()-'ACCESS EXPORT'!V768&gt;=-60,UPPER(CONCATENATE(VLOOKUP(B768,'ACCESS EXPORT'!$B:$P,15,FALSE),""&amp;CHAR(10)&amp;"(SEP",TEXT('ACCESS EXPORT'!V768," MM/DD/YYY)"))),IF(TODAY()-'ACCESS EXPORT'!V768&lt;0,UPPER(VLOOKUP(B768,'ACCESS EXPORT'!$B:$P,15,FALSE)),UPPER(VLOOKUP(B768,'ACCESS EXPORT'!$B:$P,15,FALSE))))),IF('ACCESS EXPORT'!U768="",UPPER(VLOOKUP(B768,'ACCESS EXPORT'!$B:$P,15,FALSE)),IF(TODAY()-'ACCESS EXPORT'!U768&lt;=30,CONCATENATE(UPPER(VLOOKUP(B768,'ACCESS EXPORT'!$B:$P,15,FALSE)),""&amp;CHAR(10)&amp;"(NEW",TEXT('ACCESS EXPORT'!U768," MM/DD/YYY)")),IF(AND(TODAY()-'ACCESS EXPORT'!U768&gt;30,TODAY()&gt;0),UPPER(VLOOKUP(B768,'ACCESS EXPORT'!$B:$P,15,FALSE)))))),IF('ACCESS EXPORT'!Y768&lt;&gt;"",UPPER(CONCATENATE(UPPER(VLOOKUP(B768,'ACCESS EXPORT'!$B:$P,15,FALSE)),""&amp;CHAR(10)&amp;"(Transfer Out",TEXT('ACCESS EXPORT'!Y768," MM/DD/YYY)"))),IF('ACCESS EXPORT'!X768&lt;&gt;"",UPPER(CONCATENATE(UPPER(VLOOKUP(B768,'ACCESS EXPORT'!$B:$P,15,FALSE)),""&amp;CHAR(10)&amp;"(Transfer In",TEXT('ACCESS EXPORT'!X768," MM/DD/YYY)"))))))</f>
        <v>SACERDOTE, MICHAEL GEORGE</v>
      </c>
      <c r="O768" s="4" t="str">
        <f>_xlfn.IFNA(VLOOKUP(B768,'ACCESS EXPORT'!$B:$Q,16,FALSE),"")</f>
        <v>MD</v>
      </c>
      <c r="P768" s="4" t="str">
        <f>_xlfn.IFNA(VLOOKUP(B768,'ACCESS EXPORT'!B:W,22,FALSE),"-")</f>
        <v>1235395641</v>
      </c>
      <c r="Q768" s="4" t="str">
        <f>_xlfn.IFNA(VLOOKUP(A768,'ACCESS EXPORT'!$A:$AG,33,0),"-")</f>
        <v>TBD</v>
      </c>
      <c r="R768" s="4" t="str">
        <f>_xlfn.IFNA(VLOOKUP(A768,'ACCESS EXPORT'!$A:$AH,34,0),"-")</f>
        <v>Linda Hopkins</v>
      </c>
      <c r="S768" s="4" t="str">
        <f>_xlfn.IFNA(VLOOKUP(A768,'ACCESS EXPORT'!$A:$AI,35,0),"-")</f>
        <v>James Agee</v>
      </c>
      <c r="T768" s="4" t="str">
        <f>_xlfn.IFNA(VLOOKUP(A768,'ACCESS EXPORT'!$A:$AJ,36,0),"-")</f>
        <v>Wanda Cruz</v>
      </c>
      <c r="U768" s="4" t="str">
        <f>_xlfn.IFNA(VLOOKUP(A768,'ACCESS EXPORT'!$A:$AK,37,0),"-")</f>
        <v>athena</v>
      </c>
      <c r="V768" s="4" t="str">
        <f>_xlfn.IFNA(VLOOKUP(A768,'ACCESS EXPORT'!$A:$AL,38,0),"-")</f>
        <v>N/A</v>
      </c>
      <c r="W768" s="4" t="str">
        <f>_xlfn.IFNA(VLOOKUP(A768,'ACCESS EXPORT'!$A:$AM,39,0),"-")</f>
        <v/>
      </c>
      <c r="X768" s="4" t="str">
        <f>_xlfn.IFNA(VLOOKUP(A768,'ACCESS EXPORT'!$A:$AN,40,0),"-")</f>
        <v>-</v>
      </c>
      <c r="Y768" s="26" t="str">
        <f>_xlfn.IFNA(VLOOKUP(A768,'ACCESS EXPORT'!A:AO,41,0),"")</f>
        <v>N/A</v>
      </c>
      <c r="Z768" s="26" t="str">
        <f>_xlfn.IFNA(VLOOKUP(A768,'ACCESS EXPORT'!A:AP,42,0),"")</f>
        <v/>
      </c>
      <c r="AA768" s="26" t="str">
        <f>_xlfn.IFNA(VLOOKUP(A768,'ACCESS EXPORT'!A:AQ,43,0),"")</f>
        <v>Jenna Tomaselli</v>
      </c>
    </row>
    <row r="769" spans="1:27" ht="18.75" x14ac:dyDescent="0.25">
      <c r="A769" s="33">
        <v>262</v>
      </c>
      <c r="B769" s="10">
        <v>1660</v>
      </c>
      <c r="C769" s="7" t="str">
        <f ca="1">IFERROR(UPPER(IF(AND('ACCESS EXPORT'!AA769="",'ACCESS EXPORT'!Z769=""),VLOOKUP(A769,'ACCESS EXPORT'!$A:$AF,32,FALSE),(IF('ACCESS EXPORT'!AA769&lt;&gt;"",CONCATENATE(VLOOKUP(A769,'ACCESS EXPORT'!$A:$AF,32,FALSE)," (Closed",TEXT('ACCESS EXPORT'!AA769," MM/DD/YYY)")),IF(TODAY()&lt;(('ACCESS EXPORT'!Z769)+30),CONCATENATE(VLOOKUP(A769,'ACCESS EXPORT'!$A:$AF,32,FALSE)," (Opens",TEXT('ACCESS EXPORT'!Z769," MM/DD/YYY)")),VLOOKUP(A769,'ACCESS EXPORT'!$A:$AF,32,FALSE)))))),"-")</f>
        <v>ADVENTHEALTH MEDICAL GROUP RADIOLOGY AT CENTRAL FLORIDA</v>
      </c>
      <c r="D769" s="3" t="str">
        <f ca="1">IFERROR(UPPER(IF(AND('ACCESS EXPORT'!AA769="",'ACCESS EXPORT'!Z769=""),VLOOKUP(A769,'ACCESS EXPORT'!$A:$AF,28,FALSE),(IF('ACCESS EXPORT'!AA769&lt;&gt;"",CONCATENATE(VLOOKUP(A769,'ACCESS EXPORT'!$A:$AF,28,FALSE)," (Closed",TEXT('ACCESS EXPORT'!AA769," MM/DD/YYY)")),IF(TODAY()&lt;(('ACCESS EXPORT'!Z769)+30),CONCATENATE(VLOOKUP(A769,'ACCESS EXPORT'!$A:$AF,28,FALSE)," (Opens",TEXT('ACCESS EXPORT'!Z769," MM/DD/YYY)")),VLOOKUP(A769,'ACCESS EXPORT'!$A:$AF,28,FALSE)))))),"-")</f>
        <v>RADIOLOGY SPECIALISTS OF FLORIDA</v>
      </c>
      <c r="E769" s="3" t="str">
        <f>VLOOKUP($A769,'ACCESS EXPORT'!$A:$AF,3,FALSE)</f>
        <v>7260</v>
      </c>
      <c r="F769" s="3" t="str">
        <f>UPPER(CONCATENATE(VLOOKUP(A769,'ACCESS EXPORT'!$A:$AF,4,FALSE)," ",VLOOKUP(A769,'ACCESS EXPORT'!$A:$AF,5,FALSE)," ",VLOOKUP(A769,'ACCESS EXPORT'!$A:$AF,6,FALSE)," ",VLOOKUP(A769,'ACCESS EXPORT'!$A:$AA,7,FALSE)," ",VLOOKUP(A769,'ACCESS EXPORT'!$A:$AA,8,FALSE)))</f>
        <v>2600 WESTHALL LN  MAITLAND FL 32751</v>
      </c>
      <c r="G769" s="4" t="str">
        <f>UPPER(VLOOKUP($A769,'ACCESS EXPORT'!$A:$AF,9,FALSE))</f>
        <v>ORANGE</v>
      </c>
      <c r="H769" s="4" t="str">
        <f>_xlfn.IFNA(VLOOKUP($B769,'ACCESS EXPORT'!$B:$J,9,FALSE),"")</f>
        <v>HB</v>
      </c>
      <c r="I769" s="3" t="str">
        <f>CONCATENATE("(P)",VLOOKUP($A769,'ACCESS EXPORT'!$A:$AF,11,FALSE)," (F)",VLOOKUP($A769,'ACCESS EXPORT'!$A:$AF,29,FALSE))</f>
        <v>(P)(407) 200-2355 (F)(407) 200-4947</v>
      </c>
      <c r="J769" s="4" t="str">
        <f>UPPER(VLOOKUP($A769,'ACCESS EXPORT'!$A:$AF,12,FALSE))</f>
        <v>RADIOLOGY</v>
      </c>
      <c r="K769" s="4" t="str">
        <f>UPPER(VLOOKUP($A769,'ACCESS EXPORT'!$A:$AF,13,FALSE))</f>
        <v>ELISE MACCARROLL-WRIGHT</v>
      </c>
      <c r="L769" s="3" t="str">
        <f>IF(AND(VLOOKUP(A769,'ACCESS EXPORT'!A:AE,1,0),'ACCESS EXPORT'!N769=""),UPPER(CONCATENATE('ACCESS EXPORT'!AE769)),IF(VLOOKUP(A769,'ACCESS EXPORT'!A:AE,1,0),UPPER(CONCATENATE('ACCESS EXPORT'!N769," "&amp;CHAR(10),'ACCESS EXPORT'!AE769))))</f>
        <v xml:space="preserve">SUSAN GRACIA, JULIE EDINGER, TRICIA PERRY (REV DIR) 
</v>
      </c>
      <c r="M769" s="4" t="str">
        <f>UPPER(VLOOKUP($A769,'ACCESS EXPORT'!$A:$O,15,FALSE))</f>
        <v>PATRICIA HORVATH (PM)/KAIRSTEN TURNER (PM)</v>
      </c>
      <c r="N769" s="4" t="str">
        <f ca="1">IF(AND('ACCESS EXPORT'!X769="",'ACCESS EXPORT'!Y769=""),IF('ACCESS EXPORT'!V769&lt;&gt;"",(IF(TODAY()-'ACCESS EXPORT'!V769&gt;=-60,UPPER(CONCATENATE(VLOOKUP(B769,'ACCESS EXPORT'!$B:$P,15,FALSE),""&amp;CHAR(10)&amp;"(SEP",TEXT('ACCESS EXPORT'!V769," MM/DD/YYY)"))),IF(TODAY()-'ACCESS EXPORT'!V769&lt;0,UPPER(VLOOKUP(B769,'ACCESS EXPORT'!$B:$P,15,FALSE)),UPPER(VLOOKUP(B769,'ACCESS EXPORT'!$B:$P,15,FALSE))))),IF('ACCESS EXPORT'!U769="",UPPER(VLOOKUP(B769,'ACCESS EXPORT'!$B:$P,15,FALSE)),IF(TODAY()-'ACCESS EXPORT'!U769&lt;=30,CONCATENATE(UPPER(VLOOKUP(B769,'ACCESS EXPORT'!$B:$P,15,FALSE)),""&amp;CHAR(10)&amp;"(NEW",TEXT('ACCESS EXPORT'!U769," MM/DD/YYY)")),IF(AND(TODAY()-'ACCESS EXPORT'!U769&gt;30,TODAY()&gt;0),UPPER(VLOOKUP(B769,'ACCESS EXPORT'!$B:$P,15,FALSE)))))),IF('ACCESS EXPORT'!Y769&lt;&gt;"",UPPER(CONCATENATE(UPPER(VLOOKUP(B769,'ACCESS EXPORT'!$B:$P,15,FALSE)),""&amp;CHAR(10)&amp;"(Transfer Out",TEXT('ACCESS EXPORT'!Y769," MM/DD/YYY)"))),IF('ACCESS EXPORT'!X769&lt;&gt;"",UPPER(CONCATENATE(UPPER(VLOOKUP(B769,'ACCESS EXPORT'!$B:$P,15,FALSE)),""&amp;CHAR(10)&amp;"(Transfer In",TEXT('ACCESS EXPORT'!X769," MM/DD/YYY)"))))))</f>
        <v>SALMANZADEH, AMIR</v>
      </c>
      <c r="O769" s="4" t="str">
        <f>_xlfn.IFNA(VLOOKUP(B769,'ACCESS EXPORT'!$B:$Q,16,FALSE),"")</f>
        <v>MD</v>
      </c>
      <c r="P769" s="4" t="str">
        <f>_xlfn.IFNA(VLOOKUP(B769,'ACCESS EXPORT'!B:W,22,FALSE),"-")</f>
        <v>1336115161</v>
      </c>
      <c r="Q769" s="4" t="str">
        <f>_xlfn.IFNA(VLOOKUP(A769,'ACCESS EXPORT'!$A:$AG,33,0),"-")</f>
        <v>TBD</v>
      </c>
      <c r="R769" s="4" t="str">
        <f>_xlfn.IFNA(VLOOKUP(A769,'ACCESS EXPORT'!$A:$AH,34,0),"-")</f>
        <v>Linda Hopkins</v>
      </c>
      <c r="S769" s="4" t="str">
        <f>_xlfn.IFNA(VLOOKUP(A769,'ACCESS EXPORT'!$A:$AI,35,0),"-")</f>
        <v>James Agee</v>
      </c>
      <c r="T769" s="4" t="str">
        <f>_xlfn.IFNA(VLOOKUP(A769,'ACCESS EXPORT'!$A:$AJ,36,0),"-")</f>
        <v>Wanda Cruz</v>
      </c>
      <c r="U769" s="4" t="str">
        <f>_xlfn.IFNA(VLOOKUP(A769,'ACCESS EXPORT'!$A:$AK,37,0),"-")</f>
        <v>athena</v>
      </c>
      <c r="V769" s="4" t="str">
        <f>_xlfn.IFNA(VLOOKUP(A769,'ACCESS EXPORT'!$A:$AL,38,0),"-")</f>
        <v>N/A</v>
      </c>
      <c r="W769" s="4" t="str">
        <f>_xlfn.IFNA(VLOOKUP(A769,'ACCESS EXPORT'!$A:$AM,39,0),"-")</f>
        <v/>
      </c>
      <c r="X769" s="4" t="str">
        <f>_xlfn.IFNA(VLOOKUP(A769,'ACCESS EXPORT'!$A:$AN,40,0),"-")</f>
        <v>-</v>
      </c>
      <c r="Y769" s="26" t="str">
        <f>_xlfn.IFNA(VLOOKUP(A769,'ACCESS EXPORT'!A:AO,41,0),"")</f>
        <v>N/A</v>
      </c>
      <c r="Z769" s="26" t="str">
        <f>_xlfn.IFNA(VLOOKUP(A769,'ACCESS EXPORT'!A:AP,42,0),"")</f>
        <v/>
      </c>
      <c r="AA769" s="26" t="str">
        <f>_xlfn.IFNA(VLOOKUP(A769,'ACCESS EXPORT'!A:AQ,43,0),"")</f>
        <v>Jenna Tomaselli</v>
      </c>
    </row>
    <row r="770" spans="1:27" ht="18.75" x14ac:dyDescent="0.25">
      <c r="A770" s="33">
        <v>262</v>
      </c>
      <c r="B770" s="10">
        <v>1661</v>
      </c>
      <c r="C770" s="7" t="str">
        <f ca="1">IFERROR(UPPER(IF(AND('ACCESS EXPORT'!AA770="",'ACCESS EXPORT'!Z770=""),VLOOKUP(A770,'ACCESS EXPORT'!$A:$AF,32,FALSE),(IF('ACCESS EXPORT'!AA770&lt;&gt;"",CONCATENATE(VLOOKUP(A770,'ACCESS EXPORT'!$A:$AF,32,FALSE)," (Closed",TEXT('ACCESS EXPORT'!AA770," MM/DD/YYY)")),IF(TODAY()&lt;(('ACCESS EXPORT'!Z770)+30),CONCATENATE(VLOOKUP(A770,'ACCESS EXPORT'!$A:$AF,32,FALSE)," (Opens",TEXT('ACCESS EXPORT'!Z770," MM/DD/YYY)")),VLOOKUP(A770,'ACCESS EXPORT'!$A:$AF,32,FALSE)))))),"-")</f>
        <v>ADVENTHEALTH MEDICAL GROUP RADIOLOGY AT CENTRAL FLORIDA</v>
      </c>
      <c r="D770" s="3" t="str">
        <f ca="1">IFERROR(UPPER(IF(AND('ACCESS EXPORT'!AA770="",'ACCESS EXPORT'!Z770=""),VLOOKUP(A770,'ACCESS EXPORT'!$A:$AF,28,FALSE),(IF('ACCESS EXPORT'!AA770&lt;&gt;"",CONCATENATE(VLOOKUP(A770,'ACCESS EXPORT'!$A:$AF,28,FALSE)," (Closed",TEXT('ACCESS EXPORT'!AA770," MM/DD/YYY)")),IF(TODAY()&lt;(('ACCESS EXPORT'!Z770)+30),CONCATENATE(VLOOKUP(A770,'ACCESS EXPORT'!$A:$AF,28,FALSE)," (Opens",TEXT('ACCESS EXPORT'!Z770," MM/DD/YYY)")),VLOOKUP(A770,'ACCESS EXPORT'!$A:$AF,28,FALSE)))))),"-")</f>
        <v>RADIOLOGY SPECIALISTS OF FLORIDA</v>
      </c>
      <c r="E770" s="3" t="str">
        <f>VLOOKUP($A770,'ACCESS EXPORT'!$A:$AF,3,FALSE)</f>
        <v>7260</v>
      </c>
      <c r="F770" s="3" t="str">
        <f>UPPER(CONCATENATE(VLOOKUP(A770,'ACCESS EXPORT'!$A:$AF,4,FALSE)," ",VLOOKUP(A770,'ACCESS EXPORT'!$A:$AF,5,FALSE)," ",VLOOKUP(A770,'ACCESS EXPORT'!$A:$AF,6,FALSE)," ",VLOOKUP(A770,'ACCESS EXPORT'!$A:$AA,7,FALSE)," ",VLOOKUP(A770,'ACCESS EXPORT'!$A:$AA,8,FALSE)))</f>
        <v>2600 WESTHALL LN  MAITLAND FL 32751</v>
      </c>
      <c r="G770" s="4" t="str">
        <f>UPPER(VLOOKUP($A770,'ACCESS EXPORT'!$A:$AF,9,FALSE))</f>
        <v>ORANGE</v>
      </c>
      <c r="H770" s="4" t="str">
        <f>_xlfn.IFNA(VLOOKUP($B770,'ACCESS EXPORT'!$B:$J,9,FALSE),"")</f>
        <v>HB</v>
      </c>
      <c r="I770" s="3" t="str">
        <f>CONCATENATE("(P)",VLOOKUP($A770,'ACCESS EXPORT'!$A:$AF,11,FALSE)," (F)",VLOOKUP($A770,'ACCESS EXPORT'!$A:$AF,29,FALSE))</f>
        <v>(P)(407) 200-2355 (F)(407) 200-4947</v>
      </c>
      <c r="J770" s="4" t="str">
        <f>UPPER(VLOOKUP($A770,'ACCESS EXPORT'!$A:$AF,12,FALSE))</f>
        <v>RADIOLOGY</v>
      </c>
      <c r="K770" s="4" t="str">
        <f>UPPER(VLOOKUP($A770,'ACCESS EXPORT'!$A:$AF,13,FALSE))</f>
        <v>ELISE MACCARROLL-WRIGHT</v>
      </c>
      <c r="L770" s="3" t="str">
        <f>IF(AND(VLOOKUP(A770,'ACCESS EXPORT'!A:AE,1,0),'ACCESS EXPORT'!N770=""),UPPER(CONCATENATE('ACCESS EXPORT'!AE770)),IF(VLOOKUP(A770,'ACCESS EXPORT'!A:AE,1,0),UPPER(CONCATENATE('ACCESS EXPORT'!N770," "&amp;CHAR(10),'ACCESS EXPORT'!AE770))))</f>
        <v xml:space="preserve">SUSAN GRACIA, JULIE EDINGER, TRICIA PERRY (REV DIR) 
</v>
      </c>
      <c r="M770" s="4" t="str">
        <f>UPPER(VLOOKUP($A770,'ACCESS EXPORT'!$A:$O,15,FALSE))</f>
        <v>PATRICIA HORVATH (PM)/KAIRSTEN TURNER (PM)</v>
      </c>
      <c r="N770" s="4" t="str">
        <f ca="1">IF(AND('ACCESS EXPORT'!X770="",'ACCESS EXPORT'!Y770=""),IF('ACCESS EXPORT'!V770&lt;&gt;"",(IF(TODAY()-'ACCESS EXPORT'!V770&gt;=-60,UPPER(CONCATENATE(VLOOKUP(B770,'ACCESS EXPORT'!$B:$P,15,FALSE),""&amp;CHAR(10)&amp;"(SEP",TEXT('ACCESS EXPORT'!V770," MM/DD/YYY)"))),IF(TODAY()-'ACCESS EXPORT'!V770&lt;0,UPPER(VLOOKUP(B770,'ACCESS EXPORT'!$B:$P,15,FALSE)),UPPER(VLOOKUP(B770,'ACCESS EXPORT'!$B:$P,15,FALSE))))),IF('ACCESS EXPORT'!U770="",UPPER(VLOOKUP(B770,'ACCESS EXPORT'!$B:$P,15,FALSE)),IF(TODAY()-'ACCESS EXPORT'!U770&lt;=30,CONCATENATE(UPPER(VLOOKUP(B770,'ACCESS EXPORT'!$B:$P,15,FALSE)),""&amp;CHAR(10)&amp;"(NEW",TEXT('ACCESS EXPORT'!U770," MM/DD/YYY)")),IF(AND(TODAY()-'ACCESS EXPORT'!U770&gt;30,TODAY()&gt;0),UPPER(VLOOKUP(B770,'ACCESS EXPORT'!$B:$P,15,FALSE)))))),IF('ACCESS EXPORT'!Y770&lt;&gt;"",UPPER(CONCATENATE(UPPER(VLOOKUP(B770,'ACCESS EXPORT'!$B:$P,15,FALSE)),""&amp;CHAR(10)&amp;"(Transfer Out",TEXT('ACCESS EXPORT'!Y770," MM/DD/YYY)"))),IF('ACCESS EXPORT'!X770&lt;&gt;"",UPPER(CONCATENATE(UPPER(VLOOKUP(B770,'ACCESS EXPORT'!$B:$P,15,FALSE)),""&amp;CHAR(10)&amp;"(Transfer In",TEXT('ACCESS EXPORT'!X770," MM/DD/YYY)"))))))</f>
        <v>SCHERER, KURT F.</v>
      </c>
      <c r="O770" s="4" t="str">
        <f>_xlfn.IFNA(VLOOKUP(B770,'ACCESS EXPORT'!$B:$Q,16,FALSE),"")</f>
        <v>MD</v>
      </c>
      <c r="P770" s="4" t="str">
        <f>_xlfn.IFNA(VLOOKUP(B770,'ACCESS EXPORT'!B:W,22,FALSE),"-")</f>
        <v>1821263096</v>
      </c>
      <c r="Q770" s="4" t="str">
        <f>_xlfn.IFNA(VLOOKUP(A770,'ACCESS EXPORT'!$A:$AG,33,0),"-")</f>
        <v>TBD</v>
      </c>
      <c r="R770" s="4" t="str">
        <f>_xlfn.IFNA(VLOOKUP(A770,'ACCESS EXPORT'!$A:$AH,34,0),"-")</f>
        <v>Linda Hopkins</v>
      </c>
      <c r="S770" s="4" t="str">
        <f>_xlfn.IFNA(VLOOKUP(A770,'ACCESS EXPORT'!$A:$AI,35,0),"-")</f>
        <v>James Agee</v>
      </c>
      <c r="T770" s="4" t="str">
        <f>_xlfn.IFNA(VLOOKUP(A770,'ACCESS EXPORT'!$A:$AJ,36,0),"-")</f>
        <v>Wanda Cruz</v>
      </c>
      <c r="U770" s="4" t="str">
        <f>_xlfn.IFNA(VLOOKUP(A770,'ACCESS EXPORT'!$A:$AK,37,0),"-")</f>
        <v>athena</v>
      </c>
      <c r="V770" s="4" t="str">
        <f>_xlfn.IFNA(VLOOKUP(A770,'ACCESS EXPORT'!$A:$AL,38,0),"-")</f>
        <v>N/A</v>
      </c>
      <c r="W770" s="4" t="str">
        <f>_xlfn.IFNA(VLOOKUP(A770,'ACCESS EXPORT'!$A:$AM,39,0),"-")</f>
        <v/>
      </c>
      <c r="X770" s="4" t="str">
        <f>_xlfn.IFNA(VLOOKUP(A770,'ACCESS EXPORT'!$A:$AN,40,0),"-")</f>
        <v>-</v>
      </c>
      <c r="Y770" s="26" t="str">
        <f>_xlfn.IFNA(VLOOKUP(A770,'ACCESS EXPORT'!A:AO,41,0),"")</f>
        <v>N/A</v>
      </c>
      <c r="Z770" s="26" t="str">
        <f>_xlfn.IFNA(VLOOKUP(A770,'ACCESS EXPORT'!A:AP,42,0),"")</f>
        <v/>
      </c>
      <c r="AA770" s="26" t="str">
        <f>_xlfn.IFNA(VLOOKUP(A770,'ACCESS EXPORT'!A:AQ,43,0),"")</f>
        <v>Jenna Tomaselli</v>
      </c>
    </row>
    <row r="771" spans="1:27" ht="18.75" x14ac:dyDescent="0.25">
      <c r="A771" s="33">
        <v>262</v>
      </c>
      <c r="B771" s="10">
        <v>1662</v>
      </c>
      <c r="C771" s="7" t="str">
        <f ca="1">IFERROR(UPPER(IF(AND('ACCESS EXPORT'!AA771="",'ACCESS EXPORT'!Z771=""),VLOOKUP(A771,'ACCESS EXPORT'!$A:$AF,32,FALSE),(IF('ACCESS EXPORT'!AA771&lt;&gt;"",CONCATENATE(VLOOKUP(A771,'ACCESS EXPORT'!$A:$AF,32,FALSE)," (Closed",TEXT('ACCESS EXPORT'!AA771," MM/DD/YYY)")),IF(TODAY()&lt;(('ACCESS EXPORT'!Z771)+30),CONCATENATE(VLOOKUP(A771,'ACCESS EXPORT'!$A:$AF,32,FALSE)," (Opens",TEXT('ACCESS EXPORT'!Z771," MM/DD/YYY)")),VLOOKUP(A771,'ACCESS EXPORT'!$A:$AF,32,FALSE)))))),"-")</f>
        <v>ADVENTHEALTH MEDICAL GROUP RADIOLOGY AT CENTRAL FLORIDA</v>
      </c>
      <c r="D771" s="3" t="str">
        <f ca="1">IFERROR(UPPER(IF(AND('ACCESS EXPORT'!AA771="",'ACCESS EXPORT'!Z771=""),VLOOKUP(A771,'ACCESS EXPORT'!$A:$AF,28,FALSE),(IF('ACCESS EXPORT'!AA771&lt;&gt;"",CONCATENATE(VLOOKUP(A771,'ACCESS EXPORT'!$A:$AF,28,FALSE)," (Closed",TEXT('ACCESS EXPORT'!AA771," MM/DD/YYY)")),IF(TODAY()&lt;(('ACCESS EXPORT'!Z771)+30),CONCATENATE(VLOOKUP(A771,'ACCESS EXPORT'!$A:$AF,28,FALSE)," (Opens",TEXT('ACCESS EXPORT'!Z771," MM/DD/YYY)")),VLOOKUP(A771,'ACCESS EXPORT'!$A:$AF,28,FALSE)))))),"-")</f>
        <v>RADIOLOGY SPECIALISTS OF FLORIDA</v>
      </c>
      <c r="E771" s="3" t="str">
        <f>VLOOKUP($A771,'ACCESS EXPORT'!$A:$AF,3,FALSE)</f>
        <v>7260</v>
      </c>
      <c r="F771" s="3" t="str">
        <f>UPPER(CONCATENATE(VLOOKUP(A771,'ACCESS EXPORT'!$A:$AF,4,FALSE)," ",VLOOKUP(A771,'ACCESS EXPORT'!$A:$AF,5,FALSE)," ",VLOOKUP(A771,'ACCESS EXPORT'!$A:$AF,6,FALSE)," ",VLOOKUP(A771,'ACCESS EXPORT'!$A:$AA,7,FALSE)," ",VLOOKUP(A771,'ACCESS EXPORT'!$A:$AA,8,FALSE)))</f>
        <v>2600 WESTHALL LN  MAITLAND FL 32751</v>
      </c>
      <c r="G771" s="4" t="str">
        <f>UPPER(VLOOKUP($A771,'ACCESS EXPORT'!$A:$AF,9,FALSE))</f>
        <v>ORANGE</v>
      </c>
      <c r="H771" s="4" t="str">
        <f>_xlfn.IFNA(VLOOKUP($B771,'ACCESS EXPORT'!$B:$J,9,FALSE),"")</f>
        <v>HB</v>
      </c>
      <c r="I771" s="3" t="str">
        <f>CONCATENATE("(P)",VLOOKUP($A771,'ACCESS EXPORT'!$A:$AF,11,FALSE)," (F)",VLOOKUP($A771,'ACCESS EXPORT'!$A:$AF,29,FALSE))</f>
        <v>(P)(407) 200-2355 (F)(407) 200-4947</v>
      </c>
      <c r="J771" s="4" t="str">
        <f>UPPER(VLOOKUP($A771,'ACCESS EXPORT'!$A:$AF,12,FALSE))</f>
        <v>RADIOLOGY</v>
      </c>
      <c r="K771" s="4" t="str">
        <f>UPPER(VLOOKUP($A771,'ACCESS EXPORT'!$A:$AF,13,FALSE))</f>
        <v>ELISE MACCARROLL-WRIGHT</v>
      </c>
      <c r="L771" s="3" t="str">
        <f>IF(AND(VLOOKUP(A771,'ACCESS EXPORT'!A:AE,1,0),'ACCESS EXPORT'!N771=""),UPPER(CONCATENATE('ACCESS EXPORT'!AE771)),IF(VLOOKUP(A771,'ACCESS EXPORT'!A:AE,1,0),UPPER(CONCATENATE('ACCESS EXPORT'!N771," "&amp;CHAR(10),'ACCESS EXPORT'!AE771))))</f>
        <v xml:space="preserve">SUSAN GRACIA, JULIE EDINGER, TRICIA PERRY (REV DIR) 
</v>
      </c>
      <c r="M771" s="4" t="str">
        <f>UPPER(VLOOKUP($A771,'ACCESS EXPORT'!$A:$O,15,FALSE))</f>
        <v>PATRICIA HORVATH (PM)/KAIRSTEN TURNER (PM)</v>
      </c>
      <c r="N771" s="4" t="str">
        <f ca="1">IF(AND('ACCESS EXPORT'!X771="",'ACCESS EXPORT'!Y771=""),IF('ACCESS EXPORT'!V771&lt;&gt;"",(IF(TODAY()-'ACCESS EXPORT'!V771&gt;=-60,UPPER(CONCATENATE(VLOOKUP(B771,'ACCESS EXPORT'!$B:$P,15,FALSE),""&amp;CHAR(10)&amp;"(SEP",TEXT('ACCESS EXPORT'!V771," MM/DD/YYY)"))),IF(TODAY()-'ACCESS EXPORT'!V771&lt;0,UPPER(VLOOKUP(B771,'ACCESS EXPORT'!$B:$P,15,FALSE)),UPPER(VLOOKUP(B771,'ACCESS EXPORT'!$B:$P,15,FALSE))))),IF('ACCESS EXPORT'!U771="",UPPER(VLOOKUP(B771,'ACCESS EXPORT'!$B:$P,15,FALSE)),IF(TODAY()-'ACCESS EXPORT'!U771&lt;=30,CONCATENATE(UPPER(VLOOKUP(B771,'ACCESS EXPORT'!$B:$P,15,FALSE)),""&amp;CHAR(10)&amp;"(NEW",TEXT('ACCESS EXPORT'!U771," MM/DD/YYY)")),IF(AND(TODAY()-'ACCESS EXPORT'!U771&gt;30,TODAY()&gt;0),UPPER(VLOOKUP(B771,'ACCESS EXPORT'!$B:$P,15,FALSE)))))),IF('ACCESS EXPORT'!Y771&lt;&gt;"",UPPER(CONCATENATE(UPPER(VLOOKUP(B771,'ACCESS EXPORT'!$B:$P,15,FALSE)),""&amp;CHAR(10)&amp;"(Transfer Out",TEXT('ACCESS EXPORT'!Y771," MM/DD/YYY)"))),IF('ACCESS EXPORT'!X771&lt;&gt;"",UPPER(CONCATENATE(UPPER(VLOOKUP(B771,'ACCESS EXPORT'!$B:$P,15,FALSE)),""&amp;CHAR(10)&amp;"(Transfer In",TEXT('ACCESS EXPORT'!X771," MM/DD/YYY)"))))))</f>
        <v>SEALE, THOMAS M.</v>
      </c>
      <c r="O771" s="4" t="str">
        <f>_xlfn.IFNA(VLOOKUP(B771,'ACCESS EXPORT'!$B:$Q,16,FALSE),"")</f>
        <v>MD</v>
      </c>
      <c r="P771" s="4" t="str">
        <f>_xlfn.IFNA(VLOOKUP(B771,'ACCESS EXPORT'!B:W,22,FALSE),"-")</f>
        <v>1225202724</v>
      </c>
      <c r="Q771" s="4" t="str">
        <f>_xlfn.IFNA(VLOOKUP(A771,'ACCESS EXPORT'!$A:$AG,33,0),"-")</f>
        <v>TBD</v>
      </c>
      <c r="R771" s="4" t="str">
        <f>_xlfn.IFNA(VLOOKUP(A771,'ACCESS EXPORT'!$A:$AH,34,0),"-")</f>
        <v>Linda Hopkins</v>
      </c>
      <c r="S771" s="4" t="str">
        <f>_xlfn.IFNA(VLOOKUP(A771,'ACCESS EXPORT'!$A:$AI,35,0),"-")</f>
        <v>James Agee</v>
      </c>
      <c r="T771" s="4" t="str">
        <f>_xlfn.IFNA(VLOOKUP(A771,'ACCESS EXPORT'!$A:$AJ,36,0),"-")</f>
        <v>Wanda Cruz</v>
      </c>
      <c r="U771" s="4" t="str">
        <f>_xlfn.IFNA(VLOOKUP(A771,'ACCESS EXPORT'!$A:$AK,37,0),"-")</f>
        <v>athena</v>
      </c>
      <c r="V771" s="4" t="str">
        <f>_xlfn.IFNA(VLOOKUP(A771,'ACCESS EXPORT'!$A:$AL,38,0),"-")</f>
        <v>N/A</v>
      </c>
      <c r="W771" s="4" t="str">
        <f>_xlfn.IFNA(VLOOKUP(A771,'ACCESS EXPORT'!$A:$AM,39,0),"-")</f>
        <v/>
      </c>
      <c r="X771" s="4" t="str">
        <f>_xlfn.IFNA(VLOOKUP(A771,'ACCESS EXPORT'!$A:$AN,40,0),"-")</f>
        <v>-</v>
      </c>
      <c r="Y771" s="26" t="str">
        <f>_xlfn.IFNA(VLOOKUP(A771,'ACCESS EXPORT'!A:AO,41,0),"")</f>
        <v>N/A</v>
      </c>
      <c r="Z771" s="26" t="str">
        <f>_xlfn.IFNA(VLOOKUP(A771,'ACCESS EXPORT'!A:AP,42,0),"")</f>
        <v/>
      </c>
      <c r="AA771" s="26" t="str">
        <f>_xlfn.IFNA(VLOOKUP(A771,'ACCESS EXPORT'!A:AQ,43,0),"")</f>
        <v>Jenna Tomaselli</v>
      </c>
    </row>
    <row r="772" spans="1:27" ht="18.75" x14ac:dyDescent="0.25">
      <c r="A772" s="33">
        <v>262</v>
      </c>
      <c r="B772" s="10">
        <v>1674</v>
      </c>
      <c r="C772" s="7" t="str">
        <f ca="1">IFERROR(UPPER(IF(AND('ACCESS EXPORT'!AA772="",'ACCESS EXPORT'!Z772=""),VLOOKUP(A772,'ACCESS EXPORT'!$A:$AF,32,FALSE),(IF('ACCESS EXPORT'!AA772&lt;&gt;"",CONCATENATE(VLOOKUP(A772,'ACCESS EXPORT'!$A:$AF,32,FALSE)," (Closed",TEXT('ACCESS EXPORT'!AA772," MM/DD/YYY)")),IF(TODAY()&lt;(('ACCESS EXPORT'!Z772)+30),CONCATENATE(VLOOKUP(A772,'ACCESS EXPORT'!$A:$AF,32,FALSE)," (Opens",TEXT('ACCESS EXPORT'!Z772," MM/DD/YYY)")),VLOOKUP(A772,'ACCESS EXPORT'!$A:$AF,32,FALSE)))))),"-")</f>
        <v>ADVENTHEALTH MEDICAL GROUP RADIOLOGY AT CENTRAL FLORIDA</v>
      </c>
      <c r="D772" s="3" t="str">
        <f ca="1">IFERROR(UPPER(IF(AND('ACCESS EXPORT'!AA772="",'ACCESS EXPORT'!Z772=""),VLOOKUP(A772,'ACCESS EXPORT'!$A:$AF,28,FALSE),(IF('ACCESS EXPORT'!AA772&lt;&gt;"",CONCATENATE(VLOOKUP(A772,'ACCESS EXPORT'!$A:$AF,28,FALSE)," (Closed",TEXT('ACCESS EXPORT'!AA772," MM/DD/YYY)")),IF(TODAY()&lt;(('ACCESS EXPORT'!Z772)+30),CONCATENATE(VLOOKUP(A772,'ACCESS EXPORT'!$A:$AF,28,FALSE)," (Opens",TEXT('ACCESS EXPORT'!Z772," MM/DD/YYY)")),VLOOKUP(A772,'ACCESS EXPORT'!$A:$AF,28,FALSE)))))),"-")</f>
        <v>RADIOLOGY SPECIALISTS OF FLORIDA</v>
      </c>
      <c r="E772" s="3" t="str">
        <f>VLOOKUP($A772,'ACCESS EXPORT'!$A:$AF,3,FALSE)</f>
        <v>7260</v>
      </c>
      <c r="F772" s="3" t="str">
        <f>UPPER(CONCATENATE(VLOOKUP(A772,'ACCESS EXPORT'!$A:$AF,4,FALSE)," ",VLOOKUP(A772,'ACCESS EXPORT'!$A:$AF,5,FALSE)," ",VLOOKUP(A772,'ACCESS EXPORT'!$A:$AF,6,FALSE)," ",VLOOKUP(A772,'ACCESS EXPORT'!$A:$AA,7,FALSE)," ",VLOOKUP(A772,'ACCESS EXPORT'!$A:$AA,8,FALSE)))</f>
        <v>2600 WESTHALL LN  MAITLAND FL 32751</v>
      </c>
      <c r="G772" s="4" t="str">
        <f>UPPER(VLOOKUP($A772,'ACCESS EXPORT'!$A:$AF,9,FALSE))</f>
        <v>ORANGE</v>
      </c>
      <c r="H772" s="4" t="str">
        <f>_xlfn.IFNA(VLOOKUP($B772,'ACCESS EXPORT'!$B:$J,9,FALSE),"")</f>
        <v>HB</v>
      </c>
      <c r="I772" s="3" t="str">
        <f>CONCATENATE("(P)",VLOOKUP($A772,'ACCESS EXPORT'!$A:$AF,11,FALSE)," (F)",VLOOKUP($A772,'ACCESS EXPORT'!$A:$AF,29,FALSE))</f>
        <v>(P)(407) 200-2355 (F)(407) 200-4947</v>
      </c>
      <c r="J772" s="4" t="str">
        <f>UPPER(VLOOKUP($A772,'ACCESS EXPORT'!$A:$AF,12,FALSE))</f>
        <v>RADIOLOGY</v>
      </c>
      <c r="K772" s="4" t="str">
        <f>UPPER(VLOOKUP($A772,'ACCESS EXPORT'!$A:$AF,13,FALSE))</f>
        <v>ELISE MACCARROLL-WRIGHT</v>
      </c>
      <c r="L772" s="3" t="str">
        <f>IF(AND(VLOOKUP(A772,'ACCESS EXPORT'!A:AE,1,0),'ACCESS EXPORT'!N772=""),UPPER(CONCATENATE('ACCESS EXPORT'!AE772)),IF(VLOOKUP(A772,'ACCESS EXPORT'!A:AE,1,0),UPPER(CONCATENATE('ACCESS EXPORT'!N772," "&amp;CHAR(10),'ACCESS EXPORT'!AE772))))</f>
        <v xml:space="preserve">SUSAN GRACIA, JULIE EDINGER, TRICIA PERRY (REV DIR) 
</v>
      </c>
      <c r="M772" s="4" t="str">
        <f>UPPER(VLOOKUP($A772,'ACCESS EXPORT'!$A:$O,15,FALSE))</f>
        <v>PATRICIA HORVATH (PM)/KAIRSTEN TURNER (PM)</v>
      </c>
      <c r="N772" s="4" t="str">
        <f ca="1">IF(AND('ACCESS EXPORT'!X772="",'ACCESS EXPORT'!Y772=""),IF('ACCESS EXPORT'!V772&lt;&gt;"",(IF(TODAY()-'ACCESS EXPORT'!V772&gt;=-60,UPPER(CONCATENATE(VLOOKUP(B772,'ACCESS EXPORT'!$B:$P,15,FALSE),""&amp;CHAR(10)&amp;"(SEP",TEXT('ACCESS EXPORT'!V772," MM/DD/YYY)"))),IF(TODAY()-'ACCESS EXPORT'!V772&lt;0,UPPER(VLOOKUP(B772,'ACCESS EXPORT'!$B:$P,15,FALSE)),UPPER(VLOOKUP(B772,'ACCESS EXPORT'!$B:$P,15,FALSE))))),IF('ACCESS EXPORT'!U772="",UPPER(VLOOKUP(B772,'ACCESS EXPORT'!$B:$P,15,FALSE)),IF(TODAY()-'ACCESS EXPORT'!U772&lt;=30,CONCATENATE(UPPER(VLOOKUP(B772,'ACCESS EXPORT'!$B:$P,15,FALSE)),""&amp;CHAR(10)&amp;"(NEW",TEXT('ACCESS EXPORT'!U772," MM/DD/YYY)")),IF(AND(TODAY()-'ACCESS EXPORT'!U772&gt;30,TODAY()&gt;0),UPPER(VLOOKUP(B772,'ACCESS EXPORT'!$B:$P,15,FALSE)))))),IF('ACCESS EXPORT'!Y772&lt;&gt;"",UPPER(CONCATENATE(UPPER(VLOOKUP(B772,'ACCESS EXPORT'!$B:$P,15,FALSE)),""&amp;CHAR(10)&amp;"(Transfer Out",TEXT('ACCESS EXPORT'!Y772," MM/DD/YYY)"))),IF('ACCESS EXPORT'!X772&lt;&gt;"",UPPER(CONCATENATE(UPPER(VLOOKUP(B772,'ACCESS EXPORT'!$B:$P,15,FALSE)),""&amp;CHAR(10)&amp;"(Transfer In",TEXT('ACCESS EXPORT'!X772," MM/DD/YYY)"))))))</f>
        <v>WELDEN, JAMES M.</v>
      </c>
      <c r="O772" s="4" t="str">
        <f>_xlfn.IFNA(VLOOKUP(B772,'ACCESS EXPORT'!$B:$Q,16,FALSE),"")</f>
        <v>MD</v>
      </c>
      <c r="P772" s="4" t="str">
        <f>_xlfn.IFNA(VLOOKUP(B772,'ACCESS EXPORT'!B:W,22,FALSE),"-")</f>
        <v>1710060595</v>
      </c>
      <c r="Q772" s="4" t="str">
        <f>_xlfn.IFNA(VLOOKUP(A772,'ACCESS EXPORT'!$A:$AG,33,0),"-")</f>
        <v>TBD</v>
      </c>
      <c r="R772" s="4" t="str">
        <f>_xlfn.IFNA(VLOOKUP(A772,'ACCESS EXPORT'!$A:$AH,34,0),"-")</f>
        <v>Linda Hopkins</v>
      </c>
      <c r="S772" s="4" t="str">
        <f>_xlfn.IFNA(VLOOKUP(A772,'ACCESS EXPORT'!$A:$AI,35,0),"-")</f>
        <v>James Agee</v>
      </c>
      <c r="T772" s="4" t="str">
        <f>_xlfn.IFNA(VLOOKUP(A772,'ACCESS EXPORT'!$A:$AJ,36,0),"-")</f>
        <v>Wanda Cruz</v>
      </c>
      <c r="U772" s="4" t="str">
        <f>_xlfn.IFNA(VLOOKUP(A772,'ACCESS EXPORT'!$A:$AK,37,0),"-")</f>
        <v>athena</v>
      </c>
      <c r="V772" s="4" t="str">
        <f>_xlfn.IFNA(VLOOKUP(A772,'ACCESS EXPORT'!$A:$AL,38,0),"-")</f>
        <v>N/A</v>
      </c>
      <c r="W772" s="4" t="str">
        <f>_xlfn.IFNA(VLOOKUP(A772,'ACCESS EXPORT'!$A:$AM,39,0),"-")</f>
        <v/>
      </c>
      <c r="X772" s="4" t="str">
        <f>_xlfn.IFNA(VLOOKUP(A772,'ACCESS EXPORT'!$A:$AN,40,0),"-")</f>
        <v>-</v>
      </c>
      <c r="Y772" s="26" t="str">
        <f>_xlfn.IFNA(VLOOKUP(A772,'ACCESS EXPORT'!A:AO,41,0),"")</f>
        <v>N/A</v>
      </c>
      <c r="Z772" s="26" t="str">
        <f>_xlfn.IFNA(VLOOKUP(A772,'ACCESS EXPORT'!A:AP,42,0),"")</f>
        <v/>
      </c>
      <c r="AA772" s="26" t="str">
        <f>_xlfn.IFNA(VLOOKUP(A772,'ACCESS EXPORT'!A:AQ,43,0),"")</f>
        <v>Jenna Tomaselli</v>
      </c>
    </row>
    <row r="773" spans="1:27" ht="18.75" x14ac:dyDescent="0.25">
      <c r="A773" s="33">
        <v>262</v>
      </c>
      <c r="B773" s="10">
        <v>1664</v>
      </c>
      <c r="C773" s="7" t="str">
        <f ca="1">IFERROR(UPPER(IF(AND('ACCESS EXPORT'!AA773="",'ACCESS EXPORT'!Z773=""),VLOOKUP(A773,'ACCESS EXPORT'!$A:$AF,32,FALSE),(IF('ACCESS EXPORT'!AA773&lt;&gt;"",CONCATENATE(VLOOKUP(A773,'ACCESS EXPORT'!$A:$AF,32,FALSE)," (Closed",TEXT('ACCESS EXPORT'!AA773," MM/DD/YYY)")),IF(TODAY()&lt;(('ACCESS EXPORT'!Z773)+30),CONCATENATE(VLOOKUP(A773,'ACCESS EXPORT'!$A:$AF,32,FALSE)," (Opens",TEXT('ACCESS EXPORT'!Z773," MM/DD/YYY)")),VLOOKUP(A773,'ACCESS EXPORT'!$A:$AF,32,FALSE)))))),"-")</f>
        <v>ADVENTHEALTH MEDICAL GROUP RADIOLOGY AT CENTRAL FLORIDA</v>
      </c>
      <c r="D773" s="3" t="str">
        <f ca="1">IFERROR(UPPER(IF(AND('ACCESS EXPORT'!AA773="",'ACCESS EXPORT'!Z773=""),VLOOKUP(A773,'ACCESS EXPORT'!$A:$AF,28,FALSE),(IF('ACCESS EXPORT'!AA773&lt;&gt;"",CONCATENATE(VLOOKUP(A773,'ACCESS EXPORT'!$A:$AF,28,FALSE)," (Closed",TEXT('ACCESS EXPORT'!AA773," MM/DD/YYY)")),IF(TODAY()&lt;(('ACCESS EXPORT'!Z773)+30),CONCATENATE(VLOOKUP(A773,'ACCESS EXPORT'!$A:$AF,28,FALSE)," (Opens",TEXT('ACCESS EXPORT'!Z773," MM/DD/YYY)")),VLOOKUP(A773,'ACCESS EXPORT'!$A:$AF,28,FALSE)))))),"-")</f>
        <v>RADIOLOGY SPECIALISTS OF FLORIDA</v>
      </c>
      <c r="E773" s="3" t="str">
        <f>VLOOKUP($A773,'ACCESS EXPORT'!$A:$AF,3,FALSE)</f>
        <v>7260</v>
      </c>
      <c r="F773" s="3" t="str">
        <f>UPPER(CONCATENATE(VLOOKUP(A773,'ACCESS EXPORT'!$A:$AF,4,FALSE)," ",VLOOKUP(A773,'ACCESS EXPORT'!$A:$AF,5,FALSE)," ",VLOOKUP(A773,'ACCESS EXPORT'!$A:$AF,6,FALSE)," ",VLOOKUP(A773,'ACCESS EXPORT'!$A:$AA,7,FALSE)," ",VLOOKUP(A773,'ACCESS EXPORT'!$A:$AA,8,FALSE)))</f>
        <v>2600 WESTHALL LN  MAITLAND FL 32751</v>
      </c>
      <c r="G773" s="4" t="str">
        <f>UPPER(VLOOKUP($A773,'ACCESS EXPORT'!$A:$AF,9,FALSE))</f>
        <v>ORANGE</v>
      </c>
      <c r="H773" s="4" t="str">
        <f>_xlfn.IFNA(VLOOKUP($B773,'ACCESS EXPORT'!$B:$J,9,FALSE),"")</f>
        <v>HB</v>
      </c>
      <c r="I773" s="3" t="str">
        <f>CONCATENATE("(P)",VLOOKUP($A773,'ACCESS EXPORT'!$A:$AF,11,FALSE)," (F)",VLOOKUP($A773,'ACCESS EXPORT'!$A:$AF,29,FALSE))</f>
        <v>(P)(407) 200-2355 (F)(407) 200-4947</v>
      </c>
      <c r="J773" s="4" t="str">
        <f>UPPER(VLOOKUP($A773,'ACCESS EXPORT'!$A:$AF,12,FALSE))</f>
        <v>RADIOLOGY</v>
      </c>
      <c r="K773" s="4" t="str">
        <f>UPPER(VLOOKUP($A773,'ACCESS EXPORT'!$A:$AF,13,FALSE))</f>
        <v>ELISE MACCARROLL-WRIGHT</v>
      </c>
      <c r="L773" s="3" t="str">
        <f>IF(AND(VLOOKUP(A773,'ACCESS EXPORT'!A:AE,1,0),'ACCESS EXPORT'!N773=""),UPPER(CONCATENATE('ACCESS EXPORT'!AE773)),IF(VLOOKUP(A773,'ACCESS EXPORT'!A:AE,1,0),UPPER(CONCATENATE('ACCESS EXPORT'!N773," "&amp;CHAR(10),'ACCESS EXPORT'!AE773))))</f>
        <v xml:space="preserve">SUSAN GRACIA, JULIE EDINGER, TRICIA PERRY (REV DIR) 
</v>
      </c>
      <c r="M773" s="4" t="str">
        <f>UPPER(VLOOKUP($A773,'ACCESS EXPORT'!$A:$O,15,FALSE))</f>
        <v>PATRICIA HORVATH (PM)/KAIRSTEN TURNER (PM)</v>
      </c>
      <c r="N773" s="4" t="str">
        <f ca="1">IF(AND('ACCESS EXPORT'!X773="",'ACCESS EXPORT'!Y773=""),IF('ACCESS EXPORT'!V773&lt;&gt;"",(IF(TODAY()-'ACCESS EXPORT'!V773&gt;=-60,UPPER(CONCATENATE(VLOOKUP(B773,'ACCESS EXPORT'!$B:$P,15,FALSE),""&amp;CHAR(10)&amp;"(SEP",TEXT('ACCESS EXPORT'!V773," MM/DD/YYY)"))),IF(TODAY()-'ACCESS EXPORT'!V773&lt;0,UPPER(VLOOKUP(B773,'ACCESS EXPORT'!$B:$P,15,FALSE)),UPPER(VLOOKUP(B773,'ACCESS EXPORT'!$B:$P,15,FALSE))))),IF('ACCESS EXPORT'!U773="",UPPER(VLOOKUP(B773,'ACCESS EXPORT'!$B:$P,15,FALSE)),IF(TODAY()-'ACCESS EXPORT'!U773&lt;=30,CONCATENATE(UPPER(VLOOKUP(B773,'ACCESS EXPORT'!$B:$P,15,FALSE)),""&amp;CHAR(10)&amp;"(NEW",TEXT('ACCESS EXPORT'!U773," MM/DD/YYY)")),IF(AND(TODAY()-'ACCESS EXPORT'!U773&gt;30,TODAY()&gt;0),UPPER(VLOOKUP(B773,'ACCESS EXPORT'!$B:$P,15,FALSE)))))),IF('ACCESS EXPORT'!Y773&lt;&gt;"",UPPER(CONCATENATE(UPPER(VLOOKUP(B773,'ACCESS EXPORT'!$B:$P,15,FALSE)),""&amp;CHAR(10)&amp;"(Transfer Out",TEXT('ACCESS EXPORT'!Y773," MM/DD/YYY)"))),IF('ACCESS EXPORT'!X773&lt;&gt;"",UPPER(CONCATENATE(UPPER(VLOOKUP(B773,'ACCESS EXPORT'!$B:$P,15,FALSE)),""&amp;CHAR(10)&amp;"(Transfer In",TEXT('ACCESS EXPORT'!X773," MM/DD/YYY)"))))))</f>
        <v>SHILL, RONALD SCOTT</v>
      </c>
      <c r="O773" s="4" t="str">
        <f>_xlfn.IFNA(VLOOKUP(B773,'ACCESS EXPORT'!$B:$Q,16,FALSE),"")</f>
        <v>MD</v>
      </c>
      <c r="P773" s="4" t="str">
        <f>_xlfn.IFNA(VLOOKUP(B773,'ACCESS EXPORT'!B:W,22,FALSE),"-")</f>
        <v>1164470621</v>
      </c>
      <c r="Q773" s="4" t="str">
        <f>_xlfn.IFNA(VLOOKUP(A773,'ACCESS EXPORT'!$A:$AG,33,0),"-")</f>
        <v>TBD</v>
      </c>
      <c r="R773" s="4" t="str">
        <f>_xlfn.IFNA(VLOOKUP(A773,'ACCESS EXPORT'!$A:$AH,34,0),"-")</f>
        <v>Linda Hopkins</v>
      </c>
      <c r="S773" s="4" t="str">
        <f>_xlfn.IFNA(VLOOKUP(A773,'ACCESS EXPORT'!$A:$AI,35,0),"-")</f>
        <v>James Agee</v>
      </c>
      <c r="T773" s="4" t="str">
        <f>_xlfn.IFNA(VLOOKUP(A773,'ACCESS EXPORT'!$A:$AJ,36,0),"-")</f>
        <v>Wanda Cruz</v>
      </c>
      <c r="U773" s="4" t="str">
        <f>_xlfn.IFNA(VLOOKUP(A773,'ACCESS EXPORT'!$A:$AK,37,0),"-")</f>
        <v>athena</v>
      </c>
      <c r="V773" s="4" t="str">
        <f>_xlfn.IFNA(VLOOKUP(A773,'ACCESS EXPORT'!$A:$AL,38,0),"-")</f>
        <v>N/A</v>
      </c>
      <c r="W773" s="4" t="str">
        <f>_xlfn.IFNA(VLOOKUP(A773,'ACCESS EXPORT'!$A:$AM,39,0),"-")</f>
        <v/>
      </c>
      <c r="X773" s="4" t="str">
        <f>_xlfn.IFNA(VLOOKUP(A773,'ACCESS EXPORT'!$A:$AN,40,0),"-")</f>
        <v>-</v>
      </c>
      <c r="Y773" s="26" t="str">
        <f>_xlfn.IFNA(VLOOKUP(A773,'ACCESS EXPORT'!A:AO,41,0),"")</f>
        <v>N/A</v>
      </c>
      <c r="Z773" s="26" t="str">
        <f>_xlfn.IFNA(VLOOKUP(A773,'ACCESS EXPORT'!A:AP,42,0),"")</f>
        <v/>
      </c>
      <c r="AA773" s="26" t="str">
        <f>_xlfn.IFNA(VLOOKUP(A773,'ACCESS EXPORT'!A:AQ,43,0),"")</f>
        <v>Jenna Tomaselli</v>
      </c>
    </row>
    <row r="774" spans="1:27" ht="18.75" x14ac:dyDescent="0.25">
      <c r="A774" s="33">
        <v>262</v>
      </c>
      <c r="B774" s="10">
        <v>1665</v>
      </c>
      <c r="C774" s="7" t="str">
        <f ca="1">IFERROR(UPPER(IF(AND('ACCESS EXPORT'!AA774="",'ACCESS EXPORT'!Z774=""),VLOOKUP(A774,'ACCESS EXPORT'!$A:$AF,32,FALSE),(IF('ACCESS EXPORT'!AA774&lt;&gt;"",CONCATENATE(VLOOKUP(A774,'ACCESS EXPORT'!$A:$AF,32,FALSE)," (Closed",TEXT('ACCESS EXPORT'!AA774," MM/DD/YYY)")),IF(TODAY()&lt;(('ACCESS EXPORT'!Z774)+30),CONCATENATE(VLOOKUP(A774,'ACCESS EXPORT'!$A:$AF,32,FALSE)," (Opens",TEXT('ACCESS EXPORT'!Z774," MM/DD/YYY)")),VLOOKUP(A774,'ACCESS EXPORT'!$A:$AF,32,FALSE)))))),"-")</f>
        <v>ADVENTHEALTH MEDICAL GROUP RADIOLOGY AT CENTRAL FLORIDA</v>
      </c>
      <c r="D774" s="3" t="str">
        <f ca="1">IFERROR(UPPER(IF(AND('ACCESS EXPORT'!AA774="",'ACCESS EXPORT'!Z774=""),VLOOKUP(A774,'ACCESS EXPORT'!$A:$AF,28,FALSE),(IF('ACCESS EXPORT'!AA774&lt;&gt;"",CONCATENATE(VLOOKUP(A774,'ACCESS EXPORT'!$A:$AF,28,FALSE)," (Closed",TEXT('ACCESS EXPORT'!AA774," MM/DD/YYY)")),IF(TODAY()&lt;(('ACCESS EXPORT'!Z774)+30),CONCATENATE(VLOOKUP(A774,'ACCESS EXPORT'!$A:$AF,28,FALSE)," (Opens",TEXT('ACCESS EXPORT'!Z774," MM/DD/YYY)")),VLOOKUP(A774,'ACCESS EXPORT'!$A:$AF,28,FALSE)))))),"-")</f>
        <v>RADIOLOGY SPECIALISTS OF FLORIDA</v>
      </c>
      <c r="E774" s="3" t="str">
        <f>VLOOKUP($A774,'ACCESS EXPORT'!$A:$AF,3,FALSE)</f>
        <v>7260</v>
      </c>
      <c r="F774" s="3" t="str">
        <f>UPPER(CONCATENATE(VLOOKUP(A774,'ACCESS EXPORT'!$A:$AF,4,FALSE)," ",VLOOKUP(A774,'ACCESS EXPORT'!$A:$AF,5,FALSE)," ",VLOOKUP(A774,'ACCESS EXPORT'!$A:$AF,6,FALSE)," ",VLOOKUP(A774,'ACCESS EXPORT'!$A:$AA,7,FALSE)," ",VLOOKUP(A774,'ACCESS EXPORT'!$A:$AA,8,FALSE)))</f>
        <v>2600 WESTHALL LN  MAITLAND FL 32751</v>
      </c>
      <c r="G774" s="4" t="str">
        <f>UPPER(VLOOKUP($A774,'ACCESS EXPORT'!$A:$AF,9,FALSE))</f>
        <v>ORANGE</v>
      </c>
      <c r="H774" s="4" t="str">
        <f>_xlfn.IFNA(VLOOKUP($B774,'ACCESS EXPORT'!$B:$J,9,FALSE),"")</f>
        <v>HB</v>
      </c>
      <c r="I774" s="3" t="str">
        <f>CONCATENATE("(P)",VLOOKUP($A774,'ACCESS EXPORT'!$A:$AF,11,FALSE)," (F)",VLOOKUP($A774,'ACCESS EXPORT'!$A:$AF,29,FALSE))</f>
        <v>(P)(407) 200-2355 (F)(407) 200-4947</v>
      </c>
      <c r="J774" s="4" t="str">
        <f>UPPER(VLOOKUP($A774,'ACCESS EXPORT'!$A:$AF,12,FALSE))</f>
        <v>RADIOLOGY</v>
      </c>
      <c r="K774" s="4" t="str">
        <f>UPPER(VLOOKUP($A774,'ACCESS EXPORT'!$A:$AF,13,FALSE))</f>
        <v>ELISE MACCARROLL-WRIGHT</v>
      </c>
      <c r="L774" s="3" t="str">
        <f>IF(AND(VLOOKUP(A774,'ACCESS EXPORT'!A:AE,1,0),'ACCESS EXPORT'!N774=""),UPPER(CONCATENATE('ACCESS EXPORT'!AE774)),IF(VLOOKUP(A774,'ACCESS EXPORT'!A:AE,1,0),UPPER(CONCATENATE('ACCESS EXPORT'!N774," "&amp;CHAR(10),'ACCESS EXPORT'!AE774))))</f>
        <v xml:space="preserve">SUSAN GRACIA, JULIE EDINGER, TRICIA PERRY (REV DIR) 
</v>
      </c>
      <c r="M774" s="4" t="str">
        <f>UPPER(VLOOKUP($A774,'ACCESS EXPORT'!$A:$O,15,FALSE))</f>
        <v>PATRICIA HORVATH (PM)/KAIRSTEN TURNER (PM)</v>
      </c>
      <c r="N774" s="4" t="str">
        <f ca="1">IF(AND('ACCESS EXPORT'!X774="",'ACCESS EXPORT'!Y774=""),IF('ACCESS EXPORT'!V774&lt;&gt;"",(IF(TODAY()-'ACCESS EXPORT'!V774&gt;=-60,UPPER(CONCATENATE(VLOOKUP(B774,'ACCESS EXPORT'!$B:$P,15,FALSE),""&amp;CHAR(10)&amp;"(SEP",TEXT('ACCESS EXPORT'!V774," MM/DD/YYY)"))),IF(TODAY()-'ACCESS EXPORT'!V774&lt;0,UPPER(VLOOKUP(B774,'ACCESS EXPORT'!$B:$P,15,FALSE)),UPPER(VLOOKUP(B774,'ACCESS EXPORT'!$B:$P,15,FALSE))))),IF('ACCESS EXPORT'!U774="",UPPER(VLOOKUP(B774,'ACCESS EXPORT'!$B:$P,15,FALSE)),IF(TODAY()-'ACCESS EXPORT'!U774&lt;=30,CONCATENATE(UPPER(VLOOKUP(B774,'ACCESS EXPORT'!$B:$P,15,FALSE)),""&amp;CHAR(10)&amp;"(NEW",TEXT('ACCESS EXPORT'!U774," MM/DD/YYY)")),IF(AND(TODAY()-'ACCESS EXPORT'!U774&gt;30,TODAY()&gt;0),UPPER(VLOOKUP(B774,'ACCESS EXPORT'!$B:$P,15,FALSE)))))),IF('ACCESS EXPORT'!Y774&lt;&gt;"",UPPER(CONCATENATE(UPPER(VLOOKUP(B774,'ACCESS EXPORT'!$B:$P,15,FALSE)),""&amp;CHAR(10)&amp;"(Transfer Out",TEXT('ACCESS EXPORT'!Y774," MM/DD/YYY)"))),IF('ACCESS EXPORT'!X774&lt;&gt;"",UPPER(CONCATENATE(UPPER(VLOOKUP(B774,'ACCESS EXPORT'!$B:$P,15,FALSE)),""&amp;CHAR(10)&amp;"(Transfer In",TEXT('ACCESS EXPORT'!X774," MM/DD/YYY)"))))))</f>
        <v>SIEGEL, MARC FREDRIC</v>
      </c>
      <c r="O774" s="4" t="str">
        <f>_xlfn.IFNA(VLOOKUP(B774,'ACCESS EXPORT'!$B:$Q,16,FALSE),"")</f>
        <v>MD</v>
      </c>
      <c r="P774" s="4" t="str">
        <f>_xlfn.IFNA(VLOOKUP(B774,'ACCESS EXPORT'!B:W,22,FALSE),"-")</f>
        <v>1669451639</v>
      </c>
      <c r="Q774" s="4" t="str">
        <f>_xlfn.IFNA(VLOOKUP(A774,'ACCESS EXPORT'!$A:$AG,33,0),"-")</f>
        <v>TBD</v>
      </c>
      <c r="R774" s="4" t="str">
        <f>_xlfn.IFNA(VLOOKUP(A774,'ACCESS EXPORT'!$A:$AH,34,0),"-")</f>
        <v>Linda Hopkins</v>
      </c>
      <c r="S774" s="4" t="str">
        <f>_xlfn.IFNA(VLOOKUP(A774,'ACCESS EXPORT'!$A:$AI,35,0),"-")</f>
        <v>James Agee</v>
      </c>
      <c r="T774" s="4" t="str">
        <f>_xlfn.IFNA(VLOOKUP(A774,'ACCESS EXPORT'!$A:$AJ,36,0),"-")</f>
        <v>Wanda Cruz</v>
      </c>
      <c r="U774" s="4" t="str">
        <f>_xlfn.IFNA(VLOOKUP(A774,'ACCESS EXPORT'!$A:$AK,37,0),"-")</f>
        <v>athena</v>
      </c>
      <c r="V774" s="4" t="str">
        <f>_xlfn.IFNA(VLOOKUP(A774,'ACCESS EXPORT'!$A:$AL,38,0),"-")</f>
        <v>N/A</v>
      </c>
      <c r="W774" s="4" t="str">
        <f>_xlfn.IFNA(VLOOKUP(A774,'ACCESS EXPORT'!$A:$AM,39,0),"-")</f>
        <v/>
      </c>
      <c r="X774" s="4" t="str">
        <f>_xlfn.IFNA(VLOOKUP(A774,'ACCESS EXPORT'!$A:$AN,40,0),"-")</f>
        <v>-</v>
      </c>
      <c r="Y774" s="26" t="str">
        <f>_xlfn.IFNA(VLOOKUP(A774,'ACCESS EXPORT'!A:AO,41,0),"")</f>
        <v>N/A</v>
      </c>
      <c r="Z774" s="26" t="str">
        <f>_xlfn.IFNA(VLOOKUP(A774,'ACCESS EXPORT'!A:AP,42,0),"")</f>
        <v/>
      </c>
      <c r="AA774" s="26" t="str">
        <f>_xlfn.IFNA(VLOOKUP(A774,'ACCESS EXPORT'!A:AQ,43,0),"")</f>
        <v>Jenna Tomaselli</v>
      </c>
    </row>
    <row r="775" spans="1:27" ht="18.75" x14ac:dyDescent="0.25">
      <c r="A775" s="33">
        <v>262</v>
      </c>
      <c r="B775" s="10">
        <v>1666</v>
      </c>
      <c r="C775" s="7" t="str">
        <f ca="1">IFERROR(UPPER(IF(AND('ACCESS EXPORT'!AA775="",'ACCESS EXPORT'!Z775=""),VLOOKUP(A775,'ACCESS EXPORT'!$A:$AF,32,FALSE),(IF('ACCESS EXPORT'!AA775&lt;&gt;"",CONCATENATE(VLOOKUP(A775,'ACCESS EXPORT'!$A:$AF,32,FALSE)," (Closed",TEXT('ACCESS EXPORT'!AA775," MM/DD/YYY)")),IF(TODAY()&lt;(('ACCESS EXPORT'!Z775)+30),CONCATENATE(VLOOKUP(A775,'ACCESS EXPORT'!$A:$AF,32,FALSE)," (Opens",TEXT('ACCESS EXPORT'!Z775," MM/DD/YYY)")),VLOOKUP(A775,'ACCESS EXPORT'!$A:$AF,32,FALSE)))))),"-")</f>
        <v>ADVENTHEALTH MEDICAL GROUP RADIOLOGY AT CENTRAL FLORIDA</v>
      </c>
      <c r="D775" s="3" t="str">
        <f ca="1">IFERROR(UPPER(IF(AND('ACCESS EXPORT'!AA775="",'ACCESS EXPORT'!Z775=""),VLOOKUP(A775,'ACCESS EXPORT'!$A:$AF,28,FALSE),(IF('ACCESS EXPORT'!AA775&lt;&gt;"",CONCATENATE(VLOOKUP(A775,'ACCESS EXPORT'!$A:$AF,28,FALSE)," (Closed",TEXT('ACCESS EXPORT'!AA775," MM/DD/YYY)")),IF(TODAY()&lt;(('ACCESS EXPORT'!Z775)+30),CONCATENATE(VLOOKUP(A775,'ACCESS EXPORT'!$A:$AF,28,FALSE)," (Opens",TEXT('ACCESS EXPORT'!Z775," MM/DD/YYY)")),VLOOKUP(A775,'ACCESS EXPORT'!$A:$AF,28,FALSE)))))),"-")</f>
        <v>RADIOLOGY SPECIALISTS OF FLORIDA</v>
      </c>
      <c r="E775" s="3" t="str">
        <f>VLOOKUP($A775,'ACCESS EXPORT'!$A:$AF,3,FALSE)</f>
        <v>7260</v>
      </c>
      <c r="F775" s="3" t="str">
        <f>UPPER(CONCATENATE(VLOOKUP(A775,'ACCESS EXPORT'!$A:$AF,4,FALSE)," ",VLOOKUP(A775,'ACCESS EXPORT'!$A:$AF,5,FALSE)," ",VLOOKUP(A775,'ACCESS EXPORT'!$A:$AF,6,FALSE)," ",VLOOKUP(A775,'ACCESS EXPORT'!$A:$AA,7,FALSE)," ",VLOOKUP(A775,'ACCESS EXPORT'!$A:$AA,8,FALSE)))</f>
        <v>2600 WESTHALL LN  MAITLAND FL 32751</v>
      </c>
      <c r="G775" s="4" t="str">
        <f>UPPER(VLOOKUP($A775,'ACCESS EXPORT'!$A:$AF,9,FALSE))</f>
        <v>ORANGE</v>
      </c>
      <c r="H775" s="4" t="str">
        <f>_xlfn.IFNA(VLOOKUP($B775,'ACCESS EXPORT'!$B:$J,9,FALSE),"")</f>
        <v>HB</v>
      </c>
      <c r="I775" s="3" t="str">
        <f>CONCATENATE("(P)",VLOOKUP($A775,'ACCESS EXPORT'!$A:$AF,11,FALSE)," (F)",VLOOKUP($A775,'ACCESS EXPORT'!$A:$AF,29,FALSE))</f>
        <v>(P)(407) 200-2355 (F)(407) 200-4947</v>
      </c>
      <c r="J775" s="4" t="str">
        <f>UPPER(VLOOKUP($A775,'ACCESS EXPORT'!$A:$AF,12,FALSE))</f>
        <v>RADIOLOGY</v>
      </c>
      <c r="K775" s="4" t="str">
        <f>UPPER(VLOOKUP($A775,'ACCESS EXPORT'!$A:$AF,13,FALSE))</f>
        <v>ELISE MACCARROLL-WRIGHT</v>
      </c>
      <c r="L775" s="3" t="str">
        <f>IF(AND(VLOOKUP(A775,'ACCESS EXPORT'!A:AE,1,0),'ACCESS EXPORT'!N775=""),UPPER(CONCATENATE('ACCESS EXPORT'!AE775)),IF(VLOOKUP(A775,'ACCESS EXPORT'!A:AE,1,0),UPPER(CONCATENATE('ACCESS EXPORT'!N775," "&amp;CHAR(10),'ACCESS EXPORT'!AE775))))</f>
        <v xml:space="preserve">SUSAN GRACIA, JULIE EDINGER, TRICIA PERRY (REV DIR) 
</v>
      </c>
      <c r="M775" s="4" t="str">
        <f>UPPER(VLOOKUP($A775,'ACCESS EXPORT'!$A:$O,15,FALSE))</f>
        <v>PATRICIA HORVATH (PM)/KAIRSTEN TURNER (PM)</v>
      </c>
      <c r="N775" s="4" t="str">
        <f ca="1">IF(AND('ACCESS EXPORT'!X775="",'ACCESS EXPORT'!Y775=""),IF('ACCESS EXPORT'!V775&lt;&gt;"",(IF(TODAY()-'ACCESS EXPORT'!V775&gt;=-60,UPPER(CONCATENATE(VLOOKUP(B775,'ACCESS EXPORT'!$B:$P,15,FALSE),""&amp;CHAR(10)&amp;"(SEP",TEXT('ACCESS EXPORT'!V775," MM/DD/YYY)"))),IF(TODAY()-'ACCESS EXPORT'!V775&lt;0,UPPER(VLOOKUP(B775,'ACCESS EXPORT'!$B:$P,15,FALSE)),UPPER(VLOOKUP(B775,'ACCESS EXPORT'!$B:$P,15,FALSE))))),IF('ACCESS EXPORT'!U775="",UPPER(VLOOKUP(B775,'ACCESS EXPORT'!$B:$P,15,FALSE)),IF(TODAY()-'ACCESS EXPORT'!U775&lt;=30,CONCATENATE(UPPER(VLOOKUP(B775,'ACCESS EXPORT'!$B:$P,15,FALSE)),""&amp;CHAR(10)&amp;"(NEW",TEXT('ACCESS EXPORT'!U775," MM/DD/YYY)")),IF(AND(TODAY()-'ACCESS EXPORT'!U775&gt;30,TODAY()&gt;0),UPPER(VLOOKUP(B775,'ACCESS EXPORT'!$B:$P,15,FALSE)))))),IF('ACCESS EXPORT'!Y775&lt;&gt;"",UPPER(CONCATENATE(UPPER(VLOOKUP(B775,'ACCESS EXPORT'!$B:$P,15,FALSE)),""&amp;CHAR(10)&amp;"(Transfer Out",TEXT('ACCESS EXPORT'!Y775," MM/DD/YYY)"))),IF('ACCESS EXPORT'!X775&lt;&gt;"",UPPER(CONCATENATE(UPPER(VLOOKUP(B775,'ACCESS EXPORT'!$B:$P,15,FALSE)),""&amp;CHAR(10)&amp;"(Transfer In",TEXT('ACCESS EXPORT'!X775," MM/DD/YYY)"))))))</f>
        <v>SIMON, JONATHAN M.</v>
      </c>
      <c r="O775" s="4" t="str">
        <f>_xlfn.IFNA(VLOOKUP(B775,'ACCESS EXPORT'!$B:$Q,16,FALSE),"")</f>
        <v>MD</v>
      </c>
      <c r="P775" s="4" t="str">
        <f>_xlfn.IFNA(VLOOKUP(B775,'ACCESS EXPORT'!B:W,22,FALSE),"-")</f>
        <v>1558339846</v>
      </c>
      <c r="Q775" s="4" t="str">
        <f>_xlfn.IFNA(VLOOKUP(A775,'ACCESS EXPORT'!$A:$AG,33,0),"-")</f>
        <v>TBD</v>
      </c>
      <c r="R775" s="4" t="str">
        <f>_xlfn.IFNA(VLOOKUP(A775,'ACCESS EXPORT'!$A:$AH,34,0),"-")</f>
        <v>Linda Hopkins</v>
      </c>
      <c r="S775" s="4" t="str">
        <f>_xlfn.IFNA(VLOOKUP(A775,'ACCESS EXPORT'!$A:$AI,35,0),"-")</f>
        <v>James Agee</v>
      </c>
      <c r="T775" s="4" t="str">
        <f>_xlfn.IFNA(VLOOKUP(A775,'ACCESS EXPORT'!$A:$AJ,36,0),"-")</f>
        <v>Wanda Cruz</v>
      </c>
      <c r="U775" s="4" t="str">
        <f>_xlfn.IFNA(VLOOKUP(A775,'ACCESS EXPORT'!$A:$AK,37,0),"-")</f>
        <v>athena</v>
      </c>
      <c r="V775" s="4" t="str">
        <f>_xlfn.IFNA(VLOOKUP(A775,'ACCESS EXPORT'!$A:$AL,38,0),"-")</f>
        <v>N/A</v>
      </c>
      <c r="W775" s="4" t="str">
        <f>_xlfn.IFNA(VLOOKUP(A775,'ACCESS EXPORT'!$A:$AM,39,0),"-")</f>
        <v/>
      </c>
      <c r="X775" s="4" t="str">
        <f>_xlfn.IFNA(VLOOKUP(A775,'ACCESS EXPORT'!$A:$AN,40,0),"-")</f>
        <v>-</v>
      </c>
      <c r="Y775" s="26" t="str">
        <f>_xlfn.IFNA(VLOOKUP(A775,'ACCESS EXPORT'!A:AO,41,0),"")</f>
        <v>N/A</v>
      </c>
      <c r="Z775" s="26" t="str">
        <f>_xlfn.IFNA(VLOOKUP(A775,'ACCESS EXPORT'!A:AP,42,0),"")</f>
        <v/>
      </c>
      <c r="AA775" s="26" t="str">
        <f>_xlfn.IFNA(VLOOKUP(A775,'ACCESS EXPORT'!A:AQ,43,0),"")</f>
        <v>Jenna Tomaselli</v>
      </c>
    </row>
    <row r="776" spans="1:27" ht="18.75" x14ac:dyDescent="0.25">
      <c r="A776" s="33">
        <v>262</v>
      </c>
      <c r="B776" s="10">
        <v>1667</v>
      </c>
      <c r="C776" s="7" t="str">
        <f ca="1">IFERROR(UPPER(IF(AND('ACCESS EXPORT'!AA776="",'ACCESS EXPORT'!Z776=""),VLOOKUP(A776,'ACCESS EXPORT'!$A:$AF,32,FALSE),(IF('ACCESS EXPORT'!AA776&lt;&gt;"",CONCATENATE(VLOOKUP(A776,'ACCESS EXPORT'!$A:$AF,32,FALSE)," (Closed",TEXT('ACCESS EXPORT'!AA776," MM/DD/YYY)")),IF(TODAY()&lt;(('ACCESS EXPORT'!Z776)+30),CONCATENATE(VLOOKUP(A776,'ACCESS EXPORT'!$A:$AF,32,FALSE)," (Opens",TEXT('ACCESS EXPORT'!Z776," MM/DD/YYY)")),VLOOKUP(A776,'ACCESS EXPORT'!$A:$AF,32,FALSE)))))),"-")</f>
        <v>ADVENTHEALTH MEDICAL GROUP RADIOLOGY AT CENTRAL FLORIDA</v>
      </c>
      <c r="D776" s="3" t="str">
        <f ca="1">IFERROR(UPPER(IF(AND('ACCESS EXPORT'!AA776="",'ACCESS EXPORT'!Z776=""),VLOOKUP(A776,'ACCESS EXPORT'!$A:$AF,28,FALSE),(IF('ACCESS EXPORT'!AA776&lt;&gt;"",CONCATENATE(VLOOKUP(A776,'ACCESS EXPORT'!$A:$AF,28,FALSE)," (Closed",TEXT('ACCESS EXPORT'!AA776," MM/DD/YYY)")),IF(TODAY()&lt;(('ACCESS EXPORT'!Z776)+30),CONCATENATE(VLOOKUP(A776,'ACCESS EXPORT'!$A:$AF,28,FALSE)," (Opens",TEXT('ACCESS EXPORT'!Z776," MM/DD/YYY)")),VLOOKUP(A776,'ACCESS EXPORT'!$A:$AF,28,FALSE)))))),"-")</f>
        <v>RADIOLOGY SPECIALISTS OF FLORIDA</v>
      </c>
      <c r="E776" s="3" t="str">
        <f>VLOOKUP($A776,'ACCESS EXPORT'!$A:$AF,3,FALSE)</f>
        <v>7260</v>
      </c>
      <c r="F776" s="3" t="str">
        <f>UPPER(CONCATENATE(VLOOKUP(A776,'ACCESS EXPORT'!$A:$AF,4,FALSE)," ",VLOOKUP(A776,'ACCESS EXPORT'!$A:$AF,5,FALSE)," ",VLOOKUP(A776,'ACCESS EXPORT'!$A:$AF,6,FALSE)," ",VLOOKUP(A776,'ACCESS EXPORT'!$A:$AA,7,FALSE)," ",VLOOKUP(A776,'ACCESS EXPORT'!$A:$AA,8,FALSE)))</f>
        <v>2600 WESTHALL LN  MAITLAND FL 32751</v>
      </c>
      <c r="G776" s="4" t="str">
        <f>UPPER(VLOOKUP($A776,'ACCESS EXPORT'!$A:$AF,9,FALSE))</f>
        <v>ORANGE</v>
      </c>
      <c r="H776" s="4" t="str">
        <f>_xlfn.IFNA(VLOOKUP($B776,'ACCESS EXPORT'!$B:$J,9,FALSE),"")</f>
        <v>HB</v>
      </c>
      <c r="I776" s="3" t="str">
        <f>CONCATENATE("(P)",VLOOKUP($A776,'ACCESS EXPORT'!$A:$AF,11,FALSE)," (F)",VLOOKUP($A776,'ACCESS EXPORT'!$A:$AF,29,FALSE))</f>
        <v>(P)(407) 200-2355 (F)(407) 200-4947</v>
      </c>
      <c r="J776" s="4" t="str">
        <f>UPPER(VLOOKUP($A776,'ACCESS EXPORT'!$A:$AF,12,FALSE))</f>
        <v>RADIOLOGY</v>
      </c>
      <c r="K776" s="4" t="str">
        <f>UPPER(VLOOKUP($A776,'ACCESS EXPORT'!$A:$AF,13,FALSE))</f>
        <v>ELISE MACCARROLL-WRIGHT</v>
      </c>
      <c r="L776" s="3" t="str">
        <f>IF(AND(VLOOKUP(A776,'ACCESS EXPORT'!A:AE,1,0),'ACCESS EXPORT'!N776=""),UPPER(CONCATENATE('ACCESS EXPORT'!AE776)),IF(VLOOKUP(A776,'ACCESS EXPORT'!A:AE,1,0),UPPER(CONCATENATE('ACCESS EXPORT'!N776," "&amp;CHAR(10),'ACCESS EXPORT'!AE776))))</f>
        <v xml:space="preserve">SUSAN GRACIA, JULIE EDINGER, TRICIA PERRY (REV DIR) 
</v>
      </c>
      <c r="M776" s="4" t="str">
        <f>UPPER(VLOOKUP($A776,'ACCESS EXPORT'!$A:$O,15,FALSE))</f>
        <v>PATRICIA HORVATH (PM)/KAIRSTEN TURNER (PM)</v>
      </c>
      <c r="N776" s="4" t="str">
        <f ca="1">IF(AND('ACCESS EXPORT'!X776="",'ACCESS EXPORT'!Y776=""),IF('ACCESS EXPORT'!V776&lt;&gt;"",(IF(TODAY()-'ACCESS EXPORT'!V776&gt;=-60,UPPER(CONCATENATE(VLOOKUP(B776,'ACCESS EXPORT'!$B:$P,15,FALSE),""&amp;CHAR(10)&amp;"(SEP",TEXT('ACCESS EXPORT'!V776," MM/DD/YYY)"))),IF(TODAY()-'ACCESS EXPORT'!V776&lt;0,UPPER(VLOOKUP(B776,'ACCESS EXPORT'!$B:$P,15,FALSE)),UPPER(VLOOKUP(B776,'ACCESS EXPORT'!$B:$P,15,FALSE))))),IF('ACCESS EXPORT'!U776="",UPPER(VLOOKUP(B776,'ACCESS EXPORT'!$B:$P,15,FALSE)),IF(TODAY()-'ACCESS EXPORT'!U776&lt;=30,CONCATENATE(UPPER(VLOOKUP(B776,'ACCESS EXPORT'!$B:$P,15,FALSE)),""&amp;CHAR(10)&amp;"(NEW",TEXT('ACCESS EXPORT'!U776," MM/DD/YYY)")),IF(AND(TODAY()-'ACCESS EXPORT'!U776&gt;30,TODAY()&gt;0),UPPER(VLOOKUP(B776,'ACCESS EXPORT'!$B:$P,15,FALSE)))))),IF('ACCESS EXPORT'!Y776&lt;&gt;"",UPPER(CONCATENATE(UPPER(VLOOKUP(B776,'ACCESS EXPORT'!$B:$P,15,FALSE)),""&amp;CHAR(10)&amp;"(Transfer Out",TEXT('ACCESS EXPORT'!Y776," MM/DD/YYY)"))),IF('ACCESS EXPORT'!X776&lt;&gt;"",UPPER(CONCATENATE(UPPER(VLOOKUP(B776,'ACCESS EXPORT'!$B:$P,15,FALSE)),""&amp;CHAR(10)&amp;"(Transfer In",TEXT('ACCESS EXPORT'!X776," MM/DD/YYY)"))))))</f>
        <v>TAILOR, DHARMESH RATILAL</v>
      </c>
      <c r="O776" s="4" t="str">
        <f>_xlfn.IFNA(VLOOKUP(B776,'ACCESS EXPORT'!$B:$Q,16,FALSE),"")</f>
        <v>MD</v>
      </c>
      <c r="P776" s="4" t="str">
        <f>_xlfn.IFNA(VLOOKUP(B776,'ACCESS EXPORT'!B:W,22,FALSE),"-")</f>
        <v>1932258852</v>
      </c>
      <c r="Q776" s="4" t="str">
        <f>_xlfn.IFNA(VLOOKUP(A776,'ACCESS EXPORT'!$A:$AG,33,0),"-")</f>
        <v>TBD</v>
      </c>
      <c r="R776" s="4" t="str">
        <f>_xlfn.IFNA(VLOOKUP(A776,'ACCESS EXPORT'!$A:$AH,34,0),"-")</f>
        <v>Linda Hopkins</v>
      </c>
      <c r="S776" s="4" t="str">
        <f>_xlfn.IFNA(VLOOKUP(A776,'ACCESS EXPORT'!$A:$AI,35,0),"-")</f>
        <v>James Agee</v>
      </c>
      <c r="T776" s="4" t="str">
        <f>_xlfn.IFNA(VLOOKUP(A776,'ACCESS EXPORT'!$A:$AJ,36,0),"-")</f>
        <v>Wanda Cruz</v>
      </c>
      <c r="U776" s="4" t="str">
        <f>_xlfn.IFNA(VLOOKUP(A776,'ACCESS EXPORT'!$A:$AK,37,0),"-")</f>
        <v>athena</v>
      </c>
      <c r="V776" s="4" t="str">
        <f>_xlfn.IFNA(VLOOKUP(A776,'ACCESS EXPORT'!$A:$AL,38,0),"-")</f>
        <v>N/A</v>
      </c>
      <c r="W776" s="4" t="str">
        <f>_xlfn.IFNA(VLOOKUP(A776,'ACCESS EXPORT'!$A:$AM,39,0),"-")</f>
        <v/>
      </c>
      <c r="X776" s="4" t="str">
        <f>_xlfn.IFNA(VLOOKUP(A776,'ACCESS EXPORT'!$A:$AN,40,0),"-")</f>
        <v>-</v>
      </c>
      <c r="Y776" s="26" t="str">
        <f>_xlfn.IFNA(VLOOKUP(A776,'ACCESS EXPORT'!A:AO,41,0),"")</f>
        <v>N/A</v>
      </c>
      <c r="Z776" s="26" t="str">
        <f>_xlfn.IFNA(VLOOKUP(A776,'ACCESS EXPORT'!A:AP,42,0),"")</f>
        <v/>
      </c>
      <c r="AA776" s="26" t="str">
        <f>_xlfn.IFNA(VLOOKUP(A776,'ACCESS EXPORT'!A:AQ,43,0),"")</f>
        <v>Jenna Tomaselli</v>
      </c>
    </row>
    <row r="777" spans="1:27" ht="18.75" x14ac:dyDescent="0.25">
      <c r="A777" s="33">
        <v>262</v>
      </c>
      <c r="B777" s="10">
        <v>1668</v>
      </c>
      <c r="C777" s="7" t="str">
        <f ca="1">IFERROR(UPPER(IF(AND('ACCESS EXPORT'!AA777="",'ACCESS EXPORT'!Z777=""),VLOOKUP(A777,'ACCESS EXPORT'!$A:$AF,32,FALSE),(IF('ACCESS EXPORT'!AA777&lt;&gt;"",CONCATENATE(VLOOKUP(A777,'ACCESS EXPORT'!$A:$AF,32,FALSE)," (Closed",TEXT('ACCESS EXPORT'!AA777," MM/DD/YYY)")),IF(TODAY()&lt;(('ACCESS EXPORT'!Z777)+30),CONCATENATE(VLOOKUP(A777,'ACCESS EXPORT'!$A:$AF,32,FALSE)," (Opens",TEXT('ACCESS EXPORT'!Z777," MM/DD/YYY)")),VLOOKUP(A777,'ACCESS EXPORT'!$A:$AF,32,FALSE)))))),"-")</f>
        <v>ADVENTHEALTH MEDICAL GROUP RADIOLOGY AT CENTRAL FLORIDA</v>
      </c>
      <c r="D777" s="3" t="str">
        <f ca="1">IFERROR(UPPER(IF(AND('ACCESS EXPORT'!AA777="",'ACCESS EXPORT'!Z777=""),VLOOKUP(A777,'ACCESS EXPORT'!$A:$AF,28,FALSE),(IF('ACCESS EXPORT'!AA777&lt;&gt;"",CONCATENATE(VLOOKUP(A777,'ACCESS EXPORT'!$A:$AF,28,FALSE)," (Closed",TEXT('ACCESS EXPORT'!AA777," MM/DD/YYY)")),IF(TODAY()&lt;(('ACCESS EXPORT'!Z777)+30),CONCATENATE(VLOOKUP(A777,'ACCESS EXPORT'!$A:$AF,28,FALSE)," (Opens",TEXT('ACCESS EXPORT'!Z777," MM/DD/YYY)")),VLOOKUP(A777,'ACCESS EXPORT'!$A:$AF,28,FALSE)))))),"-")</f>
        <v>RADIOLOGY SPECIALISTS OF FLORIDA</v>
      </c>
      <c r="E777" s="3" t="str">
        <f>VLOOKUP($A777,'ACCESS EXPORT'!$A:$AF,3,FALSE)</f>
        <v>7260</v>
      </c>
      <c r="F777" s="3" t="str">
        <f>UPPER(CONCATENATE(VLOOKUP(A777,'ACCESS EXPORT'!$A:$AF,4,FALSE)," ",VLOOKUP(A777,'ACCESS EXPORT'!$A:$AF,5,FALSE)," ",VLOOKUP(A777,'ACCESS EXPORT'!$A:$AF,6,FALSE)," ",VLOOKUP(A777,'ACCESS EXPORT'!$A:$AA,7,FALSE)," ",VLOOKUP(A777,'ACCESS EXPORT'!$A:$AA,8,FALSE)))</f>
        <v>2600 WESTHALL LN  MAITLAND FL 32751</v>
      </c>
      <c r="G777" s="4" t="str">
        <f>UPPER(VLOOKUP($A777,'ACCESS EXPORT'!$A:$AF,9,FALSE))</f>
        <v>ORANGE</v>
      </c>
      <c r="H777" s="4" t="str">
        <f>_xlfn.IFNA(VLOOKUP($B777,'ACCESS EXPORT'!$B:$J,9,FALSE),"")</f>
        <v>HB</v>
      </c>
      <c r="I777" s="3" t="str">
        <f>CONCATENATE("(P)",VLOOKUP($A777,'ACCESS EXPORT'!$A:$AF,11,FALSE)," (F)",VLOOKUP($A777,'ACCESS EXPORT'!$A:$AF,29,FALSE))</f>
        <v>(P)(407) 200-2355 (F)(407) 200-4947</v>
      </c>
      <c r="J777" s="4" t="str">
        <f>UPPER(VLOOKUP($A777,'ACCESS EXPORT'!$A:$AF,12,FALSE))</f>
        <v>RADIOLOGY</v>
      </c>
      <c r="K777" s="4" t="str">
        <f>UPPER(VLOOKUP($A777,'ACCESS EXPORT'!$A:$AF,13,FALSE))</f>
        <v>ELISE MACCARROLL-WRIGHT</v>
      </c>
      <c r="L777" s="3" t="str">
        <f>IF(AND(VLOOKUP(A777,'ACCESS EXPORT'!A:AE,1,0),'ACCESS EXPORT'!N777=""),UPPER(CONCATENATE('ACCESS EXPORT'!AE777)),IF(VLOOKUP(A777,'ACCESS EXPORT'!A:AE,1,0),UPPER(CONCATENATE('ACCESS EXPORT'!N777," "&amp;CHAR(10),'ACCESS EXPORT'!AE777))))</f>
        <v xml:space="preserve">SUSAN GRACIA, JULIE EDINGER, TRICIA PERRY (REV DIR) 
</v>
      </c>
      <c r="M777" s="4" t="str">
        <f>UPPER(VLOOKUP($A777,'ACCESS EXPORT'!$A:$O,15,FALSE))</f>
        <v>PATRICIA HORVATH (PM)/KAIRSTEN TURNER (PM)</v>
      </c>
      <c r="N777" s="4" t="str">
        <f ca="1">IF(AND('ACCESS EXPORT'!X777="",'ACCESS EXPORT'!Y777=""),IF('ACCESS EXPORT'!V777&lt;&gt;"",(IF(TODAY()-'ACCESS EXPORT'!V777&gt;=-60,UPPER(CONCATENATE(VLOOKUP(B777,'ACCESS EXPORT'!$B:$P,15,FALSE),""&amp;CHAR(10)&amp;"(SEP",TEXT('ACCESS EXPORT'!V777," MM/DD/YYY)"))),IF(TODAY()-'ACCESS EXPORT'!V777&lt;0,UPPER(VLOOKUP(B777,'ACCESS EXPORT'!$B:$P,15,FALSE)),UPPER(VLOOKUP(B777,'ACCESS EXPORT'!$B:$P,15,FALSE))))),IF('ACCESS EXPORT'!U777="",UPPER(VLOOKUP(B777,'ACCESS EXPORT'!$B:$P,15,FALSE)),IF(TODAY()-'ACCESS EXPORT'!U777&lt;=30,CONCATENATE(UPPER(VLOOKUP(B777,'ACCESS EXPORT'!$B:$P,15,FALSE)),""&amp;CHAR(10)&amp;"(NEW",TEXT('ACCESS EXPORT'!U777," MM/DD/YYY)")),IF(AND(TODAY()-'ACCESS EXPORT'!U777&gt;30,TODAY()&gt;0),UPPER(VLOOKUP(B777,'ACCESS EXPORT'!$B:$P,15,FALSE)))))),IF('ACCESS EXPORT'!Y777&lt;&gt;"",UPPER(CONCATENATE(UPPER(VLOOKUP(B777,'ACCESS EXPORT'!$B:$P,15,FALSE)),""&amp;CHAR(10)&amp;"(Transfer Out",TEXT('ACCESS EXPORT'!Y777," MM/DD/YYY)"))),IF('ACCESS EXPORT'!X777&lt;&gt;"",UPPER(CONCATENATE(UPPER(VLOOKUP(B777,'ACCESS EXPORT'!$B:$P,15,FALSE)),""&amp;CHAR(10)&amp;"(Transfer In",TEXT('ACCESS EXPORT'!X777," MM/DD/YYY)"))))))</f>
        <v>TURNER, PATRICIA</v>
      </c>
      <c r="O777" s="4" t="str">
        <f>_xlfn.IFNA(VLOOKUP(B777,'ACCESS EXPORT'!$B:$Q,16,FALSE),"")</f>
        <v>MD</v>
      </c>
      <c r="P777" s="4" t="str">
        <f>_xlfn.IFNA(VLOOKUP(B777,'ACCESS EXPORT'!B:W,22,FALSE),"-")</f>
        <v>1598726150</v>
      </c>
      <c r="Q777" s="4" t="str">
        <f>_xlfn.IFNA(VLOOKUP(A777,'ACCESS EXPORT'!$A:$AG,33,0),"-")</f>
        <v>TBD</v>
      </c>
      <c r="R777" s="4" t="str">
        <f>_xlfn.IFNA(VLOOKUP(A777,'ACCESS EXPORT'!$A:$AH,34,0),"-")</f>
        <v>Linda Hopkins</v>
      </c>
      <c r="S777" s="4" t="str">
        <f>_xlfn.IFNA(VLOOKUP(A777,'ACCESS EXPORT'!$A:$AI,35,0),"-")</f>
        <v>James Agee</v>
      </c>
      <c r="T777" s="4" t="str">
        <f>_xlfn.IFNA(VLOOKUP(A777,'ACCESS EXPORT'!$A:$AJ,36,0),"-")</f>
        <v>Wanda Cruz</v>
      </c>
      <c r="U777" s="4" t="str">
        <f>_xlfn.IFNA(VLOOKUP(A777,'ACCESS EXPORT'!$A:$AK,37,0),"-")</f>
        <v>athena</v>
      </c>
      <c r="V777" s="4" t="str">
        <f>_xlfn.IFNA(VLOOKUP(A777,'ACCESS EXPORT'!$A:$AL,38,0),"-")</f>
        <v>N/A</v>
      </c>
      <c r="W777" s="4" t="str">
        <f>_xlfn.IFNA(VLOOKUP(A777,'ACCESS EXPORT'!$A:$AM,39,0),"-")</f>
        <v/>
      </c>
      <c r="X777" s="4" t="str">
        <f>_xlfn.IFNA(VLOOKUP(A777,'ACCESS EXPORT'!$A:$AN,40,0),"-")</f>
        <v>-</v>
      </c>
      <c r="Y777" s="26" t="str">
        <f>_xlfn.IFNA(VLOOKUP(A777,'ACCESS EXPORT'!A:AO,41,0),"")</f>
        <v>N/A</v>
      </c>
      <c r="Z777" s="26" t="str">
        <f>_xlfn.IFNA(VLOOKUP(A777,'ACCESS EXPORT'!A:AP,42,0),"")</f>
        <v/>
      </c>
      <c r="AA777" s="26" t="str">
        <f>_xlfn.IFNA(VLOOKUP(A777,'ACCESS EXPORT'!A:AQ,43,0),"")</f>
        <v>Jenna Tomaselli</v>
      </c>
    </row>
    <row r="778" spans="1:27" ht="18.75" x14ac:dyDescent="0.25">
      <c r="A778" s="33">
        <v>262</v>
      </c>
      <c r="B778" s="10">
        <v>1669</v>
      </c>
      <c r="C778" s="7" t="str">
        <f ca="1">IFERROR(UPPER(IF(AND('ACCESS EXPORT'!AA778="",'ACCESS EXPORT'!Z778=""),VLOOKUP(A778,'ACCESS EXPORT'!$A:$AF,32,FALSE),(IF('ACCESS EXPORT'!AA778&lt;&gt;"",CONCATENATE(VLOOKUP(A778,'ACCESS EXPORT'!$A:$AF,32,FALSE)," (Closed",TEXT('ACCESS EXPORT'!AA778," MM/DD/YYY)")),IF(TODAY()&lt;(('ACCESS EXPORT'!Z778)+30),CONCATENATE(VLOOKUP(A778,'ACCESS EXPORT'!$A:$AF,32,FALSE)," (Opens",TEXT('ACCESS EXPORT'!Z778," MM/DD/YYY)")),VLOOKUP(A778,'ACCESS EXPORT'!$A:$AF,32,FALSE)))))),"-")</f>
        <v>ADVENTHEALTH MEDICAL GROUP RADIOLOGY AT CENTRAL FLORIDA</v>
      </c>
      <c r="D778" s="3" t="str">
        <f ca="1">IFERROR(UPPER(IF(AND('ACCESS EXPORT'!AA778="",'ACCESS EXPORT'!Z778=""),VLOOKUP(A778,'ACCESS EXPORT'!$A:$AF,28,FALSE),(IF('ACCESS EXPORT'!AA778&lt;&gt;"",CONCATENATE(VLOOKUP(A778,'ACCESS EXPORT'!$A:$AF,28,FALSE)," (Closed",TEXT('ACCESS EXPORT'!AA778," MM/DD/YYY)")),IF(TODAY()&lt;(('ACCESS EXPORT'!Z778)+30),CONCATENATE(VLOOKUP(A778,'ACCESS EXPORT'!$A:$AF,28,FALSE)," (Opens",TEXT('ACCESS EXPORT'!Z778," MM/DD/YYY)")),VLOOKUP(A778,'ACCESS EXPORT'!$A:$AF,28,FALSE)))))),"-")</f>
        <v>RADIOLOGY SPECIALISTS OF FLORIDA</v>
      </c>
      <c r="E778" s="3" t="str">
        <f>VLOOKUP($A778,'ACCESS EXPORT'!$A:$AF,3,FALSE)</f>
        <v>7260</v>
      </c>
      <c r="F778" s="3" t="str">
        <f>UPPER(CONCATENATE(VLOOKUP(A778,'ACCESS EXPORT'!$A:$AF,4,FALSE)," ",VLOOKUP(A778,'ACCESS EXPORT'!$A:$AF,5,FALSE)," ",VLOOKUP(A778,'ACCESS EXPORT'!$A:$AF,6,FALSE)," ",VLOOKUP(A778,'ACCESS EXPORT'!$A:$AA,7,FALSE)," ",VLOOKUP(A778,'ACCESS EXPORT'!$A:$AA,8,FALSE)))</f>
        <v>2600 WESTHALL LN  MAITLAND FL 32751</v>
      </c>
      <c r="G778" s="4" t="str">
        <f>UPPER(VLOOKUP($A778,'ACCESS EXPORT'!$A:$AF,9,FALSE))</f>
        <v>ORANGE</v>
      </c>
      <c r="H778" s="4" t="str">
        <f>_xlfn.IFNA(VLOOKUP($B778,'ACCESS EXPORT'!$B:$J,9,FALSE),"")</f>
        <v>HB</v>
      </c>
      <c r="I778" s="3" t="str">
        <f>CONCATENATE("(P)",VLOOKUP($A778,'ACCESS EXPORT'!$A:$AF,11,FALSE)," (F)",VLOOKUP($A778,'ACCESS EXPORT'!$A:$AF,29,FALSE))</f>
        <v>(P)(407) 200-2355 (F)(407) 200-4947</v>
      </c>
      <c r="J778" s="4" t="str">
        <f>UPPER(VLOOKUP($A778,'ACCESS EXPORT'!$A:$AF,12,FALSE))</f>
        <v>RADIOLOGY</v>
      </c>
      <c r="K778" s="4" t="str">
        <f>UPPER(VLOOKUP($A778,'ACCESS EXPORT'!$A:$AF,13,FALSE))</f>
        <v>ELISE MACCARROLL-WRIGHT</v>
      </c>
      <c r="L778" s="3" t="str">
        <f>IF(AND(VLOOKUP(A778,'ACCESS EXPORT'!A:AE,1,0),'ACCESS EXPORT'!N778=""),UPPER(CONCATENATE('ACCESS EXPORT'!AE778)),IF(VLOOKUP(A778,'ACCESS EXPORT'!A:AE,1,0),UPPER(CONCATENATE('ACCESS EXPORT'!N778," "&amp;CHAR(10),'ACCESS EXPORT'!AE778))))</f>
        <v xml:space="preserve">SUSAN GRACIA, JULIE EDINGER, TRICIA PERRY (REV DIR) 
</v>
      </c>
      <c r="M778" s="4" t="str">
        <f>UPPER(VLOOKUP($A778,'ACCESS EXPORT'!$A:$O,15,FALSE))</f>
        <v>PATRICIA HORVATH (PM)/KAIRSTEN TURNER (PM)</v>
      </c>
      <c r="N778" s="4" t="str">
        <f ca="1">IF(AND('ACCESS EXPORT'!X778="",'ACCESS EXPORT'!Y778=""),IF('ACCESS EXPORT'!V778&lt;&gt;"",(IF(TODAY()-'ACCESS EXPORT'!V778&gt;=-60,UPPER(CONCATENATE(VLOOKUP(B778,'ACCESS EXPORT'!$B:$P,15,FALSE),""&amp;CHAR(10)&amp;"(SEP",TEXT('ACCESS EXPORT'!V778," MM/DD/YYY)"))),IF(TODAY()-'ACCESS EXPORT'!V778&lt;0,UPPER(VLOOKUP(B778,'ACCESS EXPORT'!$B:$P,15,FALSE)),UPPER(VLOOKUP(B778,'ACCESS EXPORT'!$B:$P,15,FALSE))))),IF('ACCESS EXPORT'!U778="",UPPER(VLOOKUP(B778,'ACCESS EXPORT'!$B:$P,15,FALSE)),IF(TODAY()-'ACCESS EXPORT'!U778&lt;=30,CONCATENATE(UPPER(VLOOKUP(B778,'ACCESS EXPORT'!$B:$P,15,FALSE)),""&amp;CHAR(10)&amp;"(NEW",TEXT('ACCESS EXPORT'!U778," MM/DD/YYY)")),IF(AND(TODAY()-'ACCESS EXPORT'!U778&gt;30,TODAY()&gt;0),UPPER(VLOOKUP(B778,'ACCESS EXPORT'!$B:$P,15,FALSE)))))),IF('ACCESS EXPORT'!Y778&lt;&gt;"",UPPER(CONCATENATE(UPPER(VLOOKUP(B778,'ACCESS EXPORT'!$B:$P,15,FALSE)),""&amp;CHAR(10)&amp;"(Transfer Out",TEXT('ACCESS EXPORT'!Y778," MM/DD/YYY)"))),IF('ACCESS EXPORT'!X778&lt;&gt;"",UPPER(CONCATENATE(UPPER(VLOOKUP(B778,'ACCESS EXPORT'!$B:$P,15,FALSE)),""&amp;CHAR(10)&amp;"(Transfer In",TEXT('ACCESS EXPORT'!X778," MM/DD/YYY)"))))))</f>
        <v>VARICH, LAURA J.</v>
      </c>
      <c r="O778" s="4" t="str">
        <f>_xlfn.IFNA(VLOOKUP(B778,'ACCESS EXPORT'!$B:$Q,16,FALSE),"")</f>
        <v>MD</v>
      </c>
      <c r="P778" s="4" t="str">
        <f>_xlfn.IFNA(VLOOKUP(B778,'ACCESS EXPORT'!B:W,22,FALSE),"-")</f>
        <v>1316083421</v>
      </c>
      <c r="Q778" s="4" t="str">
        <f>_xlfn.IFNA(VLOOKUP(A778,'ACCESS EXPORT'!$A:$AG,33,0),"-")</f>
        <v>TBD</v>
      </c>
      <c r="R778" s="4" t="str">
        <f>_xlfn.IFNA(VLOOKUP(A778,'ACCESS EXPORT'!$A:$AH,34,0),"-")</f>
        <v>Linda Hopkins</v>
      </c>
      <c r="S778" s="4" t="str">
        <f>_xlfn.IFNA(VLOOKUP(A778,'ACCESS EXPORT'!$A:$AI,35,0),"-")</f>
        <v>James Agee</v>
      </c>
      <c r="T778" s="4" t="str">
        <f>_xlfn.IFNA(VLOOKUP(A778,'ACCESS EXPORT'!$A:$AJ,36,0),"-")</f>
        <v>Wanda Cruz</v>
      </c>
      <c r="U778" s="4" t="str">
        <f>_xlfn.IFNA(VLOOKUP(A778,'ACCESS EXPORT'!$A:$AK,37,0),"-")</f>
        <v>athena</v>
      </c>
      <c r="V778" s="4" t="str">
        <f>_xlfn.IFNA(VLOOKUP(A778,'ACCESS EXPORT'!$A:$AL,38,0),"-")</f>
        <v>N/A</v>
      </c>
      <c r="W778" s="4" t="str">
        <f>_xlfn.IFNA(VLOOKUP(A778,'ACCESS EXPORT'!$A:$AM,39,0),"-")</f>
        <v/>
      </c>
      <c r="X778" s="4" t="str">
        <f>_xlfn.IFNA(VLOOKUP(A778,'ACCESS EXPORT'!$A:$AN,40,0),"-")</f>
        <v>-</v>
      </c>
      <c r="Y778" s="26" t="str">
        <f>_xlfn.IFNA(VLOOKUP(A778,'ACCESS EXPORT'!A:AO,41,0),"")</f>
        <v>N/A</v>
      </c>
      <c r="Z778" s="26" t="str">
        <f>_xlfn.IFNA(VLOOKUP(A778,'ACCESS EXPORT'!A:AP,42,0),"")</f>
        <v/>
      </c>
      <c r="AA778" s="26" t="str">
        <f>_xlfn.IFNA(VLOOKUP(A778,'ACCESS EXPORT'!A:AQ,43,0),"")</f>
        <v>Jenna Tomaselli</v>
      </c>
    </row>
    <row r="779" spans="1:27" ht="18.75" x14ac:dyDescent="0.25">
      <c r="A779" s="33">
        <v>262</v>
      </c>
      <c r="B779" s="10">
        <v>1670</v>
      </c>
      <c r="C779" s="7" t="str">
        <f ca="1">IFERROR(UPPER(IF(AND('ACCESS EXPORT'!AA779="",'ACCESS EXPORT'!Z779=""),VLOOKUP(A779,'ACCESS EXPORT'!$A:$AF,32,FALSE),(IF('ACCESS EXPORT'!AA779&lt;&gt;"",CONCATENATE(VLOOKUP(A779,'ACCESS EXPORT'!$A:$AF,32,FALSE)," (Closed",TEXT('ACCESS EXPORT'!AA779," MM/DD/YYY)")),IF(TODAY()&lt;(('ACCESS EXPORT'!Z779)+30),CONCATENATE(VLOOKUP(A779,'ACCESS EXPORT'!$A:$AF,32,FALSE)," (Opens",TEXT('ACCESS EXPORT'!Z779," MM/DD/YYY)")),VLOOKUP(A779,'ACCESS EXPORT'!$A:$AF,32,FALSE)))))),"-")</f>
        <v>ADVENTHEALTH MEDICAL GROUP RADIOLOGY AT CENTRAL FLORIDA</v>
      </c>
      <c r="D779" s="3" t="str">
        <f ca="1">IFERROR(UPPER(IF(AND('ACCESS EXPORT'!AA779="",'ACCESS EXPORT'!Z779=""),VLOOKUP(A779,'ACCESS EXPORT'!$A:$AF,28,FALSE),(IF('ACCESS EXPORT'!AA779&lt;&gt;"",CONCATENATE(VLOOKUP(A779,'ACCESS EXPORT'!$A:$AF,28,FALSE)," (Closed",TEXT('ACCESS EXPORT'!AA779," MM/DD/YYY)")),IF(TODAY()&lt;(('ACCESS EXPORT'!Z779)+30),CONCATENATE(VLOOKUP(A779,'ACCESS EXPORT'!$A:$AF,28,FALSE)," (Opens",TEXT('ACCESS EXPORT'!Z779," MM/DD/YYY)")),VLOOKUP(A779,'ACCESS EXPORT'!$A:$AF,28,FALSE)))))),"-")</f>
        <v>RADIOLOGY SPECIALISTS OF FLORIDA</v>
      </c>
      <c r="E779" s="3" t="str">
        <f>VLOOKUP($A779,'ACCESS EXPORT'!$A:$AF,3,FALSE)</f>
        <v>7260</v>
      </c>
      <c r="F779" s="3" t="str">
        <f>UPPER(CONCATENATE(VLOOKUP(A779,'ACCESS EXPORT'!$A:$AF,4,FALSE)," ",VLOOKUP(A779,'ACCESS EXPORT'!$A:$AF,5,FALSE)," ",VLOOKUP(A779,'ACCESS EXPORT'!$A:$AF,6,FALSE)," ",VLOOKUP(A779,'ACCESS EXPORT'!$A:$AA,7,FALSE)," ",VLOOKUP(A779,'ACCESS EXPORT'!$A:$AA,8,FALSE)))</f>
        <v>2600 WESTHALL LN  MAITLAND FL 32751</v>
      </c>
      <c r="G779" s="4" t="str">
        <f>UPPER(VLOOKUP($A779,'ACCESS EXPORT'!$A:$AF,9,FALSE))</f>
        <v>ORANGE</v>
      </c>
      <c r="H779" s="4" t="str">
        <f>_xlfn.IFNA(VLOOKUP($B779,'ACCESS EXPORT'!$B:$J,9,FALSE),"")</f>
        <v>HB</v>
      </c>
      <c r="I779" s="3" t="str">
        <f>CONCATENATE("(P)",VLOOKUP($A779,'ACCESS EXPORT'!$A:$AF,11,FALSE)," (F)",VLOOKUP($A779,'ACCESS EXPORT'!$A:$AF,29,FALSE))</f>
        <v>(P)(407) 200-2355 (F)(407) 200-4947</v>
      </c>
      <c r="J779" s="4" t="str">
        <f>UPPER(VLOOKUP($A779,'ACCESS EXPORT'!$A:$AF,12,FALSE))</f>
        <v>RADIOLOGY</v>
      </c>
      <c r="K779" s="4" t="str">
        <f>UPPER(VLOOKUP($A779,'ACCESS EXPORT'!$A:$AF,13,FALSE))</f>
        <v>ELISE MACCARROLL-WRIGHT</v>
      </c>
      <c r="L779" s="3" t="str">
        <f>IF(AND(VLOOKUP(A779,'ACCESS EXPORT'!A:AE,1,0),'ACCESS EXPORT'!N779=""),UPPER(CONCATENATE('ACCESS EXPORT'!AE779)),IF(VLOOKUP(A779,'ACCESS EXPORT'!A:AE,1,0),UPPER(CONCATENATE('ACCESS EXPORT'!N779," "&amp;CHAR(10),'ACCESS EXPORT'!AE779))))</f>
        <v xml:space="preserve">SUSAN GRACIA, JULIE EDINGER, TRICIA PERRY (REV DIR) 
</v>
      </c>
      <c r="M779" s="4" t="str">
        <f>UPPER(VLOOKUP($A779,'ACCESS EXPORT'!$A:$O,15,FALSE))</f>
        <v>PATRICIA HORVATH (PM)/KAIRSTEN TURNER (PM)</v>
      </c>
      <c r="N779" s="4" t="str">
        <f ca="1">IF(AND('ACCESS EXPORT'!X779="",'ACCESS EXPORT'!Y779=""),IF('ACCESS EXPORT'!V779&lt;&gt;"",(IF(TODAY()-'ACCESS EXPORT'!V779&gt;=-60,UPPER(CONCATENATE(VLOOKUP(B779,'ACCESS EXPORT'!$B:$P,15,FALSE),""&amp;CHAR(10)&amp;"(SEP",TEXT('ACCESS EXPORT'!V779," MM/DD/YYY)"))),IF(TODAY()-'ACCESS EXPORT'!V779&lt;0,UPPER(VLOOKUP(B779,'ACCESS EXPORT'!$B:$P,15,FALSE)),UPPER(VLOOKUP(B779,'ACCESS EXPORT'!$B:$P,15,FALSE))))),IF('ACCESS EXPORT'!U779="",UPPER(VLOOKUP(B779,'ACCESS EXPORT'!$B:$P,15,FALSE)),IF(TODAY()-'ACCESS EXPORT'!U779&lt;=30,CONCATENATE(UPPER(VLOOKUP(B779,'ACCESS EXPORT'!$B:$P,15,FALSE)),""&amp;CHAR(10)&amp;"(NEW",TEXT('ACCESS EXPORT'!U779," MM/DD/YYY)")),IF(AND(TODAY()-'ACCESS EXPORT'!U779&gt;30,TODAY()&gt;0),UPPER(VLOOKUP(B779,'ACCESS EXPORT'!$B:$P,15,FALSE)))))),IF('ACCESS EXPORT'!Y779&lt;&gt;"",UPPER(CONCATENATE(UPPER(VLOOKUP(B779,'ACCESS EXPORT'!$B:$P,15,FALSE)),""&amp;CHAR(10)&amp;"(Transfer Out",TEXT('ACCESS EXPORT'!Y779," MM/DD/YYY)"))),IF('ACCESS EXPORT'!X779&lt;&gt;"",UPPER(CONCATENATE(UPPER(VLOOKUP(B779,'ACCESS EXPORT'!$B:$P,15,FALSE)),""&amp;CHAR(10)&amp;"(Transfer In",TEXT('ACCESS EXPORT'!X779," MM/DD/YYY)"))))))</f>
        <v>WARD, THOMAS JAMES</v>
      </c>
      <c r="O779" s="4" t="str">
        <f>_xlfn.IFNA(VLOOKUP(B779,'ACCESS EXPORT'!$B:$Q,16,FALSE),"")</f>
        <v>MD</v>
      </c>
      <c r="P779" s="4" t="str">
        <f>_xlfn.IFNA(VLOOKUP(B779,'ACCESS EXPORT'!B:W,22,FALSE),"-")</f>
        <v>1598990251</v>
      </c>
      <c r="Q779" s="4" t="str">
        <f>_xlfn.IFNA(VLOOKUP(A779,'ACCESS EXPORT'!$A:$AG,33,0),"-")</f>
        <v>TBD</v>
      </c>
      <c r="R779" s="4" t="str">
        <f>_xlfn.IFNA(VLOOKUP(A779,'ACCESS EXPORT'!$A:$AH,34,0),"-")</f>
        <v>Linda Hopkins</v>
      </c>
      <c r="S779" s="4" t="str">
        <f>_xlfn.IFNA(VLOOKUP(A779,'ACCESS EXPORT'!$A:$AI,35,0),"-")</f>
        <v>James Agee</v>
      </c>
      <c r="T779" s="4" t="str">
        <f>_xlfn.IFNA(VLOOKUP(A779,'ACCESS EXPORT'!$A:$AJ,36,0),"-")</f>
        <v>Wanda Cruz</v>
      </c>
      <c r="U779" s="4" t="str">
        <f>_xlfn.IFNA(VLOOKUP(A779,'ACCESS EXPORT'!$A:$AK,37,0),"-")</f>
        <v>athena</v>
      </c>
      <c r="V779" s="4" t="str">
        <f>_xlfn.IFNA(VLOOKUP(A779,'ACCESS EXPORT'!$A:$AL,38,0),"-")</f>
        <v>N/A</v>
      </c>
      <c r="W779" s="4" t="str">
        <f>_xlfn.IFNA(VLOOKUP(A779,'ACCESS EXPORT'!$A:$AM,39,0),"-")</f>
        <v/>
      </c>
      <c r="X779" s="4" t="str">
        <f>_xlfn.IFNA(VLOOKUP(A779,'ACCESS EXPORT'!$A:$AN,40,0),"-")</f>
        <v>-</v>
      </c>
      <c r="Y779" s="26" t="str">
        <f>_xlfn.IFNA(VLOOKUP(A779,'ACCESS EXPORT'!A:AO,41,0),"")</f>
        <v>N/A</v>
      </c>
      <c r="Z779" s="26" t="str">
        <f>_xlfn.IFNA(VLOOKUP(A779,'ACCESS EXPORT'!A:AP,42,0),"")</f>
        <v/>
      </c>
      <c r="AA779" s="26" t="str">
        <f>_xlfn.IFNA(VLOOKUP(A779,'ACCESS EXPORT'!A:AQ,43,0),"")</f>
        <v>Jenna Tomaselli</v>
      </c>
    </row>
    <row r="780" spans="1:27" ht="18.75" x14ac:dyDescent="0.25">
      <c r="A780" s="33">
        <v>262</v>
      </c>
      <c r="B780" s="10">
        <v>1671</v>
      </c>
      <c r="C780" s="7" t="str">
        <f ca="1">IFERROR(UPPER(IF(AND('ACCESS EXPORT'!AA780="",'ACCESS EXPORT'!Z780=""),VLOOKUP(A780,'ACCESS EXPORT'!$A:$AF,32,FALSE),(IF('ACCESS EXPORT'!AA780&lt;&gt;"",CONCATENATE(VLOOKUP(A780,'ACCESS EXPORT'!$A:$AF,32,FALSE)," (Closed",TEXT('ACCESS EXPORT'!AA780," MM/DD/YYY)")),IF(TODAY()&lt;(('ACCESS EXPORT'!Z780)+30),CONCATENATE(VLOOKUP(A780,'ACCESS EXPORT'!$A:$AF,32,FALSE)," (Opens",TEXT('ACCESS EXPORT'!Z780," MM/DD/YYY)")),VLOOKUP(A780,'ACCESS EXPORT'!$A:$AF,32,FALSE)))))),"-")</f>
        <v>ADVENTHEALTH MEDICAL GROUP RADIOLOGY AT CENTRAL FLORIDA</v>
      </c>
      <c r="D780" s="3" t="str">
        <f ca="1">IFERROR(UPPER(IF(AND('ACCESS EXPORT'!AA780="",'ACCESS EXPORT'!Z780=""),VLOOKUP(A780,'ACCESS EXPORT'!$A:$AF,28,FALSE),(IF('ACCESS EXPORT'!AA780&lt;&gt;"",CONCATENATE(VLOOKUP(A780,'ACCESS EXPORT'!$A:$AF,28,FALSE)," (Closed",TEXT('ACCESS EXPORT'!AA780," MM/DD/YYY)")),IF(TODAY()&lt;(('ACCESS EXPORT'!Z780)+30),CONCATENATE(VLOOKUP(A780,'ACCESS EXPORT'!$A:$AF,28,FALSE)," (Opens",TEXT('ACCESS EXPORT'!Z780," MM/DD/YYY)")),VLOOKUP(A780,'ACCESS EXPORT'!$A:$AF,28,FALSE)))))),"-")</f>
        <v>RADIOLOGY SPECIALISTS OF FLORIDA</v>
      </c>
      <c r="E780" s="3" t="str">
        <f>VLOOKUP($A780,'ACCESS EXPORT'!$A:$AF,3,FALSE)</f>
        <v>7260</v>
      </c>
      <c r="F780" s="3" t="str">
        <f>UPPER(CONCATENATE(VLOOKUP(A780,'ACCESS EXPORT'!$A:$AF,4,FALSE)," ",VLOOKUP(A780,'ACCESS EXPORT'!$A:$AF,5,FALSE)," ",VLOOKUP(A780,'ACCESS EXPORT'!$A:$AF,6,FALSE)," ",VLOOKUP(A780,'ACCESS EXPORT'!$A:$AA,7,FALSE)," ",VLOOKUP(A780,'ACCESS EXPORT'!$A:$AA,8,FALSE)))</f>
        <v>2600 WESTHALL LN  MAITLAND FL 32751</v>
      </c>
      <c r="G780" s="4" t="str">
        <f>UPPER(VLOOKUP($A780,'ACCESS EXPORT'!$A:$AF,9,FALSE))</f>
        <v>ORANGE</v>
      </c>
      <c r="H780" s="4" t="str">
        <f>_xlfn.IFNA(VLOOKUP($B780,'ACCESS EXPORT'!$B:$J,9,FALSE),"")</f>
        <v>HB</v>
      </c>
      <c r="I780" s="3" t="str">
        <f>CONCATENATE("(P)",VLOOKUP($A780,'ACCESS EXPORT'!$A:$AF,11,FALSE)," (F)",VLOOKUP($A780,'ACCESS EXPORT'!$A:$AF,29,FALSE))</f>
        <v>(P)(407) 200-2355 (F)(407) 200-4947</v>
      </c>
      <c r="J780" s="4" t="str">
        <f>UPPER(VLOOKUP($A780,'ACCESS EXPORT'!$A:$AF,12,FALSE))</f>
        <v>RADIOLOGY</v>
      </c>
      <c r="K780" s="4" t="str">
        <f>UPPER(VLOOKUP($A780,'ACCESS EXPORT'!$A:$AF,13,FALSE))</f>
        <v>ELISE MACCARROLL-WRIGHT</v>
      </c>
      <c r="L780" s="3" t="str">
        <f>IF(AND(VLOOKUP(A780,'ACCESS EXPORT'!A:AE,1,0),'ACCESS EXPORT'!N780=""),UPPER(CONCATENATE('ACCESS EXPORT'!AE780)),IF(VLOOKUP(A780,'ACCESS EXPORT'!A:AE,1,0),UPPER(CONCATENATE('ACCESS EXPORT'!N780," "&amp;CHAR(10),'ACCESS EXPORT'!AE780))))</f>
        <v xml:space="preserve">SUSAN GRACIA, JULIE EDINGER, TRICIA PERRY (REV DIR) 
</v>
      </c>
      <c r="M780" s="4" t="str">
        <f>UPPER(VLOOKUP($A780,'ACCESS EXPORT'!$A:$O,15,FALSE))</f>
        <v>PATRICIA HORVATH (PM)/KAIRSTEN TURNER (PM)</v>
      </c>
      <c r="N780" s="4" t="str">
        <f ca="1">IF(AND('ACCESS EXPORT'!X780="",'ACCESS EXPORT'!Y780=""),IF('ACCESS EXPORT'!V780&lt;&gt;"",(IF(TODAY()-'ACCESS EXPORT'!V780&gt;=-60,UPPER(CONCATENATE(VLOOKUP(B780,'ACCESS EXPORT'!$B:$P,15,FALSE),""&amp;CHAR(10)&amp;"(SEP",TEXT('ACCESS EXPORT'!V780," MM/DD/YYY)"))),IF(TODAY()-'ACCESS EXPORT'!V780&lt;0,UPPER(VLOOKUP(B780,'ACCESS EXPORT'!$B:$P,15,FALSE)),UPPER(VLOOKUP(B780,'ACCESS EXPORT'!$B:$P,15,FALSE))))),IF('ACCESS EXPORT'!U780="",UPPER(VLOOKUP(B780,'ACCESS EXPORT'!$B:$P,15,FALSE)),IF(TODAY()-'ACCESS EXPORT'!U780&lt;=30,CONCATENATE(UPPER(VLOOKUP(B780,'ACCESS EXPORT'!$B:$P,15,FALSE)),""&amp;CHAR(10)&amp;"(NEW",TEXT('ACCESS EXPORT'!U780," MM/DD/YYY)")),IF(AND(TODAY()-'ACCESS EXPORT'!U780&gt;30,TODAY()&gt;0),UPPER(VLOOKUP(B780,'ACCESS EXPORT'!$B:$P,15,FALSE)))))),IF('ACCESS EXPORT'!Y780&lt;&gt;"",UPPER(CONCATENATE(UPPER(VLOOKUP(B780,'ACCESS EXPORT'!$B:$P,15,FALSE)),""&amp;CHAR(10)&amp;"(Transfer Out",TEXT('ACCESS EXPORT'!Y780," MM/DD/YYY)"))),IF('ACCESS EXPORT'!X780&lt;&gt;"",UPPER(CONCATENATE(UPPER(VLOOKUP(B780,'ACCESS EXPORT'!$B:$P,15,FALSE)),""&amp;CHAR(10)&amp;"(Transfer In",TEXT('ACCESS EXPORT'!X780," MM/DD/YYY)"))))))</f>
        <v>WASYLIW, CHRISTOPHER W.</v>
      </c>
      <c r="O780" s="4" t="str">
        <f>_xlfn.IFNA(VLOOKUP(B780,'ACCESS EXPORT'!$B:$Q,16,FALSE),"")</f>
        <v>MD</v>
      </c>
      <c r="P780" s="4" t="str">
        <f>_xlfn.IFNA(VLOOKUP(B780,'ACCESS EXPORT'!B:W,22,FALSE),"-")</f>
        <v>1326074188</v>
      </c>
      <c r="Q780" s="4" t="str">
        <f>_xlfn.IFNA(VLOOKUP(A780,'ACCESS EXPORT'!$A:$AG,33,0),"-")</f>
        <v>TBD</v>
      </c>
      <c r="R780" s="4" t="str">
        <f>_xlfn.IFNA(VLOOKUP(A780,'ACCESS EXPORT'!$A:$AH,34,0),"-")</f>
        <v>Linda Hopkins</v>
      </c>
      <c r="S780" s="4" t="str">
        <f>_xlfn.IFNA(VLOOKUP(A780,'ACCESS EXPORT'!$A:$AI,35,0),"-")</f>
        <v>James Agee</v>
      </c>
      <c r="T780" s="4" t="str">
        <f>_xlfn.IFNA(VLOOKUP(A780,'ACCESS EXPORT'!$A:$AJ,36,0),"-")</f>
        <v>Wanda Cruz</v>
      </c>
      <c r="U780" s="4" t="str">
        <f>_xlfn.IFNA(VLOOKUP(A780,'ACCESS EXPORT'!$A:$AK,37,0),"-")</f>
        <v>athena</v>
      </c>
      <c r="V780" s="4" t="str">
        <f>_xlfn.IFNA(VLOOKUP(A780,'ACCESS EXPORT'!$A:$AL,38,0),"-")</f>
        <v>N/A</v>
      </c>
      <c r="W780" s="4" t="str">
        <f>_xlfn.IFNA(VLOOKUP(A780,'ACCESS EXPORT'!$A:$AM,39,0),"-")</f>
        <v/>
      </c>
      <c r="X780" s="4" t="str">
        <f>_xlfn.IFNA(VLOOKUP(A780,'ACCESS EXPORT'!$A:$AN,40,0),"-")</f>
        <v>-</v>
      </c>
      <c r="Y780" s="26" t="str">
        <f>_xlfn.IFNA(VLOOKUP(A780,'ACCESS EXPORT'!A:AO,41,0),"")</f>
        <v>N/A</v>
      </c>
      <c r="Z780" s="26" t="str">
        <f>_xlfn.IFNA(VLOOKUP(A780,'ACCESS EXPORT'!A:AP,42,0),"")</f>
        <v/>
      </c>
      <c r="AA780" s="26" t="str">
        <f>_xlfn.IFNA(VLOOKUP(A780,'ACCESS EXPORT'!A:AQ,43,0),"")</f>
        <v>Jenna Tomaselli</v>
      </c>
    </row>
    <row r="781" spans="1:27" ht="18.75" x14ac:dyDescent="0.25">
      <c r="A781" s="33">
        <v>262</v>
      </c>
      <c r="B781" s="10">
        <v>1672</v>
      </c>
      <c r="C781" s="7" t="str">
        <f ca="1">IFERROR(UPPER(IF(AND('ACCESS EXPORT'!AA781="",'ACCESS EXPORT'!Z781=""),VLOOKUP(A781,'ACCESS EXPORT'!$A:$AF,32,FALSE),(IF('ACCESS EXPORT'!AA781&lt;&gt;"",CONCATENATE(VLOOKUP(A781,'ACCESS EXPORT'!$A:$AF,32,FALSE)," (Closed",TEXT('ACCESS EXPORT'!AA781," MM/DD/YYY)")),IF(TODAY()&lt;(('ACCESS EXPORT'!Z781)+30),CONCATENATE(VLOOKUP(A781,'ACCESS EXPORT'!$A:$AF,32,FALSE)," (Opens",TEXT('ACCESS EXPORT'!Z781," MM/DD/YYY)")),VLOOKUP(A781,'ACCESS EXPORT'!$A:$AF,32,FALSE)))))),"-")</f>
        <v>ADVENTHEALTH MEDICAL GROUP RADIOLOGY AT CENTRAL FLORIDA</v>
      </c>
      <c r="D781" s="3" t="str">
        <f ca="1">IFERROR(UPPER(IF(AND('ACCESS EXPORT'!AA781="",'ACCESS EXPORT'!Z781=""),VLOOKUP(A781,'ACCESS EXPORT'!$A:$AF,28,FALSE),(IF('ACCESS EXPORT'!AA781&lt;&gt;"",CONCATENATE(VLOOKUP(A781,'ACCESS EXPORT'!$A:$AF,28,FALSE)," (Closed",TEXT('ACCESS EXPORT'!AA781," MM/DD/YYY)")),IF(TODAY()&lt;(('ACCESS EXPORT'!Z781)+30),CONCATENATE(VLOOKUP(A781,'ACCESS EXPORT'!$A:$AF,28,FALSE)," (Opens",TEXT('ACCESS EXPORT'!Z781," MM/DD/YYY)")),VLOOKUP(A781,'ACCESS EXPORT'!$A:$AF,28,FALSE)))))),"-")</f>
        <v>RADIOLOGY SPECIALISTS OF FLORIDA</v>
      </c>
      <c r="E781" s="3" t="str">
        <f>VLOOKUP($A781,'ACCESS EXPORT'!$A:$AF,3,FALSE)</f>
        <v>7260</v>
      </c>
      <c r="F781" s="3" t="str">
        <f>UPPER(CONCATENATE(VLOOKUP(A781,'ACCESS EXPORT'!$A:$AF,4,FALSE)," ",VLOOKUP(A781,'ACCESS EXPORT'!$A:$AF,5,FALSE)," ",VLOOKUP(A781,'ACCESS EXPORT'!$A:$AF,6,FALSE)," ",VLOOKUP(A781,'ACCESS EXPORT'!$A:$AA,7,FALSE)," ",VLOOKUP(A781,'ACCESS EXPORT'!$A:$AA,8,FALSE)))</f>
        <v>2600 WESTHALL LN  MAITLAND FL 32751</v>
      </c>
      <c r="G781" s="4" t="str">
        <f>UPPER(VLOOKUP($A781,'ACCESS EXPORT'!$A:$AF,9,FALSE))</f>
        <v>ORANGE</v>
      </c>
      <c r="H781" s="4" t="str">
        <f>_xlfn.IFNA(VLOOKUP($B781,'ACCESS EXPORT'!$B:$J,9,FALSE),"")</f>
        <v>HB</v>
      </c>
      <c r="I781" s="3" t="str">
        <f>CONCATENATE("(P)",VLOOKUP($A781,'ACCESS EXPORT'!$A:$AF,11,FALSE)," (F)",VLOOKUP($A781,'ACCESS EXPORT'!$A:$AF,29,FALSE))</f>
        <v>(P)(407) 200-2355 (F)(407) 200-4947</v>
      </c>
      <c r="J781" s="4" t="str">
        <f>UPPER(VLOOKUP($A781,'ACCESS EXPORT'!$A:$AF,12,FALSE))</f>
        <v>RADIOLOGY</v>
      </c>
      <c r="K781" s="4" t="str">
        <f>UPPER(VLOOKUP($A781,'ACCESS EXPORT'!$A:$AF,13,FALSE))</f>
        <v>ELISE MACCARROLL-WRIGHT</v>
      </c>
      <c r="L781" s="3" t="str">
        <f>IF(AND(VLOOKUP(A781,'ACCESS EXPORT'!A:AE,1,0),'ACCESS EXPORT'!N781=""),UPPER(CONCATENATE('ACCESS EXPORT'!AE781)),IF(VLOOKUP(A781,'ACCESS EXPORT'!A:AE,1,0),UPPER(CONCATENATE('ACCESS EXPORT'!N781," "&amp;CHAR(10),'ACCESS EXPORT'!AE781))))</f>
        <v xml:space="preserve">SUSAN GRACIA, JULIE EDINGER, TRICIA PERRY (REV DIR) 
</v>
      </c>
      <c r="M781" s="4" t="str">
        <f>UPPER(VLOOKUP($A781,'ACCESS EXPORT'!$A:$O,15,FALSE))</f>
        <v>PATRICIA HORVATH (PM)/KAIRSTEN TURNER (PM)</v>
      </c>
      <c r="N781" s="4" t="str">
        <f ca="1">IF(AND('ACCESS EXPORT'!X781="",'ACCESS EXPORT'!Y781=""),IF('ACCESS EXPORT'!V781&lt;&gt;"",(IF(TODAY()-'ACCESS EXPORT'!V781&gt;=-60,UPPER(CONCATENATE(VLOOKUP(B781,'ACCESS EXPORT'!$B:$P,15,FALSE),""&amp;CHAR(10)&amp;"(SEP",TEXT('ACCESS EXPORT'!V781," MM/DD/YYY)"))),IF(TODAY()-'ACCESS EXPORT'!V781&lt;0,UPPER(VLOOKUP(B781,'ACCESS EXPORT'!$B:$P,15,FALSE)),UPPER(VLOOKUP(B781,'ACCESS EXPORT'!$B:$P,15,FALSE))))),IF('ACCESS EXPORT'!U781="",UPPER(VLOOKUP(B781,'ACCESS EXPORT'!$B:$P,15,FALSE)),IF(TODAY()-'ACCESS EXPORT'!U781&lt;=30,CONCATENATE(UPPER(VLOOKUP(B781,'ACCESS EXPORT'!$B:$P,15,FALSE)),""&amp;CHAR(10)&amp;"(NEW",TEXT('ACCESS EXPORT'!U781," MM/DD/YYY)")),IF(AND(TODAY()-'ACCESS EXPORT'!U781&gt;30,TODAY()&gt;0),UPPER(VLOOKUP(B781,'ACCESS EXPORT'!$B:$P,15,FALSE)))))),IF('ACCESS EXPORT'!Y781&lt;&gt;"",UPPER(CONCATENATE(UPPER(VLOOKUP(B781,'ACCESS EXPORT'!$B:$P,15,FALSE)),""&amp;CHAR(10)&amp;"(Transfer Out",TEXT('ACCESS EXPORT'!Y781," MM/DD/YYY)"))),IF('ACCESS EXPORT'!X781&lt;&gt;"",UPPER(CONCATENATE(UPPER(VLOOKUP(B781,'ACCESS EXPORT'!$B:$P,15,FALSE)),""&amp;CHAR(10)&amp;"(Transfer In",TEXT('ACCESS EXPORT'!X781," MM/DD/YYY)"))))))</f>
        <v>WATSON, ROHAN MARK</v>
      </c>
      <c r="O781" s="4" t="str">
        <f>_xlfn.IFNA(VLOOKUP(B781,'ACCESS EXPORT'!$B:$Q,16,FALSE),"")</f>
        <v>MD</v>
      </c>
      <c r="P781" s="4" t="str">
        <f>_xlfn.IFNA(VLOOKUP(B781,'ACCESS EXPORT'!B:W,22,FALSE),"-")</f>
        <v>1629046040</v>
      </c>
      <c r="Q781" s="4" t="str">
        <f>_xlfn.IFNA(VLOOKUP(A781,'ACCESS EXPORT'!$A:$AG,33,0),"-")</f>
        <v>TBD</v>
      </c>
      <c r="R781" s="4" t="str">
        <f>_xlfn.IFNA(VLOOKUP(A781,'ACCESS EXPORT'!$A:$AH,34,0),"-")</f>
        <v>Linda Hopkins</v>
      </c>
      <c r="S781" s="4" t="str">
        <f>_xlfn.IFNA(VLOOKUP(A781,'ACCESS EXPORT'!$A:$AI,35,0),"-")</f>
        <v>James Agee</v>
      </c>
      <c r="T781" s="4" t="str">
        <f>_xlfn.IFNA(VLOOKUP(A781,'ACCESS EXPORT'!$A:$AJ,36,0),"-")</f>
        <v>Wanda Cruz</v>
      </c>
      <c r="U781" s="4" t="str">
        <f>_xlfn.IFNA(VLOOKUP(A781,'ACCESS EXPORT'!$A:$AK,37,0),"-")</f>
        <v>athena</v>
      </c>
      <c r="V781" s="4" t="str">
        <f>_xlfn.IFNA(VLOOKUP(A781,'ACCESS EXPORT'!$A:$AL,38,0),"-")</f>
        <v>N/A</v>
      </c>
      <c r="W781" s="4" t="str">
        <f>_xlfn.IFNA(VLOOKUP(A781,'ACCESS EXPORT'!$A:$AM,39,0),"-")</f>
        <v/>
      </c>
      <c r="X781" s="4" t="str">
        <f>_xlfn.IFNA(VLOOKUP(A781,'ACCESS EXPORT'!$A:$AN,40,0),"-")</f>
        <v>-</v>
      </c>
      <c r="Y781" s="26" t="str">
        <f>_xlfn.IFNA(VLOOKUP(A781,'ACCESS EXPORT'!A:AO,41,0),"")</f>
        <v>N/A</v>
      </c>
      <c r="Z781" s="26" t="str">
        <f>_xlfn.IFNA(VLOOKUP(A781,'ACCESS EXPORT'!A:AP,42,0),"")</f>
        <v/>
      </c>
      <c r="AA781" s="26" t="str">
        <f>_xlfn.IFNA(VLOOKUP(A781,'ACCESS EXPORT'!A:AQ,43,0),"")</f>
        <v>Jenna Tomaselli</v>
      </c>
    </row>
    <row r="782" spans="1:27" ht="18.75" x14ac:dyDescent="0.25">
      <c r="A782" s="33">
        <v>262</v>
      </c>
      <c r="B782" s="10">
        <v>1673</v>
      </c>
      <c r="C782" s="7" t="str">
        <f ca="1">IFERROR(UPPER(IF(AND('ACCESS EXPORT'!AA782="",'ACCESS EXPORT'!Z782=""),VLOOKUP(A782,'ACCESS EXPORT'!$A:$AF,32,FALSE),(IF('ACCESS EXPORT'!AA782&lt;&gt;"",CONCATENATE(VLOOKUP(A782,'ACCESS EXPORT'!$A:$AF,32,FALSE)," (Closed",TEXT('ACCESS EXPORT'!AA782," MM/DD/YYY)")),IF(TODAY()&lt;(('ACCESS EXPORT'!Z782)+30),CONCATENATE(VLOOKUP(A782,'ACCESS EXPORT'!$A:$AF,32,FALSE)," (Opens",TEXT('ACCESS EXPORT'!Z782," MM/DD/YYY)")),VLOOKUP(A782,'ACCESS EXPORT'!$A:$AF,32,FALSE)))))),"-")</f>
        <v>ADVENTHEALTH MEDICAL GROUP RADIOLOGY AT CENTRAL FLORIDA</v>
      </c>
      <c r="D782" s="3" t="str">
        <f ca="1">IFERROR(UPPER(IF(AND('ACCESS EXPORT'!AA782="",'ACCESS EXPORT'!Z782=""),VLOOKUP(A782,'ACCESS EXPORT'!$A:$AF,28,FALSE),(IF('ACCESS EXPORT'!AA782&lt;&gt;"",CONCATENATE(VLOOKUP(A782,'ACCESS EXPORT'!$A:$AF,28,FALSE)," (Closed",TEXT('ACCESS EXPORT'!AA782," MM/DD/YYY)")),IF(TODAY()&lt;(('ACCESS EXPORT'!Z782)+30),CONCATENATE(VLOOKUP(A782,'ACCESS EXPORT'!$A:$AF,28,FALSE)," (Opens",TEXT('ACCESS EXPORT'!Z782," MM/DD/YYY)")),VLOOKUP(A782,'ACCESS EXPORT'!$A:$AF,28,FALSE)))))),"-")</f>
        <v>RADIOLOGY SPECIALISTS OF FLORIDA</v>
      </c>
      <c r="E782" s="3" t="str">
        <f>VLOOKUP($A782,'ACCESS EXPORT'!$A:$AF,3,FALSE)</f>
        <v>7260</v>
      </c>
      <c r="F782" s="3" t="str">
        <f>UPPER(CONCATENATE(VLOOKUP(A782,'ACCESS EXPORT'!$A:$AF,4,FALSE)," ",VLOOKUP(A782,'ACCESS EXPORT'!$A:$AF,5,FALSE)," ",VLOOKUP(A782,'ACCESS EXPORT'!$A:$AF,6,FALSE)," ",VLOOKUP(A782,'ACCESS EXPORT'!$A:$AA,7,FALSE)," ",VLOOKUP(A782,'ACCESS EXPORT'!$A:$AA,8,FALSE)))</f>
        <v>2600 WESTHALL LN  MAITLAND FL 32751</v>
      </c>
      <c r="G782" s="4" t="str">
        <f>UPPER(VLOOKUP($A782,'ACCESS EXPORT'!$A:$AF,9,FALSE))</f>
        <v>ORANGE</v>
      </c>
      <c r="H782" s="4" t="str">
        <f>_xlfn.IFNA(VLOOKUP($B782,'ACCESS EXPORT'!$B:$J,9,FALSE),"")</f>
        <v>HB</v>
      </c>
      <c r="I782" s="3" t="str">
        <f>CONCATENATE("(P)",VLOOKUP($A782,'ACCESS EXPORT'!$A:$AF,11,FALSE)," (F)",VLOOKUP($A782,'ACCESS EXPORT'!$A:$AF,29,FALSE))</f>
        <v>(P)(407) 200-2355 (F)(407) 200-4947</v>
      </c>
      <c r="J782" s="4" t="str">
        <f>UPPER(VLOOKUP($A782,'ACCESS EXPORT'!$A:$AF,12,FALSE))</f>
        <v>RADIOLOGY</v>
      </c>
      <c r="K782" s="4" t="str">
        <f>UPPER(VLOOKUP($A782,'ACCESS EXPORT'!$A:$AF,13,FALSE))</f>
        <v>ELISE MACCARROLL-WRIGHT</v>
      </c>
      <c r="L782" s="3" t="str">
        <f>IF(AND(VLOOKUP(A782,'ACCESS EXPORT'!A:AE,1,0),'ACCESS EXPORT'!N782=""),UPPER(CONCATENATE('ACCESS EXPORT'!AE782)),IF(VLOOKUP(A782,'ACCESS EXPORT'!A:AE,1,0),UPPER(CONCATENATE('ACCESS EXPORT'!N782," "&amp;CHAR(10),'ACCESS EXPORT'!AE782))))</f>
        <v xml:space="preserve">SUSAN GRACIA, JULIE EDINGER, TRICIA PERRY (REV DIR) 
</v>
      </c>
      <c r="M782" s="4" t="str">
        <f>UPPER(VLOOKUP($A782,'ACCESS EXPORT'!$A:$O,15,FALSE))</f>
        <v>PATRICIA HORVATH (PM)/KAIRSTEN TURNER (PM)</v>
      </c>
      <c r="N782" s="4" t="str">
        <f ca="1">IF(AND('ACCESS EXPORT'!X782="",'ACCESS EXPORT'!Y782=""),IF('ACCESS EXPORT'!V782&lt;&gt;"",(IF(TODAY()-'ACCESS EXPORT'!V782&gt;=-60,UPPER(CONCATENATE(VLOOKUP(B782,'ACCESS EXPORT'!$B:$P,15,FALSE),""&amp;CHAR(10)&amp;"(SEP",TEXT('ACCESS EXPORT'!V782," MM/DD/YYY)"))),IF(TODAY()-'ACCESS EXPORT'!V782&lt;0,UPPER(VLOOKUP(B782,'ACCESS EXPORT'!$B:$P,15,FALSE)),UPPER(VLOOKUP(B782,'ACCESS EXPORT'!$B:$P,15,FALSE))))),IF('ACCESS EXPORT'!U782="",UPPER(VLOOKUP(B782,'ACCESS EXPORT'!$B:$P,15,FALSE)),IF(TODAY()-'ACCESS EXPORT'!U782&lt;=30,CONCATENATE(UPPER(VLOOKUP(B782,'ACCESS EXPORT'!$B:$P,15,FALSE)),""&amp;CHAR(10)&amp;"(NEW",TEXT('ACCESS EXPORT'!U782," MM/DD/YYY)")),IF(AND(TODAY()-'ACCESS EXPORT'!U782&gt;30,TODAY()&gt;0),UPPER(VLOOKUP(B782,'ACCESS EXPORT'!$B:$P,15,FALSE)))))),IF('ACCESS EXPORT'!Y782&lt;&gt;"",UPPER(CONCATENATE(UPPER(VLOOKUP(B782,'ACCESS EXPORT'!$B:$P,15,FALSE)),""&amp;CHAR(10)&amp;"(Transfer Out",TEXT('ACCESS EXPORT'!Y782," MM/DD/YYY)"))),IF('ACCESS EXPORT'!X782&lt;&gt;"",UPPER(CONCATENATE(UPPER(VLOOKUP(B782,'ACCESS EXPORT'!$B:$P,15,FALSE)),""&amp;CHAR(10)&amp;"(Transfer In",TEXT('ACCESS EXPORT'!X782," MM/DD/YYY)"))))))</f>
        <v>WEBBER, GRANT R.</v>
      </c>
      <c r="O782" s="4" t="str">
        <f>_xlfn.IFNA(VLOOKUP(B782,'ACCESS EXPORT'!$B:$Q,16,FALSE),"")</f>
        <v>MD</v>
      </c>
      <c r="P782" s="4" t="str">
        <f>_xlfn.IFNA(VLOOKUP(B782,'ACCESS EXPORT'!B:W,22,FALSE),"-")</f>
        <v>1265686547</v>
      </c>
      <c r="Q782" s="4" t="str">
        <f>_xlfn.IFNA(VLOOKUP(A782,'ACCESS EXPORT'!$A:$AG,33,0),"-")</f>
        <v>TBD</v>
      </c>
      <c r="R782" s="4" t="str">
        <f>_xlfn.IFNA(VLOOKUP(A782,'ACCESS EXPORT'!$A:$AH,34,0),"-")</f>
        <v>Linda Hopkins</v>
      </c>
      <c r="S782" s="4" t="str">
        <f>_xlfn.IFNA(VLOOKUP(A782,'ACCESS EXPORT'!$A:$AI,35,0),"-")</f>
        <v>James Agee</v>
      </c>
      <c r="T782" s="4" t="str">
        <f>_xlfn.IFNA(VLOOKUP(A782,'ACCESS EXPORT'!$A:$AJ,36,0),"-")</f>
        <v>Wanda Cruz</v>
      </c>
      <c r="U782" s="4" t="str">
        <f>_xlfn.IFNA(VLOOKUP(A782,'ACCESS EXPORT'!$A:$AK,37,0),"-")</f>
        <v>athena</v>
      </c>
      <c r="V782" s="4" t="str">
        <f>_xlfn.IFNA(VLOOKUP(A782,'ACCESS EXPORT'!$A:$AL,38,0),"-")</f>
        <v>N/A</v>
      </c>
      <c r="W782" s="4" t="str">
        <f>_xlfn.IFNA(VLOOKUP(A782,'ACCESS EXPORT'!$A:$AM,39,0),"-")</f>
        <v/>
      </c>
      <c r="X782" s="4" t="str">
        <f>_xlfn.IFNA(VLOOKUP(A782,'ACCESS EXPORT'!$A:$AN,40,0),"-")</f>
        <v>-</v>
      </c>
      <c r="Y782" s="26" t="str">
        <f>_xlfn.IFNA(VLOOKUP(A782,'ACCESS EXPORT'!A:AO,41,0),"")</f>
        <v>N/A</v>
      </c>
      <c r="Z782" s="26" t="str">
        <f>_xlfn.IFNA(VLOOKUP(A782,'ACCESS EXPORT'!A:AP,42,0),"")</f>
        <v/>
      </c>
      <c r="AA782" s="26" t="str">
        <f>_xlfn.IFNA(VLOOKUP(A782,'ACCESS EXPORT'!A:AQ,43,0),"")</f>
        <v>Jenna Tomaselli</v>
      </c>
    </row>
    <row r="783" spans="1:27" ht="18.75" x14ac:dyDescent="0.25">
      <c r="A783" s="33">
        <v>262</v>
      </c>
      <c r="B783" s="10">
        <v>1923</v>
      </c>
      <c r="C783" s="7" t="str">
        <f ca="1">IFERROR(UPPER(IF(AND('ACCESS EXPORT'!AA783="",'ACCESS EXPORT'!Z783=""),VLOOKUP(A783,'ACCESS EXPORT'!$A:$AF,32,FALSE),(IF('ACCESS EXPORT'!AA783&lt;&gt;"",CONCATENATE(VLOOKUP(A783,'ACCESS EXPORT'!$A:$AF,32,FALSE)," (Closed",TEXT('ACCESS EXPORT'!AA783," MM/DD/YYY)")),IF(TODAY()&lt;(('ACCESS EXPORT'!Z783)+30),CONCATENATE(VLOOKUP(A783,'ACCESS EXPORT'!$A:$AF,32,FALSE)," (Opens",TEXT('ACCESS EXPORT'!Z783," MM/DD/YYY)")),VLOOKUP(A783,'ACCESS EXPORT'!$A:$AF,32,FALSE)))))),"-")</f>
        <v>ADVENTHEALTH MEDICAL GROUP RADIOLOGY AT CENTRAL FLORIDA</v>
      </c>
      <c r="D783" s="3" t="str">
        <f ca="1">IFERROR(UPPER(IF(AND('ACCESS EXPORT'!AA783="",'ACCESS EXPORT'!Z783=""),VLOOKUP(A783,'ACCESS EXPORT'!$A:$AF,28,FALSE),(IF('ACCESS EXPORT'!AA783&lt;&gt;"",CONCATENATE(VLOOKUP(A783,'ACCESS EXPORT'!$A:$AF,28,FALSE)," (Closed",TEXT('ACCESS EXPORT'!AA783," MM/DD/YYY)")),IF(TODAY()&lt;(('ACCESS EXPORT'!Z783)+30),CONCATENATE(VLOOKUP(A783,'ACCESS EXPORT'!$A:$AF,28,FALSE)," (Opens",TEXT('ACCESS EXPORT'!Z783," MM/DD/YYY)")),VLOOKUP(A783,'ACCESS EXPORT'!$A:$AF,28,FALSE)))))),"-")</f>
        <v>RADIOLOGY SPECIALISTS OF FLORIDA</v>
      </c>
      <c r="E783" s="3" t="str">
        <f>VLOOKUP($A783,'ACCESS EXPORT'!$A:$AF,3,FALSE)</f>
        <v>7260</v>
      </c>
      <c r="F783" s="3" t="str">
        <f>UPPER(CONCATENATE(VLOOKUP(A783,'ACCESS EXPORT'!$A:$AF,4,FALSE)," ",VLOOKUP(A783,'ACCESS EXPORT'!$A:$AF,5,FALSE)," ",VLOOKUP(A783,'ACCESS EXPORT'!$A:$AF,6,FALSE)," ",VLOOKUP(A783,'ACCESS EXPORT'!$A:$AA,7,FALSE)," ",VLOOKUP(A783,'ACCESS EXPORT'!$A:$AA,8,FALSE)))</f>
        <v>2600 WESTHALL LN  MAITLAND FL 32751</v>
      </c>
      <c r="G783" s="4" t="str">
        <f>UPPER(VLOOKUP($A783,'ACCESS EXPORT'!$A:$AF,9,FALSE))</f>
        <v>ORANGE</v>
      </c>
      <c r="H783" s="4" t="str">
        <f>_xlfn.IFNA(VLOOKUP($B783,'ACCESS EXPORT'!$B:$J,9,FALSE),"")</f>
        <v>HB</v>
      </c>
      <c r="I783" s="3" t="str">
        <f>CONCATENATE("(P)",VLOOKUP($A783,'ACCESS EXPORT'!$A:$AF,11,FALSE)," (F)",VLOOKUP($A783,'ACCESS EXPORT'!$A:$AF,29,FALSE))</f>
        <v>(P)(407) 200-2355 (F)(407) 200-4947</v>
      </c>
      <c r="J783" s="4" t="str">
        <f>UPPER(VLOOKUP($A783,'ACCESS EXPORT'!$A:$AF,12,FALSE))</f>
        <v>RADIOLOGY</v>
      </c>
      <c r="K783" s="4" t="str">
        <f>UPPER(VLOOKUP($A783,'ACCESS EXPORT'!$A:$AF,13,FALSE))</f>
        <v>ELISE MACCARROLL-WRIGHT</v>
      </c>
      <c r="L783" s="3" t="str">
        <f>IF(AND(VLOOKUP(A783,'ACCESS EXPORT'!A:AE,1,0),'ACCESS EXPORT'!N783=""),UPPER(CONCATENATE('ACCESS EXPORT'!AE783)),IF(VLOOKUP(A783,'ACCESS EXPORT'!A:AE,1,0),UPPER(CONCATENATE('ACCESS EXPORT'!N783," "&amp;CHAR(10),'ACCESS EXPORT'!AE783))))</f>
        <v xml:space="preserve">SUSAN GRACIA, JULIE EDINGER, TRICIA PERRY (REV DIR) 
</v>
      </c>
      <c r="M783" s="4" t="str">
        <f>UPPER(VLOOKUP($A783,'ACCESS EXPORT'!$A:$O,15,FALSE))</f>
        <v>PATRICIA HORVATH (PM)/KAIRSTEN TURNER (PM)</v>
      </c>
      <c r="N783" s="4" t="str">
        <f ca="1">IF(AND('ACCESS EXPORT'!X783="",'ACCESS EXPORT'!Y783=""),IF('ACCESS EXPORT'!V783&lt;&gt;"",(IF(TODAY()-'ACCESS EXPORT'!V783&gt;=-60,UPPER(CONCATENATE(VLOOKUP(B783,'ACCESS EXPORT'!$B:$P,15,FALSE),""&amp;CHAR(10)&amp;"(SEP",TEXT('ACCESS EXPORT'!V783," MM/DD/YYY)"))),IF(TODAY()-'ACCESS EXPORT'!V783&lt;0,UPPER(VLOOKUP(B783,'ACCESS EXPORT'!$B:$P,15,FALSE)),UPPER(VLOOKUP(B783,'ACCESS EXPORT'!$B:$P,15,FALSE))))),IF('ACCESS EXPORT'!U783="",UPPER(VLOOKUP(B783,'ACCESS EXPORT'!$B:$P,15,FALSE)),IF(TODAY()-'ACCESS EXPORT'!U783&lt;=30,CONCATENATE(UPPER(VLOOKUP(B783,'ACCESS EXPORT'!$B:$P,15,FALSE)),""&amp;CHAR(10)&amp;"(NEW",TEXT('ACCESS EXPORT'!U783," MM/DD/YYY)")),IF(AND(TODAY()-'ACCESS EXPORT'!U783&gt;30,TODAY()&gt;0),UPPER(VLOOKUP(B783,'ACCESS EXPORT'!$B:$P,15,FALSE)))))),IF('ACCESS EXPORT'!Y783&lt;&gt;"",UPPER(CONCATENATE(UPPER(VLOOKUP(B783,'ACCESS EXPORT'!$B:$P,15,FALSE)),""&amp;CHAR(10)&amp;"(Transfer Out",TEXT('ACCESS EXPORT'!Y783," MM/DD/YYY)"))),IF('ACCESS EXPORT'!X783&lt;&gt;"",UPPER(CONCATENATE(UPPER(VLOOKUP(B783,'ACCESS EXPORT'!$B:$P,15,FALSE)),""&amp;CHAR(10)&amp;"(Transfer In",TEXT('ACCESS EXPORT'!X783," MM/DD/YYY)"))))))</f>
        <v>KAMAT, LEENA</v>
      </c>
      <c r="O783" s="4" t="str">
        <f>_xlfn.IFNA(VLOOKUP(B783,'ACCESS EXPORT'!$B:$Q,16,FALSE),"")</f>
        <v>MD</v>
      </c>
      <c r="P783" s="4" t="str">
        <f>_xlfn.IFNA(VLOOKUP(B783,'ACCESS EXPORT'!B:W,22,FALSE),"-")</f>
        <v>1386943942</v>
      </c>
      <c r="Q783" s="4" t="str">
        <f>_xlfn.IFNA(VLOOKUP(A783,'ACCESS EXPORT'!$A:$AG,33,0),"-")</f>
        <v>TBD</v>
      </c>
      <c r="R783" s="4" t="str">
        <f>_xlfn.IFNA(VLOOKUP(A783,'ACCESS EXPORT'!$A:$AH,34,0),"-")</f>
        <v>Linda Hopkins</v>
      </c>
      <c r="S783" s="4" t="str">
        <f>_xlfn.IFNA(VLOOKUP(A783,'ACCESS EXPORT'!$A:$AI,35,0),"-")</f>
        <v>James Agee</v>
      </c>
      <c r="T783" s="4" t="str">
        <f>_xlfn.IFNA(VLOOKUP(A783,'ACCESS EXPORT'!$A:$AJ,36,0),"-")</f>
        <v>Wanda Cruz</v>
      </c>
      <c r="U783" s="4" t="str">
        <f>_xlfn.IFNA(VLOOKUP(A783,'ACCESS EXPORT'!$A:$AK,37,0),"-")</f>
        <v>athena</v>
      </c>
      <c r="V783" s="4" t="str">
        <f>_xlfn.IFNA(VLOOKUP(A783,'ACCESS EXPORT'!$A:$AL,38,0),"-")</f>
        <v>N/A</v>
      </c>
      <c r="W783" s="4" t="str">
        <f>_xlfn.IFNA(VLOOKUP(A783,'ACCESS EXPORT'!$A:$AM,39,0),"-")</f>
        <v/>
      </c>
      <c r="X783" s="4" t="str">
        <f>_xlfn.IFNA(VLOOKUP(A783,'ACCESS EXPORT'!$A:$AN,40,0),"-")</f>
        <v>-</v>
      </c>
      <c r="Y783" s="26" t="str">
        <f>_xlfn.IFNA(VLOOKUP(A783,'ACCESS EXPORT'!A:AO,41,0),"")</f>
        <v>N/A</v>
      </c>
      <c r="Z783" s="26" t="str">
        <f>_xlfn.IFNA(VLOOKUP(A783,'ACCESS EXPORT'!A:AP,42,0),"")</f>
        <v/>
      </c>
      <c r="AA783" s="26" t="str">
        <f>_xlfn.IFNA(VLOOKUP(A783,'ACCESS EXPORT'!A:AQ,43,0),"")</f>
        <v>Jenna Tomaselli</v>
      </c>
    </row>
    <row r="784" spans="1:27" ht="18.75" x14ac:dyDescent="0.25">
      <c r="A784" s="33">
        <v>262</v>
      </c>
      <c r="B784" s="10">
        <v>2284</v>
      </c>
      <c r="C784" s="7" t="str">
        <f ca="1">IFERROR(UPPER(IF(AND('ACCESS EXPORT'!AA784="",'ACCESS EXPORT'!Z784=""),VLOOKUP(A784,'ACCESS EXPORT'!$A:$AF,32,FALSE),(IF('ACCESS EXPORT'!AA784&lt;&gt;"",CONCATENATE(VLOOKUP(A784,'ACCESS EXPORT'!$A:$AF,32,FALSE)," (Closed",TEXT('ACCESS EXPORT'!AA784," MM/DD/YYY)")),IF(TODAY()&lt;(('ACCESS EXPORT'!Z784)+30),CONCATENATE(VLOOKUP(A784,'ACCESS EXPORT'!$A:$AF,32,FALSE)," (Opens",TEXT('ACCESS EXPORT'!Z784," MM/DD/YYY)")),VLOOKUP(A784,'ACCESS EXPORT'!$A:$AF,32,FALSE)))))),"-")</f>
        <v>ADVENTHEALTH MEDICAL GROUP RADIOLOGY AT CENTRAL FLORIDA</v>
      </c>
      <c r="D784" s="3" t="str">
        <f ca="1">IFERROR(UPPER(IF(AND('ACCESS EXPORT'!AA784="",'ACCESS EXPORT'!Z784=""),VLOOKUP(A784,'ACCESS EXPORT'!$A:$AF,28,FALSE),(IF('ACCESS EXPORT'!AA784&lt;&gt;"",CONCATENATE(VLOOKUP(A784,'ACCESS EXPORT'!$A:$AF,28,FALSE)," (Closed",TEXT('ACCESS EXPORT'!AA784," MM/DD/YYY)")),IF(TODAY()&lt;(('ACCESS EXPORT'!Z784)+30),CONCATENATE(VLOOKUP(A784,'ACCESS EXPORT'!$A:$AF,28,FALSE)," (Opens",TEXT('ACCESS EXPORT'!Z784," MM/DD/YYY)")),VLOOKUP(A784,'ACCESS EXPORT'!$A:$AF,28,FALSE)))))),"-")</f>
        <v>RADIOLOGY SPECIALISTS OF FLORIDA</v>
      </c>
      <c r="E784" s="3" t="str">
        <f>VLOOKUP($A784,'ACCESS EXPORT'!$A:$AF,3,FALSE)</f>
        <v>7260</v>
      </c>
      <c r="F784" s="3" t="str">
        <f>UPPER(CONCATENATE(VLOOKUP(A784,'ACCESS EXPORT'!$A:$AF,4,FALSE)," ",VLOOKUP(A784,'ACCESS EXPORT'!$A:$AF,5,FALSE)," ",VLOOKUP(A784,'ACCESS EXPORT'!$A:$AF,6,FALSE)," ",VLOOKUP(A784,'ACCESS EXPORT'!$A:$AA,7,FALSE)," ",VLOOKUP(A784,'ACCESS EXPORT'!$A:$AA,8,FALSE)))</f>
        <v>2600 WESTHALL LN  MAITLAND FL 32751</v>
      </c>
      <c r="G784" s="4" t="str">
        <f>UPPER(VLOOKUP($A784,'ACCESS EXPORT'!$A:$AF,9,FALSE))</f>
        <v>ORANGE</v>
      </c>
      <c r="H784" s="4" t="str">
        <f>_xlfn.IFNA(VLOOKUP($B784,'ACCESS EXPORT'!$B:$J,9,FALSE),"")</f>
        <v>HB</v>
      </c>
      <c r="I784" s="3" t="str">
        <f>CONCATENATE("(P)",VLOOKUP($A784,'ACCESS EXPORT'!$A:$AF,11,FALSE)," (F)",VLOOKUP($A784,'ACCESS EXPORT'!$A:$AF,29,FALSE))</f>
        <v>(P)(407) 200-2355 (F)(407) 200-4947</v>
      </c>
      <c r="J784" s="4" t="str">
        <f>UPPER(VLOOKUP($A784,'ACCESS EXPORT'!$A:$AF,12,FALSE))</f>
        <v>RADIOLOGY</v>
      </c>
      <c r="K784" s="4" t="str">
        <f>UPPER(VLOOKUP($A784,'ACCESS EXPORT'!$A:$AF,13,FALSE))</f>
        <v>ELISE MACCARROLL-WRIGHT</v>
      </c>
      <c r="L784" s="3" t="str">
        <f>IF(AND(VLOOKUP(A784,'ACCESS EXPORT'!A:AE,1,0),'ACCESS EXPORT'!N784=""),UPPER(CONCATENATE('ACCESS EXPORT'!AE784)),IF(VLOOKUP(A784,'ACCESS EXPORT'!A:AE,1,0),UPPER(CONCATENATE('ACCESS EXPORT'!N784," "&amp;CHAR(10),'ACCESS EXPORT'!AE784))))</f>
        <v xml:space="preserve">SUSAN GRACIA, JULIE EDINGER, TRICIA PERRY (REV DIR) 
</v>
      </c>
      <c r="M784" s="4" t="str">
        <f>UPPER(VLOOKUP($A784,'ACCESS EXPORT'!$A:$O,15,FALSE))</f>
        <v>PATRICIA HORVATH (PM)/KAIRSTEN TURNER (PM)</v>
      </c>
      <c r="N784" s="4" t="str">
        <f ca="1">IF(AND('ACCESS EXPORT'!X784="",'ACCESS EXPORT'!Y784=""),IF('ACCESS EXPORT'!V784&lt;&gt;"",(IF(TODAY()-'ACCESS EXPORT'!V784&gt;=-60,UPPER(CONCATENATE(VLOOKUP(B784,'ACCESS EXPORT'!$B:$P,15,FALSE),""&amp;CHAR(10)&amp;"(SEP",TEXT('ACCESS EXPORT'!V784," MM/DD/YYY)"))),IF(TODAY()-'ACCESS EXPORT'!V784&lt;0,UPPER(VLOOKUP(B784,'ACCESS EXPORT'!$B:$P,15,FALSE)),UPPER(VLOOKUP(B784,'ACCESS EXPORT'!$B:$P,15,FALSE))))),IF('ACCESS EXPORT'!U784="",UPPER(VLOOKUP(B784,'ACCESS EXPORT'!$B:$P,15,FALSE)),IF(TODAY()-'ACCESS EXPORT'!U784&lt;=30,CONCATENATE(UPPER(VLOOKUP(B784,'ACCESS EXPORT'!$B:$P,15,FALSE)),""&amp;CHAR(10)&amp;"(NEW",TEXT('ACCESS EXPORT'!U784," MM/DD/YYY)")),IF(AND(TODAY()-'ACCESS EXPORT'!U784&gt;30,TODAY()&gt;0),UPPER(VLOOKUP(B784,'ACCESS EXPORT'!$B:$P,15,FALSE)))))),IF('ACCESS EXPORT'!Y784&lt;&gt;"",UPPER(CONCATENATE(UPPER(VLOOKUP(B784,'ACCESS EXPORT'!$B:$P,15,FALSE)),""&amp;CHAR(10)&amp;"(Transfer Out",TEXT('ACCESS EXPORT'!Y784," MM/DD/YYY)"))),IF('ACCESS EXPORT'!X784&lt;&gt;"",UPPER(CONCATENATE(UPPER(VLOOKUP(B784,'ACCESS EXPORT'!$B:$P,15,FALSE)),""&amp;CHAR(10)&amp;"(Transfer In",TEXT('ACCESS EXPORT'!X784," MM/DD/YYY)"))))))</f>
        <v>GROVES, ROBERT
(NEW 08/05/2019)</v>
      </c>
      <c r="O784" s="4" t="str">
        <f>_xlfn.IFNA(VLOOKUP(B784,'ACCESS EXPORT'!$B:$Q,16,FALSE),"")</f>
        <v>MD</v>
      </c>
      <c r="P784" s="4" t="str">
        <f>_xlfn.IFNA(VLOOKUP(B784,'ACCESS EXPORT'!B:W,22,FALSE),"-")</f>
        <v/>
      </c>
      <c r="Q784" s="4" t="str">
        <f>_xlfn.IFNA(VLOOKUP(A784,'ACCESS EXPORT'!$A:$AG,33,0),"-")</f>
        <v>TBD</v>
      </c>
      <c r="R784" s="4" t="str">
        <f>_xlfn.IFNA(VLOOKUP(A784,'ACCESS EXPORT'!$A:$AH,34,0),"-")</f>
        <v>Linda Hopkins</v>
      </c>
      <c r="S784" s="4" t="str">
        <f>_xlfn.IFNA(VLOOKUP(A784,'ACCESS EXPORT'!$A:$AI,35,0),"-")</f>
        <v>James Agee</v>
      </c>
      <c r="T784" s="4" t="str">
        <f>_xlfn.IFNA(VLOOKUP(A784,'ACCESS EXPORT'!$A:$AJ,36,0),"-")</f>
        <v>Wanda Cruz</v>
      </c>
      <c r="U784" s="4" t="str">
        <f>_xlfn.IFNA(VLOOKUP(A784,'ACCESS EXPORT'!$A:$AK,37,0),"-")</f>
        <v>athena</v>
      </c>
      <c r="V784" s="4" t="str">
        <f>_xlfn.IFNA(VLOOKUP(A784,'ACCESS EXPORT'!$A:$AL,38,0),"-")</f>
        <v>N/A</v>
      </c>
      <c r="W784" s="4" t="str">
        <f>_xlfn.IFNA(VLOOKUP(A784,'ACCESS EXPORT'!$A:$AM,39,0),"-")</f>
        <v/>
      </c>
      <c r="X784" s="4" t="str">
        <f>_xlfn.IFNA(VLOOKUP(A784,'ACCESS EXPORT'!$A:$AN,40,0),"-")</f>
        <v>-</v>
      </c>
      <c r="Y784" s="26" t="str">
        <f>_xlfn.IFNA(VLOOKUP(A784,'ACCESS EXPORT'!A:AO,41,0),"")</f>
        <v>N/A</v>
      </c>
      <c r="Z784" s="26" t="str">
        <f>_xlfn.IFNA(VLOOKUP(A784,'ACCESS EXPORT'!A:AP,42,0),"")</f>
        <v/>
      </c>
      <c r="AA784" s="26" t="str">
        <f>_xlfn.IFNA(VLOOKUP(A784,'ACCESS EXPORT'!A:AQ,43,0),"")</f>
        <v>Jenna Tomaselli</v>
      </c>
    </row>
    <row r="785" spans="1:27" ht="18.75" x14ac:dyDescent="0.25">
      <c r="A785" s="33">
        <v>262</v>
      </c>
      <c r="B785" s="10">
        <v>2283</v>
      </c>
      <c r="C785" s="7" t="str">
        <f ca="1">IFERROR(UPPER(IF(AND('ACCESS EXPORT'!AA785="",'ACCESS EXPORT'!Z785=""),VLOOKUP(A785,'ACCESS EXPORT'!$A:$AF,32,FALSE),(IF('ACCESS EXPORT'!AA785&lt;&gt;"",CONCATENATE(VLOOKUP(A785,'ACCESS EXPORT'!$A:$AF,32,FALSE)," (Closed",TEXT('ACCESS EXPORT'!AA785," MM/DD/YYY)")),IF(TODAY()&lt;(('ACCESS EXPORT'!Z785)+30),CONCATENATE(VLOOKUP(A785,'ACCESS EXPORT'!$A:$AF,32,FALSE)," (Opens",TEXT('ACCESS EXPORT'!Z785," MM/DD/YYY)")),VLOOKUP(A785,'ACCESS EXPORT'!$A:$AF,32,FALSE)))))),"-")</f>
        <v>ADVENTHEALTH MEDICAL GROUP RADIOLOGY AT CENTRAL FLORIDA</v>
      </c>
      <c r="D785" s="3" t="str">
        <f ca="1">IFERROR(UPPER(IF(AND('ACCESS EXPORT'!AA785="",'ACCESS EXPORT'!Z785=""),VLOOKUP(A785,'ACCESS EXPORT'!$A:$AF,28,FALSE),(IF('ACCESS EXPORT'!AA785&lt;&gt;"",CONCATENATE(VLOOKUP(A785,'ACCESS EXPORT'!$A:$AF,28,FALSE)," (Closed",TEXT('ACCESS EXPORT'!AA785," MM/DD/YYY)")),IF(TODAY()&lt;(('ACCESS EXPORT'!Z785)+30),CONCATENATE(VLOOKUP(A785,'ACCESS EXPORT'!$A:$AF,28,FALSE)," (Opens",TEXT('ACCESS EXPORT'!Z785," MM/DD/YYY)")),VLOOKUP(A785,'ACCESS EXPORT'!$A:$AF,28,FALSE)))))),"-")</f>
        <v>RADIOLOGY SPECIALISTS OF FLORIDA</v>
      </c>
      <c r="E785" s="3" t="str">
        <f>VLOOKUP($A785,'ACCESS EXPORT'!$A:$AF,3,FALSE)</f>
        <v>7260</v>
      </c>
      <c r="F785" s="3" t="str">
        <f>UPPER(CONCATENATE(VLOOKUP(A785,'ACCESS EXPORT'!$A:$AF,4,FALSE)," ",VLOOKUP(A785,'ACCESS EXPORT'!$A:$AF,5,FALSE)," ",VLOOKUP(A785,'ACCESS EXPORT'!$A:$AF,6,FALSE)," ",VLOOKUP(A785,'ACCESS EXPORT'!$A:$AA,7,FALSE)," ",VLOOKUP(A785,'ACCESS EXPORT'!$A:$AA,8,FALSE)))</f>
        <v>2600 WESTHALL LN  MAITLAND FL 32751</v>
      </c>
      <c r="G785" s="4" t="str">
        <f>UPPER(VLOOKUP($A785,'ACCESS EXPORT'!$A:$AF,9,FALSE))</f>
        <v>ORANGE</v>
      </c>
      <c r="H785" s="4" t="str">
        <f>_xlfn.IFNA(VLOOKUP($B785,'ACCESS EXPORT'!$B:$J,9,FALSE),"")</f>
        <v>HB</v>
      </c>
      <c r="I785" s="3" t="str">
        <f>CONCATENATE("(P)",VLOOKUP($A785,'ACCESS EXPORT'!$A:$AF,11,FALSE)," (F)",VLOOKUP($A785,'ACCESS EXPORT'!$A:$AF,29,FALSE))</f>
        <v>(P)(407) 200-2355 (F)(407) 200-4947</v>
      </c>
      <c r="J785" s="4" t="str">
        <f>UPPER(VLOOKUP($A785,'ACCESS EXPORT'!$A:$AF,12,FALSE))</f>
        <v>RADIOLOGY</v>
      </c>
      <c r="K785" s="4" t="str">
        <f>UPPER(VLOOKUP($A785,'ACCESS EXPORT'!$A:$AF,13,FALSE))</f>
        <v>ELISE MACCARROLL-WRIGHT</v>
      </c>
      <c r="L785" s="3" t="str">
        <f>IF(AND(VLOOKUP(A785,'ACCESS EXPORT'!A:AE,1,0),'ACCESS EXPORT'!N785=""),UPPER(CONCATENATE('ACCESS EXPORT'!AE785)),IF(VLOOKUP(A785,'ACCESS EXPORT'!A:AE,1,0),UPPER(CONCATENATE('ACCESS EXPORT'!N785," "&amp;CHAR(10),'ACCESS EXPORT'!AE785))))</f>
        <v xml:space="preserve">SUSAN GRACIA, JULIE EDINGER, TRICIA PERRY (REV DIR) 
</v>
      </c>
      <c r="M785" s="4" t="str">
        <f>UPPER(VLOOKUP($A785,'ACCESS EXPORT'!$A:$O,15,FALSE))</f>
        <v>PATRICIA HORVATH (PM)/KAIRSTEN TURNER (PM)</v>
      </c>
      <c r="N785" s="4" t="str">
        <f ca="1">IF(AND('ACCESS EXPORT'!X785="",'ACCESS EXPORT'!Y785=""),IF('ACCESS EXPORT'!V785&lt;&gt;"",(IF(TODAY()-'ACCESS EXPORT'!V785&gt;=-60,UPPER(CONCATENATE(VLOOKUP(B785,'ACCESS EXPORT'!$B:$P,15,FALSE),""&amp;CHAR(10)&amp;"(SEP",TEXT('ACCESS EXPORT'!V785," MM/DD/YYY)"))),IF(TODAY()-'ACCESS EXPORT'!V785&lt;0,UPPER(VLOOKUP(B785,'ACCESS EXPORT'!$B:$P,15,FALSE)),UPPER(VLOOKUP(B785,'ACCESS EXPORT'!$B:$P,15,FALSE))))),IF('ACCESS EXPORT'!U785="",UPPER(VLOOKUP(B785,'ACCESS EXPORT'!$B:$P,15,FALSE)),IF(TODAY()-'ACCESS EXPORT'!U785&lt;=30,CONCATENATE(UPPER(VLOOKUP(B785,'ACCESS EXPORT'!$B:$P,15,FALSE)),""&amp;CHAR(10)&amp;"(NEW",TEXT('ACCESS EXPORT'!U785," MM/DD/YYY)")),IF(AND(TODAY()-'ACCESS EXPORT'!U785&gt;30,TODAY()&gt;0),UPPER(VLOOKUP(B785,'ACCESS EXPORT'!$B:$P,15,FALSE)))))),IF('ACCESS EXPORT'!Y785&lt;&gt;"",UPPER(CONCATENATE(UPPER(VLOOKUP(B785,'ACCESS EXPORT'!$B:$P,15,FALSE)),""&amp;CHAR(10)&amp;"(Transfer Out",TEXT('ACCESS EXPORT'!Y785," MM/DD/YYY)"))),IF('ACCESS EXPORT'!X785&lt;&gt;"",UPPER(CONCATENATE(UPPER(VLOOKUP(B785,'ACCESS EXPORT'!$B:$P,15,FALSE)),""&amp;CHAR(10)&amp;"(Transfer In",TEXT('ACCESS EXPORT'!X785," MM/DD/YYY)"))))))</f>
        <v>CRAYTON, SAMUEL
(NEW 08/05/2019)</v>
      </c>
      <c r="O785" s="4" t="str">
        <f>_xlfn.IFNA(VLOOKUP(B785,'ACCESS EXPORT'!$B:$Q,16,FALSE),"")</f>
        <v>MD</v>
      </c>
      <c r="P785" s="4" t="str">
        <f>_xlfn.IFNA(VLOOKUP(B785,'ACCESS EXPORT'!B:W,22,FALSE),"-")</f>
        <v>1659712172</v>
      </c>
      <c r="Q785" s="4" t="str">
        <f>_xlfn.IFNA(VLOOKUP(A785,'ACCESS EXPORT'!$A:$AG,33,0),"-")</f>
        <v>TBD</v>
      </c>
      <c r="R785" s="4" t="str">
        <f>_xlfn.IFNA(VLOOKUP(A785,'ACCESS EXPORT'!$A:$AH,34,0),"-")</f>
        <v>Linda Hopkins</v>
      </c>
      <c r="S785" s="4" t="str">
        <f>_xlfn.IFNA(VLOOKUP(A785,'ACCESS EXPORT'!$A:$AI,35,0),"-")</f>
        <v>James Agee</v>
      </c>
      <c r="T785" s="4" t="str">
        <f>_xlfn.IFNA(VLOOKUP(A785,'ACCESS EXPORT'!$A:$AJ,36,0),"-")</f>
        <v>Wanda Cruz</v>
      </c>
      <c r="U785" s="4" t="str">
        <f>_xlfn.IFNA(VLOOKUP(A785,'ACCESS EXPORT'!$A:$AK,37,0),"-")</f>
        <v>athena</v>
      </c>
      <c r="V785" s="4" t="str">
        <f>_xlfn.IFNA(VLOOKUP(A785,'ACCESS EXPORT'!$A:$AL,38,0),"-")</f>
        <v>N/A</v>
      </c>
      <c r="W785" s="4" t="str">
        <f>_xlfn.IFNA(VLOOKUP(A785,'ACCESS EXPORT'!$A:$AM,39,0),"-")</f>
        <v/>
      </c>
      <c r="X785" s="4" t="str">
        <f>_xlfn.IFNA(VLOOKUP(A785,'ACCESS EXPORT'!$A:$AN,40,0),"-")</f>
        <v>-</v>
      </c>
      <c r="Y785" s="26" t="str">
        <f>_xlfn.IFNA(VLOOKUP(A785,'ACCESS EXPORT'!A:AO,41,0),"")</f>
        <v>N/A</v>
      </c>
      <c r="Z785" s="26" t="str">
        <f>_xlfn.IFNA(VLOOKUP(A785,'ACCESS EXPORT'!A:AP,42,0),"")</f>
        <v/>
      </c>
      <c r="AA785" s="26" t="str">
        <f>_xlfn.IFNA(VLOOKUP(A785,'ACCESS EXPORT'!A:AQ,43,0),"")</f>
        <v>Jenna Tomaselli</v>
      </c>
    </row>
    <row r="786" spans="1:27" ht="18.75" x14ac:dyDescent="0.25">
      <c r="A786" s="33">
        <v>262</v>
      </c>
      <c r="B786" s="10">
        <v>2282</v>
      </c>
      <c r="C786" s="7" t="str">
        <f ca="1">IFERROR(UPPER(IF(AND('ACCESS EXPORT'!AA786="",'ACCESS EXPORT'!Z786=""),VLOOKUP(A786,'ACCESS EXPORT'!$A:$AF,32,FALSE),(IF('ACCESS EXPORT'!AA786&lt;&gt;"",CONCATENATE(VLOOKUP(A786,'ACCESS EXPORT'!$A:$AF,32,FALSE)," (Closed",TEXT('ACCESS EXPORT'!AA786," MM/DD/YYY)")),IF(TODAY()&lt;(('ACCESS EXPORT'!Z786)+30),CONCATENATE(VLOOKUP(A786,'ACCESS EXPORT'!$A:$AF,32,FALSE)," (Opens",TEXT('ACCESS EXPORT'!Z786," MM/DD/YYY)")),VLOOKUP(A786,'ACCESS EXPORT'!$A:$AF,32,FALSE)))))),"-")</f>
        <v>ADVENTHEALTH MEDICAL GROUP RADIOLOGY AT CENTRAL FLORIDA</v>
      </c>
      <c r="D786" s="3" t="str">
        <f ca="1">IFERROR(UPPER(IF(AND('ACCESS EXPORT'!AA786="",'ACCESS EXPORT'!Z786=""),VLOOKUP(A786,'ACCESS EXPORT'!$A:$AF,28,FALSE),(IF('ACCESS EXPORT'!AA786&lt;&gt;"",CONCATENATE(VLOOKUP(A786,'ACCESS EXPORT'!$A:$AF,28,FALSE)," (Closed",TEXT('ACCESS EXPORT'!AA786," MM/DD/YYY)")),IF(TODAY()&lt;(('ACCESS EXPORT'!Z786)+30),CONCATENATE(VLOOKUP(A786,'ACCESS EXPORT'!$A:$AF,28,FALSE)," (Opens",TEXT('ACCESS EXPORT'!Z786," MM/DD/YYY)")),VLOOKUP(A786,'ACCESS EXPORT'!$A:$AF,28,FALSE)))))),"-")</f>
        <v>RADIOLOGY SPECIALISTS OF FLORIDA</v>
      </c>
      <c r="E786" s="3" t="str">
        <f>VLOOKUP($A786,'ACCESS EXPORT'!$A:$AF,3,FALSE)</f>
        <v>7260</v>
      </c>
      <c r="F786" s="3" t="str">
        <f>UPPER(CONCATENATE(VLOOKUP(A786,'ACCESS EXPORT'!$A:$AF,4,FALSE)," ",VLOOKUP(A786,'ACCESS EXPORT'!$A:$AF,5,FALSE)," ",VLOOKUP(A786,'ACCESS EXPORT'!$A:$AF,6,FALSE)," ",VLOOKUP(A786,'ACCESS EXPORT'!$A:$AA,7,FALSE)," ",VLOOKUP(A786,'ACCESS EXPORT'!$A:$AA,8,FALSE)))</f>
        <v>2600 WESTHALL LN  MAITLAND FL 32751</v>
      </c>
      <c r="G786" s="4" t="str">
        <f>UPPER(VLOOKUP($A786,'ACCESS EXPORT'!$A:$AF,9,FALSE))</f>
        <v>ORANGE</v>
      </c>
      <c r="H786" s="4" t="str">
        <f>_xlfn.IFNA(VLOOKUP($B786,'ACCESS EXPORT'!$B:$J,9,FALSE),"")</f>
        <v>HB</v>
      </c>
      <c r="I786" s="3" t="str">
        <f>CONCATENATE("(P)",VLOOKUP($A786,'ACCESS EXPORT'!$A:$AF,11,FALSE)," (F)",VLOOKUP($A786,'ACCESS EXPORT'!$A:$AF,29,FALSE))</f>
        <v>(P)(407) 200-2355 (F)(407) 200-4947</v>
      </c>
      <c r="J786" s="4" t="str">
        <f>UPPER(VLOOKUP($A786,'ACCESS EXPORT'!$A:$AF,12,FALSE))</f>
        <v>RADIOLOGY</v>
      </c>
      <c r="K786" s="4" t="str">
        <f>UPPER(VLOOKUP($A786,'ACCESS EXPORT'!$A:$AF,13,FALSE))</f>
        <v>ELISE MACCARROLL-WRIGHT</v>
      </c>
      <c r="L786" s="3" t="str">
        <f>IF(AND(VLOOKUP(A786,'ACCESS EXPORT'!A:AE,1,0),'ACCESS EXPORT'!N786=""),UPPER(CONCATENATE('ACCESS EXPORT'!AE786)),IF(VLOOKUP(A786,'ACCESS EXPORT'!A:AE,1,0),UPPER(CONCATENATE('ACCESS EXPORT'!N786," "&amp;CHAR(10),'ACCESS EXPORT'!AE786))))</f>
        <v xml:space="preserve">SUSAN GRACIA, JULIE EDINGER, TRICIA PERRY (REV DIR) 
</v>
      </c>
      <c r="M786" s="4" t="str">
        <f>UPPER(VLOOKUP($A786,'ACCESS EXPORT'!$A:$O,15,FALSE))</f>
        <v>PATRICIA HORVATH (PM)/KAIRSTEN TURNER (PM)</v>
      </c>
      <c r="N786" s="4" t="str">
        <f ca="1">IF(AND('ACCESS EXPORT'!X786="",'ACCESS EXPORT'!Y786=""),IF('ACCESS EXPORT'!V786&lt;&gt;"",(IF(TODAY()-'ACCESS EXPORT'!V786&gt;=-60,UPPER(CONCATENATE(VLOOKUP(B786,'ACCESS EXPORT'!$B:$P,15,FALSE),""&amp;CHAR(10)&amp;"(SEP",TEXT('ACCESS EXPORT'!V786," MM/DD/YYY)"))),IF(TODAY()-'ACCESS EXPORT'!V786&lt;0,UPPER(VLOOKUP(B786,'ACCESS EXPORT'!$B:$P,15,FALSE)),UPPER(VLOOKUP(B786,'ACCESS EXPORT'!$B:$P,15,FALSE))))),IF('ACCESS EXPORT'!U786="",UPPER(VLOOKUP(B786,'ACCESS EXPORT'!$B:$P,15,FALSE)),IF(TODAY()-'ACCESS EXPORT'!U786&lt;=30,CONCATENATE(UPPER(VLOOKUP(B786,'ACCESS EXPORT'!$B:$P,15,FALSE)),""&amp;CHAR(10)&amp;"(NEW",TEXT('ACCESS EXPORT'!U786," MM/DD/YYY)")),IF(AND(TODAY()-'ACCESS EXPORT'!U786&gt;30,TODAY()&gt;0),UPPER(VLOOKUP(B786,'ACCESS EXPORT'!$B:$P,15,FALSE)))))),IF('ACCESS EXPORT'!Y786&lt;&gt;"",UPPER(CONCATENATE(UPPER(VLOOKUP(B786,'ACCESS EXPORT'!$B:$P,15,FALSE)),""&amp;CHAR(10)&amp;"(Transfer Out",TEXT('ACCESS EXPORT'!Y786," MM/DD/YYY)"))),IF('ACCESS EXPORT'!X786&lt;&gt;"",UPPER(CONCATENATE(UPPER(VLOOKUP(B786,'ACCESS EXPORT'!$B:$P,15,FALSE)),""&amp;CHAR(10)&amp;"(Transfer In",TEXT('ACCESS EXPORT'!X786," MM/DD/YYY)"))))))</f>
        <v>TUMURULU, SUMANT
(NEW 08/05/2019)</v>
      </c>
      <c r="O786" s="4" t="str">
        <f>_xlfn.IFNA(VLOOKUP(B786,'ACCESS EXPORT'!$B:$Q,16,FALSE),"")</f>
        <v>MD</v>
      </c>
      <c r="P786" s="4" t="str">
        <f>_xlfn.IFNA(VLOOKUP(B786,'ACCESS EXPORT'!B:W,22,FALSE),"-")</f>
        <v>1215270285</v>
      </c>
      <c r="Q786" s="4" t="str">
        <f>_xlfn.IFNA(VLOOKUP(A786,'ACCESS EXPORT'!$A:$AG,33,0),"-")</f>
        <v>TBD</v>
      </c>
      <c r="R786" s="4" t="str">
        <f>_xlfn.IFNA(VLOOKUP(A786,'ACCESS EXPORT'!$A:$AH,34,0),"-")</f>
        <v>Linda Hopkins</v>
      </c>
      <c r="S786" s="4" t="str">
        <f>_xlfn.IFNA(VLOOKUP(A786,'ACCESS EXPORT'!$A:$AI,35,0),"-")</f>
        <v>James Agee</v>
      </c>
      <c r="T786" s="4" t="str">
        <f>_xlfn.IFNA(VLOOKUP(A786,'ACCESS EXPORT'!$A:$AJ,36,0),"-")</f>
        <v>Wanda Cruz</v>
      </c>
      <c r="U786" s="4" t="str">
        <f>_xlfn.IFNA(VLOOKUP(A786,'ACCESS EXPORT'!$A:$AK,37,0),"-")</f>
        <v>athena</v>
      </c>
      <c r="V786" s="4" t="str">
        <f>_xlfn.IFNA(VLOOKUP(A786,'ACCESS EXPORT'!$A:$AL,38,0),"-")</f>
        <v>N/A</v>
      </c>
      <c r="W786" s="4" t="str">
        <f>_xlfn.IFNA(VLOOKUP(A786,'ACCESS EXPORT'!$A:$AM,39,0),"-")</f>
        <v/>
      </c>
      <c r="X786" s="4" t="str">
        <f>_xlfn.IFNA(VLOOKUP(A786,'ACCESS EXPORT'!$A:$AN,40,0),"-")</f>
        <v>-</v>
      </c>
      <c r="Y786" s="26" t="str">
        <f>_xlfn.IFNA(VLOOKUP(A786,'ACCESS EXPORT'!A:AO,41,0),"")</f>
        <v>N/A</v>
      </c>
      <c r="Z786" s="26" t="str">
        <f>_xlfn.IFNA(VLOOKUP(A786,'ACCESS EXPORT'!A:AP,42,0),"")</f>
        <v/>
      </c>
      <c r="AA786" s="26" t="str">
        <f>_xlfn.IFNA(VLOOKUP(A786,'ACCESS EXPORT'!A:AQ,43,0),"")</f>
        <v>Jenna Tomaselli</v>
      </c>
    </row>
    <row r="787" spans="1:27" ht="18.75" x14ac:dyDescent="0.25">
      <c r="A787" s="33">
        <v>262</v>
      </c>
      <c r="B787" s="10">
        <v>2281</v>
      </c>
      <c r="C787" s="7" t="str">
        <f ca="1">IFERROR(UPPER(IF(AND('ACCESS EXPORT'!AA787="",'ACCESS EXPORT'!Z787=""),VLOOKUP(A787,'ACCESS EXPORT'!$A:$AF,32,FALSE),(IF('ACCESS EXPORT'!AA787&lt;&gt;"",CONCATENATE(VLOOKUP(A787,'ACCESS EXPORT'!$A:$AF,32,FALSE)," (Closed",TEXT('ACCESS EXPORT'!AA787," MM/DD/YYY)")),IF(TODAY()&lt;(('ACCESS EXPORT'!Z787)+30),CONCATENATE(VLOOKUP(A787,'ACCESS EXPORT'!$A:$AF,32,FALSE)," (Opens",TEXT('ACCESS EXPORT'!Z787," MM/DD/YYY)")),VLOOKUP(A787,'ACCESS EXPORT'!$A:$AF,32,FALSE)))))),"-")</f>
        <v>ADVENTHEALTH MEDICAL GROUP RADIOLOGY AT CENTRAL FLORIDA</v>
      </c>
      <c r="D787" s="3" t="str">
        <f ca="1">IFERROR(UPPER(IF(AND('ACCESS EXPORT'!AA787="",'ACCESS EXPORT'!Z787=""),VLOOKUP(A787,'ACCESS EXPORT'!$A:$AF,28,FALSE),(IF('ACCESS EXPORT'!AA787&lt;&gt;"",CONCATENATE(VLOOKUP(A787,'ACCESS EXPORT'!$A:$AF,28,FALSE)," (Closed",TEXT('ACCESS EXPORT'!AA787," MM/DD/YYY)")),IF(TODAY()&lt;(('ACCESS EXPORT'!Z787)+30),CONCATENATE(VLOOKUP(A787,'ACCESS EXPORT'!$A:$AF,28,FALSE)," (Opens",TEXT('ACCESS EXPORT'!Z787," MM/DD/YYY)")),VLOOKUP(A787,'ACCESS EXPORT'!$A:$AF,28,FALSE)))))),"-")</f>
        <v>RADIOLOGY SPECIALISTS OF FLORIDA</v>
      </c>
      <c r="E787" s="3" t="str">
        <f>VLOOKUP($A787,'ACCESS EXPORT'!$A:$AF,3,FALSE)</f>
        <v>7260</v>
      </c>
      <c r="F787" s="3" t="str">
        <f>UPPER(CONCATENATE(VLOOKUP(A787,'ACCESS EXPORT'!$A:$AF,4,FALSE)," ",VLOOKUP(A787,'ACCESS EXPORT'!$A:$AF,5,FALSE)," ",VLOOKUP(A787,'ACCESS EXPORT'!$A:$AF,6,FALSE)," ",VLOOKUP(A787,'ACCESS EXPORT'!$A:$AA,7,FALSE)," ",VLOOKUP(A787,'ACCESS EXPORT'!$A:$AA,8,FALSE)))</f>
        <v>2600 WESTHALL LN  MAITLAND FL 32751</v>
      </c>
      <c r="G787" s="4" t="str">
        <f>UPPER(VLOOKUP($A787,'ACCESS EXPORT'!$A:$AF,9,FALSE))</f>
        <v>ORANGE</v>
      </c>
      <c r="H787" s="4" t="str">
        <f>_xlfn.IFNA(VLOOKUP($B787,'ACCESS EXPORT'!$B:$J,9,FALSE),"")</f>
        <v>HB</v>
      </c>
      <c r="I787" s="3" t="str">
        <f>CONCATENATE("(P)",VLOOKUP($A787,'ACCESS EXPORT'!$A:$AF,11,FALSE)," (F)",VLOOKUP($A787,'ACCESS EXPORT'!$A:$AF,29,FALSE))</f>
        <v>(P)(407) 200-2355 (F)(407) 200-4947</v>
      </c>
      <c r="J787" s="4" t="str">
        <f>UPPER(VLOOKUP($A787,'ACCESS EXPORT'!$A:$AF,12,FALSE))</f>
        <v>RADIOLOGY</v>
      </c>
      <c r="K787" s="4" t="str">
        <f>UPPER(VLOOKUP($A787,'ACCESS EXPORT'!$A:$AF,13,FALSE))</f>
        <v>ELISE MACCARROLL-WRIGHT</v>
      </c>
      <c r="L787" s="3" t="str">
        <f>IF(AND(VLOOKUP(A787,'ACCESS EXPORT'!A:AE,1,0),'ACCESS EXPORT'!N787=""),UPPER(CONCATENATE('ACCESS EXPORT'!AE787)),IF(VLOOKUP(A787,'ACCESS EXPORT'!A:AE,1,0),UPPER(CONCATENATE('ACCESS EXPORT'!N787," "&amp;CHAR(10),'ACCESS EXPORT'!AE787))))</f>
        <v xml:space="preserve">SUSAN GRACIA, JULIE EDINGER, TRICIA PERRY (REV DIR) 
</v>
      </c>
      <c r="M787" s="4" t="str">
        <f>UPPER(VLOOKUP($A787,'ACCESS EXPORT'!$A:$O,15,FALSE))</f>
        <v>PATRICIA HORVATH (PM)/KAIRSTEN TURNER (PM)</v>
      </c>
      <c r="N787" s="4" t="str">
        <f ca="1">IF(AND('ACCESS EXPORT'!X787="",'ACCESS EXPORT'!Y787=""),IF('ACCESS EXPORT'!V787&lt;&gt;"",(IF(TODAY()-'ACCESS EXPORT'!V787&gt;=-60,UPPER(CONCATENATE(VLOOKUP(B787,'ACCESS EXPORT'!$B:$P,15,FALSE),""&amp;CHAR(10)&amp;"(SEP",TEXT('ACCESS EXPORT'!V787," MM/DD/YYY)"))),IF(TODAY()-'ACCESS EXPORT'!V787&lt;0,UPPER(VLOOKUP(B787,'ACCESS EXPORT'!$B:$P,15,FALSE)),UPPER(VLOOKUP(B787,'ACCESS EXPORT'!$B:$P,15,FALSE))))),IF('ACCESS EXPORT'!U787="",UPPER(VLOOKUP(B787,'ACCESS EXPORT'!$B:$P,15,FALSE)),IF(TODAY()-'ACCESS EXPORT'!U787&lt;=30,CONCATENATE(UPPER(VLOOKUP(B787,'ACCESS EXPORT'!$B:$P,15,FALSE)),""&amp;CHAR(10)&amp;"(NEW",TEXT('ACCESS EXPORT'!U787," MM/DD/YYY)")),IF(AND(TODAY()-'ACCESS EXPORT'!U787&gt;30,TODAY()&gt;0),UPPER(VLOOKUP(B787,'ACCESS EXPORT'!$B:$P,15,FALSE)))))),IF('ACCESS EXPORT'!Y787&lt;&gt;"",UPPER(CONCATENATE(UPPER(VLOOKUP(B787,'ACCESS EXPORT'!$B:$P,15,FALSE)),""&amp;CHAR(10)&amp;"(Transfer Out",TEXT('ACCESS EXPORT'!Y787," MM/DD/YYY)"))),IF('ACCESS EXPORT'!X787&lt;&gt;"",UPPER(CONCATENATE(UPPER(VLOOKUP(B787,'ACCESS EXPORT'!$B:$P,15,FALSE)),""&amp;CHAR(10)&amp;"(Transfer In",TEXT('ACCESS EXPORT'!X787," MM/DD/YYY)"))))))</f>
        <v>AFTAB, SYED
(NEW 07/29/2019)</v>
      </c>
      <c r="O787" s="4" t="str">
        <f>_xlfn.IFNA(VLOOKUP(B787,'ACCESS EXPORT'!$B:$Q,16,FALSE),"")</f>
        <v>MD</v>
      </c>
      <c r="P787" s="4" t="str">
        <f>_xlfn.IFNA(VLOOKUP(B787,'ACCESS EXPORT'!B:W,22,FALSE),"-")</f>
        <v>1336439660</v>
      </c>
      <c r="Q787" s="4" t="str">
        <f>_xlfn.IFNA(VLOOKUP(A787,'ACCESS EXPORT'!$A:$AG,33,0),"-")</f>
        <v>TBD</v>
      </c>
      <c r="R787" s="4" t="str">
        <f>_xlfn.IFNA(VLOOKUP(A787,'ACCESS EXPORT'!$A:$AH,34,0),"-")</f>
        <v>Linda Hopkins</v>
      </c>
      <c r="S787" s="4" t="str">
        <f>_xlfn.IFNA(VLOOKUP(A787,'ACCESS EXPORT'!$A:$AI,35,0),"-")</f>
        <v>James Agee</v>
      </c>
      <c r="T787" s="4" t="str">
        <f>_xlfn.IFNA(VLOOKUP(A787,'ACCESS EXPORT'!$A:$AJ,36,0),"-")</f>
        <v>Wanda Cruz</v>
      </c>
      <c r="U787" s="4" t="str">
        <f>_xlfn.IFNA(VLOOKUP(A787,'ACCESS EXPORT'!$A:$AK,37,0),"-")</f>
        <v>athena</v>
      </c>
      <c r="V787" s="4" t="str">
        <f>_xlfn.IFNA(VLOOKUP(A787,'ACCESS EXPORT'!$A:$AL,38,0),"-")</f>
        <v>N/A</v>
      </c>
      <c r="W787" s="4" t="str">
        <f>_xlfn.IFNA(VLOOKUP(A787,'ACCESS EXPORT'!$A:$AM,39,0),"-")</f>
        <v/>
      </c>
      <c r="X787" s="4" t="str">
        <f>_xlfn.IFNA(VLOOKUP(A787,'ACCESS EXPORT'!$A:$AN,40,0),"-")</f>
        <v>-</v>
      </c>
      <c r="Y787" s="26" t="str">
        <f>_xlfn.IFNA(VLOOKUP(A787,'ACCESS EXPORT'!A:AO,41,0),"")</f>
        <v>N/A</v>
      </c>
      <c r="Z787" s="26" t="str">
        <f>_xlfn.IFNA(VLOOKUP(A787,'ACCESS EXPORT'!A:AP,42,0),"")</f>
        <v/>
      </c>
      <c r="AA787" s="26" t="str">
        <f>_xlfn.IFNA(VLOOKUP(A787,'ACCESS EXPORT'!A:AQ,43,0),"")</f>
        <v>Jenna Tomaselli</v>
      </c>
    </row>
    <row r="788" spans="1:27" ht="18.75" x14ac:dyDescent="0.25">
      <c r="A788" s="33">
        <v>262</v>
      </c>
      <c r="B788" s="10">
        <v>2280</v>
      </c>
      <c r="C788" s="7" t="str">
        <f ca="1">IFERROR(UPPER(IF(AND('ACCESS EXPORT'!AA788="",'ACCESS EXPORT'!Z788=""),VLOOKUP(A788,'ACCESS EXPORT'!$A:$AF,32,FALSE),(IF('ACCESS EXPORT'!AA788&lt;&gt;"",CONCATENATE(VLOOKUP(A788,'ACCESS EXPORT'!$A:$AF,32,FALSE)," (Closed",TEXT('ACCESS EXPORT'!AA788," MM/DD/YYY)")),IF(TODAY()&lt;(('ACCESS EXPORT'!Z788)+30),CONCATENATE(VLOOKUP(A788,'ACCESS EXPORT'!$A:$AF,32,FALSE)," (Opens",TEXT('ACCESS EXPORT'!Z788," MM/DD/YYY)")),VLOOKUP(A788,'ACCESS EXPORT'!$A:$AF,32,FALSE)))))),"-")</f>
        <v>ADVENTHEALTH MEDICAL GROUP RADIOLOGY AT CENTRAL FLORIDA</v>
      </c>
      <c r="D788" s="3" t="str">
        <f ca="1">IFERROR(UPPER(IF(AND('ACCESS EXPORT'!AA788="",'ACCESS EXPORT'!Z788=""),VLOOKUP(A788,'ACCESS EXPORT'!$A:$AF,28,FALSE),(IF('ACCESS EXPORT'!AA788&lt;&gt;"",CONCATENATE(VLOOKUP(A788,'ACCESS EXPORT'!$A:$AF,28,FALSE)," (Closed",TEXT('ACCESS EXPORT'!AA788," MM/DD/YYY)")),IF(TODAY()&lt;(('ACCESS EXPORT'!Z788)+30),CONCATENATE(VLOOKUP(A788,'ACCESS EXPORT'!$A:$AF,28,FALSE)," (Opens",TEXT('ACCESS EXPORT'!Z788," MM/DD/YYY)")),VLOOKUP(A788,'ACCESS EXPORT'!$A:$AF,28,FALSE)))))),"-")</f>
        <v>RADIOLOGY SPECIALISTS OF FLORIDA</v>
      </c>
      <c r="E788" s="3" t="str">
        <f>VLOOKUP($A788,'ACCESS EXPORT'!$A:$AF,3,FALSE)</f>
        <v>7260</v>
      </c>
      <c r="F788" s="3" t="str">
        <f>UPPER(CONCATENATE(VLOOKUP(A788,'ACCESS EXPORT'!$A:$AF,4,FALSE)," ",VLOOKUP(A788,'ACCESS EXPORT'!$A:$AF,5,FALSE)," ",VLOOKUP(A788,'ACCESS EXPORT'!$A:$AF,6,FALSE)," ",VLOOKUP(A788,'ACCESS EXPORT'!$A:$AA,7,FALSE)," ",VLOOKUP(A788,'ACCESS EXPORT'!$A:$AA,8,FALSE)))</f>
        <v>2600 WESTHALL LN  MAITLAND FL 32751</v>
      </c>
      <c r="G788" s="4" t="str">
        <f>UPPER(VLOOKUP($A788,'ACCESS EXPORT'!$A:$AF,9,FALSE))</f>
        <v>ORANGE</v>
      </c>
      <c r="H788" s="4" t="str">
        <f>_xlfn.IFNA(VLOOKUP($B788,'ACCESS EXPORT'!$B:$J,9,FALSE),"")</f>
        <v>HB</v>
      </c>
      <c r="I788" s="3" t="str">
        <f>CONCATENATE("(P)",VLOOKUP($A788,'ACCESS EXPORT'!$A:$AF,11,FALSE)," (F)",VLOOKUP($A788,'ACCESS EXPORT'!$A:$AF,29,FALSE))</f>
        <v>(P)(407) 200-2355 (F)(407) 200-4947</v>
      </c>
      <c r="J788" s="4" t="str">
        <f>UPPER(VLOOKUP($A788,'ACCESS EXPORT'!$A:$AF,12,FALSE))</f>
        <v>RADIOLOGY</v>
      </c>
      <c r="K788" s="4" t="str">
        <f>UPPER(VLOOKUP($A788,'ACCESS EXPORT'!$A:$AF,13,FALSE))</f>
        <v>ELISE MACCARROLL-WRIGHT</v>
      </c>
      <c r="L788" s="3" t="str">
        <f>IF(AND(VLOOKUP(A788,'ACCESS EXPORT'!A:AE,1,0),'ACCESS EXPORT'!N788=""),UPPER(CONCATENATE('ACCESS EXPORT'!AE788)),IF(VLOOKUP(A788,'ACCESS EXPORT'!A:AE,1,0),UPPER(CONCATENATE('ACCESS EXPORT'!N788," "&amp;CHAR(10),'ACCESS EXPORT'!AE788))))</f>
        <v xml:space="preserve">SUSAN GRACIA, JULIE EDINGER, TRICIA PERRY (REV DIR) 
</v>
      </c>
      <c r="M788" s="4" t="str">
        <f>UPPER(VLOOKUP($A788,'ACCESS EXPORT'!$A:$O,15,FALSE))</f>
        <v>PATRICIA HORVATH (PM)/KAIRSTEN TURNER (PM)</v>
      </c>
      <c r="N788" s="4" t="str">
        <f ca="1">IF(AND('ACCESS EXPORT'!X788="",'ACCESS EXPORT'!Y788=""),IF('ACCESS EXPORT'!V788&lt;&gt;"",(IF(TODAY()-'ACCESS EXPORT'!V788&gt;=-60,UPPER(CONCATENATE(VLOOKUP(B788,'ACCESS EXPORT'!$B:$P,15,FALSE),""&amp;CHAR(10)&amp;"(SEP",TEXT('ACCESS EXPORT'!V788," MM/DD/YYY)"))),IF(TODAY()-'ACCESS EXPORT'!V788&lt;0,UPPER(VLOOKUP(B788,'ACCESS EXPORT'!$B:$P,15,FALSE)),UPPER(VLOOKUP(B788,'ACCESS EXPORT'!$B:$P,15,FALSE))))),IF('ACCESS EXPORT'!U788="",UPPER(VLOOKUP(B788,'ACCESS EXPORT'!$B:$P,15,FALSE)),IF(TODAY()-'ACCESS EXPORT'!U788&lt;=30,CONCATENATE(UPPER(VLOOKUP(B788,'ACCESS EXPORT'!$B:$P,15,FALSE)),""&amp;CHAR(10)&amp;"(NEW",TEXT('ACCESS EXPORT'!U788," MM/DD/YYY)")),IF(AND(TODAY()-'ACCESS EXPORT'!U788&gt;30,TODAY()&gt;0),UPPER(VLOOKUP(B788,'ACCESS EXPORT'!$B:$P,15,FALSE)))))),IF('ACCESS EXPORT'!Y788&lt;&gt;"",UPPER(CONCATENATE(UPPER(VLOOKUP(B788,'ACCESS EXPORT'!$B:$P,15,FALSE)),""&amp;CHAR(10)&amp;"(Transfer Out",TEXT('ACCESS EXPORT'!Y788," MM/DD/YYY)"))),IF('ACCESS EXPORT'!X788&lt;&gt;"",UPPER(CONCATENATE(UPPER(VLOOKUP(B788,'ACCESS EXPORT'!$B:$P,15,FALSE)),""&amp;CHAR(10)&amp;"(Transfer In",TEXT('ACCESS EXPORT'!X788," MM/DD/YYY)"))))))</f>
        <v>DIFFENDAFFER, CLARK
(NEW 07/22/2019)</v>
      </c>
      <c r="O788" s="4" t="str">
        <f>_xlfn.IFNA(VLOOKUP(B788,'ACCESS EXPORT'!$B:$Q,16,FALSE),"")</f>
        <v>MD</v>
      </c>
      <c r="P788" s="4" t="str">
        <f>_xlfn.IFNA(VLOOKUP(B788,'ACCESS EXPORT'!B:W,22,FALSE),"-")</f>
        <v>1174612337</v>
      </c>
      <c r="Q788" s="4" t="str">
        <f>_xlfn.IFNA(VLOOKUP(A788,'ACCESS EXPORT'!$A:$AG,33,0),"-")</f>
        <v>TBD</v>
      </c>
      <c r="R788" s="4" t="str">
        <f>_xlfn.IFNA(VLOOKUP(A788,'ACCESS EXPORT'!$A:$AH,34,0),"-")</f>
        <v>Linda Hopkins</v>
      </c>
      <c r="S788" s="4" t="str">
        <f>_xlfn.IFNA(VLOOKUP(A788,'ACCESS EXPORT'!$A:$AI,35,0),"-")</f>
        <v>James Agee</v>
      </c>
      <c r="T788" s="4" t="str">
        <f>_xlfn.IFNA(VLOOKUP(A788,'ACCESS EXPORT'!$A:$AJ,36,0),"-")</f>
        <v>Wanda Cruz</v>
      </c>
      <c r="U788" s="4" t="str">
        <f>_xlfn.IFNA(VLOOKUP(A788,'ACCESS EXPORT'!$A:$AK,37,0),"-")</f>
        <v>athena</v>
      </c>
      <c r="V788" s="4" t="str">
        <f>_xlfn.IFNA(VLOOKUP(A788,'ACCESS EXPORT'!$A:$AL,38,0),"-")</f>
        <v>N/A</v>
      </c>
      <c r="W788" s="4" t="str">
        <f>_xlfn.IFNA(VLOOKUP(A788,'ACCESS EXPORT'!$A:$AM,39,0),"-")</f>
        <v/>
      </c>
      <c r="X788" s="4" t="str">
        <f>_xlfn.IFNA(VLOOKUP(A788,'ACCESS EXPORT'!$A:$AN,40,0),"-")</f>
        <v>-</v>
      </c>
      <c r="Y788" s="26" t="str">
        <f>_xlfn.IFNA(VLOOKUP(A788,'ACCESS EXPORT'!A:AO,41,0),"")</f>
        <v>N/A</v>
      </c>
      <c r="Z788" s="26" t="str">
        <f>_xlfn.IFNA(VLOOKUP(A788,'ACCESS EXPORT'!A:AP,42,0),"")</f>
        <v/>
      </c>
      <c r="AA788" s="26" t="str">
        <f>_xlfn.IFNA(VLOOKUP(A788,'ACCESS EXPORT'!A:AQ,43,0),"")</f>
        <v>Jenna Tomaselli</v>
      </c>
    </row>
    <row r="789" spans="1:27" ht="18.75" x14ac:dyDescent="0.25">
      <c r="A789" s="33">
        <v>262</v>
      </c>
      <c r="B789" s="10">
        <v>1919</v>
      </c>
      <c r="C789" s="7" t="str">
        <f ca="1">IFERROR(UPPER(IF(AND('ACCESS EXPORT'!AA789="",'ACCESS EXPORT'!Z789=""),VLOOKUP(A789,'ACCESS EXPORT'!$A:$AF,32,FALSE),(IF('ACCESS EXPORT'!AA789&lt;&gt;"",CONCATENATE(VLOOKUP(A789,'ACCESS EXPORT'!$A:$AF,32,FALSE)," (Closed",TEXT('ACCESS EXPORT'!AA789," MM/DD/YYY)")),IF(TODAY()&lt;(('ACCESS EXPORT'!Z789)+30),CONCATENATE(VLOOKUP(A789,'ACCESS EXPORT'!$A:$AF,32,FALSE)," (Opens",TEXT('ACCESS EXPORT'!Z789," MM/DD/YYY)")),VLOOKUP(A789,'ACCESS EXPORT'!$A:$AF,32,FALSE)))))),"-")</f>
        <v>ADVENTHEALTH MEDICAL GROUP RADIOLOGY AT CENTRAL FLORIDA</v>
      </c>
      <c r="D789" s="3" t="str">
        <f ca="1">IFERROR(UPPER(IF(AND('ACCESS EXPORT'!AA789="",'ACCESS EXPORT'!Z789=""),VLOOKUP(A789,'ACCESS EXPORT'!$A:$AF,28,FALSE),(IF('ACCESS EXPORT'!AA789&lt;&gt;"",CONCATENATE(VLOOKUP(A789,'ACCESS EXPORT'!$A:$AF,28,FALSE)," (Closed",TEXT('ACCESS EXPORT'!AA789," MM/DD/YYY)")),IF(TODAY()&lt;(('ACCESS EXPORT'!Z789)+30),CONCATENATE(VLOOKUP(A789,'ACCESS EXPORT'!$A:$AF,28,FALSE)," (Opens",TEXT('ACCESS EXPORT'!Z789," MM/DD/YYY)")),VLOOKUP(A789,'ACCESS EXPORT'!$A:$AF,28,FALSE)))))),"-")</f>
        <v>RADIOLOGY SPECIALISTS OF FLORIDA</v>
      </c>
      <c r="E789" s="3" t="str">
        <f>VLOOKUP($A789,'ACCESS EXPORT'!$A:$AF,3,FALSE)</f>
        <v>7260</v>
      </c>
      <c r="F789" s="3" t="str">
        <f>UPPER(CONCATENATE(VLOOKUP(A789,'ACCESS EXPORT'!$A:$AF,4,FALSE)," ",VLOOKUP(A789,'ACCESS EXPORT'!$A:$AF,5,FALSE)," ",VLOOKUP(A789,'ACCESS EXPORT'!$A:$AF,6,FALSE)," ",VLOOKUP(A789,'ACCESS EXPORT'!$A:$AA,7,FALSE)," ",VLOOKUP(A789,'ACCESS EXPORT'!$A:$AA,8,FALSE)))</f>
        <v>2600 WESTHALL LN  MAITLAND FL 32751</v>
      </c>
      <c r="G789" s="4" t="str">
        <f>UPPER(VLOOKUP($A789,'ACCESS EXPORT'!$A:$AF,9,FALSE))</f>
        <v>ORANGE</v>
      </c>
      <c r="H789" s="4" t="str">
        <f>_xlfn.IFNA(VLOOKUP($B789,'ACCESS EXPORT'!$B:$J,9,FALSE),"")</f>
        <v>HB</v>
      </c>
      <c r="I789" s="3" t="str">
        <f>CONCATENATE("(P)",VLOOKUP($A789,'ACCESS EXPORT'!$A:$AF,11,FALSE)," (F)",VLOOKUP($A789,'ACCESS EXPORT'!$A:$AF,29,FALSE))</f>
        <v>(P)(407) 200-2355 (F)(407) 200-4947</v>
      </c>
      <c r="J789" s="4" t="str">
        <f>UPPER(VLOOKUP($A789,'ACCESS EXPORT'!$A:$AF,12,FALSE))</f>
        <v>RADIOLOGY</v>
      </c>
      <c r="K789" s="4" t="str">
        <f>UPPER(VLOOKUP($A789,'ACCESS EXPORT'!$A:$AF,13,FALSE))</f>
        <v>ELISE MACCARROLL-WRIGHT</v>
      </c>
      <c r="L789" s="3" t="str">
        <f>IF(AND(VLOOKUP(A789,'ACCESS EXPORT'!A:AE,1,0),'ACCESS EXPORT'!N789=""),UPPER(CONCATENATE('ACCESS EXPORT'!AE789)),IF(VLOOKUP(A789,'ACCESS EXPORT'!A:AE,1,0),UPPER(CONCATENATE('ACCESS EXPORT'!N789," "&amp;CHAR(10),'ACCESS EXPORT'!AE789))))</f>
        <v xml:space="preserve">SUSAN GRACIA, JULIE EDINGER, TRICIA PERRY (REV DIR) 
</v>
      </c>
      <c r="M789" s="4" t="str">
        <f>UPPER(VLOOKUP($A789,'ACCESS EXPORT'!$A:$O,15,FALSE))</f>
        <v>PATRICIA HORVATH (PM)/KAIRSTEN TURNER (PM)</v>
      </c>
      <c r="N789" s="4" t="str">
        <f ca="1">IF(AND('ACCESS EXPORT'!X789="",'ACCESS EXPORT'!Y789=""),IF('ACCESS EXPORT'!V789&lt;&gt;"",(IF(TODAY()-'ACCESS EXPORT'!V789&gt;=-60,UPPER(CONCATENATE(VLOOKUP(B789,'ACCESS EXPORT'!$B:$P,15,FALSE),""&amp;CHAR(10)&amp;"(SEP",TEXT('ACCESS EXPORT'!V789," MM/DD/YYY)"))),IF(TODAY()-'ACCESS EXPORT'!V789&lt;0,UPPER(VLOOKUP(B789,'ACCESS EXPORT'!$B:$P,15,FALSE)),UPPER(VLOOKUP(B789,'ACCESS EXPORT'!$B:$P,15,FALSE))))),IF('ACCESS EXPORT'!U789="",UPPER(VLOOKUP(B789,'ACCESS EXPORT'!$B:$P,15,FALSE)),IF(TODAY()-'ACCESS EXPORT'!U789&lt;=30,CONCATENATE(UPPER(VLOOKUP(B789,'ACCESS EXPORT'!$B:$P,15,FALSE)),""&amp;CHAR(10)&amp;"(NEW",TEXT('ACCESS EXPORT'!U789," MM/DD/YYY)")),IF(AND(TODAY()-'ACCESS EXPORT'!U789&gt;30,TODAY()&gt;0),UPPER(VLOOKUP(B789,'ACCESS EXPORT'!$B:$P,15,FALSE)))))),IF('ACCESS EXPORT'!Y789&lt;&gt;"",UPPER(CONCATENATE(UPPER(VLOOKUP(B789,'ACCESS EXPORT'!$B:$P,15,FALSE)),""&amp;CHAR(10)&amp;"(Transfer Out",TEXT('ACCESS EXPORT'!Y789," MM/DD/YYY)"))),IF('ACCESS EXPORT'!X789&lt;&gt;"",UPPER(CONCATENATE(UPPER(VLOOKUP(B789,'ACCESS EXPORT'!$B:$P,15,FALSE)),""&amp;CHAR(10)&amp;"(Transfer In",TEXT('ACCESS EXPORT'!X789," MM/DD/YYY)"))))))</f>
        <v>FRANKLIN, JOSHUA</v>
      </c>
      <c r="O789" s="4" t="str">
        <f>_xlfn.IFNA(VLOOKUP(B789,'ACCESS EXPORT'!$B:$Q,16,FALSE),"")</f>
        <v>MD</v>
      </c>
      <c r="P789" s="4" t="str">
        <f>_xlfn.IFNA(VLOOKUP(B789,'ACCESS EXPORT'!B:W,22,FALSE),"-")</f>
        <v>1679763460</v>
      </c>
      <c r="Q789" s="4" t="str">
        <f>_xlfn.IFNA(VLOOKUP(A789,'ACCESS EXPORT'!$A:$AG,33,0),"-")</f>
        <v>TBD</v>
      </c>
      <c r="R789" s="4" t="str">
        <f>_xlfn.IFNA(VLOOKUP(A789,'ACCESS EXPORT'!$A:$AH,34,0),"-")</f>
        <v>Linda Hopkins</v>
      </c>
      <c r="S789" s="4" t="str">
        <f>_xlfn.IFNA(VLOOKUP(A789,'ACCESS EXPORT'!$A:$AI,35,0),"-")</f>
        <v>James Agee</v>
      </c>
      <c r="T789" s="4" t="str">
        <f>_xlfn.IFNA(VLOOKUP(A789,'ACCESS EXPORT'!$A:$AJ,36,0),"-")</f>
        <v>Wanda Cruz</v>
      </c>
      <c r="U789" s="4" t="str">
        <f>_xlfn.IFNA(VLOOKUP(A789,'ACCESS EXPORT'!$A:$AK,37,0),"-")</f>
        <v>athena</v>
      </c>
      <c r="V789" s="4" t="str">
        <f>_xlfn.IFNA(VLOOKUP(A789,'ACCESS EXPORT'!$A:$AL,38,0),"-")</f>
        <v>N/A</v>
      </c>
      <c r="W789" s="4" t="str">
        <f>_xlfn.IFNA(VLOOKUP(A789,'ACCESS EXPORT'!$A:$AM,39,0),"-")</f>
        <v/>
      </c>
      <c r="X789" s="4" t="str">
        <f>_xlfn.IFNA(VLOOKUP(A789,'ACCESS EXPORT'!$A:$AN,40,0),"-")</f>
        <v>-</v>
      </c>
      <c r="Y789" s="26" t="str">
        <f>_xlfn.IFNA(VLOOKUP(A789,'ACCESS EXPORT'!A:AO,41,0),"")</f>
        <v>N/A</v>
      </c>
      <c r="Z789" s="26" t="str">
        <f>_xlfn.IFNA(VLOOKUP(A789,'ACCESS EXPORT'!A:AP,42,0),"")</f>
        <v/>
      </c>
      <c r="AA789" s="26" t="str">
        <f>_xlfn.IFNA(VLOOKUP(A789,'ACCESS EXPORT'!A:AQ,43,0),"")</f>
        <v>Jenna Tomaselli</v>
      </c>
    </row>
    <row r="790" spans="1:27" ht="18.75" x14ac:dyDescent="0.25">
      <c r="A790" s="33">
        <v>262</v>
      </c>
      <c r="B790" s="10">
        <v>2286</v>
      </c>
      <c r="C790" s="7" t="str">
        <f ca="1">IFERROR(UPPER(IF(AND('ACCESS EXPORT'!AA790="",'ACCESS EXPORT'!Z790=""),VLOOKUP(A790,'ACCESS EXPORT'!$A:$AF,32,FALSE),(IF('ACCESS EXPORT'!AA790&lt;&gt;"",CONCATENATE(VLOOKUP(A790,'ACCESS EXPORT'!$A:$AF,32,FALSE)," (Closed",TEXT('ACCESS EXPORT'!AA790," MM/DD/YYY)")),IF(TODAY()&lt;(('ACCESS EXPORT'!Z790)+30),CONCATENATE(VLOOKUP(A790,'ACCESS EXPORT'!$A:$AF,32,FALSE)," (Opens",TEXT('ACCESS EXPORT'!Z790," MM/DD/YYY)")),VLOOKUP(A790,'ACCESS EXPORT'!$A:$AF,32,FALSE)))))),"-")</f>
        <v>ADVENTHEALTH MEDICAL GROUP RADIOLOGY AT CENTRAL FLORIDA</v>
      </c>
      <c r="D790" s="3" t="str">
        <f ca="1">IFERROR(UPPER(IF(AND('ACCESS EXPORT'!AA790="",'ACCESS EXPORT'!Z790=""),VLOOKUP(A790,'ACCESS EXPORT'!$A:$AF,28,FALSE),(IF('ACCESS EXPORT'!AA790&lt;&gt;"",CONCATENATE(VLOOKUP(A790,'ACCESS EXPORT'!$A:$AF,28,FALSE)," (Closed",TEXT('ACCESS EXPORT'!AA790," MM/DD/YYY)")),IF(TODAY()&lt;(('ACCESS EXPORT'!Z790)+30),CONCATENATE(VLOOKUP(A790,'ACCESS EXPORT'!$A:$AF,28,FALSE)," (Opens",TEXT('ACCESS EXPORT'!Z790," MM/DD/YYY)")),VLOOKUP(A790,'ACCESS EXPORT'!$A:$AF,28,FALSE)))))),"-")</f>
        <v>RADIOLOGY SPECIALISTS OF FLORIDA</v>
      </c>
      <c r="E790" s="3" t="str">
        <f>VLOOKUP($A790,'ACCESS EXPORT'!$A:$AF,3,FALSE)</f>
        <v>7260</v>
      </c>
      <c r="F790" s="3" t="str">
        <f>UPPER(CONCATENATE(VLOOKUP(A790,'ACCESS EXPORT'!$A:$AF,4,FALSE)," ",VLOOKUP(A790,'ACCESS EXPORT'!$A:$AF,5,FALSE)," ",VLOOKUP(A790,'ACCESS EXPORT'!$A:$AF,6,FALSE)," ",VLOOKUP(A790,'ACCESS EXPORT'!$A:$AA,7,FALSE)," ",VLOOKUP(A790,'ACCESS EXPORT'!$A:$AA,8,FALSE)))</f>
        <v>2600 WESTHALL LN  MAITLAND FL 32751</v>
      </c>
      <c r="G790" s="4" t="str">
        <f>UPPER(VLOOKUP($A790,'ACCESS EXPORT'!$A:$AF,9,FALSE))</f>
        <v>ORANGE</v>
      </c>
      <c r="H790" s="4" t="str">
        <f>_xlfn.IFNA(VLOOKUP($B790,'ACCESS EXPORT'!$B:$J,9,FALSE),"")</f>
        <v>HB</v>
      </c>
      <c r="I790" s="3" t="str">
        <f>CONCATENATE("(P)",VLOOKUP($A790,'ACCESS EXPORT'!$A:$AF,11,FALSE)," (F)",VLOOKUP($A790,'ACCESS EXPORT'!$A:$AF,29,FALSE))</f>
        <v>(P)(407) 200-2355 (F)(407) 200-4947</v>
      </c>
      <c r="J790" s="4" t="str">
        <f>UPPER(VLOOKUP($A790,'ACCESS EXPORT'!$A:$AF,12,FALSE))</f>
        <v>RADIOLOGY</v>
      </c>
      <c r="K790" s="4" t="str">
        <f>UPPER(VLOOKUP($A790,'ACCESS EXPORT'!$A:$AF,13,FALSE))</f>
        <v>ELISE MACCARROLL-WRIGHT</v>
      </c>
      <c r="L790" s="3" t="str">
        <f>IF(AND(VLOOKUP(A790,'ACCESS EXPORT'!A:AE,1,0),'ACCESS EXPORT'!N790=""),UPPER(CONCATENATE('ACCESS EXPORT'!AE790)),IF(VLOOKUP(A790,'ACCESS EXPORT'!A:AE,1,0),UPPER(CONCATENATE('ACCESS EXPORT'!N790," "&amp;CHAR(10),'ACCESS EXPORT'!AE790))))</f>
        <v xml:space="preserve">SUSAN GRACIA, JULIE EDINGER, TRICIA PERRY (REV DIR) 
</v>
      </c>
      <c r="M790" s="4" t="str">
        <f>UPPER(VLOOKUP($A790,'ACCESS EXPORT'!$A:$O,15,FALSE))</f>
        <v>PATRICIA HORVATH (PM)/KAIRSTEN TURNER (PM)</v>
      </c>
      <c r="N790" s="4" t="str">
        <f ca="1">IF(AND('ACCESS EXPORT'!X790="",'ACCESS EXPORT'!Y790=""),IF('ACCESS EXPORT'!V790&lt;&gt;"",(IF(TODAY()-'ACCESS EXPORT'!V790&gt;=-60,UPPER(CONCATENATE(VLOOKUP(B790,'ACCESS EXPORT'!$B:$P,15,FALSE),""&amp;CHAR(10)&amp;"(SEP",TEXT('ACCESS EXPORT'!V790," MM/DD/YYY)"))),IF(TODAY()-'ACCESS EXPORT'!V790&lt;0,UPPER(VLOOKUP(B790,'ACCESS EXPORT'!$B:$P,15,FALSE)),UPPER(VLOOKUP(B790,'ACCESS EXPORT'!$B:$P,15,FALSE))))),IF('ACCESS EXPORT'!U790="",UPPER(VLOOKUP(B790,'ACCESS EXPORT'!$B:$P,15,FALSE)),IF(TODAY()-'ACCESS EXPORT'!U790&lt;=30,CONCATENATE(UPPER(VLOOKUP(B790,'ACCESS EXPORT'!$B:$P,15,FALSE)),""&amp;CHAR(10)&amp;"(NEW",TEXT('ACCESS EXPORT'!U790," MM/DD/YYY)")),IF(AND(TODAY()-'ACCESS EXPORT'!U790&gt;30,TODAY()&gt;0),UPPER(VLOOKUP(B790,'ACCESS EXPORT'!$B:$P,15,FALSE)))))),IF('ACCESS EXPORT'!Y790&lt;&gt;"",UPPER(CONCATENATE(UPPER(VLOOKUP(B790,'ACCESS EXPORT'!$B:$P,15,FALSE)),""&amp;CHAR(10)&amp;"(Transfer Out",TEXT('ACCESS EXPORT'!Y790," MM/DD/YYY)"))),IF('ACCESS EXPORT'!X790&lt;&gt;"",UPPER(CONCATENATE(UPPER(VLOOKUP(B790,'ACCESS EXPORT'!$B:$P,15,FALSE)),""&amp;CHAR(10)&amp;"(Transfer In",TEXT('ACCESS EXPORT'!X790," MM/DD/YYY)"))))))</f>
        <v>HWANG, MICHAEL
(NEW 09/19/2019)</v>
      </c>
      <c r="O790" s="4" t="str">
        <f>_xlfn.IFNA(VLOOKUP(B790,'ACCESS EXPORT'!$B:$Q,16,FALSE),"")</f>
        <v>DO</v>
      </c>
      <c r="P790" s="4" t="str">
        <f>_xlfn.IFNA(VLOOKUP(B790,'ACCESS EXPORT'!B:W,22,FALSE),"-")</f>
        <v>1700137148</v>
      </c>
      <c r="Q790" s="4" t="str">
        <f>_xlfn.IFNA(VLOOKUP(A790,'ACCESS EXPORT'!$A:$AG,33,0),"-")</f>
        <v>TBD</v>
      </c>
      <c r="R790" s="4" t="str">
        <f>_xlfn.IFNA(VLOOKUP(A790,'ACCESS EXPORT'!$A:$AH,34,0),"-")</f>
        <v>Linda Hopkins</v>
      </c>
      <c r="S790" s="4" t="str">
        <f>_xlfn.IFNA(VLOOKUP(A790,'ACCESS EXPORT'!$A:$AI,35,0),"-")</f>
        <v>James Agee</v>
      </c>
      <c r="T790" s="4" t="str">
        <f>_xlfn.IFNA(VLOOKUP(A790,'ACCESS EXPORT'!$A:$AJ,36,0),"-")</f>
        <v>Wanda Cruz</v>
      </c>
      <c r="U790" s="4" t="str">
        <f>_xlfn.IFNA(VLOOKUP(A790,'ACCESS EXPORT'!$A:$AK,37,0),"-")</f>
        <v>athena</v>
      </c>
      <c r="V790" s="4" t="str">
        <f>_xlfn.IFNA(VLOOKUP(A790,'ACCESS EXPORT'!$A:$AL,38,0),"-")</f>
        <v>N/A</v>
      </c>
      <c r="W790" s="4" t="str">
        <f>_xlfn.IFNA(VLOOKUP(A790,'ACCESS EXPORT'!$A:$AM,39,0),"-")</f>
        <v/>
      </c>
      <c r="X790" s="4" t="str">
        <f>_xlfn.IFNA(VLOOKUP(A790,'ACCESS EXPORT'!$A:$AN,40,0),"-")</f>
        <v>-</v>
      </c>
      <c r="Y790" s="26" t="str">
        <f>_xlfn.IFNA(VLOOKUP(A790,'ACCESS EXPORT'!A:AO,41,0),"")</f>
        <v>N/A</v>
      </c>
      <c r="Z790" s="26" t="str">
        <f>_xlfn.IFNA(VLOOKUP(A790,'ACCESS EXPORT'!A:AP,42,0),"")</f>
        <v/>
      </c>
      <c r="AA790" s="26" t="str">
        <f>_xlfn.IFNA(VLOOKUP(A790,'ACCESS EXPORT'!A:AQ,43,0),"")</f>
        <v>Jenna Tomaselli</v>
      </c>
    </row>
    <row r="791" spans="1:27" ht="18.75" x14ac:dyDescent="0.25">
      <c r="A791" s="33">
        <v>262</v>
      </c>
      <c r="B791" s="10">
        <v>1921</v>
      </c>
      <c r="C791" s="7" t="str">
        <f ca="1">IFERROR(UPPER(IF(AND('ACCESS EXPORT'!AA791="",'ACCESS EXPORT'!Z791=""),VLOOKUP(A791,'ACCESS EXPORT'!$A:$AF,32,FALSE),(IF('ACCESS EXPORT'!AA791&lt;&gt;"",CONCATENATE(VLOOKUP(A791,'ACCESS EXPORT'!$A:$AF,32,FALSE)," (Closed",TEXT('ACCESS EXPORT'!AA791," MM/DD/YYY)")),IF(TODAY()&lt;(('ACCESS EXPORT'!Z791)+30),CONCATENATE(VLOOKUP(A791,'ACCESS EXPORT'!$A:$AF,32,FALSE)," (Opens",TEXT('ACCESS EXPORT'!Z791," MM/DD/YYY)")),VLOOKUP(A791,'ACCESS EXPORT'!$A:$AF,32,FALSE)))))),"-")</f>
        <v>ADVENTHEALTH MEDICAL GROUP RADIOLOGY AT CENTRAL FLORIDA</v>
      </c>
      <c r="D791" s="3" t="str">
        <f ca="1">IFERROR(UPPER(IF(AND('ACCESS EXPORT'!AA791="",'ACCESS EXPORT'!Z791=""),VLOOKUP(A791,'ACCESS EXPORT'!$A:$AF,28,FALSE),(IF('ACCESS EXPORT'!AA791&lt;&gt;"",CONCATENATE(VLOOKUP(A791,'ACCESS EXPORT'!$A:$AF,28,FALSE)," (Closed",TEXT('ACCESS EXPORT'!AA791," MM/DD/YYY)")),IF(TODAY()&lt;(('ACCESS EXPORT'!Z791)+30),CONCATENATE(VLOOKUP(A791,'ACCESS EXPORT'!$A:$AF,28,FALSE)," (Opens",TEXT('ACCESS EXPORT'!Z791," MM/DD/YYY)")),VLOOKUP(A791,'ACCESS EXPORT'!$A:$AF,28,FALSE)))))),"-")</f>
        <v>RADIOLOGY SPECIALISTS OF FLORIDA</v>
      </c>
      <c r="E791" s="3" t="str">
        <f>VLOOKUP($A791,'ACCESS EXPORT'!$A:$AF,3,FALSE)</f>
        <v>7260</v>
      </c>
      <c r="F791" s="3" t="str">
        <f>UPPER(CONCATENATE(VLOOKUP(A791,'ACCESS EXPORT'!$A:$AF,4,FALSE)," ",VLOOKUP(A791,'ACCESS EXPORT'!$A:$AF,5,FALSE)," ",VLOOKUP(A791,'ACCESS EXPORT'!$A:$AF,6,FALSE)," ",VLOOKUP(A791,'ACCESS EXPORT'!$A:$AA,7,FALSE)," ",VLOOKUP(A791,'ACCESS EXPORT'!$A:$AA,8,FALSE)))</f>
        <v>2600 WESTHALL LN  MAITLAND FL 32751</v>
      </c>
      <c r="G791" s="4" t="str">
        <f>UPPER(VLOOKUP($A791,'ACCESS EXPORT'!$A:$AF,9,FALSE))</f>
        <v>ORANGE</v>
      </c>
      <c r="H791" s="4" t="str">
        <f>_xlfn.IFNA(VLOOKUP($B791,'ACCESS EXPORT'!$B:$J,9,FALSE),"")</f>
        <v>HB</v>
      </c>
      <c r="I791" s="3" t="str">
        <f>CONCATENATE("(P)",VLOOKUP($A791,'ACCESS EXPORT'!$A:$AF,11,FALSE)," (F)",VLOOKUP($A791,'ACCESS EXPORT'!$A:$AF,29,FALSE))</f>
        <v>(P)(407) 200-2355 (F)(407) 200-4947</v>
      </c>
      <c r="J791" s="4" t="str">
        <f>UPPER(VLOOKUP($A791,'ACCESS EXPORT'!$A:$AF,12,FALSE))</f>
        <v>RADIOLOGY</v>
      </c>
      <c r="K791" s="4" t="str">
        <f>UPPER(VLOOKUP($A791,'ACCESS EXPORT'!$A:$AF,13,FALSE))</f>
        <v>ELISE MACCARROLL-WRIGHT</v>
      </c>
      <c r="L791" s="3" t="str">
        <f>IF(AND(VLOOKUP(A791,'ACCESS EXPORT'!A:AE,1,0),'ACCESS EXPORT'!N791=""),UPPER(CONCATENATE('ACCESS EXPORT'!AE791)),IF(VLOOKUP(A791,'ACCESS EXPORT'!A:AE,1,0),UPPER(CONCATENATE('ACCESS EXPORT'!N791," "&amp;CHAR(10),'ACCESS EXPORT'!AE791))))</f>
        <v xml:space="preserve">SUSAN GRACIA, JULIE EDINGER, TRICIA PERRY (REV DIR) 
</v>
      </c>
      <c r="M791" s="4" t="str">
        <f>UPPER(VLOOKUP($A791,'ACCESS EXPORT'!$A:$O,15,FALSE))</f>
        <v>PATRICIA HORVATH (PM)/KAIRSTEN TURNER (PM)</v>
      </c>
      <c r="N791" s="4" t="str">
        <f ca="1">IF(AND('ACCESS EXPORT'!X791="",'ACCESS EXPORT'!Y791=""),IF('ACCESS EXPORT'!V791&lt;&gt;"",(IF(TODAY()-'ACCESS EXPORT'!V791&gt;=-60,UPPER(CONCATENATE(VLOOKUP(B791,'ACCESS EXPORT'!$B:$P,15,FALSE),""&amp;CHAR(10)&amp;"(SEP",TEXT('ACCESS EXPORT'!V791," MM/DD/YYY)"))),IF(TODAY()-'ACCESS EXPORT'!V791&lt;0,UPPER(VLOOKUP(B791,'ACCESS EXPORT'!$B:$P,15,FALSE)),UPPER(VLOOKUP(B791,'ACCESS EXPORT'!$B:$P,15,FALSE))))),IF('ACCESS EXPORT'!U791="",UPPER(VLOOKUP(B791,'ACCESS EXPORT'!$B:$P,15,FALSE)),IF(TODAY()-'ACCESS EXPORT'!U791&lt;=30,CONCATENATE(UPPER(VLOOKUP(B791,'ACCESS EXPORT'!$B:$P,15,FALSE)),""&amp;CHAR(10)&amp;"(NEW",TEXT('ACCESS EXPORT'!U791," MM/DD/YYY)")),IF(AND(TODAY()-'ACCESS EXPORT'!U791&gt;30,TODAY()&gt;0),UPPER(VLOOKUP(B791,'ACCESS EXPORT'!$B:$P,15,FALSE)))))),IF('ACCESS EXPORT'!Y791&lt;&gt;"",UPPER(CONCATENATE(UPPER(VLOOKUP(B791,'ACCESS EXPORT'!$B:$P,15,FALSE)),""&amp;CHAR(10)&amp;"(Transfer Out",TEXT('ACCESS EXPORT'!Y791," MM/DD/YYY)"))),IF('ACCESS EXPORT'!X791&lt;&gt;"",UPPER(CONCATENATE(UPPER(VLOOKUP(B791,'ACCESS EXPORT'!$B:$P,15,FALSE)),""&amp;CHAR(10)&amp;"(Transfer In",TEXT('ACCESS EXPORT'!X791," MM/DD/YYY)"))))))</f>
        <v>GHANEIE, ASHKAN</v>
      </c>
      <c r="O791" s="4" t="str">
        <f>_xlfn.IFNA(VLOOKUP(B791,'ACCESS EXPORT'!$B:$Q,16,FALSE),"")</f>
        <v>MD</v>
      </c>
      <c r="P791" s="4" t="str">
        <f>_xlfn.IFNA(VLOOKUP(B791,'ACCESS EXPORT'!B:W,22,FALSE),"-")</f>
        <v>1134446255</v>
      </c>
      <c r="Q791" s="4" t="str">
        <f>_xlfn.IFNA(VLOOKUP(A791,'ACCESS EXPORT'!$A:$AG,33,0),"-")</f>
        <v>TBD</v>
      </c>
      <c r="R791" s="4" t="str">
        <f>_xlfn.IFNA(VLOOKUP(A791,'ACCESS EXPORT'!$A:$AH,34,0),"-")</f>
        <v>Linda Hopkins</v>
      </c>
      <c r="S791" s="4" t="str">
        <f>_xlfn.IFNA(VLOOKUP(A791,'ACCESS EXPORT'!$A:$AI,35,0),"-")</f>
        <v>James Agee</v>
      </c>
      <c r="T791" s="4" t="str">
        <f>_xlfn.IFNA(VLOOKUP(A791,'ACCESS EXPORT'!$A:$AJ,36,0),"-")</f>
        <v>Wanda Cruz</v>
      </c>
      <c r="U791" s="4" t="str">
        <f>_xlfn.IFNA(VLOOKUP(A791,'ACCESS EXPORT'!$A:$AK,37,0),"-")</f>
        <v>athena</v>
      </c>
      <c r="V791" s="4" t="str">
        <f>_xlfn.IFNA(VLOOKUP(A791,'ACCESS EXPORT'!$A:$AL,38,0),"-")</f>
        <v>N/A</v>
      </c>
      <c r="W791" s="4" t="str">
        <f>_xlfn.IFNA(VLOOKUP(A791,'ACCESS EXPORT'!$A:$AM,39,0),"-")</f>
        <v/>
      </c>
      <c r="X791" s="4" t="str">
        <f>_xlfn.IFNA(VLOOKUP(A791,'ACCESS EXPORT'!$A:$AN,40,0),"-")</f>
        <v>-</v>
      </c>
      <c r="Y791" s="26" t="str">
        <f>_xlfn.IFNA(VLOOKUP(A791,'ACCESS EXPORT'!A:AO,41,0),"")</f>
        <v>N/A</v>
      </c>
      <c r="Z791" s="26" t="str">
        <f>_xlfn.IFNA(VLOOKUP(A791,'ACCESS EXPORT'!A:AP,42,0),"")</f>
        <v/>
      </c>
      <c r="AA791" s="26" t="str">
        <f>_xlfn.IFNA(VLOOKUP(A791,'ACCESS EXPORT'!A:AQ,43,0),"")</f>
        <v>Jenna Tomaselli</v>
      </c>
    </row>
    <row r="792" spans="1:27" ht="18.75" x14ac:dyDescent="0.25">
      <c r="A792" s="33">
        <v>262</v>
      </c>
      <c r="B792" s="10">
        <v>2297</v>
      </c>
      <c r="C792" s="7" t="str">
        <f ca="1">IFERROR(UPPER(IF(AND('ACCESS EXPORT'!AA792="",'ACCESS EXPORT'!Z792=""),VLOOKUP(A792,'ACCESS EXPORT'!$A:$AF,32,FALSE),(IF('ACCESS EXPORT'!AA792&lt;&gt;"",CONCATENATE(VLOOKUP(A792,'ACCESS EXPORT'!$A:$AF,32,FALSE)," (Closed",TEXT('ACCESS EXPORT'!AA792," MM/DD/YYY)")),IF(TODAY()&lt;(('ACCESS EXPORT'!Z792)+30),CONCATENATE(VLOOKUP(A792,'ACCESS EXPORT'!$A:$AF,32,FALSE)," (Opens",TEXT('ACCESS EXPORT'!Z792," MM/DD/YYY)")),VLOOKUP(A792,'ACCESS EXPORT'!$A:$AF,32,FALSE)))))),"-")</f>
        <v>ADVENTHEALTH MEDICAL GROUP RADIOLOGY AT CENTRAL FLORIDA</v>
      </c>
      <c r="D792" s="3" t="str">
        <f ca="1">IFERROR(UPPER(IF(AND('ACCESS EXPORT'!AA792="",'ACCESS EXPORT'!Z792=""),VLOOKUP(A792,'ACCESS EXPORT'!$A:$AF,28,FALSE),(IF('ACCESS EXPORT'!AA792&lt;&gt;"",CONCATENATE(VLOOKUP(A792,'ACCESS EXPORT'!$A:$AF,28,FALSE)," (Closed",TEXT('ACCESS EXPORT'!AA792," MM/DD/YYY)")),IF(TODAY()&lt;(('ACCESS EXPORT'!Z792)+30),CONCATENATE(VLOOKUP(A792,'ACCESS EXPORT'!$A:$AF,28,FALSE)," (Opens",TEXT('ACCESS EXPORT'!Z792," MM/DD/YYY)")),VLOOKUP(A792,'ACCESS EXPORT'!$A:$AF,28,FALSE)))))),"-")</f>
        <v>RADIOLOGY SPECIALISTS OF FLORIDA</v>
      </c>
      <c r="E792" s="3" t="str">
        <f>VLOOKUP($A792,'ACCESS EXPORT'!$A:$AF,3,FALSE)</f>
        <v>7260</v>
      </c>
      <c r="F792" s="3" t="str">
        <f>UPPER(CONCATENATE(VLOOKUP(A792,'ACCESS EXPORT'!$A:$AF,4,FALSE)," ",VLOOKUP(A792,'ACCESS EXPORT'!$A:$AF,5,FALSE)," ",VLOOKUP(A792,'ACCESS EXPORT'!$A:$AF,6,FALSE)," ",VLOOKUP(A792,'ACCESS EXPORT'!$A:$AA,7,FALSE)," ",VLOOKUP(A792,'ACCESS EXPORT'!$A:$AA,8,FALSE)))</f>
        <v>2600 WESTHALL LN  MAITLAND FL 32751</v>
      </c>
      <c r="G792" s="4" t="str">
        <f>UPPER(VLOOKUP($A792,'ACCESS EXPORT'!$A:$AF,9,FALSE))</f>
        <v>ORANGE</v>
      </c>
      <c r="H792" s="4" t="str">
        <f>_xlfn.IFNA(VLOOKUP($B792,'ACCESS EXPORT'!$B:$J,9,FALSE),"")</f>
        <v>HB</v>
      </c>
      <c r="I792" s="3" t="str">
        <f>CONCATENATE("(P)",VLOOKUP($A792,'ACCESS EXPORT'!$A:$AF,11,FALSE)," (F)",VLOOKUP($A792,'ACCESS EXPORT'!$A:$AF,29,FALSE))</f>
        <v>(P)(407) 200-2355 (F)(407) 200-4947</v>
      </c>
      <c r="J792" s="4" t="str">
        <f>UPPER(VLOOKUP($A792,'ACCESS EXPORT'!$A:$AF,12,FALSE))</f>
        <v>RADIOLOGY</v>
      </c>
      <c r="K792" s="4" t="str">
        <f>UPPER(VLOOKUP($A792,'ACCESS EXPORT'!$A:$AF,13,FALSE))</f>
        <v>ELISE MACCARROLL-WRIGHT</v>
      </c>
      <c r="L792" s="3" t="str">
        <f>IF(AND(VLOOKUP(A792,'ACCESS EXPORT'!A:AE,1,0),'ACCESS EXPORT'!N792=""),UPPER(CONCATENATE('ACCESS EXPORT'!AE792)),IF(VLOOKUP(A792,'ACCESS EXPORT'!A:AE,1,0),UPPER(CONCATENATE('ACCESS EXPORT'!N792," "&amp;CHAR(10),'ACCESS EXPORT'!AE792))))</f>
        <v xml:space="preserve">SUSAN GRACIA, JULIE EDINGER, TRICIA PERRY (REV DIR) 
</v>
      </c>
      <c r="M792" s="4" t="str">
        <f>UPPER(VLOOKUP($A792,'ACCESS EXPORT'!$A:$O,15,FALSE))</f>
        <v>PATRICIA HORVATH (PM)/KAIRSTEN TURNER (PM)</v>
      </c>
      <c r="N792" s="4" t="str">
        <f ca="1">IF(AND('ACCESS EXPORT'!X792="",'ACCESS EXPORT'!Y792=""),IF('ACCESS EXPORT'!V792&lt;&gt;"",(IF(TODAY()-'ACCESS EXPORT'!V792&gt;=-60,UPPER(CONCATENATE(VLOOKUP(B792,'ACCESS EXPORT'!$B:$P,15,FALSE),""&amp;CHAR(10)&amp;"(SEP",TEXT('ACCESS EXPORT'!V792," MM/DD/YYY)"))),IF(TODAY()-'ACCESS EXPORT'!V792&lt;0,UPPER(VLOOKUP(B792,'ACCESS EXPORT'!$B:$P,15,FALSE)),UPPER(VLOOKUP(B792,'ACCESS EXPORT'!$B:$P,15,FALSE))))),IF('ACCESS EXPORT'!U792="",UPPER(VLOOKUP(B792,'ACCESS EXPORT'!$B:$P,15,FALSE)),IF(TODAY()-'ACCESS EXPORT'!U792&lt;=30,CONCATENATE(UPPER(VLOOKUP(B792,'ACCESS EXPORT'!$B:$P,15,FALSE)),""&amp;CHAR(10)&amp;"(NEW",TEXT('ACCESS EXPORT'!U792," MM/DD/YYY)")),IF(AND(TODAY()-'ACCESS EXPORT'!U792&gt;30,TODAY()&gt;0),UPPER(VLOOKUP(B792,'ACCESS EXPORT'!$B:$P,15,FALSE)))))),IF('ACCESS EXPORT'!Y792&lt;&gt;"",UPPER(CONCATENATE(UPPER(VLOOKUP(B792,'ACCESS EXPORT'!$B:$P,15,FALSE)),""&amp;CHAR(10)&amp;"(Transfer Out",TEXT('ACCESS EXPORT'!Y792," MM/DD/YYY)"))),IF('ACCESS EXPORT'!X792&lt;&gt;"",UPPER(CONCATENATE(UPPER(VLOOKUP(B792,'ACCESS EXPORT'!$B:$P,15,FALSE)),""&amp;CHAR(10)&amp;"(Transfer In",TEXT('ACCESS EXPORT'!X792," MM/DD/YYY)"))))))</f>
        <v>BERILL, ELIZABETH</v>
      </c>
      <c r="O792" s="4" t="str">
        <f>_xlfn.IFNA(VLOOKUP(B792,'ACCESS EXPORT'!$B:$Q,16,FALSE),"")</f>
        <v>MD</v>
      </c>
      <c r="P792" s="4" t="str">
        <f>_xlfn.IFNA(VLOOKUP(B792,'ACCESS EXPORT'!B:W,22,FALSE),"-")</f>
        <v>1144482399</v>
      </c>
      <c r="Q792" s="4" t="str">
        <f>_xlfn.IFNA(VLOOKUP(A792,'ACCESS EXPORT'!$A:$AG,33,0),"-")</f>
        <v>TBD</v>
      </c>
      <c r="R792" s="4" t="str">
        <f>_xlfn.IFNA(VLOOKUP(A792,'ACCESS EXPORT'!$A:$AH,34,0),"-")</f>
        <v>Linda Hopkins</v>
      </c>
      <c r="S792" s="4" t="str">
        <f>_xlfn.IFNA(VLOOKUP(A792,'ACCESS EXPORT'!$A:$AI,35,0),"-")</f>
        <v>James Agee</v>
      </c>
      <c r="T792" s="4" t="str">
        <f>_xlfn.IFNA(VLOOKUP(A792,'ACCESS EXPORT'!$A:$AJ,36,0),"-")</f>
        <v>Wanda Cruz</v>
      </c>
      <c r="U792" s="4" t="str">
        <f>_xlfn.IFNA(VLOOKUP(A792,'ACCESS EXPORT'!$A:$AK,37,0),"-")</f>
        <v>athena</v>
      </c>
      <c r="V792" s="4" t="str">
        <f>_xlfn.IFNA(VLOOKUP(A792,'ACCESS EXPORT'!$A:$AL,38,0),"-")</f>
        <v>N/A</v>
      </c>
      <c r="W792" s="4" t="str">
        <f>_xlfn.IFNA(VLOOKUP(A792,'ACCESS EXPORT'!$A:$AM,39,0),"-")</f>
        <v/>
      </c>
      <c r="X792" s="4" t="str">
        <f>_xlfn.IFNA(VLOOKUP(A792,'ACCESS EXPORT'!$A:$AN,40,0),"-")</f>
        <v>-</v>
      </c>
      <c r="Y792" s="26" t="str">
        <f>_xlfn.IFNA(VLOOKUP(A792,'ACCESS EXPORT'!A:AO,41,0),"")</f>
        <v>N/A</v>
      </c>
      <c r="Z792" s="26" t="str">
        <f>_xlfn.IFNA(VLOOKUP(A792,'ACCESS EXPORT'!A:AP,42,0),"")</f>
        <v/>
      </c>
      <c r="AA792" s="26" t="str">
        <f>_xlfn.IFNA(VLOOKUP(A792,'ACCESS EXPORT'!A:AQ,43,0),"")</f>
        <v>Jenna Tomaselli</v>
      </c>
    </row>
    <row r="793" spans="1:27" ht="18.75" x14ac:dyDescent="0.25">
      <c r="A793" s="33">
        <v>262</v>
      </c>
      <c r="B793" s="10">
        <v>1925</v>
      </c>
      <c r="C793" s="7" t="str">
        <f ca="1">IFERROR(UPPER(IF(AND('ACCESS EXPORT'!AA793="",'ACCESS EXPORT'!Z793=""),VLOOKUP(A793,'ACCESS EXPORT'!$A:$AF,32,FALSE),(IF('ACCESS EXPORT'!AA793&lt;&gt;"",CONCATENATE(VLOOKUP(A793,'ACCESS EXPORT'!$A:$AF,32,FALSE)," (Closed",TEXT('ACCESS EXPORT'!AA793," MM/DD/YYY)")),IF(TODAY()&lt;(('ACCESS EXPORT'!Z793)+30),CONCATENATE(VLOOKUP(A793,'ACCESS EXPORT'!$A:$AF,32,FALSE)," (Opens",TEXT('ACCESS EXPORT'!Z793," MM/DD/YYY)")),VLOOKUP(A793,'ACCESS EXPORT'!$A:$AF,32,FALSE)))))),"-")</f>
        <v>ADVENTHEALTH MEDICAL GROUP RADIOLOGY AT CENTRAL FLORIDA</v>
      </c>
      <c r="D793" s="3" t="str">
        <f ca="1">IFERROR(UPPER(IF(AND('ACCESS EXPORT'!AA793="",'ACCESS EXPORT'!Z793=""),VLOOKUP(A793,'ACCESS EXPORT'!$A:$AF,28,FALSE),(IF('ACCESS EXPORT'!AA793&lt;&gt;"",CONCATENATE(VLOOKUP(A793,'ACCESS EXPORT'!$A:$AF,28,FALSE)," (Closed",TEXT('ACCESS EXPORT'!AA793," MM/DD/YYY)")),IF(TODAY()&lt;(('ACCESS EXPORT'!Z793)+30),CONCATENATE(VLOOKUP(A793,'ACCESS EXPORT'!$A:$AF,28,FALSE)," (Opens",TEXT('ACCESS EXPORT'!Z793," MM/DD/YYY)")),VLOOKUP(A793,'ACCESS EXPORT'!$A:$AF,28,FALSE)))))),"-")</f>
        <v>RADIOLOGY SPECIALISTS OF FLORIDA</v>
      </c>
      <c r="E793" s="3" t="str">
        <f>VLOOKUP($A793,'ACCESS EXPORT'!$A:$AF,3,FALSE)</f>
        <v>7260</v>
      </c>
      <c r="F793" s="3" t="str">
        <f>UPPER(CONCATENATE(VLOOKUP(A793,'ACCESS EXPORT'!$A:$AF,4,FALSE)," ",VLOOKUP(A793,'ACCESS EXPORT'!$A:$AF,5,FALSE)," ",VLOOKUP(A793,'ACCESS EXPORT'!$A:$AF,6,FALSE)," ",VLOOKUP(A793,'ACCESS EXPORT'!$A:$AA,7,FALSE)," ",VLOOKUP(A793,'ACCESS EXPORT'!$A:$AA,8,FALSE)))</f>
        <v>2600 WESTHALL LN  MAITLAND FL 32751</v>
      </c>
      <c r="G793" s="4" t="str">
        <f>UPPER(VLOOKUP($A793,'ACCESS EXPORT'!$A:$AF,9,FALSE))</f>
        <v>ORANGE</v>
      </c>
      <c r="H793" s="4" t="str">
        <f>_xlfn.IFNA(VLOOKUP($B793,'ACCESS EXPORT'!$B:$J,9,FALSE),"")</f>
        <v>HB</v>
      </c>
      <c r="I793" s="3" t="str">
        <f>CONCATENATE("(P)",VLOOKUP($A793,'ACCESS EXPORT'!$A:$AF,11,FALSE)," (F)",VLOOKUP($A793,'ACCESS EXPORT'!$A:$AF,29,FALSE))</f>
        <v>(P)(407) 200-2355 (F)(407) 200-4947</v>
      </c>
      <c r="J793" s="4" t="str">
        <f>UPPER(VLOOKUP($A793,'ACCESS EXPORT'!$A:$AF,12,FALSE))</f>
        <v>RADIOLOGY</v>
      </c>
      <c r="K793" s="4" t="str">
        <f>UPPER(VLOOKUP($A793,'ACCESS EXPORT'!$A:$AF,13,FALSE))</f>
        <v>ELISE MACCARROLL-WRIGHT</v>
      </c>
      <c r="L793" s="3" t="str">
        <f>IF(AND(VLOOKUP(A793,'ACCESS EXPORT'!A:AE,1,0),'ACCESS EXPORT'!N793=""),UPPER(CONCATENATE('ACCESS EXPORT'!AE793)),IF(VLOOKUP(A793,'ACCESS EXPORT'!A:AE,1,0),UPPER(CONCATENATE('ACCESS EXPORT'!N793," "&amp;CHAR(10),'ACCESS EXPORT'!AE793))))</f>
        <v xml:space="preserve">SUSAN GRACIA, JULIE EDINGER, TRICIA PERRY (REV DIR) 
</v>
      </c>
      <c r="M793" s="4" t="str">
        <f>UPPER(VLOOKUP($A793,'ACCESS EXPORT'!$A:$O,15,FALSE))</f>
        <v>PATRICIA HORVATH (PM)/KAIRSTEN TURNER (PM)</v>
      </c>
      <c r="N793" s="4" t="str">
        <f ca="1">IF(AND('ACCESS EXPORT'!X793="",'ACCESS EXPORT'!Y793=""),IF('ACCESS EXPORT'!V793&lt;&gt;"",(IF(TODAY()-'ACCESS EXPORT'!V793&gt;=-60,UPPER(CONCATENATE(VLOOKUP(B793,'ACCESS EXPORT'!$B:$P,15,FALSE),""&amp;CHAR(10)&amp;"(SEP",TEXT('ACCESS EXPORT'!V793," MM/DD/YYY)"))),IF(TODAY()-'ACCESS EXPORT'!V793&lt;0,UPPER(VLOOKUP(B793,'ACCESS EXPORT'!$B:$P,15,FALSE)),UPPER(VLOOKUP(B793,'ACCESS EXPORT'!$B:$P,15,FALSE))))),IF('ACCESS EXPORT'!U793="",UPPER(VLOOKUP(B793,'ACCESS EXPORT'!$B:$P,15,FALSE)),IF(TODAY()-'ACCESS EXPORT'!U793&lt;=30,CONCATENATE(UPPER(VLOOKUP(B793,'ACCESS EXPORT'!$B:$P,15,FALSE)),""&amp;CHAR(10)&amp;"(NEW",TEXT('ACCESS EXPORT'!U793," MM/DD/YYY)")),IF(AND(TODAY()-'ACCESS EXPORT'!U793&gt;30,TODAY()&gt;0),UPPER(VLOOKUP(B793,'ACCESS EXPORT'!$B:$P,15,FALSE)))))),IF('ACCESS EXPORT'!Y793&lt;&gt;"",UPPER(CONCATENATE(UPPER(VLOOKUP(B793,'ACCESS EXPORT'!$B:$P,15,FALSE)),""&amp;CHAR(10)&amp;"(Transfer Out",TEXT('ACCESS EXPORT'!Y793," MM/DD/YYY)"))),IF('ACCESS EXPORT'!X793&lt;&gt;"",UPPER(CONCATENATE(UPPER(VLOOKUP(B793,'ACCESS EXPORT'!$B:$P,15,FALSE)),""&amp;CHAR(10)&amp;"(Transfer In",TEXT('ACCESS EXPORT'!X793," MM/DD/YYY)"))))))</f>
        <v>OMOUMI, FARHAD</v>
      </c>
      <c r="O793" s="4" t="str">
        <f>_xlfn.IFNA(VLOOKUP(B793,'ACCESS EXPORT'!$B:$Q,16,FALSE),"")</f>
        <v>MD</v>
      </c>
      <c r="P793" s="4" t="str">
        <f>_xlfn.IFNA(VLOOKUP(B793,'ACCESS EXPORT'!B:W,22,FALSE),"-")</f>
        <v>1073803961</v>
      </c>
      <c r="Q793" s="4" t="str">
        <f>_xlfn.IFNA(VLOOKUP(A793,'ACCESS EXPORT'!$A:$AG,33,0),"-")</f>
        <v>TBD</v>
      </c>
      <c r="R793" s="4" t="str">
        <f>_xlfn.IFNA(VLOOKUP(A793,'ACCESS EXPORT'!$A:$AH,34,0),"-")</f>
        <v>Linda Hopkins</v>
      </c>
      <c r="S793" s="4" t="str">
        <f>_xlfn.IFNA(VLOOKUP(A793,'ACCESS EXPORT'!$A:$AI,35,0),"-")</f>
        <v>James Agee</v>
      </c>
      <c r="T793" s="4" t="str">
        <f>_xlfn.IFNA(VLOOKUP(A793,'ACCESS EXPORT'!$A:$AJ,36,0),"-")</f>
        <v>Wanda Cruz</v>
      </c>
      <c r="U793" s="4" t="str">
        <f>_xlfn.IFNA(VLOOKUP(A793,'ACCESS EXPORT'!$A:$AK,37,0),"-")</f>
        <v>athena</v>
      </c>
      <c r="V793" s="4" t="str">
        <f>_xlfn.IFNA(VLOOKUP(A793,'ACCESS EXPORT'!$A:$AL,38,0),"-")</f>
        <v>N/A</v>
      </c>
      <c r="W793" s="4" t="str">
        <f>_xlfn.IFNA(VLOOKUP(A793,'ACCESS EXPORT'!$A:$AM,39,0),"-")</f>
        <v/>
      </c>
      <c r="X793" s="4" t="str">
        <f>_xlfn.IFNA(VLOOKUP(A793,'ACCESS EXPORT'!$A:$AN,40,0),"-")</f>
        <v>-</v>
      </c>
      <c r="Y793" s="26" t="str">
        <f>_xlfn.IFNA(VLOOKUP(A793,'ACCESS EXPORT'!A:AO,41,0),"")</f>
        <v>N/A</v>
      </c>
      <c r="Z793" s="26" t="str">
        <f>_xlfn.IFNA(VLOOKUP(A793,'ACCESS EXPORT'!A:AP,42,0),"")</f>
        <v/>
      </c>
      <c r="AA793" s="26" t="str">
        <f>_xlfn.IFNA(VLOOKUP(A793,'ACCESS EXPORT'!A:AQ,43,0),"")</f>
        <v>Jenna Tomaselli</v>
      </c>
    </row>
    <row r="794" spans="1:27" ht="18.75" x14ac:dyDescent="0.25">
      <c r="A794" s="33">
        <v>262</v>
      </c>
      <c r="B794" s="10">
        <v>1926</v>
      </c>
      <c r="C794" s="7" t="str">
        <f ca="1">IFERROR(UPPER(IF(AND('ACCESS EXPORT'!AA794="",'ACCESS EXPORT'!Z794=""),VLOOKUP(A794,'ACCESS EXPORT'!$A:$AF,32,FALSE),(IF('ACCESS EXPORT'!AA794&lt;&gt;"",CONCATENATE(VLOOKUP(A794,'ACCESS EXPORT'!$A:$AF,32,FALSE)," (Closed",TEXT('ACCESS EXPORT'!AA794," MM/DD/YYY)")),IF(TODAY()&lt;(('ACCESS EXPORT'!Z794)+30),CONCATENATE(VLOOKUP(A794,'ACCESS EXPORT'!$A:$AF,32,FALSE)," (Opens",TEXT('ACCESS EXPORT'!Z794," MM/DD/YYY)")),VLOOKUP(A794,'ACCESS EXPORT'!$A:$AF,32,FALSE)))))),"-")</f>
        <v>ADVENTHEALTH MEDICAL GROUP RADIOLOGY AT CENTRAL FLORIDA</v>
      </c>
      <c r="D794" s="3" t="str">
        <f ca="1">IFERROR(UPPER(IF(AND('ACCESS EXPORT'!AA794="",'ACCESS EXPORT'!Z794=""),VLOOKUP(A794,'ACCESS EXPORT'!$A:$AF,28,FALSE),(IF('ACCESS EXPORT'!AA794&lt;&gt;"",CONCATENATE(VLOOKUP(A794,'ACCESS EXPORT'!$A:$AF,28,FALSE)," (Closed",TEXT('ACCESS EXPORT'!AA794," MM/DD/YYY)")),IF(TODAY()&lt;(('ACCESS EXPORT'!Z794)+30),CONCATENATE(VLOOKUP(A794,'ACCESS EXPORT'!$A:$AF,28,FALSE)," (Opens",TEXT('ACCESS EXPORT'!Z794," MM/DD/YYY)")),VLOOKUP(A794,'ACCESS EXPORT'!$A:$AF,28,FALSE)))))),"-")</f>
        <v>RADIOLOGY SPECIALISTS OF FLORIDA</v>
      </c>
      <c r="E794" s="3" t="str">
        <f>VLOOKUP($A794,'ACCESS EXPORT'!$A:$AF,3,FALSE)</f>
        <v>7260</v>
      </c>
      <c r="F794" s="3" t="str">
        <f>UPPER(CONCATENATE(VLOOKUP(A794,'ACCESS EXPORT'!$A:$AF,4,FALSE)," ",VLOOKUP(A794,'ACCESS EXPORT'!$A:$AF,5,FALSE)," ",VLOOKUP(A794,'ACCESS EXPORT'!$A:$AF,6,FALSE)," ",VLOOKUP(A794,'ACCESS EXPORT'!$A:$AA,7,FALSE)," ",VLOOKUP(A794,'ACCESS EXPORT'!$A:$AA,8,FALSE)))</f>
        <v>2600 WESTHALL LN  MAITLAND FL 32751</v>
      </c>
      <c r="G794" s="4" t="str">
        <f>UPPER(VLOOKUP($A794,'ACCESS EXPORT'!$A:$AF,9,FALSE))</f>
        <v>ORANGE</v>
      </c>
      <c r="H794" s="4" t="str">
        <f>_xlfn.IFNA(VLOOKUP($B794,'ACCESS EXPORT'!$B:$J,9,FALSE),"")</f>
        <v>HB</v>
      </c>
      <c r="I794" s="3" t="str">
        <f>CONCATENATE("(P)",VLOOKUP($A794,'ACCESS EXPORT'!$A:$AF,11,FALSE)," (F)",VLOOKUP($A794,'ACCESS EXPORT'!$A:$AF,29,FALSE))</f>
        <v>(P)(407) 200-2355 (F)(407) 200-4947</v>
      </c>
      <c r="J794" s="4" t="str">
        <f>UPPER(VLOOKUP($A794,'ACCESS EXPORT'!$A:$AF,12,FALSE))</f>
        <v>RADIOLOGY</v>
      </c>
      <c r="K794" s="4" t="str">
        <f>UPPER(VLOOKUP($A794,'ACCESS EXPORT'!$A:$AF,13,FALSE))</f>
        <v>ELISE MACCARROLL-WRIGHT</v>
      </c>
      <c r="L794" s="3" t="str">
        <f>IF(AND(VLOOKUP(A794,'ACCESS EXPORT'!A:AE,1,0),'ACCESS EXPORT'!N794=""),UPPER(CONCATENATE('ACCESS EXPORT'!AE794)),IF(VLOOKUP(A794,'ACCESS EXPORT'!A:AE,1,0),UPPER(CONCATENATE('ACCESS EXPORT'!N794," "&amp;CHAR(10),'ACCESS EXPORT'!AE794))))</f>
        <v xml:space="preserve">SUSAN GRACIA, JULIE EDINGER, TRICIA PERRY (REV DIR) 
</v>
      </c>
      <c r="M794" s="4" t="str">
        <f>UPPER(VLOOKUP($A794,'ACCESS EXPORT'!$A:$O,15,FALSE))</f>
        <v>PATRICIA HORVATH (PM)/KAIRSTEN TURNER (PM)</v>
      </c>
      <c r="N794" s="4" t="str">
        <f ca="1">IF(AND('ACCESS EXPORT'!X794="",'ACCESS EXPORT'!Y794=""),IF('ACCESS EXPORT'!V794&lt;&gt;"",(IF(TODAY()-'ACCESS EXPORT'!V794&gt;=-60,UPPER(CONCATENATE(VLOOKUP(B794,'ACCESS EXPORT'!$B:$P,15,FALSE),""&amp;CHAR(10)&amp;"(SEP",TEXT('ACCESS EXPORT'!V794," MM/DD/YYY)"))),IF(TODAY()-'ACCESS EXPORT'!V794&lt;0,UPPER(VLOOKUP(B794,'ACCESS EXPORT'!$B:$P,15,FALSE)),UPPER(VLOOKUP(B794,'ACCESS EXPORT'!$B:$P,15,FALSE))))),IF('ACCESS EXPORT'!U794="",UPPER(VLOOKUP(B794,'ACCESS EXPORT'!$B:$P,15,FALSE)),IF(TODAY()-'ACCESS EXPORT'!U794&lt;=30,CONCATENATE(UPPER(VLOOKUP(B794,'ACCESS EXPORT'!$B:$P,15,FALSE)),""&amp;CHAR(10)&amp;"(NEW",TEXT('ACCESS EXPORT'!U794," MM/DD/YYY)")),IF(AND(TODAY()-'ACCESS EXPORT'!U794&gt;30,TODAY()&gt;0),UPPER(VLOOKUP(B794,'ACCESS EXPORT'!$B:$P,15,FALSE)))))),IF('ACCESS EXPORT'!Y794&lt;&gt;"",UPPER(CONCATENATE(UPPER(VLOOKUP(B794,'ACCESS EXPORT'!$B:$P,15,FALSE)),""&amp;CHAR(10)&amp;"(Transfer Out",TEXT('ACCESS EXPORT'!Y794," MM/DD/YYY)"))),IF('ACCESS EXPORT'!X794&lt;&gt;"",UPPER(CONCATENATE(UPPER(VLOOKUP(B794,'ACCESS EXPORT'!$B:$P,15,FALSE)),""&amp;CHAR(10)&amp;"(Transfer In",TEXT('ACCESS EXPORT'!X794," MM/DD/YYY)"))))))</f>
        <v>PERRY, DONALD J.</v>
      </c>
      <c r="O794" s="4" t="str">
        <f>_xlfn.IFNA(VLOOKUP(B794,'ACCESS EXPORT'!$B:$Q,16,FALSE),"")</f>
        <v>MD</v>
      </c>
      <c r="P794" s="4" t="str">
        <f>_xlfn.IFNA(VLOOKUP(B794,'ACCESS EXPORT'!B:W,22,FALSE),"-")</f>
        <v>1962474171</v>
      </c>
      <c r="Q794" s="4" t="str">
        <f>_xlfn.IFNA(VLOOKUP(A794,'ACCESS EXPORT'!$A:$AG,33,0),"-")</f>
        <v>TBD</v>
      </c>
      <c r="R794" s="4" t="str">
        <f>_xlfn.IFNA(VLOOKUP(A794,'ACCESS EXPORT'!$A:$AH,34,0),"-")</f>
        <v>Linda Hopkins</v>
      </c>
      <c r="S794" s="4" t="str">
        <f>_xlfn.IFNA(VLOOKUP(A794,'ACCESS EXPORT'!$A:$AI,35,0),"-")</f>
        <v>James Agee</v>
      </c>
      <c r="T794" s="4" t="str">
        <f>_xlfn.IFNA(VLOOKUP(A794,'ACCESS EXPORT'!$A:$AJ,36,0),"-")</f>
        <v>Wanda Cruz</v>
      </c>
      <c r="U794" s="4" t="str">
        <f>_xlfn.IFNA(VLOOKUP(A794,'ACCESS EXPORT'!$A:$AK,37,0),"-")</f>
        <v>athena</v>
      </c>
      <c r="V794" s="4" t="str">
        <f>_xlfn.IFNA(VLOOKUP(A794,'ACCESS EXPORT'!$A:$AL,38,0),"-")</f>
        <v>N/A</v>
      </c>
      <c r="W794" s="4" t="str">
        <f>_xlfn.IFNA(VLOOKUP(A794,'ACCESS EXPORT'!$A:$AM,39,0),"-")</f>
        <v/>
      </c>
      <c r="X794" s="4" t="str">
        <f>_xlfn.IFNA(VLOOKUP(A794,'ACCESS EXPORT'!$A:$AN,40,0),"-")</f>
        <v>-</v>
      </c>
      <c r="Y794" s="26" t="str">
        <f>_xlfn.IFNA(VLOOKUP(A794,'ACCESS EXPORT'!A:AO,41,0),"")</f>
        <v>N/A</v>
      </c>
      <c r="Z794" s="26" t="str">
        <f>_xlfn.IFNA(VLOOKUP(A794,'ACCESS EXPORT'!A:AP,42,0),"")</f>
        <v/>
      </c>
      <c r="AA794" s="26" t="str">
        <f>_xlfn.IFNA(VLOOKUP(A794,'ACCESS EXPORT'!A:AQ,43,0),"")</f>
        <v>Jenna Tomaselli</v>
      </c>
    </row>
    <row r="795" spans="1:27" ht="18.75" x14ac:dyDescent="0.25">
      <c r="A795" s="33">
        <v>262</v>
      </c>
      <c r="B795" s="10">
        <v>1927</v>
      </c>
      <c r="C795" s="7" t="str">
        <f ca="1">IFERROR(UPPER(IF(AND('ACCESS EXPORT'!AA795="",'ACCESS EXPORT'!Z795=""),VLOOKUP(A795,'ACCESS EXPORT'!$A:$AF,32,FALSE),(IF('ACCESS EXPORT'!AA795&lt;&gt;"",CONCATENATE(VLOOKUP(A795,'ACCESS EXPORT'!$A:$AF,32,FALSE)," (Closed",TEXT('ACCESS EXPORT'!AA795," MM/DD/YYY)")),IF(TODAY()&lt;(('ACCESS EXPORT'!Z795)+30),CONCATENATE(VLOOKUP(A795,'ACCESS EXPORT'!$A:$AF,32,FALSE)," (Opens",TEXT('ACCESS EXPORT'!Z795," MM/DD/YYY)")),VLOOKUP(A795,'ACCESS EXPORT'!$A:$AF,32,FALSE)))))),"-")</f>
        <v>ADVENTHEALTH MEDICAL GROUP RADIOLOGY AT CENTRAL FLORIDA</v>
      </c>
      <c r="D795" s="3" t="str">
        <f ca="1">IFERROR(UPPER(IF(AND('ACCESS EXPORT'!AA795="",'ACCESS EXPORT'!Z795=""),VLOOKUP(A795,'ACCESS EXPORT'!$A:$AF,28,FALSE),(IF('ACCESS EXPORT'!AA795&lt;&gt;"",CONCATENATE(VLOOKUP(A795,'ACCESS EXPORT'!$A:$AF,28,FALSE)," (Closed",TEXT('ACCESS EXPORT'!AA795," MM/DD/YYY)")),IF(TODAY()&lt;(('ACCESS EXPORT'!Z795)+30),CONCATENATE(VLOOKUP(A795,'ACCESS EXPORT'!$A:$AF,28,FALSE)," (Opens",TEXT('ACCESS EXPORT'!Z795," MM/DD/YYY)")),VLOOKUP(A795,'ACCESS EXPORT'!$A:$AF,28,FALSE)))))),"-")</f>
        <v>RADIOLOGY SPECIALISTS OF FLORIDA</v>
      </c>
      <c r="E795" s="3" t="str">
        <f>VLOOKUP($A795,'ACCESS EXPORT'!$A:$AF,3,FALSE)</f>
        <v>7260</v>
      </c>
      <c r="F795" s="3" t="str">
        <f>UPPER(CONCATENATE(VLOOKUP(A795,'ACCESS EXPORT'!$A:$AF,4,FALSE)," ",VLOOKUP(A795,'ACCESS EXPORT'!$A:$AF,5,FALSE)," ",VLOOKUP(A795,'ACCESS EXPORT'!$A:$AF,6,FALSE)," ",VLOOKUP(A795,'ACCESS EXPORT'!$A:$AA,7,FALSE)," ",VLOOKUP(A795,'ACCESS EXPORT'!$A:$AA,8,FALSE)))</f>
        <v>2600 WESTHALL LN  MAITLAND FL 32751</v>
      </c>
      <c r="G795" s="4" t="str">
        <f>UPPER(VLOOKUP($A795,'ACCESS EXPORT'!$A:$AF,9,FALSE))</f>
        <v>ORANGE</v>
      </c>
      <c r="H795" s="4" t="str">
        <f>_xlfn.IFNA(VLOOKUP($B795,'ACCESS EXPORT'!$B:$J,9,FALSE),"")</f>
        <v>HB</v>
      </c>
      <c r="I795" s="3" t="str">
        <f>CONCATENATE("(P)",VLOOKUP($A795,'ACCESS EXPORT'!$A:$AF,11,FALSE)," (F)",VLOOKUP($A795,'ACCESS EXPORT'!$A:$AF,29,FALSE))</f>
        <v>(P)(407) 200-2355 (F)(407) 200-4947</v>
      </c>
      <c r="J795" s="4" t="str">
        <f>UPPER(VLOOKUP($A795,'ACCESS EXPORT'!$A:$AF,12,FALSE))</f>
        <v>RADIOLOGY</v>
      </c>
      <c r="K795" s="4" t="str">
        <f>UPPER(VLOOKUP($A795,'ACCESS EXPORT'!$A:$AF,13,FALSE))</f>
        <v>ELISE MACCARROLL-WRIGHT</v>
      </c>
      <c r="L795" s="3" t="str">
        <f>IF(AND(VLOOKUP(A795,'ACCESS EXPORT'!A:AE,1,0),'ACCESS EXPORT'!N795=""),UPPER(CONCATENATE('ACCESS EXPORT'!AE795)),IF(VLOOKUP(A795,'ACCESS EXPORT'!A:AE,1,0),UPPER(CONCATENATE('ACCESS EXPORT'!N795," "&amp;CHAR(10),'ACCESS EXPORT'!AE795))))</f>
        <v xml:space="preserve">SUSAN GRACIA, JULIE EDINGER, TRICIA PERRY (REV DIR) 
</v>
      </c>
      <c r="M795" s="4" t="str">
        <f>UPPER(VLOOKUP($A795,'ACCESS EXPORT'!$A:$O,15,FALSE))</f>
        <v>PATRICIA HORVATH (PM)/KAIRSTEN TURNER (PM)</v>
      </c>
      <c r="N795" s="4" t="str">
        <f ca="1">IF(AND('ACCESS EXPORT'!X795="",'ACCESS EXPORT'!Y795=""),IF('ACCESS EXPORT'!V795&lt;&gt;"",(IF(TODAY()-'ACCESS EXPORT'!V795&gt;=-60,UPPER(CONCATENATE(VLOOKUP(B795,'ACCESS EXPORT'!$B:$P,15,FALSE),""&amp;CHAR(10)&amp;"(SEP",TEXT('ACCESS EXPORT'!V795," MM/DD/YYY)"))),IF(TODAY()-'ACCESS EXPORT'!V795&lt;0,UPPER(VLOOKUP(B795,'ACCESS EXPORT'!$B:$P,15,FALSE)),UPPER(VLOOKUP(B795,'ACCESS EXPORT'!$B:$P,15,FALSE))))),IF('ACCESS EXPORT'!U795="",UPPER(VLOOKUP(B795,'ACCESS EXPORT'!$B:$P,15,FALSE)),IF(TODAY()-'ACCESS EXPORT'!U795&lt;=30,CONCATENATE(UPPER(VLOOKUP(B795,'ACCESS EXPORT'!$B:$P,15,FALSE)),""&amp;CHAR(10)&amp;"(NEW",TEXT('ACCESS EXPORT'!U795," MM/DD/YYY)")),IF(AND(TODAY()-'ACCESS EXPORT'!U795&gt;30,TODAY()&gt;0),UPPER(VLOOKUP(B795,'ACCESS EXPORT'!$B:$P,15,FALSE)))))),IF('ACCESS EXPORT'!Y795&lt;&gt;"",UPPER(CONCATENATE(UPPER(VLOOKUP(B795,'ACCESS EXPORT'!$B:$P,15,FALSE)),""&amp;CHAR(10)&amp;"(Transfer Out",TEXT('ACCESS EXPORT'!Y795," MM/DD/YYY)"))),IF('ACCESS EXPORT'!X795&lt;&gt;"",UPPER(CONCATENATE(UPPER(VLOOKUP(B795,'ACCESS EXPORT'!$B:$P,15,FALSE)),""&amp;CHAR(10)&amp;"(Transfer In",TEXT('ACCESS EXPORT'!X795," MM/DD/YYY)"))))))</f>
        <v>ROSALES, OSCAR</v>
      </c>
      <c r="O795" s="4" t="str">
        <f>_xlfn.IFNA(VLOOKUP(B795,'ACCESS EXPORT'!$B:$Q,16,FALSE),"")</f>
        <v>MD</v>
      </c>
      <c r="P795" s="4" t="str">
        <f>_xlfn.IFNA(VLOOKUP(B795,'ACCESS EXPORT'!B:W,22,FALSE),"-")</f>
        <v>1770862328</v>
      </c>
      <c r="Q795" s="4" t="str">
        <f>_xlfn.IFNA(VLOOKUP(A795,'ACCESS EXPORT'!$A:$AG,33,0),"-")</f>
        <v>TBD</v>
      </c>
      <c r="R795" s="4" t="str">
        <f>_xlfn.IFNA(VLOOKUP(A795,'ACCESS EXPORT'!$A:$AH,34,0),"-")</f>
        <v>Linda Hopkins</v>
      </c>
      <c r="S795" s="4" t="str">
        <f>_xlfn.IFNA(VLOOKUP(A795,'ACCESS EXPORT'!$A:$AI,35,0),"-")</f>
        <v>James Agee</v>
      </c>
      <c r="T795" s="4" t="str">
        <f>_xlfn.IFNA(VLOOKUP(A795,'ACCESS EXPORT'!$A:$AJ,36,0),"-")</f>
        <v>Wanda Cruz</v>
      </c>
      <c r="U795" s="4" t="str">
        <f>_xlfn.IFNA(VLOOKUP(A795,'ACCESS EXPORT'!$A:$AK,37,0),"-")</f>
        <v>athena</v>
      </c>
      <c r="V795" s="4" t="str">
        <f>_xlfn.IFNA(VLOOKUP(A795,'ACCESS EXPORT'!$A:$AL,38,0),"-")</f>
        <v>N/A</v>
      </c>
      <c r="W795" s="4" t="str">
        <f>_xlfn.IFNA(VLOOKUP(A795,'ACCESS EXPORT'!$A:$AM,39,0),"-")</f>
        <v/>
      </c>
      <c r="X795" s="4" t="str">
        <f>_xlfn.IFNA(VLOOKUP(A795,'ACCESS EXPORT'!$A:$AN,40,0),"-")</f>
        <v>-</v>
      </c>
      <c r="Y795" s="26" t="str">
        <f>_xlfn.IFNA(VLOOKUP(A795,'ACCESS EXPORT'!A:AO,41,0),"")</f>
        <v>N/A</v>
      </c>
      <c r="Z795" s="26" t="str">
        <f>_xlfn.IFNA(VLOOKUP(A795,'ACCESS EXPORT'!A:AP,42,0),"")</f>
        <v/>
      </c>
      <c r="AA795" s="26" t="str">
        <f>_xlfn.IFNA(VLOOKUP(A795,'ACCESS EXPORT'!A:AQ,43,0),"")</f>
        <v>Jenna Tomaselli</v>
      </c>
    </row>
    <row r="796" spans="1:27" ht="18.75" x14ac:dyDescent="0.25">
      <c r="A796" s="33">
        <v>262</v>
      </c>
      <c r="B796" s="10">
        <v>1928</v>
      </c>
      <c r="C796" s="7" t="str">
        <f ca="1">IFERROR(UPPER(IF(AND('ACCESS EXPORT'!AA796="",'ACCESS EXPORT'!Z796=""),VLOOKUP(A796,'ACCESS EXPORT'!$A:$AF,32,FALSE),(IF('ACCESS EXPORT'!AA796&lt;&gt;"",CONCATENATE(VLOOKUP(A796,'ACCESS EXPORT'!$A:$AF,32,FALSE)," (Closed",TEXT('ACCESS EXPORT'!AA796," MM/DD/YYY)")),IF(TODAY()&lt;(('ACCESS EXPORT'!Z796)+30),CONCATENATE(VLOOKUP(A796,'ACCESS EXPORT'!$A:$AF,32,FALSE)," (Opens",TEXT('ACCESS EXPORT'!Z796," MM/DD/YYY)")),VLOOKUP(A796,'ACCESS EXPORT'!$A:$AF,32,FALSE)))))),"-")</f>
        <v>ADVENTHEALTH MEDICAL GROUP RADIOLOGY AT CENTRAL FLORIDA</v>
      </c>
      <c r="D796" s="3" t="str">
        <f ca="1">IFERROR(UPPER(IF(AND('ACCESS EXPORT'!AA796="",'ACCESS EXPORT'!Z796=""),VLOOKUP(A796,'ACCESS EXPORT'!$A:$AF,28,FALSE),(IF('ACCESS EXPORT'!AA796&lt;&gt;"",CONCATENATE(VLOOKUP(A796,'ACCESS EXPORT'!$A:$AF,28,FALSE)," (Closed",TEXT('ACCESS EXPORT'!AA796," MM/DD/YYY)")),IF(TODAY()&lt;(('ACCESS EXPORT'!Z796)+30),CONCATENATE(VLOOKUP(A796,'ACCESS EXPORT'!$A:$AF,28,FALSE)," (Opens",TEXT('ACCESS EXPORT'!Z796," MM/DD/YYY)")),VLOOKUP(A796,'ACCESS EXPORT'!$A:$AF,28,FALSE)))))),"-")</f>
        <v>RADIOLOGY SPECIALISTS OF FLORIDA</v>
      </c>
      <c r="E796" s="3" t="str">
        <f>VLOOKUP($A796,'ACCESS EXPORT'!$A:$AF,3,FALSE)</f>
        <v>7260</v>
      </c>
      <c r="F796" s="3" t="str">
        <f>UPPER(CONCATENATE(VLOOKUP(A796,'ACCESS EXPORT'!$A:$AF,4,FALSE)," ",VLOOKUP(A796,'ACCESS EXPORT'!$A:$AF,5,FALSE)," ",VLOOKUP(A796,'ACCESS EXPORT'!$A:$AF,6,FALSE)," ",VLOOKUP(A796,'ACCESS EXPORT'!$A:$AA,7,FALSE)," ",VLOOKUP(A796,'ACCESS EXPORT'!$A:$AA,8,FALSE)))</f>
        <v>2600 WESTHALL LN  MAITLAND FL 32751</v>
      </c>
      <c r="G796" s="4" t="str">
        <f>UPPER(VLOOKUP($A796,'ACCESS EXPORT'!$A:$AF,9,FALSE))</f>
        <v>ORANGE</v>
      </c>
      <c r="H796" s="4" t="str">
        <f>_xlfn.IFNA(VLOOKUP($B796,'ACCESS EXPORT'!$B:$J,9,FALSE),"")</f>
        <v>HB</v>
      </c>
      <c r="I796" s="3" t="str">
        <f>CONCATENATE("(P)",VLOOKUP($A796,'ACCESS EXPORT'!$A:$AF,11,FALSE)," (F)",VLOOKUP($A796,'ACCESS EXPORT'!$A:$AF,29,FALSE))</f>
        <v>(P)(407) 200-2355 (F)(407) 200-4947</v>
      </c>
      <c r="J796" s="4" t="str">
        <f>UPPER(VLOOKUP($A796,'ACCESS EXPORT'!$A:$AF,12,FALSE))</f>
        <v>RADIOLOGY</v>
      </c>
      <c r="K796" s="4" t="str">
        <f>UPPER(VLOOKUP($A796,'ACCESS EXPORT'!$A:$AF,13,FALSE))</f>
        <v>ELISE MACCARROLL-WRIGHT</v>
      </c>
      <c r="L796" s="3" t="str">
        <f>IF(AND(VLOOKUP(A796,'ACCESS EXPORT'!A:AE,1,0),'ACCESS EXPORT'!N796=""),UPPER(CONCATENATE('ACCESS EXPORT'!AE796)),IF(VLOOKUP(A796,'ACCESS EXPORT'!A:AE,1,0),UPPER(CONCATENATE('ACCESS EXPORT'!N796," "&amp;CHAR(10),'ACCESS EXPORT'!AE796))))</f>
        <v xml:space="preserve">SUSAN GRACIA, JULIE EDINGER, TRICIA PERRY (REV DIR) 
</v>
      </c>
      <c r="M796" s="4" t="str">
        <f>UPPER(VLOOKUP($A796,'ACCESS EXPORT'!$A:$O,15,FALSE))</f>
        <v>PATRICIA HORVATH (PM)/KAIRSTEN TURNER (PM)</v>
      </c>
      <c r="N796" s="4" t="str">
        <f ca="1">IF(AND('ACCESS EXPORT'!X796="",'ACCESS EXPORT'!Y796=""),IF('ACCESS EXPORT'!V796&lt;&gt;"",(IF(TODAY()-'ACCESS EXPORT'!V796&gt;=-60,UPPER(CONCATENATE(VLOOKUP(B796,'ACCESS EXPORT'!$B:$P,15,FALSE),""&amp;CHAR(10)&amp;"(SEP",TEXT('ACCESS EXPORT'!V796," MM/DD/YYY)"))),IF(TODAY()-'ACCESS EXPORT'!V796&lt;0,UPPER(VLOOKUP(B796,'ACCESS EXPORT'!$B:$P,15,FALSE)),UPPER(VLOOKUP(B796,'ACCESS EXPORT'!$B:$P,15,FALSE))))),IF('ACCESS EXPORT'!U796="",UPPER(VLOOKUP(B796,'ACCESS EXPORT'!$B:$P,15,FALSE)),IF(TODAY()-'ACCESS EXPORT'!U796&lt;=30,CONCATENATE(UPPER(VLOOKUP(B796,'ACCESS EXPORT'!$B:$P,15,FALSE)),""&amp;CHAR(10)&amp;"(NEW",TEXT('ACCESS EXPORT'!U796," MM/DD/YYY)")),IF(AND(TODAY()-'ACCESS EXPORT'!U796&gt;30,TODAY()&gt;0),UPPER(VLOOKUP(B796,'ACCESS EXPORT'!$B:$P,15,FALSE)))))),IF('ACCESS EXPORT'!Y796&lt;&gt;"",UPPER(CONCATENATE(UPPER(VLOOKUP(B796,'ACCESS EXPORT'!$B:$P,15,FALSE)),""&amp;CHAR(10)&amp;"(Transfer Out",TEXT('ACCESS EXPORT'!Y796," MM/DD/YYY)"))),IF('ACCESS EXPORT'!X796&lt;&gt;"",UPPER(CONCATENATE(UPPER(VLOOKUP(B796,'ACCESS EXPORT'!$B:$P,15,FALSE)),""&amp;CHAR(10)&amp;"(Transfer In",TEXT('ACCESS EXPORT'!X796," MM/DD/YYY)"))))))</f>
        <v>SAMARDZIC, DEJAN</v>
      </c>
      <c r="O796" s="4" t="str">
        <f>_xlfn.IFNA(VLOOKUP(B796,'ACCESS EXPORT'!$B:$Q,16,FALSE),"")</f>
        <v>MD</v>
      </c>
      <c r="P796" s="4" t="str">
        <f>_xlfn.IFNA(VLOOKUP(B796,'ACCESS EXPORT'!B:W,22,FALSE),"-")</f>
        <v>1578856613</v>
      </c>
      <c r="Q796" s="4" t="str">
        <f>_xlfn.IFNA(VLOOKUP(A796,'ACCESS EXPORT'!$A:$AG,33,0),"-")</f>
        <v>TBD</v>
      </c>
      <c r="R796" s="4" t="str">
        <f>_xlfn.IFNA(VLOOKUP(A796,'ACCESS EXPORT'!$A:$AH,34,0),"-")</f>
        <v>Linda Hopkins</v>
      </c>
      <c r="S796" s="4" t="str">
        <f>_xlfn.IFNA(VLOOKUP(A796,'ACCESS EXPORT'!$A:$AI,35,0),"-")</f>
        <v>James Agee</v>
      </c>
      <c r="T796" s="4" t="str">
        <f>_xlfn.IFNA(VLOOKUP(A796,'ACCESS EXPORT'!$A:$AJ,36,0),"-")</f>
        <v>Wanda Cruz</v>
      </c>
      <c r="U796" s="4" t="str">
        <f>_xlfn.IFNA(VLOOKUP(A796,'ACCESS EXPORT'!$A:$AK,37,0),"-")</f>
        <v>athena</v>
      </c>
      <c r="V796" s="4" t="str">
        <f>_xlfn.IFNA(VLOOKUP(A796,'ACCESS EXPORT'!$A:$AL,38,0),"-")</f>
        <v>N/A</v>
      </c>
      <c r="W796" s="4" t="str">
        <f>_xlfn.IFNA(VLOOKUP(A796,'ACCESS EXPORT'!$A:$AM,39,0),"-")</f>
        <v/>
      </c>
      <c r="X796" s="4" t="str">
        <f>_xlfn.IFNA(VLOOKUP(A796,'ACCESS EXPORT'!$A:$AN,40,0),"-")</f>
        <v>-</v>
      </c>
      <c r="Y796" s="26" t="str">
        <f>_xlfn.IFNA(VLOOKUP(A796,'ACCESS EXPORT'!A:AO,41,0),"")</f>
        <v>N/A</v>
      </c>
      <c r="Z796" s="26" t="str">
        <f>_xlfn.IFNA(VLOOKUP(A796,'ACCESS EXPORT'!A:AP,42,0),"")</f>
        <v/>
      </c>
      <c r="AA796" s="26" t="str">
        <f>_xlfn.IFNA(VLOOKUP(A796,'ACCESS EXPORT'!A:AQ,43,0),"")</f>
        <v>Jenna Tomaselli</v>
      </c>
    </row>
    <row r="797" spans="1:27" ht="18.75" x14ac:dyDescent="0.25">
      <c r="A797" s="33">
        <v>262</v>
      </c>
      <c r="B797" s="10">
        <v>1929</v>
      </c>
      <c r="C797" s="7" t="str">
        <f ca="1">IFERROR(UPPER(IF(AND('ACCESS EXPORT'!AA797="",'ACCESS EXPORT'!Z797=""),VLOOKUP(A797,'ACCESS EXPORT'!$A:$AF,32,FALSE),(IF('ACCESS EXPORT'!AA797&lt;&gt;"",CONCATENATE(VLOOKUP(A797,'ACCESS EXPORT'!$A:$AF,32,FALSE)," (Closed",TEXT('ACCESS EXPORT'!AA797," MM/DD/YYY)")),IF(TODAY()&lt;(('ACCESS EXPORT'!Z797)+30),CONCATENATE(VLOOKUP(A797,'ACCESS EXPORT'!$A:$AF,32,FALSE)," (Opens",TEXT('ACCESS EXPORT'!Z797," MM/DD/YYY)")),VLOOKUP(A797,'ACCESS EXPORT'!$A:$AF,32,FALSE)))))),"-")</f>
        <v>ADVENTHEALTH MEDICAL GROUP RADIOLOGY AT CENTRAL FLORIDA</v>
      </c>
      <c r="D797" s="3" t="str">
        <f ca="1">IFERROR(UPPER(IF(AND('ACCESS EXPORT'!AA797="",'ACCESS EXPORT'!Z797=""),VLOOKUP(A797,'ACCESS EXPORT'!$A:$AF,28,FALSE),(IF('ACCESS EXPORT'!AA797&lt;&gt;"",CONCATENATE(VLOOKUP(A797,'ACCESS EXPORT'!$A:$AF,28,FALSE)," (Closed",TEXT('ACCESS EXPORT'!AA797," MM/DD/YYY)")),IF(TODAY()&lt;(('ACCESS EXPORT'!Z797)+30),CONCATENATE(VLOOKUP(A797,'ACCESS EXPORT'!$A:$AF,28,FALSE)," (Opens",TEXT('ACCESS EXPORT'!Z797," MM/DD/YYY)")),VLOOKUP(A797,'ACCESS EXPORT'!$A:$AF,28,FALSE)))))),"-")</f>
        <v>RADIOLOGY SPECIALISTS OF FLORIDA</v>
      </c>
      <c r="E797" s="3" t="str">
        <f>VLOOKUP($A797,'ACCESS EXPORT'!$A:$AF,3,FALSE)</f>
        <v>7260</v>
      </c>
      <c r="F797" s="3" t="str">
        <f>UPPER(CONCATENATE(VLOOKUP(A797,'ACCESS EXPORT'!$A:$AF,4,FALSE)," ",VLOOKUP(A797,'ACCESS EXPORT'!$A:$AF,5,FALSE)," ",VLOOKUP(A797,'ACCESS EXPORT'!$A:$AF,6,FALSE)," ",VLOOKUP(A797,'ACCESS EXPORT'!$A:$AA,7,FALSE)," ",VLOOKUP(A797,'ACCESS EXPORT'!$A:$AA,8,FALSE)))</f>
        <v>2600 WESTHALL LN  MAITLAND FL 32751</v>
      </c>
      <c r="G797" s="4" t="str">
        <f>UPPER(VLOOKUP($A797,'ACCESS EXPORT'!$A:$AF,9,FALSE))</f>
        <v>ORANGE</v>
      </c>
      <c r="H797" s="4" t="str">
        <f>_xlfn.IFNA(VLOOKUP($B797,'ACCESS EXPORT'!$B:$J,9,FALSE),"")</f>
        <v>HB</v>
      </c>
      <c r="I797" s="3" t="str">
        <f>CONCATENATE("(P)",VLOOKUP($A797,'ACCESS EXPORT'!$A:$AF,11,FALSE)," (F)",VLOOKUP($A797,'ACCESS EXPORT'!$A:$AF,29,FALSE))</f>
        <v>(P)(407) 200-2355 (F)(407) 200-4947</v>
      </c>
      <c r="J797" s="4" t="str">
        <f>UPPER(VLOOKUP($A797,'ACCESS EXPORT'!$A:$AF,12,FALSE))</f>
        <v>RADIOLOGY</v>
      </c>
      <c r="K797" s="4" t="str">
        <f>UPPER(VLOOKUP($A797,'ACCESS EXPORT'!$A:$AF,13,FALSE))</f>
        <v>ELISE MACCARROLL-WRIGHT</v>
      </c>
      <c r="L797" s="3" t="str">
        <f>IF(AND(VLOOKUP(A797,'ACCESS EXPORT'!A:AE,1,0),'ACCESS EXPORT'!N797=""),UPPER(CONCATENATE('ACCESS EXPORT'!AE797)),IF(VLOOKUP(A797,'ACCESS EXPORT'!A:AE,1,0),UPPER(CONCATENATE('ACCESS EXPORT'!N797," "&amp;CHAR(10),'ACCESS EXPORT'!AE797))))</f>
        <v xml:space="preserve">SUSAN GRACIA, JULIE EDINGER, TRICIA PERRY (REV DIR) 
</v>
      </c>
      <c r="M797" s="4" t="str">
        <f>UPPER(VLOOKUP($A797,'ACCESS EXPORT'!$A:$O,15,FALSE))</f>
        <v>PATRICIA HORVATH (PM)/KAIRSTEN TURNER (PM)</v>
      </c>
      <c r="N797" s="4" t="str">
        <f ca="1">IF(AND('ACCESS EXPORT'!X797="",'ACCESS EXPORT'!Y797=""),IF('ACCESS EXPORT'!V797&lt;&gt;"",(IF(TODAY()-'ACCESS EXPORT'!V797&gt;=-60,UPPER(CONCATENATE(VLOOKUP(B797,'ACCESS EXPORT'!$B:$P,15,FALSE),""&amp;CHAR(10)&amp;"(SEP",TEXT('ACCESS EXPORT'!V797," MM/DD/YYY)"))),IF(TODAY()-'ACCESS EXPORT'!V797&lt;0,UPPER(VLOOKUP(B797,'ACCESS EXPORT'!$B:$P,15,FALSE)),UPPER(VLOOKUP(B797,'ACCESS EXPORT'!$B:$P,15,FALSE))))),IF('ACCESS EXPORT'!U797="",UPPER(VLOOKUP(B797,'ACCESS EXPORT'!$B:$P,15,FALSE)),IF(TODAY()-'ACCESS EXPORT'!U797&lt;=30,CONCATENATE(UPPER(VLOOKUP(B797,'ACCESS EXPORT'!$B:$P,15,FALSE)),""&amp;CHAR(10)&amp;"(NEW",TEXT('ACCESS EXPORT'!U797," MM/DD/YYY)")),IF(AND(TODAY()-'ACCESS EXPORT'!U797&gt;30,TODAY()&gt;0),UPPER(VLOOKUP(B797,'ACCESS EXPORT'!$B:$P,15,FALSE)))))),IF('ACCESS EXPORT'!Y797&lt;&gt;"",UPPER(CONCATENATE(UPPER(VLOOKUP(B797,'ACCESS EXPORT'!$B:$P,15,FALSE)),""&amp;CHAR(10)&amp;"(Transfer Out",TEXT('ACCESS EXPORT'!Y797," MM/DD/YYY)"))),IF('ACCESS EXPORT'!X797&lt;&gt;"",UPPER(CONCATENATE(UPPER(VLOOKUP(B797,'ACCESS EXPORT'!$B:$P,15,FALSE)),""&amp;CHAR(10)&amp;"(Transfer In",TEXT('ACCESS EXPORT'!X797," MM/DD/YYY)"))))))</f>
        <v>SHETH, POOJA</v>
      </c>
      <c r="O797" s="4" t="str">
        <f>_xlfn.IFNA(VLOOKUP(B797,'ACCESS EXPORT'!$B:$Q,16,FALSE),"")</f>
        <v>MD</v>
      </c>
      <c r="P797" s="4" t="str">
        <f>_xlfn.IFNA(VLOOKUP(B797,'ACCESS EXPORT'!B:W,22,FALSE),"-")</f>
        <v>1831489368</v>
      </c>
      <c r="Q797" s="4" t="str">
        <f>_xlfn.IFNA(VLOOKUP(A797,'ACCESS EXPORT'!$A:$AG,33,0),"-")</f>
        <v>TBD</v>
      </c>
      <c r="R797" s="4" t="str">
        <f>_xlfn.IFNA(VLOOKUP(A797,'ACCESS EXPORT'!$A:$AH,34,0),"-")</f>
        <v>Linda Hopkins</v>
      </c>
      <c r="S797" s="4" t="str">
        <f>_xlfn.IFNA(VLOOKUP(A797,'ACCESS EXPORT'!$A:$AI,35,0),"-")</f>
        <v>James Agee</v>
      </c>
      <c r="T797" s="4" t="str">
        <f>_xlfn.IFNA(VLOOKUP(A797,'ACCESS EXPORT'!$A:$AJ,36,0),"-")</f>
        <v>Wanda Cruz</v>
      </c>
      <c r="U797" s="4" t="str">
        <f>_xlfn.IFNA(VLOOKUP(A797,'ACCESS EXPORT'!$A:$AK,37,0),"-")</f>
        <v>athena</v>
      </c>
      <c r="V797" s="4" t="str">
        <f>_xlfn.IFNA(VLOOKUP(A797,'ACCESS EXPORT'!$A:$AL,38,0),"-")</f>
        <v>N/A</v>
      </c>
      <c r="W797" s="4" t="str">
        <f>_xlfn.IFNA(VLOOKUP(A797,'ACCESS EXPORT'!$A:$AM,39,0),"-")</f>
        <v/>
      </c>
      <c r="X797" s="4" t="str">
        <f>_xlfn.IFNA(VLOOKUP(A797,'ACCESS EXPORT'!$A:$AN,40,0),"-")</f>
        <v>-</v>
      </c>
      <c r="Y797" s="26" t="str">
        <f>_xlfn.IFNA(VLOOKUP(A797,'ACCESS EXPORT'!A:AO,41,0),"")</f>
        <v>N/A</v>
      </c>
      <c r="Z797" s="26" t="str">
        <f>_xlfn.IFNA(VLOOKUP(A797,'ACCESS EXPORT'!A:AP,42,0),"")</f>
        <v/>
      </c>
      <c r="AA797" s="26" t="str">
        <f>_xlfn.IFNA(VLOOKUP(A797,'ACCESS EXPORT'!A:AQ,43,0),"")</f>
        <v>Jenna Tomaselli</v>
      </c>
    </row>
    <row r="798" spans="1:27" ht="18.75" x14ac:dyDescent="0.25">
      <c r="A798" s="33">
        <v>262</v>
      </c>
      <c r="B798" s="10">
        <v>1920</v>
      </c>
      <c r="C798" s="7" t="str">
        <f ca="1">IFERROR(UPPER(IF(AND('ACCESS EXPORT'!AA798="",'ACCESS EXPORT'!Z798=""),VLOOKUP(A798,'ACCESS EXPORT'!$A:$AF,32,FALSE),(IF('ACCESS EXPORT'!AA798&lt;&gt;"",CONCATENATE(VLOOKUP(A798,'ACCESS EXPORT'!$A:$AF,32,FALSE)," (Closed",TEXT('ACCESS EXPORT'!AA798," MM/DD/YYY)")),IF(TODAY()&lt;(('ACCESS EXPORT'!Z798)+30),CONCATENATE(VLOOKUP(A798,'ACCESS EXPORT'!$A:$AF,32,FALSE)," (Opens",TEXT('ACCESS EXPORT'!Z798," MM/DD/YYY)")),VLOOKUP(A798,'ACCESS EXPORT'!$A:$AF,32,FALSE)))))),"-")</f>
        <v>ADVENTHEALTH MEDICAL GROUP RADIOLOGY AT CENTRAL FLORIDA</v>
      </c>
      <c r="D798" s="3" t="str">
        <f ca="1">IFERROR(UPPER(IF(AND('ACCESS EXPORT'!AA798="",'ACCESS EXPORT'!Z798=""),VLOOKUP(A798,'ACCESS EXPORT'!$A:$AF,28,FALSE),(IF('ACCESS EXPORT'!AA798&lt;&gt;"",CONCATENATE(VLOOKUP(A798,'ACCESS EXPORT'!$A:$AF,28,FALSE)," (Closed",TEXT('ACCESS EXPORT'!AA798," MM/DD/YYY)")),IF(TODAY()&lt;(('ACCESS EXPORT'!Z798)+30),CONCATENATE(VLOOKUP(A798,'ACCESS EXPORT'!$A:$AF,28,FALSE)," (Opens",TEXT('ACCESS EXPORT'!Z798," MM/DD/YYY)")),VLOOKUP(A798,'ACCESS EXPORT'!$A:$AF,28,FALSE)))))),"-")</f>
        <v>RADIOLOGY SPECIALISTS OF FLORIDA</v>
      </c>
      <c r="E798" s="3" t="str">
        <f>VLOOKUP($A798,'ACCESS EXPORT'!$A:$AF,3,FALSE)</f>
        <v>7260</v>
      </c>
      <c r="F798" s="3" t="str">
        <f>UPPER(CONCATENATE(VLOOKUP(A798,'ACCESS EXPORT'!$A:$AF,4,FALSE)," ",VLOOKUP(A798,'ACCESS EXPORT'!$A:$AF,5,FALSE)," ",VLOOKUP(A798,'ACCESS EXPORT'!$A:$AF,6,FALSE)," ",VLOOKUP(A798,'ACCESS EXPORT'!$A:$AA,7,FALSE)," ",VLOOKUP(A798,'ACCESS EXPORT'!$A:$AA,8,FALSE)))</f>
        <v>2600 WESTHALL LN  MAITLAND FL 32751</v>
      </c>
      <c r="G798" s="4" t="str">
        <f>UPPER(VLOOKUP($A798,'ACCESS EXPORT'!$A:$AF,9,FALSE))</f>
        <v>ORANGE</v>
      </c>
      <c r="H798" s="4" t="str">
        <f>_xlfn.IFNA(VLOOKUP($B798,'ACCESS EXPORT'!$B:$J,9,FALSE),"")</f>
        <v>HB</v>
      </c>
      <c r="I798" s="3" t="str">
        <f>CONCATENATE("(P)",VLOOKUP($A798,'ACCESS EXPORT'!$A:$AF,11,FALSE)," (F)",VLOOKUP($A798,'ACCESS EXPORT'!$A:$AF,29,FALSE))</f>
        <v>(P)(407) 200-2355 (F)(407) 200-4947</v>
      </c>
      <c r="J798" s="4" t="str">
        <f>UPPER(VLOOKUP($A798,'ACCESS EXPORT'!$A:$AF,12,FALSE))</f>
        <v>RADIOLOGY</v>
      </c>
      <c r="K798" s="4" t="str">
        <f>UPPER(VLOOKUP($A798,'ACCESS EXPORT'!$A:$AF,13,FALSE))</f>
        <v>ELISE MACCARROLL-WRIGHT</v>
      </c>
      <c r="L798" s="3" t="str">
        <f>IF(AND(VLOOKUP(A798,'ACCESS EXPORT'!A:AE,1,0),'ACCESS EXPORT'!N798=""),UPPER(CONCATENATE('ACCESS EXPORT'!AE798)),IF(VLOOKUP(A798,'ACCESS EXPORT'!A:AE,1,0),UPPER(CONCATENATE('ACCESS EXPORT'!N798," "&amp;CHAR(10),'ACCESS EXPORT'!AE798))))</f>
        <v xml:space="preserve">SUSAN GRACIA, JULIE EDINGER, TRICIA PERRY (REV DIR) 
</v>
      </c>
      <c r="M798" s="4" t="str">
        <f>UPPER(VLOOKUP($A798,'ACCESS EXPORT'!$A:$O,15,FALSE))</f>
        <v>PATRICIA HORVATH (PM)/KAIRSTEN TURNER (PM)</v>
      </c>
      <c r="N798" s="4" t="str">
        <f ca="1">IF(AND('ACCESS EXPORT'!X798="",'ACCESS EXPORT'!Y798=""),IF('ACCESS EXPORT'!V798&lt;&gt;"",(IF(TODAY()-'ACCESS EXPORT'!V798&gt;=-60,UPPER(CONCATENATE(VLOOKUP(B798,'ACCESS EXPORT'!$B:$P,15,FALSE),""&amp;CHAR(10)&amp;"(SEP",TEXT('ACCESS EXPORT'!V798," MM/DD/YYY)"))),IF(TODAY()-'ACCESS EXPORT'!V798&lt;0,UPPER(VLOOKUP(B798,'ACCESS EXPORT'!$B:$P,15,FALSE)),UPPER(VLOOKUP(B798,'ACCESS EXPORT'!$B:$P,15,FALSE))))),IF('ACCESS EXPORT'!U798="",UPPER(VLOOKUP(B798,'ACCESS EXPORT'!$B:$P,15,FALSE)),IF(TODAY()-'ACCESS EXPORT'!U798&lt;=30,CONCATENATE(UPPER(VLOOKUP(B798,'ACCESS EXPORT'!$B:$P,15,FALSE)),""&amp;CHAR(10)&amp;"(NEW",TEXT('ACCESS EXPORT'!U798," MM/DD/YYY)")),IF(AND(TODAY()-'ACCESS EXPORT'!U798&gt;30,TODAY()&gt;0),UPPER(VLOOKUP(B798,'ACCESS EXPORT'!$B:$P,15,FALSE)))))),IF('ACCESS EXPORT'!Y798&lt;&gt;"",UPPER(CONCATENATE(UPPER(VLOOKUP(B798,'ACCESS EXPORT'!$B:$P,15,FALSE)),""&amp;CHAR(10)&amp;"(Transfer Out",TEXT('ACCESS EXPORT'!Y798," MM/DD/YYY)"))),IF('ACCESS EXPORT'!X798&lt;&gt;"",UPPER(CONCATENATE(UPPER(VLOOKUP(B798,'ACCESS EXPORT'!$B:$P,15,FALSE)),""&amp;CHAR(10)&amp;"(Transfer In",TEXT('ACCESS EXPORT'!X798," MM/DD/YYY)"))))))</f>
        <v>GERAGHTY, PATRICIA</v>
      </c>
      <c r="O798" s="4" t="str">
        <f>_xlfn.IFNA(VLOOKUP(B798,'ACCESS EXPORT'!$B:$Q,16,FALSE),"")</f>
        <v>MD</v>
      </c>
      <c r="P798" s="4" t="str">
        <f>_xlfn.IFNA(VLOOKUP(B798,'ACCESS EXPORT'!B:W,22,FALSE),"-")</f>
        <v>1821218231</v>
      </c>
      <c r="Q798" s="4" t="str">
        <f>_xlfn.IFNA(VLOOKUP(A798,'ACCESS EXPORT'!$A:$AG,33,0),"-")</f>
        <v>TBD</v>
      </c>
      <c r="R798" s="4" t="str">
        <f>_xlfn.IFNA(VLOOKUP(A798,'ACCESS EXPORT'!$A:$AH,34,0),"-")</f>
        <v>Linda Hopkins</v>
      </c>
      <c r="S798" s="4" t="str">
        <f>_xlfn.IFNA(VLOOKUP(A798,'ACCESS EXPORT'!$A:$AI,35,0),"-")</f>
        <v>James Agee</v>
      </c>
      <c r="T798" s="4" t="str">
        <f>_xlfn.IFNA(VLOOKUP(A798,'ACCESS EXPORT'!$A:$AJ,36,0),"-")</f>
        <v>Wanda Cruz</v>
      </c>
      <c r="U798" s="4" t="str">
        <f>_xlfn.IFNA(VLOOKUP(A798,'ACCESS EXPORT'!$A:$AK,37,0),"-")</f>
        <v>athena</v>
      </c>
      <c r="V798" s="4" t="str">
        <f>_xlfn.IFNA(VLOOKUP(A798,'ACCESS EXPORT'!$A:$AL,38,0),"-")</f>
        <v>N/A</v>
      </c>
      <c r="W798" s="4" t="str">
        <f>_xlfn.IFNA(VLOOKUP(A798,'ACCESS EXPORT'!$A:$AM,39,0),"-")</f>
        <v/>
      </c>
      <c r="X798" s="4" t="str">
        <f>_xlfn.IFNA(VLOOKUP(A798,'ACCESS EXPORT'!$A:$AN,40,0),"-")</f>
        <v>-</v>
      </c>
      <c r="Y798" s="26" t="str">
        <f>_xlfn.IFNA(VLOOKUP(A798,'ACCESS EXPORT'!A:AO,41,0),"")</f>
        <v>N/A</v>
      </c>
      <c r="Z798" s="26" t="str">
        <f>_xlfn.IFNA(VLOOKUP(A798,'ACCESS EXPORT'!A:AP,42,0),"")</f>
        <v/>
      </c>
      <c r="AA798" s="26" t="str">
        <f>_xlfn.IFNA(VLOOKUP(A798,'ACCESS EXPORT'!A:AQ,43,0),"")</f>
        <v>Jenna Tomaselli</v>
      </c>
    </row>
    <row r="799" spans="1:27" ht="18.75" x14ac:dyDescent="0.25">
      <c r="A799" s="33">
        <v>262</v>
      </c>
      <c r="B799" s="10">
        <v>2299</v>
      </c>
      <c r="C799" s="7" t="str">
        <f ca="1">IFERROR(UPPER(IF(AND('ACCESS EXPORT'!AA799="",'ACCESS EXPORT'!Z799=""),VLOOKUP(A799,'ACCESS EXPORT'!$A:$AF,32,FALSE),(IF('ACCESS EXPORT'!AA799&lt;&gt;"",CONCATENATE(VLOOKUP(A799,'ACCESS EXPORT'!$A:$AF,32,FALSE)," (Closed",TEXT('ACCESS EXPORT'!AA799," MM/DD/YYY)")),IF(TODAY()&lt;(('ACCESS EXPORT'!Z799)+30),CONCATENATE(VLOOKUP(A799,'ACCESS EXPORT'!$A:$AF,32,FALSE)," (Opens",TEXT('ACCESS EXPORT'!Z799," MM/DD/YYY)")),VLOOKUP(A799,'ACCESS EXPORT'!$A:$AF,32,FALSE)))))),"-")</f>
        <v>ADVENTHEALTH MEDICAL GROUP RADIOLOGY AT CENTRAL FLORIDA</v>
      </c>
      <c r="D799" s="3" t="str">
        <f ca="1">IFERROR(UPPER(IF(AND('ACCESS EXPORT'!AA799="",'ACCESS EXPORT'!Z799=""),VLOOKUP(A799,'ACCESS EXPORT'!$A:$AF,28,FALSE),(IF('ACCESS EXPORT'!AA799&lt;&gt;"",CONCATENATE(VLOOKUP(A799,'ACCESS EXPORT'!$A:$AF,28,FALSE)," (Closed",TEXT('ACCESS EXPORT'!AA799," MM/DD/YYY)")),IF(TODAY()&lt;(('ACCESS EXPORT'!Z799)+30),CONCATENATE(VLOOKUP(A799,'ACCESS EXPORT'!$A:$AF,28,FALSE)," (Opens",TEXT('ACCESS EXPORT'!Z799," MM/DD/YYY)")),VLOOKUP(A799,'ACCESS EXPORT'!$A:$AF,28,FALSE)))))),"-")</f>
        <v>RADIOLOGY SPECIALISTS OF FLORIDA</v>
      </c>
      <c r="E799" s="3" t="str">
        <f>VLOOKUP($A799,'ACCESS EXPORT'!$A:$AF,3,FALSE)</f>
        <v>7260</v>
      </c>
      <c r="F799" s="3" t="str">
        <f>UPPER(CONCATENATE(VLOOKUP(A799,'ACCESS EXPORT'!$A:$AF,4,FALSE)," ",VLOOKUP(A799,'ACCESS EXPORT'!$A:$AF,5,FALSE)," ",VLOOKUP(A799,'ACCESS EXPORT'!$A:$AF,6,FALSE)," ",VLOOKUP(A799,'ACCESS EXPORT'!$A:$AA,7,FALSE)," ",VLOOKUP(A799,'ACCESS EXPORT'!$A:$AA,8,FALSE)))</f>
        <v>2600 WESTHALL LN  MAITLAND FL 32751</v>
      </c>
      <c r="G799" s="4" t="str">
        <f>UPPER(VLOOKUP($A799,'ACCESS EXPORT'!$A:$AF,9,FALSE))</f>
        <v>ORANGE</v>
      </c>
      <c r="H799" s="4" t="str">
        <f>_xlfn.IFNA(VLOOKUP($B799,'ACCESS EXPORT'!$B:$J,9,FALSE),"")</f>
        <v>HB</v>
      </c>
      <c r="I799" s="3" t="str">
        <f>CONCATENATE("(P)",VLOOKUP($A799,'ACCESS EXPORT'!$A:$AF,11,FALSE)," (F)",VLOOKUP($A799,'ACCESS EXPORT'!$A:$AF,29,FALSE))</f>
        <v>(P)(407) 200-2355 (F)(407) 200-4947</v>
      </c>
      <c r="J799" s="4" t="str">
        <f>UPPER(VLOOKUP($A799,'ACCESS EXPORT'!$A:$AF,12,FALSE))</f>
        <v>RADIOLOGY</v>
      </c>
      <c r="K799" s="4" t="str">
        <f>UPPER(VLOOKUP($A799,'ACCESS EXPORT'!$A:$AF,13,FALSE))</f>
        <v>ELISE MACCARROLL-WRIGHT</v>
      </c>
      <c r="L799" s="3" t="str">
        <f>IF(AND(VLOOKUP(A799,'ACCESS EXPORT'!A:AE,1,0),'ACCESS EXPORT'!N799=""),UPPER(CONCATENATE('ACCESS EXPORT'!AE799)),IF(VLOOKUP(A799,'ACCESS EXPORT'!A:AE,1,0),UPPER(CONCATENATE('ACCESS EXPORT'!N799," "&amp;CHAR(10),'ACCESS EXPORT'!AE799))))</f>
        <v xml:space="preserve">SUSAN GRACIA, JULIE EDINGER, TRICIA PERRY (REV DIR) 
</v>
      </c>
      <c r="M799" s="4" t="str">
        <f>UPPER(VLOOKUP($A799,'ACCESS EXPORT'!$A:$O,15,FALSE))</f>
        <v>PATRICIA HORVATH (PM)/KAIRSTEN TURNER (PM)</v>
      </c>
      <c r="N799" s="4" t="str">
        <f ca="1">IF(AND('ACCESS EXPORT'!X799="",'ACCESS EXPORT'!Y799=""),IF('ACCESS EXPORT'!V799&lt;&gt;"",(IF(TODAY()-'ACCESS EXPORT'!V799&gt;=-60,UPPER(CONCATENATE(VLOOKUP(B799,'ACCESS EXPORT'!$B:$P,15,FALSE),""&amp;CHAR(10)&amp;"(SEP",TEXT('ACCESS EXPORT'!V799," MM/DD/YYY)"))),IF(TODAY()-'ACCESS EXPORT'!V799&lt;0,UPPER(VLOOKUP(B799,'ACCESS EXPORT'!$B:$P,15,FALSE)),UPPER(VLOOKUP(B799,'ACCESS EXPORT'!$B:$P,15,FALSE))))),IF('ACCESS EXPORT'!U799="",UPPER(VLOOKUP(B799,'ACCESS EXPORT'!$B:$P,15,FALSE)),IF(TODAY()-'ACCESS EXPORT'!U799&lt;=30,CONCATENATE(UPPER(VLOOKUP(B799,'ACCESS EXPORT'!$B:$P,15,FALSE)),""&amp;CHAR(10)&amp;"(NEW",TEXT('ACCESS EXPORT'!U799," MM/DD/YYY)")),IF(AND(TODAY()-'ACCESS EXPORT'!U799&gt;30,TODAY()&gt;0),UPPER(VLOOKUP(B799,'ACCESS EXPORT'!$B:$P,15,FALSE)))))),IF('ACCESS EXPORT'!Y799&lt;&gt;"",UPPER(CONCATENATE(UPPER(VLOOKUP(B799,'ACCESS EXPORT'!$B:$P,15,FALSE)),""&amp;CHAR(10)&amp;"(Transfer Out",TEXT('ACCESS EXPORT'!Y799," MM/DD/YYY)"))),IF('ACCESS EXPORT'!X799&lt;&gt;"",UPPER(CONCATENATE(UPPER(VLOOKUP(B799,'ACCESS EXPORT'!$B:$P,15,FALSE)),""&amp;CHAR(10)&amp;"(Transfer In",TEXT('ACCESS EXPORT'!X799," MM/DD/YYY)"))))))</f>
        <v>HEITKAMP, DAREL</v>
      </c>
      <c r="O799" s="4" t="str">
        <f>_xlfn.IFNA(VLOOKUP(B799,'ACCESS EXPORT'!$B:$Q,16,FALSE),"")</f>
        <v>MD</v>
      </c>
      <c r="P799" s="4" t="str">
        <f>_xlfn.IFNA(VLOOKUP(B799,'ACCESS EXPORT'!B:W,22,FALSE),"-")</f>
        <v>1750329280</v>
      </c>
      <c r="Q799" s="4" t="str">
        <f>_xlfn.IFNA(VLOOKUP(A799,'ACCESS EXPORT'!$A:$AG,33,0),"-")</f>
        <v>TBD</v>
      </c>
      <c r="R799" s="4" t="str">
        <f>_xlfn.IFNA(VLOOKUP(A799,'ACCESS EXPORT'!$A:$AH,34,0),"-")</f>
        <v>Linda Hopkins</v>
      </c>
      <c r="S799" s="4" t="str">
        <f>_xlfn.IFNA(VLOOKUP(A799,'ACCESS EXPORT'!$A:$AI,35,0),"-")</f>
        <v>James Agee</v>
      </c>
      <c r="T799" s="4" t="str">
        <f>_xlfn.IFNA(VLOOKUP(A799,'ACCESS EXPORT'!$A:$AJ,36,0),"-")</f>
        <v>Wanda Cruz</v>
      </c>
      <c r="U799" s="4" t="str">
        <f>_xlfn.IFNA(VLOOKUP(A799,'ACCESS EXPORT'!$A:$AK,37,0),"-")</f>
        <v>athena</v>
      </c>
      <c r="V799" s="4" t="str">
        <f>_xlfn.IFNA(VLOOKUP(A799,'ACCESS EXPORT'!$A:$AL,38,0),"-")</f>
        <v>N/A</v>
      </c>
      <c r="W799" s="4" t="str">
        <f>_xlfn.IFNA(VLOOKUP(A799,'ACCESS EXPORT'!$A:$AM,39,0),"-")</f>
        <v/>
      </c>
      <c r="X799" s="4" t="str">
        <f>_xlfn.IFNA(VLOOKUP(A799,'ACCESS EXPORT'!$A:$AN,40,0),"-")</f>
        <v>-</v>
      </c>
      <c r="Y799" s="26" t="str">
        <f>_xlfn.IFNA(VLOOKUP(A799,'ACCESS EXPORT'!A:AO,41,0),"")</f>
        <v>N/A</v>
      </c>
      <c r="Z799" s="26" t="str">
        <f>_xlfn.IFNA(VLOOKUP(A799,'ACCESS EXPORT'!A:AP,42,0),"")</f>
        <v/>
      </c>
      <c r="AA799" s="26" t="str">
        <f>_xlfn.IFNA(VLOOKUP(A799,'ACCESS EXPORT'!A:AQ,43,0),"")</f>
        <v>Jenna Tomaselli</v>
      </c>
    </row>
    <row r="800" spans="1:27" ht="18.75" x14ac:dyDescent="0.25">
      <c r="A800" s="33">
        <v>262</v>
      </c>
      <c r="B800" s="10">
        <v>2308</v>
      </c>
      <c r="C800" s="7" t="str">
        <f ca="1">IFERROR(UPPER(IF(AND('ACCESS EXPORT'!AA800="",'ACCESS EXPORT'!Z800=""),VLOOKUP(A800,'ACCESS EXPORT'!$A:$AF,32,FALSE),(IF('ACCESS EXPORT'!AA800&lt;&gt;"",CONCATENATE(VLOOKUP(A800,'ACCESS EXPORT'!$A:$AF,32,FALSE)," (Closed",TEXT('ACCESS EXPORT'!AA800," MM/DD/YYY)")),IF(TODAY()&lt;(('ACCESS EXPORT'!Z800)+30),CONCATENATE(VLOOKUP(A800,'ACCESS EXPORT'!$A:$AF,32,FALSE)," (Opens",TEXT('ACCESS EXPORT'!Z800," MM/DD/YYY)")),VLOOKUP(A800,'ACCESS EXPORT'!$A:$AF,32,FALSE)))))),"-")</f>
        <v>ADVENTHEALTH MEDICAL GROUP RADIOLOGY AT CENTRAL FLORIDA</v>
      </c>
      <c r="D800" s="3" t="str">
        <f ca="1">IFERROR(UPPER(IF(AND('ACCESS EXPORT'!AA800="",'ACCESS EXPORT'!Z800=""),VLOOKUP(A800,'ACCESS EXPORT'!$A:$AF,28,FALSE),(IF('ACCESS EXPORT'!AA800&lt;&gt;"",CONCATENATE(VLOOKUP(A800,'ACCESS EXPORT'!$A:$AF,28,FALSE)," (Closed",TEXT('ACCESS EXPORT'!AA800," MM/DD/YYY)")),IF(TODAY()&lt;(('ACCESS EXPORT'!Z800)+30),CONCATENATE(VLOOKUP(A800,'ACCESS EXPORT'!$A:$AF,28,FALSE)," (Opens",TEXT('ACCESS EXPORT'!Z800," MM/DD/YYY)")),VLOOKUP(A800,'ACCESS EXPORT'!$A:$AF,28,FALSE)))))),"-")</f>
        <v>RADIOLOGY SPECIALISTS OF FLORIDA</v>
      </c>
      <c r="E800" s="3" t="str">
        <f>VLOOKUP($A800,'ACCESS EXPORT'!$A:$AF,3,FALSE)</f>
        <v>7260</v>
      </c>
      <c r="F800" s="3" t="str">
        <f>UPPER(CONCATENATE(VLOOKUP(A800,'ACCESS EXPORT'!$A:$AF,4,FALSE)," ",VLOOKUP(A800,'ACCESS EXPORT'!$A:$AF,5,FALSE)," ",VLOOKUP(A800,'ACCESS EXPORT'!$A:$AF,6,FALSE)," ",VLOOKUP(A800,'ACCESS EXPORT'!$A:$AA,7,FALSE)," ",VLOOKUP(A800,'ACCESS EXPORT'!$A:$AA,8,FALSE)))</f>
        <v>2600 WESTHALL LN  MAITLAND FL 32751</v>
      </c>
      <c r="G800" s="4" t="str">
        <f>UPPER(VLOOKUP($A800,'ACCESS EXPORT'!$A:$AF,9,FALSE))</f>
        <v>ORANGE</v>
      </c>
      <c r="H800" s="4" t="str">
        <f>_xlfn.IFNA(VLOOKUP($B800,'ACCESS EXPORT'!$B:$J,9,FALSE),"")</f>
        <v>HB</v>
      </c>
      <c r="I800" s="3" t="str">
        <f>CONCATENATE("(P)",VLOOKUP($A800,'ACCESS EXPORT'!$A:$AF,11,FALSE)," (F)",VLOOKUP($A800,'ACCESS EXPORT'!$A:$AF,29,FALSE))</f>
        <v>(P)(407) 200-2355 (F)(407) 200-4947</v>
      </c>
      <c r="J800" s="4" t="str">
        <f>UPPER(VLOOKUP($A800,'ACCESS EXPORT'!$A:$AF,12,FALSE))</f>
        <v>RADIOLOGY</v>
      </c>
      <c r="K800" s="4" t="str">
        <f>UPPER(VLOOKUP($A800,'ACCESS EXPORT'!$A:$AF,13,FALSE))</f>
        <v>ELISE MACCARROLL-WRIGHT</v>
      </c>
      <c r="L800" s="3" t="str">
        <f>IF(AND(VLOOKUP(A800,'ACCESS EXPORT'!A:AE,1,0),'ACCESS EXPORT'!N800=""),UPPER(CONCATENATE('ACCESS EXPORT'!AE800)),IF(VLOOKUP(A800,'ACCESS EXPORT'!A:AE,1,0),UPPER(CONCATENATE('ACCESS EXPORT'!N800," "&amp;CHAR(10),'ACCESS EXPORT'!AE800))))</f>
        <v xml:space="preserve">SUSAN GRACIA, JULIE EDINGER, TRICIA PERRY (REV DIR) 
</v>
      </c>
      <c r="M800" s="4" t="str">
        <f>UPPER(VLOOKUP($A800,'ACCESS EXPORT'!$A:$O,15,FALSE))</f>
        <v>PATRICIA HORVATH (PM)/KAIRSTEN TURNER (PM)</v>
      </c>
      <c r="N800" s="4" t="str">
        <f ca="1">IF(AND('ACCESS EXPORT'!X800="",'ACCESS EXPORT'!Y800=""),IF('ACCESS EXPORT'!V800&lt;&gt;"",(IF(TODAY()-'ACCESS EXPORT'!V800&gt;=-60,UPPER(CONCATENATE(VLOOKUP(B800,'ACCESS EXPORT'!$B:$P,15,FALSE),""&amp;CHAR(10)&amp;"(SEP",TEXT('ACCESS EXPORT'!V800," MM/DD/YYY)"))),IF(TODAY()-'ACCESS EXPORT'!V800&lt;0,UPPER(VLOOKUP(B800,'ACCESS EXPORT'!$B:$P,15,FALSE)),UPPER(VLOOKUP(B800,'ACCESS EXPORT'!$B:$P,15,FALSE))))),IF('ACCESS EXPORT'!U800="",UPPER(VLOOKUP(B800,'ACCESS EXPORT'!$B:$P,15,FALSE)),IF(TODAY()-'ACCESS EXPORT'!U800&lt;=30,CONCATENATE(UPPER(VLOOKUP(B800,'ACCESS EXPORT'!$B:$P,15,FALSE)),""&amp;CHAR(10)&amp;"(NEW",TEXT('ACCESS EXPORT'!U800," MM/DD/YYY)")),IF(AND(TODAY()-'ACCESS EXPORT'!U800&gt;30,TODAY()&gt;0),UPPER(VLOOKUP(B800,'ACCESS EXPORT'!$B:$P,15,FALSE)))))),IF('ACCESS EXPORT'!Y800&lt;&gt;"",UPPER(CONCATENATE(UPPER(VLOOKUP(B800,'ACCESS EXPORT'!$B:$P,15,FALSE)),""&amp;CHAR(10)&amp;"(Transfer Out",TEXT('ACCESS EXPORT'!Y800," MM/DD/YYY)"))),IF('ACCESS EXPORT'!X800&lt;&gt;"",UPPER(CONCATENATE(UPPER(VLOOKUP(B800,'ACCESS EXPORT'!$B:$P,15,FALSE)),""&amp;CHAR(10)&amp;"(Transfer In",TEXT('ACCESS EXPORT'!X800," MM/DD/YYY)"))))))</f>
        <v>TSENG, HSIANG-JER</v>
      </c>
      <c r="O800" s="4" t="str">
        <f>_xlfn.IFNA(VLOOKUP(B800,'ACCESS EXPORT'!$B:$Q,16,FALSE),"")</f>
        <v>MD</v>
      </c>
      <c r="P800" s="4" t="str">
        <f>_xlfn.IFNA(VLOOKUP(B800,'ACCESS EXPORT'!B:W,22,FALSE),"-")</f>
        <v>1972860831</v>
      </c>
      <c r="Q800" s="4" t="str">
        <f>_xlfn.IFNA(VLOOKUP(A800,'ACCESS EXPORT'!$A:$AG,33,0),"-")</f>
        <v>TBD</v>
      </c>
      <c r="R800" s="4" t="str">
        <f>_xlfn.IFNA(VLOOKUP(A800,'ACCESS EXPORT'!$A:$AH,34,0),"-")</f>
        <v>Linda Hopkins</v>
      </c>
      <c r="S800" s="4" t="str">
        <f>_xlfn.IFNA(VLOOKUP(A800,'ACCESS EXPORT'!$A:$AI,35,0),"-")</f>
        <v>James Agee</v>
      </c>
      <c r="T800" s="4" t="str">
        <f>_xlfn.IFNA(VLOOKUP(A800,'ACCESS EXPORT'!$A:$AJ,36,0),"-")</f>
        <v>Wanda Cruz</v>
      </c>
      <c r="U800" s="4" t="str">
        <f>_xlfn.IFNA(VLOOKUP(A800,'ACCESS EXPORT'!$A:$AK,37,0),"-")</f>
        <v>athena</v>
      </c>
      <c r="V800" s="4" t="str">
        <f>_xlfn.IFNA(VLOOKUP(A800,'ACCESS EXPORT'!$A:$AL,38,0),"-")</f>
        <v>N/A</v>
      </c>
      <c r="W800" s="4" t="str">
        <f>_xlfn.IFNA(VLOOKUP(A800,'ACCESS EXPORT'!$A:$AM,39,0),"-")</f>
        <v/>
      </c>
      <c r="X800" s="4" t="str">
        <f>_xlfn.IFNA(VLOOKUP(A800,'ACCESS EXPORT'!$A:$AN,40,0),"-")</f>
        <v>-</v>
      </c>
      <c r="Y800" s="26" t="str">
        <f>_xlfn.IFNA(VLOOKUP(A800,'ACCESS EXPORT'!A:AO,41,0),"")</f>
        <v>N/A</v>
      </c>
      <c r="Z800" s="26" t="str">
        <f>_xlfn.IFNA(VLOOKUP(A800,'ACCESS EXPORT'!A:AP,42,0),"")</f>
        <v/>
      </c>
      <c r="AA800" s="26" t="str">
        <f>_xlfn.IFNA(VLOOKUP(A800,'ACCESS EXPORT'!A:AQ,43,0),"")</f>
        <v>Jenna Tomaselli</v>
      </c>
    </row>
    <row r="801" spans="1:27" ht="18.75" x14ac:dyDescent="0.25">
      <c r="A801" s="33">
        <v>262</v>
      </c>
      <c r="B801" s="10">
        <v>2307</v>
      </c>
      <c r="C801" s="7" t="str">
        <f ca="1">IFERROR(UPPER(IF(AND('ACCESS EXPORT'!AA801="",'ACCESS EXPORT'!Z801=""),VLOOKUP(A801,'ACCESS EXPORT'!$A:$AF,32,FALSE),(IF('ACCESS EXPORT'!AA801&lt;&gt;"",CONCATENATE(VLOOKUP(A801,'ACCESS EXPORT'!$A:$AF,32,FALSE)," (Closed",TEXT('ACCESS EXPORT'!AA801," MM/DD/YYY)")),IF(TODAY()&lt;(('ACCESS EXPORT'!Z801)+30),CONCATENATE(VLOOKUP(A801,'ACCESS EXPORT'!$A:$AF,32,FALSE)," (Opens",TEXT('ACCESS EXPORT'!Z801," MM/DD/YYY)")),VLOOKUP(A801,'ACCESS EXPORT'!$A:$AF,32,FALSE)))))),"-")</f>
        <v>ADVENTHEALTH MEDICAL GROUP RADIOLOGY AT CENTRAL FLORIDA</v>
      </c>
      <c r="D801" s="3" t="str">
        <f ca="1">IFERROR(UPPER(IF(AND('ACCESS EXPORT'!AA801="",'ACCESS EXPORT'!Z801=""),VLOOKUP(A801,'ACCESS EXPORT'!$A:$AF,28,FALSE),(IF('ACCESS EXPORT'!AA801&lt;&gt;"",CONCATENATE(VLOOKUP(A801,'ACCESS EXPORT'!$A:$AF,28,FALSE)," (Closed",TEXT('ACCESS EXPORT'!AA801," MM/DD/YYY)")),IF(TODAY()&lt;(('ACCESS EXPORT'!Z801)+30),CONCATENATE(VLOOKUP(A801,'ACCESS EXPORT'!$A:$AF,28,FALSE)," (Opens",TEXT('ACCESS EXPORT'!Z801," MM/DD/YYY)")),VLOOKUP(A801,'ACCESS EXPORT'!$A:$AF,28,FALSE)))))),"-")</f>
        <v>RADIOLOGY SPECIALISTS OF FLORIDA</v>
      </c>
      <c r="E801" s="3" t="str">
        <f>VLOOKUP($A801,'ACCESS EXPORT'!$A:$AF,3,FALSE)</f>
        <v>7260</v>
      </c>
      <c r="F801" s="3" t="str">
        <f>UPPER(CONCATENATE(VLOOKUP(A801,'ACCESS EXPORT'!$A:$AF,4,FALSE)," ",VLOOKUP(A801,'ACCESS EXPORT'!$A:$AF,5,FALSE)," ",VLOOKUP(A801,'ACCESS EXPORT'!$A:$AF,6,FALSE)," ",VLOOKUP(A801,'ACCESS EXPORT'!$A:$AA,7,FALSE)," ",VLOOKUP(A801,'ACCESS EXPORT'!$A:$AA,8,FALSE)))</f>
        <v>2600 WESTHALL LN  MAITLAND FL 32751</v>
      </c>
      <c r="G801" s="4" t="str">
        <f>UPPER(VLOOKUP($A801,'ACCESS EXPORT'!$A:$AF,9,FALSE))</f>
        <v>ORANGE</v>
      </c>
      <c r="H801" s="4" t="str">
        <f>_xlfn.IFNA(VLOOKUP($B801,'ACCESS EXPORT'!$B:$J,9,FALSE),"")</f>
        <v>HB</v>
      </c>
      <c r="I801" s="3" t="str">
        <f>CONCATENATE("(P)",VLOOKUP($A801,'ACCESS EXPORT'!$A:$AF,11,FALSE)," (F)",VLOOKUP($A801,'ACCESS EXPORT'!$A:$AF,29,FALSE))</f>
        <v>(P)(407) 200-2355 (F)(407) 200-4947</v>
      </c>
      <c r="J801" s="4" t="str">
        <f>UPPER(VLOOKUP($A801,'ACCESS EXPORT'!$A:$AF,12,FALSE))</f>
        <v>RADIOLOGY</v>
      </c>
      <c r="K801" s="4" t="str">
        <f>UPPER(VLOOKUP($A801,'ACCESS EXPORT'!$A:$AF,13,FALSE))</f>
        <v>ELISE MACCARROLL-WRIGHT</v>
      </c>
      <c r="L801" s="3" t="str">
        <f>IF(AND(VLOOKUP(A801,'ACCESS EXPORT'!A:AE,1,0),'ACCESS EXPORT'!N801=""),UPPER(CONCATENATE('ACCESS EXPORT'!AE801)),IF(VLOOKUP(A801,'ACCESS EXPORT'!A:AE,1,0),UPPER(CONCATENATE('ACCESS EXPORT'!N801," "&amp;CHAR(10),'ACCESS EXPORT'!AE801))))</f>
        <v xml:space="preserve">SUSAN GRACIA, JULIE EDINGER, TRICIA PERRY (REV DIR) 
</v>
      </c>
      <c r="M801" s="4" t="str">
        <f>UPPER(VLOOKUP($A801,'ACCESS EXPORT'!$A:$O,15,FALSE))</f>
        <v>PATRICIA HORVATH (PM)/KAIRSTEN TURNER (PM)</v>
      </c>
      <c r="N801" s="4" t="str">
        <f ca="1">IF(AND('ACCESS EXPORT'!X801="",'ACCESS EXPORT'!Y801=""),IF('ACCESS EXPORT'!V801&lt;&gt;"",(IF(TODAY()-'ACCESS EXPORT'!V801&gt;=-60,UPPER(CONCATENATE(VLOOKUP(B801,'ACCESS EXPORT'!$B:$P,15,FALSE),""&amp;CHAR(10)&amp;"(SEP",TEXT('ACCESS EXPORT'!V801," MM/DD/YYY)"))),IF(TODAY()-'ACCESS EXPORT'!V801&lt;0,UPPER(VLOOKUP(B801,'ACCESS EXPORT'!$B:$P,15,FALSE)),UPPER(VLOOKUP(B801,'ACCESS EXPORT'!$B:$P,15,FALSE))))),IF('ACCESS EXPORT'!U801="",UPPER(VLOOKUP(B801,'ACCESS EXPORT'!$B:$P,15,FALSE)),IF(TODAY()-'ACCESS EXPORT'!U801&lt;=30,CONCATENATE(UPPER(VLOOKUP(B801,'ACCESS EXPORT'!$B:$P,15,FALSE)),""&amp;CHAR(10)&amp;"(NEW",TEXT('ACCESS EXPORT'!U801," MM/DD/YYY)")),IF(AND(TODAY()-'ACCESS EXPORT'!U801&gt;30,TODAY()&gt;0),UPPER(VLOOKUP(B801,'ACCESS EXPORT'!$B:$P,15,FALSE)))))),IF('ACCESS EXPORT'!Y801&lt;&gt;"",UPPER(CONCATENATE(UPPER(VLOOKUP(B801,'ACCESS EXPORT'!$B:$P,15,FALSE)),""&amp;CHAR(10)&amp;"(Transfer Out",TEXT('ACCESS EXPORT'!Y801," MM/DD/YYY)"))),IF('ACCESS EXPORT'!X801&lt;&gt;"",UPPER(CONCATENATE(UPPER(VLOOKUP(B801,'ACCESS EXPORT'!$B:$P,15,FALSE)),""&amp;CHAR(10)&amp;"(Transfer In",TEXT('ACCESS EXPORT'!X801," MM/DD/YYY)"))))))</f>
        <v>SMITH, CHRISTOPHER</v>
      </c>
      <c r="O801" s="4" t="str">
        <f>_xlfn.IFNA(VLOOKUP(B801,'ACCESS EXPORT'!$B:$Q,16,FALSE),"")</f>
        <v>MD</v>
      </c>
      <c r="P801" s="4" t="str">
        <f>_xlfn.IFNA(VLOOKUP(B801,'ACCESS EXPORT'!B:W,22,FALSE),"-")</f>
        <v>1023374014</v>
      </c>
      <c r="Q801" s="4" t="str">
        <f>_xlfn.IFNA(VLOOKUP(A801,'ACCESS EXPORT'!$A:$AG,33,0),"-")</f>
        <v>TBD</v>
      </c>
      <c r="R801" s="4" t="str">
        <f>_xlfn.IFNA(VLOOKUP(A801,'ACCESS EXPORT'!$A:$AH,34,0),"-")</f>
        <v>Linda Hopkins</v>
      </c>
      <c r="S801" s="4" t="str">
        <f>_xlfn.IFNA(VLOOKUP(A801,'ACCESS EXPORT'!$A:$AI,35,0),"-")</f>
        <v>James Agee</v>
      </c>
      <c r="T801" s="4" t="str">
        <f>_xlfn.IFNA(VLOOKUP(A801,'ACCESS EXPORT'!$A:$AJ,36,0),"-")</f>
        <v>Wanda Cruz</v>
      </c>
      <c r="U801" s="4" t="str">
        <f>_xlfn.IFNA(VLOOKUP(A801,'ACCESS EXPORT'!$A:$AK,37,0),"-")</f>
        <v>athena</v>
      </c>
      <c r="V801" s="4" t="str">
        <f>_xlfn.IFNA(VLOOKUP(A801,'ACCESS EXPORT'!$A:$AL,38,0),"-")</f>
        <v>N/A</v>
      </c>
      <c r="W801" s="4" t="str">
        <f>_xlfn.IFNA(VLOOKUP(A801,'ACCESS EXPORT'!$A:$AM,39,0),"-")</f>
        <v/>
      </c>
      <c r="X801" s="4" t="str">
        <f>_xlfn.IFNA(VLOOKUP(A801,'ACCESS EXPORT'!$A:$AN,40,0),"-")</f>
        <v>-</v>
      </c>
      <c r="Y801" s="26" t="str">
        <f>_xlfn.IFNA(VLOOKUP(A801,'ACCESS EXPORT'!A:AO,41,0),"")</f>
        <v>N/A</v>
      </c>
      <c r="Z801" s="26" t="str">
        <f>_xlfn.IFNA(VLOOKUP(A801,'ACCESS EXPORT'!A:AP,42,0),"")</f>
        <v/>
      </c>
      <c r="AA801" s="26" t="str">
        <f>_xlfn.IFNA(VLOOKUP(A801,'ACCESS EXPORT'!A:AQ,43,0),"")</f>
        <v>Jenna Tomaselli</v>
      </c>
    </row>
    <row r="802" spans="1:27" ht="18.75" x14ac:dyDescent="0.25">
      <c r="A802" s="33">
        <v>262</v>
      </c>
      <c r="B802" s="10">
        <v>2306</v>
      </c>
      <c r="C802" s="7" t="str">
        <f ca="1">IFERROR(UPPER(IF(AND('ACCESS EXPORT'!AA802="",'ACCESS EXPORT'!Z802=""),VLOOKUP(A802,'ACCESS EXPORT'!$A:$AF,32,FALSE),(IF('ACCESS EXPORT'!AA802&lt;&gt;"",CONCATENATE(VLOOKUP(A802,'ACCESS EXPORT'!$A:$AF,32,FALSE)," (Closed",TEXT('ACCESS EXPORT'!AA802," MM/DD/YYY)")),IF(TODAY()&lt;(('ACCESS EXPORT'!Z802)+30),CONCATENATE(VLOOKUP(A802,'ACCESS EXPORT'!$A:$AF,32,FALSE)," (Opens",TEXT('ACCESS EXPORT'!Z802," MM/DD/YYY)")),VLOOKUP(A802,'ACCESS EXPORT'!$A:$AF,32,FALSE)))))),"-")</f>
        <v>ADVENTHEALTH MEDICAL GROUP RADIOLOGY AT CENTRAL FLORIDA</v>
      </c>
      <c r="D802" s="3" t="str">
        <f ca="1">IFERROR(UPPER(IF(AND('ACCESS EXPORT'!AA802="",'ACCESS EXPORT'!Z802=""),VLOOKUP(A802,'ACCESS EXPORT'!$A:$AF,28,FALSE),(IF('ACCESS EXPORT'!AA802&lt;&gt;"",CONCATENATE(VLOOKUP(A802,'ACCESS EXPORT'!$A:$AF,28,FALSE)," (Closed",TEXT('ACCESS EXPORT'!AA802," MM/DD/YYY)")),IF(TODAY()&lt;(('ACCESS EXPORT'!Z802)+30),CONCATENATE(VLOOKUP(A802,'ACCESS EXPORT'!$A:$AF,28,FALSE)," (Opens",TEXT('ACCESS EXPORT'!Z802," MM/DD/YYY)")),VLOOKUP(A802,'ACCESS EXPORT'!$A:$AF,28,FALSE)))))),"-")</f>
        <v>RADIOLOGY SPECIALISTS OF FLORIDA</v>
      </c>
      <c r="E802" s="3" t="str">
        <f>VLOOKUP($A802,'ACCESS EXPORT'!$A:$AF,3,FALSE)</f>
        <v>7260</v>
      </c>
      <c r="F802" s="3" t="str">
        <f>UPPER(CONCATENATE(VLOOKUP(A802,'ACCESS EXPORT'!$A:$AF,4,FALSE)," ",VLOOKUP(A802,'ACCESS EXPORT'!$A:$AF,5,FALSE)," ",VLOOKUP(A802,'ACCESS EXPORT'!$A:$AF,6,FALSE)," ",VLOOKUP(A802,'ACCESS EXPORT'!$A:$AA,7,FALSE)," ",VLOOKUP(A802,'ACCESS EXPORT'!$A:$AA,8,FALSE)))</f>
        <v>2600 WESTHALL LN  MAITLAND FL 32751</v>
      </c>
      <c r="G802" s="4" t="str">
        <f>UPPER(VLOOKUP($A802,'ACCESS EXPORT'!$A:$AF,9,FALSE))</f>
        <v>ORANGE</v>
      </c>
      <c r="H802" s="4" t="str">
        <f>_xlfn.IFNA(VLOOKUP($B802,'ACCESS EXPORT'!$B:$J,9,FALSE),"")</f>
        <v>HB</v>
      </c>
      <c r="I802" s="3" t="str">
        <f>CONCATENATE("(P)",VLOOKUP($A802,'ACCESS EXPORT'!$A:$AF,11,FALSE)," (F)",VLOOKUP($A802,'ACCESS EXPORT'!$A:$AF,29,FALSE))</f>
        <v>(P)(407) 200-2355 (F)(407) 200-4947</v>
      </c>
      <c r="J802" s="4" t="str">
        <f>UPPER(VLOOKUP($A802,'ACCESS EXPORT'!$A:$AF,12,FALSE))</f>
        <v>RADIOLOGY</v>
      </c>
      <c r="K802" s="4" t="str">
        <f>UPPER(VLOOKUP($A802,'ACCESS EXPORT'!$A:$AF,13,FALSE))</f>
        <v>ELISE MACCARROLL-WRIGHT</v>
      </c>
      <c r="L802" s="3" t="str">
        <f>IF(AND(VLOOKUP(A802,'ACCESS EXPORT'!A:AE,1,0),'ACCESS EXPORT'!N802=""),UPPER(CONCATENATE('ACCESS EXPORT'!AE802)),IF(VLOOKUP(A802,'ACCESS EXPORT'!A:AE,1,0),UPPER(CONCATENATE('ACCESS EXPORT'!N802," "&amp;CHAR(10),'ACCESS EXPORT'!AE802))))</f>
        <v xml:space="preserve">SUSAN GRACIA, JULIE EDINGER, TRICIA PERRY (REV DIR) 
</v>
      </c>
      <c r="M802" s="4" t="str">
        <f>UPPER(VLOOKUP($A802,'ACCESS EXPORT'!$A:$O,15,FALSE))</f>
        <v>PATRICIA HORVATH (PM)/KAIRSTEN TURNER (PM)</v>
      </c>
      <c r="N802" s="4" t="str">
        <f ca="1">IF(AND('ACCESS EXPORT'!X802="",'ACCESS EXPORT'!Y802=""),IF('ACCESS EXPORT'!V802&lt;&gt;"",(IF(TODAY()-'ACCESS EXPORT'!V802&gt;=-60,UPPER(CONCATENATE(VLOOKUP(B802,'ACCESS EXPORT'!$B:$P,15,FALSE),""&amp;CHAR(10)&amp;"(SEP",TEXT('ACCESS EXPORT'!V802," MM/DD/YYY)"))),IF(TODAY()-'ACCESS EXPORT'!V802&lt;0,UPPER(VLOOKUP(B802,'ACCESS EXPORT'!$B:$P,15,FALSE)),UPPER(VLOOKUP(B802,'ACCESS EXPORT'!$B:$P,15,FALSE))))),IF('ACCESS EXPORT'!U802="",UPPER(VLOOKUP(B802,'ACCESS EXPORT'!$B:$P,15,FALSE)),IF(TODAY()-'ACCESS EXPORT'!U802&lt;=30,CONCATENATE(UPPER(VLOOKUP(B802,'ACCESS EXPORT'!$B:$P,15,FALSE)),""&amp;CHAR(10)&amp;"(NEW",TEXT('ACCESS EXPORT'!U802," MM/DD/YYY)")),IF(AND(TODAY()-'ACCESS EXPORT'!U802&gt;30,TODAY()&gt;0),UPPER(VLOOKUP(B802,'ACCESS EXPORT'!$B:$P,15,FALSE)))))),IF('ACCESS EXPORT'!Y802&lt;&gt;"",UPPER(CONCATENATE(UPPER(VLOOKUP(B802,'ACCESS EXPORT'!$B:$P,15,FALSE)),""&amp;CHAR(10)&amp;"(Transfer Out",TEXT('ACCESS EXPORT'!Y802," MM/DD/YYY)"))),IF('ACCESS EXPORT'!X802&lt;&gt;"",UPPER(CONCATENATE(UPPER(VLOOKUP(B802,'ACCESS EXPORT'!$B:$P,15,FALSE)),""&amp;CHAR(10)&amp;"(Transfer In",TEXT('ACCESS EXPORT'!X802," MM/DD/YYY)"))))))</f>
        <v>POLETTO, DANA</v>
      </c>
      <c r="O802" s="4" t="str">
        <f>_xlfn.IFNA(VLOOKUP(B802,'ACCESS EXPORT'!$B:$Q,16,FALSE),"")</f>
        <v>MD</v>
      </c>
      <c r="P802" s="4" t="str">
        <f>_xlfn.IFNA(VLOOKUP(B802,'ACCESS EXPORT'!B:W,22,FALSE),"-")</f>
        <v>1205102266</v>
      </c>
      <c r="Q802" s="4" t="str">
        <f>_xlfn.IFNA(VLOOKUP(A802,'ACCESS EXPORT'!$A:$AG,33,0),"-")</f>
        <v>TBD</v>
      </c>
      <c r="R802" s="4" t="str">
        <f>_xlfn.IFNA(VLOOKUP(A802,'ACCESS EXPORT'!$A:$AH,34,0),"-")</f>
        <v>Linda Hopkins</v>
      </c>
      <c r="S802" s="4" t="str">
        <f>_xlfn.IFNA(VLOOKUP(A802,'ACCESS EXPORT'!$A:$AI,35,0),"-")</f>
        <v>James Agee</v>
      </c>
      <c r="T802" s="4" t="str">
        <f>_xlfn.IFNA(VLOOKUP(A802,'ACCESS EXPORT'!$A:$AJ,36,0),"-")</f>
        <v>Wanda Cruz</v>
      </c>
      <c r="U802" s="4" t="str">
        <f>_xlfn.IFNA(VLOOKUP(A802,'ACCESS EXPORT'!$A:$AK,37,0),"-")</f>
        <v>athena</v>
      </c>
      <c r="V802" s="4" t="str">
        <f>_xlfn.IFNA(VLOOKUP(A802,'ACCESS EXPORT'!$A:$AL,38,0),"-")</f>
        <v>N/A</v>
      </c>
      <c r="W802" s="4" t="str">
        <f>_xlfn.IFNA(VLOOKUP(A802,'ACCESS EXPORT'!$A:$AM,39,0),"-")</f>
        <v/>
      </c>
      <c r="X802" s="4" t="str">
        <f>_xlfn.IFNA(VLOOKUP(A802,'ACCESS EXPORT'!$A:$AN,40,0),"-")</f>
        <v>-</v>
      </c>
      <c r="Y802" s="26" t="str">
        <f>_xlfn.IFNA(VLOOKUP(A802,'ACCESS EXPORT'!A:AO,41,0),"")</f>
        <v>N/A</v>
      </c>
      <c r="Z802" s="26" t="str">
        <f>_xlfn.IFNA(VLOOKUP(A802,'ACCESS EXPORT'!A:AP,42,0),"")</f>
        <v/>
      </c>
      <c r="AA802" s="26" t="str">
        <f>_xlfn.IFNA(VLOOKUP(A802,'ACCESS EXPORT'!A:AQ,43,0),"")</f>
        <v>Jenna Tomaselli</v>
      </c>
    </row>
    <row r="803" spans="1:27" ht="18.75" x14ac:dyDescent="0.25">
      <c r="A803" s="33">
        <v>262</v>
      </c>
      <c r="B803" s="10">
        <v>2305</v>
      </c>
      <c r="C803" s="7" t="str">
        <f ca="1">IFERROR(UPPER(IF(AND('ACCESS EXPORT'!AA803="",'ACCESS EXPORT'!Z803=""),VLOOKUP(A803,'ACCESS EXPORT'!$A:$AF,32,FALSE),(IF('ACCESS EXPORT'!AA803&lt;&gt;"",CONCATENATE(VLOOKUP(A803,'ACCESS EXPORT'!$A:$AF,32,FALSE)," (Closed",TEXT('ACCESS EXPORT'!AA803," MM/DD/YYY)")),IF(TODAY()&lt;(('ACCESS EXPORT'!Z803)+30),CONCATENATE(VLOOKUP(A803,'ACCESS EXPORT'!$A:$AF,32,FALSE)," (Opens",TEXT('ACCESS EXPORT'!Z803," MM/DD/YYY)")),VLOOKUP(A803,'ACCESS EXPORT'!$A:$AF,32,FALSE)))))),"-")</f>
        <v>ADVENTHEALTH MEDICAL GROUP RADIOLOGY AT CENTRAL FLORIDA</v>
      </c>
      <c r="D803" s="3" t="str">
        <f ca="1">IFERROR(UPPER(IF(AND('ACCESS EXPORT'!AA803="",'ACCESS EXPORT'!Z803=""),VLOOKUP(A803,'ACCESS EXPORT'!$A:$AF,28,FALSE),(IF('ACCESS EXPORT'!AA803&lt;&gt;"",CONCATENATE(VLOOKUP(A803,'ACCESS EXPORT'!$A:$AF,28,FALSE)," (Closed",TEXT('ACCESS EXPORT'!AA803," MM/DD/YYY)")),IF(TODAY()&lt;(('ACCESS EXPORT'!Z803)+30),CONCATENATE(VLOOKUP(A803,'ACCESS EXPORT'!$A:$AF,28,FALSE)," (Opens",TEXT('ACCESS EXPORT'!Z803," MM/DD/YYY)")),VLOOKUP(A803,'ACCESS EXPORT'!$A:$AF,28,FALSE)))))),"-")</f>
        <v>RADIOLOGY SPECIALISTS OF FLORIDA</v>
      </c>
      <c r="E803" s="3" t="str">
        <f>VLOOKUP($A803,'ACCESS EXPORT'!$A:$AF,3,FALSE)</f>
        <v>7260</v>
      </c>
      <c r="F803" s="3" t="str">
        <f>UPPER(CONCATENATE(VLOOKUP(A803,'ACCESS EXPORT'!$A:$AF,4,FALSE)," ",VLOOKUP(A803,'ACCESS EXPORT'!$A:$AF,5,FALSE)," ",VLOOKUP(A803,'ACCESS EXPORT'!$A:$AF,6,FALSE)," ",VLOOKUP(A803,'ACCESS EXPORT'!$A:$AA,7,FALSE)," ",VLOOKUP(A803,'ACCESS EXPORT'!$A:$AA,8,FALSE)))</f>
        <v>2600 WESTHALL LN  MAITLAND FL 32751</v>
      </c>
      <c r="G803" s="4" t="str">
        <f>UPPER(VLOOKUP($A803,'ACCESS EXPORT'!$A:$AF,9,FALSE))</f>
        <v>ORANGE</v>
      </c>
      <c r="H803" s="4" t="str">
        <f>_xlfn.IFNA(VLOOKUP($B803,'ACCESS EXPORT'!$B:$J,9,FALSE),"")</f>
        <v>HB</v>
      </c>
      <c r="I803" s="3" t="str">
        <f>CONCATENATE("(P)",VLOOKUP($A803,'ACCESS EXPORT'!$A:$AF,11,FALSE)," (F)",VLOOKUP($A803,'ACCESS EXPORT'!$A:$AF,29,FALSE))</f>
        <v>(P)(407) 200-2355 (F)(407) 200-4947</v>
      </c>
      <c r="J803" s="4" t="str">
        <f>UPPER(VLOOKUP($A803,'ACCESS EXPORT'!$A:$AF,12,FALSE))</f>
        <v>RADIOLOGY</v>
      </c>
      <c r="K803" s="4" t="str">
        <f>UPPER(VLOOKUP($A803,'ACCESS EXPORT'!$A:$AF,13,FALSE))</f>
        <v>ELISE MACCARROLL-WRIGHT</v>
      </c>
      <c r="L803" s="3" t="str">
        <f>IF(AND(VLOOKUP(A803,'ACCESS EXPORT'!A:AE,1,0),'ACCESS EXPORT'!N803=""),UPPER(CONCATENATE('ACCESS EXPORT'!AE803)),IF(VLOOKUP(A803,'ACCESS EXPORT'!A:AE,1,0),UPPER(CONCATENATE('ACCESS EXPORT'!N803," "&amp;CHAR(10),'ACCESS EXPORT'!AE803))))</f>
        <v xml:space="preserve">SUSAN GRACIA, JULIE EDINGER, TRICIA PERRY (REV DIR) 
</v>
      </c>
      <c r="M803" s="4" t="str">
        <f>UPPER(VLOOKUP($A803,'ACCESS EXPORT'!$A:$O,15,FALSE))</f>
        <v>PATRICIA HORVATH (PM)/KAIRSTEN TURNER (PM)</v>
      </c>
      <c r="N803" s="4" t="str">
        <f ca="1">IF(AND('ACCESS EXPORT'!X803="",'ACCESS EXPORT'!Y803=""),IF('ACCESS EXPORT'!V803&lt;&gt;"",(IF(TODAY()-'ACCESS EXPORT'!V803&gt;=-60,UPPER(CONCATENATE(VLOOKUP(B803,'ACCESS EXPORT'!$B:$P,15,FALSE),""&amp;CHAR(10)&amp;"(SEP",TEXT('ACCESS EXPORT'!V803," MM/DD/YYY)"))),IF(TODAY()-'ACCESS EXPORT'!V803&lt;0,UPPER(VLOOKUP(B803,'ACCESS EXPORT'!$B:$P,15,FALSE)),UPPER(VLOOKUP(B803,'ACCESS EXPORT'!$B:$P,15,FALSE))))),IF('ACCESS EXPORT'!U803="",UPPER(VLOOKUP(B803,'ACCESS EXPORT'!$B:$P,15,FALSE)),IF(TODAY()-'ACCESS EXPORT'!U803&lt;=30,CONCATENATE(UPPER(VLOOKUP(B803,'ACCESS EXPORT'!$B:$P,15,FALSE)),""&amp;CHAR(10)&amp;"(NEW",TEXT('ACCESS EXPORT'!U803," MM/DD/YYY)")),IF(AND(TODAY()-'ACCESS EXPORT'!U803&gt;30,TODAY()&gt;0),UPPER(VLOOKUP(B803,'ACCESS EXPORT'!$B:$P,15,FALSE)))))),IF('ACCESS EXPORT'!Y803&lt;&gt;"",UPPER(CONCATENATE(UPPER(VLOOKUP(B803,'ACCESS EXPORT'!$B:$P,15,FALSE)),""&amp;CHAR(10)&amp;"(Transfer Out",TEXT('ACCESS EXPORT'!Y803," MM/DD/YYY)"))),IF('ACCESS EXPORT'!X803&lt;&gt;"",UPPER(CONCATENATE(UPPER(VLOOKUP(B803,'ACCESS EXPORT'!$B:$P,15,FALSE)),""&amp;CHAR(10)&amp;"(Transfer In",TEXT('ACCESS EXPORT'!X803," MM/DD/YYY)"))))))</f>
        <v>PERRY, BRANDON</v>
      </c>
      <c r="O803" s="4" t="str">
        <f>_xlfn.IFNA(VLOOKUP(B803,'ACCESS EXPORT'!$B:$Q,16,FALSE),"")</f>
        <v>MD</v>
      </c>
      <c r="P803" s="4" t="str">
        <f>_xlfn.IFNA(VLOOKUP(B803,'ACCESS EXPORT'!B:W,22,FALSE),"-")</f>
        <v>1033484134</v>
      </c>
      <c r="Q803" s="4" t="str">
        <f>_xlfn.IFNA(VLOOKUP(A803,'ACCESS EXPORT'!$A:$AG,33,0),"-")</f>
        <v>TBD</v>
      </c>
      <c r="R803" s="4" t="str">
        <f>_xlfn.IFNA(VLOOKUP(A803,'ACCESS EXPORT'!$A:$AH,34,0),"-")</f>
        <v>Linda Hopkins</v>
      </c>
      <c r="S803" s="4" t="str">
        <f>_xlfn.IFNA(VLOOKUP(A803,'ACCESS EXPORT'!$A:$AI,35,0),"-")</f>
        <v>James Agee</v>
      </c>
      <c r="T803" s="4" t="str">
        <f>_xlfn.IFNA(VLOOKUP(A803,'ACCESS EXPORT'!$A:$AJ,36,0),"-")</f>
        <v>Wanda Cruz</v>
      </c>
      <c r="U803" s="4" t="str">
        <f>_xlfn.IFNA(VLOOKUP(A803,'ACCESS EXPORT'!$A:$AK,37,0),"-")</f>
        <v>athena</v>
      </c>
      <c r="V803" s="4" t="str">
        <f>_xlfn.IFNA(VLOOKUP(A803,'ACCESS EXPORT'!$A:$AL,38,0),"-")</f>
        <v>N/A</v>
      </c>
      <c r="W803" s="4" t="str">
        <f>_xlfn.IFNA(VLOOKUP(A803,'ACCESS EXPORT'!$A:$AM,39,0),"-")</f>
        <v/>
      </c>
      <c r="X803" s="4" t="str">
        <f>_xlfn.IFNA(VLOOKUP(A803,'ACCESS EXPORT'!$A:$AN,40,0),"-")</f>
        <v>-</v>
      </c>
      <c r="Y803" s="26" t="str">
        <f>_xlfn.IFNA(VLOOKUP(A803,'ACCESS EXPORT'!A:AO,41,0),"")</f>
        <v>N/A</v>
      </c>
      <c r="Z803" s="26" t="str">
        <f>_xlfn.IFNA(VLOOKUP(A803,'ACCESS EXPORT'!A:AP,42,0),"")</f>
        <v/>
      </c>
      <c r="AA803" s="26" t="str">
        <f>_xlfn.IFNA(VLOOKUP(A803,'ACCESS EXPORT'!A:AQ,43,0),"")</f>
        <v>Jenna Tomaselli</v>
      </c>
    </row>
    <row r="804" spans="1:27" ht="18.75" x14ac:dyDescent="0.25">
      <c r="A804" s="33">
        <v>262</v>
      </c>
      <c r="B804" s="10">
        <v>2304</v>
      </c>
      <c r="C804" s="7" t="str">
        <f ca="1">IFERROR(UPPER(IF(AND('ACCESS EXPORT'!AA804="",'ACCESS EXPORT'!Z804=""),VLOOKUP(A804,'ACCESS EXPORT'!$A:$AF,32,FALSE),(IF('ACCESS EXPORT'!AA804&lt;&gt;"",CONCATENATE(VLOOKUP(A804,'ACCESS EXPORT'!$A:$AF,32,FALSE)," (Closed",TEXT('ACCESS EXPORT'!AA804," MM/DD/YYY)")),IF(TODAY()&lt;(('ACCESS EXPORT'!Z804)+30),CONCATENATE(VLOOKUP(A804,'ACCESS EXPORT'!$A:$AF,32,FALSE)," (Opens",TEXT('ACCESS EXPORT'!Z804," MM/DD/YYY)")),VLOOKUP(A804,'ACCESS EXPORT'!$A:$AF,32,FALSE)))))),"-")</f>
        <v>ADVENTHEALTH MEDICAL GROUP RADIOLOGY AT CENTRAL FLORIDA</v>
      </c>
      <c r="D804" s="3" t="str">
        <f ca="1">IFERROR(UPPER(IF(AND('ACCESS EXPORT'!AA804="",'ACCESS EXPORT'!Z804=""),VLOOKUP(A804,'ACCESS EXPORT'!$A:$AF,28,FALSE),(IF('ACCESS EXPORT'!AA804&lt;&gt;"",CONCATENATE(VLOOKUP(A804,'ACCESS EXPORT'!$A:$AF,28,FALSE)," (Closed",TEXT('ACCESS EXPORT'!AA804," MM/DD/YYY)")),IF(TODAY()&lt;(('ACCESS EXPORT'!Z804)+30),CONCATENATE(VLOOKUP(A804,'ACCESS EXPORT'!$A:$AF,28,FALSE)," (Opens",TEXT('ACCESS EXPORT'!Z804," MM/DD/YYY)")),VLOOKUP(A804,'ACCESS EXPORT'!$A:$AF,28,FALSE)))))),"-")</f>
        <v>RADIOLOGY SPECIALISTS OF FLORIDA</v>
      </c>
      <c r="E804" s="3" t="str">
        <f>VLOOKUP($A804,'ACCESS EXPORT'!$A:$AF,3,FALSE)</f>
        <v>7260</v>
      </c>
      <c r="F804" s="3" t="str">
        <f>UPPER(CONCATENATE(VLOOKUP(A804,'ACCESS EXPORT'!$A:$AF,4,FALSE)," ",VLOOKUP(A804,'ACCESS EXPORT'!$A:$AF,5,FALSE)," ",VLOOKUP(A804,'ACCESS EXPORT'!$A:$AF,6,FALSE)," ",VLOOKUP(A804,'ACCESS EXPORT'!$A:$AA,7,FALSE)," ",VLOOKUP(A804,'ACCESS EXPORT'!$A:$AA,8,FALSE)))</f>
        <v>2600 WESTHALL LN  MAITLAND FL 32751</v>
      </c>
      <c r="G804" s="4" t="str">
        <f>UPPER(VLOOKUP($A804,'ACCESS EXPORT'!$A:$AF,9,FALSE))</f>
        <v>ORANGE</v>
      </c>
      <c r="H804" s="4" t="str">
        <f>_xlfn.IFNA(VLOOKUP($B804,'ACCESS EXPORT'!$B:$J,9,FALSE),"")</f>
        <v>HB</v>
      </c>
      <c r="I804" s="3" t="str">
        <f>CONCATENATE("(P)",VLOOKUP($A804,'ACCESS EXPORT'!$A:$AF,11,FALSE)," (F)",VLOOKUP($A804,'ACCESS EXPORT'!$A:$AF,29,FALSE))</f>
        <v>(P)(407) 200-2355 (F)(407) 200-4947</v>
      </c>
      <c r="J804" s="4" t="str">
        <f>UPPER(VLOOKUP($A804,'ACCESS EXPORT'!$A:$AF,12,FALSE))</f>
        <v>RADIOLOGY</v>
      </c>
      <c r="K804" s="4" t="str">
        <f>UPPER(VLOOKUP($A804,'ACCESS EXPORT'!$A:$AF,13,FALSE))</f>
        <v>ELISE MACCARROLL-WRIGHT</v>
      </c>
      <c r="L804" s="3" t="str">
        <f>IF(AND(VLOOKUP(A804,'ACCESS EXPORT'!A:AE,1,0),'ACCESS EXPORT'!N804=""),UPPER(CONCATENATE('ACCESS EXPORT'!AE804)),IF(VLOOKUP(A804,'ACCESS EXPORT'!A:AE,1,0),UPPER(CONCATENATE('ACCESS EXPORT'!N804," "&amp;CHAR(10),'ACCESS EXPORT'!AE804))))</f>
        <v xml:space="preserve">SUSAN GRACIA, JULIE EDINGER, TRICIA PERRY (REV DIR) 
</v>
      </c>
      <c r="M804" s="4" t="str">
        <f>UPPER(VLOOKUP($A804,'ACCESS EXPORT'!$A:$O,15,FALSE))</f>
        <v>PATRICIA HORVATH (PM)/KAIRSTEN TURNER (PM)</v>
      </c>
      <c r="N804" s="4" t="str">
        <f ca="1">IF(AND('ACCESS EXPORT'!X804="",'ACCESS EXPORT'!Y804=""),IF('ACCESS EXPORT'!V804&lt;&gt;"",(IF(TODAY()-'ACCESS EXPORT'!V804&gt;=-60,UPPER(CONCATENATE(VLOOKUP(B804,'ACCESS EXPORT'!$B:$P,15,FALSE),""&amp;CHAR(10)&amp;"(SEP",TEXT('ACCESS EXPORT'!V804," MM/DD/YYY)"))),IF(TODAY()-'ACCESS EXPORT'!V804&lt;0,UPPER(VLOOKUP(B804,'ACCESS EXPORT'!$B:$P,15,FALSE)),UPPER(VLOOKUP(B804,'ACCESS EXPORT'!$B:$P,15,FALSE))))),IF('ACCESS EXPORT'!U804="",UPPER(VLOOKUP(B804,'ACCESS EXPORT'!$B:$P,15,FALSE)),IF(TODAY()-'ACCESS EXPORT'!U804&lt;=30,CONCATENATE(UPPER(VLOOKUP(B804,'ACCESS EXPORT'!$B:$P,15,FALSE)),""&amp;CHAR(10)&amp;"(NEW",TEXT('ACCESS EXPORT'!U804," MM/DD/YYY)")),IF(AND(TODAY()-'ACCESS EXPORT'!U804&gt;30,TODAY()&gt;0),UPPER(VLOOKUP(B804,'ACCESS EXPORT'!$B:$P,15,FALSE)))))),IF('ACCESS EXPORT'!Y804&lt;&gt;"",UPPER(CONCATENATE(UPPER(VLOOKUP(B804,'ACCESS EXPORT'!$B:$P,15,FALSE)),""&amp;CHAR(10)&amp;"(Transfer Out",TEXT('ACCESS EXPORT'!Y804," MM/DD/YYY)"))),IF('ACCESS EXPORT'!X804&lt;&gt;"",UPPER(CONCATENATE(UPPER(VLOOKUP(B804,'ACCESS EXPORT'!$B:$P,15,FALSE)),""&amp;CHAR(10)&amp;"(Transfer In",TEXT('ACCESS EXPORT'!X804," MM/DD/YYY)"))))))</f>
        <v>PATEL, RONAK</v>
      </c>
      <c r="O804" s="4" t="str">
        <f>_xlfn.IFNA(VLOOKUP(B804,'ACCESS EXPORT'!$B:$Q,16,FALSE),"")</f>
        <v>MD</v>
      </c>
      <c r="P804" s="4" t="str">
        <f>_xlfn.IFNA(VLOOKUP(B804,'ACCESS EXPORT'!B:W,22,FALSE),"-")</f>
        <v>1609135177</v>
      </c>
      <c r="Q804" s="4" t="str">
        <f>_xlfn.IFNA(VLOOKUP(A804,'ACCESS EXPORT'!$A:$AG,33,0),"-")</f>
        <v>TBD</v>
      </c>
      <c r="R804" s="4" t="str">
        <f>_xlfn.IFNA(VLOOKUP(A804,'ACCESS EXPORT'!$A:$AH,34,0),"-")</f>
        <v>Linda Hopkins</v>
      </c>
      <c r="S804" s="4" t="str">
        <f>_xlfn.IFNA(VLOOKUP(A804,'ACCESS EXPORT'!$A:$AI,35,0),"-")</f>
        <v>James Agee</v>
      </c>
      <c r="T804" s="4" t="str">
        <f>_xlfn.IFNA(VLOOKUP(A804,'ACCESS EXPORT'!$A:$AJ,36,0),"-")</f>
        <v>Wanda Cruz</v>
      </c>
      <c r="U804" s="4" t="str">
        <f>_xlfn.IFNA(VLOOKUP(A804,'ACCESS EXPORT'!$A:$AK,37,0),"-")</f>
        <v>athena</v>
      </c>
      <c r="V804" s="4" t="str">
        <f>_xlfn.IFNA(VLOOKUP(A804,'ACCESS EXPORT'!$A:$AL,38,0),"-")</f>
        <v>N/A</v>
      </c>
      <c r="W804" s="4" t="str">
        <f>_xlfn.IFNA(VLOOKUP(A804,'ACCESS EXPORT'!$A:$AM,39,0),"-")</f>
        <v/>
      </c>
      <c r="X804" s="4" t="str">
        <f>_xlfn.IFNA(VLOOKUP(A804,'ACCESS EXPORT'!$A:$AN,40,0),"-")</f>
        <v>-</v>
      </c>
      <c r="Y804" s="26" t="str">
        <f>_xlfn.IFNA(VLOOKUP(A804,'ACCESS EXPORT'!A:AO,41,0),"")</f>
        <v>N/A</v>
      </c>
      <c r="Z804" s="26" t="str">
        <f>_xlfn.IFNA(VLOOKUP(A804,'ACCESS EXPORT'!A:AP,42,0),"")</f>
        <v/>
      </c>
      <c r="AA804" s="26" t="str">
        <f>_xlfn.IFNA(VLOOKUP(A804,'ACCESS EXPORT'!A:AQ,43,0),"")</f>
        <v>Jenna Tomaselli</v>
      </c>
    </row>
    <row r="805" spans="1:27" ht="18.75" x14ac:dyDescent="0.25">
      <c r="A805" s="33">
        <v>262</v>
      </c>
      <c r="B805" s="10">
        <v>2303</v>
      </c>
      <c r="C805" s="7" t="str">
        <f ca="1">IFERROR(UPPER(IF(AND('ACCESS EXPORT'!AA805="",'ACCESS EXPORT'!Z805=""),VLOOKUP(A805,'ACCESS EXPORT'!$A:$AF,32,FALSE),(IF('ACCESS EXPORT'!AA805&lt;&gt;"",CONCATENATE(VLOOKUP(A805,'ACCESS EXPORT'!$A:$AF,32,FALSE)," (Closed",TEXT('ACCESS EXPORT'!AA805," MM/DD/YYY)")),IF(TODAY()&lt;(('ACCESS EXPORT'!Z805)+30),CONCATENATE(VLOOKUP(A805,'ACCESS EXPORT'!$A:$AF,32,FALSE)," (Opens",TEXT('ACCESS EXPORT'!Z805," MM/DD/YYY)")),VLOOKUP(A805,'ACCESS EXPORT'!$A:$AF,32,FALSE)))))),"-")</f>
        <v>ADVENTHEALTH MEDICAL GROUP RADIOLOGY AT CENTRAL FLORIDA</v>
      </c>
      <c r="D805" s="3" t="str">
        <f ca="1">IFERROR(UPPER(IF(AND('ACCESS EXPORT'!AA805="",'ACCESS EXPORT'!Z805=""),VLOOKUP(A805,'ACCESS EXPORT'!$A:$AF,28,FALSE),(IF('ACCESS EXPORT'!AA805&lt;&gt;"",CONCATENATE(VLOOKUP(A805,'ACCESS EXPORT'!$A:$AF,28,FALSE)," (Closed",TEXT('ACCESS EXPORT'!AA805," MM/DD/YYY)")),IF(TODAY()&lt;(('ACCESS EXPORT'!Z805)+30),CONCATENATE(VLOOKUP(A805,'ACCESS EXPORT'!$A:$AF,28,FALSE)," (Opens",TEXT('ACCESS EXPORT'!Z805," MM/DD/YYY)")),VLOOKUP(A805,'ACCESS EXPORT'!$A:$AF,28,FALSE)))))),"-")</f>
        <v>RADIOLOGY SPECIALISTS OF FLORIDA</v>
      </c>
      <c r="E805" s="3" t="str">
        <f>VLOOKUP($A805,'ACCESS EXPORT'!$A:$AF,3,FALSE)</f>
        <v>7260</v>
      </c>
      <c r="F805" s="3" t="str">
        <f>UPPER(CONCATENATE(VLOOKUP(A805,'ACCESS EXPORT'!$A:$AF,4,FALSE)," ",VLOOKUP(A805,'ACCESS EXPORT'!$A:$AF,5,FALSE)," ",VLOOKUP(A805,'ACCESS EXPORT'!$A:$AF,6,FALSE)," ",VLOOKUP(A805,'ACCESS EXPORT'!$A:$AA,7,FALSE)," ",VLOOKUP(A805,'ACCESS EXPORT'!$A:$AA,8,FALSE)))</f>
        <v>2600 WESTHALL LN  MAITLAND FL 32751</v>
      </c>
      <c r="G805" s="4" t="str">
        <f>UPPER(VLOOKUP($A805,'ACCESS EXPORT'!$A:$AF,9,FALSE))</f>
        <v>ORANGE</v>
      </c>
      <c r="H805" s="4" t="str">
        <f>_xlfn.IFNA(VLOOKUP($B805,'ACCESS EXPORT'!$B:$J,9,FALSE),"")</f>
        <v>HB</v>
      </c>
      <c r="I805" s="3" t="str">
        <f>CONCATENATE("(P)",VLOOKUP($A805,'ACCESS EXPORT'!$A:$AF,11,FALSE)," (F)",VLOOKUP($A805,'ACCESS EXPORT'!$A:$AF,29,FALSE))</f>
        <v>(P)(407) 200-2355 (F)(407) 200-4947</v>
      </c>
      <c r="J805" s="4" t="str">
        <f>UPPER(VLOOKUP($A805,'ACCESS EXPORT'!$A:$AF,12,FALSE))</f>
        <v>RADIOLOGY</v>
      </c>
      <c r="K805" s="4" t="str">
        <f>UPPER(VLOOKUP($A805,'ACCESS EXPORT'!$A:$AF,13,FALSE))</f>
        <v>ELISE MACCARROLL-WRIGHT</v>
      </c>
      <c r="L805" s="3" t="str">
        <f>IF(AND(VLOOKUP(A805,'ACCESS EXPORT'!A:AE,1,0),'ACCESS EXPORT'!N805=""),UPPER(CONCATENATE('ACCESS EXPORT'!AE805)),IF(VLOOKUP(A805,'ACCESS EXPORT'!A:AE,1,0),UPPER(CONCATENATE('ACCESS EXPORT'!N805," "&amp;CHAR(10),'ACCESS EXPORT'!AE805))))</f>
        <v xml:space="preserve">SUSAN GRACIA, JULIE EDINGER, TRICIA PERRY (REV DIR) 
</v>
      </c>
      <c r="M805" s="4" t="str">
        <f>UPPER(VLOOKUP($A805,'ACCESS EXPORT'!$A:$O,15,FALSE))</f>
        <v>PATRICIA HORVATH (PM)/KAIRSTEN TURNER (PM)</v>
      </c>
      <c r="N805" s="4" t="str">
        <f ca="1">IF(AND('ACCESS EXPORT'!X805="",'ACCESS EXPORT'!Y805=""),IF('ACCESS EXPORT'!V805&lt;&gt;"",(IF(TODAY()-'ACCESS EXPORT'!V805&gt;=-60,UPPER(CONCATENATE(VLOOKUP(B805,'ACCESS EXPORT'!$B:$P,15,FALSE),""&amp;CHAR(10)&amp;"(SEP",TEXT('ACCESS EXPORT'!V805," MM/DD/YYY)"))),IF(TODAY()-'ACCESS EXPORT'!V805&lt;0,UPPER(VLOOKUP(B805,'ACCESS EXPORT'!$B:$P,15,FALSE)),UPPER(VLOOKUP(B805,'ACCESS EXPORT'!$B:$P,15,FALSE))))),IF('ACCESS EXPORT'!U805="",UPPER(VLOOKUP(B805,'ACCESS EXPORT'!$B:$P,15,FALSE)),IF(TODAY()-'ACCESS EXPORT'!U805&lt;=30,CONCATENATE(UPPER(VLOOKUP(B805,'ACCESS EXPORT'!$B:$P,15,FALSE)),""&amp;CHAR(10)&amp;"(NEW",TEXT('ACCESS EXPORT'!U805," MM/DD/YYY)")),IF(AND(TODAY()-'ACCESS EXPORT'!U805&gt;30,TODAY()&gt;0),UPPER(VLOOKUP(B805,'ACCESS EXPORT'!$B:$P,15,FALSE)))))),IF('ACCESS EXPORT'!Y805&lt;&gt;"",UPPER(CONCATENATE(UPPER(VLOOKUP(B805,'ACCESS EXPORT'!$B:$P,15,FALSE)),""&amp;CHAR(10)&amp;"(Transfer Out",TEXT('ACCESS EXPORT'!Y805," MM/DD/YYY)"))),IF('ACCESS EXPORT'!X805&lt;&gt;"",UPPER(CONCATENATE(UPPER(VLOOKUP(B805,'ACCESS EXPORT'!$B:$P,15,FALSE)),""&amp;CHAR(10)&amp;"(Transfer In",TEXT('ACCESS EXPORT'!X805," MM/DD/YYY)"))))))</f>
        <v>PATEL, MIDHIR</v>
      </c>
      <c r="O805" s="4" t="str">
        <f>_xlfn.IFNA(VLOOKUP(B805,'ACCESS EXPORT'!$B:$Q,16,FALSE),"")</f>
        <v>MD</v>
      </c>
      <c r="P805" s="4" t="str">
        <f>_xlfn.IFNA(VLOOKUP(B805,'ACCESS EXPORT'!B:W,22,FALSE),"-")</f>
        <v>1437415205</v>
      </c>
      <c r="Q805" s="4" t="str">
        <f>_xlfn.IFNA(VLOOKUP(A805,'ACCESS EXPORT'!$A:$AG,33,0),"-")</f>
        <v>TBD</v>
      </c>
      <c r="R805" s="4" t="str">
        <f>_xlfn.IFNA(VLOOKUP(A805,'ACCESS EXPORT'!$A:$AH,34,0),"-")</f>
        <v>Linda Hopkins</v>
      </c>
      <c r="S805" s="4" t="str">
        <f>_xlfn.IFNA(VLOOKUP(A805,'ACCESS EXPORT'!$A:$AI,35,0),"-")</f>
        <v>James Agee</v>
      </c>
      <c r="T805" s="4" t="str">
        <f>_xlfn.IFNA(VLOOKUP(A805,'ACCESS EXPORT'!$A:$AJ,36,0),"-")</f>
        <v>Wanda Cruz</v>
      </c>
      <c r="U805" s="4" t="str">
        <f>_xlfn.IFNA(VLOOKUP(A805,'ACCESS EXPORT'!$A:$AK,37,0),"-")</f>
        <v>athena</v>
      </c>
      <c r="V805" s="4" t="str">
        <f>_xlfn.IFNA(VLOOKUP(A805,'ACCESS EXPORT'!$A:$AL,38,0),"-")</f>
        <v>N/A</v>
      </c>
      <c r="W805" s="4" t="str">
        <f>_xlfn.IFNA(VLOOKUP(A805,'ACCESS EXPORT'!$A:$AM,39,0),"-")</f>
        <v/>
      </c>
      <c r="X805" s="4" t="str">
        <f>_xlfn.IFNA(VLOOKUP(A805,'ACCESS EXPORT'!$A:$AN,40,0),"-")</f>
        <v>-</v>
      </c>
      <c r="Y805" s="26" t="str">
        <f>_xlfn.IFNA(VLOOKUP(A805,'ACCESS EXPORT'!A:AO,41,0),"")</f>
        <v>N/A</v>
      </c>
      <c r="Z805" s="26" t="str">
        <f>_xlfn.IFNA(VLOOKUP(A805,'ACCESS EXPORT'!A:AP,42,0),"")</f>
        <v/>
      </c>
      <c r="AA805" s="26" t="str">
        <f>_xlfn.IFNA(VLOOKUP(A805,'ACCESS EXPORT'!A:AQ,43,0),"")</f>
        <v>Jenna Tomaselli</v>
      </c>
    </row>
    <row r="806" spans="1:27" ht="18.75" x14ac:dyDescent="0.25">
      <c r="A806" s="33">
        <v>262</v>
      </c>
      <c r="B806" s="10">
        <v>2302</v>
      </c>
      <c r="C806" s="7" t="str">
        <f ca="1">IFERROR(UPPER(IF(AND('ACCESS EXPORT'!AA806="",'ACCESS EXPORT'!Z806=""),VLOOKUP(A806,'ACCESS EXPORT'!$A:$AF,32,FALSE),(IF('ACCESS EXPORT'!AA806&lt;&gt;"",CONCATENATE(VLOOKUP(A806,'ACCESS EXPORT'!$A:$AF,32,FALSE)," (Closed",TEXT('ACCESS EXPORT'!AA806," MM/DD/YYY)")),IF(TODAY()&lt;(('ACCESS EXPORT'!Z806)+30),CONCATENATE(VLOOKUP(A806,'ACCESS EXPORT'!$A:$AF,32,FALSE)," (Opens",TEXT('ACCESS EXPORT'!Z806," MM/DD/YYY)")),VLOOKUP(A806,'ACCESS EXPORT'!$A:$AF,32,FALSE)))))),"-")</f>
        <v>ADVENTHEALTH MEDICAL GROUP RADIOLOGY AT CENTRAL FLORIDA</v>
      </c>
      <c r="D806" s="3" t="str">
        <f ca="1">IFERROR(UPPER(IF(AND('ACCESS EXPORT'!AA806="",'ACCESS EXPORT'!Z806=""),VLOOKUP(A806,'ACCESS EXPORT'!$A:$AF,28,FALSE),(IF('ACCESS EXPORT'!AA806&lt;&gt;"",CONCATENATE(VLOOKUP(A806,'ACCESS EXPORT'!$A:$AF,28,FALSE)," (Closed",TEXT('ACCESS EXPORT'!AA806," MM/DD/YYY)")),IF(TODAY()&lt;(('ACCESS EXPORT'!Z806)+30),CONCATENATE(VLOOKUP(A806,'ACCESS EXPORT'!$A:$AF,28,FALSE)," (Opens",TEXT('ACCESS EXPORT'!Z806," MM/DD/YYY)")),VLOOKUP(A806,'ACCESS EXPORT'!$A:$AF,28,FALSE)))))),"-")</f>
        <v>RADIOLOGY SPECIALISTS OF FLORIDA</v>
      </c>
      <c r="E806" s="3" t="str">
        <f>VLOOKUP($A806,'ACCESS EXPORT'!$A:$AF,3,FALSE)</f>
        <v>7260</v>
      </c>
      <c r="F806" s="3" t="str">
        <f>UPPER(CONCATENATE(VLOOKUP(A806,'ACCESS EXPORT'!$A:$AF,4,FALSE)," ",VLOOKUP(A806,'ACCESS EXPORT'!$A:$AF,5,FALSE)," ",VLOOKUP(A806,'ACCESS EXPORT'!$A:$AF,6,FALSE)," ",VLOOKUP(A806,'ACCESS EXPORT'!$A:$AA,7,FALSE)," ",VLOOKUP(A806,'ACCESS EXPORT'!$A:$AA,8,FALSE)))</f>
        <v>2600 WESTHALL LN  MAITLAND FL 32751</v>
      </c>
      <c r="G806" s="4" t="str">
        <f>UPPER(VLOOKUP($A806,'ACCESS EXPORT'!$A:$AF,9,FALSE))</f>
        <v>ORANGE</v>
      </c>
      <c r="H806" s="4" t="str">
        <f>_xlfn.IFNA(VLOOKUP($B806,'ACCESS EXPORT'!$B:$J,9,FALSE),"")</f>
        <v>HB</v>
      </c>
      <c r="I806" s="3" t="str">
        <f>CONCATENATE("(P)",VLOOKUP($A806,'ACCESS EXPORT'!$A:$AF,11,FALSE)," (F)",VLOOKUP($A806,'ACCESS EXPORT'!$A:$AF,29,FALSE))</f>
        <v>(P)(407) 200-2355 (F)(407) 200-4947</v>
      </c>
      <c r="J806" s="4" t="str">
        <f>UPPER(VLOOKUP($A806,'ACCESS EXPORT'!$A:$AF,12,FALSE))</f>
        <v>RADIOLOGY</v>
      </c>
      <c r="K806" s="4" t="str">
        <f>UPPER(VLOOKUP($A806,'ACCESS EXPORT'!$A:$AF,13,FALSE))</f>
        <v>ELISE MACCARROLL-WRIGHT</v>
      </c>
      <c r="L806" s="3" t="str">
        <f>IF(AND(VLOOKUP(A806,'ACCESS EXPORT'!A:AE,1,0),'ACCESS EXPORT'!N806=""),UPPER(CONCATENATE('ACCESS EXPORT'!AE806)),IF(VLOOKUP(A806,'ACCESS EXPORT'!A:AE,1,0),UPPER(CONCATENATE('ACCESS EXPORT'!N806," "&amp;CHAR(10),'ACCESS EXPORT'!AE806))))</f>
        <v xml:space="preserve">SUSAN GRACIA, JULIE EDINGER, TRICIA PERRY (REV DIR) 
</v>
      </c>
      <c r="M806" s="4" t="str">
        <f>UPPER(VLOOKUP($A806,'ACCESS EXPORT'!$A:$O,15,FALSE))</f>
        <v>PATRICIA HORVATH (PM)/KAIRSTEN TURNER (PM)</v>
      </c>
      <c r="N806" s="4" t="str">
        <f ca="1">IF(AND('ACCESS EXPORT'!X806="",'ACCESS EXPORT'!Y806=""),IF('ACCESS EXPORT'!V806&lt;&gt;"",(IF(TODAY()-'ACCESS EXPORT'!V806&gt;=-60,UPPER(CONCATENATE(VLOOKUP(B806,'ACCESS EXPORT'!$B:$P,15,FALSE),""&amp;CHAR(10)&amp;"(SEP",TEXT('ACCESS EXPORT'!V806," MM/DD/YYY)"))),IF(TODAY()-'ACCESS EXPORT'!V806&lt;0,UPPER(VLOOKUP(B806,'ACCESS EXPORT'!$B:$P,15,FALSE)),UPPER(VLOOKUP(B806,'ACCESS EXPORT'!$B:$P,15,FALSE))))),IF('ACCESS EXPORT'!U806="",UPPER(VLOOKUP(B806,'ACCESS EXPORT'!$B:$P,15,FALSE)),IF(TODAY()-'ACCESS EXPORT'!U806&lt;=30,CONCATENATE(UPPER(VLOOKUP(B806,'ACCESS EXPORT'!$B:$P,15,FALSE)),""&amp;CHAR(10)&amp;"(NEW",TEXT('ACCESS EXPORT'!U806," MM/DD/YYY)")),IF(AND(TODAY()-'ACCESS EXPORT'!U806&gt;30,TODAY()&gt;0),UPPER(VLOOKUP(B806,'ACCESS EXPORT'!$B:$P,15,FALSE)))))),IF('ACCESS EXPORT'!Y806&lt;&gt;"",UPPER(CONCATENATE(UPPER(VLOOKUP(B806,'ACCESS EXPORT'!$B:$P,15,FALSE)),""&amp;CHAR(10)&amp;"(Transfer Out",TEXT('ACCESS EXPORT'!Y806," MM/DD/YYY)"))),IF('ACCESS EXPORT'!X806&lt;&gt;"",UPPER(CONCATENATE(UPPER(VLOOKUP(B806,'ACCESS EXPORT'!$B:$P,15,FALSE)),""&amp;CHAR(10)&amp;"(Transfer In",TEXT('ACCESS EXPORT'!X806," MM/DD/YYY)"))))))</f>
        <v>PATEL, JAY</v>
      </c>
      <c r="O806" s="4" t="str">
        <f>_xlfn.IFNA(VLOOKUP(B806,'ACCESS EXPORT'!$B:$Q,16,FALSE),"")</f>
        <v>MD</v>
      </c>
      <c r="P806" s="4" t="str">
        <f>_xlfn.IFNA(VLOOKUP(B806,'ACCESS EXPORT'!B:W,22,FALSE),"-")</f>
        <v>1437424629</v>
      </c>
      <c r="Q806" s="4" t="str">
        <f>_xlfn.IFNA(VLOOKUP(A806,'ACCESS EXPORT'!$A:$AG,33,0),"-")</f>
        <v>TBD</v>
      </c>
      <c r="R806" s="4" t="str">
        <f>_xlfn.IFNA(VLOOKUP(A806,'ACCESS EXPORT'!$A:$AH,34,0),"-")</f>
        <v>Linda Hopkins</v>
      </c>
      <c r="S806" s="4" t="str">
        <f>_xlfn.IFNA(VLOOKUP(A806,'ACCESS EXPORT'!$A:$AI,35,0),"-")</f>
        <v>James Agee</v>
      </c>
      <c r="T806" s="4" t="str">
        <f>_xlfn.IFNA(VLOOKUP(A806,'ACCESS EXPORT'!$A:$AJ,36,0),"-")</f>
        <v>Wanda Cruz</v>
      </c>
      <c r="U806" s="4" t="str">
        <f>_xlfn.IFNA(VLOOKUP(A806,'ACCESS EXPORT'!$A:$AK,37,0),"-")</f>
        <v>athena</v>
      </c>
      <c r="V806" s="4" t="str">
        <f>_xlfn.IFNA(VLOOKUP(A806,'ACCESS EXPORT'!$A:$AL,38,0),"-")</f>
        <v>N/A</v>
      </c>
      <c r="W806" s="4" t="str">
        <f>_xlfn.IFNA(VLOOKUP(A806,'ACCESS EXPORT'!$A:$AM,39,0),"-")</f>
        <v/>
      </c>
      <c r="X806" s="4" t="str">
        <f>_xlfn.IFNA(VLOOKUP(A806,'ACCESS EXPORT'!$A:$AN,40,0),"-")</f>
        <v>-</v>
      </c>
      <c r="Y806" s="26" t="str">
        <f>_xlfn.IFNA(VLOOKUP(A806,'ACCESS EXPORT'!A:AO,41,0),"")</f>
        <v>N/A</v>
      </c>
      <c r="Z806" s="26" t="str">
        <f>_xlfn.IFNA(VLOOKUP(A806,'ACCESS EXPORT'!A:AP,42,0),"")</f>
        <v/>
      </c>
      <c r="AA806" s="26" t="str">
        <f>_xlfn.IFNA(VLOOKUP(A806,'ACCESS EXPORT'!A:AQ,43,0),"")</f>
        <v>Jenna Tomaselli</v>
      </c>
    </row>
    <row r="807" spans="1:27" ht="18.75" x14ac:dyDescent="0.25">
      <c r="A807" s="33">
        <v>262</v>
      </c>
      <c r="B807" s="10">
        <v>2285</v>
      </c>
      <c r="C807" s="7" t="str">
        <f ca="1">IFERROR(UPPER(IF(AND('ACCESS EXPORT'!AA807="",'ACCESS EXPORT'!Z807=""),VLOOKUP(A807,'ACCESS EXPORT'!$A:$AF,32,FALSE),(IF('ACCESS EXPORT'!AA807&lt;&gt;"",CONCATENATE(VLOOKUP(A807,'ACCESS EXPORT'!$A:$AF,32,FALSE)," (Closed",TEXT('ACCESS EXPORT'!AA807," MM/DD/YYY)")),IF(TODAY()&lt;(('ACCESS EXPORT'!Z807)+30),CONCATENATE(VLOOKUP(A807,'ACCESS EXPORT'!$A:$AF,32,FALSE)," (Opens",TEXT('ACCESS EXPORT'!Z807," MM/DD/YYY)")),VLOOKUP(A807,'ACCESS EXPORT'!$A:$AF,32,FALSE)))))),"-")</f>
        <v>ADVENTHEALTH MEDICAL GROUP RADIOLOGY AT CENTRAL FLORIDA</v>
      </c>
      <c r="D807" s="3" t="str">
        <f ca="1">IFERROR(UPPER(IF(AND('ACCESS EXPORT'!AA807="",'ACCESS EXPORT'!Z807=""),VLOOKUP(A807,'ACCESS EXPORT'!$A:$AF,28,FALSE),(IF('ACCESS EXPORT'!AA807&lt;&gt;"",CONCATENATE(VLOOKUP(A807,'ACCESS EXPORT'!$A:$AF,28,FALSE)," (Closed",TEXT('ACCESS EXPORT'!AA807," MM/DD/YYY)")),IF(TODAY()&lt;(('ACCESS EXPORT'!Z807)+30),CONCATENATE(VLOOKUP(A807,'ACCESS EXPORT'!$A:$AF,28,FALSE)," (Opens",TEXT('ACCESS EXPORT'!Z807," MM/DD/YYY)")),VLOOKUP(A807,'ACCESS EXPORT'!$A:$AF,28,FALSE)))))),"-")</f>
        <v>RADIOLOGY SPECIALISTS OF FLORIDA</v>
      </c>
      <c r="E807" s="3" t="str">
        <f>VLOOKUP($A807,'ACCESS EXPORT'!$A:$AF,3,FALSE)</f>
        <v>7260</v>
      </c>
      <c r="F807" s="3" t="str">
        <f>UPPER(CONCATENATE(VLOOKUP(A807,'ACCESS EXPORT'!$A:$AF,4,FALSE)," ",VLOOKUP(A807,'ACCESS EXPORT'!$A:$AF,5,FALSE)," ",VLOOKUP(A807,'ACCESS EXPORT'!$A:$AF,6,FALSE)," ",VLOOKUP(A807,'ACCESS EXPORT'!$A:$AA,7,FALSE)," ",VLOOKUP(A807,'ACCESS EXPORT'!$A:$AA,8,FALSE)))</f>
        <v>2600 WESTHALL LN  MAITLAND FL 32751</v>
      </c>
      <c r="G807" s="4" t="str">
        <f>UPPER(VLOOKUP($A807,'ACCESS EXPORT'!$A:$AF,9,FALSE))</f>
        <v>ORANGE</v>
      </c>
      <c r="H807" s="4" t="str">
        <f>_xlfn.IFNA(VLOOKUP($B807,'ACCESS EXPORT'!$B:$J,9,FALSE),"")</f>
        <v>HB</v>
      </c>
      <c r="I807" s="3" t="str">
        <f>CONCATENATE("(P)",VLOOKUP($A807,'ACCESS EXPORT'!$A:$AF,11,FALSE)," (F)",VLOOKUP($A807,'ACCESS EXPORT'!$A:$AF,29,FALSE))</f>
        <v>(P)(407) 200-2355 (F)(407) 200-4947</v>
      </c>
      <c r="J807" s="4" t="str">
        <f>UPPER(VLOOKUP($A807,'ACCESS EXPORT'!$A:$AF,12,FALSE))</f>
        <v>RADIOLOGY</v>
      </c>
      <c r="K807" s="4" t="str">
        <f>UPPER(VLOOKUP($A807,'ACCESS EXPORT'!$A:$AF,13,FALSE))</f>
        <v>ELISE MACCARROLL-WRIGHT</v>
      </c>
      <c r="L807" s="3" t="str">
        <f>IF(AND(VLOOKUP(A807,'ACCESS EXPORT'!A:AE,1,0),'ACCESS EXPORT'!N807=""),UPPER(CONCATENATE('ACCESS EXPORT'!AE807)),IF(VLOOKUP(A807,'ACCESS EXPORT'!A:AE,1,0),UPPER(CONCATENATE('ACCESS EXPORT'!N807," "&amp;CHAR(10),'ACCESS EXPORT'!AE807))))</f>
        <v xml:space="preserve">SUSAN GRACIA, JULIE EDINGER, TRICIA PERRY (REV DIR) 
</v>
      </c>
      <c r="M807" s="4" t="str">
        <f>UPPER(VLOOKUP($A807,'ACCESS EXPORT'!$A:$O,15,FALSE))</f>
        <v>PATRICIA HORVATH (PM)/KAIRSTEN TURNER (PM)</v>
      </c>
      <c r="N807" s="4" t="str">
        <f ca="1">IF(AND('ACCESS EXPORT'!X807="",'ACCESS EXPORT'!Y807=""),IF('ACCESS EXPORT'!V807&lt;&gt;"",(IF(TODAY()-'ACCESS EXPORT'!V807&gt;=-60,UPPER(CONCATENATE(VLOOKUP(B807,'ACCESS EXPORT'!$B:$P,15,FALSE),""&amp;CHAR(10)&amp;"(SEP",TEXT('ACCESS EXPORT'!V807," MM/DD/YYY)"))),IF(TODAY()-'ACCESS EXPORT'!V807&lt;0,UPPER(VLOOKUP(B807,'ACCESS EXPORT'!$B:$P,15,FALSE)),UPPER(VLOOKUP(B807,'ACCESS EXPORT'!$B:$P,15,FALSE))))),IF('ACCESS EXPORT'!U807="",UPPER(VLOOKUP(B807,'ACCESS EXPORT'!$B:$P,15,FALSE)),IF(TODAY()-'ACCESS EXPORT'!U807&lt;=30,CONCATENATE(UPPER(VLOOKUP(B807,'ACCESS EXPORT'!$B:$P,15,FALSE)),""&amp;CHAR(10)&amp;"(NEW",TEXT('ACCESS EXPORT'!U807," MM/DD/YYY)")),IF(AND(TODAY()-'ACCESS EXPORT'!U807&gt;30,TODAY()&gt;0),UPPER(VLOOKUP(B807,'ACCESS EXPORT'!$B:$P,15,FALSE)))))),IF('ACCESS EXPORT'!Y807&lt;&gt;"",UPPER(CONCATENATE(UPPER(VLOOKUP(B807,'ACCESS EXPORT'!$B:$P,15,FALSE)),""&amp;CHAR(10)&amp;"(Transfer Out",TEXT('ACCESS EXPORT'!Y807," MM/DD/YYY)"))),IF('ACCESS EXPORT'!X807&lt;&gt;"",UPPER(CONCATENATE(UPPER(VLOOKUP(B807,'ACCESS EXPORT'!$B:$P,15,FALSE)),""&amp;CHAR(10)&amp;"(Transfer In",TEXT('ACCESS EXPORT'!X807," MM/DD/YYY)"))))))</f>
        <v>RAWOOF, MUJEEB
(NEW 08/19/2019)</v>
      </c>
      <c r="O807" s="4" t="str">
        <f>_xlfn.IFNA(VLOOKUP(B807,'ACCESS EXPORT'!$B:$Q,16,FALSE),"")</f>
        <v>MD</v>
      </c>
      <c r="P807" s="4" t="str">
        <f>_xlfn.IFNA(VLOOKUP(B807,'ACCESS EXPORT'!B:W,22,FALSE),"-")</f>
        <v/>
      </c>
      <c r="Q807" s="4" t="str">
        <f>_xlfn.IFNA(VLOOKUP(A807,'ACCESS EXPORT'!$A:$AG,33,0),"-")</f>
        <v>TBD</v>
      </c>
      <c r="R807" s="4" t="str">
        <f>_xlfn.IFNA(VLOOKUP(A807,'ACCESS EXPORT'!$A:$AH,34,0),"-")</f>
        <v>Linda Hopkins</v>
      </c>
      <c r="S807" s="4" t="str">
        <f>_xlfn.IFNA(VLOOKUP(A807,'ACCESS EXPORT'!$A:$AI,35,0),"-")</f>
        <v>James Agee</v>
      </c>
      <c r="T807" s="4" t="str">
        <f>_xlfn.IFNA(VLOOKUP(A807,'ACCESS EXPORT'!$A:$AJ,36,0),"-")</f>
        <v>Wanda Cruz</v>
      </c>
      <c r="U807" s="4" t="str">
        <f>_xlfn.IFNA(VLOOKUP(A807,'ACCESS EXPORT'!$A:$AK,37,0),"-")</f>
        <v>athena</v>
      </c>
      <c r="V807" s="4" t="str">
        <f>_xlfn.IFNA(VLOOKUP(A807,'ACCESS EXPORT'!$A:$AL,38,0),"-")</f>
        <v>N/A</v>
      </c>
      <c r="W807" s="4" t="str">
        <f>_xlfn.IFNA(VLOOKUP(A807,'ACCESS EXPORT'!$A:$AM,39,0),"-")</f>
        <v/>
      </c>
      <c r="X807" s="4" t="str">
        <f>_xlfn.IFNA(VLOOKUP(A807,'ACCESS EXPORT'!$A:$AN,40,0),"-")</f>
        <v>-</v>
      </c>
      <c r="Y807" s="26" t="str">
        <f>_xlfn.IFNA(VLOOKUP(A807,'ACCESS EXPORT'!A:AO,41,0),"")</f>
        <v>N/A</v>
      </c>
      <c r="Z807" s="26" t="str">
        <f>_xlfn.IFNA(VLOOKUP(A807,'ACCESS EXPORT'!A:AP,42,0),"")</f>
        <v/>
      </c>
      <c r="AA807" s="26" t="str">
        <f>_xlfn.IFNA(VLOOKUP(A807,'ACCESS EXPORT'!A:AQ,43,0),"")</f>
        <v>Jenna Tomaselli</v>
      </c>
    </row>
    <row r="808" spans="1:27" ht="18.75" x14ac:dyDescent="0.25">
      <c r="A808" s="33">
        <v>262</v>
      </c>
      <c r="B808" s="10">
        <v>2300</v>
      </c>
      <c r="C808" s="7" t="str">
        <f ca="1">IFERROR(UPPER(IF(AND('ACCESS EXPORT'!AA808="",'ACCESS EXPORT'!Z808=""),VLOOKUP(A808,'ACCESS EXPORT'!$A:$AF,32,FALSE),(IF('ACCESS EXPORT'!AA808&lt;&gt;"",CONCATENATE(VLOOKUP(A808,'ACCESS EXPORT'!$A:$AF,32,FALSE)," (Closed",TEXT('ACCESS EXPORT'!AA808," MM/DD/YYY)")),IF(TODAY()&lt;(('ACCESS EXPORT'!Z808)+30),CONCATENATE(VLOOKUP(A808,'ACCESS EXPORT'!$A:$AF,32,FALSE)," (Opens",TEXT('ACCESS EXPORT'!Z808," MM/DD/YYY)")),VLOOKUP(A808,'ACCESS EXPORT'!$A:$AF,32,FALSE)))))),"-")</f>
        <v>ADVENTHEALTH MEDICAL GROUP RADIOLOGY AT CENTRAL FLORIDA</v>
      </c>
      <c r="D808" s="3" t="str">
        <f ca="1">IFERROR(UPPER(IF(AND('ACCESS EXPORT'!AA808="",'ACCESS EXPORT'!Z808=""),VLOOKUP(A808,'ACCESS EXPORT'!$A:$AF,28,FALSE),(IF('ACCESS EXPORT'!AA808&lt;&gt;"",CONCATENATE(VLOOKUP(A808,'ACCESS EXPORT'!$A:$AF,28,FALSE)," (Closed",TEXT('ACCESS EXPORT'!AA808," MM/DD/YYY)")),IF(TODAY()&lt;(('ACCESS EXPORT'!Z808)+30),CONCATENATE(VLOOKUP(A808,'ACCESS EXPORT'!$A:$AF,28,FALSE)," (Opens",TEXT('ACCESS EXPORT'!Z808," MM/DD/YYY)")),VLOOKUP(A808,'ACCESS EXPORT'!$A:$AF,28,FALSE)))))),"-")</f>
        <v>RADIOLOGY SPECIALISTS OF FLORIDA</v>
      </c>
      <c r="E808" s="3" t="str">
        <f>VLOOKUP($A808,'ACCESS EXPORT'!$A:$AF,3,FALSE)</f>
        <v>7260</v>
      </c>
      <c r="F808" s="3" t="str">
        <f>UPPER(CONCATENATE(VLOOKUP(A808,'ACCESS EXPORT'!$A:$AF,4,FALSE)," ",VLOOKUP(A808,'ACCESS EXPORT'!$A:$AF,5,FALSE)," ",VLOOKUP(A808,'ACCESS EXPORT'!$A:$AF,6,FALSE)," ",VLOOKUP(A808,'ACCESS EXPORT'!$A:$AA,7,FALSE)," ",VLOOKUP(A808,'ACCESS EXPORT'!$A:$AA,8,FALSE)))</f>
        <v>2600 WESTHALL LN  MAITLAND FL 32751</v>
      </c>
      <c r="G808" s="4" t="str">
        <f>UPPER(VLOOKUP($A808,'ACCESS EXPORT'!$A:$AF,9,FALSE))</f>
        <v>ORANGE</v>
      </c>
      <c r="H808" s="4" t="str">
        <f>_xlfn.IFNA(VLOOKUP($B808,'ACCESS EXPORT'!$B:$J,9,FALSE),"")</f>
        <v>HB</v>
      </c>
      <c r="I808" s="3" t="str">
        <f>CONCATENATE("(P)",VLOOKUP($A808,'ACCESS EXPORT'!$A:$AF,11,FALSE)," (F)",VLOOKUP($A808,'ACCESS EXPORT'!$A:$AF,29,FALSE))</f>
        <v>(P)(407) 200-2355 (F)(407) 200-4947</v>
      </c>
      <c r="J808" s="4" t="str">
        <f>UPPER(VLOOKUP($A808,'ACCESS EXPORT'!$A:$AF,12,FALSE))</f>
        <v>RADIOLOGY</v>
      </c>
      <c r="K808" s="4" t="str">
        <f>UPPER(VLOOKUP($A808,'ACCESS EXPORT'!$A:$AF,13,FALSE))</f>
        <v>ELISE MACCARROLL-WRIGHT</v>
      </c>
      <c r="L808" s="3" t="str">
        <f>IF(AND(VLOOKUP(A808,'ACCESS EXPORT'!A:AE,1,0),'ACCESS EXPORT'!N808=""),UPPER(CONCATENATE('ACCESS EXPORT'!AE808)),IF(VLOOKUP(A808,'ACCESS EXPORT'!A:AE,1,0),UPPER(CONCATENATE('ACCESS EXPORT'!N808," "&amp;CHAR(10),'ACCESS EXPORT'!AE808))))</f>
        <v xml:space="preserve">SUSAN GRACIA, JULIE EDINGER, TRICIA PERRY (REV DIR) 
</v>
      </c>
      <c r="M808" s="4" t="str">
        <f>UPPER(VLOOKUP($A808,'ACCESS EXPORT'!$A:$O,15,FALSE))</f>
        <v>PATRICIA HORVATH (PM)/KAIRSTEN TURNER (PM)</v>
      </c>
      <c r="N808" s="4" t="str">
        <f ca="1">IF(AND('ACCESS EXPORT'!X808="",'ACCESS EXPORT'!Y808=""),IF('ACCESS EXPORT'!V808&lt;&gt;"",(IF(TODAY()-'ACCESS EXPORT'!V808&gt;=-60,UPPER(CONCATENATE(VLOOKUP(B808,'ACCESS EXPORT'!$B:$P,15,FALSE),""&amp;CHAR(10)&amp;"(SEP",TEXT('ACCESS EXPORT'!V808," MM/DD/YYY)"))),IF(TODAY()-'ACCESS EXPORT'!V808&lt;0,UPPER(VLOOKUP(B808,'ACCESS EXPORT'!$B:$P,15,FALSE)),UPPER(VLOOKUP(B808,'ACCESS EXPORT'!$B:$P,15,FALSE))))),IF('ACCESS EXPORT'!U808="",UPPER(VLOOKUP(B808,'ACCESS EXPORT'!$B:$P,15,FALSE)),IF(TODAY()-'ACCESS EXPORT'!U808&lt;=30,CONCATENATE(UPPER(VLOOKUP(B808,'ACCESS EXPORT'!$B:$P,15,FALSE)),""&amp;CHAR(10)&amp;"(NEW",TEXT('ACCESS EXPORT'!U808," MM/DD/YYY)")),IF(AND(TODAY()-'ACCESS EXPORT'!U808&gt;30,TODAY()&gt;0),UPPER(VLOOKUP(B808,'ACCESS EXPORT'!$B:$P,15,FALSE)))))),IF('ACCESS EXPORT'!Y808&lt;&gt;"",UPPER(CONCATENATE(UPPER(VLOOKUP(B808,'ACCESS EXPORT'!$B:$P,15,FALSE)),""&amp;CHAR(10)&amp;"(Transfer Out",TEXT('ACCESS EXPORT'!Y808," MM/DD/YYY)"))),IF('ACCESS EXPORT'!X808&lt;&gt;"",UPPER(CONCATENATE(UPPER(VLOOKUP(B808,'ACCESS EXPORT'!$B:$P,15,FALSE)),""&amp;CHAR(10)&amp;"(Transfer In",TEXT('ACCESS EXPORT'!X808," MM/DD/YYY)"))))))</f>
        <v>LIMARZI, GARY</v>
      </c>
      <c r="O808" s="4" t="str">
        <f>_xlfn.IFNA(VLOOKUP(B808,'ACCESS EXPORT'!$B:$Q,16,FALSE),"")</f>
        <v>MD</v>
      </c>
      <c r="P808" s="4" t="str">
        <f>_xlfn.IFNA(VLOOKUP(B808,'ACCESS EXPORT'!B:W,22,FALSE),"-")</f>
        <v>1346502622</v>
      </c>
      <c r="Q808" s="4" t="str">
        <f>_xlfn.IFNA(VLOOKUP(A808,'ACCESS EXPORT'!$A:$AG,33,0),"-")</f>
        <v>TBD</v>
      </c>
      <c r="R808" s="4" t="str">
        <f>_xlfn.IFNA(VLOOKUP(A808,'ACCESS EXPORT'!$A:$AH,34,0),"-")</f>
        <v>Linda Hopkins</v>
      </c>
      <c r="S808" s="4" t="str">
        <f>_xlfn.IFNA(VLOOKUP(A808,'ACCESS EXPORT'!$A:$AI,35,0),"-")</f>
        <v>James Agee</v>
      </c>
      <c r="T808" s="4" t="str">
        <f>_xlfn.IFNA(VLOOKUP(A808,'ACCESS EXPORT'!$A:$AJ,36,0),"-")</f>
        <v>Wanda Cruz</v>
      </c>
      <c r="U808" s="4" t="str">
        <f>_xlfn.IFNA(VLOOKUP(A808,'ACCESS EXPORT'!$A:$AK,37,0),"-")</f>
        <v>athena</v>
      </c>
      <c r="V808" s="4" t="str">
        <f>_xlfn.IFNA(VLOOKUP(A808,'ACCESS EXPORT'!$A:$AL,38,0),"-")</f>
        <v>N/A</v>
      </c>
      <c r="W808" s="4" t="str">
        <f>_xlfn.IFNA(VLOOKUP(A808,'ACCESS EXPORT'!$A:$AM,39,0),"-")</f>
        <v/>
      </c>
      <c r="X808" s="4" t="str">
        <f>_xlfn.IFNA(VLOOKUP(A808,'ACCESS EXPORT'!$A:$AN,40,0),"-")</f>
        <v>-</v>
      </c>
      <c r="Y808" s="26" t="str">
        <f>_xlfn.IFNA(VLOOKUP(A808,'ACCESS EXPORT'!A:AO,41,0),"")</f>
        <v>N/A</v>
      </c>
      <c r="Z808" s="26" t="str">
        <f>_xlfn.IFNA(VLOOKUP(A808,'ACCESS EXPORT'!A:AP,42,0),"")</f>
        <v/>
      </c>
      <c r="AA808" s="26" t="str">
        <f>_xlfn.IFNA(VLOOKUP(A808,'ACCESS EXPORT'!A:AQ,43,0),"")</f>
        <v>Jenna Tomaselli</v>
      </c>
    </row>
    <row r="809" spans="1:27" ht="18.75" x14ac:dyDescent="0.25">
      <c r="A809" s="33">
        <v>262</v>
      </c>
      <c r="B809" s="10">
        <v>1924</v>
      </c>
      <c r="C809" s="7" t="str">
        <f ca="1">IFERROR(UPPER(IF(AND('ACCESS EXPORT'!AA809="",'ACCESS EXPORT'!Z809=""),VLOOKUP(A809,'ACCESS EXPORT'!$A:$AF,32,FALSE),(IF('ACCESS EXPORT'!AA809&lt;&gt;"",CONCATENATE(VLOOKUP(A809,'ACCESS EXPORT'!$A:$AF,32,FALSE)," (Closed",TEXT('ACCESS EXPORT'!AA809," MM/DD/YYY)")),IF(TODAY()&lt;(('ACCESS EXPORT'!Z809)+30),CONCATENATE(VLOOKUP(A809,'ACCESS EXPORT'!$A:$AF,32,FALSE)," (Opens",TEXT('ACCESS EXPORT'!Z809," MM/DD/YYY)")),VLOOKUP(A809,'ACCESS EXPORT'!$A:$AF,32,FALSE)))))),"-")</f>
        <v>ADVENTHEALTH MEDICAL GROUP RADIOLOGY AT CENTRAL FLORIDA</v>
      </c>
      <c r="D809" s="3" t="str">
        <f ca="1">IFERROR(UPPER(IF(AND('ACCESS EXPORT'!AA809="",'ACCESS EXPORT'!Z809=""),VLOOKUP(A809,'ACCESS EXPORT'!$A:$AF,28,FALSE),(IF('ACCESS EXPORT'!AA809&lt;&gt;"",CONCATENATE(VLOOKUP(A809,'ACCESS EXPORT'!$A:$AF,28,FALSE)," (Closed",TEXT('ACCESS EXPORT'!AA809," MM/DD/YYY)")),IF(TODAY()&lt;(('ACCESS EXPORT'!Z809)+30),CONCATENATE(VLOOKUP(A809,'ACCESS EXPORT'!$A:$AF,28,FALSE)," (Opens",TEXT('ACCESS EXPORT'!Z809," MM/DD/YYY)")),VLOOKUP(A809,'ACCESS EXPORT'!$A:$AF,28,FALSE)))))),"-")</f>
        <v>RADIOLOGY SPECIALISTS OF FLORIDA</v>
      </c>
      <c r="E809" s="3" t="str">
        <f>VLOOKUP($A809,'ACCESS EXPORT'!$A:$AF,3,FALSE)</f>
        <v>7260</v>
      </c>
      <c r="F809" s="3" t="str">
        <f>UPPER(CONCATENATE(VLOOKUP(A809,'ACCESS EXPORT'!$A:$AF,4,FALSE)," ",VLOOKUP(A809,'ACCESS EXPORT'!$A:$AF,5,FALSE)," ",VLOOKUP(A809,'ACCESS EXPORT'!$A:$AF,6,FALSE)," ",VLOOKUP(A809,'ACCESS EXPORT'!$A:$AA,7,FALSE)," ",VLOOKUP(A809,'ACCESS EXPORT'!$A:$AA,8,FALSE)))</f>
        <v>2600 WESTHALL LN  MAITLAND FL 32751</v>
      </c>
      <c r="G809" s="4" t="str">
        <f>UPPER(VLOOKUP($A809,'ACCESS EXPORT'!$A:$AF,9,FALSE))</f>
        <v>ORANGE</v>
      </c>
      <c r="H809" s="4" t="str">
        <f>_xlfn.IFNA(VLOOKUP($B809,'ACCESS EXPORT'!$B:$J,9,FALSE),"")</f>
        <v>HB</v>
      </c>
      <c r="I809" s="3" t="str">
        <f>CONCATENATE("(P)",VLOOKUP($A809,'ACCESS EXPORT'!$A:$AF,11,FALSE)," (F)",VLOOKUP($A809,'ACCESS EXPORT'!$A:$AF,29,FALSE))</f>
        <v>(P)(407) 200-2355 (F)(407) 200-4947</v>
      </c>
      <c r="J809" s="4" t="str">
        <f>UPPER(VLOOKUP($A809,'ACCESS EXPORT'!$A:$AF,12,FALSE))</f>
        <v>RADIOLOGY</v>
      </c>
      <c r="K809" s="4" t="str">
        <f>UPPER(VLOOKUP($A809,'ACCESS EXPORT'!$A:$AF,13,FALSE))</f>
        <v>ELISE MACCARROLL-WRIGHT</v>
      </c>
      <c r="L809" s="3" t="str">
        <f>IF(AND(VLOOKUP(A809,'ACCESS EXPORT'!A:AE,1,0),'ACCESS EXPORT'!N809=""),UPPER(CONCATENATE('ACCESS EXPORT'!AE809)),IF(VLOOKUP(A809,'ACCESS EXPORT'!A:AE,1,0),UPPER(CONCATENATE('ACCESS EXPORT'!N809," "&amp;CHAR(10),'ACCESS EXPORT'!AE809))))</f>
        <v xml:space="preserve">SUSAN GRACIA, JULIE EDINGER, TRICIA PERRY (REV DIR) 
</v>
      </c>
      <c r="M809" s="4" t="str">
        <f>UPPER(VLOOKUP($A809,'ACCESS EXPORT'!$A:$O,15,FALSE))</f>
        <v>PATRICIA HORVATH (PM)/KAIRSTEN TURNER (PM)</v>
      </c>
      <c r="N809" s="4" t="str">
        <f ca="1">IF(AND('ACCESS EXPORT'!X809="",'ACCESS EXPORT'!Y809=""),IF('ACCESS EXPORT'!V809&lt;&gt;"",(IF(TODAY()-'ACCESS EXPORT'!V809&gt;=-60,UPPER(CONCATENATE(VLOOKUP(B809,'ACCESS EXPORT'!$B:$P,15,FALSE),""&amp;CHAR(10)&amp;"(SEP",TEXT('ACCESS EXPORT'!V809," MM/DD/YYY)"))),IF(TODAY()-'ACCESS EXPORT'!V809&lt;0,UPPER(VLOOKUP(B809,'ACCESS EXPORT'!$B:$P,15,FALSE)),UPPER(VLOOKUP(B809,'ACCESS EXPORT'!$B:$P,15,FALSE))))),IF('ACCESS EXPORT'!U809="",UPPER(VLOOKUP(B809,'ACCESS EXPORT'!$B:$P,15,FALSE)),IF(TODAY()-'ACCESS EXPORT'!U809&lt;=30,CONCATENATE(UPPER(VLOOKUP(B809,'ACCESS EXPORT'!$B:$P,15,FALSE)),""&amp;CHAR(10)&amp;"(NEW",TEXT('ACCESS EXPORT'!U809," MM/DD/YYY)")),IF(AND(TODAY()-'ACCESS EXPORT'!U809&gt;30,TODAY()&gt;0),UPPER(VLOOKUP(B809,'ACCESS EXPORT'!$B:$P,15,FALSE)))))),IF('ACCESS EXPORT'!Y809&lt;&gt;"",UPPER(CONCATENATE(UPPER(VLOOKUP(B809,'ACCESS EXPORT'!$B:$P,15,FALSE)),""&amp;CHAR(10)&amp;"(Transfer Out",TEXT('ACCESS EXPORT'!Y809," MM/DD/YYY)"))),IF('ACCESS EXPORT'!X809&lt;&gt;"",UPPER(CONCATENATE(UPPER(VLOOKUP(B809,'ACCESS EXPORT'!$B:$P,15,FALSE)),""&amp;CHAR(10)&amp;"(Transfer In",TEXT('ACCESS EXPORT'!X809," MM/DD/YYY)"))))))</f>
        <v>MILLER, NATHAN</v>
      </c>
      <c r="O809" s="4" t="str">
        <f>_xlfn.IFNA(VLOOKUP(B809,'ACCESS EXPORT'!$B:$Q,16,FALSE),"")</f>
        <v>MD</v>
      </c>
      <c r="P809" s="4" t="str">
        <f>_xlfn.IFNA(VLOOKUP(B809,'ACCESS EXPORT'!B:W,22,FALSE),"-")</f>
        <v>1396037479</v>
      </c>
      <c r="Q809" s="4" t="str">
        <f>_xlfn.IFNA(VLOOKUP(A809,'ACCESS EXPORT'!$A:$AG,33,0),"-")</f>
        <v>TBD</v>
      </c>
      <c r="R809" s="4" t="str">
        <f>_xlfn.IFNA(VLOOKUP(A809,'ACCESS EXPORT'!$A:$AH,34,0),"-")</f>
        <v>Linda Hopkins</v>
      </c>
      <c r="S809" s="4" t="str">
        <f>_xlfn.IFNA(VLOOKUP(A809,'ACCESS EXPORT'!$A:$AI,35,0),"-")</f>
        <v>James Agee</v>
      </c>
      <c r="T809" s="4" t="str">
        <f>_xlfn.IFNA(VLOOKUP(A809,'ACCESS EXPORT'!$A:$AJ,36,0),"-")</f>
        <v>Wanda Cruz</v>
      </c>
      <c r="U809" s="4" t="str">
        <f>_xlfn.IFNA(VLOOKUP(A809,'ACCESS EXPORT'!$A:$AK,37,0),"-")</f>
        <v>athena</v>
      </c>
      <c r="V809" s="4" t="str">
        <f>_xlfn.IFNA(VLOOKUP(A809,'ACCESS EXPORT'!$A:$AL,38,0),"-")</f>
        <v>N/A</v>
      </c>
      <c r="W809" s="4" t="str">
        <f>_xlfn.IFNA(VLOOKUP(A809,'ACCESS EXPORT'!$A:$AM,39,0),"-")</f>
        <v/>
      </c>
      <c r="X809" s="4" t="str">
        <f>_xlfn.IFNA(VLOOKUP(A809,'ACCESS EXPORT'!$A:$AN,40,0),"-")</f>
        <v>-</v>
      </c>
      <c r="Y809" s="26" t="str">
        <f>_xlfn.IFNA(VLOOKUP(A809,'ACCESS EXPORT'!A:AO,41,0),"")</f>
        <v>N/A</v>
      </c>
      <c r="Z809" s="26" t="str">
        <f>_xlfn.IFNA(VLOOKUP(A809,'ACCESS EXPORT'!A:AP,42,0),"")</f>
        <v/>
      </c>
      <c r="AA809" s="26" t="str">
        <f>_xlfn.IFNA(VLOOKUP(A809,'ACCESS EXPORT'!A:AQ,43,0),"")</f>
        <v>Jenna Tomaselli</v>
      </c>
    </row>
    <row r="810" spans="1:27" ht="18.75" x14ac:dyDescent="0.25">
      <c r="A810" s="33">
        <v>262</v>
      </c>
      <c r="B810" s="10">
        <v>2298</v>
      </c>
      <c r="C810" s="7" t="str">
        <f ca="1">IFERROR(UPPER(IF(AND('ACCESS EXPORT'!AA810="",'ACCESS EXPORT'!Z810=""),VLOOKUP(A810,'ACCESS EXPORT'!$A:$AF,32,FALSE),(IF('ACCESS EXPORT'!AA810&lt;&gt;"",CONCATENATE(VLOOKUP(A810,'ACCESS EXPORT'!$A:$AF,32,FALSE)," (Closed",TEXT('ACCESS EXPORT'!AA810," MM/DD/YYY)")),IF(TODAY()&lt;(('ACCESS EXPORT'!Z810)+30),CONCATENATE(VLOOKUP(A810,'ACCESS EXPORT'!$A:$AF,32,FALSE)," (Opens",TEXT('ACCESS EXPORT'!Z810," MM/DD/YYY)")),VLOOKUP(A810,'ACCESS EXPORT'!$A:$AF,32,FALSE)))))),"-")</f>
        <v>ADVENTHEALTH MEDICAL GROUP RADIOLOGY AT CENTRAL FLORIDA</v>
      </c>
      <c r="D810" s="3" t="str">
        <f ca="1">IFERROR(UPPER(IF(AND('ACCESS EXPORT'!AA810="",'ACCESS EXPORT'!Z810=""),VLOOKUP(A810,'ACCESS EXPORT'!$A:$AF,28,FALSE),(IF('ACCESS EXPORT'!AA810&lt;&gt;"",CONCATENATE(VLOOKUP(A810,'ACCESS EXPORT'!$A:$AF,28,FALSE)," (Closed",TEXT('ACCESS EXPORT'!AA810," MM/DD/YYY)")),IF(TODAY()&lt;(('ACCESS EXPORT'!Z810)+30),CONCATENATE(VLOOKUP(A810,'ACCESS EXPORT'!$A:$AF,28,FALSE)," (Opens",TEXT('ACCESS EXPORT'!Z810," MM/DD/YYY)")),VLOOKUP(A810,'ACCESS EXPORT'!$A:$AF,28,FALSE)))))),"-")</f>
        <v>RADIOLOGY SPECIALISTS OF FLORIDA</v>
      </c>
      <c r="E810" s="3" t="str">
        <f>VLOOKUP($A810,'ACCESS EXPORT'!$A:$AF,3,FALSE)</f>
        <v>7260</v>
      </c>
      <c r="F810" s="3" t="str">
        <f>UPPER(CONCATENATE(VLOOKUP(A810,'ACCESS EXPORT'!$A:$AF,4,FALSE)," ",VLOOKUP(A810,'ACCESS EXPORT'!$A:$AF,5,FALSE)," ",VLOOKUP(A810,'ACCESS EXPORT'!$A:$AF,6,FALSE)," ",VLOOKUP(A810,'ACCESS EXPORT'!$A:$AA,7,FALSE)," ",VLOOKUP(A810,'ACCESS EXPORT'!$A:$AA,8,FALSE)))</f>
        <v>2600 WESTHALL LN  MAITLAND FL 32751</v>
      </c>
      <c r="G810" s="4" t="str">
        <f>UPPER(VLOOKUP($A810,'ACCESS EXPORT'!$A:$AF,9,FALSE))</f>
        <v>ORANGE</v>
      </c>
      <c r="H810" s="4" t="str">
        <f>_xlfn.IFNA(VLOOKUP($B810,'ACCESS EXPORT'!$B:$J,9,FALSE),"")</f>
        <v>HB</v>
      </c>
      <c r="I810" s="3" t="str">
        <f>CONCATENATE("(P)",VLOOKUP($A810,'ACCESS EXPORT'!$A:$AF,11,FALSE)," (F)",VLOOKUP($A810,'ACCESS EXPORT'!$A:$AF,29,FALSE))</f>
        <v>(P)(407) 200-2355 (F)(407) 200-4947</v>
      </c>
      <c r="J810" s="4" t="str">
        <f>UPPER(VLOOKUP($A810,'ACCESS EXPORT'!$A:$AF,12,FALSE))</f>
        <v>RADIOLOGY</v>
      </c>
      <c r="K810" s="4" t="str">
        <f>UPPER(VLOOKUP($A810,'ACCESS EXPORT'!$A:$AF,13,FALSE))</f>
        <v>ELISE MACCARROLL-WRIGHT</v>
      </c>
      <c r="L810" s="3" t="str">
        <f>IF(AND(VLOOKUP(A810,'ACCESS EXPORT'!A:AE,1,0),'ACCESS EXPORT'!N810=""),UPPER(CONCATENATE('ACCESS EXPORT'!AE810)),IF(VLOOKUP(A810,'ACCESS EXPORT'!A:AE,1,0),UPPER(CONCATENATE('ACCESS EXPORT'!N810," "&amp;CHAR(10),'ACCESS EXPORT'!AE810))))</f>
        <v xml:space="preserve">SUSAN GRACIA, JULIE EDINGER, TRICIA PERRY (REV DIR) 
</v>
      </c>
      <c r="M810" s="4" t="str">
        <f>UPPER(VLOOKUP($A810,'ACCESS EXPORT'!$A:$O,15,FALSE))</f>
        <v>PATRICIA HORVATH (PM)/KAIRSTEN TURNER (PM)</v>
      </c>
      <c r="N810" s="4" t="str">
        <f ca="1">IF(AND('ACCESS EXPORT'!X810="",'ACCESS EXPORT'!Y810=""),IF('ACCESS EXPORT'!V810&lt;&gt;"",(IF(TODAY()-'ACCESS EXPORT'!V810&gt;=-60,UPPER(CONCATENATE(VLOOKUP(B810,'ACCESS EXPORT'!$B:$P,15,FALSE),""&amp;CHAR(10)&amp;"(SEP",TEXT('ACCESS EXPORT'!V810," MM/DD/YYY)"))),IF(TODAY()-'ACCESS EXPORT'!V810&lt;0,UPPER(VLOOKUP(B810,'ACCESS EXPORT'!$B:$P,15,FALSE)),UPPER(VLOOKUP(B810,'ACCESS EXPORT'!$B:$P,15,FALSE))))),IF('ACCESS EXPORT'!U810="",UPPER(VLOOKUP(B810,'ACCESS EXPORT'!$B:$P,15,FALSE)),IF(TODAY()-'ACCESS EXPORT'!U810&lt;=30,CONCATENATE(UPPER(VLOOKUP(B810,'ACCESS EXPORT'!$B:$P,15,FALSE)),""&amp;CHAR(10)&amp;"(NEW",TEXT('ACCESS EXPORT'!U810," MM/DD/YYY)")),IF(AND(TODAY()-'ACCESS EXPORT'!U810&gt;30,TODAY()&gt;0),UPPER(VLOOKUP(B810,'ACCESS EXPORT'!$B:$P,15,FALSE)))))),IF('ACCESS EXPORT'!Y810&lt;&gt;"",UPPER(CONCATENATE(UPPER(VLOOKUP(B810,'ACCESS EXPORT'!$B:$P,15,FALSE)),""&amp;CHAR(10)&amp;"(Transfer Out",TEXT('ACCESS EXPORT'!Y810," MM/DD/YYY)"))),IF('ACCESS EXPORT'!X810&lt;&gt;"",UPPER(CONCATENATE(UPPER(VLOOKUP(B810,'ACCESS EXPORT'!$B:$P,15,FALSE)),""&amp;CHAR(10)&amp;"(Transfer In",TEXT('ACCESS EXPORT'!X810," MM/DD/YYY)"))))))</f>
        <v>DODSON, SEAN</v>
      </c>
      <c r="O810" s="4" t="str">
        <f>_xlfn.IFNA(VLOOKUP(B810,'ACCESS EXPORT'!$B:$Q,16,FALSE),"")</f>
        <v>MD</v>
      </c>
      <c r="P810" s="4" t="str">
        <f>_xlfn.IFNA(VLOOKUP(B810,'ACCESS EXPORT'!B:W,22,FALSE),"-")</f>
        <v>1386910255</v>
      </c>
      <c r="Q810" s="4" t="str">
        <f>_xlfn.IFNA(VLOOKUP(A810,'ACCESS EXPORT'!$A:$AG,33,0),"-")</f>
        <v>TBD</v>
      </c>
      <c r="R810" s="4" t="str">
        <f>_xlfn.IFNA(VLOOKUP(A810,'ACCESS EXPORT'!$A:$AH,34,0),"-")</f>
        <v>Linda Hopkins</v>
      </c>
      <c r="S810" s="4" t="str">
        <f>_xlfn.IFNA(VLOOKUP(A810,'ACCESS EXPORT'!$A:$AI,35,0),"-")</f>
        <v>James Agee</v>
      </c>
      <c r="T810" s="4" t="str">
        <f>_xlfn.IFNA(VLOOKUP(A810,'ACCESS EXPORT'!$A:$AJ,36,0),"-")</f>
        <v>Wanda Cruz</v>
      </c>
      <c r="U810" s="4" t="str">
        <f>_xlfn.IFNA(VLOOKUP(A810,'ACCESS EXPORT'!$A:$AK,37,0),"-")</f>
        <v>athena</v>
      </c>
      <c r="V810" s="4" t="str">
        <f>_xlfn.IFNA(VLOOKUP(A810,'ACCESS EXPORT'!$A:$AL,38,0),"-")</f>
        <v>N/A</v>
      </c>
      <c r="W810" s="4" t="str">
        <f>_xlfn.IFNA(VLOOKUP(A810,'ACCESS EXPORT'!$A:$AM,39,0),"-")</f>
        <v/>
      </c>
      <c r="X810" s="4" t="str">
        <f>_xlfn.IFNA(VLOOKUP(A810,'ACCESS EXPORT'!$A:$AN,40,0),"-")</f>
        <v>-</v>
      </c>
      <c r="Y810" s="26" t="str">
        <f>_xlfn.IFNA(VLOOKUP(A810,'ACCESS EXPORT'!A:AO,41,0),"")</f>
        <v>N/A</v>
      </c>
      <c r="Z810" s="26" t="str">
        <f>_xlfn.IFNA(VLOOKUP(A810,'ACCESS EXPORT'!A:AP,42,0),"")</f>
        <v/>
      </c>
      <c r="AA810" s="26" t="str">
        <f>_xlfn.IFNA(VLOOKUP(A810,'ACCESS EXPORT'!A:AQ,43,0),"")</f>
        <v>Jenna Tomaselli</v>
      </c>
    </row>
    <row r="811" spans="1:27" ht="18.75" x14ac:dyDescent="0.25">
      <c r="A811" s="33">
        <v>262</v>
      </c>
      <c r="B811" s="10">
        <v>2279</v>
      </c>
      <c r="C811" s="7" t="str">
        <f ca="1">IFERROR(UPPER(IF(AND('ACCESS EXPORT'!AA811="",'ACCESS EXPORT'!Z811=""),VLOOKUP(A811,'ACCESS EXPORT'!$A:$AF,32,FALSE),(IF('ACCESS EXPORT'!AA811&lt;&gt;"",CONCATENATE(VLOOKUP(A811,'ACCESS EXPORT'!$A:$AF,32,FALSE)," (Closed",TEXT('ACCESS EXPORT'!AA811," MM/DD/YYY)")),IF(TODAY()&lt;(('ACCESS EXPORT'!Z811)+30),CONCATENATE(VLOOKUP(A811,'ACCESS EXPORT'!$A:$AF,32,FALSE)," (Opens",TEXT('ACCESS EXPORT'!Z811," MM/DD/YYY)")),VLOOKUP(A811,'ACCESS EXPORT'!$A:$AF,32,FALSE)))))),"-")</f>
        <v>ADVENTHEALTH MEDICAL GROUP RADIOLOGY AT CENTRAL FLORIDA</v>
      </c>
      <c r="D811" s="3" t="str">
        <f ca="1">IFERROR(UPPER(IF(AND('ACCESS EXPORT'!AA811="",'ACCESS EXPORT'!Z811=""),VLOOKUP(A811,'ACCESS EXPORT'!$A:$AF,28,FALSE),(IF('ACCESS EXPORT'!AA811&lt;&gt;"",CONCATENATE(VLOOKUP(A811,'ACCESS EXPORT'!$A:$AF,28,FALSE)," (Closed",TEXT('ACCESS EXPORT'!AA811," MM/DD/YYY)")),IF(TODAY()&lt;(('ACCESS EXPORT'!Z811)+30),CONCATENATE(VLOOKUP(A811,'ACCESS EXPORT'!$A:$AF,28,FALSE)," (Opens",TEXT('ACCESS EXPORT'!Z811," MM/DD/YYY)")),VLOOKUP(A811,'ACCESS EXPORT'!$A:$AF,28,FALSE)))))),"-")</f>
        <v>RADIOLOGY SPECIALISTS OF FLORIDA</v>
      </c>
      <c r="E811" s="3" t="str">
        <f>VLOOKUP($A811,'ACCESS EXPORT'!$A:$AF,3,FALSE)</f>
        <v>7260</v>
      </c>
      <c r="F811" s="3" t="str">
        <f>UPPER(CONCATENATE(VLOOKUP(A811,'ACCESS EXPORT'!$A:$AF,4,FALSE)," ",VLOOKUP(A811,'ACCESS EXPORT'!$A:$AF,5,FALSE)," ",VLOOKUP(A811,'ACCESS EXPORT'!$A:$AF,6,FALSE)," ",VLOOKUP(A811,'ACCESS EXPORT'!$A:$AA,7,FALSE)," ",VLOOKUP(A811,'ACCESS EXPORT'!$A:$AA,8,FALSE)))</f>
        <v>2600 WESTHALL LN  MAITLAND FL 32751</v>
      </c>
      <c r="G811" s="4" t="str">
        <f>UPPER(VLOOKUP($A811,'ACCESS EXPORT'!$A:$AF,9,FALSE))</f>
        <v>ORANGE</v>
      </c>
      <c r="H811" s="4" t="str">
        <f>_xlfn.IFNA(VLOOKUP($B811,'ACCESS EXPORT'!$B:$J,9,FALSE),"")</f>
        <v>HB</v>
      </c>
      <c r="I811" s="3" t="str">
        <f>CONCATENATE("(P)",VLOOKUP($A811,'ACCESS EXPORT'!$A:$AF,11,FALSE)," (F)",VLOOKUP($A811,'ACCESS EXPORT'!$A:$AF,29,FALSE))</f>
        <v>(P)(407) 200-2355 (F)(407) 200-4947</v>
      </c>
      <c r="J811" s="4" t="str">
        <f>UPPER(VLOOKUP($A811,'ACCESS EXPORT'!$A:$AF,12,FALSE))</f>
        <v>RADIOLOGY</v>
      </c>
      <c r="K811" s="4" t="str">
        <f>UPPER(VLOOKUP($A811,'ACCESS EXPORT'!$A:$AF,13,FALSE))</f>
        <v>ELISE MACCARROLL-WRIGHT</v>
      </c>
      <c r="L811" s="3" t="str">
        <f>IF(AND(VLOOKUP(A811,'ACCESS EXPORT'!A:AE,1,0),'ACCESS EXPORT'!N811=""),UPPER(CONCATENATE('ACCESS EXPORT'!AE811)),IF(VLOOKUP(A811,'ACCESS EXPORT'!A:AE,1,0),UPPER(CONCATENATE('ACCESS EXPORT'!N811," "&amp;CHAR(10),'ACCESS EXPORT'!AE811))))</f>
        <v xml:space="preserve">SUSAN GRACIA, JULIE EDINGER, TRICIA PERRY (REV DIR) 
</v>
      </c>
      <c r="M811" s="4" t="str">
        <f>UPPER(VLOOKUP($A811,'ACCESS EXPORT'!$A:$O,15,FALSE))</f>
        <v>PATRICIA HORVATH (PM)/KAIRSTEN TURNER (PM)</v>
      </c>
      <c r="N811" s="4" t="str">
        <f ca="1">IF(AND('ACCESS EXPORT'!X811="",'ACCESS EXPORT'!Y811=""),IF('ACCESS EXPORT'!V811&lt;&gt;"",(IF(TODAY()-'ACCESS EXPORT'!V811&gt;=-60,UPPER(CONCATENATE(VLOOKUP(B811,'ACCESS EXPORT'!$B:$P,15,FALSE),""&amp;CHAR(10)&amp;"(SEP",TEXT('ACCESS EXPORT'!V811," MM/DD/YYY)"))),IF(TODAY()-'ACCESS EXPORT'!V811&lt;0,UPPER(VLOOKUP(B811,'ACCESS EXPORT'!$B:$P,15,FALSE)),UPPER(VLOOKUP(B811,'ACCESS EXPORT'!$B:$P,15,FALSE))))),IF('ACCESS EXPORT'!U811="",UPPER(VLOOKUP(B811,'ACCESS EXPORT'!$B:$P,15,FALSE)),IF(TODAY()-'ACCESS EXPORT'!U811&lt;=30,CONCATENATE(UPPER(VLOOKUP(B811,'ACCESS EXPORT'!$B:$P,15,FALSE)),""&amp;CHAR(10)&amp;"(NEW",TEXT('ACCESS EXPORT'!U811," MM/DD/YYY)")),IF(AND(TODAY()-'ACCESS EXPORT'!U811&gt;30,TODAY()&gt;0),UPPER(VLOOKUP(B811,'ACCESS EXPORT'!$B:$P,15,FALSE)))))),IF('ACCESS EXPORT'!Y811&lt;&gt;"",UPPER(CONCATENATE(UPPER(VLOOKUP(B811,'ACCESS EXPORT'!$B:$P,15,FALSE)),""&amp;CHAR(10)&amp;"(Transfer Out",TEXT('ACCESS EXPORT'!Y811," MM/DD/YYY)"))),IF('ACCESS EXPORT'!X811&lt;&gt;"",UPPER(CONCATENATE(UPPER(VLOOKUP(B811,'ACCESS EXPORT'!$B:$P,15,FALSE)),""&amp;CHAR(10)&amp;"(Transfer In",TEXT('ACCESS EXPORT'!X811," MM/DD/YYY)"))))))</f>
        <v>EDISON, MICHELE
(NEW 07/22/2019)</v>
      </c>
      <c r="O811" s="4" t="str">
        <f>_xlfn.IFNA(VLOOKUP(B811,'ACCESS EXPORT'!$B:$Q,16,FALSE),"")</f>
        <v>MD</v>
      </c>
      <c r="P811" s="4" t="str">
        <f>_xlfn.IFNA(VLOOKUP(B811,'ACCESS EXPORT'!B:W,22,FALSE),"-")</f>
        <v>1427390723</v>
      </c>
      <c r="Q811" s="4" t="str">
        <f>_xlfn.IFNA(VLOOKUP(A811,'ACCESS EXPORT'!$A:$AG,33,0),"-")</f>
        <v>TBD</v>
      </c>
      <c r="R811" s="4" t="str">
        <f>_xlfn.IFNA(VLOOKUP(A811,'ACCESS EXPORT'!$A:$AH,34,0),"-")</f>
        <v>Linda Hopkins</v>
      </c>
      <c r="S811" s="4" t="str">
        <f>_xlfn.IFNA(VLOOKUP(A811,'ACCESS EXPORT'!$A:$AI,35,0),"-")</f>
        <v>James Agee</v>
      </c>
      <c r="T811" s="4" t="str">
        <f>_xlfn.IFNA(VLOOKUP(A811,'ACCESS EXPORT'!$A:$AJ,36,0),"-")</f>
        <v>Wanda Cruz</v>
      </c>
      <c r="U811" s="4" t="str">
        <f>_xlfn.IFNA(VLOOKUP(A811,'ACCESS EXPORT'!$A:$AK,37,0),"-")</f>
        <v>athena</v>
      </c>
      <c r="V811" s="4" t="str">
        <f>_xlfn.IFNA(VLOOKUP(A811,'ACCESS EXPORT'!$A:$AL,38,0),"-")</f>
        <v>N/A</v>
      </c>
      <c r="W811" s="4" t="str">
        <f>_xlfn.IFNA(VLOOKUP(A811,'ACCESS EXPORT'!$A:$AM,39,0),"-")</f>
        <v/>
      </c>
      <c r="X811" s="4" t="str">
        <f>_xlfn.IFNA(VLOOKUP(A811,'ACCESS EXPORT'!$A:$AN,40,0),"-")</f>
        <v>-</v>
      </c>
      <c r="Y811" s="26" t="str">
        <f>_xlfn.IFNA(VLOOKUP(A811,'ACCESS EXPORT'!A:AO,41,0),"")</f>
        <v>N/A</v>
      </c>
      <c r="Z811" s="26" t="str">
        <f>_xlfn.IFNA(VLOOKUP(A811,'ACCESS EXPORT'!A:AP,42,0),"")</f>
        <v/>
      </c>
      <c r="AA811" s="26" t="str">
        <f>_xlfn.IFNA(VLOOKUP(A811,'ACCESS EXPORT'!A:AQ,43,0),"")</f>
        <v>Jenna Tomaselli</v>
      </c>
    </row>
    <row r="812" spans="1:27" ht="18.75" x14ac:dyDescent="0.25">
      <c r="A812" s="33">
        <v>262</v>
      </c>
      <c r="B812" s="10">
        <v>2278</v>
      </c>
      <c r="C812" s="7" t="str">
        <f ca="1">IFERROR(UPPER(IF(AND('ACCESS EXPORT'!AA812="",'ACCESS EXPORT'!Z812=""),VLOOKUP(A812,'ACCESS EXPORT'!$A:$AF,32,FALSE),(IF('ACCESS EXPORT'!AA812&lt;&gt;"",CONCATENATE(VLOOKUP(A812,'ACCESS EXPORT'!$A:$AF,32,FALSE)," (Closed",TEXT('ACCESS EXPORT'!AA812," MM/DD/YYY)")),IF(TODAY()&lt;(('ACCESS EXPORT'!Z812)+30),CONCATENATE(VLOOKUP(A812,'ACCESS EXPORT'!$A:$AF,32,FALSE)," (Opens",TEXT('ACCESS EXPORT'!Z812," MM/DD/YYY)")),VLOOKUP(A812,'ACCESS EXPORT'!$A:$AF,32,FALSE)))))),"-")</f>
        <v>ADVENTHEALTH MEDICAL GROUP RADIOLOGY AT CENTRAL FLORIDA</v>
      </c>
      <c r="D812" s="3" t="str">
        <f ca="1">IFERROR(UPPER(IF(AND('ACCESS EXPORT'!AA812="",'ACCESS EXPORT'!Z812=""),VLOOKUP(A812,'ACCESS EXPORT'!$A:$AF,28,FALSE),(IF('ACCESS EXPORT'!AA812&lt;&gt;"",CONCATENATE(VLOOKUP(A812,'ACCESS EXPORT'!$A:$AF,28,FALSE)," (Closed",TEXT('ACCESS EXPORT'!AA812," MM/DD/YYY)")),IF(TODAY()&lt;(('ACCESS EXPORT'!Z812)+30),CONCATENATE(VLOOKUP(A812,'ACCESS EXPORT'!$A:$AF,28,FALSE)," (Opens",TEXT('ACCESS EXPORT'!Z812," MM/DD/YYY)")),VLOOKUP(A812,'ACCESS EXPORT'!$A:$AF,28,FALSE)))))),"-")</f>
        <v>RADIOLOGY SPECIALISTS OF FLORIDA</v>
      </c>
      <c r="E812" s="3" t="str">
        <f>VLOOKUP($A812,'ACCESS EXPORT'!$A:$AF,3,FALSE)</f>
        <v>7260</v>
      </c>
      <c r="F812" s="3" t="str">
        <f>UPPER(CONCATENATE(VLOOKUP(A812,'ACCESS EXPORT'!$A:$AF,4,FALSE)," ",VLOOKUP(A812,'ACCESS EXPORT'!$A:$AF,5,FALSE)," ",VLOOKUP(A812,'ACCESS EXPORT'!$A:$AF,6,FALSE)," ",VLOOKUP(A812,'ACCESS EXPORT'!$A:$AA,7,FALSE)," ",VLOOKUP(A812,'ACCESS EXPORT'!$A:$AA,8,FALSE)))</f>
        <v>2600 WESTHALL LN  MAITLAND FL 32751</v>
      </c>
      <c r="G812" s="4" t="str">
        <f>UPPER(VLOOKUP($A812,'ACCESS EXPORT'!$A:$AF,9,FALSE))</f>
        <v>ORANGE</v>
      </c>
      <c r="H812" s="4" t="str">
        <f>_xlfn.IFNA(VLOOKUP($B812,'ACCESS EXPORT'!$B:$J,9,FALSE),"")</f>
        <v>HB</v>
      </c>
      <c r="I812" s="3" t="str">
        <f>CONCATENATE("(P)",VLOOKUP($A812,'ACCESS EXPORT'!$A:$AF,11,FALSE)," (F)",VLOOKUP($A812,'ACCESS EXPORT'!$A:$AF,29,FALSE))</f>
        <v>(P)(407) 200-2355 (F)(407) 200-4947</v>
      </c>
      <c r="J812" s="4" t="str">
        <f>UPPER(VLOOKUP($A812,'ACCESS EXPORT'!$A:$AF,12,FALSE))</f>
        <v>RADIOLOGY</v>
      </c>
      <c r="K812" s="4" t="str">
        <f>UPPER(VLOOKUP($A812,'ACCESS EXPORT'!$A:$AF,13,FALSE))</f>
        <v>ELISE MACCARROLL-WRIGHT</v>
      </c>
      <c r="L812" s="3" t="str">
        <f>IF(AND(VLOOKUP(A812,'ACCESS EXPORT'!A:AE,1,0),'ACCESS EXPORT'!N812=""),UPPER(CONCATENATE('ACCESS EXPORT'!AE812)),IF(VLOOKUP(A812,'ACCESS EXPORT'!A:AE,1,0),UPPER(CONCATENATE('ACCESS EXPORT'!N812," "&amp;CHAR(10),'ACCESS EXPORT'!AE812))))</f>
        <v xml:space="preserve">SUSAN GRACIA, JULIE EDINGER, TRICIA PERRY (REV DIR) 
</v>
      </c>
      <c r="M812" s="4" t="str">
        <f>UPPER(VLOOKUP($A812,'ACCESS EXPORT'!$A:$O,15,FALSE))</f>
        <v>PATRICIA HORVATH (PM)/KAIRSTEN TURNER (PM)</v>
      </c>
      <c r="N812" s="4" t="str">
        <f ca="1">IF(AND('ACCESS EXPORT'!X812="",'ACCESS EXPORT'!Y812=""),IF('ACCESS EXPORT'!V812&lt;&gt;"",(IF(TODAY()-'ACCESS EXPORT'!V812&gt;=-60,UPPER(CONCATENATE(VLOOKUP(B812,'ACCESS EXPORT'!$B:$P,15,FALSE),""&amp;CHAR(10)&amp;"(SEP",TEXT('ACCESS EXPORT'!V812," MM/DD/YYY)"))),IF(TODAY()-'ACCESS EXPORT'!V812&lt;0,UPPER(VLOOKUP(B812,'ACCESS EXPORT'!$B:$P,15,FALSE)),UPPER(VLOOKUP(B812,'ACCESS EXPORT'!$B:$P,15,FALSE))))),IF('ACCESS EXPORT'!U812="",UPPER(VLOOKUP(B812,'ACCESS EXPORT'!$B:$P,15,FALSE)),IF(TODAY()-'ACCESS EXPORT'!U812&lt;=30,CONCATENATE(UPPER(VLOOKUP(B812,'ACCESS EXPORT'!$B:$P,15,FALSE)),""&amp;CHAR(10)&amp;"(NEW",TEXT('ACCESS EXPORT'!U812," MM/DD/YYY)")),IF(AND(TODAY()-'ACCESS EXPORT'!U812&gt;30,TODAY()&gt;0),UPPER(VLOOKUP(B812,'ACCESS EXPORT'!$B:$P,15,FALSE)))))),IF('ACCESS EXPORT'!Y812&lt;&gt;"",UPPER(CONCATENATE(UPPER(VLOOKUP(B812,'ACCESS EXPORT'!$B:$P,15,FALSE)),""&amp;CHAR(10)&amp;"(Transfer Out",TEXT('ACCESS EXPORT'!Y812," MM/DD/YYY)"))),IF('ACCESS EXPORT'!X812&lt;&gt;"",UPPER(CONCATENATE(UPPER(VLOOKUP(B812,'ACCESS EXPORT'!$B:$P,15,FALSE)),""&amp;CHAR(10)&amp;"(Transfer In",TEXT('ACCESS EXPORT'!X812," MM/DD/YYY)"))))))</f>
        <v>SALMON, JAY
(NEW 07/15/2019)</v>
      </c>
      <c r="O812" s="4" t="str">
        <f>_xlfn.IFNA(VLOOKUP(B812,'ACCESS EXPORT'!$B:$Q,16,FALSE),"")</f>
        <v>MD</v>
      </c>
      <c r="P812" s="4" t="str">
        <f>_xlfn.IFNA(VLOOKUP(B812,'ACCESS EXPORT'!B:W,22,FALSE),"-")</f>
        <v>1740624519</v>
      </c>
      <c r="Q812" s="4" t="str">
        <f>_xlfn.IFNA(VLOOKUP(A812,'ACCESS EXPORT'!$A:$AG,33,0),"-")</f>
        <v>TBD</v>
      </c>
      <c r="R812" s="4" t="str">
        <f>_xlfn.IFNA(VLOOKUP(A812,'ACCESS EXPORT'!$A:$AH,34,0),"-")</f>
        <v>Linda Hopkins</v>
      </c>
      <c r="S812" s="4" t="str">
        <f>_xlfn.IFNA(VLOOKUP(A812,'ACCESS EXPORT'!$A:$AI,35,0),"-")</f>
        <v>James Agee</v>
      </c>
      <c r="T812" s="4" t="str">
        <f>_xlfn.IFNA(VLOOKUP(A812,'ACCESS EXPORT'!$A:$AJ,36,0),"-")</f>
        <v>Wanda Cruz</v>
      </c>
      <c r="U812" s="4" t="str">
        <f>_xlfn.IFNA(VLOOKUP(A812,'ACCESS EXPORT'!$A:$AK,37,0),"-")</f>
        <v>athena</v>
      </c>
      <c r="V812" s="4" t="str">
        <f>_xlfn.IFNA(VLOOKUP(A812,'ACCESS EXPORT'!$A:$AL,38,0),"-")</f>
        <v>N/A</v>
      </c>
      <c r="W812" s="4" t="str">
        <f>_xlfn.IFNA(VLOOKUP(A812,'ACCESS EXPORT'!$A:$AM,39,0),"-")</f>
        <v/>
      </c>
      <c r="X812" s="4" t="str">
        <f>_xlfn.IFNA(VLOOKUP(A812,'ACCESS EXPORT'!$A:$AN,40,0),"-")</f>
        <v>-</v>
      </c>
      <c r="Y812" s="26" t="str">
        <f>_xlfn.IFNA(VLOOKUP(A812,'ACCESS EXPORT'!A:AO,41,0),"")</f>
        <v>N/A</v>
      </c>
      <c r="Z812" s="26" t="str">
        <f>_xlfn.IFNA(VLOOKUP(A812,'ACCESS EXPORT'!A:AP,42,0),"")</f>
        <v/>
      </c>
      <c r="AA812" s="26" t="str">
        <f>_xlfn.IFNA(VLOOKUP(A812,'ACCESS EXPORT'!A:AQ,43,0),"")</f>
        <v>Jenna Tomaselli</v>
      </c>
    </row>
    <row r="813" spans="1:27" ht="18.75" x14ac:dyDescent="0.25">
      <c r="A813" s="33">
        <v>262</v>
      </c>
      <c r="B813" s="10">
        <v>2277</v>
      </c>
      <c r="C813" s="7" t="str">
        <f ca="1">IFERROR(UPPER(IF(AND('ACCESS EXPORT'!AA813="",'ACCESS EXPORT'!Z813=""),VLOOKUP(A813,'ACCESS EXPORT'!$A:$AF,32,FALSE),(IF('ACCESS EXPORT'!AA813&lt;&gt;"",CONCATENATE(VLOOKUP(A813,'ACCESS EXPORT'!$A:$AF,32,FALSE)," (Closed",TEXT('ACCESS EXPORT'!AA813," MM/DD/YYY)")),IF(TODAY()&lt;(('ACCESS EXPORT'!Z813)+30),CONCATENATE(VLOOKUP(A813,'ACCESS EXPORT'!$A:$AF,32,FALSE)," (Opens",TEXT('ACCESS EXPORT'!Z813," MM/DD/YYY)")),VLOOKUP(A813,'ACCESS EXPORT'!$A:$AF,32,FALSE)))))),"-")</f>
        <v>ADVENTHEALTH MEDICAL GROUP RADIOLOGY AT CENTRAL FLORIDA</v>
      </c>
      <c r="D813" s="3" t="str">
        <f ca="1">IFERROR(UPPER(IF(AND('ACCESS EXPORT'!AA813="",'ACCESS EXPORT'!Z813=""),VLOOKUP(A813,'ACCESS EXPORT'!$A:$AF,28,FALSE),(IF('ACCESS EXPORT'!AA813&lt;&gt;"",CONCATENATE(VLOOKUP(A813,'ACCESS EXPORT'!$A:$AF,28,FALSE)," (Closed",TEXT('ACCESS EXPORT'!AA813," MM/DD/YYY)")),IF(TODAY()&lt;(('ACCESS EXPORT'!Z813)+30),CONCATENATE(VLOOKUP(A813,'ACCESS EXPORT'!$A:$AF,28,FALSE)," (Opens",TEXT('ACCESS EXPORT'!Z813," MM/DD/YYY)")),VLOOKUP(A813,'ACCESS EXPORT'!$A:$AF,28,FALSE)))))),"-")</f>
        <v>RADIOLOGY SPECIALISTS OF FLORIDA</v>
      </c>
      <c r="E813" s="3" t="str">
        <f>VLOOKUP($A813,'ACCESS EXPORT'!$A:$AF,3,FALSE)</f>
        <v>7260</v>
      </c>
      <c r="F813" s="3" t="str">
        <f>UPPER(CONCATENATE(VLOOKUP(A813,'ACCESS EXPORT'!$A:$AF,4,FALSE)," ",VLOOKUP(A813,'ACCESS EXPORT'!$A:$AF,5,FALSE)," ",VLOOKUP(A813,'ACCESS EXPORT'!$A:$AF,6,FALSE)," ",VLOOKUP(A813,'ACCESS EXPORT'!$A:$AA,7,FALSE)," ",VLOOKUP(A813,'ACCESS EXPORT'!$A:$AA,8,FALSE)))</f>
        <v>2600 WESTHALL LN  MAITLAND FL 32751</v>
      </c>
      <c r="G813" s="4" t="str">
        <f>UPPER(VLOOKUP($A813,'ACCESS EXPORT'!$A:$AF,9,FALSE))</f>
        <v>ORANGE</v>
      </c>
      <c r="H813" s="4" t="str">
        <f>_xlfn.IFNA(VLOOKUP($B813,'ACCESS EXPORT'!$B:$J,9,FALSE),"")</f>
        <v>HB</v>
      </c>
      <c r="I813" s="3" t="str">
        <f>CONCATENATE("(P)",VLOOKUP($A813,'ACCESS EXPORT'!$A:$AF,11,FALSE)," (F)",VLOOKUP($A813,'ACCESS EXPORT'!$A:$AF,29,FALSE))</f>
        <v>(P)(407) 200-2355 (F)(407) 200-4947</v>
      </c>
      <c r="J813" s="4" t="str">
        <f>UPPER(VLOOKUP($A813,'ACCESS EXPORT'!$A:$AF,12,FALSE))</f>
        <v>RADIOLOGY</v>
      </c>
      <c r="K813" s="4" t="str">
        <f>UPPER(VLOOKUP($A813,'ACCESS EXPORT'!$A:$AF,13,FALSE))</f>
        <v>ELISE MACCARROLL-WRIGHT</v>
      </c>
      <c r="L813" s="3" t="str">
        <f>IF(AND(VLOOKUP(A813,'ACCESS EXPORT'!A:AE,1,0),'ACCESS EXPORT'!N813=""),UPPER(CONCATENATE('ACCESS EXPORT'!AE813)),IF(VLOOKUP(A813,'ACCESS EXPORT'!A:AE,1,0),UPPER(CONCATENATE('ACCESS EXPORT'!N813," "&amp;CHAR(10),'ACCESS EXPORT'!AE813))))</f>
        <v xml:space="preserve">SUSAN GRACIA, JULIE EDINGER, TRICIA PERRY (REV DIR) 
</v>
      </c>
      <c r="M813" s="4" t="str">
        <f>UPPER(VLOOKUP($A813,'ACCESS EXPORT'!$A:$O,15,FALSE))</f>
        <v>PATRICIA HORVATH (PM)/KAIRSTEN TURNER (PM)</v>
      </c>
      <c r="N813" s="4" t="str">
        <f ca="1">IF(AND('ACCESS EXPORT'!X813="",'ACCESS EXPORT'!Y813=""),IF('ACCESS EXPORT'!V813&lt;&gt;"",(IF(TODAY()-'ACCESS EXPORT'!V813&gt;=-60,UPPER(CONCATENATE(VLOOKUP(B813,'ACCESS EXPORT'!$B:$P,15,FALSE),""&amp;CHAR(10)&amp;"(SEP",TEXT('ACCESS EXPORT'!V813," MM/DD/YYY)"))),IF(TODAY()-'ACCESS EXPORT'!V813&lt;0,UPPER(VLOOKUP(B813,'ACCESS EXPORT'!$B:$P,15,FALSE)),UPPER(VLOOKUP(B813,'ACCESS EXPORT'!$B:$P,15,FALSE))))),IF('ACCESS EXPORT'!U813="",UPPER(VLOOKUP(B813,'ACCESS EXPORT'!$B:$P,15,FALSE)),IF(TODAY()-'ACCESS EXPORT'!U813&lt;=30,CONCATENATE(UPPER(VLOOKUP(B813,'ACCESS EXPORT'!$B:$P,15,FALSE)),""&amp;CHAR(10)&amp;"(NEW",TEXT('ACCESS EXPORT'!U813," MM/DD/YYY)")),IF(AND(TODAY()-'ACCESS EXPORT'!U813&gt;30,TODAY()&gt;0),UPPER(VLOOKUP(B813,'ACCESS EXPORT'!$B:$P,15,FALSE)))))),IF('ACCESS EXPORT'!Y813&lt;&gt;"",UPPER(CONCATENATE(UPPER(VLOOKUP(B813,'ACCESS EXPORT'!$B:$P,15,FALSE)),""&amp;CHAR(10)&amp;"(Transfer Out",TEXT('ACCESS EXPORT'!Y813," MM/DD/YYY)"))),IF('ACCESS EXPORT'!X813&lt;&gt;"",UPPER(CONCATENATE(UPPER(VLOOKUP(B813,'ACCESS EXPORT'!$B:$P,15,FALSE)),""&amp;CHAR(10)&amp;"(Transfer In",TEXT('ACCESS EXPORT'!X813," MM/DD/YYY)"))))))</f>
        <v>MCDONALD, JORDAN
(NEW 07/15/2019)</v>
      </c>
      <c r="O813" s="4" t="str">
        <f>_xlfn.IFNA(VLOOKUP(B813,'ACCESS EXPORT'!$B:$Q,16,FALSE),"")</f>
        <v>MD</v>
      </c>
      <c r="P813" s="4" t="str">
        <f>_xlfn.IFNA(VLOOKUP(B813,'ACCESS EXPORT'!B:W,22,FALSE),"-")</f>
        <v>1255674545</v>
      </c>
      <c r="Q813" s="4" t="str">
        <f>_xlfn.IFNA(VLOOKUP(A813,'ACCESS EXPORT'!$A:$AG,33,0),"-")</f>
        <v>TBD</v>
      </c>
      <c r="R813" s="4" t="str">
        <f>_xlfn.IFNA(VLOOKUP(A813,'ACCESS EXPORT'!$A:$AH,34,0),"-")</f>
        <v>Linda Hopkins</v>
      </c>
      <c r="S813" s="4" t="str">
        <f>_xlfn.IFNA(VLOOKUP(A813,'ACCESS EXPORT'!$A:$AI,35,0),"-")</f>
        <v>James Agee</v>
      </c>
      <c r="T813" s="4" t="str">
        <f>_xlfn.IFNA(VLOOKUP(A813,'ACCESS EXPORT'!$A:$AJ,36,0),"-")</f>
        <v>Wanda Cruz</v>
      </c>
      <c r="U813" s="4" t="str">
        <f>_xlfn.IFNA(VLOOKUP(A813,'ACCESS EXPORT'!$A:$AK,37,0),"-")</f>
        <v>athena</v>
      </c>
      <c r="V813" s="4" t="str">
        <f>_xlfn.IFNA(VLOOKUP(A813,'ACCESS EXPORT'!$A:$AL,38,0),"-")</f>
        <v>N/A</v>
      </c>
      <c r="W813" s="4" t="str">
        <f>_xlfn.IFNA(VLOOKUP(A813,'ACCESS EXPORT'!$A:$AM,39,0),"-")</f>
        <v/>
      </c>
      <c r="X813" s="4" t="str">
        <f>_xlfn.IFNA(VLOOKUP(A813,'ACCESS EXPORT'!$A:$AN,40,0),"-")</f>
        <v>-</v>
      </c>
      <c r="Y813" s="26" t="str">
        <f>_xlfn.IFNA(VLOOKUP(A813,'ACCESS EXPORT'!A:AO,41,0),"")</f>
        <v>N/A</v>
      </c>
      <c r="Z813" s="26" t="str">
        <f>_xlfn.IFNA(VLOOKUP(A813,'ACCESS EXPORT'!A:AP,42,0),"")</f>
        <v/>
      </c>
      <c r="AA813" s="26" t="str">
        <f>_xlfn.IFNA(VLOOKUP(A813,'ACCESS EXPORT'!A:AQ,43,0),"")</f>
        <v>Jenna Tomaselli</v>
      </c>
    </row>
    <row r="814" spans="1:27" ht="18.75" x14ac:dyDescent="0.25">
      <c r="A814" s="33">
        <v>262</v>
      </c>
      <c r="B814" s="10">
        <v>2276</v>
      </c>
      <c r="C814" s="7" t="str">
        <f ca="1">IFERROR(UPPER(IF(AND('ACCESS EXPORT'!AA814="",'ACCESS EXPORT'!Z814=""),VLOOKUP(A814,'ACCESS EXPORT'!$A:$AF,32,FALSE),(IF('ACCESS EXPORT'!AA814&lt;&gt;"",CONCATENATE(VLOOKUP(A814,'ACCESS EXPORT'!$A:$AF,32,FALSE)," (Closed",TEXT('ACCESS EXPORT'!AA814," MM/DD/YYY)")),IF(TODAY()&lt;(('ACCESS EXPORT'!Z814)+30),CONCATENATE(VLOOKUP(A814,'ACCESS EXPORT'!$A:$AF,32,FALSE)," (Opens",TEXT('ACCESS EXPORT'!Z814," MM/DD/YYY)")),VLOOKUP(A814,'ACCESS EXPORT'!$A:$AF,32,FALSE)))))),"-")</f>
        <v>ADVENTHEALTH MEDICAL GROUP RADIOLOGY AT CENTRAL FLORIDA</v>
      </c>
      <c r="D814" s="3" t="str">
        <f ca="1">IFERROR(UPPER(IF(AND('ACCESS EXPORT'!AA814="",'ACCESS EXPORT'!Z814=""),VLOOKUP(A814,'ACCESS EXPORT'!$A:$AF,28,FALSE),(IF('ACCESS EXPORT'!AA814&lt;&gt;"",CONCATENATE(VLOOKUP(A814,'ACCESS EXPORT'!$A:$AF,28,FALSE)," (Closed",TEXT('ACCESS EXPORT'!AA814," MM/DD/YYY)")),IF(TODAY()&lt;(('ACCESS EXPORT'!Z814)+30),CONCATENATE(VLOOKUP(A814,'ACCESS EXPORT'!$A:$AF,28,FALSE)," (Opens",TEXT('ACCESS EXPORT'!Z814," MM/DD/YYY)")),VLOOKUP(A814,'ACCESS EXPORT'!$A:$AF,28,FALSE)))))),"-")</f>
        <v>RADIOLOGY SPECIALISTS OF FLORIDA</v>
      </c>
      <c r="E814" s="3" t="str">
        <f>VLOOKUP($A814,'ACCESS EXPORT'!$A:$AF,3,FALSE)</f>
        <v>7260</v>
      </c>
      <c r="F814" s="3" t="str">
        <f>UPPER(CONCATENATE(VLOOKUP(A814,'ACCESS EXPORT'!$A:$AF,4,FALSE)," ",VLOOKUP(A814,'ACCESS EXPORT'!$A:$AF,5,FALSE)," ",VLOOKUP(A814,'ACCESS EXPORT'!$A:$AF,6,FALSE)," ",VLOOKUP(A814,'ACCESS EXPORT'!$A:$AA,7,FALSE)," ",VLOOKUP(A814,'ACCESS EXPORT'!$A:$AA,8,FALSE)))</f>
        <v>2600 WESTHALL LN  MAITLAND FL 32751</v>
      </c>
      <c r="G814" s="4" t="str">
        <f>UPPER(VLOOKUP($A814,'ACCESS EXPORT'!$A:$AF,9,FALSE))</f>
        <v>ORANGE</v>
      </c>
      <c r="H814" s="4" t="str">
        <f>_xlfn.IFNA(VLOOKUP($B814,'ACCESS EXPORT'!$B:$J,9,FALSE),"")</f>
        <v>HB</v>
      </c>
      <c r="I814" s="3" t="str">
        <f>CONCATENATE("(P)",VLOOKUP($A814,'ACCESS EXPORT'!$A:$AF,11,FALSE)," (F)",VLOOKUP($A814,'ACCESS EXPORT'!$A:$AF,29,FALSE))</f>
        <v>(P)(407) 200-2355 (F)(407) 200-4947</v>
      </c>
      <c r="J814" s="4" t="str">
        <f>UPPER(VLOOKUP($A814,'ACCESS EXPORT'!$A:$AF,12,FALSE))</f>
        <v>RADIOLOGY</v>
      </c>
      <c r="K814" s="4" t="str">
        <f>UPPER(VLOOKUP($A814,'ACCESS EXPORT'!$A:$AF,13,FALSE))</f>
        <v>ELISE MACCARROLL-WRIGHT</v>
      </c>
      <c r="L814" s="3" t="str">
        <f>IF(AND(VLOOKUP(A814,'ACCESS EXPORT'!A:AE,1,0),'ACCESS EXPORT'!N814=""),UPPER(CONCATENATE('ACCESS EXPORT'!AE814)),IF(VLOOKUP(A814,'ACCESS EXPORT'!A:AE,1,0),UPPER(CONCATENATE('ACCESS EXPORT'!N814," "&amp;CHAR(10),'ACCESS EXPORT'!AE814))))</f>
        <v xml:space="preserve">SUSAN GRACIA, JULIE EDINGER, TRICIA PERRY (REV DIR) 
</v>
      </c>
      <c r="M814" s="4" t="str">
        <f>UPPER(VLOOKUP($A814,'ACCESS EXPORT'!$A:$O,15,FALSE))</f>
        <v>PATRICIA HORVATH (PM)/KAIRSTEN TURNER (PM)</v>
      </c>
      <c r="N814" s="4" t="str">
        <f ca="1">IF(AND('ACCESS EXPORT'!X814="",'ACCESS EXPORT'!Y814=""),IF('ACCESS EXPORT'!V814&lt;&gt;"",(IF(TODAY()-'ACCESS EXPORT'!V814&gt;=-60,UPPER(CONCATENATE(VLOOKUP(B814,'ACCESS EXPORT'!$B:$P,15,FALSE),""&amp;CHAR(10)&amp;"(SEP",TEXT('ACCESS EXPORT'!V814," MM/DD/YYY)"))),IF(TODAY()-'ACCESS EXPORT'!V814&lt;0,UPPER(VLOOKUP(B814,'ACCESS EXPORT'!$B:$P,15,FALSE)),UPPER(VLOOKUP(B814,'ACCESS EXPORT'!$B:$P,15,FALSE))))),IF('ACCESS EXPORT'!U814="",UPPER(VLOOKUP(B814,'ACCESS EXPORT'!$B:$P,15,FALSE)),IF(TODAY()-'ACCESS EXPORT'!U814&lt;=30,CONCATENATE(UPPER(VLOOKUP(B814,'ACCESS EXPORT'!$B:$P,15,FALSE)),""&amp;CHAR(10)&amp;"(NEW",TEXT('ACCESS EXPORT'!U814," MM/DD/YYY)")),IF(AND(TODAY()-'ACCESS EXPORT'!U814&gt;30,TODAY()&gt;0),UPPER(VLOOKUP(B814,'ACCESS EXPORT'!$B:$P,15,FALSE)))))),IF('ACCESS EXPORT'!Y814&lt;&gt;"",UPPER(CONCATENATE(UPPER(VLOOKUP(B814,'ACCESS EXPORT'!$B:$P,15,FALSE)),""&amp;CHAR(10)&amp;"(Transfer Out",TEXT('ACCESS EXPORT'!Y814," MM/DD/YYY)"))),IF('ACCESS EXPORT'!X814&lt;&gt;"",UPPER(CONCATENATE(UPPER(VLOOKUP(B814,'ACCESS EXPORT'!$B:$P,15,FALSE)),""&amp;CHAR(10)&amp;"(Transfer In",TEXT('ACCESS EXPORT'!X814," MM/DD/YYY)"))))))</f>
        <v>MUMIE, LAWRENCE
(NEW 07/15/2019)</v>
      </c>
      <c r="O814" s="4" t="str">
        <f>_xlfn.IFNA(VLOOKUP(B814,'ACCESS EXPORT'!$B:$Q,16,FALSE),"")</f>
        <v>MD</v>
      </c>
      <c r="P814" s="4" t="str">
        <f>_xlfn.IFNA(VLOOKUP(B814,'ACCESS EXPORT'!B:W,22,FALSE),"-")</f>
        <v>1205276938</v>
      </c>
      <c r="Q814" s="4" t="str">
        <f>_xlfn.IFNA(VLOOKUP(A814,'ACCESS EXPORT'!$A:$AG,33,0),"-")</f>
        <v>TBD</v>
      </c>
      <c r="R814" s="4" t="str">
        <f>_xlfn.IFNA(VLOOKUP(A814,'ACCESS EXPORT'!$A:$AH,34,0),"-")</f>
        <v>Linda Hopkins</v>
      </c>
      <c r="S814" s="4" t="str">
        <f>_xlfn.IFNA(VLOOKUP(A814,'ACCESS EXPORT'!$A:$AI,35,0),"-")</f>
        <v>James Agee</v>
      </c>
      <c r="T814" s="4" t="str">
        <f>_xlfn.IFNA(VLOOKUP(A814,'ACCESS EXPORT'!$A:$AJ,36,0),"-")</f>
        <v>Wanda Cruz</v>
      </c>
      <c r="U814" s="4" t="str">
        <f>_xlfn.IFNA(VLOOKUP(A814,'ACCESS EXPORT'!$A:$AK,37,0),"-")</f>
        <v>athena</v>
      </c>
      <c r="V814" s="4" t="str">
        <f>_xlfn.IFNA(VLOOKUP(A814,'ACCESS EXPORT'!$A:$AL,38,0),"-")</f>
        <v>N/A</v>
      </c>
      <c r="W814" s="4" t="str">
        <f>_xlfn.IFNA(VLOOKUP(A814,'ACCESS EXPORT'!$A:$AM,39,0),"-")</f>
        <v/>
      </c>
      <c r="X814" s="4" t="str">
        <f>_xlfn.IFNA(VLOOKUP(A814,'ACCESS EXPORT'!$A:$AN,40,0),"-")</f>
        <v>-</v>
      </c>
      <c r="Y814" s="26" t="str">
        <f>_xlfn.IFNA(VLOOKUP(A814,'ACCESS EXPORT'!A:AO,41,0),"")</f>
        <v>N/A</v>
      </c>
      <c r="Z814" s="26" t="str">
        <f>_xlfn.IFNA(VLOOKUP(A814,'ACCESS EXPORT'!A:AP,42,0),"")</f>
        <v/>
      </c>
      <c r="AA814" s="26" t="str">
        <f>_xlfn.IFNA(VLOOKUP(A814,'ACCESS EXPORT'!A:AQ,43,0),"")</f>
        <v>Jenna Tomaselli</v>
      </c>
    </row>
    <row r="815" spans="1:27" ht="18.75" x14ac:dyDescent="0.25">
      <c r="A815" s="33">
        <v>262</v>
      </c>
      <c r="B815" s="10">
        <v>2275</v>
      </c>
      <c r="C815" s="7" t="str">
        <f ca="1">IFERROR(UPPER(IF(AND('ACCESS EXPORT'!AA815="",'ACCESS EXPORT'!Z815=""),VLOOKUP(A815,'ACCESS EXPORT'!$A:$AF,32,FALSE),(IF('ACCESS EXPORT'!AA815&lt;&gt;"",CONCATENATE(VLOOKUP(A815,'ACCESS EXPORT'!$A:$AF,32,FALSE)," (Closed",TEXT('ACCESS EXPORT'!AA815," MM/DD/YYY)")),IF(TODAY()&lt;(('ACCESS EXPORT'!Z815)+30),CONCATENATE(VLOOKUP(A815,'ACCESS EXPORT'!$A:$AF,32,FALSE)," (Opens",TEXT('ACCESS EXPORT'!Z815," MM/DD/YYY)")),VLOOKUP(A815,'ACCESS EXPORT'!$A:$AF,32,FALSE)))))),"-")</f>
        <v>ADVENTHEALTH MEDICAL GROUP RADIOLOGY AT CENTRAL FLORIDA</v>
      </c>
      <c r="D815" s="3" t="str">
        <f ca="1">IFERROR(UPPER(IF(AND('ACCESS EXPORT'!AA815="",'ACCESS EXPORT'!Z815=""),VLOOKUP(A815,'ACCESS EXPORT'!$A:$AF,28,FALSE),(IF('ACCESS EXPORT'!AA815&lt;&gt;"",CONCATENATE(VLOOKUP(A815,'ACCESS EXPORT'!$A:$AF,28,FALSE)," (Closed",TEXT('ACCESS EXPORT'!AA815," MM/DD/YYY)")),IF(TODAY()&lt;(('ACCESS EXPORT'!Z815)+30),CONCATENATE(VLOOKUP(A815,'ACCESS EXPORT'!$A:$AF,28,FALSE)," (Opens",TEXT('ACCESS EXPORT'!Z815," MM/DD/YYY)")),VLOOKUP(A815,'ACCESS EXPORT'!$A:$AF,28,FALSE)))))),"-")</f>
        <v>RADIOLOGY SPECIALISTS OF FLORIDA</v>
      </c>
      <c r="E815" s="3" t="str">
        <f>VLOOKUP($A815,'ACCESS EXPORT'!$A:$AF,3,FALSE)</f>
        <v>7260</v>
      </c>
      <c r="F815" s="3" t="str">
        <f>UPPER(CONCATENATE(VLOOKUP(A815,'ACCESS EXPORT'!$A:$AF,4,FALSE)," ",VLOOKUP(A815,'ACCESS EXPORT'!$A:$AF,5,FALSE)," ",VLOOKUP(A815,'ACCESS EXPORT'!$A:$AF,6,FALSE)," ",VLOOKUP(A815,'ACCESS EXPORT'!$A:$AA,7,FALSE)," ",VLOOKUP(A815,'ACCESS EXPORT'!$A:$AA,8,FALSE)))</f>
        <v>2600 WESTHALL LN  MAITLAND FL 32751</v>
      </c>
      <c r="G815" s="4" t="str">
        <f>UPPER(VLOOKUP($A815,'ACCESS EXPORT'!$A:$AF,9,FALSE))</f>
        <v>ORANGE</v>
      </c>
      <c r="H815" s="4" t="str">
        <f>_xlfn.IFNA(VLOOKUP($B815,'ACCESS EXPORT'!$B:$J,9,FALSE),"")</f>
        <v>HB</v>
      </c>
      <c r="I815" s="3" t="str">
        <f>CONCATENATE("(P)",VLOOKUP($A815,'ACCESS EXPORT'!$A:$AF,11,FALSE)," (F)",VLOOKUP($A815,'ACCESS EXPORT'!$A:$AF,29,FALSE))</f>
        <v>(P)(407) 200-2355 (F)(407) 200-4947</v>
      </c>
      <c r="J815" s="4" t="str">
        <f>UPPER(VLOOKUP($A815,'ACCESS EXPORT'!$A:$AF,12,FALSE))</f>
        <v>RADIOLOGY</v>
      </c>
      <c r="K815" s="4" t="str">
        <f>UPPER(VLOOKUP($A815,'ACCESS EXPORT'!$A:$AF,13,FALSE))</f>
        <v>ELISE MACCARROLL-WRIGHT</v>
      </c>
      <c r="L815" s="3" t="str">
        <f>IF(AND(VLOOKUP(A815,'ACCESS EXPORT'!A:AE,1,0),'ACCESS EXPORT'!N815=""),UPPER(CONCATENATE('ACCESS EXPORT'!AE815)),IF(VLOOKUP(A815,'ACCESS EXPORT'!A:AE,1,0),UPPER(CONCATENATE('ACCESS EXPORT'!N815," "&amp;CHAR(10),'ACCESS EXPORT'!AE815))))</f>
        <v xml:space="preserve">SUSAN GRACIA, JULIE EDINGER, TRICIA PERRY (REV DIR) 
</v>
      </c>
      <c r="M815" s="4" t="str">
        <f>UPPER(VLOOKUP($A815,'ACCESS EXPORT'!$A:$O,15,FALSE))</f>
        <v>PATRICIA HORVATH (PM)/KAIRSTEN TURNER (PM)</v>
      </c>
      <c r="N815" s="4" t="str">
        <f ca="1">IF(AND('ACCESS EXPORT'!X815="",'ACCESS EXPORT'!Y815=""),IF('ACCESS EXPORT'!V815&lt;&gt;"",(IF(TODAY()-'ACCESS EXPORT'!V815&gt;=-60,UPPER(CONCATENATE(VLOOKUP(B815,'ACCESS EXPORT'!$B:$P,15,FALSE),""&amp;CHAR(10)&amp;"(SEP",TEXT('ACCESS EXPORT'!V815," MM/DD/YYY)"))),IF(TODAY()-'ACCESS EXPORT'!V815&lt;0,UPPER(VLOOKUP(B815,'ACCESS EXPORT'!$B:$P,15,FALSE)),UPPER(VLOOKUP(B815,'ACCESS EXPORT'!$B:$P,15,FALSE))))),IF('ACCESS EXPORT'!U815="",UPPER(VLOOKUP(B815,'ACCESS EXPORT'!$B:$P,15,FALSE)),IF(TODAY()-'ACCESS EXPORT'!U815&lt;=30,CONCATENATE(UPPER(VLOOKUP(B815,'ACCESS EXPORT'!$B:$P,15,FALSE)),""&amp;CHAR(10)&amp;"(NEW",TEXT('ACCESS EXPORT'!U815," MM/DD/YYY)")),IF(AND(TODAY()-'ACCESS EXPORT'!U815&gt;30,TODAY()&gt;0),UPPER(VLOOKUP(B815,'ACCESS EXPORT'!$B:$P,15,FALSE)))))),IF('ACCESS EXPORT'!Y815&lt;&gt;"",UPPER(CONCATENATE(UPPER(VLOOKUP(B815,'ACCESS EXPORT'!$B:$P,15,FALSE)),""&amp;CHAR(10)&amp;"(Transfer Out",TEXT('ACCESS EXPORT'!Y815," MM/DD/YYY)"))),IF('ACCESS EXPORT'!X815&lt;&gt;"",UPPER(CONCATENATE(UPPER(VLOOKUP(B815,'ACCESS EXPORT'!$B:$P,15,FALSE)),""&amp;CHAR(10)&amp;"(Transfer In",TEXT('ACCESS EXPORT'!X815," MM/DD/YYY)"))))))</f>
        <v>FLORES, MIGUEL
(NEW 07/08/2019)</v>
      </c>
      <c r="O815" s="4" t="str">
        <f>_xlfn.IFNA(VLOOKUP(B815,'ACCESS EXPORT'!$B:$Q,16,FALSE),"")</f>
        <v>MD</v>
      </c>
      <c r="P815" s="4" t="str">
        <f>_xlfn.IFNA(VLOOKUP(B815,'ACCESS EXPORT'!B:W,22,FALSE),"-")</f>
        <v>1558792481</v>
      </c>
      <c r="Q815" s="4" t="str">
        <f>_xlfn.IFNA(VLOOKUP(A815,'ACCESS EXPORT'!$A:$AG,33,0),"-")</f>
        <v>TBD</v>
      </c>
      <c r="R815" s="4" t="str">
        <f>_xlfn.IFNA(VLOOKUP(A815,'ACCESS EXPORT'!$A:$AH,34,0),"-")</f>
        <v>Linda Hopkins</v>
      </c>
      <c r="S815" s="4" t="str">
        <f>_xlfn.IFNA(VLOOKUP(A815,'ACCESS EXPORT'!$A:$AI,35,0),"-")</f>
        <v>James Agee</v>
      </c>
      <c r="T815" s="4" t="str">
        <f>_xlfn.IFNA(VLOOKUP(A815,'ACCESS EXPORT'!$A:$AJ,36,0),"-")</f>
        <v>Wanda Cruz</v>
      </c>
      <c r="U815" s="4" t="str">
        <f>_xlfn.IFNA(VLOOKUP(A815,'ACCESS EXPORT'!$A:$AK,37,0),"-")</f>
        <v>athena</v>
      </c>
      <c r="V815" s="4" t="str">
        <f>_xlfn.IFNA(VLOOKUP(A815,'ACCESS EXPORT'!$A:$AL,38,0),"-")</f>
        <v>N/A</v>
      </c>
      <c r="W815" s="4" t="str">
        <f>_xlfn.IFNA(VLOOKUP(A815,'ACCESS EXPORT'!$A:$AM,39,0),"-")</f>
        <v/>
      </c>
      <c r="X815" s="4" t="str">
        <f>_xlfn.IFNA(VLOOKUP(A815,'ACCESS EXPORT'!$A:$AN,40,0),"-")</f>
        <v>-</v>
      </c>
      <c r="Y815" s="26" t="str">
        <f>_xlfn.IFNA(VLOOKUP(A815,'ACCESS EXPORT'!A:AO,41,0),"")</f>
        <v>N/A</v>
      </c>
      <c r="Z815" s="26" t="str">
        <f>_xlfn.IFNA(VLOOKUP(A815,'ACCESS EXPORT'!A:AP,42,0),"")</f>
        <v/>
      </c>
      <c r="AA815" s="26" t="str">
        <f>_xlfn.IFNA(VLOOKUP(A815,'ACCESS EXPORT'!A:AQ,43,0),"")</f>
        <v>Jenna Tomaselli</v>
      </c>
    </row>
    <row r="816" spans="1:27" ht="18.75" x14ac:dyDescent="0.25">
      <c r="A816" s="33">
        <v>262</v>
      </c>
      <c r="B816" s="10">
        <v>2274</v>
      </c>
      <c r="C816" s="7" t="str">
        <f ca="1">IFERROR(UPPER(IF(AND('ACCESS EXPORT'!AA816="",'ACCESS EXPORT'!Z816=""),VLOOKUP(A816,'ACCESS EXPORT'!$A:$AF,32,FALSE),(IF('ACCESS EXPORT'!AA816&lt;&gt;"",CONCATENATE(VLOOKUP(A816,'ACCESS EXPORT'!$A:$AF,32,FALSE)," (Closed",TEXT('ACCESS EXPORT'!AA816," MM/DD/YYY)")),IF(TODAY()&lt;(('ACCESS EXPORT'!Z816)+30),CONCATENATE(VLOOKUP(A816,'ACCESS EXPORT'!$A:$AF,32,FALSE)," (Opens",TEXT('ACCESS EXPORT'!Z816," MM/DD/YYY)")),VLOOKUP(A816,'ACCESS EXPORT'!$A:$AF,32,FALSE)))))),"-")</f>
        <v>ADVENTHEALTH MEDICAL GROUP RADIOLOGY AT CENTRAL FLORIDA</v>
      </c>
      <c r="D816" s="3" t="str">
        <f ca="1">IFERROR(UPPER(IF(AND('ACCESS EXPORT'!AA816="",'ACCESS EXPORT'!Z816=""),VLOOKUP(A816,'ACCESS EXPORT'!$A:$AF,28,FALSE),(IF('ACCESS EXPORT'!AA816&lt;&gt;"",CONCATENATE(VLOOKUP(A816,'ACCESS EXPORT'!$A:$AF,28,FALSE)," (Closed",TEXT('ACCESS EXPORT'!AA816," MM/DD/YYY)")),IF(TODAY()&lt;(('ACCESS EXPORT'!Z816)+30),CONCATENATE(VLOOKUP(A816,'ACCESS EXPORT'!$A:$AF,28,FALSE)," (Opens",TEXT('ACCESS EXPORT'!Z816," MM/DD/YYY)")),VLOOKUP(A816,'ACCESS EXPORT'!$A:$AF,28,FALSE)))))),"-")</f>
        <v>RADIOLOGY SPECIALISTS OF FLORIDA</v>
      </c>
      <c r="E816" s="3" t="str">
        <f>VLOOKUP($A816,'ACCESS EXPORT'!$A:$AF,3,FALSE)</f>
        <v>7260</v>
      </c>
      <c r="F816" s="3" t="str">
        <f>UPPER(CONCATENATE(VLOOKUP(A816,'ACCESS EXPORT'!$A:$AF,4,FALSE)," ",VLOOKUP(A816,'ACCESS EXPORT'!$A:$AF,5,FALSE)," ",VLOOKUP(A816,'ACCESS EXPORT'!$A:$AF,6,FALSE)," ",VLOOKUP(A816,'ACCESS EXPORT'!$A:$AA,7,FALSE)," ",VLOOKUP(A816,'ACCESS EXPORT'!$A:$AA,8,FALSE)))</f>
        <v>2600 WESTHALL LN  MAITLAND FL 32751</v>
      </c>
      <c r="G816" s="4" t="str">
        <f>UPPER(VLOOKUP($A816,'ACCESS EXPORT'!$A:$AF,9,FALSE))</f>
        <v>ORANGE</v>
      </c>
      <c r="H816" s="4" t="str">
        <f>_xlfn.IFNA(VLOOKUP($B816,'ACCESS EXPORT'!$B:$J,9,FALSE),"")</f>
        <v>HB</v>
      </c>
      <c r="I816" s="3" t="str">
        <f>CONCATENATE("(P)",VLOOKUP($A816,'ACCESS EXPORT'!$A:$AF,11,FALSE)," (F)",VLOOKUP($A816,'ACCESS EXPORT'!$A:$AF,29,FALSE))</f>
        <v>(P)(407) 200-2355 (F)(407) 200-4947</v>
      </c>
      <c r="J816" s="4" t="str">
        <f>UPPER(VLOOKUP($A816,'ACCESS EXPORT'!$A:$AF,12,FALSE))</f>
        <v>RADIOLOGY</v>
      </c>
      <c r="K816" s="4" t="str">
        <f>UPPER(VLOOKUP($A816,'ACCESS EXPORT'!$A:$AF,13,FALSE))</f>
        <v>ELISE MACCARROLL-WRIGHT</v>
      </c>
      <c r="L816" s="3" t="str">
        <f>IF(AND(VLOOKUP(A816,'ACCESS EXPORT'!A:AE,1,0),'ACCESS EXPORT'!N816=""),UPPER(CONCATENATE('ACCESS EXPORT'!AE816)),IF(VLOOKUP(A816,'ACCESS EXPORT'!A:AE,1,0),UPPER(CONCATENATE('ACCESS EXPORT'!N816," "&amp;CHAR(10),'ACCESS EXPORT'!AE816))))</f>
        <v xml:space="preserve">SUSAN GRACIA, JULIE EDINGER, TRICIA PERRY (REV DIR) 
</v>
      </c>
      <c r="M816" s="4" t="str">
        <f>UPPER(VLOOKUP($A816,'ACCESS EXPORT'!$A:$O,15,FALSE))</f>
        <v>PATRICIA HORVATH (PM)/KAIRSTEN TURNER (PM)</v>
      </c>
      <c r="N816" s="4" t="str">
        <f ca="1">IF(AND('ACCESS EXPORT'!X816="",'ACCESS EXPORT'!Y816=""),IF('ACCESS EXPORT'!V816&lt;&gt;"",(IF(TODAY()-'ACCESS EXPORT'!V816&gt;=-60,UPPER(CONCATENATE(VLOOKUP(B816,'ACCESS EXPORT'!$B:$P,15,FALSE),""&amp;CHAR(10)&amp;"(SEP",TEXT('ACCESS EXPORT'!V816," MM/DD/YYY)"))),IF(TODAY()-'ACCESS EXPORT'!V816&lt;0,UPPER(VLOOKUP(B816,'ACCESS EXPORT'!$B:$P,15,FALSE)),UPPER(VLOOKUP(B816,'ACCESS EXPORT'!$B:$P,15,FALSE))))),IF('ACCESS EXPORT'!U816="",UPPER(VLOOKUP(B816,'ACCESS EXPORT'!$B:$P,15,FALSE)),IF(TODAY()-'ACCESS EXPORT'!U816&lt;=30,CONCATENATE(UPPER(VLOOKUP(B816,'ACCESS EXPORT'!$B:$P,15,FALSE)),""&amp;CHAR(10)&amp;"(NEW",TEXT('ACCESS EXPORT'!U816," MM/DD/YYY)")),IF(AND(TODAY()-'ACCESS EXPORT'!U816&gt;30,TODAY()&gt;0),UPPER(VLOOKUP(B816,'ACCESS EXPORT'!$B:$P,15,FALSE)))))),IF('ACCESS EXPORT'!Y816&lt;&gt;"",UPPER(CONCATENATE(UPPER(VLOOKUP(B816,'ACCESS EXPORT'!$B:$P,15,FALSE)),""&amp;CHAR(10)&amp;"(Transfer Out",TEXT('ACCESS EXPORT'!Y816," MM/DD/YYY)"))),IF('ACCESS EXPORT'!X816&lt;&gt;"",UPPER(CONCATENATE(UPPER(VLOOKUP(B816,'ACCESS EXPORT'!$B:$P,15,FALSE)),""&amp;CHAR(10)&amp;"(Transfer In",TEXT('ACCESS EXPORT'!X816," MM/DD/YYY)"))))))</f>
        <v>HAMEEDI, AMIR
(NEW 07/01/2019)</v>
      </c>
      <c r="O816" s="4" t="str">
        <f>_xlfn.IFNA(VLOOKUP(B816,'ACCESS EXPORT'!$B:$Q,16,FALSE),"")</f>
        <v>MD</v>
      </c>
      <c r="P816" s="4" t="str">
        <f>_xlfn.IFNA(VLOOKUP(B816,'ACCESS EXPORT'!B:W,22,FALSE),"-")</f>
        <v>1093033433</v>
      </c>
      <c r="Q816" s="4" t="str">
        <f>_xlfn.IFNA(VLOOKUP(A816,'ACCESS EXPORT'!$A:$AG,33,0),"-")</f>
        <v>TBD</v>
      </c>
      <c r="R816" s="4" t="str">
        <f>_xlfn.IFNA(VLOOKUP(A816,'ACCESS EXPORT'!$A:$AH,34,0),"-")</f>
        <v>Linda Hopkins</v>
      </c>
      <c r="S816" s="4" t="str">
        <f>_xlfn.IFNA(VLOOKUP(A816,'ACCESS EXPORT'!$A:$AI,35,0),"-")</f>
        <v>James Agee</v>
      </c>
      <c r="T816" s="4" t="str">
        <f>_xlfn.IFNA(VLOOKUP(A816,'ACCESS EXPORT'!$A:$AJ,36,0),"-")</f>
        <v>Wanda Cruz</v>
      </c>
      <c r="U816" s="4" t="str">
        <f>_xlfn.IFNA(VLOOKUP(A816,'ACCESS EXPORT'!$A:$AK,37,0),"-")</f>
        <v>athena</v>
      </c>
      <c r="V816" s="4" t="str">
        <f>_xlfn.IFNA(VLOOKUP(A816,'ACCESS EXPORT'!$A:$AL,38,0),"-")</f>
        <v>N/A</v>
      </c>
      <c r="W816" s="4" t="str">
        <f>_xlfn.IFNA(VLOOKUP(A816,'ACCESS EXPORT'!$A:$AM,39,0),"-")</f>
        <v/>
      </c>
      <c r="X816" s="4" t="str">
        <f>_xlfn.IFNA(VLOOKUP(A816,'ACCESS EXPORT'!$A:$AN,40,0),"-")</f>
        <v>-</v>
      </c>
      <c r="Y816" s="26" t="str">
        <f>_xlfn.IFNA(VLOOKUP(A816,'ACCESS EXPORT'!A:AO,41,0),"")</f>
        <v>N/A</v>
      </c>
      <c r="Z816" s="26" t="str">
        <f>_xlfn.IFNA(VLOOKUP(A816,'ACCESS EXPORT'!A:AP,42,0),"")</f>
        <v/>
      </c>
      <c r="AA816" s="26" t="str">
        <f>_xlfn.IFNA(VLOOKUP(A816,'ACCESS EXPORT'!A:AQ,43,0),"")</f>
        <v>Jenna Tomaselli</v>
      </c>
    </row>
    <row r="817" spans="1:27" ht="18.75" x14ac:dyDescent="0.25">
      <c r="A817" s="33">
        <v>262</v>
      </c>
      <c r="B817" s="10">
        <v>2301</v>
      </c>
      <c r="C817" s="7" t="str">
        <f ca="1">IFERROR(UPPER(IF(AND('ACCESS EXPORT'!AA817="",'ACCESS EXPORT'!Z817=""),VLOOKUP(A817,'ACCESS EXPORT'!$A:$AF,32,FALSE),(IF('ACCESS EXPORT'!AA817&lt;&gt;"",CONCATENATE(VLOOKUP(A817,'ACCESS EXPORT'!$A:$AF,32,FALSE)," (Closed",TEXT('ACCESS EXPORT'!AA817," MM/DD/YYY)")),IF(TODAY()&lt;(('ACCESS EXPORT'!Z817)+30),CONCATENATE(VLOOKUP(A817,'ACCESS EXPORT'!$A:$AF,32,FALSE)," (Opens",TEXT('ACCESS EXPORT'!Z817," MM/DD/YYY)")),VLOOKUP(A817,'ACCESS EXPORT'!$A:$AF,32,FALSE)))))),"-")</f>
        <v>ADVENTHEALTH MEDICAL GROUP RADIOLOGY AT CENTRAL FLORIDA</v>
      </c>
      <c r="D817" s="3" t="str">
        <f ca="1">IFERROR(UPPER(IF(AND('ACCESS EXPORT'!AA817="",'ACCESS EXPORT'!Z817=""),VLOOKUP(A817,'ACCESS EXPORT'!$A:$AF,28,FALSE),(IF('ACCESS EXPORT'!AA817&lt;&gt;"",CONCATENATE(VLOOKUP(A817,'ACCESS EXPORT'!$A:$AF,28,FALSE)," (Closed",TEXT('ACCESS EXPORT'!AA817," MM/DD/YYY)")),IF(TODAY()&lt;(('ACCESS EXPORT'!Z817)+30),CONCATENATE(VLOOKUP(A817,'ACCESS EXPORT'!$A:$AF,28,FALSE)," (Opens",TEXT('ACCESS EXPORT'!Z817," MM/DD/YYY)")),VLOOKUP(A817,'ACCESS EXPORT'!$A:$AF,28,FALSE)))))),"-")</f>
        <v>RADIOLOGY SPECIALISTS OF FLORIDA</v>
      </c>
      <c r="E817" s="3" t="str">
        <f>VLOOKUP($A817,'ACCESS EXPORT'!$A:$AF,3,FALSE)</f>
        <v>7260</v>
      </c>
      <c r="F817" s="3" t="str">
        <f>UPPER(CONCATENATE(VLOOKUP(A817,'ACCESS EXPORT'!$A:$AF,4,FALSE)," ",VLOOKUP(A817,'ACCESS EXPORT'!$A:$AF,5,FALSE)," ",VLOOKUP(A817,'ACCESS EXPORT'!$A:$AF,6,FALSE)," ",VLOOKUP(A817,'ACCESS EXPORT'!$A:$AA,7,FALSE)," ",VLOOKUP(A817,'ACCESS EXPORT'!$A:$AA,8,FALSE)))</f>
        <v>2600 WESTHALL LN  MAITLAND FL 32751</v>
      </c>
      <c r="G817" s="4" t="str">
        <f>UPPER(VLOOKUP($A817,'ACCESS EXPORT'!$A:$AF,9,FALSE))</f>
        <v>ORANGE</v>
      </c>
      <c r="H817" s="4" t="str">
        <f>_xlfn.IFNA(VLOOKUP($B817,'ACCESS EXPORT'!$B:$J,9,FALSE),"")</f>
        <v>HB</v>
      </c>
      <c r="I817" s="3" t="str">
        <f>CONCATENATE("(P)",VLOOKUP($A817,'ACCESS EXPORT'!$A:$AF,11,FALSE)," (F)",VLOOKUP($A817,'ACCESS EXPORT'!$A:$AF,29,FALSE))</f>
        <v>(P)(407) 200-2355 (F)(407) 200-4947</v>
      </c>
      <c r="J817" s="4" t="str">
        <f>UPPER(VLOOKUP($A817,'ACCESS EXPORT'!$A:$AF,12,FALSE))</f>
        <v>RADIOLOGY</v>
      </c>
      <c r="K817" s="4" t="str">
        <f>UPPER(VLOOKUP($A817,'ACCESS EXPORT'!$A:$AF,13,FALSE))</f>
        <v>ELISE MACCARROLL-WRIGHT</v>
      </c>
      <c r="L817" s="3" t="str">
        <f>IF(AND(VLOOKUP(A817,'ACCESS EXPORT'!A:AE,1,0),'ACCESS EXPORT'!N817=""),UPPER(CONCATENATE('ACCESS EXPORT'!AE817)),IF(VLOOKUP(A817,'ACCESS EXPORT'!A:AE,1,0),UPPER(CONCATENATE('ACCESS EXPORT'!N817," "&amp;CHAR(10),'ACCESS EXPORT'!AE817))))</f>
        <v xml:space="preserve">SUSAN GRACIA, JULIE EDINGER, TRICIA PERRY (REV DIR) 
</v>
      </c>
      <c r="M817" s="4" t="str">
        <f>UPPER(VLOOKUP($A817,'ACCESS EXPORT'!$A:$O,15,FALSE))</f>
        <v>PATRICIA HORVATH (PM)/KAIRSTEN TURNER (PM)</v>
      </c>
      <c r="N817" s="4" t="str">
        <f ca="1">IF(AND('ACCESS EXPORT'!X817="",'ACCESS EXPORT'!Y817=""),IF('ACCESS EXPORT'!V817&lt;&gt;"",(IF(TODAY()-'ACCESS EXPORT'!V817&gt;=-60,UPPER(CONCATENATE(VLOOKUP(B817,'ACCESS EXPORT'!$B:$P,15,FALSE),""&amp;CHAR(10)&amp;"(SEP",TEXT('ACCESS EXPORT'!V817," MM/DD/YYY)"))),IF(TODAY()-'ACCESS EXPORT'!V817&lt;0,UPPER(VLOOKUP(B817,'ACCESS EXPORT'!$B:$P,15,FALSE)),UPPER(VLOOKUP(B817,'ACCESS EXPORT'!$B:$P,15,FALSE))))),IF('ACCESS EXPORT'!U817="",UPPER(VLOOKUP(B817,'ACCESS EXPORT'!$B:$P,15,FALSE)),IF(TODAY()-'ACCESS EXPORT'!U817&lt;=30,CONCATENATE(UPPER(VLOOKUP(B817,'ACCESS EXPORT'!$B:$P,15,FALSE)),""&amp;CHAR(10)&amp;"(NEW",TEXT('ACCESS EXPORT'!U817," MM/DD/YYY)")),IF(AND(TODAY()-'ACCESS EXPORT'!U817&gt;30,TODAY()&gt;0),UPPER(VLOOKUP(B817,'ACCESS EXPORT'!$B:$P,15,FALSE)))))),IF('ACCESS EXPORT'!Y817&lt;&gt;"",UPPER(CONCATENATE(UPPER(VLOOKUP(B817,'ACCESS EXPORT'!$B:$P,15,FALSE)),""&amp;CHAR(10)&amp;"(Transfer Out",TEXT('ACCESS EXPORT'!Y817," MM/DD/YYY)"))),IF('ACCESS EXPORT'!X817&lt;&gt;"",UPPER(CONCATENATE(UPPER(VLOOKUP(B817,'ACCESS EXPORT'!$B:$P,15,FALSE)),""&amp;CHAR(10)&amp;"(Transfer In",TEXT('ACCESS EXPORT'!X817," MM/DD/YYY)"))))))</f>
        <v>O'DELL, MATTHEW</v>
      </c>
      <c r="O817" s="4" t="str">
        <f>_xlfn.IFNA(VLOOKUP(B817,'ACCESS EXPORT'!$B:$Q,16,FALSE),"")</f>
        <v>MD</v>
      </c>
      <c r="P817" s="4" t="str">
        <f>_xlfn.IFNA(VLOOKUP(B817,'ACCESS EXPORT'!B:W,22,FALSE),"-")</f>
        <v>1891084869</v>
      </c>
      <c r="Q817" s="4" t="str">
        <f>_xlfn.IFNA(VLOOKUP(A817,'ACCESS EXPORT'!$A:$AG,33,0),"-")</f>
        <v>TBD</v>
      </c>
      <c r="R817" s="4" t="str">
        <f>_xlfn.IFNA(VLOOKUP(A817,'ACCESS EXPORT'!$A:$AH,34,0),"-")</f>
        <v>Linda Hopkins</v>
      </c>
      <c r="S817" s="4" t="str">
        <f>_xlfn.IFNA(VLOOKUP(A817,'ACCESS EXPORT'!$A:$AI,35,0),"-")</f>
        <v>James Agee</v>
      </c>
      <c r="T817" s="4" t="str">
        <f>_xlfn.IFNA(VLOOKUP(A817,'ACCESS EXPORT'!$A:$AJ,36,0),"-")</f>
        <v>Wanda Cruz</v>
      </c>
      <c r="U817" s="4" t="str">
        <f>_xlfn.IFNA(VLOOKUP(A817,'ACCESS EXPORT'!$A:$AK,37,0),"-")</f>
        <v>athena</v>
      </c>
      <c r="V817" s="4" t="str">
        <f>_xlfn.IFNA(VLOOKUP(A817,'ACCESS EXPORT'!$A:$AL,38,0),"-")</f>
        <v>N/A</v>
      </c>
      <c r="W817" s="4" t="str">
        <f>_xlfn.IFNA(VLOOKUP(A817,'ACCESS EXPORT'!$A:$AM,39,0),"-")</f>
        <v/>
      </c>
      <c r="X817" s="4" t="str">
        <f>_xlfn.IFNA(VLOOKUP(A817,'ACCESS EXPORT'!$A:$AN,40,0),"-")</f>
        <v>-</v>
      </c>
      <c r="Y817" s="26" t="str">
        <f>_xlfn.IFNA(VLOOKUP(A817,'ACCESS EXPORT'!A:AO,41,0),"")</f>
        <v>N/A</v>
      </c>
      <c r="Z817" s="26" t="str">
        <f>_xlfn.IFNA(VLOOKUP(A817,'ACCESS EXPORT'!A:AP,42,0),"")</f>
        <v/>
      </c>
      <c r="AA817" s="26" t="str">
        <f>_xlfn.IFNA(VLOOKUP(A817,'ACCESS EXPORT'!A:AQ,43,0),"")</f>
        <v>Jenna Tomaselli</v>
      </c>
    </row>
    <row r="818" spans="1:27" ht="18.75" x14ac:dyDescent="0.25">
      <c r="A818" s="33">
        <v>262</v>
      </c>
      <c r="B818" s="10">
        <v>1917</v>
      </c>
      <c r="C818" s="7" t="str">
        <f ca="1">IFERROR(UPPER(IF(AND('ACCESS EXPORT'!AA818="",'ACCESS EXPORT'!Z818=""),VLOOKUP(A818,'ACCESS EXPORT'!$A:$AF,32,FALSE),(IF('ACCESS EXPORT'!AA818&lt;&gt;"",CONCATENATE(VLOOKUP(A818,'ACCESS EXPORT'!$A:$AF,32,FALSE)," (Closed",TEXT('ACCESS EXPORT'!AA818," MM/DD/YYY)")),IF(TODAY()&lt;(('ACCESS EXPORT'!Z818)+30),CONCATENATE(VLOOKUP(A818,'ACCESS EXPORT'!$A:$AF,32,FALSE)," (Opens",TEXT('ACCESS EXPORT'!Z818," MM/DD/YYY)")),VLOOKUP(A818,'ACCESS EXPORT'!$A:$AF,32,FALSE)))))),"-")</f>
        <v>ADVENTHEALTH MEDICAL GROUP RADIOLOGY AT CENTRAL FLORIDA</v>
      </c>
      <c r="D818" s="3" t="str">
        <f ca="1">IFERROR(UPPER(IF(AND('ACCESS EXPORT'!AA818="",'ACCESS EXPORT'!Z818=""),VLOOKUP(A818,'ACCESS EXPORT'!$A:$AF,28,FALSE),(IF('ACCESS EXPORT'!AA818&lt;&gt;"",CONCATENATE(VLOOKUP(A818,'ACCESS EXPORT'!$A:$AF,28,FALSE)," (Closed",TEXT('ACCESS EXPORT'!AA818," MM/DD/YYY)")),IF(TODAY()&lt;(('ACCESS EXPORT'!Z818)+30),CONCATENATE(VLOOKUP(A818,'ACCESS EXPORT'!$A:$AF,28,FALSE)," (Opens",TEXT('ACCESS EXPORT'!Z818," MM/DD/YYY)")),VLOOKUP(A818,'ACCESS EXPORT'!$A:$AF,28,FALSE)))))),"-")</f>
        <v>RADIOLOGY SPECIALISTS OF FLORIDA</v>
      </c>
      <c r="E818" s="3" t="str">
        <f>VLOOKUP($A818,'ACCESS EXPORT'!$A:$AF,3,FALSE)</f>
        <v>7260</v>
      </c>
      <c r="F818" s="3" t="str">
        <f>UPPER(CONCATENATE(VLOOKUP(A818,'ACCESS EXPORT'!$A:$AF,4,FALSE)," ",VLOOKUP(A818,'ACCESS EXPORT'!$A:$AF,5,FALSE)," ",VLOOKUP(A818,'ACCESS EXPORT'!$A:$AF,6,FALSE)," ",VLOOKUP(A818,'ACCESS EXPORT'!$A:$AA,7,FALSE)," ",VLOOKUP(A818,'ACCESS EXPORT'!$A:$AA,8,FALSE)))</f>
        <v>2600 WESTHALL LN  MAITLAND FL 32751</v>
      </c>
      <c r="G818" s="4" t="str">
        <f>UPPER(VLOOKUP($A818,'ACCESS EXPORT'!$A:$AF,9,FALSE))</f>
        <v>ORANGE</v>
      </c>
      <c r="H818" s="4" t="str">
        <f>_xlfn.IFNA(VLOOKUP($B818,'ACCESS EXPORT'!$B:$J,9,FALSE),"")</f>
        <v>HB</v>
      </c>
      <c r="I818" s="3" t="str">
        <f>CONCATENATE("(P)",VLOOKUP($A818,'ACCESS EXPORT'!$A:$AF,11,FALSE)," (F)",VLOOKUP($A818,'ACCESS EXPORT'!$A:$AF,29,FALSE))</f>
        <v>(P)(407) 200-2355 (F)(407) 200-4947</v>
      </c>
      <c r="J818" s="4" t="str">
        <f>UPPER(VLOOKUP($A818,'ACCESS EXPORT'!$A:$AF,12,FALSE))</f>
        <v>RADIOLOGY</v>
      </c>
      <c r="K818" s="4" t="str">
        <f>UPPER(VLOOKUP($A818,'ACCESS EXPORT'!$A:$AF,13,FALSE))</f>
        <v>ELISE MACCARROLL-WRIGHT</v>
      </c>
      <c r="L818" s="3" t="str">
        <f>IF(AND(VLOOKUP(A818,'ACCESS EXPORT'!A:AE,1,0),'ACCESS EXPORT'!N818=""),UPPER(CONCATENATE('ACCESS EXPORT'!AE818)),IF(VLOOKUP(A818,'ACCESS EXPORT'!A:AE,1,0),UPPER(CONCATENATE('ACCESS EXPORT'!N818," "&amp;CHAR(10),'ACCESS EXPORT'!AE818))))</f>
        <v xml:space="preserve">SUSAN GRACIA, JULIE EDINGER, TRICIA PERRY (REV DIR) 
</v>
      </c>
      <c r="M818" s="4" t="str">
        <f>UPPER(VLOOKUP($A818,'ACCESS EXPORT'!$A:$O,15,FALSE))</f>
        <v>PATRICIA HORVATH (PM)/KAIRSTEN TURNER (PM)</v>
      </c>
      <c r="N818" s="4" t="str">
        <f ca="1">IF(AND('ACCESS EXPORT'!X818="",'ACCESS EXPORT'!Y818=""),IF('ACCESS EXPORT'!V818&lt;&gt;"",(IF(TODAY()-'ACCESS EXPORT'!V818&gt;=-60,UPPER(CONCATENATE(VLOOKUP(B818,'ACCESS EXPORT'!$B:$P,15,FALSE),""&amp;CHAR(10)&amp;"(SEP",TEXT('ACCESS EXPORT'!V818," MM/DD/YYY)"))),IF(TODAY()-'ACCESS EXPORT'!V818&lt;0,UPPER(VLOOKUP(B818,'ACCESS EXPORT'!$B:$P,15,FALSE)),UPPER(VLOOKUP(B818,'ACCESS EXPORT'!$B:$P,15,FALSE))))),IF('ACCESS EXPORT'!U818="",UPPER(VLOOKUP(B818,'ACCESS EXPORT'!$B:$P,15,FALSE)),IF(TODAY()-'ACCESS EXPORT'!U818&lt;=30,CONCATENATE(UPPER(VLOOKUP(B818,'ACCESS EXPORT'!$B:$P,15,FALSE)),""&amp;CHAR(10)&amp;"(NEW",TEXT('ACCESS EXPORT'!U818," MM/DD/YYY)")),IF(AND(TODAY()-'ACCESS EXPORT'!U818&gt;30,TODAY()&gt;0),UPPER(VLOOKUP(B818,'ACCESS EXPORT'!$B:$P,15,FALSE)))))),IF('ACCESS EXPORT'!Y818&lt;&gt;"",UPPER(CONCATENATE(UPPER(VLOOKUP(B818,'ACCESS EXPORT'!$B:$P,15,FALSE)),""&amp;CHAR(10)&amp;"(Transfer Out",TEXT('ACCESS EXPORT'!Y818," MM/DD/YYY)"))),IF('ACCESS EXPORT'!X818&lt;&gt;"",UPPER(CONCATENATE(UPPER(VLOOKUP(B818,'ACCESS EXPORT'!$B:$P,15,FALSE)),""&amp;CHAR(10)&amp;"(Transfer In",TEXT('ACCESS EXPORT'!X818," MM/DD/YYY)"))))))</f>
        <v>CHOU, HENRY</v>
      </c>
      <c r="O818" s="4" t="str">
        <f>_xlfn.IFNA(VLOOKUP(B818,'ACCESS EXPORT'!$B:$Q,16,FALSE),"")</f>
        <v>MD</v>
      </c>
      <c r="P818" s="4" t="str">
        <f>_xlfn.IFNA(VLOOKUP(B818,'ACCESS EXPORT'!B:W,22,FALSE),"-")</f>
        <v>1821387374</v>
      </c>
      <c r="Q818" s="4" t="str">
        <f>_xlfn.IFNA(VLOOKUP(A818,'ACCESS EXPORT'!$A:$AG,33,0),"-")</f>
        <v>TBD</v>
      </c>
      <c r="R818" s="4" t="str">
        <f>_xlfn.IFNA(VLOOKUP(A818,'ACCESS EXPORT'!$A:$AH,34,0),"-")</f>
        <v>Linda Hopkins</v>
      </c>
      <c r="S818" s="4" t="str">
        <f>_xlfn.IFNA(VLOOKUP(A818,'ACCESS EXPORT'!$A:$AI,35,0),"-")</f>
        <v>James Agee</v>
      </c>
      <c r="T818" s="4" t="str">
        <f>_xlfn.IFNA(VLOOKUP(A818,'ACCESS EXPORT'!$A:$AJ,36,0),"-")</f>
        <v>Wanda Cruz</v>
      </c>
      <c r="U818" s="4" t="str">
        <f>_xlfn.IFNA(VLOOKUP(A818,'ACCESS EXPORT'!$A:$AK,37,0),"-")</f>
        <v>athena</v>
      </c>
      <c r="V818" s="4" t="str">
        <f>_xlfn.IFNA(VLOOKUP(A818,'ACCESS EXPORT'!$A:$AL,38,0),"-")</f>
        <v>N/A</v>
      </c>
      <c r="W818" s="4" t="str">
        <f>_xlfn.IFNA(VLOOKUP(A818,'ACCESS EXPORT'!$A:$AM,39,0),"-")</f>
        <v/>
      </c>
      <c r="X818" s="4" t="str">
        <f>_xlfn.IFNA(VLOOKUP(A818,'ACCESS EXPORT'!$A:$AN,40,0),"-")</f>
        <v>-</v>
      </c>
      <c r="Y818" s="26" t="str">
        <f>_xlfn.IFNA(VLOOKUP(A818,'ACCESS EXPORT'!A:AO,41,0),"")</f>
        <v>N/A</v>
      </c>
      <c r="Z818" s="26" t="str">
        <f>_xlfn.IFNA(VLOOKUP(A818,'ACCESS EXPORT'!A:AP,42,0),"")</f>
        <v/>
      </c>
      <c r="AA818" s="26" t="str">
        <f>_xlfn.IFNA(VLOOKUP(A818,'ACCESS EXPORT'!A:AQ,43,0),"")</f>
        <v>Jenna Tomaselli</v>
      </c>
    </row>
    <row r="819" spans="1:27" ht="18.75" x14ac:dyDescent="0.25">
      <c r="A819" s="33">
        <v>262</v>
      </c>
      <c r="B819" s="10">
        <v>1922</v>
      </c>
      <c r="C819" s="7" t="str">
        <f ca="1">IFERROR(UPPER(IF(AND('ACCESS EXPORT'!AA819="",'ACCESS EXPORT'!Z819=""),VLOOKUP(A819,'ACCESS EXPORT'!$A:$AF,32,FALSE),(IF('ACCESS EXPORT'!AA819&lt;&gt;"",CONCATENATE(VLOOKUP(A819,'ACCESS EXPORT'!$A:$AF,32,FALSE)," (Closed",TEXT('ACCESS EXPORT'!AA819," MM/DD/YYY)")),IF(TODAY()&lt;(('ACCESS EXPORT'!Z819)+30),CONCATENATE(VLOOKUP(A819,'ACCESS EXPORT'!$A:$AF,32,FALSE)," (Opens",TEXT('ACCESS EXPORT'!Z819," MM/DD/YYY)")),VLOOKUP(A819,'ACCESS EXPORT'!$A:$AF,32,FALSE)))))),"-")</f>
        <v>ADVENTHEALTH MEDICAL GROUP RADIOLOGY AT CENTRAL FLORIDA</v>
      </c>
      <c r="D819" s="3" t="str">
        <f ca="1">IFERROR(UPPER(IF(AND('ACCESS EXPORT'!AA819="",'ACCESS EXPORT'!Z819=""),VLOOKUP(A819,'ACCESS EXPORT'!$A:$AF,28,FALSE),(IF('ACCESS EXPORT'!AA819&lt;&gt;"",CONCATENATE(VLOOKUP(A819,'ACCESS EXPORT'!$A:$AF,28,FALSE)," (Closed",TEXT('ACCESS EXPORT'!AA819," MM/DD/YYY)")),IF(TODAY()&lt;(('ACCESS EXPORT'!Z819)+30),CONCATENATE(VLOOKUP(A819,'ACCESS EXPORT'!$A:$AF,28,FALSE)," (Opens",TEXT('ACCESS EXPORT'!Z819," MM/DD/YYY)")),VLOOKUP(A819,'ACCESS EXPORT'!$A:$AF,28,FALSE)))))),"-")</f>
        <v>RADIOLOGY SPECIALISTS OF FLORIDA</v>
      </c>
      <c r="E819" s="3" t="str">
        <f>VLOOKUP($A819,'ACCESS EXPORT'!$A:$AF,3,FALSE)</f>
        <v>7260</v>
      </c>
      <c r="F819" s="3" t="str">
        <f>UPPER(CONCATENATE(VLOOKUP(A819,'ACCESS EXPORT'!$A:$AF,4,FALSE)," ",VLOOKUP(A819,'ACCESS EXPORT'!$A:$AF,5,FALSE)," ",VLOOKUP(A819,'ACCESS EXPORT'!$A:$AF,6,FALSE)," ",VLOOKUP(A819,'ACCESS EXPORT'!$A:$AA,7,FALSE)," ",VLOOKUP(A819,'ACCESS EXPORT'!$A:$AA,8,FALSE)))</f>
        <v>2600 WESTHALL LN  MAITLAND FL 32751</v>
      </c>
      <c r="G819" s="4" t="str">
        <f>UPPER(VLOOKUP($A819,'ACCESS EXPORT'!$A:$AF,9,FALSE))</f>
        <v>ORANGE</v>
      </c>
      <c r="H819" s="4" t="str">
        <f>_xlfn.IFNA(VLOOKUP($B819,'ACCESS EXPORT'!$B:$J,9,FALSE),"")</f>
        <v>HB</v>
      </c>
      <c r="I819" s="3" t="str">
        <f>CONCATENATE("(P)",VLOOKUP($A819,'ACCESS EXPORT'!$A:$AF,11,FALSE)," (F)",VLOOKUP($A819,'ACCESS EXPORT'!$A:$AF,29,FALSE))</f>
        <v>(P)(407) 200-2355 (F)(407) 200-4947</v>
      </c>
      <c r="J819" s="4" t="str">
        <f>UPPER(VLOOKUP($A819,'ACCESS EXPORT'!$A:$AF,12,FALSE))</f>
        <v>RADIOLOGY</v>
      </c>
      <c r="K819" s="4" t="str">
        <f>UPPER(VLOOKUP($A819,'ACCESS EXPORT'!$A:$AF,13,FALSE))</f>
        <v>ELISE MACCARROLL-WRIGHT</v>
      </c>
      <c r="L819" s="3" t="str">
        <f>IF(AND(VLOOKUP(A819,'ACCESS EXPORT'!A:AE,1,0),'ACCESS EXPORT'!N819=""),UPPER(CONCATENATE('ACCESS EXPORT'!AE819)),IF(VLOOKUP(A819,'ACCESS EXPORT'!A:AE,1,0),UPPER(CONCATENATE('ACCESS EXPORT'!N819," "&amp;CHAR(10),'ACCESS EXPORT'!AE819))))</f>
        <v xml:space="preserve">SUSAN GRACIA, JULIE EDINGER, TRICIA PERRY (REV DIR) 
</v>
      </c>
      <c r="M819" s="4" t="str">
        <f>UPPER(VLOOKUP($A819,'ACCESS EXPORT'!$A:$O,15,FALSE))</f>
        <v>PATRICIA HORVATH (PM)/KAIRSTEN TURNER (PM)</v>
      </c>
      <c r="N819" s="4" t="str">
        <f ca="1">IF(AND('ACCESS EXPORT'!X819="",'ACCESS EXPORT'!Y819=""),IF('ACCESS EXPORT'!V819&lt;&gt;"",(IF(TODAY()-'ACCESS EXPORT'!V819&gt;=-60,UPPER(CONCATENATE(VLOOKUP(B819,'ACCESS EXPORT'!$B:$P,15,FALSE),""&amp;CHAR(10)&amp;"(SEP",TEXT('ACCESS EXPORT'!V819," MM/DD/YYY)"))),IF(TODAY()-'ACCESS EXPORT'!V819&lt;0,UPPER(VLOOKUP(B819,'ACCESS EXPORT'!$B:$P,15,FALSE)),UPPER(VLOOKUP(B819,'ACCESS EXPORT'!$B:$P,15,FALSE))))),IF('ACCESS EXPORT'!U819="",UPPER(VLOOKUP(B819,'ACCESS EXPORT'!$B:$P,15,FALSE)),IF(TODAY()-'ACCESS EXPORT'!U819&lt;=30,CONCATENATE(UPPER(VLOOKUP(B819,'ACCESS EXPORT'!$B:$P,15,FALSE)),""&amp;CHAR(10)&amp;"(NEW",TEXT('ACCESS EXPORT'!U819," MM/DD/YYY)")),IF(AND(TODAY()-'ACCESS EXPORT'!U819&gt;30,TODAY()&gt;0),UPPER(VLOOKUP(B819,'ACCESS EXPORT'!$B:$P,15,FALSE)))))),IF('ACCESS EXPORT'!Y819&lt;&gt;"",UPPER(CONCATENATE(UPPER(VLOOKUP(B819,'ACCESS EXPORT'!$B:$P,15,FALSE)),""&amp;CHAR(10)&amp;"(Transfer Out",TEXT('ACCESS EXPORT'!Y819," MM/DD/YYY)"))),IF('ACCESS EXPORT'!X819&lt;&gt;"",UPPER(CONCATENATE(UPPER(VLOOKUP(B819,'ACCESS EXPORT'!$B:$P,15,FALSE)),""&amp;CHAR(10)&amp;"(Transfer In",TEXT('ACCESS EXPORT'!X819," MM/DD/YYY)"))))))</f>
        <v>HAKKY, MICHAEL</v>
      </c>
      <c r="O819" s="4" t="str">
        <f>_xlfn.IFNA(VLOOKUP(B819,'ACCESS EXPORT'!$B:$Q,16,FALSE),"")</f>
        <v>MD</v>
      </c>
      <c r="P819" s="4" t="str">
        <f>_xlfn.IFNA(VLOOKUP(B819,'ACCESS EXPORT'!B:W,22,FALSE),"-")</f>
        <v>1770804718</v>
      </c>
      <c r="Q819" s="4" t="str">
        <f>_xlfn.IFNA(VLOOKUP(A819,'ACCESS EXPORT'!$A:$AG,33,0),"-")</f>
        <v>TBD</v>
      </c>
      <c r="R819" s="4" t="str">
        <f>_xlfn.IFNA(VLOOKUP(A819,'ACCESS EXPORT'!$A:$AH,34,0),"-")</f>
        <v>Linda Hopkins</v>
      </c>
      <c r="S819" s="4" t="str">
        <f>_xlfn.IFNA(VLOOKUP(A819,'ACCESS EXPORT'!$A:$AI,35,0),"-")</f>
        <v>James Agee</v>
      </c>
      <c r="T819" s="4" t="str">
        <f>_xlfn.IFNA(VLOOKUP(A819,'ACCESS EXPORT'!$A:$AJ,36,0),"-")</f>
        <v>Wanda Cruz</v>
      </c>
      <c r="U819" s="4" t="str">
        <f>_xlfn.IFNA(VLOOKUP(A819,'ACCESS EXPORT'!$A:$AK,37,0),"-")</f>
        <v>athena</v>
      </c>
      <c r="V819" s="4" t="str">
        <f>_xlfn.IFNA(VLOOKUP(A819,'ACCESS EXPORT'!$A:$AL,38,0),"-")</f>
        <v>N/A</v>
      </c>
      <c r="W819" s="4" t="str">
        <f>_xlfn.IFNA(VLOOKUP(A819,'ACCESS EXPORT'!$A:$AM,39,0),"-")</f>
        <v/>
      </c>
      <c r="X819" s="4" t="str">
        <f>_xlfn.IFNA(VLOOKUP(A819,'ACCESS EXPORT'!$A:$AN,40,0),"-")</f>
        <v>-</v>
      </c>
      <c r="Y819" s="26" t="str">
        <f>_xlfn.IFNA(VLOOKUP(A819,'ACCESS EXPORT'!A:AO,41,0),"")</f>
        <v>N/A</v>
      </c>
      <c r="Z819" s="26" t="str">
        <f>_xlfn.IFNA(VLOOKUP(A819,'ACCESS EXPORT'!A:AP,42,0),"")</f>
        <v/>
      </c>
      <c r="AA819" s="26" t="str">
        <f>_xlfn.IFNA(VLOOKUP(A819,'ACCESS EXPORT'!A:AQ,43,0),"")</f>
        <v>Jenna Tomaselli</v>
      </c>
    </row>
    <row r="820" spans="1:27" ht="18.75" x14ac:dyDescent="0.25">
      <c r="A820" s="33">
        <v>262</v>
      </c>
      <c r="B820" s="10">
        <v>1918</v>
      </c>
      <c r="C820" s="7" t="str">
        <f ca="1">IFERROR(UPPER(IF(AND('ACCESS EXPORT'!AA820="",'ACCESS EXPORT'!Z820=""),VLOOKUP(A820,'ACCESS EXPORT'!$A:$AF,32,FALSE),(IF('ACCESS EXPORT'!AA820&lt;&gt;"",CONCATENATE(VLOOKUP(A820,'ACCESS EXPORT'!$A:$AF,32,FALSE)," (Closed",TEXT('ACCESS EXPORT'!AA820," MM/DD/YYY)")),IF(TODAY()&lt;(('ACCESS EXPORT'!Z820)+30),CONCATENATE(VLOOKUP(A820,'ACCESS EXPORT'!$A:$AF,32,FALSE)," (Opens",TEXT('ACCESS EXPORT'!Z820," MM/DD/YYY)")),VLOOKUP(A820,'ACCESS EXPORT'!$A:$AF,32,FALSE)))))),"-")</f>
        <v>ADVENTHEALTH MEDICAL GROUP RADIOLOGY AT CENTRAL FLORIDA</v>
      </c>
      <c r="D820" s="3" t="str">
        <f ca="1">IFERROR(UPPER(IF(AND('ACCESS EXPORT'!AA820="",'ACCESS EXPORT'!Z820=""),VLOOKUP(A820,'ACCESS EXPORT'!$A:$AF,28,FALSE),(IF('ACCESS EXPORT'!AA820&lt;&gt;"",CONCATENATE(VLOOKUP(A820,'ACCESS EXPORT'!$A:$AF,28,FALSE)," (Closed",TEXT('ACCESS EXPORT'!AA820," MM/DD/YYY)")),IF(TODAY()&lt;(('ACCESS EXPORT'!Z820)+30),CONCATENATE(VLOOKUP(A820,'ACCESS EXPORT'!$A:$AF,28,FALSE)," (Opens",TEXT('ACCESS EXPORT'!Z820," MM/DD/YYY)")),VLOOKUP(A820,'ACCESS EXPORT'!$A:$AF,28,FALSE)))))),"-")</f>
        <v>RADIOLOGY SPECIALISTS OF FLORIDA</v>
      </c>
      <c r="E820" s="3" t="str">
        <f>VLOOKUP($A820,'ACCESS EXPORT'!$A:$AF,3,FALSE)</f>
        <v>7260</v>
      </c>
      <c r="F820" s="3" t="str">
        <f>UPPER(CONCATENATE(VLOOKUP(A820,'ACCESS EXPORT'!$A:$AF,4,FALSE)," ",VLOOKUP(A820,'ACCESS EXPORT'!$A:$AF,5,FALSE)," ",VLOOKUP(A820,'ACCESS EXPORT'!$A:$AF,6,FALSE)," ",VLOOKUP(A820,'ACCESS EXPORT'!$A:$AA,7,FALSE)," ",VLOOKUP(A820,'ACCESS EXPORT'!$A:$AA,8,FALSE)))</f>
        <v>2600 WESTHALL LN  MAITLAND FL 32751</v>
      </c>
      <c r="G820" s="4" t="str">
        <f>UPPER(VLOOKUP($A820,'ACCESS EXPORT'!$A:$AF,9,FALSE))</f>
        <v>ORANGE</v>
      </c>
      <c r="H820" s="4" t="str">
        <f>_xlfn.IFNA(VLOOKUP($B820,'ACCESS EXPORT'!$B:$J,9,FALSE),"")</f>
        <v>HB</v>
      </c>
      <c r="I820" s="3" t="str">
        <f>CONCATENATE("(P)",VLOOKUP($A820,'ACCESS EXPORT'!$A:$AF,11,FALSE)," (F)",VLOOKUP($A820,'ACCESS EXPORT'!$A:$AF,29,FALSE))</f>
        <v>(P)(407) 200-2355 (F)(407) 200-4947</v>
      </c>
      <c r="J820" s="4" t="str">
        <f>UPPER(VLOOKUP($A820,'ACCESS EXPORT'!$A:$AF,12,FALSE))</f>
        <v>RADIOLOGY</v>
      </c>
      <c r="K820" s="4" t="str">
        <f>UPPER(VLOOKUP($A820,'ACCESS EXPORT'!$A:$AF,13,FALSE))</f>
        <v>ELISE MACCARROLL-WRIGHT</v>
      </c>
      <c r="L820" s="3" t="str">
        <f>IF(AND(VLOOKUP(A820,'ACCESS EXPORT'!A:AE,1,0),'ACCESS EXPORT'!N820=""),UPPER(CONCATENATE('ACCESS EXPORT'!AE820)),IF(VLOOKUP(A820,'ACCESS EXPORT'!A:AE,1,0),UPPER(CONCATENATE('ACCESS EXPORT'!N820," "&amp;CHAR(10),'ACCESS EXPORT'!AE820))))</f>
        <v xml:space="preserve">SUSAN GRACIA, JULIE EDINGER, TRICIA PERRY (REV DIR) 
</v>
      </c>
      <c r="M820" s="4" t="str">
        <f>UPPER(VLOOKUP($A820,'ACCESS EXPORT'!$A:$O,15,FALSE))</f>
        <v>PATRICIA HORVATH (PM)/KAIRSTEN TURNER (PM)</v>
      </c>
      <c r="N820" s="4" t="str">
        <f ca="1">IF(AND('ACCESS EXPORT'!X820="",'ACCESS EXPORT'!Y820=""),IF('ACCESS EXPORT'!V820&lt;&gt;"",(IF(TODAY()-'ACCESS EXPORT'!V820&gt;=-60,UPPER(CONCATENATE(VLOOKUP(B820,'ACCESS EXPORT'!$B:$P,15,FALSE),""&amp;CHAR(10)&amp;"(SEP",TEXT('ACCESS EXPORT'!V820," MM/DD/YYY)"))),IF(TODAY()-'ACCESS EXPORT'!V820&lt;0,UPPER(VLOOKUP(B820,'ACCESS EXPORT'!$B:$P,15,FALSE)),UPPER(VLOOKUP(B820,'ACCESS EXPORT'!$B:$P,15,FALSE))))),IF('ACCESS EXPORT'!U820="",UPPER(VLOOKUP(B820,'ACCESS EXPORT'!$B:$P,15,FALSE)),IF(TODAY()-'ACCESS EXPORT'!U820&lt;=30,CONCATENATE(UPPER(VLOOKUP(B820,'ACCESS EXPORT'!$B:$P,15,FALSE)),""&amp;CHAR(10)&amp;"(NEW",TEXT('ACCESS EXPORT'!U820," MM/DD/YYY)")),IF(AND(TODAY()-'ACCESS EXPORT'!U820&gt;30,TODAY()&gt;0),UPPER(VLOOKUP(B820,'ACCESS EXPORT'!$B:$P,15,FALSE)))))),IF('ACCESS EXPORT'!Y820&lt;&gt;"",UPPER(CONCATENATE(UPPER(VLOOKUP(B820,'ACCESS EXPORT'!$B:$P,15,FALSE)),""&amp;CHAR(10)&amp;"(Transfer Out",TEXT('ACCESS EXPORT'!Y820," MM/DD/YYY)"))),IF('ACCESS EXPORT'!X820&lt;&gt;"",UPPER(CONCATENATE(UPPER(VLOOKUP(B820,'ACCESS EXPORT'!$B:$P,15,FALSE)),""&amp;CHAR(10)&amp;"(Transfer In",TEXT('ACCESS EXPORT'!X820," MM/DD/YYY)"))))))</f>
        <v>DAY, LAMAR PEPPER</v>
      </c>
      <c r="O820" s="4" t="str">
        <f>_xlfn.IFNA(VLOOKUP(B820,'ACCESS EXPORT'!$B:$Q,16,FALSE),"")</f>
        <v>MD</v>
      </c>
      <c r="P820" s="4" t="str">
        <f>_xlfn.IFNA(VLOOKUP(B820,'ACCESS EXPORT'!B:W,22,FALSE),"-")</f>
        <v>1871539163</v>
      </c>
      <c r="Q820" s="4" t="str">
        <f>_xlfn.IFNA(VLOOKUP(A820,'ACCESS EXPORT'!$A:$AG,33,0),"-")</f>
        <v>TBD</v>
      </c>
      <c r="R820" s="4" t="str">
        <f>_xlfn.IFNA(VLOOKUP(A820,'ACCESS EXPORT'!$A:$AH,34,0),"-")</f>
        <v>Linda Hopkins</v>
      </c>
      <c r="S820" s="4" t="str">
        <f>_xlfn.IFNA(VLOOKUP(A820,'ACCESS EXPORT'!$A:$AI,35,0),"-")</f>
        <v>James Agee</v>
      </c>
      <c r="T820" s="4" t="str">
        <f>_xlfn.IFNA(VLOOKUP(A820,'ACCESS EXPORT'!$A:$AJ,36,0),"-")</f>
        <v>Wanda Cruz</v>
      </c>
      <c r="U820" s="4" t="str">
        <f>_xlfn.IFNA(VLOOKUP(A820,'ACCESS EXPORT'!$A:$AK,37,0),"-")</f>
        <v>athena</v>
      </c>
      <c r="V820" s="4" t="str">
        <f>_xlfn.IFNA(VLOOKUP(A820,'ACCESS EXPORT'!$A:$AL,38,0),"-")</f>
        <v>N/A</v>
      </c>
      <c r="W820" s="4" t="str">
        <f>_xlfn.IFNA(VLOOKUP(A820,'ACCESS EXPORT'!$A:$AM,39,0),"-")</f>
        <v/>
      </c>
      <c r="X820" s="4" t="str">
        <f>_xlfn.IFNA(VLOOKUP(A820,'ACCESS EXPORT'!$A:$AN,40,0),"-")</f>
        <v>-</v>
      </c>
      <c r="Y820" s="26" t="str">
        <f>_xlfn.IFNA(VLOOKUP(A820,'ACCESS EXPORT'!A:AO,41,0),"")</f>
        <v>N/A</v>
      </c>
      <c r="Z820" s="26" t="str">
        <f>_xlfn.IFNA(VLOOKUP(A820,'ACCESS EXPORT'!A:AP,42,0),"")</f>
        <v/>
      </c>
      <c r="AA820" s="26" t="str">
        <f>_xlfn.IFNA(VLOOKUP(A820,'ACCESS EXPORT'!A:AQ,43,0),"")</f>
        <v>Jenna Tomaselli</v>
      </c>
    </row>
    <row r="821" spans="1:27" ht="18.75" x14ac:dyDescent="0.25">
      <c r="A821" s="33">
        <v>262</v>
      </c>
      <c r="B821" s="10">
        <v>1915</v>
      </c>
      <c r="C821" s="7" t="str">
        <f ca="1">IFERROR(UPPER(IF(AND('ACCESS EXPORT'!AA821="",'ACCESS EXPORT'!Z821=""),VLOOKUP(A821,'ACCESS EXPORT'!$A:$AF,32,FALSE),(IF('ACCESS EXPORT'!AA821&lt;&gt;"",CONCATENATE(VLOOKUP(A821,'ACCESS EXPORT'!$A:$AF,32,FALSE)," (Closed",TEXT('ACCESS EXPORT'!AA821," MM/DD/YYY)")),IF(TODAY()&lt;(('ACCESS EXPORT'!Z821)+30),CONCATENATE(VLOOKUP(A821,'ACCESS EXPORT'!$A:$AF,32,FALSE)," (Opens",TEXT('ACCESS EXPORT'!Z821," MM/DD/YYY)")),VLOOKUP(A821,'ACCESS EXPORT'!$A:$AF,32,FALSE)))))),"-")</f>
        <v>ADVENTHEALTH MEDICAL GROUP RADIOLOGY AT CENTRAL FLORIDA</v>
      </c>
      <c r="D821" s="3" t="str">
        <f ca="1">IFERROR(UPPER(IF(AND('ACCESS EXPORT'!AA821="",'ACCESS EXPORT'!Z821=""),VLOOKUP(A821,'ACCESS EXPORT'!$A:$AF,28,FALSE),(IF('ACCESS EXPORT'!AA821&lt;&gt;"",CONCATENATE(VLOOKUP(A821,'ACCESS EXPORT'!$A:$AF,28,FALSE)," (Closed",TEXT('ACCESS EXPORT'!AA821," MM/DD/YYY)")),IF(TODAY()&lt;(('ACCESS EXPORT'!Z821)+30),CONCATENATE(VLOOKUP(A821,'ACCESS EXPORT'!$A:$AF,28,FALSE)," (Opens",TEXT('ACCESS EXPORT'!Z821," MM/DD/YYY)")),VLOOKUP(A821,'ACCESS EXPORT'!$A:$AF,28,FALSE)))))),"-")</f>
        <v>RADIOLOGY SPECIALISTS OF FLORIDA</v>
      </c>
      <c r="E821" s="3" t="str">
        <f>VLOOKUP($A821,'ACCESS EXPORT'!$A:$AF,3,FALSE)</f>
        <v>7260</v>
      </c>
      <c r="F821" s="3" t="str">
        <f>UPPER(CONCATENATE(VLOOKUP(A821,'ACCESS EXPORT'!$A:$AF,4,FALSE)," ",VLOOKUP(A821,'ACCESS EXPORT'!$A:$AF,5,FALSE)," ",VLOOKUP(A821,'ACCESS EXPORT'!$A:$AF,6,FALSE)," ",VLOOKUP(A821,'ACCESS EXPORT'!$A:$AA,7,FALSE)," ",VLOOKUP(A821,'ACCESS EXPORT'!$A:$AA,8,FALSE)))</f>
        <v>2600 WESTHALL LN  MAITLAND FL 32751</v>
      </c>
      <c r="G821" s="4" t="str">
        <f>UPPER(VLOOKUP($A821,'ACCESS EXPORT'!$A:$AF,9,FALSE))</f>
        <v>ORANGE</v>
      </c>
      <c r="H821" s="4" t="str">
        <f>_xlfn.IFNA(VLOOKUP($B821,'ACCESS EXPORT'!$B:$J,9,FALSE),"")</f>
        <v>HB</v>
      </c>
      <c r="I821" s="3" t="str">
        <f>CONCATENATE("(P)",VLOOKUP($A821,'ACCESS EXPORT'!$A:$AF,11,FALSE)," (F)",VLOOKUP($A821,'ACCESS EXPORT'!$A:$AF,29,FALSE))</f>
        <v>(P)(407) 200-2355 (F)(407) 200-4947</v>
      </c>
      <c r="J821" s="4" t="str">
        <f>UPPER(VLOOKUP($A821,'ACCESS EXPORT'!$A:$AF,12,FALSE))</f>
        <v>RADIOLOGY</v>
      </c>
      <c r="K821" s="4" t="str">
        <f>UPPER(VLOOKUP($A821,'ACCESS EXPORT'!$A:$AF,13,FALSE))</f>
        <v>ELISE MACCARROLL-WRIGHT</v>
      </c>
      <c r="L821" s="3" t="str">
        <f>IF(AND(VLOOKUP(A821,'ACCESS EXPORT'!A:AE,1,0),'ACCESS EXPORT'!N821=""),UPPER(CONCATENATE('ACCESS EXPORT'!AE821)),IF(VLOOKUP(A821,'ACCESS EXPORT'!A:AE,1,0),UPPER(CONCATENATE('ACCESS EXPORT'!N821," "&amp;CHAR(10),'ACCESS EXPORT'!AE821))))</f>
        <v xml:space="preserve">SUSAN GRACIA, JULIE EDINGER, TRICIA PERRY (REV DIR) 
</v>
      </c>
      <c r="M821" s="4" t="str">
        <f>UPPER(VLOOKUP($A821,'ACCESS EXPORT'!$A:$O,15,FALSE))</f>
        <v>PATRICIA HORVATH (PM)/KAIRSTEN TURNER (PM)</v>
      </c>
      <c r="N821" s="4" t="str">
        <f ca="1">IF(AND('ACCESS EXPORT'!X821="",'ACCESS EXPORT'!Y821=""),IF('ACCESS EXPORT'!V821&lt;&gt;"",(IF(TODAY()-'ACCESS EXPORT'!V821&gt;=-60,UPPER(CONCATENATE(VLOOKUP(B821,'ACCESS EXPORT'!$B:$P,15,FALSE),""&amp;CHAR(10)&amp;"(SEP",TEXT('ACCESS EXPORT'!V821," MM/DD/YYY)"))),IF(TODAY()-'ACCESS EXPORT'!V821&lt;0,UPPER(VLOOKUP(B821,'ACCESS EXPORT'!$B:$P,15,FALSE)),UPPER(VLOOKUP(B821,'ACCESS EXPORT'!$B:$P,15,FALSE))))),IF('ACCESS EXPORT'!U821="",UPPER(VLOOKUP(B821,'ACCESS EXPORT'!$B:$P,15,FALSE)),IF(TODAY()-'ACCESS EXPORT'!U821&lt;=30,CONCATENATE(UPPER(VLOOKUP(B821,'ACCESS EXPORT'!$B:$P,15,FALSE)),""&amp;CHAR(10)&amp;"(NEW",TEXT('ACCESS EXPORT'!U821," MM/DD/YYY)")),IF(AND(TODAY()-'ACCESS EXPORT'!U821&gt;30,TODAY()&gt;0),UPPER(VLOOKUP(B821,'ACCESS EXPORT'!$B:$P,15,FALSE)))))),IF('ACCESS EXPORT'!Y821&lt;&gt;"",UPPER(CONCATENATE(UPPER(VLOOKUP(B821,'ACCESS EXPORT'!$B:$P,15,FALSE)),""&amp;CHAR(10)&amp;"(Transfer Out",TEXT('ACCESS EXPORT'!Y821," MM/DD/YYY)"))),IF('ACCESS EXPORT'!X821&lt;&gt;"",UPPER(CONCATENATE(UPPER(VLOOKUP(B821,'ACCESS EXPORT'!$B:$P,15,FALSE)),""&amp;CHAR(10)&amp;"(Transfer In",TEXT('ACCESS EXPORT'!X821," MM/DD/YYY)"))))))</f>
        <v>CAMPBELL, AMY</v>
      </c>
      <c r="O821" s="4" t="str">
        <f>_xlfn.IFNA(VLOOKUP(B821,'ACCESS EXPORT'!$B:$Q,16,FALSE),"")</f>
        <v>MD</v>
      </c>
      <c r="P821" s="4" t="str">
        <f>_xlfn.IFNA(VLOOKUP(B821,'ACCESS EXPORT'!B:W,22,FALSE),"-")</f>
        <v>1306067608</v>
      </c>
      <c r="Q821" s="4" t="str">
        <f>_xlfn.IFNA(VLOOKUP(A821,'ACCESS EXPORT'!$A:$AG,33,0),"-")</f>
        <v>TBD</v>
      </c>
      <c r="R821" s="4" t="str">
        <f>_xlfn.IFNA(VLOOKUP(A821,'ACCESS EXPORT'!$A:$AH,34,0),"-")</f>
        <v>Linda Hopkins</v>
      </c>
      <c r="S821" s="4" t="str">
        <f>_xlfn.IFNA(VLOOKUP(A821,'ACCESS EXPORT'!$A:$AI,35,0),"-")</f>
        <v>James Agee</v>
      </c>
      <c r="T821" s="4" t="str">
        <f>_xlfn.IFNA(VLOOKUP(A821,'ACCESS EXPORT'!$A:$AJ,36,0),"-")</f>
        <v>Wanda Cruz</v>
      </c>
      <c r="U821" s="4" t="str">
        <f>_xlfn.IFNA(VLOOKUP(A821,'ACCESS EXPORT'!$A:$AK,37,0),"-")</f>
        <v>athena</v>
      </c>
      <c r="V821" s="4" t="str">
        <f>_xlfn.IFNA(VLOOKUP(A821,'ACCESS EXPORT'!$A:$AL,38,0),"-")</f>
        <v>N/A</v>
      </c>
      <c r="W821" s="4" t="str">
        <f>_xlfn.IFNA(VLOOKUP(A821,'ACCESS EXPORT'!$A:$AM,39,0),"-")</f>
        <v/>
      </c>
      <c r="X821" s="4" t="str">
        <f>_xlfn.IFNA(VLOOKUP(A821,'ACCESS EXPORT'!$A:$AN,40,0),"-")</f>
        <v>-</v>
      </c>
      <c r="Y821" s="26" t="str">
        <f>_xlfn.IFNA(VLOOKUP(A821,'ACCESS EXPORT'!A:AO,41,0),"")</f>
        <v>N/A</v>
      </c>
      <c r="Z821" s="26" t="str">
        <f>_xlfn.IFNA(VLOOKUP(A821,'ACCESS EXPORT'!A:AP,42,0),"")</f>
        <v/>
      </c>
      <c r="AA821" s="26" t="str">
        <f>_xlfn.IFNA(VLOOKUP(A821,'ACCESS EXPORT'!A:AQ,43,0),"")</f>
        <v>Jenna Tomaselli</v>
      </c>
    </row>
    <row r="822" spans="1:27" ht="18.75" x14ac:dyDescent="0.25">
      <c r="A822" s="33">
        <v>262</v>
      </c>
      <c r="B822" s="10">
        <v>1914</v>
      </c>
      <c r="C822" s="7" t="str">
        <f ca="1">IFERROR(UPPER(IF(AND('ACCESS EXPORT'!AA822="",'ACCESS EXPORT'!Z822=""),VLOOKUP(A822,'ACCESS EXPORT'!$A:$AF,32,FALSE),(IF('ACCESS EXPORT'!AA822&lt;&gt;"",CONCATENATE(VLOOKUP(A822,'ACCESS EXPORT'!$A:$AF,32,FALSE)," (Closed",TEXT('ACCESS EXPORT'!AA822," MM/DD/YYY)")),IF(TODAY()&lt;(('ACCESS EXPORT'!Z822)+30),CONCATENATE(VLOOKUP(A822,'ACCESS EXPORT'!$A:$AF,32,FALSE)," (Opens",TEXT('ACCESS EXPORT'!Z822," MM/DD/YYY)")),VLOOKUP(A822,'ACCESS EXPORT'!$A:$AF,32,FALSE)))))),"-")</f>
        <v>ADVENTHEALTH MEDICAL GROUP RADIOLOGY AT CENTRAL FLORIDA</v>
      </c>
      <c r="D822" s="3" t="str">
        <f ca="1">IFERROR(UPPER(IF(AND('ACCESS EXPORT'!AA822="",'ACCESS EXPORT'!Z822=""),VLOOKUP(A822,'ACCESS EXPORT'!$A:$AF,28,FALSE),(IF('ACCESS EXPORT'!AA822&lt;&gt;"",CONCATENATE(VLOOKUP(A822,'ACCESS EXPORT'!$A:$AF,28,FALSE)," (Closed",TEXT('ACCESS EXPORT'!AA822," MM/DD/YYY)")),IF(TODAY()&lt;(('ACCESS EXPORT'!Z822)+30),CONCATENATE(VLOOKUP(A822,'ACCESS EXPORT'!$A:$AF,28,FALSE)," (Opens",TEXT('ACCESS EXPORT'!Z822," MM/DD/YYY)")),VLOOKUP(A822,'ACCESS EXPORT'!$A:$AF,28,FALSE)))))),"-")</f>
        <v>RADIOLOGY SPECIALISTS OF FLORIDA</v>
      </c>
      <c r="E822" s="3" t="str">
        <f>VLOOKUP($A822,'ACCESS EXPORT'!$A:$AF,3,FALSE)</f>
        <v>7260</v>
      </c>
      <c r="F822" s="3" t="str">
        <f>UPPER(CONCATENATE(VLOOKUP(A822,'ACCESS EXPORT'!$A:$AF,4,FALSE)," ",VLOOKUP(A822,'ACCESS EXPORT'!$A:$AF,5,FALSE)," ",VLOOKUP(A822,'ACCESS EXPORT'!$A:$AF,6,FALSE)," ",VLOOKUP(A822,'ACCESS EXPORT'!$A:$AA,7,FALSE)," ",VLOOKUP(A822,'ACCESS EXPORT'!$A:$AA,8,FALSE)))</f>
        <v>2600 WESTHALL LN  MAITLAND FL 32751</v>
      </c>
      <c r="G822" s="4" t="str">
        <f>UPPER(VLOOKUP($A822,'ACCESS EXPORT'!$A:$AF,9,FALSE))</f>
        <v>ORANGE</v>
      </c>
      <c r="H822" s="4" t="str">
        <f>_xlfn.IFNA(VLOOKUP($B822,'ACCESS EXPORT'!$B:$J,9,FALSE),"")</f>
        <v>HB</v>
      </c>
      <c r="I822" s="3" t="str">
        <f>CONCATENATE("(P)",VLOOKUP($A822,'ACCESS EXPORT'!$A:$AF,11,FALSE)," (F)",VLOOKUP($A822,'ACCESS EXPORT'!$A:$AF,29,FALSE))</f>
        <v>(P)(407) 200-2355 (F)(407) 200-4947</v>
      </c>
      <c r="J822" s="4" t="str">
        <f>UPPER(VLOOKUP($A822,'ACCESS EXPORT'!$A:$AF,12,FALSE))</f>
        <v>RADIOLOGY</v>
      </c>
      <c r="K822" s="4" t="str">
        <f>UPPER(VLOOKUP($A822,'ACCESS EXPORT'!$A:$AF,13,FALSE))</f>
        <v>ELISE MACCARROLL-WRIGHT</v>
      </c>
      <c r="L822" s="3" t="str">
        <f>IF(AND(VLOOKUP(A822,'ACCESS EXPORT'!A:AE,1,0),'ACCESS EXPORT'!N822=""),UPPER(CONCATENATE('ACCESS EXPORT'!AE822)),IF(VLOOKUP(A822,'ACCESS EXPORT'!A:AE,1,0),UPPER(CONCATENATE('ACCESS EXPORT'!N822," "&amp;CHAR(10),'ACCESS EXPORT'!AE822))))</f>
        <v xml:space="preserve">SUSAN GRACIA, JULIE EDINGER, TRICIA PERRY (REV DIR) 
</v>
      </c>
      <c r="M822" s="4" t="str">
        <f>UPPER(VLOOKUP($A822,'ACCESS EXPORT'!$A:$O,15,FALSE))</f>
        <v>PATRICIA HORVATH (PM)/KAIRSTEN TURNER (PM)</v>
      </c>
      <c r="N822" s="4" t="str">
        <f ca="1">IF(AND('ACCESS EXPORT'!X822="",'ACCESS EXPORT'!Y822=""),IF('ACCESS EXPORT'!V822&lt;&gt;"",(IF(TODAY()-'ACCESS EXPORT'!V822&gt;=-60,UPPER(CONCATENATE(VLOOKUP(B822,'ACCESS EXPORT'!$B:$P,15,FALSE),""&amp;CHAR(10)&amp;"(SEP",TEXT('ACCESS EXPORT'!V822," MM/DD/YYY)"))),IF(TODAY()-'ACCESS EXPORT'!V822&lt;0,UPPER(VLOOKUP(B822,'ACCESS EXPORT'!$B:$P,15,FALSE)),UPPER(VLOOKUP(B822,'ACCESS EXPORT'!$B:$P,15,FALSE))))),IF('ACCESS EXPORT'!U822="",UPPER(VLOOKUP(B822,'ACCESS EXPORT'!$B:$P,15,FALSE)),IF(TODAY()-'ACCESS EXPORT'!U822&lt;=30,CONCATENATE(UPPER(VLOOKUP(B822,'ACCESS EXPORT'!$B:$P,15,FALSE)),""&amp;CHAR(10)&amp;"(NEW",TEXT('ACCESS EXPORT'!U822," MM/DD/YYY)")),IF(AND(TODAY()-'ACCESS EXPORT'!U822&gt;30,TODAY()&gt;0),UPPER(VLOOKUP(B822,'ACCESS EXPORT'!$B:$P,15,FALSE)))))),IF('ACCESS EXPORT'!Y822&lt;&gt;"",UPPER(CONCATENATE(UPPER(VLOOKUP(B822,'ACCESS EXPORT'!$B:$P,15,FALSE)),""&amp;CHAR(10)&amp;"(Transfer Out",TEXT('ACCESS EXPORT'!Y822," MM/DD/YYY)"))),IF('ACCESS EXPORT'!X822&lt;&gt;"",UPPER(CONCATENATE(UPPER(VLOOKUP(B822,'ACCESS EXPORT'!$B:$P,15,FALSE)),""&amp;CHAR(10)&amp;"(Transfer In",TEXT('ACCESS EXPORT'!X822," MM/DD/YYY)"))))))</f>
        <v>BRANDEL, DAVID</v>
      </c>
      <c r="O822" s="4" t="str">
        <f>_xlfn.IFNA(VLOOKUP(B822,'ACCESS EXPORT'!$B:$Q,16,FALSE),"")</f>
        <v>MD</v>
      </c>
      <c r="P822" s="4" t="str">
        <f>_xlfn.IFNA(VLOOKUP(B822,'ACCESS EXPORT'!B:W,22,FALSE),"-")</f>
        <v>1659665016</v>
      </c>
      <c r="Q822" s="4" t="str">
        <f>_xlfn.IFNA(VLOOKUP(A822,'ACCESS EXPORT'!$A:$AG,33,0),"-")</f>
        <v>TBD</v>
      </c>
      <c r="R822" s="4" t="str">
        <f>_xlfn.IFNA(VLOOKUP(A822,'ACCESS EXPORT'!$A:$AH,34,0),"-")</f>
        <v>Linda Hopkins</v>
      </c>
      <c r="S822" s="4" t="str">
        <f>_xlfn.IFNA(VLOOKUP(A822,'ACCESS EXPORT'!$A:$AI,35,0),"-")</f>
        <v>James Agee</v>
      </c>
      <c r="T822" s="4" t="str">
        <f>_xlfn.IFNA(VLOOKUP(A822,'ACCESS EXPORT'!$A:$AJ,36,0),"-")</f>
        <v>Wanda Cruz</v>
      </c>
      <c r="U822" s="4" t="str">
        <f>_xlfn.IFNA(VLOOKUP(A822,'ACCESS EXPORT'!$A:$AK,37,0),"-")</f>
        <v>athena</v>
      </c>
      <c r="V822" s="4" t="str">
        <f>_xlfn.IFNA(VLOOKUP(A822,'ACCESS EXPORT'!$A:$AL,38,0),"-")</f>
        <v>N/A</v>
      </c>
      <c r="W822" s="4" t="str">
        <f>_xlfn.IFNA(VLOOKUP(A822,'ACCESS EXPORT'!$A:$AM,39,0),"-")</f>
        <v/>
      </c>
      <c r="X822" s="4" t="str">
        <f>_xlfn.IFNA(VLOOKUP(A822,'ACCESS EXPORT'!$A:$AN,40,0),"-")</f>
        <v>-</v>
      </c>
      <c r="Y822" s="26" t="str">
        <f>_xlfn.IFNA(VLOOKUP(A822,'ACCESS EXPORT'!A:AO,41,0),"")</f>
        <v>N/A</v>
      </c>
      <c r="Z822" s="26" t="str">
        <f>_xlfn.IFNA(VLOOKUP(A822,'ACCESS EXPORT'!A:AP,42,0),"")</f>
        <v/>
      </c>
      <c r="AA822" s="26" t="str">
        <f>_xlfn.IFNA(VLOOKUP(A822,'ACCESS EXPORT'!A:AQ,43,0),"")</f>
        <v>Jenna Tomaselli</v>
      </c>
    </row>
    <row r="823" spans="1:27" ht="18.75" x14ac:dyDescent="0.25">
      <c r="A823" s="33">
        <v>347</v>
      </c>
      <c r="B823" s="10">
        <v>2045</v>
      </c>
      <c r="C823" s="7" t="str">
        <f ca="1">IFERROR(UPPER(IF(AND('ACCESS EXPORT'!AA823="",'ACCESS EXPORT'!Z823=""),VLOOKUP(A823,'ACCESS EXPORT'!$A:$AF,32,FALSE),(IF('ACCESS EXPORT'!AA823&lt;&gt;"",CONCATENATE(VLOOKUP(A823,'ACCESS EXPORT'!$A:$AF,32,FALSE)," (Closed",TEXT('ACCESS EXPORT'!AA823," MM/DD/YYY)")),IF(TODAY()&lt;(('ACCESS EXPORT'!Z823)+30),CONCATENATE(VLOOKUP(A823,'ACCESS EXPORT'!$A:$AF,32,FALSE)," (Opens",TEXT('ACCESS EXPORT'!Z823," MM/DD/YYY)")),VLOOKUP(A823,'ACCESS EXPORT'!$A:$AF,32,FALSE)))))),"-")</f>
        <v>ADVENTHEALTH MEDICAL GROUP TRINA HIDALGO HEART CARE</v>
      </c>
      <c r="D823" s="3" t="str">
        <f ca="1">IFERROR(UPPER(IF(AND('ACCESS EXPORT'!AA823="",'ACCESS EXPORT'!Z823=""),VLOOKUP(A823,'ACCESS EXPORT'!$A:$AF,28,FALSE),(IF('ACCESS EXPORT'!AA823&lt;&gt;"",CONCATENATE(VLOOKUP(A823,'ACCESS EXPORT'!$A:$AF,28,FALSE)," (Closed",TEXT('ACCESS EXPORT'!AA823," MM/DD/YYY)")),IF(TODAY()&lt;(('ACCESS EXPORT'!Z823)+30),CONCATENATE(VLOOKUP(A823,'ACCESS EXPORT'!$A:$AF,28,FALSE)," (Opens",TEXT('ACCESS EXPORT'!Z823," MM/DD/YYY)")),VLOOKUP(A823,'ACCESS EXPORT'!$A:$AF,28,FALSE)))))),"-")</f>
        <v>TRINA HIDALGO</v>
      </c>
      <c r="E823" s="3" t="str">
        <f>VLOOKUP($A823,'ACCESS EXPORT'!$A:$AF,3,FALSE)</f>
        <v>7264</v>
      </c>
      <c r="F823" s="3" t="str">
        <f>UPPER(CONCATENATE(VLOOKUP(A823,'ACCESS EXPORT'!$A:$AF,4,FALSE)," ",VLOOKUP(A823,'ACCESS EXPORT'!$A:$AF,5,FALSE)," ",VLOOKUP(A823,'ACCESS EXPORT'!$A:$AF,6,FALSE)," ",VLOOKUP(A823,'ACCESS EXPORT'!$A:$AA,7,FALSE)," ",VLOOKUP(A823,'ACCESS EXPORT'!$A:$AA,8,FALSE)))</f>
        <v>101 S WESTMORELAND DR  ORLANDO FL 32805</v>
      </c>
      <c r="G823" s="4" t="str">
        <f>UPPER(VLOOKUP($A823,'ACCESS EXPORT'!$A:$AF,9,FALSE))</f>
        <v>ORANGE</v>
      </c>
      <c r="H823" s="4" t="str">
        <f>_xlfn.IFNA(VLOOKUP($B823,'ACCESS EXPORT'!$B:$J,9,FALSE),"")</f>
        <v>Trina Hidalgo</v>
      </c>
      <c r="I823" s="3" t="str">
        <f>CONCATENATE("(P)",VLOOKUP($A823,'ACCESS EXPORT'!$A:$AF,11,FALSE)," (F)",VLOOKUP($A823,'ACCESS EXPORT'!$A:$AF,29,FALSE))</f>
        <v>(P)(407) 836-9262 (F)(407) 836-7163</v>
      </c>
      <c r="J823" s="4" t="str">
        <f>UPPER(VLOOKUP($A823,'ACCESS EXPORT'!$A:$AF,12,FALSE))</f>
        <v>CARDIOLOGY</v>
      </c>
      <c r="K823" s="4" t="str">
        <f>UPPER(VLOOKUP($A823,'ACCESS EXPORT'!$A:$AF,13,FALSE))</f>
        <v>KRISTIN JIMENEZ</v>
      </c>
      <c r="L823" s="3" t="str">
        <f>IF(AND(VLOOKUP(A823,'ACCESS EXPORT'!A:AE,1,0),'ACCESS EXPORT'!N823=""),UPPER(CONCATENATE('ACCESS EXPORT'!AE823)),IF(VLOOKUP(A823,'ACCESS EXPORT'!A:AE,1,0),UPPER(CONCATENATE('ACCESS EXPORT'!N823," "&amp;CHAR(10),'ACCESS EXPORT'!AE823))))</f>
        <v xml:space="preserve">DAWN GATES 
</v>
      </c>
      <c r="M823" s="4" t="str">
        <f>UPPER(VLOOKUP($A823,'ACCESS EXPORT'!$A:$O,15,FALSE))</f>
        <v>JESSICA JOHNSON</v>
      </c>
      <c r="N823" s="4" t="str">
        <f ca="1">IF(AND('ACCESS EXPORT'!X823="",'ACCESS EXPORT'!Y823=""),IF('ACCESS EXPORT'!V823&lt;&gt;"",(IF(TODAY()-'ACCESS EXPORT'!V823&gt;=-60,UPPER(CONCATENATE(VLOOKUP(B823,'ACCESS EXPORT'!$B:$P,15,FALSE),""&amp;CHAR(10)&amp;"(SEP",TEXT('ACCESS EXPORT'!V823," MM/DD/YYY)"))),IF(TODAY()-'ACCESS EXPORT'!V823&lt;0,UPPER(VLOOKUP(B823,'ACCESS EXPORT'!$B:$P,15,FALSE)),UPPER(VLOOKUP(B823,'ACCESS EXPORT'!$B:$P,15,FALSE))))),IF('ACCESS EXPORT'!U823="",UPPER(VLOOKUP(B823,'ACCESS EXPORT'!$B:$P,15,FALSE)),IF(TODAY()-'ACCESS EXPORT'!U823&lt;=30,CONCATENATE(UPPER(VLOOKUP(B823,'ACCESS EXPORT'!$B:$P,15,FALSE)),""&amp;CHAR(10)&amp;"(NEW",TEXT('ACCESS EXPORT'!U823," MM/DD/YYY)")),IF(AND(TODAY()-'ACCESS EXPORT'!U823&gt;30,TODAY()&gt;0),UPPER(VLOOKUP(B823,'ACCESS EXPORT'!$B:$P,15,FALSE)))))),IF('ACCESS EXPORT'!Y823&lt;&gt;"",UPPER(CONCATENATE(UPPER(VLOOKUP(B823,'ACCESS EXPORT'!$B:$P,15,FALSE)),""&amp;CHAR(10)&amp;"(Transfer Out",TEXT('ACCESS EXPORT'!Y823," MM/DD/YYY)"))),IF('ACCESS EXPORT'!X823&lt;&gt;"",UPPER(CONCATENATE(UPPER(VLOOKUP(B823,'ACCESS EXPORT'!$B:$P,15,FALSE)),""&amp;CHAR(10)&amp;"(Transfer In",TEXT('ACCESS EXPORT'!X823," MM/DD/YYY)"))))))</f>
        <v>VAN HORN, SANDRA</v>
      </c>
      <c r="O823" s="4" t="str">
        <f>_xlfn.IFNA(VLOOKUP(B823,'ACCESS EXPORT'!$B:$Q,16,FALSE),"")</f>
        <v>APRN</v>
      </c>
      <c r="P823" s="4" t="str">
        <f>_xlfn.IFNA(VLOOKUP(B823,'ACCESS EXPORT'!B:W,22,FALSE),"-")</f>
        <v>1225422660</v>
      </c>
      <c r="Q823" s="4" t="str">
        <f>_xlfn.IFNA(VLOOKUP(A823,'ACCESS EXPORT'!$A:$AG,33,0),"-")</f>
        <v>Julie Morris</v>
      </c>
      <c r="R823" s="4" t="str">
        <f>_xlfn.IFNA(VLOOKUP(A823,'ACCESS EXPORT'!$A:$AH,34,0),"-")</f>
        <v>Linda Hopkins</v>
      </c>
      <c r="S823" s="4" t="str">
        <f>_xlfn.IFNA(VLOOKUP(A823,'ACCESS EXPORT'!$A:$AI,35,0),"-")</f>
        <v>James Agee</v>
      </c>
      <c r="T823" s="4" t="str">
        <f>_xlfn.IFNA(VLOOKUP(A823,'ACCESS EXPORT'!$A:$AJ,36,0),"-")</f>
        <v>TBD</v>
      </c>
      <c r="U823" s="4" t="str">
        <f>_xlfn.IFNA(VLOOKUP(A823,'ACCESS EXPORT'!$A:$AK,37,0),"-")</f>
        <v>athena</v>
      </c>
      <c r="V823" s="4" t="str">
        <f>_xlfn.IFNA(VLOOKUP(A823,'ACCESS EXPORT'!$A:$AL,38,0),"-")</f>
        <v>FHMG_TRINA HEART CARE CTR ORL</v>
      </c>
      <c r="W823" s="4" t="str">
        <f>_xlfn.IFNA(VLOOKUP(A823,'ACCESS EXPORT'!$A:$AM,39,0),"-")</f>
        <v/>
      </c>
      <c r="X823" s="4" t="str">
        <f>_xlfn.IFNA(VLOOKUP(A823,'ACCESS EXPORT'!$A:$AN,40,0),"-")</f>
        <v>Tiffany Palmer / John Hill</v>
      </c>
      <c r="Y823" s="26" t="str">
        <f>_xlfn.IFNA(VLOOKUP(A823,'ACCESS EXPORT'!A:AO,41,0),"")</f>
        <v>Gary Weston</v>
      </c>
      <c r="Z823" s="26" t="str">
        <f>_xlfn.IFNA(VLOOKUP(A823,'ACCESS EXPORT'!A:AP,42,0),"")</f>
        <v/>
      </c>
      <c r="AA823" s="26" t="str">
        <f>_xlfn.IFNA(VLOOKUP(A823,'ACCESS EXPORT'!A:AQ,43,0),"")</f>
        <v>Carl Pfeiffer</v>
      </c>
    </row>
    <row r="824" spans="1:27" ht="18.75" x14ac:dyDescent="0.25">
      <c r="A824" s="33">
        <v>347</v>
      </c>
      <c r="B824" s="10">
        <v>2046</v>
      </c>
      <c r="C824" s="7" t="str">
        <f ca="1">IFERROR(UPPER(IF(AND('ACCESS EXPORT'!AA824="",'ACCESS EXPORT'!Z824=""),VLOOKUP(A824,'ACCESS EXPORT'!$A:$AF,32,FALSE),(IF('ACCESS EXPORT'!AA824&lt;&gt;"",CONCATENATE(VLOOKUP(A824,'ACCESS EXPORT'!$A:$AF,32,FALSE)," (Closed",TEXT('ACCESS EXPORT'!AA824," MM/DD/YYY)")),IF(TODAY()&lt;(('ACCESS EXPORT'!Z824)+30),CONCATENATE(VLOOKUP(A824,'ACCESS EXPORT'!$A:$AF,32,FALSE)," (Opens",TEXT('ACCESS EXPORT'!Z824," MM/DD/YYY)")),VLOOKUP(A824,'ACCESS EXPORT'!$A:$AF,32,FALSE)))))),"-")</f>
        <v>ADVENTHEALTH MEDICAL GROUP TRINA HIDALGO HEART CARE</v>
      </c>
      <c r="D824" s="3" t="str">
        <f ca="1">IFERROR(UPPER(IF(AND('ACCESS EXPORT'!AA824="",'ACCESS EXPORT'!Z824=""),VLOOKUP(A824,'ACCESS EXPORT'!$A:$AF,28,FALSE),(IF('ACCESS EXPORT'!AA824&lt;&gt;"",CONCATENATE(VLOOKUP(A824,'ACCESS EXPORT'!$A:$AF,28,FALSE)," (Closed",TEXT('ACCESS EXPORT'!AA824," MM/DD/YYY)")),IF(TODAY()&lt;(('ACCESS EXPORT'!Z824)+30),CONCATENATE(VLOOKUP(A824,'ACCESS EXPORT'!$A:$AF,28,FALSE)," (Opens",TEXT('ACCESS EXPORT'!Z824," MM/DD/YYY)")),VLOOKUP(A824,'ACCESS EXPORT'!$A:$AF,28,FALSE)))))),"-")</f>
        <v>TRINA HIDALGO</v>
      </c>
      <c r="E824" s="3" t="str">
        <f>VLOOKUP($A824,'ACCESS EXPORT'!$A:$AF,3,FALSE)</f>
        <v>7264</v>
      </c>
      <c r="F824" s="3" t="str">
        <f>UPPER(CONCATENATE(VLOOKUP(A824,'ACCESS EXPORT'!$A:$AF,4,FALSE)," ",VLOOKUP(A824,'ACCESS EXPORT'!$A:$AF,5,FALSE)," ",VLOOKUP(A824,'ACCESS EXPORT'!$A:$AF,6,FALSE)," ",VLOOKUP(A824,'ACCESS EXPORT'!$A:$AA,7,FALSE)," ",VLOOKUP(A824,'ACCESS EXPORT'!$A:$AA,8,FALSE)))</f>
        <v>101 S WESTMORELAND DR  ORLANDO FL 32805</v>
      </c>
      <c r="G824" s="4" t="str">
        <f>UPPER(VLOOKUP($A824,'ACCESS EXPORT'!$A:$AF,9,FALSE))</f>
        <v>ORANGE</v>
      </c>
      <c r="H824" s="4" t="str">
        <f>_xlfn.IFNA(VLOOKUP($B824,'ACCESS EXPORT'!$B:$J,9,FALSE),"")</f>
        <v>Trina Hidalgo</v>
      </c>
      <c r="I824" s="3" t="str">
        <f>CONCATENATE("(P)",VLOOKUP($A824,'ACCESS EXPORT'!$A:$AF,11,FALSE)," (F)",VLOOKUP($A824,'ACCESS EXPORT'!$A:$AF,29,FALSE))</f>
        <v>(P)(407) 836-9262 (F)(407) 836-7163</v>
      </c>
      <c r="J824" s="4" t="str">
        <f>UPPER(VLOOKUP($A824,'ACCESS EXPORT'!$A:$AF,12,FALSE))</f>
        <v>CARDIOLOGY</v>
      </c>
      <c r="K824" s="4" t="str">
        <f>UPPER(VLOOKUP($A824,'ACCESS EXPORT'!$A:$AF,13,FALSE))</f>
        <v>KRISTIN JIMENEZ</v>
      </c>
      <c r="L824" s="3" t="str">
        <f>IF(AND(VLOOKUP(A824,'ACCESS EXPORT'!A:AE,1,0),'ACCESS EXPORT'!N824=""),UPPER(CONCATENATE('ACCESS EXPORT'!AE824)),IF(VLOOKUP(A824,'ACCESS EXPORT'!A:AE,1,0),UPPER(CONCATENATE('ACCESS EXPORT'!N824," "&amp;CHAR(10),'ACCESS EXPORT'!AE824))))</f>
        <v xml:space="preserve">DAWN GATES 
</v>
      </c>
      <c r="M824" s="4" t="str">
        <f>UPPER(VLOOKUP($A824,'ACCESS EXPORT'!$A:$O,15,FALSE))</f>
        <v>JESSICA JOHNSON</v>
      </c>
      <c r="N824" s="4" t="str">
        <f ca="1">IF(AND('ACCESS EXPORT'!X824="",'ACCESS EXPORT'!Y824=""),IF('ACCESS EXPORT'!V824&lt;&gt;"",(IF(TODAY()-'ACCESS EXPORT'!V824&gt;=-60,UPPER(CONCATENATE(VLOOKUP(B824,'ACCESS EXPORT'!$B:$P,15,FALSE),""&amp;CHAR(10)&amp;"(SEP",TEXT('ACCESS EXPORT'!V824," MM/DD/YYY)"))),IF(TODAY()-'ACCESS EXPORT'!V824&lt;0,UPPER(VLOOKUP(B824,'ACCESS EXPORT'!$B:$P,15,FALSE)),UPPER(VLOOKUP(B824,'ACCESS EXPORT'!$B:$P,15,FALSE))))),IF('ACCESS EXPORT'!U824="",UPPER(VLOOKUP(B824,'ACCESS EXPORT'!$B:$P,15,FALSE)),IF(TODAY()-'ACCESS EXPORT'!U824&lt;=30,CONCATENATE(UPPER(VLOOKUP(B824,'ACCESS EXPORT'!$B:$P,15,FALSE)),""&amp;CHAR(10)&amp;"(NEW",TEXT('ACCESS EXPORT'!U824," MM/DD/YYY)")),IF(AND(TODAY()-'ACCESS EXPORT'!U824&gt;30,TODAY()&gt;0),UPPER(VLOOKUP(B824,'ACCESS EXPORT'!$B:$P,15,FALSE)))))),IF('ACCESS EXPORT'!Y824&lt;&gt;"",UPPER(CONCATENATE(UPPER(VLOOKUP(B824,'ACCESS EXPORT'!$B:$P,15,FALSE)),""&amp;CHAR(10)&amp;"(Transfer Out",TEXT('ACCESS EXPORT'!Y824," MM/DD/YYY)"))),IF('ACCESS EXPORT'!X824&lt;&gt;"",UPPER(CONCATENATE(UPPER(VLOOKUP(B824,'ACCESS EXPORT'!$B:$P,15,FALSE)),""&amp;CHAR(10)&amp;"(Transfer In",TEXT('ACCESS EXPORT'!X824," MM/DD/YYY)"))))))</f>
        <v>HAYES, CYNTHIA</v>
      </c>
      <c r="O824" s="4" t="str">
        <f>_xlfn.IFNA(VLOOKUP(B824,'ACCESS EXPORT'!$B:$Q,16,FALSE),"")</f>
        <v>APRN</v>
      </c>
      <c r="P824" s="4" t="str">
        <f>_xlfn.IFNA(VLOOKUP(B824,'ACCESS EXPORT'!B:W,22,FALSE),"-")</f>
        <v>1336120468</v>
      </c>
      <c r="Q824" s="4" t="str">
        <f>_xlfn.IFNA(VLOOKUP(A824,'ACCESS EXPORT'!$A:$AG,33,0),"-")</f>
        <v>Julie Morris</v>
      </c>
      <c r="R824" s="4" t="str">
        <f>_xlfn.IFNA(VLOOKUP(A824,'ACCESS EXPORT'!$A:$AH,34,0),"-")</f>
        <v>Linda Hopkins</v>
      </c>
      <c r="S824" s="4" t="str">
        <f>_xlfn.IFNA(VLOOKUP(A824,'ACCESS EXPORT'!$A:$AI,35,0),"-")</f>
        <v>James Agee</v>
      </c>
      <c r="T824" s="4" t="str">
        <f>_xlfn.IFNA(VLOOKUP(A824,'ACCESS EXPORT'!$A:$AJ,36,0),"-")</f>
        <v>TBD</v>
      </c>
      <c r="U824" s="4" t="str">
        <f>_xlfn.IFNA(VLOOKUP(A824,'ACCESS EXPORT'!$A:$AK,37,0),"-")</f>
        <v>athena</v>
      </c>
      <c r="V824" s="4" t="str">
        <f>_xlfn.IFNA(VLOOKUP(A824,'ACCESS EXPORT'!$A:$AL,38,0),"-")</f>
        <v>FHMG_TRINA HEART CARE CTR ORL</v>
      </c>
      <c r="W824" s="4" t="str">
        <f>_xlfn.IFNA(VLOOKUP(A824,'ACCESS EXPORT'!$A:$AM,39,0),"-")</f>
        <v/>
      </c>
      <c r="X824" s="4" t="str">
        <f>_xlfn.IFNA(VLOOKUP(A824,'ACCESS EXPORT'!$A:$AN,40,0),"-")</f>
        <v>Tiffany Palmer / John Hill</v>
      </c>
      <c r="Y824" s="26" t="str">
        <f>_xlfn.IFNA(VLOOKUP(A824,'ACCESS EXPORT'!A:AO,41,0),"")</f>
        <v>Gary Weston</v>
      </c>
      <c r="Z824" s="26" t="str">
        <f>_xlfn.IFNA(VLOOKUP(A824,'ACCESS EXPORT'!A:AP,42,0),"")</f>
        <v/>
      </c>
      <c r="AA824" s="26" t="str">
        <f>_xlfn.IFNA(VLOOKUP(A824,'ACCESS EXPORT'!A:AQ,43,0),"")</f>
        <v>Carl Pfeiffer</v>
      </c>
    </row>
    <row r="825" spans="1:27" ht="18.75" x14ac:dyDescent="0.25">
      <c r="A825" s="33">
        <v>346</v>
      </c>
      <c r="B825" s="10">
        <v>2051</v>
      </c>
      <c r="C825" s="7" t="str">
        <f ca="1">IFERROR(UPPER(IF(AND('ACCESS EXPORT'!AA825="",'ACCESS EXPORT'!Z825=""),VLOOKUP(A825,'ACCESS EXPORT'!$A:$AF,32,FALSE),(IF('ACCESS EXPORT'!AA825&lt;&gt;"",CONCATENATE(VLOOKUP(A825,'ACCESS EXPORT'!$A:$AF,32,FALSE)," (Closed",TEXT('ACCESS EXPORT'!AA825," MM/DD/YYY)")),IF(TODAY()&lt;(('ACCESS EXPORT'!Z825)+30),CONCATENATE(VLOOKUP(A825,'ACCESS EXPORT'!$A:$AF,32,FALSE)," (Opens",TEXT('ACCESS EXPORT'!Z825," MM/DD/YYY)")),VLOOKUP(A825,'ACCESS EXPORT'!$A:$AF,32,FALSE)))))),"-")</f>
        <v>ADVENTHEALTH MEDICAL GROUP HEART SUCCESS CLINIC AT ORLANDO</v>
      </c>
      <c r="D825" s="3" t="str">
        <f ca="1">IFERROR(UPPER(IF(AND('ACCESS EXPORT'!AA825="",'ACCESS EXPORT'!Z825=""),VLOOKUP(A825,'ACCESS EXPORT'!$A:$AF,28,FALSE),(IF('ACCESS EXPORT'!AA825&lt;&gt;"",CONCATENATE(VLOOKUP(A825,'ACCESS EXPORT'!$A:$AF,28,FALSE)," (Closed",TEXT('ACCESS EXPORT'!AA825," MM/DD/YYY)")),IF(TODAY()&lt;(('ACCESS EXPORT'!Z825)+30),CONCATENATE(VLOOKUP(A825,'ACCESS EXPORT'!$A:$AF,28,FALSE)," (Opens",TEXT('ACCESS EXPORT'!Z825," MM/DD/YYY)")),VLOOKUP(A825,'ACCESS EXPORT'!$A:$AF,28,FALSE)))))),"-")</f>
        <v>HEART SUCCESS CLINIC AT FLORIDA HOSPITAL ORLANDO</v>
      </c>
      <c r="E825" s="3" t="str">
        <f>VLOOKUP($A825,'ACCESS EXPORT'!$A:$AF,3,FALSE)</f>
        <v>7268</v>
      </c>
      <c r="F825" s="3" t="str">
        <f>UPPER(CONCATENATE(VLOOKUP(A825,'ACCESS EXPORT'!$A:$AF,4,FALSE)," ",VLOOKUP(A825,'ACCESS EXPORT'!$A:$AF,5,FALSE)," ",VLOOKUP(A825,'ACCESS EXPORT'!$A:$AF,6,FALSE)," ",VLOOKUP(A825,'ACCESS EXPORT'!$A:$AA,7,FALSE)," ",VLOOKUP(A825,'ACCESS EXPORT'!$A:$AA,8,FALSE)))</f>
        <v>2501 NORTH ORANGE AVENUE SUITE 542 ORLANDO FL 32804</v>
      </c>
      <c r="G825" s="4" t="str">
        <f>UPPER(VLOOKUP($A825,'ACCESS EXPORT'!$A:$AF,9,FALSE))</f>
        <v>ORANGE</v>
      </c>
      <c r="H825" s="4" t="str">
        <f>_xlfn.IFNA(VLOOKUP($B825,'ACCESS EXPORT'!$B:$J,9,FALSE),"")</f>
        <v>TCC</v>
      </c>
      <c r="I825" s="3" t="str">
        <f>CONCATENATE("(P)",VLOOKUP($A825,'ACCESS EXPORT'!$A:$AF,11,FALSE)," (F)",VLOOKUP($A825,'ACCESS EXPORT'!$A:$AF,29,FALSE))</f>
        <v>(P)(407) 303-5860 (F)(407) 303-2759</v>
      </c>
      <c r="J825" s="4" t="str">
        <f>UPPER(VLOOKUP($A825,'ACCESS EXPORT'!$A:$AF,12,FALSE))</f>
        <v>CARDIOLOGY</v>
      </c>
      <c r="K825" s="4" t="str">
        <f>UPPER(VLOOKUP($A825,'ACCESS EXPORT'!$A:$AF,13,FALSE))</f>
        <v>KRISTIN JIMENEZ</v>
      </c>
      <c r="L825" s="3" t="str">
        <f>IF(AND(VLOOKUP(A825,'ACCESS EXPORT'!A:AE,1,0),'ACCESS EXPORT'!N825=""),UPPER(CONCATENATE('ACCESS EXPORT'!AE825)),IF(VLOOKUP(A825,'ACCESS EXPORT'!A:AE,1,0),UPPER(CONCATENATE('ACCESS EXPORT'!N825," "&amp;CHAR(10),'ACCESS EXPORT'!AE825))))</f>
        <v xml:space="preserve">DAWN GATES 
</v>
      </c>
      <c r="M825" s="4" t="str">
        <f>UPPER(VLOOKUP($A825,'ACCESS EXPORT'!$A:$O,15,FALSE))</f>
        <v>JESSICA JOHNSON</v>
      </c>
      <c r="N825" s="4" t="str">
        <f ca="1">IF(AND('ACCESS EXPORT'!X825="",'ACCESS EXPORT'!Y825=""),IF('ACCESS EXPORT'!V825&lt;&gt;"",(IF(TODAY()-'ACCESS EXPORT'!V825&gt;=-60,UPPER(CONCATENATE(VLOOKUP(B825,'ACCESS EXPORT'!$B:$P,15,FALSE),""&amp;CHAR(10)&amp;"(SEP",TEXT('ACCESS EXPORT'!V825," MM/DD/YYY)"))),IF(TODAY()-'ACCESS EXPORT'!V825&lt;0,UPPER(VLOOKUP(B825,'ACCESS EXPORT'!$B:$P,15,FALSE)),UPPER(VLOOKUP(B825,'ACCESS EXPORT'!$B:$P,15,FALSE))))),IF('ACCESS EXPORT'!U825="",UPPER(VLOOKUP(B825,'ACCESS EXPORT'!$B:$P,15,FALSE)),IF(TODAY()-'ACCESS EXPORT'!U825&lt;=30,CONCATENATE(UPPER(VLOOKUP(B825,'ACCESS EXPORT'!$B:$P,15,FALSE)),""&amp;CHAR(10)&amp;"(NEW",TEXT('ACCESS EXPORT'!U825," MM/DD/YYY)")),IF(AND(TODAY()-'ACCESS EXPORT'!U825&gt;30,TODAY()&gt;0),UPPER(VLOOKUP(B825,'ACCESS EXPORT'!$B:$P,15,FALSE)))))),IF('ACCESS EXPORT'!Y825&lt;&gt;"",UPPER(CONCATENATE(UPPER(VLOOKUP(B825,'ACCESS EXPORT'!$B:$P,15,FALSE)),""&amp;CHAR(10)&amp;"(Transfer Out",TEXT('ACCESS EXPORT'!Y825," MM/DD/YYY)"))),IF('ACCESS EXPORT'!X825&lt;&gt;"",UPPER(CONCATENATE(UPPER(VLOOKUP(B825,'ACCESS EXPORT'!$B:$P,15,FALSE)),""&amp;CHAR(10)&amp;"(Transfer In",TEXT('ACCESS EXPORT'!X825," MM/DD/YYY)"))))))</f>
        <v>HOLLENBERGER, LAURA</v>
      </c>
      <c r="O825" s="4" t="str">
        <f>_xlfn.IFNA(VLOOKUP(B825,'ACCESS EXPORT'!$B:$Q,16,FALSE),"")</f>
        <v>APRN</v>
      </c>
      <c r="P825" s="4" t="str">
        <f>_xlfn.IFNA(VLOOKUP(B825,'ACCESS EXPORT'!B:W,22,FALSE),"-")</f>
        <v>1033351788</v>
      </c>
      <c r="Q825" s="4" t="str">
        <f>_xlfn.IFNA(VLOOKUP(A825,'ACCESS EXPORT'!$A:$AG,33,0),"-")</f>
        <v>Bevine Whyte</v>
      </c>
      <c r="R825" s="4" t="str">
        <f>_xlfn.IFNA(VLOOKUP(A825,'ACCESS EXPORT'!$A:$AH,34,0),"-")</f>
        <v>Linda Hopkins</v>
      </c>
      <c r="S825" s="4" t="str">
        <f>_xlfn.IFNA(VLOOKUP(A825,'ACCESS EXPORT'!$A:$AI,35,0),"-")</f>
        <v>James Agee</v>
      </c>
      <c r="T825" s="4" t="str">
        <f>_xlfn.IFNA(VLOOKUP(A825,'ACCESS EXPORT'!$A:$AJ,36,0),"-")</f>
        <v>TBD</v>
      </c>
      <c r="U825" s="4" t="str">
        <f>_xlfn.IFNA(VLOOKUP(A825,'ACCESS EXPORT'!$A:$AK,37,0),"-")</f>
        <v>athena</v>
      </c>
      <c r="V825" s="4" t="str">
        <f>_xlfn.IFNA(VLOOKUP(A825,'ACCESS EXPORT'!$A:$AL,38,0),"-")</f>
        <v>FHMG_HEART SUCCESS CLNC FH ORL</v>
      </c>
      <c r="W825" s="4" t="str">
        <f>_xlfn.IFNA(VLOOKUP(A825,'ACCESS EXPORT'!$A:$AM,39,0),"-")</f>
        <v/>
      </c>
      <c r="X825" s="4" t="str">
        <f>_xlfn.IFNA(VLOOKUP(A825,'ACCESS EXPORT'!$A:$AN,40,0),"-")</f>
        <v>Tiffany Palmer / John Hill</v>
      </c>
      <c r="Y825" s="26" t="str">
        <f>_xlfn.IFNA(VLOOKUP(A825,'ACCESS EXPORT'!A:AO,41,0),"")</f>
        <v>Gary Weston</v>
      </c>
      <c r="Z825" s="26" t="str">
        <f>_xlfn.IFNA(VLOOKUP(A825,'ACCESS EXPORT'!A:AP,42,0),"")</f>
        <v/>
      </c>
      <c r="AA825" s="26" t="str">
        <f>_xlfn.IFNA(VLOOKUP(A825,'ACCESS EXPORT'!A:AQ,43,0),"")</f>
        <v>Carl Pfeiffer</v>
      </c>
    </row>
    <row r="826" spans="1:27" ht="18.75" x14ac:dyDescent="0.25">
      <c r="A826" s="33">
        <v>346</v>
      </c>
      <c r="B826" s="10">
        <v>2050</v>
      </c>
      <c r="C826" s="7" t="str">
        <f ca="1">IFERROR(UPPER(IF(AND('ACCESS EXPORT'!AA826="",'ACCESS EXPORT'!Z826=""),VLOOKUP(A826,'ACCESS EXPORT'!$A:$AF,32,FALSE),(IF('ACCESS EXPORT'!AA826&lt;&gt;"",CONCATENATE(VLOOKUP(A826,'ACCESS EXPORT'!$A:$AF,32,FALSE)," (Closed",TEXT('ACCESS EXPORT'!AA826," MM/DD/YYY)")),IF(TODAY()&lt;(('ACCESS EXPORT'!Z826)+30),CONCATENATE(VLOOKUP(A826,'ACCESS EXPORT'!$A:$AF,32,FALSE)," (Opens",TEXT('ACCESS EXPORT'!Z826," MM/DD/YYY)")),VLOOKUP(A826,'ACCESS EXPORT'!$A:$AF,32,FALSE)))))),"-")</f>
        <v>ADVENTHEALTH MEDICAL GROUP HEART SUCCESS CLINIC AT ORLANDO</v>
      </c>
      <c r="D826" s="3" t="str">
        <f ca="1">IFERROR(UPPER(IF(AND('ACCESS EXPORT'!AA826="",'ACCESS EXPORT'!Z826=""),VLOOKUP(A826,'ACCESS EXPORT'!$A:$AF,28,FALSE),(IF('ACCESS EXPORT'!AA826&lt;&gt;"",CONCATENATE(VLOOKUP(A826,'ACCESS EXPORT'!$A:$AF,28,FALSE)," (Closed",TEXT('ACCESS EXPORT'!AA826," MM/DD/YYY)")),IF(TODAY()&lt;(('ACCESS EXPORT'!Z826)+30),CONCATENATE(VLOOKUP(A826,'ACCESS EXPORT'!$A:$AF,28,FALSE)," (Opens",TEXT('ACCESS EXPORT'!Z826," MM/DD/YYY)")),VLOOKUP(A826,'ACCESS EXPORT'!$A:$AF,28,FALSE)))))),"-")</f>
        <v>HEART SUCCESS CLINIC AT FLORIDA HOSPITAL ORLANDO</v>
      </c>
      <c r="E826" s="3" t="str">
        <f>VLOOKUP($A826,'ACCESS EXPORT'!$A:$AF,3,FALSE)</f>
        <v>7268</v>
      </c>
      <c r="F826" s="3" t="str">
        <f>UPPER(CONCATENATE(VLOOKUP(A826,'ACCESS EXPORT'!$A:$AF,4,FALSE)," ",VLOOKUP(A826,'ACCESS EXPORT'!$A:$AF,5,FALSE)," ",VLOOKUP(A826,'ACCESS EXPORT'!$A:$AF,6,FALSE)," ",VLOOKUP(A826,'ACCESS EXPORT'!$A:$AA,7,FALSE)," ",VLOOKUP(A826,'ACCESS EXPORT'!$A:$AA,8,FALSE)))</f>
        <v>2501 NORTH ORANGE AVENUE SUITE 542 ORLANDO FL 32804</v>
      </c>
      <c r="G826" s="4" t="str">
        <f>UPPER(VLOOKUP($A826,'ACCESS EXPORT'!$A:$AF,9,FALSE))</f>
        <v>ORANGE</v>
      </c>
      <c r="H826" s="4" t="str">
        <f>_xlfn.IFNA(VLOOKUP($B826,'ACCESS EXPORT'!$B:$J,9,FALSE),"")</f>
        <v>TCC</v>
      </c>
      <c r="I826" s="3" t="str">
        <f>CONCATENATE("(P)",VLOOKUP($A826,'ACCESS EXPORT'!$A:$AF,11,FALSE)," (F)",VLOOKUP($A826,'ACCESS EXPORT'!$A:$AF,29,FALSE))</f>
        <v>(P)(407) 303-5860 (F)(407) 303-2759</v>
      </c>
      <c r="J826" s="4" t="str">
        <f>UPPER(VLOOKUP($A826,'ACCESS EXPORT'!$A:$AF,12,FALSE))</f>
        <v>CARDIOLOGY</v>
      </c>
      <c r="K826" s="4" t="str">
        <f>UPPER(VLOOKUP($A826,'ACCESS EXPORT'!$A:$AF,13,FALSE))</f>
        <v>KRISTIN JIMENEZ</v>
      </c>
      <c r="L826" s="3" t="str">
        <f>IF(AND(VLOOKUP(A826,'ACCESS EXPORT'!A:AE,1,0),'ACCESS EXPORT'!N826=""),UPPER(CONCATENATE('ACCESS EXPORT'!AE826)),IF(VLOOKUP(A826,'ACCESS EXPORT'!A:AE,1,0),UPPER(CONCATENATE('ACCESS EXPORT'!N826," "&amp;CHAR(10),'ACCESS EXPORT'!AE826))))</f>
        <v xml:space="preserve">DAWN GATES 
</v>
      </c>
      <c r="M826" s="4" t="str">
        <f>UPPER(VLOOKUP($A826,'ACCESS EXPORT'!$A:$O,15,FALSE))</f>
        <v>JESSICA JOHNSON</v>
      </c>
      <c r="N826" s="4" t="str">
        <f ca="1">IF(AND('ACCESS EXPORT'!X826="",'ACCESS EXPORT'!Y826=""),IF('ACCESS EXPORT'!V826&lt;&gt;"",(IF(TODAY()-'ACCESS EXPORT'!V826&gt;=-60,UPPER(CONCATENATE(VLOOKUP(B826,'ACCESS EXPORT'!$B:$P,15,FALSE),""&amp;CHAR(10)&amp;"(SEP",TEXT('ACCESS EXPORT'!V826," MM/DD/YYY)"))),IF(TODAY()-'ACCESS EXPORT'!V826&lt;0,UPPER(VLOOKUP(B826,'ACCESS EXPORT'!$B:$P,15,FALSE)),UPPER(VLOOKUP(B826,'ACCESS EXPORT'!$B:$P,15,FALSE))))),IF('ACCESS EXPORT'!U826="",UPPER(VLOOKUP(B826,'ACCESS EXPORT'!$B:$P,15,FALSE)),IF(TODAY()-'ACCESS EXPORT'!U826&lt;=30,CONCATENATE(UPPER(VLOOKUP(B826,'ACCESS EXPORT'!$B:$P,15,FALSE)),""&amp;CHAR(10)&amp;"(NEW",TEXT('ACCESS EXPORT'!U826," MM/DD/YYY)")),IF(AND(TODAY()-'ACCESS EXPORT'!U826&gt;30,TODAY()&gt;0),UPPER(VLOOKUP(B826,'ACCESS EXPORT'!$B:$P,15,FALSE)))))),IF('ACCESS EXPORT'!Y826&lt;&gt;"",UPPER(CONCATENATE(UPPER(VLOOKUP(B826,'ACCESS EXPORT'!$B:$P,15,FALSE)),""&amp;CHAR(10)&amp;"(Transfer Out",TEXT('ACCESS EXPORT'!Y826," MM/DD/YYY)"))),IF('ACCESS EXPORT'!X826&lt;&gt;"",UPPER(CONCATENATE(UPPER(VLOOKUP(B826,'ACCESS EXPORT'!$B:$P,15,FALSE)),""&amp;CHAR(10)&amp;"(Transfer In",TEXT('ACCESS EXPORT'!X826," MM/DD/YYY)"))))))</f>
        <v>TOURIAN, REBEKAH</v>
      </c>
      <c r="O826" s="4" t="str">
        <f>_xlfn.IFNA(VLOOKUP(B826,'ACCESS EXPORT'!$B:$Q,16,FALSE),"")</f>
        <v>APRN</v>
      </c>
      <c r="P826" s="4" t="str">
        <f>_xlfn.IFNA(VLOOKUP(B826,'ACCESS EXPORT'!B:W,22,FALSE),"-")</f>
        <v>1942575063</v>
      </c>
      <c r="Q826" s="4" t="str">
        <f>_xlfn.IFNA(VLOOKUP(A826,'ACCESS EXPORT'!$A:$AG,33,0),"-")</f>
        <v>Bevine Whyte</v>
      </c>
      <c r="R826" s="4" t="str">
        <f>_xlfn.IFNA(VLOOKUP(A826,'ACCESS EXPORT'!$A:$AH,34,0),"-")</f>
        <v>Linda Hopkins</v>
      </c>
      <c r="S826" s="4" t="str">
        <f>_xlfn.IFNA(VLOOKUP(A826,'ACCESS EXPORT'!$A:$AI,35,0),"-")</f>
        <v>James Agee</v>
      </c>
      <c r="T826" s="4" t="str">
        <f>_xlfn.IFNA(VLOOKUP(A826,'ACCESS EXPORT'!$A:$AJ,36,0),"-")</f>
        <v>TBD</v>
      </c>
      <c r="U826" s="4" t="str">
        <f>_xlfn.IFNA(VLOOKUP(A826,'ACCESS EXPORT'!$A:$AK,37,0),"-")</f>
        <v>athena</v>
      </c>
      <c r="V826" s="4" t="str">
        <f>_xlfn.IFNA(VLOOKUP(A826,'ACCESS EXPORT'!$A:$AL,38,0),"-")</f>
        <v>FHMG_HEART SUCCESS CLNC FH ORL</v>
      </c>
      <c r="W826" s="4" t="str">
        <f>_xlfn.IFNA(VLOOKUP(A826,'ACCESS EXPORT'!$A:$AM,39,0),"-")</f>
        <v/>
      </c>
      <c r="X826" s="4" t="str">
        <f>_xlfn.IFNA(VLOOKUP(A826,'ACCESS EXPORT'!$A:$AN,40,0),"-")</f>
        <v>Tiffany Palmer / John Hill</v>
      </c>
      <c r="Y826" s="26" t="str">
        <f>_xlfn.IFNA(VLOOKUP(A826,'ACCESS EXPORT'!A:AO,41,0),"")</f>
        <v>Gary Weston</v>
      </c>
      <c r="Z826" s="26" t="str">
        <f>_xlfn.IFNA(VLOOKUP(A826,'ACCESS EXPORT'!A:AP,42,0),"")</f>
        <v/>
      </c>
      <c r="AA826" s="26" t="str">
        <f>_xlfn.IFNA(VLOOKUP(A826,'ACCESS EXPORT'!A:AQ,43,0),"")</f>
        <v>Carl Pfeiffer</v>
      </c>
    </row>
    <row r="827" spans="1:27" ht="18.75" x14ac:dyDescent="0.25">
      <c r="A827" s="33">
        <v>148</v>
      </c>
      <c r="B827" s="10">
        <v>1278</v>
      </c>
      <c r="C827" s="7" t="str">
        <f ca="1">IFERROR(UPPER(IF(AND('ACCESS EXPORT'!AA827="",'ACCESS EXPORT'!Z827=""),VLOOKUP(A827,'ACCESS EXPORT'!$A:$AF,32,FALSE),(IF('ACCESS EXPORT'!AA827&lt;&gt;"",CONCATENATE(VLOOKUP(A827,'ACCESS EXPORT'!$A:$AF,32,FALSE)," (Closed",TEXT('ACCESS EXPORT'!AA827," MM/DD/YYY)")),IF(TODAY()&lt;(('ACCESS EXPORT'!Z827)+30),CONCATENATE(VLOOKUP(A827,'ACCESS EXPORT'!$A:$AF,32,FALSE)," (Opens",TEXT('ACCESS EXPORT'!Z827," MM/DD/YYY)")),VLOOKUP(A827,'ACCESS EXPORT'!$A:$AF,32,FALSE)))))),"-")</f>
        <v>ADVENTHEALTH MEDICAL GROUP FAMILY MEDICINE AT OVIEDO BROADWAY</v>
      </c>
      <c r="D827" s="3" t="str">
        <f ca="1">IFERROR(UPPER(IF(AND('ACCESS EXPORT'!AA827="",'ACCESS EXPORT'!Z827=""),VLOOKUP(A827,'ACCESS EXPORT'!$A:$AF,28,FALSE),(IF('ACCESS EXPORT'!AA827&lt;&gt;"",CONCATENATE(VLOOKUP(A827,'ACCESS EXPORT'!$A:$AF,28,FALSE)," (Closed",TEXT('ACCESS EXPORT'!AA827," MM/DD/YYY)")),IF(TODAY()&lt;(('ACCESS EXPORT'!Z827)+30),CONCATENATE(VLOOKUP(A827,'ACCESS EXPORT'!$A:$AF,28,FALSE)," (Opens",TEXT('ACCESS EXPORT'!Z827," MM/DD/YYY)")),VLOOKUP(A827,'ACCESS EXPORT'!$A:$AF,28,FALSE)))))),"-")</f>
        <v>CENTRAL FLORIDA FAMILY MEDICINE</v>
      </c>
      <c r="E827" s="3" t="str">
        <f>VLOOKUP($A827,'ACCESS EXPORT'!$A:$AF,3,FALSE)</f>
        <v>7280</v>
      </c>
      <c r="F827" s="3" t="str">
        <f>UPPER(CONCATENATE(VLOOKUP(A827,'ACCESS EXPORT'!$A:$AF,4,FALSE)," ",VLOOKUP(A827,'ACCESS EXPORT'!$A:$AF,5,FALSE)," ",VLOOKUP(A827,'ACCESS EXPORT'!$A:$AF,6,FALSE)," ",VLOOKUP(A827,'ACCESS EXPORT'!$A:$AA,7,FALSE)," ",VLOOKUP(A827,'ACCESS EXPORT'!$A:$AA,8,FALSE)))</f>
        <v>1000 W BROADWAY ST SUITE 205 OVIEDO FL 32765</v>
      </c>
      <c r="G827" s="4" t="str">
        <f>UPPER(VLOOKUP($A827,'ACCESS EXPORT'!$A:$AF,9,FALSE))</f>
        <v>SEMINOLE</v>
      </c>
      <c r="H827" s="4" t="str">
        <f>_xlfn.IFNA(VLOOKUP($B827,'ACCESS EXPORT'!$B:$J,9,FALSE),"")</f>
        <v>NE</v>
      </c>
      <c r="I827" s="3" t="str">
        <f>CONCATENATE("(P)",VLOOKUP($A827,'ACCESS EXPORT'!$A:$AF,11,FALSE)," (F)",VLOOKUP($A827,'ACCESS EXPORT'!$A:$AF,29,FALSE))</f>
        <v>(P)(407) 706-1650 (F)(407) 706-1651</v>
      </c>
      <c r="J827" s="4" t="str">
        <f>UPPER(VLOOKUP($A827,'ACCESS EXPORT'!$A:$AF,12,FALSE))</f>
        <v>FAMILY MEDICINE</v>
      </c>
      <c r="K827" s="4" t="str">
        <f>UPPER(VLOOKUP($A827,'ACCESS EXPORT'!$A:$AF,13,FALSE))</f>
        <v>DEBORAH HAYWOOD</v>
      </c>
      <c r="L827" s="3" t="str">
        <f>IF(AND(VLOOKUP(A827,'ACCESS EXPORT'!A:AE,1,0),'ACCESS EXPORT'!N827=""),UPPER(CONCATENATE('ACCESS EXPORT'!AE827)),IF(VLOOKUP(A827,'ACCESS EXPORT'!A:AE,1,0),UPPER(CONCATENATE('ACCESS EXPORT'!N827," "&amp;CHAR(10),'ACCESS EXPORT'!AE827))))</f>
        <v xml:space="preserve">DALIA TIRADO 
</v>
      </c>
      <c r="M827" s="4" t="str">
        <f>UPPER(VLOOKUP($A827,'ACCESS EXPORT'!$A:$O,15,FALSE))</f>
        <v>OMAIDA CALDERON (PM)</v>
      </c>
      <c r="N827" s="4" t="str">
        <f ca="1">IF(AND('ACCESS EXPORT'!X827="",'ACCESS EXPORT'!Y827=""),IF('ACCESS EXPORT'!V827&lt;&gt;"",(IF(TODAY()-'ACCESS EXPORT'!V827&gt;=-60,UPPER(CONCATENATE(VLOOKUP(B827,'ACCESS EXPORT'!$B:$P,15,FALSE),""&amp;CHAR(10)&amp;"(SEP",TEXT('ACCESS EXPORT'!V827," MM/DD/YYY)"))),IF(TODAY()-'ACCESS EXPORT'!V827&lt;0,UPPER(VLOOKUP(B827,'ACCESS EXPORT'!$B:$P,15,FALSE)),UPPER(VLOOKUP(B827,'ACCESS EXPORT'!$B:$P,15,FALSE))))),IF('ACCESS EXPORT'!U827="",UPPER(VLOOKUP(B827,'ACCESS EXPORT'!$B:$P,15,FALSE)),IF(TODAY()-'ACCESS EXPORT'!U827&lt;=30,CONCATENATE(UPPER(VLOOKUP(B827,'ACCESS EXPORT'!$B:$P,15,FALSE)),""&amp;CHAR(10)&amp;"(NEW",TEXT('ACCESS EXPORT'!U827," MM/DD/YYY)")),IF(AND(TODAY()-'ACCESS EXPORT'!U827&gt;30,TODAY()&gt;0),UPPER(VLOOKUP(B827,'ACCESS EXPORT'!$B:$P,15,FALSE)))))),IF('ACCESS EXPORT'!Y827&lt;&gt;"",UPPER(CONCATENATE(UPPER(VLOOKUP(B827,'ACCESS EXPORT'!$B:$P,15,FALSE)),""&amp;CHAR(10)&amp;"(Transfer Out",TEXT('ACCESS EXPORT'!Y827," MM/DD/YYY)"))),IF('ACCESS EXPORT'!X827&lt;&gt;"",UPPER(CONCATENATE(UPPER(VLOOKUP(B827,'ACCESS EXPORT'!$B:$P,15,FALSE)),""&amp;CHAR(10)&amp;"(Transfer In",TEXT('ACCESS EXPORT'!X827," MM/DD/YYY)"))))))</f>
        <v>COUPLAND, JOAN D.</v>
      </c>
      <c r="O827" s="4" t="str">
        <f>_xlfn.IFNA(VLOOKUP(B827,'ACCESS EXPORT'!$B:$Q,16,FALSE),"")</f>
        <v>MD</v>
      </c>
      <c r="P827" s="4" t="str">
        <f>_xlfn.IFNA(VLOOKUP(B827,'ACCESS EXPORT'!B:W,22,FALSE),"-")</f>
        <v>1366422933</v>
      </c>
      <c r="Q827" s="4" t="str">
        <f>_xlfn.IFNA(VLOOKUP(A827,'ACCESS EXPORT'!$A:$AG,33,0),"-")</f>
        <v>Alejandra Torres</v>
      </c>
      <c r="R827" s="4" t="str">
        <f>_xlfn.IFNA(VLOOKUP(A827,'ACCESS EXPORT'!$A:$AH,34,0),"-")</f>
        <v>Cheri Benedeti</v>
      </c>
      <c r="S827" s="4" t="str">
        <f>_xlfn.IFNA(VLOOKUP(A827,'ACCESS EXPORT'!$A:$AI,35,0),"-")</f>
        <v>Anna Bachtis</v>
      </c>
      <c r="T827" s="4" t="str">
        <f>_xlfn.IFNA(VLOOKUP(A827,'ACCESS EXPORT'!$A:$AJ,36,0),"-")</f>
        <v>Andrew Davis</v>
      </c>
      <c r="U827" s="4" t="str">
        <f>_xlfn.IFNA(VLOOKUP(A827,'ACCESS EXPORT'!$A:$AK,37,0),"-")</f>
        <v>athena</v>
      </c>
      <c r="V827" s="4" t="str">
        <f>_xlfn.IFNA(VLOOKUP(A827,'ACCESS EXPORT'!$A:$AL,38,0),"-")</f>
        <v>FHMG_CENTRAL FL FM</v>
      </c>
      <c r="W827" s="4" t="str">
        <f>_xlfn.IFNA(VLOOKUP(A827,'ACCESS EXPORT'!$A:$AM,39,0),"-")</f>
        <v/>
      </c>
      <c r="X827" s="4" t="str">
        <f>_xlfn.IFNA(VLOOKUP(A827,'ACCESS EXPORT'!$A:$AN,40,0),"-")</f>
        <v>Libia Villaquiran / Jenny Green</v>
      </c>
      <c r="Y827" s="26" t="str">
        <f>_xlfn.IFNA(VLOOKUP(A827,'ACCESS EXPORT'!A:AO,41,0),"")</f>
        <v>Karen Kundinger</v>
      </c>
      <c r="Z827" s="26" t="str">
        <f>_xlfn.IFNA(VLOOKUP(A827,'ACCESS EXPORT'!A:AP,42,0),"")</f>
        <v>Janice Scales</v>
      </c>
      <c r="AA827" s="26" t="str">
        <f>_xlfn.IFNA(VLOOKUP(A827,'ACCESS EXPORT'!A:AQ,43,0),"")</f>
        <v>Heather McComb</v>
      </c>
    </row>
    <row r="828" spans="1:27" ht="18.75" x14ac:dyDescent="0.25">
      <c r="A828" s="33">
        <v>148</v>
      </c>
      <c r="B828" s="10">
        <v>1280</v>
      </c>
      <c r="C828" s="7" t="str">
        <f ca="1">IFERROR(UPPER(IF(AND('ACCESS EXPORT'!AA828="",'ACCESS EXPORT'!Z828=""),VLOOKUP(A828,'ACCESS EXPORT'!$A:$AF,32,FALSE),(IF('ACCESS EXPORT'!AA828&lt;&gt;"",CONCATENATE(VLOOKUP(A828,'ACCESS EXPORT'!$A:$AF,32,FALSE)," (Closed",TEXT('ACCESS EXPORT'!AA828," MM/DD/YYY)")),IF(TODAY()&lt;(('ACCESS EXPORT'!Z828)+30),CONCATENATE(VLOOKUP(A828,'ACCESS EXPORT'!$A:$AF,32,FALSE)," (Opens",TEXT('ACCESS EXPORT'!Z828," MM/DD/YYY)")),VLOOKUP(A828,'ACCESS EXPORT'!$A:$AF,32,FALSE)))))),"-")</f>
        <v>ADVENTHEALTH MEDICAL GROUP FAMILY MEDICINE AT OVIEDO BROADWAY</v>
      </c>
      <c r="D828" s="3" t="str">
        <f ca="1">IFERROR(UPPER(IF(AND('ACCESS EXPORT'!AA828="",'ACCESS EXPORT'!Z828=""),VLOOKUP(A828,'ACCESS EXPORT'!$A:$AF,28,FALSE),(IF('ACCESS EXPORT'!AA828&lt;&gt;"",CONCATENATE(VLOOKUP(A828,'ACCESS EXPORT'!$A:$AF,28,FALSE)," (Closed",TEXT('ACCESS EXPORT'!AA828," MM/DD/YYY)")),IF(TODAY()&lt;(('ACCESS EXPORT'!Z828)+30),CONCATENATE(VLOOKUP(A828,'ACCESS EXPORT'!$A:$AF,28,FALSE)," (Opens",TEXT('ACCESS EXPORT'!Z828," MM/DD/YYY)")),VLOOKUP(A828,'ACCESS EXPORT'!$A:$AF,28,FALSE)))))),"-")</f>
        <v>CENTRAL FLORIDA FAMILY MEDICINE</v>
      </c>
      <c r="E828" s="3" t="str">
        <f>VLOOKUP($A828,'ACCESS EXPORT'!$A:$AF,3,FALSE)</f>
        <v>7280</v>
      </c>
      <c r="F828" s="3" t="str">
        <f>UPPER(CONCATENATE(VLOOKUP(A828,'ACCESS EXPORT'!$A:$AF,4,FALSE)," ",VLOOKUP(A828,'ACCESS EXPORT'!$A:$AF,5,FALSE)," ",VLOOKUP(A828,'ACCESS EXPORT'!$A:$AF,6,FALSE)," ",VLOOKUP(A828,'ACCESS EXPORT'!$A:$AA,7,FALSE)," ",VLOOKUP(A828,'ACCESS EXPORT'!$A:$AA,8,FALSE)))</f>
        <v>1000 W BROADWAY ST SUITE 205 OVIEDO FL 32765</v>
      </c>
      <c r="G828" s="4" t="str">
        <f>UPPER(VLOOKUP($A828,'ACCESS EXPORT'!$A:$AF,9,FALSE))</f>
        <v>SEMINOLE</v>
      </c>
      <c r="H828" s="4" t="str">
        <f>_xlfn.IFNA(VLOOKUP($B828,'ACCESS EXPORT'!$B:$J,9,FALSE),"")</f>
        <v>NE</v>
      </c>
      <c r="I828" s="3" t="str">
        <f>CONCATENATE("(P)",VLOOKUP($A828,'ACCESS EXPORT'!$A:$AF,11,FALSE)," (F)",VLOOKUP($A828,'ACCESS EXPORT'!$A:$AF,29,FALSE))</f>
        <v>(P)(407) 706-1650 (F)(407) 706-1651</v>
      </c>
      <c r="J828" s="4" t="str">
        <f>UPPER(VLOOKUP($A828,'ACCESS EXPORT'!$A:$AF,12,FALSE))</f>
        <v>FAMILY MEDICINE</v>
      </c>
      <c r="K828" s="4" t="str">
        <f>UPPER(VLOOKUP($A828,'ACCESS EXPORT'!$A:$AF,13,FALSE))</f>
        <v>DEBORAH HAYWOOD</v>
      </c>
      <c r="L828" s="3" t="str">
        <f>IF(AND(VLOOKUP(A828,'ACCESS EXPORT'!A:AE,1,0),'ACCESS EXPORT'!N828=""),UPPER(CONCATENATE('ACCESS EXPORT'!AE828)),IF(VLOOKUP(A828,'ACCESS EXPORT'!A:AE,1,0),UPPER(CONCATENATE('ACCESS EXPORT'!N828," "&amp;CHAR(10),'ACCESS EXPORT'!AE828))))</f>
        <v xml:space="preserve">DALIA TIRADO 
</v>
      </c>
      <c r="M828" s="4" t="str">
        <f>UPPER(VLOOKUP($A828,'ACCESS EXPORT'!$A:$O,15,FALSE))</f>
        <v>OMAIDA CALDERON (PM)</v>
      </c>
      <c r="N828" s="4" t="str">
        <f ca="1">IF(AND('ACCESS EXPORT'!X828="",'ACCESS EXPORT'!Y828=""),IF('ACCESS EXPORT'!V828&lt;&gt;"",(IF(TODAY()-'ACCESS EXPORT'!V828&gt;=-60,UPPER(CONCATENATE(VLOOKUP(B828,'ACCESS EXPORT'!$B:$P,15,FALSE),""&amp;CHAR(10)&amp;"(SEP",TEXT('ACCESS EXPORT'!V828," MM/DD/YYY)"))),IF(TODAY()-'ACCESS EXPORT'!V828&lt;0,UPPER(VLOOKUP(B828,'ACCESS EXPORT'!$B:$P,15,FALSE)),UPPER(VLOOKUP(B828,'ACCESS EXPORT'!$B:$P,15,FALSE))))),IF('ACCESS EXPORT'!U828="",UPPER(VLOOKUP(B828,'ACCESS EXPORT'!$B:$P,15,FALSE)),IF(TODAY()-'ACCESS EXPORT'!U828&lt;=30,CONCATENATE(UPPER(VLOOKUP(B828,'ACCESS EXPORT'!$B:$P,15,FALSE)),""&amp;CHAR(10)&amp;"(NEW",TEXT('ACCESS EXPORT'!U828," MM/DD/YYY)")),IF(AND(TODAY()-'ACCESS EXPORT'!U828&gt;30,TODAY()&gt;0),UPPER(VLOOKUP(B828,'ACCESS EXPORT'!$B:$P,15,FALSE)))))),IF('ACCESS EXPORT'!Y828&lt;&gt;"",UPPER(CONCATENATE(UPPER(VLOOKUP(B828,'ACCESS EXPORT'!$B:$P,15,FALSE)),""&amp;CHAR(10)&amp;"(Transfer Out",TEXT('ACCESS EXPORT'!Y828," MM/DD/YYY)"))),IF('ACCESS EXPORT'!X828&lt;&gt;"",UPPER(CONCATENATE(UPPER(VLOOKUP(B828,'ACCESS EXPORT'!$B:$P,15,FALSE)),""&amp;CHAR(10)&amp;"(Transfer In",TEXT('ACCESS EXPORT'!X828," MM/DD/YYY)"))))))</f>
        <v>MENZEL, PAMELA LYNN</v>
      </c>
      <c r="O828" s="4" t="str">
        <f>_xlfn.IFNA(VLOOKUP(B828,'ACCESS EXPORT'!$B:$Q,16,FALSE),"")</f>
        <v>APRN</v>
      </c>
      <c r="P828" s="4" t="str">
        <f>_xlfn.IFNA(VLOOKUP(B828,'ACCESS EXPORT'!B:W,22,FALSE),"-")</f>
        <v>1477675718</v>
      </c>
      <c r="Q828" s="4" t="str">
        <f>_xlfn.IFNA(VLOOKUP(A828,'ACCESS EXPORT'!$A:$AG,33,0),"-")</f>
        <v>Alejandra Torres</v>
      </c>
      <c r="R828" s="4" t="str">
        <f>_xlfn.IFNA(VLOOKUP(A828,'ACCESS EXPORT'!$A:$AH,34,0),"-")</f>
        <v>Cheri Benedeti</v>
      </c>
      <c r="S828" s="4" t="str">
        <f>_xlfn.IFNA(VLOOKUP(A828,'ACCESS EXPORT'!$A:$AI,35,0),"-")</f>
        <v>Anna Bachtis</v>
      </c>
      <c r="T828" s="4" t="str">
        <f>_xlfn.IFNA(VLOOKUP(A828,'ACCESS EXPORT'!$A:$AJ,36,0),"-")</f>
        <v>Andrew Davis</v>
      </c>
      <c r="U828" s="4" t="str">
        <f>_xlfn.IFNA(VLOOKUP(A828,'ACCESS EXPORT'!$A:$AK,37,0),"-")</f>
        <v>athena</v>
      </c>
      <c r="V828" s="4" t="str">
        <f>_xlfn.IFNA(VLOOKUP(A828,'ACCESS EXPORT'!$A:$AL,38,0),"-")</f>
        <v>FHMG_CENTRAL FL FM</v>
      </c>
      <c r="W828" s="4" t="str">
        <f>_xlfn.IFNA(VLOOKUP(A828,'ACCESS EXPORT'!$A:$AM,39,0),"-")</f>
        <v/>
      </c>
      <c r="X828" s="4" t="str">
        <f>_xlfn.IFNA(VLOOKUP(A828,'ACCESS EXPORT'!$A:$AN,40,0),"-")</f>
        <v>Libia Villaquiran / Jenny Green</v>
      </c>
      <c r="Y828" s="26" t="str">
        <f>_xlfn.IFNA(VLOOKUP(A828,'ACCESS EXPORT'!A:AO,41,0),"")</f>
        <v>Karen Kundinger</v>
      </c>
      <c r="Z828" s="26" t="str">
        <f>_xlfn.IFNA(VLOOKUP(A828,'ACCESS EXPORT'!A:AP,42,0),"")</f>
        <v>Janice Scales</v>
      </c>
      <c r="AA828" s="26" t="str">
        <f>_xlfn.IFNA(VLOOKUP(A828,'ACCESS EXPORT'!A:AQ,43,0),"")</f>
        <v>Heather McComb</v>
      </c>
    </row>
    <row r="829" spans="1:27" ht="18.75" x14ac:dyDescent="0.25">
      <c r="A829" s="33">
        <v>148</v>
      </c>
      <c r="B829" s="10">
        <v>1279</v>
      </c>
      <c r="C829" s="7" t="str">
        <f ca="1">IFERROR(UPPER(IF(AND('ACCESS EXPORT'!AA829="",'ACCESS EXPORT'!Z829=""),VLOOKUP(A829,'ACCESS EXPORT'!$A:$AF,32,FALSE),(IF('ACCESS EXPORT'!AA829&lt;&gt;"",CONCATENATE(VLOOKUP(A829,'ACCESS EXPORT'!$A:$AF,32,FALSE)," (Closed",TEXT('ACCESS EXPORT'!AA829," MM/DD/YYY)")),IF(TODAY()&lt;(('ACCESS EXPORT'!Z829)+30),CONCATENATE(VLOOKUP(A829,'ACCESS EXPORT'!$A:$AF,32,FALSE)," (Opens",TEXT('ACCESS EXPORT'!Z829," MM/DD/YYY)")),VLOOKUP(A829,'ACCESS EXPORT'!$A:$AF,32,FALSE)))))),"-")</f>
        <v>ADVENTHEALTH MEDICAL GROUP FAMILY MEDICINE AT OVIEDO BROADWAY</v>
      </c>
      <c r="D829" s="3" t="str">
        <f ca="1">IFERROR(UPPER(IF(AND('ACCESS EXPORT'!AA829="",'ACCESS EXPORT'!Z829=""),VLOOKUP(A829,'ACCESS EXPORT'!$A:$AF,28,FALSE),(IF('ACCESS EXPORT'!AA829&lt;&gt;"",CONCATENATE(VLOOKUP(A829,'ACCESS EXPORT'!$A:$AF,28,FALSE)," (Closed",TEXT('ACCESS EXPORT'!AA829," MM/DD/YYY)")),IF(TODAY()&lt;(('ACCESS EXPORT'!Z829)+30),CONCATENATE(VLOOKUP(A829,'ACCESS EXPORT'!$A:$AF,28,FALSE)," (Opens",TEXT('ACCESS EXPORT'!Z829," MM/DD/YYY)")),VLOOKUP(A829,'ACCESS EXPORT'!$A:$AF,28,FALSE)))))),"-")</f>
        <v>CENTRAL FLORIDA FAMILY MEDICINE</v>
      </c>
      <c r="E829" s="3" t="str">
        <f>VLOOKUP($A829,'ACCESS EXPORT'!$A:$AF,3,FALSE)</f>
        <v>7280</v>
      </c>
      <c r="F829" s="3" t="str">
        <f>UPPER(CONCATENATE(VLOOKUP(A829,'ACCESS EXPORT'!$A:$AF,4,FALSE)," ",VLOOKUP(A829,'ACCESS EXPORT'!$A:$AF,5,FALSE)," ",VLOOKUP(A829,'ACCESS EXPORT'!$A:$AF,6,FALSE)," ",VLOOKUP(A829,'ACCESS EXPORT'!$A:$AA,7,FALSE)," ",VLOOKUP(A829,'ACCESS EXPORT'!$A:$AA,8,FALSE)))</f>
        <v>1000 W BROADWAY ST SUITE 205 OVIEDO FL 32765</v>
      </c>
      <c r="G829" s="4" t="str">
        <f>UPPER(VLOOKUP($A829,'ACCESS EXPORT'!$A:$AF,9,FALSE))</f>
        <v>SEMINOLE</v>
      </c>
      <c r="H829" s="4" t="str">
        <f>_xlfn.IFNA(VLOOKUP($B829,'ACCESS EXPORT'!$B:$J,9,FALSE),"")</f>
        <v>NE</v>
      </c>
      <c r="I829" s="3" t="str">
        <f>CONCATENATE("(P)",VLOOKUP($A829,'ACCESS EXPORT'!$A:$AF,11,FALSE)," (F)",VLOOKUP($A829,'ACCESS EXPORT'!$A:$AF,29,FALSE))</f>
        <v>(P)(407) 706-1650 (F)(407) 706-1651</v>
      </c>
      <c r="J829" s="4" t="str">
        <f>UPPER(VLOOKUP($A829,'ACCESS EXPORT'!$A:$AF,12,FALSE))</f>
        <v>FAMILY MEDICINE</v>
      </c>
      <c r="K829" s="4" t="str">
        <f>UPPER(VLOOKUP($A829,'ACCESS EXPORT'!$A:$AF,13,FALSE))</f>
        <v>DEBORAH HAYWOOD</v>
      </c>
      <c r="L829" s="3" t="str">
        <f>IF(AND(VLOOKUP(A829,'ACCESS EXPORT'!A:AE,1,0),'ACCESS EXPORT'!N829=""),UPPER(CONCATENATE('ACCESS EXPORT'!AE829)),IF(VLOOKUP(A829,'ACCESS EXPORT'!A:AE,1,0),UPPER(CONCATENATE('ACCESS EXPORT'!N829," "&amp;CHAR(10),'ACCESS EXPORT'!AE829))))</f>
        <v xml:space="preserve">DALIA TIRADO 
</v>
      </c>
      <c r="M829" s="4" t="str">
        <f>UPPER(VLOOKUP($A829,'ACCESS EXPORT'!$A:$O,15,FALSE))</f>
        <v>OMAIDA CALDERON (PM)</v>
      </c>
      <c r="N829" s="4" t="str">
        <f ca="1">IF(AND('ACCESS EXPORT'!X829="",'ACCESS EXPORT'!Y829=""),IF('ACCESS EXPORT'!V829&lt;&gt;"",(IF(TODAY()-'ACCESS EXPORT'!V829&gt;=-60,UPPER(CONCATENATE(VLOOKUP(B829,'ACCESS EXPORT'!$B:$P,15,FALSE),""&amp;CHAR(10)&amp;"(SEP",TEXT('ACCESS EXPORT'!V829," MM/DD/YYY)"))),IF(TODAY()-'ACCESS EXPORT'!V829&lt;0,UPPER(VLOOKUP(B829,'ACCESS EXPORT'!$B:$P,15,FALSE)),UPPER(VLOOKUP(B829,'ACCESS EXPORT'!$B:$P,15,FALSE))))),IF('ACCESS EXPORT'!U829="",UPPER(VLOOKUP(B829,'ACCESS EXPORT'!$B:$P,15,FALSE)),IF(TODAY()-'ACCESS EXPORT'!U829&lt;=30,CONCATENATE(UPPER(VLOOKUP(B829,'ACCESS EXPORT'!$B:$P,15,FALSE)),""&amp;CHAR(10)&amp;"(NEW",TEXT('ACCESS EXPORT'!U829," MM/DD/YYY)")),IF(AND(TODAY()-'ACCESS EXPORT'!U829&gt;30,TODAY()&gt;0),UPPER(VLOOKUP(B829,'ACCESS EXPORT'!$B:$P,15,FALSE)))))),IF('ACCESS EXPORT'!Y829&lt;&gt;"",UPPER(CONCATENATE(UPPER(VLOOKUP(B829,'ACCESS EXPORT'!$B:$P,15,FALSE)),""&amp;CHAR(10)&amp;"(Transfer Out",TEXT('ACCESS EXPORT'!Y829," MM/DD/YYY)"))),IF('ACCESS EXPORT'!X829&lt;&gt;"",UPPER(CONCATENATE(UPPER(VLOOKUP(B829,'ACCESS EXPORT'!$B:$P,15,FALSE)),""&amp;CHAR(10)&amp;"(Transfer In",TEXT('ACCESS EXPORT'!X829," MM/DD/YYY)"))))))</f>
        <v>WINANS, GRETCHEN LEGLER</v>
      </c>
      <c r="O829" s="4" t="str">
        <f>_xlfn.IFNA(VLOOKUP(B829,'ACCESS EXPORT'!$B:$Q,16,FALSE),"")</f>
        <v>APRN</v>
      </c>
      <c r="P829" s="4" t="str">
        <f>_xlfn.IFNA(VLOOKUP(B829,'ACCESS EXPORT'!B:W,22,FALSE),"-")</f>
        <v>1568770691</v>
      </c>
      <c r="Q829" s="4" t="str">
        <f>_xlfn.IFNA(VLOOKUP(A829,'ACCESS EXPORT'!$A:$AG,33,0),"-")</f>
        <v>Alejandra Torres</v>
      </c>
      <c r="R829" s="4" t="str">
        <f>_xlfn.IFNA(VLOOKUP(A829,'ACCESS EXPORT'!$A:$AH,34,0),"-")</f>
        <v>Cheri Benedeti</v>
      </c>
      <c r="S829" s="4" t="str">
        <f>_xlfn.IFNA(VLOOKUP(A829,'ACCESS EXPORT'!$A:$AI,35,0),"-")</f>
        <v>Anna Bachtis</v>
      </c>
      <c r="T829" s="4" t="str">
        <f>_xlfn.IFNA(VLOOKUP(A829,'ACCESS EXPORT'!$A:$AJ,36,0),"-")</f>
        <v>Andrew Davis</v>
      </c>
      <c r="U829" s="4" t="str">
        <f>_xlfn.IFNA(VLOOKUP(A829,'ACCESS EXPORT'!$A:$AK,37,0),"-")</f>
        <v>athena</v>
      </c>
      <c r="V829" s="4" t="str">
        <f>_xlfn.IFNA(VLOOKUP(A829,'ACCESS EXPORT'!$A:$AL,38,0),"-")</f>
        <v>FHMG_CENTRAL FL FM</v>
      </c>
      <c r="W829" s="4" t="str">
        <f>_xlfn.IFNA(VLOOKUP(A829,'ACCESS EXPORT'!$A:$AM,39,0),"-")</f>
        <v/>
      </c>
      <c r="X829" s="4" t="str">
        <f>_xlfn.IFNA(VLOOKUP(A829,'ACCESS EXPORT'!$A:$AN,40,0),"-")</f>
        <v>Libia Villaquiran / Jenny Green</v>
      </c>
      <c r="Y829" s="26" t="str">
        <f>_xlfn.IFNA(VLOOKUP(A829,'ACCESS EXPORT'!A:AO,41,0),"")</f>
        <v>Karen Kundinger</v>
      </c>
      <c r="Z829" s="26" t="str">
        <f>_xlfn.IFNA(VLOOKUP(A829,'ACCESS EXPORT'!A:AP,42,0),"")</f>
        <v>Janice Scales</v>
      </c>
      <c r="AA829" s="26" t="str">
        <f>_xlfn.IFNA(VLOOKUP(A829,'ACCESS EXPORT'!A:AQ,43,0),"")</f>
        <v>Heather McComb</v>
      </c>
    </row>
    <row r="830" spans="1:27" ht="18.75" x14ac:dyDescent="0.25">
      <c r="A830" s="33">
        <v>148</v>
      </c>
      <c r="B830" s="10">
        <v>1783</v>
      </c>
      <c r="C830" s="7" t="str">
        <f ca="1">IFERROR(UPPER(IF(AND('ACCESS EXPORT'!AA830="",'ACCESS EXPORT'!Z830=""),VLOOKUP(A830,'ACCESS EXPORT'!$A:$AF,32,FALSE),(IF('ACCESS EXPORT'!AA830&lt;&gt;"",CONCATENATE(VLOOKUP(A830,'ACCESS EXPORT'!$A:$AF,32,FALSE)," (Closed",TEXT('ACCESS EXPORT'!AA830," MM/DD/YYY)")),IF(TODAY()&lt;(('ACCESS EXPORT'!Z830)+30),CONCATENATE(VLOOKUP(A830,'ACCESS EXPORT'!$A:$AF,32,FALSE)," (Opens",TEXT('ACCESS EXPORT'!Z830," MM/DD/YYY)")),VLOOKUP(A830,'ACCESS EXPORT'!$A:$AF,32,FALSE)))))),"-")</f>
        <v>ADVENTHEALTH MEDICAL GROUP FAMILY MEDICINE AT OVIEDO BROADWAY</v>
      </c>
      <c r="D830" s="3" t="str">
        <f ca="1">IFERROR(UPPER(IF(AND('ACCESS EXPORT'!AA830="",'ACCESS EXPORT'!Z830=""),VLOOKUP(A830,'ACCESS EXPORT'!$A:$AF,28,FALSE),(IF('ACCESS EXPORT'!AA830&lt;&gt;"",CONCATENATE(VLOOKUP(A830,'ACCESS EXPORT'!$A:$AF,28,FALSE)," (Closed",TEXT('ACCESS EXPORT'!AA830," MM/DD/YYY)")),IF(TODAY()&lt;(('ACCESS EXPORT'!Z830)+30),CONCATENATE(VLOOKUP(A830,'ACCESS EXPORT'!$A:$AF,28,FALSE)," (Opens",TEXT('ACCESS EXPORT'!Z830," MM/DD/YYY)")),VLOOKUP(A830,'ACCESS EXPORT'!$A:$AF,28,FALSE)))))),"-")</f>
        <v>CENTRAL FLORIDA FAMILY MEDICINE</v>
      </c>
      <c r="E830" s="3" t="str">
        <f>VLOOKUP($A830,'ACCESS EXPORT'!$A:$AF,3,FALSE)</f>
        <v>7280</v>
      </c>
      <c r="F830" s="3" t="str">
        <f>UPPER(CONCATENATE(VLOOKUP(A830,'ACCESS EXPORT'!$A:$AF,4,FALSE)," ",VLOOKUP(A830,'ACCESS EXPORT'!$A:$AF,5,FALSE)," ",VLOOKUP(A830,'ACCESS EXPORT'!$A:$AF,6,FALSE)," ",VLOOKUP(A830,'ACCESS EXPORT'!$A:$AA,7,FALSE)," ",VLOOKUP(A830,'ACCESS EXPORT'!$A:$AA,8,FALSE)))</f>
        <v>1000 W BROADWAY ST SUITE 205 OVIEDO FL 32765</v>
      </c>
      <c r="G830" s="4" t="str">
        <f>UPPER(VLOOKUP($A830,'ACCESS EXPORT'!$A:$AF,9,FALSE))</f>
        <v>SEMINOLE</v>
      </c>
      <c r="H830" s="4" t="str">
        <f>_xlfn.IFNA(VLOOKUP($B830,'ACCESS EXPORT'!$B:$J,9,FALSE),"")</f>
        <v>NE</v>
      </c>
      <c r="I830" s="3" t="str">
        <f>CONCATENATE("(P)",VLOOKUP($A830,'ACCESS EXPORT'!$A:$AF,11,FALSE)," (F)",VLOOKUP($A830,'ACCESS EXPORT'!$A:$AF,29,FALSE))</f>
        <v>(P)(407) 706-1650 (F)(407) 706-1651</v>
      </c>
      <c r="J830" s="4" t="str">
        <f>UPPER(VLOOKUP($A830,'ACCESS EXPORT'!$A:$AF,12,FALSE))</f>
        <v>FAMILY MEDICINE</v>
      </c>
      <c r="K830" s="4" t="str">
        <f>UPPER(VLOOKUP($A830,'ACCESS EXPORT'!$A:$AF,13,FALSE))</f>
        <v>DEBORAH HAYWOOD</v>
      </c>
      <c r="L830" s="3" t="str">
        <f>IF(AND(VLOOKUP(A830,'ACCESS EXPORT'!A:AE,1,0),'ACCESS EXPORT'!N830=""),UPPER(CONCATENATE('ACCESS EXPORT'!AE830)),IF(VLOOKUP(A830,'ACCESS EXPORT'!A:AE,1,0),UPPER(CONCATENATE('ACCESS EXPORT'!N830," "&amp;CHAR(10),'ACCESS EXPORT'!AE830))))</f>
        <v xml:space="preserve">DALIA TIRADO 
</v>
      </c>
      <c r="M830" s="4" t="str">
        <f>UPPER(VLOOKUP($A830,'ACCESS EXPORT'!$A:$O,15,FALSE))</f>
        <v>OMAIDA CALDERON (PM)</v>
      </c>
      <c r="N830" s="4" t="str">
        <f ca="1">IF(AND('ACCESS EXPORT'!X830="",'ACCESS EXPORT'!Y830=""),IF('ACCESS EXPORT'!V830&lt;&gt;"",(IF(TODAY()-'ACCESS EXPORT'!V830&gt;=-60,UPPER(CONCATENATE(VLOOKUP(B830,'ACCESS EXPORT'!$B:$P,15,FALSE),""&amp;CHAR(10)&amp;"(SEP",TEXT('ACCESS EXPORT'!V830," MM/DD/YYY)"))),IF(TODAY()-'ACCESS EXPORT'!V830&lt;0,UPPER(VLOOKUP(B830,'ACCESS EXPORT'!$B:$P,15,FALSE)),UPPER(VLOOKUP(B830,'ACCESS EXPORT'!$B:$P,15,FALSE))))),IF('ACCESS EXPORT'!U830="",UPPER(VLOOKUP(B830,'ACCESS EXPORT'!$B:$P,15,FALSE)),IF(TODAY()-'ACCESS EXPORT'!U830&lt;=30,CONCATENATE(UPPER(VLOOKUP(B830,'ACCESS EXPORT'!$B:$P,15,FALSE)),""&amp;CHAR(10)&amp;"(NEW",TEXT('ACCESS EXPORT'!U830," MM/DD/YYY)")),IF(AND(TODAY()-'ACCESS EXPORT'!U830&gt;30,TODAY()&gt;0),UPPER(VLOOKUP(B830,'ACCESS EXPORT'!$B:$P,15,FALSE)))))),IF('ACCESS EXPORT'!Y830&lt;&gt;"",UPPER(CONCATENATE(UPPER(VLOOKUP(B830,'ACCESS EXPORT'!$B:$P,15,FALSE)),""&amp;CHAR(10)&amp;"(Transfer Out",TEXT('ACCESS EXPORT'!Y830," MM/DD/YYY)"))),IF('ACCESS EXPORT'!X830&lt;&gt;"",UPPER(CONCATENATE(UPPER(VLOOKUP(B830,'ACCESS EXPORT'!$B:$P,15,FALSE)),""&amp;CHAR(10)&amp;"(Transfer In",TEXT('ACCESS EXPORT'!X830," MM/DD/YYY)"))))))</f>
        <v>BURGUNDER, PATRICIA
(SEP 06/11/2019)</v>
      </c>
      <c r="O830" s="4" t="str">
        <f>_xlfn.IFNA(VLOOKUP(B830,'ACCESS EXPORT'!$B:$Q,16,FALSE),"")</f>
        <v>APRN</v>
      </c>
      <c r="P830" s="4" t="str">
        <f>_xlfn.IFNA(VLOOKUP(B830,'ACCESS EXPORT'!B:W,22,FALSE),"-")</f>
        <v>1376575696</v>
      </c>
      <c r="Q830" s="4" t="str">
        <f>_xlfn.IFNA(VLOOKUP(A830,'ACCESS EXPORT'!$A:$AG,33,0),"-")</f>
        <v>Alejandra Torres</v>
      </c>
      <c r="R830" s="4" t="str">
        <f>_xlfn.IFNA(VLOOKUP(A830,'ACCESS EXPORT'!$A:$AH,34,0),"-")</f>
        <v>Cheri Benedeti</v>
      </c>
      <c r="S830" s="4" t="str">
        <f>_xlfn.IFNA(VLOOKUP(A830,'ACCESS EXPORT'!$A:$AI,35,0),"-")</f>
        <v>Anna Bachtis</v>
      </c>
      <c r="T830" s="4" t="str">
        <f>_xlfn.IFNA(VLOOKUP(A830,'ACCESS EXPORT'!$A:$AJ,36,0),"-")</f>
        <v>Andrew Davis</v>
      </c>
      <c r="U830" s="4" t="str">
        <f>_xlfn.IFNA(VLOOKUP(A830,'ACCESS EXPORT'!$A:$AK,37,0),"-")</f>
        <v>athena</v>
      </c>
      <c r="V830" s="4" t="str">
        <f>_xlfn.IFNA(VLOOKUP(A830,'ACCESS EXPORT'!$A:$AL,38,0),"-")</f>
        <v>FHMG_CENTRAL FL FM</v>
      </c>
      <c r="W830" s="4" t="str">
        <f>_xlfn.IFNA(VLOOKUP(A830,'ACCESS EXPORT'!$A:$AM,39,0),"-")</f>
        <v/>
      </c>
      <c r="X830" s="4" t="str">
        <f>_xlfn.IFNA(VLOOKUP(A830,'ACCESS EXPORT'!$A:$AN,40,0),"-")</f>
        <v>Libia Villaquiran / Jenny Green</v>
      </c>
      <c r="Y830" s="26" t="str">
        <f>_xlfn.IFNA(VLOOKUP(A830,'ACCESS EXPORT'!A:AO,41,0),"")</f>
        <v>Karen Kundinger</v>
      </c>
      <c r="Z830" s="26" t="str">
        <f>_xlfn.IFNA(VLOOKUP(A830,'ACCESS EXPORT'!A:AP,42,0),"")</f>
        <v>Janice Scales</v>
      </c>
      <c r="AA830" s="26" t="str">
        <f>_xlfn.IFNA(VLOOKUP(A830,'ACCESS EXPORT'!A:AQ,43,0),"")</f>
        <v>Heather McComb</v>
      </c>
    </row>
    <row r="831" spans="1:27" ht="18.75" x14ac:dyDescent="0.25">
      <c r="A831" s="33">
        <v>181</v>
      </c>
      <c r="B831" s="10">
        <v>1367</v>
      </c>
      <c r="C831" s="7" t="str">
        <f ca="1">IFERROR(UPPER(IF(AND('ACCESS EXPORT'!AA831="",'ACCESS EXPORT'!Z831=""),VLOOKUP(A831,'ACCESS EXPORT'!$A:$AF,32,FALSE),(IF('ACCESS EXPORT'!AA831&lt;&gt;"",CONCATENATE(VLOOKUP(A831,'ACCESS EXPORT'!$A:$AF,32,FALSE)," (Closed",TEXT('ACCESS EXPORT'!AA831," MM/DD/YYY)")),IF(TODAY()&lt;(('ACCESS EXPORT'!Z831)+30),CONCATENATE(VLOOKUP(A831,'ACCESS EXPORT'!$A:$AF,32,FALSE)," (Opens",TEXT('ACCESS EXPORT'!Z831," MM/DD/YYY)")),VLOOKUP(A831,'ACCESS EXPORT'!$A:$AF,32,FALSE)))))),"-")</f>
        <v>ADVENTHEALTH MEDICAL GROUP DIABETES AND ENDOCRINOLOGY AT CELEBRATION</v>
      </c>
      <c r="D831" s="3" t="str">
        <f ca="1">IFERROR(UPPER(IF(AND('ACCESS EXPORT'!AA831="",'ACCESS EXPORT'!Z831=""),VLOOKUP(A831,'ACCESS EXPORT'!$A:$AF,28,FALSE),(IF('ACCESS EXPORT'!AA831&lt;&gt;"",CONCATENATE(VLOOKUP(A831,'ACCESS EXPORT'!$A:$AF,28,FALSE)," (Closed",TEXT('ACCESS EXPORT'!AA831," MM/DD/YYY)")),IF(TODAY()&lt;(('ACCESS EXPORT'!Z831)+30),CONCATENATE(VLOOKUP(A831,'ACCESS EXPORT'!$A:$AF,28,FALSE)," (Opens",TEXT('ACCESS EXPORT'!Z831," MM/DD/YYY)")),VLOOKUP(A831,'ACCESS EXPORT'!$A:$AF,28,FALSE)))))),"-")</f>
        <v>FLORIDA DIABETES &amp; ENDOCRINE CENTER - CELEBRATION</v>
      </c>
      <c r="E831" s="3" t="str">
        <f>VLOOKUP($A831,'ACCESS EXPORT'!$A:$AF,3,FALSE)</f>
        <v>7360</v>
      </c>
      <c r="F831" s="3" t="str">
        <f>UPPER(CONCATENATE(VLOOKUP(A831,'ACCESS EXPORT'!$A:$AF,4,FALSE)," ",VLOOKUP(A831,'ACCESS EXPORT'!$A:$AF,5,FALSE)," ",VLOOKUP(A831,'ACCESS EXPORT'!$A:$AF,6,FALSE)," ",VLOOKUP(A831,'ACCESS EXPORT'!$A:$AA,7,FALSE)," ",VLOOKUP(A831,'ACCESS EXPORT'!$A:$AA,8,FALSE)))</f>
        <v>410 CELEBRATION PL SUITE 306 CELEBRATION FL 34747</v>
      </c>
      <c r="G831" s="4" t="str">
        <f>UPPER(VLOOKUP($A831,'ACCESS EXPORT'!$A:$AF,9,FALSE))</f>
        <v>OSCEOLA</v>
      </c>
      <c r="H831" s="4" t="str">
        <f>_xlfn.IFNA(VLOOKUP($B831,'ACCESS EXPORT'!$B:$J,9,FALSE),"")</f>
        <v>SW</v>
      </c>
      <c r="I831" s="3" t="str">
        <f>CONCATENATE("(P)",VLOOKUP($A831,'ACCESS EXPORT'!$A:$AF,11,FALSE)," (F)",VLOOKUP($A831,'ACCESS EXPORT'!$A:$AF,29,FALSE))</f>
        <v>(P)(407) 303-4855 (F)(407) 303-4404</v>
      </c>
      <c r="J831" s="4" t="str">
        <f>UPPER(VLOOKUP($A831,'ACCESS EXPORT'!$A:$AF,12,FALSE))</f>
        <v>ENDOCRINOLOGY</v>
      </c>
      <c r="K831" s="4" t="str">
        <f>UPPER(VLOOKUP($A831,'ACCESS EXPORT'!$A:$AF,13,FALSE))</f>
        <v>VICKI CHILCOTT</v>
      </c>
      <c r="L831" s="3" t="str">
        <f>IF(AND(VLOOKUP(A831,'ACCESS EXPORT'!A:AE,1,0),'ACCESS EXPORT'!N831=""),UPPER(CONCATENATE('ACCESS EXPORT'!AE831)),IF(VLOOKUP(A831,'ACCESS EXPORT'!A:AE,1,0),UPPER(CONCATENATE('ACCESS EXPORT'!N831," "&amp;CHAR(10),'ACCESS EXPORT'!AE831))))</f>
        <v>PAULA MORRISSEY 
CATHERINE BELANGER (PRAC. ADMIN)</v>
      </c>
      <c r="M831" s="4" t="str">
        <f>UPPER(VLOOKUP($A831,'ACCESS EXPORT'!$A:$O,15,FALSE))</f>
        <v>MERCY COLON (PM)</v>
      </c>
      <c r="N831" s="4" t="str">
        <f ca="1">IF(AND('ACCESS EXPORT'!X831="",'ACCESS EXPORT'!Y831=""),IF('ACCESS EXPORT'!V831&lt;&gt;"",(IF(TODAY()-'ACCESS EXPORT'!V831&gt;=-60,UPPER(CONCATENATE(VLOOKUP(B831,'ACCESS EXPORT'!$B:$P,15,FALSE),""&amp;CHAR(10)&amp;"(SEP",TEXT('ACCESS EXPORT'!V831," MM/DD/YYY)"))),IF(TODAY()-'ACCESS EXPORT'!V831&lt;0,UPPER(VLOOKUP(B831,'ACCESS EXPORT'!$B:$P,15,FALSE)),UPPER(VLOOKUP(B831,'ACCESS EXPORT'!$B:$P,15,FALSE))))),IF('ACCESS EXPORT'!U831="",UPPER(VLOOKUP(B831,'ACCESS EXPORT'!$B:$P,15,FALSE)),IF(TODAY()-'ACCESS EXPORT'!U831&lt;=30,CONCATENATE(UPPER(VLOOKUP(B831,'ACCESS EXPORT'!$B:$P,15,FALSE)),""&amp;CHAR(10)&amp;"(NEW",TEXT('ACCESS EXPORT'!U831," MM/DD/YYY)")),IF(AND(TODAY()-'ACCESS EXPORT'!U831&gt;30,TODAY()&gt;0),UPPER(VLOOKUP(B831,'ACCESS EXPORT'!$B:$P,15,FALSE)))))),IF('ACCESS EXPORT'!Y831&lt;&gt;"",UPPER(CONCATENATE(UPPER(VLOOKUP(B831,'ACCESS EXPORT'!$B:$P,15,FALSE)),""&amp;CHAR(10)&amp;"(Transfer Out",TEXT('ACCESS EXPORT'!Y831," MM/DD/YYY)"))),IF('ACCESS EXPORT'!X831&lt;&gt;"",UPPER(CONCATENATE(UPPER(VLOOKUP(B831,'ACCESS EXPORT'!$B:$P,15,FALSE)),""&amp;CHAR(10)&amp;"(Transfer In",TEXT('ACCESS EXPORT'!X831," MM/DD/YYY)"))))))</f>
        <v>DESARIO, MARY V.</v>
      </c>
      <c r="O831" s="4" t="str">
        <f>_xlfn.IFNA(VLOOKUP(B831,'ACCESS EXPORT'!$B:$Q,16,FALSE),"")</f>
        <v>APRN</v>
      </c>
      <c r="P831" s="4" t="str">
        <f>_xlfn.IFNA(VLOOKUP(B831,'ACCESS EXPORT'!B:W,22,FALSE),"-")</f>
        <v>1720313539</v>
      </c>
      <c r="Q831" s="4" t="str">
        <f>_xlfn.IFNA(VLOOKUP(A831,'ACCESS EXPORT'!$A:$AG,33,0),"-")</f>
        <v>Amanda Hernandez</v>
      </c>
      <c r="R831" s="4" t="str">
        <f>_xlfn.IFNA(VLOOKUP(A831,'ACCESS EXPORT'!$A:$AH,34,0),"-")</f>
        <v>Carol Shane</v>
      </c>
      <c r="S831" s="4" t="str">
        <f>_xlfn.IFNA(VLOOKUP(A831,'ACCESS EXPORT'!$A:$AI,35,0),"-")</f>
        <v>Anna Bachtis</v>
      </c>
      <c r="T831" s="4" t="str">
        <f>_xlfn.IFNA(VLOOKUP(A831,'ACCESS EXPORT'!$A:$AJ,36,0),"-")</f>
        <v>TBD</v>
      </c>
      <c r="U831" s="4" t="str">
        <f>_xlfn.IFNA(VLOOKUP(A831,'ACCESS EXPORT'!$A:$AK,37,0),"-")</f>
        <v>athena</v>
      </c>
      <c r="V831" s="4" t="str">
        <f>_xlfn.IFNA(VLOOKUP(A831,'ACCESS EXPORT'!$A:$AL,38,0),"-")</f>
        <v>FHMG_FL DIA AND ENDO_CEL</v>
      </c>
      <c r="W831" s="4" t="str">
        <f>_xlfn.IFNA(VLOOKUP(A831,'ACCESS EXPORT'!$A:$AM,39,0),"-")</f>
        <v/>
      </c>
      <c r="X831" s="4" t="str">
        <f>_xlfn.IFNA(VLOOKUP(A831,'ACCESS EXPORT'!$A:$AN,40,0),"-")</f>
        <v>Libia Villaquiran / Jenny Green</v>
      </c>
      <c r="Y831" s="26" t="str">
        <f>_xlfn.IFNA(VLOOKUP(A831,'ACCESS EXPORT'!A:AO,41,0),"")</f>
        <v>Jose Anderson</v>
      </c>
      <c r="Z831" s="26" t="str">
        <f>_xlfn.IFNA(VLOOKUP(A831,'ACCESS EXPORT'!A:AP,42,0),"")</f>
        <v>Janice Scales</v>
      </c>
      <c r="AA831" s="26" t="str">
        <f>_xlfn.IFNA(VLOOKUP(A831,'ACCESS EXPORT'!A:AQ,43,0),"")</f>
        <v>Claire Pagan</v>
      </c>
    </row>
    <row r="832" spans="1:27" ht="18.75" x14ac:dyDescent="0.25">
      <c r="A832" s="33">
        <v>181</v>
      </c>
      <c r="B832" s="10">
        <v>1365</v>
      </c>
      <c r="C832" s="7" t="str">
        <f ca="1">IFERROR(UPPER(IF(AND('ACCESS EXPORT'!AA832="",'ACCESS EXPORT'!Z832=""),VLOOKUP(A832,'ACCESS EXPORT'!$A:$AF,32,FALSE),(IF('ACCESS EXPORT'!AA832&lt;&gt;"",CONCATENATE(VLOOKUP(A832,'ACCESS EXPORT'!$A:$AF,32,FALSE)," (Closed",TEXT('ACCESS EXPORT'!AA832," MM/DD/YYY)")),IF(TODAY()&lt;(('ACCESS EXPORT'!Z832)+30),CONCATENATE(VLOOKUP(A832,'ACCESS EXPORT'!$A:$AF,32,FALSE)," (Opens",TEXT('ACCESS EXPORT'!Z832," MM/DD/YYY)")),VLOOKUP(A832,'ACCESS EXPORT'!$A:$AF,32,FALSE)))))),"-")</f>
        <v>ADVENTHEALTH MEDICAL GROUP DIABETES AND ENDOCRINOLOGY AT CELEBRATION</v>
      </c>
      <c r="D832" s="3" t="str">
        <f ca="1">IFERROR(UPPER(IF(AND('ACCESS EXPORT'!AA832="",'ACCESS EXPORT'!Z832=""),VLOOKUP(A832,'ACCESS EXPORT'!$A:$AF,28,FALSE),(IF('ACCESS EXPORT'!AA832&lt;&gt;"",CONCATENATE(VLOOKUP(A832,'ACCESS EXPORT'!$A:$AF,28,FALSE)," (Closed",TEXT('ACCESS EXPORT'!AA832," MM/DD/YYY)")),IF(TODAY()&lt;(('ACCESS EXPORT'!Z832)+30),CONCATENATE(VLOOKUP(A832,'ACCESS EXPORT'!$A:$AF,28,FALSE)," (Opens",TEXT('ACCESS EXPORT'!Z832," MM/DD/YYY)")),VLOOKUP(A832,'ACCESS EXPORT'!$A:$AF,28,FALSE)))))),"-")</f>
        <v>FLORIDA DIABETES &amp; ENDOCRINE CENTER - CELEBRATION</v>
      </c>
      <c r="E832" s="3" t="str">
        <f>VLOOKUP($A832,'ACCESS EXPORT'!$A:$AF,3,FALSE)</f>
        <v>7360</v>
      </c>
      <c r="F832" s="3" t="str">
        <f>UPPER(CONCATENATE(VLOOKUP(A832,'ACCESS EXPORT'!$A:$AF,4,FALSE)," ",VLOOKUP(A832,'ACCESS EXPORT'!$A:$AF,5,FALSE)," ",VLOOKUP(A832,'ACCESS EXPORT'!$A:$AF,6,FALSE)," ",VLOOKUP(A832,'ACCESS EXPORT'!$A:$AA,7,FALSE)," ",VLOOKUP(A832,'ACCESS EXPORT'!$A:$AA,8,FALSE)))</f>
        <v>410 CELEBRATION PL SUITE 306 CELEBRATION FL 34747</v>
      </c>
      <c r="G832" s="4" t="str">
        <f>UPPER(VLOOKUP($A832,'ACCESS EXPORT'!$A:$AF,9,FALSE))</f>
        <v>OSCEOLA</v>
      </c>
      <c r="H832" s="4" t="str">
        <f>_xlfn.IFNA(VLOOKUP($B832,'ACCESS EXPORT'!$B:$J,9,FALSE),"")</f>
        <v>SW</v>
      </c>
      <c r="I832" s="3" t="str">
        <f>CONCATENATE("(P)",VLOOKUP($A832,'ACCESS EXPORT'!$A:$AF,11,FALSE)," (F)",VLOOKUP($A832,'ACCESS EXPORT'!$A:$AF,29,FALSE))</f>
        <v>(P)(407) 303-4855 (F)(407) 303-4404</v>
      </c>
      <c r="J832" s="4" t="str">
        <f>UPPER(VLOOKUP($A832,'ACCESS EXPORT'!$A:$AF,12,FALSE))</f>
        <v>ENDOCRINOLOGY</v>
      </c>
      <c r="K832" s="4" t="str">
        <f>UPPER(VLOOKUP($A832,'ACCESS EXPORT'!$A:$AF,13,FALSE))</f>
        <v>VICKI CHILCOTT</v>
      </c>
      <c r="L832" s="3" t="str">
        <f>IF(AND(VLOOKUP(A832,'ACCESS EXPORT'!A:AE,1,0),'ACCESS EXPORT'!N832=""),UPPER(CONCATENATE('ACCESS EXPORT'!AE832)),IF(VLOOKUP(A832,'ACCESS EXPORT'!A:AE,1,0),UPPER(CONCATENATE('ACCESS EXPORT'!N832," "&amp;CHAR(10),'ACCESS EXPORT'!AE832))))</f>
        <v>PAULA MORRISSEY 
CATHERINE BELANGER (PRAC. ADMIN)</v>
      </c>
      <c r="M832" s="4" t="str">
        <f>UPPER(VLOOKUP($A832,'ACCESS EXPORT'!$A:$O,15,FALSE))</f>
        <v>MERCY COLON (PM)</v>
      </c>
      <c r="N832" s="4" t="str">
        <f ca="1">IF(AND('ACCESS EXPORT'!X832="",'ACCESS EXPORT'!Y832=""),IF('ACCESS EXPORT'!V832&lt;&gt;"",(IF(TODAY()-'ACCESS EXPORT'!V832&gt;=-60,UPPER(CONCATENATE(VLOOKUP(B832,'ACCESS EXPORT'!$B:$P,15,FALSE),""&amp;CHAR(10)&amp;"(SEP",TEXT('ACCESS EXPORT'!V832," MM/DD/YYY)"))),IF(TODAY()-'ACCESS EXPORT'!V832&lt;0,UPPER(VLOOKUP(B832,'ACCESS EXPORT'!$B:$P,15,FALSE)),UPPER(VLOOKUP(B832,'ACCESS EXPORT'!$B:$P,15,FALSE))))),IF('ACCESS EXPORT'!U832="",UPPER(VLOOKUP(B832,'ACCESS EXPORT'!$B:$P,15,FALSE)),IF(TODAY()-'ACCESS EXPORT'!U832&lt;=30,CONCATENATE(UPPER(VLOOKUP(B832,'ACCESS EXPORT'!$B:$P,15,FALSE)),""&amp;CHAR(10)&amp;"(NEW",TEXT('ACCESS EXPORT'!U832," MM/DD/YYY)")),IF(AND(TODAY()-'ACCESS EXPORT'!U832&gt;30,TODAY()&gt;0),UPPER(VLOOKUP(B832,'ACCESS EXPORT'!$B:$P,15,FALSE)))))),IF('ACCESS EXPORT'!Y832&lt;&gt;"",UPPER(CONCATENATE(UPPER(VLOOKUP(B832,'ACCESS EXPORT'!$B:$P,15,FALSE)),""&amp;CHAR(10)&amp;"(Transfer Out",TEXT('ACCESS EXPORT'!Y832," MM/DD/YYY)"))),IF('ACCESS EXPORT'!X832&lt;&gt;"",UPPER(CONCATENATE(UPPER(VLOOKUP(B832,'ACCESS EXPORT'!$B:$P,15,FALSE)),""&amp;CHAR(10)&amp;"(Transfer In",TEXT('ACCESS EXPORT'!X832," MM/DD/YYY)"))))))</f>
        <v>BLACKBURN, ERIN RENEE</v>
      </c>
      <c r="O832" s="4" t="str">
        <f>_xlfn.IFNA(VLOOKUP(B832,'ACCESS EXPORT'!$B:$Q,16,FALSE),"")</f>
        <v>APRN</v>
      </c>
      <c r="P832" s="4" t="str">
        <f>_xlfn.IFNA(VLOOKUP(B832,'ACCESS EXPORT'!B:W,22,FALSE),"-")</f>
        <v>1528373255</v>
      </c>
      <c r="Q832" s="4" t="str">
        <f>_xlfn.IFNA(VLOOKUP(A832,'ACCESS EXPORT'!$A:$AG,33,0),"-")</f>
        <v>Amanda Hernandez</v>
      </c>
      <c r="R832" s="4" t="str">
        <f>_xlfn.IFNA(VLOOKUP(A832,'ACCESS EXPORT'!$A:$AH,34,0),"-")</f>
        <v>Carol Shane</v>
      </c>
      <c r="S832" s="4" t="str">
        <f>_xlfn.IFNA(VLOOKUP(A832,'ACCESS EXPORT'!$A:$AI,35,0),"-")</f>
        <v>Anna Bachtis</v>
      </c>
      <c r="T832" s="4" t="str">
        <f>_xlfn.IFNA(VLOOKUP(A832,'ACCESS EXPORT'!$A:$AJ,36,0),"-")</f>
        <v>TBD</v>
      </c>
      <c r="U832" s="4" t="str">
        <f>_xlfn.IFNA(VLOOKUP(A832,'ACCESS EXPORT'!$A:$AK,37,0),"-")</f>
        <v>athena</v>
      </c>
      <c r="V832" s="4" t="str">
        <f>_xlfn.IFNA(VLOOKUP(A832,'ACCESS EXPORT'!$A:$AL,38,0),"-")</f>
        <v>FHMG_FL DIA AND ENDO_CEL</v>
      </c>
      <c r="W832" s="4" t="str">
        <f>_xlfn.IFNA(VLOOKUP(A832,'ACCESS EXPORT'!$A:$AM,39,0),"-")</f>
        <v/>
      </c>
      <c r="X832" s="4" t="str">
        <f>_xlfn.IFNA(VLOOKUP(A832,'ACCESS EXPORT'!$A:$AN,40,0),"-")</f>
        <v>Libia Villaquiran / Jenny Green</v>
      </c>
      <c r="Y832" s="26" t="str">
        <f>_xlfn.IFNA(VLOOKUP(A832,'ACCESS EXPORT'!A:AO,41,0),"")</f>
        <v>Jose Anderson</v>
      </c>
      <c r="Z832" s="26" t="str">
        <f>_xlfn.IFNA(VLOOKUP(A832,'ACCESS EXPORT'!A:AP,42,0),"")</f>
        <v>Janice Scales</v>
      </c>
      <c r="AA832" s="26" t="str">
        <f>_xlfn.IFNA(VLOOKUP(A832,'ACCESS EXPORT'!A:AQ,43,0),"")</f>
        <v>Claire Pagan</v>
      </c>
    </row>
    <row r="833" spans="1:27" ht="18.75" x14ac:dyDescent="0.25">
      <c r="A833" s="33">
        <v>181</v>
      </c>
      <c r="B833" s="10">
        <v>1366</v>
      </c>
      <c r="C833" s="7" t="str">
        <f ca="1">IFERROR(UPPER(IF(AND('ACCESS EXPORT'!AA833="",'ACCESS EXPORT'!Z833=""),VLOOKUP(A833,'ACCESS EXPORT'!$A:$AF,32,FALSE),(IF('ACCESS EXPORT'!AA833&lt;&gt;"",CONCATENATE(VLOOKUP(A833,'ACCESS EXPORT'!$A:$AF,32,FALSE)," (Closed",TEXT('ACCESS EXPORT'!AA833," MM/DD/YYY)")),IF(TODAY()&lt;(('ACCESS EXPORT'!Z833)+30),CONCATENATE(VLOOKUP(A833,'ACCESS EXPORT'!$A:$AF,32,FALSE)," (Opens",TEXT('ACCESS EXPORT'!Z833," MM/DD/YYY)")),VLOOKUP(A833,'ACCESS EXPORT'!$A:$AF,32,FALSE)))))),"-")</f>
        <v>ADVENTHEALTH MEDICAL GROUP DIABETES AND ENDOCRINOLOGY AT CELEBRATION</v>
      </c>
      <c r="D833" s="3" t="str">
        <f ca="1">IFERROR(UPPER(IF(AND('ACCESS EXPORT'!AA833="",'ACCESS EXPORT'!Z833=""),VLOOKUP(A833,'ACCESS EXPORT'!$A:$AF,28,FALSE),(IF('ACCESS EXPORT'!AA833&lt;&gt;"",CONCATENATE(VLOOKUP(A833,'ACCESS EXPORT'!$A:$AF,28,FALSE)," (Closed",TEXT('ACCESS EXPORT'!AA833," MM/DD/YYY)")),IF(TODAY()&lt;(('ACCESS EXPORT'!Z833)+30),CONCATENATE(VLOOKUP(A833,'ACCESS EXPORT'!$A:$AF,28,FALSE)," (Opens",TEXT('ACCESS EXPORT'!Z833," MM/DD/YYY)")),VLOOKUP(A833,'ACCESS EXPORT'!$A:$AF,28,FALSE)))))),"-")</f>
        <v>FLORIDA DIABETES &amp; ENDOCRINE CENTER - CELEBRATION</v>
      </c>
      <c r="E833" s="3" t="str">
        <f>VLOOKUP($A833,'ACCESS EXPORT'!$A:$AF,3,FALSE)</f>
        <v>7360</v>
      </c>
      <c r="F833" s="3" t="str">
        <f>UPPER(CONCATENATE(VLOOKUP(A833,'ACCESS EXPORT'!$A:$AF,4,FALSE)," ",VLOOKUP(A833,'ACCESS EXPORT'!$A:$AF,5,FALSE)," ",VLOOKUP(A833,'ACCESS EXPORT'!$A:$AF,6,FALSE)," ",VLOOKUP(A833,'ACCESS EXPORT'!$A:$AA,7,FALSE)," ",VLOOKUP(A833,'ACCESS EXPORT'!$A:$AA,8,FALSE)))</f>
        <v>410 CELEBRATION PL SUITE 306 CELEBRATION FL 34747</v>
      </c>
      <c r="G833" s="4" t="str">
        <f>UPPER(VLOOKUP($A833,'ACCESS EXPORT'!$A:$AF,9,FALSE))</f>
        <v>OSCEOLA</v>
      </c>
      <c r="H833" s="4" t="str">
        <f>_xlfn.IFNA(VLOOKUP($B833,'ACCESS EXPORT'!$B:$J,9,FALSE),"")</f>
        <v>SW</v>
      </c>
      <c r="I833" s="3" t="str">
        <f>CONCATENATE("(P)",VLOOKUP($A833,'ACCESS EXPORT'!$A:$AF,11,FALSE)," (F)",VLOOKUP($A833,'ACCESS EXPORT'!$A:$AF,29,FALSE))</f>
        <v>(P)(407) 303-4855 (F)(407) 303-4404</v>
      </c>
      <c r="J833" s="4" t="str">
        <f>UPPER(VLOOKUP($A833,'ACCESS EXPORT'!$A:$AF,12,FALSE))</f>
        <v>ENDOCRINOLOGY</v>
      </c>
      <c r="K833" s="4" t="str">
        <f>UPPER(VLOOKUP($A833,'ACCESS EXPORT'!$A:$AF,13,FALSE))</f>
        <v>VICKI CHILCOTT</v>
      </c>
      <c r="L833" s="3" t="str">
        <f>IF(AND(VLOOKUP(A833,'ACCESS EXPORT'!A:AE,1,0),'ACCESS EXPORT'!N833=""),UPPER(CONCATENATE('ACCESS EXPORT'!AE833)),IF(VLOOKUP(A833,'ACCESS EXPORT'!A:AE,1,0),UPPER(CONCATENATE('ACCESS EXPORT'!N833," "&amp;CHAR(10),'ACCESS EXPORT'!AE833))))</f>
        <v>PAULA MORRISSEY 
CATHERINE BELANGER (PRAC. ADMIN)</v>
      </c>
      <c r="M833" s="4" t="str">
        <f>UPPER(VLOOKUP($A833,'ACCESS EXPORT'!$A:$O,15,FALSE))</f>
        <v>MERCY COLON (PM)</v>
      </c>
      <c r="N833" s="4" t="str">
        <f ca="1">IF(AND('ACCESS EXPORT'!X833="",'ACCESS EXPORT'!Y833=""),IF('ACCESS EXPORT'!V833&lt;&gt;"",(IF(TODAY()-'ACCESS EXPORT'!V833&gt;=-60,UPPER(CONCATENATE(VLOOKUP(B833,'ACCESS EXPORT'!$B:$P,15,FALSE),""&amp;CHAR(10)&amp;"(SEP",TEXT('ACCESS EXPORT'!V833," MM/DD/YYY)"))),IF(TODAY()-'ACCESS EXPORT'!V833&lt;0,UPPER(VLOOKUP(B833,'ACCESS EXPORT'!$B:$P,15,FALSE)),UPPER(VLOOKUP(B833,'ACCESS EXPORT'!$B:$P,15,FALSE))))),IF('ACCESS EXPORT'!U833="",UPPER(VLOOKUP(B833,'ACCESS EXPORT'!$B:$P,15,FALSE)),IF(TODAY()-'ACCESS EXPORT'!U833&lt;=30,CONCATENATE(UPPER(VLOOKUP(B833,'ACCESS EXPORT'!$B:$P,15,FALSE)),""&amp;CHAR(10)&amp;"(NEW",TEXT('ACCESS EXPORT'!U833," MM/DD/YYY)")),IF(AND(TODAY()-'ACCESS EXPORT'!U833&gt;30,TODAY()&gt;0),UPPER(VLOOKUP(B833,'ACCESS EXPORT'!$B:$P,15,FALSE)))))),IF('ACCESS EXPORT'!Y833&lt;&gt;"",UPPER(CONCATENATE(UPPER(VLOOKUP(B833,'ACCESS EXPORT'!$B:$P,15,FALSE)),""&amp;CHAR(10)&amp;"(Transfer Out",TEXT('ACCESS EXPORT'!Y833," MM/DD/YYY)"))),IF('ACCESS EXPORT'!X833&lt;&gt;"",UPPER(CONCATENATE(UPPER(VLOOKUP(B833,'ACCESS EXPORT'!$B:$P,15,FALSE)),""&amp;CHAR(10)&amp;"(Transfer In",TEXT('ACCESS EXPORT'!X833," MM/DD/YYY)"))))))</f>
        <v>COLEMAN, ROBERT V.</v>
      </c>
      <c r="O833" s="4" t="str">
        <f>_xlfn.IFNA(VLOOKUP(B833,'ACCESS EXPORT'!$B:$Q,16,FALSE),"")</f>
        <v>MD</v>
      </c>
      <c r="P833" s="4" t="str">
        <f>_xlfn.IFNA(VLOOKUP(B833,'ACCESS EXPORT'!B:W,22,FALSE),"-")</f>
        <v>1487663928</v>
      </c>
      <c r="Q833" s="4" t="str">
        <f>_xlfn.IFNA(VLOOKUP(A833,'ACCESS EXPORT'!$A:$AG,33,0),"-")</f>
        <v>Amanda Hernandez</v>
      </c>
      <c r="R833" s="4" t="str">
        <f>_xlfn.IFNA(VLOOKUP(A833,'ACCESS EXPORT'!$A:$AH,34,0),"-")</f>
        <v>Carol Shane</v>
      </c>
      <c r="S833" s="4" t="str">
        <f>_xlfn.IFNA(VLOOKUP(A833,'ACCESS EXPORT'!$A:$AI,35,0),"-")</f>
        <v>Anna Bachtis</v>
      </c>
      <c r="T833" s="4" t="str">
        <f>_xlfn.IFNA(VLOOKUP(A833,'ACCESS EXPORT'!$A:$AJ,36,0),"-")</f>
        <v>TBD</v>
      </c>
      <c r="U833" s="4" t="str">
        <f>_xlfn.IFNA(VLOOKUP(A833,'ACCESS EXPORT'!$A:$AK,37,0),"-")</f>
        <v>athena</v>
      </c>
      <c r="V833" s="4" t="str">
        <f>_xlfn.IFNA(VLOOKUP(A833,'ACCESS EXPORT'!$A:$AL,38,0),"-")</f>
        <v>FHMG_FL DIA AND ENDO_CEL</v>
      </c>
      <c r="W833" s="4" t="str">
        <f>_xlfn.IFNA(VLOOKUP(A833,'ACCESS EXPORT'!$A:$AM,39,0),"-")</f>
        <v/>
      </c>
      <c r="X833" s="4" t="str">
        <f>_xlfn.IFNA(VLOOKUP(A833,'ACCESS EXPORT'!$A:$AN,40,0),"-")</f>
        <v>Libia Villaquiran / Jenny Green</v>
      </c>
      <c r="Y833" s="26" t="str">
        <f>_xlfn.IFNA(VLOOKUP(A833,'ACCESS EXPORT'!A:AO,41,0),"")</f>
        <v>Jose Anderson</v>
      </c>
      <c r="Z833" s="26" t="str">
        <f>_xlfn.IFNA(VLOOKUP(A833,'ACCESS EXPORT'!A:AP,42,0),"")</f>
        <v>Janice Scales</v>
      </c>
      <c r="AA833" s="26" t="str">
        <f>_xlfn.IFNA(VLOOKUP(A833,'ACCESS EXPORT'!A:AQ,43,0),"")</f>
        <v>Claire Pagan</v>
      </c>
    </row>
    <row r="834" spans="1:27" ht="18.75" x14ac:dyDescent="0.25">
      <c r="A834" s="33">
        <v>335</v>
      </c>
      <c r="B834" s="10">
        <v>1367</v>
      </c>
      <c r="C834" s="7" t="str">
        <f ca="1">IFERROR(UPPER(IF(AND('ACCESS EXPORT'!AA834="",'ACCESS EXPORT'!Z834=""),VLOOKUP(A834,'ACCESS EXPORT'!$A:$AF,32,FALSE),(IF('ACCESS EXPORT'!AA834&lt;&gt;"",CONCATENATE(VLOOKUP(A834,'ACCESS EXPORT'!$A:$AF,32,FALSE)," (Closed",TEXT('ACCESS EXPORT'!AA834," MM/DD/YYY)")),IF(TODAY()&lt;(('ACCESS EXPORT'!Z834)+30),CONCATENATE(VLOOKUP(A834,'ACCESS EXPORT'!$A:$AF,32,FALSE)," (Opens",TEXT('ACCESS EXPORT'!Z834," MM/DD/YYY)")),VLOOKUP(A834,'ACCESS EXPORT'!$A:$AF,32,FALSE)))))),"-")</f>
        <v>ADVENTHEALTH MEDICAL GROUP DIABETES AND ENDOCRINOLOGY AT LAKE NONA</v>
      </c>
      <c r="D834" s="3" t="str">
        <f ca="1">IFERROR(UPPER(IF(AND('ACCESS EXPORT'!AA834="",'ACCESS EXPORT'!Z834=""),VLOOKUP(A834,'ACCESS EXPORT'!$A:$AF,28,FALSE),(IF('ACCESS EXPORT'!AA834&lt;&gt;"",CONCATENATE(VLOOKUP(A834,'ACCESS EXPORT'!$A:$AF,28,FALSE)," (Closed",TEXT('ACCESS EXPORT'!AA834," MM/DD/YYY)")),IF(TODAY()&lt;(('ACCESS EXPORT'!Z834)+30),CONCATENATE(VLOOKUP(A834,'ACCESS EXPORT'!$A:$AF,28,FALSE)," (Opens",TEXT('ACCESS EXPORT'!Z834," MM/DD/YYY)")),VLOOKUP(A834,'ACCESS EXPORT'!$A:$AF,28,FALSE)))))),"-")</f>
        <v>FLORIDA DIABETES &amp; ENDOCRINE CENTER - LAKE NONA*</v>
      </c>
      <c r="E834" s="3" t="str">
        <f>VLOOKUP($A834,'ACCESS EXPORT'!$A:$AF,3,FALSE)</f>
        <v>7360</v>
      </c>
      <c r="F834" s="3" t="str">
        <f>UPPER(CONCATENATE(VLOOKUP(A834,'ACCESS EXPORT'!$A:$AF,4,FALSE)," ",VLOOKUP(A834,'ACCESS EXPORT'!$A:$AF,5,FALSE)," ",VLOOKUP(A834,'ACCESS EXPORT'!$A:$AF,6,FALSE)," ",VLOOKUP(A834,'ACCESS EXPORT'!$A:$AA,7,FALSE)," ",VLOOKUP(A834,'ACCESS EXPORT'!$A:$AA,8,FALSE)))</f>
        <v>9975 TAVISTOCK LAKES BLVD SUITE 220 ORLANDO FL 32827</v>
      </c>
      <c r="G834" s="4" t="str">
        <f>UPPER(VLOOKUP($A834,'ACCESS EXPORT'!$A:$AF,9,FALSE))</f>
        <v>ORANGE</v>
      </c>
      <c r="H834" s="4" t="str">
        <f>_xlfn.IFNA(VLOOKUP($B834,'ACCESS EXPORT'!$B:$J,9,FALSE),"")</f>
        <v>SW</v>
      </c>
      <c r="I834" s="3" t="str">
        <f>CONCATENATE("(P)",VLOOKUP($A834,'ACCESS EXPORT'!$A:$AF,11,FALSE)," (F)",VLOOKUP($A834,'ACCESS EXPORT'!$A:$AF,29,FALSE))</f>
        <v>(P)(407) 930-7801 (F)(407) 930-7806</v>
      </c>
      <c r="J834" s="4" t="str">
        <f>UPPER(VLOOKUP($A834,'ACCESS EXPORT'!$A:$AF,12,FALSE))</f>
        <v>ENDOCRINOLOGY</v>
      </c>
      <c r="K834" s="4" t="str">
        <f>UPPER(VLOOKUP($A834,'ACCESS EXPORT'!$A:$AF,13,FALSE))</f>
        <v>VICKI CHILCOTT</v>
      </c>
      <c r="L834" s="3" t="str">
        <f>IF(AND(VLOOKUP(A834,'ACCESS EXPORT'!A:AE,1,0),'ACCESS EXPORT'!N834=""),UPPER(CONCATENATE('ACCESS EXPORT'!AE834)),IF(VLOOKUP(A834,'ACCESS EXPORT'!A:AE,1,0),UPPER(CONCATENATE('ACCESS EXPORT'!N834," "&amp;CHAR(10),'ACCESS EXPORT'!AE834))))</f>
        <v>PAULA MORRISSEY 
CATHERINE BELANGER (PRAC. ADMIN)</v>
      </c>
      <c r="M834" s="4" t="str">
        <f>UPPER(VLOOKUP($A834,'ACCESS EXPORT'!$A:$O,15,FALSE))</f>
        <v>MERCY COLON (PM)</v>
      </c>
      <c r="N834" s="4" t="str">
        <f ca="1">IF(AND('ACCESS EXPORT'!X834="",'ACCESS EXPORT'!Y834=""),IF('ACCESS EXPORT'!V834&lt;&gt;"",(IF(TODAY()-'ACCESS EXPORT'!V834&gt;=-60,UPPER(CONCATENATE(VLOOKUP(B834,'ACCESS EXPORT'!$B:$P,15,FALSE),""&amp;CHAR(10)&amp;"(SEP",TEXT('ACCESS EXPORT'!V834," MM/DD/YYY)"))),IF(TODAY()-'ACCESS EXPORT'!V834&lt;0,UPPER(VLOOKUP(B834,'ACCESS EXPORT'!$B:$P,15,FALSE)),UPPER(VLOOKUP(B834,'ACCESS EXPORT'!$B:$P,15,FALSE))))),IF('ACCESS EXPORT'!U834="",UPPER(VLOOKUP(B834,'ACCESS EXPORT'!$B:$P,15,FALSE)),IF(TODAY()-'ACCESS EXPORT'!U834&lt;=30,CONCATENATE(UPPER(VLOOKUP(B834,'ACCESS EXPORT'!$B:$P,15,FALSE)),""&amp;CHAR(10)&amp;"(NEW",TEXT('ACCESS EXPORT'!U834," MM/DD/YYY)")),IF(AND(TODAY()-'ACCESS EXPORT'!U834&gt;30,TODAY()&gt;0),UPPER(VLOOKUP(B834,'ACCESS EXPORT'!$B:$P,15,FALSE)))))),IF('ACCESS EXPORT'!Y834&lt;&gt;"",UPPER(CONCATENATE(UPPER(VLOOKUP(B834,'ACCESS EXPORT'!$B:$P,15,FALSE)),""&amp;CHAR(10)&amp;"(Transfer Out",TEXT('ACCESS EXPORT'!Y834," MM/DD/YYY)"))),IF('ACCESS EXPORT'!X834&lt;&gt;"",UPPER(CONCATENATE(UPPER(VLOOKUP(B834,'ACCESS EXPORT'!$B:$P,15,FALSE)),""&amp;CHAR(10)&amp;"(Transfer In",TEXT('ACCESS EXPORT'!X834," MM/DD/YYY)"))))))</f>
        <v>DESARIO, MARY V.</v>
      </c>
      <c r="O834" s="4" t="str">
        <f>_xlfn.IFNA(VLOOKUP(B834,'ACCESS EXPORT'!$B:$Q,16,FALSE),"")</f>
        <v>APRN</v>
      </c>
      <c r="P834" s="4" t="str">
        <f>_xlfn.IFNA(VLOOKUP(B834,'ACCESS EXPORT'!B:W,22,FALSE),"-")</f>
        <v>1720313539</v>
      </c>
      <c r="Q834" s="4" t="str">
        <f>_xlfn.IFNA(VLOOKUP(A834,'ACCESS EXPORT'!$A:$AG,33,0),"-")</f>
        <v>Alejandra Torres</v>
      </c>
      <c r="R834" s="4" t="str">
        <f>_xlfn.IFNA(VLOOKUP(A834,'ACCESS EXPORT'!$A:$AH,34,0),"-")</f>
        <v>Carol Shane</v>
      </c>
      <c r="S834" s="4" t="str">
        <f>_xlfn.IFNA(VLOOKUP(A834,'ACCESS EXPORT'!$A:$AI,35,0),"-")</f>
        <v>Anna Bachtis</v>
      </c>
      <c r="T834" s="4" t="str">
        <f>_xlfn.IFNA(VLOOKUP(A834,'ACCESS EXPORT'!$A:$AJ,36,0),"-")</f>
        <v>TBD</v>
      </c>
      <c r="U834" s="4" t="str">
        <f>_xlfn.IFNA(VLOOKUP(A834,'ACCESS EXPORT'!$A:$AK,37,0),"-")</f>
        <v>athena</v>
      </c>
      <c r="V834" s="4" t="str">
        <f>_xlfn.IFNA(VLOOKUP(A834,'ACCESS EXPORT'!$A:$AL,38,0),"-")</f>
        <v>FHMG_FL DIA AND ENDO_LN</v>
      </c>
      <c r="W834" s="4" t="str">
        <f>_xlfn.IFNA(VLOOKUP(A834,'ACCESS EXPORT'!$A:$AM,39,0),"-")</f>
        <v/>
      </c>
      <c r="X834" s="4" t="str">
        <f>_xlfn.IFNA(VLOOKUP(A834,'ACCESS EXPORT'!$A:$AN,40,0),"-")</f>
        <v>Libia Villaquiran / Jenny Green</v>
      </c>
      <c r="Y834" s="26" t="str">
        <f>_xlfn.IFNA(VLOOKUP(A834,'ACCESS EXPORT'!A:AO,41,0),"")</f>
        <v>Jose Anderson</v>
      </c>
      <c r="Z834" s="26" t="str">
        <f>_xlfn.IFNA(VLOOKUP(A834,'ACCESS EXPORT'!A:AP,42,0),"")</f>
        <v>Janice Scales</v>
      </c>
      <c r="AA834" s="26" t="str">
        <f>_xlfn.IFNA(VLOOKUP(A834,'ACCESS EXPORT'!A:AQ,43,0),"")</f>
        <v>Claire Pagan</v>
      </c>
    </row>
    <row r="835" spans="1:27" ht="18.75" x14ac:dyDescent="0.25">
      <c r="A835" s="33">
        <v>242</v>
      </c>
      <c r="B835" s="10">
        <v>1540</v>
      </c>
      <c r="C835" s="7" t="str">
        <f ca="1">IFERROR(UPPER(IF(AND('ACCESS EXPORT'!AA835="",'ACCESS EXPORT'!Z835=""),VLOOKUP(A835,'ACCESS EXPORT'!$A:$AF,32,FALSE),(IF('ACCESS EXPORT'!AA835&lt;&gt;"",CONCATENATE(VLOOKUP(A835,'ACCESS EXPORT'!$A:$AF,32,FALSE)," (Closed",TEXT('ACCESS EXPORT'!AA835," MM/DD/YYY)")),IF(TODAY()&lt;(('ACCESS EXPORT'!Z835)+30),CONCATENATE(VLOOKUP(A835,'ACCESS EXPORT'!$A:$AF,32,FALSE)," (Opens",TEXT('ACCESS EXPORT'!Z835," MM/DD/YYY)")),VLOOKUP(A835,'ACCESS EXPORT'!$A:$AF,32,FALSE)))))),"-")</f>
        <v>ADVENTHEALTH MEDICAL GROUP FAMILY MEDICINE AT OVIEDO RED BUG</v>
      </c>
      <c r="D835" s="3" t="str">
        <f ca="1">IFERROR(UPPER(IF(AND('ACCESS EXPORT'!AA835="",'ACCESS EXPORT'!Z835=""),VLOOKUP(A835,'ACCESS EXPORT'!$A:$AF,28,FALSE),(IF('ACCESS EXPORT'!AA835&lt;&gt;"",CONCATENATE(VLOOKUP(A835,'ACCESS EXPORT'!$A:$AF,28,FALSE)," (Closed",TEXT('ACCESS EXPORT'!AA835," MM/DD/YYY)")),IF(TODAY()&lt;(('ACCESS EXPORT'!Z835)+30),CONCATENATE(VLOOKUP(A835,'ACCESS EXPORT'!$A:$AF,28,FALSE)," (Opens",TEXT('ACCESS EXPORT'!Z835," MM/DD/YYY)")),VLOOKUP(A835,'ACCESS EXPORT'!$A:$AF,28,FALSE)))))),"-")</f>
        <v>OVIEDO FAMILY MEDICINE SPECIALISTS</v>
      </c>
      <c r="E835" s="3" t="str">
        <f>VLOOKUP($A835,'ACCESS EXPORT'!$A:$AF,3,FALSE)</f>
        <v>7380</v>
      </c>
      <c r="F835" s="3" t="str">
        <f>UPPER(CONCATENATE(VLOOKUP(A835,'ACCESS EXPORT'!$A:$AF,4,FALSE)," ",VLOOKUP(A835,'ACCESS EXPORT'!$A:$AF,5,FALSE)," ",VLOOKUP(A835,'ACCESS EXPORT'!$A:$AF,6,FALSE)," ",VLOOKUP(A835,'ACCESS EXPORT'!$A:$AA,7,FALSE)," ",VLOOKUP(A835,'ACCESS EXPORT'!$A:$AA,8,FALSE)))</f>
        <v>7560 RED BUG LAKE RD SUITE 2048 OVIEDO FL 32765</v>
      </c>
      <c r="G835" s="4" t="str">
        <f>UPPER(VLOOKUP($A835,'ACCESS EXPORT'!$A:$AF,9,FALSE))</f>
        <v>SEMINOLE</v>
      </c>
      <c r="H835" s="4" t="str">
        <f>_xlfn.IFNA(VLOOKUP($B835,'ACCESS EXPORT'!$B:$J,9,FALSE),"")</f>
        <v>NE</v>
      </c>
      <c r="I835" s="3" t="str">
        <f>CONCATENATE("(P)",VLOOKUP($A835,'ACCESS EXPORT'!$A:$AF,11,FALSE)," (F)",VLOOKUP($A835,'ACCESS EXPORT'!$A:$AF,29,FALSE))</f>
        <v>(P)(407) 366-8856 (F)(407) 977-4319</v>
      </c>
      <c r="J835" s="4" t="str">
        <f>UPPER(VLOOKUP($A835,'ACCESS EXPORT'!$A:$AF,12,FALSE))</f>
        <v>FAMILY MEDICINE</v>
      </c>
      <c r="K835" s="4" t="str">
        <f>UPPER(VLOOKUP($A835,'ACCESS EXPORT'!$A:$AF,13,FALSE))</f>
        <v>DEBORAH HAYWOOD</v>
      </c>
      <c r="L835" s="3" t="str">
        <f>IF(AND(VLOOKUP(A835,'ACCESS EXPORT'!A:AE,1,0),'ACCESS EXPORT'!N835=""),UPPER(CONCATENATE('ACCESS EXPORT'!AE835)),IF(VLOOKUP(A835,'ACCESS EXPORT'!A:AE,1,0),UPPER(CONCATENATE('ACCESS EXPORT'!N835," "&amp;CHAR(10),'ACCESS EXPORT'!AE835))))</f>
        <v xml:space="preserve">DALIA TIRADO 
</v>
      </c>
      <c r="M835" s="4" t="str">
        <f>UPPER(VLOOKUP($A835,'ACCESS EXPORT'!$A:$O,15,FALSE))</f>
        <v>MONICA SCHULZ (PM)</v>
      </c>
      <c r="N835" s="4" t="str">
        <f ca="1">IF(AND('ACCESS EXPORT'!X835="",'ACCESS EXPORT'!Y835=""),IF('ACCESS EXPORT'!V835&lt;&gt;"",(IF(TODAY()-'ACCESS EXPORT'!V835&gt;=-60,UPPER(CONCATENATE(VLOOKUP(B835,'ACCESS EXPORT'!$B:$P,15,FALSE),""&amp;CHAR(10)&amp;"(SEP",TEXT('ACCESS EXPORT'!V835," MM/DD/YYY)"))),IF(TODAY()-'ACCESS EXPORT'!V835&lt;0,UPPER(VLOOKUP(B835,'ACCESS EXPORT'!$B:$P,15,FALSE)),UPPER(VLOOKUP(B835,'ACCESS EXPORT'!$B:$P,15,FALSE))))),IF('ACCESS EXPORT'!U835="",UPPER(VLOOKUP(B835,'ACCESS EXPORT'!$B:$P,15,FALSE)),IF(TODAY()-'ACCESS EXPORT'!U835&lt;=30,CONCATENATE(UPPER(VLOOKUP(B835,'ACCESS EXPORT'!$B:$P,15,FALSE)),""&amp;CHAR(10)&amp;"(NEW",TEXT('ACCESS EXPORT'!U835," MM/DD/YYY)")),IF(AND(TODAY()-'ACCESS EXPORT'!U835&gt;30,TODAY()&gt;0),UPPER(VLOOKUP(B835,'ACCESS EXPORT'!$B:$P,15,FALSE)))))),IF('ACCESS EXPORT'!Y835&lt;&gt;"",UPPER(CONCATENATE(UPPER(VLOOKUP(B835,'ACCESS EXPORT'!$B:$P,15,FALSE)),""&amp;CHAR(10)&amp;"(Transfer Out",TEXT('ACCESS EXPORT'!Y835," MM/DD/YYY)"))),IF('ACCESS EXPORT'!X835&lt;&gt;"",UPPER(CONCATENATE(UPPER(VLOOKUP(B835,'ACCESS EXPORT'!$B:$P,15,FALSE)),""&amp;CHAR(10)&amp;"(Transfer In",TEXT('ACCESS EXPORT'!X835," MM/DD/YYY)"))))))</f>
        <v>NG, KAR-YEE</v>
      </c>
      <c r="O835" s="4" t="str">
        <f>_xlfn.IFNA(VLOOKUP(B835,'ACCESS EXPORT'!$B:$Q,16,FALSE),"")</f>
        <v>MD</v>
      </c>
      <c r="P835" s="4" t="str">
        <f>_xlfn.IFNA(VLOOKUP(B835,'ACCESS EXPORT'!B:W,22,FALSE),"-")</f>
        <v>1891941704</v>
      </c>
      <c r="Q835" s="4" t="str">
        <f>_xlfn.IFNA(VLOOKUP(A835,'ACCESS EXPORT'!$A:$AG,33,0),"-")</f>
        <v>Alejandra Torres</v>
      </c>
      <c r="R835" s="4" t="str">
        <f>_xlfn.IFNA(VLOOKUP(A835,'ACCESS EXPORT'!$A:$AH,34,0),"-")</f>
        <v>Cheri Benedeti</v>
      </c>
      <c r="S835" s="4" t="str">
        <f>_xlfn.IFNA(VLOOKUP(A835,'ACCESS EXPORT'!$A:$AI,35,0),"-")</f>
        <v>Anna Bachtis</v>
      </c>
      <c r="T835" s="4" t="str">
        <f>_xlfn.IFNA(VLOOKUP(A835,'ACCESS EXPORT'!$A:$AJ,36,0),"-")</f>
        <v>Andrew Davis</v>
      </c>
      <c r="U835" s="4" t="str">
        <f>_xlfn.IFNA(VLOOKUP(A835,'ACCESS EXPORT'!$A:$AK,37,0),"-")</f>
        <v>athena</v>
      </c>
      <c r="V835" s="4" t="str">
        <f>_xlfn.IFNA(VLOOKUP(A835,'ACCESS EXPORT'!$A:$AL,38,0),"-")</f>
        <v>FHMG_OVIEDO FM SPEC</v>
      </c>
      <c r="W835" s="4" t="str">
        <f>_xlfn.IFNA(VLOOKUP(A835,'ACCESS EXPORT'!$A:$AM,39,0),"-")</f>
        <v/>
      </c>
      <c r="X835" s="4" t="str">
        <f>_xlfn.IFNA(VLOOKUP(A835,'ACCESS EXPORT'!$A:$AN,40,0),"-")</f>
        <v>Libia Villaquiran / Jenny Green</v>
      </c>
      <c r="Y835" s="26" t="str">
        <f>_xlfn.IFNA(VLOOKUP(A835,'ACCESS EXPORT'!A:AO,41,0),"")</f>
        <v>Karen Kundinger</v>
      </c>
      <c r="Z835" s="26" t="str">
        <f>_xlfn.IFNA(VLOOKUP(A835,'ACCESS EXPORT'!A:AP,42,0),"")</f>
        <v>Janice Scales</v>
      </c>
      <c r="AA835" s="26" t="str">
        <f>_xlfn.IFNA(VLOOKUP(A835,'ACCESS EXPORT'!A:AQ,43,0),"")</f>
        <v>Heather McComb</v>
      </c>
    </row>
    <row r="836" spans="1:27" ht="18.75" x14ac:dyDescent="0.25">
      <c r="A836" s="33">
        <v>242</v>
      </c>
      <c r="B836" s="10">
        <v>1539</v>
      </c>
      <c r="C836" s="7" t="str">
        <f ca="1">IFERROR(UPPER(IF(AND('ACCESS EXPORT'!AA836="",'ACCESS EXPORT'!Z836=""),VLOOKUP(A836,'ACCESS EXPORT'!$A:$AF,32,FALSE),(IF('ACCESS EXPORT'!AA836&lt;&gt;"",CONCATENATE(VLOOKUP(A836,'ACCESS EXPORT'!$A:$AF,32,FALSE)," (Closed",TEXT('ACCESS EXPORT'!AA836," MM/DD/YYY)")),IF(TODAY()&lt;(('ACCESS EXPORT'!Z836)+30),CONCATENATE(VLOOKUP(A836,'ACCESS EXPORT'!$A:$AF,32,FALSE)," (Opens",TEXT('ACCESS EXPORT'!Z836," MM/DD/YYY)")),VLOOKUP(A836,'ACCESS EXPORT'!$A:$AF,32,FALSE)))))),"-")</f>
        <v>ADVENTHEALTH MEDICAL GROUP FAMILY MEDICINE AT OVIEDO RED BUG</v>
      </c>
      <c r="D836" s="3" t="str">
        <f ca="1">IFERROR(UPPER(IF(AND('ACCESS EXPORT'!AA836="",'ACCESS EXPORT'!Z836=""),VLOOKUP(A836,'ACCESS EXPORT'!$A:$AF,28,FALSE),(IF('ACCESS EXPORT'!AA836&lt;&gt;"",CONCATENATE(VLOOKUP(A836,'ACCESS EXPORT'!$A:$AF,28,FALSE)," (Closed",TEXT('ACCESS EXPORT'!AA836," MM/DD/YYY)")),IF(TODAY()&lt;(('ACCESS EXPORT'!Z836)+30),CONCATENATE(VLOOKUP(A836,'ACCESS EXPORT'!$A:$AF,28,FALSE)," (Opens",TEXT('ACCESS EXPORT'!Z836," MM/DD/YYY)")),VLOOKUP(A836,'ACCESS EXPORT'!$A:$AF,28,FALSE)))))),"-")</f>
        <v>OVIEDO FAMILY MEDICINE SPECIALISTS</v>
      </c>
      <c r="E836" s="3" t="str">
        <f>VLOOKUP($A836,'ACCESS EXPORT'!$A:$AF,3,FALSE)</f>
        <v>7380</v>
      </c>
      <c r="F836" s="3" t="str">
        <f>UPPER(CONCATENATE(VLOOKUP(A836,'ACCESS EXPORT'!$A:$AF,4,FALSE)," ",VLOOKUP(A836,'ACCESS EXPORT'!$A:$AF,5,FALSE)," ",VLOOKUP(A836,'ACCESS EXPORT'!$A:$AF,6,FALSE)," ",VLOOKUP(A836,'ACCESS EXPORT'!$A:$AA,7,FALSE)," ",VLOOKUP(A836,'ACCESS EXPORT'!$A:$AA,8,FALSE)))</f>
        <v>7560 RED BUG LAKE RD SUITE 2048 OVIEDO FL 32765</v>
      </c>
      <c r="G836" s="4" t="str">
        <f>UPPER(VLOOKUP($A836,'ACCESS EXPORT'!$A:$AF,9,FALSE))</f>
        <v>SEMINOLE</v>
      </c>
      <c r="H836" s="4" t="str">
        <f>_xlfn.IFNA(VLOOKUP($B836,'ACCESS EXPORT'!$B:$J,9,FALSE),"")</f>
        <v>NE</v>
      </c>
      <c r="I836" s="3" t="str">
        <f>CONCATENATE("(P)",VLOOKUP($A836,'ACCESS EXPORT'!$A:$AF,11,FALSE)," (F)",VLOOKUP($A836,'ACCESS EXPORT'!$A:$AF,29,FALSE))</f>
        <v>(P)(407) 366-8856 (F)(407) 977-4319</v>
      </c>
      <c r="J836" s="4" t="str">
        <f>UPPER(VLOOKUP($A836,'ACCESS EXPORT'!$A:$AF,12,FALSE))</f>
        <v>FAMILY MEDICINE</v>
      </c>
      <c r="K836" s="4" t="str">
        <f>UPPER(VLOOKUP($A836,'ACCESS EXPORT'!$A:$AF,13,FALSE))</f>
        <v>DEBORAH HAYWOOD</v>
      </c>
      <c r="L836" s="3" t="str">
        <f>IF(AND(VLOOKUP(A836,'ACCESS EXPORT'!A:AE,1,0),'ACCESS EXPORT'!N836=""),UPPER(CONCATENATE('ACCESS EXPORT'!AE836)),IF(VLOOKUP(A836,'ACCESS EXPORT'!A:AE,1,0),UPPER(CONCATENATE('ACCESS EXPORT'!N836," "&amp;CHAR(10),'ACCESS EXPORT'!AE836))))</f>
        <v xml:space="preserve">DALIA TIRADO 
</v>
      </c>
      <c r="M836" s="4" t="str">
        <f>UPPER(VLOOKUP($A836,'ACCESS EXPORT'!$A:$O,15,FALSE))</f>
        <v>MONICA SCHULZ (PM)</v>
      </c>
      <c r="N836" s="4" t="str">
        <f ca="1">IF(AND('ACCESS EXPORT'!X836="",'ACCESS EXPORT'!Y836=""),IF('ACCESS EXPORT'!V836&lt;&gt;"",(IF(TODAY()-'ACCESS EXPORT'!V836&gt;=-60,UPPER(CONCATENATE(VLOOKUP(B836,'ACCESS EXPORT'!$B:$P,15,FALSE),""&amp;CHAR(10)&amp;"(SEP",TEXT('ACCESS EXPORT'!V836," MM/DD/YYY)"))),IF(TODAY()-'ACCESS EXPORT'!V836&lt;0,UPPER(VLOOKUP(B836,'ACCESS EXPORT'!$B:$P,15,FALSE)),UPPER(VLOOKUP(B836,'ACCESS EXPORT'!$B:$P,15,FALSE))))),IF('ACCESS EXPORT'!U836="",UPPER(VLOOKUP(B836,'ACCESS EXPORT'!$B:$P,15,FALSE)),IF(TODAY()-'ACCESS EXPORT'!U836&lt;=30,CONCATENATE(UPPER(VLOOKUP(B836,'ACCESS EXPORT'!$B:$P,15,FALSE)),""&amp;CHAR(10)&amp;"(NEW",TEXT('ACCESS EXPORT'!U836," MM/DD/YYY)")),IF(AND(TODAY()-'ACCESS EXPORT'!U836&gt;30,TODAY()&gt;0),UPPER(VLOOKUP(B836,'ACCESS EXPORT'!$B:$P,15,FALSE)))))),IF('ACCESS EXPORT'!Y836&lt;&gt;"",UPPER(CONCATENATE(UPPER(VLOOKUP(B836,'ACCESS EXPORT'!$B:$P,15,FALSE)),""&amp;CHAR(10)&amp;"(Transfer Out",TEXT('ACCESS EXPORT'!Y836," MM/DD/YYY)"))),IF('ACCESS EXPORT'!X836&lt;&gt;"",UPPER(CONCATENATE(UPPER(VLOOKUP(B836,'ACCESS EXPORT'!$B:$P,15,FALSE)),""&amp;CHAR(10)&amp;"(Transfer In",TEXT('ACCESS EXPORT'!X836," MM/DD/YYY)"))))))</f>
        <v>DUMBACHER, PERRI L.</v>
      </c>
      <c r="O836" s="4" t="str">
        <f>_xlfn.IFNA(VLOOKUP(B836,'ACCESS EXPORT'!$B:$Q,16,FALSE),"")</f>
        <v>MD</v>
      </c>
      <c r="P836" s="4" t="str">
        <f>_xlfn.IFNA(VLOOKUP(B836,'ACCESS EXPORT'!B:W,22,FALSE),"-")</f>
        <v>1497705131</v>
      </c>
      <c r="Q836" s="4" t="str">
        <f>_xlfn.IFNA(VLOOKUP(A836,'ACCESS EXPORT'!$A:$AG,33,0),"-")</f>
        <v>Alejandra Torres</v>
      </c>
      <c r="R836" s="4" t="str">
        <f>_xlfn.IFNA(VLOOKUP(A836,'ACCESS EXPORT'!$A:$AH,34,0),"-")</f>
        <v>Cheri Benedeti</v>
      </c>
      <c r="S836" s="4" t="str">
        <f>_xlfn.IFNA(VLOOKUP(A836,'ACCESS EXPORT'!$A:$AI,35,0),"-")</f>
        <v>Anna Bachtis</v>
      </c>
      <c r="T836" s="4" t="str">
        <f>_xlfn.IFNA(VLOOKUP(A836,'ACCESS EXPORT'!$A:$AJ,36,0),"-")</f>
        <v>Andrew Davis</v>
      </c>
      <c r="U836" s="4" t="str">
        <f>_xlfn.IFNA(VLOOKUP(A836,'ACCESS EXPORT'!$A:$AK,37,0),"-")</f>
        <v>athena</v>
      </c>
      <c r="V836" s="4" t="str">
        <f>_xlfn.IFNA(VLOOKUP(A836,'ACCESS EXPORT'!$A:$AL,38,0),"-")</f>
        <v>FHMG_OVIEDO FM SPEC</v>
      </c>
      <c r="W836" s="4" t="str">
        <f>_xlfn.IFNA(VLOOKUP(A836,'ACCESS EXPORT'!$A:$AM,39,0),"-")</f>
        <v/>
      </c>
      <c r="X836" s="4" t="str">
        <f>_xlfn.IFNA(VLOOKUP(A836,'ACCESS EXPORT'!$A:$AN,40,0),"-")</f>
        <v>Libia Villaquiran / Jenny Green</v>
      </c>
      <c r="Y836" s="26" t="str">
        <f>_xlfn.IFNA(VLOOKUP(A836,'ACCESS EXPORT'!A:AO,41,0),"")</f>
        <v>Karen Kundinger</v>
      </c>
      <c r="Z836" s="26" t="str">
        <f>_xlfn.IFNA(VLOOKUP(A836,'ACCESS EXPORT'!A:AP,42,0),"")</f>
        <v>Janice Scales</v>
      </c>
      <c r="AA836" s="26" t="str">
        <f>_xlfn.IFNA(VLOOKUP(A836,'ACCESS EXPORT'!A:AQ,43,0),"")</f>
        <v>Heather McComb</v>
      </c>
    </row>
    <row r="837" spans="1:27" ht="18.75" x14ac:dyDescent="0.25">
      <c r="A837" s="33">
        <v>242</v>
      </c>
      <c r="B837" s="10">
        <v>1869</v>
      </c>
      <c r="C837" s="7" t="str">
        <f ca="1">IFERROR(UPPER(IF(AND('ACCESS EXPORT'!AA837="",'ACCESS EXPORT'!Z837=""),VLOOKUP(A837,'ACCESS EXPORT'!$A:$AF,32,FALSE),(IF('ACCESS EXPORT'!AA837&lt;&gt;"",CONCATENATE(VLOOKUP(A837,'ACCESS EXPORT'!$A:$AF,32,FALSE)," (Closed",TEXT('ACCESS EXPORT'!AA837," MM/DD/YYY)")),IF(TODAY()&lt;(('ACCESS EXPORT'!Z837)+30),CONCATENATE(VLOOKUP(A837,'ACCESS EXPORT'!$A:$AF,32,FALSE)," (Opens",TEXT('ACCESS EXPORT'!Z837," MM/DD/YYY)")),VLOOKUP(A837,'ACCESS EXPORT'!$A:$AF,32,FALSE)))))),"-")</f>
        <v>ADVENTHEALTH MEDICAL GROUP FAMILY MEDICINE AT OVIEDO RED BUG</v>
      </c>
      <c r="D837" s="3" t="str">
        <f ca="1">IFERROR(UPPER(IF(AND('ACCESS EXPORT'!AA837="",'ACCESS EXPORT'!Z837=""),VLOOKUP(A837,'ACCESS EXPORT'!$A:$AF,28,FALSE),(IF('ACCESS EXPORT'!AA837&lt;&gt;"",CONCATENATE(VLOOKUP(A837,'ACCESS EXPORT'!$A:$AF,28,FALSE)," (Closed",TEXT('ACCESS EXPORT'!AA837," MM/DD/YYY)")),IF(TODAY()&lt;(('ACCESS EXPORT'!Z837)+30),CONCATENATE(VLOOKUP(A837,'ACCESS EXPORT'!$A:$AF,28,FALSE)," (Opens",TEXT('ACCESS EXPORT'!Z837," MM/DD/YYY)")),VLOOKUP(A837,'ACCESS EXPORT'!$A:$AF,28,FALSE)))))),"-")</f>
        <v>OVIEDO FAMILY MEDICINE SPECIALISTS</v>
      </c>
      <c r="E837" s="3" t="str">
        <f>VLOOKUP($A837,'ACCESS EXPORT'!$A:$AF,3,FALSE)</f>
        <v>7380</v>
      </c>
      <c r="F837" s="3" t="str">
        <f>UPPER(CONCATENATE(VLOOKUP(A837,'ACCESS EXPORT'!$A:$AF,4,FALSE)," ",VLOOKUP(A837,'ACCESS EXPORT'!$A:$AF,5,FALSE)," ",VLOOKUP(A837,'ACCESS EXPORT'!$A:$AF,6,FALSE)," ",VLOOKUP(A837,'ACCESS EXPORT'!$A:$AA,7,FALSE)," ",VLOOKUP(A837,'ACCESS EXPORT'!$A:$AA,8,FALSE)))</f>
        <v>7560 RED BUG LAKE RD SUITE 2048 OVIEDO FL 32765</v>
      </c>
      <c r="G837" s="4" t="str">
        <f>UPPER(VLOOKUP($A837,'ACCESS EXPORT'!$A:$AF,9,FALSE))</f>
        <v>SEMINOLE</v>
      </c>
      <c r="H837" s="4" t="str">
        <f>_xlfn.IFNA(VLOOKUP($B837,'ACCESS EXPORT'!$B:$J,9,FALSE),"")</f>
        <v>NE</v>
      </c>
      <c r="I837" s="3" t="str">
        <f>CONCATENATE("(P)",VLOOKUP($A837,'ACCESS EXPORT'!$A:$AF,11,FALSE)," (F)",VLOOKUP($A837,'ACCESS EXPORT'!$A:$AF,29,FALSE))</f>
        <v>(P)(407) 366-8856 (F)(407) 977-4319</v>
      </c>
      <c r="J837" s="4" t="str">
        <f>UPPER(VLOOKUP($A837,'ACCESS EXPORT'!$A:$AF,12,FALSE))</f>
        <v>FAMILY MEDICINE</v>
      </c>
      <c r="K837" s="4" t="str">
        <f>UPPER(VLOOKUP($A837,'ACCESS EXPORT'!$A:$AF,13,FALSE))</f>
        <v>DEBORAH HAYWOOD</v>
      </c>
      <c r="L837" s="3" t="str">
        <f>IF(AND(VLOOKUP(A837,'ACCESS EXPORT'!A:AE,1,0),'ACCESS EXPORT'!N837=""),UPPER(CONCATENATE('ACCESS EXPORT'!AE837)),IF(VLOOKUP(A837,'ACCESS EXPORT'!A:AE,1,0),UPPER(CONCATENATE('ACCESS EXPORT'!N837," "&amp;CHAR(10),'ACCESS EXPORT'!AE837))))</f>
        <v xml:space="preserve">DALIA TIRADO 
</v>
      </c>
      <c r="M837" s="4" t="str">
        <f>UPPER(VLOOKUP($A837,'ACCESS EXPORT'!$A:$O,15,FALSE))</f>
        <v>MONICA SCHULZ (PM)</v>
      </c>
      <c r="N837" s="4" t="str">
        <f ca="1">IF(AND('ACCESS EXPORT'!X837="",'ACCESS EXPORT'!Y837=""),IF('ACCESS EXPORT'!V837&lt;&gt;"",(IF(TODAY()-'ACCESS EXPORT'!V837&gt;=-60,UPPER(CONCATENATE(VLOOKUP(B837,'ACCESS EXPORT'!$B:$P,15,FALSE),""&amp;CHAR(10)&amp;"(SEP",TEXT('ACCESS EXPORT'!V837," MM/DD/YYY)"))),IF(TODAY()-'ACCESS EXPORT'!V837&lt;0,UPPER(VLOOKUP(B837,'ACCESS EXPORT'!$B:$P,15,FALSE)),UPPER(VLOOKUP(B837,'ACCESS EXPORT'!$B:$P,15,FALSE))))),IF('ACCESS EXPORT'!U837="",UPPER(VLOOKUP(B837,'ACCESS EXPORT'!$B:$P,15,FALSE)),IF(TODAY()-'ACCESS EXPORT'!U837&lt;=30,CONCATENATE(UPPER(VLOOKUP(B837,'ACCESS EXPORT'!$B:$P,15,FALSE)),""&amp;CHAR(10)&amp;"(NEW",TEXT('ACCESS EXPORT'!U837," MM/DD/YYY)")),IF(AND(TODAY()-'ACCESS EXPORT'!U837&gt;30,TODAY()&gt;0),UPPER(VLOOKUP(B837,'ACCESS EXPORT'!$B:$P,15,FALSE)))))),IF('ACCESS EXPORT'!Y837&lt;&gt;"",UPPER(CONCATENATE(UPPER(VLOOKUP(B837,'ACCESS EXPORT'!$B:$P,15,FALSE)),""&amp;CHAR(10)&amp;"(Transfer Out",TEXT('ACCESS EXPORT'!Y837," MM/DD/YYY)"))),IF('ACCESS EXPORT'!X837&lt;&gt;"",UPPER(CONCATENATE(UPPER(VLOOKUP(B837,'ACCESS EXPORT'!$B:$P,15,FALSE)),""&amp;CHAR(10)&amp;"(Transfer In",TEXT('ACCESS EXPORT'!X837," MM/DD/YYY)"))))))</f>
        <v>WEBSTER, MARGARET</v>
      </c>
      <c r="O837" s="4" t="str">
        <f>_xlfn.IFNA(VLOOKUP(B837,'ACCESS EXPORT'!$B:$Q,16,FALSE),"")</f>
        <v>APRN</v>
      </c>
      <c r="P837" s="4" t="str">
        <f>_xlfn.IFNA(VLOOKUP(B837,'ACCESS EXPORT'!B:W,22,FALSE),"-")</f>
        <v>1205895018</v>
      </c>
      <c r="Q837" s="4" t="str">
        <f>_xlfn.IFNA(VLOOKUP(A837,'ACCESS EXPORT'!$A:$AG,33,0),"-")</f>
        <v>Alejandra Torres</v>
      </c>
      <c r="R837" s="4" t="str">
        <f>_xlfn.IFNA(VLOOKUP(A837,'ACCESS EXPORT'!$A:$AH,34,0),"-")</f>
        <v>Cheri Benedeti</v>
      </c>
      <c r="S837" s="4" t="str">
        <f>_xlfn.IFNA(VLOOKUP(A837,'ACCESS EXPORT'!$A:$AI,35,0),"-")</f>
        <v>Anna Bachtis</v>
      </c>
      <c r="T837" s="4" t="str">
        <f>_xlfn.IFNA(VLOOKUP(A837,'ACCESS EXPORT'!$A:$AJ,36,0),"-")</f>
        <v>Andrew Davis</v>
      </c>
      <c r="U837" s="4" t="str">
        <f>_xlfn.IFNA(VLOOKUP(A837,'ACCESS EXPORT'!$A:$AK,37,0),"-")</f>
        <v>athena</v>
      </c>
      <c r="V837" s="4" t="str">
        <f>_xlfn.IFNA(VLOOKUP(A837,'ACCESS EXPORT'!$A:$AL,38,0),"-")</f>
        <v>FHMG_OVIEDO FM SPEC</v>
      </c>
      <c r="W837" s="4" t="str">
        <f>_xlfn.IFNA(VLOOKUP(A837,'ACCESS EXPORT'!$A:$AM,39,0),"-")</f>
        <v/>
      </c>
      <c r="X837" s="4" t="str">
        <f>_xlfn.IFNA(VLOOKUP(A837,'ACCESS EXPORT'!$A:$AN,40,0),"-")</f>
        <v>Libia Villaquiran / Jenny Green</v>
      </c>
      <c r="Y837" s="26" t="str">
        <f>_xlfn.IFNA(VLOOKUP(A837,'ACCESS EXPORT'!A:AO,41,0),"")</f>
        <v>Karen Kundinger</v>
      </c>
      <c r="Z837" s="26" t="str">
        <f>_xlfn.IFNA(VLOOKUP(A837,'ACCESS EXPORT'!A:AP,42,0),"")</f>
        <v>Janice Scales</v>
      </c>
      <c r="AA837" s="26" t="str">
        <f>_xlfn.IFNA(VLOOKUP(A837,'ACCESS EXPORT'!A:AQ,43,0),"")</f>
        <v>Heather McComb</v>
      </c>
    </row>
    <row r="838" spans="1:27" ht="18.75" x14ac:dyDescent="0.25">
      <c r="A838" s="33">
        <v>115</v>
      </c>
      <c r="B838" s="10">
        <v>1156</v>
      </c>
      <c r="C838" s="7" t="str">
        <f ca="1">IFERROR(UPPER(IF(AND('ACCESS EXPORT'!AA838="",'ACCESS EXPORT'!Z838=""),VLOOKUP(A838,'ACCESS EXPORT'!$A:$AF,32,FALSE),(IF('ACCESS EXPORT'!AA838&lt;&gt;"",CONCATENATE(VLOOKUP(A838,'ACCESS EXPORT'!$A:$AF,32,FALSE)," (Closed",TEXT('ACCESS EXPORT'!AA838," MM/DD/YYY)")),IF(TODAY()&lt;(('ACCESS EXPORT'!Z838)+30),CONCATENATE(VLOOKUP(A838,'ACCESS EXPORT'!$A:$AF,32,FALSE)," (Opens",TEXT('ACCESS EXPORT'!Z838," MM/DD/YYY)")),VLOOKUP(A838,'ACCESS EXPORT'!$A:$AF,32,FALSE)))))),"-")</f>
        <v>ADVENTHEALTH MEDICAL GROUP ONCOLOGY AND HEMATOLOGY AT ORLANDO</v>
      </c>
      <c r="D838" s="3" t="str">
        <f ca="1">IFERROR(UPPER(IF(AND('ACCESS EXPORT'!AA838="",'ACCESS EXPORT'!Z838=""),VLOOKUP(A838,'ACCESS EXPORT'!$A:$AF,28,FALSE),(IF('ACCESS EXPORT'!AA838&lt;&gt;"",CONCATENATE(VLOOKUP(A838,'ACCESS EXPORT'!$A:$AF,28,FALSE)," (Closed",TEXT('ACCESS EXPORT'!AA838," MM/DD/YYY)")),IF(TODAY()&lt;(('ACCESS EXPORT'!Z838)+30),CONCATENATE(VLOOKUP(A838,'ACCESS EXPORT'!$A:$AF,28,FALSE)," (Opens",TEXT('ACCESS EXPORT'!Z838," MM/DD/YYY)")),VLOOKUP(A838,'ACCESS EXPORT'!$A:$AF,28,FALSE)))))),"-")</f>
        <v>CANCER INSTITUTE OF FLORIDA - ORLANDO</v>
      </c>
      <c r="E838" s="3" t="str">
        <f>VLOOKUP($A838,'ACCESS EXPORT'!$A:$AF,3,FALSE)</f>
        <v>7460</v>
      </c>
      <c r="F838" s="3" t="str">
        <f>UPPER(CONCATENATE(VLOOKUP(A838,'ACCESS EXPORT'!$A:$AF,4,FALSE)," ",VLOOKUP(A838,'ACCESS EXPORT'!$A:$AF,5,FALSE)," ",VLOOKUP(A838,'ACCESS EXPORT'!$A:$AF,6,FALSE)," ",VLOOKUP(A838,'ACCESS EXPORT'!$A:$AA,7,FALSE)," ",VLOOKUP(A838,'ACCESS EXPORT'!$A:$AA,8,FALSE)))</f>
        <v>2501 N ORANGE AVE SUITE 689 ORLANDO FL 32804</v>
      </c>
      <c r="G838" s="4" t="str">
        <f>UPPER(VLOOKUP($A838,'ACCESS EXPORT'!$A:$AF,9,FALSE))</f>
        <v>ORANGE</v>
      </c>
      <c r="H838" s="4" t="str">
        <f>_xlfn.IFNA(VLOOKUP($B838,'ACCESS EXPORT'!$B:$J,9,FALSE),"")</f>
        <v>Central</v>
      </c>
      <c r="I838" s="3" t="str">
        <f>CONCATENATE("(P)",VLOOKUP($A838,'ACCESS EXPORT'!$A:$AF,11,FALSE)," (F)",VLOOKUP($A838,'ACCESS EXPORT'!$A:$AF,29,FALSE))</f>
        <v>(P)(407) 303-2024 (F)(407)303-2038</v>
      </c>
      <c r="J838" s="4" t="str">
        <f>UPPER(VLOOKUP($A838,'ACCESS EXPORT'!$A:$AF,12,FALSE))</f>
        <v>ONCOLOGY</v>
      </c>
      <c r="K838" s="4" t="str">
        <f>UPPER(VLOOKUP($A838,'ACCESS EXPORT'!$A:$AF,13,FALSE))</f>
        <v>VICKI CHILCOTT</v>
      </c>
      <c r="L838" s="3" t="str">
        <f>IF(AND(VLOOKUP(A838,'ACCESS EXPORT'!A:AE,1,0),'ACCESS EXPORT'!N838=""),UPPER(CONCATENATE('ACCESS EXPORT'!AE838)),IF(VLOOKUP(A838,'ACCESS EXPORT'!A:AE,1,0),UPPER(CONCATENATE('ACCESS EXPORT'!N838," "&amp;CHAR(10),'ACCESS EXPORT'!AE838))))</f>
        <v>CYNDI BERGS 
FRISNER NELSON (PRAC. ADMIN)</v>
      </c>
      <c r="M838" s="4" t="str">
        <f>UPPER(VLOOKUP($A838,'ACCESS EXPORT'!$A:$O,15,FALSE))</f>
        <v/>
      </c>
      <c r="N838" s="4" t="str">
        <f ca="1">IF(AND('ACCESS EXPORT'!X838="",'ACCESS EXPORT'!Y838=""),IF('ACCESS EXPORT'!V838&lt;&gt;"",(IF(TODAY()-'ACCESS EXPORT'!V838&gt;=-60,UPPER(CONCATENATE(VLOOKUP(B838,'ACCESS EXPORT'!$B:$P,15,FALSE),""&amp;CHAR(10)&amp;"(SEP",TEXT('ACCESS EXPORT'!V838," MM/DD/YYY)"))),IF(TODAY()-'ACCESS EXPORT'!V838&lt;0,UPPER(VLOOKUP(B838,'ACCESS EXPORT'!$B:$P,15,FALSE)),UPPER(VLOOKUP(B838,'ACCESS EXPORT'!$B:$P,15,FALSE))))),IF('ACCESS EXPORT'!U838="",UPPER(VLOOKUP(B838,'ACCESS EXPORT'!$B:$P,15,FALSE)),IF(TODAY()-'ACCESS EXPORT'!U838&lt;=30,CONCATENATE(UPPER(VLOOKUP(B838,'ACCESS EXPORT'!$B:$P,15,FALSE)),""&amp;CHAR(10)&amp;"(NEW",TEXT('ACCESS EXPORT'!U838," MM/DD/YYY)")),IF(AND(TODAY()-'ACCESS EXPORT'!U838&gt;30,TODAY()&gt;0),UPPER(VLOOKUP(B838,'ACCESS EXPORT'!$B:$P,15,FALSE)))))),IF('ACCESS EXPORT'!Y838&lt;&gt;"",UPPER(CONCATENATE(UPPER(VLOOKUP(B838,'ACCESS EXPORT'!$B:$P,15,FALSE)),""&amp;CHAR(10)&amp;"(Transfer Out",TEXT('ACCESS EXPORT'!Y838," MM/DD/YYY)"))),IF('ACCESS EXPORT'!X838&lt;&gt;"",UPPER(CONCATENATE(UPPER(VLOOKUP(B838,'ACCESS EXPORT'!$B:$P,15,FALSE)),""&amp;CHAR(10)&amp;"(Transfer In",TEXT('ACCESS EXPORT'!X838," MM/DD/YYY)"))))))</f>
        <v>SOCINSKI, MARK A.</v>
      </c>
      <c r="O838" s="4" t="str">
        <f>_xlfn.IFNA(VLOOKUP(B838,'ACCESS EXPORT'!$B:$Q,16,FALSE),"")</f>
        <v>MD</v>
      </c>
      <c r="P838" s="4" t="str">
        <f>_xlfn.IFNA(VLOOKUP(B838,'ACCESS EXPORT'!B:W,22,FALSE),"-")</f>
        <v>1740341726</v>
      </c>
      <c r="Q838" s="4" t="str">
        <f>_xlfn.IFNA(VLOOKUP(A838,'ACCESS EXPORT'!$A:$AG,33,0),"-")</f>
        <v>Bevine Whyte</v>
      </c>
      <c r="R838" s="4" t="str">
        <f>_xlfn.IFNA(VLOOKUP(A838,'ACCESS EXPORT'!$A:$AH,34,0),"-")</f>
        <v>Carol Shane</v>
      </c>
      <c r="S838" s="4" t="str">
        <f>_xlfn.IFNA(VLOOKUP(A838,'ACCESS EXPORT'!$A:$AI,35,0),"-")</f>
        <v>Kikzeny Cartagena</v>
      </c>
      <c r="T838" s="4" t="str">
        <f>_xlfn.IFNA(VLOOKUP(A838,'ACCESS EXPORT'!$A:$AJ,36,0),"-")</f>
        <v>TBD</v>
      </c>
      <c r="U838" s="4" t="str">
        <f>_xlfn.IFNA(VLOOKUP(A838,'ACCESS EXPORT'!$A:$AK,37,0),"-")</f>
        <v>Cerner</v>
      </c>
      <c r="V838" s="4" t="str">
        <f>_xlfn.IFNA(VLOOKUP(A838,'ACCESS EXPORT'!$A:$AL,38,0),"-")</f>
        <v>FHMG_CANCER INST OF FL_ORL</v>
      </c>
      <c r="W838" s="4" t="str">
        <f>_xlfn.IFNA(VLOOKUP(A838,'ACCESS EXPORT'!$A:$AM,39,0),"-")</f>
        <v/>
      </c>
      <c r="X838" s="4" t="str">
        <f>_xlfn.IFNA(VLOOKUP(A838,'ACCESS EXPORT'!$A:$AN,40,0),"-")</f>
        <v>Keelyn Fleming</v>
      </c>
      <c r="Y838" s="26" t="str">
        <f>_xlfn.IFNA(VLOOKUP(A838,'ACCESS EXPORT'!A:AO,41,0),"")</f>
        <v>Gary Weston</v>
      </c>
      <c r="Z838" s="26" t="str">
        <f>_xlfn.IFNA(VLOOKUP(A838,'ACCESS EXPORT'!A:AP,42,0),"")</f>
        <v>Sue Balmforth</v>
      </c>
      <c r="AA838" s="26" t="str">
        <f>_xlfn.IFNA(VLOOKUP(A838,'ACCESS EXPORT'!A:AQ,43,0),"")</f>
        <v>Joe Townsend</v>
      </c>
    </row>
    <row r="839" spans="1:27" ht="18.75" x14ac:dyDescent="0.25">
      <c r="A839" s="33">
        <v>115</v>
      </c>
      <c r="B839" s="10">
        <v>1036</v>
      </c>
      <c r="C839" s="7" t="str">
        <f ca="1">IFERROR(UPPER(IF(AND('ACCESS EXPORT'!AA839="",'ACCESS EXPORT'!Z839=""),VLOOKUP(A839,'ACCESS EXPORT'!$A:$AF,32,FALSE),(IF('ACCESS EXPORT'!AA839&lt;&gt;"",CONCATENATE(VLOOKUP(A839,'ACCESS EXPORT'!$A:$AF,32,FALSE)," (Closed",TEXT('ACCESS EXPORT'!AA839," MM/DD/YYY)")),IF(TODAY()&lt;(('ACCESS EXPORT'!Z839)+30),CONCATENATE(VLOOKUP(A839,'ACCESS EXPORT'!$A:$AF,32,FALSE)," (Opens",TEXT('ACCESS EXPORT'!Z839," MM/DD/YYY)")),VLOOKUP(A839,'ACCESS EXPORT'!$A:$AF,32,FALSE)))))),"-")</f>
        <v>ADVENTHEALTH MEDICAL GROUP ONCOLOGY AND HEMATOLOGY AT ORLANDO</v>
      </c>
      <c r="D839" s="3" t="str">
        <f ca="1">IFERROR(UPPER(IF(AND('ACCESS EXPORT'!AA839="",'ACCESS EXPORT'!Z839=""),VLOOKUP(A839,'ACCESS EXPORT'!$A:$AF,28,FALSE),(IF('ACCESS EXPORT'!AA839&lt;&gt;"",CONCATENATE(VLOOKUP(A839,'ACCESS EXPORT'!$A:$AF,28,FALSE)," (Closed",TEXT('ACCESS EXPORT'!AA839," MM/DD/YYY)")),IF(TODAY()&lt;(('ACCESS EXPORT'!Z839)+30),CONCATENATE(VLOOKUP(A839,'ACCESS EXPORT'!$A:$AF,28,FALSE)," (Opens",TEXT('ACCESS EXPORT'!Z839," MM/DD/YYY)")),VLOOKUP(A839,'ACCESS EXPORT'!$A:$AF,28,FALSE)))))),"-")</f>
        <v>CANCER INSTITUTE OF FLORIDA - ORLANDO</v>
      </c>
      <c r="E839" s="3" t="str">
        <f>VLOOKUP($A839,'ACCESS EXPORT'!$A:$AF,3,FALSE)</f>
        <v>7460</v>
      </c>
      <c r="F839" s="3" t="str">
        <f>UPPER(CONCATENATE(VLOOKUP(A839,'ACCESS EXPORT'!$A:$AF,4,FALSE)," ",VLOOKUP(A839,'ACCESS EXPORT'!$A:$AF,5,FALSE)," ",VLOOKUP(A839,'ACCESS EXPORT'!$A:$AF,6,FALSE)," ",VLOOKUP(A839,'ACCESS EXPORT'!$A:$AA,7,FALSE)," ",VLOOKUP(A839,'ACCESS EXPORT'!$A:$AA,8,FALSE)))</f>
        <v>2501 N ORANGE AVE SUITE 689 ORLANDO FL 32804</v>
      </c>
      <c r="G839" s="4" t="str">
        <f>UPPER(VLOOKUP($A839,'ACCESS EXPORT'!$A:$AF,9,FALSE))</f>
        <v>ORANGE</v>
      </c>
      <c r="H839" s="4" t="str">
        <f>_xlfn.IFNA(VLOOKUP($B839,'ACCESS EXPORT'!$B:$J,9,FALSE),"")</f>
        <v>NE</v>
      </c>
      <c r="I839" s="3" t="str">
        <f>CONCATENATE("(P)",VLOOKUP($A839,'ACCESS EXPORT'!$A:$AF,11,FALSE)," (F)",VLOOKUP($A839,'ACCESS EXPORT'!$A:$AF,29,FALSE))</f>
        <v>(P)(407) 303-2024 (F)(407)303-2038</v>
      </c>
      <c r="J839" s="4" t="str">
        <f>UPPER(VLOOKUP($A839,'ACCESS EXPORT'!$A:$AF,12,FALSE))</f>
        <v>ONCOLOGY</v>
      </c>
      <c r="K839" s="4" t="str">
        <f>UPPER(VLOOKUP($A839,'ACCESS EXPORT'!$A:$AF,13,FALSE))</f>
        <v>VICKI CHILCOTT</v>
      </c>
      <c r="L839" s="3" t="str">
        <f>IF(AND(VLOOKUP(A839,'ACCESS EXPORT'!A:AE,1,0),'ACCESS EXPORT'!N839=""),UPPER(CONCATENATE('ACCESS EXPORT'!AE839)),IF(VLOOKUP(A839,'ACCESS EXPORT'!A:AE,1,0),UPPER(CONCATENATE('ACCESS EXPORT'!N839," "&amp;CHAR(10),'ACCESS EXPORT'!AE839))))</f>
        <v>CYNDI BERGS 
FRISNER NELSON (PRAC. ADMIN)</v>
      </c>
      <c r="M839" s="4" t="str">
        <f>UPPER(VLOOKUP($A839,'ACCESS EXPORT'!$A:$O,15,FALSE))</f>
        <v/>
      </c>
      <c r="N839" s="4" t="str">
        <f ca="1">IF(AND('ACCESS EXPORT'!X839="",'ACCESS EXPORT'!Y839=""),IF('ACCESS EXPORT'!V839&lt;&gt;"",(IF(TODAY()-'ACCESS EXPORT'!V839&gt;=-60,UPPER(CONCATENATE(VLOOKUP(B839,'ACCESS EXPORT'!$B:$P,15,FALSE),""&amp;CHAR(10)&amp;"(SEP",TEXT('ACCESS EXPORT'!V839," MM/DD/YYY)"))),IF(TODAY()-'ACCESS EXPORT'!V839&lt;0,UPPER(VLOOKUP(B839,'ACCESS EXPORT'!$B:$P,15,FALSE)),UPPER(VLOOKUP(B839,'ACCESS EXPORT'!$B:$P,15,FALSE))))),IF('ACCESS EXPORT'!U839="",UPPER(VLOOKUP(B839,'ACCESS EXPORT'!$B:$P,15,FALSE)),IF(TODAY()-'ACCESS EXPORT'!U839&lt;=30,CONCATENATE(UPPER(VLOOKUP(B839,'ACCESS EXPORT'!$B:$P,15,FALSE)),""&amp;CHAR(10)&amp;"(NEW",TEXT('ACCESS EXPORT'!U839," MM/DD/YYY)")),IF(AND(TODAY()-'ACCESS EXPORT'!U839&gt;30,TODAY()&gt;0),UPPER(VLOOKUP(B839,'ACCESS EXPORT'!$B:$P,15,FALSE)))))),IF('ACCESS EXPORT'!Y839&lt;&gt;"",UPPER(CONCATENATE(UPPER(VLOOKUP(B839,'ACCESS EXPORT'!$B:$P,15,FALSE)),""&amp;CHAR(10)&amp;"(Transfer Out",TEXT('ACCESS EXPORT'!Y839," MM/DD/YYY)"))),IF('ACCESS EXPORT'!X839&lt;&gt;"",UPPER(CONCATENATE(UPPER(VLOOKUP(B839,'ACCESS EXPORT'!$B:$P,15,FALSE)),""&amp;CHAR(10)&amp;"(Transfer In",TEXT('ACCESS EXPORT'!X839," MM/DD/YYY)"))))))</f>
        <v>HILD, JAMIE K.</v>
      </c>
      <c r="O839" s="4" t="str">
        <f>_xlfn.IFNA(VLOOKUP(B839,'ACCESS EXPORT'!$B:$Q,16,FALSE),"")</f>
        <v>PA-C</v>
      </c>
      <c r="P839" s="4" t="str">
        <f>_xlfn.IFNA(VLOOKUP(B839,'ACCESS EXPORT'!B:W,22,FALSE),"-")</f>
        <v>1770896847</v>
      </c>
      <c r="Q839" s="4" t="str">
        <f>_xlfn.IFNA(VLOOKUP(A839,'ACCESS EXPORT'!$A:$AG,33,0),"-")</f>
        <v>Bevine Whyte</v>
      </c>
      <c r="R839" s="4" t="str">
        <f>_xlfn.IFNA(VLOOKUP(A839,'ACCESS EXPORT'!$A:$AH,34,0),"-")</f>
        <v>Carol Shane</v>
      </c>
      <c r="S839" s="4" t="str">
        <f>_xlfn.IFNA(VLOOKUP(A839,'ACCESS EXPORT'!$A:$AI,35,0),"-")</f>
        <v>Kikzeny Cartagena</v>
      </c>
      <c r="T839" s="4" t="str">
        <f>_xlfn.IFNA(VLOOKUP(A839,'ACCESS EXPORT'!$A:$AJ,36,0),"-")</f>
        <v>TBD</v>
      </c>
      <c r="U839" s="4" t="str">
        <f>_xlfn.IFNA(VLOOKUP(A839,'ACCESS EXPORT'!$A:$AK,37,0),"-")</f>
        <v>Cerner</v>
      </c>
      <c r="V839" s="4" t="str">
        <f>_xlfn.IFNA(VLOOKUP(A839,'ACCESS EXPORT'!$A:$AL,38,0),"-")</f>
        <v>FHMG_CANCER INST OF FL_ORL</v>
      </c>
      <c r="W839" s="4" t="str">
        <f>_xlfn.IFNA(VLOOKUP(A839,'ACCESS EXPORT'!$A:$AM,39,0),"-")</f>
        <v/>
      </c>
      <c r="X839" s="4" t="str">
        <f>_xlfn.IFNA(VLOOKUP(A839,'ACCESS EXPORT'!$A:$AN,40,0),"-")</f>
        <v>Keelyn Fleming</v>
      </c>
      <c r="Y839" s="26" t="str">
        <f>_xlfn.IFNA(VLOOKUP(A839,'ACCESS EXPORT'!A:AO,41,0),"")</f>
        <v>Gary Weston</v>
      </c>
      <c r="Z839" s="26" t="str">
        <f>_xlfn.IFNA(VLOOKUP(A839,'ACCESS EXPORT'!A:AP,42,0),"")</f>
        <v>Sue Balmforth</v>
      </c>
      <c r="AA839" s="26" t="str">
        <f>_xlfn.IFNA(VLOOKUP(A839,'ACCESS EXPORT'!A:AQ,43,0),"")</f>
        <v>Joe Townsend</v>
      </c>
    </row>
    <row r="840" spans="1:27" ht="18.75" x14ac:dyDescent="0.25">
      <c r="A840" s="33">
        <v>115</v>
      </c>
      <c r="B840" s="10">
        <v>1038</v>
      </c>
      <c r="C840" s="7" t="str">
        <f ca="1">IFERROR(UPPER(IF(AND('ACCESS EXPORT'!AA840="",'ACCESS EXPORT'!Z840=""),VLOOKUP(A840,'ACCESS EXPORT'!$A:$AF,32,FALSE),(IF('ACCESS EXPORT'!AA840&lt;&gt;"",CONCATENATE(VLOOKUP(A840,'ACCESS EXPORT'!$A:$AF,32,FALSE)," (Closed",TEXT('ACCESS EXPORT'!AA840," MM/DD/YYY)")),IF(TODAY()&lt;(('ACCESS EXPORT'!Z840)+30),CONCATENATE(VLOOKUP(A840,'ACCESS EXPORT'!$A:$AF,32,FALSE)," (Opens",TEXT('ACCESS EXPORT'!Z840," MM/DD/YYY)")),VLOOKUP(A840,'ACCESS EXPORT'!$A:$AF,32,FALSE)))))),"-")</f>
        <v>ADVENTHEALTH MEDICAL GROUP ONCOLOGY AND HEMATOLOGY AT ORLANDO</v>
      </c>
      <c r="D840" s="3" t="str">
        <f ca="1">IFERROR(UPPER(IF(AND('ACCESS EXPORT'!AA840="",'ACCESS EXPORT'!Z840=""),VLOOKUP(A840,'ACCESS EXPORT'!$A:$AF,28,FALSE),(IF('ACCESS EXPORT'!AA840&lt;&gt;"",CONCATENATE(VLOOKUP(A840,'ACCESS EXPORT'!$A:$AF,28,FALSE)," (Closed",TEXT('ACCESS EXPORT'!AA840," MM/DD/YYY)")),IF(TODAY()&lt;(('ACCESS EXPORT'!Z840)+30),CONCATENATE(VLOOKUP(A840,'ACCESS EXPORT'!$A:$AF,28,FALSE)," (Opens",TEXT('ACCESS EXPORT'!Z840," MM/DD/YYY)")),VLOOKUP(A840,'ACCESS EXPORT'!$A:$AF,28,FALSE)))))),"-")</f>
        <v>CANCER INSTITUTE OF FLORIDA - ORLANDO</v>
      </c>
      <c r="E840" s="3" t="str">
        <f>VLOOKUP($A840,'ACCESS EXPORT'!$A:$AF,3,FALSE)</f>
        <v>7460</v>
      </c>
      <c r="F840" s="3" t="str">
        <f>UPPER(CONCATENATE(VLOOKUP(A840,'ACCESS EXPORT'!$A:$AF,4,FALSE)," ",VLOOKUP(A840,'ACCESS EXPORT'!$A:$AF,5,FALSE)," ",VLOOKUP(A840,'ACCESS EXPORT'!$A:$AF,6,FALSE)," ",VLOOKUP(A840,'ACCESS EXPORT'!$A:$AA,7,FALSE)," ",VLOOKUP(A840,'ACCESS EXPORT'!$A:$AA,8,FALSE)))</f>
        <v>2501 N ORANGE AVE SUITE 689 ORLANDO FL 32804</v>
      </c>
      <c r="G840" s="4" t="str">
        <f>UPPER(VLOOKUP($A840,'ACCESS EXPORT'!$A:$AF,9,FALSE))</f>
        <v>ORANGE</v>
      </c>
      <c r="H840" s="4" t="str">
        <f>_xlfn.IFNA(VLOOKUP($B840,'ACCESS EXPORT'!$B:$J,9,FALSE),"")</f>
        <v>NE</v>
      </c>
      <c r="I840" s="3" t="str">
        <f>CONCATENATE("(P)",VLOOKUP($A840,'ACCESS EXPORT'!$A:$AF,11,FALSE)," (F)",VLOOKUP($A840,'ACCESS EXPORT'!$A:$AF,29,FALSE))</f>
        <v>(P)(407) 303-2024 (F)(407)303-2038</v>
      </c>
      <c r="J840" s="4" t="str">
        <f>UPPER(VLOOKUP($A840,'ACCESS EXPORT'!$A:$AF,12,FALSE))</f>
        <v>ONCOLOGY</v>
      </c>
      <c r="K840" s="4" t="str">
        <f>UPPER(VLOOKUP($A840,'ACCESS EXPORT'!$A:$AF,13,FALSE))</f>
        <v>VICKI CHILCOTT</v>
      </c>
      <c r="L840" s="3" t="str">
        <f>IF(AND(VLOOKUP(A840,'ACCESS EXPORT'!A:AE,1,0),'ACCESS EXPORT'!N840=""),UPPER(CONCATENATE('ACCESS EXPORT'!AE840)),IF(VLOOKUP(A840,'ACCESS EXPORT'!A:AE,1,0),UPPER(CONCATENATE('ACCESS EXPORT'!N840," "&amp;CHAR(10),'ACCESS EXPORT'!AE840))))</f>
        <v>CYNDI BERGS 
FRISNER NELSON (PRAC. ADMIN)</v>
      </c>
      <c r="M840" s="4" t="str">
        <f>UPPER(VLOOKUP($A840,'ACCESS EXPORT'!$A:$O,15,FALSE))</f>
        <v/>
      </c>
      <c r="N840" s="4" t="str">
        <f ca="1">IF(AND('ACCESS EXPORT'!X840="",'ACCESS EXPORT'!Y840=""),IF('ACCESS EXPORT'!V840&lt;&gt;"",(IF(TODAY()-'ACCESS EXPORT'!V840&gt;=-60,UPPER(CONCATENATE(VLOOKUP(B840,'ACCESS EXPORT'!$B:$P,15,FALSE),""&amp;CHAR(10)&amp;"(SEP",TEXT('ACCESS EXPORT'!V840," MM/DD/YYY)"))),IF(TODAY()-'ACCESS EXPORT'!V840&lt;0,UPPER(VLOOKUP(B840,'ACCESS EXPORT'!$B:$P,15,FALSE)),UPPER(VLOOKUP(B840,'ACCESS EXPORT'!$B:$P,15,FALSE))))),IF('ACCESS EXPORT'!U840="",UPPER(VLOOKUP(B840,'ACCESS EXPORT'!$B:$P,15,FALSE)),IF(TODAY()-'ACCESS EXPORT'!U840&lt;=30,CONCATENATE(UPPER(VLOOKUP(B840,'ACCESS EXPORT'!$B:$P,15,FALSE)),""&amp;CHAR(10)&amp;"(NEW",TEXT('ACCESS EXPORT'!U840," MM/DD/YYY)")),IF(AND(TODAY()-'ACCESS EXPORT'!U840&gt;30,TODAY()&gt;0),UPPER(VLOOKUP(B840,'ACCESS EXPORT'!$B:$P,15,FALSE)))))),IF('ACCESS EXPORT'!Y840&lt;&gt;"",UPPER(CONCATENATE(UPPER(VLOOKUP(B840,'ACCESS EXPORT'!$B:$P,15,FALSE)),""&amp;CHAR(10)&amp;"(Transfer Out",TEXT('ACCESS EXPORT'!Y840," MM/DD/YYY)"))),IF('ACCESS EXPORT'!X840&lt;&gt;"",UPPER(CONCATENATE(UPPER(VLOOKUP(B840,'ACCESS EXPORT'!$B:$P,15,FALSE)),""&amp;CHAR(10)&amp;"(Transfer In",TEXT('ACCESS EXPORT'!X840," MM/DD/YYY)"))))))</f>
        <v>ZAKARI, AHMED</v>
      </c>
      <c r="O840" s="4" t="str">
        <f>_xlfn.IFNA(VLOOKUP(B840,'ACCESS EXPORT'!$B:$Q,16,FALSE),"")</f>
        <v>MD</v>
      </c>
      <c r="P840" s="4" t="str">
        <f>_xlfn.IFNA(VLOOKUP(B840,'ACCESS EXPORT'!B:W,22,FALSE),"-")</f>
        <v>1447268297</v>
      </c>
      <c r="Q840" s="4" t="str">
        <f>_xlfn.IFNA(VLOOKUP(A840,'ACCESS EXPORT'!$A:$AG,33,0),"-")</f>
        <v>Bevine Whyte</v>
      </c>
      <c r="R840" s="4" t="str">
        <f>_xlfn.IFNA(VLOOKUP(A840,'ACCESS EXPORT'!$A:$AH,34,0),"-")</f>
        <v>Carol Shane</v>
      </c>
      <c r="S840" s="4" t="str">
        <f>_xlfn.IFNA(VLOOKUP(A840,'ACCESS EXPORT'!$A:$AI,35,0),"-")</f>
        <v>Kikzeny Cartagena</v>
      </c>
      <c r="T840" s="4" t="str">
        <f>_xlfn.IFNA(VLOOKUP(A840,'ACCESS EXPORT'!$A:$AJ,36,0),"-")</f>
        <v>TBD</v>
      </c>
      <c r="U840" s="4" t="str">
        <f>_xlfn.IFNA(VLOOKUP(A840,'ACCESS EXPORT'!$A:$AK,37,0),"-")</f>
        <v>Cerner</v>
      </c>
      <c r="V840" s="4" t="str">
        <f>_xlfn.IFNA(VLOOKUP(A840,'ACCESS EXPORT'!$A:$AL,38,0),"-")</f>
        <v>FHMG_CANCER INST OF FL_ORL</v>
      </c>
      <c r="W840" s="4" t="str">
        <f>_xlfn.IFNA(VLOOKUP(A840,'ACCESS EXPORT'!$A:$AM,39,0),"-")</f>
        <v/>
      </c>
      <c r="X840" s="4" t="str">
        <f>_xlfn.IFNA(VLOOKUP(A840,'ACCESS EXPORT'!$A:$AN,40,0),"-")</f>
        <v>Keelyn Fleming</v>
      </c>
      <c r="Y840" s="26" t="str">
        <f>_xlfn.IFNA(VLOOKUP(A840,'ACCESS EXPORT'!A:AO,41,0),"")</f>
        <v>Gary Weston</v>
      </c>
      <c r="Z840" s="26" t="str">
        <f>_xlfn.IFNA(VLOOKUP(A840,'ACCESS EXPORT'!A:AP,42,0),"")</f>
        <v>Sue Balmforth</v>
      </c>
      <c r="AA840" s="26" t="str">
        <f>_xlfn.IFNA(VLOOKUP(A840,'ACCESS EXPORT'!A:AQ,43,0),"")</f>
        <v>Joe Townsend</v>
      </c>
    </row>
    <row r="841" spans="1:27" ht="18.75" x14ac:dyDescent="0.25">
      <c r="A841" s="33">
        <v>115</v>
      </c>
      <c r="B841" s="10">
        <v>1165</v>
      </c>
      <c r="C841" s="7" t="str">
        <f ca="1">IFERROR(UPPER(IF(AND('ACCESS EXPORT'!AA841="",'ACCESS EXPORT'!Z841=""),VLOOKUP(A841,'ACCESS EXPORT'!$A:$AF,32,FALSE),(IF('ACCESS EXPORT'!AA841&lt;&gt;"",CONCATENATE(VLOOKUP(A841,'ACCESS EXPORT'!$A:$AF,32,FALSE)," (Closed",TEXT('ACCESS EXPORT'!AA841," MM/DD/YYY)")),IF(TODAY()&lt;(('ACCESS EXPORT'!Z841)+30),CONCATENATE(VLOOKUP(A841,'ACCESS EXPORT'!$A:$AF,32,FALSE)," (Opens",TEXT('ACCESS EXPORT'!Z841," MM/DD/YYY)")),VLOOKUP(A841,'ACCESS EXPORT'!$A:$AF,32,FALSE)))))),"-")</f>
        <v>ADVENTHEALTH MEDICAL GROUP ONCOLOGY AND HEMATOLOGY AT ORLANDO</v>
      </c>
      <c r="D841" s="3" t="str">
        <f ca="1">IFERROR(UPPER(IF(AND('ACCESS EXPORT'!AA841="",'ACCESS EXPORT'!Z841=""),VLOOKUP(A841,'ACCESS EXPORT'!$A:$AF,28,FALSE),(IF('ACCESS EXPORT'!AA841&lt;&gt;"",CONCATENATE(VLOOKUP(A841,'ACCESS EXPORT'!$A:$AF,28,FALSE)," (Closed",TEXT('ACCESS EXPORT'!AA841," MM/DD/YYY)")),IF(TODAY()&lt;(('ACCESS EXPORT'!Z841)+30),CONCATENATE(VLOOKUP(A841,'ACCESS EXPORT'!$A:$AF,28,FALSE)," (Opens",TEXT('ACCESS EXPORT'!Z841," MM/DD/YYY)")),VLOOKUP(A841,'ACCESS EXPORT'!$A:$AF,28,FALSE)))))),"-")</f>
        <v>CANCER INSTITUTE OF FLORIDA - ORLANDO</v>
      </c>
      <c r="E841" s="3" t="str">
        <f>VLOOKUP($A841,'ACCESS EXPORT'!$A:$AF,3,FALSE)</f>
        <v>7460</v>
      </c>
      <c r="F841" s="3" t="str">
        <f>UPPER(CONCATENATE(VLOOKUP(A841,'ACCESS EXPORT'!$A:$AF,4,FALSE)," ",VLOOKUP(A841,'ACCESS EXPORT'!$A:$AF,5,FALSE)," ",VLOOKUP(A841,'ACCESS EXPORT'!$A:$AF,6,FALSE)," ",VLOOKUP(A841,'ACCESS EXPORT'!$A:$AA,7,FALSE)," ",VLOOKUP(A841,'ACCESS EXPORT'!$A:$AA,8,FALSE)))</f>
        <v>2501 N ORANGE AVE SUITE 689 ORLANDO FL 32804</v>
      </c>
      <c r="G841" s="4" t="str">
        <f>UPPER(VLOOKUP($A841,'ACCESS EXPORT'!$A:$AF,9,FALSE))</f>
        <v>ORANGE</v>
      </c>
      <c r="H841" s="4" t="str">
        <f>_xlfn.IFNA(VLOOKUP($B841,'ACCESS EXPORT'!$B:$J,9,FALSE),"")</f>
        <v>Central</v>
      </c>
      <c r="I841" s="3" t="str">
        <f>CONCATENATE("(P)",VLOOKUP($A841,'ACCESS EXPORT'!$A:$AF,11,FALSE)," (F)",VLOOKUP($A841,'ACCESS EXPORT'!$A:$AF,29,FALSE))</f>
        <v>(P)(407) 303-2024 (F)(407)303-2038</v>
      </c>
      <c r="J841" s="4" t="str">
        <f>UPPER(VLOOKUP($A841,'ACCESS EXPORT'!$A:$AF,12,FALSE))</f>
        <v>ONCOLOGY</v>
      </c>
      <c r="K841" s="4" t="str">
        <f>UPPER(VLOOKUP($A841,'ACCESS EXPORT'!$A:$AF,13,FALSE))</f>
        <v>VICKI CHILCOTT</v>
      </c>
      <c r="L841" s="3" t="str">
        <f>IF(AND(VLOOKUP(A841,'ACCESS EXPORT'!A:AE,1,0),'ACCESS EXPORT'!N841=""),UPPER(CONCATENATE('ACCESS EXPORT'!AE841)),IF(VLOOKUP(A841,'ACCESS EXPORT'!A:AE,1,0),UPPER(CONCATENATE('ACCESS EXPORT'!N841," "&amp;CHAR(10),'ACCESS EXPORT'!AE841))))</f>
        <v>CYNDI BERGS 
FRISNER NELSON (PRAC. ADMIN)</v>
      </c>
      <c r="M841" s="4" t="str">
        <f>UPPER(VLOOKUP($A841,'ACCESS EXPORT'!$A:$O,15,FALSE))</f>
        <v/>
      </c>
      <c r="N841" s="4" t="str">
        <f ca="1">IF(AND('ACCESS EXPORT'!X841="",'ACCESS EXPORT'!Y841=""),IF('ACCESS EXPORT'!V841&lt;&gt;"",(IF(TODAY()-'ACCESS EXPORT'!V841&gt;=-60,UPPER(CONCATENATE(VLOOKUP(B841,'ACCESS EXPORT'!$B:$P,15,FALSE),""&amp;CHAR(10)&amp;"(SEP",TEXT('ACCESS EXPORT'!V841," MM/DD/YYY)"))),IF(TODAY()-'ACCESS EXPORT'!V841&lt;0,UPPER(VLOOKUP(B841,'ACCESS EXPORT'!$B:$P,15,FALSE)),UPPER(VLOOKUP(B841,'ACCESS EXPORT'!$B:$P,15,FALSE))))),IF('ACCESS EXPORT'!U841="",UPPER(VLOOKUP(B841,'ACCESS EXPORT'!$B:$P,15,FALSE)),IF(TODAY()-'ACCESS EXPORT'!U841&lt;=30,CONCATENATE(UPPER(VLOOKUP(B841,'ACCESS EXPORT'!$B:$P,15,FALSE)),""&amp;CHAR(10)&amp;"(NEW",TEXT('ACCESS EXPORT'!U841," MM/DD/YYY)")),IF(AND(TODAY()-'ACCESS EXPORT'!U841&gt;30,TODAY()&gt;0),UPPER(VLOOKUP(B841,'ACCESS EXPORT'!$B:$P,15,FALSE)))))),IF('ACCESS EXPORT'!Y841&lt;&gt;"",UPPER(CONCATENATE(UPPER(VLOOKUP(B841,'ACCESS EXPORT'!$B:$P,15,FALSE)),""&amp;CHAR(10)&amp;"(Transfer Out",TEXT('ACCESS EXPORT'!Y841," MM/DD/YYY)"))),IF('ACCESS EXPORT'!X841&lt;&gt;"",UPPER(CONCATENATE(UPPER(VLOOKUP(B841,'ACCESS EXPORT'!$B:$P,15,FALSE)),""&amp;CHAR(10)&amp;"(Transfer In",TEXT('ACCESS EXPORT'!X841," MM/DD/YYY)"))))))</f>
        <v>ALEMANY, CARLOS A.</v>
      </c>
      <c r="O841" s="4" t="str">
        <f>_xlfn.IFNA(VLOOKUP(B841,'ACCESS EXPORT'!$B:$Q,16,FALSE),"")</f>
        <v>MD</v>
      </c>
      <c r="P841" s="4" t="str">
        <f>_xlfn.IFNA(VLOOKUP(B841,'ACCESS EXPORT'!B:W,22,FALSE),"-")</f>
        <v>1770576258</v>
      </c>
      <c r="Q841" s="4" t="str">
        <f>_xlfn.IFNA(VLOOKUP(A841,'ACCESS EXPORT'!$A:$AG,33,0),"-")</f>
        <v>Bevine Whyte</v>
      </c>
      <c r="R841" s="4" t="str">
        <f>_xlfn.IFNA(VLOOKUP(A841,'ACCESS EXPORT'!$A:$AH,34,0),"-")</f>
        <v>Carol Shane</v>
      </c>
      <c r="S841" s="4" t="str">
        <f>_xlfn.IFNA(VLOOKUP(A841,'ACCESS EXPORT'!$A:$AI,35,0),"-")</f>
        <v>Kikzeny Cartagena</v>
      </c>
      <c r="T841" s="4" t="str">
        <f>_xlfn.IFNA(VLOOKUP(A841,'ACCESS EXPORT'!$A:$AJ,36,0),"-")</f>
        <v>TBD</v>
      </c>
      <c r="U841" s="4" t="str">
        <f>_xlfn.IFNA(VLOOKUP(A841,'ACCESS EXPORT'!$A:$AK,37,0),"-")</f>
        <v>Cerner</v>
      </c>
      <c r="V841" s="4" t="str">
        <f>_xlfn.IFNA(VLOOKUP(A841,'ACCESS EXPORT'!$A:$AL,38,0),"-")</f>
        <v>FHMG_CANCER INST OF FL_ORL</v>
      </c>
      <c r="W841" s="4" t="str">
        <f>_xlfn.IFNA(VLOOKUP(A841,'ACCESS EXPORT'!$A:$AM,39,0),"-")</f>
        <v/>
      </c>
      <c r="X841" s="4" t="str">
        <f>_xlfn.IFNA(VLOOKUP(A841,'ACCESS EXPORT'!$A:$AN,40,0),"-")</f>
        <v>Keelyn Fleming</v>
      </c>
      <c r="Y841" s="26" t="str">
        <f>_xlfn.IFNA(VLOOKUP(A841,'ACCESS EXPORT'!A:AO,41,0),"")</f>
        <v>Gary Weston</v>
      </c>
      <c r="Z841" s="26" t="str">
        <f>_xlfn.IFNA(VLOOKUP(A841,'ACCESS EXPORT'!A:AP,42,0),"")</f>
        <v>Sue Balmforth</v>
      </c>
      <c r="AA841" s="26" t="str">
        <f>_xlfn.IFNA(VLOOKUP(A841,'ACCESS EXPORT'!A:AQ,43,0),"")</f>
        <v>Joe Townsend</v>
      </c>
    </row>
    <row r="842" spans="1:27" ht="18.75" x14ac:dyDescent="0.25">
      <c r="A842" s="33">
        <v>115</v>
      </c>
      <c r="B842" s="10">
        <v>1164</v>
      </c>
      <c r="C842" s="7" t="str">
        <f ca="1">IFERROR(UPPER(IF(AND('ACCESS EXPORT'!AA842="",'ACCESS EXPORT'!Z842=""),VLOOKUP(A842,'ACCESS EXPORT'!$A:$AF,32,FALSE),(IF('ACCESS EXPORT'!AA842&lt;&gt;"",CONCATENATE(VLOOKUP(A842,'ACCESS EXPORT'!$A:$AF,32,FALSE)," (Closed",TEXT('ACCESS EXPORT'!AA842," MM/DD/YYY)")),IF(TODAY()&lt;(('ACCESS EXPORT'!Z842)+30),CONCATENATE(VLOOKUP(A842,'ACCESS EXPORT'!$A:$AF,32,FALSE)," (Opens",TEXT('ACCESS EXPORT'!Z842," MM/DD/YYY)")),VLOOKUP(A842,'ACCESS EXPORT'!$A:$AF,32,FALSE)))))),"-")</f>
        <v>ADVENTHEALTH MEDICAL GROUP ONCOLOGY AND HEMATOLOGY AT ORLANDO</v>
      </c>
      <c r="D842" s="3" t="str">
        <f ca="1">IFERROR(UPPER(IF(AND('ACCESS EXPORT'!AA842="",'ACCESS EXPORT'!Z842=""),VLOOKUP(A842,'ACCESS EXPORT'!$A:$AF,28,FALSE),(IF('ACCESS EXPORT'!AA842&lt;&gt;"",CONCATENATE(VLOOKUP(A842,'ACCESS EXPORT'!$A:$AF,28,FALSE)," (Closed",TEXT('ACCESS EXPORT'!AA842," MM/DD/YYY)")),IF(TODAY()&lt;(('ACCESS EXPORT'!Z842)+30),CONCATENATE(VLOOKUP(A842,'ACCESS EXPORT'!$A:$AF,28,FALSE)," (Opens",TEXT('ACCESS EXPORT'!Z842," MM/DD/YYY)")),VLOOKUP(A842,'ACCESS EXPORT'!$A:$AF,28,FALSE)))))),"-")</f>
        <v>CANCER INSTITUTE OF FLORIDA - ORLANDO</v>
      </c>
      <c r="E842" s="3" t="str">
        <f>VLOOKUP($A842,'ACCESS EXPORT'!$A:$AF,3,FALSE)</f>
        <v>7460</v>
      </c>
      <c r="F842" s="3" t="str">
        <f>UPPER(CONCATENATE(VLOOKUP(A842,'ACCESS EXPORT'!$A:$AF,4,FALSE)," ",VLOOKUP(A842,'ACCESS EXPORT'!$A:$AF,5,FALSE)," ",VLOOKUP(A842,'ACCESS EXPORT'!$A:$AF,6,FALSE)," ",VLOOKUP(A842,'ACCESS EXPORT'!$A:$AA,7,FALSE)," ",VLOOKUP(A842,'ACCESS EXPORT'!$A:$AA,8,FALSE)))</f>
        <v>2501 N ORANGE AVE SUITE 689 ORLANDO FL 32804</v>
      </c>
      <c r="G842" s="4" t="str">
        <f>UPPER(VLOOKUP($A842,'ACCESS EXPORT'!$A:$AF,9,FALSE))</f>
        <v>ORANGE</v>
      </c>
      <c r="H842" s="4" t="str">
        <f>_xlfn.IFNA(VLOOKUP($B842,'ACCESS EXPORT'!$B:$J,9,FALSE),"")</f>
        <v>Central</v>
      </c>
      <c r="I842" s="3" t="str">
        <f>CONCATENATE("(P)",VLOOKUP($A842,'ACCESS EXPORT'!$A:$AF,11,FALSE)," (F)",VLOOKUP($A842,'ACCESS EXPORT'!$A:$AF,29,FALSE))</f>
        <v>(P)(407) 303-2024 (F)(407)303-2038</v>
      </c>
      <c r="J842" s="4" t="str">
        <f>UPPER(VLOOKUP($A842,'ACCESS EXPORT'!$A:$AF,12,FALSE))</f>
        <v>ONCOLOGY</v>
      </c>
      <c r="K842" s="4" t="str">
        <f>UPPER(VLOOKUP($A842,'ACCESS EXPORT'!$A:$AF,13,FALSE))</f>
        <v>VICKI CHILCOTT</v>
      </c>
      <c r="L842" s="3" t="str">
        <f>IF(AND(VLOOKUP(A842,'ACCESS EXPORT'!A:AE,1,0),'ACCESS EXPORT'!N842=""),UPPER(CONCATENATE('ACCESS EXPORT'!AE842)),IF(VLOOKUP(A842,'ACCESS EXPORT'!A:AE,1,0),UPPER(CONCATENATE('ACCESS EXPORT'!N842," "&amp;CHAR(10),'ACCESS EXPORT'!AE842))))</f>
        <v>CYNDI BERGS 
FRISNER NELSON (PRAC. ADMIN)</v>
      </c>
      <c r="M842" s="4" t="str">
        <f>UPPER(VLOOKUP($A842,'ACCESS EXPORT'!$A:$O,15,FALSE))</f>
        <v/>
      </c>
      <c r="N842" s="4" t="str">
        <f ca="1">IF(AND('ACCESS EXPORT'!X842="",'ACCESS EXPORT'!Y842=""),IF('ACCESS EXPORT'!V842&lt;&gt;"",(IF(TODAY()-'ACCESS EXPORT'!V842&gt;=-60,UPPER(CONCATENATE(VLOOKUP(B842,'ACCESS EXPORT'!$B:$P,15,FALSE),""&amp;CHAR(10)&amp;"(SEP",TEXT('ACCESS EXPORT'!V842," MM/DD/YYY)"))),IF(TODAY()-'ACCESS EXPORT'!V842&lt;0,UPPER(VLOOKUP(B842,'ACCESS EXPORT'!$B:$P,15,FALSE)),UPPER(VLOOKUP(B842,'ACCESS EXPORT'!$B:$P,15,FALSE))))),IF('ACCESS EXPORT'!U842="",UPPER(VLOOKUP(B842,'ACCESS EXPORT'!$B:$P,15,FALSE)),IF(TODAY()-'ACCESS EXPORT'!U842&lt;=30,CONCATENATE(UPPER(VLOOKUP(B842,'ACCESS EXPORT'!$B:$P,15,FALSE)),""&amp;CHAR(10)&amp;"(NEW",TEXT('ACCESS EXPORT'!U842," MM/DD/YYY)")),IF(AND(TODAY()-'ACCESS EXPORT'!U842&gt;30,TODAY()&gt;0),UPPER(VLOOKUP(B842,'ACCESS EXPORT'!$B:$P,15,FALSE)))))),IF('ACCESS EXPORT'!Y842&lt;&gt;"",UPPER(CONCATENATE(UPPER(VLOOKUP(B842,'ACCESS EXPORT'!$B:$P,15,FALSE)),""&amp;CHAR(10)&amp;"(Transfer Out",TEXT('ACCESS EXPORT'!Y842," MM/DD/YYY)"))),IF('ACCESS EXPORT'!X842&lt;&gt;"",UPPER(CONCATENATE(UPPER(VLOOKUP(B842,'ACCESS EXPORT'!$B:$P,15,FALSE)),""&amp;CHAR(10)&amp;"(Transfer In",TEXT('ACCESS EXPORT'!X842," MM/DD/YYY)"))))))</f>
        <v>MEKHAIL, TAREK M.</v>
      </c>
      <c r="O842" s="4" t="str">
        <f>_xlfn.IFNA(VLOOKUP(B842,'ACCESS EXPORT'!$B:$Q,16,FALSE),"")</f>
        <v>MD</v>
      </c>
      <c r="P842" s="4" t="str">
        <f>_xlfn.IFNA(VLOOKUP(B842,'ACCESS EXPORT'!B:W,22,FALSE),"-")</f>
        <v>1447214911</v>
      </c>
      <c r="Q842" s="4" t="str">
        <f>_xlfn.IFNA(VLOOKUP(A842,'ACCESS EXPORT'!$A:$AG,33,0),"-")</f>
        <v>Bevine Whyte</v>
      </c>
      <c r="R842" s="4" t="str">
        <f>_xlfn.IFNA(VLOOKUP(A842,'ACCESS EXPORT'!$A:$AH,34,0),"-")</f>
        <v>Carol Shane</v>
      </c>
      <c r="S842" s="4" t="str">
        <f>_xlfn.IFNA(VLOOKUP(A842,'ACCESS EXPORT'!$A:$AI,35,0),"-")</f>
        <v>Kikzeny Cartagena</v>
      </c>
      <c r="T842" s="4" t="str">
        <f>_xlfn.IFNA(VLOOKUP(A842,'ACCESS EXPORT'!$A:$AJ,36,0),"-")</f>
        <v>TBD</v>
      </c>
      <c r="U842" s="4" t="str">
        <f>_xlfn.IFNA(VLOOKUP(A842,'ACCESS EXPORT'!$A:$AK,37,0),"-")</f>
        <v>Cerner</v>
      </c>
      <c r="V842" s="4" t="str">
        <f>_xlfn.IFNA(VLOOKUP(A842,'ACCESS EXPORT'!$A:$AL,38,0),"-")</f>
        <v>FHMG_CANCER INST OF FL_ORL</v>
      </c>
      <c r="W842" s="4" t="str">
        <f>_xlfn.IFNA(VLOOKUP(A842,'ACCESS EXPORT'!$A:$AM,39,0),"-")</f>
        <v/>
      </c>
      <c r="X842" s="4" t="str">
        <f>_xlfn.IFNA(VLOOKUP(A842,'ACCESS EXPORT'!$A:$AN,40,0),"-")</f>
        <v>Keelyn Fleming</v>
      </c>
      <c r="Y842" s="26" t="str">
        <f>_xlfn.IFNA(VLOOKUP(A842,'ACCESS EXPORT'!A:AO,41,0),"")</f>
        <v>Gary Weston</v>
      </c>
      <c r="Z842" s="26" t="str">
        <f>_xlfn.IFNA(VLOOKUP(A842,'ACCESS EXPORT'!A:AP,42,0),"")</f>
        <v>Sue Balmforth</v>
      </c>
      <c r="AA842" s="26" t="str">
        <f>_xlfn.IFNA(VLOOKUP(A842,'ACCESS EXPORT'!A:AQ,43,0),"")</f>
        <v>Joe Townsend</v>
      </c>
    </row>
    <row r="843" spans="1:27" ht="18.75" x14ac:dyDescent="0.25">
      <c r="A843" s="33">
        <v>115</v>
      </c>
      <c r="B843" s="10">
        <v>1163</v>
      </c>
      <c r="C843" s="7" t="str">
        <f ca="1">IFERROR(UPPER(IF(AND('ACCESS EXPORT'!AA843="",'ACCESS EXPORT'!Z843=""),VLOOKUP(A843,'ACCESS EXPORT'!$A:$AF,32,FALSE),(IF('ACCESS EXPORT'!AA843&lt;&gt;"",CONCATENATE(VLOOKUP(A843,'ACCESS EXPORT'!$A:$AF,32,FALSE)," (Closed",TEXT('ACCESS EXPORT'!AA843," MM/DD/YYY)")),IF(TODAY()&lt;(('ACCESS EXPORT'!Z843)+30),CONCATENATE(VLOOKUP(A843,'ACCESS EXPORT'!$A:$AF,32,FALSE)," (Opens",TEXT('ACCESS EXPORT'!Z843," MM/DD/YYY)")),VLOOKUP(A843,'ACCESS EXPORT'!$A:$AF,32,FALSE)))))),"-")</f>
        <v>ADVENTHEALTH MEDICAL GROUP ONCOLOGY AND HEMATOLOGY AT ORLANDO</v>
      </c>
      <c r="D843" s="3" t="str">
        <f ca="1">IFERROR(UPPER(IF(AND('ACCESS EXPORT'!AA843="",'ACCESS EXPORT'!Z843=""),VLOOKUP(A843,'ACCESS EXPORT'!$A:$AF,28,FALSE),(IF('ACCESS EXPORT'!AA843&lt;&gt;"",CONCATENATE(VLOOKUP(A843,'ACCESS EXPORT'!$A:$AF,28,FALSE)," (Closed",TEXT('ACCESS EXPORT'!AA843," MM/DD/YYY)")),IF(TODAY()&lt;(('ACCESS EXPORT'!Z843)+30),CONCATENATE(VLOOKUP(A843,'ACCESS EXPORT'!$A:$AF,28,FALSE)," (Opens",TEXT('ACCESS EXPORT'!Z843," MM/DD/YYY)")),VLOOKUP(A843,'ACCESS EXPORT'!$A:$AF,28,FALSE)))))),"-")</f>
        <v>CANCER INSTITUTE OF FLORIDA - ORLANDO</v>
      </c>
      <c r="E843" s="3" t="str">
        <f>VLOOKUP($A843,'ACCESS EXPORT'!$A:$AF,3,FALSE)</f>
        <v>7460</v>
      </c>
      <c r="F843" s="3" t="str">
        <f>UPPER(CONCATENATE(VLOOKUP(A843,'ACCESS EXPORT'!$A:$AF,4,FALSE)," ",VLOOKUP(A843,'ACCESS EXPORT'!$A:$AF,5,FALSE)," ",VLOOKUP(A843,'ACCESS EXPORT'!$A:$AF,6,FALSE)," ",VLOOKUP(A843,'ACCESS EXPORT'!$A:$AA,7,FALSE)," ",VLOOKUP(A843,'ACCESS EXPORT'!$A:$AA,8,FALSE)))</f>
        <v>2501 N ORANGE AVE SUITE 689 ORLANDO FL 32804</v>
      </c>
      <c r="G843" s="4" t="str">
        <f>UPPER(VLOOKUP($A843,'ACCESS EXPORT'!$A:$AF,9,FALSE))</f>
        <v>ORANGE</v>
      </c>
      <c r="H843" s="4" t="str">
        <f>_xlfn.IFNA(VLOOKUP($B843,'ACCESS EXPORT'!$B:$J,9,FALSE),"")</f>
        <v>Central</v>
      </c>
      <c r="I843" s="3" t="str">
        <f>CONCATENATE("(P)",VLOOKUP($A843,'ACCESS EXPORT'!$A:$AF,11,FALSE)," (F)",VLOOKUP($A843,'ACCESS EXPORT'!$A:$AF,29,FALSE))</f>
        <v>(P)(407) 303-2024 (F)(407)303-2038</v>
      </c>
      <c r="J843" s="4" t="str">
        <f>UPPER(VLOOKUP($A843,'ACCESS EXPORT'!$A:$AF,12,FALSE))</f>
        <v>ONCOLOGY</v>
      </c>
      <c r="K843" s="4" t="str">
        <f>UPPER(VLOOKUP($A843,'ACCESS EXPORT'!$A:$AF,13,FALSE))</f>
        <v>VICKI CHILCOTT</v>
      </c>
      <c r="L843" s="3" t="str">
        <f>IF(AND(VLOOKUP(A843,'ACCESS EXPORT'!A:AE,1,0),'ACCESS EXPORT'!N843=""),UPPER(CONCATENATE('ACCESS EXPORT'!AE843)),IF(VLOOKUP(A843,'ACCESS EXPORT'!A:AE,1,0),UPPER(CONCATENATE('ACCESS EXPORT'!N843," "&amp;CHAR(10),'ACCESS EXPORT'!AE843))))</f>
        <v>CYNDI BERGS 
FRISNER NELSON (PRAC. ADMIN)</v>
      </c>
      <c r="M843" s="4" t="str">
        <f>UPPER(VLOOKUP($A843,'ACCESS EXPORT'!$A:$O,15,FALSE))</f>
        <v/>
      </c>
      <c r="N843" s="4" t="str">
        <f ca="1">IF(AND('ACCESS EXPORT'!X843="",'ACCESS EXPORT'!Y843=""),IF('ACCESS EXPORT'!V843&lt;&gt;"",(IF(TODAY()-'ACCESS EXPORT'!V843&gt;=-60,UPPER(CONCATENATE(VLOOKUP(B843,'ACCESS EXPORT'!$B:$P,15,FALSE),""&amp;CHAR(10)&amp;"(SEP",TEXT('ACCESS EXPORT'!V843," MM/DD/YYY)"))),IF(TODAY()-'ACCESS EXPORT'!V843&lt;0,UPPER(VLOOKUP(B843,'ACCESS EXPORT'!$B:$P,15,FALSE)),UPPER(VLOOKUP(B843,'ACCESS EXPORT'!$B:$P,15,FALSE))))),IF('ACCESS EXPORT'!U843="",UPPER(VLOOKUP(B843,'ACCESS EXPORT'!$B:$P,15,FALSE)),IF(TODAY()-'ACCESS EXPORT'!U843&lt;=30,CONCATENATE(UPPER(VLOOKUP(B843,'ACCESS EXPORT'!$B:$P,15,FALSE)),""&amp;CHAR(10)&amp;"(NEW",TEXT('ACCESS EXPORT'!U843," MM/DD/YYY)")),IF(AND(TODAY()-'ACCESS EXPORT'!U843&gt;30,TODAY()&gt;0),UPPER(VLOOKUP(B843,'ACCESS EXPORT'!$B:$P,15,FALSE)))))),IF('ACCESS EXPORT'!Y843&lt;&gt;"",UPPER(CONCATENATE(UPPER(VLOOKUP(B843,'ACCESS EXPORT'!$B:$P,15,FALSE)),""&amp;CHAR(10)&amp;"(Transfer Out",TEXT('ACCESS EXPORT'!Y843," MM/DD/YYY)"))),IF('ACCESS EXPORT'!X843&lt;&gt;"",UPPER(CONCATENATE(UPPER(VLOOKUP(B843,'ACCESS EXPORT'!$B:$P,15,FALSE)),""&amp;CHAR(10)&amp;"(Transfer In",TEXT('ACCESS EXPORT'!X843," MM/DD/YYY)"))))))</f>
        <v>SIBLEY, JENNIFER A.</v>
      </c>
      <c r="O843" s="4" t="str">
        <f>_xlfn.IFNA(VLOOKUP(B843,'ACCESS EXPORT'!$B:$Q,16,FALSE),"")</f>
        <v>APRN</v>
      </c>
      <c r="P843" s="4" t="str">
        <f>_xlfn.IFNA(VLOOKUP(B843,'ACCESS EXPORT'!B:W,22,FALSE),"-")</f>
        <v>1346202389</v>
      </c>
      <c r="Q843" s="4" t="str">
        <f>_xlfn.IFNA(VLOOKUP(A843,'ACCESS EXPORT'!$A:$AG,33,0),"-")</f>
        <v>Bevine Whyte</v>
      </c>
      <c r="R843" s="4" t="str">
        <f>_xlfn.IFNA(VLOOKUP(A843,'ACCESS EXPORT'!$A:$AH,34,0),"-")</f>
        <v>Carol Shane</v>
      </c>
      <c r="S843" s="4" t="str">
        <f>_xlfn.IFNA(VLOOKUP(A843,'ACCESS EXPORT'!$A:$AI,35,0),"-")</f>
        <v>Kikzeny Cartagena</v>
      </c>
      <c r="T843" s="4" t="str">
        <f>_xlfn.IFNA(VLOOKUP(A843,'ACCESS EXPORT'!$A:$AJ,36,0),"-")</f>
        <v>TBD</v>
      </c>
      <c r="U843" s="4" t="str">
        <f>_xlfn.IFNA(VLOOKUP(A843,'ACCESS EXPORT'!$A:$AK,37,0),"-")</f>
        <v>Cerner</v>
      </c>
      <c r="V843" s="4" t="str">
        <f>_xlfn.IFNA(VLOOKUP(A843,'ACCESS EXPORT'!$A:$AL,38,0),"-")</f>
        <v>FHMG_CANCER INST OF FL_ORL</v>
      </c>
      <c r="W843" s="4" t="str">
        <f>_xlfn.IFNA(VLOOKUP(A843,'ACCESS EXPORT'!$A:$AM,39,0),"-")</f>
        <v/>
      </c>
      <c r="X843" s="4" t="str">
        <f>_xlfn.IFNA(VLOOKUP(A843,'ACCESS EXPORT'!$A:$AN,40,0),"-")</f>
        <v>Keelyn Fleming</v>
      </c>
      <c r="Y843" s="26" t="str">
        <f>_xlfn.IFNA(VLOOKUP(A843,'ACCESS EXPORT'!A:AO,41,0),"")</f>
        <v>Gary Weston</v>
      </c>
      <c r="Z843" s="26" t="str">
        <f>_xlfn.IFNA(VLOOKUP(A843,'ACCESS EXPORT'!A:AP,42,0),"")</f>
        <v>Sue Balmforth</v>
      </c>
      <c r="AA843" s="26" t="str">
        <f>_xlfn.IFNA(VLOOKUP(A843,'ACCESS EXPORT'!A:AQ,43,0),"")</f>
        <v>Joe Townsend</v>
      </c>
    </row>
    <row r="844" spans="1:27" ht="18.75" x14ac:dyDescent="0.25">
      <c r="A844" s="33">
        <v>115</v>
      </c>
      <c r="B844" s="10">
        <v>1162</v>
      </c>
      <c r="C844" s="7" t="str">
        <f ca="1">IFERROR(UPPER(IF(AND('ACCESS EXPORT'!AA844="",'ACCESS EXPORT'!Z844=""),VLOOKUP(A844,'ACCESS EXPORT'!$A:$AF,32,FALSE),(IF('ACCESS EXPORT'!AA844&lt;&gt;"",CONCATENATE(VLOOKUP(A844,'ACCESS EXPORT'!$A:$AF,32,FALSE)," (Closed",TEXT('ACCESS EXPORT'!AA844," MM/DD/YYY)")),IF(TODAY()&lt;(('ACCESS EXPORT'!Z844)+30),CONCATENATE(VLOOKUP(A844,'ACCESS EXPORT'!$A:$AF,32,FALSE)," (Opens",TEXT('ACCESS EXPORT'!Z844," MM/DD/YYY)")),VLOOKUP(A844,'ACCESS EXPORT'!$A:$AF,32,FALSE)))))),"-")</f>
        <v>ADVENTHEALTH MEDICAL GROUP ONCOLOGY AND HEMATOLOGY AT ORLANDO</v>
      </c>
      <c r="D844" s="3" t="str">
        <f ca="1">IFERROR(UPPER(IF(AND('ACCESS EXPORT'!AA844="",'ACCESS EXPORT'!Z844=""),VLOOKUP(A844,'ACCESS EXPORT'!$A:$AF,28,FALSE),(IF('ACCESS EXPORT'!AA844&lt;&gt;"",CONCATENATE(VLOOKUP(A844,'ACCESS EXPORT'!$A:$AF,28,FALSE)," (Closed",TEXT('ACCESS EXPORT'!AA844," MM/DD/YYY)")),IF(TODAY()&lt;(('ACCESS EXPORT'!Z844)+30),CONCATENATE(VLOOKUP(A844,'ACCESS EXPORT'!$A:$AF,28,FALSE)," (Opens",TEXT('ACCESS EXPORT'!Z844," MM/DD/YYY)")),VLOOKUP(A844,'ACCESS EXPORT'!$A:$AF,28,FALSE)))))),"-")</f>
        <v>CANCER INSTITUTE OF FLORIDA - ORLANDO</v>
      </c>
      <c r="E844" s="3" t="str">
        <f>VLOOKUP($A844,'ACCESS EXPORT'!$A:$AF,3,FALSE)</f>
        <v>7460</v>
      </c>
      <c r="F844" s="3" t="str">
        <f>UPPER(CONCATENATE(VLOOKUP(A844,'ACCESS EXPORT'!$A:$AF,4,FALSE)," ",VLOOKUP(A844,'ACCESS EXPORT'!$A:$AF,5,FALSE)," ",VLOOKUP(A844,'ACCESS EXPORT'!$A:$AF,6,FALSE)," ",VLOOKUP(A844,'ACCESS EXPORT'!$A:$AA,7,FALSE)," ",VLOOKUP(A844,'ACCESS EXPORT'!$A:$AA,8,FALSE)))</f>
        <v>2501 N ORANGE AVE SUITE 689 ORLANDO FL 32804</v>
      </c>
      <c r="G844" s="4" t="str">
        <f>UPPER(VLOOKUP($A844,'ACCESS EXPORT'!$A:$AF,9,FALSE))</f>
        <v>ORANGE</v>
      </c>
      <c r="H844" s="4" t="str">
        <f>_xlfn.IFNA(VLOOKUP($B844,'ACCESS EXPORT'!$B:$J,9,FALSE),"")</f>
        <v>NE</v>
      </c>
      <c r="I844" s="3" t="str">
        <f>CONCATENATE("(P)",VLOOKUP($A844,'ACCESS EXPORT'!$A:$AF,11,FALSE)," (F)",VLOOKUP($A844,'ACCESS EXPORT'!$A:$AF,29,FALSE))</f>
        <v>(P)(407) 303-2024 (F)(407)303-2038</v>
      </c>
      <c r="J844" s="4" t="str">
        <f>UPPER(VLOOKUP($A844,'ACCESS EXPORT'!$A:$AF,12,FALSE))</f>
        <v>ONCOLOGY</v>
      </c>
      <c r="K844" s="4" t="str">
        <f>UPPER(VLOOKUP($A844,'ACCESS EXPORT'!$A:$AF,13,FALSE))</f>
        <v>VICKI CHILCOTT</v>
      </c>
      <c r="L844" s="3" t="str">
        <f>IF(AND(VLOOKUP(A844,'ACCESS EXPORT'!A:AE,1,0),'ACCESS EXPORT'!N844=""),UPPER(CONCATENATE('ACCESS EXPORT'!AE844)),IF(VLOOKUP(A844,'ACCESS EXPORT'!A:AE,1,0),UPPER(CONCATENATE('ACCESS EXPORT'!N844," "&amp;CHAR(10),'ACCESS EXPORT'!AE844))))</f>
        <v>CYNDI BERGS 
FRISNER NELSON (PRAC. ADMIN)</v>
      </c>
      <c r="M844" s="4" t="str">
        <f>UPPER(VLOOKUP($A844,'ACCESS EXPORT'!$A:$O,15,FALSE))</f>
        <v/>
      </c>
      <c r="N844" s="4" t="str">
        <f ca="1">IF(AND('ACCESS EXPORT'!X844="",'ACCESS EXPORT'!Y844=""),IF('ACCESS EXPORT'!V844&lt;&gt;"",(IF(TODAY()-'ACCESS EXPORT'!V844&gt;=-60,UPPER(CONCATENATE(VLOOKUP(B844,'ACCESS EXPORT'!$B:$P,15,FALSE),""&amp;CHAR(10)&amp;"(SEP",TEXT('ACCESS EXPORT'!V844," MM/DD/YYY)"))),IF(TODAY()-'ACCESS EXPORT'!V844&lt;0,UPPER(VLOOKUP(B844,'ACCESS EXPORT'!$B:$P,15,FALSE)),UPPER(VLOOKUP(B844,'ACCESS EXPORT'!$B:$P,15,FALSE))))),IF('ACCESS EXPORT'!U844="",UPPER(VLOOKUP(B844,'ACCESS EXPORT'!$B:$P,15,FALSE)),IF(TODAY()-'ACCESS EXPORT'!U844&lt;=30,CONCATENATE(UPPER(VLOOKUP(B844,'ACCESS EXPORT'!$B:$P,15,FALSE)),""&amp;CHAR(10)&amp;"(NEW",TEXT('ACCESS EXPORT'!U844," MM/DD/YYY)")),IF(AND(TODAY()-'ACCESS EXPORT'!U844&gt;30,TODAY()&gt;0),UPPER(VLOOKUP(B844,'ACCESS EXPORT'!$B:$P,15,FALSE)))))),IF('ACCESS EXPORT'!Y844&lt;&gt;"",UPPER(CONCATENATE(UPPER(VLOOKUP(B844,'ACCESS EXPORT'!$B:$P,15,FALSE)),""&amp;CHAR(10)&amp;"(Transfer Out",TEXT('ACCESS EXPORT'!Y844," MM/DD/YYY)"))),IF('ACCESS EXPORT'!X844&lt;&gt;"",UPPER(CONCATENATE(UPPER(VLOOKUP(B844,'ACCESS EXPORT'!$B:$P,15,FALSE)),""&amp;CHAR(10)&amp;"(Transfer In",TEXT('ACCESS EXPORT'!X844," MM/DD/YYY)"))))))</f>
        <v>PRZYSTUP, KAREN EDGEMON</v>
      </c>
      <c r="O844" s="4" t="str">
        <f>_xlfn.IFNA(VLOOKUP(B844,'ACCESS EXPORT'!$B:$Q,16,FALSE),"")</f>
        <v>APRN</v>
      </c>
      <c r="P844" s="4" t="str">
        <f>_xlfn.IFNA(VLOOKUP(B844,'ACCESS EXPORT'!B:W,22,FALSE),"-")</f>
        <v>1093902090</v>
      </c>
      <c r="Q844" s="4" t="str">
        <f>_xlfn.IFNA(VLOOKUP(A844,'ACCESS EXPORT'!$A:$AG,33,0),"-")</f>
        <v>Bevine Whyte</v>
      </c>
      <c r="R844" s="4" t="str">
        <f>_xlfn.IFNA(VLOOKUP(A844,'ACCESS EXPORT'!$A:$AH,34,0),"-")</f>
        <v>Carol Shane</v>
      </c>
      <c r="S844" s="4" t="str">
        <f>_xlfn.IFNA(VLOOKUP(A844,'ACCESS EXPORT'!$A:$AI,35,0),"-")</f>
        <v>Kikzeny Cartagena</v>
      </c>
      <c r="T844" s="4" t="str">
        <f>_xlfn.IFNA(VLOOKUP(A844,'ACCESS EXPORT'!$A:$AJ,36,0),"-")</f>
        <v>TBD</v>
      </c>
      <c r="U844" s="4" t="str">
        <f>_xlfn.IFNA(VLOOKUP(A844,'ACCESS EXPORT'!$A:$AK,37,0),"-")</f>
        <v>Cerner</v>
      </c>
      <c r="V844" s="4" t="str">
        <f>_xlfn.IFNA(VLOOKUP(A844,'ACCESS EXPORT'!$A:$AL,38,0),"-")</f>
        <v>FHMG_CANCER INST OF FL_ORL</v>
      </c>
      <c r="W844" s="4" t="str">
        <f>_xlfn.IFNA(VLOOKUP(A844,'ACCESS EXPORT'!$A:$AM,39,0),"-")</f>
        <v/>
      </c>
      <c r="X844" s="4" t="str">
        <f>_xlfn.IFNA(VLOOKUP(A844,'ACCESS EXPORT'!$A:$AN,40,0),"-")</f>
        <v>Keelyn Fleming</v>
      </c>
      <c r="Y844" s="26" t="str">
        <f>_xlfn.IFNA(VLOOKUP(A844,'ACCESS EXPORT'!A:AO,41,0),"")</f>
        <v>Gary Weston</v>
      </c>
      <c r="Z844" s="26" t="str">
        <f>_xlfn.IFNA(VLOOKUP(A844,'ACCESS EXPORT'!A:AP,42,0),"")</f>
        <v>Sue Balmforth</v>
      </c>
      <c r="AA844" s="26" t="str">
        <f>_xlfn.IFNA(VLOOKUP(A844,'ACCESS EXPORT'!A:AQ,43,0),"")</f>
        <v>Joe Townsend</v>
      </c>
    </row>
    <row r="845" spans="1:27" ht="18.75" x14ac:dyDescent="0.25">
      <c r="A845" s="33">
        <v>115</v>
      </c>
      <c r="B845" s="10">
        <v>1161</v>
      </c>
      <c r="C845" s="7" t="str">
        <f ca="1">IFERROR(UPPER(IF(AND('ACCESS EXPORT'!AA845="",'ACCESS EXPORT'!Z845=""),VLOOKUP(A845,'ACCESS EXPORT'!$A:$AF,32,FALSE),(IF('ACCESS EXPORT'!AA845&lt;&gt;"",CONCATENATE(VLOOKUP(A845,'ACCESS EXPORT'!$A:$AF,32,FALSE)," (Closed",TEXT('ACCESS EXPORT'!AA845," MM/DD/YYY)")),IF(TODAY()&lt;(('ACCESS EXPORT'!Z845)+30),CONCATENATE(VLOOKUP(A845,'ACCESS EXPORT'!$A:$AF,32,FALSE)," (Opens",TEXT('ACCESS EXPORT'!Z845," MM/DD/YYY)")),VLOOKUP(A845,'ACCESS EXPORT'!$A:$AF,32,FALSE)))))),"-")</f>
        <v>ADVENTHEALTH MEDICAL GROUP ONCOLOGY AND HEMATOLOGY AT ORLANDO</v>
      </c>
      <c r="D845" s="3" t="str">
        <f ca="1">IFERROR(UPPER(IF(AND('ACCESS EXPORT'!AA845="",'ACCESS EXPORT'!Z845=""),VLOOKUP(A845,'ACCESS EXPORT'!$A:$AF,28,FALSE),(IF('ACCESS EXPORT'!AA845&lt;&gt;"",CONCATENATE(VLOOKUP(A845,'ACCESS EXPORT'!$A:$AF,28,FALSE)," (Closed",TEXT('ACCESS EXPORT'!AA845," MM/DD/YYY)")),IF(TODAY()&lt;(('ACCESS EXPORT'!Z845)+30),CONCATENATE(VLOOKUP(A845,'ACCESS EXPORT'!$A:$AF,28,FALSE)," (Opens",TEXT('ACCESS EXPORT'!Z845," MM/DD/YYY)")),VLOOKUP(A845,'ACCESS EXPORT'!$A:$AF,28,FALSE)))))),"-")</f>
        <v>CANCER INSTITUTE OF FLORIDA - ORLANDO</v>
      </c>
      <c r="E845" s="3" t="str">
        <f>VLOOKUP($A845,'ACCESS EXPORT'!$A:$AF,3,FALSE)</f>
        <v>7460</v>
      </c>
      <c r="F845" s="3" t="str">
        <f>UPPER(CONCATENATE(VLOOKUP(A845,'ACCESS EXPORT'!$A:$AF,4,FALSE)," ",VLOOKUP(A845,'ACCESS EXPORT'!$A:$AF,5,FALSE)," ",VLOOKUP(A845,'ACCESS EXPORT'!$A:$AF,6,FALSE)," ",VLOOKUP(A845,'ACCESS EXPORT'!$A:$AA,7,FALSE)," ",VLOOKUP(A845,'ACCESS EXPORT'!$A:$AA,8,FALSE)))</f>
        <v>2501 N ORANGE AVE SUITE 689 ORLANDO FL 32804</v>
      </c>
      <c r="G845" s="4" t="str">
        <f>UPPER(VLOOKUP($A845,'ACCESS EXPORT'!$A:$AF,9,FALSE))</f>
        <v>ORANGE</v>
      </c>
      <c r="H845" s="4" t="str">
        <f>_xlfn.IFNA(VLOOKUP($B845,'ACCESS EXPORT'!$B:$J,9,FALSE),"")</f>
        <v>Central</v>
      </c>
      <c r="I845" s="3" t="str">
        <f>CONCATENATE("(P)",VLOOKUP($A845,'ACCESS EXPORT'!$A:$AF,11,FALSE)," (F)",VLOOKUP($A845,'ACCESS EXPORT'!$A:$AF,29,FALSE))</f>
        <v>(P)(407) 303-2024 (F)(407)303-2038</v>
      </c>
      <c r="J845" s="4" t="str">
        <f>UPPER(VLOOKUP($A845,'ACCESS EXPORT'!$A:$AF,12,FALSE))</f>
        <v>ONCOLOGY</v>
      </c>
      <c r="K845" s="4" t="str">
        <f>UPPER(VLOOKUP($A845,'ACCESS EXPORT'!$A:$AF,13,FALSE))</f>
        <v>VICKI CHILCOTT</v>
      </c>
      <c r="L845" s="3" t="str">
        <f>IF(AND(VLOOKUP(A845,'ACCESS EXPORT'!A:AE,1,0),'ACCESS EXPORT'!N845=""),UPPER(CONCATENATE('ACCESS EXPORT'!AE845)),IF(VLOOKUP(A845,'ACCESS EXPORT'!A:AE,1,0),UPPER(CONCATENATE('ACCESS EXPORT'!N845," "&amp;CHAR(10),'ACCESS EXPORT'!AE845))))</f>
        <v>CYNDI BERGS 
FRISNER NELSON (PRAC. ADMIN)</v>
      </c>
      <c r="M845" s="4" t="str">
        <f>UPPER(VLOOKUP($A845,'ACCESS EXPORT'!$A:$O,15,FALSE))</f>
        <v/>
      </c>
      <c r="N845" s="4" t="str">
        <f ca="1">IF(AND('ACCESS EXPORT'!X845="",'ACCESS EXPORT'!Y845=""),IF('ACCESS EXPORT'!V845&lt;&gt;"",(IF(TODAY()-'ACCESS EXPORT'!V845&gt;=-60,UPPER(CONCATENATE(VLOOKUP(B845,'ACCESS EXPORT'!$B:$P,15,FALSE),""&amp;CHAR(10)&amp;"(SEP",TEXT('ACCESS EXPORT'!V845," MM/DD/YYY)"))),IF(TODAY()-'ACCESS EXPORT'!V845&lt;0,UPPER(VLOOKUP(B845,'ACCESS EXPORT'!$B:$P,15,FALSE)),UPPER(VLOOKUP(B845,'ACCESS EXPORT'!$B:$P,15,FALSE))))),IF('ACCESS EXPORT'!U845="",UPPER(VLOOKUP(B845,'ACCESS EXPORT'!$B:$P,15,FALSE)),IF(TODAY()-'ACCESS EXPORT'!U845&lt;=30,CONCATENATE(UPPER(VLOOKUP(B845,'ACCESS EXPORT'!$B:$P,15,FALSE)),""&amp;CHAR(10)&amp;"(NEW",TEXT('ACCESS EXPORT'!U845," MM/DD/YYY)")),IF(AND(TODAY()-'ACCESS EXPORT'!U845&gt;30,TODAY()&gt;0),UPPER(VLOOKUP(B845,'ACCESS EXPORT'!$B:$P,15,FALSE)))))),IF('ACCESS EXPORT'!Y845&lt;&gt;"",UPPER(CONCATENATE(UPPER(VLOOKUP(B845,'ACCESS EXPORT'!$B:$P,15,FALSE)),""&amp;CHAR(10)&amp;"(Transfer Out",TEXT('ACCESS EXPORT'!Y845," MM/DD/YYY)"))),IF('ACCESS EXPORT'!X845&lt;&gt;"",UPPER(CONCATENATE(UPPER(VLOOKUP(B845,'ACCESS EXPORT'!$B:$P,15,FALSE)),""&amp;CHAR(10)&amp;"(Transfer In",TEXT('ACCESS EXPORT'!X845," MM/DD/YYY)"))))))</f>
        <v>MILLER, KRISTEN LEIGH</v>
      </c>
      <c r="O845" s="4" t="str">
        <f>_xlfn.IFNA(VLOOKUP(B845,'ACCESS EXPORT'!$B:$Q,16,FALSE),"")</f>
        <v>APRN</v>
      </c>
      <c r="P845" s="4" t="str">
        <f>_xlfn.IFNA(VLOOKUP(B845,'ACCESS EXPORT'!B:W,22,FALSE),"-")</f>
        <v>1609139385</v>
      </c>
      <c r="Q845" s="4" t="str">
        <f>_xlfn.IFNA(VLOOKUP(A845,'ACCESS EXPORT'!$A:$AG,33,0),"-")</f>
        <v>Bevine Whyte</v>
      </c>
      <c r="R845" s="4" t="str">
        <f>_xlfn.IFNA(VLOOKUP(A845,'ACCESS EXPORT'!$A:$AH,34,0),"-")</f>
        <v>Carol Shane</v>
      </c>
      <c r="S845" s="4" t="str">
        <f>_xlfn.IFNA(VLOOKUP(A845,'ACCESS EXPORT'!$A:$AI,35,0),"-")</f>
        <v>Kikzeny Cartagena</v>
      </c>
      <c r="T845" s="4" t="str">
        <f>_xlfn.IFNA(VLOOKUP(A845,'ACCESS EXPORT'!$A:$AJ,36,0),"-")</f>
        <v>TBD</v>
      </c>
      <c r="U845" s="4" t="str">
        <f>_xlfn.IFNA(VLOOKUP(A845,'ACCESS EXPORT'!$A:$AK,37,0),"-")</f>
        <v>Cerner</v>
      </c>
      <c r="V845" s="4" t="str">
        <f>_xlfn.IFNA(VLOOKUP(A845,'ACCESS EXPORT'!$A:$AL,38,0),"-")</f>
        <v>FHMG_CANCER INST OF FL_ORL</v>
      </c>
      <c r="W845" s="4" t="str">
        <f>_xlfn.IFNA(VLOOKUP(A845,'ACCESS EXPORT'!$A:$AM,39,0),"-")</f>
        <v/>
      </c>
      <c r="X845" s="4" t="str">
        <f>_xlfn.IFNA(VLOOKUP(A845,'ACCESS EXPORT'!$A:$AN,40,0),"-")</f>
        <v>Keelyn Fleming</v>
      </c>
      <c r="Y845" s="26" t="str">
        <f>_xlfn.IFNA(VLOOKUP(A845,'ACCESS EXPORT'!A:AO,41,0),"")</f>
        <v>Gary Weston</v>
      </c>
      <c r="Z845" s="26" t="str">
        <f>_xlfn.IFNA(VLOOKUP(A845,'ACCESS EXPORT'!A:AP,42,0),"")</f>
        <v>Sue Balmforth</v>
      </c>
      <c r="AA845" s="26" t="str">
        <f>_xlfn.IFNA(VLOOKUP(A845,'ACCESS EXPORT'!A:AQ,43,0),"")</f>
        <v>Joe Townsend</v>
      </c>
    </row>
    <row r="846" spans="1:27" ht="18.75" x14ac:dyDescent="0.25">
      <c r="A846" s="33">
        <v>115</v>
      </c>
      <c r="B846" s="10">
        <v>1160</v>
      </c>
      <c r="C846" s="7" t="str">
        <f ca="1">IFERROR(UPPER(IF(AND('ACCESS EXPORT'!AA846="",'ACCESS EXPORT'!Z846=""),VLOOKUP(A846,'ACCESS EXPORT'!$A:$AF,32,FALSE),(IF('ACCESS EXPORT'!AA846&lt;&gt;"",CONCATENATE(VLOOKUP(A846,'ACCESS EXPORT'!$A:$AF,32,FALSE)," (Closed",TEXT('ACCESS EXPORT'!AA846," MM/DD/YYY)")),IF(TODAY()&lt;(('ACCESS EXPORT'!Z846)+30),CONCATENATE(VLOOKUP(A846,'ACCESS EXPORT'!$A:$AF,32,FALSE)," (Opens",TEXT('ACCESS EXPORT'!Z846," MM/DD/YYY)")),VLOOKUP(A846,'ACCESS EXPORT'!$A:$AF,32,FALSE)))))),"-")</f>
        <v>ADVENTHEALTH MEDICAL GROUP ONCOLOGY AND HEMATOLOGY AT ORLANDO</v>
      </c>
      <c r="D846" s="3" t="str">
        <f ca="1">IFERROR(UPPER(IF(AND('ACCESS EXPORT'!AA846="",'ACCESS EXPORT'!Z846=""),VLOOKUP(A846,'ACCESS EXPORT'!$A:$AF,28,FALSE),(IF('ACCESS EXPORT'!AA846&lt;&gt;"",CONCATENATE(VLOOKUP(A846,'ACCESS EXPORT'!$A:$AF,28,FALSE)," (Closed",TEXT('ACCESS EXPORT'!AA846," MM/DD/YYY)")),IF(TODAY()&lt;(('ACCESS EXPORT'!Z846)+30),CONCATENATE(VLOOKUP(A846,'ACCESS EXPORT'!$A:$AF,28,FALSE)," (Opens",TEXT('ACCESS EXPORT'!Z846," MM/DD/YYY)")),VLOOKUP(A846,'ACCESS EXPORT'!$A:$AF,28,FALSE)))))),"-")</f>
        <v>CANCER INSTITUTE OF FLORIDA - ORLANDO</v>
      </c>
      <c r="E846" s="3" t="str">
        <f>VLOOKUP($A846,'ACCESS EXPORT'!$A:$AF,3,FALSE)</f>
        <v>7460</v>
      </c>
      <c r="F846" s="3" t="str">
        <f>UPPER(CONCATENATE(VLOOKUP(A846,'ACCESS EXPORT'!$A:$AF,4,FALSE)," ",VLOOKUP(A846,'ACCESS EXPORT'!$A:$AF,5,FALSE)," ",VLOOKUP(A846,'ACCESS EXPORT'!$A:$AF,6,FALSE)," ",VLOOKUP(A846,'ACCESS EXPORT'!$A:$AA,7,FALSE)," ",VLOOKUP(A846,'ACCESS EXPORT'!$A:$AA,8,FALSE)))</f>
        <v>2501 N ORANGE AVE SUITE 689 ORLANDO FL 32804</v>
      </c>
      <c r="G846" s="4" t="str">
        <f>UPPER(VLOOKUP($A846,'ACCESS EXPORT'!$A:$AF,9,FALSE))</f>
        <v>ORANGE</v>
      </c>
      <c r="H846" s="4" t="str">
        <f>_xlfn.IFNA(VLOOKUP($B846,'ACCESS EXPORT'!$B:$J,9,FALSE),"")</f>
        <v>Central</v>
      </c>
      <c r="I846" s="3" t="str">
        <f>CONCATENATE("(P)",VLOOKUP($A846,'ACCESS EXPORT'!$A:$AF,11,FALSE)," (F)",VLOOKUP($A846,'ACCESS EXPORT'!$A:$AF,29,FALSE))</f>
        <v>(P)(407) 303-2024 (F)(407)303-2038</v>
      </c>
      <c r="J846" s="4" t="str">
        <f>UPPER(VLOOKUP($A846,'ACCESS EXPORT'!$A:$AF,12,FALSE))</f>
        <v>ONCOLOGY</v>
      </c>
      <c r="K846" s="4" t="str">
        <f>UPPER(VLOOKUP($A846,'ACCESS EXPORT'!$A:$AF,13,FALSE))</f>
        <v>VICKI CHILCOTT</v>
      </c>
      <c r="L846" s="3" t="str">
        <f>IF(AND(VLOOKUP(A846,'ACCESS EXPORT'!A:AE,1,0),'ACCESS EXPORT'!N846=""),UPPER(CONCATENATE('ACCESS EXPORT'!AE846)),IF(VLOOKUP(A846,'ACCESS EXPORT'!A:AE,1,0),UPPER(CONCATENATE('ACCESS EXPORT'!N846," "&amp;CHAR(10),'ACCESS EXPORT'!AE846))))</f>
        <v>CYNDI BERGS 
FRISNER NELSON (PRAC. ADMIN)</v>
      </c>
      <c r="M846" s="4" t="str">
        <f>UPPER(VLOOKUP($A846,'ACCESS EXPORT'!$A:$O,15,FALSE))</f>
        <v/>
      </c>
      <c r="N846" s="4" t="str">
        <f ca="1">IF(AND('ACCESS EXPORT'!X846="",'ACCESS EXPORT'!Y846=""),IF('ACCESS EXPORT'!V846&lt;&gt;"",(IF(TODAY()-'ACCESS EXPORT'!V846&gt;=-60,UPPER(CONCATENATE(VLOOKUP(B846,'ACCESS EXPORT'!$B:$P,15,FALSE),""&amp;CHAR(10)&amp;"(SEP",TEXT('ACCESS EXPORT'!V846," MM/DD/YYY)"))),IF(TODAY()-'ACCESS EXPORT'!V846&lt;0,UPPER(VLOOKUP(B846,'ACCESS EXPORT'!$B:$P,15,FALSE)),UPPER(VLOOKUP(B846,'ACCESS EXPORT'!$B:$P,15,FALSE))))),IF('ACCESS EXPORT'!U846="",UPPER(VLOOKUP(B846,'ACCESS EXPORT'!$B:$P,15,FALSE)),IF(TODAY()-'ACCESS EXPORT'!U846&lt;=30,CONCATENATE(UPPER(VLOOKUP(B846,'ACCESS EXPORT'!$B:$P,15,FALSE)),""&amp;CHAR(10)&amp;"(NEW",TEXT('ACCESS EXPORT'!U846," MM/DD/YYY)")),IF(AND(TODAY()-'ACCESS EXPORT'!U846&gt;30,TODAY()&gt;0),UPPER(VLOOKUP(B846,'ACCESS EXPORT'!$B:$P,15,FALSE)))))),IF('ACCESS EXPORT'!Y846&lt;&gt;"",UPPER(CONCATENATE(UPPER(VLOOKUP(B846,'ACCESS EXPORT'!$B:$P,15,FALSE)),""&amp;CHAR(10)&amp;"(Transfer Out",TEXT('ACCESS EXPORT'!Y846," MM/DD/YYY)"))),IF('ACCESS EXPORT'!X846&lt;&gt;"",UPPER(CONCATENATE(UPPER(VLOOKUP(B846,'ACCESS EXPORT'!$B:$P,15,FALSE)),""&amp;CHAR(10)&amp;"(Transfer In",TEXT('ACCESS EXPORT'!X846," MM/DD/YYY)"))))))</f>
        <v>DEBERARDINIS, CANDACE ANNE</v>
      </c>
      <c r="O846" s="4" t="str">
        <f>_xlfn.IFNA(VLOOKUP(B846,'ACCESS EXPORT'!$B:$Q,16,FALSE),"")</f>
        <v>APRN</v>
      </c>
      <c r="P846" s="4" t="str">
        <f>_xlfn.IFNA(VLOOKUP(B846,'ACCESS EXPORT'!B:W,22,FALSE),"-")</f>
        <v>1922442094</v>
      </c>
      <c r="Q846" s="4" t="str">
        <f>_xlfn.IFNA(VLOOKUP(A846,'ACCESS EXPORT'!$A:$AG,33,0),"-")</f>
        <v>Bevine Whyte</v>
      </c>
      <c r="R846" s="4" t="str">
        <f>_xlfn.IFNA(VLOOKUP(A846,'ACCESS EXPORT'!$A:$AH,34,0),"-")</f>
        <v>Carol Shane</v>
      </c>
      <c r="S846" s="4" t="str">
        <f>_xlfn.IFNA(VLOOKUP(A846,'ACCESS EXPORT'!$A:$AI,35,0),"-")</f>
        <v>Kikzeny Cartagena</v>
      </c>
      <c r="T846" s="4" t="str">
        <f>_xlfn.IFNA(VLOOKUP(A846,'ACCESS EXPORT'!$A:$AJ,36,0),"-")</f>
        <v>TBD</v>
      </c>
      <c r="U846" s="4" t="str">
        <f>_xlfn.IFNA(VLOOKUP(A846,'ACCESS EXPORT'!$A:$AK,37,0),"-")</f>
        <v>Cerner</v>
      </c>
      <c r="V846" s="4" t="str">
        <f>_xlfn.IFNA(VLOOKUP(A846,'ACCESS EXPORT'!$A:$AL,38,0),"-")</f>
        <v>FHMG_CANCER INST OF FL_ORL</v>
      </c>
      <c r="W846" s="4" t="str">
        <f>_xlfn.IFNA(VLOOKUP(A846,'ACCESS EXPORT'!$A:$AM,39,0),"-")</f>
        <v/>
      </c>
      <c r="X846" s="4" t="str">
        <f>_xlfn.IFNA(VLOOKUP(A846,'ACCESS EXPORT'!$A:$AN,40,0),"-")</f>
        <v>Keelyn Fleming</v>
      </c>
      <c r="Y846" s="26" t="str">
        <f>_xlfn.IFNA(VLOOKUP(A846,'ACCESS EXPORT'!A:AO,41,0),"")</f>
        <v>Gary Weston</v>
      </c>
      <c r="Z846" s="26" t="str">
        <f>_xlfn.IFNA(VLOOKUP(A846,'ACCESS EXPORT'!A:AP,42,0),"")</f>
        <v>Sue Balmforth</v>
      </c>
      <c r="AA846" s="26" t="str">
        <f>_xlfn.IFNA(VLOOKUP(A846,'ACCESS EXPORT'!A:AQ,43,0),"")</f>
        <v>Joe Townsend</v>
      </c>
    </row>
    <row r="847" spans="1:27" ht="18.75" x14ac:dyDescent="0.25">
      <c r="A847" s="33">
        <v>115</v>
      </c>
      <c r="B847" s="10">
        <v>1153</v>
      </c>
      <c r="C847" s="7" t="str">
        <f ca="1">IFERROR(UPPER(IF(AND('ACCESS EXPORT'!AA847="",'ACCESS EXPORT'!Z847=""),VLOOKUP(A847,'ACCESS EXPORT'!$A:$AF,32,FALSE),(IF('ACCESS EXPORT'!AA847&lt;&gt;"",CONCATENATE(VLOOKUP(A847,'ACCESS EXPORT'!$A:$AF,32,FALSE)," (Closed",TEXT('ACCESS EXPORT'!AA847," MM/DD/YYY)")),IF(TODAY()&lt;(('ACCESS EXPORT'!Z847)+30),CONCATENATE(VLOOKUP(A847,'ACCESS EXPORT'!$A:$AF,32,FALSE)," (Opens",TEXT('ACCESS EXPORT'!Z847," MM/DD/YYY)")),VLOOKUP(A847,'ACCESS EXPORT'!$A:$AF,32,FALSE)))))),"-")</f>
        <v>ADVENTHEALTH MEDICAL GROUP ONCOLOGY AND HEMATOLOGY AT ORLANDO</v>
      </c>
      <c r="D847" s="3" t="str">
        <f ca="1">IFERROR(UPPER(IF(AND('ACCESS EXPORT'!AA847="",'ACCESS EXPORT'!Z847=""),VLOOKUP(A847,'ACCESS EXPORT'!$A:$AF,28,FALSE),(IF('ACCESS EXPORT'!AA847&lt;&gt;"",CONCATENATE(VLOOKUP(A847,'ACCESS EXPORT'!$A:$AF,28,FALSE)," (Closed",TEXT('ACCESS EXPORT'!AA847," MM/DD/YYY)")),IF(TODAY()&lt;(('ACCESS EXPORT'!Z847)+30),CONCATENATE(VLOOKUP(A847,'ACCESS EXPORT'!$A:$AF,28,FALSE)," (Opens",TEXT('ACCESS EXPORT'!Z847," MM/DD/YYY)")),VLOOKUP(A847,'ACCESS EXPORT'!$A:$AF,28,FALSE)))))),"-")</f>
        <v>CANCER INSTITUTE OF FLORIDA - ORLANDO</v>
      </c>
      <c r="E847" s="3" t="str">
        <f>VLOOKUP($A847,'ACCESS EXPORT'!$A:$AF,3,FALSE)</f>
        <v>7460</v>
      </c>
      <c r="F847" s="3" t="str">
        <f>UPPER(CONCATENATE(VLOOKUP(A847,'ACCESS EXPORT'!$A:$AF,4,FALSE)," ",VLOOKUP(A847,'ACCESS EXPORT'!$A:$AF,5,FALSE)," ",VLOOKUP(A847,'ACCESS EXPORT'!$A:$AF,6,FALSE)," ",VLOOKUP(A847,'ACCESS EXPORT'!$A:$AA,7,FALSE)," ",VLOOKUP(A847,'ACCESS EXPORT'!$A:$AA,8,FALSE)))</f>
        <v>2501 N ORANGE AVE SUITE 689 ORLANDO FL 32804</v>
      </c>
      <c r="G847" s="4" t="str">
        <f>UPPER(VLOOKUP($A847,'ACCESS EXPORT'!$A:$AF,9,FALSE))</f>
        <v>ORANGE</v>
      </c>
      <c r="H847" s="4" t="str">
        <f>_xlfn.IFNA(VLOOKUP($B847,'ACCESS EXPORT'!$B:$J,9,FALSE),"")</f>
        <v>Central</v>
      </c>
      <c r="I847" s="3" t="str">
        <f>CONCATENATE("(P)",VLOOKUP($A847,'ACCESS EXPORT'!$A:$AF,11,FALSE)," (F)",VLOOKUP($A847,'ACCESS EXPORT'!$A:$AF,29,FALSE))</f>
        <v>(P)(407) 303-2024 (F)(407)303-2038</v>
      </c>
      <c r="J847" s="4" t="str">
        <f>UPPER(VLOOKUP($A847,'ACCESS EXPORT'!$A:$AF,12,FALSE))</f>
        <v>ONCOLOGY</v>
      </c>
      <c r="K847" s="4" t="str">
        <f>UPPER(VLOOKUP($A847,'ACCESS EXPORT'!$A:$AF,13,FALSE))</f>
        <v>VICKI CHILCOTT</v>
      </c>
      <c r="L847" s="3" t="str">
        <f>IF(AND(VLOOKUP(A847,'ACCESS EXPORT'!A:AE,1,0),'ACCESS EXPORT'!N847=""),UPPER(CONCATENATE('ACCESS EXPORT'!AE847)),IF(VLOOKUP(A847,'ACCESS EXPORT'!A:AE,1,0),UPPER(CONCATENATE('ACCESS EXPORT'!N847," "&amp;CHAR(10),'ACCESS EXPORT'!AE847))))</f>
        <v>CYNDI BERGS 
FRISNER NELSON (PRAC. ADMIN)</v>
      </c>
      <c r="M847" s="4" t="str">
        <f>UPPER(VLOOKUP($A847,'ACCESS EXPORT'!$A:$O,15,FALSE))</f>
        <v/>
      </c>
      <c r="N847" s="4" t="str">
        <f ca="1">IF(AND('ACCESS EXPORT'!X847="",'ACCESS EXPORT'!Y847=""),IF('ACCESS EXPORT'!V847&lt;&gt;"",(IF(TODAY()-'ACCESS EXPORT'!V847&gt;=-60,UPPER(CONCATENATE(VLOOKUP(B847,'ACCESS EXPORT'!$B:$P,15,FALSE),""&amp;CHAR(10)&amp;"(SEP",TEXT('ACCESS EXPORT'!V847," MM/DD/YYY)"))),IF(TODAY()-'ACCESS EXPORT'!V847&lt;0,UPPER(VLOOKUP(B847,'ACCESS EXPORT'!$B:$P,15,FALSE)),UPPER(VLOOKUP(B847,'ACCESS EXPORT'!$B:$P,15,FALSE))))),IF('ACCESS EXPORT'!U847="",UPPER(VLOOKUP(B847,'ACCESS EXPORT'!$B:$P,15,FALSE)),IF(TODAY()-'ACCESS EXPORT'!U847&lt;=30,CONCATENATE(UPPER(VLOOKUP(B847,'ACCESS EXPORT'!$B:$P,15,FALSE)),""&amp;CHAR(10)&amp;"(NEW",TEXT('ACCESS EXPORT'!U847," MM/DD/YYY)")),IF(AND(TODAY()-'ACCESS EXPORT'!U847&gt;30,TODAY()&gt;0),UPPER(VLOOKUP(B847,'ACCESS EXPORT'!$B:$P,15,FALSE)))))),IF('ACCESS EXPORT'!Y847&lt;&gt;"",UPPER(CONCATENATE(UPPER(VLOOKUP(B847,'ACCESS EXPORT'!$B:$P,15,FALSE)),""&amp;CHAR(10)&amp;"(Transfer Out",TEXT('ACCESS EXPORT'!Y847," MM/DD/YYY)"))),IF('ACCESS EXPORT'!X847&lt;&gt;"",UPPER(CONCATENATE(UPPER(VLOOKUP(B847,'ACCESS EXPORT'!$B:$P,15,FALSE)),""&amp;CHAR(10)&amp;"(Transfer In",TEXT('ACCESS EXPORT'!X847," MM/DD/YYY)"))))))</f>
        <v>BICKAR, AMY</v>
      </c>
      <c r="O847" s="4" t="str">
        <f>_xlfn.IFNA(VLOOKUP(B847,'ACCESS EXPORT'!$B:$Q,16,FALSE),"")</f>
        <v>PA-C</v>
      </c>
      <c r="P847" s="4" t="str">
        <f>_xlfn.IFNA(VLOOKUP(B847,'ACCESS EXPORT'!B:W,22,FALSE),"-")</f>
        <v>1285864967</v>
      </c>
      <c r="Q847" s="4" t="str">
        <f>_xlfn.IFNA(VLOOKUP(A847,'ACCESS EXPORT'!$A:$AG,33,0),"-")</f>
        <v>Bevine Whyte</v>
      </c>
      <c r="R847" s="4" t="str">
        <f>_xlfn.IFNA(VLOOKUP(A847,'ACCESS EXPORT'!$A:$AH,34,0),"-")</f>
        <v>Carol Shane</v>
      </c>
      <c r="S847" s="4" t="str">
        <f>_xlfn.IFNA(VLOOKUP(A847,'ACCESS EXPORT'!$A:$AI,35,0),"-")</f>
        <v>Kikzeny Cartagena</v>
      </c>
      <c r="T847" s="4" t="str">
        <f>_xlfn.IFNA(VLOOKUP(A847,'ACCESS EXPORT'!$A:$AJ,36,0),"-")</f>
        <v>TBD</v>
      </c>
      <c r="U847" s="4" t="str">
        <f>_xlfn.IFNA(VLOOKUP(A847,'ACCESS EXPORT'!$A:$AK,37,0),"-")</f>
        <v>Cerner</v>
      </c>
      <c r="V847" s="4" t="str">
        <f>_xlfn.IFNA(VLOOKUP(A847,'ACCESS EXPORT'!$A:$AL,38,0),"-")</f>
        <v>FHMG_CANCER INST OF FL_ORL</v>
      </c>
      <c r="W847" s="4" t="str">
        <f>_xlfn.IFNA(VLOOKUP(A847,'ACCESS EXPORT'!$A:$AM,39,0),"-")</f>
        <v/>
      </c>
      <c r="X847" s="4" t="str">
        <f>_xlfn.IFNA(VLOOKUP(A847,'ACCESS EXPORT'!$A:$AN,40,0),"-")</f>
        <v>Keelyn Fleming</v>
      </c>
      <c r="Y847" s="26" t="str">
        <f>_xlfn.IFNA(VLOOKUP(A847,'ACCESS EXPORT'!A:AO,41,0),"")</f>
        <v>Gary Weston</v>
      </c>
      <c r="Z847" s="26" t="str">
        <f>_xlfn.IFNA(VLOOKUP(A847,'ACCESS EXPORT'!A:AP,42,0),"")</f>
        <v>Sue Balmforth</v>
      </c>
      <c r="AA847" s="26" t="str">
        <f>_xlfn.IFNA(VLOOKUP(A847,'ACCESS EXPORT'!A:AQ,43,0),"")</f>
        <v>Joe Townsend</v>
      </c>
    </row>
    <row r="848" spans="1:27" ht="18.75" x14ac:dyDescent="0.25">
      <c r="A848" s="33">
        <v>115</v>
      </c>
      <c r="B848" s="10">
        <v>1157</v>
      </c>
      <c r="C848" s="7" t="str">
        <f ca="1">IFERROR(UPPER(IF(AND('ACCESS EXPORT'!AA848="",'ACCESS EXPORT'!Z848=""),VLOOKUP(A848,'ACCESS EXPORT'!$A:$AF,32,FALSE),(IF('ACCESS EXPORT'!AA848&lt;&gt;"",CONCATENATE(VLOOKUP(A848,'ACCESS EXPORT'!$A:$AF,32,FALSE)," (Closed",TEXT('ACCESS EXPORT'!AA848," MM/DD/YYY)")),IF(TODAY()&lt;(('ACCESS EXPORT'!Z848)+30),CONCATENATE(VLOOKUP(A848,'ACCESS EXPORT'!$A:$AF,32,FALSE)," (Opens",TEXT('ACCESS EXPORT'!Z848," MM/DD/YYY)")),VLOOKUP(A848,'ACCESS EXPORT'!$A:$AF,32,FALSE)))))),"-")</f>
        <v>ADVENTHEALTH MEDICAL GROUP ONCOLOGY AND HEMATOLOGY AT ORLANDO</v>
      </c>
      <c r="D848" s="3" t="str">
        <f ca="1">IFERROR(UPPER(IF(AND('ACCESS EXPORT'!AA848="",'ACCESS EXPORT'!Z848=""),VLOOKUP(A848,'ACCESS EXPORT'!$A:$AF,28,FALSE),(IF('ACCESS EXPORT'!AA848&lt;&gt;"",CONCATENATE(VLOOKUP(A848,'ACCESS EXPORT'!$A:$AF,28,FALSE)," (Closed",TEXT('ACCESS EXPORT'!AA848," MM/DD/YYY)")),IF(TODAY()&lt;(('ACCESS EXPORT'!Z848)+30),CONCATENATE(VLOOKUP(A848,'ACCESS EXPORT'!$A:$AF,28,FALSE)," (Opens",TEXT('ACCESS EXPORT'!Z848," MM/DD/YYY)")),VLOOKUP(A848,'ACCESS EXPORT'!$A:$AF,28,FALSE)))))),"-")</f>
        <v>CANCER INSTITUTE OF FLORIDA - ORLANDO</v>
      </c>
      <c r="E848" s="3" t="str">
        <f>VLOOKUP($A848,'ACCESS EXPORT'!$A:$AF,3,FALSE)</f>
        <v>7460</v>
      </c>
      <c r="F848" s="3" t="str">
        <f>UPPER(CONCATENATE(VLOOKUP(A848,'ACCESS EXPORT'!$A:$AF,4,FALSE)," ",VLOOKUP(A848,'ACCESS EXPORT'!$A:$AF,5,FALSE)," ",VLOOKUP(A848,'ACCESS EXPORT'!$A:$AF,6,FALSE)," ",VLOOKUP(A848,'ACCESS EXPORT'!$A:$AA,7,FALSE)," ",VLOOKUP(A848,'ACCESS EXPORT'!$A:$AA,8,FALSE)))</f>
        <v>2501 N ORANGE AVE SUITE 689 ORLANDO FL 32804</v>
      </c>
      <c r="G848" s="4" t="str">
        <f>UPPER(VLOOKUP($A848,'ACCESS EXPORT'!$A:$AF,9,FALSE))</f>
        <v>ORANGE</v>
      </c>
      <c r="H848" s="4" t="str">
        <f>_xlfn.IFNA(VLOOKUP($B848,'ACCESS EXPORT'!$B:$J,9,FALSE),"")</f>
        <v>NE</v>
      </c>
      <c r="I848" s="3" t="str">
        <f>CONCATENATE("(P)",VLOOKUP($A848,'ACCESS EXPORT'!$A:$AF,11,FALSE)," (F)",VLOOKUP($A848,'ACCESS EXPORT'!$A:$AF,29,FALSE))</f>
        <v>(P)(407) 303-2024 (F)(407)303-2038</v>
      </c>
      <c r="J848" s="4" t="str">
        <f>UPPER(VLOOKUP($A848,'ACCESS EXPORT'!$A:$AF,12,FALSE))</f>
        <v>ONCOLOGY</v>
      </c>
      <c r="K848" s="4" t="str">
        <f>UPPER(VLOOKUP($A848,'ACCESS EXPORT'!$A:$AF,13,FALSE))</f>
        <v>VICKI CHILCOTT</v>
      </c>
      <c r="L848" s="3" t="str">
        <f>IF(AND(VLOOKUP(A848,'ACCESS EXPORT'!A:AE,1,0),'ACCESS EXPORT'!N848=""),UPPER(CONCATENATE('ACCESS EXPORT'!AE848)),IF(VLOOKUP(A848,'ACCESS EXPORT'!A:AE,1,0),UPPER(CONCATENATE('ACCESS EXPORT'!N848," "&amp;CHAR(10),'ACCESS EXPORT'!AE848))))</f>
        <v>CYNDI BERGS 
FRISNER NELSON (PRAC. ADMIN)</v>
      </c>
      <c r="M848" s="4" t="str">
        <f>UPPER(VLOOKUP($A848,'ACCESS EXPORT'!$A:$O,15,FALSE))</f>
        <v/>
      </c>
      <c r="N848" s="4" t="str">
        <f ca="1">IF(AND('ACCESS EXPORT'!X848="",'ACCESS EXPORT'!Y848=""),IF('ACCESS EXPORT'!V848&lt;&gt;"",(IF(TODAY()-'ACCESS EXPORT'!V848&gt;=-60,UPPER(CONCATENATE(VLOOKUP(B848,'ACCESS EXPORT'!$B:$P,15,FALSE),""&amp;CHAR(10)&amp;"(SEP",TEXT('ACCESS EXPORT'!V848," MM/DD/YYY)"))),IF(TODAY()-'ACCESS EXPORT'!V848&lt;0,UPPER(VLOOKUP(B848,'ACCESS EXPORT'!$B:$P,15,FALSE)),UPPER(VLOOKUP(B848,'ACCESS EXPORT'!$B:$P,15,FALSE))))),IF('ACCESS EXPORT'!U848="",UPPER(VLOOKUP(B848,'ACCESS EXPORT'!$B:$P,15,FALSE)),IF(TODAY()-'ACCESS EXPORT'!U848&lt;=30,CONCATENATE(UPPER(VLOOKUP(B848,'ACCESS EXPORT'!$B:$P,15,FALSE)),""&amp;CHAR(10)&amp;"(NEW",TEXT('ACCESS EXPORT'!U848," MM/DD/YYY)")),IF(AND(TODAY()-'ACCESS EXPORT'!U848&gt;30,TODAY()&gt;0),UPPER(VLOOKUP(B848,'ACCESS EXPORT'!$B:$P,15,FALSE)))))),IF('ACCESS EXPORT'!Y848&lt;&gt;"",UPPER(CONCATENATE(UPPER(VLOOKUP(B848,'ACCESS EXPORT'!$B:$P,15,FALSE)),""&amp;CHAR(10)&amp;"(Transfer Out",TEXT('ACCESS EXPORT'!Y848," MM/DD/YYY)"))),IF('ACCESS EXPORT'!X848&lt;&gt;"",UPPER(CONCATENATE(UPPER(VLOOKUP(B848,'ACCESS EXPORT'!$B:$P,15,FALSE)),""&amp;CHAR(10)&amp;"(Transfer In",TEXT('ACCESS EXPORT'!X848," MM/DD/YYY)"))))))</f>
        <v>KARASIEWICZ, KELLI</v>
      </c>
      <c r="O848" s="4" t="str">
        <f>_xlfn.IFNA(VLOOKUP(B848,'ACCESS EXPORT'!$B:$Q,16,FALSE),"")</f>
        <v>APRN</v>
      </c>
      <c r="P848" s="4" t="str">
        <f>_xlfn.IFNA(VLOOKUP(B848,'ACCESS EXPORT'!B:W,22,FALSE),"-")</f>
        <v>1811233885</v>
      </c>
      <c r="Q848" s="4" t="str">
        <f>_xlfn.IFNA(VLOOKUP(A848,'ACCESS EXPORT'!$A:$AG,33,0),"-")</f>
        <v>Bevine Whyte</v>
      </c>
      <c r="R848" s="4" t="str">
        <f>_xlfn.IFNA(VLOOKUP(A848,'ACCESS EXPORT'!$A:$AH,34,0),"-")</f>
        <v>Carol Shane</v>
      </c>
      <c r="S848" s="4" t="str">
        <f>_xlfn.IFNA(VLOOKUP(A848,'ACCESS EXPORT'!$A:$AI,35,0),"-")</f>
        <v>Kikzeny Cartagena</v>
      </c>
      <c r="T848" s="4" t="str">
        <f>_xlfn.IFNA(VLOOKUP(A848,'ACCESS EXPORT'!$A:$AJ,36,0),"-")</f>
        <v>TBD</v>
      </c>
      <c r="U848" s="4" t="str">
        <f>_xlfn.IFNA(VLOOKUP(A848,'ACCESS EXPORT'!$A:$AK,37,0),"-")</f>
        <v>Cerner</v>
      </c>
      <c r="V848" s="4" t="str">
        <f>_xlfn.IFNA(VLOOKUP(A848,'ACCESS EXPORT'!$A:$AL,38,0),"-")</f>
        <v>FHMG_CANCER INST OF FL_ORL</v>
      </c>
      <c r="W848" s="4" t="str">
        <f>_xlfn.IFNA(VLOOKUP(A848,'ACCESS EXPORT'!$A:$AM,39,0),"-")</f>
        <v/>
      </c>
      <c r="X848" s="4" t="str">
        <f>_xlfn.IFNA(VLOOKUP(A848,'ACCESS EXPORT'!$A:$AN,40,0),"-")</f>
        <v>Keelyn Fleming</v>
      </c>
      <c r="Y848" s="26" t="str">
        <f>_xlfn.IFNA(VLOOKUP(A848,'ACCESS EXPORT'!A:AO,41,0),"")</f>
        <v>Gary Weston</v>
      </c>
      <c r="Z848" s="26" t="str">
        <f>_xlfn.IFNA(VLOOKUP(A848,'ACCESS EXPORT'!A:AP,42,0),"")</f>
        <v>Sue Balmforth</v>
      </c>
      <c r="AA848" s="26" t="str">
        <f>_xlfn.IFNA(VLOOKUP(A848,'ACCESS EXPORT'!A:AQ,43,0),"")</f>
        <v>Joe Townsend</v>
      </c>
    </row>
    <row r="849" spans="1:27" ht="18.75" x14ac:dyDescent="0.25">
      <c r="A849" s="33">
        <v>115</v>
      </c>
      <c r="B849" s="10">
        <v>1154</v>
      </c>
      <c r="C849" s="7" t="str">
        <f ca="1">IFERROR(UPPER(IF(AND('ACCESS EXPORT'!AA849="",'ACCESS EXPORT'!Z849=""),VLOOKUP(A849,'ACCESS EXPORT'!$A:$AF,32,FALSE),(IF('ACCESS EXPORT'!AA849&lt;&gt;"",CONCATENATE(VLOOKUP(A849,'ACCESS EXPORT'!$A:$AF,32,FALSE)," (Closed",TEXT('ACCESS EXPORT'!AA849," MM/DD/YYY)")),IF(TODAY()&lt;(('ACCESS EXPORT'!Z849)+30),CONCATENATE(VLOOKUP(A849,'ACCESS EXPORT'!$A:$AF,32,FALSE)," (Opens",TEXT('ACCESS EXPORT'!Z849," MM/DD/YYY)")),VLOOKUP(A849,'ACCESS EXPORT'!$A:$AF,32,FALSE)))))),"-")</f>
        <v>ADVENTHEALTH MEDICAL GROUP ONCOLOGY AND HEMATOLOGY AT ORLANDO</v>
      </c>
      <c r="D849" s="3" t="str">
        <f ca="1">IFERROR(UPPER(IF(AND('ACCESS EXPORT'!AA849="",'ACCESS EXPORT'!Z849=""),VLOOKUP(A849,'ACCESS EXPORT'!$A:$AF,28,FALSE),(IF('ACCESS EXPORT'!AA849&lt;&gt;"",CONCATENATE(VLOOKUP(A849,'ACCESS EXPORT'!$A:$AF,28,FALSE)," (Closed",TEXT('ACCESS EXPORT'!AA849," MM/DD/YYY)")),IF(TODAY()&lt;(('ACCESS EXPORT'!Z849)+30),CONCATENATE(VLOOKUP(A849,'ACCESS EXPORT'!$A:$AF,28,FALSE)," (Opens",TEXT('ACCESS EXPORT'!Z849," MM/DD/YYY)")),VLOOKUP(A849,'ACCESS EXPORT'!$A:$AF,28,FALSE)))))),"-")</f>
        <v>CANCER INSTITUTE OF FLORIDA - ORLANDO</v>
      </c>
      <c r="E849" s="3" t="str">
        <f>VLOOKUP($A849,'ACCESS EXPORT'!$A:$AF,3,FALSE)</f>
        <v>7460</v>
      </c>
      <c r="F849" s="3" t="str">
        <f>UPPER(CONCATENATE(VLOOKUP(A849,'ACCESS EXPORT'!$A:$AF,4,FALSE)," ",VLOOKUP(A849,'ACCESS EXPORT'!$A:$AF,5,FALSE)," ",VLOOKUP(A849,'ACCESS EXPORT'!$A:$AF,6,FALSE)," ",VLOOKUP(A849,'ACCESS EXPORT'!$A:$AA,7,FALSE)," ",VLOOKUP(A849,'ACCESS EXPORT'!$A:$AA,8,FALSE)))</f>
        <v>2501 N ORANGE AVE SUITE 689 ORLANDO FL 32804</v>
      </c>
      <c r="G849" s="4" t="str">
        <f>UPPER(VLOOKUP($A849,'ACCESS EXPORT'!$A:$AF,9,FALSE))</f>
        <v>ORANGE</v>
      </c>
      <c r="H849" s="4" t="str">
        <f>_xlfn.IFNA(VLOOKUP($B849,'ACCESS EXPORT'!$B:$J,9,FALSE),"")</f>
        <v>Central</v>
      </c>
      <c r="I849" s="3" t="str">
        <f>CONCATENATE("(P)",VLOOKUP($A849,'ACCESS EXPORT'!$A:$AF,11,FALSE)," (F)",VLOOKUP($A849,'ACCESS EXPORT'!$A:$AF,29,FALSE))</f>
        <v>(P)(407) 303-2024 (F)(407)303-2038</v>
      </c>
      <c r="J849" s="4" t="str">
        <f>UPPER(VLOOKUP($A849,'ACCESS EXPORT'!$A:$AF,12,FALSE))</f>
        <v>ONCOLOGY</v>
      </c>
      <c r="K849" s="4" t="str">
        <f>UPPER(VLOOKUP($A849,'ACCESS EXPORT'!$A:$AF,13,FALSE))</f>
        <v>VICKI CHILCOTT</v>
      </c>
      <c r="L849" s="3" t="str">
        <f>IF(AND(VLOOKUP(A849,'ACCESS EXPORT'!A:AE,1,0),'ACCESS EXPORT'!N849=""),UPPER(CONCATENATE('ACCESS EXPORT'!AE849)),IF(VLOOKUP(A849,'ACCESS EXPORT'!A:AE,1,0),UPPER(CONCATENATE('ACCESS EXPORT'!N849," "&amp;CHAR(10),'ACCESS EXPORT'!AE849))))</f>
        <v>CYNDI BERGS 
FRISNER NELSON (PRAC. ADMIN)</v>
      </c>
      <c r="M849" s="4" t="str">
        <f>UPPER(VLOOKUP($A849,'ACCESS EXPORT'!$A:$O,15,FALSE))</f>
        <v/>
      </c>
      <c r="N849" s="4" t="str">
        <f ca="1">IF(AND('ACCESS EXPORT'!X849="",'ACCESS EXPORT'!Y849=""),IF('ACCESS EXPORT'!V849&lt;&gt;"",(IF(TODAY()-'ACCESS EXPORT'!V849&gt;=-60,UPPER(CONCATENATE(VLOOKUP(B849,'ACCESS EXPORT'!$B:$P,15,FALSE),""&amp;CHAR(10)&amp;"(SEP",TEXT('ACCESS EXPORT'!V849," MM/DD/YYY)"))),IF(TODAY()-'ACCESS EXPORT'!V849&lt;0,UPPER(VLOOKUP(B849,'ACCESS EXPORT'!$B:$P,15,FALSE)),UPPER(VLOOKUP(B849,'ACCESS EXPORT'!$B:$P,15,FALSE))))),IF('ACCESS EXPORT'!U849="",UPPER(VLOOKUP(B849,'ACCESS EXPORT'!$B:$P,15,FALSE)),IF(TODAY()-'ACCESS EXPORT'!U849&lt;=30,CONCATENATE(UPPER(VLOOKUP(B849,'ACCESS EXPORT'!$B:$P,15,FALSE)),""&amp;CHAR(10)&amp;"(NEW",TEXT('ACCESS EXPORT'!U849," MM/DD/YYY)")),IF(AND(TODAY()-'ACCESS EXPORT'!U849&gt;30,TODAY()&gt;0),UPPER(VLOOKUP(B849,'ACCESS EXPORT'!$B:$P,15,FALSE)))))),IF('ACCESS EXPORT'!Y849&lt;&gt;"",UPPER(CONCATENATE(UPPER(VLOOKUP(B849,'ACCESS EXPORT'!$B:$P,15,FALSE)),""&amp;CHAR(10)&amp;"(Transfer Out",TEXT('ACCESS EXPORT'!Y849," MM/DD/YYY)"))),IF('ACCESS EXPORT'!X849&lt;&gt;"",UPPER(CONCATENATE(UPPER(VLOOKUP(B849,'ACCESS EXPORT'!$B:$P,15,FALSE)),""&amp;CHAR(10)&amp;"(Transfer In",TEXT('ACCESS EXPORT'!X849," MM/DD/YYY)"))))))</f>
        <v>FELIZ, YECENIA</v>
      </c>
      <c r="O849" s="4" t="str">
        <f>_xlfn.IFNA(VLOOKUP(B849,'ACCESS EXPORT'!$B:$Q,16,FALSE),"")</f>
        <v>APRN</v>
      </c>
      <c r="P849" s="4" t="str">
        <f>_xlfn.IFNA(VLOOKUP(B849,'ACCESS EXPORT'!B:W,22,FALSE),"-")</f>
        <v>1699137638</v>
      </c>
      <c r="Q849" s="4" t="str">
        <f>_xlfn.IFNA(VLOOKUP(A849,'ACCESS EXPORT'!$A:$AG,33,0),"-")</f>
        <v>Bevine Whyte</v>
      </c>
      <c r="R849" s="4" t="str">
        <f>_xlfn.IFNA(VLOOKUP(A849,'ACCESS EXPORT'!$A:$AH,34,0),"-")</f>
        <v>Carol Shane</v>
      </c>
      <c r="S849" s="4" t="str">
        <f>_xlfn.IFNA(VLOOKUP(A849,'ACCESS EXPORT'!$A:$AI,35,0),"-")</f>
        <v>Kikzeny Cartagena</v>
      </c>
      <c r="T849" s="4" t="str">
        <f>_xlfn.IFNA(VLOOKUP(A849,'ACCESS EXPORT'!$A:$AJ,36,0),"-")</f>
        <v>TBD</v>
      </c>
      <c r="U849" s="4" t="str">
        <f>_xlfn.IFNA(VLOOKUP(A849,'ACCESS EXPORT'!$A:$AK,37,0),"-")</f>
        <v>Cerner</v>
      </c>
      <c r="V849" s="4" t="str">
        <f>_xlfn.IFNA(VLOOKUP(A849,'ACCESS EXPORT'!$A:$AL,38,0),"-")</f>
        <v>FHMG_CANCER INST OF FL_ORL</v>
      </c>
      <c r="W849" s="4" t="str">
        <f>_xlfn.IFNA(VLOOKUP(A849,'ACCESS EXPORT'!$A:$AM,39,0),"-")</f>
        <v/>
      </c>
      <c r="X849" s="4" t="str">
        <f>_xlfn.IFNA(VLOOKUP(A849,'ACCESS EXPORT'!$A:$AN,40,0),"-")</f>
        <v>Keelyn Fleming</v>
      </c>
      <c r="Y849" s="26" t="str">
        <f>_xlfn.IFNA(VLOOKUP(A849,'ACCESS EXPORT'!A:AO,41,0),"")</f>
        <v>Gary Weston</v>
      </c>
      <c r="Z849" s="26" t="str">
        <f>_xlfn.IFNA(VLOOKUP(A849,'ACCESS EXPORT'!A:AP,42,0),"")</f>
        <v>Sue Balmforth</v>
      </c>
      <c r="AA849" s="26" t="str">
        <f>_xlfn.IFNA(VLOOKUP(A849,'ACCESS EXPORT'!A:AQ,43,0),"")</f>
        <v>Joe Townsend</v>
      </c>
    </row>
    <row r="850" spans="1:27" ht="18.75" x14ac:dyDescent="0.25">
      <c r="A850" s="33">
        <v>115</v>
      </c>
      <c r="B850" s="10">
        <v>1158</v>
      </c>
      <c r="C850" s="7" t="str">
        <f ca="1">IFERROR(UPPER(IF(AND('ACCESS EXPORT'!AA850="",'ACCESS EXPORT'!Z850=""),VLOOKUP(A850,'ACCESS EXPORT'!$A:$AF,32,FALSE),(IF('ACCESS EXPORT'!AA850&lt;&gt;"",CONCATENATE(VLOOKUP(A850,'ACCESS EXPORT'!$A:$AF,32,FALSE)," (Closed",TEXT('ACCESS EXPORT'!AA850," MM/DD/YYY)")),IF(TODAY()&lt;(('ACCESS EXPORT'!Z850)+30),CONCATENATE(VLOOKUP(A850,'ACCESS EXPORT'!$A:$AF,32,FALSE)," (Opens",TEXT('ACCESS EXPORT'!Z850," MM/DD/YYY)")),VLOOKUP(A850,'ACCESS EXPORT'!$A:$AF,32,FALSE)))))),"-")</f>
        <v>ADVENTHEALTH MEDICAL GROUP ONCOLOGY AND HEMATOLOGY AT ORLANDO</v>
      </c>
      <c r="D850" s="3" t="str">
        <f ca="1">IFERROR(UPPER(IF(AND('ACCESS EXPORT'!AA850="",'ACCESS EXPORT'!Z850=""),VLOOKUP(A850,'ACCESS EXPORT'!$A:$AF,28,FALSE),(IF('ACCESS EXPORT'!AA850&lt;&gt;"",CONCATENATE(VLOOKUP(A850,'ACCESS EXPORT'!$A:$AF,28,FALSE)," (Closed",TEXT('ACCESS EXPORT'!AA850," MM/DD/YYY)")),IF(TODAY()&lt;(('ACCESS EXPORT'!Z850)+30),CONCATENATE(VLOOKUP(A850,'ACCESS EXPORT'!$A:$AF,28,FALSE)," (Opens",TEXT('ACCESS EXPORT'!Z850," MM/DD/YYY)")),VLOOKUP(A850,'ACCESS EXPORT'!$A:$AF,28,FALSE)))))),"-")</f>
        <v>CANCER INSTITUTE OF FLORIDA - ORLANDO</v>
      </c>
      <c r="E850" s="3" t="str">
        <f>VLOOKUP($A850,'ACCESS EXPORT'!$A:$AF,3,FALSE)</f>
        <v>7460</v>
      </c>
      <c r="F850" s="3" t="str">
        <f>UPPER(CONCATENATE(VLOOKUP(A850,'ACCESS EXPORT'!$A:$AF,4,FALSE)," ",VLOOKUP(A850,'ACCESS EXPORT'!$A:$AF,5,FALSE)," ",VLOOKUP(A850,'ACCESS EXPORT'!$A:$AF,6,FALSE)," ",VLOOKUP(A850,'ACCESS EXPORT'!$A:$AA,7,FALSE)," ",VLOOKUP(A850,'ACCESS EXPORT'!$A:$AA,8,FALSE)))</f>
        <v>2501 N ORANGE AVE SUITE 689 ORLANDO FL 32804</v>
      </c>
      <c r="G850" s="4" t="str">
        <f>UPPER(VLOOKUP($A850,'ACCESS EXPORT'!$A:$AF,9,FALSE))</f>
        <v>ORANGE</v>
      </c>
      <c r="H850" s="4" t="str">
        <f>_xlfn.IFNA(VLOOKUP($B850,'ACCESS EXPORT'!$B:$J,9,FALSE),"")</f>
        <v>Central</v>
      </c>
      <c r="I850" s="3" t="str">
        <f>CONCATENATE("(P)",VLOOKUP($A850,'ACCESS EXPORT'!$A:$AF,11,FALSE)," (F)",VLOOKUP($A850,'ACCESS EXPORT'!$A:$AF,29,FALSE))</f>
        <v>(P)(407) 303-2024 (F)(407)303-2038</v>
      </c>
      <c r="J850" s="4" t="str">
        <f>UPPER(VLOOKUP($A850,'ACCESS EXPORT'!$A:$AF,12,FALSE))</f>
        <v>ONCOLOGY</v>
      </c>
      <c r="K850" s="4" t="str">
        <f>UPPER(VLOOKUP($A850,'ACCESS EXPORT'!$A:$AF,13,FALSE))</f>
        <v>VICKI CHILCOTT</v>
      </c>
      <c r="L850" s="3" t="str">
        <f>IF(AND(VLOOKUP(A850,'ACCESS EXPORT'!A:AE,1,0),'ACCESS EXPORT'!N850=""),UPPER(CONCATENATE('ACCESS EXPORT'!AE850)),IF(VLOOKUP(A850,'ACCESS EXPORT'!A:AE,1,0),UPPER(CONCATENATE('ACCESS EXPORT'!N850," "&amp;CHAR(10),'ACCESS EXPORT'!AE850))))</f>
        <v>CYNDI BERGS 
FRISNER NELSON (PRAC. ADMIN)</v>
      </c>
      <c r="M850" s="4" t="str">
        <f>UPPER(VLOOKUP($A850,'ACCESS EXPORT'!$A:$O,15,FALSE))</f>
        <v/>
      </c>
      <c r="N850" s="4" t="str">
        <f ca="1">IF(AND('ACCESS EXPORT'!X850="",'ACCESS EXPORT'!Y850=""),IF('ACCESS EXPORT'!V850&lt;&gt;"",(IF(TODAY()-'ACCESS EXPORT'!V850&gt;=-60,UPPER(CONCATENATE(VLOOKUP(B850,'ACCESS EXPORT'!$B:$P,15,FALSE),""&amp;CHAR(10)&amp;"(SEP",TEXT('ACCESS EXPORT'!V850," MM/DD/YYY)"))),IF(TODAY()-'ACCESS EXPORT'!V850&lt;0,UPPER(VLOOKUP(B850,'ACCESS EXPORT'!$B:$P,15,FALSE)),UPPER(VLOOKUP(B850,'ACCESS EXPORT'!$B:$P,15,FALSE))))),IF('ACCESS EXPORT'!U850="",UPPER(VLOOKUP(B850,'ACCESS EXPORT'!$B:$P,15,FALSE)),IF(TODAY()-'ACCESS EXPORT'!U850&lt;=30,CONCATENATE(UPPER(VLOOKUP(B850,'ACCESS EXPORT'!$B:$P,15,FALSE)),""&amp;CHAR(10)&amp;"(NEW",TEXT('ACCESS EXPORT'!U850," MM/DD/YYY)")),IF(AND(TODAY()-'ACCESS EXPORT'!U850&gt;30,TODAY()&gt;0),UPPER(VLOOKUP(B850,'ACCESS EXPORT'!$B:$P,15,FALSE)))))),IF('ACCESS EXPORT'!Y850&lt;&gt;"",UPPER(CONCATENATE(UPPER(VLOOKUP(B850,'ACCESS EXPORT'!$B:$P,15,FALSE)),""&amp;CHAR(10)&amp;"(Transfer Out",TEXT('ACCESS EXPORT'!Y850," MM/DD/YYY)"))),IF('ACCESS EXPORT'!X850&lt;&gt;"",UPPER(CONCATENATE(UPPER(VLOOKUP(B850,'ACCESS EXPORT'!$B:$P,15,FALSE)),""&amp;CHAR(10)&amp;"(Transfer In",TEXT('ACCESS EXPORT'!X850," MM/DD/YYY)"))))))</f>
        <v>COCHRAN, DESIREE HEATHER</v>
      </c>
      <c r="O850" s="4" t="str">
        <f>_xlfn.IFNA(VLOOKUP(B850,'ACCESS EXPORT'!$B:$Q,16,FALSE),"")</f>
        <v>APRN</v>
      </c>
      <c r="P850" s="4" t="str">
        <f>_xlfn.IFNA(VLOOKUP(B850,'ACCESS EXPORT'!B:W,22,FALSE),"-")</f>
        <v>1619127990</v>
      </c>
      <c r="Q850" s="4" t="str">
        <f>_xlfn.IFNA(VLOOKUP(A850,'ACCESS EXPORT'!$A:$AG,33,0),"-")</f>
        <v>Bevine Whyte</v>
      </c>
      <c r="R850" s="4" t="str">
        <f>_xlfn.IFNA(VLOOKUP(A850,'ACCESS EXPORT'!$A:$AH,34,0),"-")</f>
        <v>Carol Shane</v>
      </c>
      <c r="S850" s="4" t="str">
        <f>_xlfn.IFNA(VLOOKUP(A850,'ACCESS EXPORT'!$A:$AI,35,0),"-")</f>
        <v>Kikzeny Cartagena</v>
      </c>
      <c r="T850" s="4" t="str">
        <f>_xlfn.IFNA(VLOOKUP(A850,'ACCESS EXPORT'!$A:$AJ,36,0),"-")</f>
        <v>TBD</v>
      </c>
      <c r="U850" s="4" t="str">
        <f>_xlfn.IFNA(VLOOKUP(A850,'ACCESS EXPORT'!$A:$AK,37,0),"-")</f>
        <v>Cerner</v>
      </c>
      <c r="V850" s="4" t="str">
        <f>_xlfn.IFNA(VLOOKUP(A850,'ACCESS EXPORT'!$A:$AL,38,0),"-")</f>
        <v>FHMG_CANCER INST OF FL_ORL</v>
      </c>
      <c r="W850" s="4" t="str">
        <f>_xlfn.IFNA(VLOOKUP(A850,'ACCESS EXPORT'!$A:$AM,39,0),"-")</f>
        <v/>
      </c>
      <c r="X850" s="4" t="str">
        <f>_xlfn.IFNA(VLOOKUP(A850,'ACCESS EXPORT'!$A:$AN,40,0),"-")</f>
        <v>Keelyn Fleming</v>
      </c>
      <c r="Y850" s="26" t="str">
        <f>_xlfn.IFNA(VLOOKUP(A850,'ACCESS EXPORT'!A:AO,41,0),"")</f>
        <v>Gary Weston</v>
      </c>
      <c r="Z850" s="26" t="str">
        <f>_xlfn.IFNA(VLOOKUP(A850,'ACCESS EXPORT'!A:AP,42,0),"")</f>
        <v>Sue Balmforth</v>
      </c>
      <c r="AA850" s="26" t="str">
        <f>_xlfn.IFNA(VLOOKUP(A850,'ACCESS EXPORT'!A:AQ,43,0),"")</f>
        <v>Joe Townsend</v>
      </c>
    </row>
    <row r="851" spans="1:27" ht="18.75" x14ac:dyDescent="0.25">
      <c r="A851" s="33">
        <v>115</v>
      </c>
      <c r="B851" s="10">
        <v>2272</v>
      </c>
      <c r="C851" s="7" t="str">
        <f ca="1">IFERROR(UPPER(IF(AND('ACCESS EXPORT'!AA851="",'ACCESS EXPORT'!Z851=""),VLOOKUP(A851,'ACCESS EXPORT'!$A:$AF,32,FALSE),(IF('ACCESS EXPORT'!AA851&lt;&gt;"",CONCATENATE(VLOOKUP(A851,'ACCESS EXPORT'!$A:$AF,32,FALSE)," (Closed",TEXT('ACCESS EXPORT'!AA851," MM/DD/YYY)")),IF(TODAY()&lt;(('ACCESS EXPORT'!Z851)+30),CONCATENATE(VLOOKUP(A851,'ACCESS EXPORT'!$A:$AF,32,FALSE)," (Opens",TEXT('ACCESS EXPORT'!Z851," MM/DD/YYY)")),VLOOKUP(A851,'ACCESS EXPORT'!$A:$AF,32,FALSE)))))),"-")</f>
        <v>ADVENTHEALTH MEDICAL GROUP ONCOLOGY AND HEMATOLOGY AT ORLANDO</v>
      </c>
      <c r="D851" s="3" t="str">
        <f ca="1">IFERROR(UPPER(IF(AND('ACCESS EXPORT'!AA851="",'ACCESS EXPORT'!Z851=""),VLOOKUP(A851,'ACCESS EXPORT'!$A:$AF,28,FALSE),(IF('ACCESS EXPORT'!AA851&lt;&gt;"",CONCATENATE(VLOOKUP(A851,'ACCESS EXPORT'!$A:$AF,28,FALSE)," (Closed",TEXT('ACCESS EXPORT'!AA851," MM/DD/YYY)")),IF(TODAY()&lt;(('ACCESS EXPORT'!Z851)+30),CONCATENATE(VLOOKUP(A851,'ACCESS EXPORT'!$A:$AF,28,FALSE)," (Opens",TEXT('ACCESS EXPORT'!Z851," MM/DD/YYY)")),VLOOKUP(A851,'ACCESS EXPORT'!$A:$AF,28,FALSE)))))),"-")</f>
        <v>CANCER INSTITUTE OF FLORIDA - ORLANDO</v>
      </c>
      <c r="E851" s="3" t="str">
        <f>VLOOKUP($A851,'ACCESS EXPORT'!$A:$AF,3,FALSE)</f>
        <v>7460</v>
      </c>
      <c r="F851" s="3" t="str">
        <f>UPPER(CONCATENATE(VLOOKUP(A851,'ACCESS EXPORT'!$A:$AF,4,FALSE)," ",VLOOKUP(A851,'ACCESS EXPORT'!$A:$AF,5,FALSE)," ",VLOOKUP(A851,'ACCESS EXPORT'!$A:$AF,6,FALSE)," ",VLOOKUP(A851,'ACCESS EXPORT'!$A:$AA,7,FALSE)," ",VLOOKUP(A851,'ACCESS EXPORT'!$A:$AA,8,FALSE)))</f>
        <v>2501 N ORANGE AVE SUITE 689 ORLANDO FL 32804</v>
      </c>
      <c r="G851" s="4" t="str">
        <f>UPPER(VLOOKUP($A851,'ACCESS EXPORT'!$A:$AF,9,FALSE))</f>
        <v>ORANGE</v>
      </c>
      <c r="H851" s="4" t="str">
        <f>_xlfn.IFNA(VLOOKUP($B851,'ACCESS EXPORT'!$B:$J,9,FALSE),"")</f>
        <v>Central</v>
      </c>
      <c r="I851" s="3" t="str">
        <f>CONCATENATE("(P)",VLOOKUP($A851,'ACCESS EXPORT'!$A:$AF,11,FALSE)," (F)",VLOOKUP($A851,'ACCESS EXPORT'!$A:$AF,29,FALSE))</f>
        <v>(P)(407) 303-2024 (F)(407)303-2038</v>
      </c>
      <c r="J851" s="4" t="str">
        <f>UPPER(VLOOKUP($A851,'ACCESS EXPORT'!$A:$AF,12,FALSE))</f>
        <v>ONCOLOGY</v>
      </c>
      <c r="K851" s="4" t="str">
        <f>UPPER(VLOOKUP($A851,'ACCESS EXPORT'!$A:$AF,13,FALSE))</f>
        <v>VICKI CHILCOTT</v>
      </c>
      <c r="L851" s="3" t="str">
        <f>IF(AND(VLOOKUP(A851,'ACCESS EXPORT'!A:AE,1,0),'ACCESS EXPORT'!N851=""),UPPER(CONCATENATE('ACCESS EXPORT'!AE851)),IF(VLOOKUP(A851,'ACCESS EXPORT'!A:AE,1,0),UPPER(CONCATENATE('ACCESS EXPORT'!N851," "&amp;CHAR(10),'ACCESS EXPORT'!AE851))))</f>
        <v>CYNDI BERGS 
FRISNER NELSON (PRAC. ADMIN)</v>
      </c>
      <c r="M851" s="4" t="str">
        <f>UPPER(VLOOKUP($A851,'ACCESS EXPORT'!$A:$O,15,FALSE))</f>
        <v/>
      </c>
      <c r="N851" s="4" t="str">
        <f ca="1">IF(AND('ACCESS EXPORT'!X851="",'ACCESS EXPORT'!Y851=""),IF('ACCESS EXPORT'!V851&lt;&gt;"",(IF(TODAY()-'ACCESS EXPORT'!V851&gt;=-60,UPPER(CONCATENATE(VLOOKUP(B851,'ACCESS EXPORT'!$B:$P,15,FALSE),""&amp;CHAR(10)&amp;"(SEP",TEXT('ACCESS EXPORT'!V851," MM/DD/YYY)"))),IF(TODAY()-'ACCESS EXPORT'!V851&lt;0,UPPER(VLOOKUP(B851,'ACCESS EXPORT'!$B:$P,15,FALSE)),UPPER(VLOOKUP(B851,'ACCESS EXPORT'!$B:$P,15,FALSE))))),IF('ACCESS EXPORT'!U851="",UPPER(VLOOKUP(B851,'ACCESS EXPORT'!$B:$P,15,FALSE)),IF(TODAY()-'ACCESS EXPORT'!U851&lt;=30,CONCATENATE(UPPER(VLOOKUP(B851,'ACCESS EXPORT'!$B:$P,15,FALSE)),""&amp;CHAR(10)&amp;"(NEW",TEXT('ACCESS EXPORT'!U851," MM/DD/YYY)")),IF(AND(TODAY()-'ACCESS EXPORT'!U851&gt;30,TODAY()&gt;0),UPPER(VLOOKUP(B851,'ACCESS EXPORT'!$B:$P,15,FALSE)))))),IF('ACCESS EXPORT'!Y851&lt;&gt;"",UPPER(CONCATENATE(UPPER(VLOOKUP(B851,'ACCESS EXPORT'!$B:$P,15,FALSE)),""&amp;CHAR(10)&amp;"(Transfer Out",TEXT('ACCESS EXPORT'!Y851," MM/DD/YYY)"))),IF('ACCESS EXPORT'!X851&lt;&gt;"",UPPER(CONCATENATE(UPPER(VLOOKUP(B851,'ACCESS EXPORT'!$B:$P,15,FALSE)),""&amp;CHAR(10)&amp;"(Transfer In",TEXT('ACCESS EXPORT'!X851," MM/DD/YYY)"))))))</f>
        <v>TEJANI, MOHAMEDTAKI
(NEW 07/22/2019)</v>
      </c>
      <c r="O851" s="4" t="str">
        <f>_xlfn.IFNA(VLOOKUP(B851,'ACCESS EXPORT'!$B:$Q,16,FALSE),"")</f>
        <v>MD</v>
      </c>
      <c r="P851" s="4" t="str">
        <f>_xlfn.IFNA(VLOOKUP(B851,'ACCESS EXPORT'!B:W,22,FALSE),"-")</f>
        <v>1861606717</v>
      </c>
      <c r="Q851" s="4" t="str">
        <f>_xlfn.IFNA(VLOOKUP(A851,'ACCESS EXPORT'!$A:$AG,33,0),"-")</f>
        <v>Bevine Whyte</v>
      </c>
      <c r="R851" s="4" t="str">
        <f>_xlfn.IFNA(VLOOKUP(A851,'ACCESS EXPORT'!$A:$AH,34,0),"-")</f>
        <v>Carol Shane</v>
      </c>
      <c r="S851" s="4" t="str">
        <f>_xlfn.IFNA(VLOOKUP(A851,'ACCESS EXPORT'!$A:$AI,35,0),"-")</f>
        <v>Kikzeny Cartagena</v>
      </c>
      <c r="T851" s="4" t="str">
        <f>_xlfn.IFNA(VLOOKUP(A851,'ACCESS EXPORT'!$A:$AJ,36,0),"-")</f>
        <v>TBD</v>
      </c>
      <c r="U851" s="4" t="str">
        <f>_xlfn.IFNA(VLOOKUP(A851,'ACCESS EXPORT'!$A:$AK,37,0),"-")</f>
        <v>Cerner</v>
      </c>
      <c r="V851" s="4" t="str">
        <f>_xlfn.IFNA(VLOOKUP(A851,'ACCESS EXPORT'!$A:$AL,38,0),"-")</f>
        <v>FHMG_CANCER INST OF FL_ORL</v>
      </c>
      <c r="W851" s="4" t="str">
        <f>_xlfn.IFNA(VLOOKUP(A851,'ACCESS EXPORT'!$A:$AM,39,0),"-")</f>
        <v/>
      </c>
      <c r="X851" s="4" t="str">
        <f>_xlfn.IFNA(VLOOKUP(A851,'ACCESS EXPORT'!$A:$AN,40,0),"-")</f>
        <v>Keelyn Fleming</v>
      </c>
      <c r="Y851" s="26" t="str">
        <f>_xlfn.IFNA(VLOOKUP(A851,'ACCESS EXPORT'!A:AO,41,0),"")</f>
        <v>Gary Weston</v>
      </c>
      <c r="Z851" s="26" t="str">
        <f>_xlfn.IFNA(VLOOKUP(A851,'ACCESS EXPORT'!A:AP,42,0),"")</f>
        <v>Sue Balmforth</v>
      </c>
      <c r="AA851" s="26" t="str">
        <f>_xlfn.IFNA(VLOOKUP(A851,'ACCESS EXPORT'!A:AQ,43,0),"")</f>
        <v>Joe Townsend</v>
      </c>
    </row>
    <row r="852" spans="1:27" ht="18.75" x14ac:dyDescent="0.25">
      <c r="A852" s="33">
        <v>115</v>
      </c>
      <c r="B852" s="10">
        <v>1991</v>
      </c>
      <c r="C852" s="7" t="str">
        <f ca="1">IFERROR(UPPER(IF(AND('ACCESS EXPORT'!AA852="",'ACCESS EXPORT'!Z852=""),VLOOKUP(A852,'ACCESS EXPORT'!$A:$AF,32,FALSE),(IF('ACCESS EXPORT'!AA852&lt;&gt;"",CONCATENATE(VLOOKUP(A852,'ACCESS EXPORT'!$A:$AF,32,FALSE)," (Closed",TEXT('ACCESS EXPORT'!AA852," MM/DD/YYY)")),IF(TODAY()&lt;(('ACCESS EXPORT'!Z852)+30),CONCATENATE(VLOOKUP(A852,'ACCESS EXPORT'!$A:$AF,32,FALSE)," (Opens",TEXT('ACCESS EXPORT'!Z852," MM/DD/YYY)")),VLOOKUP(A852,'ACCESS EXPORT'!$A:$AF,32,FALSE)))))),"-")</f>
        <v>ADVENTHEALTH MEDICAL GROUP ONCOLOGY AND HEMATOLOGY AT ORLANDO</v>
      </c>
      <c r="D852" s="3" t="str">
        <f ca="1">IFERROR(UPPER(IF(AND('ACCESS EXPORT'!AA852="",'ACCESS EXPORT'!Z852=""),VLOOKUP(A852,'ACCESS EXPORT'!$A:$AF,28,FALSE),(IF('ACCESS EXPORT'!AA852&lt;&gt;"",CONCATENATE(VLOOKUP(A852,'ACCESS EXPORT'!$A:$AF,28,FALSE)," (Closed",TEXT('ACCESS EXPORT'!AA852," MM/DD/YYY)")),IF(TODAY()&lt;(('ACCESS EXPORT'!Z852)+30),CONCATENATE(VLOOKUP(A852,'ACCESS EXPORT'!$A:$AF,28,FALSE)," (Opens",TEXT('ACCESS EXPORT'!Z852," MM/DD/YYY)")),VLOOKUP(A852,'ACCESS EXPORT'!$A:$AF,28,FALSE)))))),"-")</f>
        <v>CANCER INSTITUTE OF FLORIDA - ORLANDO</v>
      </c>
      <c r="E852" s="3" t="str">
        <f>VLOOKUP($A852,'ACCESS EXPORT'!$A:$AF,3,FALSE)</f>
        <v>7460</v>
      </c>
      <c r="F852" s="3" t="str">
        <f>UPPER(CONCATENATE(VLOOKUP(A852,'ACCESS EXPORT'!$A:$AF,4,FALSE)," ",VLOOKUP(A852,'ACCESS EXPORT'!$A:$AF,5,FALSE)," ",VLOOKUP(A852,'ACCESS EXPORT'!$A:$AF,6,FALSE)," ",VLOOKUP(A852,'ACCESS EXPORT'!$A:$AA,7,FALSE)," ",VLOOKUP(A852,'ACCESS EXPORT'!$A:$AA,8,FALSE)))</f>
        <v>2501 N ORANGE AVE SUITE 689 ORLANDO FL 32804</v>
      </c>
      <c r="G852" s="4" t="str">
        <f>UPPER(VLOOKUP($A852,'ACCESS EXPORT'!$A:$AF,9,FALSE))</f>
        <v>ORANGE</v>
      </c>
      <c r="H852" s="4" t="str">
        <f>_xlfn.IFNA(VLOOKUP($B852,'ACCESS EXPORT'!$B:$J,9,FALSE),"")</f>
        <v>Central</v>
      </c>
      <c r="I852" s="3" t="str">
        <f>CONCATENATE("(P)",VLOOKUP($A852,'ACCESS EXPORT'!$A:$AF,11,FALSE)," (F)",VLOOKUP($A852,'ACCESS EXPORT'!$A:$AF,29,FALSE))</f>
        <v>(P)(407) 303-2024 (F)(407)303-2038</v>
      </c>
      <c r="J852" s="4" t="str">
        <f>UPPER(VLOOKUP($A852,'ACCESS EXPORT'!$A:$AF,12,FALSE))</f>
        <v>ONCOLOGY</v>
      </c>
      <c r="K852" s="4" t="str">
        <f>UPPER(VLOOKUP($A852,'ACCESS EXPORT'!$A:$AF,13,FALSE))</f>
        <v>VICKI CHILCOTT</v>
      </c>
      <c r="L852" s="3" t="str">
        <f>IF(AND(VLOOKUP(A852,'ACCESS EXPORT'!A:AE,1,0),'ACCESS EXPORT'!N852=""),UPPER(CONCATENATE('ACCESS EXPORT'!AE852)),IF(VLOOKUP(A852,'ACCESS EXPORT'!A:AE,1,0),UPPER(CONCATENATE('ACCESS EXPORT'!N852," "&amp;CHAR(10),'ACCESS EXPORT'!AE852))))</f>
        <v>CYNDI BERGS 
FRISNER NELSON (PRAC. ADMIN)</v>
      </c>
      <c r="M852" s="4" t="str">
        <f>UPPER(VLOOKUP($A852,'ACCESS EXPORT'!$A:$O,15,FALSE))</f>
        <v/>
      </c>
      <c r="N852" s="4" t="str">
        <f ca="1">IF(AND('ACCESS EXPORT'!X852="",'ACCESS EXPORT'!Y852=""),IF('ACCESS EXPORT'!V852&lt;&gt;"",(IF(TODAY()-'ACCESS EXPORT'!V852&gt;=-60,UPPER(CONCATENATE(VLOOKUP(B852,'ACCESS EXPORT'!$B:$P,15,FALSE),""&amp;CHAR(10)&amp;"(SEP",TEXT('ACCESS EXPORT'!V852," MM/DD/YYY)"))),IF(TODAY()-'ACCESS EXPORT'!V852&lt;0,UPPER(VLOOKUP(B852,'ACCESS EXPORT'!$B:$P,15,FALSE)),UPPER(VLOOKUP(B852,'ACCESS EXPORT'!$B:$P,15,FALSE))))),IF('ACCESS EXPORT'!U852="",UPPER(VLOOKUP(B852,'ACCESS EXPORT'!$B:$P,15,FALSE)),IF(TODAY()-'ACCESS EXPORT'!U852&lt;=30,CONCATENATE(UPPER(VLOOKUP(B852,'ACCESS EXPORT'!$B:$P,15,FALSE)),""&amp;CHAR(10)&amp;"(NEW",TEXT('ACCESS EXPORT'!U852," MM/DD/YYY)")),IF(AND(TODAY()-'ACCESS EXPORT'!U852&gt;30,TODAY()&gt;0),UPPER(VLOOKUP(B852,'ACCESS EXPORT'!$B:$P,15,FALSE)))))),IF('ACCESS EXPORT'!Y852&lt;&gt;"",UPPER(CONCATENATE(UPPER(VLOOKUP(B852,'ACCESS EXPORT'!$B:$P,15,FALSE)),""&amp;CHAR(10)&amp;"(Transfer Out",TEXT('ACCESS EXPORT'!Y852," MM/DD/YYY)"))),IF('ACCESS EXPORT'!X852&lt;&gt;"",UPPER(CONCATENATE(UPPER(VLOOKUP(B852,'ACCESS EXPORT'!$B:$P,15,FALSE)),""&amp;CHAR(10)&amp;"(Transfer In",TEXT('ACCESS EXPORT'!X852," MM/DD/YYY)"))))))</f>
        <v>SABU, ANTONY</v>
      </c>
      <c r="O852" s="4" t="str">
        <f>_xlfn.IFNA(VLOOKUP(B852,'ACCESS EXPORT'!$B:$Q,16,FALSE),"")</f>
        <v>APRN</v>
      </c>
      <c r="P852" s="4" t="str">
        <f>_xlfn.IFNA(VLOOKUP(B852,'ACCESS EXPORT'!B:W,22,FALSE),"-")</f>
        <v>1881050573</v>
      </c>
      <c r="Q852" s="4" t="str">
        <f>_xlfn.IFNA(VLOOKUP(A852,'ACCESS EXPORT'!$A:$AG,33,0),"-")</f>
        <v>Bevine Whyte</v>
      </c>
      <c r="R852" s="4" t="str">
        <f>_xlfn.IFNA(VLOOKUP(A852,'ACCESS EXPORT'!$A:$AH,34,0),"-")</f>
        <v>Carol Shane</v>
      </c>
      <c r="S852" s="4" t="str">
        <f>_xlfn.IFNA(VLOOKUP(A852,'ACCESS EXPORT'!$A:$AI,35,0),"-")</f>
        <v>Kikzeny Cartagena</v>
      </c>
      <c r="T852" s="4" t="str">
        <f>_xlfn.IFNA(VLOOKUP(A852,'ACCESS EXPORT'!$A:$AJ,36,0),"-")</f>
        <v>TBD</v>
      </c>
      <c r="U852" s="4" t="str">
        <f>_xlfn.IFNA(VLOOKUP(A852,'ACCESS EXPORT'!$A:$AK,37,0),"-")</f>
        <v>Cerner</v>
      </c>
      <c r="V852" s="4" t="str">
        <f>_xlfn.IFNA(VLOOKUP(A852,'ACCESS EXPORT'!$A:$AL,38,0),"-")</f>
        <v>FHMG_CANCER INST OF FL_ORL</v>
      </c>
      <c r="W852" s="4" t="str">
        <f>_xlfn.IFNA(VLOOKUP(A852,'ACCESS EXPORT'!$A:$AM,39,0),"-")</f>
        <v/>
      </c>
      <c r="X852" s="4" t="str">
        <f>_xlfn.IFNA(VLOOKUP(A852,'ACCESS EXPORT'!$A:$AN,40,0),"-")</f>
        <v>Keelyn Fleming</v>
      </c>
      <c r="Y852" s="26" t="str">
        <f>_xlfn.IFNA(VLOOKUP(A852,'ACCESS EXPORT'!A:AO,41,0),"")</f>
        <v>Gary Weston</v>
      </c>
      <c r="Z852" s="26" t="str">
        <f>_xlfn.IFNA(VLOOKUP(A852,'ACCESS EXPORT'!A:AP,42,0),"")</f>
        <v>Sue Balmforth</v>
      </c>
      <c r="AA852" s="26" t="str">
        <f>_xlfn.IFNA(VLOOKUP(A852,'ACCESS EXPORT'!A:AQ,43,0),"")</f>
        <v>Joe Townsend</v>
      </c>
    </row>
    <row r="853" spans="1:27" ht="18.75" x14ac:dyDescent="0.25">
      <c r="A853" s="33">
        <v>234</v>
      </c>
      <c r="B853" s="10">
        <v>1712</v>
      </c>
      <c r="C853" s="7" t="str">
        <f ca="1">IFERROR(UPPER(IF(AND('ACCESS EXPORT'!AA853="",'ACCESS EXPORT'!Z853=""),VLOOKUP(A853,'ACCESS EXPORT'!$A:$AF,32,FALSE),(IF('ACCESS EXPORT'!AA853&lt;&gt;"",CONCATENATE(VLOOKUP(A853,'ACCESS EXPORT'!$A:$AF,32,FALSE)," (Closed",TEXT('ACCESS EXPORT'!AA853," MM/DD/YYY)")),IF(TODAY()&lt;(('ACCESS EXPORT'!Z853)+30),CONCATENATE(VLOOKUP(A853,'ACCESS EXPORT'!$A:$AF,32,FALSE)," (Opens",TEXT('ACCESS EXPORT'!Z853," MM/DD/YYY)")),VLOOKUP(A853,'ACCESS EXPORT'!$A:$AF,32,FALSE)))))),"-")</f>
        <v>ADVENTHEALTH MEDICAL GROUP NEUROLOGY AT WINTER PARK</v>
      </c>
      <c r="D853" s="3" t="str">
        <f ca="1">IFERROR(UPPER(IF(AND('ACCESS EXPORT'!AA853="",'ACCESS EXPORT'!Z853=""),VLOOKUP(A853,'ACCESS EXPORT'!$A:$AF,28,FALSE),(IF('ACCESS EXPORT'!AA853&lt;&gt;"",CONCATENATE(VLOOKUP(A853,'ACCESS EXPORT'!$A:$AF,28,FALSE)," (Closed",TEXT('ACCESS EXPORT'!AA853," MM/DD/YYY)")),IF(TODAY()&lt;(('ACCESS EXPORT'!Z853)+30),CONCATENATE(VLOOKUP(A853,'ACCESS EXPORT'!$A:$AF,28,FALSE)," (Opens",TEXT('ACCESS EXPORT'!Z853," MM/DD/YYY)")),VLOOKUP(A853,'ACCESS EXPORT'!$A:$AF,28,FALSE)))))),"-")</f>
        <v>NEUROLOGY SPECIALISTS OF CENTRAL FLORIDA</v>
      </c>
      <c r="E853" s="3" t="str">
        <f>VLOOKUP($A853,'ACCESS EXPORT'!$A:$AF,3,FALSE)</f>
        <v>7470</v>
      </c>
      <c r="F853" s="3" t="str">
        <f>UPPER(CONCATENATE(VLOOKUP(A853,'ACCESS EXPORT'!$A:$AF,4,FALSE)," ",VLOOKUP(A853,'ACCESS EXPORT'!$A:$AF,5,FALSE)," ",VLOOKUP(A853,'ACCESS EXPORT'!$A:$AF,6,FALSE)," ",VLOOKUP(A853,'ACCESS EXPORT'!$A:$AA,7,FALSE)," ",VLOOKUP(A853,'ACCESS EXPORT'!$A:$AA,8,FALSE)))</f>
        <v>1573 W FAIRBANKS AVE SUITE 210 WINTER PARK FL 32789</v>
      </c>
      <c r="G853" s="4" t="str">
        <f>UPPER(VLOOKUP($A853,'ACCESS EXPORT'!$A:$AF,9,FALSE))</f>
        <v>ORANGE</v>
      </c>
      <c r="H853" s="4" t="str">
        <f>_xlfn.IFNA(VLOOKUP($B853,'ACCESS EXPORT'!$B:$J,9,FALSE),"")</f>
        <v>NE</v>
      </c>
      <c r="I853" s="3" t="str">
        <f>CONCATENATE("(P)",VLOOKUP($A853,'ACCESS EXPORT'!$A:$AF,11,FALSE)," (F)",VLOOKUP($A853,'ACCESS EXPORT'!$A:$AF,29,FALSE))</f>
        <v>(P)(407) 303-6729 (F)(407) 628-2037</v>
      </c>
      <c r="J853" s="4" t="str">
        <f>UPPER(VLOOKUP($A853,'ACCESS EXPORT'!$A:$AF,12,FALSE))</f>
        <v>NEUROLOGY</v>
      </c>
      <c r="K853" s="4" t="str">
        <f>UPPER(VLOOKUP($A853,'ACCESS EXPORT'!$A:$AF,13,FALSE))</f>
        <v>MARLENE HOLLAND</v>
      </c>
      <c r="L853" s="3" t="str">
        <f>IF(AND(VLOOKUP(A853,'ACCESS EXPORT'!A:AE,1,0),'ACCESS EXPORT'!N853=""),UPPER(CONCATENATE('ACCESS EXPORT'!AE853)),IF(VLOOKUP(A853,'ACCESS EXPORT'!A:AE,1,0),UPPER(CONCATENATE('ACCESS EXPORT'!N853," "&amp;CHAR(10),'ACCESS EXPORT'!AE853))))</f>
        <v>KIM ANDERSON (EXEC DIR) 
CARLOS HERNANDEZ (PRAC. ADMIN)</v>
      </c>
      <c r="M853" s="4" t="str">
        <f>UPPER(VLOOKUP($A853,'ACCESS EXPORT'!$A:$O,15,FALSE))</f>
        <v>ALAINA VELASQUEZ (PM)/SIERRA JOOSTEN (OS)</v>
      </c>
      <c r="N853" s="4" t="str">
        <f ca="1">IF(AND('ACCESS EXPORT'!X853="",'ACCESS EXPORT'!Y853=""),IF('ACCESS EXPORT'!V853&lt;&gt;"",(IF(TODAY()-'ACCESS EXPORT'!V853&gt;=-60,UPPER(CONCATENATE(VLOOKUP(B853,'ACCESS EXPORT'!$B:$P,15,FALSE),""&amp;CHAR(10)&amp;"(SEP",TEXT('ACCESS EXPORT'!V853," MM/DD/YYY)"))),IF(TODAY()-'ACCESS EXPORT'!V853&lt;0,UPPER(VLOOKUP(B853,'ACCESS EXPORT'!$B:$P,15,FALSE)),UPPER(VLOOKUP(B853,'ACCESS EXPORT'!$B:$P,15,FALSE))))),IF('ACCESS EXPORT'!U853="",UPPER(VLOOKUP(B853,'ACCESS EXPORT'!$B:$P,15,FALSE)),IF(TODAY()-'ACCESS EXPORT'!U853&lt;=30,CONCATENATE(UPPER(VLOOKUP(B853,'ACCESS EXPORT'!$B:$P,15,FALSE)),""&amp;CHAR(10)&amp;"(NEW",TEXT('ACCESS EXPORT'!U853," MM/DD/YYY)")),IF(AND(TODAY()-'ACCESS EXPORT'!U853&gt;30,TODAY()&gt;0),UPPER(VLOOKUP(B853,'ACCESS EXPORT'!$B:$P,15,FALSE)))))),IF('ACCESS EXPORT'!Y853&lt;&gt;"",UPPER(CONCATENATE(UPPER(VLOOKUP(B853,'ACCESS EXPORT'!$B:$P,15,FALSE)),""&amp;CHAR(10)&amp;"(Transfer Out",TEXT('ACCESS EXPORT'!Y853," MM/DD/YYY)"))),IF('ACCESS EXPORT'!X853&lt;&gt;"",UPPER(CONCATENATE(UPPER(VLOOKUP(B853,'ACCESS EXPORT'!$B:$P,15,FALSE)),""&amp;CHAR(10)&amp;"(Transfer In",TEXT('ACCESS EXPORT'!X853," MM/DD/YYY)"))))))</f>
        <v>GRAHAM, JUSTIN ANTHONY
(SEP 05/09/2019)</v>
      </c>
      <c r="O853" s="4" t="str">
        <f>_xlfn.IFNA(VLOOKUP(B853,'ACCESS EXPORT'!$B:$Q,16,FALSE),"")</f>
        <v>APRN</v>
      </c>
      <c r="P853" s="4" t="str">
        <f>_xlfn.IFNA(VLOOKUP(B853,'ACCESS EXPORT'!B:W,22,FALSE),"-")</f>
        <v>1104209436</v>
      </c>
      <c r="Q853" s="4" t="str">
        <f>_xlfn.IFNA(VLOOKUP(A853,'ACCESS EXPORT'!$A:$AG,33,0),"-")</f>
        <v>Aldis Leonardo</v>
      </c>
      <c r="R853" s="4" t="str">
        <f>_xlfn.IFNA(VLOOKUP(A853,'ACCESS EXPORT'!$A:$AH,34,0),"-")</f>
        <v>Amanda Dowd</v>
      </c>
      <c r="S853" s="4" t="str">
        <f>_xlfn.IFNA(VLOOKUP(A853,'ACCESS EXPORT'!$A:$AI,35,0),"-")</f>
        <v>Courtney Powell</v>
      </c>
      <c r="T853" s="4" t="str">
        <f>_xlfn.IFNA(VLOOKUP(A853,'ACCESS EXPORT'!$A:$AJ,36,0),"-")</f>
        <v>Wanda Cruz</v>
      </c>
      <c r="U853" s="4" t="str">
        <f>_xlfn.IFNA(VLOOKUP(A853,'ACCESS EXPORT'!$A:$AK,37,0),"-")</f>
        <v>Cerner</v>
      </c>
      <c r="V853" s="4" t="str">
        <f>_xlfn.IFNA(VLOOKUP(A853,'ACCESS EXPORT'!$A:$AL,38,0),"-")</f>
        <v>FHMG_NEURO SPEC OF CEN FL</v>
      </c>
      <c r="W853" s="4" t="str">
        <f>_xlfn.IFNA(VLOOKUP(A853,'ACCESS EXPORT'!$A:$AM,39,0),"-")</f>
        <v/>
      </c>
      <c r="X853" s="4" t="str">
        <f>_xlfn.IFNA(VLOOKUP(A853,'ACCESS EXPORT'!$A:$AN,40,0),"-")</f>
        <v>Tiffany Palmer / John Hill</v>
      </c>
      <c r="Y853" s="26" t="str">
        <f>_xlfn.IFNA(VLOOKUP(A853,'ACCESS EXPORT'!A:AO,41,0),"")</f>
        <v>Candace Pischetola</v>
      </c>
      <c r="Z853" s="26" t="str">
        <f>_xlfn.IFNA(VLOOKUP(A853,'ACCESS EXPORT'!A:AP,42,0),"")</f>
        <v>Candace Goodman</v>
      </c>
      <c r="AA853" s="26" t="str">
        <f>_xlfn.IFNA(VLOOKUP(A853,'ACCESS EXPORT'!A:AQ,43,0),"")</f>
        <v>Jennifer Harper</v>
      </c>
    </row>
    <row r="854" spans="1:27" ht="18.75" x14ac:dyDescent="0.25">
      <c r="A854" s="33">
        <v>234</v>
      </c>
      <c r="B854" s="10">
        <v>1521</v>
      </c>
      <c r="C854" s="7" t="str">
        <f ca="1">IFERROR(UPPER(IF(AND('ACCESS EXPORT'!AA854="",'ACCESS EXPORT'!Z854=""),VLOOKUP(A854,'ACCESS EXPORT'!$A:$AF,32,FALSE),(IF('ACCESS EXPORT'!AA854&lt;&gt;"",CONCATENATE(VLOOKUP(A854,'ACCESS EXPORT'!$A:$AF,32,FALSE)," (Closed",TEXT('ACCESS EXPORT'!AA854," MM/DD/YYY)")),IF(TODAY()&lt;(('ACCESS EXPORT'!Z854)+30),CONCATENATE(VLOOKUP(A854,'ACCESS EXPORT'!$A:$AF,32,FALSE)," (Opens",TEXT('ACCESS EXPORT'!Z854," MM/DD/YYY)")),VLOOKUP(A854,'ACCESS EXPORT'!$A:$AF,32,FALSE)))))),"-")</f>
        <v>ADVENTHEALTH MEDICAL GROUP NEUROLOGY AT WINTER PARK</v>
      </c>
      <c r="D854" s="3" t="str">
        <f ca="1">IFERROR(UPPER(IF(AND('ACCESS EXPORT'!AA854="",'ACCESS EXPORT'!Z854=""),VLOOKUP(A854,'ACCESS EXPORT'!$A:$AF,28,FALSE),(IF('ACCESS EXPORT'!AA854&lt;&gt;"",CONCATENATE(VLOOKUP(A854,'ACCESS EXPORT'!$A:$AF,28,FALSE)," (Closed",TEXT('ACCESS EXPORT'!AA854," MM/DD/YYY)")),IF(TODAY()&lt;(('ACCESS EXPORT'!Z854)+30),CONCATENATE(VLOOKUP(A854,'ACCESS EXPORT'!$A:$AF,28,FALSE)," (Opens",TEXT('ACCESS EXPORT'!Z854," MM/DD/YYY)")),VLOOKUP(A854,'ACCESS EXPORT'!$A:$AF,28,FALSE)))))),"-")</f>
        <v>NEUROLOGY SPECIALISTS OF CENTRAL FLORIDA</v>
      </c>
      <c r="E854" s="3" t="str">
        <f>VLOOKUP($A854,'ACCESS EXPORT'!$A:$AF,3,FALSE)</f>
        <v>7470</v>
      </c>
      <c r="F854" s="3" t="str">
        <f>UPPER(CONCATENATE(VLOOKUP(A854,'ACCESS EXPORT'!$A:$AF,4,FALSE)," ",VLOOKUP(A854,'ACCESS EXPORT'!$A:$AF,5,FALSE)," ",VLOOKUP(A854,'ACCESS EXPORT'!$A:$AF,6,FALSE)," ",VLOOKUP(A854,'ACCESS EXPORT'!$A:$AA,7,FALSE)," ",VLOOKUP(A854,'ACCESS EXPORT'!$A:$AA,8,FALSE)))</f>
        <v>1573 W FAIRBANKS AVE SUITE 210 WINTER PARK FL 32789</v>
      </c>
      <c r="G854" s="4" t="str">
        <f>UPPER(VLOOKUP($A854,'ACCESS EXPORT'!$A:$AF,9,FALSE))</f>
        <v>ORANGE</v>
      </c>
      <c r="H854" s="4" t="str">
        <f>_xlfn.IFNA(VLOOKUP($B854,'ACCESS EXPORT'!$B:$J,9,FALSE),"")</f>
        <v>Central</v>
      </c>
      <c r="I854" s="3" t="str">
        <f>CONCATENATE("(P)",VLOOKUP($A854,'ACCESS EXPORT'!$A:$AF,11,FALSE)," (F)",VLOOKUP($A854,'ACCESS EXPORT'!$A:$AF,29,FALSE))</f>
        <v>(P)(407) 303-6729 (F)(407) 628-2037</v>
      </c>
      <c r="J854" s="4" t="str">
        <f>UPPER(VLOOKUP($A854,'ACCESS EXPORT'!$A:$AF,12,FALSE))</f>
        <v>NEUROLOGY</v>
      </c>
      <c r="K854" s="4" t="str">
        <f>UPPER(VLOOKUP($A854,'ACCESS EXPORT'!$A:$AF,13,FALSE))</f>
        <v>MARLENE HOLLAND</v>
      </c>
      <c r="L854" s="3" t="str">
        <f>IF(AND(VLOOKUP(A854,'ACCESS EXPORT'!A:AE,1,0),'ACCESS EXPORT'!N854=""),UPPER(CONCATENATE('ACCESS EXPORT'!AE854)),IF(VLOOKUP(A854,'ACCESS EXPORT'!A:AE,1,0),UPPER(CONCATENATE('ACCESS EXPORT'!N854," "&amp;CHAR(10),'ACCESS EXPORT'!AE854))))</f>
        <v>KIM ANDERSON (EXEC DIR) 
CARLOS HERNANDEZ (PRAC. ADMIN)</v>
      </c>
      <c r="M854" s="4" t="str">
        <f>UPPER(VLOOKUP($A854,'ACCESS EXPORT'!$A:$O,15,FALSE))</f>
        <v>ALAINA VELASQUEZ (PM)/SIERRA JOOSTEN (OS)</v>
      </c>
      <c r="N854" s="4" t="str">
        <f ca="1">IF(AND('ACCESS EXPORT'!X854="",'ACCESS EXPORT'!Y854=""),IF('ACCESS EXPORT'!V854&lt;&gt;"",(IF(TODAY()-'ACCESS EXPORT'!V854&gt;=-60,UPPER(CONCATENATE(VLOOKUP(B854,'ACCESS EXPORT'!$B:$P,15,FALSE),""&amp;CHAR(10)&amp;"(SEP",TEXT('ACCESS EXPORT'!V854," MM/DD/YYY)"))),IF(TODAY()-'ACCESS EXPORT'!V854&lt;0,UPPER(VLOOKUP(B854,'ACCESS EXPORT'!$B:$P,15,FALSE)),UPPER(VLOOKUP(B854,'ACCESS EXPORT'!$B:$P,15,FALSE))))),IF('ACCESS EXPORT'!U854="",UPPER(VLOOKUP(B854,'ACCESS EXPORT'!$B:$P,15,FALSE)),IF(TODAY()-'ACCESS EXPORT'!U854&lt;=30,CONCATENATE(UPPER(VLOOKUP(B854,'ACCESS EXPORT'!$B:$P,15,FALSE)),""&amp;CHAR(10)&amp;"(NEW",TEXT('ACCESS EXPORT'!U854," MM/DD/YYY)")),IF(AND(TODAY()-'ACCESS EXPORT'!U854&gt;30,TODAY()&gt;0),UPPER(VLOOKUP(B854,'ACCESS EXPORT'!$B:$P,15,FALSE)))))),IF('ACCESS EXPORT'!Y854&lt;&gt;"",UPPER(CONCATENATE(UPPER(VLOOKUP(B854,'ACCESS EXPORT'!$B:$P,15,FALSE)),""&amp;CHAR(10)&amp;"(Transfer Out",TEXT('ACCESS EXPORT'!Y854," MM/DD/YYY)"))),IF('ACCESS EXPORT'!X854&lt;&gt;"",UPPER(CONCATENATE(UPPER(VLOOKUP(B854,'ACCESS EXPORT'!$B:$P,15,FALSE)),""&amp;CHAR(10)&amp;"(Transfer In",TEXT('ACCESS EXPORT'!X854," MM/DD/YYY)"))))))</f>
        <v>GANDHI, REKHA
(SEP 05/17/2019)</v>
      </c>
      <c r="O854" s="4" t="str">
        <f>_xlfn.IFNA(VLOOKUP(B854,'ACCESS EXPORT'!$B:$Q,16,FALSE),"")</f>
        <v>MD</v>
      </c>
      <c r="P854" s="4" t="str">
        <f>_xlfn.IFNA(VLOOKUP(B854,'ACCESS EXPORT'!B:W,22,FALSE),"-")</f>
        <v>1376703876</v>
      </c>
      <c r="Q854" s="4" t="str">
        <f>_xlfn.IFNA(VLOOKUP(A854,'ACCESS EXPORT'!$A:$AG,33,0),"-")</f>
        <v>Aldis Leonardo</v>
      </c>
      <c r="R854" s="4" t="str">
        <f>_xlfn.IFNA(VLOOKUP(A854,'ACCESS EXPORT'!$A:$AH,34,0),"-")</f>
        <v>Amanda Dowd</v>
      </c>
      <c r="S854" s="4" t="str">
        <f>_xlfn.IFNA(VLOOKUP(A854,'ACCESS EXPORT'!$A:$AI,35,0),"-")</f>
        <v>Courtney Powell</v>
      </c>
      <c r="T854" s="4" t="str">
        <f>_xlfn.IFNA(VLOOKUP(A854,'ACCESS EXPORT'!$A:$AJ,36,0),"-")</f>
        <v>Wanda Cruz</v>
      </c>
      <c r="U854" s="4" t="str">
        <f>_xlfn.IFNA(VLOOKUP(A854,'ACCESS EXPORT'!$A:$AK,37,0),"-")</f>
        <v>Cerner</v>
      </c>
      <c r="V854" s="4" t="str">
        <f>_xlfn.IFNA(VLOOKUP(A854,'ACCESS EXPORT'!$A:$AL,38,0),"-")</f>
        <v>FHMG_NEURO SPEC OF CEN FL</v>
      </c>
      <c r="W854" s="4" t="str">
        <f>_xlfn.IFNA(VLOOKUP(A854,'ACCESS EXPORT'!$A:$AM,39,0),"-")</f>
        <v/>
      </c>
      <c r="X854" s="4" t="str">
        <f>_xlfn.IFNA(VLOOKUP(A854,'ACCESS EXPORT'!$A:$AN,40,0),"-")</f>
        <v>Tiffany Palmer / John Hill</v>
      </c>
      <c r="Y854" s="26" t="str">
        <f>_xlfn.IFNA(VLOOKUP(A854,'ACCESS EXPORT'!A:AO,41,0),"")</f>
        <v>Candace Pischetola</v>
      </c>
      <c r="Z854" s="26" t="str">
        <f>_xlfn.IFNA(VLOOKUP(A854,'ACCESS EXPORT'!A:AP,42,0),"")</f>
        <v>Candace Goodman</v>
      </c>
      <c r="AA854" s="26" t="str">
        <f>_xlfn.IFNA(VLOOKUP(A854,'ACCESS EXPORT'!A:AQ,43,0),"")</f>
        <v>Jennifer Harper</v>
      </c>
    </row>
    <row r="855" spans="1:27" ht="18.75" x14ac:dyDescent="0.25">
      <c r="A855" s="33">
        <v>234</v>
      </c>
      <c r="B855" s="10">
        <v>1706</v>
      </c>
      <c r="C855" s="7" t="str">
        <f ca="1">IFERROR(UPPER(IF(AND('ACCESS EXPORT'!AA855="",'ACCESS EXPORT'!Z855=""),VLOOKUP(A855,'ACCESS EXPORT'!$A:$AF,32,FALSE),(IF('ACCESS EXPORT'!AA855&lt;&gt;"",CONCATENATE(VLOOKUP(A855,'ACCESS EXPORT'!$A:$AF,32,FALSE)," (Closed",TEXT('ACCESS EXPORT'!AA855," MM/DD/YYY)")),IF(TODAY()&lt;(('ACCESS EXPORT'!Z855)+30),CONCATENATE(VLOOKUP(A855,'ACCESS EXPORT'!$A:$AF,32,FALSE)," (Opens",TEXT('ACCESS EXPORT'!Z855," MM/DD/YYY)")),VLOOKUP(A855,'ACCESS EXPORT'!$A:$AF,32,FALSE)))))),"-")</f>
        <v>ADVENTHEALTH MEDICAL GROUP NEUROLOGY AT WINTER PARK</v>
      </c>
      <c r="D855" s="3" t="str">
        <f ca="1">IFERROR(UPPER(IF(AND('ACCESS EXPORT'!AA855="",'ACCESS EXPORT'!Z855=""),VLOOKUP(A855,'ACCESS EXPORT'!$A:$AF,28,FALSE),(IF('ACCESS EXPORT'!AA855&lt;&gt;"",CONCATENATE(VLOOKUP(A855,'ACCESS EXPORT'!$A:$AF,28,FALSE)," (Closed",TEXT('ACCESS EXPORT'!AA855," MM/DD/YYY)")),IF(TODAY()&lt;(('ACCESS EXPORT'!Z855)+30),CONCATENATE(VLOOKUP(A855,'ACCESS EXPORT'!$A:$AF,28,FALSE)," (Opens",TEXT('ACCESS EXPORT'!Z855," MM/DD/YYY)")),VLOOKUP(A855,'ACCESS EXPORT'!$A:$AF,28,FALSE)))))),"-")</f>
        <v>NEUROLOGY SPECIALISTS OF CENTRAL FLORIDA</v>
      </c>
      <c r="E855" s="3" t="str">
        <f>VLOOKUP($A855,'ACCESS EXPORT'!$A:$AF,3,FALSE)</f>
        <v>7470</v>
      </c>
      <c r="F855" s="3" t="str">
        <f>UPPER(CONCATENATE(VLOOKUP(A855,'ACCESS EXPORT'!$A:$AF,4,FALSE)," ",VLOOKUP(A855,'ACCESS EXPORT'!$A:$AF,5,FALSE)," ",VLOOKUP(A855,'ACCESS EXPORT'!$A:$AF,6,FALSE)," ",VLOOKUP(A855,'ACCESS EXPORT'!$A:$AA,7,FALSE)," ",VLOOKUP(A855,'ACCESS EXPORT'!$A:$AA,8,FALSE)))</f>
        <v>1573 W FAIRBANKS AVE SUITE 210 WINTER PARK FL 32789</v>
      </c>
      <c r="G855" s="4" t="str">
        <f>UPPER(VLOOKUP($A855,'ACCESS EXPORT'!$A:$AF,9,FALSE))</f>
        <v>ORANGE</v>
      </c>
      <c r="H855" s="4" t="str">
        <f>_xlfn.IFNA(VLOOKUP($B855,'ACCESS EXPORT'!$B:$J,9,FALSE),"")</f>
        <v>NE</v>
      </c>
      <c r="I855" s="3" t="str">
        <f>CONCATENATE("(P)",VLOOKUP($A855,'ACCESS EXPORT'!$A:$AF,11,FALSE)," (F)",VLOOKUP($A855,'ACCESS EXPORT'!$A:$AF,29,FALSE))</f>
        <v>(P)(407) 303-6729 (F)(407) 628-2037</v>
      </c>
      <c r="J855" s="4" t="str">
        <f>UPPER(VLOOKUP($A855,'ACCESS EXPORT'!$A:$AF,12,FALSE))</f>
        <v>NEUROLOGY</v>
      </c>
      <c r="K855" s="4" t="str">
        <f>UPPER(VLOOKUP($A855,'ACCESS EXPORT'!$A:$AF,13,FALSE))</f>
        <v>MARLENE HOLLAND</v>
      </c>
      <c r="L855" s="3" t="str">
        <f>IF(AND(VLOOKUP(A855,'ACCESS EXPORT'!A:AE,1,0),'ACCESS EXPORT'!N855=""),UPPER(CONCATENATE('ACCESS EXPORT'!AE855)),IF(VLOOKUP(A855,'ACCESS EXPORT'!A:AE,1,0),UPPER(CONCATENATE('ACCESS EXPORT'!N855," "&amp;CHAR(10),'ACCESS EXPORT'!AE855))))</f>
        <v>KIM ANDERSON (EXEC DIR) 
CARLOS HERNANDEZ (PRAC. ADMIN)</v>
      </c>
      <c r="M855" s="4" t="str">
        <f>UPPER(VLOOKUP($A855,'ACCESS EXPORT'!$A:$O,15,FALSE))</f>
        <v>ALAINA VELASQUEZ (PM)/SIERRA JOOSTEN (OS)</v>
      </c>
      <c r="N855" s="4" t="str">
        <f ca="1">IF(AND('ACCESS EXPORT'!X855="",'ACCESS EXPORT'!Y855=""),IF('ACCESS EXPORT'!V855&lt;&gt;"",(IF(TODAY()-'ACCESS EXPORT'!V855&gt;=-60,UPPER(CONCATENATE(VLOOKUP(B855,'ACCESS EXPORT'!$B:$P,15,FALSE),""&amp;CHAR(10)&amp;"(SEP",TEXT('ACCESS EXPORT'!V855," MM/DD/YYY)"))),IF(TODAY()-'ACCESS EXPORT'!V855&lt;0,UPPER(VLOOKUP(B855,'ACCESS EXPORT'!$B:$P,15,FALSE)),UPPER(VLOOKUP(B855,'ACCESS EXPORT'!$B:$P,15,FALSE))))),IF('ACCESS EXPORT'!U855="",UPPER(VLOOKUP(B855,'ACCESS EXPORT'!$B:$P,15,FALSE)),IF(TODAY()-'ACCESS EXPORT'!U855&lt;=30,CONCATENATE(UPPER(VLOOKUP(B855,'ACCESS EXPORT'!$B:$P,15,FALSE)),""&amp;CHAR(10)&amp;"(NEW",TEXT('ACCESS EXPORT'!U855," MM/DD/YYY)")),IF(AND(TODAY()-'ACCESS EXPORT'!U855&gt;30,TODAY()&gt;0),UPPER(VLOOKUP(B855,'ACCESS EXPORT'!$B:$P,15,FALSE)))))),IF('ACCESS EXPORT'!Y855&lt;&gt;"",UPPER(CONCATENATE(UPPER(VLOOKUP(B855,'ACCESS EXPORT'!$B:$P,15,FALSE)),""&amp;CHAR(10)&amp;"(Transfer Out",TEXT('ACCESS EXPORT'!Y855," MM/DD/YYY)"))),IF('ACCESS EXPORT'!X855&lt;&gt;"",UPPER(CONCATENATE(UPPER(VLOOKUP(B855,'ACCESS EXPORT'!$B:$P,15,FALSE)),""&amp;CHAR(10)&amp;"(Transfer In",TEXT('ACCESS EXPORT'!X855," MM/DD/YYY)"))))))</f>
        <v>HURTADO, LUIS R.</v>
      </c>
      <c r="O855" s="4" t="str">
        <f>_xlfn.IFNA(VLOOKUP(B855,'ACCESS EXPORT'!$B:$Q,16,FALSE),"")</f>
        <v>APRN</v>
      </c>
      <c r="P855" s="4" t="str">
        <f>_xlfn.IFNA(VLOOKUP(B855,'ACCESS EXPORT'!B:W,22,FALSE),"-")</f>
        <v>1366776494</v>
      </c>
      <c r="Q855" s="4" t="str">
        <f>_xlfn.IFNA(VLOOKUP(A855,'ACCESS EXPORT'!$A:$AG,33,0),"-")</f>
        <v>Aldis Leonardo</v>
      </c>
      <c r="R855" s="4" t="str">
        <f>_xlfn.IFNA(VLOOKUP(A855,'ACCESS EXPORT'!$A:$AH,34,0),"-")</f>
        <v>Amanda Dowd</v>
      </c>
      <c r="S855" s="4" t="str">
        <f>_xlfn.IFNA(VLOOKUP(A855,'ACCESS EXPORT'!$A:$AI,35,0),"-")</f>
        <v>Courtney Powell</v>
      </c>
      <c r="T855" s="4" t="str">
        <f>_xlfn.IFNA(VLOOKUP(A855,'ACCESS EXPORT'!$A:$AJ,36,0),"-")</f>
        <v>Wanda Cruz</v>
      </c>
      <c r="U855" s="4" t="str">
        <f>_xlfn.IFNA(VLOOKUP(A855,'ACCESS EXPORT'!$A:$AK,37,0),"-")</f>
        <v>Cerner</v>
      </c>
      <c r="V855" s="4" t="str">
        <f>_xlfn.IFNA(VLOOKUP(A855,'ACCESS EXPORT'!$A:$AL,38,0),"-")</f>
        <v>FHMG_NEURO SPEC OF CEN FL</v>
      </c>
      <c r="W855" s="4" t="str">
        <f>_xlfn.IFNA(VLOOKUP(A855,'ACCESS EXPORT'!$A:$AM,39,0),"-")</f>
        <v/>
      </c>
      <c r="X855" s="4" t="str">
        <f>_xlfn.IFNA(VLOOKUP(A855,'ACCESS EXPORT'!$A:$AN,40,0),"-")</f>
        <v>Tiffany Palmer / John Hill</v>
      </c>
      <c r="Y855" s="26" t="str">
        <f>_xlfn.IFNA(VLOOKUP(A855,'ACCESS EXPORT'!A:AO,41,0),"")</f>
        <v>Candace Pischetola</v>
      </c>
      <c r="Z855" s="26" t="str">
        <f>_xlfn.IFNA(VLOOKUP(A855,'ACCESS EXPORT'!A:AP,42,0),"")</f>
        <v>Candace Goodman</v>
      </c>
      <c r="AA855" s="26" t="str">
        <f>_xlfn.IFNA(VLOOKUP(A855,'ACCESS EXPORT'!A:AQ,43,0),"")</f>
        <v>Jennifer Harper</v>
      </c>
    </row>
    <row r="856" spans="1:27" ht="18.75" x14ac:dyDescent="0.25">
      <c r="A856" s="33">
        <v>234</v>
      </c>
      <c r="B856" s="10">
        <v>1707</v>
      </c>
      <c r="C856" s="7" t="str">
        <f ca="1">IFERROR(UPPER(IF(AND('ACCESS EXPORT'!AA856="",'ACCESS EXPORT'!Z856=""),VLOOKUP(A856,'ACCESS EXPORT'!$A:$AF,32,FALSE),(IF('ACCESS EXPORT'!AA856&lt;&gt;"",CONCATENATE(VLOOKUP(A856,'ACCESS EXPORT'!$A:$AF,32,FALSE)," (Closed",TEXT('ACCESS EXPORT'!AA856," MM/DD/YYY)")),IF(TODAY()&lt;(('ACCESS EXPORT'!Z856)+30),CONCATENATE(VLOOKUP(A856,'ACCESS EXPORT'!$A:$AF,32,FALSE)," (Opens",TEXT('ACCESS EXPORT'!Z856," MM/DD/YYY)")),VLOOKUP(A856,'ACCESS EXPORT'!$A:$AF,32,FALSE)))))),"-")</f>
        <v>ADVENTHEALTH MEDICAL GROUP NEUROLOGY AT WINTER PARK</v>
      </c>
      <c r="D856" s="3" t="str">
        <f ca="1">IFERROR(UPPER(IF(AND('ACCESS EXPORT'!AA856="",'ACCESS EXPORT'!Z856=""),VLOOKUP(A856,'ACCESS EXPORT'!$A:$AF,28,FALSE),(IF('ACCESS EXPORT'!AA856&lt;&gt;"",CONCATENATE(VLOOKUP(A856,'ACCESS EXPORT'!$A:$AF,28,FALSE)," (Closed",TEXT('ACCESS EXPORT'!AA856," MM/DD/YYY)")),IF(TODAY()&lt;(('ACCESS EXPORT'!Z856)+30),CONCATENATE(VLOOKUP(A856,'ACCESS EXPORT'!$A:$AF,28,FALSE)," (Opens",TEXT('ACCESS EXPORT'!Z856," MM/DD/YYY)")),VLOOKUP(A856,'ACCESS EXPORT'!$A:$AF,28,FALSE)))))),"-")</f>
        <v>NEUROLOGY SPECIALISTS OF CENTRAL FLORIDA</v>
      </c>
      <c r="E856" s="3" t="str">
        <f>VLOOKUP($A856,'ACCESS EXPORT'!$A:$AF,3,FALSE)</f>
        <v>7470</v>
      </c>
      <c r="F856" s="3" t="str">
        <f>UPPER(CONCATENATE(VLOOKUP(A856,'ACCESS EXPORT'!$A:$AF,4,FALSE)," ",VLOOKUP(A856,'ACCESS EXPORT'!$A:$AF,5,FALSE)," ",VLOOKUP(A856,'ACCESS EXPORT'!$A:$AF,6,FALSE)," ",VLOOKUP(A856,'ACCESS EXPORT'!$A:$AA,7,FALSE)," ",VLOOKUP(A856,'ACCESS EXPORT'!$A:$AA,8,FALSE)))</f>
        <v>1573 W FAIRBANKS AVE SUITE 210 WINTER PARK FL 32789</v>
      </c>
      <c r="G856" s="4" t="str">
        <f>UPPER(VLOOKUP($A856,'ACCESS EXPORT'!$A:$AF,9,FALSE))</f>
        <v>ORANGE</v>
      </c>
      <c r="H856" s="4" t="str">
        <f>_xlfn.IFNA(VLOOKUP($B856,'ACCESS EXPORT'!$B:$J,9,FALSE),"")</f>
        <v>NE</v>
      </c>
      <c r="I856" s="3" t="str">
        <f>CONCATENATE("(P)",VLOOKUP($A856,'ACCESS EXPORT'!$A:$AF,11,FALSE)," (F)",VLOOKUP($A856,'ACCESS EXPORT'!$A:$AF,29,FALSE))</f>
        <v>(P)(407) 303-6729 (F)(407) 628-2037</v>
      </c>
      <c r="J856" s="4" t="str">
        <f>UPPER(VLOOKUP($A856,'ACCESS EXPORT'!$A:$AF,12,FALSE))</f>
        <v>NEUROLOGY</v>
      </c>
      <c r="K856" s="4" t="str">
        <f>UPPER(VLOOKUP($A856,'ACCESS EXPORT'!$A:$AF,13,FALSE))</f>
        <v>MARLENE HOLLAND</v>
      </c>
      <c r="L856" s="3" t="str">
        <f>IF(AND(VLOOKUP(A856,'ACCESS EXPORT'!A:AE,1,0),'ACCESS EXPORT'!N856=""),UPPER(CONCATENATE('ACCESS EXPORT'!AE856)),IF(VLOOKUP(A856,'ACCESS EXPORT'!A:AE,1,0),UPPER(CONCATENATE('ACCESS EXPORT'!N856," "&amp;CHAR(10),'ACCESS EXPORT'!AE856))))</f>
        <v>KIM ANDERSON (EXEC DIR) 
CARLOS HERNANDEZ (PRAC. ADMIN)</v>
      </c>
      <c r="M856" s="4" t="str">
        <f>UPPER(VLOOKUP($A856,'ACCESS EXPORT'!$A:$O,15,FALSE))</f>
        <v>ALAINA VELASQUEZ (PM)/SIERRA JOOSTEN (OS)</v>
      </c>
      <c r="N856" s="4" t="str">
        <f ca="1">IF(AND('ACCESS EXPORT'!X856="",'ACCESS EXPORT'!Y856=""),IF('ACCESS EXPORT'!V856&lt;&gt;"",(IF(TODAY()-'ACCESS EXPORT'!V856&gt;=-60,UPPER(CONCATENATE(VLOOKUP(B856,'ACCESS EXPORT'!$B:$P,15,FALSE),""&amp;CHAR(10)&amp;"(SEP",TEXT('ACCESS EXPORT'!V856," MM/DD/YYY)"))),IF(TODAY()-'ACCESS EXPORT'!V856&lt;0,UPPER(VLOOKUP(B856,'ACCESS EXPORT'!$B:$P,15,FALSE)),UPPER(VLOOKUP(B856,'ACCESS EXPORT'!$B:$P,15,FALSE))))),IF('ACCESS EXPORT'!U856="",UPPER(VLOOKUP(B856,'ACCESS EXPORT'!$B:$P,15,FALSE)),IF(TODAY()-'ACCESS EXPORT'!U856&lt;=30,CONCATENATE(UPPER(VLOOKUP(B856,'ACCESS EXPORT'!$B:$P,15,FALSE)),""&amp;CHAR(10)&amp;"(NEW",TEXT('ACCESS EXPORT'!U856," MM/DD/YYY)")),IF(AND(TODAY()-'ACCESS EXPORT'!U856&gt;30,TODAY()&gt;0),UPPER(VLOOKUP(B856,'ACCESS EXPORT'!$B:$P,15,FALSE)))))),IF('ACCESS EXPORT'!Y856&lt;&gt;"",UPPER(CONCATENATE(UPPER(VLOOKUP(B856,'ACCESS EXPORT'!$B:$P,15,FALSE)),""&amp;CHAR(10)&amp;"(Transfer Out",TEXT('ACCESS EXPORT'!Y856," MM/DD/YYY)"))),IF('ACCESS EXPORT'!X856&lt;&gt;"",UPPER(CONCATENATE(UPPER(VLOOKUP(B856,'ACCESS EXPORT'!$B:$P,15,FALSE)),""&amp;CHAR(10)&amp;"(Transfer In",TEXT('ACCESS EXPORT'!X856," MM/DD/YYY)"))))))</f>
        <v>THINNES, MONICA M.</v>
      </c>
      <c r="O856" s="4" t="str">
        <f>_xlfn.IFNA(VLOOKUP(B856,'ACCESS EXPORT'!$B:$Q,16,FALSE),"")</f>
        <v>APRN</v>
      </c>
      <c r="P856" s="4" t="str">
        <f>_xlfn.IFNA(VLOOKUP(B856,'ACCESS EXPORT'!B:W,22,FALSE),"-")</f>
        <v>1023315496</v>
      </c>
      <c r="Q856" s="4" t="str">
        <f>_xlfn.IFNA(VLOOKUP(A856,'ACCESS EXPORT'!$A:$AG,33,0),"-")</f>
        <v>Aldis Leonardo</v>
      </c>
      <c r="R856" s="4" t="str">
        <f>_xlfn.IFNA(VLOOKUP(A856,'ACCESS EXPORT'!$A:$AH,34,0),"-")</f>
        <v>Amanda Dowd</v>
      </c>
      <c r="S856" s="4" t="str">
        <f>_xlfn.IFNA(VLOOKUP(A856,'ACCESS EXPORT'!$A:$AI,35,0),"-")</f>
        <v>Courtney Powell</v>
      </c>
      <c r="T856" s="4" t="str">
        <f>_xlfn.IFNA(VLOOKUP(A856,'ACCESS EXPORT'!$A:$AJ,36,0),"-")</f>
        <v>Wanda Cruz</v>
      </c>
      <c r="U856" s="4" t="str">
        <f>_xlfn.IFNA(VLOOKUP(A856,'ACCESS EXPORT'!$A:$AK,37,0),"-")</f>
        <v>Cerner</v>
      </c>
      <c r="V856" s="4" t="str">
        <f>_xlfn.IFNA(VLOOKUP(A856,'ACCESS EXPORT'!$A:$AL,38,0),"-")</f>
        <v>FHMG_NEURO SPEC OF CEN FL</v>
      </c>
      <c r="W856" s="4" t="str">
        <f>_xlfn.IFNA(VLOOKUP(A856,'ACCESS EXPORT'!$A:$AM,39,0),"-")</f>
        <v/>
      </c>
      <c r="X856" s="4" t="str">
        <f>_xlfn.IFNA(VLOOKUP(A856,'ACCESS EXPORT'!$A:$AN,40,0),"-")</f>
        <v>Tiffany Palmer / John Hill</v>
      </c>
      <c r="Y856" s="26" t="str">
        <f>_xlfn.IFNA(VLOOKUP(A856,'ACCESS EXPORT'!A:AO,41,0),"")</f>
        <v>Candace Pischetola</v>
      </c>
      <c r="Z856" s="26" t="str">
        <f>_xlfn.IFNA(VLOOKUP(A856,'ACCESS EXPORT'!A:AP,42,0),"")</f>
        <v>Candace Goodman</v>
      </c>
      <c r="AA856" s="26" t="str">
        <f>_xlfn.IFNA(VLOOKUP(A856,'ACCESS EXPORT'!A:AQ,43,0),"")</f>
        <v>Jennifer Harper</v>
      </c>
    </row>
    <row r="857" spans="1:27" ht="18.75" x14ac:dyDescent="0.25">
      <c r="A857" s="33">
        <v>234</v>
      </c>
      <c r="B857" s="10">
        <v>1709</v>
      </c>
      <c r="C857" s="7" t="str">
        <f ca="1">IFERROR(UPPER(IF(AND('ACCESS EXPORT'!AA857="",'ACCESS EXPORT'!Z857=""),VLOOKUP(A857,'ACCESS EXPORT'!$A:$AF,32,FALSE),(IF('ACCESS EXPORT'!AA857&lt;&gt;"",CONCATENATE(VLOOKUP(A857,'ACCESS EXPORT'!$A:$AF,32,FALSE)," (Closed",TEXT('ACCESS EXPORT'!AA857," MM/DD/YYY)")),IF(TODAY()&lt;(('ACCESS EXPORT'!Z857)+30),CONCATENATE(VLOOKUP(A857,'ACCESS EXPORT'!$A:$AF,32,FALSE)," (Opens",TEXT('ACCESS EXPORT'!Z857," MM/DD/YYY)")),VLOOKUP(A857,'ACCESS EXPORT'!$A:$AF,32,FALSE)))))),"-")</f>
        <v>ADVENTHEALTH MEDICAL GROUP NEUROLOGY AT WINTER PARK</v>
      </c>
      <c r="D857" s="3" t="str">
        <f ca="1">IFERROR(UPPER(IF(AND('ACCESS EXPORT'!AA857="",'ACCESS EXPORT'!Z857=""),VLOOKUP(A857,'ACCESS EXPORT'!$A:$AF,28,FALSE),(IF('ACCESS EXPORT'!AA857&lt;&gt;"",CONCATENATE(VLOOKUP(A857,'ACCESS EXPORT'!$A:$AF,28,FALSE)," (Closed",TEXT('ACCESS EXPORT'!AA857," MM/DD/YYY)")),IF(TODAY()&lt;(('ACCESS EXPORT'!Z857)+30),CONCATENATE(VLOOKUP(A857,'ACCESS EXPORT'!$A:$AF,28,FALSE)," (Opens",TEXT('ACCESS EXPORT'!Z857," MM/DD/YYY)")),VLOOKUP(A857,'ACCESS EXPORT'!$A:$AF,28,FALSE)))))),"-")</f>
        <v>NEUROLOGY SPECIALISTS OF CENTRAL FLORIDA</v>
      </c>
      <c r="E857" s="3" t="str">
        <f>VLOOKUP($A857,'ACCESS EXPORT'!$A:$AF,3,FALSE)</f>
        <v>7470</v>
      </c>
      <c r="F857" s="3" t="str">
        <f>UPPER(CONCATENATE(VLOOKUP(A857,'ACCESS EXPORT'!$A:$AF,4,FALSE)," ",VLOOKUP(A857,'ACCESS EXPORT'!$A:$AF,5,FALSE)," ",VLOOKUP(A857,'ACCESS EXPORT'!$A:$AF,6,FALSE)," ",VLOOKUP(A857,'ACCESS EXPORT'!$A:$AA,7,FALSE)," ",VLOOKUP(A857,'ACCESS EXPORT'!$A:$AA,8,FALSE)))</f>
        <v>1573 W FAIRBANKS AVE SUITE 210 WINTER PARK FL 32789</v>
      </c>
      <c r="G857" s="4" t="str">
        <f>UPPER(VLOOKUP($A857,'ACCESS EXPORT'!$A:$AF,9,FALSE))</f>
        <v>ORANGE</v>
      </c>
      <c r="H857" s="4" t="str">
        <f>_xlfn.IFNA(VLOOKUP($B857,'ACCESS EXPORT'!$B:$J,9,FALSE),"")</f>
        <v>NE</v>
      </c>
      <c r="I857" s="3" t="str">
        <f>CONCATENATE("(P)",VLOOKUP($A857,'ACCESS EXPORT'!$A:$AF,11,FALSE)," (F)",VLOOKUP($A857,'ACCESS EXPORT'!$A:$AF,29,FALSE))</f>
        <v>(P)(407) 303-6729 (F)(407) 628-2037</v>
      </c>
      <c r="J857" s="4" t="str">
        <f>UPPER(VLOOKUP($A857,'ACCESS EXPORT'!$A:$AF,12,FALSE))</f>
        <v>NEUROLOGY</v>
      </c>
      <c r="K857" s="4" t="str">
        <f>UPPER(VLOOKUP($A857,'ACCESS EXPORT'!$A:$AF,13,FALSE))</f>
        <v>MARLENE HOLLAND</v>
      </c>
      <c r="L857" s="3" t="str">
        <f>IF(AND(VLOOKUP(A857,'ACCESS EXPORT'!A:AE,1,0),'ACCESS EXPORT'!N857=""),UPPER(CONCATENATE('ACCESS EXPORT'!AE857)),IF(VLOOKUP(A857,'ACCESS EXPORT'!A:AE,1,0),UPPER(CONCATENATE('ACCESS EXPORT'!N857," "&amp;CHAR(10),'ACCESS EXPORT'!AE857))))</f>
        <v>KIM ANDERSON (EXEC DIR) 
CARLOS HERNANDEZ (PRAC. ADMIN)</v>
      </c>
      <c r="M857" s="4" t="str">
        <f>UPPER(VLOOKUP($A857,'ACCESS EXPORT'!$A:$O,15,FALSE))</f>
        <v>ALAINA VELASQUEZ (PM)/SIERRA JOOSTEN (OS)</v>
      </c>
      <c r="N857" s="4" t="str">
        <f ca="1">IF(AND('ACCESS EXPORT'!X857="",'ACCESS EXPORT'!Y857=""),IF('ACCESS EXPORT'!V857&lt;&gt;"",(IF(TODAY()-'ACCESS EXPORT'!V857&gt;=-60,UPPER(CONCATENATE(VLOOKUP(B857,'ACCESS EXPORT'!$B:$P,15,FALSE),""&amp;CHAR(10)&amp;"(SEP",TEXT('ACCESS EXPORT'!V857," MM/DD/YYY)"))),IF(TODAY()-'ACCESS EXPORT'!V857&lt;0,UPPER(VLOOKUP(B857,'ACCESS EXPORT'!$B:$P,15,FALSE)),UPPER(VLOOKUP(B857,'ACCESS EXPORT'!$B:$P,15,FALSE))))),IF('ACCESS EXPORT'!U857="",UPPER(VLOOKUP(B857,'ACCESS EXPORT'!$B:$P,15,FALSE)),IF(TODAY()-'ACCESS EXPORT'!U857&lt;=30,CONCATENATE(UPPER(VLOOKUP(B857,'ACCESS EXPORT'!$B:$P,15,FALSE)),""&amp;CHAR(10)&amp;"(NEW",TEXT('ACCESS EXPORT'!U857," MM/DD/YYY)")),IF(AND(TODAY()-'ACCESS EXPORT'!U857&gt;30,TODAY()&gt;0),UPPER(VLOOKUP(B857,'ACCESS EXPORT'!$B:$P,15,FALSE)))))),IF('ACCESS EXPORT'!Y857&lt;&gt;"",UPPER(CONCATENATE(UPPER(VLOOKUP(B857,'ACCESS EXPORT'!$B:$P,15,FALSE)),""&amp;CHAR(10)&amp;"(Transfer Out",TEXT('ACCESS EXPORT'!Y857," MM/DD/YYY)"))),IF('ACCESS EXPORT'!X857&lt;&gt;"",UPPER(CONCATENATE(UPPER(VLOOKUP(B857,'ACCESS EXPORT'!$B:$P,15,FALSE)),""&amp;CHAR(10)&amp;"(Transfer In",TEXT('ACCESS EXPORT'!X857," MM/DD/YYY)"))))))</f>
        <v>AHMED, SHAFIUDDIN
(SEP 04/30/2019)</v>
      </c>
      <c r="O857" s="4" t="str">
        <f>_xlfn.IFNA(VLOOKUP(B857,'ACCESS EXPORT'!$B:$Q,16,FALSE),"")</f>
        <v>MD</v>
      </c>
      <c r="P857" s="4" t="str">
        <f>_xlfn.IFNA(VLOOKUP(B857,'ACCESS EXPORT'!B:W,22,FALSE),"-")</f>
        <v>1962666941</v>
      </c>
      <c r="Q857" s="4" t="str">
        <f>_xlfn.IFNA(VLOOKUP(A857,'ACCESS EXPORT'!$A:$AG,33,0),"-")</f>
        <v>Aldis Leonardo</v>
      </c>
      <c r="R857" s="4" t="str">
        <f>_xlfn.IFNA(VLOOKUP(A857,'ACCESS EXPORT'!$A:$AH,34,0),"-")</f>
        <v>Amanda Dowd</v>
      </c>
      <c r="S857" s="4" t="str">
        <f>_xlfn.IFNA(VLOOKUP(A857,'ACCESS EXPORT'!$A:$AI,35,0),"-")</f>
        <v>Courtney Powell</v>
      </c>
      <c r="T857" s="4" t="str">
        <f>_xlfn.IFNA(VLOOKUP(A857,'ACCESS EXPORT'!$A:$AJ,36,0),"-")</f>
        <v>Wanda Cruz</v>
      </c>
      <c r="U857" s="4" t="str">
        <f>_xlfn.IFNA(VLOOKUP(A857,'ACCESS EXPORT'!$A:$AK,37,0),"-")</f>
        <v>Cerner</v>
      </c>
      <c r="V857" s="4" t="str">
        <f>_xlfn.IFNA(VLOOKUP(A857,'ACCESS EXPORT'!$A:$AL,38,0),"-")</f>
        <v>FHMG_NEURO SPEC OF CEN FL</v>
      </c>
      <c r="W857" s="4" t="str">
        <f>_xlfn.IFNA(VLOOKUP(A857,'ACCESS EXPORT'!$A:$AM,39,0),"-")</f>
        <v/>
      </c>
      <c r="X857" s="4" t="str">
        <f>_xlfn.IFNA(VLOOKUP(A857,'ACCESS EXPORT'!$A:$AN,40,0),"-")</f>
        <v>Tiffany Palmer / John Hill</v>
      </c>
      <c r="Y857" s="26" t="str">
        <f>_xlfn.IFNA(VLOOKUP(A857,'ACCESS EXPORT'!A:AO,41,0),"")</f>
        <v>Candace Pischetola</v>
      </c>
      <c r="Z857" s="26" t="str">
        <f>_xlfn.IFNA(VLOOKUP(A857,'ACCESS EXPORT'!A:AP,42,0),"")</f>
        <v>Candace Goodman</v>
      </c>
      <c r="AA857" s="26" t="str">
        <f>_xlfn.IFNA(VLOOKUP(A857,'ACCESS EXPORT'!A:AQ,43,0),"")</f>
        <v>Jennifer Harper</v>
      </c>
    </row>
    <row r="858" spans="1:27" ht="18.75" x14ac:dyDescent="0.25">
      <c r="A858" s="33">
        <v>234</v>
      </c>
      <c r="B858" s="10">
        <v>1761</v>
      </c>
      <c r="C858" s="7" t="str">
        <f ca="1">IFERROR(UPPER(IF(AND('ACCESS EXPORT'!AA858="",'ACCESS EXPORT'!Z858=""),VLOOKUP(A858,'ACCESS EXPORT'!$A:$AF,32,FALSE),(IF('ACCESS EXPORT'!AA858&lt;&gt;"",CONCATENATE(VLOOKUP(A858,'ACCESS EXPORT'!$A:$AF,32,FALSE)," (Closed",TEXT('ACCESS EXPORT'!AA858," MM/DD/YYY)")),IF(TODAY()&lt;(('ACCESS EXPORT'!Z858)+30),CONCATENATE(VLOOKUP(A858,'ACCESS EXPORT'!$A:$AF,32,FALSE)," (Opens",TEXT('ACCESS EXPORT'!Z858," MM/DD/YYY)")),VLOOKUP(A858,'ACCESS EXPORT'!$A:$AF,32,FALSE)))))),"-")</f>
        <v>ADVENTHEALTH MEDICAL GROUP NEUROLOGY AT WINTER PARK</v>
      </c>
      <c r="D858" s="3" t="str">
        <f ca="1">IFERROR(UPPER(IF(AND('ACCESS EXPORT'!AA858="",'ACCESS EXPORT'!Z858=""),VLOOKUP(A858,'ACCESS EXPORT'!$A:$AF,28,FALSE),(IF('ACCESS EXPORT'!AA858&lt;&gt;"",CONCATENATE(VLOOKUP(A858,'ACCESS EXPORT'!$A:$AF,28,FALSE)," (Closed",TEXT('ACCESS EXPORT'!AA858," MM/DD/YYY)")),IF(TODAY()&lt;(('ACCESS EXPORT'!Z858)+30),CONCATENATE(VLOOKUP(A858,'ACCESS EXPORT'!$A:$AF,28,FALSE)," (Opens",TEXT('ACCESS EXPORT'!Z858," MM/DD/YYY)")),VLOOKUP(A858,'ACCESS EXPORT'!$A:$AF,28,FALSE)))))),"-")</f>
        <v>NEUROLOGY SPECIALISTS OF CENTRAL FLORIDA</v>
      </c>
      <c r="E858" s="3" t="str">
        <f>VLOOKUP($A858,'ACCESS EXPORT'!$A:$AF,3,FALSE)</f>
        <v>7470</v>
      </c>
      <c r="F858" s="3" t="str">
        <f>UPPER(CONCATENATE(VLOOKUP(A858,'ACCESS EXPORT'!$A:$AF,4,FALSE)," ",VLOOKUP(A858,'ACCESS EXPORT'!$A:$AF,5,FALSE)," ",VLOOKUP(A858,'ACCESS EXPORT'!$A:$AF,6,FALSE)," ",VLOOKUP(A858,'ACCESS EXPORT'!$A:$AA,7,FALSE)," ",VLOOKUP(A858,'ACCESS EXPORT'!$A:$AA,8,FALSE)))</f>
        <v>1573 W FAIRBANKS AVE SUITE 210 WINTER PARK FL 32789</v>
      </c>
      <c r="G858" s="4" t="str">
        <f>UPPER(VLOOKUP($A858,'ACCESS EXPORT'!$A:$AF,9,FALSE))</f>
        <v>ORANGE</v>
      </c>
      <c r="H858" s="4" t="str">
        <f>_xlfn.IFNA(VLOOKUP($B858,'ACCESS EXPORT'!$B:$J,9,FALSE),"")</f>
        <v>SW</v>
      </c>
      <c r="I858" s="3" t="str">
        <f>CONCATENATE("(P)",VLOOKUP($A858,'ACCESS EXPORT'!$A:$AF,11,FALSE)," (F)",VLOOKUP($A858,'ACCESS EXPORT'!$A:$AF,29,FALSE))</f>
        <v>(P)(407) 303-6729 (F)(407) 628-2037</v>
      </c>
      <c r="J858" s="4" t="str">
        <f>UPPER(VLOOKUP($A858,'ACCESS EXPORT'!$A:$AF,12,FALSE))</f>
        <v>NEUROLOGY</v>
      </c>
      <c r="K858" s="4" t="str">
        <f>UPPER(VLOOKUP($A858,'ACCESS EXPORT'!$A:$AF,13,FALSE))</f>
        <v>MARLENE HOLLAND</v>
      </c>
      <c r="L858" s="3" t="str">
        <f>IF(AND(VLOOKUP(A858,'ACCESS EXPORT'!A:AE,1,0),'ACCESS EXPORT'!N858=""),UPPER(CONCATENATE('ACCESS EXPORT'!AE858)),IF(VLOOKUP(A858,'ACCESS EXPORT'!A:AE,1,0),UPPER(CONCATENATE('ACCESS EXPORT'!N858," "&amp;CHAR(10),'ACCESS EXPORT'!AE858))))</f>
        <v>KIM ANDERSON (EXEC DIR) 
CARLOS HERNANDEZ (PRAC. ADMIN)</v>
      </c>
      <c r="M858" s="4" t="str">
        <f>UPPER(VLOOKUP($A858,'ACCESS EXPORT'!$A:$O,15,FALSE))</f>
        <v>ALAINA VELASQUEZ (PM)/SIERRA JOOSTEN (OS)</v>
      </c>
      <c r="N858" s="4" t="str">
        <f ca="1">IF(AND('ACCESS EXPORT'!X858="",'ACCESS EXPORT'!Y858=""),IF('ACCESS EXPORT'!V858&lt;&gt;"",(IF(TODAY()-'ACCESS EXPORT'!V858&gt;=-60,UPPER(CONCATENATE(VLOOKUP(B858,'ACCESS EXPORT'!$B:$P,15,FALSE),""&amp;CHAR(10)&amp;"(SEP",TEXT('ACCESS EXPORT'!V858," MM/DD/YYY)"))),IF(TODAY()-'ACCESS EXPORT'!V858&lt;0,UPPER(VLOOKUP(B858,'ACCESS EXPORT'!$B:$P,15,FALSE)),UPPER(VLOOKUP(B858,'ACCESS EXPORT'!$B:$P,15,FALSE))))),IF('ACCESS EXPORT'!U858="",UPPER(VLOOKUP(B858,'ACCESS EXPORT'!$B:$P,15,FALSE)),IF(TODAY()-'ACCESS EXPORT'!U858&lt;=30,CONCATENATE(UPPER(VLOOKUP(B858,'ACCESS EXPORT'!$B:$P,15,FALSE)),""&amp;CHAR(10)&amp;"(NEW",TEXT('ACCESS EXPORT'!U858," MM/DD/YYY)")),IF(AND(TODAY()-'ACCESS EXPORT'!U858&gt;30,TODAY()&gt;0),UPPER(VLOOKUP(B858,'ACCESS EXPORT'!$B:$P,15,FALSE)))))),IF('ACCESS EXPORT'!Y858&lt;&gt;"",UPPER(CONCATENATE(UPPER(VLOOKUP(B858,'ACCESS EXPORT'!$B:$P,15,FALSE)),""&amp;CHAR(10)&amp;"(Transfer Out",TEXT('ACCESS EXPORT'!Y858," MM/DD/YYY)"))),IF('ACCESS EXPORT'!X858&lt;&gt;"",UPPER(CONCATENATE(UPPER(VLOOKUP(B858,'ACCESS EXPORT'!$B:$P,15,FALSE)),""&amp;CHAR(10)&amp;"(Transfer In",TEXT('ACCESS EXPORT'!X858," MM/DD/YYY)"))))))</f>
        <v>BALSALOBRE, DIANA</v>
      </c>
      <c r="O858" s="4" t="str">
        <f>_xlfn.IFNA(VLOOKUP(B858,'ACCESS EXPORT'!$B:$Q,16,FALSE),"")</f>
        <v>MD</v>
      </c>
      <c r="P858" s="4" t="str">
        <f>_xlfn.IFNA(VLOOKUP(B858,'ACCESS EXPORT'!B:W,22,FALSE),"-")</f>
        <v>1194949503</v>
      </c>
      <c r="Q858" s="4" t="str">
        <f>_xlfn.IFNA(VLOOKUP(A858,'ACCESS EXPORT'!$A:$AG,33,0),"-")</f>
        <v>Aldis Leonardo</v>
      </c>
      <c r="R858" s="4" t="str">
        <f>_xlfn.IFNA(VLOOKUP(A858,'ACCESS EXPORT'!$A:$AH,34,0),"-")</f>
        <v>Amanda Dowd</v>
      </c>
      <c r="S858" s="4" t="str">
        <f>_xlfn.IFNA(VLOOKUP(A858,'ACCESS EXPORT'!$A:$AI,35,0),"-")</f>
        <v>Courtney Powell</v>
      </c>
      <c r="T858" s="4" t="str">
        <f>_xlfn.IFNA(VLOOKUP(A858,'ACCESS EXPORT'!$A:$AJ,36,0),"-")</f>
        <v>Wanda Cruz</v>
      </c>
      <c r="U858" s="4" t="str">
        <f>_xlfn.IFNA(VLOOKUP(A858,'ACCESS EXPORT'!$A:$AK,37,0),"-")</f>
        <v>Cerner</v>
      </c>
      <c r="V858" s="4" t="str">
        <f>_xlfn.IFNA(VLOOKUP(A858,'ACCESS EXPORT'!$A:$AL,38,0),"-")</f>
        <v>FHMG_NEURO SPEC OF CEN FL</v>
      </c>
      <c r="W858" s="4" t="str">
        <f>_xlfn.IFNA(VLOOKUP(A858,'ACCESS EXPORT'!$A:$AM,39,0),"-")</f>
        <v/>
      </c>
      <c r="X858" s="4" t="str">
        <f>_xlfn.IFNA(VLOOKUP(A858,'ACCESS EXPORT'!$A:$AN,40,0),"-")</f>
        <v>Tiffany Palmer / John Hill</v>
      </c>
      <c r="Y858" s="26" t="str">
        <f>_xlfn.IFNA(VLOOKUP(A858,'ACCESS EXPORT'!A:AO,41,0),"")</f>
        <v>Candace Pischetola</v>
      </c>
      <c r="Z858" s="26" t="str">
        <f>_xlfn.IFNA(VLOOKUP(A858,'ACCESS EXPORT'!A:AP,42,0),"")</f>
        <v>Candace Goodman</v>
      </c>
      <c r="AA858" s="26" t="str">
        <f>_xlfn.IFNA(VLOOKUP(A858,'ACCESS EXPORT'!A:AQ,43,0),"")</f>
        <v>Jennifer Harper</v>
      </c>
    </row>
    <row r="859" spans="1:27" ht="18.75" x14ac:dyDescent="0.25">
      <c r="A859" s="33">
        <v>294</v>
      </c>
      <c r="B859" s="10">
        <v>1761</v>
      </c>
      <c r="C859" s="7" t="str">
        <f ca="1">IFERROR(UPPER(IF(AND('ACCESS EXPORT'!AA859="",'ACCESS EXPORT'!Z859=""),VLOOKUP(A859,'ACCESS EXPORT'!$A:$AF,32,FALSE),(IF('ACCESS EXPORT'!AA859&lt;&gt;"",CONCATENATE(VLOOKUP(A859,'ACCESS EXPORT'!$A:$AF,32,FALSE)," (Closed",TEXT('ACCESS EXPORT'!AA859," MM/DD/YYY)")),IF(TODAY()&lt;(('ACCESS EXPORT'!Z859)+30),CONCATENATE(VLOOKUP(A859,'ACCESS EXPORT'!$A:$AF,32,FALSE)," (Opens",TEXT('ACCESS EXPORT'!Z859," MM/DD/YYY)")),VLOOKUP(A859,'ACCESS EXPORT'!$A:$AF,32,FALSE)))))),"-")</f>
        <v>ADVENTHEALTH MEDICAL GROUP NEUROLOGY AT APOPKA</v>
      </c>
      <c r="D859" s="3" t="str">
        <f ca="1">IFERROR(UPPER(IF(AND('ACCESS EXPORT'!AA859="",'ACCESS EXPORT'!Z859=""),VLOOKUP(A859,'ACCESS EXPORT'!$A:$AF,28,FALSE),(IF('ACCESS EXPORT'!AA859&lt;&gt;"",CONCATENATE(VLOOKUP(A859,'ACCESS EXPORT'!$A:$AF,28,FALSE)," (Closed",TEXT('ACCESS EXPORT'!AA859," MM/DD/YYY)")),IF(TODAY()&lt;(('ACCESS EXPORT'!Z859)+30),CONCATENATE(VLOOKUP(A859,'ACCESS EXPORT'!$A:$AF,28,FALSE)," (Opens",TEXT('ACCESS EXPORT'!Z859," MM/DD/YYY)")),VLOOKUP(A859,'ACCESS EXPORT'!$A:$AF,28,FALSE)))))),"-")</f>
        <v>NEUROLOGY SPECIALISTS OF CENTRAL FLORIDA - APOPKA*</v>
      </c>
      <c r="E859" s="3" t="str">
        <f>VLOOKUP($A859,'ACCESS EXPORT'!$A:$AF,3,FALSE)</f>
        <v>7470</v>
      </c>
      <c r="F859" s="3" t="str">
        <f>UPPER(CONCATENATE(VLOOKUP(A859,'ACCESS EXPORT'!$A:$AF,4,FALSE)," ",VLOOKUP(A859,'ACCESS EXPORT'!$A:$AF,5,FALSE)," ",VLOOKUP(A859,'ACCESS EXPORT'!$A:$AF,6,FALSE)," ",VLOOKUP(A859,'ACCESS EXPORT'!$A:$AA,7,FALSE)," ",VLOOKUP(A859,'ACCESS EXPORT'!$A:$AA,8,FALSE)))</f>
        <v>201 N. PARK AVE SUITE 301 APOPKA FL 32703</v>
      </c>
      <c r="G859" s="4" t="str">
        <f>UPPER(VLOOKUP($A859,'ACCESS EXPORT'!$A:$AF,9,FALSE))</f>
        <v>ORANGE</v>
      </c>
      <c r="H859" s="4" t="str">
        <f>_xlfn.IFNA(VLOOKUP($B859,'ACCESS EXPORT'!$B:$J,9,FALSE),"")</f>
        <v>SW</v>
      </c>
      <c r="I859" s="3" t="str">
        <f>CONCATENATE("(P)",VLOOKUP($A859,'ACCESS EXPORT'!$A:$AF,11,FALSE)," (F)",VLOOKUP($A859,'ACCESS EXPORT'!$A:$AF,29,FALSE))</f>
        <v>(P)(407) 889-1999 (F)(407) 889-1193</v>
      </c>
      <c r="J859" s="4" t="str">
        <f>UPPER(VLOOKUP($A859,'ACCESS EXPORT'!$A:$AF,12,FALSE))</f>
        <v>NEUROLOGY</v>
      </c>
      <c r="K859" s="4" t="str">
        <f>UPPER(VLOOKUP($A859,'ACCESS EXPORT'!$A:$AF,13,FALSE))</f>
        <v>MARLENE HOLLAND</v>
      </c>
      <c r="L859" s="3" t="str">
        <f>IF(AND(VLOOKUP(A859,'ACCESS EXPORT'!A:AE,1,0),'ACCESS EXPORT'!N859=""),UPPER(CONCATENATE('ACCESS EXPORT'!AE859)),IF(VLOOKUP(A859,'ACCESS EXPORT'!A:AE,1,0),UPPER(CONCATENATE('ACCESS EXPORT'!N859," "&amp;CHAR(10),'ACCESS EXPORT'!AE859))))</f>
        <v>KIM ANDERSON (EXEC DIR) 
CARLOS HERNANDEZ (PRAC. ADMIN)</v>
      </c>
      <c r="M859" s="4" t="str">
        <f>UPPER(VLOOKUP($A859,'ACCESS EXPORT'!$A:$O,15,FALSE))</f>
        <v>ALAINA VELASQUEZ (PM)/SIERRA JOOSTEN (OS)</v>
      </c>
      <c r="N859" s="4" t="str">
        <f ca="1">IF(AND('ACCESS EXPORT'!X859="",'ACCESS EXPORT'!Y859=""),IF('ACCESS EXPORT'!V859&lt;&gt;"",(IF(TODAY()-'ACCESS EXPORT'!V859&gt;=-60,UPPER(CONCATENATE(VLOOKUP(B859,'ACCESS EXPORT'!$B:$P,15,FALSE),""&amp;CHAR(10)&amp;"(SEP",TEXT('ACCESS EXPORT'!V859," MM/DD/YYY)"))),IF(TODAY()-'ACCESS EXPORT'!V859&lt;0,UPPER(VLOOKUP(B859,'ACCESS EXPORT'!$B:$P,15,FALSE)),UPPER(VLOOKUP(B859,'ACCESS EXPORT'!$B:$P,15,FALSE))))),IF('ACCESS EXPORT'!U859="",UPPER(VLOOKUP(B859,'ACCESS EXPORT'!$B:$P,15,FALSE)),IF(TODAY()-'ACCESS EXPORT'!U859&lt;=30,CONCATENATE(UPPER(VLOOKUP(B859,'ACCESS EXPORT'!$B:$P,15,FALSE)),""&amp;CHAR(10)&amp;"(NEW",TEXT('ACCESS EXPORT'!U859," MM/DD/YYY)")),IF(AND(TODAY()-'ACCESS EXPORT'!U859&gt;30,TODAY()&gt;0),UPPER(VLOOKUP(B859,'ACCESS EXPORT'!$B:$P,15,FALSE)))))),IF('ACCESS EXPORT'!Y859&lt;&gt;"",UPPER(CONCATENATE(UPPER(VLOOKUP(B859,'ACCESS EXPORT'!$B:$P,15,FALSE)),""&amp;CHAR(10)&amp;"(Transfer Out",TEXT('ACCESS EXPORT'!Y859," MM/DD/YYY)"))),IF('ACCESS EXPORT'!X859&lt;&gt;"",UPPER(CONCATENATE(UPPER(VLOOKUP(B859,'ACCESS EXPORT'!$B:$P,15,FALSE)),""&amp;CHAR(10)&amp;"(Transfer In",TEXT('ACCESS EXPORT'!X859," MM/DD/YYY)"))))))</f>
        <v>BALSALOBRE, DIANA</v>
      </c>
      <c r="O859" s="4" t="str">
        <f>_xlfn.IFNA(VLOOKUP(B859,'ACCESS EXPORT'!$B:$Q,16,FALSE),"")</f>
        <v>MD</v>
      </c>
      <c r="P859" s="4" t="str">
        <f>_xlfn.IFNA(VLOOKUP(B859,'ACCESS EXPORT'!B:W,22,FALSE),"-")</f>
        <v>1194949503</v>
      </c>
      <c r="Q859" s="4" t="str">
        <f>_xlfn.IFNA(VLOOKUP(A859,'ACCESS EXPORT'!$A:$AG,33,0),"-")</f>
        <v>Quamirah Denson</v>
      </c>
      <c r="R859" s="4" t="str">
        <f>_xlfn.IFNA(VLOOKUP(A859,'ACCESS EXPORT'!$A:$AH,34,0),"-")</f>
        <v>Amanda Dowd</v>
      </c>
      <c r="S859" s="4" t="str">
        <f>_xlfn.IFNA(VLOOKUP(A859,'ACCESS EXPORT'!$A:$AI,35,0),"-")</f>
        <v>Courtney Powell</v>
      </c>
      <c r="T859" s="4" t="str">
        <f>_xlfn.IFNA(VLOOKUP(A859,'ACCESS EXPORT'!$A:$AJ,36,0),"-")</f>
        <v>Wanda Cruz</v>
      </c>
      <c r="U859" s="4" t="str">
        <f>_xlfn.IFNA(VLOOKUP(A859,'ACCESS EXPORT'!$A:$AK,37,0),"-")</f>
        <v>Cerner</v>
      </c>
      <c r="V859" s="4" t="str">
        <f>_xlfn.IFNA(VLOOKUP(A859,'ACCESS EXPORT'!$A:$AL,38,0),"-")</f>
        <v>FHMG_NEURO SPEC OF CEN FL_APK</v>
      </c>
      <c r="W859" s="4" t="str">
        <f>_xlfn.IFNA(VLOOKUP(A859,'ACCESS EXPORT'!$A:$AM,39,0),"-")</f>
        <v/>
      </c>
      <c r="X859" s="4" t="str">
        <f>_xlfn.IFNA(VLOOKUP(A859,'ACCESS EXPORT'!$A:$AN,40,0),"-")</f>
        <v>Tiffany Palmer / John Hill</v>
      </c>
      <c r="Y859" s="26" t="str">
        <f>_xlfn.IFNA(VLOOKUP(A859,'ACCESS EXPORT'!A:AO,41,0),"")</f>
        <v>Candace Pischetola</v>
      </c>
      <c r="Z859" s="26" t="str">
        <f>_xlfn.IFNA(VLOOKUP(A859,'ACCESS EXPORT'!A:AP,42,0),"")</f>
        <v>Candace Goodman</v>
      </c>
      <c r="AA859" s="26" t="str">
        <f>_xlfn.IFNA(VLOOKUP(A859,'ACCESS EXPORT'!A:AQ,43,0),"")</f>
        <v>Jennifer Harper</v>
      </c>
    </row>
    <row r="860" spans="1:27" ht="18.75" x14ac:dyDescent="0.25">
      <c r="A860" s="33">
        <v>352</v>
      </c>
      <c r="B860" s="10">
        <v>2058</v>
      </c>
      <c r="C860" s="7" t="str">
        <f ca="1">IFERROR(UPPER(IF(AND('ACCESS EXPORT'!AA860="",'ACCESS EXPORT'!Z860=""),VLOOKUP(A860,'ACCESS EXPORT'!$A:$AF,32,FALSE),(IF('ACCESS EXPORT'!AA860&lt;&gt;"",CONCATENATE(VLOOKUP(A860,'ACCESS EXPORT'!$A:$AF,32,FALSE)," (Closed",TEXT('ACCESS EXPORT'!AA860," MM/DD/YYY)")),IF(TODAY()&lt;(('ACCESS EXPORT'!Z860)+30),CONCATENATE(VLOOKUP(A860,'ACCESS EXPORT'!$A:$AF,32,FALSE)," (Opens",TEXT('ACCESS EXPORT'!Z860," MM/DD/YYY)")),VLOOKUP(A860,'ACCESS EXPORT'!$A:$AF,32,FALSE)))))),"-")</f>
        <v>ADVENTHEALTH MEDICAL GROUP TRANSPLANT AT ORLANDO</v>
      </c>
      <c r="D860" s="3" t="str">
        <f ca="1">IFERROR(UPPER(IF(AND('ACCESS EXPORT'!AA860="",'ACCESS EXPORT'!Z860=""),VLOOKUP(A860,'ACCESS EXPORT'!$A:$AF,28,FALSE),(IF('ACCESS EXPORT'!AA860&lt;&gt;"",CONCATENATE(VLOOKUP(A860,'ACCESS EXPORT'!$A:$AF,28,FALSE)," (Closed",TEXT('ACCESS EXPORT'!AA860," MM/DD/YYY)")),IF(TODAY()&lt;(('ACCESS EXPORT'!Z860)+30),CONCATENATE(VLOOKUP(A860,'ACCESS EXPORT'!$A:$AF,28,FALSE)," (Opens",TEXT('ACCESS EXPORT'!Z860," MM/DD/YYY)")),VLOOKUP(A860,'ACCESS EXPORT'!$A:$AF,28,FALSE)))))),"-")</f>
        <v>LUNG TRANSPLANT</v>
      </c>
      <c r="E860" s="3" t="str">
        <f>VLOOKUP($A860,'ACCESS EXPORT'!$A:$AF,3,FALSE)</f>
        <v>7474</v>
      </c>
      <c r="F860" s="3" t="str">
        <f>UPPER(CONCATENATE(VLOOKUP(A860,'ACCESS EXPORT'!$A:$AF,4,FALSE)," ",VLOOKUP(A860,'ACCESS EXPORT'!$A:$AF,5,FALSE)," ",VLOOKUP(A860,'ACCESS EXPORT'!$A:$AF,6,FALSE)," ",VLOOKUP(A860,'ACCESS EXPORT'!$A:$AA,7,FALSE)," ",VLOOKUP(A860,'ACCESS EXPORT'!$A:$AA,8,FALSE)))</f>
        <v>2415 N ORANGE AVE SUITE 700 ORLANDO FL 32804</v>
      </c>
      <c r="G860" s="4" t="str">
        <f>UPPER(VLOOKUP($A860,'ACCESS EXPORT'!$A:$AF,9,FALSE))</f>
        <v>ORANGE</v>
      </c>
      <c r="H860" s="4" t="str">
        <f>_xlfn.IFNA(VLOOKUP($B860,'ACCESS EXPORT'!$B:$J,9,FALSE),"")</f>
        <v>FHTI</v>
      </c>
      <c r="I860" s="3" t="str">
        <f>CONCATENATE("(P)",VLOOKUP($A860,'ACCESS EXPORT'!$A:$AF,11,FALSE)," (F)",VLOOKUP($A860,'ACCESS EXPORT'!$A:$AF,29,FALSE))</f>
        <v>(P)(407) 303 2474 (F)(407) 303-0682</v>
      </c>
      <c r="J860" s="4" t="str">
        <f>UPPER(VLOOKUP($A860,'ACCESS EXPORT'!$A:$AF,12,FALSE))</f>
        <v>FHTI</v>
      </c>
      <c r="K860" s="4" t="str">
        <f>UPPER(VLOOKUP($A860,'ACCESS EXPORT'!$A:$AF,13,FALSE))</f>
        <v>KARI VARGAS</v>
      </c>
      <c r="L860" s="3" t="str">
        <f>IF(AND(VLOOKUP(A860,'ACCESS EXPORT'!A:AE,1,0),'ACCESS EXPORT'!N860=""),UPPER(CONCATENATE('ACCESS EXPORT'!AE860)),IF(VLOOKUP(A860,'ACCESS EXPORT'!A:AE,1,0),UPPER(CONCATENATE('ACCESS EXPORT'!N860," "&amp;CHAR(10),'ACCESS EXPORT'!AE860))))</f>
        <v xml:space="preserve">BARRY FRIEDMAN 
</v>
      </c>
      <c r="M860" s="4" t="str">
        <f>UPPER(VLOOKUP($A860,'ACCESS EXPORT'!$A:$O,15,FALSE))</f>
        <v>TBD</v>
      </c>
      <c r="N860" s="4" t="str">
        <f ca="1">IF(AND('ACCESS EXPORT'!X860="",'ACCESS EXPORT'!Y860=""),IF('ACCESS EXPORT'!V860&lt;&gt;"",(IF(TODAY()-'ACCESS EXPORT'!V860&gt;=-60,UPPER(CONCATENATE(VLOOKUP(B860,'ACCESS EXPORT'!$B:$P,15,FALSE),""&amp;CHAR(10)&amp;"(SEP",TEXT('ACCESS EXPORT'!V860," MM/DD/YYY)"))),IF(TODAY()-'ACCESS EXPORT'!V860&lt;0,UPPER(VLOOKUP(B860,'ACCESS EXPORT'!$B:$P,15,FALSE)),UPPER(VLOOKUP(B860,'ACCESS EXPORT'!$B:$P,15,FALSE))))),IF('ACCESS EXPORT'!U860="",UPPER(VLOOKUP(B860,'ACCESS EXPORT'!$B:$P,15,FALSE)),IF(TODAY()-'ACCESS EXPORT'!U860&lt;=30,CONCATENATE(UPPER(VLOOKUP(B860,'ACCESS EXPORT'!$B:$P,15,FALSE)),""&amp;CHAR(10)&amp;"(NEW",TEXT('ACCESS EXPORT'!U860," MM/DD/YYY)")),IF(AND(TODAY()-'ACCESS EXPORT'!U860&gt;30,TODAY()&gt;0),UPPER(VLOOKUP(B860,'ACCESS EXPORT'!$B:$P,15,FALSE)))))),IF('ACCESS EXPORT'!Y860&lt;&gt;"",UPPER(CONCATENATE(UPPER(VLOOKUP(B860,'ACCESS EXPORT'!$B:$P,15,FALSE)),""&amp;CHAR(10)&amp;"(Transfer Out",TEXT('ACCESS EXPORT'!Y860," MM/DD/YYY)"))),IF('ACCESS EXPORT'!X860&lt;&gt;"",UPPER(CONCATENATE(UPPER(VLOOKUP(B860,'ACCESS EXPORT'!$B:$P,15,FALSE)),""&amp;CHAR(10)&amp;"(Transfer In",TEXT('ACCESS EXPORT'!X860," MM/DD/YYY)"))))))</f>
        <v>DAVIS, ROBERT</v>
      </c>
      <c r="O860" s="4" t="str">
        <f>_xlfn.IFNA(VLOOKUP(B860,'ACCESS EXPORT'!$B:$Q,16,FALSE),"")</f>
        <v>MD</v>
      </c>
      <c r="P860" s="4" t="str">
        <f>_xlfn.IFNA(VLOOKUP(B860,'ACCESS EXPORT'!B:W,22,FALSE),"-")</f>
        <v>1942232699</v>
      </c>
      <c r="Q860" s="4" t="str">
        <f>_xlfn.IFNA(VLOOKUP(A860,'ACCESS EXPORT'!$A:$AG,33,0),"-")</f>
        <v>Bevine Whyte</v>
      </c>
      <c r="R860" s="4" t="str">
        <f>_xlfn.IFNA(VLOOKUP(A860,'ACCESS EXPORT'!$A:$AH,34,0),"-")</f>
        <v>Hospital HR</v>
      </c>
      <c r="S860" s="4" t="str">
        <f>_xlfn.IFNA(VLOOKUP(A860,'ACCESS EXPORT'!$A:$AI,35,0),"-")</f>
        <v>James Agee</v>
      </c>
      <c r="T860" s="4" t="str">
        <f>_xlfn.IFNA(VLOOKUP(A860,'ACCESS EXPORT'!$A:$AJ,36,0),"-")</f>
        <v>TBD</v>
      </c>
      <c r="U860" s="4" t="str">
        <f>_xlfn.IFNA(VLOOKUP(A860,'ACCESS EXPORT'!$A:$AK,37,0),"-")</f>
        <v>athena</v>
      </c>
      <c r="V860" s="4" t="str">
        <f>_xlfn.IFNA(VLOOKUP(A860,'ACCESS EXPORT'!$A:$AL,38,0),"-")</f>
        <v>FHMG_FHTI LUNG TXP</v>
      </c>
      <c r="W860" s="4" t="str">
        <f>_xlfn.IFNA(VLOOKUP(A860,'ACCESS EXPORT'!$A:$AM,39,0),"-")</f>
        <v/>
      </c>
      <c r="X860" s="4" t="str">
        <f>_xlfn.IFNA(VLOOKUP(A860,'ACCESS EXPORT'!$A:$AN,40,0),"-")</f>
        <v>Brooke Bushika / Keelyn Fleming</v>
      </c>
      <c r="Y860" s="26" t="str">
        <f>_xlfn.IFNA(VLOOKUP(A860,'ACCESS EXPORT'!A:AO,41,0),"")</f>
        <v>Dave Cowley</v>
      </c>
      <c r="Z860" s="26" t="str">
        <f>_xlfn.IFNA(VLOOKUP(A860,'ACCESS EXPORT'!A:AP,42,0),"")</f>
        <v/>
      </c>
      <c r="AA860" s="26" t="str">
        <f>_xlfn.IFNA(VLOOKUP(A860,'ACCESS EXPORT'!A:AQ,43,0),"")</f>
        <v>Carl Pfeiffer</v>
      </c>
    </row>
    <row r="861" spans="1:27" ht="18.75" x14ac:dyDescent="0.25">
      <c r="A861" s="33">
        <v>109</v>
      </c>
      <c r="B861" s="10">
        <v>1134</v>
      </c>
      <c r="C861" s="7" t="str">
        <f ca="1">IFERROR(UPPER(IF(AND('ACCESS EXPORT'!AA861="",'ACCESS EXPORT'!Z861=""),VLOOKUP(A861,'ACCESS EXPORT'!$A:$AF,32,FALSE),(IF('ACCESS EXPORT'!AA861&lt;&gt;"",CONCATENATE(VLOOKUP(A861,'ACCESS EXPORT'!$A:$AF,32,FALSE)," (Closed",TEXT('ACCESS EXPORT'!AA861," MM/DD/YYY)")),IF(TODAY()&lt;(('ACCESS EXPORT'!Z861)+30),CONCATENATE(VLOOKUP(A861,'ACCESS EXPORT'!$A:$AF,32,FALSE)," (Opens",TEXT('ACCESS EXPORT'!Z861," MM/DD/YYY)")),VLOOKUP(A861,'ACCESS EXPORT'!$A:$AF,32,FALSE)))))),"-")</f>
        <v>ADVENTHEALTH MEDICAL GROUP GASTROENTEROLOGY AT MAITLAND</v>
      </c>
      <c r="D861" s="3" t="str">
        <f ca="1">IFERROR(UPPER(IF(AND('ACCESS EXPORT'!AA861="",'ACCESS EXPORT'!Z861=""),VLOOKUP(A861,'ACCESS EXPORT'!$A:$AF,28,FALSE),(IF('ACCESS EXPORT'!AA861&lt;&gt;"",CONCATENATE(VLOOKUP(A861,'ACCESS EXPORT'!$A:$AF,28,FALSE)," (Closed",TEXT('ACCESS EXPORT'!AA861," MM/DD/YYY)")),IF(TODAY()&lt;(('ACCESS EXPORT'!Z861)+30),CONCATENATE(VLOOKUP(A861,'ACCESS EXPORT'!$A:$AF,28,FALSE)," (Opens",TEXT('ACCESS EXPORT'!Z861," MM/DD/YYY)")),VLOOKUP(A861,'ACCESS EXPORT'!$A:$AF,28,FALSE)))))),"-")</f>
        <v>APTER GASTROENTEROLOGY CENTER</v>
      </c>
      <c r="E861" s="3" t="str">
        <f>VLOOKUP($A861,'ACCESS EXPORT'!$A:$AF,3,FALSE)</f>
        <v>7490</v>
      </c>
      <c r="F861" s="3" t="str">
        <f>UPPER(CONCATENATE(VLOOKUP(A861,'ACCESS EXPORT'!$A:$AF,4,FALSE)," ",VLOOKUP(A861,'ACCESS EXPORT'!$A:$AF,5,FALSE)," ",VLOOKUP(A861,'ACCESS EXPORT'!$A:$AF,6,FALSE)," ",VLOOKUP(A861,'ACCESS EXPORT'!$A:$AA,7,FALSE)," ",VLOOKUP(A861,'ACCESS EXPORT'!$A:$AA,8,FALSE)))</f>
        <v>100 E SYBELIA AVE SUITE 327 MAITLAND FL 32751</v>
      </c>
      <c r="G861" s="4" t="str">
        <f>UPPER(VLOOKUP($A861,'ACCESS EXPORT'!$A:$AF,9,FALSE))</f>
        <v>ORANGE</v>
      </c>
      <c r="H861" s="4" t="str">
        <f>_xlfn.IFNA(VLOOKUP($B861,'ACCESS EXPORT'!$B:$J,9,FALSE),"")</f>
        <v>NE</v>
      </c>
      <c r="I861" s="3" t="str">
        <f>CONCATENATE("(P)",VLOOKUP($A861,'ACCESS EXPORT'!$A:$AF,11,FALSE)," (F)",VLOOKUP($A861,'ACCESS EXPORT'!$A:$AF,29,FALSE))</f>
        <v>(P)(407) 644-2525 (F)(407) 644-3307</v>
      </c>
      <c r="J861" s="4" t="str">
        <f>UPPER(VLOOKUP($A861,'ACCESS EXPORT'!$A:$AF,12,FALSE))</f>
        <v>GASTROENTEROLOGY</v>
      </c>
      <c r="K861" s="4" t="str">
        <f>UPPER(VLOOKUP($A861,'ACCESS EXPORT'!$A:$AF,13,FALSE))</f>
        <v>SCOTT HILL</v>
      </c>
      <c r="L861" s="3" t="str">
        <f>IF(AND(VLOOKUP(A861,'ACCESS EXPORT'!A:AE,1,0),'ACCESS EXPORT'!N861=""),UPPER(CONCATENATE('ACCESS EXPORT'!AE861)),IF(VLOOKUP(A861,'ACCESS EXPORT'!A:AE,1,0),UPPER(CONCATENATE('ACCESS EXPORT'!N861," "&amp;CHAR(10),'ACCESS EXPORT'!AE861))))</f>
        <v xml:space="preserve">MICHELL ATHANASE 
</v>
      </c>
      <c r="M861" s="4" t="str">
        <f>UPPER(VLOOKUP($A861,'ACCESS EXPORT'!$A:$O,15,FALSE))</f>
        <v>BONNIE PEARCE (OS)</v>
      </c>
      <c r="N861" s="4" t="str">
        <f ca="1">IF(AND('ACCESS EXPORT'!X861="",'ACCESS EXPORT'!Y861=""),IF('ACCESS EXPORT'!V861&lt;&gt;"",(IF(TODAY()-'ACCESS EXPORT'!V861&gt;=-60,UPPER(CONCATENATE(VLOOKUP(B861,'ACCESS EXPORT'!$B:$P,15,FALSE),""&amp;CHAR(10)&amp;"(SEP",TEXT('ACCESS EXPORT'!V861," MM/DD/YYY)"))),IF(TODAY()-'ACCESS EXPORT'!V861&lt;0,UPPER(VLOOKUP(B861,'ACCESS EXPORT'!$B:$P,15,FALSE)),UPPER(VLOOKUP(B861,'ACCESS EXPORT'!$B:$P,15,FALSE))))),IF('ACCESS EXPORT'!U861="",UPPER(VLOOKUP(B861,'ACCESS EXPORT'!$B:$P,15,FALSE)),IF(TODAY()-'ACCESS EXPORT'!U861&lt;=30,CONCATENATE(UPPER(VLOOKUP(B861,'ACCESS EXPORT'!$B:$P,15,FALSE)),""&amp;CHAR(10)&amp;"(NEW",TEXT('ACCESS EXPORT'!U861," MM/DD/YYY)")),IF(AND(TODAY()-'ACCESS EXPORT'!U861&gt;30,TODAY()&gt;0),UPPER(VLOOKUP(B861,'ACCESS EXPORT'!$B:$P,15,FALSE)))))),IF('ACCESS EXPORT'!Y861&lt;&gt;"",UPPER(CONCATENATE(UPPER(VLOOKUP(B861,'ACCESS EXPORT'!$B:$P,15,FALSE)),""&amp;CHAR(10)&amp;"(Transfer Out",TEXT('ACCESS EXPORT'!Y861," MM/DD/YYY)"))),IF('ACCESS EXPORT'!X861&lt;&gt;"",UPPER(CONCATENATE(UPPER(VLOOKUP(B861,'ACCESS EXPORT'!$B:$P,15,FALSE)),""&amp;CHAR(10)&amp;"(Transfer In",TEXT('ACCESS EXPORT'!X861," MM/DD/YYY)"))))))</f>
        <v>APTER, MATTHEW N.</v>
      </c>
      <c r="O861" s="4" t="str">
        <f>_xlfn.IFNA(VLOOKUP(B861,'ACCESS EXPORT'!$B:$Q,16,FALSE),"")</f>
        <v>MD</v>
      </c>
      <c r="P861" s="4" t="str">
        <f>_xlfn.IFNA(VLOOKUP(B861,'ACCESS EXPORT'!B:W,22,FALSE),"-")</f>
        <v>1477651602</v>
      </c>
      <c r="Q861" s="4" t="str">
        <f>_xlfn.IFNA(VLOOKUP(A861,'ACCESS EXPORT'!$A:$AG,33,0),"-")</f>
        <v>Ronald Paulin</v>
      </c>
      <c r="R861" s="4" t="str">
        <f>_xlfn.IFNA(VLOOKUP(A861,'ACCESS EXPORT'!$A:$AH,34,0),"-")</f>
        <v>Carol Shane</v>
      </c>
      <c r="S861" s="4" t="str">
        <f>_xlfn.IFNA(VLOOKUP(A861,'ACCESS EXPORT'!$A:$AI,35,0),"-")</f>
        <v>Kikzeny Cartagena</v>
      </c>
      <c r="T861" s="4" t="str">
        <f>_xlfn.IFNA(VLOOKUP(A861,'ACCESS EXPORT'!$A:$AJ,36,0),"-")</f>
        <v>TBD</v>
      </c>
      <c r="U861" s="4" t="str">
        <f>_xlfn.IFNA(VLOOKUP(A861,'ACCESS EXPORT'!$A:$AK,37,0),"-")</f>
        <v>athena</v>
      </c>
      <c r="V861" s="4" t="str">
        <f>_xlfn.IFNA(VLOOKUP(A861,'ACCESS EXPORT'!$A:$AL,38,0),"-")</f>
        <v>FHMG_APTER GI CTR</v>
      </c>
      <c r="W861" s="4" t="str">
        <f>_xlfn.IFNA(VLOOKUP(A861,'ACCESS EXPORT'!$A:$AM,39,0),"-")</f>
        <v/>
      </c>
      <c r="X861" s="4" t="str">
        <f>_xlfn.IFNA(VLOOKUP(A861,'ACCESS EXPORT'!$A:$AN,40,0),"-")</f>
        <v>John Del Rio / Shahla Cedeno</v>
      </c>
      <c r="Y861" s="26" t="str">
        <f>_xlfn.IFNA(VLOOKUP(A861,'ACCESS EXPORT'!A:AO,41,0),"")</f>
        <v>Jose Anderson</v>
      </c>
      <c r="Z861" s="26" t="str">
        <f>_xlfn.IFNA(VLOOKUP(A861,'ACCESS EXPORT'!A:AP,42,0),"")</f>
        <v>Varuna Singh</v>
      </c>
      <c r="AA861" s="26" t="str">
        <f>_xlfn.IFNA(VLOOKUP(A861,'ACCESS EXPORT'!A:AQ,43,0),"")</f>
        <v>Tricia Greco</v>
      </c>
    </row>
    <row r="862" spans="1:27" ht="18.75" x14ac:dyDescent="0.25">
      <c r="A862" s="33">
        <v>353</v>
      </c>
      <c r="B862" s="10">
        <v>2061</v>
      </c>
      <c r="C862" s="7" t="str">
        <f ca="1">IFERROR(UPPER(IF(AND('ACCESS EXPORT'!AA862="",'ACCESS EXPORT'!Z862=""),VLOOKUP(A862,'ACCESS EXPORT'!$A:$AF,32,FALSE),(IF('ACCESS EXPORT'!AA862&lt;&gt;"",CONCATENATE(VLOOKUP(A862,'ACCESS EXPORT'!$A:$AF,32,FALSE)," (Closed",TEXT('ACCESS EXPORT'!AA862," MM/DD/YYY)")),IF(TODAY()&lt;(('ACCESS EXPORT'!Z862)+30),CONCATENATE(VLOOKUP(A862,'ACCESS EXPORT'!$A:$AF,32,FALSE)," (Opens",TEXT('ACCESS EXPORT'!Z862," MM/DD/YYY)")),VLOOKUP(A862,'ACCESS EXPORT'!$A:$AF,32,FALSE)))))),"-")</f>
        <v>ADVENTHEALTH MEDICAL GROUP TRANSPLANT AT ORLANDO</v>
      </c>
      <c r="D862" s="3" t="str">
        <f ca="1">IFERROR(UPPER(IF(AND('ACCESS EXPORT'!AA862="",'ACCESS EXPORT'!Z862=""),VLOOKUP(A862,'ACCESS EXPORT'!$A:$AF,28,FALSE),(IF('ACCESS EXPORT'!AA862&lt;&gt;"",CONCATENATE(VLOOKUP(A862,'ACCESS EXPORT'!$A:$AF,28,FALSE)," (Closed",TEXT('ACCESS EXPORT'!AA862," MM/DD/YYY)")),IF(TODAY()&lt;(('ACCESS EXPORT'!Z862)+30),CONCATENATE(VLOOKUP(A862,'ACCESS EXPORT'!$A:$AF,28,FALSE)," (Opens",TEXT('ACCESS EXPORT'!Z862," MM/DD/YYY)")),VLOOKUP(A862,'ACCESS EXPORT'!$A:$AF,28,FALSE)))))),"-")</f>
        <v>TRANSPLANT SURGEONS</v>
      </c>
      <c r="E862" s="3" t="str">
        <f>VLOOKUP($A862,'ACCESS EXPORT'!$A:$AF,3,FALSE)</f>
        <v>7491</v>
      </c>
      <c r="F862" s="3" t="str">
        <f>UPPER(CONCATENATE(VLOOKUP(A862,'ACCESS EXPORT'!$A:$AF,4,FALSE)," ",VLOOKUP(A862,'ACCESS EXPORT'!$A:$AF,5,FALSE)," ",VLOOKUP(A862,'ACCESS EXPORT'!$A:$AF,6,FALSE)," ",VLOOKUP(A862,'ACCESS EXPORT'!$A:$AA,7,FALSE)," ",VLOOKUP(A862,'ACCESS EXPORT'!$A:$AA,8,FALSE)))</f>
        <v>2415 N ORANGE AVE SUITE 700 ORLANDO FL 32804</v>
      </c>
      <c r="G862" s="4" t="str">
        <f>UPPER(VLOOKUP($A862,'ACCESS EXPORT'!$A:$AF,9,FALSE))</f>
        <v>ORANGE</v>
      </c>
      <c r="H862" s="4" t="str">
        <f>_xlfn.IFNA(VLOOKUP($B862,'ACCESS EXPORT'!$B:$J,9,FALSE),"")</f>
        <v>FHTI</v>
      </c>
      <c r="I862" s="3" t="str">
        <f>CONCATENATE("(P)",VLOOKUP($A862,'ACCESS EXPORT'!$A:$AF,11,FALSE)," (F)",VLOOKUP($A862,'ACCESS EXPORT'!$A:$AF,29,FALSE))</f>
        <v>(P)(407) 303 2474 (F)Pre Kidney (407) 303-0677 
Post Kidny (407 ) 303-0679</v>
      </c>
      <c r="J862" s="4" t="str">
        <f>UPPER(VLOOKUP($A862,'ACCESS EXPORT'!$A:$AF,12,FALSE))</f>
        <v>FHTI</v>
      </c>
      <c r="K862" s="4" t="str">
        <f>UPPER(VLOOKUP($A862,'ACCESS EXPORT'!$A:$AF,13,FALSE))</f>
        <v>KARI VARGAS</v>
      </c>
      <c r="L862" s="3" t="str">
        <f>IF(AND(VLOOKUP(A862,'ACCESS EXPORT'!A:AE,1,0),'ACCESS EXPORT'!N862=""),UPPER(CONCATENATE('ACCESS EXPORT'!AE862)),IF(VLOOKUP(A862,'ACCESS EXPORT'!A:AE,1,0),UPPER(CONCATENATE('ACCESS EXPORT'!N862," "&amp;CHAR(10),'ACCESS EXPORT'!AE862))))</f>
        <v xml:space="preserve">BARRY FRIEDMAN 
</v>
      </c>
      <c r="M862" s="4" t="str">
        <f>UPPER(VLOOKUP($A862,'ACCESS EXPORT'!$A:$O,15,FALSE))</f>
        <v>TBD</v>
      </c>
      <c r="N862" s="4" t="str">
        <f ca="1">IF(AND('ACCESS EXPORT'!X862="",'ACCESS EXPORT'!Y862=""),IF('ACCESS EXPORT'!V862&lt;&gt;"",(IF(TODAY()-'ACCESS EXPORT'!V862&gt;=-60,UPPER(CONCATENATE(VLOOKUP(B862,'ACCESS EXPORT'!$B:$P,15,FALSE),""&amp;CHAR(10)&amp;"(SEP",TEXT('ACCESS EXPORT'!V862," MM/DD/YYY)"))),IF(TODAY()-'ACCESS EXPORT'!V862&lt;0,UPPER(VLOOKUP(B862,'ACCESS EXPORT'!$B:$P,15,FALSE)),UPPER(VLOOKUP(B862,'ACCESS EXPORT'!$B:$P,15,FALSE))))),IF('ACCESS EXPORT'!U862="",UPPER(VLOOKUP(B862,'ACCESS EXPORT'!$B:$P,15,FALSE)),IF(TODAY()-'ACCESS EXPORT'!U862&lt;=30,CONCATENATE(UPPER(VLOOKUP(B862,'ACCESS EXPORT'!$B:$P,15,FALSE)),""&amp;CHAR(10)&amp;"(NEW",TEXT('ACCESS EXPORT'!U862," MM/DD/YYY)")),IF(AND(TODAY()-'ACCESS EXPORT'!U862&gt;30,TODAY()&gt;0),UPPER(VLOOKUP(B862,'ACCESS EXPORT'!$B:$P,15,FALSE)))))),IF('ACCESS EXPORT'!Y862&lt;&gt;"",UPPER(CONCATENATE(UPPER(VLOOKUP(B862,'ACCESS EXPORT'!$B:$P,15,FALSE)),""&amp;CHAR(10)&amp;"(Transfer Out",TEXT('ACCESS EXPORT'!Y862," MM/DD/YYY)"))),IF('ACCESS EXPORT'!X862&lt;&gt;"",UPPER(CONCATENATE(UPPER(VLOOKUP(B862,'ACCESS EXPORT'!$B:$P,15,FALSE)),""&amp;CHAR(10)&amp;"(Transfer In",TEXT('ACCESS EXPORT'!X862," MM/DD/YYY)"))))))</f>
        <v>HOBBS, AMBER NICOLE</v>
      </c>
      <c r="O862" s="4" t="str">
        <f>_xlfn.IFNA(VLOOKUP(B862,'ACCESS EXPORT'!$B:$Q,16,FALSE),"")</f>
        <v>APRN</v>
      </c>
      <c r="P862" s="4" t="str">
        <f>_xlfn.IFNA(VLOOKUP(B862,'ACCESS EXPORT'!B:W,22,FALSE),"-")</f>
        <v>1932520111</v>
      </c>
      <c r="Q862" s="4" t="str">
        <f>_xlfn.IFNA(VLOOKUP(A862,'ACCESS EXPORT'!$A:$AG,33,0),"-")</f>
        <v>Bevine Whyte</v>
      </c>
      <c r="R862" s="4" t="str">
        <f>_xlfn.IFNA(VLOOKUP(A862,'ACCESS EXPORT'!$A:$AH,34,0),"-")</f>
        <v>Hospital HR</v>
      </c>
      <c r="S862" s="4" t="str">
        <f>_xlfn.IFNA(VLOOKUP(A862,'ACCESS EXPORT'!$A:$AI,35,0),"-")</f>
        <v>James Agee</v>
      </c>
      <c r="T862" s="4" t="str">
        <f>_xlfn.IFNA(VLOOKUP(A862,'ACCESS EXPORT'!$A:$AJ,36,0),"-")</f>
        <v>TBD</v>
      </c>
      <c r="U862" s="4" t="str">
        <f>_xlfn.IFNA(VLOOKUP(A862,'ACCESS EXPORT'!$A:$AK,37,0),"-")</f>
        <v>athena</v>
      </c>
      <c r="V862" s="4" t="str">
        <f>_xlfn.IFNA(VLOOKUP(A862,'ACCESS EXPORT'!$A:$AL,38,0),"-")</f>
        <v>FHMG_FHTI LUNG TXP</v>
      </c>
      <c r="W862" s="4" t="str">
        <f>_xlfn.IFNA(VLOOKUP(A862,'ACCESS EXPORT'!$A:$AM,39,0),"-")</f>
        <v/>
      </c>
      <c r="X862" s="4" t="str">
        <f>_xlfn.IFNA(VLOOKUP(A862,'ACCESS EXPORT'!$A:$AN,40,0),"-")</f>
        <v>Brooke Bushika / Keelyn Fleming</v>
      </c>
      <c r="Y862" s="26" t="str">
        <f>_xlfn.IFNA(VLOOKUP(A862,'ACCESS EXPORT'!A:AO,41,0),"")</f>
        <v>Dave Cowley</v>
      </c>
      <c r="Z862" s="26" t="str">
        <f>_xlfn.IFNA(VLOOKUP(A862,'ACCESS EXPORT'!A:AP,42,0),"")</f>
        <v/>
      </c>
      <c r="AA862" s="26" t="str">
        <f>_xlfn.IFNA(VLOOKUP(A862,'ACCESS EXPORT'!A:AQ,43,0),"")</f>
        <v>Carl Pfeiffer</v>
      </c>
    </row>
    <row r="863" spans="1:27" ht="18.75" x14ac:dyDescent="0.25">
      <c r="A863" s="33">
        <v>353</v>
      </c>
      <c r="B863" s="10">
        <v>2065</v>
      </c>
      <c r="C863" s="7" t="str">
        <f ca="1">IFERROR(UPPER(IF(AND('ACCESS EXPORT'!AA863="",'ACCESS EXPORT'!Z863=""),VLOOKUP(A863,'ACCESS EXPORT'!$A:$AF,32,FALSE),(IF('ACCESS EXPORT'!AA863&lt;&gt;"",CONCATENATE(VLOOKUP(A863,'ACCESS EXPORT'!$A:$AF,32,FALSE)," (Closed",TEXT('ACCESS EXPORT'!AA863," MM/DD/YYY)")),IF(TODAY()&lt;(('ACCESS EXPORT'!Z863)+30),CONCATENATE(VLOOKUP(A863,'ACCESS EXPORT'!$A:$AF,32,FALSE)," (Opens",TEXT('ACCESS EXPORT'!Z863," MM/DD/YYY)")),VLOOKUP(A863,'ACCESS EXPORT'!$A:$AF,32,FALSE)))))),"-")</f>
        <v>ADVENTHEALTH MEDICAL GROUP TRANSPLANT AT ORLANDO</v>
      </c>
      <c r="D863" s="3" t="str">
        <f ca="1">IFERROR(UPPER(IF(AND('ACCESS EXPORT'!AA863="",'ACCESS EXPORT'!Z863=""),VLOOKUP(A863,'ACCESS EXPORT'!$A:$AF,28,FALSE),(IF('ACCESS EXPORT'!AA863&lt;&gt;"",CONCATENATE(VLOOKUP(A863,'ACCESS EXPORT'!$A:$AF,28,FALSE)," (Closed",TEXT('ACCESS EXPORT'!AA863," MM/DD/YYY)")),IF(TODAY()&lt;(('ACCESS EXPORT'!Z863)+30),CONCATENATE(VLOOKUP(A863,'ACCESS EXPORT'!$A:$AF,28,FALSE)," (Opens",TEXT('ACCESS EXPORT'!Z863," MM/DD/YYY)")),VLOOKUP(A863,'ACCESS EXPORT'!$A:$AF,28,FALSE)))))),"-")</f>
        <v>TRANSPLANT SURGEONS</v>
      </c>
      <c r="E863" s="3" t="str">
        <f>VLOOKUP($A863,'ACCESS EXPORT'!$A:$AF,3,FALSE)</f>
        <v>7491</v>
      </c>
      <c r="F863" s="3" t="str">
        <f>UPPER(CONCATENATE(VLOOKUP(A863,'ACCESS EXPORT'!$A:$AF,4,FALSE)," ",VLOOKUP(A863,'ACCESS EXPORT'!$A:$AF,5,FALSE)," ",VLOOKUP(A863,'ACCESS EXPORT'!$A:$AF,6,FALSE)," ",VLOOKUP(A863,'ACCESS EXPORT'!$A:$AA,7,FALSE)," ",VLOOKUP(A863,'ACCESS EXPORT'!$A:$AA,8,FALSE)))</f>
        <v>2415 N ORANGE AVE SUITE 700 ORLANDO FL 32804</v>
      </c>
      <c r="G863" s="4" t="str">
        <f>UPPER(VLOOKUP($A863,'ACCESS EXPORT'!$A:$AF,9,FALSE))</f>
        <v>ORANGE</v>
      </c>
      <c r="H863" s="4" t="str">
        <f>_xlfn.IFNA(VLOOKUP($B863,'ACCESS EXPORT'!$B:$J,9,FALSE),"")</f>
        <v>FHTI</v>
      </c>
      <c r="I863" s="3" t="str">
        <f>CONCATENATE("(P)",VLOOKUP($A863,'ACCESS EXPORT'!$A:$AF,11,FALSE)," (F)",VLOOKUP($A863,'ACCESS EXPORT'!$A:$AF,29,FALSE))</f>
        <v>(P)(407) 303 2474 (F)Pre Kidney (407) 303-0677 
Post Kidny (407 ) 303-0679</v>
      </c>
      <c r="J863" s="4" t="str">
        <f>UPPER(VLOOKUP($A863,'ACCESS EXPORT'!$A:$AF,12,FALSE))</f>
        <v>FHTI</v>
      </c>
      <c r="K863" s="4" t="str">
        <f>UPPER(VLOOKUP($A863,'ACCESS EXPORT'!$A:$AF,13,FALSE))</f>
        <v>KARI VARGAS</v>
      </c>
      <c r="L863" s="3" t="str">
        <f>IF(AND(VLOOKUP(A863,'ACCESS EXPORT'!A:AE,1,0),'ACCESS EXPORT'!N863=""),UPPER(CONCATENATE('ACCESS EXPORT'!AE863)),IF(VLOOKUP(A863,'ACCESS EXPORT'!A:AE,1,0),UPPER(CONCATENATE('ACCESS EXPORT'!N863," "&amp;CHAR(10),'ACCESS EXPORT'!AE863))))</f>
        <v xml:space="preserve">BARRY FRIEDMAN 
</v>
      </c>
      <c r="M863" s="4" t="str">
        <f>UPPER(VLOOKUP($A863,'ACCESS EXPORT'!$A:$O,15,FALSE))</f>
        <v>TBD</v>
      </c>
      <c r="N863" s="4" t="str">
        <f ca="1">IF(AND('ACCESS EXPORT'!X863="",'ACCESS EXPORT'!Y863=""),IF('ACCESS EXPORT'!V863&lt;&gt;"",(IF(TODAY()-'ACCESS EXPORT'!V863&gt;=-60,UPPER(CONCATENATE(VLOOKUP(B863,'ACCESS EXPORT'!$B:$P,15,FALSE),""&amp;CHAR(10)&amp;"(SEP",TEXT('ACCESS EXPORT'!V863," MM/DD/YYY)"))),IF(TODAY()-'ACCESS EXPORT'!V863&lt;0,UPPER(VLOOKUP(B863,'ACCESS EXPORT'!$B:$P,15,FALSE)),UPPER(VLOOKUP(B863,'ACCESS EXPORT'!$B:$P,15,FALSE))))),IF('ACCESS EXPORT'!U863="",UPPER(VLOOKUP(B863,'ACCESS EXPORT'!$B:$P,15,FALSE)),IF(TODAY()-'ACCESS EXPORT'!U863&lt;=30,CONCATENATE(UPPER(VLOOKUP(B863,'ACCESS EXPORT'!$B:$P,15,FALSE)),""&amp;CHAR(10)&amp;"(NEW",TEXT('ACCESS EXPORT'!U863," MM/DD/YYY)")),IF(AND(TODAY()-'ACCESS EXPORT'!U863&gt;30,TODAY()&gt;0),UPPER(VLOOKUP(B863,'ACCESS EXPORT'!$B:$P,15,FALSE)))))),IF('ACCESS EXPORT'!Y863&lt;&gt;"",UPPER(CONCATENATE(UPPER(VLOOKUP(B863,'ACCESS EXPORT'!$B:$P,15,FALSE)),""&amp;CHAR(10)&amp;"(Transfer Out",TEXT('ACCESS EXPORT'!Y863," MM/DD/YYY)"))),IF('ACCESS EXPORT'!X863&lt;&gt;"",UPPER(CONCATENATE(UPPER(VLOOKUP(B863,'ACCESS EXPORT'!$B:$P,15,FALSE)),""&amp;CHAR(10)&amp;"(Transfer In",TEXT('ACCESS EXPORT'!X863," MM/DD/YYY)"))))))</f>
        <v>METZGER, ROBERT A</v>
      </c>
      <c r="O863" s="4" t="str">
        <f>_xlfn.IFNA(VLOOKUP(B863,'ACCESS EXPORT'!$B:$Q,16,FALSE),"")</f>
        <v>MD</v>
      </c>
      <c r="P863" s="4" t="str">
        <f>_xlfn.IFNA(VLOOKUP(B863,'ACCESS EXPORT'!B:W,22,FALSE),"-")</f>
        <v>1700997186</v>
      </c>
      <c r="Q863" s="4" t="str">
        <f>_xlfn.IFNA(VLOOKUP(A863,'ACCESS EXPORT'!$A:$AG,33,0),"-")</f>
        <v>Bevine Whyte</v>
      </c>
      <c r="R863" s="4" t="str">
        <f>_xlfn.IFNA(VLOOKUP(A863,'ACCESS EXPORT'!$A:$AH,34,0),"-")</f>
        <v>Hospital HR</v>
      </c>
      <c r="S863" s="4" t="str">
        <f>_xlfn.IFNA(VLOOKUP(A863,'ACCESS EXPORT'!$A:$AI,35,0),"-")</f>
        <v>James Agee</v>
      </c>
      <c r="T863" s="4" t="str">
        <f>_xlfn.IFNA(VLOOKUP(A863,'ACCESS EXPORT'!$A:$AJ,36,0),"-")</f>
        <v>TBD</v>
      </c>
      <c r="U863" s="4" t="str">
        <f>_xlfn.IFNA(VLOOKUP(A863,'ACCESS EXPORT'!$A:$AK,37,0),"-")</f>
        <v>athena</v>
      </c>
      <c r="V863" s="4" t="str">
        <f>_xlfn.IFNA(VLOOKUP(A863,'ACCESS EXPORT'!$A:$AL,38,0),"-")</f>
        <v>FHMG_FHTI LUNG TXP</v>
      </c>
      <c r="W863" s="4" t="str">
        <f>_xlfn.IFNA(VLOOKUP(A863,'ACCESS EXPORT'!$A:$AM,39,0),"-")</f>
        <v/>
      </c>
      <c r="X863" s="4" t="str">
        <f>_xlfn.IFNA(VLOOKUP(A863,'ACCESS EXPORT'!$A:$AN,40,0),"-")</f>
        <v>Brooke Bushika / Keelyn Fleming</v>
      </c>
      <c r="Y863" s="26" t="str">
        <f>_xlfn.IFNA(VLOOKUP(A863,'ACCESS EXPORT'!A:AO,41,0),"")</f>
        <v>Dave Cowley</v>
      </c>
      <c r="Z863" s="26" t="str">
        <f>_xlfn.IFNA(VLOOKUP(A863,'ACCESS EXPORT'!A:AP,42,0),"")</f>
        <v/>
      </c>
      <c r="AA863" s="26" t="str">
        <f>_xlfn.IFNA(VLOOKUP(A863,'ACCESS EXPORT'!A:AQ,43,0),"")</f>
        <v>Carl Pfeiffer</v>
      </c>
    </row>
    <row r="864" spans="1:27" ht="18.75" x14ac:dyDescent="0.25">
      <c r="A864" s="33">
        <v>353</v>
      </c>
      <c r="B864" s="10">
        <v>2066</v>
      </c>
      <c r="C864" s="7" t="str">
        <f ca="1">IFERROR(UPPER(IF(AND('ACCESS EXPORT'!AA864="",'ACCESS EXPORT'!Z864=""),VLOOKUP(A864,'ACCESS EXPORT'!$A:$AF,32,FALSE),(IF('ACCESS EXPORT'!AA864&lt;&gt;"",CONCATENATE(VLOOKUP(A864,'ACCESS EXPORT'!$A:$AF,32,FALSE)," (Closed",TEXT('ACCESS EXPORT'!AA864," MM/DD/YYY)")),IF(TODAY()&lt;(('ACCESS EXPORT'!Z864)+30),CONCATENATE(VLOOKUP(A864,'ACCESS EXPORT'!$A:$AF,32,FALSE)," (Opens",TEXT('ACCESS EXPORT'!Z864," MM/DD/YYY)")),VLOOKUP(A864,'ACCESS EXPORT'!$A:$AF,32,FALSE)))))),"-")</f>
        <v>ADVENTHEALTH MEDICAL GROUP TRANSPLANT AT ORLANDO</v>
      </c>
      <c r="D864" s="3" t="str">
        <f ca="1">IFERROR(UPPER(IF(AND('ACCESS EXPORT'!AA864="",'ACCESS EXPORT'!Z864=""),VLOOKUP(A864,'ACCESS EXPORT'!$A:$AF,28,FALSE),(IF('ACCESS EXPORT'!AA864&lt;&gt;"",CONCATENATE(VLOOKUP(A864,'ACCESS EXPORT'!$A:$AF,28,FALSE)," (Closed",TEXT('ACCESS EXPORT'!AA864," MM/DD/YYY)")),IF(TODAY()&lt;(('ACCESS EXPORT'!Z864)+30),CONCATENATE(VLOOKUP(A864,'ACCESS EXPORT'!$A:$AF,28,FALSE)," (Opens",TEXT('ACCESS EXPORT'!Z864," MM/DD/YYY)")),VLOOKUP(A864,'ACCESS EXPORT'!$A:$AF,28,FALSE)))))),"-")</f>
        <v>TRANSPLANT SURGEONS</v>
      </c>
      <c r="E864" s="3" t="str">
        <f>VLOOKUP($A864,'ACCESS EXPORT'!$A:$AF,3,FALSE)</f>
        <v>7491</v>
      </c>
      <c r="F864" s="3" t="str">
        <f>UPPER(CONCATENATE(VLOOKUP(A864,'ACCESS EXPORT'!$A:$AF,4,FALSE)," ",VLOOKUP(A864,'ACCESS EXPORT'!$A:$AF,5,FALSE)," ",VLOOKUP(A864,'ACCESS EXPORT'!$A:$AF,6,FALSE)," ",VLOOKUP(A864,'ACCESS EXPORT'!$A:$AA,7,FALSE)," ",VLOOKUP(A864,'ACCESS EXPORT'!$A:$AA,8,FALSE)))</f>
        <v>2415 N ORANGE AVE SUITE 700 ORLANDO FL 32804</v>
      </c>
      <c r="G864" s="4" t="str">
        <f>UPPER(VLOOKUP($A864,'ACCESS EXPORT'!$A:$AF,9,FALSE))</f>
        <v>ORANGE</v>
      </c>
      <c r="H864" s="4" t="str">
        <f>_xlfn.IFNA(VLOOKUP($B864,'ACCESS EXPORT'!$B:$J,9,FALSE),"")</f>
        <v>FHTI</v>
      </c>
      <c r="I864" s="3" t="str">
        <f>CONCATENATE("(P)",VLOOKUP($A864,'ACCESS EXPORT'!$A:$AF,11,FALSE)," (F)",VLOOKUP($A864,'ACCESS EXPORT'!$A:$AF,29,FALSE))</f>
        <v>(P)(407) 303 2474 (F)Pre Kidney (407) 303-0677 
Post Kidny (407 ) 303-0679</v>
      </c>
      <c r="J864" s="4" t="str">
        <f>UPPER(VLOOKUP($A864,'ACCESS EXPORT'!$A:$AF,12,FALSE))</f>
        <v>FHTI</v>
      </c>
      <c r="K864" s="4" t="str">
        <f>UPPER(VLOOKUP($A864,'ACCESS EXPORT'!$A:$AF,13,FALSE))</f>
        <v>KARI VARGAS</v>
      </c>
      <c r="L864" s="3" t="str">
        <f>IF(AND(VLOOKUP(A864,'ACCESS EXPORT'!A:AE,1,0),'ACCESS EXPORT'!N864=""),UPPER(CONCATENATE('ACCESS EXPORT'!AE864)),IF(VLOOKUP(A864,'ACCESS EXPORT'!A:AE,1,0),UPPER(CONCATENATE('ACCESS EXPORT'!N864," "&amp;CHAR(10),'ACCESS EXPORT'!AE864))))</f>
        <v xml:space="preserve">BARRY FRIEDMAN 
</v>
      </c>
      <c r="M864" s="4" t="str">
        <f>UPPER(VLOOKUP($A864,'ACCESS EXPORT'!$A:$O,15,FALSE))</f>
        <v>TBD</v>
      </c>
      <c r="N864" s="4" t="str">
        <f ca="1">IF(AND('ACCESS EXPORT'!X864="",'ACCESS EXPORT'!Y864=""),IF('ACCESS EXPORT'!V864&lt;&gt;"",(IF(TODAY()-'ACCESS EXPORT'!V864&gt;=-60,UPPER(CONCATENATE(VLOOKUP(B864,'ACCESS EXPORT'!$B:$P,15,FALSE),""&amp;CHAR(10)&amp;"(SEP",TEXT('ACCESS EXPORT'!V864," MM/DD/YYY)"))),IF(TODAY()-'ACCESS EXPORT'!V864&lt;0,UPPER(VLOOKUP(B864,'ACCESS EXPORT'!$B:$P,15,FALSE)),UPPER(VLOOKUP(B864,'ACCESS EXPORT'!$B:$P,15,FALSE))))),IF('ACCESS EXPORT'!U864="",UPPER(VLOOKUP(B864,'ACCESS EXPORT'!$B:$P,15,FALSE)),IF(TODAY()-'ACCESS EXPORT'!U864&lt;=30,CONCATENATE(UPPER(VLOOKUP(B864,'ACCESS EXPORT'!$B:$P,15,FALSE)),""&amp;CHAR(10)&amp;"(NEW",TEXT('ACCESS EXPORT'!U864," MM/DD/YYY)")),IF(AND(TODAY()-'ACCESS EXPORT'!U864&gt;30,TODAY()&gt;0),UPPER(VLOOKUP(B864,'ACCESS EXPORT'!$B:$P,15,FALSE)))))),IF('ACCESS EXPORT'!Y864&lt;&gt;"",UPPER(CONCATENATE(UPPER(VLOOKUP(B864,'ACCESS EXPORT'!$B:$P,15,FALSE)),""&amp;CHAR(10)&amp;"(Transfer Out",TEXT('ACCESS EXPORT'!Y864," MM/DD/YYY)"))),IF('ACCESS EXPORT'!X864&lt;&gt;"",UPPER(CONCATENATE(UPPER(VLOOKUP(B864,'ACCESS EXPORT'!$B:$P,15,FALSE)),""&amp;CHAR(10)&amp;"(Transfer In",TEXT('ACCESS EXPORT'!X864," MM/DD/YYY)"))))))</f>
        <v>NIBHANUPUDY, BOBBY NARASIMHA</v>
      </c>
      <c r="O864" s="4" t="str">
        <f>_xlfn.IFNA(VLOOKUP(B864,'ACCESS EXPORT'!$B:$Q,16,FALSE),"")</f>
        <v>MD</v>
      </c>
      <c r="P864" s="4" t="str">
        <f>_xlfn.IFNA(VLOOKUP(B864,'ACCESS EXPORT'!B:W,22,FALSE),"-")</f>
        <v>1407956725</v>
      </c>
      <c r="Q864" s="4" t="str">
        <f>_xlfn.IFNA(VLOOKUP(A864,'ACCESS EXPORT'!$A:$AG,33,0),"-")</f>
        <v>Bevine Whyte</v>
      </c>
      <c r="R864" s="4" t="str">
        <f>_xlfn.IFNA(VLOOKUP(A864,'ACCESS EXPORT'!$A:$AH,34,0),"-")</f>
        <v>Hospital HR</v>
      </c>
      <c r="S864" s="4" t="str">
        <f>_xlfn.IFNA(VLOOKUP(A864,'ACCESS EXPORT'!$A:$AI,35,0),"-")</f>
        <v>James Agee</v>
      </c>
      <c r="T864" s="4" t="str">
        <f>_xlfn.IFNA(VLOOKUP(A864,'ACCESS EXPORT'!$A:$AJ,36,0),"-")</f>
        <v>TBD</v>
      </c>
      <c r="U864" s="4" t="str">
        <f>_xlfn.IFNA(VLOOKUP(A864,'ACCESS EXPORT'!$A:$AK,37,0),"-")</f>
        <v>athena</v>
      </c>
      <c r="V864" s="4" t="str">
        <f>_xlfn.IFNA(VLOOKUP(A864,'ACCESS EXPORT'!$A:$AL,38,0),"-")</f>
        <v>FHMG_FHTI LUNG TXP</v>
      </c>
      <c r="W864" s="4" t="str">
        <f>_xlfn.IFNA(VLOOKUP(A864,'ACCESS EXPORT'!$A:$AM,39,0),"-")</f>
        <v/>
      </c>
      <c r="X864" s="4" t="str">
        <f>_xlfn.IFNA(VLOOKUP(A864,'ACCESS EXPORT'!$A:$AN,40,0),"-")</f>
        <v>Brooke Bushika / Keelyn Fleming</v>
      </c>
      <c r="Y864" s="26" t="str">
        <f>_xlfn.IFNA(VLOOKUP(A864,'ACCESS EXPORT'!A:AO,41,0),"")</f>
        <v>Dave Cowley</v>
      </c>
      <c r="Z864" s="26" t="str">
        <f>_xlfn.IFNA(VLOOKUP(A864,'ACCESS EXPORT'!A:AP,42,0),"")</f>
        <v/>
      </c>
      <c r="AA864" s="26" t="str">
        <f>_xlfn.IFNA(VLOOKUP(A864,'ACCESS EXPORT'!A:AQ,43,0),"")</f>
        <v>Carl Pfeiffer</v>
      </c>
    </row>
    <row r="865" spans="1:27" ht="18.75" x14ac:dyDescent="0.25">
      <c r="A865" s="33">
        <v>353</v>
      </c>
      <c r="B865" s="10">
        <v>2057</v>
      </c>
      <c r="C865" s="7" t="str">
        <f ca="1">IFERROR(UPPER(IF(AND('ACCESS EXPORT'!AA865="",'ACCESS EXPORT'!Z865=""),VLOOKUP(A865,'ACCESS EXPORT'!$A:$AF,32,FALSE),(IF('ACCESS EXPORT'!AA865&lt;&gt;"",CONCATENATE(VLOOKUP(A865,'ACCESS EXPORT'!$A:$AF,32,FALSE)," (Closed",TEXT('ACCESS EXPORT'!AA865," MM/DD/YYY)")),IF(TODAY()&lt;(('ACCESS EXPORT'!Z865)+30),CONCATENATE(VLOOKUP(A865,'ACCESS EXPORT'!$A:$AF,32,FALSE)," (Opens",TEXT('ACCESS EXPORT'!Z865," MM/DD/YYY)")),VLOOKUP(A865,'ACCESS EXPORT'!$A:$AF,32,FALSE)))))),"-")</f>
        <v>ADVENTHEALTH MEDICAL GROUP TRANSPLANT AT ORLANDO</v>
      </c>
      <c r="D865" s="3" t="str">
        <f ca="1">IFERROR(UPPER(IF(AND('ACCESS EXPORT'!AA865="",'ACCESS EXPORT'!Z865=""),VLOOKUP(A865,'ACCESS EXPORT'!$A:$AF,28,FALSE),(IF('ACCESS EXPORT'!AA865&lt;&gt;"",CONCATENATE(VLOOKUP(A865,'ACCESS EXPORT'!$A:$AF,28,FALSE)," (Closed",TEXT('ACCESS EXPORT'!AA865," MM/DD/YYY)")),IF(TODAY()&lt;(('ACCESS EXPORT'!Z865)+30),CONCATENATE(VLOOKUP(A865,'ACCESS EXPORT'!$A:$AF,28,FALSE)," (Opens",TEXT('ACCESS EXPORT'!Z865," MM/DD/YYY)")),VLOOKUP(A865,'ACCESS EXPORT'!$A:$AF,28,FALSE)))))),"-")</f>
        <v>TRANSPLANT SURGEONS</v>
      </c>
      <c r="E865" s="3" t="str">
        <f>VLOOKUP($A865,'ACCESS EXPORT'!$A:$AF,3,FALSE)</f>
        <v>7491</v>
      </c>
      <c r="F865" s="3" t="str">
        <f>UPPER(CONCATENATE(VLOOKUP(A865,'ACCESS EXPORT'!$A:$AF,4,FALSE)," ",VLOOKUP(A865,'ACCESS EXPORT'!$A:$AF,5,FALSE)," ",VLOOKUP(A865,'ACCESS EXPORT'!$A:$AF,6,FALSE)," ",VLOOKUP(A865,'ACCESS EXPORT'!$A:$AA,7,FALSE)," ",VLOOKUP(A865,'ACCESS EXPORT'!$A:$AA,8,FALSE)))</f>
        <v>2415 N ORANGE AVE SUITE 700 ORLANDO FL 32804</v>
      </c>
      <c r="G865" s="4" t="str">
        <f>UPPER(VLOOKUP($A865,'ACCESS EXPORT'!$A:$AF,9,FALSE))</f>
        <v>ORANGE</v>
      </c>
      <c r="H865" s="4" t="str">
        <f>_xlfn.IFNA(VLOOKUP($B865,'ACCESS EXPORT'!$B:$J,9,FALSE),"")</f>
        <v>FHTI</v>
      </c>
      <c r="I865" s="3" t="str">
        <f>CONCATENATE("(P)",VLOOKUP($A865,'ACCESS EXPORT'!$A:$AF,11,FALSE)," (F)",VLOOKUP($A865,'ACCESS EXPORT'!$A:$AF,29,FALSE))</f>
        <v>(P)(407) 303 2474 (F)Pre Kidney (407) 303-0677 
Post Kidny (407 ) 303-0679</v>
      </c>
      <c r="J865" s="4" t="str">
        <f>UPPER(VLOOKUP($A865,'ACCESS EXPORT'!$A:$AF,12,FALSE))</f>
        <v>FHTI</v>
      </c>
      <c r="K865" s="4" t="str">
        <f>UPPER(VLOOKUP($A865,'ACCESS EXPORT'!$A:$AF,13,FALSE))</f>
        <v>KARI VARGAS</v>
      </c>
      <c r="L865" s="3" t="str">
        <f>IF(AND(VLOOKUP(A865,'ACCESS EXPORT'!A:AE,1,0),'ACCESS EXPORT'!N865=""),UPPER(CONCATENATE('ACCESS EXPORT'!AE865)),IF(VLOOKUP(A865,'ACCESS EXPORT'!A:AE,1,0),UPPER(CONCATENATE('ACCESS EXPORT'!N865," "&amp;CHAR(10),'ACCESS EXPORT'!AE865))))</f>
        <v xml:space="preserve">BARRY FRIEDMAN 
</v>
      </c>
      <c r="M865" s="4" t="str">
        <f>UPPER(VLOOKUP($A865,'ACCESS EXPORT'!$A:$O,15,FALSE))</f>
        <v>TBD</v>
      </c>
      <c r="N865" s="4" t="str">
        <f ca="1">IF(AND('ACCESS EXPORT'!X865="",'ACCESS EXPORT'!Y865=""),IF('ACCESS EXPORT'!V865&lt;&gt;"",(IF(TODAY()-'ACCESS EXPORT'!V865&gt;=-60,UPPER(CONCATENATE(VLOOKUP(B865,'ACCESS EXPORT'!$B:$P,15,FALSE),""&amp;CHAR(10)&amp;"(SEP",TEXT('ACCESS EXPORT'!V865," MM/DD/YYY)"))),IF(TODAY()-'ACCESS EXPORT'!V865&lt;0,UPPER(VLOOKUP(B865,'ACCESS EXPORT'!$B:$P,15,FALSE)),UPPER(VLOOKUP(B865,'ACCESS EXPORT'!$B:$P,15,FALSE))))),IF('ACCESS EXPORT'!U865="",UPPER(VLOOKUP(B865,'ACCESS EXPORT'!$B:$P,15,FALSE)),IF(TODAY()-'ACCESS EXPORT'!U865&lt;=30,CONCATENATE(UPPER(VLOOKUP(B865,'ACCESS EXPORT'!$B:$P,15,FALSE)),""&amp;CHAR(10)&amp;"(NEW",TEXT('ACCESS EXPORT'!U865," MM/DD/YYY)")),IF(AND(TODAY()-'ACCESS EXPORT'!U865&gt;30,TODAY()&gt;0),UPPER(VLOOKUP(B865,'ACCESS EXPORT'!$B:$P,15,FALSE)))))),IF('ACCESS EXPORT'!Y865&lt;&gt;"",UPPER(CONCATENATE(UPPER(VLOOKUP(B865,'ACCESS EXPORT'!$B:$P,15,FALSE)),""&amp;CHAR(10)&amp;"(Transfer Out",TEXT('ACCESS EXPORT'!Y865," MM/DD/YYY)"))),IF('ACCESS EXPORT'!X865&lt;&gt;"",UPPER(CONCATENATE(UPPER(VLOOKUP(B865,'ACCESS EXPORT'!$B:$P,15,FALSE)),""&amp;CHAR(10)&amp;"(Transfer In",TEXT('ACCESS EXPORT'!X865," MM/DD/YYY)"))))))</f>
        <v>CHIN, LAWRENCE THOMAS</v>
      </c>
      <c r="O865" s="4" t="str">
        <f>_xlfn.IFNA(VLOOKUP(B865,'ACCESS EXPORT'!$B:$Q,16,FALSE),"")</f>
        <v>MD</v>
      </c>
      <c r="P865" s="4" t="str">
        <f>_xlfn.IFNA(VLOOKUP(B865,'ACCESS EXPORT'!B:W,22,FALSE),"-")</f>
        <v>1205891983</v>
      </c>
      <c r="Q865" s="4" t="str">
        <f>_xlfn.IFNA(VLOOKUP(A865,'ACCESS EXPORT'!$A:$AG,33,0),"-")</f>
        <v>Bevine Whyte</v>
      </c>
      <c r="R865" s="4" t="str">
        <f>_xlfn.IFNA(VLOOKUP(A865,'ACCESS EXPORT'!$A:$AH,34,0),"-")</f>
        <v>Hospital HR</v>
      </c>
      <c r="S865" s="4" t="str">
        <f>_xlfn.IFNA(VLOOKUP(A865,'ACCESS EXPORT'!$A:$AI,35,0),"-")</f>
        <v>James Agee</v>
      </c>
      <c r="T865" s="4" t="str">
        <f>_xlfn.IFNA(VLOOKUP(A865,'ACCESS EXPORT'!$A:$AJ,36,0),"-")</f>
        <v>TBD</v>
      </c>
      <c r="U865" s="4" t="str">
        <f>_xlfn.IFNA(VLOOKUP(A865,'ACCESS EXPORT'!$A:$AK,37,0),"-")</f>
        <v>athena</v>
      </c>
      <c r="V865" s="4" t="str">
        <f>_xlfn.IFNA(VLOOKUP(A865,'ACCESS EXPORT'!$A:$AL,38,0),"-")</f>
        <v>FHMG_FHTI LUNG TXP</v>
      </c>
      <c r="W865" s="4" t="str">
        <f>_xlfn.IFNA(VLOOKUP(A865,'ACCESS EXPORT'!$A:$AM,39,0),"-")</f>
        <v/>
      </c>
      <c r="X865" s="4" t="str">
        <f>_xlfn.IFNA(VLOOKUP(A865,'ACCESS EXPORT'!$A:$AN,40,0),"-")</f>
        <v>Brooke Bushika / Keelyn Fleming</v>
      </c>
      <c r="Y865" s="26" t="str">
        <f>_xlfn.IFNA(VLOOKUP(A865,'ACCESS EXPORT'!A:AO,41,0),"")</f>
        <v>Dave Cowley</v>
      </c>
      <c r="Z865" s="26" t="str">
        <f>_xlfn.IFNA(VLOOKUP(A865,'ACCESS EXPORT'!A:AP,42,0),"")</f>
        <v/>
      </c>
      <c r="AA865" s="26" t="str">
        <f>_xlfn.IFNA(VLOOKUP(A865,'ACCESS EXPORT'!A:AQ,43,0),"")</f>
        <v>Carl Pfeiffer</v>
      </c>
    </row>
    <row r="866" spans="1:27" ht="18.75" x14ac:dyDescent="0.25">
      <c r="A866" s="33">
        <v>353</v>
      </c>
      <c r="B866" s="10">
        <v>2055</v>
      </c>
      <c r="C866" s="7" t="str">
        <f ca="1">IFERROR(UPPER(IF(AND('ACCESS EXPORT'!AA866="",'ACCESS EXPORT'!Z866=""),VLOOKUP(A866,'ACCESS EXPORT'!$A:$AF,32,FALSE),(IF('ACCESS EXPORT'!AA866&lt;&gt;"",CONCATENATE(VLOOKUP(A866,'ACCESS EXPORT'!$A:$AF,32,FALSE)," (Closed",TEXT('ACCESS EXPORT'!AA866," MM/DD/YYY)")),IF(TODAY()&lt;(('ACCESS EXPORT'!Z866)+30),CONCATENATE(VLOOKUP(A866,'ACCESS EXPORT'!$A:$AF,32,FALSE)," (Opens",TEXT('ACCESS EXPORT'!Z866," MM/DD/YYY)")),VLOOKUP(A866,'ACCESS EXPORT'!$A:$AF,32,FALSE)))))),"-")</f>
        <v>ADVENTHEALTH MEDICAL GROUP TRANSPLANT AT ORLANDO</v>
      </c>
      <c r="D866" s="3" t="str">
        <f ca="1">IFERROR(UPPER(IF(AND('ACCESS EXPORT'!AA866="",'ACCESS EXPORT'!Z866=""),VLOOKUP(A866,'ACCESS EXPORT'!$A:$AF,28,FALSE),(IF('ACCESS EXPORT'!AA866&lt;&gt;"",CONCATENATE(VLOOKUP(A866,'ACCESS EXPORT'!$A:$AF,28,FALSE)," (Closed",TEXT('ACCESS EXPORT'!AA866," MM/DD/YYY)")),IF(TODAY()&lt;(('ACCESS EXPORT'!Z866)+30),CONCATENATE(VLOOKUP(A866,'ACCESS EXPORT'!$A:$AF,28,FALSE)," (Opens",TEXT('ACCESS EXPORT'!Z866," MM/DD/YYY)")),VLOOKUP(A866,'ACCESS EXPORT'!$A:$AF,28,FALSE)))))),"-")</f>
        <v>TRANSPLANT SURGEONS</v>
      </c>
      <c r="E866" s="3" t="str">
        <f>VLOOKUP($A866,'ACCESS EXPORT'!$A:$AF,3,FALSE)</f>
        <v>7491</v>
      </c>
      <c r="F866" s="3" t="str">
        <f>UPPER(CONCATENATE(VLOOKUP(A866,'ACCESS EXPORT'!$A:$AF,4,FALSE)," ",VLOOKUP(A866,'ACCESS EXPORT'!$A:$AF,5,FALSE)," ",VLOOKUP(A866,'ACCESS EXPORT'!$A:$AF,6,FALSE)," ",VLOOKUP(A866,'ACCESS EXPORT'!$A:$AA,7,FALSE)," ",VLOOKUP(A866,'ACCESS EXPORT'!$A:$AA,8,FALSE)))</f>
        <v>2415 N ORANGE AVE SUITE 700 ORLANDO FL 32804</v>
      </c>
      <c r="G866" s="4" t="str">
        <f>UPPER(VLOOKUP($A866,'ACCESS EXPORT'!$A:$AF,9,FALSE))</f>
        <v>ORANGE</v>
      </c>
      <c r="H866" s="4" t="str">
        <f>_xlfn.IFNA(VLOOKUP($B866,'ACCESS EXPORT'!$B:$J,9,FALSE),"")</f>
        <v>FHTI</v>
      </c>
      <c r="I866" s="3" t="str">
        <f>CONCATENATE("(P)",VLOOKUP($A866,'ACCESS EXPORT'!$A:$AF,11,FALSE)," (F)",VLOOKUP($A866,'ACCESS EXPORT'!$A:$AF,29,FALSE))</f>
        <v>(P)(407) 303 2474 (F)Pre Kidney (407) 303-0677 
Post Kidny (407 ) 303-0679</v>
      </c>
      <c r="J866" s="4" t="str">
        <f>UPPER(VLOOKUP($A866,'ACCESS EXPORT'!$A:$AF,12,FALSE))</f>
        <v>FHTI</v>
      </c>
      <c r="K866" s="4" t="str">
        <f>UPPER(VLOOKUP($A866,'ACCESS EXPORT'!$A:$AF,13,FALSE))</f>
        <v>KARI VARGAS</v>
      </c>
      <c r="L866" s="3" t="str">
        <f>IF(AND(VLOOKUP(A866,'ACCESS EXPORT'!A:AE,1,0),'ACCESS EXPORT'!N866=""),UPPER(CONCATENATE('ACCESS EXPORT'!AE866)),IF(VLOOKUP(A866,'ACCESS EXPORT'!A:AE,1,0),UPPER(CONCATENATE('ACCESS EXPORT'!N866," "&amp;CHAR(10),'ACCESS EXPORT'!AE866))))</f>
        <v xml:space="preserve">BARRY FRIEDMAN 
</v>
      </c>
      <c r="M866" s="4" t="str">
        <f>UPPER(VLOOKUP($A866,'ACCESS EXPORT'!$A:$O,15,FALSE))</f>
        <v>TBD</v>
      </c>
      <c r="N866" s="4" t="str">
        <f ca="1">IF(AND('ACCESS EXPORT'!X866="",'ACCESS EXPORT'!Y866=""),IF('ACCESS EXPORT'!V866&lt;&gt;"",(IF(TODAY()-'ACCESS EXPORT'!V866&gt;=-60,UPPER(CONCATENATE(VLOOKUP(B866,'ACCESS EXPORT'!$B:$P,15,FALSE),""&amp;CHAR(10)&amp;"(SEP",TEXT('ACCESS EXPORT'!V866," MM/DD/YYY)"))),IF(TODAY()-'ACCESS EXPORT'!V866&lt;0,UPPER(VLOOKUP(B866,'ACCESS EXPORT'!$B:$P,15,FALSE)),UPPER(VLOOKUP(B866,'ACCESS EXPORT'!$B:$P,15,FALSE))))),IF('ACCESS EXPORT'!U866="",UPPER(VLOOKUP(B866,'ACCESS EXPORT'!$B:$P,15,FALSE)),IF(TODAY()-'ACCESS EXPORT'!U866&lt;=30,CONCATENATE(UPPER(VLOOKUP(B866,'ACCESS EXPORT'!$B:$P,15,FALSE)),""&amp;CHAR(10)&amp;"(NEW",TEXT('ACCESS EXPORT'!U866," MM/DD/YYY)")),IF(AND(TODAY()-'ACCESS EXPORT'!U866&gt;30,TODAY()&gt;0),UPPER(VLOOKUP(B866,'ACCESS EXPORT'!$B:$P,15,FALSE)))))),IF('ACCESS EXPORT'!Y866&lt;&gt;"",UPPER(CONCATENATE(UPPER(VLOOKUP(B866,'ACCESS EXPORT'!$B:$P,15,FALSE)),""&amp;CHAR(10)&amp;"(Transfer Out",TEXT('ACCESS EXPORT'!Y866," MM/DD/YYY)"))),IF('ACCESS EXPORT'!X866&lt;&gt;"",UPPER(CONCATENATE(UPPER(VLOOKUP(B866,'ACCESS EXPORT'!$B:$P,15,FALSE)),""&amp;CHAR(10)&amp;"(Transfer In",TEXT('ACCESS EXPORT'!X866," MM/DD/YYY)"))))))</f>
        <v>ANGELIS, MICHAEL, MD</v>
      </c>
      <c r="O866" s="4" t="str">
        <f>_xlfn.IFNA(VLOOKUP(B866,'ACCESS EXPORT'!$B:$Q,16,FALSE),"")</f>
        <v>MD</v>
      </c>
      <c r="P866" s="4" t="str">
        <f>_xlfn.IFNA(VLOOKUP(B866,'ACCESS EXPORT'!B:W,22,FALSE),"-")</f>
        <v>1770577504</v>
      </c>
      <c r="Q866" s="4" t="str">
        <f>_xlfn.IFNA(VLOOKUP(A866,'ACCESS EXPORT'!$A:$AG,33,0),"-")</f>
        <v>Bevine Whyte</v>
      </c>
      <c r="R866" s="4" t="str">
        <f>_xlfn.IFNA(VLOOKUP(A866,'ACCESS EXPORT'!$A:$AH,34,0),"-")</f>
        <v>Hospital HR</v>
      </c>
      <c r="S866" s="4" t="str">
        <f>_xlfn.IFNA(VLOOKUP(A866,'ACCESS EXPORT'!$A:$AI,35,0),"-")</f>
        <v>James Agee</v>
      </c>
      <c r="T866" s="4" t="str">
        <f>_xlfn.IFNA(VLOOKUP(A866,'ACCESS EXPORT'!$A:$AJ,36,0),"-")</f>
        <v>TBD</v>
      </c>
      <c r="U866" s="4" t="str">
        <f>_xlfn.IFNA(VLOOKUP(A866,'ACCESS EXPORT'!$A:$AK,37,0),"-")</f>
        <v>athena</v>
      </c>
      <c r="V866" s="4" t="str">
        <f>_xlfn.IFNA(VLOOKUP(A866,'ACCESS EXPORT'!$A:$AL,38,0),"-")</f>
        <v>FHMG_FHTI LUNG TXP</v>
      </c>
      <c r="W866" s="4" t="str">
        <f>_xlfn.IFNA(VLOOKUP(A866,'ACCESS EXPORT'!$A:$AM,39,0),"-")</f>
        <v/>
      </c>
      <c r="X866" s="4" t="str">
        <f>_xlfn.IFNA(VLOOKUP(A866,'ACCESS EXPORT'!$A:$AN,40,0),"-")</f>
        <v>Brooke Bushika / Keelyn Fleming</v>
      </c>
      <c r="Y866" s="26" t="str">
        <f>_xlfn.IFNA(VLOOKUP(A866,'ACCESS EXPORT'!A:AO,41,0),"")</f>
        <v>Dave Cowley</v>
      </c>
      <c r="Z866" s="26" t="str">
        <f>_xlfn.IFNA(VLOOKUP(A866,'ACCESS EXPORT'!A:AP,42,0),"")</f>
        <v/>
      </c>
      <c r="AA866" s="26" t="str">
        <f>_xlfn.IFNA(VLOOKUP(A866,'ACCESS EXPORT'!A:AQ,43,0),"")</f>
        <v>Carl Pfeiffer</v>
      </c>
    </row>
    <row r="867" spans="1:27" ht="18.75" x14ac:dyDescent="0.25">
      <c r="A867" s="33">
        <v>353</v>
      </c>
      <c r="B867" s="10">
        <v>2073</v>
      </c>
      <c r="C867" s="7" t="str">
        <f ca="1">IFERROR(UPPER(IF(AND('ACCESS EXPORT'!AA867="",'ACCESS EXPORT'!Z867=""),VLOOKUP(A867,'ACCESS EXPORT'!$A:$AF,32,FALSE),(IF('ACCESS EXPORT'!AA867&lt;&gt;"",CONCATENATE(VLOOKUP(A867,'ACCESS EXPORT'!$A:$AF,32,FALSE)," (Closed",TEXT('ACCESS EXPORT'!AA867," MM/DD/YYY)")),IF(TODAY()&lt;(('ACCESS EXPORT'!Z867)+30),CONCATENATE(VLOOKUP(A867,'ACCESS EXPORT'!$A:$AF,32,FALSE)," (Opens",TEXT('ACCESS EXPORT'!Z867," MM/DD/YYY)")),VLOOKUP(A867,'ACCESS EXPORT'!$A:$AF,32,FALSE)))))),"-")</f>
        <v>ADVENTHEALTH MEDICAL GROUP TRANSPLANT AT ORLANDO</v>
      </c>
      <c r="D867" s="3" t="str">
        <f ca="1">IFERROR(UPPER(IF(AND('ACCESS EXPORT'!AA867="",'ACCESS EXPORT'!Z867=""),VLOOKUP(A867,'ACCESS EXPORT'!$A:$AF,28,FALSE),(IF('ACCESS EXPORT'!AA867&lt;&gt;"",CONCATENATE(VLOOKUP(A867,'ACCESS EXPORT'!$A:$AF,28,FALSE)," (Closed",TEXT('ACCESS EXPORT'!AA867," MM/DD/YYY)")),IF(TODAY()&lt;(('ACCESS EXPORT'!Z867)+30),CONCATENATE(VLOOKUP(A867,'ACCESS EXPORT'!$A:$AF,28,FALSE)," (Opens",TEXT('ACCESS EXPORT'!Z867," MM/DD/YYY)")),VLOOKUP(A867,'ACCESS EXPORT'!$A:$AF,28,FALSE)))))),"-")</f>
        <v>TRANSPLANT SURGEONS</v>
      </c>
      <c r="E867" s="3" t="str">
        <f>VLOOKUP($A867,'ACCESS EXPORT'!$A:$AF,3,FALSE)</f>
        <v>7491</v>
      </c>
      <c r="F867" s="3" t="str">
        <f>UPPER(CONCATENATE(VLOOKUP(A867,'ACCESS EXPORT'!$A:$AF,4,FALSE)," ",VLOOKUP(A867,'ACCESS EXPORT'!$A:$AF,5,FALSE)," ",VLOOKUP(A867,'ACCESS EXPORT'!$A:$AF,6,FALSE)," ",VLOOKUP(A867,'ACCESS EXPORT'!$A:$AA,7,FALSE)," ",VLOOKUP(A867,'ACCESS EXPORT'!$A:$AA,8,FALSE)))</f>
        <v>2415 N ORANGE AVE SUITE 700 ORLANDO FL 32804</v>
      </c>
      <c r="G867" s="4" t="str">
        <f>UPPER(VLOOKUP($A867,'ACCESS EXPORT'!$A:$AF,9,FALSE))</f>
        <v>ORANGE</v>
      </c>
      <c r="H867" s="4" t="str">
        <f>_xlfn.IFNA(VLOOKUP($B867,'ACCESS EXPORT'!$B:$J,9,FALSE),"")</f>
        <v>FHTI</v>
      </c>
      <c r="I867" s="3" t="str">
        <f>CONCATENATE("(P)",VLOOKUP($A867,'ACCESS EXPORT'!$A:$AF,11,FALSE)," (F)",VLOOKUP($A867,'ACCESS EXPORT'!$A:$AF,29,FALSE))</f>
        <v>(P)(407) 303 2474 (F)Pre Kidney (407) 303-0677 
Post Kidny (407 ) 303-0679</v>
      </c>
      <c r="J867" s="4" t="str">
        <f>UPPER(VLOOKUP($A867,'ACCESS EXPORT'!$A:$AF,12,FALSE))</f>
        <v>FHTI</v>
      </c>
      <c r="K867" s="4" t="str">
        <f>UPPER(VLOOKUP($A867,'ACCESS EXPORT'!$A:$AF,13,FALSE))</f>
        <v>KARI VARGAS</v>
      </c>
      <c r="L867" s="3" t="str">
        <f>IF(AND(VLOOKUP(A867,'ACCESS EXPORT'!A:AE,1,0),'ACCESS EXPORT'!N867=""),UPPER(CONCATENATE('ACCESS EXPORT'!AE867)),IF(VLOOKUP(A867,'ACCESS EXPORT'!A:AE,1,0),UPPER(CONCATENATE('ACCESS EXPORT'!N867," "&amp;CHAR(10),'ACCESS EXPORT'!AE867))))</f>
        <v xml:space="preserve">BARRY FRIEDMAN 
</v>
      </c>
      <c r="M867" s="4" t="str">
        <f>UPPER(VLOOKUP($A867,'ACCESS EXPORT'!$A:$O,15,FALSE))</f>
        <v>TBD</v>
      </c>
      <c r="N867" s="4" t="str">
        <f ca="1">IF(AND('ACCESS EXPORT'!X867="",'ACCESS EXPORT'!Y867=""),IF('ACCESS EXPORT'!V867&lt;&gt;"",(IF(TODAY()-'ACCESS EXPORT'!V867&gt;=-60,UPPER(CONCATENATE(VLOOKUP(B867,'ACCESS EXPORT'!$B:$P,15,FALSE),""&amp;CHAR(10)&amp;"(SEP",TEXT('ACCESS EXPORT'!V867," MM/DD/YYY)"))),IF(TODAY()-'ACCESS EXPORT'!V867&lt;0,UPPER(VLOOKUP(B867,'ACCESS EXPORT'!$B:$P,15,FALSE)),UPPER(VLOOKUP(B867,'ACCESS EXPORT'!$B:$P,15,FALSE))))),IF('ACCESS EXPORT'!U867="",UPPER(VLOOKUP(B867,'ACCESS EXPORT'!$B:$P,15,FALSE)),IF(TODAY()-'ACCESS EXPORT'!U867&lt;=30,CONCATENATE(UPPER(VLOOKUP(B867,'ACCESS EXPORT'!$B:$P,15,FALSE)),""&amp;CHAR(10)&amp;"(NEW",TEXT('ACCESS EXPORT'!U867," MM/DD/YYY)")),IF(AND(TODAY()-'ACCESS EXPORT'!U867&gt;30,TODAY()&gt;0),UPPER(VLOOKUP(B867,'ACCESS EXPORT'!$B:$P,15,FALSE)))))),IF('ACCESS EXPORT'!Y867&lt;&gt;"",UPPER(CONCATENATE(UPPER(VLOOKUP(B867,'ACCESS EXPORT'!$B:$P,15,FALSE)),""&amp;CHAR(10)&amp;"(Transfer Out",TEXT('ACCESS EXPORT'!Y867," MM/DD/YYY)"))),IF('ACCESS EXPORT'!X867&lt;&gt;"",UPPER(CONCATENATE(UPPER(VLOOKUP(B867,'ACCESS EXPORT'!$B:$P,15,FALSE)),""&amp;CHAR(10)&amp;"(Transfer In",TEXT('ACCESS EXPORT'!X867," MM/DD/YYY)"))))))</f>
        <v>VEDULA, GIRIDHAR</v>
      </c>
      <c r="O867" s="4" t="str">
        <f>_xlfn.IFNA(VLOOKUP(B867,'ACCESS EXPORT'!$B:$Q,16,FALSE),"")</f>
        <v>MD</v>
      </c>
      <c r="P867" s="4" t="str">
        <f>_xlfn.IFNA(VLOOKUP(B867,'ACCESS EXPORT'!B:W,22,FALSE),"-")</f>
        <v>1730387697</v>
      </c>
      <c r="Q867" s="4" t="str">
        <f>_xlfn.IFNA(VLOOKUP(A867,'ACCESS EXPORT'!$A:$AG,33,0),"-")</f>
        <v>Bevine Whyte</v>
      </c>
      <c r="R867" s="4" t="str">
        <f>_xlfn.IFNA(VLOOKUP(A867,'ACCESS EXPORT'!$A:$AH,34,0),"-")</f>
        <v>Hospital HR</v>
      </c>
      <c r="S867" s="4" t="str">
        <f>_xlfn.IFNA(VLOOKUP(A867,'ACCESS EXPORT'!$A:$AI,35,0),"-")</f>
        <v>James Agee</v>
      </c>
      <c r="T867" s="4" t="str">
        <f>_xlfn.IFNA(VLOOKUP(A867,'ACCESS EXPORT'!$A:$AJ,36,0),"-")</f>
        <v>TBD</v>
      </c>
      <c r="U867" s="4" t="str">
        <f>_xlfn.IFNA(VLOOKUP(A867,'ACCESS EXPORT'!$A:$AK,37,0),"-")</f>
        <v>athena</v>
      </c>
      <c r="V867" s="4" t="str">
        <f>_xlfn.IFNA(VLOOKUP(A867,'ACCESS EXPORT'!$A:$AL,38,0),"-")</f>
        <v>FHMG_FHTI LUNG TXP</v>
      </c>
      <c r="W867" s="4" t="str">
        <f>_xlfn.IFNA(VLOOKUP(A867,'ACCESS EXPORT'!$A:$AM,39,0),"-")</f>
        <v/>
      </c>
      <c r="X867" s="4" t="str">
        <f>_xlfn.IFNA(VLOOKUP(A867,'ACCESS EXPORT'!$A:$AN,40,0),"-")</f>
        <v>Brooke Bushika / Keelyn Fleming</v>
      </c>
      <c r="Y867" s="26" t="str">
        <f>_xlfn.IFNA(VLOOKUP(A867,'ACCESS EXPORT'!A:AO,41,0),"")</f>
        <v>Dave Cowley</v>
      </c>
      <c r="Z867" s="26" t="str">
        <f>_xlfn.IFNA(VLOOKUP(A867,'ACCESS EXPORT'!A:AP,42,0),"")</f>
        <v/>
      </c>
      <c r="AA867" s="26" t="str">
        <f>_xlfn.IFNA(VLOOKUP(A867,'ACCESS EXPORT'!A:AQ,43,0),"")</f>
        <v>Carl Pfeiffer</v>
      </c>
    </row>
    <row r="868" spans="1:27" ht="18.75" x14ac:dyDescent="0.25">
      <c r="A868" s="33">
        <v>353</v>
      </c>
      <c r="B868" s="10">
        <v>2067</v>
      </c>
      <c r="C868" s="7" t="str">
        <f ca="1">IFERROR(UPPER(IF(AND('ACCESS EXPORT'!AA868="",'ACCESS EXPORT'!Z868=""),VLOOKUP(A868,'ACCESS EXPORT'!$A:$AF,32,FALSE),(IF('ACCESS EXPORT'!AA868&lt;&gt;"",CONCATENATE(VLOOKUP(A868,'ACCESS EXPORT'!$A:$AF,32,FALSE)," (Closed",TEXT('ACCESS EXPORT'!AA868," MM/DD/YYY)")),IF(TODAY()&lt;(('ACCESS EXPORT'!Z868)+30),CONCATENATE(VLOOKUP(A868,'ACCESS EXPORT'!$A:$AF,32,FALSE)," (Opens",TEXT('ACCESS EXPORT'!Z868," MM/DD/YYY)")),VLOOKUP(A868,'ACCESS EXPORT'!$A:$AF,32,FALSE)))))),"-")</f>
        <v>ADVENTHEALTH MEDICAL GROUP TRANSPLANT AT ORLANDO</v>
      </c>
      <c r="D868" s="3" t="str">
        <f ca="1">IFERROR(UPPER(IF(AND('ACCESS EXPORT'!AA868="",'ACCESS EXPORT'!Z868=""),VLOOKUP(A868,'ACCESS EXPORT'!$A:$AF,28,FALSE),(IF('ACCESS EXPORT'!AA868&lt;&gt;"",CONCATENATE(VLOOKUP(A868,'ACCESS EXPORT'!$A:$AF,28,FALSE)," (Closed",TEXT('ACCESS EXPORT'!AA868," MM/DD/YYY)")),IF(TODAY()&lt;(('ACCESS EXPORT'!Z868)+30),CONCATENATE(VLOOKUP(A868,'ACCESS EXPORT'!$A:$AF,28,FALSE)," (Opens",TEXT('ACCESS EXPORT'!Z868," MM/DD/YYY)")),VLOOKUP(A868,'ACCESS EXPORT'!$A:$AF,28,FALSE)))))),"-")</f>
        <v>TRANSPLANT SURGEONS</v>
      </c>
      <c r="E868" s="3" t="str">
        <f>VLOOKUP($A868,'ACCESS EXPORT'!$A:$AF,3,FALSE)</f>
        <v>7491</v>
      </c>
      <c r="F868" s="3" t="str">
        <f>UPPER(CONCATENATE(VLOOKUP(A868,'ACCESS EXPORT'!$A:$AF,4,FALSE)," ",VLOOKUP(A868,'ACCESS EXPORT'!$A:$AF,5,FALSE)," ",VLOOKUP(A868,'ACCESS EXPORT'!$A:$AF,6,FALSE)," ",VLOOKUP(A868,'ACCESS EXPORT'!$A:$AA,7,FALSE)," ",VLOOKUP(A868,'ACCESS EXPORT'!$A:$AA,8,FALSE)))</f>
        <v>2415 N ORANGE AVE SUITE 700 ORLANDO FL 32804</v>
      </c>
      <c r="G868" s="4" t="str">
        <f>UPPER(VLOOKUP($A868,'ACCESS EXPORT'!$A:$AF,9,FALSE))</f>
        <v>ORANGE</v>
      </c>
      <c r="H868" s="4" t="str">
        <f>_xlfn.IFNA(VLOOKUP($B868,'ACCESS EXPORT'!$B:$J,9,FALSE),"")</f>
        <v>FHTI</v>
      </c>
      <c r="I868" s="3" t="str">
        <f>CONCATENATE("(P)",VLOOKUP($A868,'ACCESS EXPORT'!$A:$AF,11,FALSE)," (F)",VLOOKUP($A868,'ACCESS EXPORT'!$A:$AF,29,FALSE))</f>
        <v>(P)(407) 303 2474 (F)Pre Kidney (407) 303-0677 
Post Kidny (407 ) 303-0679</v>
      </c>
      <c r="J868" s="4" t="str">
        <f>UPPER(VLOOKUP($A868,'ACCESS EXPORT'!$A:$AF,12,FALSE))</f>
        <v>FHTI</v>
      </c>
      <c r="K868" s="4" t="str">
        <f>UPPER(VLOOKUP($A868,'ACCESS EXPORT'!$A:$AF,13,FALSE))</f>
        <v>KARI VARGAS</v>
      </c>
      <c r="L868" s="3" t="str">
        <f>IF(AND(VLOOKUP(A868,'ACCESS EXPORT'!A:AE,1,0),'ACCESS EXPORT'!N868=""),UPPER(CONCATENATE('ACCESS EXPORT'!AE868)),IF(VLOOKUP(A868,'ACCESS EXPORT'!A:AE,1,0),UPPER(CONCATENATE('ACCESS EXPORT'!N868," "&amp;CHAR(10),'ACCESS EXPORT'!AE868))))</f>
        <v xml:space="preserve">BARRY FRIEDMAN 
</v>
      </c>
      <c r="M868" s="4" t="str">
        <f>UPPER(VLOOKUP($A868,'ACCESS EXPORT'!$A:$O,15,FALSE))</f>
        <v>TBD</v>
      </c>
      <c r="N868" s="4" t="str">
        <f ca="1">IF(AND('ACCESS EXPORT'!X868="",'ACCESS EXPORT'!Y868=""),IF('ACCESS EXPORT'!V868&lt;&gt;"",(IF(TODAY()-'ACCESS EXPORT'!V868&gt;=-60,UPPER(CONCATENATE(VLOOKUP(B868,'ACCESS EXPORT'!$B:$P,15,FALSE),""&amp;CHAR(10)&amp;"(SEP",TEXT('ACCESS EXPORT'!V868," MM/DD/YYY)"))),IF(TODAY()-'ACCESS EXPORT'!V868&lt;0,UPPER(VLOOKUP(B868,'ACCESS EXPORT'!$B:$P,15,FALSE)),UPPER(VLOOKUP(B868,'ACCESS EXPORT'!$B:$P,15,FALSE))))),IF('ACCESS EXPORT'!U868="",UPPER(VLOOKUP(B868,'ACCESS EXPORT'!$B:$P,15,FALSE)),IF(TODAY()-'ACCESS EXPORT'!U868&lt;=30,CONCATENATE(UPPER(VLOOKUP(B868,'ACCESS EXPORT'!$B:$P,15,FALSE)),""&amp;CHAR(10)&amp;"(NEW",TEXT('ACCESS EXPORT'!U868," MM/DD/YYY)")),IF(AND(TODAY()-'ACCESS EXPORT'!U868&gt;30,TODAY()&gt;0),UPPER(VLOOKUP(B868,'ACCESS EXPORT'!$B:$P,15,FALSE)))))),IF('ACCESS EXPORT'!Y868&lt;&gt;"",UPPER(CONCATENATE(UPPER(VLOOKUP(B868,'ACCESS EXPORT'!$B:$P,15,FALSE)),""&amp;CHAR(10)&amp;"(Transfer Out",TEXT('ACCESS EXPORT'!Y868," MM/DD/YYY)"))),IF('ACCESS EXPORT'!X868&lt;&gt;"",UPPER(CONCATENATE(UPPER(VLOOKUP(B868,'ACCESS EXPORT'!$B:$P,15,FALSE)),""&amp;CHAR(10)&amp;"(Transfer In",TEXT('ACCESS EXPORT'!X868," MM/DD/YYY)"))))))</f>
        <v>POPKE, MAUREEN MARIE</v>
      </c>
      <c r="O868" s="4" t="str">
        <f>_xlfn.IFNA(VLOOKUP(B868,'ACCESS EXPORT'!$B:$Q,16,FALSE),"")</f>
        <v>PA</v>
      </c>
      <c r="P868" s="4" t="str">
        <f>_xlfn.IFNA(VLOOKUP(B868,'ACCESS EXPORT'!B:W,22,FALSE),"-")</f>
        <v>1467851923</v>
      </c>
      <c r="Q868" s="4" t="str">
        <f>_xlfn.IFNA(VLOOKUP(A868,'ACCESS EXPORT'!$A:$AG,33,0),"-")</f>
        <v>Bevine Whyte</v>
      </c>
      <c r="R868" s="4" t="str">
        <f>_xlfn.IFNA(VLOOKUP(A868,'ACCESS EXPORT'!$A:$AH,34,0),"-")</f>
        <v>Hospital HR</v>
      </c>
      <c r="S868" s="4" t="str">
        <f>_xlfn.IFNA(VLOOKUP(A868,'ACCESS EXPORT'!$A:$AI,35,0),"-")</f>
        <v>James Agee</v>
      </c>
      <c r="T868" s="4" t="str">
        <f>_xlfn.IFNA(VLOOKUP(A868,'ACCESS EXPORT'!$A:$AJ,36,0),"-")</f>
        <v>TBD</v>
      </c>
      <c r="U868" s="4" t="str">
        <f>_xlfn.IFNA(VLOOKUP(A868,'ACCESS EXPORT'!$A:$AK,37,0),"-")</f>
        <v>athena</v>
      </c>
      <c r="V868" s="4" t="str">
        <f>_xlfn.IFNA(VLOOKUP(A868,'ACCESS EXPORT'!$A:$AL,38,0),"-")</f>
        <v>FHMG_FHTI LUNG TXP</v>
      </c>
      <c r="W868" s="4" t="str">
        <f>_xlfn.IFNA(VLOOKUP(A868,'ACCESS EXPORT'!$A:$AM,39,0),"-")</f>
        <v/>
      </c>
      <c r="X868" s="4" t="str">
        <f>_xlfn.IFNA(VLOOKUP(A868,'ACCESS EXPORT'!$A:$AN,40,0),"-")</f>
        <v>Brooke Bushika / Keelyn Fleming</v>
      </c>
      <c r="Y868" s="26" t="str">
        <f>_xlfn.IFNA(VLOOKUP(A868,'ACCESS EXPORT'!A:AO,41,0),"")</f>
        <v>Dave Cowley</v>
      </c>
      <c r="Z868" s="26" t="str">
        <f>_xlfn.IFNA(VLOOKUP(A868,'ACCESS EXPORT'!A:AP,42,0),"")</f>
        <v/>
      </c>
      <c r="AA868" s="26" t="str">
        <f>_xlfn.IFNA(VLOOKUP(A868,'ACCESS EXPORT'!A:AQ,43,0),"")</f>
        <v>Carl Pfeiffer</v>
      </c>
    </row>
    <row r="869" spans="1:27" ht="18.75" x14ac:dyDescent="0.25">
      <c r="A869" s="33">
        <v>354</v>
      </c>
      <c r="B869" s="10">
        <v>2073</v>
      </c>
      <c r="C869" s="7" t="str">
        <f ca="1">IFERROR(UPPER(IF(AND('ACCESS EXPORT'!AA869="",'ACCESS EXPORT'!Z869=""),VLOOKUP(A869,'ACCESS EXPORT'!$A:$AF,32,FALSE),(IF('ACCESS EXPORT'!AA869&lt;&gt;"",CONCATENATE(VLOOKUP(A869,'ACCESS EXPORT'!$A:$AF,32,FALSE)," (Closed",TEXT('ACCESS EXPORT'!AA869," MM/DD/YYY)")),IF(TODAY()&lt;(('ACCESS EXPORT'!Z869)+30),CONCATENATE(VLOOKUP(A869,'ACCESS EXPORT'!$A:$AF,32,FALSE)," (Opens",TEXT('ACCESS EXPORT'!Z869," MM/DD/YYY)")),VLOOKUP(A869,'ACCESS EXPORT'!$A:$AF,32,FALSE)))))),"-")</f>
        <v>ADVENTHEALTH MEDICAL GROUP TRANSPLANT AT ORLANDO</v>
      </c>
      <c r="D869" s="3" t="str">
        <f ca="1">IFERROR(UPPER(IF(AND('ACCESS EXPORT'!AA869="",'ACCESS EXPORT'!Z869=""),VLOOKUP(A869,'ACCESS EXPORT'!$A:$AF,28,FALSE),(IF('ACCESS EXPORT'!AA869&lt;&gt;"",CONCATENATE(VLOOKUP(A869,'ACCESS EXPORT'!$A:$AF,28,FALSE)," (Closed",TEXT('ACCESS EXPORT'!AA869," MM/DD/YYY)")),IF(TODAY()&lt;(('ACCESS EXPORT'!Z869)+30),CONCATENATE(VLOOKUP(A869,'ACCESS EXPORT'!$A:$AF,28,FALSE)," (Opens",TEXT('ACCESS EXPORT'!Z869," MM/DD/YYY)")),VLOOKUP(A869,'ACCESS EXPORT'!$A:$AF,28,FALSE)))))),"-")</f>
        <v>LIVER TRANSPLANT - SURGEONS</v>
      </c>
      <c r="E869" s="3" t="str">
        <f>VLOOKUP($A869,'ACCESS EXPORT'!$A:$AF,3,FALSE)</f>
        <v>7492</v>
      </c>
      <c r="F869" s="3" t="str">
        <f>UPPER(CONCATENATE(VLOOKUP(A869,'ACCESS EXPORT'!$A:$AF,4,FALSE)," ",VLOOKUP(A869,'ACCESS EXPORT'!$A:$AF,5,FALSE)," ",VLOOKUP(A869,'ACCESS EXPORT'!$A:$AF,6,FALSE)," ",VLOOKUP(A869,'ACCESS EXPORT'!$A:$AA,7,FALSE)," ",VLOOKUP(A869,'ACCESS EXPORT'!$A:$AA,8,FALSE)))</f>
        <v>2415 N ORANGE AVE SUITE 700 ORLANDO FL 32804</v>
      </c>
      <c r="G869" s="4" t="str">
        <f>UPPER(VLOOKUP($A869,'ACCESS EXPORT'!$A:$AF,9,FALSE))</f>
        <v>ORANGE</v>
      </c>
      <c r="H869" s="4" t="str">
        <f>_xlfn.IFNA(VLOOKUP($B869,'ACCESS EXPORT'!$B:$J,9,FALSE),"")</f>
        <v>FHTI</v>
      </c>
      <c r="I869" s="3" t="str">
        <f>CONCATENATE("(P)",VLOOKUP($A869,'ACCESS EXPORT'!$A:$AF,11,FALSE)," (F)",VLOOKUP($A869,'ACCESS EXPORT'!$A:$AF,29,FALSE))</f>
        <v>(P)(407) 303 2474 (F)(407) 303-0676</v>
      </c>
      <c r="J869" s="4" t="str">
        <f>UPPER(VLOOKUP($A869,'ACCESS EXPORT'!$A:$AF,12,FALSE))</f>
        <v>FHTI</v>
      </c>
      <c r="K869" s="4" t="str">
        <f>UPPER(VLOOKUP($A869,'ACCESS EXPORT'!$A:$AF,13,FALSE))</f>
        <v>KARI VARGAS</v>
      </c>
      <c r="L869" s="3" t="str">
        <f>IF(AND(VLOOKUP(A869,'ACCESS EXPORT'!A:AE,1,0),'ACCESS EXPORT'!N869=""),UPPER(CONCATENATE('ACCESS EXPORT'!AE869)),IF(VLOOKUP(A869,'ACCESS EXPORT'!A:AE,1,0),UPPER(CONCATENATE('ACCESS EXPORT'!N869," "&amp;CHAR(10),'ACCESS EXPORT'!AE869))))</f>
        <v xml:space="preserve">BARRY FRIEDMAN 
</v>
      </c>
      <c r="M869" s="4" t="str">
        <f>UPPER(VLOOKUP($A869,'ACCESS EXPORT'!$A:$O,15,FALSE))</f>
        <v>TBD</v>
      </c>
      <c r="N869" s="4" t="str">
        <f ca="1">IF(AND('ACCESS EXPORT'!X869="",'ACCESS EXPORT'!Y869=""),IF('ACCESS EXPORT'!V869&lt;&gt;"",(IF(TODAY()-'ACCESS EXPORT'!V869&gt;=-60,UPPER(CONCATENATE(VLOOKUP(B869,'ACCESS EXPORT'!$B:$P,15,FALSE),""&amp;CHAR(10)&amp;"(SEP",TEXT('ACCESS EXPORT'!V869," MM/DD/YYY)"))),IF(TODAY()-'ACCESS EXPORT'!V869&lt;0,UPPER(VLOOKUP(B869,'ACCESS EXPORT'!$B:$P,15,FALSE)),UPPER(VLOOKUP(B869,'ACCESS EXPORT'!$B:$P,15,FALSE))))),IF('ACCESS EXPORT'!U869="",UPPER(VLOOKUP(B869,'ACCESS EXPORT'!$B:$P,15,FALSE)),IF(TODAY()-'ACCESS EXPORT'!U869&lt;=30,CONCATENATE(UPPER(VLOOKUP(B869,'ACCESS EXPORT'!$B:$P,15,FALSE)),""&amp;CHAR(10)&amp;"(NEW",TEXT('ACCESS EXPORT'!U869," MM/DD/YYY)")),IF(AND(TODAY()-'ACCESS EXPORT'!U869&gt;30,TODAY()&gt;0),UPPER(VLOOKUP(B869,'ACCESS EXPORT'!$B:$P,15,FALSE)))))),IF('ACCESS EXPORT'!Y869&lt;&gt;"",UPPER(CONCATENATE(UPPER(VLOOKUP(B869,'ACCESS EXPORT'!$B:$P,15,FALSE)),""&amp;CHAR(10)&amp;"(Transfer Out",TEXT('ACCESS EXPORT'!Y869," MM/DD/YYY)"))),IF('ACCESS EXPORT'!X869&lt;&gt;"",UPPER(CONCATENATE(UPPER(VLOOKUP(B869,'ACCESS EXPORT'!$B:$P,15,FALSE)),""&amp;CHAR(10)&amp;"(Transfer In",TEXT('ACCESS EXPORT'!X869," MM/DD/YYY)"))))))</f>
        <v>VEDULA, GIRIDHAR</v>
      </c>
      <c r="O869" s="4" t="str">
        <f>_xlfn.IFNA(VLOOKUP(B869,'ACCESS EXPORT'!$B:$Q,16,FALSE),"")</f>
        <v>MD</v>
      </c>
      <c r="P869" s="4" t="str">
        <f>_xlfn.IFNA(VLOOKUP(B869,'ACCESS EXPORT'!B:W,22,FALSE),"-")</f>
        <v>1730387697</v>
      </c>
      <c r="Q869" s="4" t="str">
        <f>_xlfn.IFNA(VLOOKUP(A869,'ACCESS EXPORT'!$A:$AG,33,0),"-")</f>
        <v>Bevine Whyte</v>
      </c>
      <c r="R869" s="4" t="str">
        <f>_xlfn.IFNA(VLOOKUP(A869,'ACCESS EXPORT'!$A:$AH,34,0),"-")</f>
        <v>Hospital HR</v>
      </c>
      <c r="S869" s="4" t="str">
        <f>_xlfn.IFNA(VLOOKUP(A869,'ACCESS EXPORT'!$A:$AI,35,0),"-")</f>
        <v>James Agee</v>
      </c>
      <c r="T869" s="4" t="str">
        <f>_xlfn.IFNA(VLOOKUP(A869,'ACCESS EXPORT'!$A:$AJ,36,0),"-")</f>
        <v>TBD</v>
      </c>
      <c r="U869" s="4" t="str">
        <f>_xlfn.IFNA(VLOOKUP(A869,'ACCESS EXPORT'!$A:$AK,37,0),"-")</f>
        <v>athena</v>
      </c>
      <c r="V869" s="4" t="str">
        <f>_xlfn.IFNA(VLOOKUP(A869,'ACCESS EXPORT'!$A:$AL,38,0),"-")</f>
        <v>FHMG_FHTI LUNG TXP</v>
      </c>
      <c r="W869" s="4" t="str">
        <f>_xlfn.IFNA(VLOOKUP(A869,'ACCESS EXPORT'!$A:$AM,39,0),"-")</f>
        <v/>
      </c>
      <c r="X869" s="4" t="str">
        <f>_xlfn.IFNA(VLOOKUP(A869,'ACCESS EXPORT'!$A:$AN,40,0),"-")</f>
        <v>Brooke Bushika / Keelyn Fleming</v>
      </c>
      <c r="Y869" s="26" t="str">
        <f>_xlfn.IFNA(VLOOKUP(A869,'ACCESS EXPORT'!A:AO,41,0),"")</f>
        <v>Dave Cowley</v>
      </c>
      <c r="Z869" s="26" t="str">
        <f>_xlfn.IFNA(VLOOKUP(A869,'ACCESS EXPORT'!A:AP,42,0),"")</f>
        <v/>
      </c>
      <c r="AA869" s="26" t="str">
        <f>_xlfn.IFNA(VLOOKUP(A869,'ACCESS EXPORT'!A:AQ,43,0),"")</f>
        <v>Carl Pfeiffer</v>
      </c>
    </row>
    <row r="870" spans="1:27" ht="18.75" x14ac:dyDescent="0.25">
      <c r="A870" s="33">
        <v>354</v>
      </c>
      <c r="B870" s="10">
        <v>2066</v>
      </c>
      <c r="C870" s="7" t="str">
        <f ca="1">IFERROR(UPPER(IF(AND('ACCESS EXPORT'!AA870="",'ACCESS EXPORT'!Z870=""),VLOOKUP(A870,'ACCESS EXPORT'!$A:$AF,32,FALSE),(IF('ACCESS EXPORT'!AA870&lt;&gt;"",CONCATENATE(VLOOKUP(A870,'ACCESS EXPORT'!$A:$AF,32,FALSE)," (Closed",TEXT('ACCESS EXPORT'!AA870," MM/DD/YYY)")),IF(TODAY()&lt;(('ACCESS EXPORT'!Z870)+30),CONCATENATE(VLOOKUP(A870,'ACCESS EXPORT'!$A:$AF,32,FALSE)," (Opens",TEXT('ACCESS EXPORT'!Z870," MM/DD/YYY)")),VLOOKUP(A870,'ACCESS EXPORT'!$A:$AF,32,FALSE)))))),"-")</f>
        <v>ADVENTHEALTH MEDICAL GROUP TRANSPLANT AT ORLANDO</v>
      </c>
      <c r="D870" s="3" t="str">
        <f ca="1">IFERROR(UPPER(IF(AND('ACCESS EXPORT'!AA870="",'ACCESS EXPORT'!Z870=""),VLOOKUP(A870,'ACCESS EXPORT'!$A:$AF,28,FALSE),(IF('ACCESS EXPORT'!AA870&lt;&gt;"",CONCATENATE(VLOOKUP(A870,'ACCESS EXPORT'!$A:$AF,28,FALSE)," (Closed",TEXT('ACCESS EXPORT'!AA870," MM/DD/YYY)")),IF(TODAY()&lt;(('ACCESS EXPORT'!Z870)+30),CONCATENATE(VLOOKUP(A870,'ACCESS EXPORT'!$A:$AF,28,FALSE)," (Opens",TEXT('ACCESS EXPORT'!Z870," MM/DD/YYY)")),VLOOKUP(A870,'ACCESS EXPORT'!$A:$AF,28,FALSE)))))),"-")</f>
        <v>LIVER TRANSPLANT - SURGEONS</v>
      </c>
      <c r="E870" s="3" t="str">
        <f>VLOOKUP($A870,'ACCESS EXPORT'!$A:$AF,3,FALSE)</f>
        <v>7492</v>
      </c>
      <c r="F870" s="3" t="str">
        <f>UPPER(CONCATENATE(VLOOKUP(A870,'ACCESS EXPORT'!$A:$AF,4,FALSE)," ",VLOOKUP(A870,'ACCESS EXPORT'!$A:$AF,5,FALSE)," ",VLOOKUP(A870,'ACCESS EXPORT'!$A:$AF,6,FALSE)," ",VLOOKUP(A870,'ACCESS EXPORT'!$A:$AA,7,FALSE)," ",VLOOKUP(A870,'ACCESS EXPORT'!$A:$AA,8,FALSE)))</f>
        <v>2415 N ORANGE AVE SUITE 700 ORLANDO FL 32804</v>
      </c>
      <c r="G870" s="4" t="str">
        <f>UPPER(VLOOKUP($A870,'ACCESS EXPORT'!$A:$AF,9,FALSE))</f>
        <v>ORANGE</v>
      </c>
      <c r="H870" s="4" t="str">
        <f>_xlfn.IFNA(VLOOKUP($B870,'ACCESS EXPORT'!$B:$J,9,FALSE),"")</f>
        <v>FHTI</v>
      </c>
      <c r="I870" s="3" t="str">
        <f>CONCATENATE("(P)",VLOOKUP($A870,'ACCESS EXPORT'!$A:$AF,11,FALSE)," (F)",VLOOKUP($A870,'ACCESS EXPORT'!$A:$AF,29,FALSE))</f>
        <v>(P)(407) 303 2474 (F)(407) 303-0676</v>
      </c>
      <c r="J870" s="4" t="str">
        <f>UPPER(VLOOKUP($A870,'ACCESS EXPORT'!$A:$AF,12,FALSE))</f>
        <v>FHTI</v>
      </c>
      <c r="K870" s="4" t="str">
        <f>UPPER(VLOOKUP($A870,'ACCESS EXPORT'!$A:$AF,13,FALSE))</f>
        <v>KARI VARGAS</v>
      </c>
      <c r="L870" s="3" t="str">
        <f>IF(AND(VLOOKUP(A870,'ACCESS EXPORT'!A:AE,1,0),'ACCESS EXPORT'!N870=""),UPPER(CONCATENATE('ACCESS EXPORT'!AE870)),IF(VLOOKUP(A870,'ACCESS EXPORT'!A:AE,1,0),UPPER(CONCATENATE('ACCESS EXPORT'!N870," "&amp;CHAR(10),'ACCESS EXPORT'!AE870))))</f>
        <v xml:space="preserve">BARRY FRIEDMAN 
</v>
      </c>
      <c r="M870" s="4" t="str">
        <f>UPPER(VLOOKUP($A870,'ACCESS EXPORT'!$A:$O,15,FALSE))</f>
        <v>TBD</v>
      </c>
      <c r="N870" s="4" t="str">
        <f ca="1">IF(AND('ACCESS EXPORT'!X870="",'ACCESS EXPORT'!Y870=""),IF('ACCESS EXPORT'!V870&lt;&gt;"",(IF(TODAY()-'ACCESS EXPORT'!V870&gt;=-60,UPPER(CONCATENATE(VLOOKUP(B870,'ACCESS EXPORT'!$B:$P,15,FALSE),""&amp;CHAR(10)&amp;"(SEP",TEXT('ACCESS EXPORT'!V870," MM/DD/YYY)"))),IF(TODAY()-'ACCESS EXPORT'!V870&lt;0,UPPER(VLOOKUP(B870,'ACCESS EXPORT'!$B:$P,15,FALSE)),UPPER(VLOOKUP(B870,'ACCESS EXPORT'!$B:$P,15,FALSE))))),IF('ACCESS EXPORT'!U870="",UPPER(VLOOKUP(B870,'ACCESS EXPORT'!$B:$P,15,FALSE)),IF(TODAY()-'ACCESS EXPORT'!U870&lt;=30,CONCATENATE(UPPER(VLOOKUP(B870,'ACCESS EXPORT'!$B:$P,15,FALSE)),""&amp;CHAR(10)&amp;"(NEW",TEXT('ACCESS EXPORT'!U870," MM/DD/YYY)")),IF(AND(TODAY()-'ACCESS EXPORT'!U870&gt;30,TODAY()&gt;0),UPPER(VLOOKUP(B870,'ACCESS EXPORT'!$B:$P,15,FALSE)))))),IF('ACCESS EXPORT'!Y870&lt;&gt;"",UPPER(CONCATENATE(UPPER(VLOOKUP(B870,'ACCESS EXPORT'!$B:$P,15,FALSE)),""&amp;CHAR(10)&amp;"(Transfer Out",TEXT('ACCESS EXPORT'!Y870," MM/DD/YYY)"))),IF('ACCESS EXPORT'!X870&lt;&gt;"",UPPER(CONCATENATE(UPPER(VLOOKUP(B870,'ACCESS EXPORT'!$B:$P,15,FALSE)),""&amp;CHAR(10)&amp;"(Transfer In",TEXT('ACCESS EXPORT'!X870," MM/DD/YYY)"))))))</f>
        <v>NIBHANUPUDY, BOBBY NARASIMHA</v>
      </c>
      <c r="O870" s="4" t="str">
        <f>_xlfn.IFNA(VLOOKUP(B870,'ACCESS EXPORT'!$B:$Q,16,FALSE),"")</f>
        <v>MD</v>
      </c>
      <c r="P870" s="4" t="str">
        <f>_xlfn.IFNA(VLOOKUP(B870,'ACCESS EXPORT'!B:W,22,FALSE),"-")</f>
        <v>1407956725</v>
      </c>
      <c r="Q870" s="4" t="str">
        <f>_xlfn.IFNA(VLOOKUP(A870,'ACCESS EXPORT'!$A:$AG,33,0),"-")</f>
        <v>Bevine Whyte</v>
      </c>
      <c r="R870" s="4" t="str">
        <f>_xlfn.IFNA(VLOOKUP(A870,'ACCESS EXPORT'!$A:$AH,34,0),"-")</f>
        <v>Hospital HR</v>
      </c>
      <c r="S870" s="4" t="str">
        <f>_xlfn.IFNA(VLOOKUP(A870,'ACCESS EXPORT'!$A:$AI,35,0),"-")</f>
        <v>James Agee</v>
      </c>
      <c r="T870" s="4" t="str">
        <f>_xlfn.IFNA(VLOOKUP(A870,'ACCESS EXPORT'!$A:$AJ,36,0),"-")</f>
        <v>TBD</v>
      </c>
      <c r="U870" s="4" t="str">
        <f>_xlfn.IFNA(VLOOKUP(A870,'ACCESS EXPORT'!$A:$AK,37,0),"-")</f>
        <v>athena</v>
      </c>
      <c r="V870" s="4" t="str">
        <f>_xlfn.IFNA(VLOOKUP(A870,'ACCESS EXPORT'!$A:$AL,38,0),"-")</f>
        <v>FHMG_FHTI LUNG TXP</v>
      </c>
      <c r="W870" s="4" t="str">
        <f>_xlfn.IFNA(VLOOKUP(A870,'ACCESS EXPORT'!$A:$AM,39,0),"-")</f>
        <v/>
      </c>
      <c r="X870" s="4" t="str">
        <f>_xlfn.IFNA(VLOOKUP(A870,'ACCESS EXPORT'!$A:$AN,40,0),"-")</f>
        <v>Brooke Bushika / Keelyn Fleming</v>
      </c>
      <c r="Y870" s="26" t="str">
        <f>_xlfn.IFNA(VLOOKUP(A870,'ACCESS EXPORT'!A:AO,41,0),"")</f>
        <v>Dave Cowley</v>
      </c>
      <c r="Z870" s="26" t="str">
        <f>_xlfn.IFNA(VLOOKUP(A870,'ACCESS EXPORT'!A:AP,42,0),"")</f>
        <v/>
      </c>
      <c r="AA870" s="26" t="str">
        <f>_xlfn.IFNA(VLOOKUP(A870,'ACCESS EXPORT'!A:AQ,43,0),"")</f>
        <v>Carl Pfeiffer</v>
      </c>
    </row>
    <row r="871" spans="1:27" ht="18.75" x14ac:dyDescent="0.25">
      <c r="A871" s="33">
        <v>354</v>
      </c>
      <c r="B871" s="10">
        <v>2057</v>
      </c>
      <c r="C871" s="7" t="str">
        <f ca="1">IFERROR(UPPER(IF(AND('ACCESS EXPORT'!AA871="",'ACCESS EXPORT'!Z871=""),VLOOKUP(A871,'ACCESS EXPORT'!$A:$AF,32,FALSE),(IF('ACCESS EXPORT'!AA871&lt;&gt;"",CONCATENATE(VLOOKUP(A871,'ACCESS EXPORT'!$A:$AF,32,FALSE)," (Closed",TEXT('ACCESS EXPORT'!AA871," MM/DD/YYY)")),IF(TODAY()&lt;(('ACCESS EXPORT'!Z871)+30),CONCATENATE(VLOOKUP(A871,'ACCESS EXPORT'!$A:$AF,32,FALSE)," (Opens",TEXT('ACCESS EXPORT'!Z871," MM/DD/YYY)")),VLOOKUP(A871,'ACCESS EXPORT'!$A:$AF,32,FALSE)))))),"-")</f>
        <v>ADVENTHEALTH MEDICAL GROUP TRANSPLANT AT ORLANDO</v>
      </c>
      <c r="D871" s="3" t="str">
        <f ca="1">IFERROR(UPPER(IF(AND('ACCESS EXPORT'!AA871="",'ACCESS EXPORT'!Z871=""),VLOOKUP(A871,'ACCESS EXPORT'!$A:$AF,28,FALSE),(IF('ACCESS EXPORT'!AA871&lt;&gt;"",CONCATENATE(VLOOKUP(A871,'ACCESS EXPORT'!$A:$AF,28,FALSE)," (Closed",TEXT('ACCESS EXPORT'!AA871," MM/DD/YYY)")),IF(TODAY()&lt;(('ACCESS EXPORT'!Z871)+30),CONCATENATE(VLOOKUP(A871,'ACCESS EXPORT'!$A:$AF,28,FALSE)," (Opens",TEXT('ACCESS EXPORT'!Z871," MM/DD/YYY)")),VLOOKUP(A871,'ACCESS EXPORT'!$A:$AF,28,FALSE)))))),"-")</f>
        <v>LIVER TRANSPLANT - SURGEONS</v>
      </c>
      <c r="E871" s="3" t="str">
        <f>VLOOKUP($A871,'ACCESS EXPORT'!$A:$AF,3,FALSE)</f>
        <v>7492</v>
      </c>
      <c r="F871" s="3" t="str">
        <f>UPPER(CONCATENATE(VLOOKUP(A871,'ACCESS EXPORT'!$A:$AF,4,FALSE)," ",VLOOKUP(A871,'ACCESS EXPORT'!$A:$AF,5,FALSE)," ",VLOOKUP(A871,'ACCESS EXPORT'!$A:$AF,6,FALSE)," ",VLOOKUP(A871,'ACCESS EXPORT'!$A:$AA,7,FALSE)," ",VLOOKUP(A871,'ACCESS EXPORT'!$A:$AA,8,FALSE)))</f>
        <v>2415 N ORANGE AVE SUITE 700 ORLANDO FL 32804</v>
      </c>
      <c r="G871" s="4" t="str">
        <f>UPPER(VLOOKUP($A871,'ACCESS EXPORT'!$A:$AF,9,FALSE))</f>
        <v>ORANGE</v>
      </c>
      <c r="H871" s="4" t="str">
        <f>_xlfn.IFNA(VLOOKUP($B871,'ACCESS EXPORT'!$B:$J,9,FALSE),"")</f>
        <v>FHTI</v>
      </c>
      <c r="I871" s="3" t="str">
        <f>CONCATENATE("(P)",VLOOKUP($A871,'ACCESS EXPORT'!$A:$AF,11,FALSE)," (F)",VLOOKUP($A871,'ACCESS EXPORT'!$A:$AF,29,FALSE))</f>
        <v>(P)(407) 303 2474 (F)(407) 303-0676</v>
      </c>
      <c r="J871" s="4" t="str">
        <f>UPPER(VLOOKUP($A871,'ACCESS EXPORT'!$A:$AF,12,FALSE))</f>
        <v>FHTI</v>
      </c>
      <c r="K871" s="4" t="str">
        <f>UPPER(VLOOKUP($A871,'ACCESS EXPORT'!$A:$AF,13,FALSE))</f>
        <v>KARI VARGAS</v>
      </c>
      <c r="L871" s="3" t="str">
        <f>IF(AND(VLOOKUP(A871,'ACCESS EXPORT'!A:AE,1,0),'ACCESS EXPORT'!N871=""),UPPER(CONCATENATE('ACCESS EXPORT'!AE871)),IF(VLOOKUP(A871,'ACCESS EXPORT'!A:AE,1,0),UPPER(CONCATENATE('ACCESS EXPORT'!N871," "&amp;CHAR(10),'ACCESS EXPORT'!AE871))))</f>
        <v xml:space="preserve">BARRY FRIEDMAN 
</v>
      </c>
      <c r="M871" s="4" t="str">
        <f>UPPER(VLOOKUP($A871,'ACCESS EXPORT'!$A:$O,15,FALSE))</f>
        <v>TBD</v>
      </c>
      <c r="N871" s="4" t="str">
        <f ca="1">IF(AND('ACCESS EXPORT'!X871="",'ACCESS EXPORT'!Y871=""),IF('ACCESS EXPORT'!V871&lt;&gt;"",(IF(TODAY()-'ACCESS EXPORT'!V871&gt;=-60,UPPER(CONCATENATE(VLOOKUP(B871,'ACCESS EXPORT'!$B:$P,15,FALSE),""&amp;CHAR(10)&amp;"(SEP",TEXT('ACCESS EXPORT'!V871," MM/DD/YYY)"))),IF(TODAY()-'ACCESS EXPORT'!V871&lt;0,UPPER(VLOOKUP(B871,'ACCESS EXPORT'!$B:$P,15,FALSE)),UPPER(VLOOKUP(B871,'ACCESS EXPORT'!$B:$P,15,FALSE))))),IF('ACCESS EXPORT'!U871="",UPPER(VLOOKUP(B871,'ACCESS EXPORT'!$B:$P,15,FALSE)),IF(TODAY()-'ACCESS EXPORT'!U871&lt;=30,CONCATENATE(UPPER(VLOOKUP(B871,'ACCESS EXPORT'!$B:$P,15,FALSE)),""&amp;CHAR(10)&amp;"(NEW",TEXT('ACCESS EXPORT'!U871," MM/DD/YYY)")),IF(AND(TODAY()-'ACCESS EXPORT'!U871&gt;30,TODAY()&gt;0),UPPER(VLOOKUP(B871,'ACCESS EXPORT'!$B:$P,15,FALSE)))))),IF('ACCESS EXPORT'!Y871&lt;&gt;"",UPPER(CONCATENATE(UPPER(VLOOKUP(B871,'ACCESS EXPORT'!$B:$P,15,FALSE)),""&amp;CHAR(10)&amp;"(Transfer Out",TEXT('ACCESS EXPORT'!Y871," MM/DD/YYY)"))),IF('ACCESS EXPORT'!X871&lt;&gt;"",UPPER(CONCATENATE(UPPER(VLOOKUP(B871,'ACCESS EXPORT'!$B:$P,15,FALSE)),""&amp;CHAR(10)&amp;"(Transfer In",TEXT('ACCESS EXPORT'!X871," MM/DD/YYY)"))))))</f>
        <v>CHIN, LAWRENCE THOMAS</v>
      </c>
      <c r="O871" s="4" t="str">
        <f>_xlfn.IFNA(VLOOKUP(B871,'ACCESS EXPORT'!$B:$Q,16,FALSE),"")</f>
        <v>MD</v>
      </c>
      <c r="P871" s="4" t="str">
        <f>_xlfn.IFNA(VLOOKUP(B871,'ACCESS EXPORT'!B:W,22,FALSE),"-")</f>
        <v>1205891983</v>
      </c>
      <c r="Q871" s="4" t="str">
        <f>_xlfn.IFNA(VLOOKUP(A871,'ACCESS EXPORT'!$A:$AG,33,0),"-")</f>
        <v>Bevine Whyte</v>
      </c>
      <c r="R871" s="4" t="str">
        <f>_xlfn.IFNA(VLOOKUP(A871,'ACCESS EXPORT'!$A:$AH,34,0),"-")</f>
        <v>Hospital HR</v>
      </c>
      <c r="S871" s="4" t="str">
        <f>_xlfn.IFNA(VLOOKUP(A871,'ACCESS EXPORT'!$A:$AI,35,0),"-")</f>
        <v>James Agee</v>
      </c>
      <c r="T871" s="4" t="str">
        <f>_xlfn.IFNA(VLOOKUP(A871,'ACCESS EXPORT'!$A:$AJ,36,0),"-")</f>
        <v>TBD</v>
      </c>
      <c r="U871" s="4" t="str">
        <f>_xlfn.IFNA(VLOOKUP(A871,'ACCESS EXPORT'!$A:$AK,37,0),"-")</f>
        <v>athena</v>
      </c>
      <c r="V871" s="4" t="str">
        <f>_xlfn.IFNA(VLOOKUP(A871,'ACCESS EXPORT'!$A:$AL,38,0),"-")</f>
        <v>FHMG_FHTI LUNG TXP</v>
      </c>
      <c r="W871" s="4" t="str">
        <f>_xlfn.IFNA(VLOOKUP(A871,'ACCESS EXPORT'!$A:$AM,39,0),"-")</f>
        <v/>
      </c>
      <c r="X871" s="4" t="str">
        <f>_xlfn.IFNA(VLOOKUP(A871,'ACCESS EXPORT'!$A:$AN,40,0),"-")</f>
        <v>Brooke Bushika / Keelyn Fleming</v>
      </c>
      <c r="Y871" s="26" t="str">
        <f>_xlfn.IFNA(VLOOKUP(A871,'ACCESS EXPORT'!A:AO,41,0),"")</f>
        <v>Dave Cowley</v>
      </c>
      <c r="Z871" s="26" t="str">
        <f>_xlfn.IFNA(VLOOKUP(A871,'ACCESS EXPORT'!A:AP,42,0),"")</f>
        <v/>
      </c>
      <c r="AA871" s="26" t="str">
        <f>_xlfn.IFNA(VLOOKUP(A871,'ACCESS EXPORT'!A:AQ,43,0),"")</f>
        <v>Carl Pfeiffer</v>
      </c>
    </row>
    <row r="872" spans="1:27" ht="18.75" x14ac:dyDescent="0.25">
      <c r="A872" s="33">
        <v>356</v>
      </c>
      <c r="B872" s="10">
        <v>2070</v>
      </c>
      <c r="C872" s="7" t="str">
        <f ca="1">IFERROR(UPPER(IF(AND('ACCESS EXPORT'!AA872="",'ACCESS EXPORT'!Z872=""),VLOOKUP(A872,'ACCESS EXPORT'!$A:$AF,32,FALSE),(IF('ACCESS EXPORT'!AA872&lt;&gt;"",CONCATENATE(VLOOKUP(A872,'ACCESS EXPORT'!$A:$AF,32,FALSE)," (Closed",TEXT('ACCESS EXPORT'!AA872," MM/DD/YYY)")),IF(TODAY()&lt;(('ACCESS EXPORT'!Z872)+30),CONCATENATE(VLOOKUP(A872,'ACCESS EXPORT'!$A:$AF,32,FALSE)," (Opens",TEXT('ACCESS EXPORT'!Z872," MM/DD/YYY)")),VLOOKUP(A872,'ACCESS EXPORT'!$A:$AF,32,FALSE)))))),"-")</f>
        <v>ADVENTHEALTH MEDICAL GROUP TRANSPLANT AT ORLANDO</v>
      </c>
      <c r="D872" s="3" t="str">
        <f ca="1">IFERROR(UPPER(IF(AND('ACCESS EXPORT'!AA872="",'ACCESS EXPORT'!Z872=""),VLOOKUP(A872,'ACCESS EXPORT'!$A:$AF,28,FALSE),(IF('ACCESS EXPORT'!AA872&lt;&gt;"",CONCATENATE(VLOOKUP(A872,'ACCESS EXPORT'!$A:$AF,28,FALSE)," (Closed",TEXT('ACCESS EXPORT'!AA872," MM/DD/YYY)")),IF(TODAY()&lt;(('ACCESS EXPORT'!Z872)+30),CONCATENATE(VLOOKUP(A872,'ACCESS EXPORT'!$A:$AF,28,FALSE)," (Opens",TEXT('ACCESS EXPORT'!Z872," MM/DD/YYY)")),VLOOKUP(A872,'ACCESS EXPORT'!$A:$AF,28,FALSE)))))),"-")</f>
        <v>HEPATOLOGY</v>
      </c>
      <c r="E872" s="3" t="str">
        <f>VLOOKUP($A872,'ACCESS EXPORT'!$A:$AF,3,FALSE)</f>
        <v>7494</v>
      </c>
      <c r="F872" s="3" t="str">
        <f>UPPER(CONCATENATE(VLOOKUP(A872,'ACCESS EXPORT'!$A:$AF,4,FALSE)," ",VLOOKUP(A872,'ACCESS EXPORT'!$A:$AF,5,FALSE)," ",VLOOKUP(A872,'ACCESS EXPORT'!$A:$AF,6,FALSE)," ",VLOOKUP(A872,'ACCESS EXPORT'!$A:$AA,7,FALSE)," ",VLOOKUP(A872,'ACCESS EXPORT'!$A:$AA,8,FALSE)))</f>
        <v>2415 N ORANGE AVE SUITE 700 ORLANDO FL 32804</v>
      </c>
      <c r="G872" s="4" t="str">
        <f>UPPER(VLOOKUP($A872,'ACCESS EXPORT'!$A:$AF,9,FALSE))</f>
        <v>ORANGE</v>
      </c>
      <c r="H872" s="4" t="str">
        <f>_xlfn.IFNA(VLOOKUP($B872,'ACCESS EXPORT'!$B:$J,9,FALSE),"")</f>
        <v>FHTI</v>
      </c>
      <c r="I872" s="3" t="str">
        <f>CONCATENATE("(P)",VLOOKUP($A872,'ACCESS EXPORT'!$A:$AF,11,FALSE)," (F)",VLOOKUP($A872,'ACCESS EXPORT'!$A:$AF,29,FALSE))</f>
        <v>(P)(407) 303 2474 (F)(407) 303 0690</v>
      </c>
      <c r="J872" s="4" t="str">
        <f>UPPER(VLOOKUP($A872,'ACCESS EXPORT'!$A:$AF,12,FALSE))</f>
        <v>FHTI</v>
      </c>
      <c r="K872" s="4" t="str">
        <f>UPPER(VLOOKUP($A872,'ACCESS EXPORT'!$A:$AF,13,FALSE))</f>
        <v>KARI VARGAS</v>
      </c>
      <c r="L872" s="3" t="str">
        <f>IF(AND(VLOOKUP(A872,'ACCESS EXPORT'!A:AE,1,0),'ACCESS EXPORT'!N872=""),UPPER(CONCATENATE('ACCESS EXPORT'!AE872)),IF(VLOOKUP(A872,'ACCESS EXPORT'!A:AE,1,0),UPPER(CONCATENATE('ACCESS EXPORT'!N872," "&amp;CHAR(10),'ACCESS EXPORT'!AE872))))</f>
        <v xml:space="preserve">BARRY FRIEDMAN 
</v>
      </c>
      <c r="M872" s="4" t="str">
        <f>UPPER(VLOOKUP($A872,'ACCESS EXPORT'!$A:$O,15,FALSE))</f>
        <v>TBD</v>
      </c>
      <c r="N872" s="4" t="str">
        <f ca="1">IF(AND('ACCESS EXPORT'!X872="",'ACCESS EXPORT'!Y872=""),IF('ACCESS EXPORT'!V872&lt;&gt;"",(IF(TODAY()-'ACCESS EXPORT'!V872&gt;=-60,UPPER(CONCATENATE(VLOOKUP(B872,'ACCESS EXPORT'!$B:$P,15,FALSE),""&amp;CHAR(10)&amp;"(SEP",TEXT('ACCESS EXPORT'!V872," MM/DD/YYY)"))),IF(TODAY()-'ACCESS EXPORT'!V872&lt;0,UPPER(VLOOKUP(B872,'ACCESS EXPORT'!$B:$P,15,FALSE)),UPPER(VLOOKUP(B872,'ACCESS EXPORT'!$B:$P,15,FALSE))))),IF('ACCESS EXPORT'!U872="",UPPER(VLOOKUP(B872,'ACCESS EXPORT'!$B:$P,15,FALSE)),IF(TODAY()-'ACCESS EXPORT'!U872&lt;=30,CONCATENATE(UPPER(VLOOKUP(B872,'ACCESS EXPORT'!$B:$P,15,FALSE)),""&amp;CHAR(10)&amp;"(NEW",TEXT('ACCESS EXPORT'!U872," MM/DD/YYY)")),IF(AND(TODAY()-'ACCESS EXPORT'!U872&gt;30,TODAY()&gt;0),UPPER(VLOOKUP(B872,'ACCESS EXPORT'!$B:$P,15,FALSE)))))),IF('ACCESS EXPORT'!Y872&lt;&gt;"",UPPER(CONCATENATE(UPPER(VLOOKUP(B872,'ACCESS EXPORT'!$B:$P,15,FALSE)),""&amp;CHAR(10)&amp;"(Transfer Out",TEXT('ACCESS EXPORT'!Y872," MM/DD/YYY)"))),IF('ACCESS EXPORT'!X872&lt;&gt;"",UPPER(CONCATENATE(UPPER(VLOOKUP(B872,'ACCESS EXPORT'!$B:$P,15,FALSE)),""&amp;CHAR(10)&amp;"(Transfer In",TEXT('ACCESS EXPORT'!X872," MM/DD/YYY)"))))))</f>
        <v>ROMAN, TORFAY SHARIFNIA</v>
      </c>
      <c r="O872" s="4" t="str">
        <f>_xlfn.IFNA(VLOOKUP(B872,'ACCESS EXPORT'!$B:$Q,16,FALSE),"")</f>
        <v>MD</v>
      </c>
      <c r="P872" s="4" t="str">
        <f>_xlfn.IFNA(VLOOKUP(B872,'ACCESS EXPORT'!B:W,22,FALSE),"-")</f>
        <v>1043485790</v>
      </c>
      <c r="Q872" s="4" t="str">
        <f>_xlfn.IFNA(VLOOKUP(A872,'ACCESS EXPORT'!$A:$AG,33,0),"-")</f>
        <v>Bevine Whyte</v>
      </c>
      <c r="R872" s="4" t="str">
        <f>_xlfn.IFNA(VLOOKUP(A872,'ACCESS EXPORT'!$A:$AH,34,0),"-")</f>
        <v>Hospital HR</v>
      </c>
      <c r="S872" s="4" t="str">
        <f>_xlfn.IFNA(VLOOKUP(A872,'ACCESS EXPORT'!$A:$AI,35,0),"-")</f>
        <v>James Agee</v>
      </c>
      <c r="T872" s="4" t="str">
        <f>_xlfn.IFNA(VLOOKUP(A872,'ACCESS EXPORT'!$A:$AJ,36,0),"-")</f>
        <v>TBD</v>
      </c>
      <c r="U872" s="4" t="str">
        <f>_xlfn.IFNA(VLOOKUP(A872,'ACCESS EXPORT'!$A:$AK,37,0),"-")</f>
        <v>athena</v>
      </c>
      <c r="V872" s="4" t="str">
        <f>_xlfn.IFNA(VLOOKUP(A872,'ACCESS EXPORT'!$A:$AL,38,0),"-")</f>
        <v>FHMG_FHTI LUNG TXP</v>
      </c>
      <c r="W872" s="4" t="str">
        <f>_xlfn.IFNA(VLOOKUP(A872,'ACCESS EXPORT'!$A:$AM,39,0),"-")</f>
        <v/>
      </c>
      <c r="X872" s="4" t="str">
        <f>_xlfn.IFNA(VLOOKUP(A872,'ACCESS EXPORT'!$A:$AN,40,0),"-")</f>
        <v>Brooke Bushika / Keelyn Fleming</v>
      </c>
      <c r="Y872" s="26" t="str">
        <f>_xlfn.IFNA(VLOOKUP(A872,'ACCESS EXPORT'!A:AO,41,0),"")</f>
        <v>Jose Anderson</v>
      </c>
      <c r="Z872" s="26" t="str">
        <f>_xlfn.IFNA(VLOOKUP(A872,'ACCESS EXPORT'!A:AP,42,0),"")</f>
        <v/>
      </c>
      <c r="AA872" s="26" t="str">
        <f>_xlfn.IFNA(VLOOKUP(A872,'ACCESS EXPORT'!A:AQ,43,0),"")</f>
        <v>Carl Pfeiffer</v>
      </c>
    </row>
    <row r="873" spans="1:27" ht="18.75" x14ac:dyDescent="0.25">
      <c r="A873" s="33">
        <v>356</v>
      </c>
      <c r="B873" s="10">
        <v>2060</v>
      </c>
      <c r="C873" s="7" t="str">
        <f ca="1">IFERROR(UPPER(IF(AND('ACCESS EXPORT'!AA873="",'ACCESS EXPORT'!Z873=""),VLOOKUP(A873,'ACCESS EXPORT'!$A:$AF,32,FALSE),(IF('ACCESS EXPORT'!AA873&lt;&gt;"",CONCATENATE(VLOOKUP(A873,'ACCESS EXPORT'!$A:$AF,32,FALSE)," (Closed",TEXT('ACCESS EXPORT'!AA873," MM/DD/YYY)")),IF(TODAY()&lt;(('ACCESS EXPORT'!Z873)+30),CONCATENATE(VLOOKUP(A873,'ACCESS EXPORT'!$A:$AF,32,FALSE)," (Opens",TEXT('ACCESS EXPORT'!Z873," MM/DD/YYY)")),VLOOKUP(A873,'ACCESS EXPORT'!$A:$AF,32,FALSE)))))),"-")</f>
        <v>ADVENTHEALTH MEDICAL GROUP TRANSPLANT AT ORLANDO</v>
      </c>
      <c r="D873" s="3" t="str">
        <f ca="1">IFERROR(UPPER(IF(AND('ACCESS EXPORT'!AA873="",'ACCESS EXPORT'!Z873=""),VLOOKUP(A873,'ACCESS EXPORT'!$A:$AF,28,FALSE),(IF('ACCESS EXPORT'!AA873&lt;&gt;"",CONCATENATE(VLOOKUP(A873,'ACCESS EXPORT'!$A:$AF,28,FALSE)," (Closed",TEXT('ACCESS EXPORT'!AA873," MM/DD/YYY)")),IF(TODAY()&lt;(('ACCESS EXPORT'!Z873)+30),CONCATENATE(VLOOKUP(A873,'ACCESS EXPORT'!$A:$AF,28,FALSE)," (Opens",TEXT('ACCESS EXPORT'!Z873," MM/DD/YYY)")),VLOOKUP(A873,'ACCESS EXPORT'!$A:$AF,28,FALSE)))))),"-")</f>
        <v>HEPATOLOGY</v>
      </c>
      <c r="E873" s="3" t="str">
        <f>VLOOKUP($A873,'ACCESS EXPORT'!$A:$AF,3,FALSE)</f>
        <v>7494</v>
      </c>
      <c r="F873" s="3" t="str">
        <f>UPPER(CONCATENATE(VLOOKUP(A873,'ACCESS EXPORT'!$A:$AF,4,FALSE)," ",VLOOKUP(A873,'ACCESS EXPORT'!$A:$AF,5,FALSE)," ",VLOOKUP(A873,'ACCESS EXPORT'!$A:$AF,6,FALSE)," ",VLOOKUP(A873,'ACCESS EXPORT'!$A:$AA,7,FALSE)," ",VLOOKUP(A873,'ACCESS EXPORT'!$A:$AA,8,FALSE)))</f>
        <v>2415 N ORANGE AVE SUITE 700 ORLANDO FL 32804</v>
      </c>
      <c r="G873" s="4" t="str">
        <f>UPPER(VLOOKUP($A873,'ACCESS EXPORT'!$A:$AF,9,FALSE))</f>
        <v>ORANGE</v>
      </c>
      <c r="H873" s="4" t="str">
        <f>_xlfn.IFNA(VLOOKUP($B873,'ACCESS EXPORT'!$B:$J,9,FALSE),"")</f>
        <v>FHTI</v>
      </c>
      <c r="I873" s="3" t="str">
        <f>CONCATENATE("(P)",VLOOKUP($A873,'ACCESS EXPORT'!$A:$AF,11,FALSE)," (F)",VLOOKUP($A873,'ACCESS EXPORT'!$A:$AF,29,FALSE))</f>
        <v>(P)(407) 303 2474 (F)(407) 303 0690</v>
      </c>
      <c r="J873" s="4" t="str">
        <f>UPPER(VLOOKUP($A873,'ACCESS EXPORT'!$A:$AF,12,FALSE))</f>
        <v>FHTI</v>
      </c>
      <c r="K873" s="4" t="str">
        <f>UPPER(VLOOKUP($A873,'ACCESS EXPORT'!$A:$AF,13,FALSE))</f>
        <v>KARI VARGAS</v>
      </c>
      <c r="L873" s="3" t="str">
        <f>IF(AND(VLOOKUP(A873,'ACCESS EXPORT'!A:AE,1,0),'ACCESS EXPORT'!N873=""),UPPER(CONCATENATE('ACCESS EXPORT'!AE873)),IF(VLOOKUP(A873,'ACCESS EXPORT'!A:AE,1,0),UPPER(CONCATENATE('ACCESS EXPORT'!N873," "&amp;CHAR(10),'ACCESS EXPORT'!AE873))))</f>
        <v xml:space="preserve">BARRY FRIEDMAN 
</v>
      </c>
      <c r="M873" s="4" t="str">
        <f>UPPER(VLOOKUP($A873,'ACCESS EXPORT'!$A:$O,15,FALSE))</f>
        <v>TBD</v>
      </c>
      <c r="N873" s="4" t="str">
        <f ca="1">IF(AND('ACCESS EXPORT'!X873="",'ACCESS EXPORT'!Y873=""),IF('ACCESS EXPORT'!V873&lt;&gt;"",(IF(TODAY()-'ACCESS EXPORT'!V873&gt;=-60,UPPER(CONCATENATE(VLOOKUP(B873,'ACCESS EXPORT'!$B:$P,15,FALSE),""&amp;CHAR(10)&amp;"(SEP",TEXT('ACCESS EXPORT'!V873," MM/DD/YYY)"))),IF(TODAY()-'ACCESS EXPORT'!V873&lt;0,UPPER(VLOOKUP(B873,'ACCESS EXPORT'!$B:$P,15,FALSE)),UPPER(VLOOKUP(B873,'ACCESS EXPORT'!$B:$P,15,FALSE))))),IF('ACCESS EXPORT'!U873="",UPPER(VLOOKUP(B873,'ACCESS EXPORT'!$B:$P,15,FALSE)),IF(TODAY()-'ACCESS EXPORT'!U873&lt;=30,CONCATENATE(UPPER(VLOOKUP(B873,'ACCESS EXPORT'!$B:$P,15,FALSE)),""&amp;CHAR(10)&amp;"(NEW",TEXT('ACCESS EXPORT'!U873," MM/DD/YYY)")),IF(AND(TODAY()-'ACCESS EXPORT'!U873&gt;30,TODAY()&gt;0),UPPER(VLOOKUP(B873,'ACCESS EXPORT'!$B:$P,15,FALSE)))))),IF('ACCESS EXPORT'!Y873&lt;&gt;"",UPPER(CONCATENATE(UPPER(VLOOKUP(B873,'ACCESS EXPORT'!$B:$P,15,FALSE)),""&amp;CHAR(10)&amp;"(Transfer Out",TEXT('ACCESS EXPORT'!Y873," MM/DD/YYY)"))),IF('ACCESS EXPORT'!X873&lt;&gt;"",UPPER(CONCATENATE(UPPER(VLOOKUP(B873,'ACCESS EXPORT'!$B:$P,15,FALSE)),""&amp;CHAR(10)&amp;"(Transfer In",TEXT('ACCESS EXPORT'!X873," MM/DD/YYY)"))))))</f>
        <v>HILAL, IMAN TAWFIQ</v>
      </c>
      <c r="O873" s="4" t="str">
        <f>_xlfn.IFNA(VLOOKUP(B873,'ACCESS EXPORT'!$B:$Q,16,FALSE),"")</f>
        <v>APRN</v>
      </c>
      <c r="P873" s="4" t="str">
        <f>_xlfn.IFNA(VLOOKUP(B873,'ACCESS EXPORT'!B:W,22,FALSE),"-")</f>
        <v>1356517999</v>
      </c>
      <c r="Q873" s="4" t="str">
        <f>_xlfn.IFNA(VLOOKUP(A873,'ACCESS EXPORT'!$A:$AG,33,0),"-")</f>
        <v>Bevine Whyte</v>
      </c>
      <c r="R873" s="4" t="str">
        <f>_xlfn.IFNA(VLOOKUP(A873,'ACCESS EXPORT'!$A:$AH,34,0),"-")</f>
        <v>Hospital HR</v>
      </c>
      <c r="S873" s="4" t="str">
        <f>_xlfn.IFNA(VLOOKUP(A873,'ACCESS EXPORT'!$A:$AI,35,0),"-")</f>
        <v>James Agee</v>
      </c>
      <c r="T873" s="4" t="str">
        <f>_xlfn.IFNA(VLOOKUP(A873,'ACCESS EXPORT'!$A:$AJ,36,0),"-")</f>
        <v>TBD</v>
      </c>
      <c r="U873" s="4" t="str">
        <f>_xlfn.IFNA(VLOOKUP(A873,'ACCESS EXPORT'!$A:$AK,37,0),"-")</f>
        <v>athena</v>
      </c>
      <c r="V873" s="4" t="str">
        <f>_xlfn.IFNA(VLOOKUP(A873,'ACCESS EXPORT'!$A:$AL,38,0),"-")</f>
        <v>FHMG_FHTI LUNG TXP</v>
      </c>
      <c r="W873" s="4" t="str">
        <f>_xlfn.IFNA(VLOOKUP(A873,'ACCESS EXPORT'!$A:$AM,39,0),"-")</f>
        <v/>
      </c>
      <c r="X873" s="4" t="str">
        <f>_xlfn.IFNA(VLOOKUP(A873,'ACCESS EXPORT'!$A:$AN,40,0),"-")</f>
        <v>Brooke Bushika / Keelyn Fleming</v>
      </c>
      <c r="Y873" s="26" t="str">
        <f>_xlfn.IFNA(VLOOKUP(A873,'ACCESS EXPORT'!A:AO,41,0),"")</f>
        <v>Jose Anderson</v>
      </c>
      <c r="Z873" s="26" t="str">
        <f>_xlfn.IFNA(VLOOKUP(A873,'ACCESS EXPORT'!A:AP,42,0),"")</f>
        <v/>
      </c>
      <c r="AA873" s="26" t="str">
        <f>_xlfn.IFNA(VLOOKUP(A873,'ACCESS EXPORT'!A:AQ,43,0),"")</f>
        <v>Carl Pfeiffer</v>
      </c>
    </row>
    <row r="874" spans="1:27" ht="18.75" x14ac:dyDescent="0.25">
      <c r="A874" s="33">
        <v>356</v>
      </c>
      <c r="B874" s="10">
        <v>2063</v>
      </c>
      <c r="C874" s="7" t="str">
        <f ca="1">IFERROR(UPPER(IF(AND('ACCESS EXPORT'!AA874="",'ACCESS EXPORT'!Z874=""),VLOOKUP(A874,'ACCESS EXPORT'!$A:$AF,32,FALSE),(IF('ACCESS EXPORT'!AA874&lt;&gt;"",CONCATENATE(VLOOKUP(A874,'ACCESS EXPORT'!$A:$AF,32,FALSE)," (Closed",TEXT('ACCESS EXPORT'!AA874," MM/DD/YYY)")),IF(TODAY()&lt;(('ACCESS EXPORT'!Z874)+30),CONCATENATE(VLOOKUP(A874,'ACCESS EXPORT'!$A:$AF,32,FALSE)," (Opens",TEXT('ACCESS EXPORT'!Z874," MM/DD/YYY)")),VLOOKUP(A874,'ACCESS EXPORT'!$A:$AF,32,FALSE)))))),"-")</f>
        <v>ADVENTHEALTH MEDICAL GROUP TRANSPLANT AT ORLANDO</v>
      </c>
      <c r="D874" s="3" t="str">
        <f ca="1">IFERROR(UPPER(IF(AND('ACCESS EXPORT'!AA874="",'ACCESS EXPORT'!Z874=""),VLOOKUP(A874,'ACCESS EXPORT'!$A:$AF,28,FALSE),(IF('ACCESS EXPORT'!AA874&lt;&gt;"",CONCATENATE(VLOOKUP(A874,'ACCESS EXPORT'!$A:$AF,28,FALSE)," (Closed",TEXT('ACCESS EXPORT'!AA874," MM/DD/YYY)")),IF(TODAY()&lt;(('ACCESS EXPORT'!Z874)+30),CONCATENATE(VLOOKUP(A874,'ACCESS EXPORT'!$A:$AF,28,FALSE)," (Opens",TEXT('ACCESS EXPORT'!Z874," MM/DD/YYY)")),VLOOKUP(A874,'ACCESS EXPORT'!$A:$AF,28,FALSE)))))),"-")</f>
        <v>HEPATOLOGY</v>
      </c>
      <c r="E874" s="3" t="str">
        <f>VLOOKUP($A874,'ACCESS EXPORT'!$A:$AF,3,FALSE)</f>
        <v>7494</v>
      </c>
      <c r="F874" s="3" t="str">
        <f>UPPER(CONCATENATE(VLOOKUP(A874,'ACCESS EXPORT'!$A:$AF,4,FALSE)," ",VLOOKUP(A874,'ACCESS EXPORT'!$A:$AF,5,FALSE)," ",VLOOKUP(A874,'ACCESS EXPORT'!$A:$AF,6,FALSE)," ",VLOOKUP(A874,'ACCESS EXPORT'!$A:$AA,7,FALSE)," ",VLOOKUP(A874,'ACCESS EXPORT'!$A:$AA,8,FALSE)))</f>
        <v>2415 N ORANGE AVE SUITE 700 ORLANDO FL 32804</v>
      </c>
      <c r="G874" s="4" t="str">
        <f>UPPER(VLOOKUP($A874,'ACCESS EXPORT'!$A:$AF,9,FALSE))</f>
        <v>ORANGE</v>
      </c>
      <c r="H874" s="4" t="str">
        <f>_xlfn.IFNA(VLOOKUP($B874,'ACCESS EXPORT'!$B:$J,9,FALSE),"")</f>
        <v>FHTI</v>
      </c>
      <c r="I874" s="3" t="str">
        <f>CONCATENATE("(P)",VLOOKUP($A874,'ACCESS EXPORT'!$A:$AF,11,FALSE)," (F)",VLOOKUP($A874,'ACCESS EXPORT'!$A:$AF,29,FALSE))</f>
        <v>(P)(407) 303 2474 (F)(407) 303 0690</v>
      </c>
      <c r="J874" s="4" t="str">
        <f>UPPER(VLOOKUP($A874,'ACCESS EXPORT'!$A:$AF,12,FALSE))</f>
        <v>FHTI</v>
      </c>
      <c r="K874" s="4" t="str">
        <f>UPPER(VLOOKUP($A874,'ACCESS EXPORT'!$A:$AF,13,FALSE))</f>
        <v>KARI VARGAS</v>
      </c>
      <c r="L874" s="3" t="str">
        <f>IF(AND(VLOOKUP(A874,'ACCESS EXPORT'!A:AE,1,0),'ACCESS EXPORT'!N874=""),UPPER(CONCATENATE('ACCESS EXPORT'!AE874)),IF(VLOOKUP(A874,'ACCESS EXPORT'!A:AE,1,0),UPPER(CONCATENATE('ACCESS EXPORT'!N874," "&amp;CHAR(10),'ACCESS EXPORT'!AE874))))</f>
        <v xml:space="preserve">BARRY FRIEDMAN 
</v>
      </c>
      <c r="M874" s="4" t="str">
        <f>UPPER(VLOOKUP($A874,'ACCESS EXPORT'!$A:$O,15,FALSE))</f>
        <v>TBD</v>
      </c>
      <c r="N874" s="4" t="str">
        <f ca="1">IF(AND('ACCESS EXPORT'!X874="",'ACCESS EXPORT'!Y874=""),IF('ACCESS EXPORT'!V874&lt;&gt;"",(IF(TODAY()-'ACCESS EXPORT'!V874&gt;=-60,UPPER(CONCATENATE(VLOOKUP(B874,'ACCESS EXPORT'!$B:$P,15,FALSE),""&amp;CHAR(10)&amp;"(SEP",TEXT('ACCESS EXPORT'!V874," MM/DD/YYY)"))),IF(TODAY()-'ACCESS EXPORT'!V874&lt;0,UPPER(VLOOKUP(B874,'ACCESS EXPORT'!$B:$P,15,FALSE)),UPPER(VLOOKUP(B874,'ACCESS EXPORT'!$B:$P,15,FALSE))))),IF('ACCESS EXPORT'!U874="",UPPER(VLOOKUP(B874,'ACCESS EXPORT'!$B:$P,15,FALSE)),IF(TODAY()-'ACCESS EXPORT'!U874&lt;=30,CONCATENATE(UPPER(VLOOKUP(B874,'ACCESS EXPORT'!$B:$P,15,FALSE)),""&amp;CHAR(10)&amp;"(NEW",TEXT('ACCESS EXPORT'!U874," MM/DD/YYY)")),IF(AND(TODAY()-'ACCESS EXPORT'!U874&gt;30,TODAY()&gt;0),UPPER(VLOOKUP(B874,'ACCESS EXPORT'!$B:$P,15,FALSE)))))),IF('ACCESS EXPORT'!Y874&lt;&gt;"",UPPER(CONCATENATE(UPPER(VLOOKUP(B874,'ACCESS EXPORT'!$B:$P,15,FALSE)),""&amp;CHAR(10)&amp;"(Transfer Out",TEXT('ACCESS EXPORT'!Y874," MM/DD/YYY)"))),IF('ACCESS EXPORT'!X874&lt;&gt;"",UPPER(CONCATENATE(UPPER(VLOOKUP(B874,'ACCESS EXPORT'!$B:$P,15,FALSE)),""&amp;CHAR(10)&amp;"(Transfer In",TEXT('ACCESS EXPORT'!X874," MM/DD/YYY)"))))))</f>
        <v>KOTEISH, AYMAN ABDEL</v>
      </c>
      <c r="O874" s="4" t="str">
        <f>_xlfn.IFNA(VLOOKUP(B874,'ACCESS EXPORT'!$B:$Q,16,FALSE),"")</f>
        <v>MD</v>
      </c>
      <c r="P874" s="4" t="str">
        <f>_xlfn.IFNA(VLOOKUP(B874,'ACCESS EXPORT'!B:W,22,FALSE),"-")</f>
        <v>1720035272</v>
      </c>
      <c r="Q874" s="4" t="str">
        <f>_xlfn.IFNA(VLOOKUP(A874,'ACCESS EXPORT'!$A:$AG,33,0),"-")</f>
        <v>Bevine Whyte</v>
      </c>
      <c r="R874" s="4" t="str">
        <f>_xlfn.IFNA(VLOOKUP(A874,'ACCESS EXPORT'!$A:$AH,34,0),"-")</f>
        <v>Hospital HR</v>
      </c>
      <c r="S874" s="4" t="str">
        <f>_xlfn.IFNA(VLOOKUP(A874,'ACCESS EXPORT'!$A:$AI,35,0),"-")</f>
        <v>James Agee</v>
      </c>
      <c r="T874" s="4" t="str">
        <f>_xlfn.IFNA(VLOOKUP(A874,'ACCESS EXPORT'!$A:$AJ,36,0),"-")</f>
        <v>TBD</v>
      </c>
      <c r="U874" s="4" t="str">
        <f>_xlfn.IFNA(VLOOKUP(A874,'ACCESS EXPORT'!$A:$AK,37,0),"-")</f>
        <v>athena</v>
      </c>
      <c r="V874" s="4" t="str">
        <f>_xlfn.IFNA(VLOOKUP(A874,'ACCESS EXPORT'!$A:$AL,38,0),"-")</f>
        <v>FHMG_FHTI LUNG TXP</v>
      </c>
      <c r="W874" s="4" t="str">
        <f>_xlfn.IFNA(VLOOKUP(A874,'ACCESS EXPORT'!$A:$AM,39,0),"-")</f>
        <v/>
      </c>
      <c r="X874" s="4" t="str">
        <f>_xlfn.IFNA(VLOOKUP(A874,'ACCESS EXPORT'!$A:$AN,40,0),"-")</f>
        <v>Brooke Bushika / Keelyn Fleming</v>
      </c>
      <c r="Y874" s="26" t="str">
        <f>_xlfn.IFNA(VLOOKUP(A874,'ACCESS EXPORT'!A:AO,41,0),"")</f>
        <v>Jose Anderson</v>
      </c>
      <c r="Z874" s="26" t="str">
        <f>_xlfn.IFNA(VLOOKUP(A874,'ACCESS EXPORT'!A:AP,42,0),"")</f>
        <v/>
      </c>
      <c r="AA874" s="26" t="str">
        <f>_xlfn.IFNA(VLOOKUP(A874,'ACCESS EXPORT'!A:AQ,43,0),"")</f>
        <v>Carl Pfeiffer</v>
      </c>
    </row>
    <row r="875" spans="1:27" ht="18.75" x14ac:dyDescent="0.25">
      <c r="A875" s="33">
        <v>357</v>
      </c>
      <c r="B875" s="10">
        <v>2077</v>
      </c>
      <c r="C875" s="7" t="str">
        <f ca="1">IFERROR(UPPER(IF(AND('ACCESS EXPORT'!AA875="",'ACCESS EXPORT'!Z875=""),VLOOKUP(A875,'ACCESS EXPORT'!$A:$AF,32,FALSE),(IF('ACCESS EXPORT'!AA875&lt;&gt;"",CONCATENATE(VLOOKUP(A875,'ACCESS EXPORT'!$A:$AF,32,FALSE)," (Closed",TEXT('ACCESS EXPORT'!AA875," MM/DD/YYY)")),IF(TODAY()&lt;(('ACCESS EXPORT'!Z875)+30),CONCATENATE(VLOOKUP(A875,'ACCESS EXPORT'!$A:$AF,32,FALSE)," (Opens",TEXT('ACCESS EXPORT'!Z875," MM/DD/YYY)")),VLOOKUP(A875,'ACCESS EXPORT'!$A:$AF,32,FALSE)))))),"-")</f>
        <v>ADVENTHEALTH MEDICAL GROUP TRANSPLANT AT ORLANDO</v>
      </c>
      <c r="D875" s="3" t="str">
        <f ca="1">IFERROR(UPPER(IF(AND('ACCESS EXPORT'!AA875="",'ACCESS EXPORT'!Z875=""),VLOOKUP(A875,'ACCESS EXPORT'!$A:$AF,28,FALSE),(IF('ACCESS EXPORT'!AA875&lt;&gt;"",CONCATENATE(VLOOKUP(A875,'ACCESS EXPORT'!$A:$AF,28,FALSE)," (Closed",TEXT('ACCESS EXPORT'!AA875," MM/DD/YYY)")),IF(TODAY()&lt;(('ACCESS EXPORT'!Z875)+30),CONCATENATE(VLOOKUP(A875,'ACCESS EXPORT'!$A:$AF,28,FALSE)," (Opens",TEXT('ACCESS EXPORT'!Z875," MM/DD/YYY)")),VLOOKUP(A875,'ACCESS EXPORT'!$A:$AF,28,FALSE)))))),"-")</f>
        <v>HEART TRANSPLANT</v>
      </c>
      <c r="E875" s="3" t="str">
        <f>VLOOKUP($A875,'ACCESS EXPORT'!$A:$AF,3,FALSE)</f>
        <v>7495</v>
      </c>
      <c r="F875" s="3" t="str">
        <f>UPPER(CONCATENATE(VLOOKUP(A875,'ACCESS EXPORT'!$A:$AF,4,FALSE)," ",VLOOKUP(A875,'ACCESS EXPORT'!$A:$AF,5,FALSE)," ",VLOOKUP(A875,'ACCESS EXPORT'!$A:$AF,6,FALSE)," ",VLOOKUP(A875,'ACCESS EXPORT'!$A:$AA,7,FALSE)," ",VLOOKUP(A875,'ACCESS EXPORT'!$A:$AA,8,FALSE)))</f>
        <v>2415 N ORANGE AVE SUITE 700 ORLANDO FL 32804</v>
      </c>
      <c r="G875" s="4" t="str">
        <f>UPPER(VLOOKUP($A875,'ACCESS EXPORT'!$A:$AF,9,FALSE))</f>
        <v>ORANGE</v>
      </c>
      <c r="H875" s="4" t="str">
        <f>_xlfn.IFNA(VLOOKUP($B875,'ACCESS EXPORT'!$B:$J,9,FALSE),"")</f>
        <v>FHTI</v>
      </c>
      <c r="I875" s="3" t="str">
        <f>CONCATENATE("(P)",VLOOKUP($A875,'ACCESS EXPORT'!$A:$AF,11,FALSE)," (F)",VLOOKUP($A875,'ACCESS EXPORT'!$A:$AF,29,FALSE))</f>
        <v>(P)(407) 303 2474 (F)(407) 303-0678</v>
      </c>
      <c r="J875" s="4" t="str">
        <f>UPPER(VLOOKUP($A875,'ACCESS EXPORT'!$A:$AF,12,FALSE))</f>
        <v>FHTI</v>
      </c>
      <c r="K875" s="4" t="str">
        <f>UPPER(VLOOKUP($A875,'ACCESS EXPORT'!$A:$AF,13,FALSE))</f>
        <v>KARI VARGAS</v>
      </c>
      <c r="L875" s="3" t="str">
        <f>IF(AND(VLOOKUP(A875,'ACCESS EXPORT'!A:AE,1,0),'ACCESS EXPORT'!N875=""),UPPER(CONCATENATE('ACCESS EXPORT'!AE875)),IF(VLOOKUP(A875,'ACCESS EXPORT'!A:AE,1,0),UPPER(CONCATENATE('ACCESS EXPORT'!N875," "&amp;CHAR(10),'ACCESS EXPORT'!AE875))))</f>
        <v xml:space="preserve">BARRY FRIEDMAN 
</v>
      </c>
      <c r="M875" s="4" t="str">
        <f>UPPER(VLOOKUP($A875,'ACCESS EXPORT'!$A:$O,15,FALSE))</f>
        <v>TBD</v>
      </c>
      <c r="N875" s="4" t="str">
        <f ca="1">IF(AND('ACCESS EXPORT'!X875="",'ACCESS EXPORT'!Y875=""),IF('ACCESS EXPORT'!V875&lt;&gt;"",(IF(TODAY()-'ACCESS EXPORT'!V875&gt;=-60,UPPER(CONCATENATE(VLOOKUP(B875,'ACCESS EXPORT'!$B:$P,15,FALSE),""&amp;CHAR(10)&amp;"(SEP",TEXT('ACCESS EXPORT'!V875," MM/DD/YYY)"))),IF(TODAY()-'ACCESS EXPORT'!V875&lt;0,UPPER(VLOOKUP(B875,'ACCESS EXPORT'!$B:$P,15,FALSE)),UPPER(VLOOKUP(B875,'ACCESS EXPORT'!$B:$P,15,FALSE))))),IF('ACCESS EXPORT'!U875="",UPPER(VLOOKUP(B875,'ACCESS EXPORT'!$B:$P,15,FALSE)),IF(TODAY()-'ACCESS EXPORT'!U875&lt;=30,CONCATENATE(UPPER(VLOOKUP(B875,'ACCESS EXPORT'!$B:$P,15,FALSE)),""&amp;CHAR(10)&amp;"(NEW",TEXT('ACCESS EXPORT'!U875," MM/DD/YYY)")),IF(AND(TODAY()-'ACCESS EXPORT'!U875&gt;30,TODAY()&gt;0),UPPER(VLOOKUP(B875,'ACCESS EXPORT'!$B:$P,15,FALSE)))))),IF('ACCESS EXPORT'!Y875&lt;&gt;"",UPPER(CONCATENATE(UPPER(VLOOKUP(B875,'ACCESS EXPORT'!$B:$P,15,FALSE)),""&amp;CHAR(10)&amp;"(Transfer Out",TEXT('ACCESS EXPORT'!Y875," MM/DD/YYY)"))),IF('ACCESS EXPORT'!X875&lt;&gt;"",UPPER(CONCATENATE(UPPER(VLOOKUP(B875,'ACCESS EXPORT'!$B:$P,15,FALSE)),""&amp;CHAR(10)&amp;"(Transfer In",TEXT('ACCESS EXPORT'!X875," MM/DD/YYY)"))))))</f>
        <v>WALLACE, EVELINE S PHILIPPI</v>
      </c>
      <c r="O875" s="4" t="str">
        <f>_xlfn.IFNA(VLOOKUP(B875,'ACCESS EXPORT'!$B:$Q,16,FALSE),"")</f>
        <v>APRN</v>
      </c>
      <c r="P875" s="4" t="str">
        <f>_xlfn.IFNA(VLOOKUP(B875,'ACCESS EXPORT'!B:W,22,FALSE),"-")</f>
        <v>1427058932</v>
      </c>
      <c r="Q875" s="4" t="str">
        <f>_xlfn.IFNA(VLOOKUP(A875,'ACCESS EXPORT'!$A:$AG,33,0),"-")</f>
        <v>Bevine Whyte</v>
      </c>
      <c r="R875" s="4" t="str">
        <f>_xlfn.IFNA(VLOOKUP(A875,'ACCESS EXPORT'!$A:$AH,34,0),"-")</f>
        <v>Hospital HR</v>
      </c>
      <c r="S875" s="4" t="str">
        <f>_xlfn.IFNA(VLOOKUP(A875,'ACCESS EXPORT'!$A:$AI,35,0),"-")</f>
        <v>James Agee</v>
      </c>
      <c r="T875" s="4" t="str">
        <f>_xlfn.IFNA(VLOOKUP(A875,'ACCESS EXPORT'!$A:$AJ,36,0),"-")</f>
        <v>TBD</v>
      </c>
      <c r="U875" s="4" t="str">
        <f>_xlfn.IFNA(VLOOKUP(A875,'ACCESS EXPORT'!$A:$AK,37,0),"-")</f>
        <v>athena</v>
      </c>
      <c r="V875" s="4" t="str">
        <f>_xlfn.IFNA(VLOOKUP(A875,'ACCESS EXPORT'!$A:$AL,38,0),"-")</f>
        <v>FHMG_FHTI LUNG TXP</v>
      </c>
      <c r="W875" s="4" t="str">
        <f>_xlfn.IFNA(VLOOKUP(A875,'ACCESS EXPORT'!$A:$AM,39,0),"-")</f>
        <v/>
      </c>
      <c r="X875" s="4" t="str">
        <f>_xlfn.IFNA(VLOOKUP(A875,'ACCESS EXPORT'!$A:$AN,40,0),"-")</f>
        <v>Brooke Bushika / Keelyn Fleming</v>
      </c>
      <c r="Y875" s="26" t="str">
        <f>_xlfn.IFNA(VLOOKUP(A875,'ACCESS EXPORT'!A:AO,41,0),"")</f>
        <v>Dave Cowley</v>
      </c>
      <c r="Z875" s="26" t="str">
        <f>_xlfn.IFNA(VLOOKUP(A875,'ACCESS EXPORT'!A:AP,42,0),"")</f>
        <v/>
      </c>
      <c r="AA875" s="26" t="str">
        <f>_xlfn.IFNA(VLOOKUP(A875,'ACCESS EXPORT'!A:AQ,43,0),"")</f>
        <v>Carl Pfeiffer</v>
      </c>
    </row>
    <row r="876" spans="1:27" ht="18.75" x14ac:dyDescent="0.25">
      <c r="A876" s="33">
        <v>357</v>
      </c>
      <c r="B876" s="10">
        <v>2056</v>
      </c>
      <c r="C876" s="7" t="str">
        <f ca="1">IFERROR(UPPER(IF(AND('ACCESS EXPORT'!AA876="",'ACCESS EXPORT'!Z876=""),VLOOKUP(A876,'ACCESS EXPORT'!$A:$AF,32,FALSE),(IF('ACCESS EXPORT'!AA876&lt;&gt;"",CONCATENATE(VLOOKUP(A876,'ACCESS EXPORT'!$A:$AF,32,FALSE)," (Closed",TEXT('ACCESS EXPORT'!AA876," MM/DD/YYY)")),IF(TODAY()&lt;(('ACCESS EXPORT'!Z876)+30),CONCATENATE(VLOOKUP(A876,'ACCESS EXPORT'!$A:$AF,32,FALSE)," (Opens",TEXT('ACCESS EXPORT'!Z876," MM/DD/YYY)")),VLOOKUP(A876,'ACCESS EXPORT'!$A:$AF,32,FALSE)))))),"-")</f>
        <v>ADVENTHEALTH MEDICAL GROUP TRANSPLANT AT ORLANDO</v>
      </c>
      <c r="D876" s="3" t="str">
        <f ca="1">IFERROR(UPPER(IF(AND('ACCESS EXPORT'!AA876="",'ACCESS EXPORT'!Z876=""),VLOOKUP(A876,'ACCESS EXPORT'!$A:$AF,28,FALSE),(IF('ACCESS EXPORT'!AA876&lt;&gt;"",CONCATENATE(VLOOKUP(A876,'ACCESS EXPORT'!$A:$AF,28,FALSE)," (Closed",TEXT('ACCESS EXPORT'!AA876," MM/DD/YYY)")),IF(TODAY()&lt;(('ACCESS EXPORT'!Z876)+30),CONCATENATE(VLOOKUP(A876,'ACCESS EXPORT'!$A:$AF,28,FALSE)," (Opens",TEXT('ACCESS EXPORT'!Z876," MM/DD/YYY)")),VLOOKUP(A876,'ACCESS EXPORT'!$A:$AF,28,FALSE)))))),"-")</f>
        <v>HEART TRANSPLANT</v>
      </c>
      <c r="E876" s="3" t="str">
        <f>VLOOKUP($A876,'ACCESS EXPORT'!$A:$AF,3,FALSE)</f>
        <v>7495</v>
      </c>
      <c r="F876" s="3" t="str">
        <f>UPPER(CONCATENATE(VLOOKUP(A876,'ACCESS EXPORT'!$A:$AF,4,FALSE)," ",VLOOKUP(A876,'ACCESS EXPORT'!$A:$AF,5,FALSE)," ",VLOOKUP(A876,'ACCESS EXPORT'!$A:$AF,6,FALSE)," ",VLOOKUP(A876,'ACCESS EXPORT'!$A:$AA,7,FALSE)," ",VLOOKUP(A876,'ACCESS EXPORT'!$A:$AA,8,FALSE)))</f>
        <v>2415 N ORANGE AVE SUITE 700 ORLANDO FL 32804</v>
      </c>
      <c r="G876" s="4" t="str">
        <f>UPPER(VLOOKUP($A876,'ACCESS EXPORT'!$A:$AF,9,FALSE))</f>
        <v>ORANGE</v>
      </c>
      <c r="H876" s="4" t="str">
        <f>_xlfn.IFNA(VLOOKUP($B876,'ACCESS EXPORT'!$B:$J,9,FALSE),"")</f>
        <v>FHTI</v>
      </c>
      <c r="I876" s="3" t="str">
        <f>CONCATENATE("(P)",VLOOKUP($A876,'ACCESS EXPORT'!$A:$AF,11,FALSE)," (F)",VLOOKUP($A876,'ACCESS EXPORT'!$A:$AF,29,FALSE))</f>
        <v>(P)(407) 303 2474 (F)(407) 303-0678</v>
      </c>
      <c r="J876" s="4" t="str">
        <f>UPPER(VLOOKUP($A876,'ACCESS EXPORT'!$A:$AF,12,FALSE))</f>
        <v>FHTI</v>
      </c>
      <c r="K876" s="4" t="str">
        <f>UPPER(VLOOKUP($A876,'ACCESS EXPORT'!$A:$AF,13,FALSE))</f>
        <v>KARI VARGAS</v>
      </c>
      <c r="L876" s="3" t="str">
        <f>IF(AND(VLOOKUP(A876,'ACCESS EXPORT'!A:AE,1,0),'ACCESS EXPORT'!N876=""),UPPER(CONCATENATE('ACCESS EXPORT'!AE876)),IF(VLOOKUP(A876,'ACCESS EXPORT'!A:AE,1,0),UPPER(CONCATENATE('ACCESS EXPORT'!N876," "&amp;CHAR(10),'ACCESS EXPORT'!AE876))))</f>
        <v xml:space="preserve">BARRY FRIEDMAN 
</v>
      </c>
      <c r="M876" s="4" t="str">
        <f>UPPER(VLOOKUP($A876,'ACCESS EXPORT'!$A:$O,15,FALSE))</f>
        <v>TBD</v>
      </c>
      <c r="N876" s="4" t="str">
        <f ca="1">IF(AND('ACCESS EXPORT'!X876="",'ACCESS EXPORT'!Y876=""),IF('ACCESS EXPORT'!V876&lt;&gt;"",(IF(TODAY()-'ACCESS EXPORT'!V876&gt;=-60,UPPER(CONCATENATE(VLOOKUP(B876,'ACCESS EXPORT'!$B:$P,15,FALSE),""&amp;CHAR(10)&amp;"(SEP",TEXT('ACCESS EXPORT'!V876," MM/DD/YYY)"))),IF(TODAY()-'ACCESS EXPORT'!V876&lt;0,UPPER(VLOOKUP(B876,'ACCESS EXPORT'!$B:$P,15,FALSE)),UPPER(VLOOKUP(B876,'ACCESS EXPORT'!$B:$P,15,FALSE))))),IF('ACCESS EXPORT'!U876="",UPPER(VLOOKUP(B876,'ACCESS EXPORT'!$B:$P,15,FALSE)),IF(TODAY()-'ACCESS EXPORT'!U876&lt;=30,CONCATENATE(UPPER(VLOOKUP(B876,'ACCESS EXPORT'!$B:$P,15,FALSE)),""&amp;CHAR(10)&amp;"(NEW",TEXT('ACCESS EXPORT'!U876," MM/DD/YYY)")),IF(AND(TODAY()-'ACCESS EXPORT'!U876&gt;30,TODAY()&gt;0),UPPER(VLOOKUP(B876,'ACCESS EXPORT'!$B:$P,15,FALSE)))))),IF('ACCESS EXPORT'!Y876&lt;&gt;"",UPPER(CONCATENATE(UPPER(VLOOKUP(B876,'ACCESS EXPORT'!$B:$P,15,FALSE)),""&amp;CHAR(10)&amp;"(Transfer Out",TEXT('ACCESS EXPORT'!Y876," MM/DD/YYY)"))),IF('ACCESS EXPORT'!X876&lt;&gt;"",UPPER(CONCATENATE(UPPER(VLOOKUP(B876,'ACCESS EXPORT'!$B:$P,15,FALSE)),""&amp;CHAR(10)&amp;"(Transfer In",TEXT('ACCESS EXPORT'!X876," MM/DD/YYY)"))))))</f>
        <v>BOTTA, DONALD MURRILL</v>
      </c>
      <c r="O876" s="4" t="str">
        <f>_xlfn.IFNA(VLOOKUP(B876,'ACCESS EXPORT'!$B:$Q,16,FALSE),"")</f>
        <v>MD</v>
      </c>
      <c r="P876" s="4" t="str">
        <f>_xlfn.IFNA(VLOOKUP(B876,'ACCESS EXPORT'!B:W,22,FALSE),"-")</f>
        <v>1811948128</v>
      </c>
      <c r="Q876" s="4" t="str">
        <f>_xlfn.IFNA(VLOOKUP(A876,'ACCESS EXPORT'!$A:$AG,33,0),"-")</f>
        <v>Bevine Whyte</v>
      </c>
      <c r="R876" s="4" t="str">
        <f>_xlfn.IFNA(VLOOKUP(A876,'ACCESS EXPORT'!$A:$AH,34,0),"-")</f>
        <v>Hospital HR</v>
      </c>
      <c r="S876" s="4" t="str">
        <f>_xlfn.IFNA(VLOOKUP(A876,'ACCESS EXPORT'!$A:$AI,35,0),"-")</f>
        <v>James Agee</v>
      </c>
      <c r="T876" s="4" t="str">
        <f>_xlfn.IFNA(VLOOKUP(A876,'ACCESS EXPORT'!$A:$AJ,36,0),"-")</f>
        <v>TBD</v>
      </c>
      <c r="U876" s="4" t="str">
        <f>_xlfn.IFNA(VLOOKUP(A876,'ACCESS EXPORT'!$A:$AK,37,0),"-")</f>
        <v>athena</v>
      </c>
      <c r="V876" s="4" t="str">
        <f>_xlfn.IFNA(VLOOKUP(A876,'ACCESS EXPORT'!$A:$AL,38,0),"-")</f>
        <v>FHMG_FHTI LUNG TXP</v>
      </c>
      <c r="W876" s="4" t="str">
        <f>_xlfn.IFNA(VLOOKUP(A876,'ACCESS EXPORT'!$A:$AM,39,0),"-")</f>
        <v/>
      </c>
      <c r="X876" s="4" t="str">
        <f>_xlfn.IFNA(VLOOKUP(A876,'ACCESS EXPORT'!$A:$AN,40,0),"-")</f>
        <v>Brooke Bushika / Keelyn Fleming</v>
      </c>
      <c r="Y876" s="26" t="str">
        <f>_xlfn.IFNA(VLOOKUP(A876,'ACCESS EXPORT'!A:AO,41,0),"")</f>
        <v>Dave Cowley</v>
      </c>
      <c r="Z876" s="26" t="str">
        <f>_xlfn.IFNA(VLOOKUP(A876,'ACCESS EXPORT'!A:AP,42,0),"")</f>
        <v/>
      </c>
      <c r="AA876" s="26" t="str">
        <f>_xlfn.IFNA(VLOOKUP(A876,'ACCESS EXPORT'!A:AQ,43,0),"")</f>
        <v>Carl Pfeiffer</v>
      </c>
    </row>
    <row r="877" spans="1:27" ht="18.75" x14ac:dyDescent="0.25">
      <c r="A877" s="33">
        <v>357</v>
      </c>
      <c r="B877" s="10">
        <v>2072</v>
      </c>
      <c r="C877" s="7" t="str">
        <f ca="1">IFERROR(UPPER(IF(AND('ACCESS EXPORT'!AA877="",'ACCESS EXPORT'!Z877=""),VLOOKUP(A877,'ACCESS EXPORT'!$A:$AF,32,FALSE),(IF('ACCESS EXPORT'!AA877&lt;&gt;"",CONCATENATE(VLOOKUP(A877,'ACCESS EXPORT'!$A:$AF,32,FALSE)," (Closed",TEXT('ACCESS EXPORT'!AA877," MM/DD/YYY)")),IF(TODAY()&lt;(('ACCESS EXPORT'!Z877)+30),CONCATENATE(VLOOKUP(A877,'ACCESS EXPORT'!$A:$AF,32,FALSE)," (Opens",TEXT('ACCESS EXPORT'!Z877," MM/DD/YYY)")),VLOOKUP(A877,'ACCESS EXPORT'!$A:$AF,32,FALSE)))))),"-")</f>
        <v>ADVENTHEALTH MEDICAL GROUP TRANSPLANT AT ORLANDO</v>
      </c>
      <c r="D877" s="3" t="str">
        <f ca="1">IFERROR(UPPER(IF(AND('ACCESS EXPORT'!AA877="",'ACCESS EXPORT'!Z877=""),VLOOKUP(A877,'ACCESS EXPORT'!$A:$AF,28,FALSE),(IF('ACCESS EXPORT'!AA877&lt;&gt;"",CONCATENATE(VLOOKUP(A877,'ACCESS EXPORT'!$A:$AF,28,FALSE)," (Closed",TEXT('ACCESS EXPORT'!AA877," MM/DD/YYY)")),IF(TODAY()&lt;(('ACCESS EXPORT'!Z877)+30),CONCATENATE(VLOOKUP(A877,'ACCESS EXPORT'!$A:$AF,28,FALSE)," (Opens",TEXT('ACCESS EXPORT'!Z877," MM/DD/YYY)")),VLOOKUP(A877,'ACCESS EXPORT'!$A:$AF,28,FALSE)))))),"-")</f>
        <v>HEART TRANSPLANT</v>
      </c>
      <c r="E877" s="3" t="str">
        <f>VLOOKUP($A877,'ACCESS EXPORT'!$A:$AF,3,FALSE)</f>
        <v>7495</v>
      </c>
      <c r="F877" s="3" t="str">
        <f>UPPER(CONCATENATE(VLOOKUP(A877,'ACCESS EXPORT'!$A:$AF,4,FALSE)," ",VLOOKUP(A877,'ACCESS EXPORT'!$A:$AF,5,FALSE)," ",VLOOKUP(A877,'ACCESS EXPORT'!$A:$AF,6,FALSE)," ",VLOOKUP(A877,'ACCESS EXPORT'!$A:$AA,7,FALSE)," ",VLOOKUP(A877,'ACCESS EXPORT'!$A:$AA,8,FALSE)))</f>
        <v>2415 N ORANGE AVE SUITE 700 ORLANDO FL 32804</v>
      </c>
      <c r="G877" s="4" t="str">
        <f>UPPER(VLOOKUP($A877,'ACCESS EXPORT'!$A:$AF,9,FALSE))</f>
        <v>ORANGE</v>
      </c>
      <c r="H877" s="4" t="str">
        <f>_xlfn.IFNA(VLOOKUP($B877,'ACCESS EXPORT'!$B:$J,9,FALSE),"")</f>
        <v>FHTI</v>
      </c>
      <c r="I877" s="3" t="str">
        <f>CONCATENATE("(P)",VLOOKUP($A877,'ACCESS EXPORT'!$A:$AF,11,FALSE)," (F)",VLOOKUP($A877,'ACCESS EXPORT'!$A:$AF,29,FALSE))</f>
        <v>(P)(407) 303 2474 (F)(407) 303-0678</v>
      </c>
      <c r="J877" s="4" t="str">
        <f>UPPER(VLOOKUP($A877,'ACCESS EXPORT'!$A:$AF,12,FALSE))</f>
        <v>FHTI</v>
      </c>
      <c r="K877" s="4" t="str">
        <f>UPPER(VLOOKUP($A877,'ACCESS EXPORT'!$A:$AF,13,FALSE))</f>
        <v>KARI VARGAS</v>
      </c>
      <c r="L877" s="3" t="str">
        <f>IF(AND(VLOOKUP(A877,'ACCESS EXPORT'!A:AE,1,0),'ACCESS EXPORT'!N877=""),UPPER(CONCATENATE('ACCESS EXPORT'!AE877)),IF(VLOOKUP(A877,'ACCESS EXPORT'!A:AE,1,0),UPPER(CONCATENATE('ACCESS EXPORT'!N877," "&amp;CHAR(10),'ACCESS EXPORT'!AE877))))</f>
        <v xml:space="preserve">BARRY FRIEDMAN 
</v>
      </c>
      <c r="M877" s="4" t="str">
        <f>UPPER(VLOOKUP($A877,'ACCESS EXPORT'!$A:$O,15,FALSE))</f>
        <v>TBD</v>
      </c>
      <c r="N877" s="4" t="str">
        <f ca="1">IF(AND('ACCESS EXPORT'!X877="",'ACCESS EXPORT'!Y877=""),IF('ACCESS EXPORT'!V877&lt;&gt;"",(IF(TODAY()-'ACCESS EXPORT'!V877&gt;=-60,UPPER(CONCATENATE(VLOOKUP(B877,'ACCESS EXPORT'!$B:$P,15,FALSE),""&amp;CHAR(10)&amp;"(SEP",TEXT('ACCESS EXPORT'!V877," MM/DD/YYY)"))),IF(TODAY()-'ACCESS EXPORT'!V877&lt;0,UPPER(VLOOKUP(B877,'ACCESS EXPORT'!$B:$P,15,FALSE)),UPPER(VLOOKUP(B877,'ACCESS EXPORT'!$B:$P,15,FALSE))))),IF('ACCESS EXPORT'!U877="",UPPER(VLOOKUP(B877,'ACCESS EXPORT'!$B:$P,15,FALSE)),IF(TODAY()-'ACCESS EXPORT'!U877&lt;=30,CONCATENATE(UPPER(VLOOKUP(B877,'ACCESS EXPORT'!$B:$P,15,FALSE)),""&amp;CHAR(10)&amp;"(NEW",TEXT('ACCESS EXPORT'!U877," MM/DD/YYY)")),IF(AND(TODAY()-'ACCESS EXPORT'!U877&gt;30,TODAY()&gt;0),UPPER(VLOOKUP(B877,'ACCESS EXPORT'!$B:$P,15,FALSE)))))),IF('ACCESS EXPORT'!Y877&lt;&gt;"",UPPER(CONCATENATE(UPPER(VLOOKUP(B877,'ACCESS EXPORT'!$B:$P,15,FALSE)),""&amp;CHAR(10)&amp;"(Transfer Out",TEXT('ACCESS EXPORT'!Y877," MM/DD/YYY)"))),IF('ACCESS EXPORT'!X877&lt;&gt;"",UPPER(CONCATENATE(UPPER(VLOOKUP(B877,'ACCESS EXPORT'!$B:$P,15,FALSE)),""&amp;CHAR(10)&amp;"(Transfer In",TEXT('ACCESS EXPORT'!X877," MM/DD/YYY)"))))))</f>
        <v>SILVESTRY, SCOTT</v>
      </c>
      <c r="O877" s="4" t="str">
        <f>_xlfn.IFNA(VLOOKUP(B877,'ACCESS EXPORT'!$B:$Q,16,FALSE),"")</f>
        <v>MD</v>
      </c>
      <c r="P877" s="4" t="str">
        <f>_xlfn.IFNA(VLOOKUP(B877,'ACCESS EXPORT'!B:W,22,FALSE),"-")</f>
        <v>1922028547</v>
      </c>
      <c r="Q877" s="4" t="str">
        <f>_xlfn.IFNA(VLOOKUP(A877,'ACCESS EXPORT'!$A:$AG,33,0),"-")</f>
        <v>Bevine Whyte</v>
      </c>
      <c r="R877" s="4" t="str">
        <f>_xlfn.IFNA(VLOOKUP(A877,'ACCESS EXPORT'!$A:$AH,34,0),"-")</f>
        <v>Hospital HR</v>
      </c>
      <c r="S877" s="4" t="str">
        <f>_xlfn.IFNA(VLOOKUP(A877,'ACCESS EXPORT'!$A:$AI,35,0),"-")</f>
        <v>James Agee</v>
      </c>
      <c r="T877" s="4" t="str">
        <f>_xlfn.IFNA(VLOOKUP(A877,'ACCESS EXPORT'!$A:$AJ,36,0),"-")</f>
        <v>TBD</v>
      </c>
      <c r="U877" s="4" t="str">
        <f>_xlfn.IFNA(VLOOKUP(A877,'ACCESS EXPORT'!$A:$AK,37,0),"-")</f>
        <v>athena</v>
      </c>
      <c r="V877" s="4" t="str">
        <f>_xlfn.IFNA(VLOOKUP(A877,'ACCESS EXPORT'!$A:$AL,38,0),"-")</f>
        <v>FHMG_FHTI LUNG TXP</v>
      </c>
      <c r="W877" s="4" t="str">
        <f>_xlfn.IFNA(VLOOKUP(A877,'ACCESS EXPORT'!$A:$AM,39,0),"-")</f>
        <v/>
      </c>
      <c r="X877" s="4" t="str">
        <f>_xlfn.IFNA(VLOOKUP(A877,'ACCESS EXPORT'!$A:$AN,40,0),"-")</f>
        <v>Brooke Bushika / Keelyn Fleming</v>
      </c>
      <c r="Y877" s="26" t="str">
        <f>_xlfn.IFNA(VLOOKUP(A877,'ACCESS EXPORT'!A:AO,41,0),"")</f>
        <v>Dave Cowley</v>
      </c>
      <c r="Z877" s="26" t="str">
        <f>_xlfn.IFNA(VLOOKUP(A877,'ACCESS EXPORT'!A:AP,42,0),"")</f>
        <v/>
      </c>
      <c r="AA877" s="26" t="str">
        <f>_xlfn.IFNA(VLOOKUP(A877,'ACCESS EXPORT'!A:AQ,43,0),"")</f>
        <v>Carl Pfeiffer</v>
      </c>
    </row>
    <row r="878" spans="1:27" ht="18.75" x14ac:dyDescent="0.25">
      <c r="A878" s="33">
        <v>357</v>
      </c>
      <c r="B878" s="10">
        <v>2068</v>
      </c>
      <c r="C878" s="7" t="str">
        <f ca="1">IFERROR(UPPER(IF(AND('ACCESS EXPORT'!AA878="",'ACCESS EXPORT'!Z878=""),VLOOKUP(A878,'ACCESS EXPORT'!$A:$AF,32,FALSE),(IF('ACCESS EXPORT'!AA878&lt;&gt;"",CONCATENATE(VLOOKUP(A878,'ACCESS EXPORT'!$A:$AF,32,FALSE)," (Closed",TEXT('ACCESS EXPORT'!AA878," MM/DD/YYY)")),IF(TODAY()&lt;(('ACCESS EXPORT'!Z878)+30),CONCATENATE(VLOOKUP(A878,'ACCESS EXPORT'!$A:$AF,32,FALSE)," (Opens",TEXT('ACCESS EXPORT'!Z878," MM/DD/YYY)")),VLOOKUP(A878,'ACCESS EXPORT'!$A:$AF,32,FALSE)))))),"-")</f>
        <v>ADVENTHEALTH MEDICAL GROUP TRANSPLANT AT ORLANDO</v>
      </c>
      <c r="D878" s="3" t="str">
        <f ca="1">IFERROR(UPPER(IF(AND('ACCESS EXPORT'!AA878="",'ACCESS EXPORT'!Z878=""),VLOOKUP(A878,'ACCESS EXPORT'!$A:$AF,28,FALSE),(IF('ACCESS EXPORT'!AA878&lt;&gt;"",CONCATENATE(VLOOKUP(A878,'ACCESS EXPORT'!$A:$AF,28,FALSE)," (Closed",TEXT('ACCESS EXPORT'!AA878," MM/DD/YYY)")),IF(TODAY()&lt;(('ACCESS EXPORT'!Z878)+30),CONCATENATE(VLOOKUP(A878,'ACCESS EXPORT'!$A:$AF,28,FALSE)," (Opens",TEXT('ACCESS EXPORT'!Z878," MM/DD/YYY)")),VLOOKUP(A878,'ACCESS EXPORT'!$A:$AF,28,FALSE)))))),"-")</f>
        <v>HEART TRANSPLANT</v>
      </c>
      <c r="E878" s="3" t="str">
        <f>VLOOKUP($A878,'ACCESS EXPORT'!$A:$AF,3,FALSE)</f>
        <v>7495</v>
      </c>
      <c r="F878" s="3" t="str">
        <f>UPPER(CONCATENATE(VLOOKUP(A878,'ACCESS EXPORT'!$A:$AF,4,FALSE)," ",VLOOKUP(A878,'ACCESS EXPORT'!$A:$AF,5,FALSE)," ",VLOOKUP(A878,'ACCESS EXPORT'!$A:$AF,6,FALSE)," ",VLOOKUP(A878,'ACCESS EXPORT'!$A:$AA,7,FALSE)," ",VLOOKUP(A878,'ACCESS EXPORT'!$A:$AA,8,FALSE)))</f>
        <v>2415 N ORANGE AVE SUITE 700 ORLANDO FL 32804</v>
      </c>
      <c r="G878" s="4" t="str">
        <f>UPPER(VLOOKUP($A878,'ACCESS EXPORT'!$A:$AF,9,FALSE))</f>
        <v>ORANGE</v>
      </c>
      <c r="H878" s="4" t="str">
        <f>_xlfn.IFNA(VLOOKUP($B878,'ACCESS EXPORT'!$B:$J,9,FALSE),"")</f>
        <v>FHTI</v>
      </c>
      <c r="I878" s="3" t="str">
        <f>CONCATENATE("(P)",VLOOKUP($A878,'ACCESS EXPORT'!$A:$AF,11,FALSE)," (F)",VLOOKUP($A878,'ACCESS EXPORT'!$A:$AF,29,FALSE))</f>
        <v>(P)(407) 303 2474 (F)(407) 303-0678</v>
      </c>
      <c r="J878" s="4" t="str">
        <f>UPPER(VLOOKUP($A878,'ACCESS EXPORT'!$A:$AF,12,FALSE))</f>
        <v>FHTI</v>
      </c>
      <c r="K878" s="4" t="str">
        <f>UPPER(VLOOKUP($A878,'ACCESS EXPORT'!$A:$AF,13,FALSE))</f>
        <v>KARI VARGAS</v>
      </c>
      <c r="L878" s="3" t="str">
        <f>IF(AND(VLOOKUP(A878,'ACCESS EXPORT'!A:AE,1,0),'ACCESS EXPORT'!N878=""),UPPER(CONCATENATE('ACCESS EXPORT'!AE878)),IF(VLOOKUP(A878,'ACCESS EXPORT'!A:AE,1,0),UPPER(CONCATENATE('ACCESS EXPORT'!N878," "&amp;CHAR(10),'ACCESS EXPORT'!AE878))))</f>
        <v xml:space="preserve">BARRY FRIEDMAN 
</v>
      </c>
      <c r="M878" s="4" t="str">
        <f>UPPER(VLOOKUP($A878,'ACCESS EXPORT'!$A:$O,15,FALSE))</f>
        <v>TBD</v>
      </c>
      <c r="N878" s="4" t="str">
        <f ca="1">IF(AND('ACCESS EXPORT'!X878="",'ACCESS EXPORT'!Y878=""),IF('ACCESS EXPORT'!V878&lt;&gt;"",(IF(TODAY()-'ACCESS EXPORT'!V878&gt;=-60,UPPER(CONCATENATE(VLOOKUP(B878,'ACCESS EXPORT'!$B:$P,15,FALSE),""&amp;CHAR(10)&amp;"(SEP",TEXT('ACCESS EXPORT'!V878," MM/DD/YYY)"))),IF(TODAY()-'ACCESS EXPORT'!V878&lt;0,UPPER(VLOOKUP(B878,'ACCESS EXPORT'!$B:$P,15,FALSE)),UPPER(VLOOKUP(B878,'ACCESS EXPORT'!$B:$P,15,FALSE))))),IF('ACCESS EXPORT'!U878="",UPPER(VLOOKUP(B878,'ACCESS EXPORT'!$B:$P,15,FALSE)),IF(TODAY()-'ACCESS EXPORT'!U878&lt;=30,CONCATENATE(UPPER(VLOOKUP(B878,'ACCESS EXPORT'!$B:$P,15,FALSE)),""&amp;CHAR(10)&amp;"(NEW",TEXT('ACCESS EXPORT'!U878," MM/DD/YYY)")),IF(AND(TODAY()-'ACCESS EXPORT'!U878&gt;30,TODAY()&gt;0),UPPER(VLOOKUP(B878,'ACCESS EXPORT'!$B:$P,15,FALSE)))))),IF('ACCESS EXPORT'!Y878&lt;&gt;"",UPPER(CONCATENATE(UPPER(VLOOKUP(B878,'ACCESS EXPORT'!$B:$P,15,FALSE)),""&amp;CHAR(10)&amp;"(Transfer Out",TEXT('ACCESS EXPORT'!Y878," MM/DD/YYY)"))),IF('ACCESS EXPORT'!X878&lt;&gt;"",UPPER(CONCATENATE(UPPER(VLOOKUP(B878,'ACCESS EXPORT'!$B:$P,15,FALSE)),""&amp;CHAR(10)&amp;"(Transfer In",TEXT('ACCESS EXPORT'!X878," MM/DD/YYY)"))))))</f>
        <v>RAVAL, NIRAV YAGNESH</v>
      </c>
      <c r="O878" s="4" t="str">
        <f>_xlfn.IFNA(VLOOKUP(B878,'ACCESS EXPORT'!$B:$Q,16,FALSE),"")</f>
        <v>MD</v>
      </c>
      <c r="P878" s="4" t="str">
        <f>_xlfn.IFNA(VLOOKUP(B878,'ACCESS EXPORT'!B:W,22,FALSE),"-")</f>
        <v>1962401331</v>
      </c>
      <c r="Q878" s="4" t="str">
        <f>_xlfn.IFNA(VLOOKUP(A878,'ACCESS EXPORT'!$A:$AG,33,0),"-")</f>
        <v>Bevine Whyte</v>
      </c>
      <c r="R878" s="4" t="str">
        <f>_xlfn.IFNA(VLOOKUP(A878,'ACCESS EXPORT'!$A:$AH,34,0),"-")</f>
        <v>Hospital HR</v>
      </c>
      <c r="S878" s="4" t="str">
        <f>_xlfn.IFNA(VLOOKUP(A878,'ACCESS EXPORT'!$A:$AI,35,0),"-")</f>
        <v>James Agee</v>
      </c>
      <c r="T878" s="4" t="str">
        <f>_xlfn.IFNA(VLOOKUP(A878,'ACCESS EXPORT'!$A:$AJ,36,0),"-")</f>
        <v>TBD</v>
      </c>
      <c r="U878" s="4" t="str">
        <f>_xlfn.IFNA(VLOOKUP(A878,'ACCESS EXPORT'!$A:$AK,37,0),"-")</f>
        <v>athena</v>
      </c>
      <c r="V878" s="4" t="str">
        <f>_xlfn.IFNA(VLOOKUP(A878,'ACCESS EXPORT'!$A:$AL,38,0),"-")</f>
        <v>FHMG_FHTI LUNG TXP</v>
      </c>
      <c r="W878" s="4" t="str">
        <f>_xlfn.IFNA(VLOOKUP(A878,'ACCESS EXPORT'!$A:$AM,39,0),"-")</f>
        <v/>
      </c>
      <c r="X878" s="4" t="str">
        <f>_xlfn.IFNA(VLOOKUP(A878,'ACCESS EXPORT'!$A:$AN,40,0),"-")</f>
        <v>Brooke Bushika / Keelyn Fleming</v>
      </c>
      <c r="Y878" s="26" t="str">
        <f>_xlfn.IFNA(VLOOKUP(A878,'ACCESS EXPORT'!A:AO,41,0),"")</f>
        <v>Dave Cowley</v>
      </c>
      <c r="Z878" s="26" t="str">
        <f>_xlfn.IFNA(VLOOKUP(A878,'ACCESS EXPORT'!A:AP,42,0),"")</f>
        <v/>
      </c>
      <c r="AA878" s="26" t="str">
        <f>_xlfn.IFNA(VLOOKUP(A878,'ACCESS EXPORT'!A:AQ,43,0),"")</f>
        <v>Carl Pfeiffer</v>
      </c>
    </row>
    <row r="879" spans="1:27" ht="18.75" x14ac:dyDescent="0.25">
      <c r="A879" s="33">
        <v>357</v>
      </c>
      <c r="B879" s="10">
        <v>2059</v>
      </c>
      <c r="C879" s="7" t="str">
        <f ca="1">IFERROR(UPPER(IF(AND('ACCESS EXPORT'!AA879="",'ACCESS EXPORT'!Z879=""),VLOOKUP(A879,'ACCESS EXPORT'!$A:$AF,32,FALSE),(IF('ACCESS EXPORT'!AA879&lt;&gt;"",CONCATENATE(VLOOKUP(A879,'ACCESS EXPORT'!$A:$AF,32,FALSE)," (Closed",TEXT('ACCESS EXPORT'!AA879," MM/DD/YYY)")),IF(TODAY()&lt;(('ACCESS EXPORT'!Z879)+30),CONCATENATE(VLOOKUP(A879,'ACCESS EXPORT'!$A:$AF,32,FALSE)," (Opens",TEXT('ACCESS EXPORT'!Z879," MM/DD/YYY)")),VLOOKUP(A879,'ACCESS EXPORT'!$A:$AF,32,FALSE)))))),"-")</f>
        <v>ADVENTHEALTH MEDICAL GROUP TRANSPLANT AT ORLANDO</v>
      </c>
      <c r="D879" s="3" t="str">
        <f ca="1">IFERROR(UPPER(IF(AND('ACCESS EXPORT'!AA879="",'ACCESS EXPORT'!Z879=""),VLOOKUP(A879,'ACCESS EXPORT'!$A:$AF,28,FALSE),(IF('ACCESS EXPORT'!AA879&lt;&gt;"",CONCATENATE(VLOOKUP(A879,'ACCESS EXPORT'!$A:$AF,28,FALSE)," (Closed",TEXT('ACCESS EXPORT'!AA879," MM/DD/YYY)")),IF(TODAY()&lt;(('ACCESS EXPORT'!Z879)+30),CONCATENATE(VLOOKUP(A879,'ACCESS EXPORT'!$A:$AF,28,FALSE)," (Opens",TEXT('ACCESS EXPORT'!Z879," MM/DD/YYY)")),VLOOKUP(A879,'ACCESS EXPORT'!$A:$AF,28,FALSE)))))),"-")</f>
        <v>HEART TRANSPLANT</v>
      </c>
      <c r="E879" s="3" t="str">
        <f>VLOOKUP($A879,'ACCESS EXPORT'!$A:$AF,3,FALSE)</f>
        <v>7495</v>
      </c>
      <c r="F879" s="3" t="str">
        <f>UPPER(CONCATENATE(VLOOKUP(A879,'ACCESS EXPORT'!$A:$AF,4,FALSE)," ",VLOOKUP(A879,'ACCESS EXPORT'!$A:$AF,5,FALSE)," ",VLOOKUP(A879,'ACCESS EXPORT'!$A:$AF,6,FALSE)," ",VLOOKUP(A879,'ACCESS EXPORT'!$A:$AA,7,FALSE)," ",VLOOKUP(A879,'ACCESS EXPORT'!$A:$AA,8,FALSE)))</f>
        <v>2415 N ORANGE AVE SUITE 700 ORLANDO FL 32804</v>
      </c>
      <c r="G879" s="4" t="str">
        <f>UPPER(VLOOKUP($A879,'ACCESS EXPORT'!$A:$AF,9,FALSE))</f>
        <v>ORANGE</v>
      </c>
      <c r="H879" s="4" t="str">
        <f>_xlfn.IFNA(VLOOKUP($B879,'ACCESS EXPORT'!$B:$J,9,FALSE),"")</f>
        <v>FHTI</v>
      </c>
      <c r="I879" s="3" t="str">
        <f>CONCATENATE("(P)",VLOOKUP($A879,'ACCESS EXPORT'!$A:$AF,11,FALSE)," (F)",VLOOKUP($A879,'ACCESS EXPORT'!$A:$AF,29,FALSE))</f>
        <v>(P)(407) 303 2474 (F)(407) 303-0678</v>
      </c>
      <c r="J879" s="4" t="str">
        <f>UPPER(VLOOKUP($A879,'ACCESS EXPORT'!$A:$AF,12,FALSE))</f>
        <v>FHTI</v>
      </c>
      <c r="K879" s="4" t="str">
        <f>UPPER(VLOOKUP($A879,'ACCESS EXPORT'!$A:$AF,13,FALSE))</f>
        <v>KARI VARGAS</v>
      </c>
      <c r="L879" s="3" t="str">
        <f>IF(AND(VLOOKUP(A879,'ACCESS EXPORT'!A:AE,1,0),'ACCESS EXPORT'!N879=""),UPPER(CONCATENATE('ACCESS EXPORT'!AE879)),IF(VLOOKUP(A879,'ACCESS EXPORT'!A:AE,1,0),UPPER(CONCATENATE('ACCESS EXPORT'!N879," "&amp;CHAR(10),'ACCESS EXPORT'!AE879))))</f>
        <v xml:space="preserve">BARRY FRIEDMAN 
</v>
      </c>
      <c r="M879" s="4" t="str">
        <f>UPPER(VLOOKUP($A879,'ACCESS EXPORT'!$A:$O,15,FALSE))</f>
        <v>TBD</v>
      </c>
      <c r="N879" s="4" t="str">
        <f ca="1">IF(AND('ACCESS EXPORT'!X879="",'ACCESS EXPORT'!Y879=""),IF('ACCESS EXPORT'!V879&lt;&gt;"",(IF(TODAY()-'ACCESS EXPORT'!V879&gt;=-60,UPPER(CONCATENATE(VLOOKUP(B879,'ACCESS EXPORT'!$B:$P,15,FALSE),""&amp;CHAR(10)&amp;"(SEP",TEXT('ACCESS EXPORT'!V879," MM/DD/YYY)"))),IF(TODAY()-'ACCESS EXPORT'!V879&lt;0,UPPER(VLOOKUP(B879,'ACCESS EXPORT'!$B:$P,15,FALSE)),UPPER(VLOOKUP(B879,'ACCESS EXPORT'!$B:$P,15,FALSE))))),IF('ACCESS EXPORT'!U879="",UPPER(VLOOKUP(B879,'ACCESS EXPORT'!$B:$P,15,FALSE)),IF(TODAY()-'ACCESS EXPORT'!U879&lt;=30,CONCATENATE(UPPER(VLOOKUP(B879,'ACCESS EXPORT'!$B:$P,15,FALSE)),""&amp;CHAR(10)&amp;"(NEW",TEXT('ACCESS EXPORT'!U879," MM/DD/YYY)")),IF(AND(TODAY()-'ACCESS EXPORT'!U879&gt;30,TODAY()&gt;0),UPPER(VLOOKUP(B879,'ACCESS EXPORT'!$B:$P,15,FALSE)))))),IF('ACCESS EXPORT'!Y879&lt;&gt;"",UPPER(CONCATENATE(UPPER(VLOOKUP(B879,'ACCESS EXPORT'!$B:$P,15,FALSE)),""&amp;CHAR(10)&amp;"(Transfer Out",TEXT('ACCESS EXPORT'!Y879," MM/DD/YYY)"))),IF('ACCESS EXPORT'!X879&lt;&gt;"",UPPER(CONCATENATE(UPPER(VLOOKUP(B879,'ACCESS EXPORT'!$B:$P,15,FALSE)),""&amp;CHAR(10)&amp;"(Transfer In",TEXT('ACCESS EXPORT'!X879," MM/DD/YYY)"))))))</f>
        <v>GRIES, CYNTHIA</v>
      </c>
      <c r="O879" s="4" t="str">
        <f>_xlfn.IFNA(VLOOKUP(B879,'ACCESS EXPORT'!$B:$Q,16,FALSE),"")</f>
        <v>MD</v>
      </c>
      <c r="P879" s="4" t="str">
        <f>_xlfn.IFNA(VLOOKUP(B879,'ACCESS EXPORT'!B:W,22,FALSE),"-")</f>
        <v>1417904210</v>
      </c>
      <c r="Q879" s="4" t="str">
        <f>_xlfn.IFNA(VLOOKUP(A879,'ACCESS EXPORT'!$A:$AG,33,0),"-")</f>
        <v>Bevine Whyte</v>
      </c>
      <c r="R879" s="4" t="str">
        <f>_xlfn.IFNA(VLOOKUP(A879,'ACCESS EXPORT'!$A:$AH,34,0),"-")</f>
        <v>Hospital HR</v>
      </c>
      <c r="S879" s="4" t="str">
        <f>_xlfn.IFNA(VLOOKUP(A879,'ACCESS EXPORT'!$A:$AI,35,0),"-")</f>
        <v>James Agee</v>
      </c>
      <c r="T879" s="4" t="str">
        <f>_xlfn.IFNA(VLOOKUP(A879,'ACCESS EXPORT'!$A:$AJ,36,0),"-")</f>
        <v>TBD</v>
      </c>
      <c r="U879" s="4" t="str">
        <f>_xlfn.IFNA(VLOOKUP(A879,'ACCESS EXPORT'!$A:$AK,37,0),"-")</f>
        <v>athena</v>
      </c>
      <c r="V879" s="4" t="str">
        <f>_xlfn.IFNA(VLOOKUP(A879,'ACCESS EXPORT'!$A:$AL,38,0),"-")</f>
        <v>FHMG_FHTI LUNG TXP</v>
      </c>
      <c r="W879" s="4" t="str">
        <f>_xlfn.IFNA(VLOOKUP(A879,'ACCESS EXPORT'!$A:$AM,39,0),"-")</f>
        <v/>
      </c>
      <c r="X879" s="4" t="str">
        <f>_xlfn.IFNA(VLOOKUP(A879,'ACCESS EXPORT'!$A:$AN,40,0),"-")</f>
        <v>Brooke Bushika / Keelyn Fleming</v>
      </c>
      <c r="Y879" s="26" t="str">
        <f>_xlfn.IFNA(VLOOKUP(A879,'ACCESS EXPORT'!A:AO,41,0),"")</f>
        <v>Dave Cowley</v>
      </c>
      <c r="Z879" s="26" t="str">
        <f>_xlfn.IFNA(VLOOKUP(A879,'ACCESS EXPORT'!A:AP,42,0),"")</f>
        <v/>
      </c>
      <c r="AA879" s="26" t="str">
        <f>_xlfn.IFNA(VLOOKUP(A879,'ACCESS EXPORT'!A:AQ,43,0),"")</f>
        <v>Carl Pfeiffer</v>
      </c>
    </row>
    <row r="880" spans="1:27" ht="18.75" x14ac:dyDescent="0.25">
      <c r="A880" s="33">
        <v>358</v>
      </c>
      <c r="B880" s="10">
        <v>2062</v>
      </c>
      <c r="C880" s="7" t="str">
        <f ca="1">IFERROR(UPPER(IF(AND('ACCESS EXPORT'!AA880="",'ACCESS EXPORT'!Z880=""),VLOOKUP(A880,'ACCESS EXPORT'!$A:$AF,32,FALSE),(IF('ACCESS EXPORT'!AA880&lt;&gt;"",CONCATENATE(VLOOKUP(A880,'ACCESS EXPORT'!$A:$AF,32,FALSE)," (Closed",TEXT('ACCESS EXPORT'!AA880," MM/DD/YYY)")),IF(TODAY()&lt;(('ACCESS EXPORT'!Z880)+30),CONCATENATE(VLOOKUP(A880,'ACCESS EXPORT'!$A:$AF,32,FALSE)," (Opens",TEXT('ACCESS EXPORT'!Z880," MM/DD/YYY)")),VLOOKUP(A880,'ACCESS EXPORT'!$A:$AF,32,FALSE)))))),"-")</f>
        <v>ADVENTHEALTH MEDICAL GROUP TRANSPLANT AT ORLANDO</v>
      </c>
      <c r="D880" s="3" t="str">
        <f ca="1">IFERROR(UPPER(IF(AND('ACCESS EXPORT'!AA880="",'ACCESS EXPORT'!Z880=""),VLOOKUP(A880,'ACCESS EXPORT'!$A:$AF,28,FALSE),(IF('ACCESS EXPORT'!AA880&lt;&gt;"",CONCATENATE(VLOOKUP(A880,'ACCESS EXPORT'!$A:$AF,28,FALSE)," (Closed",TEXT('ACCESS EXPORT'!AA880," MM/DD/YYY)")),IF(TODAY()&lt;(('ACCESS EXPORT'!Z880)+30),CONCATENATE(VLOOKUP(A880,'ACCESS EXPORT'!$A:$AF,28,FALSE)," (Opens",TEXT('ACCESS EXPORT'!Z880," MM/DD/YYY)")),VLOOKUP(A880,'ACCESS EXPORT'!$A:$AF,28,FALSE)))))),"-")</f>
        <v>ADVANCED PULMONARY</v>
      </c>
      <c r="E880" s="3" t="str">
        <f>VLOOKUP($A880,'ACCESS EXPORT'!$A:$AF,3,FALSE)</f>
        <v>7496</v>
      </c>
      <c r="F880" s="3" t="str">
        <f>UPPER(CONCATENATE(VLOOKUP(A880,'ACCESS EXPORT'!$A:$AF,4,FALSE)," ",VLOOKUP(A880,'ACCESS EXPORT'!$A:$AF,5,FALSE)," ",VLOOKUP(A880,'ACCESS EXPORT'!$A:$AF,6,FALSE)," ",VLOOKUP(A880,'ACCESS EXPORT'!$A:$AA,7,FALSE)," ",VLOOKUP(A880,'ACCESS EXPORT'!$A:$AA,8,FALSE)))</f>
        <v>2415 N ORANGE AVE SUITE 700 ORLANDO FL 32804</v>
      </c>
      <c r="G880" s="4" t="str">
        <f>UPPER(VLOOKUP($A880,'ACCESS EXPORT'!$A:$AF,9,FALSE))</f>
        <v>ORANGE</v>
      </c>
      <c r="H880" s="4" t="str">
        <f>_xlfn.IFNA(VLOOKUP($B880,'ACCESS EXPORT'!$B:$J,9,FALSE),"")</f>
        <v>FHTI</v>
      </c>
      <c r="I880" s="3" t="str">
        <f>CONCATENATE("(P)",VLOOKUP($A880,'ACCESS EXPORT'!$A:$AF,11,FALSE)," (F)",VLOOKUP($A880,'ACCESS EXPORT'!$A:$AF,29,FALSE))</f>
        <v>(P)(407) 303 2474 (F)(407) 303-0678</v>
      </c>
      <c r="J880" s="4" t="str">
        <f>UPPER(VLOOKUP($A880,'ACCESS EXPORT'!$A:$AF,12,FALSE))</f>
        <v>FHTI</v>
      </c>
      <c r="K880" s="4" t="str">
        <f>UPPER(VLOOKUP($A880,'ACCESS EXPORT'!$A:$AF,13,FALSE))</f>
        <v>KARI VARGAS</v>
      </c>
      <c r="L880" s="3" t="str">
        <f>IF(AND(VLOOKUP(A880,'ACCESS EXPORT'!A:AE,1,0),'ACCESS EXPORT'!N880=""),UPPER(CONCATENATE('ACCESS EXPORT'!AE880)),IF(VLOOKUP(A880,'ACCESS EXPORT'!A:AE,1,0),UPPER(CONCATENATE('ACCESS EXPORT'!N880," "&amp;CHAR(10),'ACCESS EXPORT'!AE880))))</f>
        <v xml:space="preserve">BARRY FRIEDMAN 
</v>
      </c>
      <c r="M880" s="4" t="str">
        <f>UPPER(VLOOKUP($A880,'ACCESS EXPORT'!$A:$O,15,FALSE))</f>
        <v>TBD</v>
      </c>
      <c r="N880" s="4" t="str">
        <f ca="1">IF(AND('ACCESS EXPORT'!X880="",'ACCESS EXPORT'!Y880=""),IF('ACCESS EXPORT'!V880&lt;&gt;"",(IF(TODAY()-'ACCESS EXPORT'!V880&gt;=-60,UPPER(CONCATENATE(VLOOKUP(B880,'ACCESS EXPORT'!$B:$P,15,FALSE),""&amp;CHAR(10)&amp;"(SEP",TEXT('ACCESS EXPORT'!V880," MM/DD/YYY)"))),IF(TODAY()-'ACCESS EXPORT'!V880&lt;0,UPPER(VLOOKUP(B880,'ACCESS EXPORT'!$B:$P,15,FALSE)),UPPER(VLOOKUP(B880,'ACCESS EXPORT'!$B:$P,15,FALSE))))),IF('ACCESS EXPORT'!U880="",UPPER(VLOOKUP(B880,'ACCESS EXPORT'!$B:$P,15,FALSE)),IF(TODAY()-'ACCESS EXPORT'!U880&lt;=30,CONCATENATE(UPPER(VLOOKUP(B880,'ACCESS EXPORT'!$B:$P,15,FALSE)),""&amp;CHAR(10)&amp;"(NEW",TEXT('ACCESS EXPORT'!U880," MM/DD/YYY)")),IF(AND(TODAY()-'ACCESS EXPORT'!U880&gt;30,TODAY()&gt;0),UPPER(VLOOKUP(B880,'ACCESS EXPORT'!$B:$P,15,FALSE)))))),IF('ACCESS EXPORT'!Y880&lt;&gt;"",UPPER(CONCATENATE(UPPER(VLOOKUP(B880,'ACCESS EXPORT'!$B:$P,15,FALSE)),""&amp;CHAR(10)&amp;"(Transfer Out",TEXT('ACCESS EXPORT'!Y880," MM/DD/YYY)"))),IF('ACCESS EXPORT'!X880&lt;&gt;"",UPPER(CONCATENATE(UPPER(VLOOKUP(B880,'ACCESS EXPORT'!$B:$P,15,FALSE)),""&amp;CHAR(10)&amp;"(Transfer In",TEXT('ACCESS EXPORT'!X880," MM/DD/YYY)"))))))</f>
        <v>JOHNSON, JEFFREY THOMAS</v>
      </c>
      <c r="O880" s="4" t="str">
        <f>_xlfn.IFNA(VLOOKUP(B880,'ACCESS EXPORT'!$B:$Q,16,FALSE),"")</f>
        <v>APRN</v>
      </c>
      <c r="P880" s="4" t="str">
        <f>_xlfn.IFNA(VLOOKUP(B880,'ACCESS EXPORT'!B:W,22,FALSE),"-")</f>
        <v>1710342803</v>
      </c>
      <c r="Q880" s="4" t="str">
        <f>_xlfn.IFNA(VLOOKUP(A880,'ACCESS EXPORT'!$A:$AG,33,0),"-")</f>
        <v>Bevine Whyte</v>
      </c>
      <c r="R880" s="4" t="str">
        <f>_xlfn.IFNA(VLOOKUP(A880,'ACCESS EXPORT'!$A:$AH,34,0),"-")</f>
        <v>Hospital HR</v>
      </c>
      <c r="S880" s="4" t="str">
        <f>_xlfn.IFNA(VLOOKUP(A880,'ACCESS EXPORT'!$A:$AI,35,0),"-")</f>
        <v>James Agee</v>
      </c>
      <c r="T880" s="4" t="str">
        <f>_xlfn.IFNA(VLOOKUP(A880,'ACCESS EXPORT'!$A:$AJ,36,0),"-")</f>
        <v>TBD</v>
      </c>
      <c r="U880" s="4" t="str">
        <f>_xlfn.IFNA(VLOOKUP(A880,'ACCESS EXPORT'!$A:$AK,37,0),"-")</f>
        <v>athena</v>
      </c>
      <c r="V880" s="4" t="str">
        <f>_xlfn.IFNA(VLOOKUP(A880,'ACCESS EXPORT'!$A:$AL,38,0),"-")</f>
        <v>FHMG_FHTI LUNG TXP</v>
      </c>
      <c r="W880" s="4" t="str">
        <f>_xlfn.IFNA(VLOOKUP(A880,'ACCESS EXPORT'!$A:$AM,39,0),"-")</f>
        <v/>
      </c>
      <c r="X880" s="4" t="str">
        <f>_xlfn.IFNA(VLOOKUP(A880,'ACCESS EXPORT'!$A:$AN,40,0),"-")</f>
        <v>Brooke Bushika / Keelyn Fleming</v>
      </c>
      <c r="Y880" s="26" t="str">
        <f>_xlfn.IFNA(VLOOKUP(A880,'ACCESS EXPORT'!A:AO,41,0),"")</f>
        <v>Dave Cowley</v>
      </c>
      <c r="Z880" s="26" t="str">
        <f>_xlfn.IFNA(VLOOKUP(A880,'ACCESS EXPORT'!A:AP,42,0),"")</f>
        <v/>
      </c>
      <c r="AA880" s="26" t="str">
        <f>_xlfn.IFNA(VLOOKUP(A880,'ACCESS EXPORT'!A:AQ,43,0),"")</f>
        <v>Carl Pfeiffer</v>
      </c>
    </row>
    <row r="881" spans="1:27" ht="18.75" x14ac:dyDescent="0.25">
      <c r="A881" s="33">
        <v>358</v>
      </c>
      <c r="B881" s="10">
        <v>2059</v>
      </c>
      <c r="C881" s="7" t="str">
        <f ca="1">IFERROR(UPPER(IF(AND('ACCESS EXPORT'!AA881="",'ACCESS EXPORT'!Z881=""),VLOOKUP(A881,'ACCESS EXPORT'!$A:$AF,32,FALSE),(IF('ACCESS EXPORT'!AA881&lt;&gt;"",CONCATENATE(VLOOKUP(A881,'ACCESS EXPORT'!$A:$AF,32,FALSE)," (Closed",TEXT('ACCESS EXPORT'!AA881," MM/DD/YYY)")),IF(TODAY()&lt;(('ACCESS EXPORT'!Z881)+30),CONCATENATE(VLOOKUP(A881,'ACCESS EXPORT'!$A:$AF,32,FALSE)," (Opens",TEXT('ACCESS EXPORT'!Z881," MM/DD/YYY)")),VLOOKUP(A881,'ACCESS EXPORT'!$A:$AF,32,FALSE)))))),"-")</f>
        <v>ADVENTHEALTH MEDICAL GROUP TRANSPLANT AT ORLANDO</v>
      </c>
      <c r="D881" s="3" t="str">
        <f ca="1">IFERROR(UPPER(IF(AND('ACCESS EXPORT'!AA881="",'ACCESS EXPORT'!Z881=""),VLOOKUP(A881,'ACCESS EXPORT'!$A:$AF,28,FALSE),(IF('ACCESS EXPORT'!AA881&lt;&gt;"",CONCATENATE(VLOOKUP(A881,'ACCESS EXPORT'!$A:$AF,28,FALSE)," (Closed",TEXT('ACCESS EXPORT'!AA881," MM/DD/YYY)")),IF(TODAY()&lt;(('ACCESS EXPORT'!Z881)+30),CONCATENATE(VLOOKUP(A881,'ACCESS EXPORT'!$A:$AF,28,FALSE)," (Opens",TEXT('ACCESS EXPORT'!Z881," MM/DD/YYY)")),VLOOKUP(A881,'ACCESS EXPORT'!$A:$AF,28,FALSE)))))),"-")</f>
        <v>ADVANCED PULMONARY</v>
      </c>
      <c r="E881" s="3" t="str">
        <f>VLOOKUP($A881,'ACCESS EXPORT'!$A:$AF,3,FALSE)</f>
        <v>7496</v>
      </c>
      <c r="F881" s="3" t="str">
        <f>UPPER(CONCATENATE(VLOOKUP(A881,'ACCESS EXPORT'!$A:$AF,4,FALSE)," ",VLOOKUP(A881,'ACCESS EXPORT'!$A:$AF,5,FALSE)," ",VLOOKUP(A881,'ACCESS EXPORT'!$A:$AF,6,FALSE)," ",VLOOKUP(A881,'ACCESS EXPORT'!$A:$AA,7,FALSE)," ",VLOOKUP(A881,'ACCESS EXPORT'!$A:$AA,8,FALSE)))</f>
        <v>2415 N ORANGE AVE SUITE 700 ORLANDO FL 32804</v>
      </c>
      <c r="G881" s="4" t="str">
        <f>UPPER(VLOOKUP($A881,'ACCESS EXPORT'!$A:$AF,9,FALSE))</f>
        <v>ORANGE</v>
      </c>
      <c r="H881" s="4" t="str">
        <f>_xlfn.IFNA(VLOOKUP($B881,'ACCESS EXPORT'!$B:$J,9,FALSE),"")</f>
        <v>FHTI</v>
      </c>
      <c r="I881" s="3" t="str">
        <f>CONCATENATE("(P)",VLOOKUP($A881,'ACCESS EXPORT'!$A:$AF,11,FALSE)," (F)",VLOOKUP($A881,'ACCESS EXPORT'!$A:$AF,29,FALSE))</f>
        <v>(P)(407) 303 2474 (F)(407) 303-0678</v>
      </c>
      <c r="J881" s="4" t="str">
        <f>UPPER(VLOOKUP($A881,'ACCESS EXPORT'!$A:$AF,12,FALSE))</f>
        <v>FHTI</v>
      </c>
      <c r="K881" s="4" t="str">
        <f>UPPER(VLOOKUP($A881,'ACCESS EXPORT'!$A:$AF,13,FALSE))</f>
        <v>KARI VARGAS</v>
      </c>
      <c r="L881" s="3" t="str">
        <f>IF(AND(VLOOKUP(A881,'ACCESS EXPORT'!A:AE,1,0),'ACCESS EXPORT'!N881=""),UPPER(CONCATENATE('ACCESS EXPORT'!AE881)),IF(VLOOKUP(A881,'ACCESS EXPORT'!A:AE,1,0),UPPER(CONCATENATE('ACCESS EXPORT'!N881," "&amp;CHAR(10),'ACCESS EXPORT'!AE881))))</f>
        <v xml:space="preserve">BARRY FRIEDMAN 
</v>
      </c>
      <c r="M881" s="4" t="str">
        <f>UPPER(VLOOKUP($A881,'ACCESS EXPORT'!$A:$O,15,FALSE))</f>
        <v>TBD</v>
      </c>
      <c r="N881" s="4" t="str">
        <f ca="1">IF(AND('ACCESS EXPORT'!X881="",'ACCESS EXPORT'!Y881=""),IF('ACCESS EXPORT'!V881&lt;&gt;"",(IF(TODAY()-'ACCESS EXPORT'!V881&gt;=-60,UPPER(CONCATENATE(VLOOKUP(B881,'ACCESS EXPORT'!$B:$P,15,FALSE),""&amp;CHAR(10)&amp;"(SEP",TEXT('ACCESS EXPORT'!V881," MM/DD/YYY)"))),IF(TODAY()-'ACCESS EXPORT'!V881&lt;0,UPPER(VLOOKUP(B881,'ACCESS EXPORT'!$B:$P,15,FALSE)),UPPER(VLOOKUP(B881,'ACCESS EXPORT'!$B:$P,15,FALSE))))),IF('ACCESS EXPORT'!U881="",UPPER(VLOOKUP(B881,'ACCESS EXPORT'!$B:$P,15,FALSE)),IF(TODAY()-'ACCESS EXPORT'!U881&lt;=30,CONCATENATE(UPPER(VLOOKUP(B881,'ACCESS EXPORT'!$B:$P,15,FALSE)),""&amp;CHAR(10)&amp;"(NEW",TEXT('ACCESS EXPORT'!U881," MM/DD/YYY)")),IF(AND(TODAY()-'ACCESS EXPORT'!U881&gt;30,TODAY()&gt;0),UPPER(VLOOKUP(B881,'ACCESS EXPORT'!$B:$P,15,FALSE)))))),IF('ACCESS EXPORT'!Y881&lt;&gt;"",UPPER(CONCATENATE(UPPER(VLOOKUP(B881,'ACCESS EXPORT'!$B:$P,15,FALSE)),""&amp;CHAR(10)&amp;"(Transfer Out",TEXT('ACCESS EXPORT'!Y881," MM/DD/YYY)"))),IF('ACCESS EXPORT'!X881&lt;&gt;"",UPPER(CONCATENATE(UPPER(VLOOKUP(B881,'ACCESS EXPORT'!$B:$P,15,FALSE)),""&amp;CHAR(10)&amp;"(Transfer In",TEXT('ACCESS EXPORT'!X881," MM/DD/YYY)"))))))</f>
        <v>GRIES, CYNTHIA</v>
      </c>
      <c r="O881" s="4" t="str">
        <f>_xlfn.IFNA(VLOOKUP(B881,'ACCESS EXPORT'!$B:$Q,16,FALSE),"")</f>
        <v>MD</v>
      </c>
      <c r="P881" s="4" t="str">
        <f>_xlfn.IFNA(VLOOKUP(B881,'ACCESS EXPORT'!B:W,22,FALSE),"-")</f>
        <v>1417904210</v>
      </c>
      <c r="Q881" s="4" t="str">
        <f>_xlfn.IFNA(VLOOKUP(A881,'ACCESS EXPORT'!$A:$AG,33,0),"-")</f>
        <v>Bevine Whyte</v>
      </c>
      <c r="R881" s="4" t="str">
        <f>_xlfn.IFNA(VLOOKUP(A881,'ACCESS EXPORT'!$A:$AH,34,0),"-")</f>
        <v>Hospital HR</v>
      </c>
      <c r="S881" s="4" t="str">
        <f>_xlfn.IFNA(VLOOKUP(A881,'ACCESS EXPORT'!$A:$AI,35,0),"-")</f>
        <v>James Agee</v>
      </c>
      <c r="T881" s="4" t="str">
        <f>_xlfn.IFNA(VLOOKUP(A881,'ACCESS EXPORT'!$A:$AJ,36,0),"-")</f>
        <v>TBD</v>
      </c>
      <c r="U881" s="4" t="str">
        <f>_xlfn.IFNA(VLOOKUP(A881,'ACCESS EXPORT'!$A:$AK,37,0),"-")</f>
        <v>athena</v>
      </c>
      <c r="V881" s="4" t="str">
        <f>_xlfn.IFNA(VLOOKUP(A881,'ACCESS EXPORT'!$A:$AL,38,0),"-")</f>
        <v>FHMG_FHTI LUNG TXP</v>
      </c>
      <c r="W881" s="4" t="str">
        <f>_xlfn.IFNA(VLOOKUP(A881,'ACCESS EXPORT'!$A:$AM,39,0),"-")</f>
        <v/>
      </c>
      <c r="X881" s="4" t="str">
        <f>_xlfn.IFNA(VLOOKUP(A881,'ACCESS EXPORT'!$A:$AN,40,0),"-")</f>
        <v>Brooke Bushika / Keelyn Fleming</v>
      </c>
      <c r="Y881" s="26" t="str">
        <f>_xlfn.IFNA(VLOOKUP(A881,'ACCESS EXPORT'!A:AO,41,0),"")</f>
        <v>Dave Cowley</v>
      </c>
      <c r="Z881" s="26" t="str">
        <f>_xlfn.IFNA(VLOOKUP(A881,'ACCESS EXPORT'!A:AP,42,0),"")</f>
        <v/>
      </c>
      <c r="AA881" s="26" t="str">
        <f>_xlfn.IFNA(VLOOKUP(A881,'ACCESS EXPORT'!A:AQ,43,0),"")</f>
        <v>Carl Pfeiffer</v>
      </c>
    </row>
    <row r="882" spans="1:27" ht="18.75" x14ac:dyDescent="0.25">
      <c r="A882" s="33">
        <v>360</v>
      </c>
      <c r="B882" s="10">
        <v>2074</v>
      </c>
      <c r="C882" s="7" t="str">
        <f ca="1">IFERROR(UPPER(IF(AND('ACCESS EXPORT'!AA882="",'ACCESS EXPORT'!Z882=""),VLOOKUP(A882,'ACCESS EXPORT'!$A:$AF,32,FALSE),(IF('ACCESS EXPORT'!AA882&lt;&gt;"",CONCATENATE(VLOOKUP(A882,'ACCESS EXPORT'!$A:$AF,32,FALSE)," (Closed",TEXT('ACCESS EXPORT'!AA882," MM/DD/YYY)")),IF(TODAY()&lt;(('ACCESS EXPORT'!Z882)+30),CONCATENATE(VLOOKUP(A882,'ACCESS EXPORT'!$A:$AF,32,FALSE)," (Opens",TEXT('ACCESS EXPORT'!Z882," MM/DD/YYY)")),VLOOKUP(A882,'ACCESS EXPORT'!$A:$AF,32,FALSE)))))),"-")</f>
        <v>ADVENTHEALTH MEDICAL GROUP TRANSPLANT AT ORLANDO</v>
      </c>
      <c r="D882" s="3" t="str">
        <f ca="1">IFERROR(UPPER(IF(AND('ACCESS EXPORT'!AA882="",'ACCESS EXPORT'!Z882=""),VLOOKUP(A882,'ACCESS EXPORT'!$A:$AF,28,FALSE),(IF('ACCESS EXPORT'!AA882&lt;&gt;"",CONCATENATE(VLOOKUP(A882,'ACCESS EXPORT'!$A:$AF,28,FALSE)," (Closed",TEXT('ACCESS EXPORT'!AA882," MM/DD/YYY)")),IF(TODAY()&lt;(('ACCESS EXPORT'!Z882)+30),CONCATENATE(VLOOKUP(A882,'ACCESS EXPORT'!$A:$AF,28,FALSE)," (Opens",TEXT('ACCESS EXPORT'!Z882," MM/DD/YYY)")),VLOOKUP(A882,'ACCESS EXPORT'!$A:$AF,28,FALSE)))))),"-")</f>
        <v>ADVANCED HEART FAIL</v>
      </c>
      <c r="E882" s="3" t="str">
        <f>VLOOKUP($A882,'ACCESS EXPORT'!$A:$AF,3,FALSE)</f>
        <v>7498</v>
      </c>
      <c r="F882" s="3" t="str">
        <f>UPPER(CONCATENATE(VLOOKUP(A882,'ACCESS EXPORT'!$A:$AF,4,FALSE)," ",VLOOKUP(A882,'ACCESS EXPORT'!$A:$AF,5,FALSE)," ",VLOOKUP(A882,'ACCESS EXPORT'!$A:$AF,6,FALSE)," ",VLOOKUP(A882,'ACCESS EXPORT'!$A:$AA,7,FALSE)," ",VLOOKUP(A882,'ACCESS EXPORT'!$A:$AA,8,FALSE)))</f>
        <v>2415 N ORANGE AVE SUITE 700 ORLANDO FL 32804</v>
      </c>
      <c r="G882" s="4" t="str">
        <f>UPPER(VLOOKUP($A882,'ACCESS EXPORT'!$A:$AF,9,FALSE))</f>
        <v>ORANGE</v>
      </c>
      <c r="H882" s="4" t="str">
        <f>_xlfn.IFNA(VLOOKUP($B882,'ACCESS EXPORT'!$B:$J,9,FALSE),"")</f>
        <v>FHTI</v>
      </c>
      <c r="I882" s="3" t="str">
        <f>CONCATENATE("(P)",VLOOKUP($A882,'ACCESS EXPORT'!$A:$AF,11,FALSE)," (F)",VLOOKUP($A882,'ACCESS EXPORT'!$A:$AF,29,FALSE))</f>
        <v>(P)(407) 303 2474 (F)(407) 303-0678</v>
      </c>
      <c r="J882" s="4" t="str">
        <f>UPPER(VLOOKUP($A882,'ACCESS EXPORT'!$A:$AF,12,FALSE))</f>
        <v>FHTI</v>
      </c>
      <c r="K882" s="4" t="str">
        <f>UPPER(VLOOKUP($A882,'ACCESS EXPORT'!$A:$AF,13,FALSE))</f>
        <v>KARI VARGAS</v>
      </c>
      <c r="L882" s="3" t="str">
        <f>IF(AND(VLOOKUP(A882,'ACCESS EXPORT'!A:AE,1,0),'ACCESS EXPORT'!N882=""),UPPER(CONCATENATE('ACCESS EXPORT'!AE882)),IF(VLOOKUP(A882,'ACCESS EXPORT'!A:AE,1,0),UPPER(CONCATENATE('ACCESS EXPORT'!N882," "&amp;CHAR(10),'ACCESS EXPORT'!AE882))))</f>
        <v xml:space="preserve">BARRY FRIEDMAN 
</v>
      </c>
      <c r="M882" s="4" t="str">
        <f>UPPER(VLOOKUP($A882,'ACCESS EXPORT'!$A:$O,15,FALSE))</f>
        <v>TBD</v>
      </c>
      <c r="N882" s="4" t="str">
        <f ca="1">IF(AND('ACCESS EXPORT'!X882="",'ACCESS EXPORT'!Y882=""),IF('ACCESS EXPORT'!V882&lt;&gt;"",(IF(TODAY()-'ACCESS EXPORT'!V882&gt;=-60,UPPER(CONCATENATE(VLOOKUP(B882,'ACCESS EXPORT'!$B:$P,15,FALSE),""&amp;CHAR(10)&amp;"(SEP",TEXT('ACCESS EXPORT'!V882," MM/DD/YYY)"))),IF(TODAY()-'ACCESS EXPORT'!V882&lt;0,UPPER(VLOOKUP(B882,'ACCESS EXPORT'!$B:$P,15,FALSE)),UPPER(VLOOKUP(B882,'ACCESS EXPORT'!$B:$P,15,FALSE))))),IF('ACCESS EXPORT'!U882="",UPPER(VLOOKUP(B882,'ACCESS EXPORT'!$B:$P,15,FALSE)),IF(TODAY()-'ACCESS EXPORT'!U882&lt;=30,CONCATENATE(UPPER(VLOOKUP(B882,'ACCESS EXPORT'!$B:$P,15,FALSE)),""&amp;CHAR(10)&amp;"(NEW",TEXT('ACCESS EXPORT'!U882," MM/DD/YYY)")),IF(AND(TODAY()-'ACCESS EXPORT'!U882&gt;30,TODAY()&gt;0),UPPER(VLOOKUP(B882,'ACCESS EXPORT'!$B:$P,15,FALSE)))))),IF('ACCESS EXPORT'!Y882&lt;&gt;"",UPPER(CONCATENATE(UPPER(VLOOKUP(B882,'ACCESS EXPORT'!$B:$P,15,FALSE)),""&amp;CHAR(10)&amp;"(Transfer Out",TEXT('ACCESS EXPORT'!Y882," MM/DD/YYY)"))),IF('ACCESS EXPORT'!X882&lt;&gt;"",UPPER(CONCATENATE(UPPER(VLOOKUP(B882,'ACCESS EXPORT'!$B:$P,15,FALSE)),""&amp;CHAR(10)&amp;"(Transfer In",TEXT('ACCESS EXPORT'!X882," MM/DD/YYY)"))))))</f>
        <v>VELEZ, MAURICIO</v>
      </c>
      <c r="O882" s="4" t="str">
        <f>_xlfn.IFNA(VLOOKUP(B882,'ACCESS EXPORT'!$B:$Q,16,FALSE),"")</f>
        <v>MD</v>
      </c>
      <c r="P882" s="4" t="str">
        <f>_xlfn.IFNA(VLOOKUP(B882,'ACCESS EXPORT'!B:W,22,FALSE),"-")</f>
        <v>1780629253</v>
      </c>
      <c r="Q882" s="4" t="str">
        <f>_xlfn.IFNA(VLOOKUP(A882,'ACCESS EXPORT'!$A:$AG,33,0),"-")</f>
        <v>Bevine Whyte</v>
      </c>
      <c r="R882" s="4" t="str">
        <f>_xlfn.IFNA(VLOOKUP(A882,'ACCESS EXPORT'!$A:$AH,34,0),"-")</f>
        <v>Hospital HR</v>
      </c>
      <c r="S882" s="4" t="str">
        <f>_xlfn.IFNA(VLOOKUP(A882,'ACCESS EXPORT'!$A:$AI,35,0),"-")</f>
        <v>James Agee</v>
      </c>
      <c r="T882" s="4" t="str">
        <f>_xlfn.IFNA(VLOOKUP(A882,'ACCESS EXPORT'!$A:$AJ,36,0),"-")</f>
        <v>TBD</v>
      </c>
      <c r="U882" s="4" t="str">
        <f>_xlfn.IFNA(VLOOKUP(A882,'ACCESS EXPORT'!$A:$AK,37,0),"-")</f>
        <v>athena</v>
      </c>
      <c r="V882" s="4" t="str">
        <f>_xlfn.IFNA(VLOOKUP(A882,'ACCESS EXPORT'!$A:$AL,38,0),"-")</f>
        <v>FHMG_FHTI LUNG TXP</v>
      </c>
      <c r="W882" s="4" t="str">
        <f>_xlfn.IFNA(VLOOKUP(A882,'ACCESS EXPORT'!$A:$AM,39,0),"-")</f>
        <v/>
      </c>
      <c r="X882" s="4" t="str">
        <f>_xlfn.IFNA(VLOOKUP(A882,'ACCESS EXPORT'!$A:$AN,40,0),"-")</f>
        <v>Brooke Bushika / Keelyn Fleming</v>
      </c>
      <c r="Y882" s="26" t="str">
        <f>_xlfn.IFNA(VLOOKUP(A882,'ACCESS EXPORT'!A:AO,41,0),"")</f>
        <v>Dave Cowley</v>
      </c>
      <c r="Z882" s="26" t="str">
        <f>_xlfn.IFNA(VLOOKUP(A882,'ACCESS EXPORT'!A:AP,42,0),"")</f>
        <v/>
      </c>
      <c r="AA882" s="26" t="str">
        <f>_xlfn.IFNA(VLOOKUP(A882,'ACCESS EXPORT'!A:AQ,43,0),"")</f>
        <v>Carl Pfeiffer</v>
      </c>
    </row>
    <row r="883" spans="1:27" ht="18.75" x14ac:dyDescent="0.25">
      <c r="A883" s="33">
        <v>360</v>
      </c>
      <c r="B883" s="10">
        <v>2071</v>
      </c>
      <c r="C883" s="7" t="str">
        <f ca="1">IFERROR(UPPER(IF(AND('ACCESS EXPORT'!AA883="",'ACCESS EXPORT'!Z883=""),VLOOKUP(A883,'ACCESS EXPORT'!$A:$AF,32,FALSE),(IF('ACCESS EXPORT'!AA883&lt;&gt;"",CONCATENATE(VLOOKUP(A883,'ACCESS EXPORT'!$A:$AF,32,FALSE)," (Closed",TEXT('ACCESS EXPORT'!AA883," MM/DD/YYY)")),IF(TODAY()&lt;(('ACCESS EXPORT'!Z883)+30),CONCATENATE(VLOOKUP(A883,'ACCESS EXPORT'!$A:$AF,32,FALSE)," (Opens",TEXT('ACCESS EXPORT'!Z883," MM/DD/YYY)")),VLOOKUP(A883,'ACCESS EXPORT'!$A:$AF,32,FALSE)))))),"-")</f>
        <v>ADVENTHEALTH MEDICAL GROUP TRANSPLANT AT ORLANDO</v>
      </c>
      <c r="D883" s="3" t="str">
        <f ca="1">IFERROR(UPPER(IF(AND('ACCESS EXPORT'!AA883="",'ACCESS EXPORT'!Z883=""),VLOOKUP(A883,'ACCESS EXPORT'!$A:$AF,28,FALSE),(IF('ACCESS EXPORT'!AA883&lt;&gt;"",CONCATENATE(VLOOKUP(A883,'ACCESS EXPORT'!$A:$AF,28,FALSE)," (Closed",TEXT('ACCESS EXPORT'!AA883," MM/DD/YYY)")),IF(TODAY()&lt;(('ACCESS EXPORT'!Z883)+30),CONCATENATE(VLOOKUP(A883,'ACCESS EXPORT'!$A:$AF,28,FALSE)," (Opens",TEXT('ACCESS EXPORT'!Z883," MM/DD/YYY)")),VLOOKUP(A883,'ACCESS EXPORT'!$A:$AF,28,FALSE)))))),"-")</f>
        <v>ADVANCED HEART FAIL</v>
      </c>
      <c r="E883" s="3" t="str">
        <f>VLOOKUP($A883,'ACCESS EXPORT'!$A:$AF,3,FALSE)</f>
        <v>7498</v>
      </c>
      <c r="F883" s="3" t="str">
        <f>UPPER(CONCATENATE(VLOOKUP(A883,'ACCESS EXPORT'!$A:$AF,4,FALSE)," ",VLOOKUP(A883,'ACCESS EXPORT'!$A:$AF,5,FALSE)," ",VLOOKUP(A883,'ACCESS EXPORT'!$A:$AF,6,FALSE)," ",VLOOKUP(A883,'ACCESS EXPORT'!$A:$AA,7,FALSE)," ",VLOOKUP(A883,'ACCESS EXPORT'!$A:$AA,8,FALSE)))</f>
        <v>2415 N ORANGE AVE SUITE 700 ORLANDO FL 32804</v>
      </c>
      <c r="G883" s="4" t="str">
        <f>UPPER(VLOOKUP($A883,'ACCESS EXPORT'!$A:$AF,9,FALSE))</f>
        <v>ORANGE</v>
      </c>
      <c r="H883" s="4" t="str">
        <f>_xlfn.IFNA(VLOOKUP($B883,'ACCESS EXPORT'!$B:$J,9,FALSE),"")</f>
        <v>FHTI</v>
      </c>
      <c r="I883" s="3" t="str">
        <f>CONCATENATE("(P)",VLOOKUP($A883,'ACCESS EXPORT'!$A:$AF,11,FALSE)," (F)",VLOOKUP($A883,'ACCESS EXPORT'!$A:$AF,29,FALSE))</f>
        <v>(P)(407) 303 2474 (F)(407) 303-0678</v>
      </c>
      <c r="J883" s="4" t="str">
        <f>UPPER(VLOOKUP($A883,'ACCESS EXPORT'!$A:$AF,12,FALSE))</f>
        <v>FHTI</v>
      </c>
      <c r="K883" s="4" t="str">
        <f>UPPER(VLOOKUP($A883,'ACCESS EXPORT'!$A:$AF,13,FALSE))</f>
        <v>KARI VARGAS</v>
      </c>
      <c r="L883" s="3" t="str">
        <f>IF(AND(VLOOKUP(A883,'ACCESS EXPORT'!A:AE,1,0),'ACCESS EXPORT'!N883=""),UPPER(CONCATENATE('ACCESS EXPORT'!AE883)),IF(VLOOKUP(A883,'ACCESS EXPORT'!A:AE,1,0),UPPER(CONCATENATE('ACCESS EXPORT'!N883," "&amp;CHAR(10),'ACCESS EXPORT'!AE883))))</f>
        <v xml:space="preserve">BARRY FRIEDMAN 
</v>
      </c>
      <c r="M883" s="4" t="str">
        <f>UPPER(VLOOKUP($A883,'ACCESS EXPORT'!$A:$O,15,FALSE))</f>
        <v>TBD</v>
      </c>
      <c r="N883" s="4" t="str">
        <f ca="1">IF(AND('ACCESS EXPORT'!X883="",'ACCESS EXPORT'!Y883=""),IF('ACCESS EXPORT'!V883&lt;&gt;"",(IF(TODAY()-'ACCESS EXPORT'!V883&gt;=-60,UPPER(CONCATENATE(VLOOKUP(B883,'ACCESS EXPORT'!$B:$P,15,FALSE),""&amp;CHAR(10)&amp;"(SEP",TEXT('ACCESS EXPORT'!V883," MM/DD/YYY)"))),IF(TODAY()-'ACCESS EXPORT'!V883&lt;0,UPPER(VLOOKUP(B883,'ACCESS EXPORT'!$B:$P,15,FALSE)),UPPER(VLOOKUP(B883,'ACCESS EXPORT'!$B:$P,15,FALSE))))),IF('ACCESS EXPORT'!U883="",UPPER(VLOOKUP(B883,'ACCESS EXPORT'!$B:$P,15,FALSE)),IF(TODAY()-'ACCESS EXPORT'!U883&lt;=30,CONCATENATE(UPPER(VLOOKUP(B883,'ACCESS EXPORT'!$B:$P,15,FALSE)),""&amp;CHAR(10)&amp;"(NEW",TEXT('ACCESS EXPORT'!U883," MM/DD/YYY)")),IF(AND(TODAY()-'ACCESS EXPORT'!U883&gt;30,TODAY()&gt;0),UPPER(VLOOKUP(B883,'ACCESS EXPORT'!$B:$P,15,FALSE)))))),IF('ACCESS EXPORT'!Y883&lt;&gt;"",UPPER(CONCATENATE(UPPER(VLOOKUP(B883,'ACCESS EXPORT'!$B:$P,15,FALSE)),""&amp;CHAR(10)&amp;"(Transfer Out",TEXT('ACCESS EXPORT'!Y883," MM/DD/YYY)"))),IF('ACCESS EXPORT'!X883&lt;&gt;"",UPPER(CONCATENATE(UPPER(VLOOKUP(B883,'ACCESS EXPORT'!$B:$P,15,FALSE)),""&amp;CHAR(10)&amp;"(Transfer In",TEXT('ACCESS EXPORT'!X883," MM/DD/YYY)"))))))</f>
        <v>SHAKAR, SIMON</v>
      </c>
      <c r="O883" s="4" t="str">
        <f>_xlfn.IFNA(VLOOKUP(B883,'ACCESS EXPORT'!$B:$Q,16,FALSE),"")</f>
        <v>MD</v>
      </c>
      <c r="P883" s="4" t="str">
        <f>_xlfn.IFNA(VLOOKUP(B883,'ACCESS EXPORT'!B:W,22,FALSE),"-")</f>
        <v>1316037096</v>
      </c>
      <c r="Q883" s="4" t="str">
        <f>_xlfn.IFNA(VLOOKUP(A883,'ACCESS EXPORT'!$A:$AG,33,0),"-")</f>
        <v>Bevine Whyte</v>
      </c>
      <c r="R883" s="4" t="str">
        <f>_xlfn.IFNA(VLOOKUP(A883,'ACCESS EXPORT'!$A:$AH,34,0),"-")</f>
        <v>Hospital HR</v>
      </c>
      <c r="S883" s="4" t="str">
        <f>_xlfn.IFNA(VLOOKUP(A883,'ACCESS EXPORT'!$A:$AI,35,0),"-")</f>
        <v>James Agee</v>
      </c>
      <c r="T883" s="4" t="str">
        <f>_xlfn.IFNA(VLOOKUP(A883,'ACCESS EXPORT'!$A:$AJ,36,0),"-")</f>
        <v>TBD</v>
      </c>
      <c r="U883" s="4" t="str">
        <f>_xlfn.IFNA(VLOOKUP(A883,'ACCESS EXPORT'!$A:$AK,37,0),"-")</f>
        <v>athena</v>
      </c>
      <c r="V883" s="4" t="str">
        <f>_xlfn.IFNA(VLOOKUP(A883,'ACCESS EXPORT'!$A:$AL,38,0),"-")</f>
        <v>FHMG_FHTI LUNG TXP</v>
      </c>
      <c r="W883" s="4" t="str">
        <f>_xlfn.IFNA(VLOOKUP(A883,'ACCESS EXPORT'!$A:$AM,39,0),"-")</f>
        <v/>
      </c>
      <c r="X883" s="4" t="str">
        <f>_xlfn.IFNA(VLOOKUP(A883,'ACCESS EXPORT'!$A:$AN,40,0),"-")</f>
        <v>Brooke Bushika / Keelyn Fleming</v>
      </c>
      <c r="Y883" s="26" t="str">
        <f>_xlfn.IFNA(VLOOKUP(A883,'ACCESS EXPORT'!A:AO,41,0),"")</f>
        <v>Dave Cowley</v>
      </c>
      <c r="Z883" s="26" t="str">
        <f>_xlfn.IFNA(VLOOKUP(A883,'ACCESS EXPORT'!A:AP,42,0),"")</f>
        <v/>
      </c>
      <c r="AA883" s="26" t="str">
        <f>_xlfn.IFNA(VLOOKUP(A883,'ACCESS EXPORT'!A:AQ,43,0),"")</f>
        <v>Carl Pfeiffer</v>
      </c>
    </row>
    <row r="884" spans="1:27" ht="18.75" x14ac:dyDescent="0.25">
      <c r="A884" s="33">
        <v>360</v>
      </c>
      <c r="B884" s="10">
        <v>2068</v>
      </c>
      <c r="C884" s="7" t="str">
        <f ca="1">IFERROR(UPPER(IF(AND('ACCESS EXPORT'!AA884="",'ACCESS EXPORT'!Z884=""),VLOOKUP(A884,'ACCESS EXPORT'!$A:$AF,32,FALSE),(IF('ACCESS EXPORT'!AA884&lt;&gt;"",CONCATENATE(VLOOKUP(A884,'ACCESS EXPORT'!$A:$AF,32,FALSE)," (Closed",TEXT('ACCESS EXPORT'!AA884," MM/DD/YYY)")),IF(TODAY()&lt;(('ACCESS EXPORT'!Z884)+30),CONCATENATE(VLOOKUP(A884,'ACCESS EXPORT'!$A:$AF,32,FALSE)," (Opens",TEXT('ACCESS EXPORT'!Z884," MM/DD/YYY)")),VLOOKUP(A884,'ACCESS EXPORT'!$A:$AF,32,FALSE)))))),"-")</f>
        <v>ADVENTHEALTH MEDICAL GROUP TRANSPLANT AT ORLANDO</v>
      </c>
      <c r="D884" s="3" t="str">
        <f ca="1">IFERROR(UPPER(IF(AND('ACCESS EXPORT'!AA884="",'ACCESS EXPORT'!Z884=""),VLOOKUP(A884,'ACCESS EXPORT'!$A:$AF,28,FALSE),(IF('ACCESS EXPORT'!AA884&lt;&gt;"",CONCATENATE(VLOOKUP(A884,'ACCESS EXPORT'!$A:$AF,28,FALSE)," (Closed",TEXT('ACCESS EXPORT'!AA884," MM/DD/YYY)")),IF(TODAY()&lt;(('ACCESS EXPORT'!Z884)+30),CONCATENATE(VLOOKUP(A884,'ACCESS EXPORT'!$A:$AF,28,FALSE)," (Opens",TEXT('ACCESS EXPORT'!Z884," MM/DD/YYY)")),VLOOKUP(A884,'ACCESS EXPORT'!$A:$AF,28,FALSE)))))),"-")</f>
        <v>ADVANCED HEART FAIL</v>
      </c>
      <c r="E884" s="3" t="str">
        <f>VLOOKUP($A884,'ACCESS EXPORT'!$A:$AF,3,FALSE)</f>
        <v>7498</v>
      </c>
      <c r="F884" s="3" t="str">
        <f>UPPER(CONCATENATE(VLOOKUP(A884,'ACCESS EXPORT'!$A:$AF,4,FALSE)," ",VLOOKUP(A884,'ACCESS EXPORT'!$A:$AF,5,FALSE)," ",VLOOKUP(A884,'ACCESS EXPORT'!$A:$AF,6,FALSE)," ",VLOOKUP(A884,'ACCESS EXPORT'!$A:$AA,7,FALSE)," ",VLOOKUP(A884,'ACCESS EXPORT'!$A:$AA,8,FALSE)))</f>
        <v>2415 N ORANGE AVE SUITE 700 ORLANDO FL 32804</v>
      </c>
      <c r="G884" s="4" t="str">
        <f>UPPER(VLOOKUP($A884,'ACCESS EXPORT'!$A:$AF,9,FALSE))</f>
        <v>ORANGE</v>
      </c>
      <c r="H884" s="4" t="str">
        <f>_xlfn.IFNA(VLOOKUP($B884,'ACCESS EXPORT'!$B:$J,9,FALSE),"")</f>
        <v>FHTI</v>
      </c>
      <c r="I884" s="3" t="str">
        <f>CONCATENATE("(P)",VLOOKUP($A884,'ACCESS EXPORT'!$A:$AF,11,FALSE)," (F)",VLOOKUP($A884,'ACCESS EXPORT'!$A:$AF,29,FALSE))</f>
        <v>(P)(407) 303 2474 (F)(407) 303-0678</v>
      </c>
      <c r="J884" s="4" t="str">
        <f>UPPER(VLOOKUP($A884,'ACCESS EXPORT'!$A:$AF,12,FALSE))</f>
        <v>FHTI</v>
      </c>
      <c r="K884" s="4" t="str">
        <f>UPPER(VLOOKUP($A884,'ACCESS EXPORT'!$A:$AF,13,FALSE))</f>
        <v>KARI VARGAS</v>
      </c>
      <c r="L884" s="3" t="str">
        <f>IF(AND(VLOOKUP(A884,'ACCESS EXPORT'!A:AE,1,0),'ACCESS EXPORT'!N884=""),UPPER(CONCATENATE('ACCESS EXPORT'!AE884)),IF(VLOOKUP(A884,'ACCESS EXPORT'!A:AE,1,0),UPPER(CONCATENATE('ACCESS EXPORT'!N884," "&amp;CHAR(10),'ACCESS EXPORT'!AE884))))</f>
        <v xml:space="preserve">BARRY FRIEDMAN 
</v>
      </c>
      <c r="M884" s="4" t="str">
        <f>UPPER(VLOOKUP($A884,'ACCESS EXPORT'!$A:$O,15,FALSE))</f>
        <v>TBD</v>
      </c>
      <c r="N884" s="4" t="str">
        <f ca="1">IF(AND('ACCESS EXPORT'!X884="",'ACCESS EXPORT'!Y884=""),IF('ACCESS EXPORT'!V884&lt;&gt;"",(IF(TODAY()-'ACCESS EXPORT'!V884&gt;=-60,UPPER(CONCATENATE(VLOOKUP(B884,'ACCESS EXPORT'!$B:$P,15,FALSE),""&amp;CHAR(10)&amp;"(SEP",TEXT('ACCESS EXPORT'!V884," MM/DD/YYY)"))),IF(TODAY()-'ACCESS EXPORT'!V884&lt;0,UPPER(VLOOKUP(B884,'ACCESS EXPORT'!$B:$P,15,FALSE)),UPPER(VLOOKUP(B884,'ACCESS EXPORT'!$B:$P,15,FALSE))))),IF('ACCESS EXPORT'!U884="",UPPER(VLOOKUP(B884,'ACCESS EXPORT'!$B:$P,15,FALSE)),IF(TODAY()-'ACCESS EXPORT'!U884&lt;=30,CONCATENATE(UPPER(VLOOKUP(B884,'ACCESS EXPORT'!$B:$P,15,FALSE)),""&amp;CHAR(10)&amp;"(NEW",TEXT('ACCESS EXPORT'!U884," MM/DD/YYY)")),IF(AND(TODAY()-'ACCESS EXPORT'!U884&gt;30,TODAY()&gt;0),UPPER(VLOOKUP(B884,'ACCESS EXPORT'!$B:$P,15,FALSE)))))),IF('ACCESS EXPORT'!Y884&lt;&gt;"",UPPER(CONCATENATE(UPPER(VLOOKUP(B884,'ACCESS EXPORT'!$B:$P,15,FALSE)),""&amp;CHAR(10)&amp;"(Transfer Out",TEXT('ACCESS EXPORT'!Y884," MM/DD/YYY)"))),IF('ACCESS EXPORT'!X884&lt;&gt;"",UPPER(CONCATENATE(UPPER(VLOOKUP(B884,'ACCESS EXPORT'!$B:$P,15,FALSE)),""&amp;CHAR(10)&amp;"(Transfer In",TEXT('ACCESS EXPORT'!X884," MM/DD/YYY)"))))))</f>
        <v>RAVAL, NIRAV YAGNESH</v>
      </c>
      <c r="O884" s="4" t="str">
        <f>_xlfn.IFNA(VLOOKUP(B884,'ACCESS EXPORT'!$B:$Q,16,FALSE),"")</f>
        <v>MD</v>
      </c>
      <c r="P884" s="4" t="str">
        <f>_xlfn.IFNA(VLOOKUP(B884,'ACCESS EXPORT'!B:W,22,FALSE),"-")</f>
        <v>1962401331</v>
      </c>
      <c r="Q884" s="4" t="str">
        <f>_xlfn.IFNA(VLOOKUP(A884,'ACCESS EXPORT'!$A:$AG,33,0),"-")</f>
        <v>Bevine Whyte</v>
      </c>
      <c r="R884" s="4" t="str">
        <f>_xlfn.IFNA(VLOOKUP(A884,'ACCESS EXPORT'!$A:$AH,34,0),"-")</f>
        <v>Hospital HR</v>
      </c>
      <c r="S884" s="4" t="str">
        <f>_xlfn.IFNA(VLOOKUP(A884,'ACCESS EXPORT'!$A:$AI,35,0),"-")</f>
        <v>James Agee</v>
      </c>
      <c r="T884" s="4" t="str">
        <f>_xlfn.IFNA(VLOOKUP(A884,'ACCESS EXPORT'!$A:$AJ,36,0),"-")</f>
        <v>TBD</v>
      </c>
      <c r="U884" s="4" t="str">
        <f>_xlfn.IFNA(VLOOKUP(A884,'ACCESS EXPORT'!$A:$AK,37,0),"-")</f>
        <v>athena</v>
      </c>
      <c r="V884" s="4" t="str">
        <f>_xlfn.IFNA(VLOOKUP(A884,'ACCESS EXPORT'!$A:$AL,38,0),"-")</f>
        <v>FHMG_FHTI LUNG TXP</v>
      </c>
      <c r="W884" s="4" t="str">
        <f>_xlfn.IFNA(VLOOKUP(A884,'ACCESS EXPORT'!$A:$AM,39,0),"-")</f>
        <v/>
      </c>
      <c r="X884" s="4" t="str">
        <f>_xlfn.IFNA(VLOOKUP(A884,'ACCESS EXPORT'!$A:$AN,40,0),"-")</f>
        <v>Brooke Bushika / Keelyn Fleming</v>
      </c>
      <c r="Y884" s="26" t="str">
        <f>_xlfn.IFNA(VLOOKUP(A884,'ACCESS EXPORT'!A:AO,41,0),"")</f>
        <v>Dave Cowley</v>
      </c>
      <c r="Z884" s="26" t="str">
        <f>_xlfn.IFNA(VLOOKUP(A884,'ACCESS EXPORT'!A:AP,42,0),"")</f>
        <v/>
      </c>
      <c r="AA884" s="26" t="str">
        <f>_xlfn.IFNA(VLOOKUP(A884,'ACCESS EXPORT'!A:AQ,43,0),"")</f>
        <v>Carl Pfeiffer</v>
      </c>
    </row>
    <row r="885" spans="1:27" ht="18.75" x14ac:dyDescent="0.25">
      <c r="A885" s="33">
        <v>360</v>
      </c>
      <c r="B885" s="10">
        <v>2075</v>
      </c>
      <c r="C885" s="7" t="str">
        <f ca="1">IFERROR(UPPER(IF(AND('ACCESS EXPORT'!AA885="",'ACCESS EXPORT'!Z885=""),VLOOKUP(A885,'ACCESS EXPORT'!$A:$AF,32,FALSE),(IF('ACCESS EXPORT'!AA885&lt;&gt;"",CONCATENATE(VLOOKUP(A885,'ACCESS EXPORT'!$A:$AF,32,FALSE)," (Closed",TEXT('ACCESS EXPORT'!AA885," MM/DD/YYY)")),IF(TODAY()&lt;(('ACCESS EXPORT'!Z885)+30),CONCATENATE(VLOOKUP(A885,'ACCESS EXPORT'!$A:$AF,32,FALSE)," (Opens",TEXT('ACCESS EXPORT'!Z885," MM/DD/YYY)")),VLOOKUP(A885,'ACCESS EXPORT'!$A:$AF,32,FALSE)))))),"-")</f>
        <v>ADVENTHEALTH MEDICAL GROUP TRANSPLANT AT ORLANDO</v>
      </c>
      <c r="D885" s="3" t="str">
        <f ca="1">IFERROR(UPPER(IF(AND('ACCESS EXPORT'!AA885="",'ACCESS EXPORT'!Z885=""),VLOOKUP(A885,'ACCESS EXPORT'!$A:$AF,28,FALSE),(IF('ACCESS EXPORT'!AA885&lt;&gt;"",CONCATENATE(VLOOKUP(A885,'ACCESS EXPORT'!$A:$AF,28,FALSE)," (Closed",TEXT('ACCESS EXPORT'!AA885," MM/DD/YYY)")),IF(TODAY()&lt;(('ACCESS EXPORT'!Z885)+30),CONCATENATE(VLOOKUP(A885,'ACCESS EXPORT'!$A:$AF,28,FALSE)," (Opens",TEXT('ACCESS EXPORT'!Z885," MM/DD/YYY)")),VLOOKUP(A885,'ACCESS EXPORT'!$A:$AF,28,FALSE)))))),"-")</f>
        <v>ADVANCED HEART FAIL</v>
      </c>
      <c r="E885" s="3" t="str">
        <f>VLOOKUP($A885,'ACCESS EXPORT'!$A:$AF,3,FALSE)</f>
        <v>7498</v>
      </c>
      <c r="F885" s="3" t="str">
        <f>UPPER(CONCATENATE(VLOOKUP(A885,'ACCESS EXPORT'!$A:$AF,4,FALSE)," ",VLOOKUP(A885,'ACCESS EXPORT'!$A:$AF,5,FALSE)," ",VLOOKUP(A885,'ACCESS EXPORT'!$A:$AF,6,FALSE)," ",VLOOKUP(A885,'ACCESS EXPORT'!$A:$AA,7,FALSE)," ",VLOOKUP(A885,'ACCESS EXPORT'!$A:$AA,8,FALSE)))</f>
        <v>2415 N ORANGE AVE SUITE 700 ORLANDO FL 32804</v>
      </c>
      <c r="G885" s="4" t="str">
        <f>UPPER(VLOOKUP($A885,'ACCESS EXPORT'!$A:$AF,9,FALSE))</f>
        <v>ORANGE</v>
      </c>
      <c r="H885" s="4" t="str">
        <f>_xlfn.IFNA(VLOOKUP($B885,'ACCESS EXPORT'!$B:$J,9,FALSE),"")</f>
        <v>FHTI</v>
      </c>
      <c r="I885" s="3" t="str">
        <f>CONCATENATE("(P)",VLOOKUP($A885,'ACCESS EXPORT'!$A:$AF,11,FALSE)," (F)",VLOOKUP($A885,'ACCESS EXPORT'!$A:$AF,29,FALSE))</f>
        <v>(P)(407) 303 2474 (F)(407) 303-0678</v>
      </c>
      <c r="J885" s="4" t="str">
        <f>UPPER(VLOOKUP($A885,'ACCESS EXPORT'!$A:$AF,12,FALSE))</f>
        <v>FHTI</v>
      </c>
      <c r="K885" s="4" t="str">
        <f>UPPER(VLOOKUP($A885,'ACCESS EXPORT'!$A:$AF,13,FALSE))</f>
        <v>KARI VARGAS</v>
      </c>
      <c r="L885" s="3" t="str">
        <f>IF(AND(VLOOKUP(A885,'ACCESS EXPORT'!A:AE,1,0),'ACCESS EXPORT'!N885=""),UPPER(CONCATENATE('ACCESS EXPORT'!AE885)),IF(VLOOKUP(A885,'ACCESS EXPORT'!A:AE,1,0),UPPER(CONCATENATE('ACCESS EXPORT'!N885," "&amp;CHAR(10),'ACCESS EXPORT'!AE885))))</f>
        <v xml:space="preserve">BARRY FRIEDMAN 
</v>
      </c>
      <c r="M885" s="4" t="str">
        <f>UPPER(VLOOKUP($A885,'ACCESS EXPORT'!$A:$O,15,FALSE))</f>
        <v>TBD</v>
      </c>
      <c r="N885" s="4" t="str">
        <f ca="1">IF(AND('ACCESS EXPORT'!X885="",'ACCESS EXPORT'!Y885=""),IF('ACCESS EXPORT'!V885&lt;&gt;"",(IF(TODAY()-'ACCESS EXPORT'!V885&gt;=-60,UPPER(CONCATENATE(VLOOKUP(B885,'ACCESS EXPORT'!$B:$P,15,FALSE),""&amp;CHAR(10)&amp;"(SEP",TEXT('ACCESS EXPORT'!V885," MM/DD/YYY)"))),IF(TODAY()-'ACCESS EXPORT'!V885&lt;0,UPPER(VLOOKUP(B885,'ACCESS EXPORT'!$B:$P,15,FALSE)),UPPER(VLOOKUP(B885,'ACCESS EXPORT'!$B:$P,15,FALSE))))),IF('ACCESS EXPORT'!U885="",UPPER(VLOOKUP(B885,'ACCESS EXPORT'!$B:$P,15,FALSE)),IF(TODAY()-'ACCESS EXPORT'!U885&lt;=30,CONCATENATE(UPPER(VLOOKUP(B885,'ACCESS EXPORT'!$B:$P,15,FALSE)),""&amp;CHAR(10)&amp;"(NEW",TEXT('ACCESS EXPORT'!U885," MM/DD/YYY)")),IF(AND(TODAY()-'ACCESS EXPORT'!U885&gt;30,TODAY()&gt;0),UPPER(VLOOKUP(B885,'ACCESS EXPORT'!$B:$P,15,FALSE)))))),IF('ACCESS EXPORT'!Y885&lt;&gt;"",UPPER(CONCATENATE(UPPER(VLOOKUP(B885,'ACCESS EXPORT'!$B:$P,15,FALSE)),""&amp;CHAR(10)&amp;"(Transfer Out",TEXT('ACCESS EXPORT'!Y885," MM/DD/YYY)"))),IF('ACCESS EXPORT'!X885&lt;&gt;"",UPPER(CONCATENATE(UPPER(VLOOKUP(B885,'ACCESS EXPORT'!$B:$P,15,FALSE)),""&amp;CHAR(10)&amp;"(Transfer In",TEXT('ACCESS EXPORT'!X885," MM/DD/YYY)"))))))</f>
        <v>VIDIC, ANDRIJA</v>
      </c>
      <c r="O885" s="4" t="str">
        <f>_xlfn.IFNA(VLOOKUP(B885,'ACCESS EXPORT'!$B:$Q,16,FALSE),"")</f>
        <v>DO</v>
      </c>
      <c r="P885" s="4" t="str">
        <f>_xlfn.IFNA(VLOOKUP(B885,'ACCESS EXPORT'!B:W,22,FALSE),"-")</f>
        <v>1003120692</v>
      </c>
      <c r="Q885" s="4" t="str">
        <f>_xlfn.IFNA(VLOOKUP(A885,'ACCESS EXPORT'!$A:$AG,33,0),"-")</f>
        <v>Bevine Whyte</v>
      </c>
      <c r="R885" s="4" t="str">
        <f>_xlfn.IFNA(VLOOKUP(A885,'ACCESS EXPORT'!$A:$AH,34,0),"-")</f>
        <v>Hospital HR</v>
      </c>
      <c r="S885" s="4" t="str">
        <f>_xlfn.IFNA(VLOOKUP(A885,'ACCESS EXPORT'!$A:$AI,35,0),"-")</f>
        <v>James Agee</v>
      </c>
      <c r="T885" s="4" t="str">
        <f>_xlfn.IFNA(VLOOKUP(A885,'ACCESS EXPORT'!$A:$AJ,36,0),"-")</f>
        <v>TBD</v>
      </c>
      <c r="U885" s="4" t="str">
        <f>_xlfn.IFNA(VLOOKUP(A885,'ACCESS EXPORT'!$A:$AK,37,0),"-")</f>
        <v>athena</v>
      </c>
      <c r="V885" s="4" t="str">
        <f>_xlfn.IFNA(VLOOKUP(A885,'ACCESS EXPORT'!$A:$AL,38,0),"-")</f>
        <v>FHMG_FHTI LUNG TXP</v>
      </c>
      <c r="W885" s="4" t="str">
        <f>_xlfn.IFNA(VLOOKUP(A885,'ACCESS EXPORT'!$A:$AM,39,0),"-")</f>
        <v/>
      </c>
      <c r="X885" s="4" t="str">
        <f>_xlfn.IFNA(VLOOKUP(A885,'ACCESS EXPORT'!$A:$AN,40,0),"-")</f>
        <v>Brooke Bushika / Keelyn Fleming</v>
      </c>
      <c r="Y885" s="26" t="str">
        <f>_xlfn.IFNA(VLOOKUP(A885,'ACCESS EXPORT'!A:AO,41,0),"")</f>
        <v>Dave Cowley</v>
      </c>
      <c r="Z885" s="26" t="str">
        <f>_xlfn.IFNA(VLOOKUP(A885,'ACCESS EXPORT'!A:AP,42,0),"")</f>
        <v/>
      </c>
      <c r="AA885" s="26" t="str">
        <f>_xlfn.IFNA(VLOOKUP(A885,'ACCESS EXPORT'!A:AQ,43,0),"")</f>
        <v>Carl Pfeiffer</v>
      </c>
    </row>
    <row r="886" spans="1:27" ht="18.75" x14ac:dyDescent="0.25">
      <c r="A886" s="33">
        <v>236</v>
      </c>
      <c r="B886" s="10">
        <v>1523</v>
      </c>
      <c r="C886" s="7" t="str">
        <f ca="1">IFERROR(UPPER(IF(AND('ACCESS EXPORT'!AA886="",'ACCESS EXPORT'!Z886=""),VLOOKUP(A886,'ACCESS EXPORT'!$A:$AF,32,FALSE),(IF('ACCESS EXPORT'!AA886&lt;&gt;"",CONCATENATE(VLOOKUP(A886,'ACCESS EXPORT'!$A:$AF,32,FALSE)," (Closed",TEXT('ACCESS EXPORT'!AA886," MM/DD/YYY)")),IF(TODAY()&lt;(('ACCESS EXPORT'!Z886)+30),CONCATENATE(VLOOKUP(A886,'ACCESS EXPORT'!$A:$AF,32,FALSE)," (Opens",TEXT('ACCESS EXPORT'!Z886," MM/DD/YYY)")),VLOOKUP(A886,'ACCESS EXPORT'!$A:$AF,32,FALSE)))))),"-")</f>
        <v>ADVENTHEALTH MEDICAL GROUP PEDIATRIC NEUROSURGERY</v>
      </c>
      <c r="D886" s="3" t="str">
        <f ca="1">IFERROR(UPPER(IF(AND('ACCESS EXPORT'!AA886="",'ACCESS EXPORT'!Z886=""),VLOOKUP(A886,'ACCESS EXPORT'!$A:$AF,28,FALSE),(IF('ACCESS EXPORT'!AA886&lt;&gt;"",CONCATENATE(VLOOKUP(A886,'ACCESS EXPORT'!$A:$AF,28,FALSE)," (Closed",TEXT('ACCESS EXPORT'!AA886," MM/DD/YYY)")),IF(TODAY()&lt;(('ACCESS EXPORT'!Z886)+30),CONCATENATE(VLOOKUP(A886,'ACCESS EXPORT'!$A:$AF,28,FALSE)," (Opens",TEXT('ACCESS EXPORT'!Z886," MM/DD/YYY)")),VLOOKUP(A886,'ACCESS EXPORT'!$A:$AF,28,FALSE)))))),"-")</f>
        <v>NEUROSURGEONS FOR KIDS</v>
      </c>
      <c r="E886" s="3" t="str">
        <f>VLOOKUP($A886,'ACCESS EXPORT'!$A:$AF,3,FALSE)</f>
        <v>7550</v>
      </c>
      <c r="F886" s="3" t="str">
        <f>UPPER(CONCATENATE(VLOOKUP(A886,'ACCESS EXPORT'!$A:$AF,4,FALSE)," ",VLOOKUP(A886,'ACCESS EXPORT'!$A:$AF,5,FALSE)," ",VLOOKUP(A886,'ACCESS EXPORT'!$A:$AF,6,FALSE)," ",VLOOKUP(A886,'ACCESS EXPORT'!$A:$AA,7,FALSE)," ",VLOOKUP(A886,'ACCESS EXPORT'!$A:$AA,8,FALSE)))</f>
        <v>615 E PRINCETON ST SUITE 101 ORLANDO FL 32803</v>
      </c>
      <c r="G886" s="4" t="str">
        <f>UPPER(VLOOKUP($A886,'ACCESS EXPORT'!$A:$AF,9,FALSE))</f>
        <v>ORANGE</v>
      </c>
      <c r="H886" s="4" t="str">
        <f>_xlfn.IFNA(VLOOKUP($B886,'ACCESS EXPORT'!$B:$J,9,FALSE),"")</f>
        <v>Childrens</v>
      </c>
      <c r="I886" s="3" t="str">
        <f>CONCATENATE("(P)",VLOOKUP($A886,'ACCESS EXPORT'!$A:$AF,11,FALSE)," (F)",VLOOKUP($A886,'ACCESS EXPORT'!$A:$AF,29,FALSE))</f>
        <v>(P)(407) 236-0006 (F)(407) 236-0007</v>
      </c>
      <c r="J886" s="4" t="str">
        <f>UPPER(VLOOKUP($A886,'ACCESS EXPORT'!$A:$AF,12,FALSE))</f>
        <v>PEDIATRIC SPECIALTY</v>
      </c>
      <c r="K886" s="4" t="str">
        <f>UPPER(VLOOKUP($A886,'ACCESS EXPORT'!$A:$AF,13,FALSE))</f>
        <v>MARLENE HOLLAND</v>
      </c>
      <c r="L886" s="3" t="str">
        <f>IF(AND(VLOOKUP(A886,'ACCESS EXPORT'!A:AE,1,0),'ACCESS EXPORT'!N886=""),UPPER(CONCATENATE('ACCESS EXPORT'!AE886)),IF(VLOOKUP(A886,'ACCESS EXPORT'!A:AE,1,0),UPPER(CONCATENATE('ACCESS EXPORT'!N886," "&amp;CHAR(10),'ACCESS EXPORT'!AE886))))</f>
        <v xml:space="preserve">LYNETTE KEELING 
</v>
      </c>
      <c r="M886" s="4" t="str">
        <f>UPPER(VLOOKUP($A886,'ACCESS EXPORT'!$A:$O,15,FALSE))</f>
        <v>MICHELLE HILL (PM)</v>
      </c>
      <c r="N886" s="4" t="str">
        <f ca="1">IF(AND('ACCESS EXPORT'!X886="",'ACCESS EXPORT'!Y886=""),IF('ACCESS EXPORT'!V886&lt;&gt;"",(IF(TODAY()-'ACCESS EXPORT'!V886&gt;=-60,UPPER(CONCATENATE(VLOOKUP(B886,'ACCESS EXPORT'!$B:$P,15,FALSE),""&amp;CHAR(10)&amp;"(SEP",TEXT('ACCESS EXPORT'!V886," MM/DD/YYY)"))),IF(TODAY()-'ACCESS EXPORT'!V886&lt;0,UPPER(VLOOKUP(B886,'ACCESS EXPORT'!$B:$P,15,FALSE)),UPPER(VLOOKUP(B886,'ACCESS EXPORT'!$B:$P,15,FALSE))))),IF('ACCESS EXPORT'!U886="",UPPER(VLOOKUP(B886,'ACCESS EXPORT'!$B:$P,15,FALSE)),IF(TODAY()-'ACCESS EXPORT'!U886&lt;=30,CONCATENATE(UPPER(VLOOKUP(B886,'ACCESS EXPORT'!$B:$P,15,FALSE)),""&amp;CHAR(10)&amp;"(NEW",TEXT('ACCESS EXPORT'!U886," MM/DD/YYY)")),IF(AND(TODAY()-'ACCESS EXPORT'!U886&gt;30,TODAY()&gt;0),UPPER(VLOOKUP(B886,'ACCESS EXPORT'!$B:$P,15,FALSE)))))),IF('ACCESS EXPORT'!Y886&lt;&gt;"",UPPER(CONCATENATE(UPPER(VLOOKUP(B886,'ACCESS EXPORT'!$B:$P,15,FALSE)),""&amp;CHAR(10)&amp;"(Transfer Out",TEXT('ACCESS EXPORT'!Y886," MM/DD/YYY)"))),IF('ACCESS EXPORT'!X886&lt;&gt;"",UPPER(CONCATENATE(UPPER(VLOOKUP(B886,'ACCESS EXPORT'!$B:$P,15,FALSE)),""&amp;CHAR(10)&amp;"(Transfer In",TEXT('ACCESS EXPORT'!X886," MM/DD/YYY)"))))))</f>
        <v>BAUMGARTNER, JAMES EDMUND</v>
      </c>
      <c r="O886" s="4" t="str">
        <f>_xlfn.IFNA(VLOOKUP(B886,'ACCESS EXPORT'!$B:$Q,16,FALSE),"")</f>
        <v>MD</v>
      </c>
      <c r="P886" s="4" t="str">
        <f>_xlfn.IFNA(VLOOKUP(B886,'ACCESS EXPORT'!B:W,22,FALSE),"-")</f>
        <v>1306878806</v>
      </c>
      <c r="Q886" s="4" t="str">
        <f>_xlfn.IFNA(VLOOKUP(A886,'ACCESS EXPORT'!$A:$AG,33,0),"-")</f>
        <v>Pat Lanier</v>
      </c>
      <c r="R886" s="4" t="str">
        <f>_xlfn.IFNA(VLOOKUP(A886,'ACCESS EXPORT'!$A:$AH,34,0),"-")</f>
        <v>Amanda Dowd</v>
      </c>
      <c r="S886" s="4" t="str">
        <f>_xlfn.IFNA(VLOOKUP(A886,'ACCESS EXPORT'!$A:$AI,35,0),"-")</f>
        <v>Courtney Powell</v>
      </c>
      <c r="T886" s="4" t="str">
        <f>_xlfn.IFNA(VLOOKUP(A886,'ACCESS EXPORT'!$A:$AJ,36,0),"-")</f>
        <v>Ishmael Molyneaux</v>
      </c>
      <c r="U886" s="4" t="str">
        <f>_xlfn.IFNA(VLOOKUP(A886,'ACCESS EXPORT'!$A:$AK,37,0),"-")</f>
        <v>Cerner</v>
      </c>
      <c r="V886" s="4" t="str">
        <f>_xlfn.IFNA(VLOOKUP(A886,'ACCESS EXPORT'!$A:$AL,38,0),"-")</f>
        <v>FHMG_NEUROSURG FOR KIDS</v>
      </c>
      <c r="W886" s="4" t="str">
        <f>_xlfn.IFNA(VLOOKUP(A886,'ACCESS EXPORT'!$A:$AM,39,0),"-")</f>
        <v/>
      </c>
      <c r="X886" s="4" t="str">
        <f>_xlfn.IFNA(VLOOKUP(A886,'ACCESS EXPORT'!$A:$AN,40,0),"-")</f>
        <v>David Mercer</v>
      </c>
      <c r="Y886" s="26" t="str">
        <f>_xlfn.IFNA(VLOOKUP(A886,'ACCESS EXPORT'!A:AO,41,0),"")</f>
        <v>Andrea Desilva</v>
      </c>
      <c r="Z886" s="26" t="str">
        <f>_xlfn.IFNA(VLOOKUP(A886,'ACCESS EXPORT'!A:AP,42,0),"")</f>
        <v>Maria Angel</v>
      </c>
      <c r="AA886" s="26" t="str">
        <f>_xlfn.IFNA(VLOOKUP(A886,'ACCESS EXPORT'!A:AQ,43,0),"")</f>
        <v>Claire Pagan</v>
      </c>
    </row>
    <row r="887" spans="1:27" ht="18.75" x14ac:dyDescent="0.25">
      <c r="A887" s="33">
        <v>236</v>
      </c>
      <c r="B887" s="10">
        <v>1525</v>
      </c>
      <c r="C887" s="7" t="str">
        <f ca="1">IFERROR(UPPER(IF(AND('ACCESS EXPORT'!AA887="",'ACCESS EXPORT'!Z887=""),VLOOKUP(A887,'ACCESS EXPORT'!$A:$AF,32,FALSE),(IF('ACCESS EXPORT'!AA887&lt;&gt;"",CONCATENATE(VLOOKUP(A887,'ACCESS EXPORT'!$A:$AF,32,FALSE)," (Closed",TEXT('ACCESS EXPORT'!AA887," MM/DD/YYY)")),IF(TODAY()&lt;(('ACCESS EXPORT'!Z887)+30),CONCATENATE(VLOOKUP(A887,'ACCESS EXPORT'!$A:$AF,32,FALSE)," (Opens",TEXT('ACCESS EXPORT'!Z887," MM/DD/YYY)")),VLOOKUP(A887,'ACCESS EXPORT'!$A:$AF,32,FALSE)))))),"-")</f>
        <v>ADVENTHEALTH MEDICAL GROUP PEDIATRIC NEUROSURGERY</v>
      </c>
      <c r="D887" s="3" t="str">
        <f ca="1">IFERROR(UPPER(IF(AND('ACCESS EXPORT'!AA887="",'ACCESS EXPORT'!Z887=""),VLOOKUP(A887,'ACCESS EXPORT'!$A:$AF,28,FALSE),(IF('ACCESS EXPORT'!AA887&lt;&gt;"",CONCATENATE(VLOOKUP(A887,'ACCESS EXPORT'!$A:$AF,28,FALSE)," (Closed",TEXT('ACCESS EXPORT'!AA887," MM/DD/YYY)")),IF(TODAY()&lt;(('ACCESS EXPORT'!Z887)+30),CONCATENATE(VLOOKUP(A887,'ACCESS EXPORT'!$A:$AF,28,FALSE)," (Opens",TEXT('ACCESS EXPORT'!Z887," MM/DD/YYY)")),VLOOKUP(A887,'ACCESS EXPORT'!$A:$AF,28,FALSE)))))),"-")</f>
        <v>NEUROSURGEONS FOR KIDS</v>
      </c>
      <c r="E887" s="3" t="str">
        <f>VLOOKUP($A887,'ACCESS EXPORT'!$A:$AF,3,FALSE)</f>
        <v>7550</v>
      </c>
      <c r="F887" s="3" t="str">
        <f>UPPER(CONCATENATE(VLOOKUP(A887,'ACCESS EXPORT'!$A:$AF,4,FALSE)," ",VLOOKUP(A887,'ACCESS EXPORT'!$A:$AF,5,FALSE)," ",VLOOKUP(A887,'ACCESS EXPORT'!$A:$AF,6,FALSE)," ",VLOOKUP(A887,'ACCESS EXPORT'!$A:$AA,7,FALSE)," ",VLOOKUP(A887,'ACCESS EXPORT'!$A:$AA,8,FALSE)))</f>
        <v>615 E PRINCETON ST SUITE 101 ORLANDO FL 32803</v>
      </c>
      <c r="G887" s="4" t="str">
        <f>UPPER(VLOOKUP($A887,'ACCESS EXPORT'!$A:$AF,9,FALSE))</f>
        <v>ORANGE</v>
      </c>
      <c r="H887" s="4" t="str">
        <f>_xlfn.IFNA(VLOOKUP($B887,'ACCESS EXPORT'!$B:$J,9,FALSE),"")</f>
        <v>Childrens</v>
      </c>
      <c r="I887" s="3" t="str">
        <f>CONCATENATE("(P)",VLOOKUP($A887,'ACCESS EXPORT'!$A:$AF,11,FALSE)," (F)",VLOOKUP($A887,'ACCESS EXPORT'!$A:$AF,29,FALSE))</f>
        <v>(P)(407) 236-0006 (F)(407) 236-0007</v>
      </c>
      <c r="J887" s="4" t="str">
        <f>UPPER(VLOOKUP($A887,'ACCESS EXPORT'!$A:$AF,12,FALSE))</f>
        <v>PEDIATRIC SPECIALTY</v>
      </c>
      <c r="K887" s="4" t="str">
        <f>UPPER(VLOOKUP($A887,'ACCESS EXPORT'!$A:$AF,13,FALSE))</f>
        <v>MARLENE HOLLAND</v>
      </c>
      <c r="L887" s="3" t="str">
        <f>IF(AND(VLOOKUP(A887,'ACCESS EXPORT'!A:AE,1,0),'ACCESS EXPORT'!N887=""),UPPER(CONCATENATE('ACCESS EXPORT'!AE887)),IF(VLOOKUP(A887,'ACCESS EXPORT'!A:AE,1,0),UPPER(CONCATENATE('ACCESS EXPORT'!N887," "&amp;CHAR(10),'ACCESS EXPORT'!AE887))))</f>
        <v xml:space="preserve">LYNETTE KEELING 
</v>
      </c>
      <c r="M887" s="4" t="str">
        <f>UPPER(VLOOKUP($A887,'ACCESS EXPORT'!$A:$O,15,FALSE))</f>
        <v>MICHELLE HILL (PM)</v>
      </c>
      <c r="N887" s="4" t="str">
        <f ca="1">IF(AND('ACCESS EXPORT'!X887="",'ACCESS EXPORT'!Y887=""),IF('ACCESS EXPORT'!V887&lt;&gt;"",(IF(TODAY()-'ACCESS EXPORT'!V887&gt;=-60,UPPER(CONCATENATE(VLOOKUP(B887,'ACCESS EXPORT'!$B:$P,15,FALSE),""&amp;CHAR(10)&amp;"(SEP",TEXT('ACCESS EXPORT'!V887," MM/DD/YYY)"))),IF(TODAY()-'ACCESS EXPORT'!V887&lt;0,UPPER(VLOOKUP(B887,'ACCESS EXPORT'!$B:$P,15,FALSE)),UPPER(VLOOKUP(B887,'ACCESS EXPORT'!$B:$P,15,FALSE))))),IF('ACCESS EXPORT'!U887="",UPPER(VLOOKUP(B887,'ACCESS EXPORT'!$B:$P,15,FALSE)),IF(TODAY()-'ACCESS EXPORT'!U887&lt;=30,CONCATENATE(UPPER(VLOOKUP(B887,'ACCESS EXPORT'!$B:$P,15,FALSE)),""&amp;CHAR(10)&amp;"(NEW",TEXT('ACCESS EXPORT'!U887," MM/DD/YYY)")),IF(AND(TODAY()-'ACCESS EXPORT'!U887&gt;30,TODAY()&gt;0),UPPER(VLOOKUP(B887,'ACCESS EXPORT'!$B:$P,15,FALSE)))))),IF('ACCESS EXPORT'!Y887&lt;&gt;"",UPPER(CONCATENATE(UPPER(VLOOKUP(B887,'ACCESS EXPORT'!$B:$P,15,FALSE)),""&amp;CHAR(10)&amp;"(Transfer Out",TEXT('ACCESS EXPORT'!Y887," MM/DD/YYY)"))),IF('ACCESS EXPORT'!X887&lt;&gt;"",UPPER(CONCATENATE(UPPER(VLOOKUP(B887,'ACCESS EXPORT'!$B:$P,15,FALSE)),""&amp;CHAR(10)&amp;"(Transfer In",TEXT('ACCESS EXPORT'!X887," MM/DD/YYY)"))))))</f>
        <v>DIEHL, MATTHEW P.</v>
      </c>
      <c r="O887" s="4" t="str">
        <f>_xlfn.IFNA(VLOOKUP(B887,'ACCESS EXPORT'!$B:$Q,16,FALSE),"")</f>
        <v>PA-C</v>
      </c>
      <c r="P887" s="4" t="str">
        <f>_xlfn.IFNA(VLOOKUP(B887,'ACCESS EXPORT'!B:W,22,FALSE),"-")</f>
        <v>1003893504</v>
      </c>
      <c r="Q887" s="4" t="str">
        <f>_xlfn.IFNA(VLOOKUP(A887,'ACCESS EXPORT'!$A:$AG,33,0),"-")</f>
        <v>Pat Lanier</v>
      </c>
      <c r="R887" s="4" t="str">
        <f>_xlfn.IFNA(VLOOKUP(A887,'ACCESS EXPORT'!$A:$AH,34,0),"-")</f>
        <v>Amanda Dowd</v>
      </c>
      <c r="S887" s="4" t="str">
        <f>_xlfn.IFNA(VLOOKUP(A887,'ACCESS EXPORT'!$A:$AI,35,0),"-")</f>
        <v>Courtney Powell</v>
      </c>
      <c r="T887" s="4" t="str">
        <f>_xlfn.IFNA(VLOOKUP(A887,'ACCESS EXPORT'!$A:$AJ,36,0),"-")</f>
        <v>Ishmael Molyneaux</v>
      </c>
      <c r="U887" s="4" t="str">
        <f>_xlfn.IFNA(VLOOKUP(A887,'ACCESS EXPORT'!$A:$AK,37,0),"-")</f>
        <v>Cerner</v>
      </c>
      <c r="V887" s="4" t="str">
        <f>_xlfn.IFNA(VLOOKUP(A887,'ACCESS EXPORT'!$A:$AL,38,0),"-")</f>
        <v>FHMG_NEUROSURG FOR KIDS</v>
      </c>
      <c r="W887" s="4" t="str">
        <f>_xlfn.IFNA(VLOOKUP(A887,'ACCESS EXPORT'!$A:$AM,39,0),"-")</f>
        <v/>
      </c>
      <c r="X887" s="4" t="str">
        <f>_xlfn.IFNA(VLOOKUP(A887,'ACCESS EXPORT'!$A:$AN,40,0),"-")</f>
        <v>David Mercer</v>
      </c>
      <c r="Y887" s="26" t="str">
        <f>_xlfn.IFNA(VLOOKUP(A887,'ACCESS EXPORT'!A:AO,41,0),"")</f>
        <v>Andrea Desilva</v>
      </c>
      <c r="Z887" s="26" t="str">
        <f>_xlfn.IFNA(VLOOKUP(A887,'ACCESS EXPORT'!A:AP,42,0),"")</f>
        <v>Maria Angel</v>
      </c>
      <c r="AA887" s="26" t="str">
        <f>_xlfn.IFNA(VLOOKUP(A887,'ACCESS EXPORT'!A:AQ,43,0),"")</f>
        <v>Claire Pagan</v>
      </c>
    </row>
    <row r="888" spans="1:27" ht="18.75" x14ac:dyDescent="0.25">
      <c r="A888" s="33">
        <v>236</v>
      </c>
      <c r="B888" s="10">
        <v>1524</v>
      </c>
      <c r="C888" s="7" t="str">
        <f ca="1">IFERROR(UPPER(IF(AND('ACCESS EXPORT'!AA888="",'ACCESS EXPORT'!Z888=""),VLOOKUP(A888,'ACCESS EXPORT'!$A:$AF,32,FALSE),(IF('ACCESS EXPORT'!AA888&lt;&gt;"",CONCATENATE(VLOOKUP(A888,'ACCESS EXPORT'!$A:$AF,32,FALSE)," (Closed",TEXT('ACCESS EXPORT'!AA888," MM/DD/YYY)")),IF(TODAY()&lt;(('ACCESS EXPORT'!Z888)+30),CONCATENATE(VLOOKUP(A888,'ACCESS EXPORT'!$A:$AF,32,FALSE)," (Opens",TEXT('ACCESS EXPORT'!Z888," MM/DD/YYY)")),VLOOKUP(A888,'ACCESS EXPORT'!$A:$AF,32,FALSE)))))),"-")</f>
        <v>ADVENTHEALTH MEDICAL GROUP PEDIATRIC NEUROSURGERY</v>
      </c>
      <c r="D888" s="3" t="str">
        <f ca="1">IFERROR(UPPER(IF(AND('ACCESS EXPORT'!AA888="",'ACCESS EXPORT'!Z888=""),VLOOKUP(A888,'ACCESS EXPORT'!$A:$AF,28,FALSE),(IF('ACCESS EXPORT'!AA888&lt;&gt;"",CONCATENATE(VLOOKUP(A888,'ACCESS EXPORT'!$A:$AF,28,FALSE)," (Closed",TEXT('ACCESS EXPORT'!AA888," MM/DD/YYY)")),IF(TODAY()&lt;(('ACCESS EXPORT'!Z888)+30),CONCATENATE(VLOOKUP(A888,'ACCESS EXPORT'!$A:$AF,28,FALSE)," (Opens",TEXT('ACCESS EXPORT'!Z888," MM/DD/YYY)")),VLOOKUP(A888,'ACCESS EXPORT'!$A:$AF,28,FALSE)))))),"-")</f>
        <v>NEUROSURGEONS FOR KIDS</v>
      </c>
      <c r="E888" s="3" t="str">
        <f>VLOOKUP($A888,'ACCESS EXPORT'!$A:$AF,3,FALSE)</f>
        <v>7550</v>
      </c>
      <c r="F888" s="3" t="str">
        <f>UPPER(CONCATENATE(VLOOKUP(A888,'ACCESS EXPORT'!$A:$AF,4,FALSE)," ",VLOOKUP(A888,'ACCESS EXPORT'!$A:$AF,5,FALSE)," ",VLOOKUP(A888,'ACCESS EXPORT'!$A:$AF,6,FALSE)," ",VLOOKUP(A888,'ACCESS EXPORT'!$A:$AA,7,FALSE)," ",VLOOKUP(A888,'ACCESS EXPORT'!$A:$AA,8,FALSE)))</f>
        <v>615 E PRINCETON ST SUITE 101 ORLANDO FL 32803</v>
      </c>
      <c r="G888" s="4" t="str">
        <f>UPPER(VLOOKUP($A888,'ACCESS EXPORT'!$A:$AF,9,FALSE))</f>
        <v>ORANGE</v>
      </c>
      <c r="H888" s="4" t="str">
        <f>_xlfn.IFNA(VLOOKUP($B888,'ACCESS EXPORT'!$B:$J,9,FALSE),"")</f>
        <v>Childrens</v>
      </c>
      <c r="I888" s="3" t="str">
        <f>CONCATENATE("(P)",VLOOKUP($A888,'ACCESS EXPORT'!$A:$AF,11,FALSE)," (F)",VLOOKUP($A888,'ACCESS EXPORT'!$A:$AF,29,FALSE))</f>
        <v>(P)(407) 236-0006 (F)(407) 236-0007</v>
      </c>
      <c r="J888" s="4" t="str">
        <f>UPPER(VLOOKUP($A888,'ACCESS EXPORT'!$A:$AF,12,FALSE))</f>
        <v>PEDIATRIC SPECIALTY</v>
      </c>
      <c r="K888" s="4" t="str">
        <f>UPPER(VLOOKUP($A888,'ACCESS EXPORT'!$A:$AF,13,FALSE))</f>
        <v>MARLENE HOLLAND</v>
      </c>
      <c r="L888" s="3" t="str">
        <f>IF(AND(VLOOKUP(A888,'ACCESS EXPORT'!A:AE,1,0),'ACCESS EXPORT'!N888=""),UPPER(CONCATENATE('ACCESS EXPORT'!AE888)),IF(VLOOKUP(A888,'ACCESS EXPORT'!A:AE,1,0),UPPER(CONCATENATE('ACCESS EXPORT'!N888," "&amp;CHAR(10),'ACCESS EXPORT'!AE888))))</f>
        <v xml:space="preserve">LYNETTE KEELING 
</v>
      </c>
      <c r="M888" s="4" t="str">
        <f>UPPER(VLOOKUP($A888,'ACCESS EXPORT'!$A:$O,15,FALSE))</f>
        <v>MICHELLE HILL (PM)</v>
      </c>
      <c r="N888" s="4" t="str">
        <f ca="1">IF(AND('ACCESS EXPORT'!X888="",'ACCESS EXPORT'!Y888=""),IF('ACCESS EXPORT'!V888&lt;&gt;"",(IF(TODAY()-'ACCESS EXPORT'!V888&gt;=-60,UPPER(CONCATENATE(VLOOKUP(B888,'ACCESS EXPORT'!$B:$P,15,FALSE),""&amp;CHAR(10)&amp;"(SEP",TEXT('ACCESS EXPORT'!V888," MM/DD/YYY)"))),IF(TODAY()-'ACCESS EXPORT'!V888&lt;0,UPPER(VLOOKUP(B888,'ACCESS EXPORT'!$B:$P,15,FALSE)),UPPER(VLOOKUP(B888,'ACCESS EXPORT'!$B:$P,15,FALSE))))),IF('ACCESS EXPORT'!U888="",UPPER(VLOOKUP(B888,'ACCESS EXPORT'!$B:$P,15,FALSE)),IF(TODAY()-'ACCESS EXPORT'!U888&lt;=30,CONCATENATE(UPPER(VLOOKUP(B888,'ACCESS EXPORT'!$B:$P,15,FALSE)),""&amp;CHAR(10)&amp;"(NEW",TEXT('ACCESS EXPORT'!U888," MM/DD/YYY)")),IF(AND(TODAY()-'ACCESS EXPORT'!U888&gt;30,TODAY()&gt;0),UPPER(VLOOKUP(B888,'ACCESS EXPORT'!$B:$P,15,FALSE)))))),IF('ACCESS EXPORT'!Y888&lt;&gt;"",UPPER(CONCATENATE(UPPER(VLOOKUP(B888,'ACCESS EXPORT'!$B:$P,15,FALSE)),""&amp;CHAR(10)&amp;"(Transfer Out",TEXT('ACCESS EXPORT'!Y888," MM/DD/YYY)"))),IF('ACCESS EXPORT'!X888&lt;&gt;"",UPPER(CONCATENATE(UPPER(VLOOKUP(B888,'ACCESS EXPORT'!$B:$P,15,FALSE)),""&amp;CHAR(10)&amp;"(Transfer In",TEXT('ACCESS EXPORT'!X888," MM/DD/YYY)"))))))</f>
        <v>CUMMISKEY, AMY LYNN</v>
      </c>
      <c r="O888" s="4" t="str">
        <f>_xlfn.IFNA(VLOOKUP(B888,'ACCESS EXPORT'!$B:$Q,16,FALSE),"")</f>
        <v>PA-C</v>
      </c>
      <c r="P888" s="4" t="str">
        <f>_xlfn.IFNA(VLOOKUP(B888,'ACCESS EXPORT'!B:W,22,FALSE),"-")</f>
        <v>1205868726</v>
      </c>
      <c r="Q888" s="4" t="str">
        <f>_xlfn.IFNA(VLOOKUP(A888,'ACCESS EXPORT'!$A:$AG,33,0),"-")</f>
        <v>Pat Lanier</v>
      </c>
      <c r="R888" s="4" t="str">
        <f>_xlfn.IFNA(VLOOKUP(A888,'ACCESS EXPORT'!$A:$AH,34,0),"-")</f>
        <v>Amanda Dowd</v>
      </c>
      <c r="S888" s="4" t="str">
        <f>_xlfn.IFNA(VLOOKUP(A888,'ACCESS EXPORT'!$A:$AI,35,0),"-")</f>
        <v>Courtney Powell</v>
      </c>
      <c r="T888" s="4" t="str">
        <f>_xlfn.IFNA(VLOOKUP(A888,'ACCESS EXPORT'!$A:$AJ,36,0),"-")</f>
        <v>Ishmael Molyneaux</v>
      </c>
      <c r="U888" s="4" t="str">
        <f>_xlfn.IFNA(VLOOKUP(A888,'ACCESS EXPORT'!$A:$AK,37,0),"-")</f>
        <v>Cerner</v>
      </c>
      <c r="V888" s="4" t="str">
        <f>_xlfn.IFNA(VLOOKUP(A888,'ACCESS EXPORT'!$A:$AL,38,0),"-")</f>
        <v>FHMG_NEUROSURG FOR KIDS</v>
      </c>
      <c r="W888" s="4" t="str">
        <f>_xlfn.IFNA(VLOOKUP(A888,'ACCESS EXPORT'!$A:$AM,39,0),"-")</f>
        <v/>
      </c>
      <c r="X888" s="4" t="str">
        <f>_xlfn.IFNA(VLOOKUP(A888,'ACCESS EXPORT'!$A:$AN,40,0),"-")</f>
        <v>David Mercer</v>
      </c>
      <c r="Y888" s="26" t="str">
        <f>_xlfn.IFNA(VLOOKUP(A888,'ACCESS EXPORT'!A:AO,41,0),"")</f>
        <v>Andrea Desilva</v>
      </c>
      <c r="Z888" s="26" t="str">
        <f>_xlfn.IFNA(VLOOKUP(A888,'ACCESS EXPORT'!A:AP,42,0),"")</f>
        <v>Maria Angel</v>
      </c>
      <c r="AA888" s="26" t="str">
        <f>_xlfn.IFNA(VLOOKUP(A888,'ACCESS EXPORT'!A:AQ,43,0),"")</f>
        <v>Claire Pagan</v>
      </c>
    </row>
    <row r="889" spans="1:27" ht="18.75" x14ac:dyDescent="0.25">
      <c r="A889" s="33">
        <v>236</v>
      </c>
      <c r="B889" s="10">
        <v>1897</v>
      </c>
      <c r="C889" s="7" t="str">
        <f ca="1">IFERROR(UPPER(IF(AND('ACCESS EXPORT'!AA889="",'ACCESS EXPORT'!Z889=""),VLOOKUP(A889,'ACCESS EXPORT'!$A:$AF,32,FALSE),(IF('ACCESS EXPORT'!AA889&lt;&gt;"",CONCATENATE(VLOOKUP(A889,'ACCESS EXPORT'!$A:$AF,32,FALSE)," (Closed",TEXT('ACCESS EXPORT'!AA889," MM/DD/YYY)")),IF(TODAY()&lt;(('ACCESS EXPORT'!Z889)+30),CONCATENATE(VLOOKUP(A889,'ACCESS EXPORT'!$A:$AF,32,FALSE)," (Opens",TEXT('ACCESS EXPORT'!Z889," MM/DD/YYY)")),VLOOKUP(A889,'ACCESS EXPORT'!$A:$AF,32,FALSE)))))),"-")</f>
        <v>ADVENTHEALTH MEDICAL GROUP PEDIATRIC NEUROSURGERY</v>
      </c>
      <c r="D889" s="3" t="str">
        <f ca="1">IFERROR(UPPER(IF(AND('ACCESS EXPORT'!AA889="",'ACCESS EXPORT'!Z889=""),VLOOKUP(A889,'ACCESS EXPORT'!$A:$AF,28,FALSE),(IF('ACCESS EXPORT'!AA889&lt;&gt;"",CONCATENATE(VLOOKUP(A889,'ACCESS EXPORT'!$A:$AF,28,FALSE)," (Closed",TEXT('ACCESS EXPORT'!AA889," MM/DD/YYY)")),IF(TODAY()&lt;(('ACCESS EXPORT'!Z889)+30),CONCATENATE(VLOOKUP(A889,'ACCESS EXPORT'!$A:$AF,28,FALSE)," (Opens",TEXT('ACCESS EXPORT'!Z889," MM/DD/YYY)")),VLOOKUP(A889,'ACCESS EXPORT'!$A:$AF,28,FALSE)))))),"-")</f>
        <v>NEUROSURGEONS FOR KIDS</v>
      </c>
      <c r="E889" s="3" t="str">
        <f>VLOOKUP($A889,'ACCESS EXPORT'!$A:$AF,3,FALSE)</f>
        <v>7550</v>
      </c>
      <c r="F889" s="3" t="str">
        <f>UPPER(CONCATENATE(VLOOKUP(A889,'ACCESS EXPORT'!$A:$AF,4,FALSE)," ",VLOOKUP(A889,'ACCESS EXPORT'!$A:$AF,5,FALSE)," ",VLOOKUP(A889,'ACCESS EXPORT'!$A:$AF,6,FALSE)," ",VLOOKUP(A889,'ACCESS EXPORT'!$A:$AA,7,FALSE)," ",VLOOKUP(A889,'ACCESS EXPORT'!$A:$AA,8,FALSE)))</f>
        <v>615 E PRINCETON ST SUITE 101 ORLANDO FL 32803</v>
      </c>
      <c r="G889" s="4" t="str">
        <f>UPPER(VLOOKUP($A889,'ACCESS EXPORT'!$A:$AF,9,FALSE))</f>
        <v>ORANGE</v>
      </c>
      <c r="H889" s="4" t="str">
        <f>_xlfn.IFNA(VLOOKUP($B889,'ACCESS EXPORT'!$B:$J,9,FALSE),"")</f>
        <v>Childrens</v>
      </c>
      <c r="I889" s="3" t="str">
        <f>CONCATENATE("(P)",VLOOKUP($A889,'ACCESS EXPORT'!$A:$AF,11,FALSE)," (F)",VLOOKUP($A889,'ACCESS EXPORT'!$A:$AF,29,FALSE))</f>
        <v>(P)(407) 236-0006 (F)(407) 236-0007</v>
      </c>
      <c r="J889" s="4" t="str">
        <f>UPPER(VLOOKUP($A889,'ACCESS EXPORT'!$A:$AF,12,FALSE))</f>
        <v>PEDIATRIC SPECIALTY</v>
      </c>
      <c r="K889" s="4" t="str">
        <f>UPPER(VLOOKUP($A889,'ACCESS EXPORT'!$A:$AF,13,FALSE))</f>
        <v>MARLENE HOLLAND</v>
      </c>
      <c r="L889" s="3" t="str">
        <f>IF(AND(VLOOKUP(A889,'ACCESS EXPORT'!A:AE,1,0),'ACCESS EXPORT'!N889=""),UPPER(CONCATENATE('ACCESS EXPORT'!AE889)),IF(VLOOKUP(A889,'ACCESS EXPORT'!A:AE,1,0),UPPER(CONCATENATE('ACCESS EXPORT'!N889," "&amp;CHAR(10),'ACCESS EXPORT'!AE889))))</f>
        <v xml:space="preserve">LYNETTE KEELING 
</v>
      </c>
      <c r="M889" s="4" t="str">
        <f>UPPER(VLOOKUP($A889,'ACCESS EXPORT'!$A:$O,15,FALSE))</f>
        <v>MICHELLE HILL (PM)</v>
      </c>
      <c r="N889" s="4" t="str">
        <f ca="1">IF(AND('ACCESS EXPORT'!X889="",'ACCESS EXPORT'!Y889=""),IF('ACCESS EXPORT'!V889&lt;&gt;"",(IF(TODAY()-'ACCESS EXPORT'!V889&gt;=-60,UPPER(CONCATENATE(VLOOKUP(B889,'ACCESS EXPORT'!$B:$P,15,FALSE),""&amp;CHAR(10)&amp;"(SEP",TEXT('ACCESS EXPORT'!V889," MM/DD/YYY)"))),IF(TODAY()-'ACCESS EXPORT'!V889&lt;0,UPPER(VLOOKUP(B889,'ACCESS EXPORT'!$B:$P,15,FALSE)),UPPER(VLOOKUP(B889,'ACCESS EXPORT'!$B:$P,15,FALSE))))),IF('ACCESS EXPORT'!U889="",UPPER(VLOOKUP(B889,'ACCESS EXPORT'!$B:$P,15,FALSE)),IF(TODAY()-'ACCESS EXPORT'!U889&lt;=30,CONCATENATE(UPPER(VLOOKUP(B889,'ACCESS EXPORT'!$B:$P,15,FALSE)),""&amp;CHAR(10)&amp;"(NEW",TEXT('ACCESS EXPORT'!U889," MM/DD/YYY)")),IF(AND(TODAY()-'ACCESS EXPORT'!U889&gt;30,TODAY()&gt;0),UPPER(VLOOKUP(B889,'ACCESS EXPORT'!$B:$P,15,FALSE)))))),IF('ACCESS EXPORT'!Y889&lt;&gt;"",UPPER(CONCATENATE(UPPER(VLOOKUP(B889,'ACCESS EXPORT'!$B:$P,15,FALSE)),""&amp;CHAR(10)&amp;"(Transfer Out",TEXT('ACCESS EXPORT'!Y889," MM/DD/YYY)"))),IF('ACCESS EXPORT'!X889&lt;&gt;"",UPPER(CONCATENATE(UPPER(VLOOKUP(B889,'ACCESS EXPORT'!$B:$P,15,FALSE)),""&amp;CHAR(10)&amp;"(Transfer In",TEXT('ACCESS EXPORT'!X889," MM/DD/YYY)"))))))</f>
        <v>BRESKA, CAROLINE</v>
      </c>
      <c r="O889" s="4" t="str">
        <f>_xlfn.IFNA(VLOOKUP(B889,'ACCESS EXPORT'!$B:$Q,16,FALSE),"")</f>
        <v>PA-C</v>
      </c>
      <c r="P889" s="4" t="str">
        <f>_xlfn.IFNA(VLOOKUP(B889,'ACCESS EXPORT'!B:W,22,FALSE),"-")</f>
        <v>1396294088</v>
      </c>
      <c r="Q889" s="4" t="str">
        <f>_xlfn.IFNA(VLOOKUP(A889,'ACCESS EXPORT'!$A:$AG,33,0),"-")</f>
        <v>Pat Lanier</v>
      </c>
      <c r="R889" s="4" t="str">
        <f>_xlfn.IFNA(VLOOKUP(A889,'ACCESS EXPORT'!$A:$AH,34,0),"-")</f>
        <v>Amanda Dowd</v>
      </c>
      <c r="S889" s="4" t="str">
        <f>_xlfn.IFNA(VLOOKUP(A889,'ACCESS EXPORT'!$A:$AI,35,0),"-")</f>
        <v>Courtney Powell</v>
      </c>
      <c r="T889" s="4" t="str">
        <f>_xlfn.IFNA(VLOOKUP(A889,'ACCESS EXPORT'!$A:$AJ,36,0),"-")</f>
        <v>Ishmael Molyneaux</v>
      </c>
      <c r="U889" s="4" t="str">
        <f>_xlfn.IFNA(VLOOKUP(A889,'ACCESS EXPORT'!$A:$AK,37,0),"-")</f>
        <v>Cerner</v>
      </c>
      <c r="V889" s="4" t="str">
        <f>_xlfn.IFNA(VLOOKUP(A889,'ACCESS EXPORT'!$A:$AL,38,0),"-")</f>
        <v>FHMG_NEUROSURG FOR KIDS</v>
      </c>
      <c r="W889" s="4" t="str">
        <f>_xlfn.IFNA(VLOOKUP(A889,'ACCESS EXPORT'!$A:$AM,39,0),"-")</f>
        <v/>
      </c>
      <c r="X889" s="4" t="str">
        <f>_xlfn.IFNA(VLOOKUP(A889,'ACCESS EXPORT'!$A:$AN,40,0),"-")</f>
        <v>David Mercer</v>
      </c>
      <c r="Y889" s="26" t="str">
        <f>_xlfn.IFNA(VLOOKUP(A889,'ACCESS EXPORT'!A:AO,41,0),"")</f>
        <v>Andrea Desilva</v>
      </c>
      <c r="Z889" s="26" t="str">
        <f>_xlfn.IFNA(VLOOKUP(A889,'ACCESS EXPORT'!A:AP,42,0),"")</f>
        <v>Maria Angel</v>
      </c>
      <c r="AA889" s="26" t="str">
        <f>_xlfn.IFNA(VLOOKUP(A889,'ACCESS EXPORT'!A:AQ,43,0),"")</f>
        <v>Claire Pagan</v>
      </c>
    </row>
    <row r="890" spans="1:27" ht="18.75" x14ac:dyDescent="0.25">
      <c r="A890" s="33">
        <v>237</v>
      </c>
      <c r="B890" s="10">
        <v>1897</v>
      </c>
      <c r="C890" s="7" t="str">
        <f ca="1">IFERROR(UPPER(IF(AND('ACCESS EXPORT'!AA890="",'ACCESS EXPORT'!Z890=""),VLOOKUP(A890,'ACCESS EXPORT'!$A:$AF,32,FALSE),(IF('ACCESS EXPORT'!AA890&lt;&gt;"",CONCATENATE(VLOOKUP(A890,'ACCESS EXPORT'!$A:$AF,32,FALSE)," (Closed",TEXT('ACCESS EXPORT'!AA890," MM/DD/YYY)")),IF(TODAY()&lt;(('ACCESS EXPORT'!Z890)+30),CONCATENATE(VLOOKUP(A890,'ACCESS EXPORT'!$A:$AF,32,FALSE)," (Opens",TEXT('ACCESS EXPORT'!Z890," MM/DD/YYY)")),VLOOKUP(A890,'ACCESS EXPORT'!$A:$AF,32,FALSE)))))),"-")</f>
        <v>ADVENTHEALTH MEDICAL GROUP PEDIATRIC NEUROFIBROMATOSIS CLINIC</v>
      </c>
      <c r="D890" s="3" t="str">
        <f ca="1">IFERROR(UPPER(IF(AND('ACCESS EXPORT'!AA890="",'ACCESS EXPORT'!Z890=""),VLOOKUP(A890,'ACCESS EXPORT'!$A:$AF,28,FALSE),(IF('ACCESS EXPORT'!AA890&lt;&gt;"",CONCATENATE(VLOOKUP(A890,'ACCESS EXPORT'!$A:$AF,28,FALSE)," (Closed",TEXT('ACCESS EXPORT'!AA890," MM/DD/YYY)")),IF(TODAY()&lt;(('ACCESS EXPORT'!Z890)+30),CONCATENATE(VLOOKUP(A890,'ACCESS EXPORT'!$A:$AF,28,FALSE)," (Opens",TEXT('ACCESS EXPORT'!Z890," MM/DD/YYY)")),VLOOKUP(A890,'ACCESS EXPORT'!$A:$AF,28,FALSE)))))),"-")</f>
        <v>NEUROSURGEONS FOR KIDS - NEUROFIBROMATOSIS CLINIC*</v>
      </c>
      <c r="E890" s="3" t="str">
        <f>VLOOKUP($A890,'ACCESS EXPORT'!$A:$AF,3,FALSE)</f>
        <v>7550</v>
      </c>
      <c r="F890" s="3" t="str">
        <f>UPPER(CONCATENATE(VLOOKUP(A890,'ACCESS EXPORT'!$A:$AF,4,FALSE)," ",VLOOKUP(A890,'ACCESS EXPORT'!$A:$AF,5,FALSE)," ",VLOOKUP(A890,'ACCESS EXPORT'!$A:$AF,6,FALSE)," ",VLOOKUP(A890,'ACCESS EXPORT'!$A:$AA,7,FALSE)," ",VLOOKUP(A890,'ACCESS EXPORT'!$A:$AA,8,FALSE)))</f>
        <v>2501 N ORANGE AVE SUITE 589 ORLANDO FL 32804</v>
      </c>
      <c r="G890" s="4" t="str">
        <f>UPPER(VLOOKUP($A890,'ACCESS EXPORT'!$A:$AF,9,FALSE))</f>
        <v>ORANGE</v>
      </c>
      <c r="H890" s="4" t="str">
        <f>_xlfn.IFNA(VLOOKUP($B890,'ACCESS EXPORT'!$B:$J,9,FALSE),"")</f>
        <v>Childrens</v>
      </c>
      <c r="I890" s="3" t="str">
        <f>CONCATENATE("(P)",VLOOKUP($A890,'ACCESS EXPORT'!$A:$AF,11,FALSE)," (F)",VLOOKUP($A890,'ACCESS EXPORT'!$A:$AF,29,FALSE))</f>
        <v>(P)(407) 236-0006 (F)(407) 236-0007</v>
      </c>
      <c r="J890" s="4" t="str">
        <f>UPPER(VLOOKUP($A890,'ACCESS EXPORT'!$A:$AF,12,FALSE))</f>
        <v>PEDIATRIC SPECIALTY</v>
      </c>
      <c r="K890" s="4" t="str">
        <f>UPPER(VLOOKUP($A890,'ACCESS EXPORT'!$A:$AF,13,FALSE))</f>
        <v>MARLENE HOLLAND</v>
      </c>
      <c r="L890" s="3" t="str">
        <f>IF(AND(VLOOKUP(A890,'ACCESS EXPORT'!A:AE,1,0),'ACCESS EXPORT'!N890=""),UPPER(CONCATENATE('ACCESS EXPORT'!AE890)),IF(VLOOKUP(A890,'ACCESS EXPORT'!A:AE,1,0),UPPER(CONCATENATE('ACCESS EXPORT'!N890," "&amp;CHAR(10),'ACCESS EXPORT'!AE890))))</f>
        <v xml:space="preserve">LYNETTE KEELING 
</v>
      </c>
      <c r="M890" s="4" t="str">
        <f>UPPER(VLOOKUP($A890,'ACCESS EXPORT'!$A:$O,15,FALSE))</f>
        <v>MICHELLE HILL (PM)</v>
      </c>
      <c r="N890" s="4" t="str">
        <f ca="1">IF(AND('ACCESS EXPORT'!X890="",'ACCESS EXPORT'!Y890=""),IF('ACCESS EXPORT'!V890&lt;&gt;"",(IF(TODAY()-'ACCESS EXPORT'!V890&gt;=-60,UPPER(CONCATENATE(VLOOKUP(B890,'ACCESS EXPORT'!$B:$P,15,FALSE),""&amp;CHAR(10)&amp;"(SEP",TEXT('ACCESS EXPORT'!V890," MM/DD/YYY)"))),IF(TODAY()-'ACCESS EXPORT'!V890&lt;0,UPPER(VLOOKUP(B890,'ACCESS EXPORT'!$B:$P,15,FALSE)),UPPER(VLOOKUP(B890,'ACCESS EXPORT'!$B:$P,15,FALSE))))),IF('ACCESS EXPORT'!U890="",UPPER(VLOOKUP(B890,'ACCESS EXPORT'!$B:$P,15,FALSE)),IF(TODAY()-'ACCESS EXPORT'!U890&lt;=30,CONCATENATE(UPPER(VLOOKUP(B890,'ACCESS EXPORT'!$B:$P,15,FALSE)),""&amp;CHAR(10)&amp;"(NEW",TEXT('ACCESS EXPORT'!U890," MM/DD/YYY)")),IF(AND(TODAY()-'ACCESS EXPORT'!U890&gt;30,TODAY()&gt;0),UPPER(VLOOKUP(B890,'ACCESS EXPORT'!$B:$P,15,FALSE)))))),IF('ACCESS EXPORT'!Y890&lt;&gt;"",UPPER(CONCATENATE(UPPER(VLOOKUP(B890,'ACCESS EXPORT'!$B:$P,15,FALSE)),""&amp;CHAR(10)&amp;"(Transfer Out",TEXT('ACCESS EXPORT'!Y890," MM/DD/YYY)"))),IF('ACCESS EXPORT'!X890&lt;&gt;"",UPPER(CONCATENATE(UPPER(VLOOKUP(B890,'ACCESS EXPORT'!$B:$P,15,FALSE)),""&amp;CHAR(10)&amp;"(Transfer In",TEXT('ACCESS EXPORT'!X890," MM/DD/YYY)"))))))</f>
        <v>BRESKA, CAROLINE</v>
      </c>
      <c r="O890" s="4" t="str">
        <f>_xlfn.IFNA(VLOOKUP(B890,'ACCESS EXPORT'!$B:$Q,16,FALSE),"")</f>
        <v>PA-C</v>
      </c>
      <c r="P890" s="4" t="str">
        <f>_xlfn.IFNA(VLOOKUP(B890,'ACCESS EXPORT'!B:W,22,FALSE),"-")</f>
        <v>1396294088</v>
      </c>
      <c r="Q890" s="4" t="str">
        <f>_xlfn.IFNA(VLOOKUP(A890,'ACCESS EXPORT'!$A:$AG,33,0),"-")</f>
        <v>Pat Lanier</v>
      </c>
      <c r="R890" s="4" t="str">
        <f>_xlfn.IFNA(VLOOKUP(A890,'ACCESS EXPORT'!$A:$AH,34,0),"-")</f>
        <v>Amanda Dowd</v>
      </c>
      <c r="S890" s="4" t="str">
        <f>_xlfn.IFNA(VLOOKUP(A890,'ACCESS EXPORT'!$A:$AI,35,0),"-")</f>
        <v>Courtney Powell</v>
      </c>
      <c r="T890" s="4" t="str">
        <f>_xlfn.IFNA(VLOOKUP(A890,'ACCESS EXPORT'!$A:$AJ,36,0),"-")</f>
        <v>Ishmael Molyneaux</v>
      </c>
      <c r="U890" s="4" t="str">
        <f>_xlfn.IFNA(VLOOKUP(A890,'ACCESS EXPORT'!$A:$AK,37,0),"-")</f>
        <v>Cerner</v>
      </c>
      <c r="V890" s="4" t="str">
        <f>_xlfn.IFNA(VLOOKUP(A890,'ACCESS EXPORT'!$A:$AL,38,0),"-")</f>
        <v>FHMG_NEUROSURG FOR KIDS_589</v>
      </c>
      <c r="W890" s="4" t="str">
        <f>_xlfn.IFNA(VLOOKUP(A890,'ACCESS EXPORT'!$A:$AM,39,0),"-")</f>
        <v/>
      </c>
      <c r="X890" s="4" t="str">
        <f>_xlfn.IFNA(VLOOKUP(A890,'ACCESS EXPORT'!$A:$AN,40,0),"-")</f>
        <v>David Mercer</v>
      </c>
      <c r="Y890" s="26" t="str">
        <f>_xlfn.IFNA(VLOOKUP(A890,'ACCESS EXPORT'!A:AO,41,0),"")</f>
        <v>Andrea Desilva</v>
      </c>
      <c r="Z890" s="26" t="str">
        <f>_xlfn.IFNA(VLOOKUP(A890,'ACCESS EXPORT'!A:AP,42,0),"")</f>
        <v>Maria Angel</v>
      </c>
      <c r="AA890" s="26" t="str">
        <f>_xlfn.IFNA(VLOOKUP(A890,'ACCESS EXPORT'!A:AQ,43,0),"")</f>
        <v>Claire Pagan</v>
      </c>
    </row>
    <row r="891" spans="1:27" ht="18.75" x14ac:dyDescent="0.25">
      <c r="A891" s="33">
        <v>236</v>
      </c>
      <c r="B891" s="10">
        <v>2208</v>
      </c>
      <c r="C891" s="7" t="str">
        <f ca="1">IFERROR(UPPER(IF(AND('ACCESS EXPORT'!AA891="",'ACCESS EXPORT'!Z891=""),VLOOKUP(A891,'ACCESS EXPORT'!$A:$AF,32,FALSE),(IF('ACCESS EXPORT'!AA891&lt;&gt;"",CONCATENATE(VLOOKUP(A891,'ACCESS EXPORT'!$A:$AF,32,FALSE)," (Closed",TEXT('ACCESS EXPORT'!AA891," MM/DD/YYY)")),IF(TODAY()&lt;(('ACCESS EXPORT'!Z891)+30),CONCATENATE(VLOOKUP(A891,'ACCESS EXPORT'!$A:$AF,32,FALSE)," (Opens",TEXT('ACCESS EXPORT'!Z891," MM/DD/YYY)")),VLOOKUP(A891,'ACCESS EXPORT'!$A:$AF,32,FALSE)))))),"-")</f>
        <v>ADVENTHEALTH MEDICAL GROUP PEDIATRIC NEUROSURGERY</v>
      </c>
      <c r="D891" s="3" t="str">
        <f ca="1">IFERROR(UPPER(IF(AND('ACCESS EXPORT'!AA891="",'ACCESS EXPORT'!Z891=""),VLOOKUP(A891,'ACCESS EXPORT'!$A:$AF,28,FALSE),(IF('ACCESS EXPORT'!AA891&lt;&gt;"",CONCATENATE(VLOOKUP(A891,'ACCESS EXPORT'!$A:$AF,28,FALSE)," (Closed",TEXT('ACCESS EXPORT'!AA891," MM/DD/YYY)")),IF(TODAY()&lt;(('ACCESS EXPORT'!Z891)+30),CONCATENATE(VLOOKUP(A891,'ACCESS EXPORT'!$A:$AF,28,FALSE)," (Opens",TEXT('ACCESS EXPORT'!Z891," MM/DD/YYY)")),VLOOKUP(A891,'ACCESS EXPORT'!$A:$AF,28,FALSE)))))),"-")</f>
        <v>NEUROSURGEONS FOR KIDS</v>
      </c>
      <c r="E891" s="3" t="str">
        <f>VLOOKUP($A891,'ACCESS EXPORT'!$A:$AF,3,FALSE)</f>
        <v>7550</v>
      </c>
      <c r="F891" s="3" t="str">
        <f>UPPER(CONCATENATE(VLOOKUP(A891,'ACCESS EXPORT'!$A:$AF,4,FALSE)," ",VLOOKUP(A891,'ACCESS EXPORT'!$A:$AF,5,FALSE)," ",VLOOKUP(A891,'ACCESS EXPORT'!$A:$AF,6,FALSE)," ",VLOOKUP(A891,'ACCESS EXPORT'!$A:$AA,7,FALSE)," ",VLOOKUP(A891,'ACCESS EXPORT'!$A:$AA,8,FALSE)))</f>
        <v>615 E PRINCETON ST SUITE 101 ORLANDO FL 32803</v>
      </c>
      <c r="G891" s="4" t="str">
        <f>UPPER(VLOOKUP($A891,'ACCESS EXPORT'!$A:$AF,9,FALSE))</f>
        <v>ORANGE</v>
      </c>
      <c r="H891" s="4" t="str">
        <f>_xlfn.IFNA(VLOOKUP($B891,'ACCESS EXPORT'!$B:$J,9,FALSE),"")</f>
        <v>Childrens</v>
      </c>
      <c r="I891" s="3" t="str">
        <f>CONCATENATE("(P)",VLOOKUP($A891,'ACCESS EXPORT'!$A:$AF,11,FALSE)," (F)",VLOOKUP($A891,'ACCESS EXPORT'!$A:$AF,29,FALSE))</f>
        <v>(P)(407) 236-0006 (F)(407) 236-0007</v>
      </c>
      <c r="J891" s="4" t="str">
        <f>UPPER(VLOOKUP($A891,'ACCESS EXPORT'!$A:$AF,12,FALSE))</f>
        <v>PEDIATRIC SPECIALTY</v>
      </c>
      <c r="K891" s="4" t="str">
        <f>UPPER(VLOOKUP($A891,'ACCESS EXPORT'!$A:$AF,13,FALSE))</f>
        <v>MARLENE HOLLAND</v>
      </c>
      <c r="L891" s="3" t="str">
        <f>IF(AND(VLOOKUP(A891,'ACCESS EXPORT'!A:AE,1,0),'ACCESS EXPORT'!N891=""),UPPER(CONCATENATE('ACCESS EXPORT'!AE891)),IF(VLOOKUP(A891,'ACCESS EXPORT'!A:AE,1,0),UPPER(CONCATENATE('ACCESS EXPORT'!N891," "&amp;CHAR(10),'ACCESS EXPORT'!AE891))))</f>
        <v xml:space="preserve">LYNETTE KEELING 
</v>
      </c>
      <c r="M891" s="4" t="str">
        <f>UPPER(VLOOKUP($A891,'ACCESS EXPORT'!$A:$O,15,FALSE))</f>
        <v>MICHELLE HILL (PM)</v>
      </c>
      <c r="N891" s="4" t="str">
        <f ca="1">IF(AND('ACCESS EXPORT'!X891="",'ACCESS EXPORT'!Y891=""),IF('ACCESS EXPORT'!V891&lt;&gt;"",(IF(TODAY()-'ACCESS EXPORT'!V891&gt;=-60,UPPER(CONCATENATE(VLOOKUP(B891,'ACCESS EXPORT'!$B:$P,15,FALSE),""&amp;CHAR(10)&amp;"(SEP",TEXT('ACCESS EXPORT'!V891," MM/DD/YYY)"))),IF(TODAY()-'ACCESS EXPORT'!V891&lt;0,UPPER(VLOOKUP(B891,'ACCESS EXPORT'!$B:$P,15,FALSE)),UPPER(VLOOKUP(B891,'ACCESS EXPORT'!$B:$P,15,FALSE))))),IF('ACCESS EXPORT'!U891="",UPPER(VLOOKUP(B891,'ACCESS EXPORT'!$B:$P,15,FALSE)),IF(TODAY()-'ACCESS EXPORT'!U891&lt;=30,CONCATENATE(UPPER(VLOOKUP(B891,'ACCESS EXPORT'!$B:$P,15,FALSE)),""&amp;CHAR(10)&amp;"(NEW",TEXT('ACCESS EXPORT'!U891," MM/DD/YYY)")),IF(AND(TODAY()-'ACCESS EXPORT'!U891&gt;30,TODAY()&gt;0),UPPER(VLOOKUP(B891,'ACCESS EXPORT'!$B:$P,15,FALSE)))))),IF('ACCESS EXPORT'!Y891&lt;&gt;"",UPPER(CONCATENATE(UPPER(VLOOKUP(B891,'ACCESS EXPORT'!$B:$P,15,FALSE)),""&amp;CHAR(10)&amp;"(Transfer Out",TEXT('ACCESS EXPORT'!Y891," MM/DD/YYY)"))),IF('ACCESS EXPORT'!X891&lt;&gt;"",UPPER(CONCATENATE(UPPER(VLOOKUP(B891,'ACCESS EXPORT'!$B:$P,15,FALSE)),""&amp;CHAR(10)&amp;"(Transfer In",TEXT('ACCESS EXPORT'!X891," MM/DD/YYY)"))))))</f>
        <v>ASADI-MOGHADDAM,KAVEH</v>
      </c>
      <c r="O891" s="4" t="str">
        <f>_xlfn.IFNA(VLOOKUP(B891,'ACCESS EXPORT'!$B:$Q,16,FALSE),"")</f>
        <v>MD</v>
      </c>
      <c r="P891" s="4" t="str">
        <f>_xlfn.IFNA(VLOOKUP(B891,'ACCESS EXPORT'!B:W,22,FALSE),"-")</f>
        <v>1013125913</v>
      </c>
      <c r="Q891" s="4" t="str">
        <f>_xlfn.IFNA(VLOOKUP(A891,'ACCESS EXPORT'!$A:$AG,33,0),"-")</f>
        <v>Pat Lanier</v>
      </c>
      <c r="R891" s="4" t="str">
        <f>_xlfn.IFNA(VLOOKUP(A891,'ACCESS EXPORT'!$A:$AH,34,0),"-")</f>
        <v>Amanda Dowd</v>
      </c>
      <c r="S891" s="4" t="str">
        <f>_xlfn.IFNA(VLOOKUP(A891,'ACCESS EXPORT'!$A:$AI,35,0),"-")</f>
        <v>Courtney Powell</v>
      </c>
      <c r="T891" s="4" t="str">
        <f>_xlfn.IFNA(VLOOKUP(A891,'ACCESS EXPORT'!$A:$AJ,36,0),"-")</f>
        <v>Ishmael Molyneaux</v>
      </c>
      <c r="U891" s="4" t="str">
        <f>_xlfn.IFNA(VLOOKUP(A891,'ACCESS EXPORT'!$A:$AK,37,0),"-")</f>
        <v>Cerner</v>
      </c>
      <c r="V891" s="4" t="str">
        <f>_xlfn.IFNA(VLOOKUP(A891,'ACCESS EXPORT'!$A:$AL,38,0),"-")</f>
        <v>FHMG_NEUROSURG FOR KIDS</v>
      </c>
      <c r="W891" s="4" t="str">
        <f>_xlfn.IFNA(VLOOKUP(A891,'ACCESS EXPORT'!$A:$AM,39,0),"-")</f>
        <v/>
      </c>
      <c r="X891" s="4" t="str">
        <f>_xlfn.IFNA(VLOOKUP(A891,'ACCESS EXPORT'!$A:$AN,40,0),"-")</f>
        <v>David Mercer</v>
      </c>
      <c r="Y891" s="26" t="str">
        <f>_xlfn.IFNA(VLOOKUP(A891,'ACCESS EXPORT'!A:AO,41,0),"")</f>
        <v>Andrea Desilva</v>
      </c>
      <c r="Z891" s="26" t="str">
        <f>_xlfn.IFNA(VLOOKUP(A891,'ACCESS EXPORT'!A:AP,42,0),"")</f>
        <v>Maria Angel</v>
      </c>
      <c r="AA891" s="26" t="str">
        <f>_xlfn.IFNA(VLOOKUP(A891,'ACCESS EXPORT'!A:AQ,43,0),"")</f>
        <v>Claire Pagan</v>
      </c>
    </row>
    <row r="892" spans="1:27" ht="18.75" x14ac:dyDescent="0.25">
      <c r="A892" s="33">
        <v>237</v>
      </c>
      <c r="B892" s="10">
        <v>2208</v>
      </c>
      <c r="C892" s="7" t="str">
        <f ca="1">IFERROR(UPPER(IF(AND('ACCESS EXPORT'!AA892="",'ACCESS EXPORT'!Z892=""),VLOOKUP(A892,'ACCESS EXPORT'!$A:$AF,32,FALSE),(IF('ACCESS EXPORT'!AA892&lt;&gt;"",CONCATENATE(VLOOKUP(A892,'ACCESS EXPORT'!$A:$AF,32,FALSE)," (Closed",TEXT('ACCESS EXPORT'!AA892," MM/DD/YYY)")),IF(TODAY()&lt;(('ACCESS EXPORT'!Z892)+30),CONCATENATE(VLOOKUP(A892,'ACCESS EXPORT'!$A:$AF,32,FALSE)," (Opens",TEXT('ACCESS EXPORT'!Z892," MM/DD/YYY)")),VLOOKUP(A892,'ACCESS EXPORT'!$A:$AF,32,FALSE)))))),"-")</f>
        <v>ADVENTHEALTH MEDICAL GROUP PEDIATRIC NEUROFIBROMATOSIS CLINIC</v>
      </c>
      <c r="D892" s="3" t="str">
        <f ca="1">IFERROR(UPPER(IF(AND('ACCESS EXPORT'!AA892="",'ACCESS EXPORT'!Z892=""),VLOOKUP(A892,'ACCESS EXPORT'!$A:$AF,28,FALSE),(IF('ACCESS EXPORT'!AA892&lt;&gt;"",CONCATENATE(VLOOKUP(A892,'ACCESS EXPORT'!$A:$AF,28,FALSE)," (Closed",TEXT('ACCESS EXPORT'!AA892," MM/DD/YYY)")),IF(TODAY()&lt;(('ACCESS EXPORT'!Z892)+30),CONCATENATE(VLOOKUP(A892,'ACCESS EXPORT'!$A:$AF,28,FALSE)," (Opens",TEXT('ACCESS EXPORT'!Z892," MM/DD/YYY)")),VLOOKUP(A892,'ACCESS EXPORT'!$A:$AF,28,FALSE)))))),"-")</f>
        <v>NEUROSURGEONS FOR KIDS - NEUROFIBROMATOSIS CLINIC*</v>
      </c>
      <c r="E892" s="3" t="str">
        <f>VLOOKUP($A892,'ACCESS EXPORT'!$A:$AF,3,FALSE)</f>
        <v>7550</v>
      </c>
      <c r="F892" s="3" t="str">
        <f>UPPER(CONCATENATE(VLOOKUP(A892,'ACCESS EXPORT'!$A:$AF,4,FALSE)," ",VLOOKUP(A892,'ACCESS EXPORT'!$A:$AF,5,FALSE)," ",VLOOKUP(A892,'ACCESS EXPORT'!$A:$AF,6,FALSE)," ",VLOOKUP(A892,'ACCESS EXPORT'!$A:$AA,7,FALSE)," ",VLOOKUP(A892,'ACCESS EXPORT'!$A:$AA,8,FALSE)))</f>
        <v>2501 N ORANGE AVE SUITE 589 ORLANDO FL 32804</v>
      </c>
      <c r="G892" s="4" t="str">
        <f>UPPER(VLOOKUP($A892,'ACCESS EXPORT'!$A:$AF,9,FALSE))</f>
        <v>ORANGE</v>
      </c>
      <c r="H892" s="4" t="str">
        <f>_xlfn.IFNA(VLOOKUP($B892,'ACCESS EXPORT'!$B:$J,9,FALSE),"")</f>
        <v>Childrens</v>
      </c>
      <c r="I892" s="3" t="str">
        <f>CONCATENATE("(P)",VLOOKUP($A892,'ACCESS EXPORT'!$A:$AF,11,FALSE)," (F)",VLOOKUP($A892,'ACCESS EXPORT'!$A:$AF,29,FALSE))</f>
        <v>(P)(407) 236-0006 (F)(407) 236-0007</v>
      </c>
      <c r="J892" s="4" t="str">
        <f>UPPER(VLOOKUP($A892,'ACCESS EXPORT'!$A:$AF,12,FALSE))</f>
        <v>PEDIATRIC SPECIALTY</v>
      </c>
      <c r="K892" s="4" t="str">
        <f>UPPER(VLOOKUP($A892,'ACCESS EXPORT'!$A:$AF,13,FALSE))</f>
        <v>MARLENE HOLLAND</v>
      </c>
      <c r="L892" s="3" t="str">
        <f>IF(AND(VLOOKUP(A892,'ACCESS EXPORT'!A:AE,1,0),'ACCESS EXPORT'!N892=""),UPPER(CONCATENATE('ACCESS EXPORT'!AE892)),IF(VLOOKUP(A892,'ACCESS EXPORT'!A:AE,1,0),UPPER(CONCATENATE('ACCESS EXPORT'!N892," "&amp;CHAR(10),'ACCESS EXPORT'!AE892))))</f>
        <v xml:space="preserve">LYNETTE KEELING 
</v>
      </c>
      <c r="M892" s="4" t="str">
        <f>UPPER(VLOOKUP($A892,'ACCESS EXPORT'!$A:$O,15,FALSE))</f>
        <v>MICHELLE HILL (PM)</v>
      </c>
      <c r="N892" s="4" t="str">
        <f ca="1">IF(AND('ACCESS EXPORT'!X892="",'ACCESS EXPORT'!Y892=""),IF('ACCESS EXPORT'!V892&lt;&gt;"",(IF(TODAY()-'ACCESS EXPORT'!V892&gt;=-60,UPPER(CONCATENATE(VLOOKUP(B892,'ACCESS EXPORT'!$B:$P,15,FALSE),""&amp;CHAR(10)&amp;"(SEP",TEXT('ACCESS EXPORT'!V892," MM/DD/YYY)"))),IF(TODAY()-'ACCESS EXPORT'!V892&lt;0,UPPER(VLOOKUP(B892,'ACCESS EXPORT'!$B:$P,15,FALSE)),UPPER(VLOOKUP(B892,'ACCESS EXPORT'!$B:$P,15,FALSE))))),IF('ACCESS EXPORT'!U892="",UPPER(VLOOKUP(B892,'ACCESS EXPORT'!$B:$P,15,FALSE)),IF(TODAY()-'ACCESS EXPORT'!U892&lt;=30,CONCATENATE(UPPER(VLOOKUP(B892,'ACCESS EXPORT'!$B:$P,15,FALSE)),""&amp;CHAR(10)&amp;"(NEW",TEXT('ACCESS EXPORT'!U892," MM/DD/YYY)")),IF(AND(TODAY()-'ACCESS EXPORT'!U892&gt;30,TODAY()&gt;0),UPPER(VLOOKUP(B892,'ACCESS EXPORT'!$B:$P,15,FALSE)))))),IF('ACCESS EXPORT'!Y892&lt;&gt;"",UPPER(CONCATENATE(UPPER(VLOOKUP(B892,'ACCESS EXPORT'!$B:$P,15,FALSE)),""&amp;CHAR(10)&amp;"(Transfer Out",TEXT('ACCESS EXPORT'!Y892," MM/DD/YYY)"))),IF('ACCESS EXPORT'!X892&lt;&gt;"",UPPER(CONCATENATE(UPPER(VLOOKUP(B892,'ACCESS EXPORT'!$B:$P,15,FALSE)),""&amp;CHAR(10)&amp;"(Transfer In",TEXT('ACCESS EXPORT'!X892," MM/DD/YYY)"))))))</f>
        <v>ASADI-MOGHADDAM,KAVEH</v>
      </c>
      <c r="O892" s="4" t="str">
        <f>_xlfn.IFNA(VLOOKUP(B892,'ACCESS EXPORT'!$B:$Q,16,FALSE),"")</f>
        <v>MD</v>
      </c>
      <c r="P892" s="4" t="str">
        <f>_xlfn.IFNA(VLOOKUP(B892,'ACCESS EXPORT'!B:W,22,FALSE),"-")</f>
        <v>1013125913</v>
      </c>
      <c r="Q892" s="4" t="str">
        <f>_xlfn.IFNA(VLOOKUP(A892,'ACCESS EXPORT'!$A:$AG,33,0),"-")</f>
        <v>Pat Lanier</v>
      </c>
      <c r="R892" s="4" t="str">
        <f>_xlfn.IFNA(VLOOKUP(A892,'ACCESS EXPORT'!$A:$AH,34,0),"-")</f>
        <v>Amanda Dowd</v>
      </c>
      <c r="S892" s="4" t="str">
        <f>_xlfn.IFNA(VLOOKUP(A892,'ACCESS EXPORT'!$A:$AI,35,0),"-")</f>
        <v>Courtney Powell</v>
      </c>
      <c r="T892" s="4" t="str">
        <f>_xlfn.IFNA(VLOOKUP(A892,'ACCESS EXPORT'!$A:$AJ,36,0),"-")</f>
        <v>Ishmael Molyneaux</v>
      </c>
      <c r="U892" s="4" t="str">
        <f>_xlfn.IFNA(VLOOKUP(A892,'ACCESS EXPORT'!$A:$AK,37,0),"-")</f>
        <v>Cerner</v>
      </c>
      <c r="V892" s="4" t="str">
        <f>_xlfn.IFNA(VLOOKUP(A892,'ACCESS EXPORT'!$A:$AL,38,0),"-")</f>
        <v>FHMG_NEUROSURG FOR KIDS_589</v>
      </c>
      <c r="W892" s="4" t="str">
        <f>_xlfn.IFNA(VLOOKUP(A892,'ACCESS EXPORT'!$A:$AM,39,0),"-")</f>
        <v/>
      </c>
      <c r="X892" s="4" t="str">
        <f>_xlfn.IFNA(VLOOKUP(A892,'ACCESS EXPORT'!$A:$AN,40,0),"-")</f>
        <v>David Mercer</v>
      </c>
      <c r="Y892" s="26" t="str">
        <f>_xlfn.IFNA(VLOOKUP(A892,'ACCESS EXPORT'!A:AO,41,0),"")</f>
        <v>Andrea Desilva</v>
      </c>
      <c r="Z892" s="26" t="str">
        <f>_xlfn.IFNA(VLOOKUP(A892,'ACCESS EXPORT'!A:AP,42,0),"")</f>
        <v>Maria Angel</v>
      </c>
      <c r="AA892" s="26" t="str">
        <f>_xlfn.IFNA(VLOOKUP(A892,'ACCESS EXPORT'!A:AQ,43,0),"")</f>
        <v>Claire Pagan</v>
      </c>
    </row>
    <row r="893" spans="1:27" ht="18.75" x14ac:dyDescent="0.25">
      <c r="A893" s="33">
        <v>236</v>
      </c>
      <c r="B893" s="10">
        <v>1857</v>
      </c>
      <c r="C893" s="7" t="str">
        <f ca="1">IFERROR(UPPER(IF(AND('ACCESS EXPORT'!AA893="",'ACCESS EXPORT'!Z893=""),VLOOKUP(A893,'ACCESS EXPORT'!$A:$AF,32,FALSE),(IF('ACCESS EXPORT'!AA893&lt;&gt;"",CONCATENATE(VLOOKUP(A893,'ACCESS EXPORT'!$A:$AF,32,FALSE)," (Closed",TEXT('ACCESS EXPORT'!AA893," MM/DD/YYY)")),IF(TODAY()&lt;(('ACCESS EXPORT'!Z893)+30),CONCATENATE(VLOOKUP(A893,'ACCESS EXPORT'!$A:$AF,32,FALSE)," (Opens",TEXT('ACCESS EXPORT'!Z893," MM/DD/YYY)")),VLOOKUP(A893,'ACCESS EXPORT'!$A:$AF,32,FALSE)))))),"-")</f>
        <v>ADVENTHEALTH MEDICAL GROUP PEDIATRIC NEUROSURGERY</v>
      </c>
      <c r="D893" s="3" t="str">
        <f ca="1">IFERROR(UPPER(IF(AND('ACCESS EXPORT'!AA893="",'ACCESS EXPORT'!Z893=""),VLOOKUP(A893,'ACCESS EXPORT'!$A:$AF,28,FALSE),(IF('ACCESS EXPORT'!AA893&lt;&gt;"",CONCATENATE(VLOOKUP(A893,'ACCESS EXPORT'!$A:$AF,28,FALSE)," (Closed",TEXT('ACCESS EXPORT'!AA893," MM/DD/YYY)")),IF(TODAY()&lt;(('ACCESS EXPORT'!Z893)+30),CONCATENATE(VLOOKUP(A893,'ACCESS EXPORT'!$A:$AF,28,FALSE)," (Opens",TEXT('ACCESS EXPORT'!Z893," MM/DD/YYY)")),VLOOKUP(A893,'ACCESS EXPORT'!$A:$AF,28,FALSE)))))),"-")</f>
        <v>NEUROSURGEONS FOR KIDS</v>
      </c>
      <c r="E893" s="3" t="str">
        <f>VLOOKUP($A893,'ACCESS EXPORT'!$A:$AF,3,FALSE)</f>
        <v>7550</v>
      </c>
      <c r="F893" s="3" t="str">
        <f>UPPER(CONCATENATE(VLOOKUP(A893,'ACCESS EXPORT'!$A:$AF,4,FALSE)," ",VLOOKUP(A893,'ACCESS EXPORT'!$A:$AF,5,FALSE)," ",VLOOKUP(A893,'ACCESS EXPORT'!$A:$AF,6,FALSE)," ",VLOOKUP(A893,'ACCESS EXPORT'!$A:$AA,7,FALSE)," ",VLOOKUP(A893,'ACCESS EXPORT'!$A:$AA,8,FALSE)))</f>
        <v>615 E PRINCETON ST SUITE 101 ORLANDO FL 32803</v>
      </c>
      <c r="G893" s="4" t="str">
        <f>UPPER(VLOOKUP($A893,'ACCESS EXPORT'!$A:$AF,9,FALSE))</f>
        <v>ORANGE</v>
      </c>
      <c r="H893" s="4" t="str">
        <f>_xlfn.IFNA(VLOOKUP($B893,'ACCESS EXPORT'!$B:$J,9,FALSE),"")</f>
        <v>Childrens</v>
      </c>
      <c r="I893" s="3" t="str">
        <f>CONCATENATE("(P)",VLOOKUP($A893,'ACCESS EXPORT'!$A:$AF,11,FALSE)," (F)",VLOOKUP($A893,'ACCESS EXPORT'!$A:$AF,29,FALSE))</f>
        <v>(P)(407) 236-0006 (F)(407) 236-0007</v>
      </c>
      <c r="J893" s="4" t="str">
        <f>UPPER(VLOOKUP($A893,'ACCESS EXPORT'!$A:$AF,12,FALSE))</f>
        <v>PEDIATRIC SPECIALTY</v>
      </c>
      <c r="K893" s="4" t="str">
        <f>UPPER(VLOOKUP($A893,'ACCESS EXPORT'!$A:$AF,13,FALSE))</f>
        <v>MARLENE HOLLAND</v>
      </c>
      <c r="L893" s="3" t="str">
        <f>IF(AND(VLOOKUP(A893,'ACCESS EXPORT'!A:AE,1,0),'ACCESS EXPORT'!N893=""),UPPER(CONCATENATE('ACCESS EXPORT'!AE893)),IF(VLOOKUP(A893,'ACCESS EXPORT'!A:AE,1,0),UPPER(CONCATENATE('ACCESS EXPORT'!N893," "&amp;CHAR(10),'ACCESS EXPORT'!AE893))))</f>
        <v xml:space="preserve">LYNETTE KEELING 
</v>
      </c>
      <c r="M893" s="4" t="str">
        <f>UPPER(VLOOKUP($A893,'ACCESS EXPORT'!$A:$O,15,FALSE))</f>
        <v>MICHELLE HILL (PM)</v>
      </c>
      <c r="N893" s="4" t="str">
        <f ca="1">IF(AND('ACCESS EXPORT'!X893="",'ACCESS EXPORT'!Y893=""),IF('ACCESS EXPORT'!V893&lt;&gt;"",(IF(TODAY()-'ACCESS EXPORT'!V893&gt;=-60,UPPER(CONCATENATE(VLOOKUP(B893,'ACCESS EXPORT'!$B:$P,15,FALSE),""&amp;CHAR(10)&amp;"(SEP",TEXT('ACCESS EXPORT'!V893," MM/DD/YYY)"))),IF(TODAY()-'ACCESS EXPORT'!V893&lt;0,UPPER(VLOOKUP(B893,'ACCESS EXPORT'!$B:$P,15,FALSE)),UPPER(VLOOKUP(B893,'ACCESS EXPORT'!$B:$P,15,FALSE))))),IF('ACCESS EXPORT'!U893="",UPPER(VLOOKUP(B893,'ACCESS EXPORT'!$B:$P,15,FALSE)),IF(TODAY()-'ACCESS EXPORT'!U893&lt;=30,CONCATENATE(UPPER(VLOOKUP(B893,'ACCESS EXPORT'!$B:$P,15,FALSE)),""&amp;CHAR(10)&amp;"(NEW",TEXT('ACCESS EXPORT'!U893," MM/DD/YYY)")),IF(AND(TODAY()-'ACCESS EXPORT'!U893&gt;30,TODAY()&gt;0),UPPER(VLOOKUP(B893,'ACCESS EXPORT'!$B:$P,15,FALSE)))))),IF('ACCESS EXPORT'!Y893&lt;&gt;"",UPPER(CONCATENATE(UPPER(VLOOKUP(B893,'ACCESS EXPORT'!$B:$P,15,FALSE)),""&amp;CHAR(10)&amp;"(Transfer Out",TEXT('ACCESS EXPORT'!Y893," MM/DD/YYY)"))),IF('ACCESS EXPORT'!X893&lt;&gt;"",UPPER(CONCATENATE(UPPER(VLOOKUP(B893,'ACCESS EXPORT'!$B:$P,15,FALSE)),""&amp;CHAR(10)&amp;"(Transfer In",TEXT('ACCESS EXPORT'!X893," MM/DD/YYY)"))))))</f>
        <v>WON, DANIEL</v>
      </c>
      <c r="O893" s="4" t="str">
        <f>_xlfn.IFNA(VLOOKUP(B893,'ACCESS EXPORT'!$B:$Q,16,FALSE),"")</f>
        <v>MD</v>
      </c>
      <c r="P893" s="4" t="str">
        <f>_xlfn.IFNA(VLOOKUP(B893,'ACCESS EXPORT'!B:W,22,FALSE),"-")</f>
        <v>1124199039</v>
      </c>
      <c r="Q893" s="4" t="str">
        <f>_xlfn.IFNA(VLOOKUP(A893,'ACCESS EXPORT'!$A:$AG,33,0),"-")</f>
        <v>Pat Lanier</v>
      </c>
      <c r="R893" s="4" t="str">
        <f>_xlfn.IFNA(VLOOKUP(A893,'ACCESS EXPORT'!$A:$AH,34,0),"-")</f>
        <v>Amanda Dowd</v>
      </c>
      <c r="S893" s="4" t="str">
        <f>_xlfn.IFNA(VLOOKUP(A893,'ACCESS EXPORT'!$A:$AI,35,0),"-")</f>
        <v>Courtney Powell</v>
      </c>
      <c r="T893" s="4" t="str">
        <f>_xlfn.IFNA(VLOOKUP(A893,'ACCESS EXPORT'!$A:$AJ,36,0),"-")</f>
        <v>Ishmael Molyneaux</v>
      </c>
      <c r="U893" s="4" t="str">
        <f>_xlfn.IFNA(VLOOKUP(A893,'ACCESS EXPORT'!$A:$AK,37,0),"-")</f>
        <v>Cerner</v>
      </c>
      <c r="V893" s="4" t="str">
        <f>_xlfn.IFNA(VLOOKUP(A893,'ACCESS EXPORT'!$A:$AL,38,0),"-")</f>
        <v>FHMG_NEUROSURG FOR KIDS</v>
      </c>
      <c r="W893" s="4" t="str">
        <f>_xlfn.IFNA(VLOOKUP(A893,'ACCESS EXPORT'!$A:$AM,39,0),"-")</f>
        <v/>
      </c>
      <c r="X893" s="4" t="str">
        <f>_xlfn.IFNA(VLOOKUP(A893,'ACCESS EXPORT'!$A:$AN,40,0),"-")</f>
        <v>David Mercer</v>
      </c>
      <c r="Y893" s="26" t="str">
        <f>_xlfn.IFNA(VLOOKUP(A893,'ACCESS EXPORT'!A:AO,41,0),"")</f>
        <v>Andrea Desilva</v>
      </c>
      <c r="Z893" s="26" t="str">
        <f>_xlfn.IFNA(VLOOKUP(A893,'ACCESS EXPORT'!A:AP,42,0),"")</f>
        <v>Maria Angel</v>
      </c>
      <c r="AA893" s="26" t="str">
        <f>_xlfn.IFNA(VLOOKUP(A893,'ACCESS EXPORT'!A:AQ,43,0),"")</f>
        <v>Claire Pagan</v>
      </c>
    </row>
    <row r="894" spans="1:27" ht="18.75" x14ac:dyDescent="0.25">
      <c r="A894" s="33">
        <v>275</v>
      </c>
      <c r="B894" s="10">
        <v>1730</v>
      </c>
      <c r="C894" s="7" t="str">
        <f ca="1">IFERROR(UPPER(IF(AND('ACCESS EXPORT'!AA894="",'ACCESS EXPORT'!Z894=""),VLOOKUP(A894,'ACCESS EXPORT'!$A:$AF,32,FALSE),(IF('ACCESS EXPORT'!AA894&lt;&gt;"",CONCATENATE(VLOOKUP(A894,'ACCESS EXPORT'!$A:$AF,32,FALSE)," (Closed",TEXT('ACCESS EXPORT'!AA894," MM/DD/YYY)")),IF(TODAY()&lt;(('ACCESS EXPORT'!Z894)+30),CONCATENATE(VLOOKUP(A894,'ACCESS EXPORT'!$A:$AF,32,FALSE)," (Opens",TEXT('ACCESS EXPORT'!Z894," MM/DD/YYY)")),VLOOKUP(A894,'ACCESS EXPORT'!$A:$AF,32,FALSE)))))),"-")</f>
        <v>ADVENTHEALTH MEDICAL GROUP FAMILY MEDICINE AT WATERMAN</v>
      </c>
      <c r="D894" s="3" t="str">
        <f ca="1">IFERROR(UPPER(IF(AND('ACCESS EXPORT'!AA894="",'ACCESS EXPORT'!Z894=""),VLOOKUP(A894,'ACCESS EXPORT'!$A:$AF,28,FALSE),(IF('ACCESS EXPORT'!AA894&lt;&gt;"",CONCATENATE(VLOOKUP(A894,'ACCESS EXPORT'!$A:$AF,28,FALSE)," (Closed",TEXT('ACCESS EXPORT'!AA894," MM/DD/YYY)")),IF(TODAY()&lt;(('ACCESS EXPORT'!Z894)+30),CONCATENATE(VLOOKUP(A894,'ACCESS EXPORT'!$A:$AF,28,FALSE)," (Opens",TEXT('ACCESS EXPORT'!Z894," MM/DD/YYY)")),VLOOKUP(A894,'ACCESS EXPORT'!$A:$AF,28,FALSE)))))),"-")</f>
        <v>VISTA DEL SOL ADULT &amp; GERIATRIC MEDICAL ASSOCIATES</v>
      </c>
      <c r="E894" s="3" t="str">
        <f>VLOOKUP($A894,'ACCESS EXPORT'!$A:$AF,3,FALSE)</f>
        <v>7580</v>
      </c>
      <c r="F894" s="3" t="str">
        <f>UPPER(CONCATENATE(VLOOKUP(A894,'ACCESS EXPORT'!$A:$AF,4,FALSE)," ",VLOOKUP(A894,'ACCESS EXPORT'!$A:$AF,5,FALSE)," ",VLOOKUP(A894,'ACCESS EXPORT'!$A:$AF,6,FALSE)," ",VLOOKUP(A894,'ACCESS EXPORT'!$A:$AA,7,FALSE)," ",VLOOKUP(A894,'ACCESS EXPORT'!$A:$AA,8,FALSE)))</f>
        <v>3330 WATERMAN WAY  TAVARES FL 32778</v>
      </c>
      <c r="G894" s="4" t="str">
        <f>UPPER(VLOOKUP($A894,'ACCESS EXPORT'!$A:$AF,9,FALSE))</f>
        <v>LAKE</v>
      </c>
      <c r="H894" s="4" t="str">
        <f>_xlfn.IFNA(VLOOKUP($B894,'ACCESS EXPORT'!$B:$J,9,FALSE),"")</f>
        <v>Waterman</v>
      </c>
      <c r="I894" s="3" t="str">
        <f>CONCATENATE("(P)",VLOOKUP($A894,'ACCESS EXPORT'!$A:$AF,11,FALSE)," (F)",VLOOKUP($A894,'ACCESS EXPORT'!$A:$AF,29,FALSE))</f>
        <v>(P)(352) 343-0181 (F)(352) 343-0812</v>
      </c>
      <c r="J894" s="4" t="str">
        <f>UPPER(VLOOKUP($A894,'ACCESS EXPORT'!$A:$AF,12,FALSE))</f>
        <v>FAMILY MEDICINE</v>
      </c>
      <c r="K894" s="4" t="str">
        <f>UPPER(VLOOKUP($A894,'ACCESS EXPORT'!$A:$AF,13,FALSE))</f>
        <v>DEBORAH HAYWOOD</v>
      </c>
      <c r="L894" s="3" t="str">
        <f>IF(AND(VLOOKUP(A894,'ACCESS EXPORT'!A:AE,1,0),'ACCESS EXPORT'!N894=""),UPPER(CONCATENATE('ACCESS EXPORT'!AE894)),IF(VLOOKUP(A894,'ACCESS EXPORT'!A:AE,1,0),UPPER(CONCATENATE('ACCESS EXPORT'!N894," "&amp;CHAR(10),'ACCESS EXPORT'!AE894))))</f>
        <v xml:space="preserve">DIANE OSTRANDER 
</v>
      </c>
      <c r="M894" s="4" t="str">
        <f>UPPER(VLOOKUP($A894,'ACCESS EXPORT'!$A:$O,15,FALSE))</f>
        <v>AMEAKA VALENTINE (PM)</v>
      </c>
      <c r="N894" s="4" t="str">
        <f ca="1">IF(AND('ACCESS EXPORT'!X894="",'ACCESS EXPORT'!Y894=""),IF('ACCESS EXPORT'!V894&lt;&gt;"",(IF(TODAY()-'ACCESS EXPORT'!V894&gt;=-60,UPPER(CONCATENATE(VLOOKUP(B894,'ACCESS EXPORT'!$B:$P,15,FALSE),""&amp;CHAR(10)&amp;"(SEP",TEXT('ACCESS EXPORT'!V894," MM/DD/YYY)"))),IF(TODAY()-'ACCESS EXPORT'!V894&lt;0,UPPER(VLOOKUP(B894,'ACCESS EXPORT'!$B:$P,15,FALSE)),UPPER(VLOOKUP(B894,'ACCESS EXPORT'!$B:$P,15,FALSE))))),IF('ACCESS EXPORT'!U894="",UPPER(VLOOKUP(B894,'ACCESS EXPORT'!$B:$P,15,FALSE)),IF(TODAY()-'ACCESS EXPORT'!U894&lt;=30,CONCATENATE(UPPER(VLOOKUP(B894,'ACCESS EXPORT'!$B:$P,15,FALSE)),""&amp;CHAR(10)&amp;"(NEW",TEXT('ACCESS EXPORT'!U894," MM/DD/YYY)")),IF(AND(TODAY()-'ACCESS EXPORT'!U894&gt;30,TODAY()&gt;0),UPPER(VLOOKUP(B894,'ACCESS EXPORT'!$B:$P,15,FALSE)))))),IF('ACCESS EXPORT'!Y894&lt;&gt;"",UPPER(CONCATENATE(UPPER(VLOOKUP(B894,'ACCESS EXPORT'!$B:$P,15,FALSE)),""&amp;CHAR(10)&amp;"(Transfer Out",TEXT('ACCESS EXPORT'!Y894," MM/DD/YYY)"))),IF('ACCESS EXPORT'!X894&lt;&gt;"",UPPER(CONCATENATE(UPPER(VLOOKUP(B894,'ACCESS EXPORT'!$B:$P,15,FALSE)),""&amp;CHAR(10)&amp;"(Transfer In",TEXT('ACCESS EXPORT'!X894," MM/DD/YYY)"))))))</f>
        <v>ARANA, MILTON</v>
      </c>
      <c r="O894" s="4" t="str">
        <f>_xlfn.IFNA(VLOOKUP(B894,'ACCESS EXPORT'!$B:$Q,16,FALSE),"")</f>
        <v>PA-C</v>
      </c>
      <c r="P894" s="4" t="str">
        <f>_xlfn.IFNA(VLOOKUP(B894,'ACCESS EXPORT'!B:W,22,FALSE),"-")</f>
        <v>1003859919</v>
      </c>
      <c r="Q894" s="4" t="str">
        <f>_xlfn.IFNA(VLOOKUP(A894,'ACCESS EXPORT'!$A:$AG,33,0),"-")</f>
        <v>Maria Ortiz</v>
      </c>
      <c r="R894" s="4" t="str">
        <f>_xlfn.IFNA(VLOOKUP(A894,'ACCESS EXPORT'!$A:$AH,34,0),"-")</f>
        <v>Cheri Benedeti</v>
      </c>
      <c r="S894" s="4" t="str">
        <f>_xlfn.IFNA(VLOOKUP(A894,'ACCESS EXPORT'!$A:$AI,35,0),"-")</f>
        <v>Anna Bachtis</v>
      </c>
      <c r="T894" s="4" t="str">
        <f>_xlfn.IFNA(VLOOKUP(A894,'ACCESS EXPORT'!$A:$AJ,36,0),"-")</f>
        <v>Sorangia Jean-Francois</v>
      </c>
      <c r="U894" s="4" t="str">
        <f>_xlfn.IFNA(VLOOKUP(A894,'ACCESS EXPORT'!$A:$AK,37,0),"-")</f>
        <v>athena</v>
      </c>
      <c r="V894" s="4" t="str">
        <f>_xlfn.IFNA(VLOOKUP(A894,'ACCESS EXPORT'!$A:$AL,38,0),"-")</f>
        <v>FHMG_VISTA DEL SOL MED ASSOC</v>
      </c>
      <c r="W894" s="4" t="str">
        <f>_xlfn.IFNA(VLOOKUP(A894,'ACCESS EXPORT'!$A:$AM,39,0),"-")</f>
        <v/>
      </c>
      <c r="X894" s="4" t="str">
        <f>_xlfn.IFNA(VLOOKUP(A894,'ACCESS EXPORT'!$A:$AN,40,0),"-")</f>
        <v>Libia Villaquiran / Jenny Green</v>
      </c>
      <c r="Y894" s="26" t="str">
        <f>_xlfn.IFNA(VLOOKUP(A894,'ACCESS EXPORT'!A:AO,41,0),"")</f>
        <v>Carlos Calderon</v>
      </c>
      <c r="Z894" s="26" t="str">
        <f>_xlfn.IFNA(VLOOKUP(A894,'ACCESS EXPORT'!A:AP,42,0),"")</f>
        <v>Varuna Singh</v>
      </c>
      <c r="AA894" s="26" t="str">
        <f>_xlfn.IFNA(VLOOKUP(A894,'ACCESS EXPORT'!A:AQ,43,0),"")</f>
        <v>Heather Tootle</v>
      </c>
    </row>
    <row r="895" spans="1:27" ht="18.75" x14ac:dyDescent="0.25">
      <c r="A895" s="33">
        <v>275</v>
      </c>
      <c r="B895" s="10">
        <v>1955</v>
      </c>
      <c r="C895" s="7" t="str">
        <f ca="1">IFERROR(UPPER(IF(AND('ACCESS EXPORT'!AA895="",'ACCESS EXPORT'!Z895=""),VLOOKUP(A895,'ACCESS EXPORT'!$A:$AF,32,FALSE),(IF('ACCESS EXPORT'!AA895&lt;&gt;"",CONCATENATE(VLOOKUP(A895,'ACCESS EXPORT'!$A:$AF,32,FALSE)," (Closed",TEXT('ACCESS EXPORT'!AA895," MM/DD/YYY)")),IF(TODAY()&lt;(('ACCESS EXPORT'!Z895)+30),CONCATENATE(VLOOKUP(A895,'ACCESS EXPORT'!$A:$AF,32,FALSE)," (Opens",TEXT('ACCESS EXPORT'!Z895," MM/DD/YYY)")),VLOOKUP(A895,'ACCESS EXPORT'!$A:$AF,32,FALSE)))))),"-")</f>
        <v>ADVENTHEALTH MEDICAL GROUP FAMILY MEDICINE AT WATERMAN</v>
      </c>
      <c r="D895" s="3" t="str">
        <f ca="1">IFERROR(UPPER(IF(AND('ACCESS EXPORT'!AA895="",'ACCESS EXPORT'!Z895=""),VLOOKUP(A895,'ACCESS EXPORT'!$A:$AF,28,FALSE),(IF('ACCESS EXPORT'!AA895&lt;&gt;"",CONCATENATE(VLOOKUP(A895,'ACCESS EXPORT'!$A:$AF,28,FALSE)," (Closed",TEXT('ACCESS EXPORT'!AA895," MM/DD/YYY)")),IF(TODAY()&lt;(('ACCESS EXPORT'!Z895)+30),CONCATENATE(VLOOKUP(A895,'ACCESS EXPORT'!$A:$AF,28,FALSE)," (Opens",TEXT('ACCESS EXPORT'!Z895," MM/DD/YYY)")),VLOOKUP(A895,'ACCESS EXPORT'!$A:$AF,28,FALSE)))))),"-")</f>
        <v>VISTA DEL SOL ADULT &amp; GERIATRIC MEDICAL ASSOCIATES</v>
      </c>
      <c r="E895" s="3" t="str">
        <f>VLOOKUP($A895,'ACCESS EXPORT'!$A:$AF,3,FALSE)</f>
        <v>7580</v>
      </c>
      <c r="F895" s="3" t="str">
        <f>UPPER(CONCATENATE(VLOOKUP(A895,'ACCESS EXPORT'!$A:$AF,4,FALSE)," ",VLOOKUP(A895,'ACCESS EXPORT'!$A:$AF,5,FALSE)," ",VLOOKUP(A895,'ACCESS EXPORT'!$A:$AF,6,FALSE)," ",VLOOKUP(A895,'ACCESS EXPORT'!$A:$AA,7,FALSE)," ",VLOOKUP(A895,'ACCESS EXPORT'!$A:$AA,8,FALSE)))</f>
        <v>3330 WATERMAN WAY  TAVARES FL 32778</v>
      </c>
      <c r="G895" s="4" t="str">
        <f>UPPER(VLOOKUP($A895,'ACCESS EXPORT'!$A:$AF,9,FALSE))</f>
        <v>LAKE</v>
      </c>
      <c r="H895" s="4" t="str">
        <f>_xlfn.IFNA(VLOOKUP($B895,'ACCESS EXPORT'!$B:$J,9,FALSE),"")</f>
        <v>Waterman</v>
      </c>
      <c r="I895" s="3" t="str">
        <f>CONCATENATE("(P)",VLOOKUP($A895,'ACCESS EXPORT'!$A:$AF,11,FALSE)," (F)",VLOOKUP($A895,'ACCESS EXPORT'!$A:$AF,29,FALSE))</f>
        <v>(P)(352) 343-0181 (F)(352) 343-0812</v>
      </c>
      <c r="J895" s="4" t="str">
        <f>UPPER(VLOOKUP($A895,'ACCESS EXPORT'!$A:$AF,12,FALSE))</f>
        <v>FAMILY MEDICINE</v>
      </c>
      <c r="K895" s="4" t="str">
        <f>UPPER(VLOOKUP($A895,'ACCESS EXPORT'!$A:$AF,13,FALSE))</f>
        <v>DEBORAH HAYWOOD</v>
      </c>
      <c r="L895" s="3" t="str">
        <f>IF(AND(VLOOKUP(A895,'ACCESS EXPORT'!A:AE,1,0),'ACCESS EXPORT'!N895=""),UPPER(CONCATENATE('ACCESS EXPORT'!AE895)),IF(VLOOKUP(A895,'ACCESS EXPORT'!A:AE,1,0),UPPER(CONCATENATE('ACCESS EXPORT'!N895," "&amp;CHAR(10),'ACCESS EXPORT'!AE895))))</f>
        <v xml:space="preserve">DIANE OSTRANDER 
</v>
      </c>
      <c r="M895" s="4" t="str">
        <f>UPPER(VLOOKUP($A895,'ACCESS EXPORT'!$A:$O,15,FALSE))</f>
        <v>AMEAKA VALENTINE (PM)</v>
      </c>
      <c r="N895" s="4" t="str">
        <f ca="1">IF(AND('ACCESS EXPORT'!X895="",'ACCESS EXPORT'!Y895=""),IF('ACCESS EXPORT'!V895&lt;&gt;"",(IF(TODAY()-'ACCESS EXPORT'!V895&gt;=-60,UPPER(CONCATENATE(VLOOKUP(B895,'ACCESS EXPORT'!$B:$P,15,FALSE),""&amp;CHAR(10)&amp;"(SEP",TEXT('ACCESS EXPORT'!V895," MM/DD/YYY)"))),IF(TODAY()-'ACCESS EXPORT'!V895&lt;0,UPPER(VLOOKUP(B895,'ACCESS EXPORT'!$B:$P,15,FALSE)),UPPER(VLOOKUP(B895,'ACCESS EXPORT'!$B:$P,15,FALSE))))),IF('ACCESS EXPORT'!U895="",UPPER(VLOOKUP(B895,'ACCESS EXPORT'!$B:$P,15,FALSE)),IF(TODAY()-'ACCESS EXPORT'!U895&lt;=30,CONCATENATE(UPPER(VLOOKUP(B895,'ACCESS EXPORT'!$B:$P,15,FALSE)),""&amp;CHAR(10)&amp;"(NEW",TEXT('ACCESS EXPORT'!U895," MM/DD/YYY)")),IF(AND(TODAY()-'ACCESS EXPORT'!U895&gt;30,TODAY()&gt;0),UPPER(VLOOKUP(B895,'ACCESS EXPORT'!$B:$P,15,FALSE)))))),IF('ACCESS EXPORT'!Y895&lt;&gt;"",UPPER(CONCATENATE(UPPER(VLOOKUP(B895,'ACCESS EXPORT'!$B:$P,15,FALSE)),""&amp;CHAR(10)&amp;"(Transfer Out",TEXT('ACCESS EXPORT'!Y895," MM/DD/YYY)"))),IF('ACCESS EXPORT'!X895&lt;&gt;"",UPPER(CONCATENATE(UPPER(VLOOKUP(B895,'ACCESS EXPORT'!$B:$P,15,FALSE)),""&amp;CHAR(10)&amp;"(Transfer In",TEXT('ACCESS EXPORT'!X895," MM/DD/YYY)"))))))</f>
        <v>O'CONNOR, DEVLIN</v>
      </c>
      <c r="O895" s="4" t="str">
        <f>_xlfn.IFNA(VLOOKUP(B895,'ACCESS EXPORT'!$B:$Q,16,FALSE),"")</f>
        <v>DO</v>
      </c>
      <c r="P895" s="4" t="str">
        <f>_xlfn.IFNA(VLOOKUP(B895,'ACCESS EXPORT'!B:W,22,FALSE),"-")</f>
        <v>1053759035</v>
      </c>
      <c r="Q895" s="4" t="str">
        <f>_xlfn.IFNA(VLOOKUP(A895,'ACCESS EXPORT'!$A:$AG,33,0),"-")</f>
        <v>Maria Ortiz</v>
      </c>
      <c r="R895" s="4" t="str">
        <f>_xlfn.IFNA(VLOOKUP(A895,'ACCESS EXPORT'!$A:$AH,34,0),"-")</f>
        <v>Cheri Benedeti</v>
      </c>
      <c r="S895" s="4" t="str">
        <f>_xlfn.IFNA(VLOOKUP(A895,'ACCESS EXPORT'!$A:$AI,35,0),"-")</f>
        <v>Anna Bachtis</v>
      </c>
      <c r="T895" s="4" t="str">
        <f>_xlfn.IFNA(VLOOKUP(A895,'ACCESS EXPORT'!$A:$AJ,36,0),"-")</f>
        <v>Sorangia Jean-Francois</v>
      </c>
      <c r="U895" s="4" t="str">
        <f>_xlfn.IFNA(VLOOKUP(A895,'ACCESS EXPORT'!$A:$AK,37,0),"-")</f>
        <v>athena</v>
      </c>
      <c r="V895" s="4" t="str">
        <f>_xlfn.IFNA(VLOOKUP(A895,'ACCESS EXPORT'!$A:$AL,38,0),"-")</f>
        <v>FHMG_VISTA DEL SOL MED ASSOC</v>
      </c>
      <c r="W895" s="4" t="str">
        <f>_xlfn.IFNA(VLOOKUP(A895,'ACCESS EXPORT'!$A:$AM,39,0),"-")</f>
        <v/>
      </c>
      <c r="X895" s="4" t="str">
        <f>_xlfn.IFNA(VLOOKUP(A895,'ACCESS EXPORT'!$A:$AN,40,0),"-")</f>
        <v>Libia Villaquiran / Jenny Green</v>
      </c>
      <c r="Y895" s="26" t="str">
        <f>_xlfn.IFNA(VLOOKUP(A895,'ACCESS EXPORT'!A:AO,41,0),"")</f>
        <v>Carlos Calderon</v>
      </c>
      <c r="Z895" s="26" t="str">
        <f>_xlfn.IFNA(VLOOKUP(A895,'ACCESS EXPORT'!A:AP,42,0),"")</f>
        <v>Varuna Singh</v>
      </c>
      <c r="AA895" s="26" t="str">
        <f>_xlfn.IFNA(VLOOKUP(A895,'ACCESS EXPORT'!A:AQ,43,0),"")</f>
        <v>Heather Tootle</v>
      </c>
    </row>
    <row r="896" spans="1:27" ht="18.75" x14ac:dyDescent="0.25">
      <c r="A896" s="33">
        <v>300</v>
      </c>
      <c r="B896" s="10">
        <v>2016</v>
      </c>
      <c r="C896" s="7" t="str">
        <f ca="1">IFERROR(UPPER(IF(AND('ACCESS EXPORT'!AA896="",'ACCESS EXPORT'!Z896=""),VLOOKUP(A896,'ACCESS EXPORT'!$A:$AF,32,FALSE),(IF('ACCESS EXPORT'!AA896&lt;&gt;"",CONCATENATE(VLOOKUP(A896,'ACCESS EXPORT'!$A:$AF,32,FALSE)," (Closed",TEXT('ACCESS EXPORT'!AA896," MM/DD/YYY)")),IF(TODAY()&lt;(('ACCESS EXPORT'!Z896)+30),CONCATENATE(VLOOKUP(A896,'ACCESS EXPORT'!$A:$AF,32,FALSE)," (Opens",TEXT('ACCESS EXPORT'!Z896," MM/DD/YYY)")),VLOOKUP(A896,'ACCESS EXPORT'!$A:$AF,32,FALSE)))))),"-")</f>
        <v>ADVENTHEALTH MEDICAL GROUP CARDIOLOGY AT WINTER GARDEN</v>
      </c>
      <c r="D896" s="3" t="str">
        <f ca="1">IFERROR(UPPER(IF(AND('ACCESS EXPORT'!AA896="",'ACCESS EXPORT'!Z896=""),VLOOKUP(A896,'ACCESS EXPORT'!$A:$AF,28,FALSE),(IF('ACCESS EXPORT'!AA896&lt;&gt;"",CONCATENATE(VLOOKUP(A896,'ACCESS EXPORT'!$A:$AF,28,FALSE)," (Closed",TEXT('ACCESS EXPORT'!AA896," MM/DD/YYY)")),IF(TODAY()&lt;(('ACCESS EXPORT'!Z896)+30),CONCATENATE(VLOOKUP(A896,'ACCESS EXPORT'!$A:$AF,28,FALSE)," (Opens",TEXT('ACCESS EXPORT'!Z896," MM/DD/YYY)")),VLOOKUP(A896,'ACCESS EXPORT'!$A:$AF,28,FALSE)))))),"-")</f>
        <v>FLORIDA HEART CONSULTANTS - WINTER GARDEN*</v>
      </c>
      <c r="E896" s="3" t="str">
        <f>VLOOKUP($A896,'ACCESS EXPORT'!$A:$AF,3,FALSE)</f>
        <v>7670</v>
      </c>
      <c r="F896" s="3" t="str">
        <f>UPPER(CONCATENATE(VLOOKUP(A896,'ACCESS EXPORT'!$A:$AF,4,FALSE)," ",VLOOKUP(A896,'ACCESS EXPORT'!$A:$AF,5,FALSE)," ",VLOOKUP(A896,'ACCESS EXPORT'!$A:$AF,6,FALSE)," ",VLOOKUP(A896,'ACCESS EXPORT'!$A:$AA,7,FALSE)," ",VLOOKUP(A896,'ACCESS EXPORT'!$A:$AA,8,FALSE)))</f>
        <v>2000 FOWLER GROVE BLVD 3RD FLOOR WINTER GARDEN FL 34787</v>
      </c>
      <c r="G896" s="4" t="str">
        <f>UPPER(VLOOKUP($A896,'ACCESS EXPORT'!$A:$AF,9,FALSE))</f>
        <v>ORANGE</v>
      </c>
      <c r="H896" s="4" t="str">
        <f>_xlfn.IFNA(VLOOKUP($B896,'ACCESS EXPORT'!$B:$J,9,FALSE),"")</f>
        <v>SW</v>
      </c>
      <c r="I896" s="3" t="str">
        <f>CONCATENATE("(P)",VLOOKUP($A896,'ACCESS EXPORT'!$A:$AF,11,FALSE)," (F)",VLOOKUP($A896,'ACCESS EXPORT'!$A:$AF,29,FALSE))</f>
        <v>(P)(407) 889-1930 (F)(407)889-1904</v>
      </c>
      <c r="J896" s="4" t="str">
        <f>UPPER(VLOOKUP($A896,'ACCESS EXPORT'!$A:$AF,12,FALSE))</f>
        <v>CARDIOLOGY</v>
      </c>
      <c r="K896" s="4" t="str">
        <f>UPPER(VLOOKUP($A896,'ACCESS EXPORT'!$A:$AF,13,FALSE))</f>
        <v>SCOTT HILL</v>
      </c>
      <c r="L896" s="3" t="str">
        <f>IF(AND(VLOOKUP(A896,'ACCESS EXPORT'!A:AE,1,0),'ACCESS EXPORT'!N896=""),UPPER(CONCATENATE('ACCESS EXPORT'!AE896)),IF(VLOOKUP(A896,'ACCESS EXPORT'!A:AE,1,0),UPPER(CONCATENATE('ACCESS EXPORT'!N896," "&amp;CHAR(10),'ACCESS EXPORT'!AE896))))</f>
        <v xml:space="preserve">BRENT WEBER 
</v>
      </c>
      <c r="M896" s="4" t="str">
        <f>UPPER(VLOOKUP($A896,'ACCESS EXPORT'!$A:$O,15,FALSE))</f>
        <v>GWEN BURDEN (PM)</v>
      </c>
      <c r="N896" s="4" t="str">
        <f ca="1">IF(AND('ACCESS EXPORT'!X896="",'ACCESS EXPORT'!Y896=""),IF('ACCESS EXPORT'!V896&lt;&gt;"",(IF(TODAY()-'ACCESS EXPORT'!V896&gt;=-60,UPPER(CONCATENATE(VLOOKUP(B896,'ACCESS EXPORT'!$B:$P,15,FALSE),""&amp;CHAR(10)&amp;"(SEP",TEXT('ACCESS EXPORT'!V896," MM/DD/YYY)"))),IF(TODAY()-'ACCESS EXPORT'!V896&lt;0,UPPER(VLOOKUP(B896,'ACCESS EXPORT'!$B:$P,15,FALSE)),UPPER(VLOOKUP(B896,'ACCESS EXPORT'!$B:$P,15,FALSE))))),IF('ACCESS EXPORT'!U896="",UPPER(VLOOKUP(B896,'ACCESS EXPORT'!$B:$P,15,FALSE)),IF(TODAY()-'ACCESS EXPORT'!U896&lt;=30,CONCATENATE(UPPER(VLOOKUP(B896,'ACCESS EXPORT'!$B:$P,15,FALSE)),""&amp;CHAR(10)&amp;"(NEW",TEXT('ACCESS EXPORT'!U896," MM/DD/YYY)")),IF(AND(TODAY()-'ACCESS EXPORT'!U896&gt;30,TODAY()&gt;0),UPPER(VLOOKUP(B896,'ACCESS EXPORT'!$B:$P,15,FALSE)))))),IF('ACCESS EXPORT'!Y896&lt;&gt;"",UPPER(CONCATENATE(UPPER(VLOOKUP(B896,'ACCESS EXPORT'!$B:$P,15,FALSE)),""&amp;CHAR(10)&amp;"(Transfer Out",TEXT('ACCESS EXPORT'!Y896," MM/DD/YYY)"))),IF('ACCESS EXPORT'!X896&lt;&gt;"",UPPER(CONCATENATE(UPPER(VLOOKUP(B896,'ACCESS EXPORT'!$B:$P,15,FALSE)),""&amp;CHAR(10)&amp;"(Transfer In",TEXT('ACCESS EXPORT'!X896," MM/DD/YYY)"))))))</f>
        <v>BONILLA, CESAR</v>
      </c>
      <c r="O896" s="4" t="str">
        <f>_xlfn.IFNA(VLOOKUP(B896,'ACCESS EXPORT'!$B:$Q,16,FALSE),"")</f>
        <v>MD</v>
      </c>
      <c r="P896" s="4" t="str">
        <f>_xlfn.IFNA(VLOOKUP(B896,'ACCESS EXPORT'!B:W,22,FALSE),"-")</f>
        <v>1598088668</v>
      </c>
      <c r="Q896" s="4" t="str">
        <f>_xlfn.IFNA(VLOOKUP(A896,'ACCESS EXPORT'!$A:$AG,33,0),"-")</f>
        <v>Maria Ortiz</v>
      </c>
      <c r="R896" s="4" t="str">
        <f>_xlfn.IFNA(VLOOKUP(A896,'ACCESS EXPORT'!$A:$AH,34,0),"-")</f>
        <v>Carol Shane</v>
      </c>
      <c r="S896" s="4" t="str">
        <f>_xlfn.IFNA(VLOOKUP(A896,'ACCESS EXPORT'!$A:$AI,35,0),"-")</f>
        <v>Kikzeny Cartagena</v>
      </c>
      <c r="T896" s="4" t="str">
        <f>_xlfn.IFNA(VLOOKUP(A896,'ACCESS EXPORT'!$A:$AJ,36,0),"-")</f>
        <v>Andrew Davis</v>
      </c>
      <c r="U896" s="4" t="str">
        <f>_xlfn.IFNA(VLOOKUP(A896,'ACCESS EXPORT'!$A:$AK,37,0),"-")</f>
        <v>athena</v>
      </c>
      <c r="V896" s="4" t="str">
        <f>_xlfn.IFNA(VLOOKUP(A896,'ACCESS EXPORT'!$A:$AL,38,0),"-")</f>
        <v>FHMG_FL HEART CONSULT_120</v>
      </c>
      <c r="W896" s="4" t="str">
        <f>_xlfn.IFNA(VLOOKUP(A896,'ACCESS EXPORT'!$A:$AM,39,0),"-")</f>
        <v/>
      </c>
      <c r="X896" s="4" t="str">
        <f>_xlfn.IFNA(VLOOKUP(A896,'ACCESS EXPORT'!$A:$AN,40,0),"-")</f>
        <v>Tiffany Palmer / John Hill</v>
      </c>
      <c r="Y896" s="26" t="str">
        <f>_xlfn.IFNA(VLOOKUP(A896,'ACCESS EXPORT'!A:AO,41,0),"")</f>
        <v>Gary Weston</v>
      </c>
      <c r="Z896" s="26" t="str">
        <f>_xlfn.IFNA(VLOOKUP(A896,'ACCESS EXPORT'!A:AP,42,0),"")</f>
        <v>Quisha Moorer</v>
      </c>
      <c r="AA896" s="26" t="str">
        <f>_xlfn.IFNA(VLOOKUP(A896,'ACCESS EXPORT'!A:AQ,43,0),"")</f>
        <v>Carl Pfeiffer</v>
      </c>
    </row>
    <row r="897" spans="1:27" ht="18.75" x14ac:dyDescent="0.25">
      <c r="A897" s="33">
        <v>300</v>
      </c>
      <c r="B897" s="10">
        <v>1976</v>
      </c>
      <c r="C897" s="7" t="str">
        <f ca="1">IFERROR(UPPER(IF(AND('ACCESS EXPORT'!AA897="",'ACCESS EXPORT'!Z897=""),VLOOKUP(A897,'ACCESS EXPORT'!$A:$AF,32,FALSE),(IF('ACCESS EXPORT'!AA897&lt;&gt;"",CONCATENATE(VLOOKUP(A897,'ACCESS EXPORT'!$A:$AF,32,FALSE)," (Closed",TEXT('ACCESS EXPORT'!AA897," MM/DD/YYY)")),IF(TODAY()&lt;(('ACCESS EXPORT'!Z897)+30),CONCATENATE(VLOOKUP(A897,'ACCESS EXPORT'!$A:$AF,32,FALSE)," (Opens",TEXT('ACCESS EXPORT'!Z897," MM/DD/YYY)")),VLOOKUP(A897,'ACCESS EXPORT'!$A:$AF,32,FALSE)))))),"-")</f>
        <v>ADVENTHEALTH MEDICAL GROUP CARDIOLOGY AT WINTER GARDEN</v>
      </c>
      <c r="D897" s="3" t="str">
        <f ca="1">IFERROR(UPPER(IF(AND('ACCESS EXPORT'!AA897="",'ACCESS EXPORT'!Z897=""),VLOOKUP(A897,'ACCESS EXPORT'!$A:$AF,28,FALSE),(IF('ACCESS EXPORT'!AA897&lt;&gt;"",CONCATENATE(VLOOKUP(A897,'ACCESS EXPORT'!$A:$AF,28,FALSE)," (Closed",TEXT('ACCESS EXPORT'!AA897," MM/DD/YYY)")),IF(TODAY()&lt;(('ACCESS EXPORT'!Z897)+30),CONCATENATE(VLOOKUP(A897,'ACCESS EXPORT'!$A:$AF,28,FALSE)," (Opens",TEXT('ACCESS EXPORT'!Z897," MM/DD/YYY)")),VLOOKUP(A897,'ACCESS EXPORT'!$A:$AF,28,FALSE)))))),"-")</f>
        <v>FLORIDA HEART CONSULTANTS - WINTER GARDEN*</v>
      </c>
      <c r="E897" s="3" t="str">
        <f>VLOOKUP($A897,'ACCESS EXPORT'!$A:$AF,3,FALSE)</f>
        <v>7670</v>
      </c>
      <c r="F897" s="3" t="str">
        <f>UPPER(CONCATENATE(VLOOKUP(A897,'ACCESS EXPORT'!$A:$AF,4,FALSE)," ",VLOOKUP(A897,'ACCESS EXPORT'!$A:$AF,5,FALSE)," ",VLOOKUP(A897,'ACCESS EXPORT'!$A:$AF,6,FALSE)," ",VLOOKUP(A897,'ACCESS EXPORT'!$A:$AA,7,FALSE)," ",VLOOKUP(A897,'ACCESS EXPORT'!$A:$AA,8,FALSE)))</f>
        <v>2000 FOWLER GROVE BLVD 3RD FLOOR WINTER GARDEN FL 34787</v>
      </c>
      <c r="G897" s="4" t="str">
        <f>UPPER(VLOOKUP($A897,'ACCESS EXPORT'!$A:$AF,9,FALSE))</f>
        <v>ORANGE</v>
      </c>
      <c r="H897" s="4" t="str">
        <f>_xlfn.IFNA(VLOOKUP($B897,'ACCESS EXPORT'!$B:$J,9,FALSE),"")</f>
        <v>SW</v>
      </c>
      <c r="I897" s="3" t="str">
        <f>CONCATENATE("(P)",VLOOKUP($A897,'ACCESS EXPORT'!$A:$AF,11,FALSE)," (F)",VLOOKUP($A897,'ACCESS EXPORT'!$A:$AF,29,FALSE))</f>
        <v>(P)(407) 889-1930 (F)(407)889-1904</v>
      </c>
      <c r="J897" s="4" t="str">
        <f>UPPER(VLOOKUP($A897,'ACCESS EXPORT'!$A:$AF,12,FALSE))</f>
        <v>CARDIOLOGY</v>
      </c>
      <c r="K897" s="4" t="str">
        <f>UPPER(VLOOKUP($A897,'ACCESS EXPORT'!$A:$AF,13,FALSE))</f>
        <v>SCOTT HILL</v>
      </c>
      <c r="L897" s="3" t="str">
        <f>IF(AND(VLOOKUP(A897,'ACCESS EXPORT'!A:AE,1,0),'ACCESS EXPORT'!N897=""),UPPER(CONCATENATE('ACCESS EXPORT'!AE897)),IF(VLOOKUP(A897,'ACCESS EXPORT'!A:AE,1,0),UPPER(CONCATENATE('ACCESS EXPORT'!N897," "&amp;CHAR(10),'ACCESS EXPORT'!AE897))))</f>
        <v xml:space="preserve">BRENT WEBER 
</v>
      </c>
      <c r="M897" s="4" t="str">
        <f>UPPER(VLOOKUP($A897,'ACCESS EXPORT'!$A:$O,15,FALSE))</f>
        <v>GWEN BURDEN (PM)</v>
      </c>
      <c r="N897" s="4" t="str">
        <f ca="1">IF(AND('ACCESS EXPORT'!X897="",'ACCESS EXPORT'!Y897=""),IF('ACCESS EXPORT'!V897&lt;&gt;"",(IF(TODAY()-'ACCESS EXPORT'!V897&gt;=-60,UPPER(CONCATENATE(VLOOKUP(B897,'ACCESS EXPORT'!$B:$P,15,FALSE),""&amp;CHAR(10)&amp;"(SEP",TEXT('ACCESS EXPORT'!V897," MM/DD/YYY)"))),IF(TODAY()-'ACCESS EXPORT'!V897&lt;0,UPPER(VLOOKUP(B897,'ACCESS EXPORT'!$B:$P,15,FALSE)),UPPER(VLOOKUP(B897,'ACCESS EXPORT'!$B:$P,15,FALSE))))),IF('ACCESS EXPORT'!U897="",UPPER(VLOOKUP(B897,'ACCESS EXPORT'!$B:$P,15,FALSE)),IF(TODAY()-'ACCESS EXPORT'!U897&lt;=30,CONCATENATE(UPPER(VLOOKUP(B897,'ACCESS EXPORT'!$B:$P,15,FALSE)),""&amp;CHAR(10)&amp;"(NEW",TEXT('ACCESS EXPORT'!U897," MM/DD/YYY)")),IF(AND(TODAY()-'ACCESS EXPORT'!U897&gt;30,TODAY()&gt;0),UPPER(VLOOKUP(B897,'ACCESS EXPORT'!$B:$P,15,FALSE)))))),IF('ACCESS EXPORT'!Y897&lt;&gt;"",UPPER(CONCATENATE(UPPER(VLOOKUP(B897,'ACCESS EXPORT'!$B:$P,15,FALSE)),""&amp;CHAR(10)&amp;"(Transfer Out",TEXT('ACCESS EXPORT'!Y897," MM/DD/YYY)"))),IF('ACCESS EXPORT'!X897&lt;&gt;"",UPPER(CONCATENATE(UPPER(VLOOKUP(B897,'ACCESS EXPORT'!$B:$P,15,FALSE)),""&amp;CHAR(10)&amp;"(Transfer In",TEXT('ACCESS EXPORT'!X897," MM/DD/YYY)"))))))</f>
        <v>DO LAGO, RODRIGO</v>
      </c>
      <c r="O897" s="4" t="str">
        <f>_xlfn.IFNA(VLOOKUP(B897,'ACCESS EXPORT'!$B:$Q,16,FALSE),"")</f>
        <v>MD</v>
      </c>
      <c r="P897" s="4" t="str">
        <f>_xlfn.IFNA(VLOOKUP(B897,'ACCESS EXPORT'!B:W,22,FALSE),"-")</f>
        <v>1821269697</v>
      </c>
      <c r="Q897" s="4" t="str">
        <f>_xlfn.IFNA(VLOOKUP(A897,'ACCESS EXPORT'!$A:$AG,33,0),"-")</f>
        <v>Maria Ortiz</v>
      </c>
      <c r="R897" s="4" t="str">
        <f>_xlfn.IFNA(VLOOKUP(A897,'ACCESS EXPORT'!$A:$AH,34,0),"-")</f>
        <v>Carol Shane</v>
      </c>
      <c r="S897" s="4" t="str">
        <f>_xlfn.IFNA(VLOOKUP(A897,'ACCESS EXPORT'!$A:$AI,35,0),"-")</f>
        <v>Kikzeny Cartagena</v>
      </c>
      <c r="T897" s="4" t="str">
        <f>_xlfn.IFNA(VLOOKUP(A897,'ACCESS EXPORT'!$A:$AJ,36,0),"-")</f>
        <v>Andrew Davis</v>
      </c>
      <c r="U897" s="4" t="str">
        <f>_xlfn.IFNA(VLOOKUP(A897,'ACCESS EXPORT'!$A:$AK,37,0),"-")</f>
        <v>athena</v>
      </c>
      <c r="V897" s="4" t="str">
        <f>_xlfn.IFNA(VLOOKUP(A897,'ACCESS EXPORT'!$A:$AL,38,0),"-")</f>
        <v>FHMG_FL HEART CONSULT_120</v>
      </c>
      <c r="W897" s="4" t="str">
        <f>_xlfn.IFNA(VLOOKUP(A897,'ACCESS EXPORT'!$A:$AM,39,0),"-")</f>
        <v/>
      </c>
      <c r="X897" s="4" t="str">
        <f>_xlfn.IFNA(VLOOKUP(A897,'ACCESS EXPORT'!$A:$AN,40,0),"-")</f>
        <v>Tiffany Palmer / John Hill</v>
      </c>
      <c r="Y897" s="26" t="str">
        <f>_xlfn.IFNA(VLOOKUP(A897,'ACCESS EXPORT'!A:AO,41,0),"")</f>
        <v>Gary Weston</v>
      </c>
      <c r="Z897" s="26" t="str">
        <f>_xlfn.IFNA(VLOOKUP(A897,'ACCESS EXPORT'!A:AP,42,0),"")</f>
        <v>Quisha Moorer</v>
      </c>
      <c r="AA897" s="26" t="str">
        <f>_xlfn.IFNA(VLOOKUP(A897,'ACCESS EXPORT'!A:AQ,43,0),"")</f>
        <v>Carl Pfeiffer</v>
      </c>
    </row>
    <row r="898" spans="1:27" ht="18.75" x14ac:dyDescent="0.25">
      <c r="A898" s="33">
        <v>321</v>
      </c>
      <c r="B898" s="10">
        <v>1976</v>
      </c>
      <c r="C898" s="7" t="str">
        <f ca="1">IFERROR(UPPER(IF(AND('ACCESS EXPORT'!AA898="",'ACCESS EXPORT'!Z898=""),VLOOKUP(A898,'ACCESS EXPORT'!$A:$AF,32,FALSE),(IF('ACCESS EXPORT'!AA898&lt;&gt;"",CONCATENATE(VLOOKUP(A898,'ACCESS EXPORT'!$A:$AF,32,FALSE)," (Closed",TEXT('ACCESS EXPORT'!AA898," MM/DD/YYY)")),IF(TODAY()&lt;(('ACCESS EXPORT'!Z898)+30),CONCATENATE(VLOOKUP(A898,'ACCESS EXPORT'!$A:$AF,32,FALSE)," (Opens",TEXT('ACCESS EXPORT'!Z898," MM/DD/YYY)")),VLOOKUP(A898,'ACCESS EXPORT'!$A:$AF,32,FALSE)))))),"-")</f>
        <v>ADVENTHEALTH MEDICAL GROUP CARDIOLOGY AT APOPKA</v>
      </c>
      <c r="D898" s="3" t="str">
        <f ca="1">IFERROR(UPPER(IF(AND('ACCESS EXPORT'!AA898="",'ACCESS EXPORT'!Z898=""),VLOOKUP(A898,'ACCESS EXPORT'!$A:$AF,28,FALSE),(IF('ACCESS EXPORT'!AA898&lt;&gt;"",CONCATENATE(VLOOKUP(A898,'ACCESS EXPORT'!$A:$AF,28,FALSE)," (Closed",TEXT('ACCESS EXPORT'!AA898," MM/DD/YYY)")),IF(TODAY()&lt;(('ACCESS EXPORT'!Z898)+30),CONCATENATE(VLOOKUP(A898,'ACCESS EXPORT'!$A:$AF,28,FALSE)," (Opens",TEXT('ACCESS EXPORT'!Z898," MM/DD/YYY)")),VLOOKUP(A898,'ACCESS EXPORT'!$A:$AF,28,FALSE)))))),"-")</f>
        <v>FLORIDA HEART CONSULTANTS - 2</v>
      </c>
      <c r="E898" s="3" t="str">
        <f>VLOOKUP($A898,'ACCESS EXPORT'!$A:$AF,3,FALSE)</f>
        <v>7670</v>
      </c>
      <c r="F898" s="3" t="str">
        <f>UPPER(CONCATENATE(VLOOKUP(A898,'ACCESS EXPORT'!$A:$AF,4,FALSE)," ",VLOOKUP(A898,'ACCESS EXPORT'!$A:$AF,5,FALSE)," ",VLOOKUP(A898,'ACCESS EXPORT'!$A:$AF,6,FALSE)," ",VLOOKUP(A898,'ACCESS EXPORT'!$A:$AA,7,FALSE)," ",VLOOKUP(A898,'ACCESS EXPORT'!$A:$AA,8,FALSE)))</f>
        <v>2100 OCOEE-APOPKA RD SUITE 120 APOPKA FL 32703</v>
      </c>
      <c r="G898" s="4" t="str">
        <f>UPPER(VLOOKUP($A898,'ACCESS EXPORT'!$A:$AF,9,FALSE))</f>
        <v>ORANGE</v>
      </c>
      <c r="H898" s="4" t="str">
        <f>_xlfn.IFNA(VLOOKUP($B898,'ACCESS EXPORT'!$B:$J,9,FALSE),"")</f>
        <v>SW</v>
      </c>
      <c r="I898" s="3" t="str">
        <f>CONCATENATE("(P)",VLOOKUP($A898,'ACCESS EXPORT'!$A:$AF,11,FALSE)," (F)",VLOOKUP($A898,'ACCESS EXPORT'!$A:$AF,29,FALSE))</f>
        <v>(P)(407) 889-1930 (F)(407)889-1904</v>
      </c>
      <c r="J898" s="4" t="str">
        <f>UPPER(VLOOKUP($A898,'ACCESS EXPORT'!$A:$AF,12,FALSE))</f>
        <v>CARDIOLOGY</v>
      </c>
      <c r="K898" s="4" t="str">
        <f>UPPER(VLOOKUP($A898,'ACCESS EXPORT'!$A:$AF,13,FALSE))</f>
        <v>SCOTT HILL</v>
      </c>
      <c r="L898" s="3" t="str">
        <f>IF(AND(VLOOKUP(A898,'ACCESS EXPORT'!A:AE,1,0),'ACCESS EXPORT'!N898=""),UPPER(CONCATENATE('ACCESS EXPORT'!AE898)),IF(VLOOKUP(A898,'ACCESS EXPORT'!A:AE,1,0),UPPER(CONCATENATE('ACCESS EXPORT'!N898," "&amp;CHAR(10),'ACCESS EXPORT'!AE898))))</f>
        <v xml:space="preserve">BRENT WEBER 
</v>
      </c>
      <c r="M898" s="4" t="str">
        <f>UPPER(VLOOKUP($A898,'ACCESS EXPORT'!$A:$O,15,FALSE))</f>
        <v>GWEN BURDEN (PM)</v>
      </c>
      <c r="N898" s="4" t="str">
        <f ca="1">IF(AND('ACCESS EXPORT'!X898="",'ACCESS EXPORT'!Y898=""),IF('ACCESS EXPORT'!V898&lt;&gt;"",(IF(TODAY()-'ACCESS EXPORT'!V898&gt;=-60,UPPER(CONCATENATE(VLOOKUP(B898,'ACCESS EXPORT'!$B:$P,15,FALSE),""&amp;CHAR(10)&amp;"(SEP",TEXT('ACCESS EXPORT'!V898," MM/DD/YYY)"))),IF(TODAY()-'ACCESS EXPORT'!V898&lt;0,UPPER(VLOOKUP(B898,'ACCESS EXPORT'!$B:$P,15,FALSE)),UPPER(VLOOKUP(B898,'ACCESS EXPORT'!$B:$P,15,FALSE))))),IF('ACCESS EXPORT'!U898="",UPPER(VLOOKUP(B898,'ACCESS EXPORT'!$B:$P,15,FALSE)),IF(TODAY()-'ACCESS EXPORT'!U898&lt;=30,CONCATENATE(UPPER(VLOOKUP(B898,'ACCESS EXPORT'!$B:$P,15,FALSE)),""&amp;CHAR(10)&amp;"(NEW",TEXT('ACCESS EXPORT'!U898," MM/DD/YYY)")),IF(AND(TODAY()-'ACCESS EXPORT'!U898&gt;30,TODAY()&gt;0),UPPER(VLOOKUP(B898,'ACCESS EXPORT'!$B:$P,15,FALSE)))))),IF('ACCESS EXPORT'!Y898&lt;&gt;"",UPPER(CONCATENATE(UPPER(VLOOKUP(B898,'ACCESS EXPORT'!$B:$P,15,FALSE)),""&amp;CHAR(10)&amp;"(Transfer Out",TEXT('ACCESS EXPORT'!Y898," MM/DD/YYY)"))),IF('ACCESS EXPORT'!X898&lt;&gt;"",UPPER(CONCATENATE(UPPER(VLOOKUP(B898,'ACCESS EXPORT'!$B:$P,15,FALSE)),""&amp;CHAR(10)&amp;"(Transfer In",TEXT('ACCESS EXPORT'!X898," MM/DD/YYY)"))))))</f>
        <v>DO LAGO, RODRIGO</v>
      </c>
      <c r="O898" s="4" t="str">
        <f>_xlfn.IFNA(VLOOKUP(B898,'ACCESS EXPORT'!$B:$Q,16,FALSE),"")</f>
        <v>MD</v>
      </c>
      <c r="P898" s="4" t="str">
        <f>_xlfn.IFNA(VLOOKUP(B898,'ACCESS EXPORT'!B:W,22,FALSE),"-")</f>
        <v>1821269697</v>
      </c>
      <c r="Q898" s="4" t="str">
        <f>_xlfn.IFNA(VLOOKUP(A898,'ACCESS EXPORT'!$A:$AG,33,0),"-")</f>
        <v>Quamirah Denson</v>
      </c>
      <c r="R898" s="4" t="str">
        <f>_xlfn.IFNA(VLOOKUP(A898,'ACCESS EXPORT'!$A:$AH,34,0),"-")</f>
        <v>Carol Shane</v>
      </c>
      <c r="S898" s="4" t="str">
        <f>_xlfn.IFNA(VLOOKUP(A898,'ACCESS EXPORT'!$A:$AI,35,0),"-")</f>
        <v>Kikzeny Cartagena</v>
      </c>
      <c r="T898" s="4" t="str">
        <f>_xlfn.IFNA(VLOOKUP(A898,'ACCESS EXPORT'!$A:$AJ,36,0),"-")</f>
        <v>Andrew Davis</v>
      </c>
      <c r="U898" s="4" t="str">
        <f>_xlfn.IFNA(VLOOKUP(A898,'ACCESS EXPORT'!$A:$AK,37,0),"-")</f>
        <v>athena</v>
      </c>
      <c r="V898" s="4" t="str">
        <f>_xlfn.IFNA(VLOOKUP(A898,'ACCESS EXPORT'!$A:$AL,38,0),"-")</f>
        <v>FHMG_FL HEART CONSULTANTS</v>
      </c>
      <c r="W898" s="4" t="str">
        <f>_xlfn.IFNA(VLOOKUP(A898,'ACCESS EXPORT'!$A:$AM,39,0),"-")</f>
        <v/>
      </c>
      <c r="X898" s="4" t="str">
        <f>_xlfn.IFNA(VLOOKUP(A898,'ACCESS EXPORT'!$A:$AN,40,0),"-")</f>
        <v>Tiffany Palmer / John Hill</v>
      </c>
      <c r="Y898" s="26" t="str">
        <f>_xlfn.IFNA(VLOOKUP(A898,'ACCESS EXPORT'!A:AO,41,0),"")</f>
        <v>Gary Weston</v>
      </c>
      <c r="Z898" s="26" t="str">
        <f>_xlfn.IFNA(VLOOKUP(A898,'ACCESS EXPORT'!A:AP,42,0),"")</f>
        <v>Quisha Moorer</v>
      </c>
      <c r="AA898" s="26" t="str">
        <f>_xlfn.IFNA(VLOOKUP(A898,'ACCESS EXPORT'!A:AQ,43,0),"")</f>
        <v>Carl Pfeiffer</v>
      </c>
    </row>
    <row r="899" spans="1:27" ht="18.75" x14ac:dyDescent="0.25">
      <c r="A899" s="33">
        <v>321</v>
      </c>
      <c r="B899" s="10">
        <v>2016</v>
      </c>
      <c r="C899" s="7" t="str">
        <f ca="1">IFERROR(UPPER(IF(AND('ACCESS EXPORT'!AA899="",'ACCESS EXPORT'!Z899=""),VLOOKUP(A899,'ACCESS EXPORT'!$A:$AF,32,FALSE),(IF('ACCESS EXPORT'!AA899&lt;&gt;"",CONCATENATE(VLOOKUP(A899,'ACCESS EXPORT'!$A:$AF,32,FALSE)," (Closed",TEXT('ACCESS EXPORT'!AA899," MM/DD/YYY)")),IF(TODAY()&lt;(('ACCESS EXPORT'!Z899)+30),CONCATENATE(VLOOKUP(A899,'ACCESS EXPORT'!$A:$AF,32,FALSE)," (Opens",TEXT('ACCESS EXPORT'!Z899," MM/DD/YYY)")),VLOOKUP(A899,'ACCESS EXPORT'!$A:$AF,32,FALSE)))))),"-")</f>
        <v>ADVENTHEALTH MEDICAL GROUP CARDIOLOGY AT APOPKA</v>
      </c>
      <c r="D899" s="3" t="str">
        <f ca="1">IFERROR(UPPER(IF(AND('ACCESS EXPORT'!AA899="",'ACCESS EXPORT'!Z899=""),VLOOKUP(A899,'ACCESS EXPORT'!$A:$AF,28,FALSE),(IF('ACCESS EXPORT'!AA899&lt;&gt;"",CONCATENATE(VLOOKUP(A899,'ACCESS EXPORT'!$A:$AF,28,FALSE)," (Closed",TEXT('ACCESS EXPORT'!AA899," MM/DD/YYY)")),IF(TODAY()&lt;(('ACCESS EXPORT'!Z899)+30),CONCATENATE(VLOOKUP(A899,'ACCESS EXPORT'!$A:$AF,28,FALSE)," (Opens",TEXT('ACCESS EXPORT'!Z899," MM/DD/YYY)")),VLOOKUP(A899,'ACCESS EXPORT'!$A:$AF,28,FALSE)))))),"-")</f>
        <v>FLORIDA HEART CONSULTANTS - 2</v>
      </c>
      <c r="E899" s="3" t="str">
        <f>VLOOKUP($A899,'ACCESS EXPORT'!$A:$AF,3,FALSE)</f>
        <v>7670</v>
      </c>
      <c r="F899" s="3" t="str">
        <f>UPPER(CONCATENATE(VLOOKUP(A899,'ACCESS EXPORT'!$A:$AF,4,FALSE)," ",VLOOKUP(A899,'ACCESS EXPORT'!$A:$AF,5,FALSE)," ",VLOOKUP(A899,'ACCESS EXPORT'!$A:$AF,6,FALSE)," ",VLOOKUP(A899,'ACCESS EXPORT'!$A:$AA,7,FALSE)," ",VLOOKUP(A899,'ACCESS EXPORT'!$A:$AA,8,FALSE)))</f>
        <v>2100 OCOEE-APOPKA RD SUITE 120 APOPKA FL 32703</v>
      </c>
      <c r="G899" s="4" t="str">
        <f>UPPER(VLOOKUP($A899,'ACCESS EXPORT'!$A:$AF,9,FALSE))</f>
        <v>ORANGE</v>
      </c>
      <c r="H899" s="4" t="str">
        <f>_xlfn.IFNA(VLOOKUP($B899,'ACCESS EXPORT'!$B:$J,9,FALSE),"")</f>
        <v>SW</v>
      </c>
      <c r="I899" s="3" t="str">
        <f>CONCATENATE("(P)",VLOOKUP($A899,'ACCESS EXPORT'!$A:$AF,11,FALSE)," (F)",VLOOKUP($A899,'ACCESS EXPORT'!$A:$AF,29,FALSE))</f>
        <v>(P)(407) 889-1930 (F)(407)889-1904</v>
      </c>
      <c r="J899" s="4" t="str">
        <f>UPPER(VLOOKUP($A899,'ACCESS EXPORT'!$A:$AF,12,FALSE))</f>
        <v>CARDIOLOGY</v>
      </c>
      <c r="K899" s="4" t="str">
        <f>UPPER(VLOOKUP($A899,'ACCESS EXPORT'!$A:$AF,13,FALSE))</f>
        <v>SCOTT HILL</v>
      </c>
      <c r="L899" s="3" t="str">
        <f>IF(AND(VLOOKUP(A899,'ACCESS EXPORT'!A:AE,1,0),'ACCESS EXPORT'!N899=""),UPPER(CONCATENATE('ACCESS EXPORT'!AE899)),IF(VLOOKUP(A899,'ACCESS EXPORT'!A:AE,1,0),UPPER(CONCATENATE('ACCESS EXPORT'!N899," "&amp;CHAR(10),'ACCESS EXPORT'!AE899))))</f>
        <v xml:space="preserve">BRENT WEBER 
</v>
      </c>
      <c r="M899" s="4" t="str">
        <f>UPPER(VLOOKUP($A899,'ACCESS EXPORT'!$A:$O,15,FALSE))</f>
        <v>GWEN BURDEN (PM)</v>
      </c>
      <c r="N899" s="4" t="str">
        <f ca="1">IF(AND('ACCESS EXPORT'!X899="",'ACCESS EXPORT'!Y899=""),IF('ACCESS EXPORT'!V899&lt;&gt;"",(IF(TODAY()-'ACCESS EXPORT'!V899&gt;=-60,UPPER(CONCATENATE(VLOOKUP(B899,'ACCESS EXPORT'!$B:$P,15,FALSE),""&amp;CHAR(10)&amp;"(SEP",TEXT('ACCESS EXPORT'!V899," MM/DD/YYY)"))),IF(TODAY()-'ACCESS EXPORT'!V899&lt;0,UPPER(VLOOKUP(B899,'ACCESS EXPORT'!$B:$P,15,FALSE)),UPPER(VLOOKUP(B899,'ACCESS EXPORT'!$B:$P,15,FALSE))))),IF('ACCESS EXPORT'!U899="",UPPER(VLOOKUP(B899,'ACCESS EXPORT'!$B:$P,15,FALSE)),IF(TODAY()-'ACCESS EXPORT'!U899&lt;=30,CONCATENATE(UPPER(VLOOKUP(B899,'ACCESS EXPORT'!$B:$P,15,FALSE)),""&amp;CHAR(10)&amp;"(NEW",TEXT('ACCESS EXPORT'!U899," MM/DD/YYY)")),IF(AND(TODAY()-'ACCESS EXPORT'!U899&gt;30,TODAY()&gt;0),UPPER(VLOOKUP(B899,'ACCESS EXPORT'!$B:$P,15,FALSE)))))),IF('ACCESS EXPORT'!Y899&lt;&gt;"",UPPER(CONCATENATE(UPPER(VLOOKUP(B899,'ACCESS EXPORT'!$B:$P,15,FALSE)),""&amp;CHAR(10)&amp;"(Transfer Out",TEXT('ACCESS EXPORT'!Y899," MM/DD/YYY)"))),IF('ACCESS EXPORT'!X899&lt;&gt;"",UPPER(CONCATENATE(UPPER(VLOOKUP(B899,'ACCESS EXPORT'!$B:$P,15,FALSE)),""&amp;CHAR(10)&amp;"(Transfer In",TEXT('ACCESS EXPORT'!X899," MM/DD/YYY)"))))))</f>
        <v>BONILLA, CESAR</v>
      </c>
      <c r="O899" s="4" t="str">
        <f>_xlfn.IFNA(VLOOKUP(B899,'ACCESS EXPORT'!$B:$Q,16,FALSE),"")</f>
        <v>MD</v>
      </c>
      <c r="P899" s="4" t="str">
        <f>_xlfn.IFNA(VLOOKUP(B899,'ACCESS EXPORT'!B:W,22,FALSE),"-")</f>
        <v>1598088668</v>
      </c>
      <c r="Q899" s="4" t="str">
        <f>_xlfn.IFNA(VLOOKUP(A899,'ACCESS EXPORT'!$A:$AG,33,0),"-")</f>
        <v>Quamirah Denson</v>
      </c>
      <c r="R899" s="4" t="str">
        <f>_xlfn.IFNA(VLOOKUP(A899,'ACCESS EXPORT'!$A:$AH,34,0),"-")</f>
        <v>Carol Shane</v>
      </c>
      <c r="S899" s="4" t="str">
        <f>_xlfn.IFNA(VLOOKUP(A899,'ACCESS EXPORT'!$A:$AI,35,0),"-")</f>
        <v>Kikzeny Cartagena</v>
      </c>
      <c r="T899" s="4" t="str">
        <f>_xlfn.IFNA(VLOOKUP(A899,'ACCESS EXPORT'!$A:$AJ,36,0),"-")</f>
        <v>Andrew Davis</v>
      </c>
      <c r="U899" s="4" t="str">
        <f>_xlfn.IFNA(VLOOKUP(A899,'ACCESS EXPORT'!$A:$AK,37,0),"-")</f>
        <v>athena</v>
      </c>
      <c r="V899" s="4" t="str">
        <f>_xlfn.IFNA(VLOOKUP(A899,'ACCESS EXPORT'!$A:$AL,38,0),"-")</f>
        <v>FHMG_FL HEART CONSULTANTS</v>
      </c>
      <c r="W899" s="4" t="str">
        <f>_xlfn.IFNA(VLOOKUP(A899,'ACCESS EXPORT'!$A:$AM,39,0),"-")</f>
        <v/>
      </c>
      <c r="X899" s="4" t="str">
        <f>_xlfn.IFNA(VLOOKUP(A899,'ACCESS EXPORT'!$A:$AN,40,0),"-")</f>
        <v>Tiffany Palmer / John Hill</v>
      </c>
      <c r="Y899" s="26" t="str">
        <f>_xlfn.IFNA(VLOOKUP(A899,'ACCESS EXPORT'!A:AO,41,0),"")</f>
        <v>Gary Weston</v>
      </c>
      <c r="Z899" s="26" t="str">
        <f>_xlfn.IFNA(VLOOKUP(A899,'ACCESS EXPORT'!A:AP,42,0),"")</f>
        <v>Quisha Moorer</v>
      </c>
      <c r="AA899" s="26" t="str">
        <f>_xlfn.IFNA(VLOOKUP(A899,'ACCESS EXPORT'!A:AQ,43,0),"")</f>
        <v>Carl Pfeiffer</v>
      </c>
    </row>
    <row r="900" spans="1:27" ht="18.75" x14ac:dyDescent="0.25">
      <c r="A900" s="33">
        <v>321</v>
      </c>
      <c r="B900" s="10">
        <v>2024</v>
      </c>
      <c r="C900" s="7" t="str">
        <f ca="1">IFERROR(UPPER(IF(AND('ACCESS EXPORT'!AA900="",'ACCESS EXPORT'!Z900=""),VLOOKUP(A900,'ACCESS EXPORT'!$A:$AF,32,FALSE),(IF('ACCESS EXPORT'!AA900&lt;&gt;"",CONCATENATE(VLOOKUP(A900,'ACCESS EXPORT'!$A:$AF,32,FALSE)," (Closed",TEXT('ACCESS EXPORT'!AA900," MM/DD/YYY)")),IF(TODAY()&lt;(('ACCESS EXPORT'!Z900)+30),CONCATENATE(VLOOKUP(A900,'ACCESS EXPORT'!$A:$AF,32,FALSE)," (Opens",TEXT('ACCESS EXPORT'!Z900," MM/DD/YYY)")),VLOOKUP(A900,'ACCESS EXPORT'!$A:$AF,32,FALSE)))))),"-")</f>
        <v>ADVENTHEALTH MEDICAL GROUP CARDIOLOGY AT APOPKA</v>
      </c>
      <c r="D900" s="3" t="str">
        <f ca="1">IFERROR(UPPER(IF(AND('ACCESS EXPORT'!AA900="",'ACCESS EXPORT'!Z900=""),VLOOKUP(A900,'ACCESS EXPORT'!$A:$AF,28,FALSE),(IF('ACCESS EXPORT'!AA900&lt;&gt;"",CONCATENATE(VLOOKUP(A900,'ACCESS EXPORT'!$A:$AF,28,FALSE)," (Closed",TEXT('ACCESS EXPORT'!AA900," MM/DD/YYY)")),IF(TODAY()&lt;(('ACCESS EXPORT'!Z900)+30),CONCATENATE(VLOOKUP(A900,'ACCESS EXPORT'!$A:$AF,28,FALSE)," (Opens",TEXT('ACCESS EXPORT'!Z900," MM/DD/YYY)")),VLOOKUP(A900,'ACCESS EXPORT'!$A:$AF,28,FALSE)))))),"-")</f>
        <v>FLORIDA HEART CONSULTANTS - 2</v>
      </c>
      <c r="E900" s="3" t="str">
        <f>VLOOKUP($A900,'ACCESS EXPORT'!$A:$AF,3,FALSE)</f>
        <v>7670</v>
      </c>
      <c r="F900" s="3" t="str">
        <f>UPPER(CONCATENATE(VLOOKUP(A900,'ACCESS EXPORT'!$A:$AF,4,FALSE)," ",VLOOKUP(A900,'ACCESS EXPORT'!$A:$AF,5,FALSE)," ",VLOOKUP(A900,'ACCESS EXPORT'!$A:$AF,6,FALSE)," ",VLOOKUP(A900,'ACCESS EXPORT'!$A:$AA,7,FALSE)," ",VLOOKUP(A900,'ACCESS EXPORT'!$A:$AA,8,FALSE)))</f>
        <v>2100 OCOEE-APOPKA RD SUITE 120 APOPKA FL 32703</v>
      </c>
      <c r="G900" s="4" t="str">
        <f>UPPER(VLOOKUP($A900,'ACCESS EXPORT'!$A:$AF,9,FALSE))</f>
        <v>ORANGE</v>
      </c>
      <c r="H900" s="4" t="str">
        <f>_xlfn.IFNA(VLOOKUP($B900,'ACCESS EXPORT'!$B:$J,9,FALSE),"")</f>
        <v>SW</v>
      </c>
      <c r="I900" s="3" t="str">
        <f>CONCATENATE("(P)",VLOOKUP($A900,'ACCESS EXPORT'!$A:$AF,11,FALSE)," (F)",VLOOKUP($A900,'ACCESS EXPORT'!$A:$AF,29,FALSE))</f>
        <v>(P)(407) 889-1930 (F)(407)889-1904</v>
      </c>
      <c r="J900" s="4" t="str">
        <f>UPPER(VLOOKUP($A900,'ACCESS EXPORT'!$A:$AF,12,FALSE))</f>
        <v>CARDIOLOGY</v>
      </c>
      <c r="K900" s="4" t="str">
        <f>UPPER(VLOOKUP($A900,'ACCESS EXPORT'!$A:$AF,13,FALSE))</f>
        <v>SCOTT HILL</v>
      </c>
      <c r="L900" s="3" t="str">
        <f>IF(AND(VLOOKUP(A900,'ACCESS EXPORT'!A:AE,1,0),'ACCESS EXPORT'!N900=""),UPPER(CONCATENATE('ACCESS EXPORT'!AE900)),IF(VLOOKUP(A900,'ACCESS EXPORT'!A:AE,1,0),UPPER(CONCATENATE('ACCESS EXPORT'!N900," "&amp;CHAR(10),'ACCESS EXPORT'!AE900))))</f>
        <v xml:space="preserve">BRENT WEBER 
</v>
      </c>
      <c r="M900" s="4" t="str">
        <f>UPPER(VLOOKUP($A900,'ACCESS EXPORT'!$A:$O,15,FALSE))</f>
        <v>GWEN BURDEN (PM)</v>
      </c>
      <c r="N900" s="4" t="str">
        <f ca="1">IF(AND('ACCESS EXPORT'!X900="",'ACCESS EXPORT'!Y900=""),IF('ACCESS EXPORT'!V900&lt;&gt;"",(IF(TODAY()-'ACCESS EXPORT'!V900&gt;=-60,UPPER(CONCATENATE(VLOOKUP(B900,'ACCESS EXPORT'!$B:$P,15,FALSE),""&amp;CHAR(10)&amp;"(SEP",TEXT('ACCESS EXPORT'!V900," MM/DD/YYY)"))),IF(TODAY()-'ACCESS EXPORT'!V900&lt;0,UPPER(VLOOKUP(B900,'ACCESS EXPORT'!$B:$P,15,FALSE)),UPPER(VLOOKUP(B900,'ACCESS EXPORT'!$B:$P,15,FALSE))))),IF('ACCESS EXPORT'!U900="",UPPER(VLOOKUP(B900,'ACCESS EXPORT'!$B:$P,15,FALSE)),IF(TODAY()-'ACCESS EXPORT'!U900&lt;=30,CONCATENATE(UPPER(VLOOKUP(B900,'ACCESS EXPORT'!$B:$P,15,FALSE)),""&amp;CHAR(10)&amp;"(NEW",TEXT('ACCESS EXPORT'!U900," MM/DD/YYY)")),IF(AND(TODAY()-'ACCESS EXPORT'!U900&gt;30,TODAY()&gt;0),UPPER(VLOOKUP(B900,'ACCESS EXPORT'!$B:$P,15,FALSE)))))),IF('ACCESS EXPORT'!Y900&lt;&gt;"",UPPER(CONCATENATE(UPPER(VLOOKUP(B900,'ACCESS EXPORT'!$B:$P,15,FALSE)),""&amp;CHAR(10)&amp;"(Transfer Out",TEXT('ACCESS EXPORT'!Y900," MM/DD/YYY)"))),IF('ACCESS EXPORT'!X900&lt;&gt;"",UPPER(CONCATENATE(UPPER(VLOOKUP(B900,'ACCESS EXPORT'!$B:$P,15,FALSE)),""&amp;CHAR(10)&amp;"(Transfer In",TEXT('ACCESS EXPORT'!X900," MM/DD/YYY)"))))))</f>
        <v>BARSOUM, BASIEM (WILL)</v>
      </c>
      <c r="O900" s="4" t="str">
        <f>_xlfn.IFNA(VLOOKUP(B900,'ACCESS EXPORT'!$B:$Q,16,FALSE),"")</f>
        <v>MD</v>
      </c>
      <c r="P900" s="4" t="str">
        <f>_xlfn.IFNA(VLOOKUP(B900,'ACCESS EXPORT'!B:W,22,FALSE),"-")</f>
        <v>1104099456</v>
      </c>
      <c r="Q900" s="4" t="str">
        <f>_xlfn.IFNA(VLOOKUP(A900,'ACCESS EXPORT'!$A:$AG,33,0),"-")</f>
        <v>Quamirah Denson</v>
      </c>
      <c r="R900" s="4" t="str">
        <f>_xlfn.IFNA(VLOOKUP(A900,'ACCESS EXPORT'!$A:$AH,34,0),"-")</f>
        <v>Carol Shane</v>
      </c>
      <c r="S900" s="4" t="str">
        <f>_xlfn.IFNA(VLOOKUP(A900,'ACCESS EXPORT'!$A:$AI,35,0),"-")</f>
        <v>Kikzeny Cartagena</v>
      </c>
      <c r="T900" s="4" t="str">
        <f>_xlfn.IFNA(VLOOKUP(A900,'ACCESS EXPORT'!$A:$AJ,36,0),"-")</f>
        <v>Andrew Davis</v>
      </c>
      <c r="U900" s="4" t="str">
        <f>_xlfn.IFNA(VLOOKUP(A900,'ACCESS EXPORT'!$A:$AK,37,0),"-")</f>
        <v>athena</v>
      </c>
      <c r="V900" s="4" t="str">
        <f>_xlfn.IFNA(VLOOKUP(A900,'ACCESS EXPORT'!$A:$AL,38,0),"-")</f>
        <v>FHMG_FL HEART CONSULTANTS</v>
      </c>
      <c r="W900" s="4" t="str">
        <f>_xlfn.IFNA(VLOOKUP(A900,'ACCESS EXPORT'!$A:$AM,39,0),"-")</f>
        <v/>
      </c>
      <c r="X900" s="4" t="str">
        <f>_xlfn.IFNA(VLOOKUP(A900,'ACCESS EXPORT'!$A:$AN,40,0),"-")</f>
        <v>Tiffany Palmer / John Hill</v>
      </c>
      <c r="Y900" s="26" t="str">
        <f>_xlfn.IFNA(VLOOKUP(A900,'ACCESS EXPORT'!A:AO,41,0),"")</f>
        <v>Gary Weston</v>
      </c>
      <c r="Z900" s="26" t="str">
        <f>_xlfn.IFNA(VLOOKUP(A900,'ACCESS EXPORT'!A:AP,42,0),"")</f>
        <v>Quisha Moorer</v>
      </c>
      <c r="AA900" s="26" t="str">
        <f>_xlfn.IFNA(VLOOKUP(A900,'ACCESS EXPORT'!A:AQ,43,0),"")</f>
        <v>Carl Pfeiffer</v>
      </c>
    </row>
    <row r="901" spans="1:27" ht="18.75" x14ac:dyDescent="0.25">
      <c r="A901" s="33">
        <v>300</v>
      </c>
      <c r="B901" s="10">
        <v>1379</v>
      </c>
      <c r="C901" s="7" t="str">
        <f ca="1">IFERROR(UPPER(IF(AND('ACCESS EXPORT'!AA901="",'ACCESS EXPORT'!Z901=""),VLOOKUP(A901,'ACCESS EXPORT'!$A:$AF,32,FALSE),(IF('ACCESS EXPORT'!AA901&lt;&gt;"",CONCATENATE(VLOOKUP(A901,'ACCESS EXPORT'!$A:$AF,32,FALSE)," (Closed",TEXT('ACCESS EXPORT'!AA901," MM/DD/YYY)")),IF(TODAY()&lt;(('ACCESS EXPORT'!Z901)+30),CONCATENATE(VLOOKUP(A901,'ACCESS EXPORT'!$A:$AF,32,FALSE)," (Opens",TEXT('ACCESS EXPORT'!Z901," MM/DD/YYY)")),VLOOKUP(A901,'ACCESS EXPORT'!$A:$AF,32,FALSE)))))),"-")</f>
        <v>ADVENTHEALTH MEDICAL GROUP CARDIOLOGY AT WINTER GARDEN</v>
      </c>
      <c r="D901" s="3" t="str">
        <f ca="1">IFERROR(UPPER(IF(AND('ACCESS EXPORT'!AA901="",'ACCESS EXPORT'!Z901=""),VLOOKUP(A901,'ACCESS EXPORT'!$A:$AF,28,FALSE),(IF('ACCESS EXPORT'!AA901&lt;&gt;"",CONCATENATE(VLOOKUP(A901,'ACCESS EXPORT'!$A:$AF,28,FALSE)," (Closed",TEXT('ACCESS EXPORT'!AA901," MM/DD/YYY)")),IF(TODAY()&lt;(('ACCESS EXPORT'!Z901)+30),CONCATENATE(VLOOKUP(A901,'ACCESS EXPORT'!$A:$AF,28,FALSE)," (Opens",TEXT('ACCESS EXPORT'!Z901," MM/DD/YYY)")),VLOOKUP(A901,'ACCESS EXPORT'!$A:$AF,28,FALSE)))))),"-")</f>
        <v>FLORIDA HEART CONSULTANTS - WINTER GARDEN*</v>
      </c>
      <c r="E901" s="3" t="str">
        <f>VLOOKUP($A901,'ACCESS EXPORT'!$A:$AF,3,FALSE)</f>
        <v>7670</v>
      </c>
      <c r="F901" s="3" t="str">
        <f>UPPER(CONCATENATE(VLOOKUP(A901,'ACCESS EXPORT'!$A:$AF,4,FALSE)," ",VLOOKUP(A901,'ACCESS EXPORT'!$A:$AF,5,FALSE)," ",VLOOKUP(A901,'ACCESS EXPORT'!$A:$AF,6,FALSE)," ",VLOOKUP(A901,'ACCESS EXPORT'!$A:$AA,7,FALSE)," ",VLOOKUP(A901,'ACCESS EXPORT'!$A:$AA,8,FALSE)))</f>
        <v>2000 FOWLER GROVE BLVD 3RD FLOOR WINTER GARDEN FL 34787</v>
      </c>
      <c r="G901" s="4" t="str">
        <f>UPPER(VLOOKUP($A901,'ACCESS EXPORT'!$A:$AF,9,FALSE))</f>
        <v>ORANGE</v>
      </c>
      <c r="H901" s="4" t="str">
        <f>_xlfn.IFNA(VLOOKUP($B901,'ACCESS EXPORT'!$B:$J,9,FALSE),"")</f>
        <v>SW</v>
      </c>
      <c r="I901" s="3" t="str">
        <f>CONCATENATE("(P)",VLOOKUP($A901,'ACCESS EXPORT'!$A:$AF,11,FALSE)," (F)",VLOOKUP($A901,'ACCESS EXPORT'!$A:$AF,29,FALSE))</f>
        <v>(P)(407) 889-1930 (F)(407)889-1904</v>
      </c>
      <c r="J901" s="4" t="str">
        <f>UPPER(VLOOKUP($A901,'ACCESS EXPORT'!$A:$AF,12,FALSE))</f>
        <v>CARDIOLOGY</v>
      </c>
      <c r="K901" s="4" t="str">
        <f>UPPER(VLOOKUP($A901,'ACCESS EXPORT'!$A:$AF,13,FALSE))</f>
        <v>SCOTT HILL</v>
      </c>
      <c r="L901" s="3" t="str">
        <f>IF(AND(VLOOKUP(A901,'ACCESS EXPORT'!A:AE,1,0),'ACCESS EXPORT'!N901=""),UPPER(CONCATENATE('ACCESS EXPORT'!AE901)),IF(VLOOKUP(A901,'ACCESS EXPORT'!A:AE,1,0),UPPER(CONCATENATE('ACCESS EXPORT'!N901," "&amp;CHAR(10),'ACCESS EXPORT'!AE901))))</f>
        <v xml:space="preserve">BRENT WEBER 
</v>
      </c>
      <c r="M901" s="4" t="str">
        <f>UPPER(VLOOKUP($A901,'ACCESS EXPORT'!$A:$O,15,FALSE))</f>
        <v>GWEN BURDEN (PM)</v>
      </c>
      <c r="N901" s="4" t="str">
        <f ca="1">IF(AND('ACCESS EXPORT'!X901="",'ACCESS EXPORT'!Y901=""),IF('ACCESS EXPORT'!V901&lt;&gt;"",(IF(TODAY()-'ACCESS EXPORT'!V901&gt;=-60,UPPER(CONCATENATE(VLOOKUP(B901,'ACCESS EXPORT'!$B:$P,15,FALSE),""&amp;CHAR(10)&amp;"(SEP",TEXT('ACCESS EXPORT'!V901," MM/DD/YYY)"))),IF(TODAY()-'ACCESS EXPORT'!V901&lt;0,UPPER(VLOOKUP(B901,'ACCESS EXPORT'!$B:$P,15,FALSE)),UPPER(VLOOKUP(B901,'ACCESS EXPORT'!$B:$P,15,FALSE))))),IF('ACCESS EXPORT'!U901="",UPPER(VLOOKUP(B901,'ACCESS EXPORT'!$B:$P,15,FALSE)),IF(TODAY()-'ACCESS EXPORT'!U901&lt;=30,CONCATENATE(UPPER(VLOOKUP(B901,'ACCESS EXPORT'!$B:$P,15,FALSE)),""&amp;CHAR(10)&amp;"(NEW",TEXT('ACCESS EXPORT'!U901," MM/DD/YYY)")),IF(AND(TODAY()-'ACCESS EXPORT'!U901&gt;30,TODAY()&gt;0),UPPER(VLOOKUP(B901,'ACCESS EXPORT'!$B:$P,15,FALSE)))))),IF('ACCESS EXPORT'!Y901&lt;&gt;"",UPPER(CONCATENATE(UPPER(VLOOKUP(B901,'ACCESS EXPORT'!$B:$P,15,FALSE)),""&amp;CHAR(10)&amp;"(Transfer Out",TEXT('ACCESS EXPORT'!Y901," MM/DD/YYY)"))),IF('ACCESS EXPORT'!X901&lt;&gt;"",UPPER(CONCATENATE(UPPER(VLOOKUP(B901,'ACCESS EXPORT'!$B:$P,15,FALSE)),""&amp;CHAR(10)&amp;"(Transfer In",TEXT('ACCESS EXPORT'!X901," MM/DD/YYY)"))))))</f>
        <v>WODI, LINUS A.</v>
      </c>
      <c r="O901" s="4" t="str">
        <f>_xlfn.IFNA(VLOOKUP(B901,'ACCESS EXPORT'!$B:$Q,16,FALSE),"")</f>
        <v>MD</v>
      </c>
      <c r="P901" s="4" t="str">
        <f>_xlfn.IFNA(VLOOKUP(B901,'ACCESS EXPORT'!B:W,22,FALSE),"-")</f>
        <v>1841242906</v>
      </c>
      <c r="Q901" s="4" t="str">
        <f>_xlfn.IFNA(VLOOKUP(A901,'ACCESS EXPORT'!$A:$AG,33,0),"-")</f>
        <v>Maria Ortiz</v>
      </c>
      <c r="R901" s="4" t="str">
        <f>_xlfn.IFNA(VLOOKUP(A901,'ACCESS EXPORT'!$A:$AH,34,0),"-")</f>
        <v>Carol Shane</v>
      </c>
      <c r="S901" s="4" t="str">
        <f>_xlfn.IFNA(VLOOKUP(A901,'ACCESS EXPORT'!$A:$AI,35,0),"-")</f>
        <v>Kikzeny Cartagena</v>
      </c>
      <c r="T901" s="4" t="str">
        <f>_xlfn.IFNA(VLOOKUP(A901,'ACCESS EXPORT'!$A:$AJ,36,0),"-")</f>
        <v>Andrew Davis</v>
      </c>
      <c r="U901" s="4" t="str">
        <f>_xlfn.IFNA(VLOOKUP(A901,'ACCESS EXPORT'!$A:$AK,37,0),"-")</f>
        <v>athena</v>
      </c>
      <c r="V901" s="4" t="str">
        <f>_xlfn.IFNA(VLOOKUP(A901,'ACCESS EXPORT'!$A:$AL,38,0),"-")</f>
        <v>FHMG_FL HEART CONSULT_120</v>
      </c>
      <c r="W901" s="4" t="str">
        <f>_xlfn.IFNA(VLOOKUP(A901,'ACCESS EXPORT'!$A:$AM,39,0),"-")</f>
        <v/>
      </c>
      <c r="X901" s="4" t="str">
        <f>_xlfn.IFNA(VLOOKUP(A901,'ACCESS EXPORT'!$A:$AN,40,0),"-")</f>
        <v>Tiffany Palmer / John Hill</v>
      </c>
      <c r="Y901" s="26" t="str">
        <f>_xlfn.IFNA(VLOOKUP(A901,'ACCESS EXPORT'!A:AO,41,0),"")</f>
        <v>Gary Weston</v>
      </c>
      <c r="Z901" s="26" t="str">
        <f>_xlfn.IFNA(VLOOKUP(A901,'ACCESS EXPORT'!A:AP,42,0),"")</f>
        <v>Quisha Moorer</v>
      </c>
      <c r="AA901" s="26" t="str">
        <f>_xlfn.IFNA(VLOOKUP(A901,'ACCESS EXPORT'!A:AQ,43,0),"")</f>
        <v>Carl Pfeiffer</v>
      </c>
    </row>
    <row r="902" spans="1:27" ht="18.75" x14ac:dyDescent="0.25">
      <c r="A902" s="33">
        <v>321</v>
      </c>
      <c r="B902" s="10">
        <v>1379</v>
      </c>
      <c r="C902" s="7" t="str">
        <f ca="1">IFERROR(UPPER(IF(AND('ACCESS EXPORT'!AA902="",'ACCESS EXPORT'!Z902=""),VLOOKUP(A902,'ACCESS EXPORT'!$A:$AF,32,FALSE),(IF('ACCESS EXPORT'!AA902&lt;&gt;"",CONCATENATE(VLOOKUP(A902,'ACCESS EXPORT'!$A:$AF,32,FALSE)," (Closed",TEXT('ACCESS EXPORT'!AA902," MM/DD/YYY)")),IF(TODAY()&lt;(('ACCESS EXPORT'!Z902)+30),CONCATENATE(VLOOKUP(A902,'ACCESS EXPORT'!$A:$AF,32,FALSE)," (Opens",TEXT('ACCESS EXPORT'!Z902," MM/DD/YYY)")),VLOOKUP(A902,'ACCESS EXPORT'!$A:$AF,32,FALSE)))))),"-")</f>
        <v>ADVENTHEALTH MEDICAL GROUP CARDIOLOGY AT APOPKA</v>
      </c>
      <c r="D902" s="3" t="str">
        <f ca="1">IFERROR(UPPER(IF(AND('ACCESS EXPORT'!AA902="",'ACCESS EXPORT'!Z902=""),VLOOKUP(A902,'ACCESS EXPORT'!$A:$AF,28,FALSE),(IF('ACCESS EXPORT'!AA902&lt;&gt;"",CONCATENATE(VLOOKUP(A902,'ACCESS EXPORT'!$A:$AF,28,FALSE)," (Closed",TEXT('ACCESS EXPORT'!AA902," MM/DD/YYY)")),IF(TODAY()&lt;(('ACCESS EXPORT'!Z902)+30),CONCATENATE(VLOOKUP(A902,'ACCESS EXPORT'!$A:$AF,28,FALSE)," (Opens",TEXT('ACCESS EXPORT'!Z902," MM/DD/YYY)")),VLOOKUP(A902,'ACCESS EXPORT'!$A:$AF,28,FALSE)))))),"-")</f>
        <v>FLORIDA HEART CONSULTANTS - 2</v>
      </c>
      <c r="E902" s="3" t="str">
        <f>VLOOKUP($A902,'ACCESS EXPORT'!$A:$AF,3,FALSE)</f>
        <v>7670</v>
      </c>
      <c r="F902" s="3" t="str">
        <f>UPPER(CONCATENATE(VLOOKUP(A902,'ACCESS EXPORT'!$A:$AF,4,FALSE)," ",VLOOKUP(A902,'ACCESS EXPORT'!$A:$AF,5,FALSE)," ",VLOOKUP(A902,'ACCESS EXPORT'!$A:$AF,6,FALSE)," ",VLOOKUP(A902,'ACCESS EXPORT'!$A:$AA,7,FALSE)," ",VLOOKUP(A902,'ACCESS EXPORT'!$A:$AA,8,FALSE)))</f>
        <v>2100 OCOEE-APOPKA RD SUITE 120 APOPKA FL 32703</v>
      </c>
      <c r="G902" s="4" t="str">
        <f>UPPER(VLOOKUP($A902,'ACCESS EXPORT'!$A:$AF,9,FALSE))</f>
        <v>ORANGE</v>
      </c>
      <c r="H902" s="4" t="str">
        <f>_xlfn.IFNA(VLOOKUP($B902,'ACCESS EXPORT'!$B:$J,9,FALSE),"")</f>
        <v>SW</v>
      </c>
      <c r="I902" s="3" t="str">
        <f>CONCATENATE("(P)",VLOOKUP($A902,'ACCESS EXPORT'!$A:$AF,11,FALSE)," (F)",VLOOKUP($A902,'ACCESS EXPORT'!$A:$AF,29,FALSE))</f>
        <v>(P)(407) 889-1930 (F)(407)889-1904</v>
      </c>
      <c r="J902" s="4" t="str">
        <f>UPPER(VLOOKUP($A902,'ACCESS EXPORT'!$A:$AF,12,FALSE))</f>
        <v>CARDIOLOGY</v>
      </c>
      <c r="K902" s="4" t="str">
        <f>UPPER(VLOOKUP($A902,'ACCESS EXPORT'!$A:$AF,13,FALSE))</f>
        <v>SCOTT HILL</v>
      </c>
      <c r="L902" s="3" t="str">
        <f>IF(AND(VLOOKUP(A902,'ACCESS EXPORT'!A:AE,1,0),'ACCESS EXPORT'!N902=""),UPPER(CONCATENATE('ACCESS EXPORT'!AE902)),IF(VLOOKUP(A902,'ACCESS EXPORT'!A:AE,1,0),UPPER(CONCATENATE('ACCESS EXPORT'!N902," "&amp;CHAR(10),'ACCESS EXPORT'!AE902))))</f>
        <v xml:space="preserve">BRENT WEBER 
</v>
      </c>
      <c r="M902" s="4" t="str">
        <f>UPPER(VLOOKUP($A902,'ACCESS EXPORT'!$A:$O,15,FALSE))</f>
        <v>GWEN BURDEN (PM)</v>
      </c>
      <c r="N902" s="4" t="str">
        <f ca="1">IF(AND('ACCESS EXPORT'!X902="",'ACCESS EXPORT'!Y902=""),IF('ACCESS EXPORT'!V902&lt;&gt;"",(IF(TODAY()-'ACCESS EXPORT'!V902&gt;=-60,UPPER(CONCATENATE(VLOOKUP(B902,'ACCESS EXPORT'!$B:$P,15,FALSE),""&amp;CHAR(10)&amp;"(SEP",TEXT('ACCESS EXPORT'!V902," MM/DD/YYY)"))),IF(TODAY()-'ACCESS EXPORT'!V902&lt;0,UPPER(VLOOKUP(B902,'ACCESS EXPORT'!$B:$P,15,FALSE)),UPPER(VLOOKUP(B902,'ACCESS EXPORT'!$B:$P,15,FALSE))))),IF('ACCESS EXPORT'!U902="",UPPER(VLOOKUP(B902,'ACCESS EXPORT'!$B:$P,15,FALSE)),IF(TODAY()-'ACCESS EXPORT'!U902&lt;=30,CONCATENATE(UPPER(VLOOKUP(B902,'ACCESS EXPORT'!$B:$P,15,FALSE)),""&amp;CHAR(10)&amp;"(NEW",TEXT('ACCESS EXPORT'!U902," MM/DD/YYY)")),IF(AND(TODAY()-'ACCESS EXPORT'!U902&gt;30,TODAY()&gt;0),UPPER(VLOOKUP(B902,'ACCESS EXPORT'!$B:$P,15,FALSE)))))),IF('ACCESS EXPORT'!Y902&lt;&gt;"",UPPER(CONCATENATE(UPPER(VLOOKUP(B902,'ACCESS EXPORT'!$B:$P,15,FALSE)),""&amp;CHAR(10)&amp;"(Transfer Out",TEXT('ACCESS EXPORT'!Y902," MM/DD/YYY)"))),IF('ACCESS EXPORT'!X902&lt;&gt;"",UPPER(CONCATENATE(UPPER(VLOOKUP(B902,'ACCESS EXPORT'!$B:$P,15,FALSE)),""&amp;CHAR(10)&amp;"(Transfer In",TEXT('ACCESS EXPORT'!X902," MM/DD/YYY)"))))))</f>
        <v>WODI, LINUS A.</v>
      </c>
      <c r="O902" s="4" t="str">
        <f>_xlfn.IFNA(VLOOKUP(B902,'ACCESS EXPORT'!$B:$Q,16,FALSE),"")</f>
        <v>MD</v>
      </c>
      <c r="P902" s="4" t="str">
        <f>_xlfn.IFNA(VLOOKUP(B902,'ACCESS EXPORT'!B:W,22,FALSE),"-")</f>
        <v>1841242906</v>
      </c>
      <c r="Q902" s="4" t="str">
        <f>_xlfn.IFNA(VLOOKUP(A902,'ACCESS EXPORT'!$A:$AG,33,0),"-")</f>
        <v>Quamirah Denson</v>
      </c>
      <c r="R902" s="4" t="str">
        <f>_xlfn.IFNA(VLOOKUP(A902,'ACCESS EXPORT'!$A:$AH,34,0),"-")</f>
        <v>Carol Shane</v>
      </c>
      <c r="S902" s="4" t="str">
        <f>_xlfn.IFNA(VLOOKUP(A902,'ACCESS EXPORT'!$A:$AI,35,0),"-")</f>
        <v>Kikzeny Cartagena</v>
      </c>
      <c r="T902" s="4" t="str">
        <f>_xlfn.IFNA(VLOOKUP(A902,'ACCESS EXPORT'!$A:$AJ,36,0),"-")</f>
        <v>Andrew Davis</v>
      </c>
      <c r="U902" s="4" t="str">
        <f>_xlfn.IFNA(VLOOKUP(A902,'ACCESS EXPORT'!$A:$AK,37,0),"-")</f>
        <v>athena</v>
      </c>
      <c r="V902" s="4" t="str">
        <f>_xlfn.IFNA(VLOOKUP(A902,'ACCESS EXPORT'!$A:$AL,38,0),"-")</f>
        <v>FHMG_FL HEART CONSULTANTS</v>
      </c>
      <c r="W902" s="4" t="str">
        <f>_xlfn.IFNA(VLOOKUP(A902,'ACCESS EXPORT'!$A:$AM,39,0),"-")</f>
        <v/>
      </c>
      <c r="X902" s="4" t="str">
        <f>_xlfn.IFNA(VLOOKUP(A902,'ACCESS EXPORT'!$A:$AN,40,0),"-")</f>
        <v>Tiffany Palmer / John Hill</v>
      </c>
      <c r="Y902" s="26" t="str">
        <f>_xlfn.IFNA(VLOOKUP(A902,'ACCESS EXPORT'!A:AO,41,0),"")</f>
        <v>Gary Weston</v>
      </c>
      <c r="Z902" s="26" t="str">
        <f>_xlfn.IFNA(VLOOKUP(A902,'ACCESS EXPORT'!A:AP,42,0),"")</f>
        <v>Quisha Moorer</v>
      </c>
      <c r="AA902" s="26" t="str">
        <f>_xlfn.IFNA(VLOOKUP(A902,'ACCESS EXPORT'!A:AQ,43,0),"")</f>
        <v>Carl Pfeiffer</v>
      </c>
    </row>
    <row r="903" spans="1:27" ht="18.75" x14ac:dyDescent="0.25">
      <c r="A903" s="33">
        <v>321</v>
      </c>
      <c r="B903" s="10">
        <v>1900</v>
      </c>
      <c r="C903" s="7" t="str">
        <f ca="1">IFERROR(UPPER(IF(AND('ACCESS EXPORT'!AA903="",'ACCESS EXPORT'!Z903=""),VLOOKUP(A903,'ACCESS EXPORT'!$A:$AF,32,FALSE),(IF('ACCESS EXPORT'!AA903&lt;&gt;"",CONCATENATE(VLOOKUP(A903,'ACCESS EXPORT'!$A:$AF,32,FALSE)," (Closed",TEXT('ACCESS EXPORT'!AA903," MM/DD/YYY)")),IF(TODAY()&lt;(('ACCESS EXPORT'!Z903)+30),CONCATENATE(VLOOKUP(A903,'ACCESS EXPORT'!$A:$AF,32,FALSE)," (Opens",TEXT('ACCESS EXPORT'!Z903," MM/DD/YYY)")),VLOOKUP(A903,'ACCESS EXPORT'!$A:$AF,32,FALSE)))))),"-")</f>
        <v>ADVENTHEALTH MEDICAL GROUP CARDIOLOGY AT APOPKA</v>
      </c>
      <c r="D903" s="3" t="str">
        <f ca="1">IFERROR(UPPER(IF(AND('ACCESS EXPORT'!AA903="",'ACCESS EXPORT'!Z903=""),VLOOKUP(A903,'ACCESS EXPORT'!$A:$AF,28,FALSE),(IF('ACCESS EXPORT'!AA903&lt;&gt;"",CONCATENATE(VLOOKUP(A903,'ACCESS EXPORT'!$A:$AF,28,FALSE)," (Closed",TEXT('ACCESS EXPORT'!AA903," MM/DD/YYY)")),IF(TODAY()&lt;(('ACCESS EXPORT'!Z903)+30),CONCATENATE(VLOOKUP(A903,'ACCESS EXPORT'!$A:$AF,28,FALSE)," (Opens",TEXT('ACCESS EXPORT'!Z903," MM/DD/YYY)")),VLOOKUP(A903,'ACCESS EXPORT'!$A:$AF,28,FALSE)))))),"-")</f>
        <v>FLORIDA HEART CONSULTANTS - 2</v>
      </c>
      <c r="E903" s="3" t="str">
        <f>VLOOKUP($A903,'ACCESS EXPORT'!$A:$AF,3,FALSE)</f>
        <v>7670</v>
      </c>
      <c r="F903" s="3" t="str">
        <f>UPPER(CONCATENATE(VLOOKUP(A903,'ACCESS EXPORT'!$A:$AF,4,FALSE)," ",VLOOKUP(A903,'ACCESS EXPORT'!$A:$AF,5,FALSE)," ",VLOOKUP(A903,'ACCESS EXPORT'!$A:$AF,6,FALSE)," ",VLOOKUP(A903,'ACCESS EXPORT'!$A:$AA,7,FALSE)," ",VLOOKUP(A903,'ACCESS EXPORT'!$A:$AA,8,FALSE)))</f>
        <v>2100 OCOEE-APOPKA RD SUITE 120 APOPKA FL 32703</v>
      </c>
      <c r="G903" s="4" t="str">
        <f>UPPER(VLOOKUP($A903,'ACCESS EXPORT'!$A:$AF,9,FALSE))</f>
        <v>ORANGE</v>
      </c>
      <c r="H903" s="4" t="str">
        <f>_xlfn.IFNA(VLOOKUP($B903,'ACCESS EXPORT'!$B:$J,9,FALSE),"")</f>
        <v>SW</v>
      </c>
      <c r="I903" s="3" t="str">
        <f>CONCATENATE("(P)",VLOOKUP($A903,'ACCESS EXPORT'!$A:$AF,11,FALSE)," (F)",VLOOKUP($A903,'ACCESS EXPORT'!$A:$AF,29,FALSE))</f>
        <v>(P)(407) 889-1930 (F)(407)889-1904</v>
      </c>
      <c r="J903" s="4" t="str">
        <f>UPPER(VLOOKUP($A903,'ACCESS EXPORT'!$A:$AF,12,FALSE))</f>
        <v>CARDIOLOGY</v>
      </c>
      <c r="K903" s="4" t="str">
        <f>UPPER(VLOOKUP($A903,'ACCESS EXPORT'!$A:$AF,13,FALSE))</f>
        <v>SCOTT HILL</v>
      </c>
      <c r="L903" s="3" t="str">
        <f>IF(AND(VLOOKUP(A903,'ACCESS EXPORT'!A:AE,1,0),'ACCESS EXPORT'!N903=""),UPPER(CONCATENATE('ACCESS EXPORT'!AE903)),IF(VLOOKUP(A903,'ACCESS EXPORT'!A:AE,1,0),UPPER(CONCATENATE('ACCESS EXPORT'!N903," "&amp;CHAR(10),'ACCESS EXPORT'!AE903))))</f>
        <v xml:space="preserve">BRENT WEBER 
</v>
      </c>
      <c r="M903" s="4" t="str">
        <f>UPPER(VLOOKUP($A903,'ACCESS EXPORT'!$A:$O,15,FALSE))</f>
        <v>GWEN BURDEN (PM)</v>
      </c>
      <c r="N903" s="4" t="str">
        <f ca="1">IF(AND('ACCESS EXPORT'!X903="",'ACCESS EXPORT'!Y903=""),IF('ACCESS EXPORT'!V903&lt;&gt;"",(IF(TODAY()-'ACCESS EXPORT'!V903&gt;=-60,UPPER(CONCATENATE(VLOOKUP(B903,'ACCESS EXPORT'!$B:$P,15,FALSE),""&amp;CHAR(10)&amp;"(SEP",TEXT('ACCESS EXPORT'!V903," MM/DD/YYY)"))),IF(TODAY()-'ACCESS EXPORT'!V903&lt;0,UPPER(VLOOKUP(B903,'ACCESS EXPORT'!$B:$P,15,FALSE)),UPPER(VLOOKUP(B903,'ACCESS EXPORT'!$B:$P,15,FALSE))))),IF('ACCESS EXPORT'!U903="",UPPER(VLOOKUP(B903,'ACCESS EXPORT'!$B:$P,15,FALSE)),IF(TODAY()-'ACCESS EXPORT'!U903&lt;=30,CONCATENATE(UPPER(VLOOKUP(B903,'ACCESS EXPORT'!$B:$P,15,FALSE)),""&amp;CHAR(10)&amp;"(NEW",TEXT('ACCESS EXPORT'!U903," MM/DD/YYY)")),IF(AND(TODAY()-'ACCESS EXPORT'!U903&gt;30,TODAY()&gt;0),UPPER(VLOOKUP(B903,'ACCESS EXPORT'!$B:$P,15,FALSE)))))),IF('ACCESS EXPORT'!Y903&lt;&gt;"",UPPER(CONCATENATE(UPPER(VLOOKUP(B903,'ACCESS EXPORT'!$B:$P,15,FALSE)),""&amp;CHAR(10)&amp;"(Transfer Out",TEXT('ACCESS EXPORT'!Y903," MM/DD/YYY)"))),IF('ACCESS EXPORT'!X903&lt;&gt;"",UPPER(CONCATENATE(UPPER(VLOOKUP(B903,'ACCESS EXPORT'!$B:$P,15,FALSE)),""&amp;CHAR(10)&amp;"(Transfer In",TEXT('ACCESS EXPORT'!X903," MM/DD/YYY)"))))))</f>
        <v>TAUSSIG, ANDREW</v>
      </c>
      <c r="O903" s="4" t="str">
        <f>_xlfn.IFNA(VLOOKUP(B903,'ACCESS EXPORT'!$B:$Q,16,FALSE),"")</f>
        <v>MD</v>
      </c>
      <c r="P903" s="4" t="str">
        <f>_xlfn.IFNA(VLOOKUP(B903,'ACCESS EXPORT'!B:W,22,FALSE),"-")</f>
        <v>1154315778</v>
      </c>
      <c r="Q903" s="4" t="str">
        <f>_xlfn.IFNA(VLOOKUP(A903,'ACCESS EXPORT'!$A:$AG,33,0),"-")</f>
        <v>Quamirah Denson</v>
      </c>
      <c r="R903" s="4" t="str">
        <f>_xlfn.IFNA(VLOOKUP(A903,'ACCESS EXPORT'!$A:$AH,34,0),"-")</f>
        <v>Carol Shane</v>
      </c>
      <c r="S903" s="4" t="str">
        <f>_xlfn.IFNA(VLOOKUP(A903,'ACCESS EXPORT'!$A:$AI,35,0),"-")</f>
        <v>Kikzeny Cartagena</v>
      </c>
      <c r="T903" s="4" t="str">
        <f>_xlfn.IFNA(VLOOKUP(A903,'ACCESS EXPORT'!$A:$AJ,36,0),"-")</f>
        <v>Andrew Davis</v>
      </c>
      <c r="U903" s="4" t="str">
        <f>_xlfn.IFNA(VLOOKUP(A903,'ACCESS EXPORT'!$A:$AK,37,0),"-")</f>
        <v>athena</v>
      </c>
      <c r="V903" s="4" t="str">
        <f>_xlfn.IFNA(VLOOKUP(A903,'ACCESS EXPORT'!$A:$AL,38,0),"-")</f>
        <v>FHMG_FL HEART CONSULTANTS</v>
      </c>
      <c r="W903" s="4" t="str">
        <f>_xlfn.IFNA(VLOOKUP(A903,'ACCESS EXPORT'!$A:$AM,39,0),"-")</f>
        <v/>
      </c>
      <c r="X903" s="4" t="str">
        <f>_xlfn.IFNA(VLOOKUP(A903,'ACCESS EXPORT'!$A:$AN,40,0),"-")</f>
        <v>Tiffany Palmer / John Hill</v>
      </c>
      <c r="Y903" s="26" t="str">
        <f>_xlfn.IFNA(VLOOKUP(A903,'ACCESS EXPORT'!A:AO,41,0),"")</f>
        <v>Gary Weston</v>
      </c>
      <c r="Z903" s="26" t="str">
        <f>_xlfn.IFNA(VLOOKUP(A903,'ACCESS EXPORT'!A:AP,42,0),"")</f>
        <v>Quisha Moorer</v>
      </c>
      <c r="AA903" s="26" t="str">
        <f>_xlfn.IFNA(VLOOKUP(A903,'ACCESS EXPORT'!A:AQ,43,0),"")</f>
        <v>Carl Pfeiffer</v>
      </c>
    </row>
    <row r="904" spans="1:27" ht="18.75" x14ac:dyDescent="0.25">
      <c r="A904" s="33">
        <v>300</v>
      </c>
      <c r="B904" s="10">
        <v>2024</v>
      </c>
      <c r="C904" s="7" t="str">
        <f ca="1">IFERROR(UPPER(IF(AND('ACCESS EXPORT'!AA904="",'ACCESS EXPORT'!Z904=""),VLOOKUP(A904,'ACCESS EXPORT'!$A:$AF,32,FALSE),(IF('ACCESS EXPORT'!AA904&lt;&gt;"",CONCATENATE(VLOOKUP(A904,'ACCESS EXPORT'!$A:$AF,32,FALSE)," (Closed",TEXT('ACCESS EXPORT'!AA904," MM/DD/YYY)")),IF(TODAY()&lt;(('ACCESS EXPORT'!Z904)+30),CONCATENATE(VLOOKUP(A904,'ACCESS EXPORT'!$A:$AF,32,FALSE)," (Opens",TEXT('ACCESS EXPORT'!Z904," MM/DD/YYY)")),VLOOKUP(A904,'ACCESS EXPORT'!$A:$AF,32,FALSE)))))),"-")</f>
        <v>ADVENTHEALTH MEDICAL GROUP CARDIOLOGY AT WINTER GARDEN</v>
      </c>
      <c r="D904" s="3" t="str">
        <f ca="1">IFERROR(UPPER(IF(AND('ACCESS EXPORT'!AA904="",'ACCESS EXPORT'!Z904=""),VLOOKUP(A904,'ACCESS EXPORT'!$A:$AF,28,FALSE),(IF('ACCESS EXPORT'!AA904&lt;&gt;"",CONCATENATE(VLOOKUP(A904,'ACCESS EXPORT'!$A:$AF,28,FALSE)," (Closed",TEXT('ACCESS EXPORT'!AA904," MM/DD/YYY)")),IF(TODAY()&lt;(('ACCESS EXPORT'!Z904)+30),CONCATENATE(VLOOKUP(A904,'ACCESS EXPORT'!$A:$AF,28,FALSE)," (Opens",TEXT('ACCESS EXPORT'!Z904," MM/DD/YYY)")),VLOOKUP(A904,'ACCESS EXPORT'!$A:$AF,28,FALSE)))))),"-")</f>
        <v>FLORIDA HEART CONSULTANTS - WINTER GARDEN*</v>
      </c>
      <c r="E904" s="3" t="str">
        <f>VLOOKUP($A904,'ACCESS EXPORT'!$A:$AF,3,FALSE)</f>
        <v>7670</v>
      </c>
      <c r="F904" s="3" t="str">
        <f>UPPER(CONCATENATE(VLOOKUP(A904,'ACCESS EXPORT'!$A:$AF,4,FALSE)," ",VLOOKUP(A904,'ACCESS EXPORT'!$A:$AF,5,FALSE)," ",VLOOKUP(A904,'ACCESS EXPORT'!$A:$AF,6,FALSE)," ",VLOOKUP(A904,'ACCESS EXPORT'!$A:$AA,7,FALSE)," ",VLOOKUP(A904,'ACCESS EXPORT'!$A:$AA,8,FALSE)))</f>
        <v>2000 FOWLER GROVE BLVD 3RD FLOOR WINTER GARDEN FL 34787</v>
      </c>
      <c r="G904" s="4" t="str">
        <f>UPPER(VLOOKUP($A904,'ACCESS EXPORT'!$A:$AF,9,FALSE))</f>
        <v>ORANGE</v>
      </c>
      <c r="H904" s="4" t="str">
        <f>_xlfn.IFNA(VLOOKUP($B904,'ACCESS EXPORT'!$B:$J,9,FALSE),"")</f>
        <v>SW</v>
      </c>
      <c r="I904" s="3" t="str">
        <f>CONCATENATE("(P)",VLOOKUP($A904,'ACCESS EXPORT'!$A:$AF,11,FALSE)," (F)",VLOOKUP($A904,'ACCESS EXPORT'!$A:$AF,29,FALSE))</f>
        <v>(P)(407) 889-1930 (F)(407)889-1904</v>
      </c>
      <c r="J904" s="4" t="str">
        <f>UPPER(VLOOKUP($A904,'ACCESS EXPORT'!$A:$AF,12,FALSE))</f>
        <v>CARDIOLOGY</v>
      </c>
      <c r="K904" s="4" t="str">
        <f>UPPER(VLOOKUP($A904,'ACCESS EXPORT'!$A:$AF,13,FALSE))</f>
        <v>SCOTT HILL</v>
      </c>
      <c r="L904" s="3" t="str">
        <f>IF(AND(VLOOKUP(A904,'ACCESS EXPORT'!A:AE,1,0),'ACCESS EXPORT'!N904=""),UPPER(CONCATENATE('ACCESS EXPORT'!AE904)),IF(VLOOKUP(A904,'ACCESS EXPORT'!A:AE,1,0),UPPER(CONCATENATE('ACCESS EXPORT'!N904," "&amp;CHAR(10),'ACCESS EXPORT'!AE904))))</f>
        <v xml:space="preserve">BRENT WEBER 
</v>
      </c>
      <c r="M904" s="4" t="str">
        <f>UPPER(VLOOKUP($A904,'ACCESS EXPORT'!$A:$O,15,FALSE))</f>
        <v>GWEN BURDEN (PM)</v>
      </c>
      <c r="N904" s="4" t="str">
        <f ca="1">IF(AND('ACCESS EXPORT'!X904="",'ACCESS EXPORT'!Y904=""),IF('ACCESS EXPORT'!V904&lt;&gt;"",(IF(TODAY()-'ACCESS EXPORT'!V904&gt;=-60,UPPER(CONCATENATE(VLOOKUP(B904,'ACCESS EXPORT'!$B:$P,15,FALSE),""&amp;CHAR(10)&amp;"(SEP",TEXT('ACCESS EXPORT'!V904," MM/DD/YYY)"))),IF(TODAY()-'ACCESS EXPORT'!V904&lt;0,UPPER(VLOOKUP(B904,'ACCESS EXPORT'!$B:$P,15,FALSE)),UPPER(VLOOKUP(B904,'ACCESS EXPORT'!$B:$P,15,FALSE))))),IF('ACCESS EXPORT'!U904="",UPPER(VLOOKUP(B904,'ACCESS EXPORT'!$B:$P,15,FALSE)),IF(TODAY()-'ACCESS EXPORT'!U904&lt;=30,CONCATENATE(UPPER(VLOOKUP(B904,'ACCESS EXPORT'!$B:$P,15,FALSE)),""&amp;CHAR(10)&amp;"(NEW",TEXT('ACCESS EXPORT'!U904," MM/DD/YYY)")),IF(AND(TODAY()-'ACCESS EXPORT'!U904&gt;30,TODAY()&gt;0),UPPER(VLOOKUP(B904,'ACCESS EXPORT'!$B:$P,15,FALSE)))))),IF('ACCESS EXPORT'!Y904&lt;&gt;"",UPPER(CONCATENATE(UPPER(VLOOKUP(B904,'ACCESS EXPORT'!$B:$P,15,FALSE)),""&amp;CHAR(10)&amp;"(Transfer Out",TEXT('ACCESS EXPORT'!Y904," MM/DD/YYY)"))),IF('ACCESS EXPORT'!X904&lt;&gt;"",UPPER(CONCATENATE(UPPER(VLOOKUP(B904,'ACCESS EXPORT'!$B:$P,15,FALSE)),""&amp;CHAR(10)&amp;"(Transfer In",TEXT('ACCESS EXPORT'!X904," MM/DD/YYY)"))))))</f>
        <v>BARSOUM, BASIEM (WILL)</v>
      </c>
      <c r="O904" s="4" t="str">
        <f>_xlfn.IFNA(VLOOKUP(B904,'ACCESS EXPORT'!$B:$Q,16,FALSE),"")</f>
        <v>MD</v>
      </c>
      <c r="P904" s="4" t="str">
        <f>_xlfn.IFNA(VLOOKUP(B904,'ACCESS EXPORT'!B:W,22,FALSE),"-")</f>
        <v>1104099456</v>
      </c>
      <c r="Q904" s="4" t="str">
        <f>_xlfn.IFNA(VLOOKUP(A904,'ACCESS EXPORT'!$A:$AG,33,0),"-")</f>
        <v>Maria Ortiz</v>
      </c>
      <c r="R904" s="4" t="str">
        <f>_xlfn.IFNA(VLOOKUP(A904,'ACCESS EXPORT'!$A:$AH,34,0),"-")</f>
        <v>Carol Shane</v>
      </c>
      <c r="S904" s="4" t="str">
        <f>_xlfn.IFNA(VLOOKUP(A904,'ACCESS EXPORT'!$A:$AI,35,0),"-")</f>
        <v>Kikzeny Cartagena</v>
      </c>
      <c r="T904" s="4" t="str">
        <f>_xlfn.IFNA(VLOOKUP(A904,'ACCESS EXPORT'!$A:$AJ,36,0),"-")</f>
        <v>Andrew Davis</v>
      </c>
      <c r="U904" s="4" t="str">
        <f>_xlfn.IFNA(VLOOKUP(A904,'ACCESS EXPORT'!$A:$AK,37,0),"-")</f>
        <v>athena</v>
      </c>
      <c r="V904" s="4" t="str">
        <f>_xlfn.IFNA(VLOOKUP(A904,'ACCESS EXPORT'!$A:$AL,38,0),"-")</f>
        <v>FHMG_FL HEART CONSULT_120</v>
      </c>
      <c r="W904" s="4" t="str">
        <f>_xlfn.IFNA(VLOOKUP(A904,'ACCESS EXPORT'!$A:$AM,39,0),"-")</f>
        <v/>
      </c>
      <c r="X904" s="4" t="str">
        <f>_xlfn.IFNA(VLOOKUP(A904,'ACCESS EXPORT'!$A:$AN,40,0),"-")</f>
        <v>Tiffany Palmer / John Hill</v>
      </c>
      <c r="Y904" s="26" t="str">
        <f>_xlfn.IFNA(VLOOKUP(A904,'ACCESS EXPORT'!A:AO,41,0),"")</f>
        <v>Gary Weston</v>
      </c>
      <c r="Z904" s="26" t="str">
        <f>_xlfn.IFNA(VLOOKUP(A904,'ACCESS EXPORT'!A:AP,42,0),"")</f>
        <v>Quisha Moorer</v>
      </c>
      <c r="AA904" s="26" t="str">
        <f>_xlfn.IFNA(VLOOKUP(A904,'ACCESS EXPORT'!A:AQ,43,0),"")</f>
        <v>Carl Pfeiffer</v>
      </c>
    </row>
    <row r="905" spans="1:27" ht="18.75" x14ac:dyDescent="0.25">
      <c r="A905" s="33">
        <v>158</v>
      </c>
      <c r="B905" s="10">
        <v>1309</v>
      </c>
      <c r="C905" s="7" t="str">
        <f ca="1">IFERROR(UPPER(IF(AND('ACCESS EXPORT'!AA905="",'ACCESS EXPORT'!Z905=""),VLOOKUP(A905,'ACCESS EXPORT'!$A:$AF,32,FALSE),(IF('ACCESS EXPORT'!AA905&lt;&gt;"",CONCATENATE(VLOOKUP(A905,'ACCESS EXPORT'!$A:$AF,32,FALSE)," (Closed",TEXT('ACCESS EXPORT'!AA905," MM/DD/YYY)")),IF(TODAY()&lt;(('ACCESS EXPORT'!Z905)+30),CONCATENATE(VLOOKUP(A905,'ACCESS EXPORT'!$A:$AF,32,FALSE)," (Opens",TEXT('ACCESS EXPORT'!Z905," MM/DD/YYY)")),VLOOKUP(A905,'ACCESS EXPORT'!$A:$AF,32,FALSE)))))),"-")</f>
        <v>ADVENTHEALTH MEDICAL GROUP CRITICAL CARE AT CENTRAL FLORIDA</v>
      </c>
      <c r="D905" s="3" t="str">
        <f ca="1">IFERROR(UPPER(IF(AND('ACCESS EXPORT'!AA905="",'ACCESS EXPORT'!Z905=""),VLOOKUP(A905,'ACCESS EXPORT'!$A:$AF,28,FALSE),(IF('ACCESS EXPORT'!AA905&lt;&gt;"",CONCATENATE(VLOOKUP(A905,'ACCESS EXPORT'!$A:$AF,28,FALSE)," (Closed",TEXT('ACCESS EXPORT'!AA905," MM/DD/YYY)")),IF(TODAY()&lt;(('ACCESS EXPORT'!Z905)+30),CONCATENATE(VLOOKUP(A905,'ACCESS EXPORT'!$A:$AF,28,FALSE)," (Opens",TEXT('ACCESS EXPORT'!Z905," MM/DD/YYY)")),VLOOKUP(A905,'ACCESS EXPORT'!$A:$AF,28,FALSE)))))),"-")</f>
        <v>CRITICAL CARE SPECIALISTS</v>
      </c>
      <c r="E905" s="3" t="str">
        <f>VLOOKUP($A905,'ACCESS EXPORT'!$A:$AF,3,FALSE)</f>
        <v>7760</v>
      </c>
      <c r="F905" s="3" t="str">
        <f>UPPER(CONCATENATE(VLOOKUP(A905,'ACCESS EXPORT'!$A:$AF,4,FALSE)," ",VLOOKUP(A905,'ACCESS EXPORT'!$A:$AF,5,FALSE)," ",VLOOKUP(A905,'ACCESS EXPORT'!$A:$AF,6,FALSE)," ",VLOOKUP(A905,'ACCESS EXPORT'!$A:$AA,7,FALSE)," ",VLOOKUP(A905,'ACCESS EXPORT'!$A:$AA,8,FALSE)))</f>
        <v>2501 N ORANGE AVE SUITE 401 ORLANDO FL 32804</v>
      </c>
      <c r="G905" s="4" t="str">
        <f>UPPER(VLOOKUP($A905,'ACCESS EXPORT'!$A:$AF,9,FALSE))</f>
        <v>ORANGE</v>
      </c>
      <c r="H905" s="4" t="str">
        <f>_xlfn.IFNA(VLOOKUP($B905,'ACCESS EXPORT'!$B:$J,9,FALSE),"")</f>
        <v>HB</v>
      </c>
      <c r="I905" s="3" t="str">
        <f>CONCATENATE("(P)",VLOOKUP($A905,'ACCESS EXPORT'!$A:$AF,11,FALSE)," (F)",VLOOKUP($A905,'ACCESS EXPORT'!$A:$AF,29,FALSE))</f>
        <v>(P)(407) 303-7283 (F)(407)303-0347</v>
      </c>
      <c r="J905" s="4" t="str">
        <f>UPPER(VLOOKUP($A905,'ACCESS EXPORT'!$A:$AF,12,FALSE))</f>
        <v>CRITICAL CARE/HOSPITALIST</v>
      </c>
      <c r="K905" s="4" t="str">
        <f>UPPER(VLOOKUP($A905,'ACCESS EXPORT'!$A:$AF,13,FALSE))</f>
        <v>WILLIAM WINDER</v>
      </c>
      <c r="L905" s="3" t="str">
        <f>IF(AND(VLOOKUP(A905,'ACCESS EXPORT'!A:AE,1,0),'ACCESS EXPORT'!N905=""),UPPER(CONCATENATE('ACCESS EXPORT'!AE905)),IF(VLOOKUP(A905,'ACCESS EXPORT'!A:AE,1,0),UPPER(CONCATENATE('ACCESS EXPORT'!N905," "&amp;CHAR(10),'ACCESS EXPORT'!AE905))))</f>
        <v>AMBER MODANI 
SAMANTHA AU-YEUNG (PRAC. ADMIN)</v>
      </c>
      <c r="M905" s="4" t="str">
        <f>UPPER(VLOOKUP($A905,'ACCESS EXPORT'!$A:$O,15,FALSE))</f>
        <v/>
      </c>
      <c r="N905" s="4" t="str">
        <f ca="1">IF(AND('ACCESS EXPORT'!X905="",'ACCESS EXPORT'!Y905=""),IF('ACCESS EXPORT'!V905&lt;&gt;"",(IF(TODAY()-'ACCESS EXPORT'!V905&gt;=-60,UPPER(CONCATENATE(VLOOKUP(B905,'ACCESS EXPORT'!$B:$P,15,FALSE),""&amp;CHAR(10)&amp;"(SEP",TEXT('ACCESS EXPORT'!V905," MM/DD/YYY)"))),IF(TODAY()-'ACCESS EXPORT'!V905&lt;0,UPPER(VLOOKUP(B905,'ACCESS EXPORT'!$B:$P,15,FALSE)),UPPER(VLOOKUP(B905,'ACCESS EXPORT'!$B:$P,15,FALSE))))),IF('ACCESS EXPORT'!U905="",UPPER(VLOOKUP(B905,'ACCESS EXPORT'!$B:$P,15,FALSE)),IF(TODAY()-'ACCESS EXPORT'!U905&lt;=30,CONCATENATE(UPPER(VLOOKUP(B905,'ACCESS EXPORT'!$B:$P,15,FALSE)),""&amp;CHAR(10)&amp;"(NEW",TEXT('ACCESS EXPORT'!U905," MM/DD/YYY)")),IF(AND(TODAY()-'ACCESS EXPORT'!U905&gt;30,TODAY()&gt;0),UPPER(VLOOKUP(B905,'ACCESS EXPORT'!$B:$P,15,FALSE)))))),IF('ACCESS EXPORT'!Y905&lt;&gt;"",UPPER(CONCATENATE(UPPER(VLOOKUP(B905,'ACCESS EXPORT'!$B:$P,15,FALSE)),""&amp;CHAR(10)&amp;"(Transfer Out",TEXT('ACCESS EXPORT'!Y905," MM/DD/YYY)"))),IF('ACCESS EXPORT'!X905&lt;&gt;"",UPPER(CONCATENATE(UPPER(VLOOKUP(B905,'ACCESS EXPORT'!$B:$P,15,FALSE)),""&amp;CHAR(10)&amp;"(Transfer In",TEXT('ACCESS EXPORT'!X905," MM/DD/YYY)"))))))</f>
        <v>RAMIREZ, JOSE FERNANDO
(SEP 04/15/2019)</v>
      </c>
      <c r="O905" s="4" t="str">
        <f>_xlfn.IFNA(VLOOKUP(B905,'ACCESS EXPORT'!$B:$Q,16,FALSE),"")</f>
        <v>MD</v>
      </c>
      <c r="P905" s="4" t="str">
        <f>_xlfn.IFNA(VLOOKUP(B905,'ACCESS EXPORT'!B:W,22,FALSE),"-")</f>
        <v>1285622605</v>
      </c>
      <c r="Q905" s="4" t="str">
        <f>_xlfn.IFNA(VLOOKUP(A905,'ACCESS EXPORT'!$A:$AG,33,0),"-")</f>
        <v>Gretchen Scoleri</v>
      </c>
      <c r="R905" s="4" t="str">
        <f>_xlfn.IFNA(VLOOKUP(A905,'ACCESS EXPORT'!$A:$AH,34,0),"-")</f>
        <v>Linda Hopkins</v>
      </c>
      <c r="S905" s="4" t="str">
        <f>_xlfn.IFNA(VLOOKUP(A905,'ACCESS EXPORT'!$A:$AI,35,0),"-")</f>
        <v>James Agee</v>
      </c>
      <c r="T905" s="4" t="str">
        <f>_xlfn.IFNA(VLOOKUP(A905,'ACCESS EXPORT'!$A:$AJ,36,0),"-")</f>
        <v>Wanda Cruz</v>
      </c>
      <c r="U905" s="4" t="str">
        <f>_xlfn.IFNA(VLOOKUP(A905,'ACCESS EXPORT'!$A:$AK,37,0),"-")</f>
        <v>athena</v>
      </c>
      <c r="V905" s="4" t="str">
        <f>_xlfn.IFNA(VLOOKUP(A905,'ACCESS EXPORT'!$A:$AL,38,0),"-")</f>
        <v>N/A</v>
      </c>
      <c r="W905" s="4" t="str">
        <f>_xlfn.IFNA(VLOOKUP(A905,'ACCESS EXPORT'!$A:$AM,39,0),"-")</f>
        <v/>
      </c>
      <c r="X905" s="4" t="str">
        <f>_xlfn.IFNA(VLOOKUP(A905,'ACCESS EXPORT'!$A:$AN,40,0),"-")</f>
        <v>Libia Villaquiran / Jenny Green</v>
      </c>
      <c r="Y905" s="26" t="str">
        <f>_xlfn.IFNA(VLOOKUP(A905,'ACCESS EXPORT'!A:AO,41,0),"")</f>
        <v>Kristin Miller</v>
      </c>
      <c r="Z905" s="26" t="str">
        <f>_xlfn.IFNA(VLOOKUP(A905,'ACCESS EXPORT'!A:AP,42,0),"")</f>
        <v/>
      </c>
      <c r="AA905" s="26" t="str">
        <f>_xlfn.IFNA(VLOOKUP(A905,'ACCESS EXPORT'!A:AQ,43,0),"")</f>
        <v>Heather Tootle</v>
      </c>
    </row>
    <row r="906" spans="1:27" ht="18.75" x14ac:dyDescent="0.25">
      <c r="A906" s="33">
        <v>158</v>
      </c>
      <c r="B906" s="10">
        <v>1300</v>
      </c>
      <c r="C906" s="7" t="str">
        <f ca="1">IFERROR(UPPER(IF(AND('ACCESS EXPORT'!AA906="",'ACCESS EXPORT'!Z906=""),VLOOKUP(A906,'ACCESS EXPORT'!$A:$AF,32,FALSE),(IF('ACCESS EXPORT'!AA906&lt;&gt;"",CONCATENATE(VLOOKUP(A906,'ACCESS EXPORT'!$A:$AF,32,FALSE)," (Closed",TEXT('ACCESS EXPORT'!AA906," MM/DD/YYY)")),IF(TODAY()&lt;(('ACCESS EXPORT'!Z906)+30),CONCATENATE(VLOOKUP(A906,'ACCESS EXPORT'!$A:$AF,32,FALSE)," (Opens",TEXT('ACCESS EXPORT'!Z906," MM/DD/YYY)")),VLOOKUP(A906,'ACCESS EXPORT'!$A:$AF,32,FALSE)))))),"-")</f>
        <v>ADVENTHEALTH MEDICAL GROUP CRITICAL CARE AT CENTRAL FLORIDA</v>
      </c>
      <c r="D906" s="3" t="str">
        <f ca="1">IFERROR(UPPER(IF(AND('ACCESS EXPORT'!AA906="",'ACCESS EXPORT'!Z906=""),VLOOKUP(A906,'ACCESS EXPORT'!$A:$AF,28,FALSE),(IF('ACCESS EXPORT'!AA906&lt;&gt;"",CONCATENATE(VLOOKUP(A906,'ACCESS EXPORT'!$A:$AF,28,FALSE)," (Closed",TEXT('ACCESS EXPORT'!AA906," MM/DD/YYY)")),IF(TODAY()&lt;(('ACCESS EXPORT'!Z906)+30),CONCATENATE(VLOOKUP(A906,'ACCESS EXPORT'!$A:$AF,28,FALSE)," (Opens",TEXT('ACCESS EXPORT'!Z906," MM/DD/YYY)")),VLOOKUP(A906,'ACCESS EXPORT'!$A:$AF,28,FALSE)))))),"-")</f>
        <v>CRITICAL CARE SPECIALISTS</v>
      </c>
      <c r="E906" s="3" t="str">
        <f>VLOOKUP($A906,'ACCESS EXPORT'!$A:$AF,3,FALSE)</f>
        <v>7760</v>
      </c>
      <c r="F906" s="3" t="str">
        <f>UPPER(CONCATENATE(VLOOKUP(A906,'ACCESS EXPORT'!$A:$AF,4,FALSE)," ",VLOOKUP(A906,'ACCESS EXPORT'!$A:$AF,5,FALSE)," ",VLOOKUP(A906,'ACCESS EXPORT'!$A:$AF,6,FALSE)," ",VLOOKUP(A906,'ACCESS EXPORT'!$A:$AA,7,FALSE)," ",VLOOKUP(A906,'ACCESS EXPORT'!$A:$AA,8,FALSE)))</f>
        <v>2501 N ORANGE AVE SUITE 401 ORLANDO FL 32804</v>
      </c>
      <c r="G906" s="4" t="str">
        <f>UPPER(VLOOKUP($A906,'ACCESS EXPORT'!$A:$AF,9,FALSE))</f>
        <v>ORANGE</v>
      </c>
      <c r="H906" s="4" t="str">
        <f>_xlfn.IFNA(VLOOKUP($B906,'ACCESS EXPORT'!$B:$J,9,FALSE),"")</f>
        <v>HB</v>
      </c>
      <c r="I906" s="3" t="str">
        <f>CONCATENATE("(P)",VLOOKUP($A906,'ACCESS EXPORT'!$A:$AF,11,FALSE)," (F)",VLOOKUP($A906,'ACCESS EXPORT'!$A:$AF,29,FALSE))</f>
        <v>(P)(407) 303-7283 (F)(407)303-0347</v>
      </c>
      <c r="J906" s="4" t="str">
        <f>UPPER(VLOOKUP($A906,'ACCESS EXPORT'!$A:$AF,12,FALSE))</f>
        <v>CRITICAL CARE/HOSPITALIST</v>
      </c>
      <c r="K906" s="4" t="str">
        <f>UPPER(VLOOKUP($A906,'ACCESS EXPORT'!$A:$AF,13,FALSE))</f>
        <v>WILLIAM WINDER</v>
      </c>
      <c r="L906" s="3" t="str">
        <f>IF(AND(VLOOKUP(A906,'ACCESS EXPORT'!A:AE,1,0),'ACCESS EXPORT'!N906=""),UPPER(CONCATENATE('ACCESS EXPORT'!AE906)),IF(VLOOKUP(A906,'ACCESS EXPORT'!A:AE,1,0),UPPER(CONCATENATE('ACCESS EXPORT'!N906," "&amp;CHAR(10),'ACCESS EXPORT'!AE906))))</f>
        <v>AMBER MODANI 
SAMANTHA AU-YEUNG (PRAC. ADMIN)</v>
      </c>
      <c r="M906" s="4" t="str">
        <f>UPPER(VLOOKUP($A906,'ACCESS EXPORT'!$A:$O,15,FALSE))</f>
        <v/>
      </c>
      <c r="N906" s="4" t="str">
        <f ca="1">IF(AND('ACCESS EXPORT'!X906="",'ACCESS EXPORT'!Y906=""),IF('ACCESS EXPORT'!V906&lt;&gt;"",(IF(TODAY()-'ACCESS EXPORT'!V906&gt;=-60,UPPER(CONCATENATE(VLOOKUP(B906,'ACCESS EXPORT'!$B:$P,15,FALSE),""&amp;CHAR(10)&amp;"(SEP",TEXT('ACCESS EXPORT'!V906," MM/DD/YYY)"))),IF(TODAY()-'ACCESS EXPORT'!V906&lt;0,UPPER(VLOOKUP(B906,'ACCESS EXPORT'!$B:$P,15,FALSE)),UPPER(VLOOKUP(B906,'ACCESS EXPORT'!$B:$P,15,FALSE))))),IF('ACCESS EXPORT'!U906="",UPPER(VLOOKUP(B906,'ACCESS EXPORT'!$B:$P,15,FALSE)),IF(TODAY()-'ACCESS EXPORT'!U906&lt;=30,CONCATENATE(UPPER(VLOOKUP(B906,'ACCESS EXPORT'!$B:$P,15,FALSE)),""&amp;CHAR(10)&amp;"(NEW",TEXT('ACCESS EXPORT'!U906," MM/DD/YYY)")),IF(AND(TODAY()-'ACCESS EXPORT'!U906&gt;30,TODAY()&gt;0),UPPER(VLOOKUP(B906,'ACCESS EXPORT'!$B:$P,15,FALSE)))))),IF('ACCESS EXPORT'!Y906&lt;&gt;"",UPPER(CONCATENATE(UPPER(VLOOKUP(B906,'ACCESS EXPORT'!$B:$P,15,FALSE)),""&amp;CHAR(10)&amp;"(Transfer Out",TEXT('ACCESS EXPORT'!Y906," MM/DD/YYY)"))),IF('ACCESS EXPORT'!X906&lt;&gt;"",UPPER(CONCATENATE(UPPER(VLOOKUP(B906,'ACCESS EXPORT'!$B:$P,15,FALSE)),""&amp;CHAR(10)&amp;"(Transfer In",TEXT('ACCESS EXPORT'!X906," MM/DD/YYY)"))))))</f>
        <v>COMBS, STEPHENIE M.</v>
      </c>
      <c r="O906" s="4" t="str">
        <f>_xlfn.IFNA(VLOOKUP(B906,'ACCESS EXPORT'!$B:$Q,16,FALSE),"")</f>
        <v>APRN</v>
      </c>
      <c r="P906" s="4" t="str">
        <f>_xlfn.IFNA(VLOOKUP(B906,'ACCESS EXPORT'!B:W,22,FALSE),"-")</f>
        <v>1104885128</v>
      </c>
      <c r="Q906" s="4" t="str">
        <f>_xlfn.IFNA(VLOOKUP(A906,'ACCESS EXPORT'!$A:$AG,33,0),"-")</f>
        <v>Gretchen Scoleri</v>
      </c>
      <c r="R906" s="4" t="str">
        <f>_xlfn.IFNA(VLOOKUP(A906,'ACCESS EXPORT'!$A:$AH,34,0),"-")</f>
        <v>Linda Hopkins</v>
      </c>
      <c r="S906" s="4" t="str">
        <f>_xlfn.IFNA(VLOOKUP(A906,'ACCESS EXPORT'!$A:$AI,35,0),"-")</f>
        <v>James Agee</v>
      </c>
      <c r="T906" s="4" t="str">
        <f>_xlfn.IFNA(VLOOKUP(A906,'ACCESS EXPORT'!$A:$AJ,36,0),"-")</f>
        <v>Wanda Cruz</v>
      </c>
      <c r="U906" s="4" t="str">
        <f>_xlfn.IFNA(VLOOKUP(A906,'ACCESS EXPORT'!$A:$AK,37,0),"-")</f>
        <v>athena</v>
      </c>
      <c r="V906" s="4" t="str">
        <f>_xlfn.IFNA(VLOOKUP(A906,'ACCESS EXPORT'!$A:$AL,38,0),"-")</f>
        <v>N/A</v>
      </c>
      <c r="W906" s="4" t="str">
        <f>_xlfn.IFNA(VLOOKUP(A906,'ACCESS EXPORT'!$A:$AM,39,0),"-")</f>
        <v/>
      </c>
      <c r="X906" s="4" t="str">
        <f>_xlfn.IFNA(VLOOKUP(A906,'ACCESS EXPORT'!$A:$AN,40,0),"-")</f>
        <v>Libia Villaquiran / Jenny Green</v>
      </c>
      <c r="Y906" s="26" t="str">
        <f>_xlfn.IFNA(VLOOKUP(A906,'ACCESS EXPORT'!A:AO,41,0),"")</f>
        <v>Kristin Miller</v>
      </c>
      <c r="Z906" s="26" t="str">
        <f>_xlfn.IFNA(VLOOKUP(A906,'ACCESS EXPORT'!A:AP,42,0),"")</f>
        <v/>
      </c>
      <c r="AA906" s="26" t="str">
        <f>_xlfn.IFNA(VLOOKUP(A906,'ACCESS EXPORT'!A:AQ,43,0),"")</f>
        <v>Heather Tootle</v>
      </c>
    </row>
    <row r="907" spans="1:27" ht="18.75" x14ac:dyDescent="0.25">
      <c r="A907" s="33">
        <v>158</v>
      </c>
      <c r="B907" s="10">
        <v>1887</v>
      </c>
      <c r="C907" s="7" t="str">
        <f ca="1">IFERROR(UPPER(IF(AND('ACCESS EXPORT'!AA907="",'ACCESS EXPORT'!Z907=""),VLOOKUP(A907,'ACCESS EXPORT'!$A:$AF,32,FALSE),(IF('ACCESS EXPORT'!AA907&lt;&gt;"",CONCATENATE(VLOOKUP(A907,'ACCESS EXPORT'!$A:$AF,32,FALSE)," (Closed",TEXT('ACCESS EXPORT'!AA907," MM/DD/YYY)")),IF(TODAY()&lt;(('ACCESS EXPORT'!Z907)+30),CONCATENATE(VLOOKUP(A907,'ACCESS EXPORT'!$A:$AF,32,FALSE)," (Opens",TEXT('ACCESS EXPORT'!Z907," MM/DD/YYY)")),VLOOKUP(A907,'ACCESS EXPORT'!$A:$AF,32,FALSE)))))),"-")</f>
        <v>ADVENTHEALTH MEDICAL GROUP CRITICAL CARE AT CENTRAL FLORIDA</v>
      </c>
      <c r="D907" s="3" t="str">
        <f ca="1">IFERROR(UPPER(IF(AND('ACCESS EXPORT'!AA907="",'ACCESS EXPORT'!Z907=""),VLOOKUP(A907,'ACCESS EXPORT'!$A:$AF,28,FALSE),(IF('ACCESS EXPORT'!AA907&lt;&gt;"",CONCATENATE(VLOOKUP(A907,'ACCESS EXPORT'!$A:$AF,28,FALSE)," (Closed",TEXT('ACCESS EXPORT'!AA907," MM/DD/YYY)")),IF(TODAY()&lt;(('ACCESS EXPORT'!Z907)+30),CONCATENATE(VLOOKUP(A907,'ACCESS EXPORT'!$A:$AF,28,FALSE)," (Opens",TEXT('ACCESS EXPORT'!Z907," MM/DD/YYY)")),VLOOKUP(A907,'ACCESS EXPORT'!$A:$AF,28,FALSE)))))),"-")</f>
        <v>CRITICAL CARE SPECIALISTS</v>
      </c>
      <c r="E907" s="3" t="str">
        <f>VLOOKUP($A907,'ACCESS EXPORT'!$A:$AF,3,FALSE)</f>
        <v>7760</v>
      </c>
      <c r="F907" s="3" t="str">
        <f>UPPER(CONCATENATE(VLOOKUP(A907,'ACCESS EXPORT'!$A:$AF,4,FALSE)," ",VLOOKUP(A907,'ACCESS EXPORT'!$A:$AF,5,FALSE)," ",VLOOKUP(A907,'ACCESS EXPORT'!$A:$AF,6,FALSE)," ",VLOOKUP(A907,'ACCESS EXPORT'!$A:$AA,7,FALSE)," ",VLOOKUP(A907,'ACCESS EXPORT'!$A:$AA,8,FALSE)))</f>
        <v>2501 N ORANGE AVE SUITE 401 ORLANDO FL 32804</v>
      </c>
      <c r="G907" s="4" t="str">
        <f>UPPER(VLOOKUP($A907,'ACCESS EXPORT'!$A:$AF,9,FALSE))</f>
        <v>ORANGE</v>
      </c>
      <c r="H907" s="4" t="str">
        <f>_xlfn.IFNA(VLOOKUP($B907,'ACCESS EXPORT'!$B:$J,9,FALSE),"")</f>
        <v>HB</v>
      </c>
      <c r="I907" s="3" t="str">
        <f>CONCATENATE("(P)",VLOOKUP($A907,'ACCESS EXPORT'!$A:$AF,11,FALSE)," (F)",VLOOKUP($A907,'ACCESS EXPORT'!$A:$AF,29,FALSE))</f>
        <v>(P)(407) 303-7283 (F)(407)303-0347</v>
      </c>
      <c r="J907" s="4" t="str">
        <f>UPPER(VLOOKUP($A907,'ACCESS EXPORT'!$A:$AF,12,FALSE))</f>
        <v>CRITICAL CARE/HOSPITALIST</v>
      </c>
      <c r="K907" s="4" t="str">
        <f>UPPER(VLOOKUP($A907,'ACCESS EXPORT'!$A:$AF,13,FALSE))</f>
        <v>WILLIAM WINDER</v>
      </c>
      <c r="L907" s="3" t="str">
        <f>IF(AND(VLOOKUP(A907,'ACCESS EXPORT'!A:AE,1,0),'ACCESS EXPORT'!N907=""),UPPER(CONCATENATE('ACCESS EXPORT'!AE907)),IF(VLOOKUP(A907,'ACCESS EXPORT'!A:AE,1,0),UPPER(CONCATENATE('ACCESS EXPORT'!N907," "&amp;CHAR(10),'ACCESS EXPORT'!AE907))))</f>
        <v>AMBER MODANI 
SAMANTHA AU-YEUNG (PRAC. ADMIN)</v>
      </c>
      <c r="M907" s="4" t="str">
        <f>UPPER(VLOOKUP($A907,'ACCESS EXPORT'!$A:$O,15,FALSE))</f>
        <v/>
      </c>
      <c r="N907" s="4" t="str">
        <f ca="1">IF(AND('ACCESS EXPORT'!X907="",'ACCESS EXPORT'!Y907=""),IF('ACCESS EXPORT'!V907&lt;&gt;"",(IF(TODAY()-'ACCESS EXPORT'!V907&gt;=-60,UPPER(CONCATENATE(VLOOKUP(B907,'ACCESS EXPORT'!$B:$P,15,FALSE),""&amp;CHAR(10)&amp;"(SEP",TEXT('ACCESS EXPORT'!V907," MM/DD/YYY)"))),IF(TODAY()-'ACCESS EXPORT'!V907&lt;0,UPPER(VLOOKUP(B907,'ACCESS EXPORT'!$B:$P,15,FALSE)),UPPER(VLOOKUP(B907,'ACCESS EXPORT'!$B:$P,15,FALSE))))),IF('ACCESS EXPORT'!U907="",UPPER(VLOOKUP(B907,'ACCESS EXPORT'!$B:$P,15,FALSE)),IF(TODAY()-'ACCESS EXPORT'!U907&lt;=30,CONCATENATE(UPPER(VLOOKUP(B907,'ACCESS EXPORT'!$B:$P,15,FALSE)),""&amp;CHAR(10)&amp;"(NEW",TEXT('ACCESS EXPORT'!U907," MM/DD/YYY)")),IF(AND(TODAY()-'ACCESS EXPORT'!U907&gt;30,TODAY()&gt;0),UPPER(VLOOKUP(B907,'ACCESS EXPORT'!$B:$P,15,FALSE)))))),IF('ACCESS EXPORT'!Y907&lt;&gt;"",UPPER(CONCATENATE(UPPER(VLOOKUP(B907,'ACCESS EXPORT'!$B:$P,15,FALSE)),""&amp;CHAR(10)&amp;"(Transfer Out",TEXT('ACCESS EXPORT'!Y907," MM/DD/YYY)"))),IF('ACCESS EXPORT'!X907&lt;&gt;"",UPPER(CONCATENATE(UPPER(VLOOKUP(B907,'ACCESS EXPORT'!$B:$P,15,FALSE)),""&amp;CHAR(10)&amp;"(Transfer In",TEXT('ACCESS EXPORT'!X907," MM/DD/YYY)"))))))</f>
        <v>GOLDBERG, JOSHUA</v>
      </c>
      <c r="O907" s="4" t="str">
        <f>_xlfn.IFNA(VLOOKUP(B907,'ACCESS EXPORT'!$B:$Q,16,FALSE),"")</f>
        <v>MD</v>
      </c>
      <c r="P907" s="4" t="str">
        <f>_xlfn.IFNA(VLOOKUP(B907,'ACCESS EXPORT'!B:W,22,FALSE),"-")</f>
        <v>1619061942</v>
      </c>
      <c r="Q907" s="4" t="str">
        <f>_xlfn.IFNA(VLOOKUP(A907,'ACCESS EXPORT'!$A:$AG,33,0),"-")</f>
        <v>Gretchen Scoleri</v>
      </c>
      <c r="R907" s="4" t="str">
        <f>_xlfn.IFNA(VLOOKUP(A907,'ACCESS EXPORT'!$A:$AH,34,0),"-")</f>
        <v>Linda Hopkins</v>
      </c>
      <c r="S907" s="4" t="str">
        <f>_xlfn.IFNA(VLOOKUP(A907,'ACCESS EXPORT'!$A:$AI,35,0),"-")</f>
        <v>James Agee</v>
      </c>
      <c r="T907" s="4" t="str">
        <f>_xlfn.IFNA(VLOOKUP(A907,'ACCESS EXPORT'!$A:$AJ,36,0),"-")</f>
        <v>Wanda Cruz</v>
      </c>
      <c r="U907" s="4" t="str">
        <f>_xlfn.IFNA(VLOOKUP(A907,'ACCESS EXPORT'!$A:$AK,37,0),"-")</f>
        <v>athena</v>
      </c>
      <c r="V907" s="4" t="str">
        <f>_xlfn.IFNA(VLOOKUP(A907,'ACCESS EXPORT'!$A:$AL,38,0),"-")</f>
        <v>N/A</v>
      </c>
      <c r="W907" s="4" t="str">
        <f>_xlfn.IFNA(VLOOKUP(A907,'ACCESS EXPORT'!$A:$AM,39,0),"-")</f>
        <v/>
      </c>
      <c r="X907" s="4" t="str">
        <f>_xlfn.IFNA(VLOOKUP(A907,'ACCESS EXPORT'!$A:$AN,40,0),"-")</f>
        <v>Libia Villaquiran / Jenny Green</v>
      </c>
      <c r="Y907" s="26" t="str">
        <f>_xlfn.IFNA(VLOOKUP(A907,'ACCESS EXPORT'!A:AO,41,0),"")</f>
        <v>Kristin Miller</v>
      </c>
      <c r="Z907" s="26" t="str">
        <f>_xlfn.IFNA(VLOOKUP(A907,'ACCESS EXPORT'!A:AP,42,0),"")</f>
        <v/>
      </c>
      <c r="AA907" s="26" t="str">
        <f>_xlfn.IFNA(VLOOKUP(A907,'ACCESS EXPORT'!A:AQ,43,0),"")</f>
        <v>Heather Tootle</v>
      </c>
    </row>
    <row r="908" spans="1:27" ht="18.75" x14ac:dyDescent="0.25">
      <c r="A908" s="33">
        <v>158</v>
      </c>
      <c r="B908" s="10">
        <v>2137</v>
      </c>
      <c r="C908" s="7" t="str">
        <f ca="1">IFERROR(UPPER(IF(AND('ACCESS EXPORT'!AA908="",'ACCESS EXPORT'!Z908=""),VLOOKUP(A908,'ACCESS EXPORT'!$A:$AF,32,FALSE),(IF('ACCESS EXPORT'!AA908&lt;&gt;"",CONCATENATE(VLOOKUP(A908,'ACCESS EXPORT'!$A:$AF,32,FALSE)," (Closed",TEXT('ACCESS EXPORT'!AA908," MM/DD/YYY)")),IF(TODAY()&lt;(('ACCESS EXPORT'!Z908)+30),CONCATENATE(VLOOKUP(A908,'ACCESS EXPORT'!$A:$AF,32,FALSE)," (Opens",TEXT('ACCESS EXPORT'!Z908," MM/DD/YYY)")),VLOOKUP(A908,'ACCESS EXPORT'!$A:$AF,32,FALSE)))))),"-")</f>
        <v>ADVENTHEALTH MEDICAL GROUP CRITICAL CARE AT CENTRAL FLORIDA</v>
      </c>
      <c r="D908" s="3" t="str">
        <f ca="1">IFERROR(UPPER(IF(AND('ACCESS EXPORT'!AA908="",'ACCESS EXPORT'!Z908=""),VLOOKUP(A908,'ACCESS EXPORT'!$A:$AF,28,FALSE),(IF('ACCESS EXPORT'!AA908&lt;&gt;"",CONCATENATE(VLOOKUP(A908,'ACCESS EXPORT'!$A:$AF,28,FALSE)," (Closed",TEXT('ACCESS EXPORT'!AA908," MM/DD/YYY)")),IF(TODAY()&lt;(('ACCESS EXPORT'!Z908)+30),CONCATENATE(VLOOKUP(A908,'ACCESS EXPORT'!$A:$AF,28,FALSE)," (Opens",TEXT('ACCESS EXPORT'!Z908," MM/DD/YYY)")),VLOOKUP(A908,'ACCESS EXPORT'!$A:$AF,28,FALSE)))))),"-")</f>
        <v>CRITICAL CARE SPECIALISTS</v>
      </c>
      <c r="E908" s="3" t="str">
        <f>VLOOKUP($A908,'ACCESS EXPORT'!$A:$AF,3,FALSE)</f>
        <v>7760</v>
      </c>
      <c r="F908" s="3" t="str">
        <f>UPPER(CONCATENATE(VLOOKUP(A908,'ACCESS EXPORT'!$A:$AF,4,FALSE)," ",VLOOKUP(A908,'ACCESS EXPORT'!$A:$AF,5,FALSE)," ",VLOOKUP(A908,'ACCESS EXPORT'!$A:$AF,6,FALSE)," ",VLOOKUP(A908,'ACCESS EXPORT'!$A:$AA,7,FALSE)," ",VLOOKUP(A908,'ACCESS EXPORT'!$A:$AA,8,FALSE)))</f>
        <v>2501 N ORANGE AVE SUITE 401 ORLANDO FL 32804</v>
      </c>
      <c r="G908" s="4" t="str">
        <f>UPPER(VLOOKUP($A908,'ACCESS EXPORT'!$A:$AF,9,FALSE))</f>
        <v>ORANGE</v>
      </c>
      <c r="H908" s="4" t="str">
        <f>_xlfn.IFNA(VLOOKUP($B908,'ACCESS EXPORT'!$B:$J,9,FALSE),"")</f>
        <v>Central</v>
      </c>
      <c r="I908" s="3" t="str">
        <f>CONCATENATE("(P)",VLOOKUP($A908,'ACCESS EXPORT'!$A:$AF,11,FALSE)," (F)",VLOOKUP($A908,'ACCESS EXPORT'!$A:$AF,29,FALSE))</f>
        <v>(P)(407) 303-7283 (F)(407)303-0347</v>
      </c>
      <c r="J908" s="4" t="str">
        <f>UPPER(VLOOKUP($A908,'ACCESS EXPORT'!$A:$AF,12,FALSE))</f>
        <v>CRITICAL CARE/HOSPITALIST</v>
      </c>
      <c r="K908" s="4" t="str">
        <f>UPPER(VLOOKUP($A908,'ACCESS EXPORT'!$A:$AF,13,FALSE))</f>
        <v>WILLIAM WINDER</v>
      </c>
      <c r="L908" s="3" t="str">
        <f>IF(AND(VLOOKUP(A908,'ACCESS EXPORT'!A:AE,1,0),'ACCESS EXPORT'!N908=""),UPPER(CONCATENATE('ACCESS EXPORT'!AE908)),IF(VLOOKUP(A908,'ACCESS EXPORT'!A:AE,1,0),UPPER(CONCATENATE('ACCESS EXPORT'!N908," "&amp;CHAR(10),'ACCESS EXPORT'!AE908))))</f>
        <v>AMBER MODANI 
SAMANTHA AU-YEUNG (PRAC. ADMIN)</v>
      </c>
      <c r="M908" s="4" t="str">
        <f>UPPER(VLOOKUP($A908,'ACCESS EXPORT'!$A:$O,15,FALSE))</f>
        <v/>
      </c>
      <c r="N908" s="4" t="str">
        <f ca="1">IF(AND('ACCESS EXPORT'!X908="",'ACCESS EXPORT'!Y908=""),IF('ACCESS EXPORT'!V908&lt;&gt;"",(IF(TODAY()-'ACCESS EXPORT'!V908&gt;=-60,UPPER(CONCATENATE(VLOOKUP(B908,'ACCESS EXPORT'!$B:$P,15,FALSE),""&amp;CHAR(10)&amp;"(SEP",TEXT('ACCESS EXPORT'!V908," MM/DD/YYY)"))),IF(TODAY()-'ACCESS EXPORT'!V908&lt;0,UPPER(VLOOKUP(B908,'ACCESS EXPORT'!$B:$P,15,FALSE)),UPPER(VLOOKUP(B908,'ACCESS EXPORT'!$B:$P,15,FALSE))))),IF('ACCESS EXPORT'!U908="",UPPER(VLOOKUP(B908,'ACCESS EXPORT'!$B:$P,15,FALSE)),IF(TODAY()-'ACCESS EXPORT'!U908&lt;=30,CONCATENATE(UPPER(VLOOKUP(B908,'ACCESS EXPORT'!$B:$P,15,FALSE)),""&amp;CHAR(10)&amp;"(NEW",TEXT('ACCESS EXPORT'!U908," MM/DD/YYY)")),IF(AND(TODAY()-'ACCESS EXPORT'!U908&gt;30,TODAY()&gt;0),UPPER(VLOOKUP(B908,'ACCESS EXPORT'!$B:$P,15,FALSE)))))),IF('ACCESS EXPORT'!Y908&lt;&gt;"",UPPER(CONCATENATE(UPPER(VLOOKUP(B908,'ACCESS EXPORT'!$B:$P,15,FALSE)),""&amp;CHAR(10)&amp;"(Transfer Out",TEXT('ACCESS EXPORT'!Y908," MM/DD/YYY)"))),IF('ACCESS EXPORT'!X908&lt;&gt;"",UPPER(CONCATENATE(UPPER(VLOOKUP(B908,'ACCESS EXPORT'!$B:$P,15,FALSE)),""&amp;CHAR(10)&amp;"(Transfer In",TEXT('ACCESS EXPORT'!X908," MM/DD/YYY)"))))))</f>
        <v>NEMANI, NIMISH</v>
      </c>
      <c r="O908" s="4" t="str">
        <f>_xlfn.IFNA(VLOOKUP(B908,'ACCESS EXPORT'!$B:$Q,16,FALSE),"")</f>
        <v>MD</v>
      </c>
      <c r="P908" s="4" t="str">
        <f>_xlfn.IFNA(VLOOKUP(B908,'ACCESS EXPORT'!B:W,22,FALSE),"-")</f>
        <v>1871514570</v>
      </c>
      <c r="Q908" s="4" t="str">
        <f>_xlfn.IFNA(VLOOKUP(A908,'ACCESS EXPORT'!$A:$AG,33,0),"-")</f>
        <v>Gretchen Scoleri</v>
      </c>
      <c r="R908" s="4" t="str">
        <f>_xlfn.IFNA(VLOOKUP(A908,'ACCESS EXPORT'!$A:$AH,34,0),"-")</f>
        <v>Linda Hopkins</v>
      </c>
      <c r="S908" s="4" t="str">
        <f>_xlfn.IFNA(VLOOKUP(A908,'ACCESS EXPORT'!$A:$AI,35,0),"-")</f>
        <v>James Agee</v>
      </c>
      <c r="T908" s="4" t="str">
        <f>_xlfn.IFNA(VLOOKUP(A908,'ACCESS EXPORT'!$A:$AJ,36,0),"-")</f>
        <v>Wanda Cruz</v>
      </c>
      <c r="U908" s="4" t="str">
        <f>_xlfn.IFNA(VLOOKUP(A908,'ACCESS EXPORT'!$A:$AK,37,0),"-")</f>
        <v>athena</v>
      </c>
      <c r="V908" s="4" t="str">
        <f>_xlfn.IFNA(VLOOKUP(A908,'ACCESS EXPORT'!$A:$AL,38,0),"-")</f>
        <v>N/A</v>
      </c>
      <c r="W908" s="4" t="str">
        <f>_xlfn.IFNA(VLOOKUP(A908,'ACCESS EXPORT'!$A:$AM,39,0),"-")</f>
        <v/>
      </c>
      <c r="X908" s="4" t="str">
        <f>_xlfn.IFNA(VLOOKUP(A908,'ACCESS EXPORT'!$A:$AN,40,0),"-")</f>
        <v>Libia Villaquiran / Jenny Green</v>
      </c>
      <c r="Y908" s="26" t="str">
        <f>_xlfn.IFNA(VLOOKUP(A908,'ACCESS EXPORT'!A:AO,41,0),"")</f>
        <v>Kristin Miller</v>
      </c>
      <c r="Z908" s="26" t="str">
        <f>_xlfn.IFNA(VLOOKUP(A908,'ACCESS EXPORT'!A:AP,42,0),"")</f>
        <v/>
      </c>
      <c r="AA908" s="26" t="str">
        <f>_xlfn.IFNA(VLOOKUP(A908,'ACCESS EXPORT'!A:AQ,43,0),"")</f>
        <v>Heather Tootle</v>
      </c>
    </row>
    <row r="909" spans="1:27" ht="18.75" x14ac:dyDescent="0.25">
      <c r="A909" s="33">
        <v>158</v>
      </c>
      <c r="B909" s="10">
        <v>1301</v>
      </c>
      <c r="C909" s="7" t="str">
        <f ca="1">IFERROR(UPPER(IF(AND('ACCESS EXPORT'!AA909="",'ACCESS EXPORT'!Z909=""),VLOOKUP(A909,'ACCESS EXPORT'!$A:$AF,32,FALSE),(IF('ACCESS EXPORT'!AA909&lt;&gt;"",CONCATENATE(VLOOKUP(A909,'ACCESS EXPORT'!$A:$AF,32,FALSE)," (Closed",TEXT('ACCESS EXPORT'!AA909," MM/DD/YYY)")),IF(TODAY()&lt;(('ACCESS EXPORT'!Z909)+30),CONCATENATE(VLOOKUP(A909,'ACCESS EXPORT'!$A:$AF,32,FALSE)," (Opens",TEXT('ACCESS EXPORT'!Z909," MM/DD/YYY)")),VLOOKUP(A909,'ACCESS EXPORT'!$A:$AF,32,FALSE)))))),"-")</f>
        <v>ADVENTHEALTH MEDICAL GROUP CRITICAL CARE AT CENTRAL FLORIDA</v>
      </c>
      <c r="D909" s="3" t="str">
        <f ca="1">IFERROR(UPPER(IF(AND('ACCESS EXPORT'!AA909="",'ACCESS EXPORT'!Z909=""),VLOOKUP(A909,'ACCESS EXPORT'!$A:$AF,28,FALSE),(IF('ACCESS EXPORT'!AA909&lt;&gt;"",CONCATENATE(VLOOKUP(A909,'ACCESS EXPORT'!$A:$AF,28,FALSE)," (Closed",TEXT('ACCESS EXPORT'!AA909," MM/DD/YYY)")),IF(TODAY()&lt;(('ACCESS EXPORT'!Z909)+30),CONCATENATE(VLOOKUP(A909,'ACCESS EXPORT'!$A:$AF,28,FALSE)," (Opens",TEXT('ACCESS EXPORT'!Z909," MM/DD/YYY)")),VLOOKUP(A909,'ACCESS EXPORT'!$A:$AF,28,FALSE)))))),"-")</f>
        <v>CRITICAL CARE SPECIALISTS</v>
      </c>
      <c r="E909" s="3" t="str">
        <f>VLOOKUP($A909,'ACCESS EXPORT'!$A:$AF,3,FALSE)</f>
        <v>7760</v>
      </c>
      <c r="F909" s="3" t="str">
        <f>UPPER(CONCATENATE(VLOOKUP(A909,'ACCESS EXPORT'!$A:$AF,4,FALSE)," ",VLOOKUP(A909,'ACCESS EXPORT'!$A:$AF,5,FALSE)," ",VLOOKUP(A909,'ACCESS EXPORT'!$A:$AF,6,FALSE)," ",VLOOKUP(A909,'ACCESS EXPORT'!$A:$AA,7,FALSE)," ",VLOOKUP(A909,'ACCESS EXPORT'!$A:$AA,8,FALSE)))</f>
        <v>2501 N ORANGE AVE SUITE 401 ORLANDO FL 32804</v>
      </c>
      <c r="G909" s="4" t="str">
        <f>UPPER(VLOOKUP($A909,'ACCESS EXPORT'!$A:$AF,9,FALSE))</f>
        <v>ORANGE</v>
      </c>
      <c r="H909" s="4" t="str">
        <f>_xlfn.IFNA(VLOOKUP($B909,'ACCESS EXPORT'!$B:$J,9,FALSE),"")</f>
        <v>HB</v>
      </c>
      <c r="I909" s="3" t="str">
        <f>CONCATENATE("(P)",VLOOKUP($A909,'ACCESS EXPORT'!$A:$AF,11,FALSE)," (F)",VLOOKUP($A909,'ACCESS EXPORT'!$A:$AF,29,FALSE))</f>
        <v>(P)(407) 303-7283 (F)(407)303-0347</v>
      </c>
      <c r="J909" s="4" t="str">
        <f>UPPER(VLOOKUP($A909,'ACCESS EXPORT'!$A:$AF,12,FALSE))</f>
        <v>CRITICAL CARE/HOSPITALIST</v>
      </c>
      <c r="K909" s="4" t="str">
        <f>UPPER(VLOOKUP($A909,'ACCESS EXPORT'!$A:$AF,13,FALSE))</f>
        <v>WILLIAM WINDER</v>
      </c>
      <c r="L909" s="3" t="str">
        <f>IF(AND(VLOOKUP(A909,'ACCESS EXPORT'!A:AE,1,0),'ACCESS EXPORT'!N909=""),UPPER(CONCATENATE('ACCESS EXPORT'!AE909)),IF(VLOOKUP(A909,'ACCESS EXPORT'!A:AE,1,0),UPPER(CONCATENATE('ACCESS EXPORT'!N909," "&amp;CHAR(10),'ACCESS EXPORT'!AE909))))</f>
        <v>AMBER MODANI 
SAMANTHA AU-YEUNG (PRAC. ADMIN)</v>
      </c>
      <c r="M909" s="4" t="str">
        <f>UPPER(VLOOKUP($A909,'ACCESS EXPORT'!$A:$O,15,FALSE))</f>
        <v/>
      </c>
      <c r="N909" s="4" t="str">
        <f ca="1">IF(AND('ACCESS EXPORT'!X909="",'ACCESS EXPORT'!Y909=""),IF('ACCESS EXPORT'!V909&lt;&gt;"",(IF(TODAY()-'ACCESS EXPORT'!V909&gt;=-60,UPPER(CONCATENATE(VLOOKUP(B909,'ACCESS EXPORT'!$B:$P,15,FALSE),""&amp;CHAR(10)&amp;"(SEP",TEXT('ACCESS EXPORT'!V909," MM/DD/YYY)"))),IF(TODAY()-'ACCESS EXPORT'!V909&lt;0,UPPER(VLOOKUP(B909,'ACCESS EXPORT'!$B:$P,15,FALSE)),UPPER(VLOOKUP(B909,'ACCESS EXPORT'!$B:$P,15,FALSE))))),IF('ACCESS EXPORT'!U909="",UPPER(VLOOKUP(B909,'ACCESS EXPORT'!$B:$P,15,FALSE)),IF(TODAY()-'ACCESS EXPORT'!U909&lt;=30,CONCATENATE(UPPER(VLOOKUP(B909,'ACCESS EXPORT'!$B:$P,15,FALSE)),""&amp;CHAR(10)&amp;"(NEW",TEXT('ACCESS EXPORT'!U909," MM/DD/YYY)")),IF(AND(TODAY()-'ACCESS EXPORT'!U909&gt;30,TODAY()&gt;0),UPPER(VLOOKUP(B909,'ACCESS EXPORT'!$B:$P,15,FALSE)))))),IF('ACCESS EXPORT'!Y909&lt;&gt;"",UPPER(CONCATENATE(UPPER(VLOOKUP(B909,'ACCESS EXPORT'!$B:$P,15,FALSE)),""&amp;CHAR(10)&amp;"(Transfer Out",TEXT('ACCESS EXPORT'!Y909," MM/DD/YYY)"))),IF('ACCESS EXPORT'!X909&lt;&gt;"",UPPER(CONCATENATE(UPPER(VLOOKUP(B909,'ACCESS EXPORT'!$B:$P,15,FALSE)),""&amp;CHAR(10)&amp;"(Transfer In",TEXT('ACCESS EXPORT'!X909," MM/DD/YYY)"))))))</f>
        <v>DUNTON, CATHERINE</v>
      </c>
      <c r="O909" s="4" t="str">
        <f>_xlfn.IFNA(VLOOKUP(B909,'ACCESS EXPORT'!$B:$Q,16,FALSE),"")</f>
        <v>PA-C</v>
      </c>
      <c r="P909" s="4" t="str">
        <f>_xlfn.IFNA(VLOOKUP(B909,'ACCESS EXPORT'!B:W,22,FALSE),"-")</f>
        <v>1841292141</v>
      </c>
      <c r="Q909" s="4" t="str">
        <f>_xlfn.IFNA(VLOOKUP(A909,'ACCESS EXPORT'!$A:$AG,33,0),"-")</f>
        <v>Gretchen Scoleri</v>
      </c>
      <c r="R909" s="4" t="str">
        <f>_xlfn.IFNA(VLOOKUP(A909,'ACCESS EXPORT'!$A:$AH,34,0),"-")</f>
        <v>Linda Hopkins</v>
      </c>
      <c r="S909" s="4" t="str">
        <f>_xlfn.IFNA(VLOOKUP(A909,'ACCESS EXPORT'!$A:$AI,35,0),"-")</f>
        <v>James Agee</v>
      </c>
      <c r="T909" s="4" t="str">
        <f>_xlfn.IFNA(VLOOKUP(A909,'ACCESS EXPORT'!$A:$AJ,36,0),"-")</f>
        <v>Wanda Cruz</v>
      </c>
      <c r="U909" s="4" t="str">
        <f>_xlfn.IFNA(VLOOKUP(A909,'ACCESS EXPORT'!$A:$AK,37,0),"-")</f>
        <v>athena</v>
      </c>
      <c r="V909" s="4" t="str">
        <f>_xlfn.IFNA(VLOOKUP(A909,'ACCESS EXPORT'!$A:$AL,38,0),"-")</f>
        <v>N/A</v>
      </c>
      <c r="W909" s="4" t="str">
        <f>_xlfn.IFNA(VLOOKUP(A909,'ACCESS EXPORT'!$A:$AM,39,0),"-")</f>
        <v/>
      </c>
      <c r="X909" s="4" t="str">
        <f>_xlfn.IFNA(VLOOKUP(A909,'ACCESS EXPORT'!$A:$AN,40,0),"-")</f>
        <v>Libia Villaquiran / Jenny Green</v>
      </c>
      <c r="Y909" s="26" t="str">
        <f>_xlfn.IFNA(VLOOKUP(A909,'ACCESS EXPORT'!A:AO,41,0),"")</f>
        <v>Kristin Miller</v>
      </c>
      <c r="Z909" s="26" t="str">
        <f>_xlfn.IFNA(VLOOKUP(A909,'ACCESS EXPORT'!A:AP,42,0),"")</f>
        <v/>
      </c>
      <c r="AA909" s="26" t="str">
        <f>_xlfn.IFNA(VLOOKUP(A909,'ACCESS EXPORT'!A:AQ,43,0),"")</f>
        <v>Heather Tootle</v>
      </c>
    </row>
    <row r="910" spans="1:27" ht="18.75" x14ac:dyDescent="0.25">
      <c r="A910" s="33">
        <v>158</v>
      </c>
      <c r="B910" s="10">
        <v>1299</v>
      </c>
      <c r="C910" s="7" t="str">
        <f ca="1">IFERROR(UPPER(IF(AND('ACCESS EXPORT'!AA910="",'ACCESS EXPORT'!Z910=""),VLOOKUP(A910,'ACCESS EXPORT'!$A:$AF,32,FALSE),(IF('ACCESS EXPORT'!AA910&lt;&gt;"",CONCATENATE(VLOOKUP(A910,'ACCESS EXPORT'!$A:$AF,32,FALSE)," (Closed",TEXT('ACCESS EXPORT'!AA910," MM/DD/YYY)")),IF(TODAY()&lt;(('ACCESS EXPORT'!Z910)+30),CONCATENATE(VLOOKUP(A910,'ACCESS EXPORT'!$A:$AF,32,FALSE)," (Opens",TEXT('ACCESS EXPORT'!Z910," MM/DD/YYY)")),VLOOKUP(A910,'ACCESS EXPORT'!$A:$AF,32,FALSE)))))),"-")</f>
        <v>ADVENTHEALTH MEDICAL GROUP CRITICAL CARE AT CENTRAL FLORIDA</v>
      </c>
      <c r="D910" s="3" t="str">
        <f ca="1">IFERROR(UPPER(IF(AND('ACCESS EXPORT'!AA910="",'ACCESS EXPORT'!Z910=""),VLOOKUP(A910,'ACCESS EXPORT'!$A:$AF,28,FALSE),(IF('ACCESS EXPORT'!AA910&lt;&gt;"",CONCATENATE(VLOOKUP(A910,'ACCESS EXPORT'!$A:$AF,28,FALSE)," (Closed",TEXT('ACCESS EXPORT'!AA910," MM/DD/YYY)")),IF(TODAY()&lt;(('ACCESS EXPORT'!Z910)+30),CONCATENATE(VLOOKUP(A910,'ACCESS EXPORT'!$A:$AF,28,FALSE)," (Opens",TEXT('ACCESS EXPORT'!Z910," MM/DD/YYY)")),VLOOKUP(A910,'ACCESS EXPORT'!$A:$AF,28,FALSE)))))),"-")</f>
        <v>CRITICAL CARE SPECIALISTS</v>
      </c>
      <c r="E910" s="3" t="str">
        <f>VLOOKUP($A910,'ACCESS EXPORT'!$A:$AF,3,FALSE)</f>
        <v>7760</v>
      </c>
      <c r="F910" s="3" t="str">
        <f>UPPER(CONCATENATE(VLOOKUP(A910,'ACCESS EXPORT'!$A:$AF,4,FALSE)," ",VLOOKUP(A910,'ACCESS EXPORT'!$A:$AF,5,FALSE)," ",VLOOKUP(A910,'ACCESS EXPORT'!$A:$AF,6,FALSE)," ",VLOOKUP(A910,'ACCESS EXPORT'!$A:$AA,7,FALSE)," ",VLOOKUP(A910,'ACCESS EXPORT'!$A:$AA,8,FALSE)))</f>
        <v>2501 N ORANGE AVE SUITE 401 ORLANDO FL 32804</v>
      </c>
      <c r="G910" s="4" t="str">
        <f>UPPER(VLOOKUP($A910,'ACCESS EXPORT'!$A:$AF,9,FALSE))</f>
        <v>ORANGE</v>
      </c>
      <c r="H910" s="4" t="str">
        <f>_xlfn.IFNA(VLOOKUP($B910,'ACCESS EXPORT'!$B:$J,9,FALSE),"")</f>
        <v>HB</v>
      </c>
      <c r="I910" s="3" t="str">
        <f>CONCATENATE("(P)",VLOOKUP($A910,'ACCESS EXPORT'!$A:$AF,11,FALSE)," (F)",VLOOKUP($A910,'ACCESS EXPORT'!$A:$AF,29,FALSE))</f>
        <v>(P)(407) 303-7283 (F)(407)303-0347</v>
      </c>
      <c r="J910" s="4" t="str">
        <f>UPPER(VLOOKUP($A910,'ACCESS EXPORT'!$A:$AF,12,FALSE))</f>
        <v>CRITICAL CARE/HOSPITALIST</v>
      </c>
      <c r="K910" s="4" t="str">
        <f>UPPER(VLOOKUP($A910,'ACCESS EXPORT'!$A:$AF,13,FALSE))</f>
        <v>WILLIAM WINDER</v>
      </c>
      <c r="L910" s="3" t="str">
        <f>IF(AND(VLOOKUP(A910,'ACCESS EXPORT'!A:AE,1,0),'ACCESS EXPORT'!N910=""),UPPER(CONCATENATE('ACCESS EXPORT'!AE910)),IF(VLOOKUP(A910,'ACCESS EXPORT'!A:AE,1,0),UPPER(CONCATENATE('ACCESS EXPORT'!N910," "&amp;CHAR(10),'ACCESS EXPORT'!AE910))))</f>
        <v>AMBER MODANI 
SAMANTHA AU-YEUNG (PRAC. ADMIN)</v>
      </c>
      <c r="M910" s="4" t="str">
        <f>UPPER(VLOOKUP($A910,'ACCESS EXPORT'!$A:$O,15,FALSE))</f>
        <v/>
      </c>
      <c r="N910" s="4" t="str">
        <f ca="1">IF(AND('ACCESS EXPORT'!X910="",'ACCESS EXPORT'!Y910=""),IF('ACCESS EXPORT'!V910&lt;&gt;"",(IF(TODAY()-'ACCESS EXPORT'!V910&gt;=-60,UPPER(CONCATENATE(VLOOKUP(B910,'ACCESS EXPORT'!$B:$P,15,FALSE),""&amp;CHAR(10)&amp;"(SEP",TEXT('ACCESS EXPORT'!V910," MM/DD/YYY)"))),IF(TODAY()-'ACCESS EXPORT'!V910&lt;0,UPPER(VLOOKUP(B910,'ACCESS EXPORT'!$B:$P,15,FALSE)),UPPER(VLOOKUP(B910,'ACCESS EXPORT'!$B:$P,15,FALSE))))),IF('ACCESS EXPORT'!U910="",UPPER(VLOOKUP(B910,'ACCESS EXPORT'!$B:$P,15,FALSE)),IF(TODAY()-'ACCESS EXPORT'!U910&lt;=30,CONCATENATE(UPPER(VLOOKUP(B910,'ACCESS EXPORT'!$B:$P,15,FALSE)),""&amp;CHAR(10)&amp;"(NEW",TEXT('ACCESS EXPORT'!U910," MM/DD/YYY)")),IF(AND(TODAY()-'ACCESS EXPORT'!U910&gt;30,TODAY()&gt;0),UPPER(VLOOKUP(B910,'ACCESS EXPORT'!$B:$P,15,FALSE)))))),IF('ACCESS EXPORT'!Y910&lt;&gt;"",UPPER(CONCATENATE(UPPER(VLOOKUP(B910,'ACCESS EXPORT'!$B:$P,15,FALSE)),""&amp;CHAR(10)&amp;"(Transfer Out",TEXT('ACCESS EXPORT'!Y910," MM/DD/YYY)"))),IF('ACCESS EXPORT'!X910&lt;&gt;"",UPPER(CONCATENATE(UPPER(VLOOKUP(B910,'ACCESS EXPORT'!$B:$P,15,FALSE)),""&amp;CHAR(10)&amp;"(Transfer In",TEXT('ACCESS EXPORT'!X910," MM/DD/YYY)"))))))</f>
        <v>CARRILLO, MARIA CARIDAD</v>
      </c>
      <c r="O910" s="4" t="str">
        <f>_xlfn.IFNA(VLOOKUP(B910,'ACCESS EXPORT'!$B:$Q,16,FALSE),"")</f>
        <v>MD</v>
      </c>
      <c r="P910" s="4" t="str">
        <f>_xlfn.IFNA(VLOOKUP(B910,'ACCESS EXPORT'!B:W,22,FALSE),"-")</f>
        <v>1588673289</v>
      </c>
      <c r="Q910" s="4" t="str">
        <f>_xlfn.IFNA(VLOOKUP(A910,'ACCESS EXPORT'!$A:$AG,33,0),"-")</f>
        <v>Gretchen Scoleri</v>
      </c>
      <c r="R910" s="4" t="str">
        <f>_xlfn.IFNA(VLOOKUP(A910,'ACCESS EXPORT'!$A:$AH,34,0),"-")</f>
        <v>Linda Hopkins</v>
      </c>
      <c r="S910" s="4" t="str">
        <f>_xlfn.IFNA(VLOOKUP(A910,'ACCESS EXPORT'!$A:$AI,35,0),"-")</f>
        <v>James Agee</v>
      </c>
      <c r="T910" s="4" t="str">
        <f>_xlfn.IFNA(VLOOKUP(A910,'ACCESS EXPORT'!$A:$AJ,36,0),"-")</f>
        <v>Wanda Cruz</v>
      </c>
      <c r="U910" s="4" t="str">
        <f>_xlfn.IFNA(VLOOKUP(A910,'ACCESS EXPORT'!$A:$AK,37,0),"-")</f>
        <v>athena</v>
      </c>
      <c r="V910" s="4" t="str">
        <f>_xlfn.IFNA(VLOOKUP(A910,'ACCESS EXPORT'!$A:$AL,38,0),"-")</f>
        <v>N/A</v>
      </c>
      <c r="W910" s="4" t="str">
        <f>_xlfn.IFNA(VLOOKUP(A910,'ACCESS EXPORT'!$A:$AM,39,0),"-")</f>
        <v/>
      </c>
      <c r="X910" s="4" t="str">
        <f>_xlfn.IFNA(VLOOKUP(A910,'ACCESS EXPORT'!$A:$AN,40,0),"-")</f>
        <v>Libia Villaquiran / Jenny Green</v>
      </c>
      <c r="Y910" s="26" t="str">
        <f>_xlfn.IFNA(VLOOKUP(A910,'ACCESS EXPORT'!A:AO,41,0),"")</f>
        <v>Kristin Miller</v>
      </c>
      <c r="Z910" s="26" t="str">
        <f>_xlfn.IFNA(VLOOKUP(A910,'ACCESS EXPORT'!A:AP,42,0),"")</f>
        <v/>
      </c>
      <c r="AA910" s="26" t="str">
        <f>_xlfn.IFNA(VLOOKUP(A910,'ACCESS EXPORT'!A:AQ,43,0),"")</f>
        <v>Heather Tootle</v>
      </c>
    </row>
    <row r="911" spans="1:27" ht="18.75" x14ac:dyDescent="0.25">
      <c r="A911" s="33">
        <v>158</v>
      </c>
      <c r="B911" s="10">
        <v>1973</v>
      </c>
      <c r="C911" s="7" t="str">
        <f ca="1">IFERROR(UPPER(IF(AND('ACCESS EXPORT'!AA911="",'ACCESS EXPORT'!Z911=""),VLOOKUP(A911,'ACCESS EXPORT'!$A:$AF,32,FALSE),(IF('ACCESS EXPORT'!AA911&lt;&gt;"",CONCATENATE(VLOOKUP(A911,'ACCESS EXPORT'!$A:$AF,32,FALSE)," (Closed",TEXT('ACCESS EXPORT'!AA911," MM/DD/YYY)")),IF(TODAY()&lt;(('ACCESS EXPORT'!Z911)+30),CONCATENATE(VLOOKUP(A911,'ACCESS EXPORT'!$A:$AF,32,FALSE)," (Opens",TEXT('ACCESS EXPORT'!Z911," MM/DD/YYY)")),VLOOKUP(A911,'ACCESS EXPORT'!$A:$AF,32,FALSE)))))),"-")</f>
        <v>ADVENTHEALTH MEDICAL GROUP CRITICAL CARE AT CENTRAL FLORIDA</v>
      </c>
      <c r="D911" s="3" t="str">
        <f ca="1">IFERROR(UPPER(IF(AND('ACCESS EXPORT'!AA911="",'ACCESS EXPORT'!Z911=""),VLOOKUP(A911,'ACCESS EXPORT'!$A:$AF,28,FALSE),(IF('ACCESS EXPORT'!AA911&lt;&gt;"",CONCATENATE(VLOOKUP(A911,'ACCESS EXPORT'!$A:$AF,28,FALSE)," (Closed",TEXT('ACCESS EXPORT'!AA911," MM/DD/YYY)")),IF(TODAY()&lt;(('ACCESS EXPORT'!Z911)+30),CONCATENATE(VLOOKUP(A911,'ACCESS EXPORT'!$A:$AF,28,FALSE)," (Opens",TEXT('ACCESS EXPORT'!Z911," MM/DD/YYY)")),VLOOKUP(A911,'ACCESS EXPORT'!$A:$AF,28,FALSE)))))),"-")</f>
        <v>CRITICAL CARE SPECIALISTS</v>
      </c>
      <c r="E911" s="3" t="str">
        <f>VLOOKUP($A911,'ACCESS EXPORT'!$A:$AF,3,FALSE)</f>
        <v>7760</v>
      </c>
      <c r="F911" s="3" t="str">
        <f>UPPER(CONCATENATE(VLOOKUP(A911,'ACCESS EXPORT'!$A:$AF,4,FALSE)," ",VLOOKUP(A911,'ACCESS EXPORT'!$A:$AF,5,FALSE)," ",VLOOKUP(A911,'ACCESS EXPORT'!$A:$AF,6,FALSE)," ",VLOOKUP(A911,'ACCESS EXPORT'!$A:$AA,7,FALSE)," ",VLOOKUP(A911,'ACCESS EXPORT'!$A:$AA,8,FALSE)))</f>
        <v>2501 N ORANGE AVE SUITE 401 ORLANDO FL 32804</v>
      </c>
      <c r="G911" s="4" t="str">
        <f>UPPER(VLOOKUP($A911,'ACCESS EXPORT'!$A:$AF,9,FALSE))</f>
        <v>ORANGE</v>
      </c>
      <c r="H911" s="4" t="str">
        <f>_xlfn.IFNA(VLOOKUP($B911,'ACCESS EXPORT'!$B:$J,9,FALSE),"")</f>
        <v>HB</v>
      </c>
      <c r="I911" s="3" t="str">
        <f>CONCATENATE("(P)",VLOOKUP($A911,'ACCESS EXPORT'!$A:$AF,11,FALSE)," (F)",VLOOKUP($A911,'ACCESS EXPORT'!$A:$AF,29,FALSE))</f>
        <v>(P)(407) 303-7283 (F)(407)303-0347</v>
      </c>
      <c r="J911" s="4" t="str">
        <f>UPPER(VLOOKUP($A911,'ACCESS EXPORT'!$A:$AF,12,FALSE))</f>
        <v>CRITICAL CARE/HOSPITALIST</v>
      </c>
      <c r="K911" s="4" t="str">
        <f>UPPER(VLOOKUP($A911,'ACCESS EXPORT'!$A:$AF,13,FALSE))</f>
        <v>WILLIAM WINDER</v>
      </c>
      <c r="L911" s="3" t="str">
        <f>IF(AND(VLOOKUP(A911,'ACCESS EXPORT'!A:AE,1,0),'ACCESS EXPORT'!N911=""),UPPER(CONCATENATE('ACCESS EXPORT'!AE911)),IF(VLOOKUP(A911,'ACCESS EXPORT'!A:AE,1,0),UPPER(CONCATENATE('ACCESS EXPORT'!N911," "&amp;CHAR(10),'ACCESS EXPORT'!AE911))))</f>
        <v>AMBER MODANI 
SAMANTHA AU-YEUNG (PRAC. ADMIN)</v>
      </c>
      <c r="M911" s="4" t="str">
        <f>UPPER(VLOOKUP($A911,'ACCESS EXPORT'!$A:$O,15,FALSE))</f>
        <v/>
      </c>
      <c r="N911" s="4" t="str">
        <f ca="1">IF(AND('ACCESS EXPORT'!X911="",'ACCESS EXPORT'!Y911=""),IF('ACCESS EXPORT'!V911&lt;&gt;"",(IF(TODAY()-'ACCESS EXPORT'!V911&gt;=-60,UPPER(CONCATENATE(VLOOKUP(B911,'ACCESS EXPORT'!$B:$P,15,FALSE),""&amp;CHAR(10)&amp;"(SEP",TEXT('ACCESS EXPORT'!V911," MM/DD/YYY)"))),IF(TODAY()-'ACCESS EXPORT'!V911&lt;0,UPPER(VLOOKUP(B911,'ACCESS EXPORT'!$B:$P,15,FALSE)),UPPER(VLOOKUP(B911,'ACCESS EXPORT'!$B:$P,15,FALSE))))),IF('ACCESS EXPORT'!U911="",UPPER(VLOOKUP(B911,'ACCESS EXPORT'!$B:$P,15,FALSE)),IF(TODAY()-'ACCESS EXPORT'!U911&lt;=30,CONCATENATE(UPPER(VLOOKUP(B911,'ACCESS EXPORT'!$B:$P,15,FALSE)),""&amp;CHAR(10)&amp;"(NEW",TEXT('ACCESS EXPORT'!U911," MM/DD/YYY)")),IF(AND(TODAY()-'ACCESS EXPORT'!U911&gt;30,TODAY()&gt;0),UPPER(VLOOKUP(B911,'ACCESS EXPORT'!$B:$P,15,FALSE)))))),IF('ACCESS EXPORT'!Y911&lt;&gt;"",UPPER(CONCATENATE(UPPER(VLOOKUP(B911,'ACCESS EXPORT'!$B:$P,15,FALSE)),""&amp;CHAR(10)&amp;"(Transfer Out",TEXT('ACCESS EXPORT'!Y911," MM/DD/YYY)"))),IF('ACCESS EXPORT'!X911&lt;&gt;"",UPPER(CONCATENATE(UPPER(VLOOKUP(B911,'ACCESS EXPORT'!$B:$P,15,FALSE)),""&amp;CHAR(10)&amp;"(Transfer In",TEXT('ACCESS EXPORT'!X911," MM/DD/YYY)"))))))</f>
        <v>MOOREHEAD, HEATHER</v>
      </c>
      <c r="O911" s="4" t="str">
        <f>_xlfn.IFNA(VLOOKUP(B911,'ACCESS EXPORT'!$B:$Q,16,FALSE),"")</f>
        <v>APRN</v>
      </c>
      <c r="P911" s="4" t="str">
        <f>_xlfn.IFNA(VLOOKUP(B911,'ACCESS EXPORT'!B:W,22,FALSE),"-")</f>
        <v>1518254143</v>
      </c>
      <c r="Q911" s="4" t="str">
        <f>_xlfn.IFNA(VLOOKUP(A911,'ACCESS EXPORT'!$A:$AG,33,0),"-")</f>
        <v>Gretchen Scoleri</v>
      </c>
      <c r="R911" s="4" t="str">
        <f>_xlfn.IFNA(VLOOKUP(A911,'ACCESS EXPORT'!$A:$AH,34,0),"-")</f>
        <v>Linda Hopkins</v>
      </c>
      <c r="S911" s="4" t="str">
        <f>_xlfn.IFNA(VLOOKUP(A911,'ACCESS EXPORT'!$A:$AI,35,0),"-")</f>
        <v>James Agee</v>
      </c>
      <c r="T911" s="4" t="str">
        <f>_xlfn.IFNA(VLOOKUP(A911,'ACCESS EXPORT'!$A:$AJ,36,0),"-")</f>
        <v>Wanda Cruz</v>
      </c>
      <c r="U911" s="4" t="str">
        <f>_xlfn.IFNA(VLOOKUP(A911,'ACCESS EXPORT'!$A:$AK,37,0),"-")</f>
        <v>athena</v>
      </c>
      <c r="V911" s="4" t="str">
        <f>_xlfn.IFNA(VLOOKUP(A911,'ACCESS EXPORT'!$A:$AL,38,0),"-")</f>
        <v>N/A</v>
      </c>
      <c r="W911" s="4" t="str">
        <f>_xlfn.IFNA(VLOOKUP(A911,'ACCESS EXPORT'!$A:$AM,39,0),"-")</f>
        <v/>
      </c>
      <c r="X911" s="4" t="str">
        <f>_xlfn.IFNA(VLOOKUP(A911,'ACCESS EXPORT'!$A:$AN,40,0),"-")</f>
        <v>Libia Villaquiran / Jenny Green</v>
      </c>
      <c r="Y911" s="26" t="str">
        <f>_xlfn.IFNA(VLOOKUP(A911,'ACCESS EXPORT'!A:AO,41,0),"")</f>
        <v>Kristin Miller</v>
      </c>
      <c r="Z911" s="26" t="str">
        <f>_xlfn.IFNA(VLOOKUP(A911,'ACCESS EXPORT'!A:AP,42,0),"")</f>
        <v/>
      </c>
      <c r="AA911" s="26" t="str">
        <f>_xlfn.IFNA(VLOOKUP(A911,'ACCESS EXPORT'!A:AQ,43,0),"")</f>
        <v>Heather Tootle</v>
      </c>
    </row>
    <row r="912" spans="1:27" ht="18.75" x14ac:dyDescent="0.25">
      <c r="A912" s="33">
        <v>158</v>
      </c>
      <c r="B912" s="10">
        <v>1306</v>
      </c>
      <c r="C912" s="7" t="str">
        <f ca="1">IFERROR(UPPER(IF(AND('ACCESS EXPORT'!AA912="",'ACCESS EXPORT'!Z912=""),VLOOKUP(A912,'ACCESS EXPORT'!$A:$AF,32,FALSE),(IF('ACCESS EXPORT'!AA912&lt;&gt;"",CONCATENATE(VLOOKUP(A912,'ACCESS EXPORT'!$A:$AF,32,FALSE)," (Closed",TEXT('ACCESS EXPORT'!AA912," MM/DD/YYY)")),IF(TODAY()&lt;(('ACCESS EXPORT'!Z912)+30),CONCATENATE(VLOOKUP(A912,'ACCESS EXPORT'!$A:$AF,32,FALSE)," (Opens",TEXT('ACCESS EXPORT'!Z912," MM/DD/YYY)")),VLOOKUP(A912,'ACCESS EXPORT'!$A:$AF,32,FALSE)))))),"-")</f>
        <v>ADVENTHEALTH MEDICAL GROUP CRITICAL CARE AT CENTRAL FLORIDA</v>
      </c>
      <c r="D912" s="3" t="str">
        <f ca="1">IFERROR(UPPER(IF(AND('ACCESS EXPORT'!AA912="",'ACCESS EXPORT'!Z912=""),VLOOKUP(A912,'ACCESS EXPORT'!$A:$AF,28,FALSE),(IF('ACCESS EXPORT'!AA912&lt;&gt;"",CONCATENATE(VLOOKUP(A912,'ACCESS EXPORT'!$A:$AF,28,FALSE)," (Closed",TEXT('ACCESS EXPORT'!AA912," MM/DD/YYY)")),IF(TODAY()&lt;(('ACCESS EXPORT'!Z912)+30),CONCATENATE(VLOOKUP(A912,'ACCESS EXPORT'!$A:$AF,28,FALSE)," (Opens",TEXT('ACCESS EXPORT'!Z912," MM/DD/YYY)")),VLOOKUP(A912,'ACCESS EXPORT'!$A:$AF,28,FALSE)))))),"-")</f>
        <v>CRITICAL CARE SPECIALISTS</v>
      </c>
      <c r="E912" s="3" t="str">
        <f>VLOOKUP($A912,'ACCESS EXPORT'!$A:$AF,3,FALSE)</f>
        <v>7760</v>
      </c>
      <c r="F912" s="3" t="str">
        <f>UPPER(CONCATENATE(VLOOKUP(A912,'ACCESS EXPORT'!$A:$AF,4,FALSE)," ",VLOOKUP(A912,'ACCESS EXPORT'!$A:$AF,5,FALSE)," ",VLOOKUP(A912,'ACCESS EXPORT'!$A:$AF,6,FALSE)," ",VLOOKUP(A912,'ACCESS EXPORT'!$A:$AA,7,FALSE)," ",VLOOKUP(A912,'ACCESS EXPORT'!$A:$AA,8,FALSE)))</f>
        <v>2501 N ORANGE AVE SUITE 401 ORLANDO FL 32804</v>
      </c>
      <c r="G912" s="4" t="str">
        <f>UPPER(VLOOKUP($A912,'ACCESS EXPORT'!$A:$AF,9,FALSE))</f>
        <v>ORANGE</v>
      </c>
      <c r="H912" s="4" t="str">
        <f>_xlfn.IFNA(VLOOKUP($B912,'ACCESS EXPORT'!$B:$J,9,FALSE),"")</f>
        <v>HB</v>
      </c>
      <c r="I912" s="3" t="str">
        <f>CONCATENATE("(P)",VLOOKUP($A912,'ACCESS EXPORT'!$A:$AF,11,FALSE)," (F)",VLOOKUP($A912,'ACCESS EXPORT'!$A:$AF,29,FALSE))</f>
        <v>(P)(407) 303-7283 (F)(407)303-0347</v>
      </c>
      <c r="J912" s="4" t="str">
        <f>UPPER(VLOOKUP($A912,'ACCESS EXPORT'!$A:$AF,12,FALSE))</f>
        <v>CRITICAL CARE/HOSPITALIST</v>
      </c>
      <c r="K912" s="4" t="str">
        <f>UPPER(VLOOKUP($A912,'ACCESS EXPORT'!$A:$AF,13,FALSE))</f>
        <v>WILLIAM WINDER</v>
      </c>
      <c r="L912" s="3" t="str">
        <f>IF(AND(VLOOKUP(A912,'ACCESS EXPORT'!A:AE,1,0),'ACCESS EXPORT'!N912=""),UPPER(CONCATENATE('ACCESS EXPORT'!AE912)),IF(VLOOKUP(A912,'ACCESS EXPORT'!A:AE,1,0),UPPER(CONCATENATE('ACCESS EXPORT'!N912," "&amp;CHAR(10),'ACCESS EXPORT'!AE912))))</f>
        <v>AMBER MODANI 
SAMANTHA AU-YEUNG (PRAC. ADMIN)</v>
      </c>
      <c r="M912" s="4" t="str">
        <f>UPPER(VLOOKUP($A912,'ACCESS EXPORT'!$A:$O,15,FALSE))</f>
        <v/>
      </c>
      <c r="N912" s="4" t="str">
        <f ca="1">IF(AND('ACCESS EXPORT'!X912="",'ACCESS EXPORT'!Y912=""),IF('ACCESS EXPORT'!V912&lt;&gt;"",(IF(TODAY()-'ACCESS EXPORT'!V912&gt;=-60,UPPER(CONCATENATE(VLOOKUP(B912,'ACCESS EXPORT'!$B:$P,15,FALSE),""&amp;CHAR(10)&amp;"(SEP",TEXT('ACCESS EXPORT'!V912," MM/DD/YYY)"))),IF(TODAY()-'ACCESS EXPORT'!V912&lt;0,UPPER(VLOOKUP(B912,'ACCESS EXPORT'!$B:$P,15,FALSE)),UPPER(VLOOKUP(B912,'ACCESS EXPORT'!$B:$P,15,FALSE))))),IF('ACCESS EXPORT'!U912="",UPPER(VLOOKUP(B912,'ACCESS EXPORT'!$B:$P,15,FALSE)),IF(TODAY()-'ACCESS EXPORT'!U912&lt;=30,CONCATENATE(UPPER(VLOOKUP(B912,'ACCESS EXPORT'!$B:$P,15,FALSE)),""&amp;CHAR(10)&amp;"(NEW",TEXT('ACCESS EXPORT'!U912," MM/DD/YYY)")),IF(AND(TODAY()-'ACCESS EXPORT'!U912&gt;30,TODAY()&gt;0),UPPER(VLOOKUP(B912,'ACCESS EXPORT'!$B:$P,15,FALSE)))))),IF('ACCESS EXPORT'!Y912&lt;&gt;"",UPPER(CONCATENATE(UPPER(VLOOKUP(B912,'ACCESS EXPORT'!$B:$P,15,FALSE)),""&amp;CHAR(10)&amp;"(Transfer Out",TEXT('ACCESS EXPORT'!Y912," MM/DD/YYY)"))),IF('ACCESS EXPORT'!X912&lt;&gt;"",UPPER(CONCATENATE(UPPER(VLOOKUP(B912,'ACCESS EXPORT'!$B:$P,15,FALSE)),""&amp;CHAR(10)&amp;"(Transfer In",TEXT('ACCESS EXPORT'!X912," MM/DD/YYY)"))))))</f>
        <v>SORRELL, JUDITH E.</v>
      </c>
      <c r="O912" s="4" t="str">
        <f>_xlfn.IFNA(VLOOKUP(B912,'ACCESS EXPORT'!$B:$Q,16,FALSE),"")</f>
        <v>APRN</v>
      </c>
      <c r="P912" s="4" t="str">
        <f>_xlfn.IFNA(VLOOKUP(B912,'ACCESS EXPORT'!B:W,22,FALSE),"-")</f>
        <v>1497970495</v>
      </c>
      <c r="Q912" s="4" t="str">
        <f>_xlfn.IFNA(VLOOKUP(A912,'ACCESS EXPORT'!$A:$AG,33,0),"-")</f>
        <v>Gretchen Scoleri</v>
      </c>
      <c r="R912" s="4" t="str">
        <f>_xlfn.IFNA(VLOOKUP(A912,'ACCESS EXPORT'!$A:$AH,34,0),"-")</f>
        <v>Linda Hopkins</v>
      </c>
      <c r="S912" s="4" t="str">
        <f>_xlfn.IFNA(VLOOKUP(A912,'ACCESS EXPORT'!$A:$AI,35,0),"-")</f>
        <v>James Agee</v>
      </c>
      <c r="T912" s="4" t="str">
        <f>_xlfn.IFNA(VLOOKUP(A912,'ACCESS EXPORT'!$A:$AJ,36,0),"-")</f>
        <v>Wanda Cruz</v>
      </c>
      <c r="U912" s="4" t="str">
        <f>_xlfn.IFNA(VLOOKUP(A912,'ACCESS EXPORT'!$A:$AK,37,0),"-")</f>
        <v>athena</v>
      </c>
      <c r="V912" s="4" t="str">
        <f>_xlfn.IFNA(VLOOKUP(A912,'ACCESS EXPORT'!$A:$AL,38,0),"-")</f>
        <v>N/A</v>
      </c>
      <c r="W912" s="4" t="str">
        <f>_xlfn.IFNA(VLOOKUP(A912,'ACCESS EXPORT'!$A:$AM,39,0),"-")</f>
        <v/>
      </c>
      <c r="X912" s="4" t="str">
        <f>_xlfn.IFNA(VLOOKUP(A912,'ACCESS EXPORT'!$A:$AN,40,0),"-")</f>
        <v>Libia Villaquiran / Jenny Green</v>
      </c>
      <c r="Y912" s="26" t="str">
        <f>_xlfn.IFNA(VLOOKUP(A912,'ACCESS EXPORT'!A:AO,41,0),"")</f>
        <v>Kristin Miller</v>
      </c>
      <c r="Z912" s="26" t="str">
        <f>_xlfn.IFNA(VLOOKUP(A912,'ACCESS EXPORT'!A:AP,42,0),"")</f>
        <v/>
      </c>
      <c r="AA912" s="26" t="str">
        <f>_xlfn.IFNA(VLOOKUP(A912,'ACCESS EXPORT'!A:AQ,43,0),"")</f>
        <v>Heather Tootle</v>
      </c>
    </row>
    <row r="913" spans="1:27" ht="18.75" x14ac:dyDescent="0.25">
      <c r="A913" s="33">
        <v>158</v>
      </c>
      <c r="B913" s="10">
        <v>1310</v>
      </c>
      <c r="C913" s="7" t="str">
        <f ca="1">IFERROR(UPPER(IF(AND('ACCESS EXPORT'!AA913="",'ACCESS EXPORT'!Z913=""),VLOOKUP(A913,'ACCESS EXPORT'!$A:$AF,32,FALSE),(IF('ACCESS EXPORT'!AA913&lt;&gt;"",CONCATENATE(VLOOKUP(A913,'ACCESS EXPORT'!$A:$AF,32,FALSE)," (Closed",TEXT('ACCESS EXPORT'!AA913," MM/DD/YYY)")),IF(TODAY()&lt;(('ACCESS EXPORT'!Z913)+30),CONCATENATE(VLOOKUP(A913,'ACCESS EXPORT'!$A:$AF,32,FALSE)," (Opens",TEXT('ACCESS EXPORT'!Z913," MM/DD/YYY)")),VLOOKUP(A913,'ACCESS EXPORT'!$A:$AF,32,FALSE)))))),"-")</f>
        <v>ADVENTHEALTH MEDICAL GROUP CRITICAL CARE AT CENTRAL FLORIDA</v>
      </c>
      <c r="D913" s="3" t="str">
        <f ca="1">IFERROR(UPPER(IF(AND('ACCESS EXPORT'!AA913="",'ACCESS EXPORT'!Z913=""),VLOOKUP(A913,'ACCESS EXPORT'!$A:$AF,28,FALSE),(IF('ACCESS EXPORT'!AA913&lt;&gt;"",CONCATENATE(VLOOKUP(A913,'ACCESS EXPORT'!$A:$AF,28,FALSE)," (Closed",TEXT('ACCESS EXPORT'!AA913," MM/DD/YYY)")),IF(TODAY()&lt;(('ACCESS EXPORT'!Z913)+30),CONCATENATE(VLOOKUP(A913,'ACCESS EXPORT'!$A:$AF,28,FALSE)," (Opens",TEXT('ACCESS EXPORT'!Z913," MM/DD/YYY)")),VLOOKUP(A913,'ACCESS EXPORT'!$A:$AF,28,FALSE)))))),"-")</f>
        <v>CRITICAL CARE SPECIALISTS</v>
      </c>
      <c r="E913" s="3" t="str">
        <f>VLOOKUP($A913,'ACCESS EXPORT'!$A:$AF,3,FALSE)</f>
        <v>7760</v>
      </c>
      <c r="F913" s="3" t="str">
        <f>UPPER(CONCATENATE(VLOOKUP(A913,'ACCESS EXPORT'!$A:$AF,4,FALSE)," ",VLOOKUP(A913,'ACCESS EXPORT'!$A:$AF,5,FALSE)," ",VLOOKUP(A913,'ACCESS EXPORT'!$A:$AF,6,FALSE)," ",VLOOKUP(A913,'ACCESS EXPORT'!$A:$AA,7,FALSE)," ",VLOOKUP(A913,'ACCESS EXPORT'!$A:$AA,8,FALSE)))</f>
        <v>2501 N ORANGE AVE SUITE 401 ORLANDO FL 32804</v>
      </c>
      <c r="G913" s="4" t="str">
        <f>UPPER(VLOOKUP($A913,'ACCESS EXPORT'!$A:$AF,9,FALSE))</f>
        <v>ORANGE</v>
      </c>
      <c r="H913" s="4" t="str">
        <f>_xlfn.IFNA(VLOOKUP($B913,'ACCESS EXPORT'!$B:$J,9,FALSE),"")</f>
        <v>HB</v>
      </c>
      <c r="I913" s="3" t="str">
        <f>CONCATENATE("(P)",VLOOKUP($A913,'ACCESS EXPORT'!$A:$AF,11,FALSE)," (F)",VLOOKUP($A913,'ACCESS EXPORT'!$A:$AF,29,FALSE))</f>
        <v>(P)(407) 303-7283 (F)(407)303-0347</v>
      </c>
      <c r="J913" s="4" t="str">
        <f>UPPER(VLOOKUP($A913,'ACCESS EXPORT'!$A:$AF,12,FALSE))</f>
        <v>CRITICAL CARE/HOSPITALIST</v>
      </c>
      <c r="K913" s="4" t="str">
        <f>UPPER(VLOOKUP($A913,'ACCESS EXPORT'!$A:$AF,13,FALSE))</f>
        <v>WILLIAM WINDER</v>
      </c>
      <c r="L913" s="3" t="str">
        <f>IF(AND(VLOOKUP(A913,'ACCESS EXPORT'!A:AE,1,0),'ACCESS EXPORT'!N913=""),UPPER(CONCATENATE('ACCESS EXPORT'!AE913)),IF(VLOOKUP(A913,'ACCESS EXPORT'!A:AE,1,0),UPPER(CONCATENATE('ACCESS EXPORT'!N913," "&amp;CHAR(10),'ACCESS EXPORT'!AE913))))</f>
        <v>AMBER MODANI 
SAMANTHA AU-YEUNG (PRAC. ADMIN)</v>
      </c>
      <c r="M913" s="4" t="str">
        <f>UPPER(VLOOKUP($A913,'ACCESS EXPORT'!$A:$O,15,FALSE))</f>
        <v/>
      </c>
      <c r="N913" s="4" t="str">
        <f ca="1">IF(AND('ACCESS EXPORT'!X913="",'ACCESS EXPORT'!Y913=""),IF('ACCESS EXPORT'!V913&lt;&gt;"",(IF(TODAY()-'ACCESS EXPORT'!V913&gt;=-60,UPPER(CONCATENATE(VLOOKUP(B913,'ACCESS EXPORT'!$B:$P,15,FALSE),""&amp;CHAR(10)&amp;"(SEP",TEXT('ACCESS EXPORT'!V913," MM/DD/YYY)"))),IF(TODAY()-'ACCESS EXPORT'!V913&lt;0,UPPER(VLOOKUP(B913,'ACCESS EXPORT'!$B:$P,15,FALSE)),UPPER(VLOOKUP(B913,'ACCESS EXPORT'!$B:$P,15,FALSE))))),IF('ACCESS EXPORT'!U913="",UPPER(VLOOKUP(B913,'ACCESS EXPORT'!$B:$P,15,FALSE)),IF(TODAY()-'ACCESS EXPORT'!U913&lt;=30,CONCATENATE(UPPER(VLOOKUP(B913,'ACCESS EXPORT'!$B:$P,15,FALSE)),""&amp;CHAR(10)&amp;"(NEW",TEXT('ACCESS EXPORT'!U913," MM/DD/YYY)")),IF(AND(TODAY()-'ACCESS EXPORT'!U913&gt;30,TODAY()&gt;0),UPPER(VLOOKUP(B913,'ACCESS EXPORT'!$B:$P,15,FALSE)))))),IF('ACCESS EXPORT'!Y913&lt;&gt;"",UPPER(CONCATENATE(UPPER(VLOOKUP(B913,'ACCESS EXPORT'!$B:$P,15,FALSE)),""&amp;CHAR(10)&amp;"(Transfer Out",TEXT('ACCESS EXPORT'!Y913," MM/DD/YYY)"))),IF('ACCESS EXPORT'!X913&lt;&gt;"",UPPER(CONCATENATE(UPPER(VLOOKUP(B913,'ACCESS EXPORT'!$B:$P,15,FALSE)),""&amp;CHAR(10)&amp;"(Transfer In",TEXT('ACCESS EXPORT'!X913," MM/DD/YYY)"))))))</f>
        <v>ARANGO, ROBERTO A.</v>
      </c>
      <c r="O913" s="4" t="str">
        <f>_xlfn.IFNA(VLOOKUP(B913,'ACCESS EXPORT'!$B:$Q,16,FALSE),"")</f>
        <v>APRN</v>
      </c>
      <c r="P913" s="4" t="str">
        <f>_xlfn.IFNA(VLOOKUP(B913,'ACCESS EXPORT'!B:W,22,FALSE),"-")</f>
        <v>1346557360</v>
      </c>
      <c r="Q913" s="4" t="str">
        <f>_xlfn.IFNA(VLOOKUP(A913,'ACCESS EXPORT'!$A:$AG,33,0),"-")</f>
        <v>Gretchen Scoleri</v>
      </c>
      <c r="R913" s="4" t="str">
        <f>_xlfn.IFNA(VLOOKUP(A913,'ACCESS EXPORT'!$A:$AH,34,0),"-")</f>
        <v>Linda Hopkins</v>
      </c>
      <c r="S913" s="4" t="str">
        <f>_xlfn.IFNA(VLOOKUP(A913,'ACCESS EXPORT'!$A:$AI,35,0),"-")</f>
        <v>James Agee</v>
      </c>
      <c r="T913" s="4" t="str">
        <f>_xlfn.IFNA(VLOOKUP(A913,'ACCESS EXPORT'!$A:$AJ,36,0),"-")</f>
        <v>Wanda Cruz</v>
      </c>
      <c r="U913" s="4" t="str">
        <f>_xlfn.IFNA(VLOOKUP(A913,'ACCESS EXPORT'!$A:$AK,37,0),"-")</f>
        <v>athena</v>
      </c>
      <c r="V913" s="4" t="str">
        <f>_xlfn.IFNA(VLOOKUP(A913,'ACCESS EXPORT'!$A:$AL,38,0),"-")</f>
        <v>N/A</v>
      </c>
      <c r="W913" s="4" t="str">
        <f>_xlfn.IFNA(VLOOKUP(A913,'ACCESS EXPORT'!$A:$AM,39,0),"-")</f>
        <v/>
      </c>
      <c r="X913" s="4" t="str">
        <f>_xlfn.IFNA(VLOOKUP(A913,'ACCESS EXPORT'!$A:$AN,40,0),"-")</f>
        <v>Libia Villaquiran / Jenny Green</v>
      </c>
      <c r="Y913" s="26" t="str">
        <f>_xlfn.IFNA(VLOOKUP(A913,'ACCESS EXPORT'!A:AO,41,0),"")</f>
        <v>Kristin Miller</v>
      </c>
      <c r="Z913" s="26" t="str">
        <f>_xlfn.IFNA(VLOOKUP(A913,'ACCESS EXPORT'!A:AP,42,0),"")</f>
        <v/>
      </c>
      <c r="AA913" s="26" t="str">
        <f>_xlfn.IFNA(VLOOKUP(A913,'ACCESS EXPORT'!A:AQ,43,0),"")</f>
        <v>Heather Tootle</v>
      </c>
    </row>
    <row r="914" spans="1:27" ht="18.75" x14ac:dyDescent="0.25">
      <c r="A914" s="33">
        <v>158</v>
      </c>
      <c r="B914" s="10">
        <v>1311</v>
      </c>
      <c r="C914" s="7" t="str">
        <f ca="1">IFERROR(UPPER(IF(AND('ACCESS EXPORT'!AA914="",'ACCESS EXPORT'!Z914=""),VLOOKUP(A914,'ACCESS EXPORT'!$A:$AF,32,FALSE),(IF('ACCESS EXPORT'!AA914&lt;&gt;"",CONCATENATE(VLOOKUP(A914,'ACCESS EXPORT'!$A:$AF,32,FALSE)," (Closed",TEXT('ACCESS EXPORT'!AA914," MM/DD/YYY)")),IF(TODAY()&lt;(('ACCESS EXPORT'!Z914)+30),CONCATENATE(VLOOKUP(A914,'ACCESS EXPORT'!$A:$AF,32,FALSE)," (Opens",TEXT('ACCESS EXPORT'!Z914," MM/DD/YYY)")),VLOOKUP(A914,'ACCESS EXPORT'!$A:$AF,32,FALSE)))))),"-")</f>
        <v>ADVENTHEALTH MEDICAL GROUP CRITICAL CARE AT CENTRAL FLORIDA</v>
      </c>
      <c r="D914" s="3" t="str">
        <f ca="1">IFERROR(UPPER(IF(AND('ACCESS EXPORT'!AA914="",'ACCESS EXPORT'!Z914=""),VLOOKUP(A914,'ACCESS EXPORT'!$A:$AF,28,FALSE),(IF('ACCESS EXPORT'!AA914&lt;&gt;"",CONCATENATE(VLOOKUP(A914,'ACCESS EXPORT'!$A:$AF,28,FALSE)," (Closed",TEXT('ACCESS EXPORT'!AA914," MM/DD/YYY)")),IF(TODAY()&lt;(('ACCESS EXPORT'!Z914)+30),CONCATENATE(VLOOKUP(A914,'ACCESS EXPORT'!$A:$AF,28,FALSE)," (Opens",TEXT('ACCESS EXPORT'!Z914," MM/DD/YYY)")),VLOOKUP(A914,'ACCESS EXPORT'!$A:$AF,28,FALSE)))))),"-")</f>
        <v>CRITICAL CARE SPECIALISTS</v>
      </c>
      <c r="E914" s="3" t="str">
        <f>VLOOKUP($A914,'ACCESS EXPORT'!$A:$AF,3,FALSE)</f>
        <v>7760</v>
      </c>
      <c r="F914" s="3" t="str">
        <f>UPPER(CONCATENATE(VLOOKUP(A914,'ACCESS EXPORT'!$A:$AF,4,FALSE)," ",VLOOKUP(A914,'ACCESS EXPORT'!$A:$AF,5,FALSE)," ",VLOOKUP(A914,'ACCESS EXPORT'!$A:$AF,6,FALSE)," ",VLOOKUP(A914,'ACCESS EXPORT'!$A:$AA,7,FALSE)," ",VLOOKUP(A914,'ACCESS EXPORT'!$A:$AA,8,FALSE)))</f>
        <v>2501 N ORANGE AVE SUITE 401 ORLANDO FL 32804</v>
      </c>
      <c r="G914" s="4" t="str">
        <f>UPPER(VLOOKUP($A914,'ACCESS EXPORT'!$A:$AF,9,FALSE))</f>
        <v>ORANGE</v>
      </c>
      <c r="H914" s="4" t="str">
        <f>_xlfn.IFNA(VLOOKUP($B914,'ACCESS EXPORT'!$B:$J,9,FALSE),"")</f>
        <v>HB</v>
      </c>
      <c r="I914" s="3" t="str">
        <f>CONCATENATE("(P)",VLOOKUP($A914,'ACCESS EXPORT'!$A:$AF,11,FALSE)," (F)",VLOOKUP($A914,'ACCESS EXPORT'!$A:$AF,29,FALSE))</f>
        <v>(P)(407) 303-7283 (F)(407)303-0347</v>
      </c>
      <c r="J914" s="4" t="str">
        <f>UPPER(VLOOKUP($A914,'ACCESS EXPORT'!$A:$AF,12,FALSE))</f>
        <v>CRITICAL CARE/HOSPITALIST</v>
      </c>
      <c r="K914" s="4" t="str">
        <f>UPPER(VLOOKUP($A914,'ACCESS EXPORT'!$A:$AF,13,FALSE))</f>
        <v>WILLIAM WINDER</v>
      </c>
      <c r="L914" s="3" t="str">
        <f>IF(AND(VLOOKUP(A914,'ACCESS EXPORT'!A:AE,1,0),'ACCESS EXPORT'!N914=""),UPPER(CONCATENATE('ACCESS EXPORT'!AE914)),IF(VLOOKUP(A914,'ACCESS EXPORT'!A:AE,1,0),UPPER(CONCATENATE('ACCESS EXPORT'!N914," "&amp;CHAR(10),'ACCESS EXPORT'!AE914))))</f>
        <v>AMBER MODANI 
SAMANTHA AU-YEUNG (PRAC. ADMIN)</v>
      </c>
      <c r="M914" s="4" t="str">
        <f>UPPER(VLOOKUP($A914,'ACCESS EXPORT'!$A:$O,15,FALSE))</f>
        <v/>
      </c>
      <c r="N914" s="4" t="str">
        <f ca="1">IF(AND('ACCESS EXPORT'!X914="",'ACCESS EXPORT'!Y914=""),IF('ACCESS EXPORT'!V914&lt;&gt;"",(IF(TODAY()-'ACCESS EXPORT'!V914&gt;=-60,UPPER(CONCATENATE(VLOOKUP(B914,'ACCESS EXPORT'!$B:$P,15,FALSE),""&amp;CHAR(10)&amp;"(SEP",TEXT('ACCESS EXPORT'!V914," MM/DD/YYY)"))),IF(TODAY()-'ACCESS EXPORT'!V914&lt;0,UPPER(VLOOKUP(B914,'ACCESS EXPORT'!$B:$P,15,FALSE)),UPPER(VLOOKUP(B914,'ACCESS EXPORT'!$B:$P,15,FALSE))))),IF('ACCESS EXPORT'!U914="",UPPER(VLOOKUP(B914,'ACCESS EXPORT'!$B:$P,15,FALSE)),IF(TODAY()-'ACCESS EXPORT'!U914&lt;=30,CONCATENATE(UPPER(VLOOKUP(B914,'ACCESS EXPORT'!$B:$P,15,FALSE)),""&amp;CHAR(10)&amp;"(NEW",TEXT('ACCESS EXPORT'!U914," MM/DD/YYY)")),IF(AND(TODAY()-'ACCESS EXPORT'!U914&gt;30,TODAY()&gt;0),UPPER(VLOOKUP(B914,'ACCESS EXPORT'!$B:$P,15,FALSE)))))),IF('ACCESS EXPORT'!Y914&lt;&gt;"",UPPER(CONCATENATE(UPPER(VLOOKUP(B914,'ACCESS EXPORT'!$B:$P,15,FALSE)),""&amp;CHAR(10)&amp;"(Transfer Out",TEXT('ACCESS EXPORT'!Y914," MM/DD/YYY)"))),IF('ACCESS EXPORT'!X914&lt;&gt;"",UPPER(CONCATENATE(UPPER(VLOOKUP(B914,'ACCESS EXPORT'!$B:$P,15,FALSE)),""&amp;CHAR(10)&amp;"(Transfer In",TEXT('ACCESS EXPORT'!X914," MM/DD/YYY)"))))))</f>
        <v>PARIKH, AMAY</v>
      </c>
      <c r="O914" s="4" t="str">
        <f>_xlfn.IFNA(VLOOKUP(B914,'ACCESS EXPORT'!$B:$Q,16,FALSE),"")</f>
        <v>MD</v>
      </c>
      <c r="P914" s="4" t="str">
        <f>_xlfn.IFNA(VLOOKUP(B914,'ACCESS EXPORT'!B:W,22,FALSE),"-")</f>
        <v>1740464924</v>
      </c>
      <c r="Q914" s="4" t="str">
        <f>_xlfn.IFNA(VLOOKUP(A914,'ACCESS EXPORT'!$A:$AG,33,0),"-")</f>
        <v>Gretchen Scoleri</v>
      </c>
      <c r="R914" s="4" t="str">
        <f>_xlfn.IFNA(VLOOKUP(A914,'ACCESS EXPORT'!$A:$AH,34,0),"-")</f>
        <v>Linda Hopkins</v>
      </c>
      <c r="S914" s="4" t="str">
        <f>_xlfn.IFNA(VLOOKUP(A914,'ACCESS EXPORT'!$A:$AI,35,0),"-")</f>
        <v>James Agee</v>
      </c>
      <c r="T914" s="4" t="str">
        <f>_xlfn.IFNA(VLOOKUP(A914,'ACCESS EXPORT'!$A:$AJ,36,0),"-")</f>
        <v>Wanda Cruz</v>
      </c>
      <c r="U914" s="4" t="str">
        <f>_xlfn.IFNA(VLOOKUP(A914,'ACCESS EXPORT'!$A:$AK,37,0),"-")</f>
        <v>athena</v>
      </c>
      <c r="V914" s="4" t="str">
        <f>_xlfn.IFNA(VLOOKUP(A914,'ACCESS EXPORT'!$A:$AL,38,0),"-")</f>
        <v>N/A</v>
      </c>
      <c r="W914" s="4" t="str">
        <f>_xlfn.IFNA(VLOOKUP(A914,'ACCESS EXPORT'!$A:$AM,39,0),"-")</f>
        <v/>
      </c>
      <c r="X914" s="4" t="str">
        <f>_xlfn.IFNA(VLOOKUP(A914,'ACCESS EXPORT'!$A:$AN,40,0),"-")</f>
        <v>Libia Villaquiran / Jenny Green</v>
      </c>
      <c r="Y914" s="26" t="str">
        <f>_xlfn.IFNA(VLOOKUP(A914,'ACCESS EXPORT'!A:AO,41,0),"")</f>
        <v>Kristin Miller</v>
      </c>
      <c r="Z914" s="26" t="str">
        <f>_xlfn.IFNA(VLOOKUP(A914,'ACCESS EXPORT'!A:AP,42,0),"")</f>
        <v/>
      </c>
      <c r="AA914" s="26" t="str">
        <f>_xlfn.IFNA(VLOOKUP(A914,'ACCESS EXPORT'!A:AQ,43,0),"")</f>
        <v>Heather Tootle</v>
      </c>
    </row>
    <row r="915" spans="1:27" ht="18.75" x14ac:dyDescent="0.25">
      <c r="A915" s="33">
        <v>158</v>
      </c>
      <c r="B915" s="10">
        <v>1307</v>
      </c>
      <c r="C915" s="7" t="str">
        <f ca="1">IFERROR(UPPER(IF(AND('ACCESS EXPORT'!AA915="",'ACCESS EXPORT'!Z915=""),VLOOKUP(A915,'ACCESS EXPORT'!$A:$AF,32,FALSE),(IF('ACCESS EXPORT'!AA915&lt;&gt;"",CONCATENATE(VLOOKUP(A915,'ACCESS EXPORT'!$A:$AF,32,FALSE)," (Closed",TEXT('ACCESS EXPORT'!AA915," MM/DD/YYY)")),IF(TODAY()&lt;(('ACCESS EXPORT'!Z915)+30),CONCATENATE(VLOOKUP(A915,'ACCESS EXPORT'!$A:$AF,32,FALSE)," (Opens",TEXT('ACCESS EXPORT'!Z915," MM/DD/YYY)")),VLOOKUP(A915,'ACCESS EXPORT'!$A:$AF,32,FALSE)))))),"-")</f>
        <v>ADVENTHEALTH MEDICAL GROUP CRITICAL CARE AT CENTRAL FLORIDA</v>
      </c>
      <c r="D915" s="3" t="str">
        <f ca="1">IFERROR(UPPER(IF(AND('ACCESS EXPORT'!AA915="",'ACCESS EXPORT'!Z915=""),VLOOKUP(A915,'ACCESS EXPORT'!$A:$AF,28,FALSE),(IF('ACCESS EXPORT'!AA915&lt;&gt;"",CONCATENATE(VLOOKUP(A915,'ACCESS EXPORT'!$A:$AF,28,FALSE)," (Closed",TEXT('ACCESS EXPORT'!AA915," MM/DD/YYY)")),IF(TODAY()&lt;(('ACCESS EXPORT'!Z915)+30),CONCATENATE(VLOOKUP(A915,'ACCESS EXPORT'!$A:$AF,28,FALSE)," (Opens",TEXT('ACCESS EXPORT'!Z915," MM/DD/YYY)")),VLOOKUP(A915,'ACCESS EXPORT'!$A:$AF,28,FALSE)))))),"-")</f>
        <v>CRITICAL CARE SPECIALISTS</v>
      </c>
      <c r="E915" s="3" t="str">
        <f>VLOOKUP($A915,'ACCESS EXPORT'!$A:$AF,3,FALSE)</f>
        <v>7760</v>
      </c>
      <c r="F915" s="3" t="str">
        <f>UPPER(CONCATENATE(VLOOKUP(A915,'ACCESS EXPORT'!$A:$AF,4,FALSE)," ",VLOOKUP(A915,'ACCESS EXPORT'!$A:$AF,5,FALSE)," ",VLOOKUP(A915,'ACCESS EXPORT'!$A:$AF,6,FALSE)," ",VLOOKUP(A915,'ACCESS EXPORT'!$A:$AA,7,FALSE)," ",VLOOKUP(A915,'ACCESS EXPORT'!$A:$AA,8,FALSE)))</f>
        <v>2501 N ORANGE AVE SUITE 401 ORLANDO FL 32804</v>
      </c>
      <c r="G915" s="4" t="str">
        <f>UPPER(VLOOKUP($A915,'ACCESS EXPORT'!$A:$AF,9,FALSE))</f>
        <v>ORANGE</v>
      </c>
      <c r="H915" s="4" t="str">
        <f>_xlfn.IFNA(VLOOKUP($B915,'ACCESS EXPORT'!$B:$J,9,FALSE),"")</f>
        <v>HB</v>
      </c>
      <c r="I915" s="3" t="str">
        <f>CONCATENATE("(P)",VLOOKUP($A915,'ACCESS EXPORT'!$A:$AF,11,FALSE)," (F)",VLOOKUP($A915,'ACCESS EXPORT'!$A:$AF,29,FALSE))</f>
        <v>(P)(407) 303-7283 (F)(407)303-0347</v>
      </c>
      <c r="J915" s="4" t="str">
        <f>UPPER(VLOOKUP($A915,'ACCESS EXPORT'!$A:$AF,12,FALSE))</f>
        <v>CRITICAL CARE/HOSPITALIST</v>
      </c>
      <c r="K915" s="4" t="str">
        <f>UPPER(VLOOKUP($A915,'ACCESS EXPORT'!$A:$AF,13,FALSE))</f>
        <v>WILLIAM WINDER</v>
      </c>
      <c r="L915" s="3" t="str">
        <f>IF(AND(VLOOKUP(A915,'ACCESS EXPORT'!A:AE,1,0),'ACCESS EXPORT'!N915=""),UPPER(CONCATENATE('ACCESS EXPORT'!AE915)),IF(VLOOKUP(A915,'ACCESS EXPORT'!A:AE,1,0),UPPER(CONCATENATE('ACCESS EXPORT'!N915," "&amp;CHAR(10),'ACCESS EXPORT'!AE915))))</f>
        <v>AMBER MODANI 
SAMANTHA AU-YEUNG (PRAC. ADMIN)</v>
      </c>
      <c r="M915" s="4" t="str">
        <f>UPPER(VLOOKUP($A915,'ACCESS EXPORT'!$A:$O,15,FALSE))</f>
        <v/>
      </c>
      <c r="N915" s="4" t="str">
        <f ca="1">IF(AND('ACCESS EXPORT'!X915="",'ACCESS EXPORT'!Y915=""),IF('ACCESS EXPORT'!V915&lt;&gt;"",(IF(TODAY()-'ACCESS EXPORT'!V915&gt;=-60,UPPER(CONCATENATE(VLOOKUP(B915,'ACCESS EXPORT'!$B:$P,15,FALSE),""&amp;CHAR(10)&amp;"(SEP",TEXT('ACCESS EXPORT'!V915," MM/DD/YYY)"))),IF(TODAY()-'ACCESS EXPORT'!V915&lt;0,UPPER(VLOOKUP(B915,'ACCESS EXPORT'!$B:$P,15,FALSE)),UPPER(VLOOKUP(B915,'ACCESS EXPORT'!$B:$P,15,FALSE))))),IF('ACCESS EXPORT'!U915="",UPPER(VLOOKUP(B915,'ACCESS EXPORT'!$B:$P,15,FALSE)),IF(TODAY()-'ACCESS EXPORT'!U915&lt;=30,CONCATENATE(UPPER(VLOOKUP(B915,'ACCESS EXPORT'!$B:$P,15,FALSE)),""&amp;CHAR(10)&amp;"(NEW",TEXT('ACCESS EXPORT'!U915," MM/DD/YYY)")),IF(AND(TODAY()-'ACCESS EXPORT'!U915&gt;30,TODAY()&gt;0),UPPER(VLOOKUP(B915,'ACCESS EXPORT'!$B:$P,15,FALSE)))))),IF('ACCESS EXPORT'!Y915&lt;&gt;"",UPPER(CONCATENATE(UPPER(VLOOKUP(B915,'ACCESS EXPORT'!$B:$P,15,FALSE)),""&amp;CHAR(10)&amp;"(Transfer Out",TEXT('ACCESS EXPORT'!Y915," MM/DD/YYY)"))),IF('ACCESS EXPORT'!X915&lt;&gt;"",UPPER(CONCATENATE(UPPER(VLOOKUP(B915,'ACCESS EXPORT'!$B:$P,15,FALSE)),""&amp;CHAR(10)&amp;"(Transfer In",TEXT('ACCESS EXPORT'!X915," MM/DD/YYY)"))))))</f>
        <v>STEAHR, GREGG ARTHUR</v>
      </c>
      <c r="O915" s="4" t="str">
        <f>_xlfn.IFNA(VLOOKUP(B915,'ACCESS EXPORT'!$B:$Q,16,FALSE),"")</f>
        <v>PA-C</v>
      </c>
      <c r="P915" s="4" t="str">
        <f>_xlfn.IFNA(VLOOKUP(B915,'ACCESS EXPORT'!B:W,22,FALSE),"-")</f>
        <v>1164436655</v>
      </c>
      <c r="Q915" s="4" t="str">
        <f>_xlfn.IFNA(VLOOKUP(A915,'ACCESS EXPORT'!$A:$AG,33,0),"-")</f>
        <v>Gretchen Scoleri</v>
      </c>
      <c r="R915" s="4" t="str">
        <f>_xlfn.IFNA(VLOOKUP(A915,'ACCESS EXPORT'!$A:$AH,34,0),"-")</f>
        <v>Linda Hopkins</v>
      </c>
      <c r="S915" s="4" t="str">
        <f>_xlfn.IFNA(VLOOKUP(A915,'ACCESS EXPORT'!$A:$AI,35,0),"-")</f>
        <v>James Agee</v>
      </c>
      <c r="T915" s="4" t="str">
        <f>_xlfn.IFNA(VLOOKUP(A915,'ACCESS EXPORT'!$A:$AJ,36,0),"-")</f>
        <v>Wanda Cruz</v>
      </c>
      <c r="U915" s="4" t="str">
        <f>_xlfn.IFNA(VLOOKUP(A915,'ACCESS EXPORT'!$A:$AK,37,0),"-")</f>
        <v>athena</v>
      </c>
      <c r="V915" s="4" t="str">
        <f>_xlfn.IFNA(VLOOKUP(A915,'ACCESS EXPORT'!$A:$AL,38,0),"-")</f>
        <v>N/A</v>
      </c>
      <c r="W915" s="4" t="str">
        <f>_xlfn.IFNA(VLOOKUP(A915,'ACCESS EXPORT'!$A:$AM,39,0),"-")</f>
        <v/>
      </c>
      <c r="X915" s="4" t="str">
        <f>_xlfn.IFNA(VLOOKUP(A915,'ACCESS EXPORT'!$A:$AN,40,0),"-")</f>
        <v>Libia Villaquiran / Jenny Green</v>
      </c>
      <c r="Y915" s="26" t="str">
        <f>_xlfn.IFNA(VLOOKUP(A915,'ACCESS EXPORT'!A:AO,41,0),"")</f>
        <v>Kristin Miller</v>
      </c>
      <c r="Z915" s="26" t="str">
        <f>_xlfn.IFNA(VLOOKUP(A915,'ACCESS EXPORT'!A:AP,42,0),"")</f>
        <v/>
      </c>
      <c r="AA915" s="26" t="str">
        <f>_xlfn.IFNA(VLOOKUP(A915,'ACCESS EXPORT'!A:AQ,43,0),"")</f>
        <v>Heather Tootle</v>
      </c>
    </row>
    <row r="916" spans="1:27" ht="18.75" x14ac:dyDescent="0.25">
      <c r="A916" s="33">
        <v>158</v>
      </c>
      <c r="B916" s="10">
        <v>1909</v>
      </c>
      <c r="C916" s="7" t="str">
        <f ca="1">IFERROR(UPPER(IF(AND('ACCESS EXPORT'!AA916="",'ACCESS EXPORT'!Z916=""),VLOOKUP(A916,'ACCESS EXPORT'!$A:$AF,32,FALSE),(IF('ACCESS EXPORT'!AA916&lt;&gt;"",CONCATENATE(VLOOKUP(A916,'ACCESS EXPORT'!$A:$AF,32,FALSE)," (Closed",TEXT('ACCESS EXPORT'!AA916," MM/DD/YYY)")),IF(TODAY()&lt;(('ACCESS EXPORT'!Z916)+30),CONCATENATE(VLOOKUP(A916,'ACCESS EXPORT'!$A:$AF,32,FALSE)," (Opens",TEXT('ACCESS EXPORT'!Z916," MM/DD/YYY)")),VLOOKUP(A916,'ACCESS EXPORT'!$A:$AF,32,FALSE)))))),"-")</f>
        <v>ADVENTHEALTH MEDICAL GROUP CRITICAL CARE AT CENTRAL FLORIDA</v>
      </c>
      <c r="D916" s="3" t="str">
        <f ca="1">IFERROR(UPPER(IF(AND('ACCESS EXPORT'!AA916="",'ACCESS EXPORT'!Z916=""),VLOOKUP(A916,'ACCESS EXPORT'!$A:$AF,28,FALSE),(IF('ACCESS EXPORT'!AA916&lt;&gt;"",CONCATENATE(VLOOKUP(A916,'ACCESS EXPORT'!$A:$AF,28,FALSE)," (Closed",TEXT('ACCESS EXPORT'!AA916," MM/DD/YYY)")),IF(TODAY()&lt;(('ACCESS EXPORT'!Z916)+30),CONCATENATE(VLOOKUP(A916,'ACCESS EXPORT'!$A:$AF,28,FALSE)," (Opens",TEXT('ACCESS EXPORT'!Z916," MM/DD/YYY)")),VLOOKUP(A916,'ACCESS EXPORT'!$A:$AF,28,FALSE)))))),"-")</f>
        <v>CRITICAL CARE SPECIALISTS</v>
      </c>
      <c r="E916" s="3" t="str">
        <f>VLOOKUP($A916,'ACCESS EXPORT'!$A:$AF,3,FALSE)</f>
        <v>7760</v>
      </c>
      <c r="F916" s="3" t="str">
        <f>UPPER(CONCATENATE(VLOOKUP(A916,'ACCESS EXPORT'!$A:$AF,4,FALSE)," ",VLOOKUP(A916,'ACCESS EXPORT'!$A:$AF,5,FALSE)," ",VLOOKUP(A916,'ACCESS EXPORT'!$A:$AF,6,FALSE)," ",VLOOKUP(A916,'ACCESS EXPORT'!$A:$AA,7,FALSE)," ",VLOOKUP(A916,'ACCESS EXPORT'!$A:$AA,8,FALSE)))</f>
        <v>2501 N ORANGE AVE SUITE 401 ORLANDO FL 32804</v>
      </c>
      <c r="G916" s="4" t="str">
        <f>UPPER(VLOOKUP($A916,'ACCESS EXPORT'!$A:$AF,9,FALSE))</f>
        <v>ORANGE</v>
      </c>
      <c r="H916" s="4" t="str">
        <f>_xlfn.IFNA(VLOOKUP($B916,'ACCESS EXPORT'!$B:$J,9,FALSE),"")</f>
        <v>HB</v>
      </c>
      <c r="I916" s="3" t="str">
        <f>CONCATENATE("(P)",VLOOKUP($A916,'ACCESS EXPORT'!$A:$AF,11,FALSE)," (F)",VLOOKUP($A916,'ACCESS EXPORT'!$A:$AF,29,FALSE))</f>
        <v>(P)(407) 303-7283 (F)(407)303-0347</v>
      </c>
      <c r="J916" s="4" t="str">
        <f>UPPER(VLOOKUP($A916,'ACCESS EXPORT'!$A:$AF,12,FALSE))</f>
        <v>CRITICAL CARE/HOSPITALIST</v>
      </c>
      <c r="K916" s="4" t="str">
        <f>UPPER(VLOOKUP($A916,'ACCESS EXPORT'!$A:$AF,13,FALSE))</f>
        <v>WILLIAM WINDER</v>
      </c>
      <c r="L916" s="3" t="str">
        <f>IF(AND(VLOOKUP(A916,'ACCESS EXPORT'!A:AE,1,0),'ACCESS EXPORT'!N916=""),UPPER(CONCATENATE('ACCESS EXPORT'!AE916)),IF(VLOOKUP(A916,'ACCESS EXPORT'!A:AE,1,0),UPPER(CONCATENATE('ACCESS EXPORT'!N916," "&amp;CHAR(10),'ACCESS EXPORT'!AE916))))</f>
        <v>AMBER MODANI 
SAMANTHA AU-YEUNG (PRAC. ADMIN)</v>
      </c>
      <c r="M916" s="4" t="str">
        <f>UPPER(VLOOKUP($A916,'ACCESS EXPORT'!$A:$O,15,FALSE))</f>
        <v/>
      </c>
      <c r="N916" s="4" t="str">
        <f ca="1">IF(AND('ACCESS EXPORT'!X916="",'ACCESS EXPORT'!Y916=""),IF('ACCESS EXPORT'!V916&lt;&gt;"",(IF(TODAY()-'ACCESS EXPORT'!V916&gt;=-60,UPPER(CONCATENATE(VLOOKUP(B916,'ACCESS EXPORT'!$B:$P,15,FALSE),""&amp;CHAR(10)&amp;"(SEP",TEXT('ACCESS EXPORT'!V916," MM/DD/YYY)"))),IF(TODAY()-'ACCESS EXPORT'!V916&lt;0,UPPER(VLOOKUP(B916,'ACCESS EXPORT'!$B:$P,15,FALSE)),UPPER(VLOOKUP(B916,'ACCESS EXPORT'!$B:$P,15,FALSE))))),IF('ACCESS EXPORT'!U916="",UPPER(VLOOKUP(B916,'ACCESS EXPORT'!$B:$P,15,FALSE)),IF(TODAY()-'ACCESS EXPORT'!U916&lt;=30,CONCATENATE(UPPER(VLOOKUP(B916,'ACCESS EXPORT'!$B:$P,15,FALSE)),""&amp;CHAR(10)&amp;"(NEW",TEXT('ACCESS EXPORT'!U916," MM/DD/YYY)")),IF(AND(TODAY()-'ACCESS EXPORT'!U916&gt;30,TODAY()&gt;0),UPPER(VLOOKUP(B916,'ACCESS EXPORT'!$B:$P,15,FALSE)))))),IF('ACCESS EXPORT'!Y916&lt;&gt;"",UPPER(CONCATENATE(UPPER(VLOOKUP(B916,'ACCESS EXPORT'!$B:$P,15,FALSE)),""&amp;CHAR(10)&amp;"(Transfer Out",TEXT('ACCESS EXPORT'!Y916," MM/DD/YYY)"))),IF('ACCESS EXPORT'!X916&lt;&gt;"",UPPER(CONCATENATE(UPPER(VLOOKUP(B916,'ACCESS EXPORT'!$B:$P,15,FALSE)),""&amp;CHAR(10)&amp;"(Transfer In",TEXT('ACCESS EXPORT'!X916," MM/DD/YYY)"))))))</f>
        <v>JAMES, GEEN</v>
      </c>
      <c r="O916" s="4" t="str">
        <f>_xlfn.IFNA(VLOOKUP(B916,'ACCESS EXPORT'!$B:$Q,16,FALSE),"")</f>
        <v>PA-C</v>
      </c>
      <c r="P916" s="4" t="str">
        <f>_xlfn.IFNA(VLOOKUP(B916,'ACCESS EXPORT'!B:W,22,FALSE),"-")</f>
        <v>1043559461</v>
      </c>
      <c r="Q916" s="4" t="str">
        <f>_xlfn.IFNA(VLOOKUP(A916,'ACCESS EXPORT'!$A:$AG,33,0),"-")</f>
        <v>Gretchen Scoleri</v>
      </c>
      <c r="R916" s="4" t="str">
        <f>_xlfn.IFNA(VLOOKUP(A916,'ACCESS EXPORT'!$A:$AH,34,0),"-")</f>
        <v>Linda Hopkins</v>
      </c>
      <c r="S916" s="4" t="str">
        <f>_xlfn.IFNA(VLOOKUP(A916,'ACCESS EXPORT'!$A:$AI,35,0),"-")</f>
        <v>James Agee</v>
      </c>
      <c r="T916" s="4" t="str">
        <f>_xlfn.IFNA(VLOOKUP(A916,'ACCESS EXPORT'!$A:$AJ,36,0),"-")</f>
        <v>Wanda Cruz</v>
      </c>
      <c r="U916" s="4" t="str">
        <f>_xlfn.IFNA(VLOOKUP(A916,'ACCESS EXPORT'!$A:$AK,37,0),"-")</f>
        <v>athena</v>
      </c>
      <c r="V916" s="4" t="str">
        <f>_xlfn.IFNA(VLOOKUP(A916,'ACCESS EXPORT'!$A:$AL,38,0),"-")</f>
        <v>N/A</v>
      </c>
      <c r="W916" s="4" t="str">
        <f>_xlfn.IFNA(VLOOKUP(A916,'ACCESS EXPORT'!$A:$AM,39,0),"-")</f>
        <v/>
      </c>
      <c r="X916" s="4" t="str">
        <f>_xlfn.IFNA(VLOOKUP(A916,'ACCESS EXPORT'!$A:$AN,40,0),"-")</f>
        <v>Libia Villaquiran / Jenny Green</v>
      </c>
      <c r="Y916" s="26" t="str">
        <f>_xlfn.IFNA(VLOOKUP(A916,'ACCESS EXPORT'!A:AO,41,0),"")</f>
        <v>Kristin Miller</v>
      </c>
      <c r="Z916" s="26" t="str">
        <f>_xlfn.IFNA(VLOOKUP(A916,'ACCESS EXPORT'!A:AP,42,0),"")</f>
        <v/>
      </c>
      <c r="AA916" s="26" t="str">
        <f>_xlfn.IFNA(VLOOKUP(A916,'ACCESS EXPORT'!A:AQ,43,0),"")</f>
        <v>Heather Tootle</v>
      </c>
    </row>
    <row r="917" spans="1:27" ht="18.75" x14ac:dyDescent="0.25">
      <c r="A917" s="33">
        <v>158</v>
      </c>
      <c r="B917" s="10">
        <v>1992</v>
      </c>
      <c r="C917" s="7" t="str">
        <f ca="1">IFERROR(UPPER(IF(AND('ACCESS EXPORT'!AA917="",'ACCESS EXPORT'!Z917=""),VLOOKUP(A917,'ACCESS EXPORT'!$A:$AF,32,FALSE),(IF('ACCESS EXPORT'!AA917&lt;&gt;"",CONCATENATE(VLOOKUP(A917,'ACCESS EXPORT'!$A:$AF,32,FALSE)," (Closed",TEXT('ACCESS EXPORT'!AA917," MM/DD/YYY)")),IF(TODAY()&lt;(('ACCESS EXPORT'!Z917)+30),CONCATENATE(VLOOKUP(A917,'ACCESS EXPORT'!$A:$AF,32,FALSE)," (Opens",TEXT('ACCESS EXPORT'!Z917," MM/DD/YYY)")),VLOOKUP(A917,'ACCESS EXPORT'!$A:$AF,32,FALSE)))))),"-")</f>
        <v>ADVENTHEALTH MEDICAL GROUP CRITICAL CARE AT CENTRAL FLORIDA</v>
      </c>
      <c r="D917" s="3" t="str">
        <f ca="1">IFERROR(UPPER(IF(AND('ACCESS EXPORT'!AA917="",'ACCESS EXPORT'!Z917=""),VLOOKUP(A917,'ACCESS EXPORT'!$A:$AF,28,FALSE),(IF('ACCESS EXPORT'!AA917&lt;&gt;"",CONCATENATE(VLOOKUP(A917,'ACCESS EXPORT'!$A:$AF,28,FALSE)," (Closed",TEXT('ACCESS EXPORT'!AA917," MM/DD/YYY)")),IF(TODAY()&lt;(('ACCESS EXPORT'!Z917)+30),CONCATENATE(VLOOKUP(A917,'ACCESS EXPORT'!$A:$AF,28,FALSE)," (Opens",TEXT('ACCESS EXPORT'!Z917," MM/DD/YYY)")),VLOOKUP(A917,'ACCESS EXPORT'!$A:$AF,28,FALSE)))))),"-")</f>
        <v>CRITICAL CARE SPECIALISTS</v>
      </c>
      <c r="E917" s="3" t="str">
        <f>VLOOKUP($A917,'ACCESS EXPORT'!$A:$AF,3,FALSE)</f>
        <v>7760</v>
      </c>
      <c r="F917" s="3" t="str">
        <f>UPPER(CONCATENATE(VLOOKUP(A917,'ACCESS EXPORT'!$A:$AF,4,FALSE)," ",VLOOKUP(A917,'ACCESS EXPORT'!$A:$AF,5,FALSE)," ",VLOOKUP(A917,'ACCESS EXPORT'!$A:$AF,6,FALSE)," ",VLOOKUP(A917,'ACCESS EXPORT'!$A:$AA,7,FALSE)," ",VLOOKUP(A917,'ACCESS EXPORT'!$A:$AA,8,FALSE)))</f>
        <v>2501 N ORANGE AVE SUITE 401 ORLANDO FL 32804</v>
      </c>
      <c r="G917" s="4" t="str">
        <f>UPPER(VLOOKUP($A917,'ACCESS EXPORT'!$A:$AF,9,FALSE))</f>
        <v>ORANGE</v>
      </c>
      <c r="H917" s="4" t="str">
        <f>_xlfn.IFNA(VLOOKUP($B917,'ACCESS EXPORT'!$B:$J,9,FALSE),"")</f>
        <v>HB</v>
      </c>
      <c r="I917" s="3" t="str">
        <f>CONCATENATE("(P)",VLOOKUP($A917,'ACCESS EXPORT'!$A:$AF,11,FALSE)," (F)",VLOOKUP($A917,'ACCESS EXPORT'!$A:$AF,29,FALSE))</f>
        <v>(P)(407) 303-7283 (F)(407)303-0347</v>
      </c>
      <c r="J917" s="4" t="str">
        <f>UPPER(VLOOKUP($A917,'ACCESS EXPORT'!$A:$AF,12,FALSE))</f>
        <v>CRITICAL CARE/HOSPITALIST</v>
      </c>
      <c r="K917" s="4" t="str">
        <f>UPPER(VLOOKUP($A917,'ACCESS EXPORT'!$A:$AF,13,FALSE))</f>
        <v>WILLIAM WINDER</v>
      </c>
      <c r="L917" s="3" t="str">
        <f>IF(AND(VLOOKUP(A917,'ACCESS EXPORT'!A:AE,1,0),'ACCESS EXPORT'!N917=""),UPPER(CONCATENATE('ACCESS EXPORT'!AE917)),IF(VLOOKUP(A917,'ACCESS EXPORT'!A:AE,1,0),UPPER(CONCATENATE('ACCESS EXPORT'!N917," "&amp;CHAR(10),'ACCESS EXPORT'!AE917))))</f>
        <v>AMBER MODANI 
SAMANTHA AU-YEUNG (PRAC. ADMIN)</v>
      </c>
      <c r="M917" s="4" t="str">
        <f>UPPER(VLOOKUP($A917,'ACCESS EXPORT'!$A:$O,15,FALSE))</f>
        <v/>
      </c>
      <c r="N917" s="4" t="str">
        <f ca="1">IF(AND('ACCESS EXPORT'!X917="",'ACCESS EXPORT'!Y917=""),IF('ACCESS EXPORT'!V917&lt;&gt;"",(IF(TODAY()-'ACCESS EXPORT'!V917&gt;=-60,UPPER(CONCATENATE(VLOOKUP(B917,'ACCESS EXPORT'!$B:$P,15,FALSE),""&amp;CHAR(10)&amp;"(SEP",TEXT('ACCESS EXPORT'!V917," MM/DD/YYY)"))),IF(TODAY()-'ACCESS EXPORT'!V917&lt;0,UPPER(VLOOKUP(B917,'ACCESS EXPORT'!$B:$P,15,FALSE)),UPPER(VLOOKUP(B917,'ACCESS EXPORT'!$B:$P,15,FALSE))))),IF('ACCESS EXPORT'!U917="",UPPER(VLOOKUP(B917,'ACCESS EXPORT'!$B:$P,15,FALSE)),IF(TODAY()-'ACCESS EXPORT'!U917&lt;=30,CONCATENATE(UPPER(VLOOKUP(B917,'ACCESS EXPORT'!$B:$P,15,FALSE)),""&amp;CHAR(10)&amp;"(NEW",TEXT('ACCESS EXPORT'!U917," MM/DD/YYY)")),IF(AND(TODAY()-'ACCESS EXPORT'!U917&gt;30,TODAY()&gt;0),UPPER(VLOOKUP(B917,'ACCESS EXPORT'!$B:$P,15,FALSE)))))),IF('ACCESS EXPORT'!Y917&lt;&gt;"",UPPER(CONCATENATE(UPPER(VLOOKUP(B917,'ACCESS EXPORT'!$B:$P,15,FALSE)),""&amp;CHAR(10)&amp;"(Transfer Out",TEXT('ACCESS EXPORT'!Y917," MM/DD/YYY)"))),IF('ACCESS EXPORT'!X917&lt;&gt;"",UPPER(CONCATENATE(UPPER(VLOOKUP(B917,'ACCESS EXPORT'!$B:$P,15,FALSE)),""&amp;CHAR(10)&amp;"(Transfer In",TEXT('ACCESS EXPORT'!X917," MM/DD/YYY)"))))))</f>
        <v>LOVERIDGE, CARL</v>
      </c>
      <c r="O917" s="4" t="str">
        <f>_xlfn.IFNA(VLOOKUP(B917,'ACCESS EXPORT'!$B:$Q,16,FALSE),"")</f>
        <v>PA</v>
      </c>
      <c r="P917" s="4" t="str">
        <f>_xlfn.IFNA(VLOOKUP(B917,'ACCESS EXPORT'!B:W,22,FALSE),"-")</f>
        <v>1881636272</v>
      </c>
      <c r="Q917" s="4" t="str">
        <f>_xlfn.IFNA(VLOOKUP(A917,'ACCESS EXPORT'!$A:$AG,33,0),"-")</f>
        <v>Gretchen Scoleri</v>
      </c>
      <c r="R917" s="4" t="str">
        <f>_xlfn.IFNA(VLOOKUP(A917,'ACCESS EXPORT'!$A:$AH,34,0),"-")</f>
        <v>Linda Hopkins</v>
      </c>
      <c r="S917" s="4" t="str">
        <f>_xlfn.IFNA(VLOOKUP(A917,'ACCESS EXPORT'!$A:$AI,35,0),"-")</f>
        <v>James Agee</v>
      </c>
      <c r="T917" s="4" t="str">
        <f>_xlfn.IFNA(VLOOKUP(A917,'ACCESS EXPORT'!$A:$AJ,36,0),"-")</f>
        <v>Wanda Cruz</v>
      </c>
      <c r="U917" s="4" t="str">
        <f>_xlfn.IFNA(VLOOKUP(A917,'ACCESS EXPORT'!$A:$AK,37,0),"-")</f>
        <v>athena</v>
      </c>
      <c r="V917" s="4" t="str">
        <f>_xlfn.IFNA(VLOOKUP(A917,'ACCESS EXPORT'!$A:$AL,38,0),"-")</f>
        <v>N/A</v>
      </c>
      <c r="W917" s="4" t="str">
        <f>_xlfn.IFNA(VLOOKUP(A917,'ACCESS EXPORT'!$A:$AM,39,0),"-")</f>
        <v/>
      </c>
      <c r="X917" s="4" t="str">
        <f>_xlfn.IFNA(VLOOKUP(A917,'ACCESS EXPORT'!$A:$AN,40,0),"-")</f>
        <v>Libia Villaquiran / Jenny Green</v>
      </c>
      <c r="Y917" s="26" t="str">
        <f>_xlfn.IFNA(VLOOKUP(A917,'ACCESS EXPORT'!A:AO,41,0),"")</f>
        <v>Kristin Miller</v>
      </c>
      <c r="Z917" s="26" t="str">
        <f>_xlfn.IFNA(VLOOKUP(A917,'ACCESS EXPORT'!A:AP,42,0),"")</f>
        <v/>
      </c>
      <c r="AA917" s="26" t="str">
        <f>_xlfn.IFNA(VLOOKUP(A917,'ACCESS EXPORT'!A:AQ,43,0),"")</f>
        <v>Heather Tootle</v>
      </c>
    </row>
    <row r="918" spans="1:27" ht="18.75" x14ac:dyDescent="0.25">
      <c r="A918" s="33">
        <v>158</v>
      </c>
      <c r="B918" s="10">
        <v>1966</v>
      </c>
      <c r="C918" s="7" t="str">
        <f ca="1">IFERROR(UPPER(IF(AND('ACCESS EXPORT'!AA918="",'ACCESS EXPORT'!Z918=""),VLOOKUP(A918,'ACCESS EXPORT'!$A:$AF,32,FALSE),(IF('ACCESS EXPORT'!AA918&lt;&gt;"",CONCATENATE(VLOOKUP(A918,'ACCESS EXPORT'!$A:$AF,32,FALSE)," (Closed",TEXT('ACCESS EXPORT'!AA918," MM/DD/YYY)")),IF(TODAY()&lt;(('ACCESS EXPORT'!Z918)+30),CONCATENATE(VLOOKUP(A918,'ACCESS EXPORT'!$A:$AF,32,FALSE)," (Opens",TEXT('ACCESS EXPORT'!Z918," MM/DD/YYY)")),VLOOKUP(A918,'ACCESS EXPORT'!$A:$AF,32,FALSE)))))),"-")</f>
        <v>ADVENTHEALTH MEDICAL GROUP CRITICAL CARE AT CENTRAL FLORIDA</v>
      </c>
      <c r="D918" s="3" t="str">
        <f ca="1">IFERROR(UPPER(IF(AND('ACCESS EXPORT'!AA918="",'ACCESS EXPORT'!Z918=""),VLOOKUP(A918,'ACCESS EXPORT'!$A:$AF,28,FALSE),(IF('ACCESS EXPORT'!AA918&lt;&gt;"",CONCATENATE(VLOOKUP(A918,'ACCESS EXPORT'!$A:$AF,28,FALSE)," (Closed",TEXT('ACCESS EXPORT'!AA918," MM/DD/YYY)")),IF(TODAY()&lt;(('ACCESS EXPORT'!Z918)+30),CONCATENATE(VLOOKUP(A918,'ACCESS EXPORT'!$A:$AF,28,FALSE)," (Opens",TEXT('ACCESS EXPORT'!Z918," MM/DD/YYY)")),VLOOKUP(A918,'ACCESS EXPORT'!$A:$AF,28,FALSE)))))),"-")</f>
        <v>CRITICAL CARE SPECIALISTS</v>
      </c>
      <c r="E918" s="3" t="str">
        <f>VLOOKUP($A918,'ACCESS EXPORT'!$A:$AF,3,FALSE)</f>
        <v>7760</v>
      </c>
      <c r="F918" s="3" t="str">
        <f>UPPER(CONCATENATE(VLOOKUP(A918,'ACCESS EXPORT'!$A:$AF,4,FALSE)," ",VLOOKUP(A918,'ACCESS EXPORT'!$A:$AF,5,FALSE)," ",VLOOKUP(A918,'ACCESS EXPORT'!$A:$AF,6,FALSE)," ",VLOOKUP(A918,'ACCESS EXPORT'!$A:$AA,7,FALSE)," ",VLOOKUP(A918,'ACCESS EXPORT'!$A:$AA,8,FALSE)))</f>
        <v>2501 N ORANGE AVE SUITE 401 ORLANDO FL 32804</v>
      </c>
      <c r="G918" s="4" t="str">
        <f>UPPER(VLOOKUP($A918,'ACCESS EXPORT'!$A:$AF,9,FALSE))</f>
        <v>ORANGE</v>
      </c>
      <c r="H918" s="4" t="str">
        <f>_xlfn.IFNA(VLOOKUP($B918,'ACCESS EXPORT'!$B:$J,9,FALSE),"")</f>
        <v>Central</v>
      </c>
      <c r="I918" s="3" t="str">
        <f>CONCATENATE("(P)",VLOOKUP($A918,'ACCESS EXPORT'!$A:$AF,11,FALSE)," (F)",VLOOKUP($A918,'ACCESS EXPORT'!$A:$AF,29,FALSE))</f>
        <v>(P)(407) 303-7283 (F)(407)303-0347</v>
      </c>
      <c r="J918" s="4" t="str">
        <f>UPPER(VLOOKUP($A918,'ACCESS EXPORT'!$A:$AF,12,FALSE))</f>
        <v>CRITICAL CARE/HOSPITALIST</v>
      </c>
      <c r="K918" s="4" t="str">
        <f>UPPER(VLOOKUP($A918,'ACCESS EXPORT'!$A:$AF,13,FALSE))</f>
        <v>WILLIAM WINDER</v>
      </c>
      <c r="L918" s="3" t="str">
        <f>IF(AND(VLOOKUP(A918,'ACCESS EXPORT'!A:AE,1,0),'ACCESS EXPORT'!N918=""),UPPER(CONCATENATE('ACCESS EXPORT'!AE918)),IF(VLOOKUP(A918,'ACCESS EXPORT'!A:AE,1,0),UPPER(CONCATENATE('ACCESS EXPORT'!N918," "&amp;CHAR(10),'ACCESS EXPORT'!AE918))))</f>
        <v>AMBER MODANI 
SAMANTHA AU-YEUNG (PRAC. ADMIN)</v>
      </c>
      <c r="M918" s="4" t="str">
        <f>UPPER(VLOOKUP($A918,'ACCESS EXPORT'!$A:$O,15,FALSE))</f>
        <v/>
      </c>
      <c r="N918" s="4" t="str">
        <f ca="1">IF(AND('ACCESS EXPORT'!X918="",'ACCESS EXPORT'!Y918=""),IF('ACCESS EXPORT'!V918&lt;&gt;"",(IF(TODAY()-'ACCESS EXPORT'!V918&gt;=-60,UPPER(CONCATENATE(VLOOKUP(B918,'ACCESS EXPORT'!$B:$P,15,FALSE),""&amp;CHAR(10)&amp;"(SEP",TEXT('ACCESS EXPORT'!V918," MM/DD/YYY)"))),IF(TODAY()-'ACCESS EXPORT'!V918&lt;0,UPPER(VLOOKUP(B918,'ACCESS EXPORT'!$B:$P,15,FALSE)),UPPER(VLOOKUP(B918,'ACCESS EXPORT'!$B:$P,15,FALSE))))),IF('ACCESS EXPORT'!U918="",UPPER(VLOOKUP(B918,'ACCESS EXPORT'!$B:$P,15,FALSE)),IF(TODAY()-'ACCESS EXPORT'!U918&lt;=30,CONCATENATE(UPPER(VLOOKUP(B918,'ACCESS EXPORT'!$B:$P,15,FALSE)),""&amp;CHAR(10)&amp;"(NEW",TEXT('ACCESS EXPORT'!U918," MM/DD/YYY)")),IF(AND(TODAY()-'ACCESS EXPORT'!U918&gt;30,TODAY()&gt;0),UPPER(VLOOKUP(B918,'ACCESS EXPORT'!$B:$P,15,FALSE)))))),IF('ACCESS EXPORT'!Y918&lt;&gt;"",UPPER(CONCATENATE(UPPER(VLOOKUP(B918,'ACCESS EXPORT'!$B:$P,15,FALSE)),""&amp;CHAR(10)&amp;"(Transfer Out",TEXT('ACCESS EXPORT'!Y918," MM/DD/YYY)"))),IF('ACCESS EXPORT'!X918&lt;&gt;"",UPPER(CONCATENATE(UPPER(VLOOKUP(B918,'ACCESS EXPORT'!$B:$P,15,FALSE)),""&amp;CHAR(10)&amp;"(Transfer In",TEXT('ACCESS EXPORT'!X918," MM/DD/YYY)"))))))</f>
        <v>ANDERSEN, SONJA</v>
      </c>
      <c r="O918" s="4" t="str">
        <f>_xlfn.IFNA(VLOOKUP(B918,'ACCESS EXPORT'!$B:$Q,16,FALSE),"")</f>
        <v>MD</v>
      </c>
      <c r="P918" s="4" t="str">
        <f>_xlfn.IFNA(VLOOKUP(B918,'ACCESS EXPORT'!B:W,22,FALSE),"-")</f>
        <v>1710204003</v>
      </c>
      <c r="Q918" s="4" t="str">
        <f>_xlfn.IFNA(VLOOKUP(A918,'ACCESS EXPORT'!$A:$AG,33,0),"-")</f>
        <v>Gretchen Scoleri</v>
      </c>
      <c r="R918" s="4" t="str">
        <f>_xlfn.IFNA(VLOOKUP(A918,'ACCESS EXPORT'!$A:$AH,34,0),"-")</f>
        <v>Linda Hopkins</v>
      </c>
      <c r="S918" s="4" t="str">
        <f>_xlfn.IFNA(VLOOKUP(A918,'ACCESS EXPORT'!$A:$AI,35,0),"-")</f>
        <v>James Agee</v>
      </c>
      <c r="T918" s="4" t="str">
        <f>_xlfn.IFNA(VLOOKUP(A918,'ACCESS EXPORT'!$A:$AJ,36,0),"-")</f>
        <v>Wanda Cruz</v>
      </c>
      <c r="U918" s="4" t="str">
        <f>_xlfn.IFNA(VLOOKUP(A918,'ACCESS EXPORT'!$A:$AK,37,0),"-")</f>
        <v>athena</v>
      </c>
      <c r="V918" s="4" t="str">
        <f>_xlfn.IFNA(VLOOKUP(A918,'ACCESS EXPORT'!$A:$AL,38,0),"-")</f>
        <v>N/A</v>
      </c>
      <c r="W918" s="4" t="str">
        <f>_xlfn.IFNA(VLOOKUP(A918,'ACCESS EXPORT'!$A:$AM,39,0),"-")</f>
        <v/>
      </c>
      <c r="X918" s="4" t="str">
        <f>_xlfn.IFNA(VLOOKUP(A918,'ACCESS EXPORT'!$A:$AN,40,0),"-")</f>
        <v>Libia Villaquiran / Jenny Green</v>
      </c>
      <c r="Y918" s="26" t="str">
        <f>_xlfn.IFNA(VLOOKUP(A918,'ACCESS EXPORT'!A:AO,41,0),"")</f>
        <v>Kristin Miller</v>
      </c>
      <c r="Z918" s="26" t="str">
        <f>_xlfn.IFNA(VLOOKUP(A918,'ACCESS EXPORT'!A:AP,42,0),"")</f>
        <v/>
      </c>
      <c r="AA918" s="26" t="str">
        <f>_xlfn.IFNA(VLOOKUP(A918,'ACCESS EXPORT'!A:AQ,43,0),"")</f>
        <v>Heather Tootle</v>
      </c>
    </row>
    <row r="919" spans="1:27" ht="18.75" x14ac:dyDescent="0.25">
      <c r="A919" s="33">
        <v>158</v>
      </c>
      <c r="B919" s="10">
        <v>2239</v>
      </c>
      <c r="C919" s="7" t="str">
        <f ca="1">IFERROR(UPPER(IF(AND('ACCESS EXPORT'!AA919="",'ACCESS EXPORT'!Z919=""),VLOOKUP(A919,'ACCESS EXPORT'!$A:$AF,32,FALSE),(IF('ACCESS EXPORT'!AA919&lt;&gt;"",CONCATENATE(VLOOKUP(A919,'ACCESS EXPORT'!$A:$AF,32,FALSE)," (Closed",TEXT('ACCESS EXPORT'!AA919," MM/DD/YYY)")),IF(TODAY()&lt;(('ACCESS EXPORT'!Z919)+30),CONCATENATE(VLOOKUP(A919,'ACCESS EXPORT'!$A:$AF,32,FALSE)," (Opens",TEXT('ACCESS EXPORT'!Z919," MM/DD/YYY)")),VLOOKUP(A919,'ACCESS EXPORT'!$A:$AF,32,FALSE)))))),"-")</f>
        <v>ADVENTHEALTH MEDICAL GROUP CRITICAL CARE AT CENTRAL FLORIDA</v>
      </c>
      <c r="D919" s="3" t="str">
        <f ca="1">IFERROR(UPPER(IF(AND('ACCESS EXPORT'!AA919="",'ACCESS EXPORT'!Z919=""),VLOOKUP(A919,'ACCESS EXPORT'!$A:$AF,28,FALSE),(IF('ACCESS EXPORT'!AA919&lt;&gt;"",CONCATENATE(VLOOKUP(A919,'ACCESS EXPORT'!$A:$AF,28,FALSE)," (Closed",TEXT('ACCESS EXPORT'!AA919," MM/DD/YYY)")),IF(TODAY()&lt;(('ACCESS EXPORT'!Z919)+30),CONCATENATE(VLOOKUP(A919,'ACCESS EXPORT'!$A:$AF,28,FALSE)," (Opens",TEXT('ACCESS EXPORT'!Z919," MM/DD/YYY)")),VLOOKUP(A919,'ACCESS EXPORT'!$A:$AF,28,FALSE)))))),"-")</f>
        <v>CRITICAL CARE SPECIALISTS</v>
      </c>
      <c r="E919" s="3" t="str">
        <f>VLOOKUP($A919,'ACCESS EXPORT'!$A:$AF,3,FALSE)</f>
        <v>7760</v>
      </c>
      <c r="F919" s="3" t="str">
        <f>UPPER(CONCATENATE(VLOOKUP(A919,'ACCESS EXPORT'!$A:$AF,4,FALSE)," ",VLOOKUP(A919,'ACCESS EXPORT'!$A:$AF,5,FALSE)," ",VLOOKUP(A919,'ACCESS EXPORT'!$A:$AF,6,FALSE)," ",VLOOKUP(A919,'ACCESS EXPORT'!$A:$AA,7,FALSE)," ",VLOOKUP(A919,'ACCESS EXPORT'!$A:$AA,8,FALSE)))</f>
        <v>2501 N ORANGE AVE SUITE 401 ORLANDO FL 32804</v>
      </c>
      <c r="G919" s="4" t="str">
        <f>UPPER(VLOOKUP($A919,'ACCESS EXPORT'!$A:$AF,9,FALSE))</f>
        <v>ORANGE</v>
      </c>
      <c r="H919" s="4" t="str">
        <f>_xlfn.IFNA(VLOOKUP($B919,'ACCESS EXPORT'!$B:$J,9,FALSE),"")</f>
        <v>HB</v>
      </c>
      <c r="I919" s="3" t="str">
        <f>CONCATENATE("(P)",VLOOKUP($A919,'ACCESS EXPORT'!$A:$AF,11,FALSE)," (F)",VLOOKUP($A919,'ACCESS EXPORT'!$A:$AF,29,FALSE))</f>
        <v>(P)(407) 303-7283 (F)(407)303-0347</v>
      </c>
      <c r="J919" s="4" t="str">
        <f>UPPER(VLOOKUP($A919,'ACCESS EXPORT'!$A:$AF,12,FALSE))</f>
        <v>CRITICAL CARE/HOSPITALIST</v>
      </c>
      <c r="K919" s="4" t="str">
        <f>UPPER(VLOOKUP($A919,'ACCESS EXPORT'!$A:$AF,13,FALSE))</f>
        <v>WILLIAM WINDER</v>
      </c>
      <c r="L919" s="3" t="str">
        <f>IF(AND(VLOOKUP(A919,'ACCESS EXPORT'!A:AE,1,0),'ACCESS EXPORT'!N919=""),UPPER(CONCATENATE('ACCESS EXPORT'!AE919)),IF(VLOOKUP(A919,'ACCESS EXPORT'!A:AE,1,0),UPPER(CONCATENATE('ACCESS EXPORT'!N919," "&amp;CHAR(10),'ACCESS EXPORT'!AE919))))</f>
        <v>AMBER MODANI 
SAMANTHA AU-YEUNG (PRAC. ADMIN)</v>
      </c>
      <c r="M919" s="4" t="str">
        <f>UPPER(VLOOKUP($A919,'ACCESS EXPORT'!$A:$O,15,FALSE))</f>
        <v/>
      </c>
      <c r="N919" s="4" t="str">
        <f ca="1">IF(AND('ACCESS EXPORT'!X919="",'ACCESS EXPORT'!Y919=""),IF('ACCESS EXPORT'!V919&lt;&gt;"",(IF(TODAY()-'ACCESS EXPORT'!V919&gt;=-60,UPPER(CONCATENATE(VLOOKUP(B919,'ACCESS EXPORT'!$B:$P,15,FALSE),""&amp;CHAR(10)&amp;"(SEP",TEXT('ACCESS EXPORT'!V919," MM/DD/YYY)"))),IF(TODAY()-'ACCESS EXPORT'!V919&lt;0,UPPER(VLOOKUP(B919,'ACCESS EXPORT'!$B:$P,15,FALSE)),UPPER(VLOOKUP(B919,'ACCESS EXPORT'!$B:$P,15,FALSE))))),IF('ACCESS EXPORT'!U919="",UPPER(VLOOKUP(B919,'ACCESS EXPORT'!$B:$P,15,FALSE)),IF(TODAY()-'ACCESS EXPORT'!U919&lt;=30,CONCATENATE(UPPER(VLOOKUP(B919,'ACCESS EXPORT'!$B:$P,15,FALSE)),""&amp;CHAR(10)&amp;"(NEW",TEXT('ACCESS EXPORT'!U919," MM/DD/YYY)")),IF(AND(TODAY()-'ACCESS EXPORT'!U919&gt;30,TODAY()&gt;0),UPPER(VLOOKUP(B919,'ACCESS EXPORT'!$B:$P,15,FALSE)))))),IF('ACCESS EXPORT'!Y919&lt;&gt;"",UPPER(CONCATENATE(UPPER(VLOOKUP(B919,'ACCESS EXPORT'!$B:$P,15,FALSE)),""&amp;CHAR(10)&amp;"(Transfer Out",TEXT('ACCESS EXPORT'!Y919," MM/DD/YYY)"))),IF('ACCESS EXPORT'!X919&lt;&gt;"",UPPER(CONCATENATE(UPPER(VLOOKUP(B919,'ACCESS EXPORT'!$B:$P,15,FALSE)),""&amp;CHAR(10)&amp;"(Transfer In",TEXT('ACCESS EXPORT'!X919," MM/DD/YYY)"))))))</f>
        <v>MORADI, BIJAN</v>
      </c>
      <c r="O919" s="4" t="str">
        <f>_xlfn.IFNA(VLOOKUP(B919,'ACCESS EXPORT'!$B:$Q,16,FALSE),"")</f>
        <v>MD</v>
      </c>
      <c r="P919" s="4" t="str">
        <f>_xlfn.IFNA(VLOOKUP(B919,'ACCESS EXPORT'!B:W,22,FALSE),"-")</f>
        <v>1376863811</v>
      </c>
      <c r="Q919" s="4" t="str">
        <f>_xlfn.IFNA(VLOOKUP(A919,'ACCESS EXPORT'!$A:$AG,33,0),"-")</f>
        <v>Gretchen Scoleri</v>
      </c>
      <c r="R919" s="4" t="str">
        <f>_xlfn.IFNA(VLOOKUP(A919,'ACCESS EXPORT'!$A:$AH,34,0),"-")</f>
        <v>Linda Hopkins</v>
      </c>
      <c r="S919" s="4" t="str">
        <f>_xlfn.IFNA(VLOOKUP(A919,'ACCESS EXPORT'!$A:$AI,35,0),"-")</f>
        <v>James Agee</v>
      </c>
      <c r="T919" s="4" t="str">
        <f>_xlfn.IFNA(VLOOKUP(A919,'ACCESS EXPORT'!$A:$AJ,36,0),"-")</f>
        <v>Wanda Cruz</v>
      </c>
      <c r="U919" s="4" t="str">
        <f>_xlfn.IFNA(VLOOKUP(A919,'ACCESS EXPORT'!$A:$AK,37,0),"-")</f>
        <v>athena</v>
      </c>
      <c r="V919" s="4" t="str">
        <f>_xlfn.IFNA(VLOOKUP(A919,'ACCESS EXPORT'!$A:$AL,38,0),"-")</f>
        <v>N/A</v>
      </c>
      <c r="W919" s="4" t="str">
        <f>_xlfn.IFNA(VLOOKUP(A919,'ACCESS EXPORT'!$A:$AM,39,0),"-")</f>
        <v/>
      </c>
      <c r="X919" s="4" t="str">
        <f>_xlfn.IFNA(VLOOKUP(A919,'ACCESS EXPORT'!$A:$AN,40,0),"-")</f>
        <v>Libia Villaquiran / Jenny Green</v>
      </c>
      <c r="Y919" s="26" t="str">
        <f>_xlfn.IFNA(VLOOKUP(A919,'ACCESS EXPORT'!A:AO,41,0),"")</f>
        <v>Kristin Miller</v>
      </c>
      <c r="Z919" s="26" t="str">
        <f>_xlfn.IFNA(VLOOKUP(A919,'ACCESS EXPORT'!A:AP,42,0),"")</f>
        <v/>
      </c>
      <c r="AA919" s="26" t="str">
        <f>_xlfn.IFNA(VLOOKUP(A919,'ACCESS EXPORT'!A:AQ,43,0),"")</f>
        <v>Heather Tootle</v>
      </c>
    </row>
    <row r="920" spans="1:27" ht="18.75" x14ac:dyDescent="0.25">
      <c r="A920" s="33">
        <v>158</v>
      </c>
      <c r="B920" s="10">
        <v>1294</v>
      </c>
      <c r="C920" s="7" t="str">
        <f ca="1">IFERROR(UPPER(IF(AND('ACCESS EXPORT'!AA920="",'ACCESS EXPORT'!Z920=""),VLOOKUP(A920,'ACCESS EXPORT'!$A:$AF,32,FALSE),(IF('ACCESS EXPORT'!AA920&lt;&gt;"",CONCATENATE(VLOOKUP(A920,'ACCESS EXPORT'!$A:$AF,32,FALSE)," (Closed",TEXT('ACCESS EXPORT'!AA920," MM/DD/YYY)")),IF(TODAY()&lt;(('ACCESS EXPORT'!Z920)+30),CONCATENATE(VLOOKUP(A920,'ACCESS EXPORT'!$A:$AF,32,FALSE)," (Opens",TEXT('ACCESS EXPORT'!Z920," MM/DD/YYY)")),VLOOKUP(A920,'ACCESS EXPORT'!$A:$AF,32,FALSE)))))),"-")</f>
        <v>ADVENTHEALTH MEDICAL GROUP CRITICAL CARE AT CENTRAL FLORIDA</v>
      </c>
      <c r="D920" s="3" t="str">
        <f ca="1">IFERROR(UPPER(IF(AND('ACCESS EXPORT'!AA920="",'ACCESS EXPORT'!Z920=""),VLOOKUP(A920,'ACCESS EXPORT'!$A:$AF,28,FALSE),(IF('ACCESS EXPORT'!AA920&lt;&gt;"",CONCATENATE(VLOOKUP(A920,'ACCESS EXPORT'!$A:$AF,28,FALSE)," (Closed",TEXT('ACCESS EXPORT'!AA920," MM/DD/YYY)")),IF(TODAY()&lt;(('ACCESS EXPORT'!Z920)+30),CONCATENATE(VLOOKUP(A920,'ACCESS EXPORT'!$A:$AF,28,FALSE)," (Opens",TEXT('ACCESS EXPORT'!Z920," MM/DD/YYY)")),VLOOKUP(A920,'ACCESS EXPORT'!$A:$AF,28,FALSE)))))),"-")</f>
        <v>CRITICAL CARE SPECIALISTS</v>
      </c>
      <c r="E920" s="3" t="str">
        <f>VLOOKUP($A920,'ACCESS EXPORT'!$A:$AF,3,FALSE)</f>
        <v>7760</v>
      </c>
      <c r="F920" s="3" t="str">
        <f>UPPER(CONCATENATE(VLOOKUP(A920,'ACCESS EXPORT'!$A:$AF,4,FALSE)," ",VLOOKUP(A920,'ACCESS EXPORT'!$A:$AF,5,FALSE)," ",VLOOKUP(A920,'ACCESS EXPORT'!$A:$AF,6,FALSE)," ",VLOOKUP(A920,'ACCESS EXPORT'!$A:$AA,7,FALSE)," ",VLOOKUP(A920,'ACCESS EXPORT'!$A:$AA,8,FALSE)))</f>
        <v>2501 N ORANGE AVE SUITE 401 ORLANDO FL 32804</v>
      </c>
      <c r="G920" s="4" t="str">
        <f>UPPER(VLOOKUP($A920,'ACCESS EXPORT'!$A:$AF,9,FALSE))</f>
        <v>ORANGE</v>
      </c>
      <c r="H920" s="4" t="str">
        <f>_xlfn.IFNA(VLOOKUP($B920,'ACCESS EXPORT'!$B:$J,9,FALSE),"")</f>
        <v>HB</v>
      </c>
      <c r="I920" s="3" t="str">
        <f>CONCATENATE("(P)",VLOOKUP($A920,'ACCESS EXPORT'!$A:$AF,11,FALSE)," (F)",VLOOKUP($A920,'ACCESS EXPORT'!$A:$AF,29,FALSE))</f>
        <v>(P)(407) 303-7283 (F)(407)303-0347</v>
      </c>
      <c r="J920" s="4" t="str">
        <f>UPPER(VLOOKUP($A920,'ACCESS EXPORT'!$A:$AF,12,FALSE))</f>
        <v>CRITICAL CARE/HOSPITALIST</v>
      </c>
      <c r="K920" s="4" t="str">
        <f>UPPER(VLOOKUP($A920,'ACCESS EXPORT'!$A:$AF,13,FALSE))</f>
        <v>WILLIAM WINDER</v>
      </c>
      <c r="L920" s="3" t="str">
        <f>IF(AND(VLOOKUP(A920,'ACCESS EXPORT'!A:AE,1,0),'ACCESS EXPORT'!N920=""),UPPER(CONCATENATE('ACCESS EXPORT'!AE920)),IF(VLOOKUP(A920,'ACCESS EXPORT'!A:AE,1,0),UPPER(CONCATENATE('ACCESS EXPORT'!N920," "&amp;CHAR(10),'ACCESS EXPORT'!AE920))))</f>
        <v>AMBER MODANI 
SAMANTHA AU-YEUNG (PRAC. ADMIN)</v>
      </c>
      <c r="M920" s="4" t="str">
        <f>UPPER(VLOOKUP($A920,'ACCESS EXPORT'!$A:$O,15,FALSE))</f>
        <v/>
      </c>
      <c r="N920" s="4" t="str">
        <f ca="1">IF(AND('ACCESS EXPORT'!X920="",'ACCESS EXPORT'!Y920=""),IF('ACCESS EXPORT'!V920&lt;&gt;"",(IF(TODAY()-'ACCESS EXPORT'!V920&gt;=-60,UPPER(CONCATENATE(VLOOKUP(B920,'ACCESS EXPORT'!$B:$P,15,FALSE),""&amp;CHAR(10)&amp;"(SEP",TEXT('ACCESS EXPORT'!V920," MM/DD/YYY)"))),IF(TODAY()-'ACCESS EXPORT'!V920&lt;0,UPPER(VLOOKUP(B920,'ACCESS EXPORT'!$B:$P,15,FALSE)),UPPER(VLOOKUP(B920,'ACCESS EXPORT'!$B:$P,15,FALSE))))),IF('ACCESS EXPORT'!U920="",UPPER(VLOOKUP(B920,'ACCESS EXPORT'!$B:$P,15,FALSE)),IF(TODAY()-'ACCESS EXPORT'!U920&lt;=30,CONCATENATE(UPPER(VLOOKUP(B920,'ACCESS EXPORT'!$B:$P,15,FALSE)),""&amp;CHAR(10)&amp;"(NEW",TEXT('ACCESS EXPORT'!U920," MM/DD/YYY)")),IF(AND(TODAY()-'ACCESS EXPORT'!U920&gt;30,TODAY()&gt;0),UPPER(VLOOKUP(B920,'ACCESS EXPORT'!$B:$P,15,FALSE)))))),IF('ACCESS EXPORT'!Y920&lt;&gt;"",UPPER(CONCATENATE(UPPER(VLOOKUP(B920,'ACCESS EXPORT'!$B:$P,15,FALSE)),""&amp;CHAR(10)&amp;"(Transfer Out",TEXT('ACCESS EXPORT'!Y920," MM/DD/YYY)"))),IF('ACCESS EXPORT'!X920&lt;&gt;"",UPPER(CONCATENATE(UPPER(VLOOKUP(B920,'ACCESS EXPORT'!$B:$P,15,FALSE)),""&amp;CHAR(10)&amp;"(Transfer In",TEXT('ACCESS EXPORT'!X920," MM/DD/YYY)"))))))</f>
        <v>HILL, AMANDA L.</v>
      </c>
      <c r="O920" s="4" t="str">
        <f>_xlfn.IFNA(VLOOKUP(B920,'ACCESS EXPORT'!$B:$Q,16,FALSE),"")</f>
        <v>APRN</v>
      </c>
      <c r="P920" s="4" t="str">
        <f>_xlfn.IFNA(VLOOKUP(B920,'ACCESS EXPORT'!B:W,22,FALSE),"-")</f>
        <v>1962871905</v>
      </c>
      <c r="Q920" s="4" t="str">
        <f>_xlfn.IFNA(VLOOKUP(A920,'ACCESS EXPORT'!$A:$AG,33,0),"-")</f>
        <v>Gretchen Scoleri</v>
      </c>
      <c r="R920" s="4" t="str">
        <f>_xlfn.IFNA(VLOOKUP(A920,'ACCESS EXPORT'!$A:$AH,34,0),"-")</f>
        <v>Linda Hopkins</v>
      </c>
      <c r="S920" s="4" t="str">
        <f>_xlfn.IFNA(VLOOKUP(A920,'ACCESS EXPORT'!$A:$AI,35,0),"-")</f>
        <v>James Agee</v>
      </c>
      <c r="T920" s="4" t="str">
        <f>_xlfn.IFNA(VLOOKUP(A920,'ACCESS EXPORT'!$A:$AJ,36,0),"-")</f>
        <v>Wanda Cruz</v>
      </c>
      <c r="U920" s="4" t="str">
        <f>_xlfn.IFNA(VLOOKUP(A920,'ACCESS EXPORT'!$A:$AK,37,0),"-")</f>
        <v>athena</v>
      </c>
      <c r="V920" s="4" t="str">
        <f>_xlfn.IFNA(VLOOKUP(A920,'ACCESS EXPORT'!$A:$AL,38,0),"-")</f>
        <v>N/A</v>
      </c>
      <c r="W920" s="4" t="str">
        <f>_xlfn.IFNA(VLOOKUP(A920,'ACCESS EXPORT'!$A:$AM,39,0),"-")</f>
        <v/>
      </c>
      <c r="X920" s="4" t="str">
        <f>_xlfn.IFNA(VLOOKUP(A920,'ACCESS EXPORT'!$A:$AN,40,0),"-")</f>
        <v>Libia Villaquiran / Jenny Green</v>
      </c>
      <c r="Y920" s="26" t="str">
        <f>_xlfn.IFNA(VLOOKUP(A920,'ACCESS EXPORT'!A:AO,41,0),"")</f>
        <v>Kristin Miller</v>
      </c>
      <c r="Z920" s="26" t="str">
        <f>_xlfn.IFNA(VLOOKUP(A920,'ACCESS EXPORT'!A:AP,42,0),"")</f>
        <v/>
      </c>
      <c r="AA920" s="26" t="str">
        <f>_xlfn.IFNA(VLOOKUP(A920,'ACCESS EXPORT'!A:AQ,43,0),"")</f>
        <v>Heather Tootle</v>
      </c>
    </row>
    <row r="921" spans="1:27" ht="18.75" x14ac:dyDescent="0.25">
      <c r="A921" s="33">
        <v>158</v>
      </c>
      <c r="B921" s="10">
        <v>1295</v>
      </c>
      <c r="C921" s="7" t="str">
        <f ca="1">IFERROR(UPPER(IF(AND('ACCESS EXPORT'!AA921="",'ACCESS EXPORT'!Z921=""),VLOOKUP(A921,'ACCESS EXPORT'!$A:$AF,32,FALSE),(IF('ACCESS EXPORT'!AA921&lt;&gt;"",CONCATENATE(VLOOKUP(A921,'ACCESS EXPORT'!$A:$AF,32,FALSE)," (Closed",TEXT('ACCESS EXPORT'!AA921," MM/DD/YYY)")),IF(TODAY()&lt;(('ACCESS EXPORT'!Z921)+30),CONCATENATE(VLOOKUP(A921,'ACCESS EXPORT'!$A:$AF,32,FALSE)," (Opens",TEXT('ACCESS EXPORT'!Z921," MM/DD/YYY)")),VLOOKUP(A921,'ACCESS EXPORT'!$A:$AF,32,FALSE)))))),"-")</f>
        <v>ADVENTHEALTH MEDICAL GROUP CRITICAL CARE AT CENTRAL FLORIDA</v>
      </c>
      <c r="D921" s="3" t="str">
        <f ca="1">IFERROR(UPPER(IF(AND('ACCESS EXPORT'!AA921="",'ACCESS EXPORT'!Z921=""),VLOOKUP(A921,'ACCESS EXPORT'!$A:$AF,28,FALSE),(IF('ACCESS EXPORT'!AA921&lt;&gt;"",CONCATENATE(VLOOKUP(A921,'ACCESS EXPORT'!$A:$AF,28,FALSE)," (Closed",TEXT('ACCESS EXPORT'!AA921," MM/DD/YYY)")),IF(TODAY()&lt;(('ACCESS EXPORT'!Z921)+30),CONCATENATE(VLOOKUP(A921,'ACCESS EXPORT'!$A:$AF,28,FALSE)," (Opens",TEXT('ACCESS EXPORT'!Z921," MM/DD/YYY)")),VLOOKUP(A921,'ACCESS EXPORT'!$A:$AF,28,FALSE)))))),"-")</f>
        <v>CRITICAL CARE SPECIALISTS</v>
      </c>
      <c r="E921" s="3" t="str">
        <f>VLOOKUP($A921,'ACCESS EXPORT'!$A:$AF,3,FALSE)</f>
        <v>7760</v>
      </c>
      <c r="F921" s="3" t="str">
        <f>UPPER(CONCATENATE(VLOOKUP(A921,'ACCESS EXPORT'!$A:$AF,4,FALSE)," ",VLOOKUP(A921,'ACCESS EXPORT'!$A:$AF,5,FALSE)," ",VLOOKUP(A921,'ACCESS EXPORT'!$A:$AF,6,FALSE)," ",VLOOKUP(A921,'ACCESS EXPORT'!$A:$AA,7,FALSE)," ",VLOOKUP(A921,'ACCESS EXPORT'!$A:$AA,8,FALSE)))</f>
        <v>2501 N ORANGE AVE SUITE 401 ORLANDO FL 32804</v>
      </c>
      <c r="G921" s="4" t="str">
        <f>UPPER(VLOOKUP($A921,'ACCESS EXPORT'!$A:$AF,9,FALSE))</f>
        <v>ORANGE</v>
      </c>
      <c r="H921" s="4" t="str">
        <f>_xlfn.IFNA(VLOOKUP($B921,'ACCESS EXPORT'!$B:$J,9,FALSE),"")</f>
        <v>HB</v>
      </c>
      <c r="I921" s="3" t="str">
        <f>CONCATENATE("(P)",VLOOKUP($A921,'ACCESS EXPORT'!$A:$AF,11,FALSE)," (F)",VLOOKUP($A921,'ACCESS EXPORT'!$A:$AF,29,FALSE))</f>
        <v>(P)(407) 303-7283 (F)(407)303-0347</v>
      </c>
      <c r="J921" s="4" t="str">
        <f>UPPER(VLOOKUP($A921,'ACCESS EXPORT'!$A:$AF,12,FALSE))</f>
        <v>CRITICAL CARE/HOSPITALIST</v>
      </c>
      <c r="K921" s="4" t="str">
        <f>UPPER(VLOOKUP($A921,'ACCESS EXPORT'!$A:$AF,13,FALSE))</f>
        <v>WILLIAM WINDER</v>
      </c>
      <c r="L921" s="3" t="str">
        <f>IF(AND(VLOOKUP(A921,'ACCESS EXPORT'!A:AE,1,0),'ACCESS EXPORT'!N921=""),UPPER(CONCATENATE('ACCESS EXPORT'!AE921)),IF(VLOOKUP(A921,'ACCESS EXPORT'!A:AE,1,0),UPPER(CONCATENATE('ACCESS EXPORT'!N921," "&amp;CHAR(10),'ACCESS EXPORT'!AE921))))</f>
        <v>AMBER MODANI 
SAMANTHA AU-YEUNG (PRAC. ADMIN)</v>
      </c>
      <c r="M921" s="4" t="str">
        <f>UPPER(VLOOKUP($A921,'ACCESS EXPORT'!$A:$O,15,FALSE))</f>
        <v/>
      </c>
      <c r="N921" s="4" t="str">
        <f ca="1">IF(AND('ACCESS EXPORT'!X921="",'ACCESS EXPORT'!Y921=""),IF('ACCESS EXPORT'!V921&lt;&gt;"",(IF(TODAY()-'ACCESS EXPORT'!V921&gt;=-60,UPPER(CONCATENATE(VLOOKUP(B921,'ACCESS EXPORT'!$B:$P,15,FALSE),""&amp;CHAR(10)&amp;"(SEP",TEXT('ACCESS EXPORT'!V921," MM/DD/YYY)"))),IF(TODAY()-'ACCESS EXPORT'!V921&lt;0,UPPER(VLOOKUP(B921,'ACCESS EXPORT'!$B:$P,15,FALSE)),UPPER(VLOOKUP(B921,'ACCESS EXPORT'!$B:$P,15,FALSE))))),IF('ACCESS EXPORT'!U921="",UPPER(VLOOKUP(B921,'ACCESS EXPORT'!$B:$P,15,FALSE)),IF(TODAY()-'ACCESS EXPORT'!U921&lt;=30,CONCATENATE(UPPER(VLOOKUP(B921,'ACCESS EXPORT'!$B:$P,15,FALSE)),""&amp;CHAR(10)&amp;"(NEW",TEXT('ACCESS EXPORT'!U921," MM/DD/YYY)")),IF(AND(TODAY()-'ACCESS EXPORT'!U921&gt;30,TODAY()&gt;0),UPPER(VLOOKUP(B921,'ACCESS EXPORT'!$B:$P,15,FALSE)))))),IF('ACCESS EXPORT'!Y921&lt;&gt;"",UPPER(CONCATENATE(UPPER(VLOOKUP(B921,'ACCESS EXPORT'!$B:$P,15,FALSE)),""&amp;CHAR(10)&amp;"(Transfer Out",TEXT('ACCESS EXPORT'!Y921," MM/DD/YYY)"))),IF('ACCESS EXPORT'!X921&lt;&gt;"",UPPER(CONCATENATE(UPPER(VLOOKUP(B921,'ACCESS EXPORT'!$B:$P,15,FALSE)),""&amp;CHAR(10)&amp;"(Transfer In",TEXT('ACCESS EXPORT'!X921," MM/DD/YYY)"))))))</f>
        <v>GOLDBLATT, MICHAEL A.</v>
      </c>
      <c r="O921" s="4" t="str">
        <f>_xlfn.IFNA(VLOOKUP(B921,'ACCESS EXPORT'!$B:$Q,16,FALSE),"")</f>
        <v>APRN</v>
      </c>
      <c r="P921" s="4" t="str">
        <f>_xlfn.IFNA(VLOOKUP(B921,'ACCESS EXPORT'!B:W,22,FALSE),"-")</f>
        <v>1275996639</v>
      </c>
      <c r="Q921" s="4" t="str">
        <f>_xlfn.IFNA(VLOOKUP(A921,'ACCESS EXPORT'!$A:$AG,33,0),"-")</f>
        <v>Gretchen Scoleri</v>
      </c>
      <c r="R921" s="4" t="str">
        <f>_xlfn.IFNA(VLOOKUP(A921,'ACCESS EXPORT'!$A:$AH,34,0),"-")</f>
        <v>Linda Hopkins</v>
      </c>
      <c r="S921" s="4" t="str">
        <f>_xlfn.IFNA(VLOOKUP(A921,'ACCESS EXPORT'!$A:$AI,35,0),"-")</f>
        <v>James Agee</v>
      </c>
      <c r="T921" s="4" t="str">
        <f>_xlfn.IFNA(VLOOKUP(A921,'ACCESS EXPORT'!$A:$AJ,36,0),"-")</f>
        <v>Wanda Cruz</v>
      </c>
      <c r="U921" s="4" t="str">
        <f>_xlfn.IFNA(VLOOKUP(A921,'ACCESS EXPORT'!$A:$AK,37,0),"-")</f>
        <v>athena</v>
      </c>
      <c r="V921" s="4" t="str">
        <f>_xlfn.IFNA(VLOOKUP(A921,'ACCESS EXPORT'!$A:$AL,38,0),"-")</f>
        <v>N/A</v>
      </c>
      <c r="W921" s="4" t="str">
        <f>_xlfn.IFNA(VLOOKUP(A921,'ACCESS EXPORT'!$A:$AM,39,0),"-")</f>
        <v/>
      </c>
      <c r="X921" s="4" t="str">
        <f>_xlfn.IFNA(VLOOKUP(A921,'ACCESS EXPORT'!$A:$AN,40,0),"-")</f>
        <v>Libia Villaquiran / Jenny Green</v>
      </c>
      <c r="Y921" s="26" t="str">
        <f>_xlfn.IFNA(VLOOKUP(A921,'ACCESS EXPORT'!A:AO,41,0),"")</f>
        <v>Kristin Miller</v>
      </c>
      <c r="Z921" s="26" t="str">
        <f>_xlfn.IFNA(VLOOKUP(A921,'ACCESS EXPORT'!A:AP,42,0),"")</f>
        <v/>
      </c>
      <c r="AA921" s="26" t="str">
        <f>_xlfn.IFNA(VLOOKUP(A921,'ACCESS EXPORT'!A:AQ,43,0),"")</f>
        <v>Heather Tootle</v>
      </c>
    </row>
    <row r="922" spans="1:27" ht="18.75" x14ac:dyDescent="0.25">
      <c r="A922" s="33">
        <v>158</v>
      </c>
      <c r="B922" s="10">
        <v>1298</v>
      </c>
      <c r="C922" s="7" t="str">
        <f ca="1">IFERROR(UPPER(IF(AND('ACCESS EXPORT'!AA922="",'ACCESS EXPORT'!Z922=""),VLOOKUP(A922,'ACCESS EXPORT'!$A:$AF,32,FALSE),(IF('ACCESS EXPORT'!AA922&lt;&gt;"",CONCATENATE(VLOOKUP(A922,'ACCESS EXPORT'!$A:$AF,32,FALSE)," (Closed",TEXT('ACCESS EXPORT'!AA922," MM/DD/YYY)")),IF(TODAY()&lt;(('ACCESS EXPORT'!Z922)+30),CONCATENATE(VLOOKUP(A922,'ACCESS EXPORT'!$A:$AF,32,FALSE)," (Opens",TEXT('ACCESS EXPORT'!Z922," MM/DD/YYY)")),VLOOKUP(A922,'ACCESS EXPORT'!$A:$AF,32,FALSE)))))),"-")</f>
        <v>ADVENTHEALTH MEDICAL GROUP CRITICAL CARE AT CENTRAL FLORIDA</v>
      </c>
      <c r="D922" s="3" t="str">
        <f ca="1">IFERROR(UPPER(IF(AND('ACCESS EXPORT'!AA922="",'ACCESS EXPORT'!Z922=""),VLOOKUP(A922,'ACCESS EXPORT'!$A:$AF,28,FALSE),(IF('ACCESS EXPORT'!AA922&lt;&gt;"",CONCATENATE(VLOOKUP(A922,'ACCESS EXPORT'!$A:$AF,28,FALSE)," (Closed",TEXT('ACCESS EXPORT'!AA922," MM/DD/YYY)")),IF(TODAY()&lt;(('ACCESS EXPORT'!Z922)+30),CONCATENATE(VLOOKUP(A922,'ACCESS EXPORT'!$A:$AF,28,FALSE)," (Opens",TEXT('ACCESS EXPORT'!Z922," MM/DD/YYY)")),VLOOKUP(A922,'ACCESS EXPORT'!$A:$AF,28,FALSE)))))),"-")</f>
        <v>CRITICAL CARE SPECIALISTS</v>
      </c>
      <c r="E922" s="3" t="str">
        <f>VLOOKUP($A922,'ACCESS EXPORT'!$A:$AF,3,FALSE)</f>
        <v>7760</v>
      </c>
      <c r="F922" s="3" t="str">
        <f>UPPER(CONCATENATE(VLOOKUP(A922,'ACCESS EXPORT'!$A:$AF,4,FALSE)," ",VLOOKUP(A922,'ACCESS EXPORT'!$A:$AF,5,FALSE)," ",VLOOKUP(A922,'ACCESS EXPORT'!$A:$AF,6,FALSE)," ",VLOOKUP(A922,'ACCESS EXPORT'!$A:$AA,7,FALSE)," ",VLOOKUP(A922,'ACCESS EXPORT'!$A:$AA,8,FALSE)))</f>
        <v>2501 N ORANGE AVE SUITE 401 ORLANDO FL 32804</v>
      </c>
      <c r="G922" s="4" t="str">
        <f>UPPER(VLOOKUP($A922,'ACCESS EXPORT'!$A:$AF,9,FALSE))</f>
        <v>ORANGE</v>
      </c>
      <c r="H922" s="4" t="str">
        <f>_xlfn.IFNA(VLOOKUP($B922,'ACCESS EXPORT'!$B:$J,9,FALSE),"")</f>
        <v>HB</v>
      </c>
      <c r="I922" s="3" t="str">
        <f>CONCATENATE("(P)",VLOOKUP($A922,'ACCESS EXPORT'!$A:$AF,11,FALSE)," (F)",VLOOKUP($A922,'ACCESS EXPORT'!$A:$AF,29,FALSE))</f>
        <v>(P)(407) 303-7283 (F)(407)303-0347</v>
      </c>
      <c r="J922" s="4" t="str">
        <f>UPPER(VLOOKUP($A922,'ACCESS EXPORT'!$A:$AF,12,FALSE))</f>
        <v>CRITICAL CARE/HOSPITALIST</v>
      </c>
      <c r="K922" s="4" t="str">
        <f>UPPER(VLOOKUP($A922,'ACCESS EXPORT'!$A:$AF,13,FALSE))</f>
        <v>WILLIAM WINDER</v>
      </c>
      <c r="L922" s="3" t="str">
        <f>IF(AND(VLOOKUP(A922,'ACCESS EXPORT'!A:AE,1,0),'ACCESS EXPORT'!N922=""),UPPER(CONCATENATE('ACCESS EXPORT'!AE922)),IF(VLOOKUP(A922,'ACCESS EXPORT'!A:AE,1,0),UPPER(CONCATENATE('ACCESS EXPORT'!N922," "&amp;CHAR(10),'ACCESS EXPORT'!AE922))))</f>
        <v>AMBER MODANI 
SAMANTHA AU-YEUNG (PRAC. ADMIN)</v>
      </c>
      <c r="M922" s="4" t="str">
        <f>UPPER(VLOOKUP($A922,'ACCESS EXPORT'!$A:$O,15,FALSE))</f>
        <v/>
      </c>
      <c r="N922" s="4" t="str">
        <f ca="1">IF(AND('ACCESS EXPORT'!X922="",'ACCESS EXPORT'!Y922=""),IF('ACCESS EXPORT'!V922&lt;&gt;"",(IF(TODAY()-'ACCESS EXPORT'!V922&gt;=-60,UPPER(CONCATENATE(VLOOKUP(B922,'ACCESS EXPORT'!$B:$P,15,FALSE),""&amp;CHAR(10)&amp;"(SEP",TEXT('ACCESS EXPORT'!V922," MM/DD/YYY)"))),IF(TODAY()-'ACCESS EXPORT'!V922&lt;0,UPPER(VLOOKUP(B922,'ACCESS EXPORT'!$B:$P,15,FALSE)),UPPER(VLOOKUP(B922,'ACCESS EXPORT'!$B:$P,15,FALSE))))),IF('ACCESS EXPORT'!U922="",UPPER(VLOOKUP(B922,'ACCESS EXPORT'!$B:$P,15,FALSE)),IF(TODAY()-'ACCESS EXPORT'!U922&lt;=30,CONCATENATE(UPPER(VLOOKUP(B922,'ACCESS EXPORT'!$B:$P,15,FALSE)),""&amp;CHAR(10)&amp;"(NEW",TEXT('ACCESS EXPORT'!U922," MM/DD/YYY)")),IF(AND(TODAY()-'ACCESS EXPORT'!U922&gt;30,TODAY()&gt;0),UPPER(VLOOKUP(B922,'ACCESS EXPORT'!$B:$P,15,FALSE)))))),IF('ACCESS EXPORT'!Y922&lt;&gt;"",UPPER(CONCATENATE(UPPER(VLOOKUP(B922,'ACCESS EXPORT'!$B:$P,15,FALSE)),""&amp;CHAR(10)&amp;"(Transfer Out",TEXT('ACCESS EXPORT'!Y922," MM/DD/YYY)"))),IF('ACCESS EXPORT'!X922&lt;&gt;"",UPPER(CONCATENATE(UPPER(VLOOKUP(B922,'ACCESS EXPORT'!$B:$P,15,FALSE)),""&amp;CHAR(10)&amp;"(Transfer In",TEXT('ACCESS EXPORT'!X922," MM/DD/YYY)"))))))</f>
        <v>BULL, STEFANIE MARIA</v>
      </c>
      <c r="O922" s="4" t="str">
        <f>_xlfn.IFNA(VLOOKUP(B922,'ACCESS EXPORT'!$B:$Q,16,FALSE),"")</f>
        <v>APRN</v>
      </c>
      <c r="P922" s="4" t="str">
        <f>_xlfn.IFNA(VLOOKUP(B922,'ACCESS EXPORT'!B:W,22,FALSE),"-")</f>
        <v>1508269846</v>
      </c>
      <c r="Q922" s="4" t="str">
        <f>_xlfn.IFNA(VLOOKUP(A922,'ACCESS EXPORT'!$A:$AG,33,0),"-")</f>
        <v>Gretchen Scoleri</v>
      </c>
      <c r="R922" s="4" t="str">
        <f>_xlfn.IFNA(VLOOKUP(A922,'ACCESS EXPORT'!$A:$AH,34,0),"-")</f>
        <v>Linda Hopkins</v>
      </c>
      <c r="S922" s="4" t="str">
        <f>_xlfn.IFNA(VLOOKUP(A922,'ACCESS EXPORT'!$A:$AI,35,0),"-")</f>
        <v>James Agee</v>
      </c>
      <c r="T922" s="4" t="str">
        <f>_xlfn.IFNA(VLOOKUP(A922,'ACCESS EXPORT'!$A:$AJ,36,0),"-")</f>
        <v>Wanda Cruz</v>
      </c>
      <c r="U922" s="4" t="str">
        <f>_xlfn.IFNA(VLOOKUP(A922,'ACCESS EXPORT'!$A:$AK,37,0),"-")</f>
        <v>athena</v>
      </c>
      <c r="V922" s="4" t="str">
        <f>_xlfn.IFNA(VLOOKUP(A922,'ACCESS EXPORT'!$A:$AL,38,0),"-")</f>
        <v>N/A</v>
      </c>
      <c r="W922" s="4" t="str">
        <f>_xlfn.IFNA(VLOOKUP(A922,'ACCESS EXPORT'!$A:$AM,39,0),"-")</f>
        <v/>
      </c>
      <c r="X922" s="4" t="str">
        <f>_xlfn.IFNA(VLOOKUP(A922,'ACCESS EXPORT'!$A:$AN,40,0),"-")</f>
        <v>Libia Villaquiran / Jenny Green</v>
      </c>
      <c r="Y922" s="26" t="str">
        <f>_xlfn.IFNA(VLOOKUP(A922,'ACCESS EXPORT'!A:AO,41,0),"")</f>
        <v>Kristin Miller</v>
      </c>
      <c r="Z922" s="26" t="str">
        <f>_xlfn.IFNA(VLOOKUP(A922,'ACCESS EXPORT'!A:AP,42,0),"")</f>
        <v/>
      </c>
      <c r="AA922" s="26" t="str">
        <f>_xlfn.IFNA(VLOOKUP(A922,'ACCESS EXPORT'!A:AQ,43,0),"")</f>
        <v>Heather Tootle</v>
      </c>
    </row>
    <row r="923" spans="1:27" ht="18.75" x14ac:dyDescent="0.25">
      <c r="A923" s="33">
        <v>158</v>
      </c>
      <c r="B923" s="10">
        <v>1321</v>
      </c>
      <c r="C923" s="7" t="str">
        <f ca="1">IFERROR(UPPER(IF(AND('ACCESS EXPORT'!AA923="",'ACCESS EXPORT'!Z923=""),VLOOKUP(A923,'ACCESS EXPORT'!$A:$AF,32,FALSE),(IF('ACCESS EXPORT'!AA923&lt;&gt;"",CONCATENATE(VLOOKUP(A923,'ACCESS EXPORT'!$A:$AF,32,FALSE)," (Closed",TEXT('ACCESS EXPORT'!AA923," MM/DD/YYY)")),IF(TODAY()&lt;(('ACCESS EXPORT'!Z923)+30),CONCATENATE(VLOOKUP(A923,'ACCESS EXPORT'!$A:$AF,32,FALSE)," (Opens",TEXT('ACCESS EXPORT'!Z923," MM/DD/YYY)")),VLOOKUP(A923,'ACCESS EXPORT'!$A:$AF,32,FALSE)))))),"-")</f>
        <v>ADVENTHEALTH MEDICAL GROUP CRITICAL CARE AT CENTRAL FLORIDA</v>
      </c>
      <c r="D923" s="3" t="str">
        <f ca="1">IFERROR(UPPER(IF(AND('ACCESS EXPORT'!AA923="",'ACCESS EXPORT'!Z923=""),VLOOKUP(A923,'ACCESS EXPORT'!$A:$AF,28,FALSE),(IF('ACCESS EXPORT'!AA923&lt;&gt;"",CONCATENATE(VLOOKUP(A923,'ACCESS EXPORT'!$A:$AF,28,FALSE)," (Closed",TEXT('ACCESS EXPORT'!AA923," MM/DD/YYY)")),IF(TODAY()&lt;(('ACCESS EXPORT'!Z923)+30),CONCATENATE(VLOOKUP(A923,'ACCESS EXPORT'!$A:$AF,28,FALSE)," (Opens",TEXT('ACCESS EXPORT'!Z923," MM/DD/YYY)")),VLOOKUP(A923,'ACCESS EXPORT'!$A:$AF,28,FALSE)))))),"-")</f>
        <v>CRITICAL CARE SPECIALISTS</v>
      </c>
      <c r="E923" s="3" t="str">
        <f>VLOOKUP($A923,'ACCESS EXPORT'!$A:$AF,3,FALSE)</f>
        <v>7760</v>
      </c>
      <c r="F923" s="3" t="str">
        <f>UPPER(CONCATENATE(VLOOKUP(A923,'ACCESS EXPORT'!$A:$AF,4,FALSE)," ",VLOOKUP(A923,'ACCESS EXPORT'!$A:$AF,5,FALSE)," ",VLOOKUP(A923,'ACCESS EXPORT'!$A:$AF,6,FALSE)," ",VLOOKUP(A923,'ACCESS EXPORT'!$A:$AA,7,FALSE)," ",VLOOKUP(A923,'ACCESS EXPORT'!$A:$AA,8,FALSE)))</f>
        <v>2501 N ORANGE AVE SUITE 401 ORLANDO FL 32804</v>
      </c>
      <c r="G923" s="4" t="str">
        <f>UPPER(VLOOKUP($A923,'ACCESS EXPORT'!$A:$AF,9,FALSE))</f>
        <v>ORANGE</v>
      </c>
      <c r="H923" s="4" t="str">
        <f>_xlfn.IFNA(VLOOKUP($B923,'ACCESS EXPORT'!$B:$J,9,FALSE),"")</f>
        <v>HB</v>
      </c>
      <c r="I923" s="3" t="str">
        <f>CONCATENATE("(P)",VLOOKUP($A923,'ACCESS EXPORT'!$A:$AF,11,FALSE)," (F)",VLOOKUP($A923,'ACCESS EXPORT'!$A:$AF,29,FALSE))</f>
        <v>(P)(407) 303-7283 (F)(407)303-0347</v>
      </c>
      <c r="J923" s="4" t="str">
        <f>UPPER(VLOOKUP($A923,'ACCESS EXPORT'!$A:$AF,12,FALSE))</f>
        <v>CRITICAL CARE/HOSPITALIST</v>
      </c>
      <c r="K923" s="4" t="str">
        <f>UPPER(VLOOKUP($A923,'ACCESS EXPORT'!$A:$AF,13,FALSE))</f>
        <v>WILLIAM WINDER</v>
      </c>
      <c r="L923" s="3" t="str">
        <f>IF(AND(VLOOKUP(A923,'ACCESS EXPORT'!A:AE,1,0),'ACCESS EXPORT'!N923=""),UPPER(CONCATENATE('ACCESS EXPORT'!AE923)),IF(VLOOKUP(A923,'ACCESS EXPORT'!A:AE,1,0),UPPER(CONCATENATE('ACCESS EXPORT'!N923," "&amp;CHAR(10),'ACCESS EXPORT'!AE923))))</f>
        <v>AMBER MODANI 
SAMANTHA AU-YEUNG (PRAC. ADMIN)</v>
      </c>
      <c r="M923" s="4" t="str">
        <f>UPPER(VLOOKUP($A923,'ACCESS EXPORT'!$A:$O,15,FALSE))</f>
        <v/>
      </c>
      <c r="N923" s="4" t="str">
        <f ca="1">IF(AND('ACCESS EXPORT'!X923="",'ACCESS EXPORT'!Y923=""),IF('ACCESS EXPORT'!V923&lt;&gt;"",(IF(TODAY()-'ACCESS EXPORT'!V923&gt;=-60,UPPER(CONCATENATE(VLOOKUP(B923,'ACCESS EXPORT'!$B:$P,15,FALSE),""&amp;CHAR(10)&amp;"(SEP",TEXT('ACCESS EXPORT'!V923," MM/DD/YYY)"))),IF(TODAY()-'ACCESS EXPORT'!V923&lt;0,UPPER(VLOOKUP(B923,'ACCESS EXPORT'!$B:$P,15,FALSE)),UPPER(VLOOKUP(B923,'ACCESS EXPORT'!$B:$P,15,FALSE))))),IF('ACCESS EXPORT'!U923="",UPPER(VLOOKUP(B923,'ACCESS EXPORT'!$B:$P,15,FALSE)),IF(TODAY()-'ACCESS EXPORT'!U923&lt;=30,CONCATENATE(UPPER(VLOOKUP(B923,'ACCESS EXPORT'!$B:$P,15,FALSE)),""&amp;CHAR(10)&amp;"(NEW",TEXT('ACCESS EXPORT'!U923," MM/DD/YYY)")),IF(AND(TODAY()-'ACCESS EXPORT'!U923&gt;30,TODAY()&gt;0),UPPER(VLOOKUP(B923,'ACCESS EXPORT'!$B:$P,15,FALSE)))))),IF('ACCESS EXPORT'!Y923&lt;&gt;"",UPPER(CONCATENATE(UPPER(VLOOKUP(B923,'ACCESS EXPORT'!$B:$P,15,FALSE)),""&amp;CHAR(10)&amp;"(Transfer Out",TEXT('ACCESS EXPORT'!Y923," MM/DD/YYY)"))),IF('ACCESS EXPORT'!X923&lt;&gt;"",UPPER(CONCATENATE(UPPER(VLOOKUP(B923,'ACCESS EXPORT'!$B:$P,15,FALSE)),""&amp;CHAR(10)&amp;"(Transfer In",TEXT('ACCESS EXPORT'!X923," MM/DD/YYY)"))))))</f>
        <v>ROSARIO, ARIEL</v>
      </c>
      <c r="O923" s="4" t="str">
        <f>_xlfn.IFNA(VLOOKUP(B923,'ACCESS EXPORT'!$B:$Q,16,FALSE),"")</f>
        <v>PA-C</v>
      </c>
      <c r="P923" s="4" t="str">
        <f>_xlfn.IFNA(VLOOKUP(B923,'ACCESS EXPORT'!B:W,22,FALSE),"-")</f>
        <v>1740734482</v>
      </c>
      <c r="Q923" s="4" t="str">
        <f>_xlfn.IFNA(VLOOKUP(A923,'ACCESS EXPORT'!$A:$AG,33,0),"-")</f>
        <v>Gretchen Scoleri</v>
      </c>
      <c r="R923" s="4" t="str">
        <f>_xlfn.IFNA(VLOOKUP(A923,'ACCESS EXPORT'!$A:$AH,34,0),"-")</f>
        <v>Linda Hopkins</v>
      </c>
      <c r="S923" s="4" t="str">
        <f>_xlfn.IFNA(VLOOKUP(A923,'ACCESS EXPORT'!$A:$AI,35,0),"-")</f>
        <v>James Agee</v>
      </c>
      <c r="T923" s="4" t="str">
        <f>_xlfn.IFNA(VLOOKUP(A923,'ACCESS EXPORT'!$A:$AJ,36,0),"-")</f>
        <v>Wanda Cruz</v>
      </c>
      <c r="U923" s="4" t="str">
        <f>_xlfn.IFNA(VLOOKUP(A923,'ACCESS EXPORT'!$A:$AK,37,0),"-")</f>
        <v>athena</v>
      </c>
      <c r="V923" s="4" t="str">
        <f>_xlfn.IFNA(VLOOKUP(A923,'ACCESS EXPORT'!$A:$AL,38,0),"-")</f>
        <v>N/A</v>
      </c>
      <c r="W923" s="4" t="str">
        <f>_xlfn.IFNA(VLOOKUP(A923,'ACCESS EXPORT'!$A:$AM,39,0),"-")</f>
        <v/>
      </c>
      <c r="X923" s="4" t="str">
        <f>_xlfn.IFNA(VLOOKUP(A923,'ACCESS EXPORT'!$A:$AN,40,0),"-")</f>
        <v>Libia Villaquiran / Jenny Green</v>
      </c>
      <c r="Y923" s="26" t="str">
        <f>_xlfn.IFNA(VLOOKUP(A923,'ACCESS EXPORT'!A:AO,41,0),"")</f>
        <v>Kristin Miller</v>
      </c>
      <c r="Z923" s="26" t="str">
        <f>_xlfn.IFNA(VLOOKUP(A923,'ACCESS EXPORT'!A:AP,42,0),"")</f>
        <v/>
      </c>
      <c r="AA923" s="26" t="str">
        <f>_xlfn.IFNA(VLOOKUP(A923,'ACCESS EXPORT'!A:AQ,43,0),"")</f>
        <v>Heather Tootle</v>
      </c>
    </row>
    <row r="924" spans="1:27" ht="18.75" x14ac:dyDescent="0.25">
      <c r="A924" s="33">
        <v>158</v>
      </c>
      <c r="B924" s="10">
        <v>1514</v>
      </c>
      <c r="C924" s="7" t="str">
        <f ca="1">IFERROR(UPPER(IF(AND('ACCESS EXPORT'!AA924="",'ACCESS EXPORT'!Z924=""),VLOOKUP(A924,'ACCESS EXPORT'!$A:$AF,32,FALSE),(IF('ACCESS EXPORT'!AA924&lt;&gt;"",CONCATENATE(VLOOKUP(A924,'ACCESS EXPORT'!$A:$AF,32,FALSE)," (Closed",TEXT('ACCESS EXPORT'!AA924," MM/DD/YYY)")),IF(TODAY()&lt;(('ACCESS EXPORT'!Z924)+30),CONCATENATE(VLOOKUP(A924,'ACCESS EXPORT'!$A:$AF,32,FALSE)," (Opens",TEXT('ACCESS EXPORT'!Z924," MM/DD/YYY)")),VLOOKUP(A924,'ACCESS EXPORT'!$A:$AF,32,FALSE)))))),"-")</f>
        <v>ADVENTHEALTH MEDICAL GROUP CRITICAL CARE AT CENTRAL FLORIDA</v>
      </c>
      <c r="D924" s="3" t="str">
        <f ca="1">IFERROR(UPPER(IF(AND('ACCESS EXPORT'!AA924="",'ACCESS EXPORT'!Z924=""),VLOOKUP(A924,'ACCESS EXPORT'!$A:$AF,28,FALSE),(IF('ACCESS EXPORT'!AA924&lt;&gt;"",CONCATENATE(VLOOKUP(A924,'ACCESS EXPORT'!$A:$AF,28,FALSE)," (Closed",TEXT('ACCESS EXPORT'!AA924," MM/DD/YYY)")),IF(TODAY()&lt;(('ACCESS EXPORT'!Z924)+30),CONCATENATE(VLOOKUP(A924,'ACCESS EXPORT'!$A:$AF,28,FALSE)," (Opens",TEXT('ACCESS EXPORT'!Z924," MM/DD/YYY)")),VLOOKUP(A924,'ACCESS EXPORT'!$A:$AF,28,FALSE)))))),"-")</f>
        <v>CRITICAL CARE SPECIALISTS</v>
      </c>
      <c r="E924" s="3" t="str">
        <f>VLOOKUP($A924,'ACCESS EXPORT'!$A:$AF,3,FALSE)</f>
        <v>7760</v>
      </c>
      <c r="F924" s="3" t="str">
        <f>UPPER(CONCATENATE(VLOOKUP(A924,'ACCESS EXPORT'!$A:$AF,4,FALSE)," ",VLOOKUP(A924,'ACCESS EXPORT'!$A:$AF,5,FALSE)," ",VLOOKUP(A924,'ACCESS EXPORT'!$A:$AF,6,FALSE)," ",VLOOKUP(A924,'ACCESS EXPORT'!$A:$AA,7,FALSE)," ",VLOOKUP(A924,'ACCESS EXPORT'!$A:$AA,8,FALSE)))</f>
        <v>2501 N ORANGE AVE SUITE 401 ORLANDO FL 32804</v>
      </c>
      <c r="G924" s="4" t="str">
        <f>UPPER(VLOOKUP($A924,'ACCESS EXPORT'!$A:$AF,9,FALSE))</f>
        <v>ORANGE</v>
      </c>
      <c r="H924" s="4" t="str">
        <f>_xlfn.IFNA(VLOOKUP($B924,'ACCESS EXPORT'!$B:$J,9,FALSE),"")</f>
        <v>Waterman</v>
      </c>
      <c r="I924" s="3" t="str">
        <f>CONCATENATE("(P)",VLOOKUP($A924,'ACCESS EXPORT'!$A:$AF,11,FALSE)," (F)",VLOOKUP($A924,'ACCESS EXPORT'!$A:$AF,29,FALSE))</f>
        <v>(P)(407) 303-7283 (F)(407)303-0347</v>
      </c>
      <c r="J924" s="4" t="str">
        <f>UPPER(VLOOKUP($A924,'ACCESS EXPORT'!$A:$AF,12,FALSE))</f>
        <v>CRITICAL CARE/HOSPITALIST</v>
      </c>
      <c r="K924" s="4" t="str">
        <f>UPPER(VLOOKUP($A924,'ACCESS EXPORT'!$A:$AF,13,FALSE))</f>
        <v>WILLIAM WINDER</v>
      </c>
      <c r="L924" s="3" t="str">
        <f>IF(AND(VLOOKUP(A924,'ACCESS EXPORT'!A:AE,1,0),'ACCESS EXPORT'!N924=""),UPPER(CONCATENATE('ACCESS EXPORT'!AE924)),IF(VLOOKUP(A924,'ACCESS EXPORT'!A:AE,1,0),UPPER(CONCATENATE('ACCESS EXPORT'!N924," "&amp;CHAR(10),'ACCESS EXPORT'!AE924))))</f>
        <v>AMBER MODANI 
SAMANTHA AU-YEUNG (PRAC. ADMIN)</v>
      </c>
      <c r="M924" s="4" t="str">
        <f>UPPER(VLOOKUP($A924,'ACCESS EXPORT'!$A:$O,15,FALSE))</f>
        <v/>
      </c>
      <c r="N924" s="4" t="str">
        <f ca="1">IF(AND('ACCESS EXPORT'!X924="",'ACCESS EXPORT'!Y924=""),IF('ACCESS EXPORT'!V924&lt;&gt;"",(IF(TODAY()-'ACCESS EXPORT'!V924&gt;=-60,UPPER(CONCATENATE(VLOOKUP(B924,'ACCESS EXPORT'!$B:$P,15,FALSE),""&amp;CHAR(10)&amp;"(SEP",TEXT('ACCESS EXPORT'!V924," MM/DD/YYY)"))),IF(TODAY()-'ACCESS EXPORT'!V924&lt;0,UPPER(VLOOKUP(B924,'ACCESS EXPORT'!$B:$P,15,FALSE)),UPPER(VLOOKUP(B924,'ACCESS EXPORT'!$B:$P,15,FALSE))))),IF('ACCESS EXPORT'!U924="",UPPER(VLOOKUP(B924,'ACCESS EXPORT'!$B:$P,15,FALSE)),IF(TODAY()-'ACCESS EXPORT'!U924&lt;=30,CONCATENATE(UPPER(VLOOKUP(B924,'ACCESS EXPORT'!$B:$P,15,FALSE)),""&amp;CHAR(10)&amp;"(NEW",TEXT('ACCESS EXPORT'!U924," MM/DD/YYY)")),IF(AND(TODAY()-'ACCESS EXPORT'!U924&gt;30,TODAY()&gt;0),UPPER(VLOOKUP(B924,'ACCESS EXPORT'!$B:$P,15,FALSE)))))),IF('ACCESS EXPORT'!Y924&lt;&gt;"",UPPER(CONCATENATE(UPPER(VLOOKUP(B924,'ACCESS EXPORT'!$B:$P,15,FALSE)),""&amp;CHAR(10)&amp;"(Transfer Out",TEXT('ACCESS EXPORT'!Y924," MM/DD/YYY)"))),IF('ACCESS EXPORT'!X924&lt;&gt;"",UPPER(CONCATENATE(UPPER(VLOOKUP(B924,'ACCESS EXPORT'!$B:$P,15,FALSE)),""&amp;CHAR(10)&amp;"(Transfer In",TEXT('ACCESS EXPORT'!X924," MM/DD/YYY)"))))))</f>
        <v>ROSADO, CAROLYN</v>
      </c>
      <c r="O924" s="4" t="str">
        <f>_xlfn.IFNA(VLOOKUP(B924,'ACCESS EXPORT'!$B:$Q,16,FALSE),"")</f>
        <v>PA-C</v>
      </c>
      <c r="P924" s="4" t="str">
        <f>_xlfn.IFNA(VLOOKUP(B924,'ACCESS EXPORT'!B:W,22,FALSE),"-")</f>
        <v>1700067469</v>
      </c>
      <c r="Q924" s="4" t="str">
        <f>_xlfn.IFNA(VLOOKUP(A924,'ACCESS EXPORT'!$A:$AG,33,0),"-")</f>
        <v>Gretchen Scoleri</v>
      </c>
      <c r="R924" s="4" t="str">
        <f>_xlfn.IFNA(VLOOKUP(A924,'ACCESS EXPORT'!$A:$AH,34,0),"-")</f>
        <v>Linda Hopkins</v>
      </c>
      <c r="S924" s="4" t="str">
        <f>_xlfn.IFNA(VLOOKUP(A924,'ACCESS EXPORT'!$A:$AI,35,0),"-")</f>
        <v>James Agee</v>
      </c>
      <c r="T924" s="4" t="str">
        <f>_xlfn.IFNA(VLOOKUP(A924,'ACCESS EXPORT'!$A:$AJ,36,0),"-")</f>
        <v>Wanda Cruz</v>
      </c>
      <c r="U924" s="4" t="str">
        <f>_xlfn.IFNA(VLOOKUP(A924,'ACCESS EXPORT'!$A:$AK,37,0),"-")</f>
        <v>athena</v>
      </c>
      <c r="V924" s="4" t="str">
        <f>_xlfn.IFNA(VLOOKUP(A924,'ACCESS EXPORT'!$A:$AL,38,0),"-")</f>
        <v>N/A</v>
      </c>
      <c r="W924" s="4" t="str">
        <f>_xlfn.IFNA(VLOOKUP(A924,'ACCESS EXPORT'!$A:$AM,39,0),"-")</f>
        <v/>
      </c>
      <c r="X924" s="4" t="str">
        <f>_xlfn.IFNA(VLOOKUP(A924,'ACCESS EXPORT'!$A:$AN,40,0),"-")</f>
        <v>Libia Villaquiran / Jenny Green</v>
      </c>
      <c r="Y924" s="26" t="str">
        <f>_xlfn.IFNA(VLOOKUP(A924,'ACCESS EXPORT'!A:AO,41,0),"")</f>
        <v>Kristin Miller</v>
      </c>
      <c r="Z924" s="26" t="str">
        <f>_xlfn.IFNA(VLOOKUP(A924,'ACCESS EXPORT'!A:AP,42,0),"")</f>
        <v/>
      </c>
      <c r="AA924" s="26" t="str">
        <f>_xlfn.IFNA(VLOOKUP(A924,'ACCESS EXPORT'!A:AQ,43,0),"")</f>
        <v>Heather Tootle</v>
      </c>
    </row>
    <row r="925" spans="1:27" ht="18.75" x14ac:dyDescent="0.25">
      <c r="A925" s="33">
        <v>158</v>
      </c>
      <c r="B925" s="10">
        <v>1312</v>
      </c>
      <c r="C925" s="7" t="str">
        <f ca="1">IFERROR(UPPER(IF(AND('ACCESS EXPORT'!AA925="",'ACCESS EXPORT'!Z925=""),VLOOKUP(A925,'ACCESS EXPORT'!$A:$AF,32,FALSE),(IF('ACCESS EXPORT'!AA925&lt;&gt;"",CONCATENATE(VLOOKUP(A925,'ACCESS EXPORT'!$A:$AF,32,FALSE)," (Closed",TEXT('ACCESS EXPORT'!AA925," MM/DD/YYY)")),IF(TODAY()&lt;(('ACCESS EXPORT'!Z925)+30),CONCATENATE(VLOOKUP(A925,'ACCESS EXPORT'!$A:$AF,32,FALSE)," (Opens",TEXT('ACCESS EXPORT'!Z925," MM/DD/YYY)")),VLOOKUP(A925,'ACCESS EXPORT'!$A:$AF,32,FALSE)))))),"-")</f>
        <v>ADVENTHEALTH MEDICAL GROUP CRITICAL CARE AT CENTRAL FLORIDA</v>
      </c>
      <c r="D925" s="3" t="str">
        <f ca="1">IFERROR(UPPER(IF(AND('ACCESS EXPORT'!AA925="",'ACCESS EXPORT'!Z925=""),VLOOKUP(A925,'ACCESS EXPORT'!$A:$AF,28,FALSE),(IF('ACCESS EXPORT'!AA925&lt;&gt;"",CONCATENATE(VLOOKUP(A925,'ACCESS EXPORT'!$A:$AF,28,FALSE)," (Closed",TEXT('ACCESS EXPORT'!AA925," MM/DD/YYY)")),IF(TODAY()&lt;(('ACCESS EXPORT'!Z925)+30),CONCATENATE(VLOOKUP(A925,'ACCESS EXPORT'!$A:$AF,28,FALSE)," (Opens",TEXT('ACCESS EXPORT'!Z925," MM/DD/YYY)")),VLOOKUP(A925,'ACCESS EXPORT'!$A:$AF,28,FALSE)))))),"-")</f>
        <v>CRITICAL CARE SPECIALISTS</v>
      </c>
      <c r="E925" s="3" t="str">
        <f>VLOOKUP($A925,'ACCESS EXPORT'!$A:$AF,3,FALSE)</f>
        <v>7760</v>
      </c>
      <c r="F925" s="3" t="str">
        <f>UPPER(CONCATENATE(VLOOKUP(A925,'ACCESS EXPORT'!$A:$AF,4,FALSE)," ",VLOOKUP(A925,'ACCESS EXPORT'!$A:$AF,5,FALSE)," ",VLOOKUP(A925,'ACCESS EXPORT'!$A:$AF,6,FALSE)," ",VLOOKUP(A925,'ACCESS EXPORT'!$A:$AA,7,FALSE)," ",VLOOKUP(A925,'ACCESS EXPORT'!$A:$AA,8,FALSE)))</f>
        <v>2501 N ORANGE AVE SUITE 401 ORLANDO FL 32804</v>
      </c>
      <c r="G925" s="4" t="str">
        <f>UPPER(VLOOKUP($A925,'ACCESS EXPORT'!$A:$AF,9,FALSE))</f>
        <v>ORANGE</v>
      </c>
      <c r="H925" s="4" t="str">
        <f>_xlfn.IFNA(VLOOKUP($B925,'ACCESS EXPORT'!$B:$J,9,FALSE),"")</f>
        <v>HB</v>
      </c>
      <c r="I925" s="3" t="str">
        <f>CONCATENATE("(P)",VLOOKUP($A925,'ACCESS EXPORT'!$A:$AF,11,FALSE)," (F)",VLOOKUP($A925,'ACCESS EXPORT'!$A:$AF,29,FALSE))</f>
        <v>(P)(407) 303-7283 (F)(407)303-0347</v>
      </c>
      <c r="J925" s="4" t="str">
        <f>UPPER(VLOOKUP($A925,'ACCESS EXPORT'!$A:$AF,12,FALSE))</f>
        <v>CRITICAL CARE/HOSPITALIST</v>
      </c>
      <c r="K925" s="4" t="str">
        <f>UPPER(VLOOKUP($A925,'ACCESS EXPORT'!$A:$AF,13,FALSE))</f>
        <v>WILLIAM WINDER</v>
      </c>
      <c r="L925" s="3" t="str">
        <f>IF(AND(VLOOKUP(A925,'ACCESS EXPORT'!A:AE,1,0),'ACCESS EXPORT'!N925=""),UPPER(CONCATENATE('ACCESS EXPORT'!AE925)),IF(VLOOKUP(A925,'ACCESS EXPORT'!A:AE,1,0),UPPER(CONCATENATE('ACCESS EXPORT'!N925," "&amp;CHAR(10),'ACCESS EXPORT'!AE925))))</f>
        <v>AMBER MODANI 
SAMANTHA AU-YEUNG (PRAC. ADMIN)</v>
      </c>
      <c r="M925" s="4" t="str">
        <f>UPPER(VLOOKUP($A925,'ACCESS EXPORT'!$A:$O,15,FALSE))</f>
        <v/>
      </c>
      <c r="N925" s="4" t="str">
        <f ca="1">IF(AND('ACCESS EXPORT'!X925="",'ACCESS EXPORT'!Y925=""),IF('ACCESS EXPORT'!V925&lt;&gt;"",(IF(TODAY()-'ACCESS EXPORT'!V925&gt;=-60,UPPER(CONCATENATE(VLOOKUP(B925,'ACCESS EXPORT'!$B:$P,15,FALSE),""&amp;CHAR(10)&amp;"(SEP",TEXT('ACCESS EXPORT'!V925," MM/DD/YYY)"))),IF(TODAY()-'ACCESS EXPORT'!V925&lt;0,UPPER(VLOOKUP(B925,'ACCESS EXPORT'!$B:$P,15,FALSE)),UPPER(VLOOKUP(B925,'ACCESS EXPORT'!$B:$P,15,FALSE))))),IF('ACCESS EXPORT'!U925="",UPPER(VLOOKUP(B925,'ACCESS EXPORT'!$B:$P,15,FALSE)),IF(TODAY()-'ACCESS EXPORT'!U925&lt;=30,CONCATENATE(UPPER(VLOOKUP(B925,'ACCESS EXPORT'!$B:$P,15,FALSE)),""&amp;CHAR(10)&amp;"(NEW",TEXT('ACCESS EXPORT'!U925," MM/DD/YYY)")),IF(AND(TODAY()-'ACCESS EXPORT'!U925&gt;30,TODAY()&gt;0),UPPER(VLOOKUP(B925,'ACCESS EXPORT'!$B:$P,15,FALSE)))))),IF('ACCESS EXPORT'!Y925&lt;&gt;"",UPPER(CONCATENATE(UPPER(VLOOKUP(B925,'ACCESS EXPORT'!$B:$P,15,FALSE)),""&amp;CHAR(10)&amp;"(Transfer Out",TEXT('ACCESS EXPORT'!Y925," MM/DD/YYY)"))),IF('ACCESS EXPORT'!X925&lt;&gt;"",UPPER(CONCATENATE(UPPER(VLOOKUP(B925,'ACCESS EXPORT'!$B:$P,15,FALSE)),""&amp;CHAR(10)&amp;"(Transfer In",TEXT('ACCESS EXPORT'!X925," MM/DD/YYY)"))))))</f>
        <v>FARAG, HANY</v>
      </c>
      <c r="O925" s="4" t="str">
        <f>_xlfn.IFNA(VLOOKUP(B925,'ACCESS EXPORT'!$B:$Q,16,FALSE),"")</f>
        <v>MD</v>
      </c>
      <c r="P925" s="4" t="str">
        <f>_xlfn.IFNA(VLOOKUP(B925,'ACCESS EXPORT'!B:W,22,FALSE),"-")</f>
        <v>1538362066</v>
      </c>
      <c r="Q925" s="4" t="str">
        <f>_xlfn.IFNA(VLOOKUP(A925,'ACCESS EXPORT'!$A:$AG,33,0),"-")</f>
        <v>Gretchen Scoleri</v>
      </c>
      <c r="R925" s="4" t="str">
        <f>_xlfn.IFNA(VLOOKUP(A925,'ACCESS EXPORT'!$A:$AH,34,0),"-")</f>
        <v>Linda Hopkins</v>
      </c>
      <c r="S925" s="4" t="str">
        <f>_xlfn.IFNA(VLOOKUP(A925,'ACCESS EXPORT'!$A:$AI,35,0),"-")</f>
        <v>James Agee</v>
      </c>
      <c r="T925" s="4" t="str">
        <f>_xlfn.IFNA(VLOOKUP(A925,'ACCESS EXPORT'!$A:$AJ,36,0),"-")</f>
        <v>Wanda Cruz</v>
      </c>
      <c r="U925" s="4" t="str">
        <f>_xlfn.IFNA(VLOOKUP(A925,'ACCESS EXPORT'!$A:$AK,37,0),"-")</f>
        <v>athena</v>
      </c>
      <c r="V925" s="4" t="str">
        <f>_xlfn.IFNA(VLOOKUP(A925,'ACCESS EXPORT'!$A:$AL,38,0),"-")</f>
        <v>N/A</v>
      </c>
      <c r="W925" s="4" t="str">
        <f>_xlfn.IFNA(VLOOKUP(A925,'ACCESS EXPORT'!$A:$AM,39,0),"-")</f>
        <v/>
      </c>
      <c r="X925" s="4" t="str">
        <f>_xlfn.IFNA(VLOOKUP(A925,'ACCESS EXPORT'!$A:$AN,40,0),"-")</f>
        <v>Libia Villaquiran / Jenny Green</v>
      </c>
      <c r="Y925" s="26" t="str">
        <f>_xlfn.IFNA(VLOOKUP(A925,'ACCESS EXPORT'!A:AO,41,0),"")</f>
        <v>Kristin Miller</v>
      </c>
      <c r="Z925" s="26" t="str">
        <f>_xlfn.IFNA(VLOOKUP(A925,'ACCESS EXPORT'!A:AP,42,0),"")</f>
        <v/>
      </c>
      <c r="AA925" s="26" t="str">
        <f>_xlfn.IFNA(VLOOKUP(A925,'ACCESS EXPORT'!A:AQ,43,0),"")</f>
        <v>Heather Tootle</v>
      </c>
    </row>
    <row r="926" spans="1:27" ht="18.75" x14ac:dyDescent="0.25">
      <c r="A926" s="33">
        <v>158</v>
      </c>
      <c r="B926" s="10">
        <v>1305</v>
      </c>
      <c r="C926" s="7" t="str">
        <f ca="1">IFERROR(UPPER(IF(AND('ACCESS EXPORT'!AA926="",'ACCESS EXPORT'!Z926=""),VLOOKUP(A926,'ACCESS EXPORT'!$A:$AF,32,FALSE),(IF('ACCESS EXPORT'!AA926&lt;&gt;"",CONCATENATE(VLOOKUP(A926,'ACCESS EXPORT'!$A:$AF,32,FALSE)," (Closed",TEXT('ACCESS EXPORT'!AA926," MM/DD/YYY)")),IF(TODAY()&lt;(('ACCESS EXPORT'!Z926)+30),CONCATENATE(VLOOKUP(A926,'ACCESS EXPORT'!$A:$AF,32,FALSE)," (Opens",TEXT('ACCESS EXPORT'!Z926," MM/DD/YYY)")),VLOOKUP(A926,'ACCESS EXPORT'!$A:$AF,32,FALSE)))))),"-")</f>
        <v>ADVENTHEALTH MEDICAL GROUP CRITICAL CARE AT CENTRAL FLORIDA</v>
      </c>
      <c r="D926" s="3" t="str">
        <f ca="1">IFERROR(UPPER(IF(AND('ACCESS EXPORT'!AA926="",'ACCESS EXPORT'!Z926=""),VLOOKUP(A926,'ACCESS EXPORT'!$A:$AF,28,FALSE),(IF('ACCESS EXPORT'!AA926&lt;&gt;"",CONCATENATE(VLOOKUP(A926,'ACCESS EXPORT'!$A:$AF,28,FALSE)," (Closed",TEXT('ACCESS EXPORT'!AA926," MM/DD/YYY)")),IF(TODAY()&lt;(('ACCESS EXPORT'!Z926)+30),CONCATENATE(VLOOKUP(A926,'ACCESS EXPORT'!$A:$AF,28,FALSE)," (Opens",TEXT('ACCESS EXPORT'!Z926," MM/DD/YYY)")),VLOOKUP(A926,'ACCESS EXPORT'!$A:$AF,28,FALSE)))))),"-")</f>
        <v>CRITICAL CARE SPECIALISTS</v>
      </c>
      <c r="E926" s="3" t="str">
        <f>VLOOKUP($A926,'ACCESS EXPORT'!$A:$AF,3,FALSE)</f>
        <v>7760</v>
      </c>
      <c r="F926" s="3" t="str">
        <f>UPPER(CONCATENATE(VLOOKUP(A926,'ACCESS EXPORT'!$A:$AF,4,FALSE)," ",VLOOKUP(A926,'ACCESS EXPORT'!$A:$AF,5,FALSE)," ",VLOOKUP(A926,'ACCESS EXPORT'!$A:$AF,6,FALSE)," ",VLOOKUP(A926,'ACCESS EXPORT'!$A:$AA,7,FALSE)," ",VLOOKUP(A926,'ACCESS EXPORT'!$A:$AA,8,FALSE)))</f>
        <v>2501 N ORANGE AVE SUITE 401 ORLANDO FL 32804</v>
      </c>
      <c r="G926" s="4" t="str">
        <f>UPPER(VLOOKUP($A926,'ACCESS EXPORT'!$A:$AF,9,FALSE))</f>
        <v>ORANGE</v>
      </c>
      <c r="H926" s="4" t="str">
        <f>_xlfn.IFNA(VLOOKUP($B926,'ACCESS EXPORT'!$B:$J,9,FALSE),"")</f>
        <v>HB</v>
      </c>
      <c r="I926" s="3" t="str">
        <f>CONCATENATE("(P)",VLOOKUP($A926,'ACCESS EXPORT'!$A:$AF,11,FALSE)," (F)",VLOOKUP($A926,'ACCESS EXPORT'!$A:$AF,29,FALSE))</f>
        <v>(P)(407) 303-7283 (F)(407)303-0347</v>
      </c>
      <c r="J926" s="4" t="str">
        <f>UPPER(VLOOKUP($A926,'ACCESS EXPORT'!$A:$AF,12,FALSE))</f>
        <v>CRITICAL CARE/HOSPITALIST</v>
      </c>
      <c r="K926" s="4" t="str">
        <f>UPPER(VLOOKUP($A926,'ACCESS EXPORT'!$A:$AF,13,FALSE))</f>
        <v>WILLIAM WINDER</v>
      </c>
      <c r="L926" s="3" t="str">
        <f>IF(AND(VLOOKUP(A926,'ACCESS EXPORT'!A:AE,1,0),'ACCESS EXPORT'!N926=""),UPPER(CONCATENATE('ACCESS EXPORT'!AE926)),IF(VLOOKUP(A926,'ACCESS EXPORT'!A:AE,1,0),UPPER(CONCATENATE('ACCESS EXPORT'!N926," "&amp;CHAR(10),'ACCESS EXPORT'!AE926))))</f>
        <v>AMBER MODANI 
SAMANTHA AU-YEUNG (PRAC. ADMIN)</v>
      </c>
      <c r="M926" s="4" t="str">
        <f>UPPER(VLOOKUP($A926,'ACCESS EXPORT'!$A:$O,15,FALSE))</f>
        <v/>
      </c>
      <c r="N926" s="4" t="str">
        <f ca="1">IF(AND('ACCESS EXPORT'!X926="",'ACCESS EXPORT'!Y926=""),IF('ACCESS EXPORT'!V926&lt;&gt;"",(IF(TODAY()-'ACCESS EXPORT'!V926&gt;=-60,UPPER(CONCATENATE(VLOOKUP(B926,'ACCESS EXPORT'!$B:$P,15,FALSE),""&amp;CHAR(10)&amp;"(SEP",TEXT('ACCESS EXPORT'!V926," MM/DD/YYY)"))),IF(TODAY()-'ACCESS EXPORT'!V926&lt;0,UPPER(VLOOKUP(B926,'ACCESS EXPORT'!$B:$P,15,FALSE)),UPPER(VLOOKUP(B926,'ACCESS EXPORT'!$B:$P,15,FALSE))))),IF('ACCESS EXPORT'!U926="",UPPER(VLOOKUP(B926,'ACCESS EXPORT'!$B:$P,15,FALSE)),IF(TODAY()-'ACCESS EXPORT'!U926&lt;=30,CONCATENATE(UPPER(VLOOKUP(B926,'ACCESS EXPORT'!$B:$P,15,FALSE)),""&amp;CHAR(10)&amp;"(NEW",TEXT('ACCESS EXPORT'!U926," MM/DD/YYY)")),IF(AND(TODAY()-'ACCESS EXPORT'!U926&gt;30,TODAY()&gt;0),UPPER(VLOOKUP(B926,'ACCESS EXPORT'!$B:$P,15,FALSE)))))),IF('ACCESS EXPORT'!Y926&lt;&gt;"",UPPER(CONCATENATE(UPPER(VLOOKUP(B926,'ACCESS EXPORT'!$B:$P,15,FALSE)),""&amp;CHAR(10)&amp;"(Transfer Out",TEXT('ACCESS EXPORT'!Y926," MM/DD/YYY)"))),IF('ACCESS EXPORT'!X926&lt;&gt;"",UPPER(CONCATENATE(UPPER(VLOOKUP(B926,'ACCESS EXPORT'!$B:$P,15,FALSE)),""&amp;CHAR(10)&amp;"(Transfer In",TEXT('ACCESS EXPORT'!X926," MM/DD/YYY)"))))))</f>
        <v>OLIVEIRA, EDUARDO C.</v>
      </c>
      <c r="O926" s="4" t="str">
        <f>_xlfn.IFNA(VLOOKUP(B926,'ACCESS EXPORT'!$B:$Q,16,FALSE),"")</f>
        <v>MD</v>
      </c>
      <c r="P926" s="4" t="str">
        <f>_xlfn.IFNA(VLOOKUP(B926,'ACCESS EXPORT'!B:W,22,FALSE),"-")</f>
        <v>1285694562</v>
      </c>
      <c r="Q926" s="4" t="str">
        <f>_xlfn.IFNA(VLOOKUP(A926,'ACCESS EXPORT'!$A:$AG,33,0),"-")</f>
        <v>Gretchen Scoleri</v>
      </c>
      <c r="R926" s="4" t="str">
        <f>_xlfn.IFNA(VLOOKUP(A926,'ACCESS EXPORT'!$A:$AH,34,0),"-")</f>
        <v>Linda Hopkins</v>
      </c>
      <c r="S926" s="4" t="str">
        <f>_xlfn.IFNA(VLOOKUP(A926,'ACCESS EXPORT'!$A:$AI,35,0),"-")</f>
        <v>James Agee</v>
      </c>
      <c r="T926" s="4" t="str">
        <f>_xlfn.IFNA(VLOOKUP(A926,'ACCESS EXPORT'!$A:$AJ,36,0),"-")</f>
        <v>Wanda Cruz</v>
      </c>
      <c r="U926" s="4" t="str">
        <f>_xlfn.IFNA(VLOOKUP(A926,'ACCESS EXPORT'!$A:$AK,37,0),"-")</f>
        <v>athena</v>
      </c>
      <c r="V926" s="4" t="str">
        <f>_xlfn.IFNA(VLOOKUP(A926,'ACCESS EXPORT'!$A:$AL,38,0),"-")</f>
        <v>N/A</v>
      </c>
      <c r="W926" s="4" t="str">
        <f>_xlfn.IFNA(VLOOKUP(A926,'ACCESS EXPORT'!$A:$AM,39,0),"-")</f>
        <v/>
      </c>
      <c r="X926" s="4" t="str">
        <f>_xlfn.IFNA(VLOOKUP(A926,'ACCESS EXPORT'!$A:$AN,40,0),"-")</f>
        <v>Libia Villaquiran / Jenny Green</v>
      </c>
      <c r="Y926" s="26" t="str">
        <f>_xlfn.IFNA(VLOOKUP(A926,'ACCESS EXPORT'!A:AO,41,0),"")</f>
        <v>Kristin Miller</v>
      </c>
      <c r="Z926" s="26" t="str">
        <f>_xlfn.IFNA(VLOOKUP(A926,'ACCESS EXPORT'!A:AP,42,0),"")</f>
        <v/>
      </c>
      <c r="AA926" s="26" t="str">
        <f>_xlfn.IFNA(VLOOKUP(A926,'ACCESS EXPORT'!A:AQ,43,0),"")</f>
        <v>Heather Tootle</v>
      </c>
    </row>
    <row r="927" spans="1:27" ht="18.75" x14ac:dyDescent="0.25">
      <c r="A927" s="33">
        <v>158</v>
      </c>
      <c r="B927" s="10">
        <v>1972</v>
      </c>
      <c r="C927" s="7" t="str">
        <f ca="1">IFERROR(UPPER(IF(AND('ACCESS EXPORT'!AA927="",'ACCESS EXPORT'!Z927=""),VLOOKUP(A927,'ACCESS EXPORT'!$A:$AF,32,FALSE),(IF('ACCESS EXPORT'!AA927&lt;&gt;"",CONCATENATE(VLOOKUP(A927,'ACCESS EXPORT'!$A:$AF,32,FALSE)," (Closed",TEXT('ACCESS EXPORT'!AA927," MM/DD/YYY)")),IF(TODAY()&lt;(('ACCESS EXPORT'!Z927)+30),CONCATENATE(VLOOKUP(A927,'ACCESS EXPORT'!$A:$AF,32,FALSE)," (Opens",TEXT('ACCESS EXPORT'!Z927," MM/DD/YYY)")),VLOOKUP(A927,'ACCESS EXPORT'!$A:$AF,32,FALSE)))))),"-")</f>
        <v>ADVENTHEALTH MEDICAL GROUP CRITICAL CARE AT CENTRAL FLORIDA</v>
      </c>
      <c r="D927" s="3" t="str">
        <f ca="1">IFERROR(UPPER(IF(AND('ACCESS EXPORT'!AA927="",'ACCESS EXPORT'!Z927=""),VLOOKUP(A927,'ACCESS EXPORT'!$A:$AF,28,FALSE),(IF('ACCESS EXPORT'!AA927&lt;&gt;"",CONCATENATE(VLOOKUP(A927,'ACCESS EXPORT'!$A:$AF,28,FALSE)," (Closed",TEXT('ACCESS EXPORT'!AA927," MM/DD/YYY)")),IF(TODAY()&lt;(('ACCESS EXPORT'!Z927)+30),CONCATENATE(VLOOKUP(A927,'ACCESS EXPORT'!$A:$AF,28,FALSE)," (Opens",TEXT('ACCESS EXPORT'!Z927," MM/DD/YYY)")),VLOOKUP(A927,'ACCESS EXPORT'!$A:$AF,28,FALSE)))))),"-")</f>
        <v>CRITICAL CARE SPECIALISTS</v>
      </c>
      <c r="E927" s="3" t="str">
        <f>VLOOKUP($A927,'ACCESS EXPORT'!$A:$AF,3,FALSE)</f>
        <v>7760</v>
      </c>
      <c r="F927" s="3" t="str">
        <f>UPPER(CONCATENATE(VLOOKUP(A927,'ACCESS EXPORT'!$A:$AF,4,FALSE)," ",VLOOKUP(A927,'ACCESS EXPORT'!$A:$AF,5,FALSE)," ",VLOOKUP(A927,'ACCESS EXPORT'!$A:$AF,6,FALSE)," ",VLOOKUP(A927,'ACCESS EXPORT'!$A:$AA,7,FALSE)," ",VLOOKUP(A927,'ACCESS EXPORT'!$A:$AA,8,FALSE)))</f>
        <v>2501 N ORANGE AVE SUITE 401 ORLANDO FL 32804</v>
      </c>
      <c r="G927" s="4" t="str">
        <f>UPPER(VLOOKUP($A927,'ACCESS EXPORT'!$A:$AF,9,FALSE))</f>
        <v>ORANGE</v>
      </c>
      <c r="H927" s="4" t="str">
        <f>_xlfn.IFNA(VLOOKUP($B927,'ACCESS EXPORT'!$B:$J,9,FALSE),"")</f>
        <v>HB</v>
      </c>
      <c r="I927" s="3" t="str">
        <f>CONCATENATE("(P)",VLOOKUP($A927,'ACCESS EXPORT'!$A:$AF,11,FALSE)," (F)",VLOOKUP($A927,'ACCESS EXPORT'!$A:$AF,29,FALSE))</f>
        <v>(P)(407) 303-7283 (F)(407)303-0347</v>
      </c>
      <c r="J927" s="4" t="str">
        <f>UPPER(VLOOKUP($A927,'ACCESS EXPORT'!$A:$AF,12,FALSE))</f>
        <v>CRITICAL CARE/HOSPITALIST</v>
      </c>
      <c r="K927" s="4" t="str">
        <f>UPPER(VLOOKUP($A927,'ACCESS EXPORT'!$A:$AF,13,FALSE))</f>
        <v>WILLIAM WINDER</v>
      </c>
      <c r="L927" s="3" t="str">
        <f>IF(AND(VLOOKUP(A927,'ACCESS EXPORT'!A:AE,1,0),'ACCESS EXPORT'!N927=""),UPPER(CONCATENATE('ACCESS EXPORT'!AE927)),IF(VLOOKUP(A927,'ACCESS EXPORT'!A:AE,1,0),UPPER(CONCATENATE('ACCESS EXPORT'!N927," "&amp;CHAR(10),'ACCESS EXPORT'!AE927))))</f>
        <v>AMBER MODANI 
SAMANTHA AU-YEUNG (PRAC. ADMIN)</v>
      </c>
      <c r="M927" s="4" t="str">
        <f>UPPER(VLOOKUP($A927,'ACCESS EXPORT'!$A:$O,15,FALSE))</f>
        <v/>
      </c>
      <c r="N927" s="4" t="str">
        <f ca="1">IF(AND('ACCESS EXPORT'!X927="",'ACCESS EXPORT'!Y927=""),IF('ACCESS EXPORT'!V927&lt;&gt;"",(IF(TODAY()-'ACCESS EXPORT'!V927&gt;=-60,UPPER(CONCATENATE(VLOOKUP(B927,'ACCESS EXPORT'!$B:$P,15,FALSE),""&amp;CHAR(10)&amp;"(SEP",TEXT('ACCESS EXPORT'!V927," MM/DD/YYY)"))),IF(TODAY()-'ACCESS EXPORT'!V927&lt;0,UPPER(VLOOKUP(B927,'ACCESS EXPORT'!$B:$P,15,FALSE)),UPPER(VLOOKUP(B927,'ACCESS EXPORT'!$B:$P,15,FALSE))))),IF('ACCESS EXPORT'!U927="",UPPER(VLOOKUP(B927,'ACCESS EXPORT'!$B:$P,15,FALSE)),IF(TODAY()-'ACCESS EXPORT'!U927&lt;=30,CONCATENATE(UPPER(VLOOKUP(B927,'ACCESS EXPORT'!$B:$P,15,FALSE)),""&amp;CHAR(10)&amp;"(NEW",TEXT('ACCESS EXPORT'!U927," MM/DD/YYY)")),IF(AND(TODAY()-'ACCESS EXPORT'!U927&gt;30,TODAY()&gt;0),UPPER(VLOOKUP(B927,'ACCESS EXPORT'!$B:$P,15,FALSE)))))),IF('ACCESS EXPORT'!Y927&lt;&gt;"",UPPER(CONCATENATE(UPPER(VLOOKUP(B927,'ACCESS EXPORT'!$B:$P,15,FALSE)),""&amp;CHAR(10)&amp;"(Transfer Out",TEXT('ACCESS EXPORT'!Y927," MM/DD/YYY)"))),IF('ACCESS EXPORT'!X927&lt;&gt;"",UPPER(CONCATENATE(UPPER(VLOOKUP(B927,'ACCESS EXPORT'!$B:$P,15,FALSE)),""&amp;CHAR(10)&amp;"(Transfer In",TEXT('ACCESS EXPORT'!X927," MM/DD/YYY)"))))))</f>
        <v>ASHRAF, ALI</v>
      </c>
      <c r="O927" s="4" t="str">
        <f>_xlfn.IFNA(VLOOKUP(B927,'ACCESS EXPORT'!$B:$Q,16,FALSE),"")</f>
        <v>MD</v>
      </c>
      <c r="P927" s="4" t="str">
        <f>_xlfn.IFNA(VLOOKUP(B927,'ACCESS EXPORT'!B:W,22,FALSE),"-")</f>
        <v>1013180124</v>
      </c>
      <c r="Q927" s="4" t="str">
        <f>_xlfn.IFNA(VLOOKUP(A927,'ACCESS EXPORT'!$A:$AG,33,0),"-")</f>
        <v>Gretchen Scoleri</v>
      </c>
      <c r="R927" s="4" t="str">
        <f>_xlfn.IFNA(VLOOKUP(A927,'ACCESS EXPORT'!$A:$AH,34,0),"-")</f>
        <v>Linda Hopkins</v>
      </c>
      <c r="S927" s="4" t="str">
        <f>_xlfn.IFNA(VLOOKUP(A927,'ACCESS EXPORT'!$A:$AI,35,0),"-")</f>
        <v>James Agee</v>
      </c>
      <c r="T927" s="4" t="str">
        <f>_xlfn.IFNA(VLOOKUP(A927,'ACCESS EXPORT'!$A:$AJ,36,0),"-")</f>
        <v>Wanda Cruz</v>
      </c>
      <c r="U927" s="4" t="str">
        <f>_xlfn.IFNA(VLOOKUP(A927,'ACCESS EXPORT'!$A:$AK,37,0),"-")</f>
        <v>athena</v>
      </c>
      <c r="V927" s="4" t="str">
        <f>_xlfn.IFNA(VLOOKUP(A927,'ACCESS EXPORT'!$A:$AL,38,0),"-")</f>
        <v>N/A</v>
      </c>
      <c r="W927" s="4" t="str">
        <f>_xlfn.IFNA(VLOOKUP(A927,'ACCESS EXPORT'!$A:$AM,39,0),"-")</f>
        <v/>
      </c>
      <c r="X927" s="4" t="str">
        <f>_xlfn.IFNA(VLOOKUP(A927,'ACCESS EXPORT'!$A:$AN,40,0),"-")</f>
        <v>Libia Villaquiran / Jenny Green</v>
      </c>
      <c r="Y927" s="26" t="str">
        <f>_xlfn.IFNA(VLOOKUP(A927,'ACCESS EXPORT'!A:AO,41,0),"")</f>
        <v>Kristin Miller</v>
      </c>
      <c r="Z927" s="26" t="str">
        <f>_xlfn.IFNA(VLOOKUP(A927,'ACCESS EXPORT'!A:AP,42,0),"")</f>
        <v/>
      </c>
      <c r="AA927" s="26" t="str">
        <f>_xlfn.IFNA(VLOOKUP(A927,'ACCESS EXPORT'!A:AQ,43,0),"")</f>
        <v>Heather Tootle</v>
      </c>
    </row>
    <row r="928" spans="1:27" ht="18.75" x14ac:dyDescent="0.25">
      <c r="A928" s="33">
        <v>158</v>
      </c>
      <c r="B928" s="10">
        <v>1317</v>
      </c>
      <c r="C928" s="7" t="str">
        <f ca="1">IFERROR(UPPER(IF(AND('ACCESS EXPORT'!AA928="",'ACCESS EXPORT'!Z928=""),VLOOKUP(A928,'ACCESS EXPORT'!$A:$AF,32,FALSE),(IF('ACCESS EXPORT'!AA928&lt;&gt;"",CONCATENATE(VLOOKUP(A928,'ACCESS EXPORT'!$A:$AF,32,FALSE)," (Closed",TEXT('ACCESS EXPORT'!AA928," MM/DD/YYY)")),IF(TODAY()&lt;(('ACCESS EXPORT'!Z928)+30),CONCATENATE(VLOOKUP(A928,'ACCESS EXPORT'!$A:$AF,32,FALSE)," (Opens",TEXT('ACCESS EXPORT'!Z928," MM/DD/YYY)")),VLOOKUP(A928,'ACCESS EXPORT'!$A:$AF,32,FALSE)))))),"-")</f>
        <v>ADVENTHEALTH MEDICAL GROUP CRITICAL CARE AT CENTRAL FLORIDA</v>
      </c>
      <c r="D928" s="3" t="str">
        <f ca="1">IFERROR(UPPER(IF(AND('ACCESS EXPORT'!AA928="",'ACCESS EXPORT'!Z928=""),VLOOKUP(A928,'ACCESS EXPORT'!$A:$AF,28,FALSE),(IF('ACCESS EXPORT'!AA928&lt;&gt;"",CONCATENATE(VLOOKUP(A928,'ACCESS EXPORT'!$A:$AF,28,FALSE)," (Closed",TEXT('ACCESS EXPORT'!AA928," MM/DD/YYY)")),IF(TODAY()&lt;(('ACCESS EXPORT'!Z928)+30),CONCATENATE(VLOOKUP(A928,'ACCESS EXPORT'!$A:$AF,28,FALSE)," (Opens",TEXT('ACCESS EXPORT'!Z928," MM/DD/YYY)")),VLOOKUP(A928,'ACCESS EXPORT'!$A:$AF,28,FALSE)))))),"-")</f>
        <v>CRITICAL CARE SPECIALISTS</v>
      </c>
      <c r="E928" s="3" t="str">
        <f>VLOOKUP($A928,'ACCESS EXPORT'!$A:$AF,3,FALSE)</f>
        <v>7760</v>
      </c>
      <c r="F928" s="3" t="str">
        <f>UPPER(CONCATENATE(VLOOKUP(A928,'ACCESS EXPORT'!$A:$AF,4,FALSE)," ",VLOOKUP(A928,'ACCESS EXPORT'!$A:$AF,5,FALSE)," ",VLOOKUP(A928,'ACCESS EXPORT'!$A:$AF,6,FALSE)," ",VLOOKUP(A928,'ACCESS EXPORT'!$A:$AA,7,FALSE)," ",VLOOKUP(A928,'ACCESS EXPORT'!$A:$AA,8,FALSE)))</f>
        <v>2501 N ORANGE AVE SUITE 401 ORLANDO FL 32804</v>
      </c>
      <c r="G928" s="4" t="str">
        <f>UPPER(VLOOKUP($A928,'ACCESS EXPORT'!$A:$AF,9,FALSE))</f>
        <v>ORANGE</v>
      </c>
      <c r="H928" s="4" t="str">
        <f>_xlfn.IFNA(VLOOKUP($B928,'ACCESS EXPORT'!$B:$J,9,FALSE),"")</f>
        <v>HB</v>
      </c>
      <c r="I928" s="3" t="str">
        <f>CONCATENATE("(P)",VLOOKUP($A928,'ACCESS EXPORT'!$A:$AF,11,FALSE)," (F)",VLOOKUP($A928,'ACCESS EXPORT'!$A:$AF,29,FALSE))</f>
        <v>(P)(407) 303-7283 (F)(407)303-0347</v>
      </c>
      <c r="J928" s="4" t="str">
        <f>UPPER(VLOOKUP($A928,'ACCESS EXPORT'!$A:$AF,12,FALSE))</f>
        <v>CRITICAL CARE/HOSPITALIST</v>
      </c>
      <c r="K928" s="4" t="str">
        <f>UPPER(VLOOKUP($A928,'ACCESS EXPORT'!$A:$AF,13,FALSE))</f>
        <v>WILLIAM WINDER</v>
      </c>
      <c r="L928" s="3" t="str">
        <f>IF(AND(VLOOKUP(A928,'ACCESS EXPORT'!A:AE,1,0),'ACCESS EXPORT'!N928=""),UPPER(CONCATENATE('ACCESS EXPORT'!AE928)),IF(VLOOKUP(A928,'ACCESS EXPORT'!A:AE,1,0),UPPER(CONCATENATE('ACCESS EXPORT'!N928," "&amp;CHAR(10),'ACCESS EXPORT'!AE928))))</f>
        <v>AMBER MODANI 
SAMANTHA AU-YEUNG (PRAC. ADMIN)</v>
      </c>
      <c r="M928" s="4" t="str">
        <f>UPPER(VLOOKUP($A928,'ACCESS EXPORT'!$A:$O,15,FALSE))</f>
        <v/>
      </c>
      <c r="N928" s="4" t="str">
        <f ca="1">IF(AND('ACCESS EXPORT'!X928="",'ACCESS EXPORT'!Y928=""),IF('ACCESS EXPORT'!V928&lt;&gt;"",(IF(TODAY()-'ACCESS EXPORT'!V928&gt;=-60,UPPER(CONCATENATE(VLOOKUP(B928,'ACCESS EXPORT'!$B:$P,15,FALSE),""&amp;CHAR(10)&amp;"(SEP",TEXT('ACCESS EXPORT'!V928," MM/DD/YYY)"))),IF(TODAY()-'ACCESS EXPORT'!V928&lt;0,UPPER(VLOOKUP(B928,'ACCESS EXPORT'!$B:$P,15,FALSE)),UPPER(VLOOKUP(B928,'ACCESS EXPORT'!$B:$P,15,FALSE))))),IF('ACCESS EXPORT'!U928="",UPPER(VLOOKUP(B928,'ACCESS EXPORT'!$B:$P,15,FALSE)),IF(TODAY()-'ACCESS EXPORT'!U928&lt;=30,CONCATENATE(UPPER(VLOOKUP(B928,'ACCESS EXPORT'!$B:$P,15,FALSE)),""&amp;CHAR(10)&amp;"(NEW",TEXT('ACCESS EXPORT'!U928," MM/DD/YYY)")),IF(AND(TODAY()-'ACCESS EXPORT'!U928&gt;30,TODAY()&gt;0),UPPER(VLOOKUP(B928,'ACCESS EXPORT'!$B:$P,15,FALSE)))))),IF('ACCESS EXPORT'!Y928&lt;&gt;"",UPPER(CONCATENATE(UPPER(VLOOKUP(B928,'ACCESS EXPORT'!$B:$P,15,FALSE)),""&amp;CHAR(10)&amp;"(Transfer Out",TEXT('ACCESS EXPORT'!Y928," MM/DD/YYY)"))),IF('ACCESS EXPORT'!X928&lt;&gt;"",UPPER(CONCATENATE(UPPER(VLOOKUP(B928,'ACCESS EXPORT'!$B:$P,15,FALSE)),""&amp;CHAR(10)&amp;"(Transfer In",TEXT('ACCESS EXPORT'!X928," MM/DD/YYY)"))))))</f>
        <v>SMITH, LISA</v>
      </c>
      <c r="O928" s="4" t="str">
        <f>_xlfn.IFNA(VLOOKUP(B928,'ACCESS EXPORT'!$B:$Q,16,FALSE),"")</f>
        <v>APRN</v>
      </c>
      <c r="P928" s="4" t="str">
        <f>_xlfn.IFNA(VLOOKUP(B928,'ACCESS EXPORT'!B:W,22,FALSE),"-")</f>
        <v>1174875660</v>
      </c>
      <c r="Q928" s="4" t="str">
        <f>_xlfn.IFNA(VLOOKUP(A928,'ACCESS EXPORT'!$A:$AG,33,0),"-")</f>
        <v>Gretchen Scoleri</v>
      </c>
      <c r="R928" s="4" t="str">
        <f>_xlfn.IFNA(VLOOKUP(A928,'ACCESS EXPORT'!$A:$AH,34,0),"-")</f>
        <v>Linda Hopkins</v>
      </c>
      <c r="S928" s="4" t="str">
        <f>_xlfn.IFNA(VLOOKUP(A928,'ACCESS EXPORT'!$A:$AI,35,0),"-")</f>
        <v>James Agee</v>
      </c>
      <c r="T928" s="4" t="str">
        <f>_xlfn.IFNA(VLOOKUP(A928,'ACCESS EXPORT'!$A:$AJ,36,0),"-")</f>
        <v>Wanda Cruz</v>
      </c>
      <c r="U928" s="4" t="str">
        <f>_xlfn.IFNA(VLOOKUP(A928,'ACCESS EXPORT'!$A:$AK,37,0),"-")</f>
        <v>athena</v>
      </c>
      <c r="V928" s="4" t="str">
        <f>_xlfn.IFNA(VLOOKUP(A928,'ACCESS EXPORT'!$A:$AL,38,0),"-")</f>
        <v>N/A</v>
      </c>
      <c r="W928" s="4" t="str">
        <f>_xlfn.IFNA(VLOOKUP(A928,'ACCESS EXPORT'!$A:$AM,39,0),"-")</f>
        <v/>
      </c>
      <c r="X928" s="4" t="str">
        <f>_xlfn.IFNA(VLOOKUP(A928,'ACCESS EXPORT'!$A:$AN,40,0),"-")</f>
        <v>Libia Villaquiran / Jenny Green</v>
      </c>
      <c r="Y928" s="26" t="str">
        <f>_xlfn.IFNA(VLOOKUP(A928,'ACCESS EXPORT'!A:AO,41,0),"")</f>
        <v>Kristin Miller</v>
      </c>
      <c r="Z928" s="26" t="str">
        <f>_xlfn.IFNA(VLOOKUP(A928,'ACCESS EXPORT'!A:AP,42,0),"")</f>
        <v/>
      </c>
      <c r="AA928" s="26" t="str">
        <f>_xlfn.IFNA(VLOOKUP(A928,'ACCESS EXPORT'!A:AQ,43,0),"")</f>
        <v>Heather Tootle</v>
      </c>
    </row>
    <row r="929" spans="1:27" ht="18.75" x14ac:dyDescent="0.25">
      <c r="A929" s="33">
        <v>158</v>
      </c>
      <c r="B929" s="10">
        <v>1874</v>
      </c>
      <c r="C929" s="7" t="str">
        <f ca="1">IFERROR(UPPER(IF(AND('ACCESS EXPORT'!AA929="",'ACCESS EXPORT'!Z929=""),VLOOKUP(A929,'ACCESS EXPORT'!$A:$AF,32,FALSE),(IF('ACCESS EXPORT'!AA929&lt;&gt;"",CONCATENATE(VLOOKUP(A929,'ACCESS EXPORT'!$A:$AF,32,FALSE)," (Closed",TEXT('ACCESS EXPORT'!AA929," MM/DD/YYY)")),IF(TODAY()&lt;(('ACCESS EXPORT'!Z929)+30),CONCATENATE(VLOOKUP(A929,'ACCESS EXPORT'!$A:$AF,32,FALSE)," (Opens",TEXT('ACCESS EXPORT'!Z929," MM/DD/YYY)")),VLOOKUP(A929,'ACCESS EXPORT'!$A:$AF,32,FALSE)))))),"-")</f>
        <v>ADVENTHEALTH MEDICAL GROUP CRITICAL CARE AT CENTRAL FLORIDA</v>
      </c>
      <c r="D929" s="3" t="str">
        <f ca="1">IFERROR(UPPER(IF(AND('ACCESS EXPORT'!AA929="",'ACCESS EXPORT'!Z929=""),VLOOKUP(A929,'ACCESS EXPORT'!$A:$AF,28,FALSE),(IF('ACCESS EXPORT'!AA929&lt;&gt;"",CONCATENATE(VLOOKUP(A929,'ACCESS EXPORT'!$A:$AF,28,FALSE)," (Closed",TEXT('ACCESS EXPORT'!AA929," MM/DD/YYY)")),IF(TODAY()&lt;(('ACCESS EXPORT'!Z929)+30),CONCATENATE(VLOOKUP(A929,'ACCESS EXPORT'!$A:$AF,28,FALSE)," (Opens",TEXT('ACCESS EXPORT'!Z929," MM/DD/YYY)")),VLOOKUP(A929,'ACCESS EXPORT'!$A:$AF,28,FALSE)))))),"-")</f>
        <v>CRITICAL CARE SPECIALISTS</v>
      </c>
      <c r="E929" s="3" t="str">
        <f>VLOOKUP($A929,'ACCESS EXPORT'!$A:$AF,3,FALSE)</f>
        <v>7760</v>
      </c>
      <c r="F929" s="3" t="str">
        <f>UPPER(CONCATENATE(VLOOKUP(A929,'ACCESS EXPORT'!$A:$AF,4,FALSE)," ",VLOOKUP(A929,'ACCESS EXPORT'!$A:$AF,5,FALSE)," ",VLOOKUP(A929,'ACCESS EXPORT'!$A:$AF,6,FALSE)," ",VLOOKUP(A929,'ACCESS EXPORT'!$A:$AA,7,FALSE)," ",VLOOKUP(A929,'ACCESS EXPORT'!$A:$AA,8,FALSE)))</f>
        <v>2501 N ORANGE AVE SUITE 401 ORLANDO FL 32804</v>
      </c>
      <c r="G929" s="4" t="str">
        <f>UPPER(VLOOKUP($A929,'ACCESS EXPORT'!$A:$AF,9,FALSE))</f>
        <v>ORANGE</v>
      </c>
      <c r="H929" s="4" t="str">
        <f>_xlfn.IFNA(VLOOKUP($B929,'ACCESS EXPORT'!$B:$J,9,FALSE),"")</f>
        <v>HB</v>
      </c>
      <c r="I929" s="3" t="str">
        <f>CONCATENATE("(P)",VLOOKUP($A929,'ACCESS EXPORT'!$A:$AF,11,FALSE)," (F)",VLOOKUP($A929,'ACCESS EXPORT'!$A:$AF,29,FALSE))</f>
        <v>(P)(407) 303-7283 (F)(407)303-0347</v>
      </c>
      <c r="J929" s="4" t="str">
        <f>UPPER(VLOOKUP($A929,'ACCESS EXPORT'!$A:$AF,12,FALSE))</f>
        <v>CRITICAL CARE/HOSPITALIST</v>
      </c>
      <c r="K929" s="4" t="str">
        <f>UPPER(VLOOKUP($A929,'ACCESS EXPORT'!$A:$AF,13,FALSE))</f>
        <v>WILLIAM WINDER</v>
      </c>
      <c r="L929" s="3" t="str">
        <f>IF(AND(VLOOKUP(A929,'ACCESS EXPORT'!A:AE,1,0),'ACCESS EXPORT'!N929=""),UPPER(CONCATENATE('ACCESS EXPORT'!AE929)),IF(VLOOKUP(A929,'ACCESS EXPORT'!A:AE,1,0),UPPER(CONCATENATE('ACCESS EXPORT'!N929," "&amp;CHAR(10),'ACCESS EXPORT'!AE929))))</f>
        <v>AMBER MODANI 
SAMANTHA AU-YEUNG (PRAC. ADMIN)</v>
      </c>
      <c r="M929" s="4" t="str">
        <f>UPPER(VLOOKUP($A929,'ACCESS EXPORT'!$A:$O,15,FALSE))</f>
        <v/>
      </c>
      <c r="N929" s="4" t="str">
        <f ca="1">IF(AND('ACCESS EXPORT'!X929="",'ACCESS EXPORT'!Y929=""),IF('ACCESS EXPORT'!V929&lt;&gt;"",(IF(TODAY()-'ACCESS EXPORT'!V929&gt;=-60,UPPER(CONCATENATE(VLOOKUP(B929,'ACCESS EXPORT'!$B:$P,15,FALSE),""&amp;CHAR(10)&amp;"(SEP",TEXT('ACCESS EXPORT'!V929," MM/DD/YYY)"))),IF(TODAY()-'ACCESS EXPORT'!V929&lt;0,UPPER(VLOOKUP(B929,'ACCESS EXPORT'!$B:$P,15,FALSE)),UPPER(VLOOKUP(B929,'ACCESS EXPORT'!$B:$P,15,FALSE))))),IF('ACCESS EXPORT'!U929="",UPPER(VLOOKUP(B929,'ACCESS EXPORT'!$B:$P,15,FALSE)),IF(TODAY()-'ACCESS EXPORT'!U929&lt;=30,CONCATENATE(UPPER(VLOOKUP(B929,'ACCESS EXPORT'!$B:$P,15,FALSE)),""&amp;CHAR(10)&amp;"(NEW",TEXT('ACCESS EXPORT'!U929," MM/DD/YYY)")),IF(AND(TODAY()-'ACCESS EXPORT'!U929&gt;30,TODAY()&gt;0),UPPER(VLOOKUP(B929,'ACCESS EXPORT'!$B:$P,15,FALSE)))))),IF('ACCESS EXPORT'!Y929&lt;&gt;"",UPPER(CONCATENATE(UPPER(VLOOKUP(B929,'ACCESS EXPORT'!$B:$P,15,FALSE)),""&amp;CHAR(10)&amp;"(Transfer Out",TEXT('ACCESS EXPORT'!Y929," MM/DD/YYY)"))),IF('ACCESS EXPORT'!X929&lt;&gt;"",UPPER(CONCATENATE(UPPER(VLOOKUP(B929,'ACCESS EXPORT'!$B:$P,15,FALSE)),""&amp;CHAR(10)&amp;"(Transfer In",TEXT('ACCESS EXPORT'!X929," MM/DD/YYY)"))))))</f>
        <v>NGUYEN, ALEXANDER</v>
      </c>
      <c r="O929" s="4" t="str">
        <f>_xlfn.IFNA(VLOOKUP(B929,'ACCESS EXPORT'!$B:$Q,16,FALSE),"")</f>
        <v>PA-C</v>
      </c>
      <c r="P929" s="4" t="str">
        <f>_xlfn.IFNA(VLOOKUP(B929,'ACCESS EXPORT'!B:W,22,FALSE),"-")</f>
        <v>1730600552</v>
      </c>
      <c r="Q929" s="4" t="str">
        <f>_xlfn.IFNA(VLOOKUP(A929,'ACCESS EXPORT'!$A:$AG,33,0),"-")</f>
        <v>Gretchen Scoleri</v>
      </c>
      <c r="R929" s="4" t="str">
        <f>_xlfn.IFNA(VLOOKUP(A929,'ACCESS EXPORT'!$A:$AH,34,0),"-")</f>
        <v>Linda Hopkins</v>
      </c>
      <c r="S929" s="4" t="str">
        <f>_xlfn.IFNA(VLOOKUP(A929,'ACCESS EXPORT'!$A:$AI,35,0),"-")</f>
        <v>James Agee</v>
      </c>
      <c r="T929" s="4" t="str">
        <f>_xlfn.IFNA(VLOOKUP(A929,'ACCESS EXPORT'!$A:$AJ,36,0),"-")</f>
        <v>Wanda Cruz</v>
      </c>
      <c r="U929" s="4" t="str">
        <f>_xlfn.IFNA(VLOOKUP(A929,'ACCESS EXPORT'!$A:$AK,37,0),"-")</f>
        <v>athena</v>
      </c>
      <c r="V929" s="4" t="str">
        <f>_xlfn.IFNA(VLOOKUP(A929,'ACCESS EXPORT'!$A:$AL,38,0),"-")</f>
        <v>N/A</v>
      </c>
      <c r="W929" s="4" t="str">
        <f>_xlfn.IFNA(VLOOKUP(A929,'ACCESS EXPORT'!$A:$AM,39,0),"-")</f>
        <v/>
      </c>
      <c r="X929" s="4" t="str">
        <f>_xlfn.IFNA(VLOOKUP(A929,'ACCESS EXPORT'!$A:$AN,40,0),"-")</f>
        <v>Libia Villaquiran / Jenny Green</v>
      </c>
      <c r="Y929" s="26" t="str">
        <f>_xlfn.IFNA(VLOOKUP(A929,'ACCESS EXPORT'!A:AO,41,0),"")</f>
        <v>Kristin Miller</v>
      </c>
      <c r="Z929" s="26" t="str">
        <f>_xlfn.IFNA(VLOOKUP(A929,'ACCESS EXPORT'!A:AP,42,0),"")</f>
        <v/>
      </c>
      <c r="AA929" s="26" t="str">
        <f>_xlfn.IFNA(VLOOKUP(A929,'ACCESS EXPORT'!A:AQ,43,0),"")</f>
        <v>Heather Tootle</v>
      </c>
    </row>
    <row r="930" spans="1:27" ht="18.75" x14ac:dyDescent="0.25">
      <c r="A930" s="33">
        <v>158</v>
      </c>
      <c r="B930" s="10">
        <v>1873</v>
      </c>
      <c r="C930" s="7" t="str">
        <f ca="1">IFERROR(UPPER(IF(AND('ACCESS EXPORT'!AA930="",'ACCESS EXPORT'!Z930=""),VLOOKUP(A930,'ACCESS EXPORT'!$A:$AF,32,FALSE),(IF('ACCESS EXPORT'!AA930&lt;&gt;"",CONCATENATE(VLOOKUP(A930,'ACCESS EXPORT'!$A:$AF,32,FALSE)," (Closed",TEXT('ACCESS EXPORT'!AA930," MM/DD/YYY)")),IF(TODAY()&lt;(('ACCESS EXPORT'!Z930)+30),CONCATENATE(VLOOKUP(A930,'ACCESS EXPORT'!$A:$AF,32,FALSE)," (Opens",TEXT('ACCESS EXPORT'!Z930," MM/DD/YYY)")),VLOOKUP(A930,'ACCESS EXPORT'!$A:$AF,32,FALSE)))))),"-")</f>
        <v>ADVENTHEALTH MEDICAL GROUP CRITICAL CARE AT CENTRAL FLORIDA</v>
      </c>
      <c r="D930" s="3" t="str">
        <f ca="1">IFERROR(UPPER(IF(AND('ACCESS EXPORT'!AA930="",'ACCESS EXPORT'!Z930=""),VLOOKUP(A930,'ACCESS EXPORT'!$A:$AF,28,FALSE),(IF('ACCESS EXPORT'!AA930&lt;&gt;"",CONCATENATE(VLOOKUP(A930,'ACCESS EXPORT'!$A:$AF,28,FALSE)," (Closed",TEXT('ACCESS EXPORT'!AA930," MM/DD/YYY)")),IF(TODAY()&lt;(('ACCESS EXPORT'!Z930)+30),CONCATENATE(VLOOKUP(A930,'ACCESS EXPORT'!$A:$AF,28,FALSE)," (Opens",TEXT('ACCESS EXPORT'!Z930," MM/DD/YYY)")),VLOOKUP(A930,'ACCESS EXPORT'!$A:$AF,28,FALSE)))))),"-")</f>
        <v>CRITICAL CARE SPECIALISTS</v>
      </c>
      <c r="E930" s="3" t="str">
        <f>VLOOKUP($A930,'ACCESS EXPORT'!$A:$AF,3,FALSE)</f>
        <v>7760</v>
      </c>
      <c r="F930" s="3" t="str">
        <f>UPPER(CONCATENATE(VLOOKUP(A930,'ACCESS EXPORT'!$A:$AF,4,FALSE)," ",VLOOKUP(A930,'ACCESS EXPORT'!$A:$AF,5,FALSE)," ",VLOOKUP(A930,'ACCESS EXPORT'!$A:$AF,6,FALSE)," ",VLOOKUP(A930,'ACCESS EXPORT'!$A:$AA,7,FALSE)," ",VLOOKUP(A930,'ACCESS EXPORT'!$A:$AA,8,FALSE)))</f>
        <v>2501 N ORANGE AVE SUITE 401 ORLANDO FL 32804</v>
      </c>
      <c r="G930" s="4" t="str">
        <f>UPPER(VLOOKUP($A930,'ACCESS EXPORT'!$A:$AF,9,FALSE))</f>
        <v>ORANGE</v>
      </c>
      <c r="H930" s="4" t="str">
        <f>_xlfn.IFNA(VLOOKUP($B930,'ACCESS EXPORT'!$B:$J,9,FALSE),"")</f>
        <v>HB</v>
      </c>
      <c r="I930" s="3" t="str">
        <f>CONCATENATE("(P)",VLOOKUP($A930,'ACCESS EXPORT'!$A:$AF,11,FALSE)," (F)",VLOOKUP($A930,'ACCESS EXPORT'!$A:$AF,29,FALSE))</f>
        <v>(P)(407) 303-7283 (F)(407)303-0347</v>
      </c>
      <c r="J930" s="4" t="str">
        <f>UPPER(VLOOKUP($A930,'ACCESS EXPORT'!$A:$AF,12,FALSE))</f>
        <v>CRITICAL CARE/HOSPITALIST</v>
      </c>
      <c r="K930" s="4" t="str">
        <f>UPPER(VLOOKUP($A930,'ACCESS EXPORT'!$A:$AF,13,FALSE))</f>
        <v>WILLIAM WINDER</v>
      </c>
      <c r="L930" s="3" t="str">
        <f>IF(AND(VLOOKUP(A930,'ACCESS EXPORT'!A:AE,1,0),'ACCESS EXPORT'!N930=""),UPPER(CONCATENATE('ACCESS EXPORT'!AE930)),IF(VLOOKUP(A930,'ACCESS EXPORT'!A:AE,1,0),UPPER(CONCATENATE('ACCESS EXPORT'!N930," "&amp;CHAR(10),'ACCESS EXPORT'!AE930))))</f>
        <v>AMBER MODANI 
SAMANTHA AU-YEUNG (PRAC. ADMIN)</v>
      </c>
      <c r="M930" s="4" t="str">
        <f>UPPER(VLOOKUP($A930,'ACCESS EXPORT'!$A:$O,15,FALSE))</f>
        <v/>
      </c>
      <c r="N930" s="4" t="str">
        <f ca="1">IF(AND('ACCESS EXPORT'!X930="",'ACCESS EXPORT'!Y930=""),IF('ACCESS EXPORT'!V930&lt;&gt;"",(IF(TODAY()-'ACCESS EXPORT'!V930&gt;=-60,UPPER(CONCATENATE(VLOOKUP(B930,'ACCESS EXPORT'!$B:$P,15,FALSE),""&amp;CHAR(10)&amp;"(SEP",TEXT('ACCESS EXPORT'!V930," MM/DD/YYY)"))),IF(TODAY()-'ACCESS EXPORT'!V930&lt;0,UPPER(VLOOKUP(B930,'ACCESS EXPORT'!$B:$P,15,FALSE)),UPPER(VLOOKUP(B930,'ACCESS EXPORT'!$B:$P,15,FALSE))))),IF('ACCESS EXPORT'!U930="",UPPER(VLOOKUP(B930,'ACCESS EXPORT'!$B:$P,15,FALSE)),IF(TODAY()-'ACCESS EXPORT'!U930&lt;=30,CONCATENATE(UPPER(VLOOKUP(B930,'ACCESS EXPORT'!$B:$P,15,FALSE)),""&amp;CHAR(10)&amp;"(NEW",TEXT('ACCESS EXPORT'!U930," MM/DD/YYY)")),IF(AND(TODAY()-'ACCESS EXPORT'!U930&gt;30,TODAY()&gt;0),UPPER(VLOOKUP(B930,'ACCESS EXPORT'!$B:$P,15,FALSE)))))),IF('ACCESS EXPORT'!Y930&lt;&gt;"",UPPER(CONCATENATE(UPPER(VLOOKUP(B930,'ACCESS EXPORT'!$B:$P,15,FALSE)),""&amp;CHAR(10)&amp;"(Transfer Out",TEXT('ACCESS EXPORT'!Y930," MM/DD/YYY)"))),IF('ACCESS EXPORT'!X930&lt;&gt;"",UPPER(CONCATENATE(UPPER(VLOOKUP(B930,'ACCESS EXPORT'!$B:$P,15,FALSE)),""&amp;CHAR(10)&amp;"(Transfer In",TEXT('ACCESS EXPORT'!X930," MM/DD/YYY)"))))))</f>
        <v>SWEET, VESNA</v>
      </c>
      <c r="O930" s="4" t="str">
        <f>_xlfn.IFNA(VLOOKUP(B930,'ACCESS EXPORT'!$B:$Q,16,FALSE),"")</f>
        <v>PA-C</v>
      </c>
      <c r="P930" s="4" t="str">
        <f>_xlfn.IFNA(VLOOKUP(B930,'ACCESS EXPORT'!B:W,22,FALSE),"-")</f>
        <v>1215245006</v>
      </c>
      <c r="Q930" s="4" t="str">
        <f>_xlfn.IFNA(VLOOKUP(A930,'ACCESS EXPORT'!$A:$AG,33,0),"-")</f>
        <v>Gretchen Scoleri</v>
      </c>
      <c r="R930" s="4" t="str">
        <f>_xlfn.IFNA(VLOOKUP(A930,'ACCESS EXPORT'!$A:$AH,34,0),"-")</f>
        <v>Linda Hopkins</v>
      </c>
      <c r="S930" s="4" t="str">
        <f>_xlfn.IFNA(VLOOKUP(A930,'ACCESS EXPORT'!$A:$AI,35,0),"-")</f>
        <v>James Agee</v>
      </c>
      <c r="T930" s="4" t="str">
        <f>_xlfn.IFNA(VLOOKUP(A930,'ACCESS EXPORT'!$A:$AJ,36,0),"-")</f>
        <v>Wanda Cruz</v>
      </c>
      <c r="U930" s="4" t="str">
        <f>_xlfn.IFNA(VLOOKUP(A930,'ACCESS EXPORT'!$A:$AK,37,0),"-")</f>
        <v>athena</v>
      </c>
      <c r="V930" s="4" t="str">
        <f>_xlfn.IFNA(VLOOKUP(A930,'ACCESS EXPORT'!$A:$AL,38,0),"-")</f>
        <v>N/A</v>
      </c>
      <c r="W930" s="4" t="str">
        <f>_xlfn.IFNA(VLOOKUP(A930,'ACCESS EXPORT'!$A:$AM,39,0),"-")</f>
        <v/>
      </c>
      <c r="X930" s="4" t="str">
        <f>_xlfn.IFNA(VLOOKUP(A930,'ACCESS EXPORT'!$A:$AN,40,0),"-")</f>
        <v>Libia Villaquiran / Jenny Green</v>
      </c>
      <c r="Y930" s="26" t="str">
        <f>_xlfn.IFNA(VLOOKUP(A930,'ACCESS EXPORT'!A:AO,41,0),"")</f>
        <v>Kristin Miller</v>
      </c>
      <c r="Z930" s="26" t="str">
        <f>_xlfn.IFNA(VLOOKUP(A930,'ACCESS EXPORT'!A:AP,42,0),"")</f>
        <v/>
      </c>
      <c r="AA930" s="26" t="str">
        <f>_xlfn.IFNA(VLOOKUP(A930,'ACCESS EXPORT'!A:AQ,43,0),"")</f>
        <v>Heather Tootle</v>
      </c>
    </row>
    <row r="931" spans="1:27" ht="18.75" x14ac:dyDescent="0.25">
      <c r="A931" s="33">
        <v>158</v>
      </c>
      <c r="B931" s="10">
        <v>2240</v>
      </c>
      <c r="C931" s="7" t="str">
        <f ca="1">IFERROR(UPPER(IF(AND('ACCESS EXPORT'!AA931="",'ACCESS EXPORT'!Z931=""),VLOOKUP(A931,'ACCESS EXPORT'!$A:$AF,32,FALSE),(IF('ACCESS EXPORT'!AA931&lt;&gt;"",CONCATENATE(VLOOKUP(A931,'ACCESS EXPORT'!$A:$AF,32,FALSE)," (Closed",TEXT('ACCESS EXPORT'!AA931," MM/DD/YYY)")),IF(TODAY()&lt;(('ACCESS EXPORT'!Z931)+30),CONCATENATE(VLOOKUP(A931,'ACCESS EXPORT'!$A:$AF,32,FALSE)," (Opens",TEXT('ACCESS EXPORT'!Z931," MM/DD/YYY)")),VLOOKUP(A931,'ACCESS EXPORT'!$A:$AF,32,FALSE)))))),"-")</f>
        <v>ADVENTHEALTH MEDICAL GROUP CRITICAL CARE AT CENTRAL FLORIDA</v>
      </c>
      <c r="D931" s="3" t="str">
        <f ca="1">IFERROR(UPPER(IF(AND('ACCESS EXPORT'!AA931="",'ACCESS EXPORT'!Z931=""),VLOOKUP(A931,'ACCESS EXPORT'!$A:$AF,28,FALSE),(IF('ACCESS EXPORT'!AA931&lt;&gt;"",CONCATENATE(VLOOKUP(A931,'ACCESS EXPORT'!$A:$AF,28,FALSE)," (Closed",TEXT('ACCESS EXPORT'!AA931," MM/DD/YYY)")),IF(TODAY()&lt;(('ACCESS EXPORT'!Z931)+30),CONCATENATE(VLOOKUP(A931,'ACCESS EXPORT'!$A:$AF,28,FALSE)," (Opens",TEXT('ACCESS EXPORT'!Z931," MM/DD/YYY)")),VLOOKUP(A931,'ACCESS EXPORT'!$A:$AF,28,FALSE)))))),"-")</f>
        <v>CRITICAL CARE SPECIALISTS</v>
      </c>
      <c r="E931" s="3" t="str">
        <f>VLOOKUP($A931,'ACCESS EXPORT'!$A:$AF,3,FALSE)</f>
        <v>7760</v>
      </c>
      <c r="F931" s="3" t="str">
        <f>UPPER(CONCATENATE(VLOOKUP(A931,'ACCESS EXPORT'!$A:$AF,4,FALSE)," ",VLOOKUP(A931,'ACCESS EXPORT'!$A:$AF,5,FALSE)," ",VLOOKUP(A931,'ACCESS EXPORT'!$A:$AF,6,FALSE)," ",VLOOKUP(A931,'ACCESS EXPORT'!$A:$AA,7,FALSE)," ",VLOOKUP(A931,'ACCESS EXPORT'!$A:$AA,8,FALSE)))</f>
        <v>2501 N ORANGE AVE SUITE 401 ORLANDO FL 32804</v>
      </c>
      <c r="G931" s="4" t="str">
        <f>UPPER(VLOOKUP($A931,'ACCESS EXPORT'!$A:$AF,9,FALSE))</f>
        <v>ORANGE</v>
      </c>
      <c r="H931" s="4" t="str">
        <f>_xlfn.IFNA(VLOOKUP($B931,'ACCESS EXPORT'!$B:$J,9,FALSE),"")</f>
        <v>HB</v>
      </c>
      <c r="I931" s="3" t="str">
        <f>CONCATENATE("(P)",VLOOKUP($A931,'ACCESS EXPORT'!$A:$AF,11,FALSE)," (F)",VLOOKUP($A931,'ACCESS EXPORT'!$A:$AF,29,FALSE))</f>
        <v>(P)(407) 303-7283 (F)(407)303-0347</v>
      </c>
      <c r="J931" s="4" t="str">
        <f>UPPER(VLOOKUP($A931,'ACCESS EXPORT'!$A:$AF,12,FALSE))</f>
        <v>CRITICAL CARE/HOSPITALIST</v>
      </c>
      <c r="K931" s="4" t="str">
        <f>UPPER(VLOOKUP($A931,'ACCESS EXPORT'!$A:$AF,13,FALSE))</f>
        <v>WILLIAM WINDER</v>
      </c>
      <c r="L931" s="3" t="str">
        <f>IF(AND(VLOOKUP(A931,'ACCESS EXPORT'!A:AE,1,0),'ACCESS EXPORT'!N931=""),UPPER(CONCATENATE('ACCESS EXPORT'!AE931)),IF(VLOOKUP(A931,'ACCESS EXPORT'!A:AE,1,0),UPPER(CONCATENATE('ACCESS EXPORT'!N931," "&amp;CHAR(10),'ACCESS EXPORT'!AE931))))</f>
        <v>AMBER MODANI 
SAMANTHA AU-YEUNG (PRAC. ADMIN)</v>
      </c>
      <c r="M931" s="4" t="str">
        <f>UPPER(VLOOKUP($A931,'ACCESS EXPORT'!$A:$O,15,FALSE))</f>
        <v/>
      </c>
      <c r="N931" s="4" t="str">
        <f ca="1">IF(AND('ACCESS EXPORT'!X931="",'ACCESS EXPORT'!Y931=""),IF('ACCESS EXPORT'!V931&lt;&gt;"",(IF(TODAY()-'ACCESS EXPORT'!V931&gt;=-60,UPPER(CONCATENATE(VLOOKUP(B931,'ACCESS EXPORT'!$B:$P,15,FALSE),""&amp;CHAR(10)&amp;"(SEP",TEXT('ACCESS EXPORT'!V931," MM/DD/YYY)"))),IF(TODAY()-'ACCESS EXPORT'!V931&lt;0,UPPER(VLOOKUP(B931,'ACCESS EXPORT'!$B:$P,15,FALSE)),UPPER(VLOOKUP(B931,'ACCESS EXPORT'!$B:$P,15,FALSE))))),IF('ACCESS EXPORT'!U931="",UPPER(VLOOKUP(B931,'ACCESS EXPORT'!$B:$P,15,FALSE)),IF(TODAY()-'ACCESS EXPORT'!U931&lt;=30,CONCATENATE(UPPER(VLOOKUP(B931,'ACCESS EXPORT'!$B:$P,15,FALSE)),""&amp;CHAR(10)&amp;"(NEW",TEXT('ACCESS EXPORT'!U931," MM/DD/YYY)")),IF(AND(TODAY()-'ACCESS EXPORT'!U931&gt;30,TODAY()&gt;0),UPPER(VLOOKUP(B931,'ACCESS EXPORT'!$B:$P,15,FALSE)))))),IF('ACCESS EXPORT'!Y931&lt;&gt;"",UPPER(CONCATENATE(UPPER(VLOOKUP(B931,'ACCESS EXPORT'!$B:$P,15,FALSE)),""&amp;CHAR(10)&amp;"(Transfer Out",TEXT('ACCESS EXPORT'!Y931," MM/DD/YYY)"))),IF('ACCESS EXPORT'!X931&lt;&gt;"",UPPER(CONCATENATE(UPPER(VLOOKUP(B931,'ACCESS EXPORT'!$B:$P,15,FALSE)),""&amp;CHAR(10)&amp;"(Transfer In",TEXT('ACCESS EXPORT'!X931," MM/DD/YYY)"))))))</f>
        <v>ANDERSON, AFFITIN</v>
      </c>
      <c r="O931" s="4" t="str">
        <f>_xlfn.IFNA(VLOOKUP(B931,'ACCESS EXPORT'!$B:$Q,16,FALSE),"")</f>
        <v>APRN</v>
      </c>
      <c r="P931" s="4" t="str">
        <f>_xlfn.IFNA(VLOOKUP(B931,'ACCESS EXPORT'!B:W,22,FALSE),"-")</f>
        <v>1063978724</v>
      </c>
      <c r="Q931" s="4" t="str">
        <f>_xlfn.IFNA(VLOOKUP(A931,'ACCESS EXPORT'!$A:$AG,33,0),"-")</f>
        <v>Gretchen Scoleri</v>
      </c>
      <c r="R931" s="4" t="str">
        <f>_xlfn.IFNA(VLOOKUP(A931,'ACCESS EXPORT'!$A:$AH,34,0),"-")</f>
        <v>Linda Hopkins</v>
      </c>
      <c r="S931" s="4" t="str">
        <f>_xlfn.IFNA(VLOOKUP(A931,'ACCESS EXPORT'!$A:$AI,35,0),"-")</f>
        <v>James Agee</v>
      </c>
      <c r="T931" s="4" t="str">
        <f>_xlfn.IFNA(VLOOKUP(A931,'ACCESS EXPORT'!$A:$AJ,36,0),"-")</f>
        <v>Wanda Cruz</v>
      </c>
      <c r="U931" s="4" t="str">
        <f>_xlfn.IFNA(VLOOKUP(A931,'ACCESS EXPORT'!$A:$AK,37,0),"-")</f>
        <v>athena</v>
      </c>
      <c r="V931" s="4" t="str">
        <f>_xlfn.IFNA(VLOOKUP(A931,'ACCESS EXPORT'!$A:$AL,38,0),"-")</f>
        <v>N/A</v>
      </c>
      <c r="W931" s="4" t="str">
        <f>_xlfn.IFNA(VLOOKUP(A931,'ACCESS EXPORT'!$A:$AM,39,0),"-")</f>
        <v/>
      </c>
      <c r="X931" s="4" t="str">
        <f>_xlfn.IFNA(VLOOKUP(A931,'ACCESS EXPORT'!$A:$AN,40,0),"-")</f>
        <v>Libia Villaquiran / Jenny Green</v>
      </c>
      <c r="Y931" s="26" t="str">
        <f>_xlfn.IFNA(VLOOKUP(A931,'ACCESS EXPORT'!A:AO,41,0),"")</f>
        <v>Kristin Miller</v>
      </c>
      <c r="Z931" s="26" t="str">
        <f>_xlfn.IFNA(VLOOKUP(A931,'ACCESS EXPORT'!A:AP,42,0),"")</f>
        <v/>
      </c>
      <c r="AA931" s="26" t="str">
        <f>_xlfn.IFNA(VLOOKUP(A931,'ACCESS EXPORT'!A:AQ,43,0),"")</f>
        <v>Heather Tootle</v>
      </c>
    </row>
    <row r="932" spans="1:27" ht="18.75" x14ac:dyDescent="0.25">
      <c r="A932" s="33">
        <v>158</v>
      </c>
      <c r="B932" s="10">
        <v>1318</v>
      </c>
      <c r="C932" s="7" t="str">
        <f ca="1">IFERROR(UPPER(IF(AND('ACCESS EXPORT'!AA932="",'ACCESS EXPORT'!Z932=""),VLOOKUP(A932,'ACCESS EXPORT'!$A:$AF,32,FALSE),(IF('ACCESS EXPORT'!AA932&lt;&gt;"",CONCATENATE(VLOOKUP(A932,'ACCESS EXPORT'!$A:$AF,32,FALSE)," (Closed",TEXT('ACCESS EXPORT'!AA932," MM/DD/YYY)")),IF(TODAY()&lt;(('ACCESS EXPORT'!Z932)+30),CONCATENATE(VLOOKUP(A932,'ACCESS EXPORT'!$A:$AF,32,FALSE)," (Opens",TEXT('ACCESS EXPORT'!Z932," MM/DD/YYY)")),VLOOKUP(A932,'ACCESS EXPORT'!$A:$AF,32,FALSE)))))),"-")</f>
        <v>ADVENTHEALTH MEDICAL GROUP CRITICAL CARE AT CENTRAL FLORIDA</v>
      </c>
      <c r="D932" s="3" t="str">
        <f ca="1">IFERROR(UPPER(IF(AND('ACCESS EXPORT'!AA932="",'ACCESS EXPORT'!Z932=""),VLOOKUP(A932,'ACCESS EXPORT'!$A:$AF,28,FALSE),(IF('ACCESS EXPORT'!AA932&lt;&gt;"",CONCATENATE(VLOOKUP(A932,'ACCESS EXPORT'!$A:$AF,28,FALSE)," (Closed",TEXT('ACCESS EXPORT'!AA932," MM/DD/YYY)")),IF(TODAY()&lt;(('ACCESS EXPORT'!Z932)+30),CONCATENATE(VLOOKUP(A932,'ACCESS EXPORT'!$A:$AF,28,FALSE)," (Opens",TEXT('ACCESS EXPORT'!Z932," MM/DD/YYY)")),VLOOKUP(A932,'ACCESS EXPORT'!$A:$AF,28,FALSE)))))),"-")</f>
        <v>CRITICAL CARE SPECIALISTS</v>
      </c>
      <c r="E932" s="3" t="str">
        <f>VLOOKUP($A932,'ACCESS EXPORT'!$A:$AF,3,FALSE)</f>
        <v>7760</v>
      </c>
      <c r="F932" s="3" t="str">
        <f>UPPER(CONCATENATE(VLOOKUP(A932,'ACCESS EXPORT'!$A:$AF,4,FALSE)," ",VLOOKUP(A932,'ACCESS EXPORT'!$A:$AF,5,FALSE)," ",VLOOKUP(A932,'ACCESS EXPORT'!$A:$AF,6,FALSE)," ",VLOOKUP(A932,'ACCESS EXPORT'!$A:$AA,7,FALSE)," ",VLOOKUP(A932,'ACCESS EXPORT'!$A:$AA,8,FALSE)))</f>
        <v>2501 N ORANGE AVE SUITE 401 ORLANDO FL 32804</v>
      </c>
      <c r="G932" s="4" t="str">
        <f>UPPER(VLOOKUP($A932,'ACCESS EXPORT'!$A:$AF,9,FALSE))</f>
        <v>ORANGE</v>
      </c>
      <c r="H932" s="4" t="str">
        <f>_xlfn.IFNA(VLOOKUP($B932,'ACCESS EXPORT'!$B:$J,9,FALSE),"")</f>
        <v>HB</v>
      </c>
      <c r="I932" s="3" t="str">
        <f>CONCATENATE("(P)",VLOOKUP($A932,'ACCESS EXPORT'!$A:$AF,11,FALSE)," (F)",VLOOKUP($A932,'ACCESS EXPORT'!$A:$AF,29,FALSE))</f>
        <v>(P)(407) 303-7283 (F)(407)303-0347</v>
      </c>
      <c r="J932" s="4" t="str">
        <f>UPPER(VLOOKUP($A932,'ACCESS EXPORT'!$A:$AF,12,FALSE))</f>
        <v>CRITICAL CARE/HOSPITALIST</v>
      </c>
      <c r="K932" s="4" t="str">
        <f>UPPER(VLOOKUP($A932,'ACCESS EXPORT'!$A:$AF,13,FALSE))</f>
        <v>WILLIAM WINDER</v>
      </c>
      <c r="L932" s="3" t="str">
        <f>IF(AND(VLOOKUP(A932,'ACCESS EXPORT'!A:AE,1,0),'ACCESS EXPORT'!N932=""),UPPER(CONCATENATE('ACCESS EXPORT'!AE932)),IF(VLOOKUP(A932,'ACCESS EXPORT'!A:AE,1,0),UPPER(CONCATENATE('ACCESS EXPORT'!N932," "&amp;CHAR(10),'ACCESS EXPORT'!AE932))))</f>
        <v>AMBER MODANI 
SAMANTHA AU-YEUNG (PRAC. ADMIN)</v>
      </c>
      <c r="M932" s="4" t="str">
        <f>UPPER(VLOOKUP($A932,'ACCESS EXPORT'!$A:$O,15,FALSE))</f>
        <v/>
      </c>
      <c r="N932" s="4" t="str">
        <f ca="1">IF(AND('ACCESS EXPORT'!X932="",'ACCESS EXPORT'!Y932=""),IF('ACCESS EXPORT'!V932&lt;&gt;"",(IF(TODAY()-'ACCESS EXPORT'!V932&gt;=-60,UPPER(CONCATENATE(VLOOKUP(B932,'ACCESS EXPORT'!$B:$P,15,FALSE),""&amp;CHAR(10)&amp;"(SEP",TEXT('ACCESS EXPORT'!V932," MM/DD/YYY)"))),IF(TODAY()-'ACCESS EXPORT'!V932&lt;0,UPPER(VLOOKUP(B932,'ACCESS EXPORT'!$B:$P,15,FALSE)),UPPER(VLOOKUP(B932,'ACCESS EXPORT'!$B:$P,15,FALSE))))),IF('ACCESS EXPORT'!U932="",UPPER(VLOOKUP(B932,'ACCESS EXPORT'!$B:$P,15,FALSE)),IF(TODAY()-'ACCESS EXPORT'!U932&lt;=30,CONCATENATE(UPPER(VLOOKUP(B932,'ACCESS EXPORT'!$B:$P,15,FALSE)),""&amp;CHAR(10)&amp;"(NEW",TEXT('ACCESS EXPORT'!U932," MM/DD/YYY)")),IF(AND(TODAY()-'ACCESS EXPORT'!U932&gt;30,TODAY()&gt;0),UPPER(VLOOKUP(B932,'ACCESS EXPORT'!$B:$P,15,FALSE)))))),IF('ACCESS EXPORT'!Y932&lt;&gt;"",UPPER(CONCATENATE(UPPER(VLOOKUP(B932,'ACCESS EXPORT'!$B:$P,15,FALSE)),""&amp;CHAR(10)&amp;"(Transfer Out",TEXT('ACCESS EXPORT'!Y932," MM/DD/YYY)"))),IF('ACCESS EXPORT'!X932&lt;&gt;"",UPPER(CONCATENATE(UPPER(VLOOKUP(B932,'ACCESS EXPORT'!$B:$P,15,FALSE)),""&amp;CHAR(10)&amp;"(Transfer In",TEXT('ACCESS EXPORT'!X932," MM/DD/YYY)"))))))</f>
        <v>BEHNIA, MEHRDAD</v>
      </c>
      <c r="O932" s="4" t="str">
        <f>_xlfn.IFNA(VLOOKUP(B932,'ACCESS EXPORT'!$B:$Q,16,FALSE),"")</f>
        <v>MD</v>
      </c>
      <c r="P932" s="4" t="str">
        <f>_xlfn.IFNA(VLOOKUP(B932,'ACCESS EXPORT'!B:W,22,FALSE),"-")</f>
        <v>1134101413</v>
      </c>
      <c r="Q932" s="4" t="str">
        <f>_xlfn.IFNA(VLOOKUP(A932,'ACCESS EXPORT'!$A:$AG,33,0),"-")</f>
        <v>Gretchen Scoleri</v>
      </c>
      <c r="R932" s="4" t="str">
        <f>_xlfn.IFNA(VLOOKUP(A932,'ACCESS EXPORT'!$A:$AH,34,0),"-")</f>
        <v>Linda Hopkins</v>
      </c>
      <c r="S932" s="4" t="str">
        <f>_xlfn.IFNA(VLOOKUP(A932,'ACCESS EXPORT'!$A:$AI,35,0),"-")</f>
        <v>James Agee</v>
      </c>
      <c r="T932" s="4" t="str">
        <f>_xlfn.IFNA(VLOOKUP(A932,'ACCESS EXPORT'!$A:$AJ,36,0),"-")</f>
        <v>Wanda Cruz</v>
      </c>
      <c r="U932" s="4" t="str">
        <f>_xlfn.IFNA(VLOOKUP(A932,'ACCESS EXPORT'!$A:$AK,37,0),"-")</f>
        <v>athena</v>
      </c>
      <c r="V932" s="4" t="str">
        <f>_xlfn.IFNA(VLOOKUP(A932,'ACCESS EXPORT'!$A:$AL,38,0),"-")</f>
        <v>N/A</v>
      </c>
      <c r="W932" s="4" t="str">
        <f>_xlfn.IFNA(VLOOKUP(A932,'ACCESS EXPORT'!$A:$AM,39,0),"-")</f>
        <v/>
      </c>
      <c r="X932" s="4" t="str">
        <f>_xlfn.IFNA(VLOOKUP(A932,'ACCESS EXPORT'!$A:$AN,40,0),"-")</f>
        <v>Libia Villaquiran / Jenny Green</v>
      </c>
      <c r="Y932" s="26" t="str">
        <f>_xlfn.IFNA(VLOOKUP(A932,'ACCESS EXPORT'!A:AO,41,0),"")</f>
        <v>Kristin Miller</v>
      </c>
      <c r="Z932" s="26" t="str">
        <f>_xlfn.IFNA(VLOOKUP(A932,'ACCESS EXPORT'!A:AP,42,0),"")</f>
        <v/>
      </c>
      <c r="AA932" s="26" t="str">
        <f>_xlfn.IFNA(VLOOKUP(A932,'ACCESS EXPORT'!A:AQ,43,0),"")</f>
        <v>Heather Tootle</v>
      </c>
    </row>
    <row r="933" spans="1:27" ht="18.75" x14ac:dyDescent="0.25">
      <c r="A933" s="33">
        <v>158</v>
      </c>
      <c r="B933" s="10">
        <v>2216</v>
      </c>
      <c r="C933" s="7" t="str">
        <f ca="1">IFERROR(UPPER(IF(AND('ACCESS EXPORT'!AA933="",'ACCESS EXPORT'!Z933=""),VLOOKUP(A933,'ACCESS EXPORT'!$A:$AF,32,FALSE),(IF('ACCESS EXPORT'!AA933&lt;&gt;"",CONCATENATE(VLOOKUP(A933,'ACCESS EXPORT'!$A:$AF,32,FALSE)," (Closed",TEXT('ACCESS EXPORT'!AA933," MM/DD/YYY)")),IF(TODAY()&lt;(('ACCESS EXPORT'!Z933)+30),CONCATENATE(VLOOKUP(A933,'ACCESS EXPORT'!$A:$AF,32,FALSE)," (Opens",TEXT('ACCESS EXPORT'!Z933," MM/DD/YYY)")),VLOOKUP(A933,'ACCESS EXPORT'!$A:$AF,32,FALSE)))))),"-")</f>
        <v>ADVENTHEALTH MEDICAL GROUP CRITICAL CARE AT CENTRAL FLORIDA</v>
      </c>
      <c r="D933" s="3" t="str">
        <f ca="1">IFERROR(UPPER(IF(AND('ACCESS EXPORT'!AA933="",'ACCESS EXPORT'!Z933=""),VLOOKUP(A933,'ACCESS EXPORT'!$A:$AF,28,FALSE),(IF('ACCESS EXPORT'!AA933&lt;&gt;"",CONCATENATE(VLOOKUP(A933,'ACCESS EXPORT'!$A:$AF,28,FALSE)," (Closed",TEXT('ACCESS EXPORT'!AA933," MM/DD/YYY)")),IF(TODAY()&lt;(('ACCESS EXPORT'!Z933)+30),CONCATENATE(VLOOKUP(A933,'ACCESS EXPORT'!$A:$AF,28,FALSE)," (Opens",TEXT('ACCESS EXPORT'!Z933," MM/DD/YYY)")),VLOOKUP(A933,'ACCESS EXPORT'!$A:$AF,28,FALSE)))))),"-")</f>
        <v>CRITICAL CARE SPECIALISTS</v>
      </c>
      <c r="E933" s="3" t="str">
        <f>VLOOKUP($A933,'ACCESS EXPORT'!$A:$AF,3,FALSE)</f>
        <v>7760</v>
      </c>
      <c r="F933" s="3" t="str">
        <f>UPPER(CONCATENATE(VLOOKUP(A933,'ACCESS EXPORT'!$A:$AF,4,FALSE)," ",VLOOKUP(A933,'ACCESS EXPORT'!$A:$AF,5,FALSE)," ",VLOOKUP(A933,'ACCESS EXPORT'!$A:$AF,6,FALSE)," ",VLOOKUP(A933,'ACCESS EXPORT'!$A:$AA,7,FALSE)," ",VLOOKUP(A933,'ACCESS EXPORT'!$A:$AA,8,FALSE)))</f>
        <v>2501 N ORANGE AVE SUITE 401 ORLANDO FL 32804</v>
      </c>
      <c r="G933" s="4" t="str">
        <f>UPPER(VLOOKUP($A933,'ACCESS EXPORT'!$A:$AF,9,FALSE))</f>
        <v>ORANGE</v>
      </c>
      <c r="H933" s="4" t="str">
        <f>_xlfn.IFNA(VLOOKUP($B933,'ACCESS EXPORT'!$B:$J,9,FALSE),"")</f>
        <v>HB</v>
      </c>
      <c r="I933" s="3" t="str">
        <f>CONCATENATE("(P)",VLOOKUP($A933,'ACCESS EXPORT'!$A:$AF,11,FALSE)," (F)",VLOOKUP($A933,'ACCESS EXPORT'!$A:$AF,29,FALSE))</f>
        <v>(P)(407) 303-7283 (F)(407)303-0347</v>
      </c>
      <c r="J933" s="4" t="str">
        <f>UPPER(VLOOKUP($A933,'ACCESS EXPORT'!$A:$AF,12,FALSE))</f>
        <v>CRITICAL CARE/HOSPITALIST</v>
      </c>
      <c r="K933" s="4" t="str">
        <f>UPPER(VLOOKUP($A933,'ACCESS EXPORT'!$A:$AF,13,FALSE))</f>
        <v>WILLIAM WINDER</v>
      </c>
      <c r="L933" s="3" t="str">
        <f>IF(AND(VLOOKUP(A933,'ACCESS EXPORT'!A:AE,1,0),'ACCESS EXPORT'!N933=""),UPPER(CONCATENATE('ACCESS EXPORT'!AE933)),IF(VLOOKUP(A933,'ACCESS EXPORT'!A:AE,1,0),UPPER(CONCATENATE('ACCESS EXPORT'!N933," "&amp;CHAR(10),'ACCESS EXPORT'!AE933))))</f>
        <v>AMBER MODANI 
SAMANTHA AU-YEUNG (PRAC. ADMIN)</v>
      </c>
      <c r="M933" s="4" t="str">
        <f>UPPER(VLOOKUP($A933,'ACCESS EXPORT'!$A:$O,15,FALSE))</f>
        <v/>
      </c>
      <c r="N933" s="4" t="str">
        <f ca="1">IF(AND('ACCESS EXPORT'!X933="",'ACCESS EXPORT'!Y933=""),IF('ACCESS EXPORT'!V933&lt;&gt;"",(IF(TODAY()-'ACCESS EXPORT'!V933&gt;=-60,UPPER(CONCATENATE(VLOOKUP(B933,'ACCESS EXPORT'!$B:$P,15,FALSE),""&amp;CHAR(10)&amp;"(SEP",TEXT('ACCESS EXPORT'!V933," MM/DD/YYY)"))),IF(TODAY()-'ACCESS EXPORT'!V933&lt;0,UPPER(VLOOKUP(B933,'ACCESS EXPORT'!$B:$P,15,FALSE)),UPPER(VLOOKUP(B933,'ACCESS EXPORT'!$B:$P,15,FALSE))))),IF('ACCESS EXPORT'!U933="",UPPER(VLOOKUP(B933,'ACCESS EXPORT'!$B:$P,15,FALSE)),IF(TODAY()-'ACCESS EXPORT'!U933&lt;=30,CONCATENATE(UPPER(VLOOKUP(B933,'ACCESS EXPORT'!$B:$P,15,FALSE)),""&amp;CHAR(10)&amp;"(NEW",TEXT('ACCESS EXPORT'!U933," MM/DD/YYY)")),IF(AND(TODAY()-'ACCESS EXPORT'!U933&gt;30,TODAY()&gt;0),UPPER(VLOOKUP(B933,'ACCESS EXPORT'!$B:$P,15,FALSE)))))),IF('ACCESS EXPORT'!Y933&lt;&gt;"",UPPER(CONCATENATE(UPPER(VLOOKUP(B933,'ACCESS EXPORT'!$B:$P,15,FALSE)),""&amp;CHAR(10)&amp;"(Transfer Out",TEXT('ACCESS EXPORT'!Y933," MM/DD/YYY)"))),IF('ACCESS EXPORT'!X933&lt;&gt;"",UPPER(CONCATENATE(UPPER(VLOOKUP(B933,'ACCESS EXPORT'!$B:$P,15,FALSE)),""&amp;CHAR(10)&amp;"(Transfer In",TEXT('ACCESS EXPORT'!X933," MM/DD/YYY)"))))))</f>
        <v>BAHL, LAUREN</v>
      </c>
      <c r="O933" s="4" t="str">
        <f>_xlfn.IFNA(VLOOKUP(B933,'ACCESS EXPORT'!$B:$Q,16,FALSE),"")</f>
        <v>PA-C</v>
      </c>
      <c r="P933" s="4" t="str">
        <f>_xlfn.IFNA(VLOOKUP(B933,'ACCESS EXPORT'!B:W,22,FALSE),"-")</f>
        <v>1104354653</v>
      </c>
      <c r="Q933" s="4" t="str">
        <f>_xlfn.IFNA(VLOOKUP(A933,'ACCESS EXPORT'!$A:$AG,33,0),"-")</f>
        <v>Gretchen Scoleri</v>
      </c>
      <c r="R933" s="4" t="str">
        <f>_xlfn.IFNA(VLOOKUP(A933,'ACCESS EXPORT'!$A:$AH,34,0),"-")</f>
        <v>Linda Hopkins</v>
      </c>
      <c r="S933" s="4" t="str">
        <f>_xlfn.IFNA(VLOOKUP(A933,'ACCESS EXPORT'!$A:$AI,35,0),"-")</f>
        <v>James Agee</v>
      </c>
      <c r="T933" s="4" t="str">
        <f>_xlfn.IFNA(VLOOKUP(A933,'ACCESS EXPORT'!$A:$AJ,36,0),"-")</f>
        <v>Wanda Cruz</v>
      </c>
      <c r="U933" s="4" t="str">
        <f>_xlfn.IFNA(VLOOKUP(A933,'ACCESS EXPORT'!$A:$AK,37,0),"-")</f>
        <v>athena</v>
      </c>
      <c r="V933" s="4" t="str">
        <f>_xlfn.IFNA(VLOOKUP(A933,'ACCESS EXPORT'!$A:$AL,38,0),"-")</f>
        <v>N/A</v>
      </c>
      <c r="W933" s="4" t="str">
        <f>_xlfn.IFNA(VLOOKUP(A933,'ACCESS EXPORT'!$A:$AM,39,0),"-")</f>
        <v/>
      </c>
      <c r="X933" s="4" t="str">
        <f>_xlfn.IFNA(VLOOKUP(A933,'ACCESS EXPORT'!$A:$AN,40,0),"-")</f>
        <v>Libia Villaquiran / Jenny Green</v>
      </c>
      <c r="Y933" s="26" t="str">
        <f>_xlfn.IFNA(VLOOKUP(A933,'ACCESS EXPORT'!A:AO,41,0),"")</f>
        <v>Kristin Miller</v>
      </c>
      <c r="Z933" s="26" t="str">
        <f>_xlfn.IFNA(VLOOKUP(A933,'ACCESS EXPORT'!A:AP,42,0),"")</f>
        <v/>
      </c>
      <c r="AA933" s="26" t="str">
        <f>_xlfn.IFNA(VLOOKUP(A933,'ACCESS EXPORT'!A:AQ,43,0),"")</f>
        <v>Heather Tootle</v>
      </c>
    </row>
    <row r="934" spans="1:27" ht="18.75" x14ac:dyDescent="0.25">
      <c r="A934" s="33">
        <v>158</v>
      </c>
      <c r="B934" s="10">
        <v>1315</v>
      </c>
      <c r="C934" s="7" t="str">
        <f ca="1">IFERROR(UPPER(IF(AND('ACCESS EXPORT'!AA934="",'ACCESS EXPORT'!Z934=""),VLOOKUP(A934,'ACCESS EXPORT'!$A:$AF,32,FALSE),(IF('ACCESS EXPORT'!AA934&lt;&gt;"",CONCATENATE(VLOOKUP(A934,'ACCESS EXPORT'!$A:$AF,32,FALSE)," (Closed",TEXT('ACCESS EXPORT'!AA934," MM/DD/YYY)")),IF(TODAY()&lt;(('ACCESS EXPORT'!Z934)+30),CONCATENATE(VLOOKUP(A934,'ACCESS EXPORT'!$A:$AF,32,FALSE)," (Opens",TEXT('ACCESS EXPORT'!Z934," MM/DD/YYY)")),VLOOKUP(A934,'ACCESS EXPORT'!$A:$AF,32,FALSE)))))),"-")</f>
        <v>ADVENTHEALTH MEDICAL GROUP CRITICAL CARE AT CENTRAL FLORIDA</v>
      </c>
      <c r="D934" s="3" t="str">
        <f ca="1">IFERROR(UPPER(IF(AND('ACCESS EXPORT'!AA934="",'ACCESS EXPORT'!Z934=""),VLOOKUP(A934,'ACCESS EXPORT'!$A:$AF,28,FALSE),(IF('ACCESS EXPORT'!AA934&lt;&gt;"",CONCATENATE(VLOOKUP(A934,'ACCESS EXPORT'!$A:$AF,28,FALSE)," (Closed",TEXT('ACCESS EXPORT'!AA934," MM/DD/YYY)")),IF(TODAY()&lt;(('ACCESS EXPORT'!Z934)+30),CONCATENATE(VLOOKUP(A934,'ACCESS EXPORT'!$A:$AF,28,FALSE)," (Opens",TEXT('ACCESS EXPORT'!Z934," MM/DD/YYY)")),VLOOKUP(A934,'ACCESS EXPORT'!$A:$AF,28,FALSE)))))),"-")</f>
        <v>CRITICAL CARE SPECIALISTS</v>
      </c>
      <c r="E934" s="3" t="str">
        <f>VLOOKUP($A934,'ACCESS EXPORT'!$A:$AF,3,FALSE)</f>
        <v>7760</v>
      </c>
      <c r="F934" s="3" t="str">
        <f>UPPER(CONCATENATE(VLOOKUP(A934,'ACCESS EXPORT'!$A:$AF,4,FALSE)," ",VLOOKUP(A934,'ACCESS EXPORT'!$A:$AF,5,FALSE)," ",VLOOKUP(A934,'ACCESS EXPORT'!$A:$AF,6,FALSE)," ",VLOOKUP(A934,'ACCESS EXPORT'!$A:$AA,7,FALSE)," ",VLOOKUP(A934,'ACCESS EXPORT'!$A:$AA,8,FALSE)))</f>
        <v>2501 N ORANGE AVE SUITE 401 ORLANDO FL 32804</v>
      </c>
      <c r="G934" s="4" t="str">
        <f>UPPER(VLOOKUP($A934,'ACCESS EXPORT'!$A:$AF,9,FALSE))</f>
        <v>ORANGE</v>
      </c>
      <c r="H934" s="4" t="str">
        <f>_xlfn.IFNA(VLOOKUP($B934,'ACCESS EXPORT'!$B:$J,9,FALSE),"")</f>
        <v>HB</v>
      </c>
      <c r="I934" s="3" t="str">
        <f>CONCATENATE("(P)",VLOOKUP($A934,'ACCESS EXPORT'!$A:$AF,11,FALSE)," (F)",VLOOKUP($A934,'ACCESS EXPORT'!$A:$AF,29,FALSE))</f>
        <v>(P)(407) 303-7283 (F)(407)303-0347</v>
      </c>
      <c r="J934" s="4" t="str">
        <f>UPPER(VLOOKUP($A934,'ACCESS EXPORT'!$A:$AF,12,FALSE))</f>
        <v>CRITICAL CARE/HOSPITALIST</v>
      </c>
      <c r="K934" s="4" t="str">
        <f>UPPER(VLOOKUP($A934,'ACCESS EXPORT'!$A:$AF,13,FALSE))</f>
        <v>WILLIAM WINDER</v>
      </c>
      <c r="L934" s="3" t="str">
        <f>IF(AND(VLOOKUP(A934,'ACCESS EXPORT'!A:AE,1,0),'ACCESS EXPORT'!N934=""),UPPER(CONCATENATE('ACCESS EXPORT'!AE934)),IF(VLOOKUP(A934,'ACCESS EXPORT'!A:AE,1,0),UPPER(CONCATENATE('ACCESS EXPORT'!N934," "&amp;CHAR(10),'ACCESS EXPORT'!AE934))))</f>
        <v>AMBER MODANI 
SAMANTHA AU-YEUNG (PRAC. ADMIN)</v>
      </c>
      <c r="M934" s="4" t="str">
        <f>UPPER(VLOOKUP($A934,'ACCESS EXPORT'!$A:$O,15,FALSE))</f>
        <v/>
      </c>
      <c r="N934" s="4" t="str">
        <f ca="1">IF(AND('ACCESS EXPORT'!X934="",'ACCESS EXPORT'!Y934=""),IF('ACCESS EXPORT'!V934&lt;&gt;"",(IF(TODAY()-'ACCESS EXPORT'!V934&gt;=-60,UPPER(CONCATENATE(VLOOKUP(B934,'ACCESS EXPORT'!$B:$P,15,FALSE),""&amp;CHAR(10)&amp;"(SEP",TEXT('ACCESS EXPORT'!V934," MM/DD/YYY)"))),IF(TODAY()-'ACCESS EXPORT'!V934&lt;0,UPPER(VLOOKUP(B934,'ACCESS EXPORT'!$B:$P,15,FALSE)),UPPER(VLOOKUP(B934,'ACCESS EXPORT'!$B:$P,15,FALSE))))),IF('ACCESS EXPORT'!U934="",UPPER(VLOOKUP(B934,'ACCESS EXPORT'!$B:$P,15,FALSE)),IF(TODAY()-'ACCESS EXPORT'!U934&lt;=30,CONCATENATE(UPPER(VLOOKUP(B934,'ACCESS EXPORT'!$B:$P,15,FALSE)),""&amp;CHAR(10)&amp;"(NEW",TEXT('ACCESS EXPORT'!U934," MM/DD/YYY)")),IF(AND(TODAY()-'ACCESS EXPORT'!U934&gt;30,TODAY()&gt;0),UPPER(VLOOKUP(B934,'ACCESS EXPORT'!$B:$P,15,FALSE)))))),IF('ACCESS EXPORT'!Y934&lt;&gt;"",UPPER(CONCATENATE(UPPER(VLOOKUP(B934,'ACCESS EXPORT'!$B:$P,15,FALSE)),""&amp;CHAR(10)&amp;"(Transfer Out",TEXT('ACCESS EXPORT'!Y934," MM/DD/YYY)"))),IF('ACCESS EXPORT'!X934&lt;&gt;"",UPPER(CONCATENATE(UPPER(VLOOKUP(B934,'ACCESS EXPORT'!$B:$P,15,FALSE)),""&amp;CHAR(10)&amp;"(Transfer In",TEXT('ACCESS EXPORT'!X934," MM/DD/YYY)"))))))</f>
        <v>CONTORAKES, CHERI</v>
      </c>
      <c r="O934" s="4" t="str">
        <f>_xlfn.IFNA(VLOOKUP(B934,'ACCESS EXPORT'!$B:$Q,16,FALSE),"")</f>
        <v>APRN</v>
      </c>
      <c r="P934" s="4" t="str">
        <f>_xlfn.IFNA(VLOOKUP(B934,'ACCESS EXPORT'!B:W,22,FALSE),"-")</f>
        <v>1457536120</v>
      </c>
      <c r="Q934" s="4" t="str">
        <f>_xlfn.IFNA(VLOOKUP(A934,'ACCESS EXPORT'!$A:$AG,33,0),"-")</f>
        <v>Gretchen Scoleri</v>
      </c>
      <c r="R934" s="4" t="str">
        <f>_xlfn.IFNA(VLOOKUP(A934,'ACCESS EXPORT'!$A:$AH,34,0),"-")</f>
        <v>Linda Hopkins</v>
      </c>
      <c r="S934" s="4" t="str">
        <f>_xlfn.IFNA(VLOOKUP(A934,'ACCESS EXPORT'!$A:$AI,35,0),"-")</f>
        <v>James Agee</v>
      </c>
      <c r="T934" s="4" t="str">
        <f>_xlfn.IFNA(VLOOKUP(A934,'ACCESS EXPORT'!$A:$AJ,36,0),"-")</f>
        <v>Wanda Cruz</v>
      </c>
      <c r="U934" s="4" t="str">
        <f>_xlfn.IFNA(VLOOKUP(A934,'ACCESS EXPORT'!$A:$AK,37,0),"-")</f>
        <v>athena</v>
      </c>
      <c r="V934" s="4" t="str">
        <f>_xlfn.IFNA(VLOOKUP(A934,'ACCESS EXPORT'!$A:$AL,38,0),"-")</f>
        <v>N/A</v>
      </c>
      <c r="W934" s="4" t="str">
        <f>_xlfn.IFNA(VLOOKUP(A934,'ACCESS EXPORT'!$A:$AM,39,0),"-")</f>
        <v/>
      </c>
      <c r="X934" s="4" t="str">
        <f>_xlfn.IFNA(VLOOKUP(A934,'ACCESS EXPORT'!$A:$AN,40,0),"-")</f>
        <v>Libia Villaquiran / Jenny Green</v>
      </c>
      <c r="Y934" s="26" t="str">
        <f>_xlfn.IFNA(VLOOKUP(A934,'ACCESS EXPORT'!A:AO,41,0),"")</f>
        <v>Kristin Miller</v>
      </c>
      <c r="Z934" s="26" t="str">
        <f>_xlfn.IFNA(VLOOKUP(A934,'ACCESS EXPORT'!A:AP,42,0),"")</f>
        <v/>
      </c>
      <c r="AA934" s="26" t="str">
        <f>_xlfn.IFNA(VLOOKUP(A934,'ACCESS EXPORT'!A:AQ,43,0),"")</f>
        <v>Heather Tootle</v>
      </c>
    </row>
    <row r="935" spans="1:27" ht="18.75" x14ac:dyDescent="0.25">
      <c r="A935" s="33">
        <v>158</v>
      </c>
      <c r="B935" s="10">
        <v>1320</v>
      </c>
      <c r="C935" s="7" t="str">
        <f ca="1">IFERROR(UPPER(IF(AND('ACCESS EXPORT'!AA935="",'ACCESS EXPORT'!Z935=""),VLOOKUP(A935,'ACCESS EXPORT'!$A:$AF,32,FALSE),(IF('ACCESS EXPORT'!AA935&lt;&gt;"",CONCATENATE(VLOOKUP(A935,'ACCESS EXPORT'!$A:$AF,32,FALSE)," (Closed",TEXT('ACCESS EXPORT'!AA935," MM/DD/YYY)")),IF(TODAY()&lt;(('ACCESS EXPORT'!Z935)+30),CONCATENATE(VLOOKUP(A935,'ACCESS EXPORT'!$A:$AF,32,FALSE)," (Opens",TEXT('ACCESS EXPORT'!Z935," MM/DD/YYY)")),VLOOKUP(A935,'ACCESS EXPORT'!$A:$AF,32,FALSE)))))),"-")</f>
        <v>ADVENTHEALTH MEDICAL GROUP CRITICAL CARE AT CENTRAL FLORIDA</v>
      </c>
      <c r="D935" s="3" t="str">
        <f ca="1">IFERROR(UPPER(IF(AND('ACCESS EXPORT'!AA935="",'ACCESS EXPORT'!Z935=""),VLOOKUP(A935,'ACCESS EXPORT'!$A:$AF,28,FALSE),(IF('ACCESS EXPORT'!AA935&lt;&gt;"",CONCATENATE(VLOOKUP(A935,'ACCESS EXPORT'!$A:$AF,28,FALSE)," (Closed",TEXT('ACCESS EXPORT'!AA935," MM/DD/YYY)")),IF(TODAY()&lt;(('ACCESS EXPORT'!Z935)+30),CONCATENATE(VLOOKUP(A935,'ACCESS EXPORT'!$A:$AF,28,FALSE)," (Opens",TEXT('ACCESS EXPORT'!Z935," MM/DD/YYY)")),VLOOKUP(A935,'ACCESS EXPORT'!$A:$AF,28,FALSE)))))),"-")</f>
        <v>CRITICAL CARE SPECIALISTS</v>
      </c>
      <c r="E935" s="3" t="str">
        <f>VLOOKUP($A935,'ACCESS EXPORT'!$A:$AF,3,FALSE)</f>
        <v>7760</v>
      </c>
      <c r="F935" s="3" t="str">
        <f>UPPER(CONCATENATE(VLOOKUP(A935,'ACCESS EXPORT'!$A:$AF,4,FALSE)," ",VLOOKUP(A935,'ACCESS EXPORT'!$A:$AF,5,FALSE)," ",VLOOKUP(A935,'ACCESS EXPORT'!$A:$AF,6,FALSE)," ",VLOOKUP(A935,'ACCESS EXPORT'!$A:$AA,7,FALSE)," ",VLOOKUP(A935,'ACCESS EXPORT'!$A:$AA,8,FALSE)))</f>
        <v>2501 N ORANGE AVE SUITE 401 ORLANDO FL 32804</v>
      </c>
      <c r="G935" s="4" t="str">
        <f>UPPER(VLOOKUP($A935,'ACCESS EXPORT'!$A:$AF,9,FALSE))</f>
        <v>ORANGE</v>
      </c>
      <c r="H935" s="4" t="str">
        <f>_xlfn.IFNA(VLOOKUP($B935,'ACCESS EXPORT'!$B:$J,9,FALSE),"")</f>
        <v>HB</v>
      </c>
      <c r="I935" s="3" t="str">
        <f>CONCATENATE("(P)",VLOOKUP($A935,'ACCESS EXPORT'!$A:$AF,11,FALSE)," (F)",VLOOKUP($A935,'ACCESS EXPORT'!$A:$AF,29,FALSE))</f>
        <v>(P)(407) 303-7283 (F)(407)303-0347</v>
      </c>
      <c r="J935" s="4" t="str">
        <f>UPPER(VLOOKUP($A935,'ACCESS EXPORT'!$A:$AF,12,FALSE))</f>
        <v>CRITICAL CARE/HOSPITALIST</v>
      </c>
      <c r="K935" s="4" t="str">
        <f>UPPER(VLOOKUP($A935,'ACCESS EXPORT'!$A:$AF,13,FALSE))</f>
        <v>WILLIAM WINDER</v>
      </c>
      <c r="L935" s="3" t="str">
        <f>IF(AND(VLOOKUP(A935,'ACCESS EXPORT'!A:AE,1,0),'ACCESS EXPORT'!N935=""),UPPER(CONCATENATE('ACCESS EXPORT'!AE935)),IF(VLOOKUP(A935,'ACCESS EXPORT'!A:AE,1,0),UPPER(CONCATENATE('ACCESS EXPORT'!N935," "&amp;CHAR(10),'ACCESS EXPORT'!AE935))))</f>
        <v>AMBER MODANI 
SAMANTHA AU-YEUNG (PRAC. ADMIN)</v>
      </c>
      <c r="M935" s="4" t="str">
        <f>UPPER(VLOOKUP($A935,'ACCESS EXPORT'!$A:$O,15,FALSE))</f>
        <v/>
      </c>
      <c r="N935" s="4" t="str">
        <f ca="1">IF(AND('ACCESS EXPORT'!X935="",'ACCESS EXPORT'!Y935=""),IF('ACCESS EXPORT'!V935&lt;&gt;"",(IF(TODAY()-'ACCESS EXPORT'!V935&gt;=-60,UPPER(CONCATENATE(VLOOKUP(B935,'ACCESS EXPORT'!$B:$P,15,FALSE),""&amp;CHAR(10)&amp;"(SEP",TEXT('ACCESS EXPORT'!V935," MM/DD/YYY)"))),IF(TODAY()-'ACCESS EXPORT'!V935&lt;0,UPPER(VLOOKUP(B935,'ACCESS EXPORT'!$B:$P,15,FALSE)),UPPER(VLOOKUP(B935,'ACCESS EXPORT'!$B:$P,15,FALSE))))),IF('ACCESS EXPORT'!U935="",UPPER(VLOOKUP(B935,'ACCESS EXPORT'!$B:$P,15,FALSE)),IF(TODAY()-'ACCESS EXPORT'!U935&lt;=30,CONCATENATE(UPPER(VLOOKUP(B935,'ACCESS EXPORT'!$B:$P,15,FALSE)),""&amp;CHAR(10)&amp;"(NEW",TEXT('ACCESS EXPORT'!U935," MM/DD/YYY)")),IF(AND(TODAY()-'ACCESS EXPORT'!U935&gt;30,TODAY()&gt;0),UPPER(VLOOKUP(B935,'ACCESS EXPORT'!$B:$P,15,FALSE)))))),IF('ACCESS EXPORT'!Y935&lt;&gt;"",UPPER(CONCATENATE(UPPER(VLOOKUP(B935,'ACCESS EXPORT'!$B:$P,15,FALSE)),""&amp;CHAR(10)&amp;"(Transfer Out",TEXT('ACCESS EXPORT'!Y935," MM/DD/YYY)"))),IF('ACCESS EXPORT'!X935&lt;&gt;"",UPPER(CONCATENATE(UPPER(VLOOKUP(B935,'ACCESS EXPORT'!$B:$P,15,FALSE)),""&amp;CHAR(10)&amp;"(Transfer In",TEXT('ACCESS EXPORT'!X935," MM/DD/YYY)"))))))</f>
        <v>LAGINA, ROBYN</v>
      </c>
      <c r="O935" s="4" t="str">
        <f>_xlfn.IFNA(VLOOKUP(B935,'ACCESS EXPORT'!$B:$Q,16,FALSE),"")</f>
        <v>MD</v>
      </c>
      <c r="P935" s="4" t="str">
        <f>_xlfn.IFNA(VLOOKUP(B935,'ACCESS EXPORT'!B:W,22,FALSE),"-")</f>
        <v>1043411291</v>
      </c>
      <c r="Q935" s="4" t="str">
        <f>_xlfn.IFNA(VLOOKUP(A935,'ACCESS EXPORT'!$A:$AG,33,0),"-")</f>
        <v>Gretchen Scoleri</v>
      </c>
      <c r="R935" s="4" t="str">
        <f>_xlfn.IFNA(VLOOKUP(A935,'ACCESS EXPORT'!$A:$AH,34,0),"-")</f>
        <v>Linda Hopkins</v>
      </c>
      <c r="S935" s="4" t="str">
        <f>_xlfn.IFNA(VLOOKUP(A935,'ACCESS EXPORT'!$A:$AI,35,0),"-")</f>
        <v>James Agee</v>
      </c>
      <c r="T935" s="4" t="str">
        <f>_xlfn.IFNA(VLOOKUP(A935,'ACCESS EXPORT'!$A:$AJ,36,0),"-")</f>
        <v>Wanda Cruz</v>
      </c>
      <c r="U935" s="4" t="str">
        <f>_xlfn.IFNA(VLOOKUP(A935,'ACCESS EXPORT'!$A:$AK,37,0),"-")</f>
        <v>athena</v>
      </c>
      <c r="V935" s="4" t="str">
        <f>_xlfn.IFNA(VLOOKUP(A935,'ACCESS EXPORT'!$A:$AL,38,0),"-")</f>
        <v>N/A</v>
      </c>
      <c r="W935" s="4" t="str">
        <f>_xlfn.IFNA(VLOOKUP(A935,'ACCESS EXPORT'!$A:$AM,39,0),"-")</f>
        <v/>
      </c>
      <c r="X935" s="4" t="str">
        <f>_xlfn.IFNA(VLOOKUP(A935,'ACCESS EXPORT'!$A:$AN,40,0),"-")</f>
        <v>Libia Villaquiran / Jenny Green</v>
      </c>
      <c r="Y935" s="26" t="str">
        <f>_xlfn.IFNA(VLOOKUP(A935,'ACCESS EXPORT'!A:AO,41,0),"")</f>
        <v>Kristin Miller</v>
      </c>
      <c r="Z935" s="26" t="str">
        <f>_xlfn.IFNA(VLOOKUP(A935,'ACCESS EXPORT'!A:AP,42,0),"")</f>
        <v/>
      </c>
      <c r="AA935" s="26" t="str">
        <f>_xlfn.IFNA(VLOOKUP(A935,'ACCESS EXPORT'!A:AQ,43,0),"")</f>
        <v>Heather Tootle</v>
      </c>
    </row>
    <row r="936" spans="1:27" ht="18.75" x14ac:dyDescent="0.25">
      <c r="A936" s="33">
        <v>158</v>
      </c>
      <c r="B936" s="10">
        <v>1297</v>
      </c>
      <c r="C936" s="7" t="str">
        <f ca="1">IFERROR(UPPER(IF(AND('ACCESS EXPORT'!AA936="",'ACCESS EXPORT'!Z936=""),VLOOKUP(A936,'ACCESS EXPORT'!$A:$AF,32,FALSE),(IF('ACCESS EXPORT'!AA936&lt;&gt;"",CONCATENATE(VLOOKUP(A936,'ACCESS EXPORT'!$A:$AF,32,FALSE)," (Closed",TEXT('ACCESS EXPORT'!AA936," MM/DD/YYY)")),IF(TODAY()&lt;(('ACCESS EXPORT'!Z936)+30),CONCATENATE(VLOOKUP(A936,'ACCESS EXPORT'!$A:$AF,32,FALSE)," (Opens",TEXT('ACCESS EXPORT'!Z936," MM/DD/YYY)")),VLOOKUP(A936,'ACCESS EXPORT'!$A:$AF,32,FALSE)))))),"-")</f>
        <v>ADVENTHEALTH MEDICAL GROUP CRITICAL CARE AT CENTRAL FLORIDA</v>
      </c>
      <c r="D936" s="3" t="str">
        <f ca="1">IFERROR(UPPER(IF(AND('ACCESS EXPORT'!AA936="",'ACCESS EXPORT'!Z936=""),VLOOKUP(A936,'ACCESS EXPORT'!$A:$AF,28,FALSE),(IF('ACCESS EXPORT'!AA936&lt;&gt;"",CONCATENATE(VLOOKUP(A936,'ACCESS EXPORT'!$A:$AF,28,FALSE)," (Closed",TEXT('ACCESS EXPORT'!AA936," MM/DD/YYY)")),IF(TODAY()&lt;(('ACCESS EXPORT'!Z936)+30),CONCATENATE(VLOOKUP(A936,'ACCESS EXPORT'!$A:$AF,28,FALSE)," (Opens",TEXT('ACCESS EXPORT'!Z936," MM/DD/YYY)")),VLOOKUP(A936,'ACCESS EXPORT'!$A:$AF,28,FALSE)))))),"-")</f>
        <v>CRITICAL CARE SPECIALISTS</v>
      </c>
      <c r="E936" s="3" t="str">
        <f>VLOOKUP($A936,'ACCESS EXPORT'!$A:$AF,3,FALSE)</f>
        <v>7760</v>
      </c>
      <c r="F936" s="3" t="str">
        <f>UPPER(CONCATENATE(VLOOKUP(A936,'ACCESS EXPORT'!$A:$AF,4,FALSE)," ",VLOOKUP(A936,'ACCESS EXPORT'!$A:$AF,5,FALSE)," ",VLOOKUP(A936,'ACCESS EXPORT'!$A:$AF,6,FALSE)," ",VLOOKUP(A936,'ACCESS EXPORT'!$A:$AA,7,FALSE)," ",VLOOKUP(A936,'ACCESS EXPORT'!$A:$AA,8,FALSE)))</f>
        <v>2501 N ORANGE AVE SUITE 401 ORLANDO FL 32804</v>
      </c>
      <c r="G936" s="4" t="str">
        <f>UPPER(VLOOKUP($A936,'ACCESS EXPORT'!$A:$AF,9,FALSE))</f>
        <v>ORANGE</v>
      </c>
      <c r="H936" s="4" t="str">
        <f>_xlfn.IFNA(VLOOKUP($B936,'ACCESS EXPORT'!$B:$J,9,FALSE),"")</f>
        <v>HB</v>
      </c>
      <c r="I936" s="3" t="str">
        <f>CONCATENATE("(P)",VLOOKUP($A936,'ACCESS EXPORT'!$A:$AF,11,FALSE)," (F)",VLOOKUP($A936,'ACCESS EXPORT'!$A:$AF,29,FALSE))</f>
        <v>(P)(407) 303-7283 (F)(407)303-0347</v>
      </c>
      <c r="J936" s="4" t="str">
        <f>UPPER(VLOOKUP($A936,'ACCESS EXPORT'!$A:$AF,12,FALSE))</f>
        <v>CRITICAL CARE/HOSPITALIST</v>
      </c>
      <c r="K936" s="4" t="str">
        <f>UPPER(VLOOKUP($A936,'ACCESS EXPORT'!$A:$AF,13,FALSE))</f>
        <v>WILLIAM WINDER</v>
      </c>
      <c r="L936" s="3" t="str">
        <f>IF(AND(VLOOKUP(A936,'ACCESS EXPORT'!A:AE,1,0),'ACCESS EXPORT'!N936=""),UPPER(CONCATENATE('ACCESS EXPORT'!AE936)),IF(VLOOKUP(A936,'ACCESS EXPORT'!A:AE,1,0),UPPER(CONCATENATE('ACCESS EXPORT'!N936," "&amp;CHAR(10),'ACCESS EXPORT'!AE936))))</f>
        <v>AMBER MODANI 
SAMANTHA AU-YEUNG (PRAC. ADMIN)</v>
      </c>
      <c r="M936" s="4" t="str">
        <f>UPPER(VLOOKUP($A936,'ACCESS EXPORT'!$A:$O,15,FALSE))</f>
        <v/>
      </c>
      <c r="N936" s="4" t="str">
        <f ca="1">IF(AND('ACCESS EXPORT'!X936="",'ACCESS EXPORT'!Y936=""),IF('ACCESS EXPORT'!V936&lt;&gt;"",(IF(TODAY()-'ACCESS EXPORT'!V936&gt;=-60,UPPER(CONCATENATE(VLOOKUP(B936,'ACCESS EXPORT'!$B:$P,15,FALSE),""&amp;CHAR(10)&amp;"(SEP",TEXT('ACCESS EXPORT'!V936," MM/DD/YYY)"))),IF(TODAY()-'ACCESS EXPORT'!V936&lt;0,UPPER(VLOOKUP(B936,'ACCESS EXPORT'!$B:$P,15,FALSE)),UPPER(VLOOKUP(B936,'ACCESS EXPORT'!$B:$P,15,FALSE))))),IF('ACCESS EXPORT'!U936="",UPPER(VLOOKUP(B936,'ACCESS EXPORT'!$B:$P,15,FALSE)),IF(TODAY()-'ACCESS EXPORT'!U936&lt;=30,CONCATENATE(UPPER(VLOOKUP(B936,'ACCESS EXPORT'!$B:$P,15,FALSE)),""&amp;CHAR(10)&amp;"(NEW",TEXT('ACCESS EXPORT'!U936," MM/DD/YYY)")),IF(AND(TODAY()-'ACCESS EXPORT'!U936&gt;30,TODAY()&gt;0),UPPER(VLOOKUP(B936,'ACCESS EXPORT'!$B:$P,15,FALSE)))))),IF('ACCESS EXPORT'!Y936&lt;&gt;"",UPPER(CONCATENATE(UPPER(VLOOKUP(B936,'ACCESS EXPORT'!$B:$P,15,FALSE)),""&amp;CHAR(10)&amp;"(Transfer Out",TEXT('ACCESS EXPORT'!Y936," MM/DD/YYY)"))),IF('ACCESS EXPORT'!X936&lt;&gt;"",UPPER(CONCATENATE(UPPER(VLOOKUP(B936,'ACCESS EXPORT'!$B:$P,15,FALSE)),""&amp;CHAR(10)&amp;"(Transfer In",TEXT('ACCESS EXPORT'!X936," MM/DD/YYY)"))))))</f>
        <v>OKORIE, OKORIE NDUKA</v>
      </c>
      <c r="O936" s="4" t="str">
        <f>_xlfn.IFNA(VLOOKUP(B936,'ACCESS EXPORT'!$B:$Q,16,FALSE),"")</f>
        <v>MD</v>
      </c>
      <c r="P936" s="4" t="str">
        <f>_xlfn.IFNA(VLOOKUP(B936,'ACCESS EXPORT'!B:W,22,FALSE),"-")</f>
        <v>1902876063</v>
      </c>
      <c r="Q936" s="4" t="str">
        <f>_xlfn.IFNA(VLOOKUP(A936,'ACCESS EXPORT'!$A:$AG,33,0),"-")</f>
        <v>Gretchen Scoleri</v>
      </c>
      <c r="R936" s="4" t="str">
        <f>_xlfn.IFNA(VLOOKUP(A936,'ACCESS EXPORT'!$A:$AH,34,0),"-")</f>
        <v>Linda Hopkins</v>
      </c>
      <c r="S936" s="4" t="str">
        <f>_xlfn.IFNA(VLOOKUP(A936,'ACCESS EXPORT'!$A:$AI,35,0),"-")</f>
        <v>James Agee</v>
      </c>
      <c r="T936" s="4" t="str">
        <f>_xlfn.IFNA(VLOOKUP(A936,'ACCESS EXPORT'!$A:$AJ,36,0),"-")</f>
        <v>Wanda Cruz</v>
      </c>
      <c r="U936" s="4" t="str">
        <f>_xlfn.IFNA(VLOOKUP(A936,'ACCESS EXPORT'!$A:$AK,37,0),"-")</f>
        <v>athena</v>
      </c>
      <c r="V936" s="4" t="str">
        <f>_xlfn.IFNA(VLOOKUP(A936,'ACCESS EXPORT'!$A:$AL,38,0),"-")</f>
        <v>N/A</v>
      </c>
      <c r="W936" s="4" t="str">
        <f>_xlfn.IFNA(VLOOKUP(A936,'ACCESS EXPORT'!$A:$AM,39,0),"-")</f>
        <v/>
      </c>
      <c r="X936" s="4" t="str">
        <f>_xlfn.IFNA(VLOOKUP(A936,'ACCESS EXPORT'!$A:$AN,40,0),"-")</f>
        <v>Libia Villaquiran / Jenny Green</v>
      </c>
      <c r="Y936" s="26" t="str">
        <f>_xlfn.IFNA(VLOOKUP(A936,'ACCESS EXPORT'!A:AO,41,0),"")</f>
        <v>Kristin Miller</v>
      </c>
      <c r="Z936" s="26" t="str">
        <f>_xlfn.IFNA(VLOOKUP(A936,'ACCESS EXPORT'!A:AP,42,0),"")</f>
        <v/>
      </c>
      <c r="AA936" s="26" t="str">
        <f>_xlfn.IFNA(VLOOKUP(A936,'ACCESS EXPORT'!A:AQ,43,0),"")</f>
        <v>Heather Tootle</v>
      </c>
    </row>
    <row r="937" spans="1:27" ht="18.75" x14ac:dyDescent="0.25">
      <c r="A937" s="33">
        <v>158</v>
      </c>
      <c r="B937" s="10">
        <v>1322</v>
      </c>
      <c r="C937" s="7" t="str">
        <f ca="1">IFERROR(UPPER(IF(AND('ACCESS EXPORT'!AA937="",'ACCESS EXPORT'!Z937=""),VLOOKUP(A937,'ACCESS EXPORT'!$A:$AF,32,FALSE),(IF('ACCESS EXPORT'!AA937&lt;&gt;"",CONCATENATE(VLOOKUP(A937,'ACCESS EXPORT'!$A:$AF,32,FALSE)," (Closed",TEXT('ACCESS EXPORT'!AA937," MM/DD/YYY)")),IF(TODAY()&lt;(('ACCESS EXPORT'!Z937)+30),CONCATENATE(VLOOKUP(A937,'ACCESS EXPORT'!$A:$AF,32,FALSE)," (Opens",TEXT('ACCESS EXPORT'!Z937," MM/DD/YYY)")),VLOOKUP(A937,'ACCESS EXPORT'!$A:$AF,32,FALSE)))))),"-")</f>
        <v>ADVENTHEALTH MEDICAL GROUP CRITICAL CARE AT CENTRAL FLORIDA</v>
      </c>
      <c r="D937" s="3" t="str">
        <f ca="1">IFERROR(UPPER(IF(AND('ACCESS EXPORT'!AA937="",'ACCESS EXPORT'!Z937=""),VLOOKUP(A937,'ACCESS EXPORT'!$A:$AF,28,FALSE),(IF('ACCESS EXPORT'!AA937&lt;&gt;"",CONCATENATE(VLOOKUP(A937,'ACCESS EXPORT'!$A:$AF,28,FALSE)," (Closed",TEXT('ACCESS EXPORT'!AA937," MM/DD/YYY)")),IF(TODAY()&lt;(('ACCESS EXPORT'!Z937)+30),CONCATENATE(VLOOKUP(A937,'ACCESS EXPORT'!$A:$AF,28,FALSE)," (Opens",TEXT('ACCESS EXPORT'!Z937," MM/DD/YYY)")),VLOOKUP(A937,'ACCESS EXPORT'!$A:$AF,28,FALSE)))))),"-")</f>
        <v>CRITICAL CARE SPECIALISTS</v>
      </c>
      <c r="E937" s="3" t="str">
        <f>VLOOKUP($A937,'ACCESS EXPORT'!$A:$AF,3,FALSE)</f>
        <v>7760</v>
      </c>
      <c r="F937" s="3" t="str">
        <f>UPPER(CONCATENATE(VLOOKUP(A937,'ACCESS EXPORT'!$A:$AF,4,FALSE)," ",VLOOKUP(A937,'ACCESS EXPORT'!$A:$AF,5,FALSE)," ",VLOOKUP(A937,'ACCESS EXPORT'!$A:$AF,6,FALSE)," ",VLOOKUP(A937,'ACCESS EXPORT'!$A:$AA,7,FALSE)," ",VLOOKUP(A937,'ACCESS EXPORT'!$A:$AA,8,FALSE)))</f>
        <v>2501 N ORANGE AVE SUITE 401 ORLANDO FL 32804</v>
      </c>
      <c r="G937" s="4" t="str">
        <f>UPPER(VLOOKUP($A937,'ACCESS EXPORT'!$A:$AF,9,FALSE))</f>
        <v>ORANGE</v>
      </c>
      <c r="H937" s="4" t="str">
        <f>_xlfn.IFNA(VLOOKUP($B937,'ACCESS EXPORT'!$B:$J,9,FALSE),"")</f>
        <v>HB</v>
      </c>
      <c r="I937" s="3" t="str">
        <f>CONCATENATE("(P)",VLOOKUP($A937,'ACCESS EXPORT'!$A:$AF,11,FALSE)," (F)",VLOOKUP($A937,'ACCESS EXPORT'!$A:$AF,29,FALSE))</f>
        <v>(P)(407) 303-7283 (F)(407)303-0347</v>
      </c>
      <c r="J937" s="4" t="str">
        <f>UPPER(VLOOKUP($A937,'ACCESS EXPORT'!$A:$AF,12,FALSE))</f>
        <v>CRITICAL CARE/HOSPITALIST</v>
      </c>
      <c r="K937" s="4" t="str">
        <f>UPPER(VLOOKUP($A937,'ACCESS EXPORT'!$A:$AF,13,FALSE))</f>
        <v>WILLIAM WINDER</v>
      </c>
      <c r="L937" s="3" t="str">
        <f>IF(AND(VLOOKUP(A937,'ACCESS EXPORT'!A:AE,1,0),'ACCESS EXPORT'!N937=""),UPPER(CONCATENATE('ACCESS EXPORT'!AE937)),IF(VLOOKUP(A937,'ACCESS EXPORT'!A:AE,1,0),UPPER(CONCATENATE('ACCESS EXPORT'!N937," "&amp;CHAR(10),'ACCESS EXPORT'!AE937))))</f>
        <v>AMBER MODANI 
SAMANTHA AU-YEUNG (PRAC. ADMIN)</v>
      </c>
      <c r="M937" s="4" t="str">
        <f>UPPER(VLOOKUP($A937,'ACCESS EXPORT'!$A:$O,15,FALSE))</f>
        <v/>
      </c>
      <c r="N937" s="4" t="str">
        <f ca="1">IF(AND('ACCESS EXPORT'!X937="",'ACCESS EXPORT'!Y937=""),IF('ACCESS EXPORT'!V937&lt;&gt;"",(IF(TODAY()-'ACCESS EXPORT'!V937&gt;=-60,UPPER(CONCATENATE(VLOOKUP(B937,'ACCESS EXPORT'!$B:$P,15,FALSE),""&amp;CHAR(10)&amp;"(SEP",TEXT('ACCESS EXPORT'!V937," MM/DD/YYY)"))),IF(TODAY()-'ACCESS EXPORT'!V937&lt;0,UPPER(VLOOKUP(B937,'ACCESS EXPORT'!$B:$P,15,FALSE)),UPPER(VLOOKUP(B937,'ACCESS EXPORT'!$B:$P,15,FALSE))))),IF('ACCESS EXPORT'!U937="",UPPER(VLOOKUP(B937,'ACCESS EXPORT'!$B:$P,15,FALSE)),IF(TODAY()-'ACCESS EXPORT'!U937&lt;=30,CONCATENATE(UPPER(VLOOKUP(B937,'ACCESS EXPORT'!$B:$P,15,FALSE)),""&amp;CHAR(10)&amp;"(NEW",TEXT('ACCESS EXPORT'!U937," MM/DD/YYY)")),IF(AND(TODAY()-'ACCESS EXPORT'!U937&gt;30,TODAY()&gt;0),UPPER(VLOOKUP(B937,'ACCESS EXPORT'!$B:$P,15,FALSE)))))),IF('ACCESS EXPORT'!Y937&lt;&gt;"",UPPER(CONCATENATE(UPPER(VLOOKUP(B937,'ACCESS EXPORT'!$B:$P,15,FALSE)),""&amp;CHAR(10)&amp;"(Transfer Out",TEXT('ACCESS EXPORT'!Y937," MM/DD/YYY)"))),IF('ACCESS EXPORT'!X937&lt;&gt;"",UPPER(CONCATENATE(UPPER(VLOOKUP(B937,'ACCESS EXPORT'!$B:$P,15,FALSE)),""&amp;CHAR(10)&amp;"(Transfer In",TEXT('ACCESS EXPORT'!X937," MM/DD/YYY)"))))))</f>
        <v>ADAMS, SONIA</v>
      </c>
      <c r="O937" s="4" t="str">
        <f>_xlfn.IFNA(VLOOKUP(B937,'ACCESS EXPORT'!$B:$Q,16,FALSE),"")</f>
        <v>PA-C</v>
      </c>
      <c r="P937" s="4" t="str">
        <f>_xlfn.IFNA(VLOOKUP(B937,'ACCESS EXPORT'!B:W,22,FALSE),"-")</f>
        <v>1093756983</v>
      </c>
      <c r="Q937" s="4" t="str">
        <f>_xlfn.IFNA(VLOOKUP(A937,'ACCESS EXPORT'!$A:$AG,33,0),"-")</f>
        <v>Gretchen Scoleri</v>
      </c>
      <c r="R937" s="4" t="str">
        <f>_xlfn.IFNA(VLOOKUP(A937,'ACCESS EXPORT'!$A:$AH,34,0),"-")</f>
        <v>Linda Hopkins</v>
      </c>
      <c r="S937" s="4" t="str">
        <f>_xlfn.IFNA(VLOOKUP(A937,'ACCESS EXPORT'!$A:$AI,35,0),"-")</f>
        <v>James Agee</v>
      </c>
      <c r="T937" s="4" t="str">
        <f>_xlfn.IFNA(VLOOKUP(A937,'ACCESS EXPORT'!$A:$AJ,36,0),"-")</f>
        <v>Wanda Cruz</v>
      </c>
      <c r="U937" s="4" t="str">
        <f>_xlfn.IFNA(VLOOKUP(A937,'ACCESS EXPORT'!$A:$AK,37,0),"-")</f>
        <v>athena</v>
      </c>
      <c r="V937" s="4" t="str">
        <f>_xlfn.IFNA(VLOOKUP(A937,'ACCESS EXPORT'!$A:$AL,38,0),"-")</f>
        <v>N/A</v>
      </c>
      <c r="W937" s="4" t="str">
        <f>_xlfn.IFNA(VLOOKUP(A937,'ACCESS EXPORT'!$A:$AM,39,0),"-")</f>
        <v/>
      </c>
      <c r="X937" s="4" t="str">
        <f>_xlfn.IFNA(VLOOKUP(A937,'ACCESS EXPORT'!$A:$AN,40,0),"-")</f>
        <v>Libia Villaquiran / Jenny Green</v>
      </c>
      <c r="Y937" s="26" t="str">
        <f>_xlfn.IFNA(VLOOKUP(A937,'ACCESS EXPORT'!A:AO,41,0),"")</f>
        <v>Kristin Miller</v>
      </c>
      <c r="Z937" s="26" t="str">
        <f>_xlfn.IFNA(VLOOKUP(A937,'ACCESS EXPORT'!A:AP,42,0),"")</f>
        <v/>
      </c>
      <c r="AA937" s="26" t="str">
        <f>_xlfn.IFNA(VLOOKUP(A937,'ACCESS EXPORT'!A:AQ,43,0),"")</f>
        <v>Heather Tootle</v>
      </c>
    </row>
    <row r="938" spans="1:27" ht="18.75" x14ac:dyDescent="0.25">
      <c r="A938" s="33">
        <v>158</v>
      </c>
      <c r="B938" s="10">
        <v>1323</v>
      </c>
      <c r="C938" s="7" t="str">
        <f ca="1">IFERROR(UPPER(IF(AND('ACCESS EXPORT'!AA938="",'ACCESS EXPORT'!Z938=""),VLOOKUP(A938,'ACCESS EXPORT'!$A:$AF,32,FALSE),(IF('ACCESS EXPORT'!AA938&lt;&gt;"",CONCATENATE(VLOOKUP(A938,'ACCESS EXPORT'!$A:$AF,32,FALSE)," (Closed",TEXT('ACCESS EXPORT'!AA938," MM/DD/YYY)")),IF(TODAY()&lt;(('ACCESS EXPORT'!Z938)+30),CONCATENATE(VLOOKUP(A938,'ACCESS EXPORT'!$A:$AF,32,FALSE)," (Opens",TEXT('ACCESS EXPORT'!Z938," MM/DD/YYY)")),VLOOKUP(A938,'ACCESS EXPORT'!$A:$AF,32,FALSE)))))),"-")</f>
        <v>ADVENTHEALTH MEDICAL GROUP CRITICAL CARE AT CENTRAL FLORIDA</v>
      </c>
      <c r="D938" s="3" t="str">
        <f ca="1">IFERROR(UPPER(IF(AND('ACCESS EXPORT'!AA938="",'ACCESS EXPORT'!Z938=""),VLOOKUP(A938,'ACCESS EXPORT'!$A:$AF,28,FALSE),(IF('ACCESS EXPORT'!AA938&lt;&gt;"",CONCATENATE(VLOOKUP(A938,'ACCESS EXPORT'!$A:$AF,28,FALSE)," (Closed",TEXT('ACCESS EXPORT'!AA938," MM/DD/YYY)")),IF(TODAY()&lt;(('ACCESS EXPORT'!Z938)+30),CONCATENATE(VLOOKUP(A938,'ACCESS EXPORT'!$A:$AF,28,FALSE)," (Opens",TEXT('ACCESS EXPORT'!Z938," MM/DD/YYY)")),VLOOKUP(A938,'ACCESS EXPORT'!$A:$AF,28,FALSE)))))),"-")</f>
        <v>CRITICAL CARE SPECIALISTS</v>
      </c>
      <c r="E938" s="3" t="str">
        <f>VLOOKUP($A938,'ACCESS EXPORT'!$A:$AF,3,FALSE)</f>
        <v>7760</v>
      </c>
      <c r="F938" s="3" t="str">
        <f>UPPER(CONCATENATE(VLOOKUP(A938,'ACCESS EXPORT'!$A:$AF,4,FALSE)," ",VLOOKUP(A938,'ACCESS EXPORT'!$A:$AF,5,FALSE)," ",VLOOKUP(A938,'ACCESS EXPORT'!$A:$AF,6,FALSE)," ",VLOOKUP(A938,'ACCESS EXPORT'!$A:$AA,7,FALSE)," ",VLOOKUP(A938,'ACCESS EXPORT'!$A:$AA,8,FALSE)))</f>
        <v>2501 N ORANGE AVE SUITE 401 ORLANDO FL 32804</v>
      </c>
      <c r="G938" s="4" t="str">
        <f>UPPER(VLOOKUP($A938,'ACCESS EXPORT'!$A:$AF,9,FALSE))</f>
        <v>ORANGE</v>
      </c>
      <c r="H938" s="4" t="str">
        <f>_xlfn.IFNA(VLOOKUP($B938,'ACCESS EXPORT'!$B:$J,9,FALSE),"")</f>
        <v>HB</v>
      </c>
      <c r="I938" s="3" t="str">
        <f>CONCATENATE("(P)",VLOOKUP($A938,'ACCESS EXPORT'!$A:$AF,11,FALSE)," (F)",VLOOKUP($A938,'ACCESS EXPORT'!$A:$AF,29,FALSE))</f>
        <v>(P)(407) 303-7283 (F)(407)303-0347</v>
      </c>
      <c r="J938" s="4" t="str">
        <f>UPPER(VLOOKUP($A938,'ACCESS EXPORT'!$A:$AF,12,FALSE))</f>
        <v>CRITICAL CARE/HOSPITALIST</v>
      </c>
      <c r="K938" s="4" t="str">
        <f>UPPER(VLOOKUP($A938,'ACCESS EXPORT'!$A:$AF,13,FALSE))</f>
        <v>WILLIAM WINDER</v>
      </c>
      <c r="L938" s="3" t="str">
        <f>IF(AND(VLOOKUP(A938,'ACCESS EXPORT'!A:AE,1,0),'ACCESS EXPORT'!N938=""),UPPER(CONCATENATE('ACCESS EXPORT'!AE938)),IF(VLOOKUP(A938,'ACCESS EXPORT'!A:AE,1,0),UPPER(CONCATENATE('ACCESS EXPORT'!N938," "&amp;CHAR(10),'ACCESS EXPORT'!AE938))))</f>
        <v>AMBER MODANI 
SAMANTHA AU-YEUNG (PRAC. ADMIN)</v>
      </c>
      <c r="M938" s="4" t="str">
        <f>UPPER(VLOOKUP($A938,'ACCESS EXPORT'!$A:$O,15,FALSE))</f>
        <v/>
      </c>
      <c r="N938" s="4" t="str">
        <f ca="1">IF(AND('ACCESS EXPORT'!X938="",'ACCESS EXPORT'!Y938=""),IF('ACCESS EXPORT'!V938&lt;&gt;"",(IF(TODAY()-'ACCESS EXPORT'!V938&gt;=-60,UPPER(CONCATENATE(VLOOKUP(B938,'ACCESS EXPORT'!$B:$P,15,FALSE),""&amp;CHAR(10)&amp;"(SEP",TEXT('ACCESS EXPORT'!V938," MM/DD/YYY)"))),IF(TODAY()-'ACCESS EXPORT'!V938&lt;0,UPPER(VLOOKUP(B938,'ACCESS EXPORT'!$B:$P,15,FALSE)),UPPER(VLOOKUP(B938,'ACCESS EXPORT'!$B:$P,15,FALSE))))),IF('ACCESS EXPORT'!U938="",UPPER(VLOOKUP(B938,'ACCESS EXPORT'!$B:$P,15,FALSE)),IF(TODAY()-'ACCESS EXPORT'!U938&lt;=30,CONCATENATE(UPPER(VLOOKUP(B938,'ACCESS EXPORT'!$B:$P,15,FALSE)),""&amp;CHAR(10)&amp;"(NEW",TEXT('ACCESS EXPORT'!U938," MM/DD/YYY)")),IF(AND(TODAY()-'ACCESS EXPORT'!U938&gt;30,TODAY()&gt;0),UPPER(VLOOKUP(B938,'ACCESS EXPORT'!$B:$P,15,FALSE)))))),IF('ACCESS EXPORT'!Y938&lt;&gt;"",UPPER(CONCATENATE(UPPER(VLOOKUP(B938,'ACCESS EXPORT'!$B:$P,15,FALSE)),""&amp;CHAR(10)&amp;"(Transfer Out",TEXT('ACCESS EXPORT'!Y938," MM/DD/YYY)"))),IF('ACCESS EXPORT'!X938&lt;&gt;"",UPPER(CONCATENATE(UPPER(VLOOKUP(B938,'ACCESS EXPORT'!$B:$P,15,FALSE)),""&amp;CHAR(10)&amp;"(Transfer In",TEXT('ACCESS EXPORT'!X938," MM/DD/YYY)"))))))</f>
        <v>SANCHEZ, STEPHANIE</v>
      </c>
      <c r="O938" s="4" t="str">
        <f>_xlfn.IFNA(VLOOKUP(B938,'ACCESS EXPORT'!$B:$Q,16,FALSE),"")</f>
        <v>APRN</v>
      </c>
      <c r="P938" s="4" t="str">
        <f>_xlfn.IFNA(VLOOKUP(B938,'ACCESS EXPORT'!B:W,22,FALSE),"-")</f>
        <v>1003130592</v>
      </c>
      <c r="Q938" s="4" t="str">
        <f>_xlfn.IFNA(VLOOKUP(A938,'ACCESS EXPORT'!$A:$AG,33,0),"-")</f>
        <v>Gretchen Scoleri</v>
      </c>
      <c r="R938" s="4" t="str">
        <f>_xlfn.IFNA(VLOOKUP(A938,'ACCESS EXPORT'!$A:$AH,34,0),"-")</f>
        <v>Linda Hopkins</v>
      </c>
      <c r="S938" s="4" t="str">
        <f>_xlfn.IFNA(VLOOKUP(A938,'ACCESS EXPORT'!$A:$AI,35,0),"-")</f>
        <v>James Agee</v>
      </c>
      <c r="T938" s="4" t="str">
        <f>_xlfn.IFNA(VLOOKUP(A938,'ACCESS EXPORT'!$A:$AJ,36,0),"-")</f>
        <v>Wanda Cruz</v>
      </c>
      <c r="U938" s="4" t="str">
        <f>_xlfn.IFNA(VLOOKUP(A938,'ACCESS EXPORT'!$A:$AK,37,0),"-")</f>
        <v>athena</v>
      </c>
      <c r="V938" s="4" t="str">
        <f>_xlfn.IFNA(VLOOKUP(A938,'ACCESS EXPORT'!$A:$AL,38,0),"-")</f>
        <v>N/A</v>
      </c>
      <c r="W938" s="4" t="str">
        <f>_xlfn.IFNA(VLOOKUP(A938,'ACCESS EXPORT'!$A:$AM,39,0),"-")</f>
        <v/>
      </c>
      <c r="X938" s="4" t="str">
        <f>_xlfn.IFNA(VLOOKUP(A938,'ACCESS EXPORT'!$A:$AN,40,0),"-")</f>
        <v>Libia Villaquiran / Jenny Green</v>
      </c>
      <c r="Y938" s="26" t="str">
        <f>_xlfn.IFNA(VLOOKUP(A938,'ACCESS EXPORT'!A:AO,41,0),"")</f>
        <v>Kristin Miller</v>
      </c>
      <c r="Z938" s="26" t="str">
        <f>_xlfn.IFNA(VLOOKUP(A938,'ACCESS EXPORT'!A:AP,42,0),"")</f>
        <v/>
      </c>
      <c r="AA938" s="26" t="str">
        <f>_xlfn.IFNA(VLOOKUP(A938,'ACCESS EXPORT'!A:AQ,43,0),"")</f>
        <v>Heather Tootle</v>
      </c>
    </row>
    <row r="939" spans="1:27" ht="18.75" x14ac:dyDescent="0.25">
      <c r="A939" s="33">
        <v>158</v>
      </c>
      <c r="B939" s="10">
        <v>1304</v>
      </c>
      <c r="C939" s="7" t="str">
        <f ca="1">IFERROR(UPPER(IF(AND('ACCESS EXPORT'!AA939="",'ACCESS EXPORT'!Z939=""),VLOOKUP(A939,'ACCESS EXPORT'!$A:$AF,32,FALSE),(IF('ACCESS EXPORT'!AA939&lt;&gt;"",CONCATENATE(VLOOKUP(A939,'ACCESS EXPORT'!$A:$AF,32,FALSE)," (Closed",TEXT('ACCESS EXPORT'!AA939," MM/DD/YYY)")),IF(TODAY()&lt;(('ACCESS EXPORT'!Z939)+30),CONCATENATE(VLOOKUP(A939,'ACCESS EXPORT'!$A:$AF,32,FALSE)," (Opens",TEXT('ACCESS EXPORT'!Z939," MM/DD/YYY)")),VLOOKUP(A939,'ACCESS EXPORT'!$A:$AF,32,FALSE)))))),"-")</f>
        <v>ADVENTHEALTH MEDICAL GROUP CRITICAL CARE AT CENTRAL FLORIDA</v>
      </c>
      <c r="D939" s="3" t="str">
        <f ca="1">IFERROR(UPPER(IF(AND('ACCESS EXPORT'!AA939="",'ACCESS EXPORT'!Z939=""),VLOOKUP(A939,'ACCESS EXPORT'!$A:$AF,28,FALSE),(IF('ACCESS EXPORT'!AA939&lt;&gt;"",CONCATENATE(VLOOKUP(A939,'ACCESS EXPORT'!$A:$AF,28,FALSE)," (Closed",TEXT('ACCESS EXPORT'!AA939," MM/DD/YYY)")),IF(TODAY()&lt;(('ACCESS EXPORT'!Z939)+30),CONCATENATE(VLOOKUP(A939,'ACCESS EXPORT'!$A:$AF,28,FALSE)," (Opens",TEXT('ACCESS EXPORT'!Z939," MM/DD/YYY)")),VLOOKUP(A939,'ACCESS EXPORT'!$A:$AF,28,FALSE)))))),"-")</f>
        <v>CRITICAL CARE SPECIALISTS</v>
      </c>
      <c r="E939" s="3" t="str">
        <f>VLOOKUP($A939,'ACCESS EXPORT'!$A:$AF,3,FALSE)</f>
        <v>7760</v>
      </c>
      <c r="F939" s="3" t="str">
        <f>UPPER(CONCATENATE(VLOOKUP(A939,'ACCESS EXPORT'!$A:$AF,4,FALSE)," ",VLOOKUP(A939,'ACCESS EXPORT'!$A:$AF,5,FALSE)," ",VLOOKUP(A939,'ACCESS EXPORT'!$A:$AF,6,FALSE)," ",VLOOKUP(A939,'ACCESS EXPORT'!$A:$AA,7,FALSE)," ",VLOOKUP(A939,'ACCESS EXPORT'!$A:$AA,8,FALSE)))</f>
        <v>2501 N ORANGE AVE SUITE 401 ORLANDO FL 32804</v>
      </c>
      <c r="G939" s="4" t="str">
        <f>UPPER(VLOOKUP($A939,'ACCESS EXPORT'!$A:$AF,9,FALSE))</f>
        <v>ORANGE</v>
      </c>
      <c r="H939" s="4" t="str">
        <f>_xlfn.IFNA(VLOOKUP($B939,'ACCESS EXPORT'!$B:$J,9,FALSE),"")</f>
        <v>HB</v>
      </c>
      <c r="I939" s="3" t="str">
        <f>CONCATENATE("(P)",VLOOKUP($A939,'ACCESS EXPORT'!$A:$AF,11,FALSE)," (F)",VLOOKUP($A939,'ACCESS EXPORT'!$A:$AF,29,FALSE))</f>
        <v>(P)(407) 303-7283 (F)(407)303-0347</v>
      </c>
      <c r="J939" s="4" t="str">
        <f>UPPER(VLOOKUP($A939,'ACCESS EXPORT'!$A:$AF,12,FALSE))</f>
        <v>CRITICAL CARE/HOSPITALIST</v>
      </c>
      <c r="K939" s="4" t="str">
        <f>UPPER(VLOOKUP($A939,'ACCESS EXPORT'!$A:$AF,13,FALSE))</f>
        <v>WILLIAM WINDER</v>
      </c>
      <c r="L939" s="3" t="str">
        <f>IF(AND(VLOOKUP(A939,'ACCESS EXPORT'!A:AE,1,0),'ACCESS EXPORT'!N939=""),UPPER(CONCATENATE('ACCESS EXPORT'!AE939)),IF(VLOOKUP(A939,'ACCESS EXPORT'!A:AE,1,0),UPPER(CONCATENATE('ACCESS EXPORT'!N939," "&amp;CHAR(10),'ACCESS EXPORT'!AE939))))</f>
        <v>AMBER MODANI 
SAMANTHA AU-YEUNG (PRAC. ADMIN)</v>
      </c>
      <c r="M939" s="4" t="str">
        <f>UPPER(VLOOKUP($A939,'ACCESS EXPORT'!$A:$O,15,FALSE))</f>
        <v/>
      </c>
      <c r="N939" s="4" t="str">
        <f ca="1">IF(AND('ACCESS EXPORT'!X939="",'ACCESS EXPORT'!Y939=""),IF('ACCESS EXPORT'!V939&lt;&gt;"",(IF(TODAY()-'ACCESS EXPORT'!V939&gt;=-60,UPPER(CONCATENATE(VLOOKUP(B939,'ACCESS EXPORT'!$B:$P,15,FALSE),""&amp;CHAR(10)&amp;"(SEP",TEXT('ACCESS EXPORT'!V939," MM/DD/YYY)"))),IF(TODAY()-'ACCESS EXPORT'!V939&lt;0,UPPER(VLOOKUP(B939,'ACCESS EXPORT'!$B:$P,15,FALSE)),UPPER(VLOOKUP(B939,'ACCESS EXPORT'!$B:$P,15,FALSE))))),IF('ACCESS EXPORT'!U939="",UPPER(VLOOKUP(B939,'ACCESS EXPORT'!$B:$P,15,FALSE)),IF(TODAY()-'ACCESS EXPORT'!U939&lt;=30,CONCATENATE(UPPER(VLOOKUP(B939,'ACCESS EXPORT'!$B:$P,15,FALSE)),""&amp;CHAR(10)&amp;"(NEW",TEXT('ACCESS EXPORT'!U939," MM/DD/YYY)")),IF(AND(TODAY()-'ACCESS EXPORT'!U939&gt;30,TODAY()&gt;0),UPPER(VLOOKUP(B939,'ACCESS EXPORT'!$B:$P,15,FALSE)))))),IF('ACCESS EXPORT'!Y939&lt;&gt;"",UPPER(CONCATENATE(UPPER(VLOOKUP(B939,'ACCESS EXPORT'!$B:$P,15,FALSE)),""&amp;CHAR(10)&amp;"(Transfer Out",TEXT('ACCESS EXPORT'!Y939," MM/DD/YYY)"))),IF('ACCESS EXPORT'!X939&lt;&gt;"",UPPER(CONCATENATE(UPPER(VLOOKUP(B939,'ACCESS EXPORT'!$B:$P,15,FALSE)),""&amp;CHAR(10)&amp;"(Transfer In",TEXT('ACCESS EXPORT'!X939," MM/DD/YYY)"))))))</f>
        <v>HMADEH, MOHAMMAD YASSIN M RIDA</v>
      </c>
      <c r="O939" s="4" t="str">
        <f>_xlfn.IFNA(VLOOKUP(B939,'ACCESS EXPORT'!$B:$Q,16,FALSE),"")</f>
        <v>MD</v>
      </c>
      <c r="P939" s="4" t="str">
        <f>_xlfn.IFNA(VLOOKUP(B939,'ACCESS EXPORT'!B:W,22,FALSE),"-")</f>
        <v>1649444944</v>
      </c>
      <c r="Q939" s="4" t="str">
        <f>_xlfn.IFNA(VLOOKUP(A939,'ACCESS EXPORT'!$A:$AG,33,0),"-")</f>
        <v>Gretchen Scoleri</v>
      </c>
      <c r="R939" s="4" t="str">
        <f>_xlfn.IFNA(VLOOKUP(A939,'ACCESS EXPORT'!$A:$AH,34,0),"-")</f>
        <v>Linda Hopkins</v>
      </c>
      <c r="S939" s="4" t="str">
        <f>_xlfn.IFNA(VLOOKUP(A939,'ACCESS EXPORT'!$A:$AI,35,0),"-")</f>
        <v>James Agee</v>
      </c>
      <c r="T939" s="4" t="str">
        <f>_xlfn.IFNA(VLOOKUP(A939,'ACCESS EXPORT'!$A:$AJ,36,0),"-")</f>
        <v>Wanda Cruz</v>
      </c>
      <c r="U939" s="4" t="str">
        <f>_xlfn.IFNA(VLOOKUP(A939,'ACCESS EXPORT'!$A:$AK,37,0),"-")</f>
        <v>athena</v>
      </c>
      <c r="V939" s="4" t="str">
        <f>_xlfn.IFNA(VLOOKUP(A939,'ACCESS EXPORT'!$A:$AL,38,0),"-")</f>
        <v>N/A</v>
      </c>
      <c r="W939" s="4" t="str">
        <f>_xlfn.IFNA(VLOOKUP(A939,'ACCESS EXPORT'!$A:$AM,39,0),"-")</f>
        <v/>
      </c>
      <c r="X939" s="4" t="str">
        <f>_xlfn.IFNA(VLOOKUP(A939,'ACCESS EXPORT'!$A:$AN,40,0),"-")</f>
        <v>Libia Villaquiran / Jenny Green</v>
      </c>
      <c r="Y939" s="26" t="str">
        <f>_xlfn.IFNA(VLOOKUP(A939,'ACCESS EXPORT'!A:AO,41,0),"")</f>
        <v>Kristin Miller</v>
      </c>
      <c r="Z939" s="26" t="str">
        <f>_xlfn.IFNA(VLOOKUP(A939,'ACCESS EXPORT'!A:AP,42,0),"")</f>
        <v/>
      </c>
      <c r="AA939" s="26" t="str">
        <f>_xlfn.IFNA(VLOOKUP(A939,'ACCESS EXPORT'!A:AQ,43,0),"")</f>
        <v>Heather Tootle</v>
      </c>
    </row>
    <row r="940" spans="1:27" ht="18.75" x14ac:dyDescent="0.25">
      <c r="A940" s="33">
        <v>158</v>
      </c>
      <c r="B940" s="10">
        <v>1293</v>
      </c>
      <c r="C940" s="7" t="str">
        <f ca="1">IFERROR(UPPER(IF(AND('ACCESS EXPORT'!AA940="",'ACCESS EXPORT'!Z940=""),VLOOKUP(A940,'ACCESS EXPORT'!$A:$AF,32,FALSE),(IF('ACCESS EXPORT'!AA940&lt;&gt;"",CONCATENATE(VLOOKUP(A940,'ACCESS EXPORT'!$A:$AF,32,FALSE)," (Closed",TEXT('ACCESS EXPORT'!AA940," MM/DD/YYY)")),IF(TODAY()&lt;(('ACCESS EXPORT'!Z940)+30),CONCATENATE(VLOOKUP(A940,'ACCESS EXPORT'!$A:$AF,32,FALSE)," (Opens",TEXT('ACCESS EXPORT'!Z940," MM/DD/YYY)")),VLOOKUP(A940,'ACCESS EXPORT'!$A:$AF,32,FALSE)))))),"-")</f>
        <v>ADVENTHEALTH MEDICAL GROUP CRITICAL CARE AT CENTRAL FLORIDA</v>
      </c>
      <c r="D940" s="3" t="str">
        <f ca="1">IFERROR(UPPER(IF(AND('ACCESS EXPORT'!AA940="",'ACCESS EXPORT'!Z940=""),VLOOKUP(A940,'ACCESS EXPORT'!$A:$AF,28,FALSE),(IF('ACCESS EXPORT'!AA940&lt;&gt;"",CONCATENATE(VLOOKUP(A940,'ACCESS EXPORT'!$A:$AF,28,FALSE)," (Closed",TEXT('ACCESS EXPORT'!AA940," MM/DD/YYY)")),IF(TODAY()&lt;(('ACCESS EXPORT'!Z940)+30),CONCATENATE(VLOOKUP(A940,'ACCESS EXPORT'!$A:$AF,28,FALSE)," (Opens",TEXT('ACCESS EXPORT'!Z940," MM/DD/YYY)")),VLOOKUP(A940,'ACCESS EXPORT'!$A:$AF,28,FALSE)))))),"-")</f>
        <v>CRITICAL CARE SPECIALISTS</v>
      </c>
      <c r="E940" s="3" t="str">
        <f>VLOOKUP($A940,'ACCESS EXPORT'!$A:$AF,3,FALSE)</f>
        <v>7760</v>
      </c>
      <c r="F940" s="3" t="str">
        <f>UPPER(CONCATENATE(VLOOKUP(A940,'ACCESS EXPORT'!$A:$AF,4,FALSE)," ",VLOOKUP(A940,'ACCESS EXPORT'!$A:$AF,5,FALSE)," ",VLOOKUP(A940,'ACCESS EXPORT'!$A:$AF,6,FALSE)," ",VLOOKUP(A940,'ACCESS EXPORT'!$A:$AA,7,FALSE)," ",VLOOKUP(A940,'ACCESS EXPORT'!$A:$AA,8,FALSE)))</f>
        <v>2501 N ORANGE AVE SUITE 401 ORLANDO FL 32804</v>
      </c>
      <c r="G940" s="4" t="str">
        <f>UPPER(VLOOKUP($A940,'ACCESS EXPORT'!$A:$AF,9,FALSE))</f>
        <v>ORANGE</v>
      </c>
      <c r="H940" s="4" t="str">
        <f>_xlfn.IFNA(VLOOKUP($B940,'ACCESS EXPORT'!$B:$J,9,FALSE),"")</f>
        <v>HB</v>
      </c>
      <c r="I940" s="3" t="str">
        <f>CONCATENATE("(P)",VLOOKUP($A940,'ACCESS EXPORT'!$A:$AF,11,FALSE)," (F)",VLOOKUP($A940,'ACCESS EXPORT'!$A:$AF,29,FALSE))</f>
        <v>(P)(407) 303-7283 (F)(407)303-0347</v>
      </c>
      <c r="J940" s="4" t="str">
        <f>UPPER(VLOOKUP($A940,'ACCESS EXPORT'!$A:$AF,12,FALSE))</f>
        <v>CRITICAL CARE/HOSPITALIST</v>
      </c>
      <c r="K940" s="4" t="str">
        <f>UPPER(VLOOKUP($A940,'ACCESS EXPORT'!$A:$AF,13,FALSE))</f>
        <v>WILLIAM WINDER</v>
      </c>
      <c r="L940" s="3" t="str">
        <f>IF(AND(VLOOKUP(A940,'ACCESS EXPORT'!A:AE,1,0),'ACCESS EXPORT'!N940=""),UPPER(CONCATENATE('ACCESS EXPORT'!AE940)),IF(VLOOKUP(A940,'ACCESS EXPORT'!A:AE,1,0),UPPER(CONCATENATE('ACCESS EXPORT'!N940," "&amp;CHAR(10),'ACCESS EXPORT'!AE940))))</f>
        <v>AMBER MODANI 
SAMANTHA AU-YEUNG (PRAC. ADMIN)</v>
      </c>
      <c r="M940" s="4" t="str">
        <f>UPPER(VLOOKUP($A940,'ACCESS EXPORT'!$A:$O,15,FALSE))</f>
        <v/>
      </c>
      <c r="N940" s="4" t="str">
        <f ca="1">IF(AND('ACCESS EXPORT'!X940="",'ACCESS EXPORT'!Y940=""),IF('ACCESS EXPORT'!V940&lt;&gt;"",(IF(TODAY()-'ACCESS EXPORT'!V940&gt;=-60,UPPER(CONCATENATE(VLOOKUP(B940,'ACCESS EXPORT'!$B:$P,15,FALSE),""&amp;CHAR(10)&amp;"(SEP",TEXT('ACCESS EXPORT'!V940," MM/DD/YYY)"))),IF(TODAY()-'ACCESS EXPORT'!V940&lt;0,UPPER(VLOOKUP(B940,'ACCESS EXPORT'!$B:$P,15,FALSE)),UPPER(VLOOKUP(B940,'ACCESS EXPORT'!$B:$P,15,FALSE))))),IF('ACCESS EXPORT'!U940="",UPPER(VLOOKUP(B940,'ACCESS EXPORT'!$B:$P,15,FALSE)),IF(TODAY()-'ACCESS EXPORT'!U940&lt;=30,CONCATENATE(UPPER(VLOOKUP(B940,'ACCESS EXPORT'!$B:$P,15,FALSE)),""&amp;CHAR(10)&amp;"(NEW",TEXT('ACCESS EXPORT'!U940," MM/DD/YYY)")),IF(AND(TODAY()-'ACCESS EXPORT'!U940&gt;30,TODAY()&gt;0),UPPER(VLOOKUP(B940,'ACCESS EXPORT'!$B:$P,15,FALSE)))))),IF('ACCESS EXPORT'!Y940&lt;&gt;"",UPPER(CONCATENATE(UPPER(VLOOKUP(B940,'ACCESS EXPORT'!$B:$P,15,FALSE)),""&amp;CHAR(10)&amp;"(Transfer Out",TEXT('ACCESS EXPORT'!Y940," MM/DD/YYY)"))),IF('ACCESS EXPORT'!X940&lt;&gt;"",UPPER(CONCATENATE(UPPER(VLOOKUP(B940,'ACCESS EXPORT'!$B:$P,15,FALSE)),""&amp;CHAR(10)&amp;"(Transfer In",TEXT('ACCESS EXPORT'!X940," MM/DD/YYY)"))))))</f>
        <v>BOX, THEODORE</v>
      </c>
      <c r="O940" s="4" t="str">
        <f>_xlfn.IFNA(VLOOKUP(B940,'ACCESS EXPORT'!$B:$Q,16,FALSE),"")</f>
        <v>PA-C</v>
      </c>
      <c r="P940" s="4" t="str">
        <f>_xlfn.IFNA(VLOOKUP(B940,'ACCESS EXPORT'!B:W,22,FALSE),"-")</f>
        <v>1912307810</v>
      </c>
      <c r="Q940" s="4" t="str">
        <f>_xlfn.IFNA(VLOOKUP(A940,'ACCESS EXPORT'!$A:$AG,33,0),"-")</f>
        <v>Gretchen Scoleri</v>
      </c>
      <c r="R940" s="4" t="str">
        <f>_xlfn.IFNA(VLOOKUP(A940,'ACCESS EXPORT'!$A:$AH,34,0),"-")</f>
        <v>Linda Hopkins</v>
      </c>
      <c r="S940" s="4" t="str">
        <f>_xlfn.IFNA(VLOOKUP(A940,'ACCESS EXPORT'!$A:$AI,35,0),"-")</f>
        <v>James Agee</v>
      </c>
      <c r="T940" s="4" t="str">
        <f>_xlfn.IFNA(VLOOKUP(A940,'ACCESS EXPORT'!$A:$AJ,36,0),"-")</f>
        <v>Wanda Cruz</v>
      </c>
      <c r="U940" s="4" t="str">
        <f>_xlfn.IFNA(VLOOKUP(A940,'ACCESS EXPORT'!$A:$AK,37,0),"-")</f>
        <v>athena</v>
      </c>
      <c r="V940" s="4" t="str">
        <f>_xlfn.IFNA(VLOOKUP(A940,'ACCESS EXPORT'!$A:$AL,38,0),"-")</f>
        <v>N/A</v>
      </c>
      <c r="W940" s="4" t="str">
        <f>_xlfn.IFNA(VLOOKUP(A940,'ACCESS EXPORT'!$A:$AM,39,0),"-")</f>
        <v/>
      </c>
      <c r="X940" s="4" t="str">
        <f>_xlfn.IFNA(VLOOKUP(A940,'ACCESS EXPORT'!$A:$AN,40,0),"-")</f>
        <v>Libia Villaquiran / Jenny Green</v>
      </c>
      <c r="Y940" s="26" t="str">
        <f>_xlfn.IFNA(VLOOKUP(A940,'ACCESS EXPORT'!A:AO,41,0),"")</f>
        <v>Kristin Miller</v>
      </c>
      <c r="Z940" s="26" t="str">
        <f>_xlfn.IFNA(VLOOKUP(A940,'ACCESS EXPORT'!A:AP,42,0),"")</f>
        <v/>
      </c>
      <c r="AA940" s="26" t="str">
        <f>_xlfn.IFNA(VLOOKUP(A940,'ACCESS EXPORT'!A:AQ,43,0),"")</f>
        <v>Heather Tootle</v>
      </c>
    </row>
    <row r="941" spans="1:27" ht="18.75" x14ac:dyDescent="0.25">
      <c r="A941" s="33">
        <v>158</v>
      </c>
      <c r="B941" s="10">
        <v>1303</v>
      </c>
      <c r="C941" s="7" t="str">
        <f ca="1">IFERROR(UPPER(IF(AND('ACCESS EXPORT'!AA941="",'ACCESS EXPORT'!Z941=""),VLOOKUP(A941,'ACCESS EXPORT'!$A:$AF,32,FALSE),(IF('ACCESS EXPORT'!AA941&lt;&gt;"",CONCATENATE(VLOOKUP(A941,'ACCESS EXPORT'!$A:$AF,32,FALSE)," (Closed",TEXT('ACCESS EXPORT'!AA941," MM/DD/YYY)")),IF(TODAY()&lt;(('ACCESS EXPORT'!Z941)+30),CONCATENATE(VLOOKUP(A941,'ACCESS EXPORT'!$A:$AF,32,FALSE)," (Opens",TEXT('ACCESS EXPORT'!Z941," MM/DD/YYY)")),VLOOKUP(A941,'ACCESS EXPORT'!$A:$AF,32,FALSE)))))),"-")</f>
        <v>ADVENTHEALTH MEDICAL GROUP CRITICAL CARE AT CENTRAL FLORIDA</v>
      </c>
      <c r="D941" s="3" t="str">
        <f ca="1">IFERROR(UPPER(IF(AND('ACCESS EXPORT'!AA941="",'ACCESS EXPORT'!Z941=""),VLOOKUP(A941,'ACCESS EXPORT'!$A:$AF,28,FALSE),(IF('ACCESS EXPORT'!AA941&lt;&gt;"",CONCATENATE(VLOOKUP(A941,'ACCESS EXPORT'!$A:$AF,28,FALSE)," (Closed",TEXT('ACCESS EXPORT'!AA941," MM/DD/YYY)")),IF(TODAY()&lt;(('ACCESS EXPORT'!Z941)+30),CONCATENATE(VLOOKUP(A941,'ACCESS EXPORT'!$A:$AF,28,FALSE)," (Opens",TEXT('ACCESS EXPORT'!Z941," MM/DD/YYY)")),VLOOKUP(A941,'ACCESS EXPORT'!$A:$AF,28,FALSE)))))),"-")</f>
        <v>CRITICAL CARE SPECIALISTS</v>
      </c>
      <c r="E941" s="3" t="str">
        <f>VLOOKUP($A941,'ACCESS EXPORT'!$A:$AF,3,FALSE)</f>
        <v>7760</v>
      </c>
      <c r="F941" s="3" t="str">
        <f>UPPER(CONCATENATE(VLOOKUP(A941,'ACCESS EXPORT'!$A:$AF,4,FALSE)," ",VLOOKUP(A941,'ACCESS EXPORT'!$A:$AF,5,FALSE)," ",VLOOKUP(A941,'ACCESS EXPORT'!$A:$AF,6,FALSE)," ",VLOOKUP(A941,'ACCESS EXPORT'!$A:$AA,7,FALSE)," ",VLOOKUP(A941,'ACCESS EXPORT'!$A:$AA,8,FALSE)))</f>
        <v>2501 N ORANGE AVE SUITE 401 ORLANDO FL 32804</v>
      </c>
      <c r="G941" s="4" t="str">
        <f>UPPER(VLOOKUP($A941,'ACCESS EXPORT'!$A:$AF,9,FALSE))</f>
        <v>ORANGE</v>
      </c>
      <c r="H941" s="4" t="str">
        <f>_xlfn.IFNA(VLOOKUP($B941,'ACCESS EXPORT'!$B:$J,9,FALSE),"")</f>
        <v>HB</v>
      </c>
      <c r="I941" s="3" t="str">
        <f>CONCATENATE("(P)",VLOOKUP($A941,'ACCESS EXPORT'!$A:$AF,11,FALSE)," (F)",VLOOKUP($A941,'ACCESS EXPORT'!$A:$AF,29,FALSE))</f>
        <v>(P)(407) 303-7283 (F)(407)303-0347</v>
      </c>
      <c r="J941" s="4" t="str">
        <f>UPPER(VLOOKUP($A941,'ACCESS EXPORT'!$A:$AF,12,FALSE))</f>
        <v>CRITICAL CARE/HOSPITALIST</v>
      </c>
      <c r="K941" s="4" t="str">
        <f>UPPER(VLOOKUP($A941,'ACCESS EXPORT'!$A:$AF,13,FALSE))</f>
        <v>WILLIAM WINDER</v>
      </c>
      <c r="L941" s="3" t="str">
        <f>IF(AND(VLOOKUP(A941,'ACCESS EXPORT'!A:AE,1,0),'ACCESS EXPORT'!N941=""),UPPER(CONCATENATE('ACCESS EXPORT'!AE941)),IF(VLOOKUP(A941,'ACCESS EXPORT'!A:AE,1,0),UPPER(CONCATENATE('ACCESS EXPORT'!N941," "&amp;CHAR(10),'ACCESS EXPORT'!AE941))))</f>
        <v>AMBER MODANI 
SAMANTHA AU-YEUNG (PRAC. ADMIN)</v>
      </c>
      <c r="M941" s="4" t="str">
        <f>UPPER(VLOOKUP($A941,'ACCESS EXPORT'!$A:$O,15,FALSE))</f>
        <v/>
      </c>
      <c r="N941" s="4" t="str">
        <f ca="1">IF(AND('ACCESS EXPORT'!X941="",'ACCESS EXPORT'!Y941=""),IF('ACCESS EXPORT'!V941&lt;&gt;"",(IF(TODAY()-'ACCESS EXPORT'!V941&gt;=-60,UPPER(CONCATENATE(VLOOKUP(B941,'ACCESS EXPORT'!$B:$P,15,FALSE),""&amp;CHAR(10)&amp;"(SEP",TEXT('ACCESS EXPORT'!V941," MM/DD/YYY)"))),IF(TODAY()-'ACCESS EXPORT'!V941&lt;0,UPPER(VLOOKUP(B941,'ACCESS EXPORT'!$B:$P,15,FALSE)),UPPER(VLOOKUP(B941,'ACCESS EXPORT'!$B:$P,15,FALSE))))),IF('ACCESS EXPORT'!U941="",UPPER(VLOOKUP(B941,'ACCESS EXPORT'!$B:$P,15,FALSE)),IF(TODAY()-'ACCESS EXPORT'!U941&lt;=30,CONCATENATE(UPPER(VLOOKUP(B941,'ACCESS EXPORT'!$B:$P,15,FALSE)),""&amp;CHAR(10)&amp;"(NEW",TEXT('ACCESS EXPORT'!U941," MM/DD/YYY)")),IF(AND(TODAY()-'ACCESS EXPORT'!U941&gt;30,TODAY()&gt;0),UPPER(VLOOKUP(B941,'ACCESS EXPORT'!$B:$P,15,FALSE)))))),IF('ACCESS EXPORT'!Y941&lt;&gt;"",UPPER(CONCATENATE(UPPER(VLOOKUP(B941,'ACCESS EXPORT'!$B:$P,15,FALSE)),""&amp;CHAR(10)&amp;"(Transfer Out",TEXT('ACCESS EXPORT'!Y941," MM/DD/YYY)"))),IF('ACCESS EXPORT'!X941&lt;&gt;"",UPPER(CONCATENATE(UPPER(VLOOKUP(B941,'ACCESS EXPORT'!$B:$P,15,FALSE)),""&amp;CHAR(10)&amp;"(Transfer In",TEXT('ACCESS EXPORT'!X941," MM/DD/YYY)"))))))</f>
        <v>HADDADIN, ALA' SAMI</v>
      </c>
      <c r="O941" s="4" t="str">
        <f>_xlfn.IFNA(VLOOKUP(B941,'ACCESS EXPORT'!$B:$Q,16,FALSE),"")</f>
        <v>MD</v>
      </c>
      <c r="P941" s="4" t="str">
        <f>_xlfn.IFNA(VLOOKUP(B941,'ACCESS EXPORT'!B:W,22,FALSE),"-")</f>
        <v>1982685673</v>
      </c>
      <c r="Q941" s="4" t="str">
        <f>_xlfn.IFNA(VLOOKUP(A941,'ACCESS EXPORT'!$A:$AG,33,0),"-")</f>
        <v>Gretchen Scoleri</v>
      </c>
      <c r="R941" s="4" t="str">
        <f>_xlfn.IFNA(VLOOKUP(A941,'ACCESS EXPORT'!$A:$AH,34,0),"-")</f>
        <v>Linda Hopkins</v>
      </c>
      <c r="S941" s="4" t="str">
        <f>_xlfn.IFNA(VLOOKUP(A941,'ACCESS EXPORT'!$A:$AI,35,0),"-")</f>
        <v>James Agee</v>
      </c>
      <c r="T941" s="4" t="str">
        <f>_xlfn.IFNA(VLOOKUP(A941,'ACCESS EXPORT'!$A:$AJ,36,0),"-")</f>
        <v>Wanda Cruz</v>
      </c>
      <c r="U941" s="4" t="str">
        <f>_xlfn.IFNA(VLOOKUP(A941,'ACCESS EXPORT'!$A:$AK,37,0),"-")</f>
        <v>athena</v>
      </c>
      <c r="V941" s="4" t="str">
        <f>_xlfn.IFNA(VLOOKUP(A941,'ACCESS EXPORT'!$A:$AL,38,0),"-")</f>
        <v>N/A</v>
      </c>
      <c r="W941" s="4" t="str">
        <f>_xlfn.IFNA(VLOOKUP(A941,'ACCESS EXPORT'!$A:$AM,39,0),"-")</f>
        <v/>
      </c>
      <c r="X941" s="4" t="str">
        <f>_xlfn.IFNA(VLOOKUP(A941,'ACCESS EXPORT'!$A:$AN,40,0),"-")</f>
        <v>Libia Villaquiran / Jenny Green</v>
      </c>
      <c r="Y941" s="26" t="str">
        <f>_xlfn.IFNA(VLOOKUP(A941,'ACCESS EXPORT'!A:AO,41,0),"")</f>
        <v>Kristin Miller</v>
      </c>
      <c r="Z941" s="26" t="str">
        <f>_xlfn.IFNA(VLOOKUP(A941,'ACCESS EXPORT'!A:AP,42,0),"")</f>
        <v/>
      </c>
      <c r="AA941" s="26" t="str">
        <f>_xlfn.IFNA(VLOOKUP(A941,'ACCESS EXPORT'!A:AQ,43,0),"")</f>
        <v>Heather Tootle</v>
      </c>
    </row>
    <row r="942" spans="1:27" ht="18.75" x14ac:dyDescent="0.25">
      <c r="A942" s="33">
        <v>158</v>
      </c>
      <c r="B942" s="10">
        <v>1316</v>
      </c>
      <c r="C942" s="7" t="str">
        <f ca="1">IFERROR(UPPER(IF(AND('ACCESS EXPORT'!AA942="",'ACCESS EXPORT'!Z942=""),VLOOKUP(A942,'ACCESS EXPORT'!$A:$AF,32,FALSE),(IF('ACCESS EXPORT'!AA942&lt;&gt;"",CONCATENATE(VLOOKUP(A942,'ACCESS EXPORT'!$A:$AF,32,FALSE)," (Closed",TEXT('ACCESS EXPORT'!AA942," MM/DD/YYY)")),IF(TODAY()&lt;(('ACCESS EXPORT'!Z942)+30),CONCATENATE(VLOOKUP(A942,'ACCESS EXPORT'!$A:$AF,32,FALSE)," (Opens",TEXT('ACCESS EXPORT'!Z942," MM/DD/YYY)")),VLOOKUP(A942,'ACCESS EXPORT'!$A:$AF,32,FALSE)))))),"-")</f>
        <v>ADVENTHEALTH MEDICAL GROUP CRITICAL CARE AT CENTRAL FLORIDA</v>
      </c>
      <c r="D942" s="3" t="str">
        <f ca="1">IFERROR(UPPER(IF(AND('ACCESS EXPORT'!AA942="",'ACCESS EXPORT'!Z942=""),VLOOKUP(A942,'ACCESS EXPORT'!$A:$AF,28,FALSE),(IF('ACCESS EXPORT'!AA942&lt;&gt;"",CONCATENATE(VLOOKUP(A942,'ACCESS EXPORT'!$A:$AF,28,FALSE)," (Closed",TEXT('ACCESS EXPORT'!AA942," MM/DD/YYY)")),IF(TODAY()&lt;(('ACCESS EXPORT'!Z942)+30),CONCATENATE(VLOOKUP(A942,'ACCESS EXPORT'!$A:$AF,28,FALSE)," (Opens",TEXT('ACCESS EXPORT'!Z942," MM/DD/YYY)")),VLOOKUP(A942,'ACCESS EXPORT'!$A:$AF,28,FALSE)))))),"-")</f>
        <v>CRITICAL CARE SPECIALISTS</v>
      </c>
      <c r="E942" s="3" t="str">
        <f>VLOOKUP($A942,'ACCESS EXPORT'!$A:$AF,3,FALSE)</f>
        <v>7760</v>
      </c>
      <c r="F942" s="3" t="str">
        <f>UPPER(CONCATENATE(VLOOKUP(A942,'ACCESS EXPORT'!$A:$AF,4,FALSE)," ",VLOOKUP(A942,'ACCESS EXPORT'!$A:$AF,5,FALSE)," ",VLOOKUP(A942,'ACCESS EXPORT'!$A:$AF,6,FALSE)," ",VLOOKUP(A942,'ACCESS EXPORT'!$A:$AA,7,FALSE)," ",VLOOKUP(A942,'ACCESS EXPORT'!$A:$AA,8,FALSE)))</f>
        <v>2501 N ORANGE AVE SUITE 401 ORLANDO FL 32804</v>
      </c>
      <c r="G942" s="4" t="str">
        <f>UPPER(VLOOKUP($A942,'ACCESS EXPORT'!$A:$AF,9,FALSE))</f>
        <v>ORANGE</v>
      </c>
      <c r="H942" s="4" t="str">
        <f>_xlfn.IFNA(VLOOKUP($B942,'ACCESS EXPORT'!$B:$J,9,FALSE),"")</f>
        <v>HB</v>
      </c>
      <c r="I942" s="3" t="str">
        <f>CONCATENATE("(P)",VLOOKUP($A942,'ACCESS EXPORT'!$A:$AF,11,FALSE)," (F)",VLOOKUP($A942,'ACCESS EXPORT'!$A:$AF,29,FALSE))</f>
        <v>(P)(407) 303-7283 (F)(407)303-0347</v>
      </c>
      <c r="J942" s="4" t="str">
        <f>UPPER(VLOOKUP($A942,'ACCESS EXPORT'!$A:$AF,12,FALSE))</f>
        <v>CRITICAL CARE/HOSPITALIST</v>
      </c>
      <c r="K942" s="4" t="str">
        <f>UPPER(VLOOKUP($A942,'ACCESS EXPORT'!$A:$AF,13,FALSE))</f>
        <v>WILLIAM WINDER</v>
      </c>
      <c r="L942" s="3" t="str">
        <f>IF(AND(VLOOKUP(A942,'ACCESS EXPORT'!A:AE,1,0),'ACCESS EXPORT'!N942=""),UPPER(CONCATENATE('ACCESS EXPORT'!AE942)),IF(VLOOKUP(A942,'ACCESS EXPORT'!A:AE,1,0),UPPER(CONCATENATE('ACCESS EXPORT'!N942," "&amp;CHAR(10),'ACCESS EXPORT'!AE942))))</f>
        <v>AMBER MODANI 
SAMANTHA AU-YEUNG (PRAC. ADMIN)</v>
      </c>
      <c r="M942" s="4" t="str">
        <f>UPPER(VLOOKUP($A942,'ACCESS EXPORT'!$A:$O,15,FALSE))</f>
        <v/>
      </c>
      <c r="N942" s="4" t="str">
        <f ca="1">IF(AND('ACCESS EXPORT'!X942="",'ACCESS EXPORT'!Y942=""),IF('ACCESS EXPORT'!V942&lt;&gt;"",(IF(TODAY()-'ACCESS EXPORT'!V942&gt;=-60,UPPER(CONCATENATE(VLOOKUP(B942,'ACCESS EXPORT'!$B:$P,15,FALSE),""&amp;CHAR(10)&amp;"(SEP",TEXT('ACCESS EXPORT'!V942," MM/DD/YYY)"))),IF(TODAY()-'ACCESS EXPORT'!V942&lt;0,UPPER(VLOOKUP(B942,'ACCESS EXPORT'!$B:$P,15,FALSE)),UPPER(VLOOKUP(B942,'ACCESS EXPORT'!$B:$P,15,FALSE))))),IF('ACCESS EXPORT'!U942="",UPPER(VLOOKUP(B942,'ACCESS EXPORT'!$B:$P,15,FALSE)),IF(TODAY()-'ACCESS EXPORT'!U942&lt;=30,CONCATENATE(UPPER(VLOOKUP(B942,'ACCESS EXPORT'!$B:$P,15,FALSE)),""&amp;CHAR(10)&amp;"(NEW",TEXT('ACCESS EXPORT'!U942," MM/DD/YYY)")),IF(AND(TODAY()-'ACCESS EXPORT'!U942&gt;30,TODAY()&gt;0),UPPER(VLOOKUP(B942,'ACCESS EXPORT'!$B:$P,15,FALSE)))))),IF('ACCESS EXPORT'!Y942&lt;&gt;"",UPPER(CONCATENATE(UPPER(VLOOKUP(B942,'ACCESS EXPORT'!$B:$P,15,FALSE)),""&amp;CHAR(10)&amp;"(Transfer Out",TEXT('ACCESS EXPORT'!Y942," MM/DD/YYY)"))),IF('ACCESS EXPORT'!X942&lt;&gt;"",UPPER(CONCATENATE(UPPER(VLOOKUP(B942,'ACCESS EXPORT'!$B:$P,15,FALSE)),""&amp;CHAR(10)&amp;"(Transfer In",TEXT('ACCESS EXPORT'!X942," MM/DD/YYY)"))))))</f>
        <v>JOCSON, MARIA JESSICA</v>
      </c>
      <c r="O942" s="4" t="str">
        <f>_xlfn.IFNA(VLOOKUP(B942,'ACCESS EXPORT'!$B:$Q,16,FALSE),"")</f>
        <v>APRN</v>
      </c>
      <c r="P942" s="4" t="str">
        <f>_xlfn.IFNA(VLOOKUP(B942,'ACCESS EXPORT'!B:W,22,FALSE),"-")</f>
        <v>1730336504</v>
      </c>
      <c r="Q942" s="4" t="str">
        <f>_xlfn.IFNA(VLOOKUP(A942,'ACCESS EXPORT'!$A:$AG,33,0),"-")</f>
        <v>Gretchen Scoleri</v>
      </c>
      <c r="R942" s="4" t="str">
        <f>_xlfn.IFNA(VLOOKUP(A942,'ACCESS EXPORT'!$A:$AH,34,0),"-")</f>
        <v>Linda Hopkins</v>
      </c>
      <c r="S942" s="4" t="str">
        <f>_xlfn.IFNA(VLOOKUP(A942,'ACCESS EXPORT'!$A:$AI,35,0),"-")</f>
        <v>James Agee</v>
      </c>
      <c r="T942" s="4" t="str">
        <f>_xlfn.IFNA(VLOOKUP(A942,'ACCESS EXPORT'!$A:$AJ,36,0),"-")</f>
        <v>Wanda Cruz</v>
      </c>
      <c r="U942" s="4" t="str">
        <f>_xlfn.IFNA(VLOOKUP(A942,'ACCESS EXPORT'!$A:$AK,37,0),"-")</f>
        <v>athena</v>
      </c>
      <c r="V942" s="4" t="str">
        <f>_xlfn.IFNA(VLOOKUP(A942,'ACCESS EXPORT'!$A:$AL,38,0),"-")</f>
        <v>N/A</v>
      </c>
      <c r="W942" s="4" t="str">
        <f>_xlfn.IFNA(VLOOKUP(A942,'ACCESS EXPORT'!$A:$AM,39,0),"-")</f>
        <v/>
      </c>
      <c r="X942" s="4" t="str">
        <f>_xlfn.IFNA(VLOOKUP(A942,'ACCESS EXPORT'!$A:$AN,40,0),"-")</f>
        <v>Libia Villaquiran / Jenny Green</v>
      </c>
      <c r="Y942" s="26" t="str">
        <f>_xlfn.IFNA(VLOOKUP(A942,'ACCESS EXPORT'!A:AO,41,0),"")</f>
        <v>Kristin Miller</v>
      </c>
      <c r="Z942" s="26" t="str">
        <f>_xlfn.IFNA(VLOOKUP(A942,'ACCESS EXPORT'!A:AP,42,0),"")</f>
        <v/>
      </c>
      <c r="AA942" s="26" t="str">
        <f>_xlfn.IFNA(VLOOKUP(A942,'ACCESS EXPORT'!A:AQ,43,0),"")</f>
        <v>Heather Tootle</v>
      </c>
    </row>
    <row r="943" spans="1:27" ht="18.75" x14ac:dyDescent="0.25">
      <c r="A943" s="33">
        <v>158</v>
      </c>
      <c r="B943" s="10">
        <v>1941</v>
      </c>
      <c r="C943" s="7" t="str">
        <f ca="1">IFERROR(UPPER(IF(AND('ACCESS EXPORT'!AA943="",'ACCESS EXPORT'!Z943=""),VLOOKUP(A943,'ACCESS EXPORT'!$A:$AF,32,FALSE),(IF('ACCESS EXPORT'!AA943&lt;&gt;"",CONCATENATE(VLOOKUP(A943,'ACCESS EXPORT'!$A:$AF,32,FALSE)," (Closed",TEXT('ACCESS EXPORT'!AA943," MM/DD/YYY)")),IF(TODAY()&lt;(('ACCESS EXPORT'!Z943)+30),CONCATENATE(VLOOKUP(A943,'ACCESS EXPORT'!$A:$AF,32,FALSE)," (Opens",TEXT('ACCESS EXPORT'!Z943," MM/DD/YYY)")),VLOOKUP(A943,'ACCESS EXPORT'!$A:$AF,32,FALSE)))))),"-")</f>
        <v>ADVENTHEALTH MEDICAL GROUP CRITICAL CARE AT CENTRAL FLORIDA</v>
      </c>
      <c r="D943" s="3" t="str">
        <f ca="1">IFERROR(UPPER(IF(AND('ACCESS EXPORT'!AA943="",'ACCESS EXPORT'!Z943=""),VLOOKUP(A943,'ACCESS EXPORT'!$A:$AF,28,FALSE),(IF('ACCESS EXPORT'!AA943&lt;&gt;"",CONCATENATE(VLOOKUP(A943,'ACCESS EXPORT'!$A:$AF,28,FALSE)," (Closed",TEXT('ACCESS EXPORT'!AA943," MM/DD/YYY)")),IF(TODAY()&lt;(('ACCESS EXPORT'!Z943)+30),CONCATENATE(VLOOKUP(A943,'ACCESS EXPORT'!$A:$AF,28,FALSE)," (Opens",TEXT('ACCESS EXPORT'!Z943," MM/DD/YYY)")),VLOOKUP(A943,'ACCESS EXPORT'!$A:$AF,28,FALSE)))))),"-")</f>
        <v>CRITICAL CARE SPECIALISTS</v>
      </c>
      <c r="E943" s="3" t="str">
        <f>VLOOKUP($A943,'ACCESS EXPORT'!$A:$AF,3,FALSE)</f>
        <v>7760</v>
      </c>
      <c r="F943" s="3" t="str">
        <f>UPPER(CONCATENATE(VLOOKUP(A943,'ACCESS EXPORT'!$A:$AF,4,FALSE)," ",VLOOKUP(A943,'ACCESS EXPORT'!$A:$AF,5,FALSE)," ",VLOOKUP(A943,'ACCESS EXPORT'!$A:$AF,6,FALSE)," ",VLOOKUP(A943,'ACCESS EXPORT'!$A:$AA,7,FALSE)," ",VLOOKUP(A943,'ACCESS EXPORT'!$A:$AA,8,FALSE)))</f>
        <v>2501 N ORANGE AVE SUITE 401 ORLANDO FL 32804</v>
      </c>
      <c r="G943" s="4" t="str">
        <f>UPPER(VLOOKUP($A943,'ACCESS EXPORT'!$A:$AF,9,FALSE))</f>
        <v>ORANGE</v>
      </c>
      <c r="H943" s="4" t="str">
        <f>_xlfn.IFNA(VLOOKUP($B943,'ACCESS EXPORT'!$B:$J,9,FALSE),"")</f>
        <v>HB</v>
      </c>
      <c r="I943" s="3" t="str">
        <f>CONCATENATE("(P)",VLOOKUP($A943,'ACCESS EXPORT'!$A:$AF,11,FALSE)," (F)",VLOOKUP($A943,'ACCESS EXPORT'!$A:$AF,29,FALSE))</f>
        <v>(P)(407) 303-7283 (F)(407)303-0347</v>
      </c>
      <c r="J943" s="4" t="str">
        <f>UPPER(VLOOKUP($A943,'ACCESS EXPORT'!$A:$AF,12,FALSE))</f>
        <v>CRITICAL CARE/HOSPITALIST</v>
      </c>
      <c r="K943" s="4" t="str">
        <f>UPPER(VLOOKUP($A943,'ACCESS EXPORT'!$A:$AF,13,FALSE))</f>
        <v>WILLIAM WINDER</v>
      </c>
      <c r="L943" s="3" t="str">
        <f>IF(AND(VLOOKUP(A943,'ACCESS EXPORT'!A:AE,1,0),'ACCESS EXPORT'!N943=""),UPPER(CONCATENATE('ACCESS EXPORT'!AE943)),IF(VLOOKUP(A943,'ACCESS EXPORT'!A:AE,1,0),UPPER(CONCATENATE('ACCESS EXPORT'!N943," "&amp;CHAR(10),'ACCESS EXPORT'!AE943))))</f>
        <v>AMBER MODANI 
SAMANTHA AU-YEUNG (PRAC. ADMIN)</v>
      </c>
      <c r="M943" s="4" t="str">
        <f>UPPER(VLOOKUP($A943,'ACCESS EXPORT'!$A:$O,15,FALSE))</f>
        <v/>
      </c>
      <c r="N943" s="4" t="str">
        <f ca="1">IF(AND('ACCESS EXPORT'!X943="",'ACCESS EXPORT'!Y943=""),IF('ACCESS EXPORT'!V943&lt;&gt;"",(IF(TODAY()-'ACCESS EXPORT'!V943&gt;=-60,UPPER(CONCATENATE(VLOOKUP(B943,'ACCESS EXPORT'!$B:$P,15,FALSE),""&amp;CHAR(10)&amp;"(SEP",TEXT('ACCESS EXPORT'!V943," MM/DD/YYY)"))),IF(TODAY()-'ACCESS EXPORT'!V943&lt;0,UPPER(VLOOKUP(B943,'ACCESS EXPORT'!$B:$P,15,FALSE)),UPPER(VLOOKUP(B943,'ACCESS EXPORT'!$B:$P,15,FALSE))))),IF('ACCESS EXPORT'!U943="",UPPER(VLOOKUP(B943,'ACCESS EXPORT'!$B:$P,15,FALSE)),IF(TODAY()-'ACCESS EXPORT'!U943&lt;=30,CONCATENATE(UPPER(VLOOKUP(B943,'ACCESS EXPORT'!$B:$P,15,FALSE)),""&amp;CHAR(10)&amp;"(NEW",TEXT('ACCESS EXPORT'!U943," MM/DD/YYY)")),IF(AND(TODAY()-'ACCESS EXPORT'!U943&gt;30,TODAY()&gt;0),UPPER(VLOOKUP(B943,'ACCESS EXPORT'!$B:$P,15,FALSE)))))),IF('ACCESS EXPORT'!Y943&lt;&gt;"",UPPER(CONCATENATE(UPPER(VLOOKUP(B943,'ACCESS EXPORT'!$B:$P,15,FALSE)),""&amp;CHAR(10)&amp;"(Transfer Out",TEXT('ACCESS EXPORT'!Y943," MM/DD/YYY)"))),IF('ACCESS EXPORT'!X943&lt;&gt;"",UPPER(CONCATENATE(UPPER(VLOOKUP(B943,'ACCESS EXPORT'!$B:$P,15,FALSE)),""&amp;CHAR(10)&amp;"(Transfer In",TEXT('ACCESS EXPORT'!X943," MM/DD/YYY)"))))))</f>
        <v>MACKEY, SHAUN</v>
      </c>
      <c r="O943" s="4" t="str">
        <f>_xlfn.IFNA(VLOOKUP(B943,'ACCESS EXPORT'!$B:$Q,16,FALSE),"")</f>
        <v>APRN</v>
      </c>
      <c r="P943" s="4" t="str">
        <f>_xlfn.IFNA(VLOOKUP(B943,'ACCESS EXPORT'!B:W,22,FALSE),"-")</f>
        <v>1891102372</v>
      </c>
      <c r="Q943" s="4" t="str">
        <f>_xlfn.IFNA(VLOOKUP(A943,'ACCESS EXPORT'!$A:$AG,33,0),"-")</f>
        <v>Gretchen Scoleri</v>
      </c>
      <c r="R943" s="4" t="str">
        <f>_xlfn.IFNA(VLOOKUP(A943,'ACCESS EXPORT'!$A:$AH,34,0),"-")</f>
        <v>Linda Hopkins</v>
      </c>
      <c r="S943" s="4" t="str">
        <f>_xlfn.IFNA(VLOOKUP(A943,'ACCESS EXPORT'!$A:$AI,35,0),"-")</f>
        <v>James Agee</v>
      </c>
      <c r="T943" s="4" t="str">
        <f>_xlfn.IFNA(VLOOKUP(A943,'ACCESS EXPORT'!$A:$AJ,36,0),"-")</f>
        <v>Wanda Cruz</v>
      </c>
      <c r="U943" s="4" t="str">
        <f>_xlfn.IFNA(VLOOKUP(A943,'ACCESS EXPORT'!$A:$AK,37,0),"-")</f>
        <v>athena</v>
      </c>
      <c r="V943" s="4" t="str">
        <f>_xlfn.IFNA(VLOOKUP(A943,'ACCESS EXPORT'!$A:$AL,38,0),"-")</f>
        <v>N/A</v>
      </c>
      <c r="W943" s="4" t="str">
        <f>_xlfn.IFNA(VLOOKUP(A943,'ACCESS EXPORT'!$A:$AM,39,0),"-")</f>
        <v/>
      </c>
      <c r="X943" s="4" t="str">
        <f>_xlfn.IFNA(VLOOKUP(A943,'ACCESS EXPORT'!$A:$AN,40,0),"-")</f>
        <v>Libia Villaquiran / Jenny Green</v>
      </c>
      <c r="Y943" s="26" t="str">
        <f>_xlfn.IFNA(VLOOKUP(A943,'ACCESS EXPORT'!A:AO,41,0),"")</f>
        <v>Kristin Miller</v>
      </c>
      <c r="Z943" s="26" t="str">
        <f>_xlfn.IFNA(VLOOKUP(A943,'ACCESS EXPORT'!A:AP,42,0),"")</f>
        <v/>
      </c>
      <c r="AA943" s="26" t="str">
        <f>_xlfn.IFNA(VLOOKUP(A943,'ACCESS EXPORT'!A:AQ,43,0),"")</f>
        <v>Heather Tootle</v>
      </c>
    </row>
    <row r="944" spans="1:27" ht="18.75" x14ac:dyDescent="0.25">
      <c r="A944" s="33">
        <v>158</v>
      </c>
      <c r="B944" s="10">
        <v>2006</v>
      </c>
      <c r="C944" s="7" t="str">
        <f ca="1">IFERROR(UPPER(IF(AND('ACCESS EXPORT'!AA944="",'ACCESS EXPORT'!Z944=""),VLOOKUP(A944,'ACCESS EXPORT'!$A:$AF,32,FALSE),(IF('ACCESS EXPORT'!AA944&lt;&gt;"",CONCATENATE(VLOOKUP(A944,'ACCESS EXPORT'!$A:$AF,32,FALSE)," (Closed",TEXT('ACCESS EXPORT'!AA944," MM/DD/YYY)")),IF(TODAY()&lt;(('ACCESS EXPORT'!Z944)+30),CONCATENATE(VLOOKUP(A944,'ACCESS EXPORT'!$A:$AF,32,FALSE)," (Opens",TEXT('ACCESS EXPORT'!Z944," MM/DD/YYY)")),VLOOKUP(A944,'ACCESS EXPORT'!$A:$AF,32,FALSE)))))),"-")</f>
        <v>ADVENTHEALTH MEDICAL GROUP CRITICAL CARE AT CENTRAL FLORIDA</v>
      </c>
      <c r="D944" s="3" t="str">
        <f ca="1">IFERROR(UPPER(IF(AND('ACCESS EXPORT'!AA944="",'ACCESS EXPORT'!Z944=""),VLOOKUP(A944,'ACCESS EXPORT'!$A:$AF,28,FALSE),(IF('ACCESS EXPORT'!AA944&lt;&gt;"",CONCATENATE(VLOOKUP(A944,'ACCESS EXPORT'!$A:$AF,28,FALSE)," (Closed",TEXT('ACCESS EXPORT'!AA944," MM/DD/YYY)")),IF(TODAY()&lt;(('ACCESS EXPORT'!Z944)+30),CONCATENATE(VLOOKUP(A944,'ACCESS EXPORT'!$A:$AF,28,FALSE)," (Opens",TEXT('ACCESS EXPORT'!Z944," MM/DD/YYY)")),VLOOKUP(A944,'ACCESS EXPORT'!$A:$AF,28,FALSE)))))),"-")</f>
        <v>CRITICAL CARE SPECIALISTS</v>
      </c>
      <c r="E944" s="3" t="str">
        <f>VLOOKUP($A944,'ACCESS EXPORT'!$A:$AF,3,FALSE)</f>
        <v>7760</v>
      </c>
      <c r="F944" s="3" t="str">
        <f>UPPER(CONCATENATE(VLOOKUP(A944,'ACCESS EXPORT'!$A:$AF,4,FALSE)," ",VLOOKUP(A944,'ACCESS EXPORT'!$A:$AF,5,FALSE)," ",VLOOKUP(A944,'ACCESS EXPORT'!$A:$AF,6,FALSE)," ",VLOOKUP(A944,'ACCESS EXPORT'!$A:$AA,7,FALSE)," ",VLOOKUP(A944,'ACCESS EXPORT'!$A:$AA,8,FALSE)))</f>
        <v>2501 N ORANGE AVE SUITE 401 ORLANDO FL 32804</v>
      </c>
      <c r="G944" s="4" t="str">
        <f>UPPER(VLOOKUP($A944,'ACCESS EXPORT'!$A:$AF,9,FALSE))</f>
        <v>ORANGE</v>
      </c>
      <c r="H944" s="4" t="str">
        <f>_xlfn.IFNA(VLOOKUP($B944,'ACCESS EXPORT'!$B:$J,9,FALSE),"")</f>
        <v>HB</v>
      </c>
      <c r="I944" s="3" t="str">
        <f>CONCATENATE("(P)",VLOOKUP($A944,'ACCESS EXPORT'!$A:$AF,11,FALSE)," (F)",VLOOKUP($A944,'ACCESS EXPORT'!$A:$AF,29,FALSE))</f>
        <v>(P)(407) 303-7283 (F)(407)303-0347</v>
      </c>
      <c r="J944" s="4" t="str">
        <f>UPPER(VLOOKUP($A944,'ACCESS EXPORT'!$A:$AF,12,FALSE))</f>
        <v>CRITICAL CARE/HOSPITALIST</v>
      </c>
      <c r="K944" s="4" t="str">
        <f>UPPER(VLOOKUP($A944,'ACCESS EXPORT'!$A:$AF,13,FALSE))</f>
        <v>WILLIAM WINDER</v>
      </c>
      <c r="L944" s="3" t="str">
        <f>IF(AND(VLOOKUP(A944,'ACCESS EXPORT'!A:AE,1,0),'ACCESS EXPORT'!N944=""),UPPER(CONCATENATE('ACCESS EXPORT'!AE944)),IF(VLOOKUP(A944,'ACCESS EXPORT'!A:AE,1,0),UPPER(CONCATENATE('ACCESS EXPORT'!N944," "&amp;CHAR(10),'ACCESS EXPORT'!AE944))))</f>
        <v>AMBER MODANI 
SAMANTHA AU-YEUNG (PRAC. ADMIN)</v>
      </c>
      <c r="M944" s="4" t="str">
        <f>UPPER(VLOOKUP($A944,'ACCESS EXPORT'!$A:$O,15,FALSE))</f>
        <v/>
      </c>
      <c r="N944" s="4" t="str">
        <f ca="1">IF(AND('ACCESS EXPORT'!X944="",'ACCESS EXPORT'!Y944=""),IF('ACCESS EXPORT'!V944&lt;&gt;"",(IF(TODAY()-'ACCESS EXPORT'!V944&gt;=-60,UPPER(CONCATENATE(VLOOKUP(B944,'ACCESS EXPORT'!$B:$P,15,FALSE),""&amp;CHAR(10)&amp;"(SEP",TEXT('ACCESS EXPORT'!V944," MM/DD/YYY)"))),IF(TODAY()-'ACCESS EXPORT'!V944&lt;0,UPPER(VLOOKUP(B944,'ACCESS EXPORT'!$B:$P,15,FALSE)),UPPER(VLOOKUP(B944,'ACCESS EXPORT'!$B:$P,15,FALSE))))),IF('ACCESS EXPORT'!U944="",UPPER(VLOOKUP(B944,'ACCESS EXPORT'!$B:$P,15,FALSE)),IF(TODAY()-'ACCESS EXPORT'!U944&lt;=30,CONCATENATE(UPPER(VLOOKUP(B944,'ACCESS EXPORT'!$B:$P,15,FALSE)),""&amp;CHAR(10)&amp;"(NEW",TEXT('ACCESS EXPORT'!U944," MM/DD/YYY)")),IF(AND(TODAY()-'ACCESS EXPORT'!U944&gt;30,TODAY()&gt;0),UPPER(VLOOKUP(B944,'ACCESS EXPORT'!$B:$P,15,FALSE)))))),IF('ACCESS EXPORT'!Y944&lt;&gt;"",UPPER(CONCATENATE(UPPER(VLOOKUP(B944,'ACCESS EXPORT'!$B:$P,15,FALSE)),""&amp;CHAR(10)&amp;"(Transfer Out",TEXT('ACCESS EXPORT'!Y944," MM/DD/YYY)"))),IF('ACCESS EXPORT'!X944&lt;&gt;"",UPPER(CONCATENATE(UPPER(VLOOKUP(B944,'ACCESS EXPORT'!$B:$P,15,FALSE)),""&amp;CHAR(10)&amp;"(Transfer In",TEXT('ACCESS EXPORT'!X944," MM/DD/YYY)"))))))</f>
        <v>VUONG, CRISTINA</v>
      </c>
      <c r="O944" s="4" t="str">
        <f>_xlfn.IFNA(VLOOKUP(B944,'ACCESS EXPORT'!$B:$Q,16,FALSE),"")</f>
        <v>APRN</v>
      </c>
      <c r="P944" s="4" t="str">
        <f>_xlfn.IFNA(VLOOKUP(B944,'ACCESS EXPORT'!B:W,22,FALSE),"-")</f>
        <v>1811482441</v>
      </c>
      <c r="Q944" s="4" t="str">
        <f>_xlfn.IFNA(VLOOKUP(A944,'ACCESS EXPORT'!$A:$AG,33,0),"-")</f>
        <v>Gretchen Scoleri</v>
      </c>
      <c r="R944" s="4" t="str">
        <f>_xlfn.IFNA(VLOOKUP(A944,'ACCESS EXPORT'!$A:$AH,34,0),"-")</f>
        <v>Linda Hopkins</v>
      </c>
      <c r="S944" s="4" t="str">
        <f>_xlfn.IFNA(VLOOKUP(A944,'ACCESS EXPORT'!$A:$AI,35,0),"-")</f>
        <v>James Agee</v>
      </c>
      <c r="T944" s="4" t="str">
        <f>_xlfn.IFNA(VLOOKUP(A944,'ACCESS EXPORT'!$A:$AJ,36,0),"-")</f>
        <v>Wanda Cruz</v>
      </c>
      <c r="U944" s="4" t="str">
        <f>_xlfn.IFNA(VLOOKUP(A944,'ACCESS EXPORT'!$A:$AK,37,0),"-")</f>
        <v>athena</v>
      </c>
      <c r="V944" s="4" t="str">
        <f>_xlfn.IFNA(VLOOKUP(A944,'ACCESS EXPORT'!$A:$AL,38,0),"-")</f>
        <v>N/A</v>
      </c>
      <c r="W944" s="4" t="str">
        <f>_xlfn.IFNA(VLOOKUP(A944,'ACCESS EXPORT'!$A:$AM,39,0),"-")</f>
        <v/>
      </c>
      <c r="X944" s="4" t="str">
        <f>_xlfn.IFNA(VLOOKUP(A944,'ACCESS EXPORT'!$A:$AN,40,0),"-")</f>
        <v>Libia Villaquiran / Jenny Green</v>
      </c>
      <c r="Y944" s="26" t="str">
        <f>_xlfn.IFNA(VLOOKUP(A944,'ACCESS EXPORT'!A:AO,41,0),"")</f>
        <v>Kristin Miller</v>
      </c>
      <c r="Z944" s="26" t="str">
        <f>_xlfn.IFNA(VLOOKUP(A944,'ACCESS EXPORT'!A:AP,42,0),"")</f>
        <v/>
      </c>
      <c r="AA944" s="26" t="str">
        <f>_xlfn.IFNA(VLOOKUP(A944,'ACCESS EXPORT'!A:AQ,43,0),"")</f>
        <v>Heather Tootle</v>
      </c>
    </row>
    <row r="945" spans="1:27" ht="18.75" x14ac:dyDescent="0.25">
      <c r="A945" s="33">
        <v>158</v>
      </c>
      <c r="B945" s="10">
        <v>1139</v>
      </c>
      <c r="C945" s="7" t="str">
        <f ca="1">IFERROR(UPPER(IF(AND('ACCESS EXPORT'!AA945="",'ACCESS EXPORT'!Z945=""),VLOOKUP(A945,'ACCESS EXPORT'!$A:$AF,32,FALSE),(IF('ACCESS EXPORT'!AA945&lt;&gt;"",CONCATENATE(VLOOKUP(A945,'ACCESS EXPORT'!$A:$AF,32,FALSE)," (Closed",TEXT('ACCESS EXPORT'!AA945," MM/DD/YYY)")),IF(TODAY()&lt;(('ACCESS EXPORT'!Z945)+30),CONCATENATE(VLOOKUP(A945,'ACCESS EXPORT'!$A:$AF,32,FALSE)," (Opens",TEXT('ACCESS EXPORT'!Z945," MM/DD/YYY)")),VLOOKUP(A945,'ACCESS EXPORT'!$A:$AF,32,FALSE)))))),"-")</f>
        <v>ADVENTHEALTH MEDICAL GROUP CRITICAL CARE AT CENTRAL FLORIDA</v>
      </c>
      <c r="D945" s="3" t="str">
        <f ca="1">IFERROR(UPPER(IF(AND('ACCESS EXPORT'!AA945="",'ACCESS EXPORT'!Z945=""),VLOOKUP(A945,'ACCESS EXPORT'!$A:$AF,28,FALSE),(IF('ACCESS EXPORT'!AA945&lt;&gt;"",CONCATENATE(VLOOKUP(A945,'ACCESS EXPORT'!$A:$AF,28,FALSE)," (Closed",TEXT('ACCESS EXPORT'!AA945," MM/DD/YYY)")),IF(TODAY()&lt;(('ACCESS EXPORT'!Z945)+30),CONCATENATE(VLOOKUP(A945,'ACCESS EXPORT'!$A:$AF,28,FALSE)," (Opens",TEXT('ACCESS EXPORT'!Z945," MM/DD/YYY)")),VLOOKUP(A945,'ACCESS EXPORT'!$A:$AF,28,FALSE)))))),"-")</f>
        <v>CRITICAL CARE SPECIALISTS</v>
      </c>
      <c r="E945" s="3" t="str">
        <f>VLOOKUP($A945,'ACCESS EXPORT'!$A:$AF,3,FALSE)</f>
        <v>7760</v>
      </c>
      <c r="F945" s="3" t="str">
        <f>UPPER(CONCATENATE(VLOOKUP(A945,'ACCESS EXPORT'!$A:$AF,4,FALSE)," ",VLOOKUP(A945,'ACCESS EXPORT'!$A:$AF,5,FALSE)," ",VLOOKUP(A945,'ACCESS EXPORT'!$A:$AF,6,FALSE)," ",VLOOKUP(A945,'ACCESS EXPORT'!$A:$AA,7,FALSE)," ",VLOOKUP(A945,'ACCESS EXPORT'!$A:$AA,8,FALSE)))</f>
        <v>2501 N ORANGE AVE SUITE 401 ORLANDO FL 32804</v>
      </c>
      <c r="G945" s="4" t="str">
        <f>UPPER(VLOOKUP($A945,'ACCESS EXPORT'!$A:$AF,9,FALSE))</f>
        <v>ORANGE</v>
      </c>
      <c r="H945" s="4" t="str">
        <f>_xlfn.IFNA(VLOOKUP($B945,'ACCESS EXPORT'!$B:$J,9,FALSE),"")</f>
        <v>HB</v>
      </c>
      <c r="I945" s="3" t="str">
        <f>CONCATENATE("(P)",VLOOKUP($A945,'ACCESS EXPORT'!$A:$AF,11,FALSE)," (F)",VLOOKUP($A945,'ACCESS EXPORT'!$A:$AF,29,FALSE))</f>
        <v>(P)(407) 303-7283 (F)(407)303-0347</v>
      </c>
      <c r="J945" s="4" t="str">
        <f>UPPER(VLOOKUP($A945,'ACCESS EXPORT'!$A:$AF,12,FALSE))</f>
        <v>CRITICAL CARE/HOSPITALIST</v>
      </c>
      <c r="K945" s="4" t="str">
        <f>UPPER(VLOOKUP($A945,'ACCESS EXPORT'!$A:$AF,13,FALSE))</f>
        <v>WILLIAM WINDER</v>
      </c>
      <c r="L945" s="3" t="str">
        <f>IF(AND(VLOOKUP(A945,'ACCESS EXPORT'!A:AE,1,0),'ACCESS EXPORT'!N945=""),UPPER(CONCATENATE('ACCESS EXPORT'!AE945)),IF(VLOOKUP(A945,'ACCESS EXPORT'!A:AE,1,0),UPPER(CONCATENATE('ACCESS EXPORT'!N945," "&amp;CHAR(10),'ACCESS EXPORT'!AE945))))</f>
        <v>AMBER MODANI 
SAMANTHA AU-YEUNG (PRAC. ADMIN)</v>
      </c>
      <c r="M945" s="4" t="str">
        <f>UPPER(VLOOKUP($A945,'ACCESS EXPORT'!$A:$O,15,FALSE))</f>
        <v/>
      </c>
      <c r="N945" s="4" t="str">
        <f ca="1">IF(AND('ACCESS EXPORT'!X945="",'ACCESS EXPORT'!Y945=""),IF('ACCESS EXPORT'!V945&lt;&gt;"",(IF(TODAY()-'ACCESS EXPORT'!V945&gt;=-60,UPPER(CONCATENATE(VLOOKUP(B945,'ACCESS EXPORT'!$B:$P,15,FALSE),""&amp;CHAR(10)&amp;"(SEP",TEXT('ACCESS EXPORT'!V945," MM/DD/YYY)"))),IF(TODAY()-'ACCESS EXPORT'!V945&lt;0,UPPER(VLOOKUP(B945,'ACCESS EXPORT'!$B:$P,15,FALSE)),UPPER(VLOOKUP(B945,'ACCESS EXPORT'!$B:$P,15,FALSE))))),IF('ACCESS EXPORT'!U945="",UPPER(VLOOKUP(B945,'ACCESS EXPORT'!$B:$P,15,FALSE)),IF(TODAY()-'ACCESS EXPORT'!U945&lt;=30,CONCATENATE(UPPER(VLOOKUP(B945,'ACCESS EXPORT'!$B:$P,15,FALSE)),""&amp;CHAR(10)&amp;"(NEW",TEXT('ACCESS EXPORT'!U945," MM/DD/YYY)")),IF(AND(TODAY()-'ACCESS EXPORT'!U945&gt;30,TODAY()&gt;0),UPPER(VLOOKUP(B945,'ACCESS EXPORT'!$B:$P,15,FALSE)))))),IF('ACCESS EXPORT'!Y945&lt;&gt;"",UPPER(CONCATENATE(UPPER(VLOOKUP(B945,'ACCESS EXPORT'!$B:$P,15,FALSE)),""&amp;CHAR(10)&amp;"(Transfer Out",TEXT('ACCESS EXPORT'!Y945," MM/DD/YYY)"))),IF('ACCESS EXPORT'!X945&lt;&gt;"",UPPER(CONCATENATE(UPPER(VLOOKUP(B945,'ACCESS EXPORT'!$B:$P,15,FALSE)),""&amp;CHAR(10)&amp;"(Transfer In",TEXT('ACCESS EXPORT'!X945," MM/DD/YYY)"))))))</f>
        <v>SUTTON, STACY ANN</v>
      </c>
      <c r="O945" s="4" t="str">
        <f>_xlfn.IFNA(VLOOKUP(B945,'ACCESS EXPORT'!$B:$Q,16,FALSE),"")</f>
        <v>PA-C</v>
      </c>
      <c r="P945" s="4" t="str">
        <f>_xlfn.IFNA(VLOOKUP(B945,'ACCESS EXPORT'!B:W,22,FALSE),"-")</f>
        <v>1528434479</v>
      </c>
      <c r="Q945" s="4" t="str">
        <f>_xlfn.IFNA(VLOOKUP(A945,'ACCESS EXPORT'!$A:$AG,33,0),"-")</f>
        <v>Gretchen Scoleri</v>
      </c>
      <c r="R945" s="4" t="str">
        <f>_xlfn.IFNA(VLOOKUP(A945,'ACCESS EXPORT'!$A:$AH,34,0),"-")</f>
        <v>Linda Hopkins</v>
      </c>
      <c r="S945" s="4" t="str">
        <f>_xlfn.IFNA(VLOOKUP(A945,'ACCESS EXPORT'!$A:$AI,35,0),"-")</f>
        <v>James Agee</v>
      </c>
      <c r="T945" s="4" t="str">
        <f>_xlfn.IFNA(VLOOKUP(A945,'ACCESS EXPORT'!$A:$AJ,36,0),"-")</f>
        <v>Wanda Cruz</v>
      </c>
      <c r="U945" s="4" t="str">
        <f>_xlfn.IFNA(VLOOKUP(A945,'ACCESS EXPORT'!$A:$AK,37,0),"-")</f>
        <v>athena</v>
      </c>
      <c r="V945" s="4" t="str">
        <f>_xlfn.IFNA(VLOOKUP(A945,'ACCESS EXPORT'!$A:$AL,38,0),"-")</f>
        <v>N/A</v>
      </c>
      <c r="W945" s="4" t="str">
        <f>_xlfn.IFNA(VLOOKUP(A945,'ACCESS EXPORT'!$A:$AM,39,0),"-")</f>
        <v/>
      </c>
      <c r="X945" s="4" t="str">
        <f>_xlfn.IFNA(VLOOKUP(A945,'ACCESS EXPORT'!$A:$AN,40,0),"-")</f>
        <v>Libia Villaquiran / Jenny Green</v>
      </c>
      <c r="Y945" s="26" t="str">
        <f>_xlfn.IFNA(VLOOKUP(A945,'ACCESS EXPORT'!A:AO,41,0),"")</f>
        <v>Kristin Miller</v>
      </c>
      <c r="Z945" s="26" t="str">
        <f>_xlfn.IFNA(VLOOKUP(A945,'ACCESS EXPORT'!A:AP,42,0),"")</f>
        <v/>
      </c>
      <c r="AA945" s="26" t="str">
        <f>_xlfn.IFNA(VLOOKUP(A945,'ACCESS EXPORT'!A:AQ,43,0),"")</f>
        <v>Heather Tootle</v>
      </c>
    </row>
    <row r="946" spans="1:27" ht="18.75" x14ac:dyDescent="0.25">
      <c r="A946" s="33">
        <v>158</v>
      </c>
      <c r="B946" s="10">
        <v>1888</v>
      </c>
      <c r="C946" s="7" t="str">
        <f ca="1">IFERROR(UPPER(IF(AND('ACCESS EXPORT'!AA946="",'ACCESS EXPORT'!Z946=""),VLOOKUP(A946,'ACCESS EXPORT'!$A:$AF,32,FALSE),(IF('ACCESS EXPORT'!AA946&lt;&gt;"",CONCATENATE(VLOOKUP(A946,'ACCESS EXPORT'!$A:$AF,32,FALSE)," (Closed",TEXT('ACCESS EXPORT'!AA946," MM/DD/YYY)")),IF(TODAY()&lt;(('ACCESS EXPORT'!Z946)+30),CONCATENATE(VLOOKUP(A946,'ACCESS EXPORT'!$A:$AF,32,FALSE)," (Opens",TEXT('ACCESS EXPORT'!Z946," MM/DD/YYY)")),VLOOKUP(A946,'ACCESS EXPORT'!$A:$AF,32,FALSE)))))),"-")</f>
        <v>ADVENTHEALTH MEDICAL GROUP CRITICAL CARE AT CENTRAL FLORIDA</v>
      </c>
      <c r="D946" s="3" t="str">
        <f ca="1">IFERROR(UPPER(IF(AND('ACCESS EXPORT'!AA946="",'ACCESS EXPORT'!Z946=""),VLOOKUP(A946,'ACCESS EXPORT'!$A:$AF,28,FALSE),(IF('ACCESS EXPORT'!AA946&lt;&gt;"",CONCATENATE(VLOOKUP(A946,'ACCESS EXPORT'!$A:$AF,28,FALSE)," (Closed",TEXT('ACCESS EXPORT'!AA946," MM/DD/YYY)")),IF(TODAY()&lt;(('ACCESS EXPORT'!Z946)+30),CONCATENATE(VLOOKUP(A946,'ACCESS EXPORT'!$A:$AF,28,FALSE)," (Opens",TEXT('ACCESS EXPORT'!Z946," MM/DD/YYY)")),VLOOKUP(A946,'ACCESS EXPORT'!$A:$AF,28,FALSE)))))),"-")</f>
        <v>CRITICAL CARE SPECIALISTS</v>
      </c>
      <c r="E946" s="3" t="str">
        <f>VLOOKUP($A946,'ACCESS EXPORT'!$A:$AF,3,FALSE)</f>
        <v>7760</v>
      </c>
      <c r="F946" s="3" t="str">
        <f>UPPER(CONCATENATE(VLOOKUP(A946,'ACCESS EXPORT'!$A:$AF,4,FALSE)," ",VLOOKUP(A946,'ACCESS EXPORT'!$A:$AF,5,FALSE)," ",VLOOKUP(A946,'ACCESS EXPORT'!$A:$AF,6,FALSE)," ",VLOOKUP(A946,'ACCESS EXPORT'!$A:$AA,7,FALSE)," ",VLOOKUP(A946,'ACCESS EXPORT'!$A:$AA,8,FALSE)))</f>
        <v>2501 N ORANGE AVE SUITE 401 ORLANDO FL 32804</v>
      </c>
      <c r="G946" s="4" t="str">
        <f>UPPER(VLOOKUP($A946,'ACCESS EXPORT'!$A:$AF,9,FALSE))</f>
        <v>ORANGE</v>
      </c>
      <c r="H946" s="4" t="str">
        <f>_xlfn.IFNA(VLOOKUP($B946,'ACCESS EXPORT'!$B:$J,9,FALSE),"")</f>
        <v>HB</v>
      </c>
      <c r="I946" s="3" t="str">
        <f>CONCATENATE("(P)",VLOOKUP($A946,'ACCESS EXPORT'!$A:$AF,11,FALSE)," (F)",VLOOKUP($A946,'ACCESS EXPORT'!$A:$AF,29,FALSE))</f>
        <v>(P)(407) 303-7283 (F)(407)303-0347</v>
      </c>
      <c r="J946" s="4" t="str">
        <f>UPPER(VLOOKUP($A946,'ACCESS EXPORT'!$A:$AF,12,FALSE))</f>
        <v>CRITICAL CARE/HOSPITALIST</v>
      </c>
      <c r="K946" s="4" t="str">
        <f>UPPER(VLOOKUP($A946,'ACCESS EXPORT'!$A:$AF,13,FALSE))</f>
        <v>WILLIAM WINDER</v>
      </c>
      <c r="L946" s="3" t="str">
        <f>IF(AND(VLOOKUP(A946,'ACCESS EXPORT'!A:AE,1,0),'ACCESS EXPORT'!N946=""),UPPER(CONCATENATE('ACCESS EXPORT'!AE946)),IF(VLOOKUP(A946,'ACCESS EXPORT'!A:AE,1,0),UPPER(CONCATENATE('ACCESS EXPORT'!N946," "&amp;CHAR(10),'ACCESS EXPORT'!AE946))))</f>
        <v>AMBER MODANI 
SAMANTHA AU-YEUNG (PRAC. ADMIN)</v>
      </c>
      <c r="M946" s="4" t="str">
        <f>UPPER(VLOOKUP($A946,'ACCESS EXPORT'!$A:$O,15,FALSE))</f>
        <v/>
      </c>
      <c r="N946" s="4" t="str">
        <f ca="1">IF(AND('ACCESS EXPORT'!X946="",'ACCESS EXPORT'!Y946=""),IF('ACCESS EXPORT'!V946&lt;&gt;"",(IF(TODAY()-'ACCESS EXPORT'!V946&gt;=-60,UPPER(CONCATENATE(VLOOKUP(B946,'ACCESS EXPORT'!$B:$P,15,FALSE),""&amp;CHAR(10)&amp;"(SEP",TEXT('ACCESS EXPORT'!V946," MM/DD/YYY)"))),IF(TODAY()-'ACCESS EXPORT'!V946&lt;0,UPPER(VLOOKUP(B946,'ACCESS EXPORT'!$B:$P,15,FALSE)),UPPER(VLOOKUP(B946,'ACCESS EXPORT'!$B:$P,15,FALSE))))),IF('ACCESS EXPORT'!U946="",UPPER(VLOOKUP(B946,'ACCESS EXPORT'!$B:$P,15,FALSE)),IF(TODAY()-'ACCESS EXPORT'!U946&lt;=30,CONCATENATE(UPPER(VLOOKUP(B946,'ACCESS EXPORT'!$B:$P,15,FALSE)),""&amp;CHAR(10)&amp;"(NEW",TEXT('ACCESS EXPORT'!U946," MM/DD/YYY)")),IF(AND(TODAY()-'ACCESS EXPORT'!U946&gt;30,TODAY()&gt;0),UPPER(VLOOKUP(B946,'ACCESS EXPORT'!$B:$P,15,FALSE)))))),IF('ACCESS EXPORT'!Y946&lt;&gt;"",UPPER(CONCATENATE(UPPER(VLOOKUP(B946,'ACCESS EXPORT'!$B:$P,15,FALSE)),""&amp;CHAR(10)&amp;"(Transfer Out",TEXT('ACCESS EXPORT'!Y946," MM/DD/YYY)"))),IF('ACCESS EXPORT'!X946&lt;&gt;"",UPPER(CONCATENATE(UPPER(VLOOKUP(B946,'ACCESS EXPORT'!$B:$P,15,FALSE)),""&amp;CHAR(10)&amp;"(Transfer In",TEXT('ACCESS EXPORT'!X946," MM/DD/YYY)"))))))</f>
        <v>HODGE, JAMES</v>
      </c>
      <c r="O946" s="4" t="str">
        <f>_xlfn.IFNA(VLOOKUP(B946,'ACCESS EXPORT'!$B:$Q,16,FALSE),"")</f>
        <v>APRN</v>
      </c>
      <c r="P946" s="4" t="str">
        <f>_xlfn.IFNA(VLOOKUP(B946,'ACCESS EXPORT'!B:W,22,FALSE),"-")</f>
        <v>1558810309</v>
      </c>
      <c r="Q946" s="4" t="str">
        <f>_xlfn.IFNA(VLOOKUP(A946,'ACCESS EXPORT'!$A:$AG,33,0),"-")</f>
        <v>Gretchen Scoleri</v>
      </c>
      <c r="R946" s="4" t="str">
        <f>_xlfn.IFNA(VLOOKUP(A946,'ACCESS EXPORT'!$A:$AH,34,0),"-")</f>
        <v>Linda Hopkins</v>
      </c>
      <c r="S946" s="4" t="str">
        <f>_xlfn.IFNA(VLOOKUP(A946,'ACCESS EXPORT'!$A:$AI,35,0),"-")</f>
        <v>James Agee</v>
      </c>
      <c r="T946" s="4" t="str">
        <f>_xlfn.IFNA(VLOOKUP(A946,'ACCESS EXPORT'!$A:$AJ,36,0),"-")</f>
        <v>Wanda Cruz</v>
      </c>
      <c r="U946" s="4" t="str">
        <f>_xlfn.IFNA(VLOOKUP(A946,'ACCESS EXPORT'!$A:$AK,37,0),"-")</f>
        <v>athena</v>
      </c>
      <c r="V946" s="4" t="str">
        <f>_xlfn.IFNA(VLOOKUP(A946,'ACCESS EXPORT'!$A:$AL,38,0),"-")</f>
        <v>N/A</v>
      </c>
      <c r="W946" s="4" t="str">
        <f>_xlfn.IFNA(VLOOKUP(A946,'ACCESS EXPORT'!$A:$AM,39,0),"-")</f>
        <v/>
      </c>
      <c r="X946" s="4" t="str">
        <f>_xlfn.IFNA(VLOOKUP(A946,'ACCESS EXPORT'!$A:$AN,40,0),"-")</f>
        <v>Libia Villaquiran / Jenny Green</v>
      </c>
      <c r="Y946" s="26" t="str">
        <f>_xlfn.IFNA(VLOOKUP(A946,'ACCESS EXPORT'!A:AO,41,0),"")</f>
        <v>Kristin Miller</v>
      </c>
      <c r="Z946" s="26" t="str">
        <f>_xlfn.IFNA(VLOOKUP(A946,'ACCESS EXPORT'!A:AP,42,0),"")</f>
        <v/>
      </c>
      <c r="AA946" s="26" t="str">
        <f>_xlfn.IFNA(VLOOKUP(A946,'ACCESS EXPORT'!A:AQ,43,0),"")</f>
        <v>Heather Tootle</v>
      </c>
    </row>
    <row r="947" spans="1:27" ht="18.75" x14ac:dyDescent="0.25">
      <c r="A947" s="33">
        <v>158</v>
      </c>
      <c r="B947" s="10">
        <v>1302</v>
      </c>
      <c r="C947" s="7" t="str">
        <f ca="1">IFERROR(UPPER(IF(AND('ACCESS EXPORT'!AA947="",'ACCESS EXPORT'!Z947=""),VLOOKUP(A947,'ACCESS EXPORT'!$A:$AF,32,FALSE),(IF('ACCESS EXPORT'!AA947&lt;&gt;"",CONCATENATE(VLOOKUP(A947,'ACCESS EXPORT'!$A:$AF,32,FALSE)," (Closed",TEXT('ACCESS EXPORT'!AA947," MM/DD/YYY)")),IF(TODAY()&lt;(('ACCESS EXPORT'!Z947)+30),CONCATENATE(VLOOKUP(A947,'ACCESS EXPORT'!$A:$AF,32,FALSE)," (Opens",TEXT('ACCESS EXPORT'!Z947," MM/DD/YYY)")),VLOOKUP(A947,'ACCESS EXPORT'!$A:$AF,32,FALSE)))))),"-")</f>
        <v>ADVENTHEALTH MEDICAL GROUP CRITICAL CARE AT CENTRAL FLORIDA</v>
      </c>
      <c r="D947" s="3" t="str">
        <f ca="1">IFERROR(UPPER(IF(AND('ACCESS EXPORT'!AA947="",'ACCESS EXPORT'!Z947=""),VLOOKUP(A947,'ACCESS EXPORT'!$A:$AF,28,FALSE),(IF('ACCESS EXPORT'!AA947&lt;&gt;"",CONCATENATE(VLOOKUP(A947,'ACCESS EXPORT'!$A:$AF,28,FALSE)," (Closed",TEXT('ACCESS EXPORT'!AA947," MM/DD/YYY)")),IF(TODAY()&lt;(('ACCESS EXPORT'!Z947)+30),CONCATENATE(VLOOKUP(A947,'ACCESS EXPORT'!$A:$AF,28,FALSE)," (Opens",TEXT('ACCESS EXPORT'!Z947," MM/DD/YYY)")),VLOOKUP(A947,'ACCESS EXPORT'!$A:$AF,28,FALSE)))))),"-")</f>
        <v>CRITICAL CARE SPECIALISTS</v>
      </c>
      <c r="E947" s="3" t="str">
        <f>VLOOKUP($A947,'ACCESS EXPORT'!$A:$AF,3,FALSE)</f>
        <v>7760</v>
      </c>
      <c r="F947" s="3" t="str">
        <f>UPPER(CONCATENATE(VLOOKUP(A947,'ACCESS EXPORT'!$A:$AF,4,FALSE)," ",VLOOKUP(A947,'ACCESS EXPORT'!$A:$AF,5,FALSE)," ",VLOOKUP(A947,'ACCESS EXPORT'!$A:$AF,6,FALSE)," ",VLOOKUP(A947,'ACCESS EXPORT'!$A:$AA,7,FALSE)," ",VLOOKUP(A947,'ACCESS EXPORT'!$A:$AA,8,FALSE)))</f>
        <v>2501 N ORANGE AVE SUITE 401 ORLANDO FL 32804</v>
      </c>
      <c r="G947" s="4" t="str">
        <f>UPPER(VLOOKUP($A947,'ACCESS EXPORT'!$A:$AF,9,FALSE))</f>
        <v>ORANGE</v>
      </c>
      <c r="H947" s="4" t="str">
        <f>_xlfn.IFNA(VLOOKUP($B947,'ACCESS EXPORT'!$B:$J,9,FALSE),"")</f>
        <v>HB</v>
      </c>
      <c r="I947" s="3" t="str">
        <f>CONCATENATE("(P)",VLOOKUP($A947,'ACCESS EXPORT'!$A:$AF,11,FALSE)," (F)",VLOOKUP($A947,'ACCESS EXPORT'!$A:$AF,29,FALSE))</f>
        <v>(P)(407) 303-7283 (F)(407)303-0347</v>
      </c>
      <c r="J947" s="4" t="str">
        <f>UPPER(VLOOKUP($A947,'ACCESS EXPORT'!$A:$AF,12,FALSE))</f>
        <v>CRITICAL CARE/HOSPITALIST</v>
      </c>
      <c r="K947" s="4" t="str">
        <f>UPPER(VLOOKUP($A947,'ACCESS EXPORT'!$A:$AF,13,FALSE))</f>
        <v>WILLIAM WINDER</v>
      </c>
      <c r="L947" s="3" t="str">
        <f>IF(AND(VLOOKUP(A947,'ACCESS EXPORT'!A:AE,1,0),'ACCESS EXPORT'!N947=""),UPPER(CONCATENATE('ACCESS EXPORT'!AE947)),IF(VLOOKUP(A947,'ACCESS EXPORT'!A:AE,1,0),UPPER(CONCATENATE('ACCESS EXPORT'!N947," "&amp;CHAR(10),'ACCESS EXPORT'!AE947))))</f>
        <v>AMBER MODANI 
SAMANTHA AU-YEUNG (PRAC. ADMIN)</v>
      </c>
      <c r="M947" s="4" t="str">
        <f>UPPER(VLOOKUP($A947,'ACCESS EXPORT'!$A:$O,15,FALSE))</f>
        <v/>
      </c>
      <c r="N947" s="4" t="str">
        <f ca="1">IF(AND('ACCESS EXPORT'!X947="",'ACCESS EXPORT'!Y947=""),IF('ACCESS EXPORT'!V947&lt;&gt;"",(IF(TODAY()-'ACCESS EXPORT'!V947&gt;=-60,UPPER(CONCATENATE(VLOOKUP(B947,'ACCESS EXPORT'!$B:$P,15,FALSE),""&amp;CHAR(10)&amp;"(SEP",TEXT('ACCESS EXPORT'!V947," MM/DD/YYY)"))),IF(TODAY()-'ACCESS EXPORT'!V947&lt;0,UPPER(VLOOKUP(B947,'ACCESS EXPORT'!$B:$P,15,FALSE)),UPPER(VLOOKUP(B947,'ACCESS EXPORT'!$B:$P,15,FALSE))))),IF('ACCESS EXPORT'!U947="",UPPER(VLOOKUP(B947,'ACCESS EXPORT'!$B:$P,15,FALSE)),IF(TODAY()-'ACCESS EXPORT'!U947&lt;=30,CONCATENATE(UPPER(VLOOKUP(B947,'ACCESS EXPORT'!$B:$P,15,FALSE)),""&amp;CHAR(10)&amp;"(NEW",TEXT('ACCESS EXPORT'!U947," MM/DD/YYY)")),IF(AND(TODAY()-'ACCESS EXPORT'!U947&gt;30,TODAY()&gt;0),UPPER(VLOOKUP(B947,'ACCESS EXPORT'!$B:$P,15,FALSE)))))),IF('ACCESS EXPORT'!Y947&lt;&gt;"",UPPER(CONCATENATE(UPPER(VLOOKUP(B947,'ACCESS EXPORT'!$B:$P,15,FALSE)),""&amp;CHAR(10)&amp;"(Transfer Out",TEXT('ACCESS EXPORT'!Y947," MM/DD/YYY)"))),IF('ACCESS EXPORT'!X947&lt;&gt;"",UPPER(CONCATENATE(UPPER(VLOOKUP(B947,'ACCESS EXPORT'!$B:$P,15,FALSE)),""&amp;CHAR(10)&amp;"(Transfer In",TEXT('ACCESS EXPORT'!X947," MM/DD/YYY)"))))))</f>
        <v>FERNAINY, KHALED</v>
      </c>
      <c r="O947" s="4" t="str">
        <f>_xlfn.IFNA(VLOOKUP(B947,'ACCESS EXPORT'!$B:$Q,16,FALSE),"")</f>
        <v>MD</v>
      </c>
      <c r="P947" s="4" t="str">
        <f>_xlfn.IFNA(VLOOKUP(B947,'ACCESS EXPORT'!B:W,22,FALSE),"-")</f>
        <v>1457554586</v>
      </c>
      <c r="Q947" s="4" t="str">
        <f>_xlfn.IFNA(VLOOKUP(A947,'ACCESS EXPORT'!$A:$AG,33,0),"-")</f>
        <v>Gretchen Scoleri</v>
      </c>
      <c r="R947" s="4" t="str">
        <f>_xlfn.IFNA(VLOOKUP(A947,'ACCESS EXPORT'!$A:$AH,34,0),"-")</f>
        <v>Linda Hopkins</v>
      </c>
      <c r="S947" s="4" t="str">
        <f>_xlfn.IFNA(VLOOKUP(A947,'ACCESS EXPORT'!$A:$AI,35,0),"-")</f>
        <v>James Agee</v>
      </c>
      <c r="T947" s="4" t="str">
        <f>_xlfn.IFNA(VLOOKUP(A947,'ACCESS EXPORT'!$A:$AJ,36,0),"-")</f>
        <v>Wanda Cruz</v>
      </c>
      <c r="U947" s="4" t="str">
        <f>_xlfn.IFNA(VLOOKUP(A947,'ACCESS EXPORT'!$A:$AK,37,0),"-")</f>
        <v>athena</v>
      </c>
      <c r="V947" s="4" t="str">
        <f>_xlfn.IFNA(VLOOKUP(A947,'ACCESS EXPORT'!$A:$AL,38,0),"-")</f>
        <v>N/A</v>
      </c>
      <c r="W947" s="4" t="str">
        <f>_xlfn.IFNA(VLOOKUP(A947,'ACCESS EXPORT'!$A:$AM,39,0),"-")</f>
        <v/>
      </c>
      <c r="X947" s="4" t="str">
        <f>_xlfn.IFNA(VLOOKUP(A947,'ACCESS EXPORT'!$A:$AN,40,0),"-")</f>
        <v>Libia Villaquiran / Jenny Green</v>
      </c>
      <c r="Y947" s="26" t="str">
        <f>_xlfn.IFNA(VLOOKUP(A947,'ACCESS EXPORT'!A:AO,41,0),"")</f>
        <v>Kristin Miller</v>
      </c>
      <c r="Z947" s="26" t="str">
        <f>_xlfn.IFNA(VLOOKUP(A947,'ACCESS EXPORT'!A:AP,42,0),"")</f>
        <v/>
      </c>
      <c r="AA947" s="26" t="str">
        <f>_xlfn.IFNA(VLOOKUP(A947,'ACCESS EXPORT'!A:AQ,43,0),"")</f>
        <v>Heather Tootle</v>
      </c>
    </row>
    <row r="948" spans="1:27" ht="18.75" x14ac:dyDescent="0.25">
      <c r="A948" s="33">
        <v>158</v>
      </c>
      <c r="B948" s="10">
        <v>1319</v>
      </c>
      <c r="C948" s="7" t="str">
        <f ca="1">IFERROR(UPPER(IF(AND('ACCESS EXPORT'!AA948="",'ACCESS EXPORT'!Z948=""),VLOOKUP(A948,'ACCESS EXPORT'!$A:$AF,32,FALSE),(IF('ACCESS EXPORT'!AA948&lt;&gt;"",CONCATENATE(VLOOKUP(A948,'ACCESS EXPORT'!$A:$AF,32,FALSE)," (Closed",TEXT('ACCESS EXPORT'!AA948," MM/DD/YYY)")),IF(TODAY()&lt;(('ACCESS EXPORT'!Z948)+30),CONCATENATE(VLOOKUP(A948,'ACCESS EXPORT'!$A:$AF,32,FALSE)," (Opens",TEXT('ACCESS EXPORT'!Z948," MM/DD/YYY)")),VLOOKUP(A948,'ACCESS EXPORT'!$A:$AF,32,FALSE)))))),"-")</f>
        <v>ADVENTHEALTH MEDICAL GROUP CRITICAL CARE AT CENTRAL FLORIDA</v>
      </c>
      <c r="D948" s="3" t="str">
        <f ca="1">IFERROR(UPPER(IF(AND('ACCESS EXPORT'!AA948="",'ACCESS EXPORT'!Z948=""),VLOOKUP(A948,'ACCESS EXPORT'!$A:$AF,28,FALSE),(IF('ACCESS EXPORT'!AA948&lt;&gt;"",CONCATENATE(VLOOKUP(A948,'ACCESS EXPORT'!$A:$AF,28,FALSE)," (Closed",TEXT('ACCESS EXPORT'!AA948," MM/DD/YYY)")),IF(TODAY()&lt;(('ACCESS EXPORT'!Z948)+30),CONCATENATE(VLOOKUP(A948,'ACCESS EXPORT'!$A:$AF,28,FALSE)," (Opens",TEXT('ACCESS EXPORT'!Z948," MM/DD/YYY)")),VLOOKUP(A948,'ACCESS EXPORT'!$A:$AF,28,FALSE)))))),"-")</f>
        <v>CRITICAL CARE SPECIALISTS</v>
      </c>
      <c r="E948" s="3" t="str">
        <f>VLOOKUP($A948,'ACCESS EXPORT'!$A:$AF,3,FALSE)</f>
        <v>7760</v>
      </c>
      <c r="F948" s="3" t="str">
        <f>UPPER(CONCATENATE(VLOOKUP(A948,'ACCESS EXPORT'!$A:$AF,4,FALSE)," ",VLOOKUP(A948,'ACCESS EXPORT'!$A:$AF,5,FALSE)," ",VLOOKUP(A948,'ACCESS EXPORT'!$A:$AF,6,FALSE)," ",VLOOKUP(A948,'ACCESS EXPORT'!$A:$AA,7,FALSE)," ",VLOOKUP(A948,'ACCESS EXPORT'!$A:$AA,8,FALSE)))</f>
        <v>2501 N ORANGE AVE SUITE 401 ORLANDO FL 32804</v>
      </c>
      <c r="G948" s="4" t="str">
        <f>UPPER(VLOOKUP($A948,'ACCESS EXPORT'!$A:$AF,9,FALSE))</f>
        <v>ORANGE</v>
      </c>
      <c r="H948" s="4" t="str">
        <f>_xlfn.IFNA(VLOOKUP($B948,'ACCESS EXPORT'!$B:$J,9,FALSE),"")</f>
        <v>HB</v>
      </c>
      <c r="I948" s="3" t="str">
        <f>CONCATENATE("(P)",VLOOKUP($A948,'ACCESS EXPORT'!$A:$AF,11,FALSE)," (F)",VLOOKUP($A948,'ACCESS EXPORT'!$A:$AF,29,FALSE))</f>
        <v>(P)(407) 303-7283 (F)(407)303-0347</v>
      </c>
      <c r="J948" s="4" t="str">
        <f>UPPER(VLOOKUP($A948,'ACCESS EXPORT'!$A:$AF,12,FALSE))</f>
        <v>CRITICAL CARE/HOSPITALIST</v>
      </c>
      <c r="K948" s="4" t="str">
        <f>UPPER(VLOOKUP($A948,'ACCESS EXPORT'!$A:$AF,13,FALSE))</f>
        <v>WILLIAM WINDER</v>
      </c>
      <c r="L948" s="3" t="str">
        <f>IF(AND(VLOOKUP(A948,'ACCESS EXPORT'!A:AE,1,0),'ACCESS EXPORT'!N948=""),UPPER(CONCATENATE('ACCESS EXPORT'!AE948)),IF(VLOOKUP(A948,'ACCESS EXPORT'!A:AE,1,0),UPPER(CONCATENATE('ACCESS EXPORT'!N948," "&amp;CHAR(10),'ACCESS EXPORT'!AE948))))</f>
        <v>AMBER MODANI 
SAMANTHA AU-YEUNG (PRAC. ADMIN)</v>
      </c>
      <c r="M948" s="4" t="str">
        <f>UPPER(VLOOKUP($A948,'ACCESS EXPORT'!$A:$O,15,FALSE))</f>
        <v/>
      </c>
      <c r="N948" s="4" t="str">
        <f ca="1">IF(AND('ACCESS EXPORT'!X948="",'ACCESS EXPORT'!Y948=""),IF('ACCESS EXPORT'!V948&lt;&gt;"",(IF(TODAY()-'ACCESS EXPORT'!V948&gt;=-60,UPPER(CONCATENATE(VLOOKUP(B948,'ACCESS EXPORT'!$B:$P,15,FALSE),""&amp;CHAR(10)&amp;"(SEP",TEXT('ACCESS EXPORT'!V948," MM/DD/YYY)"))),IF(TODAY()-'ACCESS EXPORT'!V948&lt;0,UPPER(VLOOKUP(B948,'ACCESS EXPORT'!$B:$P,15,FALSE)),UPPER(VLOOKUP(B948,'ACCESS EXPORT'!$B:$P,15,FALSE))))),IF('ACCESS EXPORT'!U948="",UPPER(VLOOKUP(B948,'ACCESS EXPORT'!$B:$P,15,FALSE)),IF(TODAY()-'ACCESS EXPORT'!U948&lt;=30,CONCATENATE(UPPER(VLOOKUP(B948,'ACCESS EXPORT'!$B:$P,15,FALSE)),""&amp;CHAR(10)&amp;"(NEW",TEXT('ACCESS EXPORT'!U948," MM/DD/YYY)")),IF(AND(TODAY()-'ACCESS EXPORT'!U948&gt;30,TODAY()&gt;0),UPPER(VLOOKUP(B948,'ACCESS EXPORT'!$B:$P,15,FALSE)))))),IF('ACCESS EXPORT'!Y948&lt;&gt;"",UPPER(CONCATENATE(UPPER(VLOOKUP(B948,'ACCESS EXPORT'!$B:$P,15,FALSE)),""&amp;CHAR(10)&amp;"(Transfer Out",TEXT('ACCESS EXPORT'!Y948," MM/DD/YYY)"))),IF('ACCESS EXPORT'!X948&lt;&gt;"",UPPER(CONCATENATE(UPPER(VLOOKUP(B948,'ACCESS EXPORT'!$B:$P,15,FALSE)),""&amp;CHAR(10)&amp;"(Transfer In",TEXT('ACCESS EXPORT'!X948," MM/DD/YYY)"))))))</f>
        <v>RAVAL, PATRICIA</v>
      </c>
      <c r="O948" s="4" t="str">
        <f>_xlfn.IFNA(VLOOKUP(B948,'ACCESS EXPORT'!$B:$Q,16,FALSE),"")</f>
        <v>PA-C</v>
      </c>
      <c r="P948" s="4" t="str">
        <f>_xlfn.IFNA(VLOOKUP(B948,'ACCESS EXPORT'!B:W,22,FALSE),"-")</f>
        <v>1063632255</v>
      </c>
      <c r="Q948" s="4" t="str">
        <f>_xlfn.IFNA(VLOOKUP(A948,'ACCESS EXPORT'!$A:$AG,33,0),"-")</f>
        <v>Gretchen Scoleri</v>
      </c>
      <c r="R948" s="4" t="str">
        <f>_xlfn.IFNA(VLOOKUP(A948,'ACCESS EXPORT'!$A:$AH,34,0),"-")</f>
        <v>Linda Hopkins</v>
      </c>
      <c r="S948" s="4" t="str">
        <f>_xlfn.IFNA(VLOOKUP(A948,'ACCESS EXPORT'!$A:$AI,35,0),"-")</f>
        <v>James Agee</v>
      </c>
      <c r="T948" s="4" t="str">
        <f>_xlfn.IFNA(VLOOKUP(A948,'ACCESS EXPORT'!$A:$AJ,36,0),"-")</f>
        <v>Wanda Cruz</v>
      </c>
      <c r="U948" s="4" t="str">
        <f>_xlfn.IFNA(VLOOKUP(A948,'ACCESS EXPORT'!$A:$AK,37,0),"-")</f>
        <v>athena</v>
      </c>
      <c r="V948" s="4" t="str">
        <f>_xlfn.IFNA(VLOOKUP(A948,'ACCESS EXPORT'!$A:$AL,38,0),"-")</f>
        <v>N/A</v>
      </c>
      <c r="W948" s="4" t="str">
        <f>_xlfn.IFNA(VLOOKUP(A948,'ACCESS EXPORT'!$A:$AM,39,0),"-")</f>
        <v/>
      </c>
      <c r="X948" s="4" t="str">
        <f>_xlfn.IFNA(VLOOKUP(A948,'ACCESS EXPORT'!$A:$AN,40,0),"-")</f>
        <v>Libia Villaquiran / Jenny Green</v>
      </c>
      <c r="Y948" s="26" t="str">
        <f>_xlfn.IFNA(VLOOKUP(A948,'ACCESS EXPORT'!A:AO,41,0),"")</f>
        <v>Kristin Miller</v>
      </c>
      <c r="Z948" s="26" t="str">
        <f>_xlfn.IFNA(VLOOKUP(A948,'ACCESS EXPORT'!A:AP,42,0),"")</f>
        <v/>
      </c>
      <c r="AA948" s="26" t="str">
        <f>_xlfn.IFNA(VLOOKUP(A948,'ACCESS EXPORT'!A:AQ,43,0),"")</f>
        <v>Heather Tootle</v>
      </c>
    </row>
    <row r="949" spans="1:27" ht="18.75" x14ac:dyDescent="0.25">
      <c r="A949" s="33">
        <v>158</v>
      </c>
      <c r="B949" s="10">
        <v>1988</v>
      </c>
      <c r="C949" s="7" t="str">
        <f ca="1">IFERROR(UPPER(IF(AND('ACCESS EXPORT'!AA949="",'ACCESS EXPORT'!Z949=""),VLOOKUP(A949,'ACCESS EXPORT'!$A:$AF,32,FALSE),(IF('ACCESS EXPORT'!AA949&lt;&gt;"",CONCATENATE(VLOOKUP(A949,'ACCESS EXPORT'!$A:$AF,32,FALSE)," (Closed",TEXT('ACCESS EXPORT'!AA949," MM/DD/YYY)")),IF(TODAY()&lt;(('ACCESS EXPORT'!Z949)+30),CONCATENATE(VLOOKUP(A949,'ACCESS EXPORT'!$A:$AF,32,FALSE)," (Opens",TEXT('ACCESS EXPORT'!Z949," MM/DD/YYY)")),VLOOKUP(A949,'ACCESS EXPORT'!$A:$AF,32,FALSE)))))),"-")</f>
        <v>ADVENTHEALTH MEDICAL GROUP CRITICAL CARE AT CENTRAL FLORIDA</v>
      </c>
      <c r="D949" s="3" t="str">
        <f ca="1">IFERROR(UPPER(IF(AND('ACCESS EXPORT'!AA949="",'ACCESS EXPORT'!Z949=""),VLOOKUP(A949,'ACCESS EXPORT'!$A:$AF,28,FALSE),(IF('ACCESS EXPORT'!AA949&lt;&gt;"",CONCATENATE(VLOOKUP(A949,'ACCESS EXPORT'!$A:$AF,28,FALSE)," (Closed",TEXT('ACCESS EXPORT'!AA949," MM/DD/YYY)")),IF(TODAY()&lt;(('ACCESS EXPORT'!Z949)+30),CONCATENATE(VLOOKUP(A949,'ACCESS EXPORT'!$A:$AF,28,FALSE)," (Opens",TEXT('ACCESS EXPORT'!Z949," MM/DD/YYY)")),VLOOKUP(A949,'ACCESS EXPORT'!$A:$AF,28,FALSE)))))),"-")</f>
        <v>CRITICAL CARE SPECIALISTS</v>
      </c>
      <c r="E949" s="3" t="str">
        <f>VLOOKUP($A949,'ACCESS EXPORT'!$A:$AF,3,FALSE)</f>
        <v>7760</v>
      </c>
      <c r="F949" s="3" t="str">
        <f>UPPER(CONCATENATE(VLOOKUP(A949,'ACCESS EXPORT'!$A:$AF,4,FALSE)," ",VLOOKUP(A949,'ACCESS EXPORT'!$A:$AF,5,FALSE)," ",VLOOKUP(A949,'ACCESS EXPORT'!$A:$AF,6,FALSE)," ",VLOOKUP(A949,'ACCESS EXPORT'!$A:$AA,7,FALSE)," ",VLOOKUP(A949,'ACCESS EXPORT'!$A:$AA,8,FALSE)))</f>
        <v>2501 N ORANGE AVE SUITE 401 ORLANDO FL 32804</v>
      </c>
      <c r="G949" s="4" t="str">
        <f>UPPER(VLOOKUP($A949,'ACCESS EXPORT'!$A:$AF,9,FALSE))</f>
        <v>ORANGE</v>
      </c>
      <c r="H949" s="4" t="str">
        <f>_xlfn.IFNA(VLOOKUP($B949,'ACCESS EXPORT'!$B:$J,9,FALSE),"")</f>
        <v>HB</v>
      </c>
      <c r="I949" s="3" t="str">
        <f>CONCATENATE("(P)",VLOOKUP($A949,'ACCESS EXPORT'!$A:$AF,11,FALSE)," (F)",VLOOKUP($A949,'ACCESS EXPORT'!$A:$AF,29,FALSE))</f>
        <v>(P)(407) 303-7283 (F)(407)303-0347</v>
      </c>
      <c r="J949" s="4" t="str">
        <f>UPPER(VLOOKUP($A949,'ACCESS EXPORT'!$A:$AF,12,FALSE))</f>
        <v>CRITICAL CARE/HOSPITALIST</v>
      </c>
      <c r="K949" s="4" t="str">
        <f>UPPER(VLOOKUP($A949,'ACCESS EXPORT'!$A:$AF,13,FALSE))</f>
        <v>WILLIAM WINDER</v>
      </c>
      <c r="L949" s="3" t="str">
        <f>IF(AND(VLOOKUP(A949,'ACCESS EXPORT'!A:AE,1,0),'ACCESS EXPORT'!N949=""),UPPER(CONCATENATE('ACCESS EXPORT'!AE949)),IF(VLOOKUP(A949,'ACCESS EXPORT'!A:AE,1,0),UPPER(CONCATENATE('ACCESS EXPORT'!N949," "&amp;CHAR(10),'ACCESS EXPORT'!AE949))))</f>
        <v>AMBER MODANI 
SAMANTHA AU-YEUNG (PRAC. ADMIN)</v>
      </c>
      <c r="M949" s="4" t="str">
        <f>UPPER(VLOOKUP($A949,'ACCESS EXPORT'!$A:$O,15,FALSE))</f>
        <v/>
      </c>
      <c r="N949" s="4" t="str">
        <f ca="1">IF(AND('ACCESS EXPORT'!X949="",'ACCESS EXPORT'!Y949=""),IF('ACCESS EXPORT'!V949&lt;&gt;"",(IF(TODAY()-'ACCESS EXPORT'!V949&gt;=-60,UPPER(CONCATENATE(VLOOKUP(B949,'ACCESS EXPORT'!$B:$P,15,FALSE),""&amp;CHAR(10)&amp;"(SEP",TEXT('ACCESS EXPORT'!V949," MM/DD/YYY)"))),IF(TODAY()-'ACCESS EXPORT'!V949&lt;0,UPPER(VLOOKUP(B949,'ACCESS EXPORT'!$B:$P,15,FALSE)),UPPER(VLOOKUP(B949,'ACCESS EXPORT'!$B:$P,15,FALSE))))),IF('ACCESS EXPORT'!U949="",UPPER(VLOOKUP(B949,'ACCESS EXPORT'!$B:$P,15,FALSE)),IF(TODAY()-'ACCESS EXPORT'!U949&lt;=30,CONCATENATE(UPPER(VLOOKUP(B949,'ACCESS EXPORT'!$B:$P,15,FALSE)),""&amp;CHAR(10)&amp;"(NEW",TEXT('ACCESS EXPORT'!U949," MM/DD/YYY)")),IF(AND(TODAY()-'ACCESS EXPORT'!U949&gt;30,TODAY()&gt;0),UPPER(VLOOKUP(B949,'ACCESS EXPORT'!$B:$P,15,FALSE)))))),IF('ACCESS EXPORT'!Y949&lt;&gt;"",UPPER(CONCATENATE(UPPER(VLOOKUP(B949,'ACCESS EXPORT'!$B:$P,15,FALSE)),""&amp;CHAR(10)&amp;"(Transfer Out",TEXT('ACCESS EXPORT'!Y949," MM/DD/YYY)"))),IF('ACCESS EXPORT'!X949&lt;&gt;"",UPPER(CONCATENATE(UPPER(VLOOKUP(B949,'ACCESS EXPORT'!$B:$P,15,FALSE)),""&amp;CHAR(10)&amp;"(Transfer In",TEXT('ACCESS EXPORT'!X949," MM/DD/YYY)"))))))</f>
        <v>WILLIAMS, FRANKLENE</v>
      </c>
      <c r="O949" s="4" t="str">
        <f>_xlfn.IFNA(VLOOKUP(B949,'ACCESS EXPORT'!$B:$Q,16,FALSE),"")</f>
        <v>APRN</v>
      </c>
      <c r="P949" s="4" t="str">
        <f>_xlfn.IFNA(VLOOKUP(B949,'ACCESS EXPORT'!B:W,22,FALSE),"-")</f>
        <v>1710314232</v>
      </c>
      <c r="Q949" s="4" t="str">
        <f>_xlfn.IFNA(VLOOKUP(A949,'ACCESS EXPORT'!$A:$AG,33,0),"-")</f>
        <v>Gretchen Scoleri</v>
      </c>
      <c r="R949" s="4" t="str">
        <f>_xlfn.IFNA(VLOOKUP(A949,'ACCESS EXPORT'!$A:$AH,34,0),"-")</f>
        <v>Linda Hopkins</v>
      </c>
      <c r="S949" s="4" t="str">
        <f>_xlfn.IFNA(VLOOKUP(A949,'ACCESS EXPORT'!$A:$AI,35,0),"-")</f>
        <v>James Agee</v>
      </c>
      <c r="T949" s="4" t="str">
        <f>_xlfn.IFNA(VLOOKUP(A949,'ACCESS EXPORT'!$A:$AJ,36,0),"-")</f>
        <v>Wanda Cruz</v>
      </c>
      <c r="U949" s="4" t="str">
        <f>_xlfn.IFNA(VLOOKUP(A949,'ACCESS EXPORT'!$A:$AK,37,0),"-")</f>
        <v>athena</v>
      </c>
      <c r="V949" s="4" t="str">
        <f>_xlfn.IFNA(VLOOKUP(A949,'ACCESS EXPORT'!$A:$AL,38,0),"-")</f>
        <v>N/A</v>
      </c>
      <c r="W949" s="4" t="str">
        <f>_xlfn.IFNA(VLOOKUP(A949,'ACCESS EXPORT'!$A:$AM,39,0),"-")</f>
        <v/>
      </c>
      <c r="X949" s="4" t="str">
        <f>_xlfn.IFNA(VLOOKUP(A949,'ACCESS EXPORT'!$A:$AN,40,0),"-")</f>
        <v>Libia Villaquiran / Jenny Green</v>
      </c>
      <c r="Y949" s="26" t="str">
        <f>_xlfn.IFNA(VLOOKUP(A949,'ACCESS EXPORT'!A:AO,41,0),"")</f>
        <v>Kristin Miller</v>
      </c>
      <c r="Z949" s="26" t="str">
        <f>_xlfn.IFNA(VLOOKUP(A949,'ACCESS EXPORT'!A:AP,42,0),"")</f>
        <v/>
      </c>
      <c r="AA949" s="26" t="str">
        <f>_xlfn.IFNA(VLOOKUP(A949,'ACCESS EXPORT'!A:AQ,43,0),"")</f>
        <v>Heather Tootle</v>
      </c>
    </row>
    <row r="950" spans="1:27" ht="18.75" x14ac:dyDescent="0.25">
      <c r="A950" s="33">
        <v>158</v>
      </c>
      <c r="B950" s="10">
        <v>1802</v>
      </c>
      <c r="C950" s="7" t="str">
        <f ca="1">IFERROR(UPPER(IF(AND('ACCESS EXPORT'!AA950="",'ACCESS EXPORT'!Z950=""),VLOOKUP(A950,'ACCESS EXPORT'!$A:$AF,32,FALSE),(IF('ACCESS EXPORT'!AA950&lt;&gt;"",CONCATENATE(VLOOKUP(A950,'ACCESS EXPORT'!$A:$AF,32,FALSE)," (Closed",TEXT('ACCESS EXPORT'!AA950," MM/DD/YYY)")),IF(TODAY()&lt;(('ACCESS EXPORT'!Z950)+30),CONCATENATE(VLOOKUP(A950,'ACCESS EXPORT'!$A:$AF,32,FALSE)," (Opens",TEXT('ACCESS EXPORT'!Z950," MM/DD/YYY)")),VLOOKUP(A950,'ACCESS EXPORT'!$A:$AF,32,FALSE)))))),"-")</f>
        <v>ADVENTHEALTH MEDICAL GROUP CRITICAL CARE AT CENTRAL FLORIDA</v>
      </c>
      <c r="D950" s="3" t="str">
        <f ca="1">IFERROR(UPPER(IF(AND('ACCESS EXPORT'!AA950="",'ACCESS EXPORT'!Z950=""),VLOOKUP(A950,'ACCESS EXPORT'!$A:$AF,28,FALSE),(IF('ACCESS EXPORT'!AA950&lt;&gt;"",CONCATENATE(VLOOKUP(A950,'ACCESS EXPORT'!$A:$AF,28,FALSE)," (Closed",TEXT('ACCESS EXPORT'!AA950," MM/DD/YYY)")),IF(TODAY()&lt;(('ACCESS EXPORT'!Z950)+30),CONCATENATE(VLOOKUP(A950,'ACCESS EXPORT'!$A:$AF,28,FALSE)," (Opens",TEXT('ACCESS EXPORT'!Z950," MM/DD/YYY)")),VLOOKUP(A950,'ACCESS EXPORT'!$A:$AF,28,FALSE)))))),"-")</f>
        <v>CRITICAL CARE SPECIALISTS</v>
      </c>
      <c r="E950" s="3" t="str">
        <f>VLOOKUP($A950,'ACCESS EXPORT'!$A:$AF,3,FALSE)</f>
        <v>7760</v>
      </c>
      <c r="F950" s="3" t="str">
        <f>UPPER(CONCATENATE(VLOOKUP(A950,'ACCESS EXPORT'!$A:$AF,4,FALSE)," ",VLOOKUP(A950,'ACCESS EXPORT'!$A:$AF,5,FALSE)," ",VLOOKUP(A950,'ACCESS EXPORT'!$A:$AF,6,FALSE)," ",VLOOKUP(A950,'ACCESS EXPORT'!$A:$AA,7,FALSE)," ",VLOOKUP(A950,'ACCESS EXPORT'!$A:$AA,8,FALSE)))</f>
        <v>2501 N ORANGE AVE SUITE 401 ORLANDO FL 32804</v>
      </c>
      <c r="G950" s="4" t="str">
        <f>UPPER(VLOOKUP($A950,'ACCESS EXPORT'!$A:$AF,9,FALSE))</f>
        <v>ORANGE</v>
      </c>
      <c r="H950" s="4" t="str">
        <f>_xlfn.IFNA(VLOOKUP($B950,'ACCESS EXPORT'!$B:$J,9,FALSE),"")</f>
        <v>HB</v>
      </c>
      <c r="I950" s="3" t="str">
        <f>CONCATENATE("(P)",VLOOKUP($A950,'ACCESS EXPORT'!$A:$AF,11,FALSE)," (F)",VLOOKUP($A950,'ACCESS EXPORT'!$A:$AF,29,FALSE))</f>
        <v>(P)(407) 303-7283 (F)(407)303-0347</v>
      </c>
      <c r="J950" s="4" t="str">
        <f>UPPER(VLOOKUP($A950,'ACCESS EXPORT'!$A:$AF,12,FALSE))</f>
        <v>CRITICAL CARE/HOSPITALIST</v>
      </c>
      <c r="K950" s="4" t="str">
        <f>UPPER(VLOOKUP($A950,'ACCESS EXPORT'!$A:$AF,13,FALSE))</f>
        <v>WILLIAM WINDER</v>
      </c>
      <c r="L950" s="3" t="str">
        <f>IF(AND(VLOOKUP(A950,'ACCESS EXPORT'!A:AE,1,0),'ACCESS EXPORT'!N950=""),UPPER(CONCATENATE('ACCESS EXPORT'!AE950)),IF(VLOOKUP(A950,'ACCESS EXPORT'!A:AE,1,0),UPPER(CONCATENATE('ACCESS EXPORT'!N950," "&amp;CHAR(10),'ACCESS EXPORT'!AE950))))</f>
        <v>AMBER MODANI 
SAMANTHA AU-YEUNG (PRAC. ADMIN)</v>
      </c>
      <c r="M950" s="4" t="str">
        <f>UPPER(VLOOKUP($A950,'ACCESS EXPORT'!$A:$O,15,FALSE))</f>
        <v/>
      </c>
      <c r="N950" s="4" t="str">
        <f ca="1">IF(AND('ACCESS EXPORT'!X950="",'ACCESS EXPORT'!Y950=""),IF('ACCESS EXPORT'!V950&lt;&gt;"",(IF(TODAY()-'ACCESS EXPORT'!V950&gt;=-60,UPPER(CONCATENATE(VLOOKUP(B950,'ACCESS EXPORT'!$B:$P,15,FALSE),""&amp;CHAR(10)&amp;"(SEP",TEXT('ACCESS EXPORT'!V950," MM/DD/YYY)"))),IF(TODAY()-'ACCESS EXPORT'!V950&lt;0,UPPER(VLOOKUP(B950,'ACCESS EXPORT'!$B:$P,15,FALSE)),UPPER(VLOOKUP(B950,'ACCESS EXPORT'!$B:$P,15,FALSE))))),IF('ACCESS EXPORT'!U950="",UPPER(VLOOKUP(B950,'ACCESS EXPORT'!$B:$P,15,FALSE)),IF(TODAY()-'ACCESS EXPORT'!U950&lt;=30,CONCATENATE(UPPER(VLOOKUP(B950,'ACCESS EXPORT'!$B:$P,15,FALSE)),""&amp;CHAR(10)&amp;"(NEW",TEXT('ACCESS EXPORT'!U950," MM/DD/YYY)")),IF(AND(TODAY()-'ACCESS EXPORT'!U950&gt;30,TODAY()&gt;0),UPPER(VLOOKUP(B950,'ACCESS EXPORT'!$B:$P,15,FALSE)))))),IF('ACCESS EXPORT'!Y950&lt;&gt;"",UPPER(CONCATENATE(UPPER(VLOOKUP(B950,'ACCESS EXPORT'!$B:$P,15,FALSE)),""&amp;CHAR(10)&amp;"(Transfer Out",TEXT('ACCESS EXPORT'!Y950," MM/DD/YYY)"))),IF('ACCESS EXPORT'!X950&lt;&gt;"",UPPER(CONCATENATE(UPPER(VLOOKUP(B950,'ACCESS EXPORT'!$B:$P,15,FALSE)),""&amp;CHAR(10)&amp;"(Transfer In",TEXT('ACCESS EXPORT'!X950," MM/DD/YYY)"))))))</f>
        <v>FRONEFIELD, HERMAN</v>
      </c>
      <c r="O950" s="4" t="str">
        <f>_xlfn.IFNA(VLOOKUP(B950,'ACCESS EXPORT'!$B:$Q,16,FALSE),"")</f>
        <v>APRN</v>
      </c>
      <c r="P950" s="4" t="str">
        <f>_xlfn.IFNA(VLOOKUP(B950,'ACCESS EXPORT'!B:W,22,FALSE),"-")</f>
        <v>1710423132</v>
      </c>
      <c r="Q950" s="4" t="str">
        <f>_xlfn.IFNA(VLOOKUP(A950,'ACCESS EXPORT'!$A:$AG,33,0),"-")</f>
        <v>Gretchen Scoleri</v>
      </c>
      <c r="R950" s="4" t="str">
        <f>_xlfn.IFNA(VLOOKUP(A950,'ACCESS EXPORT'!$A:$AH,34,0),"-")</f>
        <v>Linda Hopkins</v>
      </c>
      <c r="S950" s="4" t="str">
        <f>_xlfn.IFNA(VLOOKUP(A950,'ACCESS EXPORT'!$A:$AI,35,0),"-")</f>
        <v>James Agee</v>
      </c>
      <c r="T950" s="4" t="str">
        <f>_xlfn.IFNA(VLOOKUP(A950,'ACCESS EXPORT'!$A:$AJ,36,0),"-")</f>
        <v>Wanda Cruz</v>
      </c>
      <c r="U950" s="4" t="str">
        <f>_xlfn.IFNA(VLOOKUP(A950,'ACCESS EXPORT'!$A:$AK,37,0),"-")</f>
        <v>athena</v>
      </c>
      <c r="V950" s="4" t="str">
        <f>_xlfn.IFNA(VLOOKUP(A950,'ACCESS EXPORT'!$A:$AL,38,0),"-")</f>
        <v>N/A</v>
      </c>
      <c r="W950" s="4" t="str">
        <f>_xlfn.IFNA(VLOOKUP(A950,'ACCESS EXPORT'!$A:$AM,39,0),"-")</f>
        <v/>
      </c>
      <c r="X950" s="4" t="str">
        <f>_xlfn.IFNA(VLOOKUP(A950,'ACCESS EXPORT'!$A:$AN,40,0),"-")</f>
        <v>Libia Villaquiran / Jenny Green</v>
      </c>
      <c r="Y950" s="26" t="str">
        <f>_xlfn.IFNA(VLOOKUP(A950,'ACCESS EXPORT'!A:AO,41,0),"")</f>
        <v>Kristin Miller</v>
      </c>
      <c r="Z950" s="26" t="str">
        <f>_xlfn.IFNA(VLOOKUP(A950,'ACCESS EXPORT'!A:AP,42,0),"")</f>
        <v/>
      </c>
      <c r="AA950" s="26" t="str">
        <f>_xlfn.IFNA(VLOOKUP(A950,'ACCESS EXPORT'!A:AQ,43,0),"")</f>
        <v>Heather Tootle</v>
      </c>
    </row>
    <row r="951" spans="1:27" ht="18.75" x14ac:dyDescent="0.25">
      <c r="A951" s="33">
        <v>158</v>
      </c>
      <c r="B951" s="10">
        <v>1767</v>
      </c>
      <c r="C951" s="7" t="str">
        <f ca="1">IFERROR(UPPER(IF(AND('ACCESS EXPORT'!AA951="",'ACCESS EXPORT'!Z951=""),VLOOKUP(A951,'ACCESS EXPORT'!$A:$AF,32,FALSE),(IF('ACCESS EXPORT'!AA951&lt;&gt;"",CONCATENATE(VLOOKUP(A951,'ACCESS EXPORT'!$A:$AF,32,FALSE)," (Closed",TEXT('ACCESS EXPORT'!AA951," MM/DD/YYY)")),IF(TODAY()&lt;(('ACCESS EXPORT'!Z951)+30),CONCATENATE(VLOOKUP(A951,'ACCESS EXPORT'!$A:$AF,32,FALSE)," (Opens",TEXT('ACCESS EXPORT'!Z951," MM/DD/YYY)")),VLOOKUP(A951,'ACCESS EXPORT'!$A:$AF,32,FALSE)))))),"-")</f>
        <v>ADVENTHEALTH MEDICAL GROUP CRITICAL CARE AT CENTRAL FLORIDA</v>
      </c>
      <c r="D951" s="3" t="str">
        <f ca="1">IFERROR(UPPER(IF(AND('ACCESS EXPORT'!AA951="",'ACCESS EXPORT'!Z951=""),VLOOKUP(A951,'ACCESS EXPORT'!$A:$AF,28,FALSE),(IF('ACCESS EXPORT'!AA951&lt;&gt;"",CONCATENATE(VLOOKUP(A951,'ACCESS EXPORT'!$A:$AF,28,FALSE)," (Closed",TEXT('ACCESS EXPORT'!AA951," MM/DD/YYY)")),IF(TODAY()&lt;(('ACCESS EXPORT'!Z951)+30),CONCATENATE(VLOOKUP(A951,'ACCESS EXPORT'!$A:$AF,28,FALSE)," (Opens",TEXT('ACCESS EXPORT'!Z951," MM/DD/YYY)")),VLOOKUP(A951,'ACCESS EXPORT'!$A:$AF,28,FALSE)))))),"-")</f>
        <v>CRITICAL CARE SPECIALISTS</v>
      </c>
      <c r="E951" s="3" t="str">
        <f>VLOOKUP($A951,'ACCESS EXPORT'!$A:$AF,3,FALSE)</f>
        <v>7760</v>
      </c>
      <c r="F951" s="3" t="str">
        <f>UPPER(CONCATENATE(VLOOKUP(A951,'ACCESS EXPORT'!$A:$AF,4,FALSE)," ",VLOOKUP(A951,'ACCESS EXPORT'!$A:$AF,5,FALSE)," ",VLOOKUP(A951,'ACCESS EXPORT'!$A:$AF,6,FALSE)," ",VLOOKUP(A951,'ACCESS EXPORT'!$A:$AA,7,FALSE)," ",VLOOKUP(A951,'ACCESS EXPORT'!$A:$AA,8,FALSE)))</f>
        <v>2501 N ORANGE AVE SUITE 401 ORLANDO FL 32804</v>
      </c>
      <c r="G951" s="4" t="str">
        <f>UPPER(VLOOKUP($A951,'ACCESS EXPORT'!$A:$AF,9,FALSE))</f>
        <v>ORANGE</v>
      </c>
      <c r="H951" s="4" t="str">
        <f>_xlfn.IFNA(VLOOKUP($B951,'ACCESS EXPORT'!$B:$J,9,FALSE),"")</f>
        <v>HB</v>
      </c>
      <c r="I951" s="3" t="str">
        <f>CONCATENATE("(P)",VLOOKUP($A951,'ACCESS EXPORT'!$A:$AF,11,FALSE)," (F)",VLOOKUP($A951,'ACCESS EXPORT'!$A:$AF,29,FALSE))</f>
        <v>(P)(407) 303-7283 (F)(407)303-0347</v>
      </c>
      <c r="J951" s="4" t="str">
        <f>UPPER(VLOOKUP($A951,'ACCESS EXPORT'!$A:$AF,12,FALSE))</f>
        <v>CRITICAL CARE/HOSPITALIST</v>
      </c>
      <c r="K951" s="4" t="str">
        <f>UPPER(VLOOKUP($A951,'ACCESS EXPORT'!$A:$AF,13,FALSE))</f>
        <v>WILLIAM WINDER</v>
      </c>
      <c r="L951" s="3" t="str">
        <f>IF(AND(VLOOKUP(A951,'ACCESS EXPORT'!A:AE,1,0),'ACCESS EXPORT'!N951=""),UPPER(CONCATENATE('ACCESS EXPORT'!AE951)),IF(VLOOKUP(A951,'ACCESS EXPORT'!A:AE,1,0),UPPER(CONCATENATE('ACCESS EXPORT'!N951," "&amp;CHAR(10),'ACCESS EXPORT'!AE951))))</f>
        <v>AMBER MODANI 
SAMANTHA AU-YEUNG (PRAC. ADMIN)</v>
      </c>
      <c r="M951" s="4" t="str">
        <f>UPPER(VLOOKUP($A951,'ACCESS EXPORT'!$A:$O,15,FALSE))</f>
        <v/>
      </c>
      <c r="N951" s="4" t="str">
        <f ca="1">IF(AND('ACCESS EXPORT'!X951="",'ACCESS EXPORT'!Y951=""),IF('ACCESS EXPORT'!V951&lt;&gt;"",(IF(TODAY()-'ACCESS EXPORT'!V951&gt;=-60,UPPER(CONCATENATE(VLOOKUP(B951,'ACCESS EXPORT'!$B:$P,15,FALSE),""&amp;CHAR(10)&amp;"(SEP",TEXT('ACCESS EXPORT'!V951," MM/DD/YYY)"))),IF(TODAY()-'ACCESS EXPORT'!V951&lt;0,UPPER(VLOOKUP(B951,'ACCESS EXPORT'!$B:$P,15,FALSE)),UPPER(VLOOKUP(B951,'ACCESS EXPORT'!$B:$P,15,FALSE))))),IF('ACCESS EXPORT'!U951="",UPPER(VLOOKUP(B951,'ACCESS EXPORT'!$B:$P,15,FALSE)),IF(TODAY()-'ACCESS EXPORT'!U951&lt;=30,CONCATENATE(UPPER(VLOOKUP(B951,'ACCESS EXPORT'!$B:$P,15,FALSE)),""&amp;CHAR(10)&amp;"(NEW",TEXT('ACCESS EXPORT'!U951," MM/DD/YYY)")),IF(AND(TODAY()-'ACCESS EXPORT'!U951&gt;30,TODAY()&gt;0),UPPER(VLOOKUP(B951,'ACCESS EXPORT'!$B:$P,15,FALSE)))))),IF('ACCESS EXPORT'!Y951&lt;&gt;"",UPPER(CONCATENATE(UPPER(VLOOKUP(B951,'ACCESS EXPORT'!$B:$P,15,FALSE)),""&amp;CHAR(10)&amp;"(Transfer Out",TEXT('ACCESS EXPORT'!Y951," MM/DD/YYY)"))),IF('ACCESS EXPORT'!X951&lt;&gt;"",UPPER(CONCATENATE(UPPER(VLOOKUP(B951,'ACCESS EXPORT'!$B:$P,15,FALSE)),""&amp;CHAR(10)&amp;"(Transfer In",TEXT('ACCESS EXPORT'!X951," MM/DD/YYY)"))))))</f>
        <v>ABDELGHANI, LOUI</v>
      </c>
      <c r="O951" s="4" t="str">
        <f>_xlfn.IFNA(VLOOKUP(B951,'ACCESS EXPORT'!$B:$Q,16,FALSE),"")</f>
        <v>MD</v>
      </c>
      <c r="P951" s="4" t="str">
        <f>_xlfn.IFNA(VLOOKUP(B951,'ACCESS EXPORT'!B:W,22,FALSE),"-")</f>
        <v>1912161787</v>
      </c>
      <c r="Q951" s="4" t="str">
        <f>_xlfn.IFNA(VLOOKUP(A951,'ACCESS EXPORT'!$A:$AG,33,0),"-")</f>
        <v>Gretchen Scoleri</v>
      </c>
      <c r="R951" s="4" t="str">
        <f>_xlfn.IFNA(VLOOKUP(A951,'ACCESS EXPORT'!$A:$AH,34,0),"-")</f>
        <v>Linda Hopkins</v>
      </c>
      <c r="S951" s="4" t="str">
        <f>_xlfn.IFNA(VLOOKUP(A951,'ACCESS EXPORT'!$A:$AI,35,0),"-")</f>
        <v>James Agee</v>
      </c>
      <c r="T951" s="4" t="str">
        <f>_xlfn.IFNA(VLOOKUP(A951,'ACCESS EXPORT'!$A:$AJ,36,0),"-")</f>
        <v>Wanda Cruz</v>
      </c>
      <c r="U951" s="4" t="str">
        <f>_xlfn.IFNA(VLOOKUP(A951,'ACCESS EXPORT'!$A:$AK,37,0),"-")</f>
        <v>athena</v>
      </c>
      <c r="V951" s="4" t="str">
        <f>_xlfn.IFNA(VLOOKUP(A951,'ACCESS EXPORT'!$A:$AL,38,0),"-")</f>
        <v>N/A</v>
      </c>
      <c r="W951" s="4" t="str">
        <f>_xlfn.IFNA(VLOOKUP(A951,'ACCESS EXPORT'!$A:$AM,39,0),"-")</f>
        <v/>
      </c>
      <c r="X951" s="4" t="str">
        <f>_xlfn.IFNA(VLOOKUP(A951,'ACCESS EXPORT'!$A:$AN,40,0),"-")</f>
        <v>Libia Villaquiran / Jenny Green</v>
      </c>
      <c r="Y951" s="26" t="str">
        <f>_xlfn.IFNA(VLOOKUP(A951,'ACCESS EXPORT'!A:AO,41,0),"")</f>
        <v>Kristin Miller</v>
      </c>
      <c r="Z951" s="26" t="str">
        <f>_xlfn.IFNA(VLOOKUP(A951,'ACCESS EXPORT'!A:AP,42,0),"")</f>
        <v/>
      </c>
      <c r="AA951" s="26" t="str">
        <f>_xlfn.IFNA(VLOOKUP(A951,'ACCESS EXPORT'!A:AQ,43,0),"")</f>
        <v>Heather Tootle</v>
      </c>
    </row>
    <row r="952" spans="1:27" ht="18.75" x14ac:dyDescent="0.25">
      <c r="A952" s="33">
        <v>158</v>
      </c>
      <c r="B952" s="10">
        <v>1771</v>
      </c>
      <c r="C952" s="7" t="str">
        <f ca="1">IFERROR(UPPER(IF(AND('ACCESS EXPORT'!AA952="",'ACCESS EXPORT'!Z952=""),VLOOKUP(A952,'ACCESS EXPORT'!$A:$AF,32,FALSE),(IF('ACCESS EXPORT'!AA952&lt;&gt;"",CONCATENATE(VLOOKUP(A952,'ACCESS EXPORT'!$A:$AF,32,FALSE)," (Closed",TEXT('ACCESS EXPORT'!AA952," MM/DD/YYY)")),IF(TODAY()&lt;(('ACCESS EXPORT'!Z952)+30),CONCATENATE(VLOOKUP(A952,'ACCESS EXPORT'!$A:$AF,32,FALSE)," (Opens",TEXT('ACCESS EXPORT'!Z952," MM/DD/YYY)")),VLOOKUP(A952,'ACCESS EXPORT'!$A:$AF,32,FALSE)))))),"-")</f>
        <v>ADVENTHEALTH MEDICAL GROUP CRITICAL CARE AT CENTRAL FLORIDA</v>
      </c>
      <c r="D952" s="3" t="str">
        <f ca="1">IFERROR(UPPER(IF(AND('ACCESS EXPORT'!AA952="",'ACCESS EXPORT'!Z952=""),VLOOKUP(A952,'ACCESS EXPORT'!$A:$AF,28,FALSE),(IF('ACCESS EXPORT'!AA952&lt;&gt;"",CONCATENATE(VLOOKUP(A952,'ACCESS EXPORT'!$A:$AF,28,FALSE)," (Closed",TEXT('ACCESS EXPORT'!AA952," MM/DD/YYY)")),IF(TODAY()&lt;(('ACCESS EXPORT'!Z952)+30),CONCATENATE(VLOOKUP(A952,'ACCESS EXPORT'!$A:$AF,28,FALSE)," (Opens",TEXT('ACCESS EXPORT'!Z952," MM/DD/YYY)")),VLOOKUP(A952,'ACCESS EXPORT'!$A:$AF,28,FALSE)))))),"-")</f>
        <v>CRITICAL CARE SPECIALISTS</v>
      </c>
      <c r="E952" s="3" t="str">
        <f>VLOOKUP($A952,'ACCESS EXPORT'!$A:$AF,3,FALSE)</f>
        <v>7760</v>
      </c>
      <c r="F952" s="3" t="str">
        <f>UPPER(CONCATENATE(VLOOKUP(A952,'ACCESS EXPORT'!$A:$AF,4,FALSE)," ",VLOOKUP(A952,'ACCESS EXPORT'!$A:$AF,5,FALSE)," ",VLOOKUP(A952,'ACCESS EXPORT'!$A:$AF,6,FALSE)," ",VLOOKUP(A952,'ACCESS EXPORT'!$A:$AA,7,FALSE)," ",VLOOKUP(A952,'ACCESS EXPORT'!$A:$AA,8,FALSE)))</f>
        <v>2501 N ORANGE AVE SUITE 401 ORLANDO FL 32804</v>
      </c>
      <c r="G952" s="4" t="str">
        <f>UPPER(VLOOKUP($A952,'ACCESS EXPORT'!$A:$AF,9,FALSE))</f>
        <v>ORANGE</v>
      </c>
      <c r="H952" s="4" t="str">
        <f>_xlfn.IFNA(VLOOKUP($B952,'ACCESS EXPORT'!$B:$J,9,FALSE),"")</f>
        <v>HB</v>
      </c>
      <c r="I952" s="3" t="str">
        <f>CONCATENATE("(P)",VLOOKUP($A952,'ACCESS EXPORT'!$A:$AF,11,FALSE)," (F)",VLOOKUP($A952,'ACCESS EXPORT'!$A:$AF,29,FALSE))</f>
        <v>(P)(407) 303-7283 (F)(407)303-0347</v>
      </c>
      <c r="J952" s="4" t="str">
        <f>UPPER(VLOOKUP($A952,'ACCESS EXPORT'!$A:$AF,12,FALSE))</f>
        <v>CRITICAL CARE/HOSPITALIST</v>
      </c>
      <c r="K952" s="4" t="str">
        <f>UPPER(VLOOKUP($A952,'ACCESS EXPORT'!$A:$AF,13,FALSE))</f>
        <v>WILLIAM WINDER</v>
      </c>
      <c r="L952" s="3" t="str">
        <f>IF(AND(VLOOKUP(A952,'ACCESS EXPORT'!A:AE,1,0),'ACCESS EXPORT'!N952=""),UPPER(CONCATENATE('ACCESS EXPORT'!AE952)),IF(VLOOKUP(A952,'ACCESS EXPORT'!A:AE,1,0),UPPER(CONCATENATE('ACCESS EXPORT'!N952," "&amp;CHAR(10),'ACCESS EXPORT'!AE952))))</f>
        <v>AMBER MODANI 
SAMANTHA AU-YEUNG (PRAC. ADMIN)</v>
      </c>
      <c r="M952" s="4" t="str">
        <f>UPPER(VLOOKUP($A952,'ACCESS EXPORT'!$A:$O,15,FALSE))</f>
        <v/>
      </c>
      <c r="N952" s="4" t="str">
        <f ca="1">IF(AND('ACCESS EXPORT'!X952="",'ACCESS EXPORT'!Y952=""),IF('ACCESS EXPORT'!V952&lt;&gt;"",(IF(TODAY()-'ACCESS EXPORT'!V952&gt;=-60,UPPER(CONCATENATE(VLOOKUP(B952,'ACCESS EXPORT'!$B:$P,15,FALSE),""&amp;CHAR(10)&amp;"(SEP",TEXT('ACCESS EXPORT'!V952," MM/DD/YYY)"))),IF(TODAY()-'ACCESS EXPORT'!V952&lt;0,UPPER(VLOOKUP(B952,'ACCESS EXPORT'!$B:$P,15,FALSE)),UPPER(VLOOKUP(B952,'ACCESS EXPORT'!$B:$P,15,FALSE))))),IF('ACCESS EXPORT'!U952="",UPPER(VLOOKUP(B952,'ACCESS EXPORT'!$B:$P,15,FALSE)),IF(TODAY()-'ACCESS EXPORT'!U952&lt;=30,CONCATENATE(UPPER(VLOOKUP(B952,'ACCESS EXPORT'!$B:$P,15,FALSE)),""&amp;CHAR(10)&amp;"(NEW",TEXT('ACCESS EXPORT'!U952," MM/DD/YYY)")),IF(AND(TODAY()-'ACCESS EXPORT'!U952&gt;30,TODAY()&gt;0),UPPER(VLOOKUP(B952,'ACCESS EXPORT'!$B:$P,15,FALSE)))))),IF('ACCESS EXPORT'!Y952&lt;&gt;"",UPPER(CONCATENATE(UPPER(VLOOKUP(B952,'ACCESS EXPORT'!$B:$P,15,FALSE)),""&amp;CHAR(10)&amp;"(Transfer Out",TEXT('ACCESS EXPORT'!Y952," MM/DD/YYY)"))),IF('ACCESS EXPORT'!X952&lt;&gt;"",UPPER(CONCATENATE(UPPER(VLOOKUP(B952,'ACCESS EXPORT'!$B:$P,15,FALSE)),""&amp;CHAR(10)&amp;"(Transfer In",TEXT('ACCESS EXPORT'!X952," MM/DD/YYY)"))))))</f>
        <v>CEARRAS, MARTIN</v>
      </c>
      <c r="O952" s="4" t="str">
        <f>_xlfn.IFNA(VLOOKUP(B952,'ACCESS EXPORT'!$B:$Q,16,FALSE),"")</f>
        <v>MD</v>
      </c>
      <c r="P952" s="4" t="str">
        <f>_xlfn.IFNA(VLOOKUP(B952,'ACCESS EXPORT'!B:W,22,FALSE),"-")</f>
        <v>1427259886</v>
      </c>
      <c r="Q952" s="4" t="str">
        <f>_xlfn.IFNA(VLOOKUP(A952,'ACCESS EXPORT'!$A:$AG,33,0),"-")</f>
        <v>Gretchen Scoleri</v>
      </c>
      <c r="R952" s="4" t="str">
        <f>_xlfn.IFNA(VLOOKUP(A952,'ACCESS EXPORT'!$A:$AH,34,0),"-")</f>
        <v>Linda Hopkins</v>
      </c>
      <c r="S952" s="4" t="str">
        <f>_xlfn.IFNA(VLOOKUP(A952,'ACCESS EXPORT'!$A:$AI,35,0),"-")</f>
        <v>James Agee</v>
      </c>
      <c r="T952" s="4" t="str">
        <f>_xlfn.IFNA(VLOOKUP(A952,'ACCESS EXPORT'!$A:$AJ,36,0),"-")</f>
        <v>Wanda Cruz</v>
      </c>
      <c r="U952" s="4" t="str">
        <f>_xlfn.IFNA(VLOOKUP(A952,'ACCESS EXPORT'!$A:$AK,37,0),"-")</f>
        <v>athena</v>
      </c>
      <c r="V952" s="4" t="str">
        <f>_xlfn.IFNA(VLOOKUP(A952,'ACCESS EXPORT'!$A:$AL,38,0),"-")</f>
        <v>N/A</v>
      </c>
      <c r="W952" s="4" t="str">
        <f>_xlfn.IFNA(VLOOKUP(A952,'ACCESS EXPORT'!$A:$AM,39,0),"-")</f>
        <v/>
      </c>
      <c r="X952" s="4" t="str">
        <f>_xlfn.IFNA(VLOOKUP(A952,'ACCESS EXPORT'!$A:$AN,40,0),"-")</f>
        <v>Libia Villaquiran / Jenny Green</v>
      </c>
      <c r="Y952" s="26" t="str">
        <f>_xlfn.IFNA(VLOOKUP(A952,'ACCESS EXPORT'!A:AO,41,0),"")</f>
        <v>Kristin Miller</v>
      </c>
      <c r="Z952" s="26" t="str">
        <f>_xlfn.IFNA(VLOOKUP(A952,'ACCESS EXPORT'!A:AP,42,0),"")</f>
        <v/>
      </c>
      <c r="AA952" s="26" t="str">
        <f>_xlfn.IFNA(VLOOKUP(A952,'ACCESS EXPORT'!A:AQ,43,0),"")</f>
        <v>Heather Tootle</v>
      </c>
    </row>
    <row r="953" spans="1:27" ht="18.75" x14ac:dyDescent="0.25">
      <c r="A953" s="33">
        <v>158</v>
      </c>
      <c r="B953" s="10">
        <v>2256</v>
      </c>
      <c r="C953" s="7" t="str">
        <f ca="1">IFERROR(UPPER(IF(AND('ACCESS EXPORT'!AA953="",'ACCESS EXPORT'!Z953=""),VLOOKUP(A953,'ACCESS EXPORT'!$A:$AF,32,FALSE),(IF('ACCESS EXPORT'!AA953&lt;&gt;"",CONCATENATE(VLOOKUP(A953,'ACCESS EXPORT'!$A:$AF,32,FALSE)," (Closed",TEXT('ACCESS EXPORT'!AA953," MM/DD/YYY)")),IF(TODAY()&lt;(('ACCESS EXPORT'!Z953)+30),CONCATENATE(VLOOKUP(A953,'ACCESS EXPORT'!$A:$AF,32,FALSE)," (Opens",TEXT('ACCESS EXPORT'!Z953," MM/DD/YYY)")),VLOOKUP(A953,'ACCESS EXPORT'!$A:$AF,32,FALSE)))))),"-")</f>
        <v>ADVENTHEALTH MEDICAL GROUP CRITICAL CARE AT CENTRAL FLORIDA</v>
      </c>
      <c r="D953" s="3" t="str">
        <f ca="1">IFERROR(UPPER(IF(AND('ACCESS EXPORT'!AA953="",'ACCESS EXPORT'!Z953=""),VLOOKUP(A953,'ACCESS EXPORT'!$A:$AF,28,FALSE),(IF('ACCESS EXPORT'!AA953&lt;&gt;"",CONCATENATE(VLOOKUP(A953,'ACCESS EXPORT'!$A:$AF,28,FALSE)," (Closed",TEXT('ACCESS EXPORT'!AA953," MM/DD/YYY)")),IF(TODAY()&lt;(('ACCESS EXPORT'!Z953)+30),CONCATENATE(VLOOKUP(A953,'ACCESS EXPORT'!$A:$AF,28,FALSE)," (Opens",TEXT('ACCESS EXPORT'!Z953," MM/DD/YYY)")),VLOOKUP(A953,'ACCESS EXPORT'!$A:$AF,28,FALSE)))))),"-")</f>
        <v>CRITICAL CARE SPECIALISTS</v>
      </c>
      <c r="E953" s="3" t="str">
        <f>VLOOKUP($A953,'ACCESS EXPORT'!$A:$AF,3,FALSE)</f>
        <v>7760</v>
      </c>
      <c r="F953" s="3" t="str">
        <f>UPPER(CONCATENATE(VLOOKUP(A953,'ACCESS EXPORT'!$A:$AF,4,FALSE)," ",VLOOKUP(A953,'ACCESS EXPORT'!$A:$AF,5,FALSE)," ",VLOOKUP(A953,'ACCESS EXPORT'!$A:$AF,6,FALSE)," ",VLOOKUP(A953,'ACCESS EXPORT'!$A:$AA,7,FALSE)," ",VLOOKUP(A953,'ACCESS EXPORT'!$A:$AA,8,FALSE)))</f>
        <v>2501 N ORANGE AVE SUITE 401 ORLANDO FL 32804</v>
      </c>
      <c r="G953" s="4" t="str">
        <f>UPPER(VLOOKUP($A953,'ACCESS EXPORT'!$A:$AF,9,FALSE))</f>
        <v>ORANGE</v>
      </c>
      <c r="H953" s="4" t="str">
        <f>_xlfn.IFNA(VLOOKUP($B953,'ACCESS EXPORT'!$B:$J,9,FALSE),"")</f>
        <v>HB</v>
      </c>
      <c r="I953" s="3" t="str">
        <f>CONCATENATE("(P)",VLOOKUP($A953,'ACCESS EXPORT'!$A:$AF,11,FALSE)," (F)",VLOOKUP($A953,'ACCESS EXPORT'!$A:$AF,29,FALSE))</f>
        <v>(P)(407) 303-7283 (F)(407)303-0347</v>
      </c>
      <c r="J953" s="4" t="str">
        <f>UPPER(VLOOKUP($A953,'ACCESS EXPORT'!$A:$AF,12,FALSE))</f>
        <v>CRITICAL CARE/HOSPITALIST</v>
      </c>
      <c r="K953" s="4" t="str">
        <f>UPPER(VLOOKUP($A953,'ACCESS EXPORT'!$A:$AF,13,FALSE))</f>
        <v>WILLIAM WINDER</v>
      </c>
      <c r="L953" s="3" t="str">
        <f>IF(AND(VLOOKUP(A953,'ACCESS EXPORT'!A:AE,1,0),'ACCESS EXPORT'!N953=""),UPPER(CONCATENATE('ACCESS EXPORT'!AE953)),IF(VLOOKUP(A953,'ACCESS EXPORT'!A:AE,1,0),UPPER(CONCATENATE('ACCESS EXPORT'!N953," "&amp;CHAR(10),'ACCESS EXPORT'!AE953))))</f>
        <v>AMBER MODANI 
SAMANTHA AU-YEUNG (PRAC. ADMIN)</v>
      </c>
      <c r="M953" s="4" t="str">
        <f>UPPER(VLOOKUP($A953,'ACCESS EXPORT'!$A:$O,15,FALSE))</f>
        <v/>
      </c>
      <c r="N953" s="4" t="str">
        <f ca="1">IF(AND('ACCESS EXPORT'!X953="",'ACCESS EXPORT'!Y953=""),IF('ACCESS EXPORT'!V953&lt;&gt;"",(IF(TODAY()-'ACCESS EXPORT'!V953&gt;=-60,UPPER(CONCATENATE(VLOOKUP(B953,'ACCESS EXPORT'!$B:$P,15,FALSE),""&amp;CHAR(10)&amp;"(SEP",TEXT('ACCESS EXPORT'!V953," MM/DD/YYY)"))),IF(TODAY()-'ACCESS EXPORT'!V953&lt;0,UPPER(VLOOKUP(B953,'ACCESS EXPORT'!$B:$P,15,FALSE)),UPPER(VLOOKUP(B953,'ACCESS EXPORT'!$B:$P,15,FALSE))))),IF('ACCESS EXPORT'!U953="",UPPER(VLOOKUP(B953,'ACCESS EXPORT'!$B:$P,15,FALSE)),IF(TODAY()-'ACCESS EXPORT'!U953&lt;=30,CONCATENATE(UPPER(VLOOKUP(B953,'ACCESS EXPORT'!$B:$P,15,FALSE)),""&amp;CHAR(10)&amp;"(NEW",TEXT('ACCESS EXPORT'!U953," MM/DD/YYY)")),IF(AND(TODAY()-'ACCESS EXPORT'!U953&gt;30,TODAY()&gt;0),UPPER(VLOOKUP(B953,'ACCESS EXPORT'!$B:$P,15,FALSE)))))),IF('ACCESS EXPORT'!Y953&lt;&gt;"",UPPER(CONCATENATE(UPPER(VLOOKUP(B953,'ACCESS EXPORT'!$B:$P,15,FALSE)),""&amp;CHAR(10)&amp;"(Transfer Out",TEXT('ACCESS EXPORT'!Y953," MM/DD/YYY)"))),IF('ACCESS EXPORT'!X953&lt;&gt;"",UPPER(CONCATENATE(UPPER(VLOOKUP(B953,'ACCESS EXPORT'!$B:$P,15,FALSE)),""&amp;CHAR(10)&amp;"(Transfer In",TEXT('ACCESS EXPORT'!X953," MM/DD/YYY)"))))))</f>
        <v>RICCABONI, NACOLE
(NEW 06/10/2019)</v>
      </c>
      <c r="O953" s="4" t="str">
        <f>_xlfn.IFNA(VLOOKUP(B953,'ACCESS EXPORT'!$B:$Q,16,FALSE),"")</f>
        <v>APRN</v>
      </c>
      <c r="P953" s="4" t="str">
        <f>_xlfn.IFNA(VLOOKUP(B953,'ACCESS EXPORT'!B:W,22,FALSE),"-")</f>
        <v>1457827644</v>
      </c>
      <c r="Q953" s="4" t="str">
        <f>_xlfn.IFNA(VLOOKUP(A953,'ACCESS EXPORT'!$A:$AG,33,0),"-")</f>
        <v>Gretchen Scoleri</v>
      </c>
      <c r="R953" s="4" t="str">
        <f>_xlfn.IFNA(VLOOKUP(A953,'ACCESS EXPORT'!$A:$AH,34,0),"-")</f>
        <v>Linda Hopkins</v>
      </c>
      <c r="S953" s="4" t="str">
        <f>_xlfn.IFNA(VLOOKUP(A953,'ACCESS EXPORT'!$A:$AI,35,0),"-")</f>
        <v>James Agee</v>
      </c>
      <c r="T953" s="4" t="str">
        <f>_xlfn.IFNA(VLOOKUP(A953,'ACCESS EXPORT'!$A:$AJ,36,0),"-")</f>
        <v>Wanda Cruz</v>
      </c>
      <c r="U953" s="4" t="str">
        <f>_xlfn.IFNA(VLOOKUP(A953,'ACCESS EXPORT'!$A:$AK,37,0),"-")</f>
        <v>athena</v>
      </c>
      <c r="V953" s="4" t="str">
        <f>_xlfn.IFNA(VLOOKUP(A953,'ACCESS EXPORT'!$A:$AL,38,0),"-")</f>
        <v>N/A</v>
      </c>
      <c r="W953" s="4" t="str">
        <f>_xlfn.IFNA(VLOOKUP(A953,'ACCESS EXPORT'!$A:$AM,39,0),"-")</f>
        <v/>
      </c>
      <c r="X953" s="4" t="str">
        <f>_xlfn.IFNA(VLOOKUP(A953,'ACCESS EXPORT'!$A:$AN,40,0),"-")</f>
        <v>Libia Villaquiran / Jenny Green</v>
      </c>
      <c r="Y953" s="26" t="str">
        <f>_xlfn.IFNA(VLOOKUP(A953,'ACCESS EXPORT'!A:AO,41,0),"")</f>
        <v>Kristin Miller</v>
      </c>
      <c r="Z953" s="26" t="str">
        <f>_xlfn.IFNA(VLOOKUP(A953,'ACCESS EXPORT'!A:AP,42,0),"")</f>
        <v/>
      </c>
      <c r="AA953" s="26" t="str">
        <f>_xlfn.IFNA(VLOOKUP(A953,'ACCESS EXPORT'!A:AQ,43,0),"")</f>
        <v>Heather Tootle</v>
      </c>
    </row>
    <row r="954" spans="1:27" ht="18.75" x14ac:dyDescent="0.25">
      <c r="A954" s="33">
        <v>158</v>
      </c>
      <c r="B954" s="10">
        <v>1776</v>
      </c>
      <c r="C954" s="7" t="str">
        <f ca="1">IFERROR(UPPER(IF(AND('ACCESS EXPORT'!AA954="",'ACCESS EXPORT'!Z954=""),VLOOKUP(A954,'ACCESS EXPORT'!$A:$AF,32,FALSE),(IF('ACCESS EXPORT'!AA954&lt;&gt;"",CONCATENATE(VLOOKUP(A954,'ACCESS EXPORT'!$A:$AF,32,FALSE)," (Closed",TEXT('ACCESS EXPORT'!AA954," MM/DD/YYY)")),IF(TODAY()&lt;(('ACCESS EXPORT'!Z954)+30),CONCATENATE(VLOOKUP(A954,'ACCESS EXPORT'!$A:$AF,32,FALSE)," (Opens",TEXT('ACCESS EXPORT'!Z954," MM/DD/YYY)")),VLOOKUP(A954,'ACCESS EXPORT'!$A:$AF,32,FALSE)))))),"-")</f>
        <v>ADVENTHEALTH MEDICAL GROUP CRITICAL CARE AT CENTRAL FLORIDA</v>
      </c>
      <c r="D954" s="3" t="str">
        <f ca="1">IFERROR(UPPER(IF(AND('ACCESS EXPORT'!AA954="",'ACCESS EXPORT'!Z954=""),VLOOKUP(A954,'ACCESS EXPORT'!$A:$AF,28,FALSE),(IF('ACCESS EXPORT'!AA954&lt;&gt;"",CONCATENATE(VLOOKUP(A954,'ACCESS EXPORT'!$A:$AF,28,FALSE)," (Closed",TEXT('ACCESS EXPORT'!AA954," MM/DD/YYY)")),IF(TODAY()&lt;(('ACCESS EXPORT'!Z954)+30),CONCATENATE(VLOOKUP(A954,'ACCESS EXPORT'!$A:$AF,28,FALSE)," (Opens",TEXT('ACCESS EXPORT'!Z954," MM/DD/YYY)")),VLOOKUP(A954,'ACCESS EXPORT'!$A:$AF,28,FALSE)))))),"-")</f>
        <v>CRITICAL CARE SPECIALISTS</v>
      </c>
      <c r="E954" s="3" t="str">
        <f>VLOOKUP($A954,'ACCESS EXPORT'!$A:$AF,3,FALSE)</f>
        <v>7760</v>
      </c>
      <c r="F954" s="3" t="str">
        <f>UPPER(CONCATENATE(VLOOKUP(A954,'ACCESS EXPORT'!$A:$AF,4,FALSE)," ",VLOOKUP(A954,'ACCESS EXPORT'!$A:$AF,5,FALSE)," ",VLOOKUP(A954,'ACCESS EXPORT'!$A:$AF,6,FALSE)," ",VLOOKUP(A954,'ACCESS EXPORT'!$A:$AA,7,FALSE)," ",VLOOKUP(A954,'ACCESS EXPORT'!$A:$AA,8,FALSE)))</f>
        <v>2501 N ORANGE AVE SUITE 401 ORLANDO FL 32804</v>
      </c>
      <c r="G954" s="4" t="str">
        <f>UPPER(VLOOKUP($A954,'ACCESS EXPORT'!$A:$AF,9,FALSE))</f>
        <v>ORANGE</v>
      </c>
      <c r="H954" s="4" t="str">
        <f>_xlfn.IFNA(VLOOKUP($B954,'ACCESS EXPORT'!$B:$J,9,FALSE),"")</f>
        <v>HB</v>
      </c>
      <c r="I954" s="3" t="str">
        <f>CONCATENATE("(P)",VLOOKUP($A954,'ACCESS EXPORT'!$A:$AF,11,FALSE)," (F)",VLOOKUP($A954,'ACCESS EXPORT'!$A:$AF,29,FALSE))</f>
        <v>(P)(407) 303-7283 (F)(407)303-0347</v>
      </c>
      <c r="J954" s="4" t="str">
        <f>UPPER(VLOOKUP($A954,'ACCESS EXPORT'!$A:$AF,12,FALSE))</f>
        <v>CRITICAL CARE/HOSPITALIST</v>
      </c>
      <c r="K954" s="4" t="str">
        <f>UPPER(VLOOKUP($A954,'ACCESS EXPORT'!$A:$AF,13,FALSE))</f>
        <v>WILLIAM WINDER</v>
      </c>
      <c r="L954" s="3" t="str">
        <f>IF(AND(VLOOKUP(A954,'ACCESS EXPORT'!A:AE,1,0),'ACCESS EXPORT'!N954=""),UPPER(CONCATENATE('ACCESS EXPORT'!AE954)),IF(VLOOKUP(A954,'ACCESS EXPORT'!A:AE,1,0),UPPER(CONCATENATE('ACCESS EXPORT'!N954," "&amp;CHAR(10),'ACCESS EXPORT'!AE954))))</f>
        <v>AMBER MODANI 
SAMANTHA AU-YEUNG (PRAC. ADMIN)</v>
      </c>
      <c r="M954" s="4" t="str">
        <f>UPPER(VLOOKUP($A954,'ACCESS EXPORT'!$A:$O,15,FALSE))</f>
        <v/>
      </c>
      <c r="N954" s="4" t="str">
        <f ca="1">IF(AND('ACCESS EXPORT'!X954="",'ACCESS EXPORT'!Y954=""),IF('ACCESS EXPORT'!V954&lt;&gt;"",(IF(TODAY()-'ACCESS EXPORT'!V954&gt;=-60,UPPER(CONCATENATE(VLOOKUP(B954,'ACCESS EXPORT'!$B:$P,15,FALSE),""&amp;CHAR(10)&amp;"(SEP",TEXT('ACCESS EXPORT'!V954," MM/DD/YYY)"))),IF(TODAY()-'ACCESS EXPORT'!V954&lt;0,UPPER(VLOOKUP(B954,'ACCESS EXPORT'!$B:$P,15,FALSE)),UPPER(VLOOKUP(B954,'ACCESS EXPORT'!$B:$P,15,FALSE))))),IF('ACCESS EXPORT'!U954="",UPPER(VLOOKUP(B954,'ACCESS EXPORT'!$B:$P,15,FALSE)),IF(TODAY()-'ACCESS EXPORT'!U954&lt;=30,CONCATENATE(UPPER(VLOOKUP(B954,'ACCESS EXPORT'!$B:$P,15,FALSE)),""&amp;CHAR(10)&amp;"(NEW",TEXT('ACCESS EXPORT'!U954," MM/DD/YYY)")),IF(AND(TODAY()-'ACCESS EXPORT'!U954&gt;30,TODAY()&gt;0),UPPER(VLOOKUP(B954,'ACCESS EXPORT'!$B:$P,15,FALSE)))))),IF('ACCESS EXPORT'!Y954&lt;&gt;"",UPPER(CONCATENATE(UPPER(VLOOKUP(B954,'ACCESS EXPORT'!$B:$P,15,FALSE)),""&amp;CHAR(10)&amp;"(Transfer Out",TEXT('ACCESS EXPORT'!Y954," MM/DD/YYY)"))),IF('ACCESS EXPORT'!X954&lt;&gt;"",UPPER(CONCATENATE(UPPER(VLOOKUP(B954,'ACCESS EXPORT'!$B:$P,15,FALSE)),""&amp;CHAR(10)&amp;"(Transfer In",TEXT('ACCESS EXPORT'!X954," MM/DD/YYY)"))))))</f>
        <v>SHARIF, MOHAMMED</v>
      </c>
      <c r="O954" s="4" t="str">
        <f>_xlfn.IFNA(VLOOKUP(B954,'ACCESS EXPORT'!$B:$Q,16,FALSE),"")</f>
        <v>MD</v>
      </c>
      <c r="P954" s="4" t="str">
        <f>_xlfn.IFNA(VLOOKUP(B954,'ACCESS EXPORT'!B:W,22,FALSE),"-")</f>
        <v>1811053200</v>
      </c>
      <c r="Q954" s="4" t="str">
        <f>_xlfn.IFNA(VLOOKUP(A954,'ACCESS EXPORT'!$A:$AG,33,0),"-")</f>
        <v>Gretchen Scoleri</v>
      </c>
      <c r="R954" s="4" t="str">
        <f>_xlfn.IFNA(VLOOKUP(A954,'ACCESS EXPORT'!$A:$AH,34,0),"-")</f>
        <v>Linda Hopkins</v>
      </c>
      <c r="S954" s="4" t="str">
        <f>_xlfn.IFNA(VLOOKUP(A954,'ACCESS EXPORT'!$A:$AI,35,0),"-")</f>
        <v>James Agee</v>
      </c>
      <c r="T954" s="4" t="str">
        <f>_xlfn.IFNA(VLOOKUP(A954,'ACCESS EXPORT'!$A:$AJ,36,0),"-")</f>
        <v>Wanda Cruz</v>
      </c>
      <c r="U954" s="4" t="str">
        <f>_xlfn.IFNA(VLOOKUP(A954,'ACCESS EXPORT'!$A:$AK,37,0),"-")</f>
        <v>athena</v>
      </c>
      <c r="V954" s="4" t="str">
        <f>_xlfn.IFNA(VLOOKUP(A954,'ACCESS EXPORT'!$A:$AL,38,0),"-")</f>
        <v>N/A</v>
      </c>
      <c r="W954" s="4" t="str">
        <f>_xlfn.IFNA(VLOOKUP(A954,'ACCESS EXPORT'!$A:$AM,39,0),"-")</f>
        <v/>
      </c>
      <c r="X954" s="4" t="str">
        <f>_xlfn.IFNA(VLOOKUP(A954,'ACCESS EXPORT'!$A:$AN,40,0),"-")</f>
        <v>Libia Villaquiran / Jenny Green</v>
      </c>
      <c r="Y954" s="26" t="str">
        <f>_xlfn.IFNA(VLOOKUP(A954,'ACCESS EXPORT'!A:AO,41,0),"")</f>
        <v>Kristin Miller</v>
      </c>
      <c r="Z954" s="26" t="str">
        <f>_xlfn.IFNA(VLOOKUP(A954,'ACCESS EXPORT'!A:AP,42,0),"")</f>
        <v/>
      </c>
      <c r="AA954" s="26" t="str">
        <f>_xlfn.IFNA(VLOOKUP(A954,'ACCESS EXPORT'!A:AQ,43,0),"")</f>
        <v>Heather Tootle</v>
      </c>
    </row>
    <row r="955" spans="1:27" ht="18.75" x14ac:dyDescent="0.25">
      <c r="A955" s="33">
        <v>158</v>
      </c>
      <c r="B955" s="10">
        <v>1777</v>
      </c>
      <c r="C955" s="7" t="str">
        <f ca="1">IFERROR(UPPER(IF(AND('ACCESS EXPORT'!AA955="",'ACCESS EXPORT'!Z955=""),VLOOKUP(A955,'ACCESS EXPORT'!$A:$AF,32,FALSE),(IF('ACCESS EXPORT'!AA955&lt;&gt;"",CONCATENATE(VLOOKUP(A955,'ACCESS EXPORT'!$A:$AF,32,FALSE)," (Closed",TEXT('ACCESS EXPORT'!AA955," MM/DD/YYY)")),IF(TODAY()&lt;(('ACCESS EXPORT'!Z955)+30),CONCATENATE(VLOOKUP(A955,'ACCESS EXPORT'!$A:$AF,32,FALSE)," (Opens",TEXT('ACCESS EXPORT'!Z955," MM/DD/YYY)")),VLOOKUP(A955,'ACCESS EXPORT'!$A:$AF,32,FALSE)))))),"-")</f>
        <v>ADVENTHEALTH MEDICAL GROUP CRITICAL CARE AT CENTRAL FLORIDA</v>
      </c>
      <c r="D955" s="3" t="str">
        <f ca="1">IFERROR(UPPER(IF(AND('ACCESS EXPORT'!AA955="",'ACCESS EXPORT'!Z955=""),VLOOKUP(A955,'ACCESS EXPORT'!$A:$AF,28,FALSE),(IF('ACCESS EXPORT'!AA955&lt;&gt;"",CONCATENATE(VLOOKUP(A955,'ACCESS EXPORT'!$A:$AF,28,FALSE)," (Closed",TEXT('ACCESS EXPORT'!AA955," MM/DD/YYY)")),IF(TODAY()&lt;(('ACCESS EXPORT'!Z955)+30),CONCATENATE(VLOOKUP(A955,'ACCESS EXPORT'!$A:$AF,28,FALSE)," (Opens",TEXT('ACCESS EXPORT'!Z955," MM/DD/YYY)")),VLOOKUP(A955,'ACCESS EXPORT'!$A:$AF,28,FALSE)))))),"-")</f>
        <v>CRITICAL CARE SPECIALISTS</v>
      </c>
      <c r="E955" s="3" t="str">
        <f>VLOOKUP($A955,'ACCESS EXPORT'!$A:$AF,3,FALSE)</f>
        <v>7760</v>
      </c>
      <c r="F955" s="3" t="str">
        <f>UPPER(CONCATENATE(VLOOKUP(A955,'ACCESS EXPORT'!$A:$AF,4,FALSE)," ",VLOOKUP(A955,'ACCESS EXPORT'!$A:$AF,5,FALSE)," ",VLOOKUP(A955,'ACCESS EXPORT'!$A:$AF,6,FALSE)," ",VLOOKUP(A955,'ACCESS EXPORT'!$A:$AA,7,FALSE)," ",VLOOKUP(A955,'ACCESS EXPORT'!$A:$AA,8,FALSE)))</f>
        <v>2501 N ORANGE AVE SUITE 401 ORLANDO FL 32804</v>
      </c>
      <c r="G955" s="4" t="str">
        <f>UPPER(VLOOKUP($A955,'ACCESS EXPORT'!$A:$AF,9,FALSE))</f>
        <v>ORANGE</v>
      </c>
      <c r="H955" s="4" t="str">
        <f>_xlfn.IFNA(VLOOKUP($B955,'ACCESS EXPORT'!$B:$J,9,FALSE),"")</f>
        <v>HB</v>
      </c>
      <c r="I955" s="3" t="str">
        <f>CONCATENATE("(P)",VLOOKUP($A955,'ACCESS EXPORT'!$A:$AF,11,FALSE)," (F)",VLOOKUP($A955,'ACCESS EXPORT'!$A:$AF,29,FALSE))</f>
        <v>(P)(407) 303-7283 (F)(407)303-0347</v>
      </c>
      <c r="J955" s="4" t="str">
        <f>UPPER(VLOOKUP($A955,'ACCESS EXPORT'!$A:$AF,12,FALSE))</f>
        <v>CRITICAL CARE/HOSPITALIST</v>
      </c>
      <c r="K955" s="4" t="str">
        <f>UPPER(VLOOKUP($A955,'ACCESS EXPORT'!$A:$AF,13,FALSE))</f>
        <v>WILLIAM WINDER</v>
      </c>
      <c r="L955" s="3" t="str">
        <f>IF(AND(VLOOKUP(A955,'ACCESS EXPORT'!A:AE,1,0),'ACCESS EXPORT'!N955=""),UPPER(CONCATENATE('ACCESS EXPORT'!AE955)),IF(VLOOKUP(A955,'ACCESS EXPORT'!A:AE,1,0),UPPER(CONCATENATE('ACCESS EXPORT'!N955," "&amp;CHAR(10),'ACCESS EXPORT'!AE955))))</f>
        <v>AMBER MODANI 
SAMANTHA AU-YEUNG (PRAC. ADMIN)</v>
      </c>
      <c r="M955" s="4" t="str">
        <f>UPPER(VLOOKUP($A955,'ACCESS EXPORT'!$A:$O,15,FALSE))</f>
        <v/>
      </c>
      <c r="N955" s="4" t="str">
        <f ca="1">IF(AND('ACCESS EXPORT'!X955="",'ACCESS EXPORT'!Y955=""),IF('ACCESS EXPORT'!V955&lt;&gt;"",(IF(TODAY()-'ACCESS EXPORT'!V955&gt;=-60,UPPER(CONCATENATE(VLOOKUP(B955,'ACCESS EXPORT'!$B:$P,15,FALSE),""&amp;CHAR(10)&amp;"(SEP",TEXT('ACCESS EXPORT'!V955," MM/DD/YYY)"))),IF(TODAY()-'ACCESS EXPORT'!V955&lt;0,UPPER(VLOOKUP(B955,'ACCESS EXPORT'!$B:$P,15,FALSE)),UPPER(VLOOKUP(B955,'ACCESS EXPORT'!$B:$P,15,FALSE))))),IF('ACCESS EXPORT'!U955="",UPPER(VLOOKUP(B955,'ACCESS EXPORT'!$B:$P,15,FALSE)),IF(TODAY()-'ACCESS EXPORT'!U955&lt;=30,CONCATENATE(UPPER(VLOOKUP(B955,'ACCESS EXPORT'!$B:$P,15,FALSE)),""&amp;CHAR(10)&amp;"(NEW",TEXT('ACCESS EXPORT'!U955," MM/DD/YYY)")),IF(AND(TODAY()-'ACCESS EXPORT'!U955&gt;30,TODAY()&gt;0),UPPER(VLOOKUP(B955,'ACCESS EXPORT'!$B:$P,15,FALSE)))))),IF('ACCESS EXPORT'!Y955&lt;&gt;"",UPPER(CONCATENATE(UPPER(VLOOKUP(B955,'ACCESS EXPORT'!$B:$P,15,FALSE)),""&amp;CHAR(10)&amp;"(Transfer Out",TEXT('ACCESS EXPORT'!Y955," MM/DD/YYY)"))),IF('ACCESS EXPORT'!X955&lt;&gt;"",UPPER(CONCATENATE(UPPER(VLOOKUP(B955,'ACCESS EXPORT'!$B:$P,15,FALSE)),""&amp;CHAR(10)&amp;"(Transfer In",TEXT('ACCESS EXPORT'!X955," MM/DD/YYY)"))))))</f>
        <v>HANNA, RAMI
(SEP 04/15/2019)</v>
      </c>
      <c r="O955" s="4" t="str">
        <f>_xlfn.IFNA(VLOOKUP(B955,'ACCESS EXPORT'!$B:$Q,16,FALSE),"")</f>
        <v>MD</v>
      </c>
      <c r="P955" s="4" t="str">
        <f>_xlfn.IFNA(VLOOKUP(B955,'ACCESS EXPORT'!B:W,22,FALSE),"-")</f>
        <v>1215132196</v>
      </c>
      <c r="Q955" s="4" t="str">
        <f>_xlfn.IFNA(VLOOKUP(A955,'ACCESS EXPORT'!$A:$AG,33,0),"-")</f>
        <v>Gretchen Scoleri</v>
      </c>
      <c r="R955" s="4" t="str">
        <f>_xlfn.IFNA(VLOOKUP(A955,'ACCESS EXPORT'!$A:$AH,34,0),"-")</f>
        <v>Linda Hopkins</v>
      </c>
      <c r="S955" s="4" t="str">
        <f>_xlfn.IFNA(VLOOKUP(A955,'ACCESS EXPORT'!$A:$AI,35,0),"-")</f>
        <v>James Agee</v>
      </c>
      <c r="T955" s="4" t="str">
        <f>_xlfn.IFNA(VLOOKUP(A955,'ACCESS EXPORT'!$A:$AJ,36,0),"-")</f>
        <v>Wanda Cruz</v>
      </c>
      <c r="U955" s="4" t="str">
        <f>_xlfn.IFNA(VLOOKUP(A955,'ACCESS EXPORT'!$A:$AK,37,0),"-")</f>
        <v>athena</v>
      </c>
      <c r="V955" s="4" t="str">
        <f>_xlfn.IFNA(VLOOKUP(A955,'ACCESS EXPORT'!$A:$AL,38,0),"-")</f>
        <v>N/A</v>
      </c>
      <c r="W955" s="4" t="str">
        <f>_xlfn.IFNA(VLOOKUP(A955,'ACCESS EXPORT'!$A:$AM,39,0),"-")</f>
        <v/>
      </c>
      <c r="X955" s="4" t="str">
        <f>_xlfn.IFNA(VLOOKUP(A955,'ACCESS EXPORT'!$A:$AN,40,0),"-")</f>
        <v>Libia Villaquiran / Jenny Green</v>
      </c>
      <c r="Y955" s="26" t="str">
        <f>_xlfn.IFNA(VLOOKUP(A955,'ACCESS EXPORT'!A:AO,41,0),"")</f>
        <v>Kristin Miller</v>
      </c>
      <c r="Z955" s="26" t="str">
        <f>_xlfn.IFNA(VLOOKUP(A955,'ACCESS EXPORT'!A:AP,42,0),"")</f>
        <v/>
      </c>
      <c r="AA955" s="26" t="str">
        <f>_xlfn.IFNA(VLOOKUP(A955,'ACCESS EXPORT'!A:AQ,43,0),"")</f>
        <v>Heather Tootle</v>
      </c>
    </row>
    <row r="956" spans="1:27" ht="18.75" x14ac:dyDescent="0.25">
      <c r="A956" s="33">
        <v>158</v>
      </c>
      <c r="B956" s="10">
        <v>1890</v>
      </c>
      <c r="C956" s="7" t="str">
        <f ca="1">IFERROR(UPPER(IF(AND('ACCESS EXPORT'!AA956="",'ACCESS EXPORT'!Z956=""),VLOOKUP(A956,'ACCESS EXPORT'!$A:$AF,32,FALSE),(IF('ACCESS EXPORT'!AA956&lt;&gt;"",CONCATENATE(VLOOKUP(A956,'ACCESS EXPORT'!$A:$AF,32,FALSE)," (Closed",TEXT('ACCESS EXPORT'!AA956," MM/DD/YYY)")),IF(TODAY()&lt;(('ACCESS EXPORT'!Z956)+30),CONCATENATE(VLOOKUP(A956,'ACCESS EXPORT'!$A:$AF,32,FALSE)," (Opens",TEXT('ACCESS EXPORT'!Z956," MM/DD/YYY)")),VLOOKUP(A956,'ACCESS EXPORT'!$A:$AF,32,FALSE)))))),"-")</f>
        <v>ADVENTHEALTH MEDICAL GROUP CRITICAL CARE AT CENTRAL FLORIDA</v>
      </c>
      <c r="D956" s="3" t="str">
        <f ca="1">IFERROR(UPPER(IF(AND('ACCESS EXPORT'!AA956="",'ACCESS EXPORT'!Z956=""),VLOOKUP(A956,'ACCESS EXPORT'!$A:$AF,28,FALSE),(IF('ACCESS EXPORT'!AA956&lt;&gt;"",CONCATENATE(VLOOKUP(A956,'ACCESS EXPORT'!$A:$AF,28,FALSE)," (Closed",TEXT('ACCESS EXPORT'!AA956," MM/DD/YYY)")),IF(TODAY()&lt;(('ACCESS EXPORT'!Z956)+30),CONCATENATE(VLOOKUP(A956,'ACCESS EXPORT'!$A:$AF,28,FALSE)," (Opens",TEXT('ACCESS EXPORT'!Z956," MM/DD/YYY)")),VLOOKUP(A956,'ACCESS EXPORT'!$A:$AF,28,FALSE)))))),"-")</f>
        <v>CRITICAL CARE SPECIALISTS</v>
      </c>
      <c r="E956" s="3" t="str">
        <f>VLOOKUP($A956,'ACCESS EXPORT'!$A:$AF,3,FALSE)</f>
        <v>7760</v>
      </c>
      <c r="F956" s="3" t="str">
        <f>UPPER(CONCATENATE(VLOOKUP(A956,'ACCESS EXPORT'!$A:$AF,4,FALSE)," ",VLOOKUP(A956,'ACCESS EXPORT'!$A:$AF,5,FALSE)," ",VLOOKUP(A956,'ACCESS EXPORT'!$A:$AF,6,FALSE)," ",VLOOKUP(A956,'ACCESS EXPORT'!$A:$AA,7,FALSE)," ",VLOOKUP(A956,'ACCESS EXPORT'!$A:$AA,8,FALSE)))</f>
        <v>2501 N ORANGE AVE SUITE 401 ORLANDO FL 32804</v>
      </c>
      <c r="G956" s="4" t="str">
        <f>UPPER(VLOOKUP($A956,'ACCESS EXPORT'!$A:$AF,9,FALSE))</f>
        <v>ORANGE</v>
      </c>
      <c r="H956" s="4" t="str">
        <f>_xlfn.IFNA(VLOOKUP($B956,'ACCESS EXPORT'!$B:$J,9,FALSE),"")</f>
        <v>HB</v>
      </c>
      <c r="I956" s="3" t="str">
        <f>CONCATENATE("(P)",VLOOKUP($A956,'ACCESS EXPORT'!$A:$AF,11,FALSE)," (F)",VLOOKUP($A956,'ACCESS EXPORT'!$A:$AF,29,FALSE))</f>
        <v>(P)(407) 303-7283 (F)(407)303-0347</v>
      </c>
      <c r="J956" s="4" t="str">
        <f>UPPER(VLOOKUP($A956,'ACCESS EXPORT'!$A:$AF,12,FALSE))</f>
        <v>CRITICAL CARE/HOSPITALIST</v>
      </c>
      <c r="K956" s="4" t="str">
        <f>UPPER(VLOOKUP($A956,'ACCESS EXPORT'!$A:$AF,13,FALSE))</f>
        <v>WILLIAM WINDER</v>
      </c>
      <c r="L956" s="3" t="str">
        <f>IF(AND(VLOOKUP(A956,'ACCESS EXPORT'!A:AE,1,0),'ACCESS EXPORT'!N956=""),UPPER(CONCATENATE('ACCESS EXPORT'!AE956)),IF(VLOOKUP(A956,'ACCESS EXPORT'!A:AE,1,0),UPPER(CONCATENATE('ACCESS EXPORT'!N956," "&amp;CHAR(10),'ACCESS EXPORT'!AE956))))</f>
        <v>AMBER MODANI 
SAMANTHA AU-YEUNG (PRAC. ADMIN)</v>
      </c>
      <c r="M956" s="4" t="str">
        <f>UPPER(VLOOKUP($A956,'ACCESS EXPORT'!$A:$O,15,FALSE))</f>
        <v/>
      </c>
      <c r="N956" s="4" t="str">
        <f ca="1">IF(AND('ACCESS EXPORT'!X956="",'ACCESS EXPORT'!Y956=""),IF('ACCESS EXPORT'!V956&lt;&gt;"",(IF(TODAY()-'ACCESS EXPORT'!V956&gt;=-60,UPPER(CONCATENATE(VLOOKUP(B956,'ACCESS EXPORT'!$B:$P,15,FALSE),""&amp;CHAR(10)&amp;"(SEP",TEXT('ACCESS EXPORT'!V956," MM/DD/YYY)"))),IF(TODAY()-'ACCESS EXPORT'!V956&lt;0,UPPER(VLOOKUP(B956,'ACCESS EXPORT'!$B:$P,15,FALSE)),UPPER(VLOOKUP(B956,'ACCESS EXPORT'!$B:$P,15,FALSE))))),IF('ACCESS EXPORT'!U956="",UPPER(VLOOKUP(B956,'ACCESS EXPORT'!$B:$P,15,FALSE)),IF(TODAY()-'ACCESS EXPORT'!U956&lt;=30,CONCATENATE(UPPER(VLOOKUP(B956,'ACCESS EXPORT'!$B:$P,15,FALSE)),""&amp;CHAR(10)&amp;"(NEW",TEXT('ACCESS EXPORT'!U956," MM/DD/YYY)")),IF(AND(TODAY()-'ACCESS EXPORT'!U956&gt;30,TODAY()&gt;0),UPPER(VLOOKUP(B956,'ACCESS EXPORT'!$B:$P,15,FALSE)))))),IF('ACCESS EXPORT'!Y956&lt;&gt;"",UPPER(CONCATENATE(UPPER(VLOOKUP(B956,'ACCESS EXPORT'!$B:$P,15,FALSE)),""&amp;CHAR(10)&amp;"(Transfer Out",TEXT('ACCESS EXPORT'!Y956," MM/DD/YYY)"))),IF('ACCESS EXPORT'!X956&lt;&gt;"",UPPER(CONCATENATE(UPPER(VLOOKUP(B956,'ACCESS EXPORT'!$B:$P,15,FALSE)),""&amp;CHAR(10)&amp;"(Transfer In",TEXT('ACCESS EXPORT'!X956," MM/DD/YYY)"))))))</f>
        <v>WALDON, BRENT</v>
      </c>
      <c r="O956" s="4" t="str">
        <f>_xlfn.IFNA(VLOOKUP(B956,'ACCESS EXPORT'!$B:$Q,16,FALSE),"")</f>
        <v>APRN</v>
      </c>
      <c r="P956" s="4" t="str">
        <f>_xlfn.IFNA(VLOOKUP(B956,'ACCESS EXPORT'!B:W,22,FALSE),"-")</f>
        <v>1275087306</v>
      </c>
      <c r="Q956" s="4" t="str">
        <f>_xlfn.IFNA(VLOOKUP(A956,'ACCESS EXPORT'!$A:$AG,33,0),"-")</f>
        <v>Gretchen Scoleri</v>
      </c>
      <c r="R956" s="4" t="str">
        <f>_xlfn.IFNA(VLOOKUP(A956,'ACCESS EXPORT'!$A:$AH,34,0),"-")</f>
        <v>Linda Hopkins</v>
      </c>
      <c r="S956" s="4" t="str">
        <f>_xlfn.IFNA(VLOOKUP(A956,'ACCESS EXPORT'!$A:$AI,35,0),"-")</f>
        <v>James Agee</v>
      </c>
      <c r="T956" s="4" t="str">
        <f>_xlfn.IFNA(VLOOKUP(A956,'ACCESS EXPORT'!$A:$AJ,36,0),"-")</f>
        <v>Wanda Cruz</v>
      </c>
      <c r="U956" s="4" t="str">
        <f>_xlfn.IFNA(VLOOKUP(A956,'ACCESS EXPORT'!$A:$AK,37,0),"-")</f>
        <v>athena</v>
      </c>
      <c r="V956" s="4" t="str">
        <f>_xlfn.IFNA(VLOOKUP(A956,'ACCESS EXPORT'!$A:$AL,38,0),"-")</f>
        <v>N/A</v>
      </c>
      <c r="W956" s="4" t="str">
        <f>_xlfn.IFNA(VLOOKUP(A956,'ACCESS EXPORT'!$A:$AM,39,0),"-")</f>
        <v/>
      </c>
      <c r="X956" s="4" t="str">
        <f>_xlfn.IFNA(VLOOKUP(A956,'ACCESS EXPORT'!$A:$AN,40,0),"-")</f>
        <v>Libia Villaquiran / Jenny Green</v>
      </c>
      <c r="Y956" s="26" t="str">
        <f>_xlfn.IFNA(VLOOKUP(A956,'ACCESS EXPORT'!A:AO,41,0),"")</f>
        <v>Kristin Miller</v>
      </c>
      <c r="Z956" s="26" t="str">
        <f>_xlfn.IFNA(VLOOKUP(A956,'ACCESS EXPORT'!A:AP,42,0),"")</f>
        <v/>
      </c>
      <c r="AA956" s="26" t="str">
        <f>_xlfn.IFNA(VLOOKUP(A956,'ACCESS EXPORT'!A:AQ,43,0),"")</f>
        <v>Heather Tootle</v>
      </c>
    </row>
    <row r="957" spans="1:27" ht="18.75" x14ac:dyDescent="0.25">
      <c r="A957" s="33">
        <v>158</v>
      </c>
      <c r="B957" s="10">
        <v>1779</v>
      </c>
      <c r="C957" s="7" t="str">
        <f ca="1">IFERROR(UPPER(IF(AND('ACCESS EXPORT'!AA957="",'ACCESS EXPORT'!Z957=""),VLOOKUP(A957,'ACCESS EXPORT'!$A:$AF,32,FALSE),(IF('ACCESS EXPORT'!AA957&lt;&gt;"",CONCATENATE(VLOOKUP(A957,'ACCESS EXPORT'!$A:$AF,32,FALSE)," (Closed",TEXT('ACCESS EXPORT'!AA957," MM/DD/YYY)")),IF(TODAY()&lt;(('ACCESS EXPORT'!Z957)+30),CONCATENATE(VLOOKUP(A957,'ACCESS EXPORT'!$A:$AF,32,FALSE)," (Opens",TEXT('ACCESS EXPORT'!Z957," MM/DD/YYY)")),VLOOKUP(A957,'ACCESS EXPORT'!$A:$AF,32,FALSE)))))),"-")</f>
        <v>ADVENTHEALTH MEDICAL GROUP CRITICAL CARE AT CENTRAL FLORIDA</v>
      </c>
      <c r="D957" s="3" t="str">
        <f ca="1">IFERROR(UPPER(IF(AND('ACCESS EXPORT'!AA957="",'ACCESS EXPORT'!Z957=""),VLOOKUP(A957,'ACCESS EXPORT'!$A:$AF,28,FALSE),(IF('ACCESS EXPORT'!AA957&lt;&gt;"",CONCATENATE(VLOOKUP(A957,'ACCESS EXPORT'!$A:$AF,28,FALSE)," (Closed",TEXT('ACCESS EXPORT'!AA957," MM/DD/YYY)")),IF(TODAY()&lt;(('ACCESS EXPORT'!Z957)+30),CONCATENATE(VLOOKUP(A957,'ACCESS EXPORT'!$A:$AF,28,FALSE)," (Opens",TEXT('ACCESS EXPORT'!Z957," MM/DD/YYY)")),VLOOKUP(A957,'ACCESS EXPORT'!$A:$AF,28,FALSE)))))),"-")</f>
        <v>CRITICAL CARE SPECIALISTS</v>
      </c>
      <c r="E957" s="3" t="str">
        <f>VLOOKUP($A957,'ACCESS EXPORT'!$A:$AF,3,FALSE)</f>
        <v>7760</v>
      </c>
      <c r="F957" s="3" t="str">
        <f>UPPER(CONCATENATE(VLOOKUP(A957,'ACCESS EXPORT'!$A:$AF,4,FALSE)," ",VLOOKUP(A957,'ACCESS EXPORT'!$A:$AF,5,FALSE)," ",VLOOKUP(A957,'ACCESS EXPORT'!$A:$AF,6,FALSE)," ",VLOOKUP(A957,'ACCESS EXPORT'!$A:$AA,7,FALSE)," ",VLOOKUP(A957,'ACCESS EXPORT'!$A:$AA,8,FALSE)))</f>
        <v>2501 N ORANGE AVE SUITE 401 ORLANDO FL 32804</v>
      </c>
      <c r="G957" s="4" t="str">
        <f>UPPER(VLOOKUP($A957,'ACCESS EXPORT'!$A:$AF,9,FALSE))</f>
        <v>ORANGE</v>
      </c>
      <c r="H957" s="4" t="str">
        <f>_xlfn.IFNA(VLOOKUP($B957,'ACCESS EXPORT'!$B:$J,9,FALSE),"")</f>
        <v>HB</v>
      </c>
      <c r="I957" s="3" t="str">
        <f>CONCATENATE("(P)",VLOOKUP($A957,'ACCESS EXPORT'!$A:$AF,11,FALSE)," (F)",VLOOKUP($A957,'ACCESS EXPORT'!$A:$AF,29,FALSE))</f>
        <v>(P)(407) 303-7283 (F)(407)303-0347</v>
      </c>
      <c r="J957" s="4" t="str">
        <f>UPPER(VLOOKUP($A957,'ACCESS EXPORT'!$A:$AF,12,FALSE))</f>
        <v>CRITICAL CARE/HOSPITALIST</v>
      </c>
      <c r="K957" s="4" t="str">
        <f>UPPER(VLOOKUP($A957,'ACCESS EXPORT'!$A:$AF,13,FALSE))</f>
        <v>WILLIAM WINDER</v>
      </c>
      <c r="L957" s="3" t="str">
        <f>IF(AND(VLOOKUP(A957,'ACCESS EXPORT'!A:AE,1,0),'ACCESS EXPORT'!N957=""),UPPER(CONCATENATE('ACCESS EXPORT'!AE957)),IF(VLOOKUP(A957,'ACCESS EXPORT'!A:AE,1,0),UPPER(CONCATENATE('ACCESS EXPORT'!N957," "&amp;CHAR(10),'ACCESS EXPORT'!AE957))))</f>
        <v>AMBER MODANI 
SAMANTHA AU-YEUNG (PRAC. ADMIN)</v>
      </c>
      <c r="M957" s="4" t="str">
        <f>UPPER(VLOOKUP($A957,'ACCESS EXPORT'!$A:$O,15,FALSE))</f>
        <v/>
      </c>
      <c r="N957" s="4" t="str">
        <f ca="1">IF(AND('ACCESS EXPORT'!X957="",'ACCESS EXPORT'!Y957=""),IF('ACCESS EXPORT'!V957&lt;&gt;"",(IF(TODAY()-'ACCESS EXPORT'!V957&gt;=-60,UPPER(CONCATENATE(VLOOKUP(B957,'ACCESS EXPORT'!$B:$P,15,FALSE),""&amp;CHAR(10)&amp;"(SEP",TEXT('ACCESS EXPORT'!V957," MM/DD/YYY)"))),IF(TODAY()-'ACCESS EXPORT'!V957&lt;0,UPPER(VLOOKUP(B957,'ACCESS EXPORT'!$B:$P,15,FALSE)),UPPER(VLOOKUP(B957,'ACCESS EXPORT'!$B:$P,15,FALSE))))),IF('ACCESS EXPORT'!U957="",UPPER(VLOOKUP(B957,'ACCESS EXPORT'!$B:$P,15,FALSE)),IF(TODAY()-'ACCESS EXPORT'!U957&lt;=30,CONCATENATE(UPPER(VLOOKUP(B957,'ACCESS EXPORT'!$B:$P,15,FALSE)),""&amp;CHAR(10)&amp;"(NEW",TEXT('ACCESS EXPORT'!U957," MM/DD/YYY)")),IF(AND(TODAY()-'ACCESS EXPORT'!U957&gt;30,TODAY()&gt;0),UPPER(VLOOKUP(B957,'ACCESS EXPORT'!$B:$P,15,FALSE)))))),IF('ACCESS EXPORT'!Y957&lt;&gt;"",UPPER(CONCATENATE(UPPER(VLOOKUP(B957,'ACCESS EXPORT'!$B:$P,15,FALSE)),""&amp;CHAR(10)&amp;"(Transfer Out",TEXT('ACCESS EXPORT'!Y957," MM/DD/YYY)"))),IF('ACCESS EXPORT'!X957&lt;&gt;"",UPPER(CONCATENATE(UPPER(VLOOKUP(B957,'ACCESS EXPORT'!$B:$P,15,FALSE)),""&amp;CHAR(10)&amp;"(Transfer In",TEXT('ACCESS EXPORT'!X957," MM/DD/YYY)"))))))</f>
        <v>ORTIZ, THAYNI "VICTORIA"</v>
      </c>
      <c r="O957" s="4" t="str">
        <f>_xlfn.IFNA(VLOOKUP(B957,'ACCESS EXPORT'!$B:$Q,16,FALSE),"")</f>
        <v>APRN</v>
      </c>
      <c r="P957" s="4" t="str">
        <f>_xlfn.IFNA(VLOOKUP(B957,'ACCESS EXPORT'!B:W,22,FALSE),"-")</f>
        <v>1962948224</v>
      </c>
      <c r="Q957" s="4" t="str">
        <f>_xlfn.IFNA(VLOOKUP(A957,'ACCESS EXPORT'!$A:$AG,33,0),"-")</f>
        <v>Gretchen Scoleri</v>
      </c>
      <c r="R957" s="4" t="str">
        <f>_xlfn.IFNA(VLOOKUP(A957,'ACCESS EXPORT'!$A:$AH,34,0),"-")</f>
        <v>Linda Hopkins</v>
      </c>
      <c r="S957" s="4" t="str">
        <f>_xlfn.IFNA(VLOOKUP(A957,'ACCESS EXPORT'!$A:$AI,35,0),"-")</f>
        <v>James Agee</v>
      </c>
      <c r="T957" s="4" t="str">
        <f>_xlfn.IFNA(VLOOKUP(A957,'ACCESS EXPORT'!$A:$AJ,36,0),"-")</f>
        <v>Wanda Cruz</v>
      </c>
      <c r="U957" s="4" t="str">
        <f>_xlfn.IFNA(VLOOKUP(A957,'ACCESS EXPORT'!$A:$AK,37,0),"-")</f>
        <v>athena</v>
      </c>
      <c r="V957" s="4" t="str">
        <f>_xlfn.IFNA(VLOOKUP(A957,'ACCESS EXPORT'!$A:$AL,38,0),"-")</f>
        <v>N/A</v>
      </c>
      <c r="W957" s="4" t="str">
        <f>_xlfn.IFNA(VLOOKUP(A957,'ACCESS EXPORT'!$A:$AM,39,0),"-")</f>
        <v/>
      </c>
      <c r="X957" s="4" t="str">
        <f>_xlfn.IFNA(VLOOKUP(A957,'ACCESS EXPORT'!$A:$AN,40,0),"-")</f>
        <v>Libia Villaquiran / Jenny Green</v>
      </c>
      <c r="Y957" s="26" t="str">
        <f>_xlfn.IFNA(VLOOKUP(A957,'ACCESS EXPORT'!A:AO,41,0),"")</f>
        <v>Kristin Miller</v>
      </c>
      <c r="Z957" s="26" t="str">
        <f>_xlfn.IFNA(VLOOKUP(A957,'ACCESS EXPORT'!A:AP,42,0),"")</f>
        <v/>
      </c>
      <c r="AA957" s="26" t="str">
        <f>_xlfn.IFNA(VLOOKUP(A957,'ACCESS EXPORT'!A:AQ,43,0),"")</f>
        <v>Heather Tootle</v>
      </c>
    </row>
    <row r="958" spans="1:27" ht="18.75" x14ac:dyDescent="0.25">
      <c r="A958" s="33">
        <v>158</v>
      </c>
      <c r="B958" s="10">
        <v>1889</v>
      </c>
      <c r="C958" s="7" t="str">
        <f ca="1">IFERROR(UPPER(IF(AND('ACCESS EXPORT'!AA958="",'ACCESS EXPORT'!Z958=""),VLOOKUP(A958,'ACCESS EXPORT'!$A:$AF,32,FALSE),(IF('ACCESS EXPORT'!AA958&lt;&gt;"",CONCATENATE(VLOOKUP(A958,'ACCESS EXPORT'!$A:$AF,32,FALSE)," (Closed",TEXT('ACCESS EXPORT'!AA958," MM/DD/YYY)")),IF(TODAY()&lt;(('ACCESS EXPORT'!Z958)+30),CONCATENATE(VLOOKUP(A958,'ACCESS EXPORT'!$A:$AF,32,FALSE)," (Opens",TEXT('ACCESS EXPORT'!Z958," MM/DD/YYY)")),VLOOKUP(A958,'ACCESS EXPORT'!$A:$AF,32,FALSE)))))),"-")</f>
        <v>ADVENTHEALTH MEDICAL GROUP CRITICAL CARE AT CENTRAL FLORIDA</v>
      </c>
      <c r="D958" s="3" t="str">
        <f ca="1">IFERROR(UPPER(IF(AND('ACCESS EXPORT'!AA958="",'ACCESS EXPORT'!Z958=""),VLOOKUP(A958,'ACCESS EXPORT'!$A:$AF,28,FALSE),(IF('ACCESS EXPORT'!AA958&lt;&gt;"",CONCATENATE(VLOOKUP(A958,'ACCESS EXPORT'!$A:$AF,28,FALSE)," (Closed",TEXT('ACCESS EXPORT'!AA958," MM/DD/YYY)")),IF(TODAY()&lt;(('ACCESS EXPORT'!Z958)+30),CONCATENATE(VLOOKUP(A958,'ACCESS EXPORT'!$A:$AF,28,FALSE)," (Opens",TEXT('ACCESS EXPORT'!Z958," MM/DD/YYY)")),VLOOKUP(A958,'ACCESS EXPORT'!$A:$AF,28,FALSE)))))),"-")</f>
        <v>CRITICAL CARE SPECIALISTS</v>
      </c>
      <c r="E958" s="3" t="str">
        <f>VLOOKUP($A958,'ACCESS EXPORT'!$A:$AF,3,FALSE)</f>
        <v>7760</v>
      </c>
      <c r="F958" s="3" t="str">
        <f>UPPER(CONCATENATE(VLOOKUP(A958,'ACCESS EXPORT'!$A:$AF,4,FALSE)," ",VLOOKUP(A958,'ACCESS EXPORT'!$A:$AF,5,FALSE)," ",VLOOKUP(A958,'ACCESS EXPORT'!$A:$AF,6,FALSE)," ",VLOOKUP(A958,'ACCESS EXPORT'!$A:$AA,7,FALSE)," ",VLOOKUP(A958,'ACCESS EXPORT'!$A:$AA,8,FALSE)))</f>
        <v>2501 N ORANGE AVE SUITE 401 ORLANDO FL 32804</v>
      </c>
      <c r="G958" s="4" t="str">
        <f>UPPER(VLOOKUP($A958,'ACCESS EXPORT'!$A:$AF,9,FALSE))</f>
        <v>ORANGE</v>
      </c>
      <c r="H958" s="4" t="str">
        <f>_xlfn.IFNA(VLOOKUP($B958,'ACCESS EXPORT'!$B:$J,9,FALSE),"")</f>
        <v>HB</v>
      </c>
      <c r="I958" s="3" t="str">
        <f>CONCATENATE("(P)",VLOOKUP($A958,'ACCESS EXPORT'!$A:$AF,11,FALSE)," (F)",VLOOKUP($A958,'ACCESS EXPORT'!$A:$AF,29,FALSE))</f>
        <v>(P)(407) 303-7283 (F)(407)303-0347</v>
      </c>
      <c r="J958" s="4" t="str">
        <f>UPPER(VLOOKUP($A958,'ACCESS EXPORT'!$A:$AF,12,FALSE))</f>
        <v>CRITICAL CARE/HOSPITALIST</v>
      </c>
      <c r="K958" s="4" t="str">
        <f>UPPER(VLOOKUP($A958,'ACCESS EXPORT'!$A:$AF,13,FALSE))</f>
        <v>WILLIAM WINDER</v>
      </c>
      <c r="L958" s="3" t="str">
        <f>IF(AND(VLOOKUP(A958,'ACCESS EXPORT'!A:AE,1,0),'ACCESS EXPORT'!N958=""),UPPER(CONCATENATE('ACCESS EXPORT'!AE958)),IF(VLOOKUP(A958,'ACCESS EXPORT'!A:AE,1,0),UPPER(CONCATENATE('ACCESS EXPORT'!N958," "&amp;CHAR(10),'ACCESS EXPORT'!AE958))))</f>
        <v>AMBER MODANI 
SAMANTHA AU-YEUNG (PRAC. ADMIN)</v>
      </c>
      <c r="M958" s="4" t="str">
        <f>UPPER(VLOOKUP($A958,'ACCESS EXPORT'!$A:$O,15,FALSE))</f>
        <v/>
      </c>
      <c r="N958" s="4" t="str">
        <f ca="1">IF(AND('ACCESS EXPORT'!X958="",'ACCESS EXPORT'!Y958=""),IF('ACCESS EXPORT'!V958&lt;&gt;"",(IF(TODAY()-'ACCESS EXPORT'!V958&gt;=-60,UPPER(CONCATENATE(VLOOKUP(B958,'ACCESS EXPORT'!$B:$P,15,FALSE),""&amp;CHAR(10)&amp;"(SEP",TEXT('ACCESS EXPORT'!V958," MM/DD/YYY)"))),IF(TODAY()-'ACCESS EXPORT'!V958&lt;0,UPPER(VLOOKUP(B958,'ACCESS EXPORT'!$B:$P,15,FALSE)),UPPER(VLOOKUP(B958,'ACCESS EXPORT'!$B:$P,15,FALSE))))),IF('ACCESS EXPORT'!U958="",UPPER(VLOOKUP(B958,'ACCESS EXPORT'!$B:$P,15,FALSE)),IF(TODAY()-'ACCESS EXPORT'!U958&lt;=30,CONCATENATE(UPPER(VLOOKUP(B958,'ACCESS EXPORT'!$B:$P,15,FALSE)),""&amp;CHAR(10)&amp;"(NEW",TEXT('ACCESS EXPORT'!U958," MM/DD/YYY)")),IF(AND(TODAY()-'ACCESS EXPORT'!U958&gt;30,TODAY()&gt;0),UPPER(VLOOKUP(B958,'ACCESS EXPORT'!$B:$P,15,FALSE)))))),IF('ACCESS EXPORT'!Y958&lt;&gt;"",UPPER(CONCATENATE(UPPER(VLOOKUP(B958,'ACCESS EXPORT'!$B:$P,15,FALSE)),""&amp;CHAR(10)&amp;"(Transfer Out",TEXT('ACCESS EXPORT'!Y958," MM/DD/YYY)"))),IF('ACCESS EXPORT'!X958&lt;&gt;"",UPPER(CONCATENATE(UPPER(VLOOKUP(B958,'ACCESS EXPORT'!$B:$P,15,FALSE)),""&amp;CHAR(10)&amp;"(Transfer In",TEXT('ACCESS EXPORT'!X958," MM/DD/YYY)"))))))</f>
        <v>HAYNES, LINCOLN</v>
      </c>
      <c r="O958" s="4" t="str">
        <f>_xlfn.IFNA(VLOOKUP(B958,'ACCESS EXPORT'!$B:$Q,16,FALSE),"")</f>
        <v>APRN</v>
      </c>
      <c r="P958" s="4" t="str">
        <f>_xlfn.IFNA(VLOOKUP(B958,'ACCESS EXPORT'!B:W,22,FALSE),"-")</f>
        <v>1033643440</v>
      </c>
      <c r="Q958" s="4" t="str">
        <f>_xlfn.IFNA(VLOOKUP(A958,'ACCESS EXPORT'!$A:$AG,33,0),"-")</f>
        <v>Gretchen Scoleri</v>
      </c>
      <c r="R958" s="4" t="str">
        <f>_xlfn.IFNA(VLOOKUP(A958,'ACCESS EXPORT'!$A:$AH,34,0),"-")</f>
        <v>Linda Hopkins</v>
      </c>
      <c r="S958" s="4" t="str">
        <f>_xlfn.IFNA(VLOOKUP(A958,'ACCESS EXPORT'!$A:$AI,35,0),"-")</f>
        <v>James Agee</v>
      </c>
      <c r="T958" s="4" t="str">
        <f>_xlfn.IFNA(VLOOKUP(A958,'ACCESS EXPORT'!$A:$AJ,36,0),"-")</f>
        <v>Wanda Cruz</v>
      </c>
      <c r="U958" s="4" t="str">
        <f>_xlfn.IFNA(VLOOKUP(A958,'ACCESS EXPORT'!$A:$AK,37,0),"-")</f>
        <v>athena</v>
      </c>
      <c r="V958" s="4" t="str">
        <f>_xlfn.IFNA(VLOOKUP(A958,'ACCESS EXPORT'!$A:$AL,38,0),"-")</f>
        <v>N/A</v>
      </c>
      <c r="W958" s="4" t="str">
        <f>_xlfn.IFNA(VLOOKUP(A958,'ACCESS EXPORT'!$A:$AM,39,0),"-")</f>
        <v/>
      </c>
      <c r="X958" s="4" t="str">
        <f>_xlfn.IFNA(VLOOKUP(A958,'ACCESS EXPORT'!$A:$AN,40,0),"-")</f>
        <v>Libia Villaquiran / Jenny Green</v>
      </c>
      <c r="Y958" s="26" t="str">
        <f>_xlfn.IFNA(VLOOKUP(A958,'ACCESS EXPORT'!A:AO,41,0),"")</f>
        <v>Kristin Miller</v>
      </c>
      <c r="Z958" s="26" t="str">
        <f>_xlfn.IFNA(VLOOKUP(A958,'ACCESS EXPORT'!A:AP,42,0),"")</f>
        <v/>
      </c>
      <c r="AA958" s="26" t="str">
        <f>_xlfn.IFNA(VLOOKUP(A958,'ACCESS EXPORT'!A:AQ,43,0),"")</f>
        <v>Heather Tootle</v>
      </c>
    </row>
    <row r="959" spans="1:27" ht="18.75" x14ac:dyDescent="0.25">
      <c r="A959" s="33">
        <v>158</v>
      </c>
      <c r="B959" s="10">
        <v>2257</v>
      </c>
      <c r="C959" s="7" t="str">
        <f ca="1">IFERROR(UPPER(IF(AND('ACCESS EXPORT'!AA959="",'ACCESS EXPORT'!Z959=""),VLOOKUP(A959,'ACCESS EXPORT'!$A:$AF,32,FALSE),(IF('ACCESS EXPORT'!AA959&lt;&gt;"",CONCATENATE(VLOOKUP(A959,'ACCESS EXPORT'!$A:$AF,32,FALSE)," (Closed",TEXT('ACCESS EXPORT'!AA959," MM/DD/YYY)")),IF(TODAY()&lt;(('ACCESS EXPORT'!Z959)+30),CONCATENATE(VLOOKUP(A959,'ACCESS EXPORT'!$A:$AF,32,FALSE)," (Opens",TEXT('ACCESS EXPORT'!Z959," MM/DD/YYY)")),VLOOKUP(A959,'ACCESS EXPORT'!$A:$AF,32,FALSE)))))),"-")</f>
        <v>ADVENTHEALTH MEDICAL GROUP CRITICAL CARE AT CENTRAL FLORIDA</v>
      </c>
      <c r="D959" s="3" t="str">
        <f ca="1">IFERROR(UPPER(IF(AND('ACCESS EXPORT'!AA959="",'ACCESS EXPORT'!Z959=""),VLOOKUP(A959,'ACCESS EXPORT'!$A:$AF,28,FALSE),(IF('ACCESS EXPORT'!AA959&lt;&gt;"",CONCATENATE(VLOOKUP(A959,'ACCESS EXPORT'!$A:$AF,28,FALSE)," (Closed",TEXT('ACCESS EXPORT'!AA959," MM/DD/YYY)")),IF(TODAY()&lt;(('ACCESS EXPORT'!Z959)+30),CONCATENATE(VLOOKUP(A959,'ACCESS EXPORT'!$A:$AF,28,FALSE)," (Opens",TEXT('ACCESS EXPORT'!Z959," MM/DD/YYY)")),VLOOKUP(A959,'ACCESS EXPORT'!$A:$AF,28,FALSE)))))),"-")</f>
        <v>CRITICAL CARE SPECIALISTS</v>
      </c>
      <c r="E959" s="3" t="str">
        <f>VLOOKUP($A959,'ACCESS EXPORT'!$A:$AF,3,FALSE)</f>
        <v>7760</v>
      </c>
      <c r="F959" s="3" t="str">
        <f>UPPER(CONCATENATE(VLOOKUP(A959,'ACCESS EXPORT'!$A:$AF,4,FALSE)," ",VLOOKUP(A959,'ACCESS EXPORT'!$A:$AF,5,FALSE)," ",VLOOKUP(A959,'ACCESS EXPORT'!$A:$AF,6,FALSE)," ",VLOOKUP(A959,'ACCESS EXPORT'!$A:$AA,7,FALSE)," ",VLOOKUP(A959,'ACCESS EXPORT'!$A:$AA,8,FALSE)))</f>
        <v>2501 N ORANGE AVE SUITE 401 ORLANDO FL 32804</v>
      </c>
      <c r="G959" s="4" t="str">
        <f>UPPER(VLOOKUP($A959,'ACCESS EXPORT'!$A:$AF,9,FALSE))</f>
        <v>ORANGE</v>
      </c>
      <c r="H959" s="4" t="str">
        <f>_xlfn.IFNA(VLOOKUP($B959,'ACCESS EXPORT'!$B:$J,9,FALSE),"")</f>
        <v>HB</v>
      </c>
      <c r="I959" s="3" t="str">
        <f>CONCATENATE("(P)",VLOOKUP($A959,'ACCESS EXPORT'!$A:$AF,11,FALSE)," (F)",VLOOKUP($A959,'ACCESS EXPORT'!$A:$AF,29,FALSE))</f>
        <v>(P)(407) 303-7283 (F)(407)303-0347</v>
      </c>
      <c r="J959" s="4" t="str">
        <f>UPPER(VLOOKUP($A959,'ACCESS EXPORT'!$A:$AF,12,FALSE))</f>
        <v>CRITICAL CARE/HOSPITALIST</v>
      </c>
      <c r="K959" s="4" t="str">
        <f>UPPER(VLOOKUP($A959,'ACCESS EXPORT'!$A:$AF,13,FALSE))</f>
        <v>WILLIAM WINDER</v>
      </c>
      <c r="L959" s="3" t="str">
        <f>IF(AND(VLOOKUP(A959,'ACCESS EXPORT'!A:AE,1,0),'ACCESS EXPORT'!N959=""),UPPER(CONCATENATE('ACCESS EXPORT'!AE959)),IF(VLOOKUP(A959,'ACCESS EXPORT'!A:AE,1,0),UPPER(CONCATENATE('ACCESS EXPORT'!N959," "&amp;CHAR(10),'ACCESS EXPORT'!AE959))))</f>
        <v>AMBER MODANI 
SAMANTHA AU-YEUNG (PRAC. ADMIN)</v>
      </c>
      <c r="M959" s="4" t="str">
        <f>UPPER(VLOOKUP($A959,'ACCESS EXPORT'!$A:$O,15,FALSE))</f>
        <v/>
      </c>
      <c r="N959" s="4" t="str">
        <f ca="1">IF(AND('ACCESS EXPORT'!X959="",'ACCESS EXPORT'!Y959=""),IF('ACCESS EXPORT'!V959&lt;&gt;"",(IF(TODAY()-'ACCESS EXPORT'!V959&gt;=-60,UPPER(CONCATENATE(VLOOKUP(B959,'ACCESS EXPORT'!$B:$P,15,FALSE),""&amp;CHAR(10)&amp;"(SEP",TEXT('ACCESS EXPORT'!V959," MM/DD/YYY)"))),IF(TODAY()-'ACCESS EXPORT'!V959&lt;0,UPPER(VLOOKUP(B959,'ACCESS EXPORT'!$B:$P,15,FALSE)),UPPER(VLOOKUP(B959,'ACCESS EXPORT'!$B:$P,15,FALSE))))),IF('ACCESS EXPORT'!U959="",UPPER(VLOOKUP(B959,'ACCESS EXPORT'!$B:$P,15,FALSE)),IF(TODAY()-'ACCESS EXPORT'!U959&lt;=30,CONCATENATE(UPPER(VLOOKUP(B959,'ACCESS EXPORT'!$B:$P,15,FALSE)),""&amp;CHAR(10)&amp;"(NEW",TEXT('ACCESS EXPORT'!U959," MM/DD/YYY)")),IF(AND(TODAY()-'ACCESS EXPORT'!U959&gt;30,TODAY()&gt;0),UPPER(VLOOKUP(B959,'ACCESS EXPORT'!$B:$P,15,FALSE)))))),IF('ACCESS EXPORT'!Y959&lt;&gt;"",UPPER(CONCATENATE(UPPER(VLOOKUP(B959,'ACCESS EXPORT'!$B:$P,15,FALSE)),""&amp;CHAR(10)&amp;"(Transfer Out",TEXT('ACCESS EXPORT'!Y959," MM/DD/YYY)"))),IF('ACCESS EXPORT'!X959&lt;&gt;"",UPPER(CONCATENATE(UPPER(VLOOKUP(B959,'ACCESS EXPORT'!$B:$P,15,FALSE)),""&amp;CHAR(10)&amp;"(Transfer In",TEXT('ACCESS EXPORT'!X959," MM/DD/YYY)"))))))</f>
        <v>RAMADAN, BASSEL
(NEW 06/24/2019)</v>
      </c>
      <c r="O959" s="4" t="str">
        <f>_xlfn.IFNA(VLOOKUP(B959,'ACCESS EXPORT'!$B:$Q,16,FALSE),"")</f>
        <v>MD</v>
      </c>
      <c r="P959" s="4" t="str">
        <f>_xlfn.IFNA(VLOOKUP(B959,'ACCESS EXPORT'!B:W,22,FALSE),"-")</f>
        <v>1487603361</v>
      </c>
      <c r="Q959" s="4" t="str">
        <f>_xlfn.IFNA(VLOOKUP(A959,'ACCESS EXPORT'!$A:$AG,33,0),"-")</f>
        <v>Gretchen Scoleri</v>
      </c>
      <c r="R959" s="4" t="str">
        <f>_xlfn.IFNA(VLOOKUP(A959,'ACCESS EXPORT'!$A:$AH,34,0),"-")</f>
        <v>Linda Hopkins</v>
      </c>
      <c r="S959" s="4" t="str">
        <f>_xlfn.IFNA(VLOOKUP(A959,'ACCESS EXPORT'!$A:$AI,35,0),"-")</f>
        <v>James Agee</v>
      </c>
      <c r="T959" s="4" t="str">
        <f>_xlfn.IFNA(VLOOKUP(A959,'ACCESS EXPORT'!$A:$AJ,36,0),"-")</f>
        <v>Wanda Cruz</v>
      </c>
      <c r="U959" s="4" t="str">
        <f>_xlfn.IFNA(VLOOKUP(A959,'ACCESS EXPORT'!$A:$AK,37,0),"-")</f>
        <v>athena</v>
      </c>
      <c r="V959" s="4" t="str">
        <f>_xlfn.IFNA(VLOOKUP(A959,'ACCESS EXPORT'!$A:$AL,38,0),"-")</f>
        <v>N/A</v>
      </c>
      <c r="W959" s="4" t="str">
        <f>_xlfn.IFNA(VLOOKUP(A959,'ACCESS EXPORT'!$A:$AM,39,0),"-")</f>
        <v/>
      </c>
      <c r="X959" s="4" t="str">
        <f>_xlfn.IFNA(VLOOKUP(A959,'ACCESS EXPORT'!$A:$AN,40,0),"-")</f>
        <v>Libia Villaquiran / Jenny Green</v>
      </c>
      <c r="Y959" s="26" t="str">
        <f>_xlfn.IFNA(VLOOKUP(A959,'ACCESS EXPORT'!A:AO,41,0),"")</f>
        <v>Kristin Miller</v>
      </c>
      <c r="Z959" s="26" t="str">
        <f>_xlfn.IFNA(VLOOKUP(A959,'ACCESS EXPORT'!A:AP,42,0),"")</f>
        <v/>
      </c>
      <c r="AA959" s="26" t="str">
        <f>_xlfn.IFNA(VLOOKUP(A959,'ACCESS EXPORT'!A:AQ,43,0),"")</f>
        <v>Heather Tootle</v>
      </c>
    </row>
    <row r="960" spans="1:27" ht="18.75" x14ac:dyDescent="0.25">
      <c r="A960" s="33">
        <v>158</v>
      </c>
      <c r="B960" s="10">
        <v>1821</v>
      </c>
      <c r="C960" s="7" t="str">
        <f ca="1">IFERROR(UPPER(IF(AND('ACCESS EXPORT'!AA960="",'ACCESS EXPORT'!Z960=""),VLOOKUP(A960,'ACCESS EXPORT'!$A:$AF,32,FALSE),(IF('ACCESS EXPORT'!AA960&lt;&gt;"",CONCATENATE(VLOOKUP(A960,'ACCESS EXPORT'!$A:$AF,32,FALSE)," (Closed",TEXT('ACCESS EXPORT'!AA960," MM/DD/YYY)")),IF(TODAY()&lt;(('ACCESS EXPORT'!Z960)+30),CONCATENATE(VLOOKUP(A960,'ACCESS EXPORT'!$A:$AF,32,FALSE)," (Opens",TEXT('ACCESS EXPORT'!Z960," MM/DD/YYY)")),VLOOKUP(A960,'ACCESS EXPORT'!$A:$AF,32,FALSE)))))),"-")</f>
        <v>ADVENTHEALTH MEDICAL GROUP CRITICAL CARE AT CENTRAL FLORIDA</v>
      </c>
      <c r="D960" s="3" t="str">
        <f ca="1">IFERROR(UPPER(IF(AND('ACCESS EXPORT'!AA960="",'ACCESS EXPORT'!Z960=""),VLOOKUP(A960,'ACCESS EXPORT'!$A:$AF,28,FALSE),(IF('ACCESS EXPORT'!AA960&lt;&gt;"",CONCATENATE(VLOOKUP(A960,'ACCESS EXPORT'!$A:$AF,28,FALSE)," (Closed",TEXT('ACCESS EXPORT'!AA960," MM/DD/YYY)")),IF(TODAY()&lt;(('ACCESS EXPORT'!Z960)+30),CONCATENATE(VLOOKUP(A960,'ACCESS EXPORT'!$A:$AF,28,FALSE)," (Opens",TEXT('ACCESS EXPORT'!Z960," MM/DD/YYY)")),VLOOKUP(A960,'ACCESS EXPORT'!$A:$AF,28,FALSE)))))),"-")</f>
        <v>CRITICAL CARE SPECIALISTS</v>
      </c>
      <c r="E960" s="3" t="str">
        <f>VLOOKUP($A960,'ACCESS EXPORT'!$A:$AF,3,FALSE)</f>
        <v>7760</v>
      </c>
      <c r="F960" s="3" t="str">
        <f>UPPER(CONCATENATE(VLOOKUP(A960,'ACCESS EXPORT'!$A:$AF,4,FALSE)," ",VLOOKUP(A960,'ACCESS EXPORT'!$A:$AF,5,FALSE)," ",VLOOKUP(A960,'ACCESS EXPORT'!$A:$AF,6,FALSE)," ",VLOOKUP(A960,'ACCESS EXPORT'!$A:$AA,7,FALSE)," ",VLOOKUP(A960,'ACCESS EXPORT'!$A:$AA,8,FALSE)))</f>
        <v>2501 N ORANGE AVE SUITE 401 ORLANDO FL 32804</v>
      </c>
      <c r="G960" s="4" t="str">
        <f>UPPER(VLOOKUP($A960,'ACCESS EXPORT'!$A:$AF,9,FALSE))</f>
        <v>ORANGE</v>
      </c>
      <c r="H960" s="4" t="str">
        <f>_xlfn.IFNA(VLOOKUP($B960,'ACCESS EXPORT'!$B:$J,9,FALSE),"")</f>
        <v>HB</v>
      </c>
      <c r="I960" s="3" t="str">
        <f>CONCATENATE("(P)",VLOOKUP($A960,'ACCESS EXPORT'!$A:$AF,11,FALSE)," (F)",VLOOKUP($A960,'ACCESS EXPORT'!$A:$AF,29,FALSE))</f>
        <v>(P)(407) 303-7283 (F)(407)303-0347</v>
      </c>
      <c r="J960" s="4" t="str">
        <f>UPPER(VLOOKUP($A960,'ACCESS EXPORT'!$A:$AF,12,FALSE))</f>
        <v>CRITICAL CARE/HOSPITALIST</v>
      </c>
      <c r="K960" s="4" t="str">
        <f>UPPER(VLOOKUP($A960,'ACCESS EXPORT'!$A:$AF,13,FALSE))</f>
        <v>WILLIAM WINDER</v>
      </c>
      <c r="L960" s="3" t="str">
        <f>IF(AND(VLOOKUP(A960,'ACCESS EXPORT'!A:AE,1,0),'ACCESS EXPORT'!N960=""),UPPER(CONCATENATE('ACCESS EXPORT'!AE960)),IF(VLOOKUP(A960,'ACCESS EXPORT'!A:AE,1,0),UPPER(CONCATENATE('ACCESS EXPORT'!N960," "&amp;CHAR(10),'ACCESS EXPORT'!AE960))))</f>
        <v>AMBER MODANI 
SAMANTHA AU-YEUNG (PRAC. ADMIN)</v>
      </c>
      <c r="M960" s="4" t="str">
        <f>UPPER(VLOOKUP($A960,'ACCESS EXPORT'!$A:$O,15,FALSE))</f>
        <v/>
      </c>
      <c r="N960" s="4" t="str">
        <f ca="1">IF(AND('ACCESS EXPORT'!X960="",'ACCESS EXPORT'!Y960=""),IF('ACCESS EXPORT'!V960&lt;&gt;"",(IF(TODAY()-'ACCESS EXPORT'!V960&gt;=-60,UPPER(CONCATENATE(VLOOKUP(B960,'ACCESS EXPORT'!$B:$P,15,FALSE),""&amp;CHAR(10)&amp;"(SEP",TEXT('ACCESS EXPORT'!V960," MM/DD/YYY)"))),IF(TODAY()-'ACCESS EXPORT'!V960&lt;0,UPPER(VLOOKUP(B960,'ACCESS EXPORT'!$B:$P,15,FALSE)),UPPER(VLOOKUP(B960,'ACCESS EXPORT'!$B:$P,15,FALSE))))),IF('ACCESS EXPORT'!U960="",UPPER(VLOOKUP(B960,'ACCESS EXPORT'!$B:$P,15,FALSE)),IF(TODAY()-'ACCESS EXPORT'!U960&lt;=30,CONCATENATE(UPPER(VLOOKUP(B960,'ACCESS EXPORT'!$B:$P,15,FALSE)),""&amp;CHAR(10)&amp;"(NEW",TEXT('ACCESS EXPORT'!U960," MM/DD/YYY)")),IF(AND(TODAY()-'ACCESS EXPORT'!U960&gt;30,TODAY()&gt;0),UPPER(VLOOKUP(B960,'ACCESS EXPORT'!$B:$P,15,FALSE)))))),IF('ACCESS EXPORT'!Y960&lt;&gt;"",UPPER(CONCATENATE(UPPER(VLOOKUP(B960,'ACCESS EXPORT'!$B:$P,15,FALSE)),""&amp;CHAR(10)&amp;"(Transfer Out",TEXT('ACCESS EXPORT'!Y960," MM/DD/YYY)"))),IF('ACCESS EXPORT'!X960&lt;&gt;"",UPPER(CONCATENATE(UPPER(VLOOKUP(B960,'ACCESS EXPORT'!$B:$P,15,FALSE)),""&amp;CHAR(10)&amp;"(Transfer In",TEXT('ACCESS EXPORT'!X960," MM/DD/YYY)"))))))</f>
        <v>COLE, DEVON</v>
      </c>
      <c r="O960" s="4" t="str">
        <f>_xlfn.IFNA(VLOOKUP(B960,'ACCESS EXPORT'!$B:$Q,16,FALSE),"")</f>
        <v>MD</v>
      </c>
      <c r="P960" s="4" t="str">
        <f>_xlfn.IFNA(VLOOKUP(B960,'ACCESS EXPORT'!B:W,22,FALSE),"-")</f>
        <v>1710117098</v>
      </c>
      <c r="Q960" s="4" t="str">
        <f>_xlfn.IFNA(VLOOKUP(A960,'ACCESS EXPORT'!$A:$AG,33,0),"-")</f>
        <v>Gretchen Scoleri</v>
      </c>
      <c r="R960" s="4" t="str">
        <f>_xlfn.IFNA(VLOOKUP(A960,'ACCESS EXPORT'!$A:$AH,34,0),"-")</f>
        <v>Linda Hopkins</v>
      </c>
      <c r="S960" s="4" t="str">
        <f>_xlfn.IFNA(VLOOKUP(A960,'ACCESS EXPORT'!$A:$AI,35,0),"-")</f>
        <v>James Agee</v>
      </c>
      <c r="T960" s="4" t="str">
        <f>_xlfn.IFNA(VLOOKUP(A960,'ACCESS EXPORT'!$A:$AJ,36,0),"-")</f>
        <v>Wanda Cruz</v>
      </c>
      <c r="U960" s="4" t="str">
        <f>_xlfn.IFNA(VLOOKUP(A960,'ACCESS EXPORT'!$A:$AK,37,0),"-")</f>
        <v>athena</v>
      </c>
      <c r="V960" s="4" t="str">
        <f>_xlfn.IFNA(VLOOKUP(A960,'ACCESS EXPORT'!$A:$AL,38,0),"-")</f>
        <v>N/A</v>
      </c>
      <c r="W960" s="4" t="str">
        <f>_xlfn.IFNA(VLOOKUP(A960,'ACCESS EXPORT'!$A:$AM,39,0),"-")</f>
        <v/>
      </c>
      <c r="X960" s="4" t="str">
        <f>_xlfn.IFNA(VLOOKUP(A960,'ACCESS EXPORT'!$A:$AN,40,0),"-")</f>
        <v>Libia Villaquiran / Jenny Green</v>
      </c>
      <c r="Y960" s="26" t="str">
        <f>_xlfn.IFNA(VLOOKUP(A960,'ACCESS EXPORT'!A:AO,41,0),"")</f>
        <v>Kristin Miller</v>
      </c>
      <c r="Z960" s="26" t="str">
        <f>_xlfn.IFNA(VLOOKUP(A960,'ACCESS EXPORT'!A:AP,42,0),"")</f>
        <v/>
      </c>
      <c r="AA960" s="26" t="str">
        <f>_xlfn.IFNA(VLOOKUP(A960,'ACCESS EXPORT'!A:AQ,43,0),"")</f>
        <v>Heather Tootle</v>
      </c>
    </row>
    <row r="961" spans="1:27" ht="18.75" x14ac:dyDescent="0.25">
      <c r="A961" s="33">
        <v>158</v>
      </c>
      <c r="B961" s="10">
        <v>2004</v>
      </c>
      <c r="C961" s="7" t="str">
        <f ca="1">IFERROR(UPPER(IF(AND('ACCESS EXPORT'!AA961="",'ACCESS EXPORT'!Z961=""),VLOOKUP(A961,'ACCESS EXPORT'!$A:$AF,32,FALSE),(IF('ACCESS EXPORT'!AA961&lt;&gt;"",CONCATENATE(VLOOKUP(A961,'ACCESS EXPORT'!$A:$AF,32,FALSE)," (Closed",TEXT('ACCESS EXPORT'!AA961," MM/DD/YYY)")),IF(TODAY()&lt;(('ACCESS EXPORT'!Z961)+30),CONCATENATE(VLOOKUP(A961,'ACCESS EXPORT'!$A:$AF,32,FALSE)," (Opens",TEXT('ACCESS EXPORT'!Z961," MM/DD/YYY)")),VLOOKUP(A961,'ACCESS EXPORT'!$A:$AF,32,FALSE)))))),"-")</f>
        <v>ADVENTHEALTH MEDICAL GROUP CRITICAL CARE AT CENTRAL FLORIDA</v>
      </c>
      <c r="D961" s="3" t="str">
        <f ca="1">IFERROR(UPPER(IF(AND('ACCESS EXPORT'!AA961="",'ACCESS EXPORT'!Z961=""),VLOOKUP(A961,'ACCESS EXPORT'!$A:$AF,28,FALSE),(IF('ACCESS EXPORT'!AA961&lt;&gt;"",CONCATENATE(VLOOKUP(A961,'ACCESS EXPORT'!$A:$AF,28,FALSE)," (Closed",TEXT('ACCESS EXPORT'!AA961," MM/DD/YYY)")),IF(TODAY()&lt;(('ACCESS EXPORT'!Z961)+30),CONCATENATE(VLOOKUP(A961,'ACCESS EXPORT'!$A:$AF,28,FALSE)," (Opens",TEXT('ACCESS EXPORT'!Z961," MM/DD/YYY)")),VLOOKUP(A961,'ACCESS EXPORT'!$A:$AF,28,FALSE)))))),"-")</f>
        <v>CRITICAL CARE SPECIALISTS</v>
      </c>
      <c r="E961" s="3" t="str">
        <f>VLOOKUP($A961,'ACCESS EXPORT'!$A:$AF,3,FALSE)</f>
        <v>7760</v>
      </c>
      <c r="F961" s="3" t="str">
        <f>UPPER(CONCATENATE(VLOOKUP(A961,'ACCESS EXPORT'!$A:$AF,4,FALSE)," ",VLOOKUP(A961,'ACCESS EXPORT'!$A:$AF,5,FALSE)," ",VLOOKUP(A961,'ACCESS EXPORT'!$A:$AF,6,FALSE)," ",VLOOKUP(A961,'ACCESS EXPORT'!$A:$AA,7,FALSE)," ",VLOOKUP(A961,'ACCESS EXPORT'!$A:$AA,8,FALSE)))</f>
        <v>2501 N ORANGE AVE SUITE 401 ORLANDO FL 32804</v>
      </c>
      <c r="G961" s="4" t="str">
        <f>UPPER(VLOOKUP($A961,'ACCESS EXPORT'!$A:$AF,9,FALSE))</f>
        <v>ORANGE</v>
      </c>
      <c r="H961" s="4" t="str">
        <f>_xlfn.IFNA(VLOOKUP($B961,'ACCESS EXPORT'!$B:$J,9,FALSE),"")</f>
        <v>HB</v>
      </c>
      <c r="I961" s="3" t="str">
        <f>CONCATENATE("(P)",VLOOKUP($A961,'ACCESS EXPORT'!$A:$AF,11,FALSE)," (F)",VLOOKUP($A961,'ACCESS EXPORT'!$A:$AF,29,FALSE))</f>
        <v>(P)(407) 303-7283 (F)(407)303-0347</v>
      </c>
      <c r="J961" s="4" t="str">
        <f>UPPER(VLOOKUP($A961,'ACCESS EXPORT'!$A:$AF,12,FALSE))</f>
        <v>CRITICAL CARE/HOSPITALIST</v>
      </c>
      <c r="K961" s="4" t="str">
        <f>UPPER(VLOOKUP($A961,'ACCESS EXPORT'!$A:$AF,13,FALSE))</f>
        <v>WILLIAM WINDER</v>
      </c>
      <c r="L961" s="3" t="str">
        <f>IF(AND(VLOOKUP(A961,'ACCESS EXPORT'!A:AE,1,0),'ACCESS EXPORT'!N961=""),UPPER(CONCATENATE('ACCESS EXPORT'!AE961)),IF(VLOOKUP(A961,'ACCESS EXPORT'!A:AE,1,0),UPPER(CONCATENATE('ACCESS EXPORT'!N961," "&amp;CHAR(10),'ACCESS EXPORT'!AE961))))</f>
        <v>AMBER MODANI 
SAMANTHA AU-YEUNG (PRAC. ADMIN)</v>
      </c>
      <c r="M961" s="4" t="str">
        <f>UPPER(VLOOKUP($A961,'ACCESS EXPORT'!$A:$O,15,FALSE))</f>
        <v/>
      </c>
      <c r="N961" s="4" t="str">
        <f ca="1">IF(AND('ACCESS EXPORT'!X961="",'ACCESS EXPORT'!Y961=""),IF('ACCESS EXPORT'!V961&lt;&gt;"",(IF(TODAY()-'ACCESS EXPORT'!V961&gt;=-60,UPPER(CONCATENATE(VLOOKUP(B961,'ACCESS EXPORT'!$B:$P,15,FALSE),""&amp;CHAR(10)&amp;"(SEP",TEXT('ACCESS EXPORT'!V961," MM/DD/YYY)"))),IF(TODAY()-'ACCESS EXPORT'!V961&lt;0,UPPER(VLOOKUP(B961,'ACCESS EXPORT'!$B:$P,15,FALSE)),UPPER(VLOOKUP(B961,'ACCESS EXPORT'!$B:$P,15,FALSE))))),IF('ACCESS EXPORT'!U961="",UPPER(VLOOKUP(B961,'ACCESS EXPORT'!$B:$P,15,FALSE)),IF(TODAY()-'ACCESS EXPORT'!U961&lt;=30,CONCATENATE(UPPER(VLOOKUP(B961,'ACCESS EXPORT'!$B:$P,15,FALSE)),""&amp;CHAR(10)&amp;"(NEW",TEXT('ACCESS EXPORT'!U961," MM/DD/YYY)")),IF(AND(TODAY()-'ACCESS EXPORT'!U961&gt;30,TODAY()&gt;0),UPPER(VLOOKUP(B961,'ACCESS EXPORT'!$B:$P,15,FALSE)))))),IF('ACCESS EXPORT'!Y961&lt;&gt;"",UPPER(CONCATENATE(UPPER(VLOOKUP(B961,'ACCESS EXPORT'!$B:$P,15,FALSE)),""&amp;CHAR(10)&amp;"(Transfer Out",TEXT('ACCESS EXPORT'!Y961," MM/DD/YYY)"))),IF('ACCESS EXPORT'!X961&lt;&gt;"",UPPER(CONCATENATE(UPPER(VLOOKUP(B961,'ACCESS EXPORT'!$B:$P,15,FALSE)),""&amp;CHAR(10)&amp;"(Transfer In",TEXT('ACCESS EXPORT'!X961," MM/DD/YYY)"))))))</f>
        <v>EL MAALI, CHEIKH</v>
      </c>
      <c r="O961" s="4" t="str">
        <f>_xlfn.IFNA(VLOOKUP(B961,'ACCESS EXPORT'!$B:$Q,16,FALSE),"")</f>
        <v>MD</v>
      </c>
      <c r="P961" s="4" t="str">
        <f>_xlfn.IFNA(VLOOKUP(B961,'ACCESS EXPORT'!B:W,22,FALSE),"-")</f>
        <v>1396907739</v>
      </c>
      <c r="Q961" s="4" t="str">
        <f>_xlfn.IFNA(VLOOKUP(A961,'ACCESS EXPORT'!$A:$AG,33,0),"-")</f>
        <v>Gretchen Scoleri</v>
      </c>
      <c r="R961" s="4" t="str">
        <f>_xlfn.IFNA(VLOOKUP(A961,'ACCESS EXPORT'!$A:$AH,34,0),"-")</f>
        <v>Linda Hopkins</v>
      </c>
      <c r="S961" s="4" t="str">
        <f>_xlfn.IFNA(VLOOKUP(A961,'ACCESS EXPORT'!$A:$AI,35,0),"-")</f>
        <v>James Agee</v>
      </c>
      <c r="T961" s="4" t="str">
        <f>_xlfn.IFNA(VLOOKUP(A961,'ACCESS EXPORT'!$A:$AJ,36,0),"-")</f>
        <v>Wanda Cruz</v>
      </c>
      <c r="U961" s="4" t="str">
        <f>_xlfn.IFNA(VLOOKUP(A961,'ACCESS EXPORT'!$A:$AK,37,0),"-")</f>
        <v>athena</v>
      </c>
      <c r="V961" s="4" t="str">
        <f>_xlfn.IFNA(VLOOKUP(A961,'ACCESS EXPORT'!$A:$AL,38,0),"-")</f>
        <v>N/A</v>
      </c>
      <c r="W961" s="4" t="str">
        <f>_xlfn.IFNA(VLOOKUP(A961,'ACCESS EXPORT'!$A:$AM,39,0),"-")</f>
        <v/>
      </c>
      <c r="X961" s="4" t="str">
        <f>_xlfn.IFNA(VLOOKUP(A961,'ACCESS EXPORT'!$A:$AN,40,0),"-")</f>
        <v>Libia Villaquiran / Jenny Green</v>
      </c>
      <c r="Y961" s="26" t="str">
        <f>_xlfn.IFNA(VLOOKUP(A961,'ACCESS EXPORT'!A:AO,41,0),"")</f>
        <v>Kristin Miller</v>
      </c>
      <c r="Z961" s="26" t="str">
        <f>_xlfn.IFNA(VLOOKUP(A961,'ACCESS EXPORT'!A:AP,42,0),"")</f>
        <v/>
      </c>
      <c r="AA961" s="26" t="str">
        <f>_xlfn.IFNA(VLOOKUP(A961,'ACCESS EXPORT'!A:AQ,43,0),"")</f>
        <v>Heather Tootle</v>
      </c>
    </row>
    <row r="962" spans="1:27" ht="18.75" x14ac:dyDescent="0.25">
      <c r="A962" s="33">
        <v>158</v>
      </c>
      <c r="B962" s="10">
        <v>2127</v>
      </c>
      <c r="C962" s="7" t="str">
        <f ca="1">IFERROR(UPPER(IF(AND('ACCESS EXPORT'!AA962="",'ACCESS EXPORT'!Z962=""),VLOOKUP(A962,'ACCESS EXPORT'!$A:$AF,32,FALSE),(IF('ACCESS EXPORT'!AA962&lt;&gt;"",CONCATENATE(VLOOKUP(A962,'ACCESS EXPORT'!$A:$AF,32,FALSE)," (Closed",TEXT('ACCESS EXPORT'!AA962," MM/DD/YYY)")),IF(TODAY()&lt;(('ACCESS EXPORT'!Z962)+30),CONCATENATE(VLOOKUP(A962,'ACCESS EXPORT'!$A:$AF,32,FALSE)," (Opens",TEXT('ACCESS EXPORT'!Z962," MM/DD/YYY)")),VLOOKUP(A962,'ACCESS EXPORT'!$A:$AF,32,FALSE)))))),"-")</f>
        <v>ADVENTHEALTH MEDICAL GROUP CRITICAL CARE AT CENTRAL FLORIDA</v>
      </c>
      <c r="D962" s="3" t="str">
        <f ca="1">IFERROR(UPPER(IF(AND('ACCESS EXPORT'!AA962="",'ACCESS EXPORT'!Z962=""),VLOOKUP(A962,'ACCESS EXPORT'!$A:$AF,28,FALSE),(IF('ACCESS EXPORT'!AA962&lt;&gt;"",CONCATENATE(VLOOKUP(A962,'ACCESS EXPORT'!$A:$AF,28,FALSE)," (Closed",TEXT('ACCESS EXPORT'!AA962," MM/DD/YYY)")),IF(TODAY()&lt;(('ACCESS EXPORT'!Z962)+30),CONCATENATE(VLOOKUP(A962,'ACCESS EXPORT'!$A:$AF,28,FALSE)," (Opens",TEXT('ACCESS EXPORT'!Z962," MM/DD/YYY)")),VLOOKUP(A962,'ACCESS EXPORT'!$A:$AF,28,FALSE)))))),"-")</f>
        <v>CRITICAL CARE SPECIALISTS</v>
      </c>
      <c r="E962" s="3" t="str">
        <f>VLOOKUP($A962,'ACCESS EXPORT'!$A:$AF,3,FALSE)</f>
        <v>7760</v>
      </c>
      <c r="F962" s="3" t="str">
        <f>UPPER(CONCATENATE(VLOOKUP(A962,'ACCESS EXPORT'!$A:$AF,4,FALSE)," ",VLOOKUP(A962,'ACCESS EXPORT'!$A:$AF,5,FALSE)," ",VLOOKUP(A962,'ACCESS EXPORT'!$A:$AF,6,FALSE)," ",VLOOKUP(A962,'ACCESS EXPORT'!$A:$AA,7,FALSE)," ",VLOOKUP(A962,'ACCESS EXPORT'!$A:$AA,8,FALSE)))</f>
        <v>2501 N ORANGE AVE SUITE 401 ORLANDO FL 32804</v>
      </c>
      <c r="G962" s="4" t="str">
        <f>UPPER(VLOOKUP($A962,'ACCESS EXPORT'!$A:$AF,9,FALSE))</f>
        <v>ORANGE</v>
      </c>
      <c r="H962" s="4" t="str">
        <f>_xlfn.IFNA(VLOOKUP($B962,'ACCESS EXPORT'!$B:$J,9,FALSE),"")</f>
        <v>HB</v>
      </c>
      <c r="I962" s="3" t="str">
        <f>CONCATENATE("(P)",VLOOKUP($A962,'ACCESS EXPORT'!$A:$AF,11,FALSE)," (F)",VLOOKUP($A962,'ACCESS EXPORT'!$A:$AF,29,FALSE))</f>
        <v>(P)(407) 303-7283 (F)(407)303-0347</v>
      </c>
      <c r="J962" s="4" t="str">
        <f>UPPER(VLOOKUP($A962,'ACCESS EXPORT'!$A:$AF,12,FALSE))</f>
        <v>CRITICAL CARE/HOSPITALIST</v>
      </c>
      <c r="K962" s="4" t="str">
        <f>UPPER(VLOOKUP($A962,'ACCESS EXPORT'!$A:$AF,13,FALSE))</f>
        <v>WILLIAM WINDER</v>
      </c>
      <c r="L962" s="3" t="str">
        <f>IF(AND(VLOOKUP(A962,'ACCESS EXPORT'!A:AE,1,0),'ACCESS EXPORT'!N962=""),UPPER(CONCATENATE('ACCESS EXPORT'!AE962)),IF(VLOOKUP(A962,'ACCESS EXPORT'!A:AE,1,0),UPPER(CONCATENATE('ACCESS EXPORT'!N962," "&amp;CHAR(10),'ACCESS EXPORT'!AE962))))</f>
        <v>AMBER MODANI 
SAMANTHA AU-YEUNG (PRAC. ADMIN)</v>
      </c>
      <c r="M962" s="4" t="str">
        <f>UPPER(VLOOKUP($A962,'ACCESS EXPORT'!$A:$O,15,FALSE))</f>
        <v/>
      </c>
      <c r="N962" s="4" t="str">
        <f ca="1">IF(AND('ACCESS EXPORT'!X962="",'ACCESS EXPORT'!Y962=""),IF('ACCESS EXPORT'!V962&lt;&gt;"",(IF(TODAY()-'ACCESS EXPORT'!V962&gt;=-60,UPPER(CONCATENATE(VLOOKUP(B962,'ACCESS EXPORT'!$B:$P,15,FALSE),""&amp;CHAR(10)&amp;"(SEP",TEXT('ACCESS EXPORT'!V962," MM/DD/YYY)"))),IF(TODAY()-'ACCESS EXPORT'!V962&lt;0,UPPER(VLOOKUP(B962,'ACCESS EXPORT'!$B:$P,15,FALSE)),UPPER(VLOOKUP(B962,'ACCESS EXPORT'!$B:$P,15,FALSE))))),IF('ACCESS EXPORT'!U962="",UPPER(VLOOKUP(B962,'ACCESS EXPORT'!$B:$P,15,FALSE)),IF(TODAY()-'ACCESS EXPORT'!U962&lt;=30,CONCATENATE(UPPER(VLOOKUP(B962,'ACCESS EXPORT'!$B:$P,15,FALSE)),""&amp;CHAR(10)&amp;"(NEW",TEXT('ACCESS EXPORT'!U962," MM/DD/YYY)")),IF(AND(TODAY()-'ACCESS EXPORT'!U962&gt;30,TODAY()&gt;0),UPPER(VLOOKUP(B962,'ACCESS EXPORT'!$B:$P,15,FALSE)))))),IF('ACCESS EXPORT'!Y962&lt;&gt;"",UPPER(CONCATENATE(UPPER(VLOOKUP(B962,'ACCESS EXPORT'!$B:$P,15,FALSE)),""&amp;CHAR(10)&amp;"(Transfer Out",TEXT('ACCESS EXPORT'!Y962," MM/DD/YYY)"))),IF('ACCESS EXPORT'!X962&lt;&gt;"",UPPER(CONCATENATE(UPPER(VLOOKUP(B962,'ACCESS EXPORT'!$B:$P,15,FALSE)),""&amp;CHAR(10)&amp;"(Transfer In",TEXT('ACCESS EXPORT'!X962," MM/DD/YYY)"))))))</f>
        <v>JOHNSON, SHELBY</v>
      </c>
      <c r="O962" s="4" t="str">
        <f>_xlfn.IFNA(VLOOKUP(B962,'ACCESS EXPORT'!$B:$Q,16,FALSE),"")</f>
        <v>PA-C</v>
      </c>
      <c r="P962" s="4" t="str">
        <f>_xlfn.IFNA(VLOOKUP(B962,'ACCESS EXPORT'!B:W,22,FALSE),"-")</f>
        <v>1356883532</v>
      </c>
      <c r="Q962" s="4" t="str">
        <f>_xlfn.IFNA(VLOOKUP(A962,'ACCESS EXPORT'!$A:$AG,33,0),"-")</f>
        <v>Gretchen Scoleri</v>
      </c>
      <c r="R962" s="4" t="str">
        <f>_xlfn.IFNA(VLOOKUP(A962,'ACCESS EXPORT'!$A:$AH,34,0),"-")</f>
        <v>Linda Hopkins</v>
      </c>
      <c r="S962" s="4" t="str">
        <f>_xlfn.IFNA(VLOOKUP(A962,'ACCESS EXPORT'!$A:$AI,35,0),"-")</f>
        <v>James Agee</v>
      </c>
      <c r="T962" s="4" t="str">
        <f>_xlfn.IFNA(VLOOKUP(A962,'ACCESS EXPORT'!$A:$AJ,36,0),"-")</f>
        <v>Wanda Cruz</v>
      </c>
      <c r="U962" s="4" t="str">
        <f>_xlfn.IFNA(VLOOKUP(A962,'ACCESS EXPORT'!$A:$AK,37,0),"-")</f>
        <v>athena</v>
      </c>
      <c r="V962" s="4" t="str">
        <f>_xlfn.IFNA(VLOOKUP(A962,'ACCESS EXPORT'!$A:$AL,38,0),"-")</f>
        <v>N/A</v>
      </c>
      <c r="W962" s="4" t="str">
        <f>_xlfn.IFNA(VLOOKUP(A962,'ACCESS EXPORT'!$A:$AM,39,0),"-")</f>
        <v/>
      </c>
      <c r="X962" s="4" t="str">
        <f>_xlfn.IFNA(VLOOKUP(A962,'ACCESS EXPORT'!$A:$AN,40,0),"-")</f>
        <v>Libia Villaquiran / Jenny Green</v>
      </c>
      <c r="Y962" s="26" t="str">
        <f>_xlfn.IFNA(VLOOKUP(A962,'ACCESS EXPORT'!A:AO,41,0),"")</f>
        <v>Kristin Miller</v>
      </c>
      <c r="Z962" s="26" t="str">
        <f>_xlfn.IFNA(VLOOKUP(A962,'ACCESS EXPORT'!A:AP,42,0),"")</f>
        <v/>
      </c>
      <c r="AA962" s="26" t="str">
        <f>_xlfn.IFNA(VLOOKUP(A962,'ACCESS EXPORT'!A:AQ,43,0),"")</f>
        <v>Heather Tootle</v>
      </c>
    </row>
    <row r="963" spans="1:27" ht="18.75" x14ac:dyDescent="0.25">
      <c r="A963" s="33">
        <v>158</v>
      </c>
      <c r="B963" s="10">
        <v>1798</v>
      </c>
      <c r="C963" s="7" t="str">
        <f ca="1">IFERROR(UPPER(IF(AND('ACCESS EXPORT'!AA963="",'ACCESS EXPORT'!Z963=""),VLOOKUP(A963,'ACCESS EXPORT'!$A:$AF,32,FALSE),(IF('ACCESS EXPORT'!AA963&lt;&gt;"",CONCATENATE(VLOOKUP(A963,'ACCESS EXPORT'!$A:$AF,32,FALSE)," (Closed",TEXT('ACCESS EXPORT'!AA963," MM/DD/YYY)")),IF(TODAY()&lt;(('ACCESS EXPORT'!Z963)+30),CONCATENATE(VLOOKUP(A963,'ACCESS EXPORT'!$A:$AF,32,FALSE)," (Opens",TEXT('ACCESS EXPORT'!Z963," MM/DD/YYY)")),VLOOKUP(A963,'ACCESS EXPORT'!$A:$AF,32,FALSE)))))),"-")</f>
        <v>ADVENTHEALTH MEDICAL GROUP CRITICAL CARE AT CENTRAL FLORIDA</v>
      </c>
      <c r="D963" s="3" t="str">
        <f ca="1">IFERROR(UPPER(IF(AND('ACCESS EXPORT'!AA963="",'ACCESS EXPORT'!Z963=""),VLOOKUP(A963,'ACCESS EXPORT'!$A:$AF,28,FALSE),(IF('ACCESS EXPORT'!AA963&lt;&gt;"",CONCATENATE(VLOOKUP(A963,'ACCESS EXPORT'!$A:$AF,28,FALSE)," (Closed",TEXT('ACCESS EXPORT'!AA963," MM/DD/YYY)")),IF(TODAY()&lt;(('ACCESS EXPORT'!Z963)+30),CONCATENATE(VLOOKUP(A963,'ACCESS EXPORT'!$A:$AF,28,FALSE)," (Opens",TEXT('ACCESS EXPORT'!Z963," MM/DD/YYY)")),VLOOKUP(A963,'ACCESS EXPORT'!$A:$AF,28,FALSE)))))),"-")</f>
        <v>CRITICAL CARE SPECIALISTS</v>
      </c>
      <c r="E963" s="3" t="str">
        <f>VLOOKUP($A963,'ACCESS EXPORT'!$A:$AF,3,FALSE)</f>
        <v>7760</v>
      </c>
      <c r="F963" s="3" t="str">
        <f>UPPER(CONCATENATE(VLOOKUP(A963,'ACCESS EXPORT'!$A:$AF,4,FALSE)," ",VLOOKUP(A963,'ACCESS EXPORT'!$A:$AF,5,FALSE)," ",VLOOKUP(A963,'ACCESS EXPORT'!$A:$AF,6,FALSE)," ",VLOOKUP(A963,'ACCESS EXPORT'!$A:$AA,7,FALSE)," ",VLOOKUP(A963,'ACCESS EXPORT'!$A:$AA,8,FALSE)))</f>
        <v>2501 N ORANGE AVE SUITE 401 ORLANDO FL 32804</v>
      </c>
      <c r="G963" s="4" t="str">
        <f>UPPER(VLOOKUP($A963,'ACCESS EXPORT'!$A:$AF,9,FALSE))</f>
        <v>ORANGE</v>
      </c>
      <c r="H963" s="4" t="str">
        <f>_xlfn.IFNA(VLOOKUP($B963,'ACCESS EXPORT'!$B:$J,9,FALSE),"")</f>
        <v>HB</v>
      </c>
      <c r="I963" s="3" t="str">
        <f>CONCATENATE("(P)",VLOOKUP($A963,'ACCESS EXPORT'!$A:$AF,11,FALSE)," (F)",VLOOKUP($A963,'ACCESS EXPORT'!$A:$AF,29,FALSE))</f>
        <v>(P)(407) 303-7283 (F)(407)303-0347</v>
      </c>
      <c r="J963" s="4" t="str">
        <f>UPPER(VLOOKUP($A963,'ACCESS EXPORT'!$A:$AF,12,FALSE))</f>
        <v>CRITICAL CARE/HOSPITALIST</v>
      </c>
      <c r="K963" s="4" t="str">
        <f>UPPER(VLOOKUP($A963,'ACCESS EXPORT'!$A:$AF,13,FALSE))</f>
        <v>WILLIAM WINDER</v>
      </c>
      <c r="L963" s="3" t="str">
        <f>IF(AND(VLOOKUP(A963,'ACCESS EXPORT'!A:AE,1,0),'ACCESS EXPORT'!N963=""),UPPER(CONCATENATE('ACCESS EXPORT'!AE963)),IF(VLOOKUP(A963,'ACCESS EXPORT'!A:AE,1,0),UPPER(CONCATENATE('ACCESS EXPORT'!N963," "&amp;CHAR(10),'ACCESS EXPORT'!AE963))))</f>
        <v>AMBER MODANI 
SAMANTHA AU-YEUNG (PRAC. ADMIN)</v>
      </c>
      <c r="M963" s="4" t="str">
        <f>UPPER(VLOOKUP($A963,'ACCESS EXPORT'!$A:$O,15,FALSE))</f>
        <v/>
      </c>
      <c r="N963" s="4" t="str">
        <f ca="1">IF(AND('ACCESS EXPORT'!X963="",'ACCESS EXPORT'!Y963=""),IF('ACCESS EXPORT'!V963&lt;&gt;"",(IF(TODAY()-'ACCESS EXPORT'!V963&gt;=-60,UPPER(CONCATENATE(VLOOKUP(B963,'ACCESS EXPORT'!$B:$P,15,FALSE),""&amp;CHAR(10)&amp;"(SEP",TEXT('ACCESS EXPORT'!V963," MM/DD/YYY)"))),IF(TODAY()-'ACCESS EXPORT'!V963&lt;0,UPPER(VLOOKUP(B963,'ACCESS EXPORT'!$B:$P,15,FALSE)),UPPER(VLOOKUP(B963,'ACCESS EXPORT'!$B:$P,15,FALSE))))),IF('ACCESS EXPORT'!U963="",UPPER(VLOOKUP(B963,'ACCESS EXPORT'!$B:$P,15,FALSE)),IF(TODAY()-'ACCESS EXPORT'!U963&lt;=30,CONCATENATE(UPPER(VLOOKUP(B963,'ACCESS EXPORT'!$B:$P,15,FALSE)),""&amp;CHAR(10)&amp;"(NEW",TEXT('ACCESS EXPORT'!U963," MM/DD/YYY)")),IF(AND(TODAY()-'ACCESS EXPORT'!U963&gt;30,TODAY()&gt;0),UPPER(VLOOKUP(B963,'ACCESS EXPORT'!$B:$P,15,FALSE)))))),IF('ACCESS EXPORT'!Y963&lt;&gt;"",UPPER(CONCATENATE(UPPER(VLOOKUP(B963,'ACCESS EXPORT'!$B:$P,15,FALSE)),""&amp;CHAR(10)&amp;"(Transfer Out",TEXT('ACCESS EXPORT'!Y963," MM/DD/YYY)"))),IF('ACCESS EXPORT'!X963&lt;&gt;"",UPPER(CONCATENATE(UPPER(VLOOKUP(B963,'ACCESS EXPORT'!$B:$P,15,FALSE)),""&amp;CHAR(10)&amp;"(Transfer In",TEXT('ACCESS EXPORT'!X963," MM/DD/YYY)"))))))</f>
        <v>DAVIS, MARC</v>
      </c>
      <c r="O963" s="4" t="str">
        <f>_xlfn.IFNA(VLOOKUP(B963,'ACCESS EXPORT'!$B:$Q,16,FALSE),"")</f>
        <v>PA-C</v>
      </c>
      <c r="P963" s="4" t="str">
        <f>_xlfn.IFNA(VLOOKUP(B963,'ACCESS EXPORT'!B:W,22,FALSE),"-")</f>
        <v>1982710513</v>
      </c>
      <c r="Q963" s="4" t="str">
        <f>_xlfn.IFNA(VLOOKUP(A963,'ACCESS EXPORT'!$A:$AG,33,0),"-")</f>
        <v>Gretchen Scoleri</v>
      </c>
      <c r="R963" s="4" t="str">
        <f>_xlfn.IFNA(VLOOKUP(A963,'ACCESS EXPORT'!$A:$AH,34,0),"-")</f>
        <v>Linda Hopkins</v>
      </c>
      <c r="S963" s="4" t="str">
        <f>_xlfn.IFNA(VLOOKUP(A963,'ACCESS EXPORT'!$A:$AI,35,0),"-")</f>
        <v>James Agee</v>
      </c>
      <c r="T963" s="4" t="str">
        <f>_xlfn.IFNA(VLOOKUP(A963,'ACCESS EXPORT'!$A:$AJ,36,0),"-")</f>
        <v>Wanda Cruz</v>
      </c>
      <c r="U963" s="4" t="str">
        <f>_xlfn.IFNA(VLOOKUP(A963,'ACCESS EXPORT'!$A:$AK,37,0),"-")</f>
        <v>athena</v>
      </c>
      <c r="V963" s="4" t="str">
        <f>_xlfn.IFNA(VLOOKUP(A963,'ACCESS EXPORT'!$A:$AL,38,0),"-")</f>
        <v>N/A</v>
      </c>
      <c r="W963" s="4" t="str">
        <f>_xlfn.IFNA(VLOOKUP(A963,'ACCESS EXPORT'!$A:$AM,39,0),"-")</f>
        <v/>
      </c>
      <c r="X963" s="4" t="str">
        <f>_xlfn.IFNA(VLOOKUP(A963,'ACCESS EXPORT'!$A:$AN,40,0),"-")</f>
        <v>Libia Villaquiran / Jenny Green</v>
      </c>
      <c r="Y963" s="26" t="str">
        <f>_xlfn.IFNA(VLOOKUP(A963,'ACCESS EXPORT'!A:AO,41,0),"")</f>
        <v>Kristin Miller</v>
      </c>
      <c r="Z963" s="26" t="str">
        <f>_xlfn.IFNA(VLOOKUP(A963,'ACCESS EXPORT'!A:AP,42,0),"")</f>
        <v/>
      </c>
      <c r="AA963" s="26" t="str">
        <f>_xlfn.IFNA(VLOOKUP(A963,'ACCESS EXPORT'!A:AQ,43,0),"")</f>
        <v>Heather Tootle</v>
      </c>
    </row>
    <row r="964" spans="1:27" ht="18.75" x14ac:dyDescent="0.25">
      <c r="A964" s="33">
        <v>158</v>
      </c>
      <c r="B964" s="10">
        <v>1808</v>
      </c>
      <c r="C964" s="7" t="str">
        <f ca="1">IFERROR(UPPER(IF(AND('ACCESS EXPORT'!AA964="",'ACCESS EXPORT'!Z964=""),VLOOKUP(A964,'ACCESS EXPORT'!$A:$AF,32,FALSE),(IF('ACCESS EXPORT'!AA964&lt;&gt;"",CONCATENATE(VLOOKUP(A964,'ACCESS EXPORT'!$A:$AF,32,FALSE)," (Closed",TEXT('ACCESS EXPORT'!AA964," MM/DD/YYY)")),IF(TODAY()&lt;(('ACCESS EXPORT'!Z964)+30),CONCATENATE(VLOOKUP(A964,'ACCESS EXPORT'!$A:$AF,32,FALSE)," (Opens",TEXT('ACCESS EXPORT'!Z964," MM/DD/YYY)")),VLOOKUP(A964,'ACCESS EXPORT'!$A:$AF,32,FALSE)))))),"-")</f>
        <v>ADVENTHEALTH MEDICAL GROUP CRITICAL CARE AT CENTRAL FLORIDA</v>
      </c>
      <c r="D964" s="3" t="str">
        <f ca="1">IFERROR(UPPER(IF(AND('ACCESS EXPORT'!AA964="",'ACCESS EXPORT'!Z964=""),VLOOKUP(A964,'ACCESS EXPORT'!$A:$AF,28,FALSE),(IF('ACCESS EXPORT'!AA964&lt;&gt;"",CONCATENATE(VLOOKUP(A964,'ACCESS EXPORT'!$A:$AF,28,FALSE)," (Closed",TEXT('ACCESS EXPORT'!AA964," MM/DD/YYY)")),IF(TODAY()&lt;(('ACCESS EXPORT'!Z964)+30),CONCATENATE(VLOOKUP(A964,'ACCESS EXPORT'!$A:$AF,28,FALSE)," (Opens",TEXT('ACCESS EXPORT'!Z964," MM/DD/YYY)")),VLOOKUP(A964,'ACCESS EXPORT'!$A:$AF,28,FALSE)))))),"-")</f>
        <v>CRITICAL CARE SPECIALISTS</v>
      </c>
      <c r="E964" s="3" t="str">
        <f>VLOOKUP($A964,'ACCESS EXPORT'!$A:$AF,3,FALSE)</f>
        <v>7760</v>
      </c>
      <c r="F964" s="3" t="str">
        <f>UPPER(CONCATENATE(VLOOKUP(A964,'ACCESS EXPORT'!$A:$AF,4,FALSE)," ",VLOOKUP(A964,'ACCESS EXPORT'!$A:$AF,5,FALSE)," ",VLOOKUP(A964,'ACCESS EXPORT'!$A:$AF,6,FALSE)," ",VLOOKUP(A964,'ACCESS EXPORT'!$A:$AA,7,FALSE)," ",VLOOKUP(A964,'ACCESS EXPORT'!$A:$AA,8,FALSE)))</f>
        <v>2501 N ORANGE AVE SUITE 401 ORLANDO FL 32804</v>
      </c>
      <c r="G964" s="4" t="str">
        <f>UPPER(VLOOKUP($A964,'ACCESS EXPORT'!$A:$AF,9,FALSE))</f>
        <v>ORANGE</v>
      </c>
      <c r="H964" s="4" t="str">
        <f>_xlfn.IFNA(VLOOKUP($B964,'ACCESS EXPORT'!$B:$J,9,FALSE),"")</f>
        <v>HB</v>
      </c>
      <c r="I964" s="3" t="str">
        <f>CONCATENATE("(P)",VLOOKUP($A964,'ACCESS EXPORT'!$A:$AF,11,FALSE)," (F)",VLOOKUP($A964,'ACCESS EXPORT'!$A:$AF,29,FALSE))</f>
        <v>(P)(407) 303-7283 (F)(407)303-0347</v>
      </c>
      <c r="J964" s="4" t="str">
        <f>UPPER(VLOOKUP($A964,'ACCESS EXPORT'!$A:$AF,12,FALSE))</f>
        <v>CRITICAL CARE/HOSPITALIST</v>
      </c>
      <c r="K964" s="4" t="str">
        <f>UPPER(VLOOKUP($A964,'ACCESS EXPORT'!$A:$AF,13,FALSE))</f>
        <v>WILLIAM WINDER</v>
      </c>
      <c r="L964" s="3" t="str">
        <f>IF(AND(VLOOKUP(A964,'ACCESS EXPORT'!A:AE,1,0),'ACCESS EXPORT'!N964=""),UPPER(CONCATENATE('ACCESS EXPORT'!AE964)),IF(VLOOKUP(A964,'ACCESS EXPORT'!A:AE,1,0),UPPER(CONCATENATE('ACCESS EXPORT'!N964," "&amp;CHAR(10),'ACCESS EXPORT'!AE964))))</f>
        <v>AMBER MODANI 
SAMANTHA AU-YEUNG (PRAC. ADMIN)</v>
      </c>
      <c r="M964" s="4" t="str">
        <f>UPPER(VLOOKUP($A964,'ACCESS EXPORT'!$A:$O,15,FALSE))</f>
        <v/>
      </c>
      <c r="N964" s="4" t="str">
        <f ca="1">IF(AND('ACCESS EXPORT'!X964="",'ACCESS EXPORT'!Y964=""),IF('ACCESS EXPORT'!V964&lt;&gt;"",(IF(TODAY()-'ACCESS EXPORT'!V964&gt;=-60,UPPER(CONCATENATE(VLOOKUP(B964,'ACCESS EXPORT'!$B:$P,15,FALSE),""&amp;CHAR(10)&amp;"(SEP",TEXT('ACCESS EXPORT'!V964," MM/DD/YYY)"))),IF(TODAY()-'ACCESS EXPORT'!V964&lt;0,UPPER(VLOOKUP(B964,'ACCESS EXPORT'!$B:$P,15,FALSE)),UPPER(VLOOKUP(B964,'ACCESS EXPORT'!$B:$P,15,FALSE))))),IF('ACCESS EXPORT'!U964="",UPPER(VLOOKUP(B964,'ACCESS EXPORT'!$B:$P,15,FALSE)),IF(TODAY()-'ACCESS EXPORT'!U964&lt;=30,CONCATENATE(UPPER(VLOOKUP(B964,'ACCESS EXPORT'!$B:$P,15,FALSE)),""&amp;CHAR(10)&amp;"(NEW",TEXT('ACCESS EXPORT'!U964," MM/DD/YYY)")),IF(AND(TODAY()-'ACCESS EXPORT'!U964&gt;30,TODAY()&gt;0),UPPER(VLOOKUP(B964,'ACCESS EXPORT'!$B:$P,15,FALSE)))))),IF('ACCESS EXPORT'!Y964&lt;&gt;"",UPPER(CONCATENATE(UPPER(VLOOKUP(B964,'ACCESS EXPORT'!$B:$P,15,FALSE)),""&amp;CHAR(10)&amp;"(Transfer Out",TEXT('ACCESS EXPORT'!Y964," MM/DD/YYY)"))),IF('ACCESS EXPORT'!X964&lt;&gt;"",UPPER(CONCATENATE(UPPER(VLOOKUP(B964,'ACCESS EXPORT'!$B:$P,15,FALSE)),""&amp;CHAR(10)&amp;"(Transfer In",TEXT('ACCESS EXPORT'!X964," MM/DD/YYY)"))))))</f>
        <v>KIRK, ROBERT</v>
      </c>
      <c r="O964" s="4" t="str">
        <f>_xlfn.IFNA(VLOOKUP(B964,'ACCESS EXPORT'!$B:$Q,16,FALSE),"")</f>
        <v>PA-C</v>
      </c>
      <c r="P964" s="4" t="str">
        <f>_xlfn.IFNA(VLOOKUP(B964,'ACCESS EXPORT'!B:W,22,FALSE),"-")</f>
        <v>1497793723</v>
      </c>
      <c r="Q964" s="4" t="str">
        <f>_xlfn.IFNA(VLOOKUP(A964,'ACCESS EXPORT'!$A:$AG,33,0),"-")</f>
        <v>Gretchen Scoleri</v>
      </c>
      <c r="R964" s="4" t="str">
        <f>_xlfn.IFNA(VLOOKUP(A964,'ACCESS EXPORT'!$A:$AH,34,0),"-")</f>
        <v>Linda Hopkins</v>
      </c>
      <c r="S964" s="4" t="str">
        <f>_xlfn.IFNA(VLOOKUP(A964,'ACCESS EXPORT'!$A:$AI,35,0),"-")</f>
        <v>James Agee</v>
      </c>
      <c r="T964" s="4" t="str">
        <f>_xlfn.IFNA(VLOOKUP(A964,'ACCESS EXPORT'!$A:$AJ,36,0),"-")</f>
        <v>Wanda Cruz</v>
      </c>
      <c r="U964" s="4" t="str">
        <f>_xlfn.IFNA(VLOOKUP(A964,'ACCESS EXPORT'!$A:$AK,37,0),"-")</f>
        <v>athena</v>
      </c>
      <c r="V964" s="4" t="str">
        <f>_xlfn.IFNA(VLOOKUP(A964,'ACCESS EXPORT'!$A:$AL,38,0),"-")</f>
        <v>N/A</v>
      </c>
      <c r="W964" s="4" t="str">
        <f>_xlfn.IFNA(VLOOKUP(A964,'ACCESS EXPORT'!$A:$AM,39,0),"-")</f>
        <v/>
      </c>
      <c r="X964" s="4" t="str">
        <f>_xlfn.IFNA(VLOOKUP(A964,'ACCESS EXPORT'!$A:$AN,40,0),"-")</f>
        <v>Libia Villaquiran / Jenny Green</v>
      </c>
      <c r="Y964" s="26" t="str">
        <f>_xlfn.IFNA(VLOOKUP(A964,'ACCESS EXPORT'!A:AO,41,0),"")</f>
        <v>Kristin Miller</v>
      </c>
      <c r="Z964" s="26" t="str">
        <f>_xlfn.IFNA(VLOOKUP(A964,'ACCESS EXPORT'!A:AP,42,0),"")</f>
        <v/>
      </c>
      <c r="AA964" s="26" t="str">
        <f>_xlfn.IFNA(VLOOKUP(A964,'ACCESS EXPORT'!A:AQ,43,0),"")</f>
        <v>Heather Tootle</v>
      </c>
    </row>
    <row r="965" spans="1:27" ht="18.75" x14ac:dyDescent="0.25">
      <c r="A965" s="33">
        <v>158</v>
      </c>
      <c r="B965" s="10">
        <v>1778</v>
      </c>
      <c r="C965" s="7" t="str">
        <f ca="1">IFERROR(UPPER(IF(AND('ACCESS EXPORT'!AA965="",'ACCESS EXPORT'!Z965=""),VLOOKUP(A965,'ACCESS EXPORT'!$A:$AF,32,FALSE),(IF('ACCESS EXPORT'!AA965&lt;&gt;"",CONCATENATE(VLOOKUP(A965,'ACCESS EXPORT'!$A:$AF,32,FALSE)," (Closed",TEXT('ACCESS EXPORT'!AA965," MM/DD/YYY)")),IF(TODAY()&lt;(('ACCESS EXPORT'!Z965)+30),CONCATENATE(VLOOKUP(A965,'ACCESS EXPORT'!$A:$AF,32,FALSE)," (Opens",TEXT('ACCESS EXPORT'!Z965," MM/DD/YYY)")),VLOOKUP(A965,'ACCESS EXPORT'!$A:$AF,32,FALSE)))))),"-")</f>
        <v>ADVENTHEALTH MEDICAL GROUP CRITICAL CARE AT CENTRAL FLORIDA</v>
      </c>
      <c r="D965" s="3" t="str">
        <f ca="1">IFERROR(UPPER(IF(AND('ACCESS EXPORT'!AA965="",'ACCESS EXPORT'!Z965=""),VLOOKUP(A965,'ACCESS EXPORT'!$A:$AF,28,FALSE),(IF('ACCESS EXPORT'!AA965&lt;&gt;"",CONCATENATE(VLOOKUP(A965,'ACCESS EXPORT'!$A:$AF,28,FALSE)," (Closed",TEXT('ACCESS EXPORT'!AA965," MM/DD/YYY)")),IF(TODAY()&lt;(('ACCESS EXPORT'!Z965)+30),CONCATENATE(VLOOKUP(A965,'ACCESS EXPORT'!$A:$AF,28,FALSE)," (Opens",TEXT('ACCESS EXPORT'!Z965," MM/DD/YYY)")),VLOOKUP(A965,'ACCESS EXPORT'!$A:$AF,28,FALSE)))))),"-")</f>
        <v>CRITICAL CARE SPECIALISTS</v>
      </c>
      <c r="E965" s="3" t="str">
        <f>VLOOKUP($A965,'ACCESS EXPORT'!$A:$AF,3,FALSE)</f>
        <v>7760</v>
      </c>
      <c r="F965" s="3" t="str">
        <f>UPPER(CONCATENATE(VLOOKUP(A965,'ACCESS EXPORT'!$A:$AF,4,FALSE)," ",VLOOKUP(A965,'ACCESS EXPORT'!$A:$AF,5,FALSE)," ",VLOOKUP(A965,'ACCESS EXPORT'!$A:$AF,6,FALSE)," ",VLOOKUP(A965,'ACCESS EXPORT'!$A:$AA,7,FALSE)," ",VLOOKUP(A965,'ACCESS EXPORT'!$A:$AA,8,FALSE)))</f>
        <v>2501 N ORANGE AVE SUITE 401 ORLANDO FL 32804</v>
      </c>
      <c r="G965" s="4" t="str">
        <f>UPPER(VLOOKUP($A965,'ACCESS EXPORT'!$A:$AF,9,FALSE))</f>
        <v>ORANGE</v>
      </c>
      <c r="H965" s="4" t="str">
        <f>_xlfn.IFNA(VLOOKUP($B965,'ACCESS EXPORT'!$B:$J,9,FALSE),"")</f>
        <v>HB</v>
      </c>
      <c r="I965" s="3" t="str">
        <f>CONCATENATE("(P)",VLOOKUP($A965,'ACCESS EXPORT'!$A:$AF,11,FALSE)," (F)",VLOOKUP($A965,'ACCESS EXPORT'!$A:$AF,29,FALSE))</f>
        <v>(P)(407) 303-7283 (F)(407)303-0347</v>
      </c>
      <c r="J965" s="4" t="str">
        <f>UPPER(VLOOKUP($A965,'ACCESS EXPORT'!$A:$AF,12,FALSE))</f>
        <v>CRITICAL CARE/HOSPITALIST</v>
      </c>
      <c r="K965" s="4" t="str">
        <f>UPPER(VLOOKUP($A965,'ACCESS EXPORT'!$A:$AF,13,FALSE))</f>
        <v>WILLIAM WINDER</v>
      </c>
      <c r="L965" s="3" t="str">
        <f>IF(AND(VLOOKUP(A965,'ACCESS EXPORT'!A:AE,1,0),'ACCESS EXPORT'!N965=""),UPPER(CONCATENATE('ACCESS EXPORT'!AE965)),IF(VLOOKUP(A965,'ACCESS EXPORT'!A:AE,1,0),UPPER(CONCATENATE('ACCESS EXPORT'!N965," "&amp;CHAR(10),'ACCESS EXPORT'!AE965))))</f>
        <v>AMBER MODANI 
SAMANTHA AU-YEUNG (PRAC. ADMIN)</v>
      </c>
      <c r="M965" s="4" t="str">
        <f>UPPER(VLOOKUP($A965,'ACCESS EXPORT'!$A:$O,15,FALSE))</f>
        <v/>
      </c>
      <c r="N965" s="4" t="str">
        <f ca="1">IF(AND('ACCESS EXPORT'!X965="",'ACCESS EXPORT'!Y965=""),IF('ACCESS EXPORT'!V965&lt;&gt;"",(IF(TODAY()-'ACCESS EXPORT'!V965&gt;=-60,UPPER(CONCATENATE(VLOOKUP(B965,'ACCESS EXPORT'!$B:$P,15,FALSE),""&amp;CHAR(10)&amp;"(SEP",TEXT('ACCESS EXPORT'!V965," MM/DD/YYY)"))),IF(TODAY()-'ACCESS EXPORT'!V965&lt;0,UPPER(VLOOKUP(B965,'ACCESS EXPORT'!$B:$P,15,FALSE)),UPPER(VLOOKUP(B965,'ACCESS EXPORT'!$B:$P,15,FALSE))))),IF('ACCESS EXPORT'!U965="",UPPER(VLOOKUP(B965,'ACCESS EXPORT'!$B:$P,15,FALSE)),IF(TODAY()-'ACCESS EXPORT'!U965&lt;=30,CONCATENATE(UPPER(VLOOKUP(B965,'ACCESS EXPORT'!$B:$P,15,FALSE)),""&amp;CHAR(10)&amp;"(NEW",TEXT('ACCESS EXPORT'!U965," MM/DD/YYY)")),IF(AND(TODAY()-'ACCESS EXPORT'!U965&gt;30,TODAY()&gt;0),UPPER(VLOOKUP(B965,'ACCESS EXPORT'!$B:$P,15,FALSE)))))),IF('ACCESS EXPORT'!Y965&lt;&gt;"",UPPER(CONCATENATE(UPPER(VLOOKUP(B965,'ACCESS EXPORT'!$B:$P,15,FALSE)),""&amp;CHAR(10)&amp;"(Transfer Out",TEXT('ACCESS EXPORT'!Y965," MM/DD/YYY)"))),IF('ACCESS EXPORT'!X965&lt;&gt;"",UPPER(CONCATENATE(UPPER(VLOOKUP(B965,'ACCESS EXPORT'!$B:$P,15,FALSE)),""&amp;CHAR(10)&amp;"(Transfer In",TEXT('ACCESS EXPORT'!X965," MM/DD/YYY)"))))))</f>
        <v>JOHNSON, JAMES "SCOTT"</v>
      </c>
      <c r="O965" s="4" t="str">
        <f>_xlfn.IFNA(VLOOKUP(B965,'ACCESS EXPORT'!$B:$Q,16,FALSE),"")</f>
        <v>APRN</v>
      </c>
      <c r="P965" s="4" t="str">
        <f>_xlfn.IFNA(VLOOKUP(B965,'ACCESS EXPORT'!B:W,22,FALSE),"-")</f>
        <v>1245345800</v>
      </c>
      <c r="Q965" s="4" t="str">
        <f>_xlfn.IFNA(VLOOKUP(A965,'ACCESS EXPORT'!$A:$AG,33,0),"-")</f>
        <v>Gretchen Scoleri</v>
      </c>
      <c r="R965" s="4" t="str">
        <f>_xlfn.IFNA(VLOOKUP(A965,'ACCESS EXPORT'!$A:$AH,34,0),"-")</f>
        <v>Linda Hopkins</v>
      </c>
      <c r="S965" s="4" t="str">
        <f>_xlfn.IFNA(VLOOKUP(A965,'ACCESS EXPORT'!$A:$AI,35,0),"-")</f>
        <v>James Agee</v>
      </c>
      <c r="T965" s="4" t="str">
        <f>_xlfn.IFNA(VLOOKUP(A965,'ACCESS EXPORT'!$A:$AJ,36,0),"-")</f>
        <v>Wanda Cruz</v>
      </c>
      <c r="U965" s="4" t="str">
        <f>_xlfn.IFNA(VLOOKUP(A965,'ACCESS EXPORT'!$A:$AK,37,0),"-")</f>
        <v>athena</v>
      </c>
      <c r="V965" s="4" t="str">
        <f>_xlfn.IFNA(VLOOKUP(A965,'ACCESS EXPORT'!$A:$AL,38,0),"-")</f>
        <v>N/A</v>
      </c>
      <c r="W965" s="4" t="str">
        <f>_xlfn.IFNA(VLOOKUP(A965,'ACCESS EXPORT'!$A:$AM,39,0),"-")</f>
        <v/>
      </c>
      <c r="X965" s="4" t="str">
        <f>_xlfn.IFNA(VLOOKUP(A965,'ACCESS EXPORT'!$A:$AN,40,0),"-")</f>
        <v>Libia Villaquiran / Jenny Green</v>
      </c>
      <c r="Y965" s="26" t="str">
        <f>_xlfn.IFNA(VLOOKUP(A965,'ACCESS EXPORT'!A:AO,41,0),"")</f>
        <v>Kristin Miller</v>
      </c>
      <c r="Z965" s="26" t="str">
        <f>_xlfn.IFNA(VLOOKUP(A965,'ACCESS EXPORT'!A:AP,42,0),"")</f>
        <v/>
      </c>
      <c r="AA965" s="26" t="str">
        <f>_xlfn.IFNA(VLOOKUP(A965,'ACCESS EXPORT'!A:AQ,43,0),"")</f>
        <v>Heather Tootle</v>
      </c>
    </row>
    <row r="966" spans="1:27" ht="18.75" x14ac:dyDescent="0.25">
      <c r="A966" s="33">
        <v>158</v>
      </c>
      <c r="B966" s="10">
        <v>2021</v>
      </c>
      <c r="C966" s="7" t="str">
        <f ca="1">IFERROR(UPPER(IF(AND('ACCESS EXPORT'!AA966="",'ACCESS EXPORT'!Z966=""),VLOOKUP(A966,'ACCESS EXPORT'!$A:$AF,32,FALSE),(IF('ACCESS EXPORT'!AA966&lt;&gt;"",CONCATENATE(VLOOKUP(A966,'ACCESS EXPORT'!$A:$AF,32,FALSE)," (Closed",TEXT('ACCESS EXPORT'!AA966," MM/DD/YYY)")),IF(TODAY()&lt;(('ACCESS EXPORT'!Z966)+30),CONCATENATE(VLOOKUP(A966,'ACCESS EXPORT'!$A:$AF,32,FALSE)," (Opens",TEXT('ACCESS EXPORT'!Z966," MM/DD/YYY)")),VLOOKUP(A966,'ACCESS EXPORT'!$A:$AF,32,FALSE)))))),"-")</f>
        <v>ADVENTHEALTH MEDICAL GROUP CRITICAL CARE AT CENTRAL FLORIDA</v>
      </c>
      <c r="D966" s="3" t="str">
        <f ca="1">IFERROR(UPPER(IF(AND('ACCESS EXPORT'!AA966="",'ACCESS EXPORT'!Z966=""),VLOOKUP(A966,'ACCESS EXPORT'!$A:$AF,28,FALSE),(IF('ACCESS EXPORT'!AA966&lt;&gt;"",CONCATENATE(VLOOKUP(A966,'ACCESS EXPORT'!$A:$AF,28,FALSE)," (Closed",TEXT('ACCESS EXPORT'!AA966," MM/DD/YYY)")),IF(TODAY()&lt;(('ACCESS EXPORT'!Z966)+30),CONCATENATE(VLOOKUP(A966,'ACCESS EXPORT'!$A:$AF,28,FALSE)," (Opens",TEXT('ACCESS EXPORT'!Z966," MM/DD/YYY)")),VLOOKUP(A966,'ACCESS EXPORT'!$A:$AF,28,FALSE)))))),"-")</f>
        <v>CRITICAL CARE SPECIALISTS</v>
      </c>
      <c r="E966" s="3" t="str">
        <f>VLOOKUP($A966,'ACCESS EXPORT'!$A:$AF,3,FALSE)</f>
        <v>7760</v>
      </c>
      <c r="F966" s="3" t="str">
        <f>UPPER(CONCATENATE(VLOOKUP(A966,'ACCESS EXPORT'!$A:$AF,4,FALSE)," ",VLOOKUP(A966,'ACCESS EXPORT'!$A:$AF,5,FALSE)," ",VLOOKUP(A966,'ACCESS EXPORT'!$A:$AF,6,FALSE)," ",VLOOKUP(A966,'ACCESS EXPORT'!$A:$AA,7,FALSE)," ",VLOOKUP(A966,'ACCESS EXPORT'!$A:$AA,8,FALSE)))</f>
        <v>2501 N ORANGE AVE SUITE 401 ORLANDO FL 32804</v>
      </c>
      <c r="G966" s="4" t="str">
        <f>UPPER(VLOOKUP($A966,'ACCESS EXPORT'!$A:$AF,9,FALSE))</f>
        <v>ORANGE</v>
      </c>
      <c r="H966" s="4" t="str">
        <f>_xlfn.IFNA(VLOOKUP($B966,'ACCESS EXPORT'!$B:$J,9,FALSE),"")</f>
        <v>HB</v>
      </c>
      <c r="I966" s="3" t="str">
        <f>CONCATENATE("(P)",VLOOKUP($A966,'ACCESS EXPORT'!$A:$AF,11,FALSE)," (F)",VLOOKUP($A966,'ACCESS EXPORT'!$A:$AF,29,FALSE))</f>
        <v>(P)(407) 303-7283 (F)(407)303-0347</v>
      </c>
      <c r="J966" s="4" t="str">
        <f>UPPER(VLOOKUP($A966,'ACCESS EXPORT'!$A:$AF,12,FALSE))</f>
        <v>CRITICAL CARE/HOSPITALIST</v>
      </c>
      <c r="K966" s="4" t="str">
        <f>UPPER(VLOOKUP($A966,'ACCESS EXPORT'!$A:$AF,13,FALSE))</f>
        <v>WILLIAM WINDER</v>
      </c>
      <c r="L966" s="3" t="str">
        <f>IF(AND(VLOOKUP(A966,'ACCESS EXPORT'!A:AE,1,0),'ACCESS EXPORT'!N966=""),UPPER(CONCATENATE('ACCESS EXPORT'!AE966)),IF(VLOOKUP(A966,'ACCESS EXPORT'!A:AE,1,0),UPPER(CONCATENATE('ACCESS EXPORT'!N966," "&amp;CHAR(10),'ACCESS EXPORT'!AE966))))</f>
        <v>AMBER MODANI 
SAMANTHA AU-YEUNG (PRAC. ADMIN)</v>
      </c>
      <c r="M966" s="4" t="str">
        <f>UPPER(VLOOKUP($A966,'ACCESS EXPORT'!$A:$O,15,FALSE))</f>
        <v/>
      </c>
      <c r="N966" s="4" t="str">
        <f ca="1">IF(AND('ACCESS EXPORT'!X966="",'ACCESS EXPORT'!Y966=""),IF('ACCESS EXPORT'!V966&lt;&gt;"",(IF(TODAY()-'ACCESS EXPORT'!V966&gt;=-60,UPPER(CONCATENATE(VLOOKUP(B966,'ACCESS EXPORT'!$B:$P,15,FALSE),""&amp;CHAR(10)&amp;"(SEP",TEXT('ACCESS EXPORT'!V966," MM/DD/YYY)"))),IF(TODAY()-'ACCESS EXPORT'!V966&lt;0,UPPER(VLOOKUP(B966,'ACCESS EXPORT'!$B:$P,15,FALSE)),UPPER(VLOOKUP(B966,'ACCESS EXPORT'!$B:$P,15,FALSE))))),IF('ACCESS EXPORT'!U966="",UPPER(VLOOKUP(B966,'ACCESS EXPORT'!$B:$P,15,FALSE)),IF(TODAY()-'ACCESS EXPORT'!U966&lt;=30,CONCATENATE(UPPER(VLOOKUP(B966,'ACCESS EXPORT'!$B:$P,15,FALSE)),""&amp;CHAR(10)&amp;"(NEW",TEXT('ACCESS EXPORT'!U966," MM/DD/YYY)")),IF(AND(TODAY()-'ACCESS EXPORT'!U966&gt;30,TODAY()&gt;0),UPPER(VLOOKUP(B966,'ACCESS EXPORT'!$B:$P,15,FALSE)))))),IF('ACCESS EXPORT'!Y966&lt;&gt;"",UPPER(CONCATENATE(UPPER(VLOOKUP(B966,'ACCESS EXPORT'!$B:$P,15,FALSE)),""&amp;CHAR(10)&amp;"(Transfer Out",TEXT('ACCESS EXPORT'!Y966," MM/DD/YYY)"))),IF('ACCESS EXPORT'!X966&lt;&gt;"",UPPER(CONCATENATE(UPPER(VLOOKUP(B966,'ACCESS EXPORT'!$B:$P,15,FALSE)),""&amp;CHAR(10)&amp;"(Transfer In",TEXT('ACCESS EXPORT'!X966," MM/DD/YYY)"))))))</f>
        <v>TILETNICK, MELISSA</v>
      </c>
      <c r="O966" s="4" t="str">
        <f>_xlfn.IFNA(VLOOKUP(B966,'ACCESS EXPORT'!$B:$Q,16,FALSE),"")</f>
        <v>PA-C</v>
      </c>
      <c r="P966" s="4" t="str">
        <f>_xlfn.IFNA(VLOOKUP(B966,'ACCESS EXPORT'!B:W,22,FALSE),"-")</f>
        <v>1285060566</v>
      </c>
      <c r="Q966" s="4" t="str">
        <f>_xlfn.IFNA(VLOOKUP(A966,'ACCESS EXPORT'!$A:$AG,33,0),"-")</f>
        <v>Gretchen Scoleri</v>
      </c>
      <c r="R966" s="4" t="str">
        <f>_xlfn.IFNA(VLOOKUP(A966,'ACCESS EXPORT'!$A:$AH,34,0),"-")</f>
        <v>Linda Hopkins</v>
      </c>
      <c r="S966" s="4" t="str">
        <f>_xlfn.IFNA(VLOOKUP(A966,'ACCESS EXPORT'!$A:$AI,35,0),"-")</f>
        <v>James Agee</v>
      </c>
      <c r="T966" s="4" t="str">
        <f>_xlfn.IFNA(VLOOKUP(A966,'ACCESS EXPORT'!$A:$AJ,36,0),"-")</f>
        <v>Wanda Cruz</v>
      </c>
      <c r="U966" s="4" t="str">
        <f>_xlfn.IFNA(VLOOKUP(A966,'ACCESS EXPORT'!$A:$AK,37,0),"-")</f>
        <v>athena</v>
      </c>
      <c r="V966" s="4" t="str">
        <f>_xlfn.IFNA(VLOOKUP(A966,'ACCESS EXPORT'!$A:$AL,38,0),"-")</f>
        <v>N/A</v>
      </c>
      <c r="W966" s="4" t="str">
        <f>_xlfn.IFNA(VLOOKUP(A966,'ACCESS EXPORT'!$A:$AM,39,0),"-")</f>
        <v/>
      </c>
      <c r="X966" s="4" t="str">
        <f>_xlfn.IFNA(VLOOKUP(A966,'ACCESS EXPORT'!$A:$AN,40,0),"-")</f>
        <v>Libia Villaquiran / Jenny Green</v>
      </c>
      <c r="Y966" s="26" t="str">
        <f>_xlfn.IFNA(VLOOKUP(A966,'ACCESS EXPORT'!A:AO,41,0),"")</f>
        <v>Kristin Miller</v>
      </c>
      <c r="Z966" s="26" t="str">
        <f>_xlfn.IFNA(VLOOKUP(A966,'ACCESS EXPORT'!A:AP,42,0),"")</f>
        <v/>
      </c>
      <c r="AA966" s="26" t="str">
        <f>_xlfn.IFNA(VLOOKUP(A966,'ACCESS EXPORT'!A:AQ,43,0),"")</f>
        <v>Heather Tootle</v>
      </c>
    </row>
    <row r="967" spans="1:27" ht="18.75" x14ac:dyDescent="0.25">
      <c r="A967" s="33">
        <v>158</v>
      </c>
      <c r="B967" s="10">
        <v>2161</v>
      </c>
      <c r="C967" s="7" t="str">
        <f ca="1">IFERROR(UPPER(IF(AND('ACCESS EXPORT'!AA967="",'ACCESS EXPORT'!Z967=""),VLOOKUP(A967,'ACCESS EXPORT'!$A:$AF,32,FALSE),(IF('ACCESS EXPORT'!AA967&lt;&gt;"",CONCATENATE(VLOOKUP(A967,'ACCESS EXPORT'!$A:$AF,32,FALSE)," (Closed",TEXT('ACCESS EXPORT'!AA967," MM/DD/YYY)")),IF(TODAY()&lt;(('ACCESS EXPORT'!Z967)+30),CONCATENATE(VLOOKUP(A967,'ACCESS EXPORT'!$A:$AF,32,FALSE)," (Opens",TEXT('ACCESS EXPORT'!Z967," MM/DD/YYY)")),VLOOKUP(A967,'ACCESS EXPORT'!$A:$AF,32,FALSE)))))),"-")</f>
        <v>ADVENTHEALTH MEDICAL GROUP CRITICAL CARE AT CENTRAL FLORIDA</v>
      </c>
      <c r="D967" s="3" t="str">
        <f ca="1">IFERROR(UPPER(IF(AND('ACCESS EXPORT'!AA967="",'ACCESS EXPORT'!Z967=""),VLOOKUP(A967,'ACCESS EXPORT'!$A:$AF,28,FALSE),(IF('ACCESS EXPORT'!AA967&lt;&gt;"",CONCATENATE(VLOOKUP(A967,'ACCESS EXPORT'!$A:$AF,28,FALSE)," (Closed",TEXT('ACCESS EXPORT'!AA967," MM/DD/YYY)")),IF(TODAY()&lt;(('ACCESS EXPORT'!Z967)+30),CONCATENATE(VLOOKUP(A967,'ACCESS EXPORT'!$A:$AF,28,FALSE)," (Opens",TEXT('ACCESS EXPORT'!Z967," MM/DD/YYY)")),VLOOKUP(A967,'ACCESS EXPORT'!$A:$AF,28,FALSE)))))),"-")</f>
        <v>CRITICAL CARE SPECIALISTS</v>
      </c>
      <c r="E967" s="3" t="str">
        <f>VLOOKUP($A967,'ACCESS EXPORT'!$A:$AF,3,FALSE)</f>
        <v>7760</v>
      </c>
      <c r="F967" s="3" t="str">
        <f>UPPER(CONCATENATE(VLOOKUP(A967,'ACCESS EXPORT'!$A:$AF,4,FALSE)," ",VLOOKUP(A967,'ACCESS EXPORT'!$A:$AF,5,FALSE)," ",VLOOKUP(A967,'ACCESS EXPORT'!$A:$AF,6,FALSE)," ",VLOOKUP(A967,'ACCESS EXPORT'!$A:$AA,7,FALSE)," ",VLOOKUP(A967,'ACCESS EXPORT'!$A:$AA,8,FALSE)))</f>
        <v>2501 N ORANGE AVE SUITE 401 ORLANDO FL 32804</v>
      </c>
      <c r="G967" s="4" t="str">
        <f>UPPER(VLOOKUP($A967,'ACCESS EXPORT'!$A:$AF,9,FALSE))</f>
        <v>ORANGE</v>
      </c>
      <c r="H967" s="4" t="str">
        <f>_xlfn.IFNA(VLOOKUP($B967,'ACCESS EXPORT'!$B:$J,9,FALSE),"")</f>
        <v>HB</v>
      </c>
      <c r="I967" s="3" t="str">
        <f>CONCATENATE("(P)",VLOOKUP($A967,'ACCESS EXPORT'!$A:$AF,11,FALSE)," (F)",VLOOKUP($A967,'ACCESS EXPORT'!$A:$AF,29,FALSE))</f>
        <v>(P)(407) 303-7283 (F)(407)303-0347</v>
      </c>
      <c r="J967" s="4" t="str">
        <f>UPPER(VLOOKUP($A967,'ACCESS EXPORT'!$A:$AF,12,FALSE))</f>
        <v>CRITICAL CARE/HOSPITALIST</v>
      </c>
      <c r="K967" s="4" t="str">
        <f>UPPER(VLOOKUP($A967,'ACCESS EXPORT'!$A:$AF,13,FALSE))</f>
        <v>WILLIAM WINDER</v>
      </c>
      <c r="L967" s="3" t="str">
        <f>IF(AND(VLOOKUP(A967,'ACCESS EXPORT'!A:AE,1,0),'ACCESS EXPORT'!N967=""),UPPER(CONCATENATE('ACCESS EXPORT'!AE967)),IF(VLOOKUP(A967,'ACCESS EXPORT'!A:AE,1,0),UPPER(CONCATENATE('ACCESS EXPORT'!N967," "&amp;CHAR(10),'ACCESS EXPORT'!AE967))))</f>
        <v>AMBER MODANI 
SAMANTHA AU-YEUNG (PRAC. ADMIN)</v>
      </c>
      <c r="M967" s="4" t="str">
        <f>UPPER(VLOOKUP($A967,'ACCESS EXPORT'!$A:$O,15,FALSE))</f>
        <v/>
      </c>
      <c r="N967" s="4" t="str">
        <f ca="1">IF(AND('ACCESS EXPORT'!X967="",'ACCESS EXPORT'!Y967=""),IF('ACCESS EXPORT'!V967&lt;&gt;"",(IF(TODAY()-'ACCESS EXPORT'!V967&gt;=-60,UPPER(CONCATENATE(VLOOKUP(B967,'ACCESS EXPORT'!$B:$P,15,FALSE),""&amp;CHAR(10)&amp;"(SEP",TEXT('ACCESS EXPORT'!V967," MM/DD/YYY)"))),IF(TODAY()-'ACCESS EXPORT'!V967&lt;0,UPPER(VLOOKUP(B967,'ACCESS EXPORT'!$B:$P,15,FALSE)),UPPER(VLOOKUP(B967,'ACCESS EXPORT'!$B:$P,15,FALSE))))),IF('ACCESS EXPORT'!U967="",UPPER(VLOOKUP(B967,'ACCESS EXPORT'!$B:$P,15,FALSE)),IF(TODAY()-'ACCESS EXPORT'!U967&lt;=30,CONCATENATE(UPPER(VLOOKUP(B967,'ACCESS EXPORT'!$B:$P,15,FALSE)),""&amp;CHAR(10)&amp;"(NEW",TEXT('ACCESS EXPORT'!U967," MM/DD/YYY)")),IF(AND(TODAY()-'ACCESS EXPORT'!U967&gt;30,TODAY()&gt;0),UPPER(VLOOKUP(B967,'ACCESS EXPORT'!$B:$P,15,FALSE)))))),IF('ACCESS EXPORT'!Y967&lt;&gt;"",UPPER(CONCATENATE(UPPER(VLOOKUP(B967,'ACCESS EXPORT'!$B:$P,15,FALSE)),""&amp;CHAR(10)&amp;"(Transfer Out",TEXT('ACCESS EXPORT'!Y967," MM/DD/YYY)"))),IF('ACCESS EXPORT'!X967&lt;&gt;"",UPPER(CONCATENATE(UPPER(VLOOKUP(B967,'ACCESS EXPORT'!$B:$P,15,FALSE)),""&amp;CHAR(10)&amp;"(Transfer In",TEXT('ACCESS EXPORT'!X967," MM/DD/YYY)"))))))</f>
        <v>RUPPEL, GREGORY</v>
      </c>
      <c r="O967" s="4" t="str">
        <f>_xlfn.IFNA(VLOOKUP(B967,'ACCESS EXPORT'!$B:$Q,16,FALSE),"")</f>
        <v>MD</v>
      </c>
      <c r="P967" s="4" t="str">
        <f>_xlfn.IFNA(VLOOKUP(B967,'ACCESS EXPORT'!B:W,22,FALSE),"-")</f>
        <v>1700171816</v>
      </c>
      <c r="Q967" s="4" t="str">
        <f>_xlfn.IFNA(VLOOKUP(A967,'ACCESS EXPORT'!$A:$AG,33,0),"-")</f>
        <v>Gretchen Scoleri</v>
      </c>
      <c r="R967" s="4" t="str">
        <f>_xlfn.IFNA(VLOOKUP(A967,'ACCESS EXPORT'!$A:$AH,34,0),"-")</f>
        <v>Linda Hopkins</v>
      </c>
      <c r="S967" s="4" t="str">
        <f>_xlfn.IFNA(VLOOKUP(A967,'ACCESS EXPORT'!$A:$AI,35,0),"-")</f>
        <v>James Agee</v>
      </c>
      <c r="T967" s="4" t="str">
        <f>_xlfn.IFNA(VLOOKUP(A967,'ACCESS EXPORT'!$A:$AJ,36,0),"-")</f>
        <v>Wanda Cruz</v>
      </c>
      <c r="U967" s="4" t="str">
        <f>_xlfn.IFNA(VLOOKUP(A967,'ACCESS EXPORT'!$A:$AK,37,0),"-")</f>
        <v>athena</v>
      </c>
      <c r="V967" s="4" t="str">
        <f>_xlfn.IFNA(VLOOKUP(A967,'ACCESS EXPORT'!$A:$AL,38,0),"-")</f>
        <v>N/A</v>
      </c>
      <c r="W967" s="4" t="str">
        <f>_xlfn.IFNA(VLOOKUP(A967,'ACCESS EXPORT'!$A:$AM,39,0),"-")</f>
        <v/>
      </c>
      <c r="X967" s="4" t="str">
        <f>_xlfn.IFNA(VLOOKUP(A967,'ACCESS EXPORT'!$A:$AN,40,0),"-")</f>
        <v>Libia Villaquiran / Jenny Green</v>
      </c>
      <c r="Y967" s="26" t="str">
        <f>_xlfn.IFNA(VLOOKUP(A967,'ACCESS EXPORT'!A:AO,41,0),"")</f>
        <v>Kristin Miller</v>
      </c>
      <c r="Z967" s="26" t="str">
        <f>_xlfn.IFNA(VLOOKUP(A967,'ACCESS EXPORT'!A:AP,42,0),"")</f>
        <v/>
      </c>
      <c r="AA967" s="26" t="str">
        <f>_xlfn.IFNA(VLOOKUP(A967,'ACCESS EXPORT'!A:AQ,43,0),"")</f>
        <v>Heather Tootle</v>
      </c>
    </row>
    <row r="968" spans="1:27" ht="18.75" x14ac:dyDescent="0.25">
      <c r="A968" s="33">
        <v>158</v>
      </c>
      <c r="B968" s="10">
        <v>2233</v>
      </c>
      <c r="C968" s="7" t="str">
        <f ca="1">IFERROR(UPPER(IF(AND('ACCESS EXPORT'!AA968="",'ACCESS EXPORT'!Z968=""),VLOOKUP(A968,'ACCESS EXPORT'!$A:$AF,32,FALSE),(IF('ACCESS EXPORT'!AA968&lt;&gt;"",CONCATENATE(VLOOKUP(A968,'ACCESS EXPORT'!$A:$AF,32,FALSE)," (Closed",TEXT('ACCESS EXPORT'!AA968," MM/DD/YYY)")),IF(TODAY()&lt;(('ACCESS EXPORT'!Z968)+30),CONCATENATE(VLOOKUP(A968,'ACCESS EXPORT'!$A:$AF,32,FALSE)," (Opens",TEXT('ACCESS EXPORT'!Z968," MM/DD/YYY)")),VLOOKUP(A968,'ACCESS EXPORT'!$A:$AF,32,FALSE)))))),"-")</f>
        <v>ADVENTHEALTH MEDICAL GROUP CRITICAL CARE AT CENTRAL FLORIDA</v>
      </c>
      <c r="D968" s="3" t="str">
        <f ca="1">IFERROR(UPPER(IF(AND('ACCESS EXPORT'!AA968="",'ACCESS EXPORT'!Z968=""),VLOOKUP(A968,'ACCESS EXPORT'!$A:$AF,28,FALSE),(IF('ACCESS EXPORT'!AA968&lt;&gt;"",CONCATENATE(VLOOKUP(A968,'ACCESS EXPORT'!$A:$AF,28,FALSE)," (Closed",TEXT('ACCESS EXPORT'!AA968," MM/DD/YYY)")),IF(TODAY()&lt;(('ACCESS EXPORT'!Z968)+30),CONCATENATE(VLOOKUP(A968,'ACCESS EXPORT'!$A:$AF,28,FALSE)," (Opens",TEXT('ACCESS EXPORT'!Z968," MM/DD/YYY)")),VLOOKUP(A968,'ACCESS EXPORT'!$A:$AF,28,FALSE)))))),"-")</f>
        <v>CRITICAL CARE SPECIALISTS</v>
      </c>
      <c r="E968" s="3" t="str">
        <f>VLOOKUP($A968,'ACCESS EXPORT'!$A:$AF,3,FALSE)</f>
        <v>7760</v>
      </c>
      <c r="F968" s="3" t="str">
        <f>UPPER(CONCATENATE(VLOOKUP(A968,'ACCESS EXPORT'!$A:$AF,4,FALSE)," ",VLOOKUP(A968,'ACCESS EXPORT'!$A:$AF,5,FALSE)," ",VLOOKUP(A968,'ACCESS EXPORT'!$A:$AF,6,FALSE)," ",VLOOKUP(A968,'ACCESS EXPORT'!$A:$AA,7,FALSE)," ",VLOOKUP(A968,'ACCESS EXPORT'!$A:$AA,8,FALSE)))</f>
        <v>2501 N ORANGE AVE SUITE 401 ORLANDO FL 32804</v>
      </c>
      <c r="G968" s="4" t="str">
        <f>UPPER(VLOOKUP($A968,'ACCESS EXPORT'!$A:$AF,9,FALSE))</f>
        <v>ORANGE</v>
      </c>
      <c r="H968" s="4" t="str">
        <f>_xlfn.IFNA(VLOOKUP($B968,'ACCESS EXPORT'!$B:$J,9,FALSE),"")</f>
        <v>HB</v>
      </c>
      <c r="I968" s="3" t="str">
        <f>CONCATENATE("(P)",VLOOKUP($A968,'ACCESS EXPORT'!$A:$AF,11,FALSE)," (F)",VLOOKUP($A968,'ACCESS EXPORT'!$A:$AF,29,FALSE))</f>
        <v>(P)(407) 303-7283 (F)(407)303-0347</v>
      </c>
      <c r="J968" s="4" t="str">
        <f>UPPER(VLOOKUP($A968,'ACCESS EXPORT'!$A:$AF,12,FALSE))</f>
        <v>CRITICAL CARE/HOSPITALIST</v>
      </c>
      <c r="K968" s="4" t="str">
        <f>UPPER(VLOOKUP($A968,'ACCESS EXPORT'!$A:$AF,13,FALSE))</f>
        <v>WILLIAM WINDER</v>
      </c>
      <c r="L968" s="3" t="str">
        <f>IF(AND(VLOOKUP(A968,'ACCESS EXPORT'!A:AE,1,0),'ACCESS EXPORT'!N968=""),UPPER(CONCATENATE('ACCESS EXPORT'!AE968)),IF(VLOOKUP(A968,'ACCESS EXPORT'!A:AE,1,0),UPPER(CONCATENATE('ACCESS EXPORT'!N968," "&amp;CHAR(10),'ACCESS EXPORT'!AE968))))</f>
        <v>AMBER MODANI 
SAMANTHA AU-YEUNG (PRAC. ADMIN)</v>
      </c>
      <c r="M968" s="4" t="str">
        <f>UPPER(VLOOKUP($A968,'ACCESS EXPORT'!$A:$O,15,FALSE))</f>
        <v/>
      </c>
      <c r="N968" s="4" t="str">
        <f ca="1">IF(AND('ACCESS EXPORT'!X968="",'ACCESS EXPORT'!Y968=""),IF('ACCESS EXPORT'!V968&lt;&gt;"",(IF(TODAY()-'ACCESS EXPORT'!V968&gt;=-60,UPPER(CONCATENATE(VLOOKUP(B968,'ACCESS EXPORT'!$B:$P,15,FALSE),""&amp;CHAR(10)&amp;"(SEP",TEXT('ACCESS EXPORT'!V968," MM/DD/YYY)"))),IF(TODAY()-'ACCESS EXPORT'!V968&lt;0,UPPER(VLOOKUP(B968,'ACCESS EXPORT'!$B:$P,15,FALSE)),UPPER(VLOOKUP(B968,'ACCESS EXPORT'!$B:$P,15,FALSE))))),IF('ACCESS EXPORT'!U968="",UPPER(VLOOKUP(B968,'ACCESS EXPORT'!$B:$P,15,FALSE)),IF(TODAY()-'ACCESS EXPORT'!U968&lt;=30,CONCATENATE(UPPER(VLOOKUP(B968,'ACCESS EXPORT'!$B:$P,15,FALSE)),""&amp;CHAR(10)&amp;"(NEW",TEXT('ACCESS EXPORT'!U968," MM/DD/YYY)")),IF(AND(TODAY()-'ACCESS EXPORT'!U968&gt;30,TODAY()&gt;0),UPPER(VLOOKUP(B968,'ACCESS EXPORT'!$B:$P,15,FALSE)))))),IF('ACCESS EXPORT'!Y968&lt;&gt;"",UPPER(CONCATENATE(UPPER(VLOOKUP(B968,'ACCESS EXPORT'!$B:$P,15,FALSE)),""&amp;CHAR(10)&amp;"(Transfer Out",TEXT('ACCESS EXPORT'!Y968," MM/DD/YYY)"))),IF('ACCESS EXPORT'!X968&lt;&gt;"",UPPER(CONCATENATE(UPPER(VLOOKUP(B968,'ACCESS EXPORT'!$B:$P,15,FALSE)),""&amp;CHAR(10)&amp;"(Transfer In",TEXT('ACCESS EXPORT'!X968," MM/DD/YYY)"))))))</f>
        <v>DAYHOFF, KELLY</v>
      </c>
      <c r="O968" s="4" t="str">
        <f>_xlfn.IFNA(VLOOKUP(B968,'ACCESS EXPORT'!$B:$Q,16,FALSE),"")</f>
        <v>PA-C</v>
      </c>
      <c r="P968" s="4" t="str">
        <f>_xlfn.IFNA(VLOOKUP(B968,'ACCESS EXPORT'!B:W,22,FALSE),"-")</f>
        <v>1225548449</v>
      </c>
      <c r="Q968" s="4" t="str">
        <f>_xlfn.IFNA(VLOOKUP(A968,'ACCESS EXPORT'!$A:$AG,33,0),"-")</f>
        <v>Gretchen Scoleri</v>
      </c>
      <c r="R968" s="4" t="str">
        <f>_xlfn.IFNA(VLOOKUP(A968,'ACCESS EXPORT'!$A:$AH,34,0),"-")</f>
        <v>Linda Hopkins</v>
      </c>
      <c r="S968" s="4" t="str">
        <f>_xlfn.IFNA(VLOOKUP(A968,'ACCESS EXPORT'!$A:$AI,35,0),"-")</f>
        <v>James Agee</v>
      </c>
      <c r="T968" s="4" t="str">
        <f>_xlfn.IFNA(VLOOKUP(A968,'ACCESS EXPORT'!$A:$AJ,36,0),"-")</f>
        <v>Wanda Cruz</v>
      </c>
      <c r="U968" s="4" t="str">
        <f>_xlfn.IFNA(VLOOKUP(A968,'ACCESS EXPORT'!$A:$AK,37,0),"-")</f>
        <v>athena</v>
      </c>
      <c r="V968" s="4" t="str">
        <f>_xlfn.IFNA(VLOOKUP(A968,'ACCESS EXPORT'!$A:$AL,38,0),"-")</f>
        <v>N/A</v>
      </c>
      <c r="W968" s="4" t="str">
        <f>_xlfn.IFNA(VLOOKUP(A968,'ACCESS EXPORT'!$A:$AM,39,0),"-")</f>
        <v/>
      </c>
      <c r="X968" s="4" t="str">
        <f>_xlfn.IFNA(VLOOKUP(A968,'ACCESS EXPORT'!$A:$AN,40,0),"-")</f>
        <v>Libia Villaquiran / Jenny Green</v>
      </c>
      <c r="Y968" s="26" t="str">
        <f>_xlfn.IFNA(VLOOKUP(A968,'ACCESS EXPORT'!A:AO,41,0),"")</f>
        <v>Kristin Miller</v>
      </c>
      <c r="Z968" s="26" t="str">
        <f>_xlfn.IFNA(VLOOKUP(A968,'ACCESS EXPORT'!A:AP,42,0),"")</f>
        <v/>
      </c>
      <c r="AA968" s="26" t="str">
        <f>_xlfn.IFNA(VLOOKUP(A968,'ACCESS EXPORT'!A:AQ,43,0),"")</f>
        <v>Heather Tootle</v>
      </c>
    </row>
    <row r="969" spans="1:27" ht="18.75" x14ac:dyDescent="0.25">
      <c r="A969" s="33">
        <v>158</v>
      </c>
      <c r="B969" s="10">
        <v>2234</v>
      </c>
      <c r="C969" s="7" t="str">
        <f ca="1">IFERROR(UPPER(IF(AND('ACCESS EXPORT'!AA969="",'ACCESS EXPORT'!Z969=""),VLOOKUP(A969,'ACCESS EXPORT'!$A:$AF,32,FALSE),(IF('ACCESS EXPORT'!AA969&lt;&gt;"",CONCATENATE(VLOOKUP(A969,'ACCESS EXPORT'!$A:$AF,32,FALSE)," (Closed",TEXT('ACCESS EXPORT'!AA969," MM/DD/YYY)")),IF(TODAY()&lt;(('ACCESS EXPORT'!Z969)+30),CONCATENATE(VLOOKUP(A969,'ACCESS EXPORT'!$A:$AF,32,FALSE)," (Opens",TEXT('ACCESS EXPORT'!Z969," MM/DD/YYY)")),VLOOKUP(A969,'ACCESS EXPORT'!$A:$AF,32,FALSE)))))),"-")</f>
        <v>ADVENTHEALTH MEDICAL GROUP CRITICAL CARE AT CENTRAL FLORIDA</v>
      </c>
      <c r="D969" s="3" t="str">
        <f ca="1">IFERROR(UPPER(IF(AND('ACCESS EXPORT'!AA969="",'ACCESS EXPORT'!Z969=""),VLOOKUP(A969,'ACCESS EXPORT'!$A:$AF,28,FALSE),(IF('ACCESS EXPORT'!AA969&lt;&gt;"",CONCATENATE(VLOOKUP(A969,'ACCESS EXPORT'!$A:$AF,28,FALSE)," (Closed",TEXT('ACCESS EXPORT'!AA969," MM/DD/YYY)")),IF(TODAY()&lt;(('ACCESS EXPORT'!Z969)+30),CONCATENATE(VLOOKUP(A969,'ACCESS EXPORT'!$A:$AF,28,FALSE)," (Opens",TEXT('ACCESS EXPORT'!Z969," MM/DD/YYY)")),VLOOKUP(A969,'ACCESS EXPORT'!$A:$AF,28,FALSE)))))),"-")</f>
        <v>CRITICAL CARE SPECIALISTS</v>
      </c>
      <c r="E969" s="3" t="str">
        <f>VLOOKUP($A969,'ACCESS EXPORT'!$A:$AF,3,FALSE)</f>
        <v>7760</v>
      </c>
      <c r="F969" s="3" t="str">
        <f>UPPER(CONCATENATE(VLOOKUP(A969,'ACCESS EXPORT'!$A:$AF,4,FALSE)," ",VLOOKUP(A969,'ACCESS EXPORT'!$A:$AF,5,FALSE)," ",VLOOKUP(A969,'ACCESS EXPORT'!$A:$AF,6,FALSE)," ",VLOOKUP(A969,'ACCESS EXPORT'!$A:$AA,7,FALSE)," ",VLOOKUP(A969,'ACCESS EXPORT'!$A:$AA,8,FALSE)))</f>
        <v>2501 N ORANGE AVE SUITE 401 ORLANDO FL 32804</v>
      </c>
      <c r="G969" s="4" t="str">
        <f>UPPER(VLOOKUP($A969,'ACCESS EXPORT'!$A:$AF,9,FALSE))</f>
        <v>ORANGE</v>
      </c>
      <c r="H969" s="4" t="str">
        <f>_xlfn.IFNA(VLOOKUP($B969,'ACCESS EXPORT'!$B:$J,9,FALSE),"")</f>
        <v>HB</v>
      </c>
      <c r="I969" s="3" t="str">
        <f>CONCATENATE("(P)",VLOOKUP($A969,'ACCESS EXPORT'!$A:$AF,11,FALSE)," (F)",VLOOKUP($A969,'ACCESS EXPORT'!$A:$AF,29,FALSE))</f>
        <v>(P)(407) 303-7283 (F)(407)303-0347</v>
      </c>
      <c r="J969" s="4" t="str">
        <f>UPPER(VLOOKUP($A969,'ACCESS EXPORT'!$A:$AF,12,FALSE))</f>
        <v>CRITICAL CARE/HOSPITALIST</v>
      </c>
      <c r="K969" s="4" t="str">
        <f>UPPER(VLOOKUP($A969,'ACCESS EXPORT'!$A:$AF,13,FALSE))</f>
        <v>WILLIAM WINDER</v>
      </c>
      <c r="L969" s="3" t="str">
        <f>IF(AND(VLOOKUP(A969,'ACCESS EXPORT'!A:AE,1,0),'ACCESS EXPORT'!N969=""),UPPER(CONCATENATE('ACCESS EXPORT'!AE969)),IF(VLOOKUP(A969,'ACCESS EXPORT'!A:AE,1,0),UPPER(CONCATENATE('ACCESS EXPORT'!N969," "&amp;CHAR(10),'ACCESS EXPORT'!AE969))))</f>
        <v>AMBER MODANI 
SAMANTHA AU-YEUNG (PRAC. ADMIN)</v>
      </c>
      <c r="M969" s="4" t="str">
        <f>UPPER(VLOOKUP($A969,'ACCESS EXPORT'!$A:$O,15,FALSE))</f>
        <v/>
      </c>
      <c r="N969" s="4" t="str">
        <f ca="1">IF(AND('ACCESS EXPORT'!X969="",'ACCESS EXPORT'!Y969=""),IF('ACCESS EXPORT'!V969&lt;&gt;"",(IF(TODAY()-'ACCESS EXPORT'!V969&gt;=-60,UPPER(CONCATENATE(VLOOKUP(B969,'ACCESS EXPORT'!$B:$P,15,FALSE),""&amp;CHAR(10)&amp;"(SEP",TEXT('ACCESS EXPORT'!V969," MM/DD/YYY)"))),IF(TODAY()-'ACCESS EXPORT'!V969&lt;0,UPPER(VLOOKUP(B969,'ACCESS EXPORT'!$B:$P,15,FALSE)),UPPER(VLOOKUP(B969,'ACCESS EXPORT'!$B:$P,15,FALSE))))),IF('ACCESS EXPORT'!U969="",UPPER(VLOOKUP(B969,'ACCESS EXPORT'!$B:$P,15,FALSE)),IF(TODAY()-'ACCESS EXPORT'!U969&lt;=30,CONCATENATE(UPPER(VLOOKUP(B969,'ACCESS EXPORT'!$B:$P,15,FALSE)),""&amp;CHAR(10)&amp;"(NEW",TEXT('ACCESS EXPORT'!U969," MM/DD/YYY)")),IF(AND(TODAY()-'ACCESS EXPORT'!U969&gt;30,TODAY()&gt;0),UPPER(VLOOKUP(B969,'ACCESS EXPORT'!$B:$P,15,FALSE)))))),IF('ACCESS EXPORT'!Y969&lt;&gt;"",UPPER(CONCATENATE(UPPER(VLOOKUP(B969,'ACCESS EXPORT'!$B:$P,15,FALSE)),""&amp;CHAR(10)&amp;"(Transfer Out",TEXT('ACCESS EXPORT'!Y969," MM/DD/YYY)"))),IF('ACCESS EXPORT'!X969&lt;&gt;"",UPPER(CONCATENATE(UPPER(VLOOKUP(B969,'ACCESS EXPORT'!$B:$P,15,FALSE)),""&amp;CHAR(10)&amp;"(Transfer In",TEXT('ACCESS EXPORT'!X969," MM/DD/YYY)"))))))</f>
        <v>BASILE, ALYSSA</v>
      </c>
      <c r="O969" s="4" t="str">
        <f>_xlfn.IFNA(VLOOKUP(B969,'ACCESS EXPORT'!$B:$Q,16,FALSE),"")</f>
        <v>APRN</v>
      </c>
      <c r="P969" s="4" t="str">
        <f>_xlfn.IFNA(VLOOKUP(B969,'ACCESS EXPORT'!B:W,22,FALSE),"-")</f>
        <v>1689147985</v>
      </c>
      <c r="Q969" s="4" t="str">
        <f>_xlfn.IFNA(VLOOKUP(A969,'ACCESS EXPORT'!$A:$AG,33,0),"-")</f>
        <v>Gretchen Scoleri</v>
      </c>
      <c r="R969" s="4" t="str">
        <f>_xlfn.IFNA(VLOOKUP(A969,'ACCESS EXPORT'!$A:$AH,34,0),"-")</f>
        <v>Linda Hopkins</v>
      </c>
      <c r="S969" s="4" t="str">
        <f>_xlfn.IFNA(VLOOKUP(A969,'ACCESS EXPORT'!$A:$AI,35,0),"-")</f>
        <v>James Agee</v>
      </c>
      <c r="T969" s="4" t="str">
        <f>_xlfn.IFNA(VLOOKUP(A969,'ACCESS EXPORT'!$A:$AJ,36,0),"-")</f>
        <v>Wanda Cruz</v>
      </c>
      <c r="U969" s="4" t="str">
        <f>_xlfn.IFNA(VLOOKUP(A969,'ACCESS EXPORT'!$A:$AK,37,0),"-")</f>
        <v>athena</v>
      </c>
      <c r="V969" s="4" t="str">
        <f>_xlfn.IFNA(VLOOKUP(A969,'ACCESS EXPORT'!$A:$AL,38,0),"-")</f>
        <v>N/A</v>
      </c>
      <c r="W969" s="4" t="str">
        <f>_xlfn.IFNA(VLOOKUP(A969,'ACCESS EXPORT'!$A:$AM,39,0),"-")</f>
        <v/>
      </c>
      <c r="X969" s="4" t="str">
        <f>_xlfn.IFNA(VLOOKUP(A969,'ACCESS EXPORT'!$A:$AN,40,0),"-")</f>
        <v>Libia Villaquiran / Jenny Green</v>
      </c>
      <c r="Y969" s="26" t="str">
        <f>_xlfn.IFNA(VLOOKUP(A969,'ACCESS EXPORT'!A:AO,41,0),"")</f>
        <v>Kristin Miller</v>
      </c>
      <c r="Z969" s="26" t="str">
        <f>_xlfn.IFNA(VLOOKUP(A969,'ACCESS EXPORT'!A:AP,42,0),"")</f>
        <v/>
      </c>
      <c r="AA969" s="26" t="str">
        <f>_xlfn.IFNA(VLOOKUP(A969,'ACCESS EXPORT'!A:AQ,43,0),"")</f>
        <v>Heather Tootle</v>
      </c>
    </row>
    <row r="970" spans="1:27" ht="18.75" x14ac:dyDescent="0.25">
      <c r="A970" s="33">
        <v>158</v>
      </c>
      <c r="B970" s="10">
        <v>2231</v>
      </c>
      <c r="C970" s="7" t="str">
        <f ca="1">IFERROR(UPPER(IF(AND('ACCESS EXPORT'!AA970="",'ACCESS EXPORT'!Z970=""),VLOOKUP(A970,'ACCESS EXPORT'!$A:$AF,32,FALSE),(IF('ACCESS EXPORT'!AA970&lt;&gt;"",CONCATENATE(VLOOKUP(A970,'ACCESS EXPORT'!$A:$AF,32,FALSE)," (Closed",TEXT('ACCESS EXPORT'!AA970," MM/DD/YYY)")),IF(TODAY()&lt;(('ACCESS EXPORT'!Z970)+30),CONCATENATE(VLOOKUP(A970,'ACCESS EXPORT'!$A:$AF,32,FALSE)," (Opens",TEXT('ACCESS EXPORT'!Z970," MM/DD/YYY)")),VLOOKUP(A970,'ACCESS EXPORT'!$A:$AF,32,FALSE)))))),"-")</f>
        <v>ADVENTHEALTH MEDICAL GROUP CRITICAL CARE AT CENTRAL FLORIDA</v>
      </c>
      <c r="D970" s="3" t="str">
        <f ca="1">IFERROR(UPPER(IF(AND('ACCESS EXPORT'!AA970="",'ACCESS EXPORT'!Z970=""),VLOOKUP(A970,'ACCESS EXPORT'!$A:$AF,28,FALSE),(IF('ACCESS EXPORT'!AA970&lt;&gt;"",CONCATENATE(VLOOKUP(A970,'ACCESS EXPORT'!$A:$AF,28,FALSE)," (Closed",TEXT('ACCESS EXPORT'!AA970," MM/DD/YYY)")),IF(TODAY()&lt;(('ACCESS EXPORT'!Z970)+30),CONCATENATE(VLOOKUP(A970,'ACCESS EXPORT'!$A:$AF,28,FALSE)," (Opens",TEXT('ACCESS EXPORT'!Z970," MM/DD/YYY)")),VLOOKUP(A970,'ACCESS EXPORT'!$A:$AF,28,FALSE)))))),"-")</f>
        <v>CRITICAL CARE SPECIALISTS</v>
      </c>
      <c r="E970" s="3" t="str">
        <f>VLOOKUP($A970,'ACCESS EXPORT'!$A:$AF,3,FALSE)</f>
        <v>7760</v>
      </c>
      <c r="F970" s="3" t="str">
        <f>UPPER(CONCATENATE(VLOOKUP(A970,'ACCESS EXPORT'!$A:$AF,4,FALSE)," ",VLOOKUP(A970,'ACCESS EXPORT'!$A:$AF,5,FALSE)," ",VLOOKUP(A970,'ACCESS EXPORT'!$A:$AF,6,FALSE)," ",VLOOKUP(A970,'ACCESS EXPORT'!$A:$AA,7,FALSE)," ",VLOOKUP(A970,'ACCESS EXPORT'!$A:$AA,8,FALSE)))</f>
        <v>2501 N ORANGE AVE SUITE 401 ORLANDO FL 32804</v>
      </c>
      <c r="G970" s="4" t="str">
        <f>UPPER(VLOOKUP($A970,'ACCESS EXPORT'!$A:$AF,9,FALSE))</f>
        <v>ORANGE</v>
      </c>
      <c r="H970" s="4" t="str">
        <f>_xlfn.IFNA(VLOOKUP($B970,'ACCESS EXPORT'!$B:$J,9,FALSE),"")</f>
        <v>HB</v>
      </c>
      <c r="I970" s="3" t="str">
        <f>CONCATENATE("(P)",VLOOKUP($A970,'ACCESS EXPORT'!$A:$AF,11,FALSE)," (F)",VLOOKUP($A970,'ACCESS EXPORT'!$A:$AF,29,FALSE))</f>
        <v>(P)(407) 303-7283 (F)(407)303-0347</v>
      </c>
      <c r="J970" s="4" t="str">
        <f>UPPER(VLOOKUP($A970,'ACCESS EXPORT'!$A:$AF,12,FALSE))</f>
        <v>CRITICAL CARE/HOSPITALIST</v>
      </c>
      <c r="K970" s="4" t="str">
        <f>UPPER(VLOOKUP($A970,'ACCESS EXPORT'!$A:$AF,13,FALSE))</f>
        <v>WILLIAM WINDER</v>
      </c>
      <c r="L970" s="3" t="str">
        <f>IF(AND(VLOOKUP(A970,'ACCESS EXPORT'!A:AE,1,0),'ACCESS EXPORT'!N970=""),UPPER(CONCATENATE('ACCESS EXPORT'!AE970)),IF(VLOOKUP(A970,'ACCESS EXPORT'!A:AE,1,0),UPPER(CONCATENATE('ACCESS EXPORT'!N970," "&amp;CHAR(10),'ACCESS EXPORT'!AE970))))</f>
        <v>AMBER MODANI 
SAMANTHA AU-YEUNG (PRAC. ADMIN)</v>
      </c>
      <c r="M970" s="4" t="str">
        <f>UPPER(VLOOKUP($A970,'ACCESS EXPORT'!$A:$O,15,FALSE))</f>
        <v/>
      </c>
      <c r="N970" s="4" t="str">
        <f ca="1">IF(AND('ACCESS EXPORT'!X970="",'ACCESS EXPORT'!Y970=""),IF('ACCESS EXPORT'!V970&lt;&gt;"",(IF(TODAY()-'ACCESS EXPORT'!V970&gt;=-60,UPPER(CONCATENATE(VLOOKUP(B970,'ACCESS EXPORT'!$B:$P,15,FALSE),""&amp;CHAR(10)&amp;"(SEP",TEXT('ACCESS EXPORT'!V970," MM/DD/YYY)"))),IF(TODAY()-'ACCESS EXPORT'!V970&lt;0,UPPER(VLOOKUP(B970,'ACCESS EXPORT'!$B:$P,15,FALSE)),UPPER(VLOOKUP(B970,'ACCESS EXPORT'!$B:$P,15,FALSE))))),IF('ACCESS EXPORT'!U970="",UPPER(VLOOKUP(B970,'ACCESS EXPORT'!$B:$P,15,FALSE)),IF(TODAY()-'ACCESS EXPORT'!U970&lt;=30,CONCATENATE(UPPER(VLOOKUP(B970,'ACCESS EXPORT'!$B:$P,15,FALSE)),""&amp;CHAR(10)&amp;"(NEW",TEXT('ACCESS EXPORT'!U970," MM/DD/YYY)")),IF(AND(TODAY()-'ACCESS EXPORT'!U970&gt;30,TODAY()&gt;0),UPPER(VLOOKUP(B970,'ACCESS EXPORT'!$B:$P,15,FALSE)))))),IF('ACCESS EXPORT'!Y970&lt;&gt;"",UPPER(CONCATENATE(UPPER(VLOOKUP(B970,'ACCESS EXPORT'!$B:$P,15,FALSE)),""&amp;CHAR(10)&amp;"(Transfer Out",TEXT('ACCESS EXPORT'!Y970," MM/DD/YYY)"))),IF('ACCESS EXPORT'!X970&lt;&gt;"",UPPER(CONCATENATE(UPPER(VLOOKUP(B970,'ACCESS EXPORT'!$B:$P,15,FALSE)),""&amp;CHAR(10)&amp;"(Transfer In",TEXT('ACCESS EXPORT'!X970," MM/DD/YYY)"))))))</f>
        <v>RAMADAN, BASSEL</v>
      </c>
      <c r="O970" s="4" t="str">
        <f>_xlfn.IFNA(VLOOKUP(B970,'ACCESS EXPORT'!$B:$Q,16,FALSE),"")</f>
        <v>MD</v>
      </c>
      <c r="P970" s="4" t="str">
        <f>_xlfn.IFNA(VLOOKUP(B970,'ACCESS EXPORT'!B:W,22,FALSE),"-")</f>
        <v>1487603361</v>
      </c>
      <c r="Q970" s="4" t="str">
        <f>_xlfn.IFNA(VLOOKUP(A970,'ACCESS EXPORT'!$A:$AG,33,0),"-")</f>
        <v>Gretchen Scoleri</v>
      </c>
      <c r="R970" s="4" t="str">
        <f>_xlfn.IFNA(VLOOKUP(A970,'ACCESS EXPORT'!$A:$AH,34,0),"-")</f>
        <v>Linda Hopkins</v>
      </c>
      <c r="S970" s="4" t="str">
        <f>_xlfn.IFNA(VLOOKUP(A970,'ACCESS EXPORT'!$A:$AI,35,0),"-")</f>
        <v>James Agee</v>
      </c>
      <c r="T970" s="4" t="str">
        <f>_xlfn.IFNA(VLOOKUP(A970,'ACCESS EXPORT'!$A:$AJ,36,0),"-")</f>
        <v>Wanda Cruz</v>
      </c>
      <c r="U970" s="4" t="str">
        <f>_xlfn.IFNA(VLOOKUP(A970,'ACCESS EXPORT'!$A:$AK,37,0),"-")</f>
        <v>athena</v>
      </c>
      <c r="V970" s="4" t="str">
        <f>_xlfn.IFNA(VLOOKUP(A970,'ACCESS EXPORT'!$A:$AL,38,0),"-")</f>
        <v>N/A</v>
      </c>
      <c r="W970" s="4" t="str">
        <f>_xlfn.IFNA(VLOOKUP(A970,'ACCESS EXPORT'!$A:$AM,39,0),"-")</f>
        <v/>
      </c>
      <c r="X970" s="4" t="str">
        <f>_xlfn.IFNA(VLOOKUP(A970,'ACCESS EXPORT'!$A:$AN,40,0),"-")</f>
        <v>Libia Villaquiran / Jenny Green</v>
      </c>
      <c r="Y970" s="26" t="str">
        <f>_xlfn.IFNA(VLOOKUP(A970,'ACCESS EXPORT'!A:AO,41,0),"")</f>
        <v>Kristin Miller</v>
      </c>
      <c r="Z970" s="26" t="str">
        <f>_xlfn.IFNA(VLOOKUP(A970,'ACCESS EXPORT'!A:AP,42,0),"")</f>
        <v/>
      </c>
      <c r="AA970" s="26" t="str">
        <f>_xlfn.IFNA(VLOOKUP(A970,'ACCESS EXPORT'!A:AQ,43,0),"")</f>
        <v>Heather Tootle</v>
      </c>
    </row>
    <row r="971" spans="1:27" ht="18.75" x14ac:dyDescent="0.25">
      <c r="A971" s="33">
        <v>158</v>
      </c>
      <c r="B971" s="10">
        <v>1989</v>
      </c>
      <c r="C971" s="7" t="str">
        <f ca="1">IFERROR(UPPER(IF(AND('ACCESS EXPORT'!AA971="",'ACCESS EXPORT'!Z971=""),VLOOKUP(A971,'ACCESS EXPORT'!$A:$AF,32,FALSE),(IF('ACCESS EXPORT'!AA971&lt;&gt;"",CONCATENATE(VLOOKUP(A971,'ACCESS EXPORT'!$A:$AF,32,FALSE)," (Closed",TEXT('ACCESS EXPORT'!AA971," MM/DD/YYY)")),IF(TODAY()&lt;(('ACCESS EXPORT'!Z971)+30),CONCATENATE(VLOOKUP(A971,'ACCESS EXPORT'!$A:$AF,32,FALSE)," (Opens",TEXT('ACCESS EXPORT'!Z971," MM/DD/YYY)")),VLOOKUP(A971,'ACCESS EXPORT'!$A:$AF,32,FALSE)))))),"-")</f>
        <v>ADVENTHEALTH MEDICAL GROUP CRITICAL CARE AT CENTRAL FLORIDA</v>
      </c>
      <c r="D971" s="3" t="str">
        <f ca="1">IFERROR(UPPER(IF(AND('ACCESS EXPORT'!AA971="",'ACCESS EXPORT'!Z971=""),VLOOKUP(A971,'ACCESS EXPORT'!$A:$AF,28,FALSE),(IF('ACCESS EXPORT'!AA971&lt;&gt;"",CONCATENATE(VLOOKUP(A971,'ACCESS EXPORT'!$A:$AF,28,FALSE)," (Closed",TEXT('ACCESS EXPORT'!AA971," MM/DD/YYY)")),IF(TODAY()&lt;(('ACCESS EXPORT'!Z971)+30),CONCATENATE(VLOOKUP(A971,'ACCESS EXPORT'!$A:$AF,28,FALSE)," (Opens",TEXT('ACCESS EXPORT'!Z971," MM/DD/YYY)")),VLOOKUP(A971,'ACCESS EXPORT'!$A:$AF,28,FALSE)))))),"-")</f>
        <v>CRITICAL CARE SPECIALISTS</v>
      </c>
      <c r="E971" s="3" t="str">
        <f>VLOOKUP($A971,'ACCESS EXPORT'!$A:$AF,3,FALSE)</f>
        <v>7760</v>
      </c>
      <c r="F971" s="3" t="str">
        <f>UPPER(CONCATENATE(VLOOKUP(A971,'ACCESS EXPORT'!$A:$AF,4,FALSE)," ",VLOOKUP(A971,'ACCESS EXPORT'!$A:$AF,5,FALSE)," ",VLOOKUP(A971,'ACCESS EXPORT'!$A:$AF,6,FALSE)," ",VLOOKUP(A971,'ACCESS EXPORT'!$A:$AA,7,FALSE)," ",VLOOKUP(A971,'ACCESS EXPORT'!$A:$AA,8,FALSE)))</f>
        <v>2501 N ORANGE AVE SUITE 401 ORLANDO FL 32804</v>
      </c>
      <c r="G971" s="4" t="str">
        <f>UPPER(VLOOKUP($A971,'ACCESS EXPORT'!$A:$AF,9,FALSE))</f>
        <v>ORANGE</v>
      </c>
      <c r="H971" s="4" t="str">
        <f>_xlfn.IFNA(VLOOKUP($B971,'ACCESS EXPORT'!$B:$J,9,FALSE),"")</f>
        <v>HB</v>
      </c>
      <c r="I971" s="3" t="str">
        <f>CONCATENATE("(P)",VLOOKUP($A971,'ACCESS EXPORT'!$A:$AF,11,FALSE)," (F)",VLOOKUP($A971,'ACCESS EXPORT'!$A:$AF,29,FALSE))</f>
        <v>(P)(407) 303-7283 (F)(407)303-0347</v>
      </c>
      <c r="J971" s="4" t="str">
        <f>UPPER(VLOOKUP($A971,'ACCESS EXPORT'!$A:$AF,12,FALSE))</f>
        <v>CRITICAL CARE/HOSPITALIST</v>
      </c>
      <c r="K971" s="4" t="str">
        <f>UPPER(VLOOKUP($A971,'ACCESS EXPORT'!$A:$AF,13,FALSE))</f>
        <v>WILLIAM WINDER</v>
      </c>
      <c r="L971" s="3" t="str">
        <f>IF(AND(VLOOKUP(A971,'ACCESS EXPORT'!A:AE,1,0),'ACCESS EXPORT'!N971=""),UPPER(CONCATENATE('ACCESS EXPORT'!AE971)),IF(VLOOKUP(A971,'ACCESS EXPORT'!A:AE,1,0),UPPER(CONCATENATE('ACCESS EXPORT'!N971," "&amp;CHAR(10),'ACCESS EXPORT'!AE971))))</f>
        <v>AMBER MODANI 
SAMANTHA AU-YEUNG (PRAC. ADMIN)</v>
      </c>
      <c r="M971" s="4" t="str">
        <f>UPPER(VLOOKUP($A971,'ACCESS EXPORT'!$A:$O,15,FALSE))</f>
        <v/>
      </c>
      <c r="N971" s="4" t="str">
        <f ca="1">IF(AND('ACCESS EXPORT'!X971="",'ACCESS EXPORT'!Y971=""),IF('ACCESS EXPORT'!V971&lt;&gt;"",(IF(TODAY()-'ACCESS EXPORT'!V971&gt;=-60,UPPER(CONCATENATE(VLOOKUP(B971,'ACCESS EXPORT'!$B:$P,15,FALSE),""&amp;CHAR(10)&amp;"(SEP",TEXT('ACCESS EXPORT'!V971," MM/DD/YYY)"))),IF(TODAY()-'ACCESS EXPORT'!V971&lt;0,UPPER(VLOOKUP(B971,'ACCESS EXPORT'!$B:$P,15,FALSE)),UPPER(VLOOKUP(B971,'ACCESS EXPORT'!$B:$P,15,FALSE))))),IF('ACCESS EXPORT'!U971="",UPPER(VLOOKUP(B971,'ACCESS EXPORT'!$B:$P,15,FALSE)),IF(TODAY()-'ACCESS EXPORT'!U971&lt;=30,CONCATENATE(UPPER(VLOOKUP(B971,'ACCESS EXPORT'!$B:$P,15,FALSE)),""&amp;CHAR(10)&amp;"(NEW",TEXT('ACCESS EXPORT'!U971," MM/DD/YYY)")),IF(AND(TODAY()-'ACCESS EXPORT'!U971&gt;30,TODAY()&gt;0),UPPER(VLOOKUP(B971,'ACCESS EXPORT'!$B:$P,15,FALSE)))))),IF('ACCESS EXPORT'!Y971&lt;&gt;"",UPPER(CONCATENATE(UPPER(VLOOKUP(B971,'ACCESS EXPORT'!$B:$P,15,FALSE)),""&amp;CHAR(10)&amp;"(Transfer Out",TEXT('ACCESS EXPORT'!Y971," MM/DD/YYY)"))),IF('ACCESS EXPORT'!X971&lt;&gt;"",UPPER(CONCATENATE(UPPER(VLOOKUP(B971,'ACCESS EXPORT'!$B:$P,15,FALSE)),""&amp;CHAR(10)&amp;"(Transfer In",TEXT('ACCESS EXPORT'!X971," MM/DD/YYY)"))))))</f>
        <v>CAMBRIDGE, ROBERT</v>
      </c>
      <c r="O971" s="4" t="str">
        <f>_xlfn.IFNA(VLOOKUP(B971,'ACCESS EXPORT'!$B:$Q,16,FALSE),"")</f>
        <v>DO</v>
      </c>
      <c r="P971" s="4" t="str">
        <f>_xlfn.IFNA(VLOOKUP(B971,'ACCESS EXPORT'!B:W,22,FALSE),"-")</f>
        <v>1528217254</v>
      </c>
      <c r="Q971" s="4" t="str">
        <f>_xlfn.IFNA(VLOOKUP(A971,'ACCESS EXPORT'!$A:$AG,33,0),"-")</f>
        <v>Gretchen Scoleri</v>
      </c>
      <c r="R971" s="4" t="str">
        <f>_xlfn.IFNA(VLOOKUP(A971,'ACCESS EXPORT'!$A:$AH,34,0),"-")</f>
        <v>Linda Hopkins</v>
      </c>
      <c r="S971" s="4" t="str">
        <f>_xlfn.IFNA(VLOOKUP(A971,'ACCESS EXPORT'!$A:$AI,35,0),"-")</f>
        <v>James Agee</v>
      </c>
      <c r="T971" s="4" t="str">
        <f>_xlfn.IFNA(VLOOKUP(A971,'ACCESS EXPORT'!$A:$AJ,36,0),"-")</f>
        <v>Wanda Cruz</v>
      </c>
      <c r="U971" s="4" t="str">
        <f>_xlfn.IFNA(VLOOKUP(A971,'ACCESS EXPORT'!$A:$AK,37,0),"-")</f>
        <v>athena</v>
      </c>
      <c r="V971" s="4" t="str">
        <f>_xlfn.IFNA(VLOOKUP(A971,'ACCESS EXPORT'!$A:$AL,38,0),"-")</f>
        <v>N/A</v>
      </c>
      <c r="W971" s="4" t="str">
        <f>_xlfn.IFNA(VLOOKUP(A971,'ACCESS EXPORT'!$A:$AM,39,0),"-")</f>
        <v/>
      </c>
      <c r="X971" s="4" t="str">
        <f>_xlfn.IFNA(VLOOKUP(A971,'ACCESS EXPORT'!$A:$AN,40,0),"-")</f>
        <v>Libia Villaquiran / Jenny Green</v>
      </c>
      <c r="Y971" s="26" t="str">
        <f>_xlfn.IFNA(VLOOKUP(A971,'ACCESS EXPORT'!A:AO,41,0),"")</f>
        <v>Kristin Miller</v>
      </c>
      <c r="Z971" s="26" t="str">
        <f>_xlfn.IFNA(VLOOKUP(A971,'ACCESS EXPORT'!A:AP,42,0),"")</f>
        <v/>
      </c>
      <c r="AA971" s="26" t="str">
        <f>_xlfn.IFNA(VLOOKUP(A971,'ACCESS EXPORT'!A:AQ,43,0),"")</f>
        <v>Heather Tootle</v>
      </c>
    </row>
    <row r="972" spans="1:27" ht="18.75" x14ac:dyDescent="0.25">
      <c r="A972" s="33">
        <v>158</v>
      </c>
      <c r="B972" s="10">
        <v>2229</v>
      </c>
      <c r="C972" s="7" t="str">
        <f ca="1">IFERROR(UPPER(IF(AND('ACCESS EXPORT'!AA972="",'ACCESS EXPORT'!Z972=""),VLOOKUP(A972,'ACCESS EXPORT'!$A:$AF,32,FALSE),(IF('ACCESS EXPORT'!AA972&lt;&gt;"",CONCATENATE(VLOOKUP(A972,'ACCESS EXPORT'!$A:$AF,32,FALSE)," (Closed",TEXT('ACCESS EXPORT'!AA972," MM/DD/YYY)")),IF(TODAY()&lt;(('ACCESS EXPORT'!Z972)+30),CONCATENATE(VLOOKUP(A972,'ACCESS EXPORT'!$A:$AF,32,FALSE)," (Opens",TEXT('ACCESS EXPORT'!Z972," MM/DD/YYY)")),VLOOKUP(A972,'ACCESS EXPORT'!$A:$AF,32,FALSE)))))),"-")</f>
        <v>ADVENTHEALTH MEDICAL GROUP CRITICAL CARE AT CENTRAL FLORIDA</v>
      </c>
      <c r="D972" s="3" t="str">
        <f ca="1">IFERROR(UPPER(IF(AND('ACCESS EXPORT'!AA972="",'ACCESS EXPORT'!Z972=""),VLOOKUP(A972,'ACCESS EXPORT'!$A:$AF,28,FALSE),(IF('ACCESS EXPORT'!AA972&lt;&gt;"",CONCATENATE(VLOOKUP(A972,'ACCESS EXPORT'!$A:$AF,28,FALSE)," (Closed",TEXT('ACCESS EXPORT'!AA972," MM/DD/YYY)")),IF(TODAY()&lt;(('ACCESS EXPORT'!Z972)+30),CONCATENATE(VLOOKUP(A972,'ACCESS EXPORT'!$A:$AF,28,FALSE)," (Opens",TEXT('ACCESS EXPORT'!Z972," MM/DD/YYY)")),VLOOKUP(A972,'ACCESS EXPORT'!$A:$AF,28,FALSE)))))),"-")</f>
        <v>CRITICAL CARE SPECIALISTS</v>
      </c>
      <c r="E972" s="3" t="str">
        <f>VLOOKUP($A972,'ACCESS EXPORT'!$A:$AF,3,FALSE)</f>
        <v>7760</v>
      </c>
      <c r="F972" s="3" t="str">
        <f>UPPER(CONCATENATE(VLOOKUP(A972,'ACCESS EXPORT'!$A:$AF,4,FALSE)," ",VLOOKUP(A972,'ACCESS EXPORT'!$A:$AF,5,FALSE)," ",VLOOKUP(A972,'ACCESS EXPORT'!$A:$AF,6,FALSE)," ",VLOOKUP(A972,'ACCESS EXPORT'!$A:$AA,7,FALSE)," ",VLOOKUP(A972,'ACCESS EXPORT'!$A:$AA,8,FALSE)))</f>
        <v>2501 N ORANGE AVE SUITE 401 ORLANDO FL 32804</v>
      </c>
      <c r="G972" s="4" t="str">
        <f>UPPER(VLOOKUP($A972,'ACCESS EXPORT'!$A:$AF,9,FALSE))</f>
        <v>ORANGE</v>
      </c>
      <c r="H972" s="4" t="str">
        <f>_xlfn.IFNA(VLOOKUP($B972,'ACCESS EXPORT'!$B:$J,9,FALSE),"")</f>
        <v>HB</v>
      </c>
      <c r="I972" s="3" t="str">
        <f>CONCATENATE("(P)",VLOOKUP($A972,'ACCESS EXPORT'!$A:$AF,11,FALSE)," (F)",VLOOKUP($A972,'ACCESS EXPORT'!$A:$AF,29,FALSE))</f>
        <v>(P)(407) 303-7283 (F)(407)303-0347</v>
      </c>
      <c r="J972" s="4" t="str">
        <f>UPPER(VLOOKUP($A972,'ACCESS EXPORT'!$A:$AF,12,FALSE))</f>
        <v>CRITICAL CARE/HOSPITALIST</v>
      </c>
      <c r="K972" s="4" t="str">
        <f>UPPER(VLOOKUP($A972,'ACCESS EXPORT'!$A:$AF,13,FALSE))</f>
        <v>WILLIAM WINDER</v>
      </c>
      <c r="L972" s="3" t="str">
        <f>IF(AND(VLOOKUP(A972,'ACCESS EXPORT'!A:AE,1,0),'ACCESS EXPORT'!N972=""),UPPER(CONCATENATE('ACCESS EXPORT'!AE972)),IF(VLOOKUP(A972,'ACCESS EXPORT'!A:AE,1,0),UPPER(CONCATENATE('ACCESS EXPORT'!N972," "&amp;CHAR(10),'ACCESS EXPORT'!AE972))))</f>
        <v>AMBER MODANI 
SAMANTHA AU-YEUNG (PRAC. ADMIN)</v>
      </c>
      <c r="M972" s="4" t="str">
        <f>UPPER(VLOOKUP($A972,'ACCESS EXPORT'!$A:$O,15,FALSE))</f>
        <v/>
      </c>
      <c r="N972" s="4" t="str">
        <f ca="1">IF(AND('ACCESS EXPORT'!X972="",'ACCESS EXPORT'!Y972=""),IF('ACCESS EXPORT'!V972&lt;&gt;"",(IF(TODAY()-'ACCESS EXPORT'!V972&gt;=-60,UPPER(CONCATENATE(VLOOKUP(B972,'ACCESS EXPORT'!$B:$P,15,FALSE),""&amp;CHAR(10)&amp;"(SEP",TEXT('ACCESS EXPORT'!V972," MM/DD/YYY)"))),IF(TODAY()-'ACCESS EXPORT'!V972&lt;0,UPPER(VLOOKUP(B972,'ACCESS EXPORT'!$B:$P,15,FALSE)),UPPER(VLOOKUP(B972,'ACCESS EXPORT'!$B:$P,15,FALSE))))),IF('ACCESS EXPORT'!U972="",UPPER(VLOOKUP(B972,'ACCESS EXPORT'!$B:$P,15,FALSE)),IF(TODAY()-'ACCESS EXPORT'!U972&lt;=30,CONCATENATE(UPPER(VLOOKUP(B972,'ACCESS EXPORT'!$B:$P,15,FALSE)),""&amp;CHAR(10)&amp;"(NEW",TEXT('ACCESS EXPORT'!U972," MM/DD/YYY)")),IF(AND(TODAY()-'ACCESS EXPORT'!U972&gt;30,TODAY()&gt;0),UPPER(VLOOKUP(B972,'ACCESS EXPORT'!$B:$P,15,FALSE)))))),IF('ACCESS EXPORT'!Y972&lt;&gt;"",UPPER(CONCATENATE(UPPER(VLOOKUP(B972,'ACCESS EXPORT'!$B:$P,15,FALSE)),""&amp;CHAR(10)&amp;"(Transfer Out",TEXT('ACCESS EXPORT'!Y972," MM/DD/YYY)"))),IF('ACCESS EXPORT'!X972&lt;&gt;"",UPPER(CONCATENATE(UPPER(VLOOKUP(B972,'ACCESS EXPORT'!$B:$P,15,FALSE)),""&amp;CHAR(10)&amp;"(Transfer In",TEXT('ACCESS EXPORT'!X972," MM/DD/YYY)"))))))</f>
        <v>CAVAROCCHI, NICHOLAS</v>
      </c>
      <c r="O972" s="4" t="str">
        <f>_xlfn.IFNA(VLOOKUP(B972,'ACCESS EXPORT'!$B:$Q,16,FALSE),"")</f>
        <v>MD</v>
      </c>
      <c r="P972" s="4" t="str">
        <f>_xlfn.IFNA(VLOOKUP(B972,'ACCESS EXPORT'!B:W,22,FALSE),"-")</f>
        <v>1588622914</v>
      </c>
      <c r="Q972" s="4" t="str">
        <f>_xlfn.IFNA(VLOOKUP(A972,'ACCESS EXPORT'!$A:$AG,33,0),"-")</f>
        <v>Gretchen Scoleri</v>
      </c>
      <c r="R972" s="4" t="str">
        <f>_xlfn.IFNA(VLOOKUP(A972,'ACCESS EXPORT'!$A:$AH,34,0),"-")</f>
        <v>Linda Hopkins</v>
      </c>
      <c r="S972" s="4" t="str">
        <f>_xlfn.IFNA(VLOOKUP(A972,'ACCESS EXPORT'!$A:$AI,35,0),"-")</f>
        <v>James Agee</v>
      </c>
      <c r="T972" s="4" t="str">
        <f>_xlfn.IFNA(VLOOKUP(A972,'ACCESS EXPORT'!$A:$AJ,36,0),"-")</f>
        <v>Wanda Cruz</v>
      </c>
      <c r="U972" s="4" t="str">
        <f>_xlfn.IFNA(VLOOKUP(A972,'ACCESS EXPORT'!$A:$AK,37,0),"-")</f>
        <v>athena</v>
      </c>
      <c r="V972" s="4" t="str">
        <f>_xlfn.IFNA(VLOOKUP(A972,'ACCESS EXPORT'!$A:$AL,38,0),"-")</f>
        <v>N/A</v>
      </c>
      <c r="W972" s="4" t="str">
        <f>_xlfn.IFNA(VLOOKUP(A972,'ACCESS EXPORT'!$A:$AM,39,0),"-")</f>
        <v/>
      </c>
      <c r="X972" s="4" t="str">
        <f>_xlfn.IFNA(VLOOKUP(A972,'ACCESS EXPORT'!$A:$AN,40,0),"-")</f>
        <v>Libia Villaquiran / Jenny Green</v>
      </c>
      <c r="Y972" s="26" t="str">
        <f>_xlfn.IFNA(VLOOKUP(A972,'ACCESS EXPORT'!A:AO,41,0),"")</f>
        <v>Kristin Miller</v>
      </c>
      <c r="Z972" s="26" t="str">
        <f>_xlfn.IFNA(VLOOKUP(A972,'ACCESS EXPORT'!A:AP,42,0),"")</f>
        <v/>
      </c>
      <c r="AA972" s="26" t="str">
        <f>_xlfn.IFNA(VLOOKUP(A972,'ACCESS EXPORT'!A:AQ,43,0),"")</f>
        <v>Heather Tootle</v>
      </c>
    </row>
    <row r="973" spans="1:27" ht="18.75" x14ac:dyDescent="0.25">
      <c r="A973" s="33">
        <v>158</v>
      </c>
      <c r="B973" s="10">
        <v>2228</v>
      </c>
      <c r="C973" s="7" t="str">
        <f ca="1">IFERROR(UPPER(IF(AND('ACCESS EXPORT'!AA973="",'ACCESS EXPORT'!Z973=""),VLOOKUP(A973,'ACCESS EXPORT'!$A:$AF,32,FALSE),(IF('ACCESS EXPORT'!AA973&lt;&gt;"",CONCATENATE(VLOOKUP(A973,'ACCESS EXPORT'!$A:$AF,32,FALSE)," (Closed",TEXT('ACCESS EXPORT'!AA973," MM/DD/YYY)")),IF(TODAY()&lt;(('ACCESS EXPORT'!Z973)+30),CONCATENATE(VLOOKUP(A973,'ACCESS EXPORT'!$A:$AF,32,FALSE)," (Opens",TEXT('ACCESS EXPORT'!Z973," MM/DD/YYY)")),VLOOKUP(A973,'ACCESS EXPORT'!$A:$AF,32,FALSE)))))),"-")</f>
        <v>ADVENTHEALTH MEDICAL GROUP CRITICAL CARE AT CENTRAL FLORIDA</v>
      </c>
      <c r="D973" s="3" t="str">
        <f ca="1">IFERROR(UPPER(IF(AND('ACCESS EXPORT'!AA973="",'ACCESS EXPORT'!Z973=""),VLOOKUP(A973,'ACCESS EXPORT'!$A:$AF,28,FALSE),(IF('ACCESS EXPORT'!AA973&lt;&gt;"",CONCATENATE(VLOOKUP(A973,'ACCESS EXPORT'!$A:$AF,28,FALSE)," (Closed",TEXT('ACCESS EXPORT'!AA973," MM/DD/YYY)")),IF(TODAY()&lt;(('ACCESS EXPORT'!Z973)+30),CONCATENATE(VLOOKUP(A973,'ACCESS EXPORT'!$A:$AF,28,FALSE)," (Opens",TEXT('ACCESS EXPORT'!Z973," MM/DD/YYY)")),VLOOKUP(A973,'ACCESS EXPORT'!$A:$AF,28,FALSE)))))),"-")</f>
        <v>CRITICAL CARE SPECIALISTS</v>
      </c>
      <c r="E973" s="3" t="str">
        <f>VLOOKUP($A973,'ACCESS EXPORT'!$A:$AF,3,FALSE)</f>
        <v>7760</v>
      </c>
      <c r="F973" s="3" t="str">
        <f>UPPER(CONCATENATE(VLOOKUP(A973,'ACCESS EXPORT'!$A:$AF,4,FALSE)," ",VLOOKUP(A973,'ACCESS EXPORT'!$A:$AF,5,FALSE)," ",VLOOKUP(A973,'ACCESS EXPORT'!$A:$AF,6,FALSE)," ",VLOOKUP(A973,'ACCESS EXPORT'!$A:$AA,7,FALSE)," ",VLOOKUP(A973,'ACCESS EXPORT'!$A:$AA,8,FALSE)))</f>
        <v>2501 N ORANGE AVE SUITE 401 ORLANDO FL 32804</v>
      </c>
      <c r="G973" s="4" t="str">
        <f>UPPER(VLOOKUP($A973,'ACCESS EXPORT'!$A:$AF,9,FALSE))</f>
        <v>ORANGE</v>
      </c>
      <c r="H973" s="4" t="str">
        <f>_xlfn.IFNA(VLOOKUP($B973,'ACCESS EXPORT'!$B:$J,9,FALSE),"")</f>
        <v>HB</v>
      </c>
      <c r="I973" s="3" t="str">
        <f>CONCATENATE("(P)",VLOOKUP($A973,'ACCESS EXPORT'!$A:$AF,11,FALSE)," (F)",VLOOKUP($A973,'ACCESS EXPORT'!$A:$AF,29,FALSE))</f>
        <v>(P)(407) 303-7283 (F)(407)303-0347</v>
      </c>
      <c r="J973" s="4" t="str">
        <f>UPPER(VLOOKUP($A973,'ACCESS EXPORT'!$A:$AF,12,FALSE))</f>
        <v>CRITICAL CARE/HOSPITALIST</v>
      </c>
      <c r="K973" s="4" t="str">
        <f>UPPER(VLOOKUP($A973,'ACCESS EXPORT'!$A:$AF,13,FALSE))</f>
        <v>WILLIAM WINDER</v>
      </c>
      <c r="L973" s="3" t="str">
        <f>IF(AND(VLOOKUP(A973,'ACCESS EXPORT'!A:AE,1,0),'ACCESS EXPORT'!N973=""),UPPER(CONCATENATE('ACCESS EXPORT'!AE973)),IF(VLOOKUP(A973,'ACCESS EXPORT'!A:AE,1,0),UPPER(CONCATENATE('ACCESS EXPORT'!N973," "&amp;CHAR(10),'ACCESS EXPORT'!AE973))))</f>
        <v>AMBER MODANI 
SAMANTHA AU-YEUNG (PRAC. ADMIN)</v>
      </c>
      <c r="M973" s="4" t="str">
        <f>UPPER(VLOOKUP($A973,'ACCESS EXPORT'!$A:$O,15,FALSE))</f>
        <v/>
      </c>
      <c r="N973" s="4" t="str">
        <f ca="1">IF(AND('ACCESS EXPORT'!X973="",'ACCESS EXPORT'!Y973=""),IF('ACCESS EXPORT'!V973&lt;&gt;"",(IF(TODAY()-'ACCESS EXPORT'!V973&gt;=-60,UPPER(CONCATENATE(VLOOKUP(B973,'ACCESS EXPORT'!$B:$P,15,FALSE),""&amp;CHAR(10)&amp;"(SEP",TEXT('ACCESS EXPORT'!V973," MM/DD/YYY)"))),IF(TODAY()-'ACCESS EXPORT'!V973&lt;0,UPPER(VLOOKUP(B973,'ACCESS EXPORT'!$B:$P,15,FALSE)),UPPER(VLOOKUP(B973,'ACCESS EXPORT'!$B:$P,15,FALSE))))),IF('ACCESS EXPORT'!U973="",UPPER(VLOOKUP(B973,'ACCESS EXPORT'!$B:$P,15,FALSE)),IF(TODAY()-'ACCESS EXPORT'!U973&lt;=30,CONCATENATE(UPPER(VLOOKUP(B973,'ACCESS EXPORT'!$B:$P,15,FALSE)),""&amp;CHAR(10)&amp;"(NEW",TEXT('ACCESS EXPORT'!U973," MM/DD/YYY)")),IF(AND(TODAY()-'ACCESS EXPORT'!U973&gt;30,TODAY()&gt;0),UPPER(VLOOKUP(B973,'ACCESS EXPORT'!$B:$P,15,FALSE)))))),IF('ACCESS EXPORT'!Y973&lt;&gt;"",UPPER(CONCATENATE(UPPER(VLOOKUP(B973,'ACCESS EXPORT'!$B:$P,15,FALSE)),""&amp;CHAR(10)&amp;"(Transfer Out",TEXT('ACCESS EXPORT'!Y973," MM/DD/YYY)"))),IF('ACCESS EXPORT'!X973&lt;&gt;"",UPPER(CONCATENATE(UPPER(VLOOKUP(B973,'ACCESS EXPORT'!$B:$P,15,FALSE)),""&amp;CHAR(10)&amp;"(Transfer In",TEXT('ACCESS EXPORT'!X973," MM/DD/YYY)"))))))</f>
        <v>HERNANDEZ, CHRISTIAN</v>
      </c>
      <c r="O973" s="4" t="str">
        <f>_xlfn.IFNA(VLOOKUP(B973,'ACCESS EXPORT'!$B:$Q,16,FALSE),"")</f>
        <v>MD</v>
      </c>
      <c r="P973" s="4" t="str">
        <f>_xlfn.IFNA(VLOOKUP(B973,'ACCESS EXPORT'!B:W,22,FALSE),"-")</f>
        <v>1104196195</v>
      </c>
      <c r="Q973" s="4" t="str">
        <f>_xlfn.IFNA(VLOOKUP(A973,'ACCESS EXPORT'!$A:$AG,33,0),"-")</f>
        <v>Gretchen Scoleri</v>
      </c>
      <c r="R973" s="4" t="str">
        <f>_xlfn.IFNA(VLOOKUP(A973,'ACCESS EXPORT'!$A:$AH,34,0),"-")</f>
        <v>Linda Hopkins</v>
      </c>
      <c r="S973" s="4" t="str">
        <f>_xlfn.IFNA(VLOOKUP(A973,'ACCESS EXPORT'!$A:$AI,35,0),"-")</f>
        <v>James Agee</v>
      </c>
      <c r="T973" s="4" t="str">
        <f>_xlfn.IFNA(VLOOKUP(A973,'ACCESS EXPORT'!$A:$AJ,36,0),"-")</f>
        <v>Wanda Cruz</v>
      </c>
      <c r="U973" s="4" t="str">
        <f>_xlfn.IFNA(VLOOKUP(A973,'ACCESS EXPORT'!$A:$AK,37,0),"-")</f>
        <v>athena</v>
      </c>
      <c r="V973" s="4" t="str">
        <f>_xlfn.IFNA(VLOOKUP(A973,'ACCESS EXPORT'!$A:$AL,38,0),"-")</f>
        <v>N/A</v>
      </c>
      <c r="W973" s="4" t="str">
        <f>_xlfn.IFNA(VLOOKUP(A973,'ACCESS EXPORT'!$A:$AM,39,0),"-")</f>
        <v/>
      </c>
      <c r="X973" s="4" t="str">
        <f>_xlfn.IFNA(VLOOKUP(A973,'ACCESS EXPORT'!$A:$AN,40,0),"-")</f>
        <v>Libia Villaquiran / Jenny Green</v>
      </c>
      <c r="Y973" s="26" t="str">
        <f>_xlfn.IFNA(VLOOKUP(A973,'ACCESS EXPORT'!A:AO,41,0),"")</f>
        <v>Kristin Miller</v>
      </c>
      <c r="Z973" s="26" t="str">
        <f>_xlfn.IFNA(VLOOKUP(A973,'ACCESS EXPORT'!A:AP,42,0),"")</f>
        <v/>
      </c>
      <c r="AA973" s="26" t="str">
        <f>_xlfn.IFNA(VLOOKUP(A973,'ACCESS EXPORT'!A:AQ,43,0),"")</f>
        <v>Heather Tootle</v>
      </c>
    </row>
    <row r="974" spans="1:27" ht="18.75" x14ac:dyDescent="0.25">
      <c r="A974" s="33">
        <v>158</v>
      </c>
      <c r="B974" s="10">
        <v>2130</v>
      </c>
      <c r="C974" s="7" t="str">
        <f ca="1">IFERROR(UPPER(IF(AND('ACCESS EXPORT'!AA974="",'ACCESS EXPORT'!Z974=""),VLOOKUP(A974,'ACCESS EXPORT'!$A:$AF,32,FALSE),(IF('ACCESS EXPORT'!AA974&lt;&gt;"",CONCATENATE(VLOOKUP(A974,'ACCESS EXPORT'!$A:$AF,32,FALSE)," (Closed",TEXT('ACCESS EXPORT'!AA974," MM/DD/YYY)")),IF(TODAY()&lt;(('ACCESS EXPORT'!Z974)+30),CONCATENATE(VLOOKUP(A974,'ACCESS EXPORT'!$A:$AF,32,FALSE)," (Opens",TEXT('ACCESS EXPORT'!Z974," MM/DD/YYY)")),VLOOKUP(A974,'ACCESS EXPORT'!$A:$AF,32,FALSE)))))),"-")</f>
        <v>ADVENTHEALTH MEDICAL GROUP CRITICAL CARE AT CENTRAL FLORIDA</v>
      </c>
      <c r="D974" s="3" t="str">
        <f ca="1">IFERROR(UPPER(IF(AND('ACCESS EXPORT'!AA974="",'ACCESS EXPORT'!Z974=""),VLOOKUP(A974,'ACCESS EXPORT'!$A:$AF,28,FALSE),(IF('ACCESS EXPORT'!AA974&lt;&gt;"",CONCATENATE(VLOOKUP(A974,'ACCESS EXPORT'!$A:$AF,28,FALSE)," (Closed",TEXT('ACCESS EXPORT'!AA974," MM/DD/YYY)")),IF(TODAY()&lt;(('ACCESS EXPORT'!Z974)+30),CONCATENATE(VLOOKUP(A974,'ACCESS EXPORT'!$A:$AF,28,FALSE)," (Opens",TEXT('ACCESS EXPORT'!Z974," MM/DD/YYY)")),VLOOKUP(A974,'ACCESS EXPORT'!$A:$AF,28,FALSE)))))),"-")</f>
        <v>CRITICAL CARE SPECIALISTS</v>
      </c>
      <c r="E974" s="3" t="str">
        <f>VLOOKUP($A974,'ACCESS EXPORT'!$A:$AF,3,FALSE)</f>
        <v>7760</v>
      </c>
      <c r="F974" s="3" t="str">
        <f>UPPER(CONCATENATE(VLOOKUP(A974,'ACCESS EXPORT'!$A:$AF,4,FALSE)," ",VLOOKUP(A974,'ACCESS EXPORT'!$A:$AF,5,FALSE)," ",VLOOKUP(A974,'ACCESS EXPORT'!$A:$AF,6,FALSE)," ",VLOOKUP(A974,'ACCESS EXPORT'!$A:$AA,7,FALSE)," ",VLOOKUP(A974,'ACCESS EXPORT'!$A:$AA,8,FALSE)))</f>
        <v>2501 N ORANGE AVE SUITE 401 ORLANDO FL 32804</v>
      </c>
      <c r="G974" s="4" t="str">
        <f>UPPER(VLOOKUP($A974,'ACCESS EXPORT'!$A:$AF,9,FALSE))</f>
        <v>ORANGE</v>
      </c>
      <c r="H974" s="4" t="str">
        <f>_xlfn.IFNA(VLOOKUP($B974,'ACCESS EXPORT'!$B:$J,9,FALSE),"")</f>
        <v>HB</v>
      </c>
      <c r="I974" s="3" t="str">
        <f>CONCATENATE("(P)",VLOOKUP($A974,'ACCESS EXPORT'!$A:$AF,11,FALSE)," (F)",VLOOKUP($A974,'ACCESS EXPORT'!$A:$AF,29,FALSE))</f>
        <v>(P)(407) 303-7283 (F)(407)303-0347</v>
      </c>
      <c r="J974" s="4" t="str">
        <f>UPPER(VLOOKUP($A974,'ACCESS EXPORT'!$A:$AF,12,FALSE))</f>
        <v>CRITICAL CARE/HOSPITALIST</v>
      </c>
      <c r="K974" s="4" t="str">
        <f>UPPER(VLOOKUP($A974,'ACCESS EXPORT'!$A:$AF,13,FALSE))</f>
        <v>WILLIAM WINDER</v>
      </c>
      <c r="L974" s="3" t="str">
        <f>IF(AND(VLOOKUP(A974,'ACCESS EXPORT'!A:AE,1,0),'ACCESS EXPORT'!N974=""),UPPER(CONCATENATE('ACCESS EXPORT'!AE974)),IF(VLOOKUP(A974,'ACCESS EXPORT'!A:AE,1,0),UPPER(CONCATENATE('ACCESS EXPORT'!N974," "&amp;CHAR(10),'ACCESS EXPORT'!AE974))))</f>
        <v>AMBER MODANI 
SAMANTHA AU-YEUNG (PRAC. ADMIN)</v>
      </c>
      <c r="M974" s="4" t="str">
        <f>UPPER(VLOOKUP($A974,'ACCESS EXPORT'!$A:$O,15,FALSE))</f>
        <v/>
      </c>
      <c r="N974" s="4" t="str">
        <f ca="1">IF(AND('ACCESS EXPORT'!X974="",'ACCESS EXPORT'!Y974=""),IF('ACCESS EXPORT'!V974&lt;&gt;"",(IF(TODAY()-'ACCESS EXPORT'!V974&gt;=-60,UPPER(CONCATENATE(VLOOKUP(B974,'ACCESS EXPORT'!$B:$P,15,FALSE),""&amp;CHAR(10)&amp;"(SEP",TEXT('ACCESS EXPORT'!V974," MM/DD/YYY)"))),IF(TODAY()-'ACCESS EXPORT'!V974&lt;0,UPPER(VLOOKUP(B974,'ACCESS EXPORT'!$B:$P,15,FALSE)),UPPER(VLOOKUP(B974,'ACCESS EXPORT'!$B:$P,15,FALSE))))),IF('ACCESS EXPORT'!U974="",UPPER(VLOOKUP(B974,'ACCESS EXPORT'!$B:$P,15,FALSE)),IF(TODAY()-'ACCESS EXPORT'!U974&lt;=30,CONCATENATE(UPPER(VLOOKUP(B974,'ACCESS EXPORT'!$B:$P,15,FALSE)),""&amp;CHAR(10)&amp;"(NEW",TEXT('ACCESS EXPORT'!U974," MM/DD/YYY)")),IF(AND(TODAY()-'ACCESS EXPORT'!U974&gt;30,TODAY()&gt;0),UPPER(VLOOKUP(B974,'ACCESS EXPORT'!$B:$P,15,FALSE)))))),IF('ACCESS EXPORT'!Y974&lt;&gt;"",UPPER(CONCATENATE(UPPER(VLOOKUP(B974,'ACCESS EXPORT'!$B:$P,15,FALSE)),""&amp;CHAR(10)&amp;"(Transfer Out",TEXT('ACCESS EXPORT'!Y974," MM/DD/YYY)"))),IF('ACCESS EXPORT'!X974&lt;&gt;"",UPPER(CONCATENATE(UPPER(VLOOKUP(B974,'ACCESS EXPORT'!$B:$P,15,FALSE)),""&amp;CHAR(10)&amp;"(Transfer In",TEXT('ACCESS EXPORT'!X974," MM/DD/YYY)"))))))</f>
        <v>LOPEZ RUIZ, ARNALDO</v>
      </c>
      <c r="O974" s="4" t="str">
        <f>_xlfn.IFNA(VLOOKUP(B974,'ACCESS EXPORT'!$B:$Q,16,FALSE),"")</f>
        <v>MD</v>
      </c>
      <c r="P974" s="4" t="str">
        <f>_xlfn.IFNA(VLOOKUP(B974,'ACCESS EXPORT'!B:W,22,FALSE),"-")</f>
        <v>1922376623</v>
      </c>
      <c r="Q974" s="4" t="str">
        <f>_xlfn.IFNA(VLOOKUP(A974,'ACCESS EXPORT'!$A:$AG,33,0),"-")</f>
        <v>Gretchen Scoleri</v>
      </c>
      <c r="R974" s="4" t="str">
        <f>_xlfn.IFNA(VLOOKUP(A974,'ACCESS EXPORT'!$A:$AH,34,0),"-")</f>
        <v>Linda Hopkins</v>
      </c>
      <c r="S974" s="4" t="str">
        <f>_xlfn.IFNA(VLOOKUP(A974,'ACCESS EXPORT'!$A:$AI,35,0),"-")</f>
        <v>James Agee</v>
      </c>
      <c r="T974" s="4" t="str">
        <f>_xlfn.IFNA(VLOOKUP(A974,'ACCESS EXPORT'!$A:$AJ,36,0),"-")</f>
        <v>Wanda Cruz</v>
      </c>
      <c r="U974" s="4" t="str">
        <f>_xlfn.IFNA(VLOOKUP(A974,'ACCESS EXPORT'!$A:$AK,37,0),"-")</f>
        <v>athena</v>
      </c>
      <c r="V974" s="4" t="str">
        <f>_xlfn.IFNA(VLOOKUP(A974,'ACCESS EXPORT'!$A:$AL,38,0),"-")</f>
        <v>N/A</v>
      </c>
      <c r="W974" s="4" t="str">
        <f>_xlfn.IFNA(VLOOKUP(A974,'ACCESS EXPORT'!$A:$AM,39,0),"-")</f>
        <v/>
      </c>
      <c r="X974" s="4" t="str">
        <f>_xlfn.IFNA(VLOOKUP(A974,'ACCESS EXPORT'!$A:$AN,40,0),"-")</f>
        <v>Libia Villaquiran / Jenny Green</v>
      </c>
      <c r="Y974" s="26" t="str">
        <f>_xlfn.IFNA(VLOOKUP(A974,'ACCESS EXPORT'!A:AO,41,0),"")</f>
        <v>Kristin Miller</v>
      </c>
      <c r="Z974" s="26" t="str">
        <f>_xlfn.IFNA(VLOOKUP(A974,'ACCESS EXPORT'!A:AP,42,0),"")</f>
        <v/>
      </c>
      <c r="AA974" s="26" t="str">
        <f>_xlfn.IFNA(VLOOKUP(A974,'ACCESS EXPORT'!A:AQ,43,0),"")</f>
        <v>Heather Tootle</v>
      </c>
    </row>
    <row r="975" spans="1:27" ht="18.75" x14ac:dyDescent="0.25">
      <c r="A975" s="33">
        <v>158</v>
      </c>
      <c r="B975" s="10">
        <v>2296</v>
      </c>
      <c r="C975" s="7" t="str">
        <f ca="1">IFERROR(UPPER(IF(AND('ACCESS EXPORT'!AA975="",'ACCESS EXPORT'!Z975=""),VLOOKUP(A975,'ACCESS EXPORT'!$A:$AF,32,FALSE),(IF('ACCESS EXPORT'!AA975&lt;&gt;"",CONCATENATE(VLOOKUP(A975,'ACCESS EXPORT'!$A:$AF,32,FALSE)," (Closed",TEXT('ACCESS EXPORT'!AA975," MM/DD/YYY)")),IF(TODAY()&lt;(('ACCESS EXPORT'!Z975)+30),CONCATENATE(VLOOKUP(A975,'ACCESS EXPORT'!$A:$AF,32,FALSE)," (Opens",TEXT('ACCESS EXPORT'!Z975," MM/DD/YYY)")),VLOOKUP(A975,'ACCESS EXPORT'!$A:$AF,32,FALSE)))))),"-")</f>
        <v>ADVENTHEALTH MEDICAL GROUP CRITICAL CARE AT CENTRAL FLORIDA</v>
      </c>
      <c r="D975" s="3" t="str">
        <f ca="1">IFERROR(UPPER(IF(AND('ACCESS EXPORT'!AA975="",'ACCESS EXPORT'!Z975=""),VLOOKUP(A975,'ACCESS EXPORT'!$A:$AF,28,FALSE),(IF('ACCESS EXPORT'!AA975&lt;&gt;"",CONCATENATE(VLOOKUP(A975,'ACCESS EXPORT'!$A:$AF,28,FALSE)," (Closed",TEXT('ACCESS EXPORT'!AA975," MM/DD/YYY)")),IF(TODAY()&lt;(('ACCESS EXPORT'!Z975)+30),CONCATENATE(VLOOKUP(A975,'ACCESS EXPORT'!$A:$AF,28,FALSE)," (Opens",TEXT('ACCESS EXPORT'!Z975," MM/DD/YYY)")),VLOOKUP(A975,'ACCESS EXPORT'!$A:$AF,28,FALSE)))))),"-")</f>
        <v>CRITICAL CARE SPECIALISTS</v>
      </c>
      <c r="E975" s="3" t="str">
        <f>VLOOKUP($A975,'ACCESS EXPORT'!$A:$AF,3,FALSE)</f>
        <v>7760</v>
      </c>
      <c r="F975" s="3" t="str">
        <f>UPPER(CONCATENATE(VLOOKUP(A975,'ACCESS EXPORT'!$A:$AF,4,FALSE)," ",VLOOKUP(A975,'ACCESS EXPORT'!$A:$AF,5,FALSE)," ",VLOOKUP(A975,'ACCESS EXPORT'!$A:$AF,6,FALSE)," ",VLOOKUP(A975,'ACCESS EXPORT'!$A:$AA,7,FALSE)," ",VLOOKUP(A975,'ACCESS EXPORT'!$A:$AA,8,FALSE)))</f>
        <v>2501 N ORANGE AVE SUITE 401 ORLANDO FL 32804</v>
      </c>
      <c r="G975" s="4" t="str">
        <f>UPPER(VLOOKUP($A975,'ACCESS EXPORT'!$A:$AF,9,FALSE))</f>
        <v>ORANGE</v>
      </c>
      <c r="H975" s="4" t="str">
        <f>_xlfn.IFNA(VLOOKUP($B975,'ACCESS EXPORT'!$B:$J,9,FALSE),"")</f>
        <v>HB</v>
      </c>
      <c r="I975" s="3" t="str">
        <f>CONCATENATE("(P)",VLOOKUP($A975,'ACCESS EXPORT'!$A:$AF,11,FALSE)," (F)",VLOOKUP($A975,'ACCESS EXPORT'!$A:$AF,29,FALSE))</f>
        <v>(P)(407) 303-7283 (F)(407)303-0347</v>
      </c>
      <c r="J975" s="4" t="str">
        <f>UPPER(VLOOKUP($A975,'ACCESS EXPORT'!$A:$AF,12,FALSE))</f>
        <v>CRITICAL CARE/HOSPITALIST</v>
      </c>
      <c r="K975" s="4" t="str">
        <f>UPPER(VLOOKUP($A975,'ACCESS EXPORT'!$A:$AF,13,FALSE))</f>
        <v>WILLIAM WINDER</v>
      </c>
      <c r="L975" s="3" t="str">
        <f>IF(AND(VLOOKUP(A975,'ACCESS EXPORT'!A:AE,1,0),'ACCESS EXPORT'!N975=""),UPPER(CONCATENATE('ACCESS EXPORT'!AE975)),IF(VLOOKUP(A975,'ACCESS EXPORT'!A:AE,1,0),UPPER(CONCATENATE('ACCESS EXPORT'!N975," "&amp;CHAR(10),'ACCESS EXPORT'!AE975))))</f>
        <v>AMBER MODANI 
SAMANTHA AU-YEUNG (PRAC. ADMIN)</v>
      </c>
      <c r="M975" s="4" t="str">
        <f>UPPER(VLOOKUP($A975,'ACCESS EXPORT'!$A:$O,15,FALSE))</f>
        <v/>
      </c>
      <c r="N975" s="4" t="str">
        <f ca="1">IF(AND('ACCESS EXPORT'!X975="",'ACCESS EXPORT'!Y975=""),IF('ACCESS EXPORT'!V975&lt;&gt;"",(IF(TODAY()-'ACCESS EXPORT'!V975&gt;=-60,UPPER(CONCATENATE(VLOOKUP(B975,'ACCESS EXPORT'!$B:$P,15,FALSE),""&amp;CHAR(10)&amp;"(SEP",TEXT('ACCESS EXPORT'!V975," MM/DD/YYY)"))),IF(TODAY()-'ACCESS EXPORT'!V975&lt;0,UPPER(VLOOKUP(B975,'ACCESS EXPORT'!$B:$P,15,FALSE)),UPPER(VLOOKUP(B975,'ACCESS EXPORT'!$B:$P,15,FALSE))))),IF('ACCESS EXPORT'!U975="",UPPER(VLOOKUP(B975,'ACCESS EXPORT'!$B:$P,15,FALSE)),IF(TODAY()-'ACCESS EXPORT'!U975&lt;=30,CONCATENATE(UPPER(VLOOKUP(B975,'ACCESS EXPORT'!$B:$P,15,FALSE)),""&amp;CHAR(10)&amp;"(NEW",TEXT('ACCESS EXPORT'!U975," MM/DD/YYY)")),IF(AND(TODAY()-'ACCESS EXPORT'!U975&gt;30,TODAY()&gt;0),UPPER(VLOOKUP(B975,'ACCESS EXPORT'!$B:$P,15,FALSE)))))),IF('ACCESS EXPORT'!Y975&lt;&gt;"",UPPER(CONCATENATE(UPPER(VLOOKUP(B975,'ACCESS EXPORT'!$B:$P,15,FALSE)),""&amp;CHAR(10)&amp;"(Transfer Out",TEXT('ACCESS EXPORT'!Y975," MM/DD/YYY)"))),IF('ACCESS EXPORT'!X975&lt;&gt;"",UPPER(CONCATENATE(UPPER(VLOOKUP(B975,'ACCESS EXPORT'!$B:$P,15,FALSE)),""&amp;CHAR(10)&amp;"(Transfer In",TEXT('ACCESS EXPORT'!X975," MM/DD/YYY)"))))))</f>
        <v>BAUMAN, HOLLIE
(NEW 07/22/2019)</v>
      </c>
      <c r="O975" s="4" t="str">
        <f>_xlfn.IFNA(VLOOKUP(B975,'ACCESS EXPORT'!$B:$Q,16,FALSE),"")</f>
        <v>APRN</v>
      </c>
      <c r="P975" s="4" t="str">
        <f>_xlfn.IFNA(VLOOKUP(B975,'ACCESS EXPORT'!B:W,22,FALSE),"-")</f>
        <v>1477034775</v>
      </c>
      <c r="Q975" s="4" t="str">
        <f>_xlfn.IFNA(VLOOKUP(A975,'ACCESS EXPORT'!$A:$AG,33,0),"-")</f>
        <v>Gretchen Scoleri</v>
      </c>
      <c r="R975" s="4" t="str">
        <f>_xlfn.IFNA(VLOOKUP(A975,'ACCESS EXPORT'!$A:$AH,34,0),"-")</f>
        <v>Linda Hopkins</v>
      </c>
      <c r="S975" s="4" t="str">
        <f>_xlfn.IFNA(VLOOKUP(A975,'ACCESS EXPORT'!$A:$AI,35,0),"-")</f>
        <v>James Agee</v>
      </c>
      <c r="T975" s="4" t="str">
        <f>_xlfn.IFNA(VLOOKUP(A975,'ACCESS EXPORT'!$A:$AJ,36,0),"-")</f>
        <v>Wanda Cruz</v>
      </c>
      <c r="U975" s="4" t="str">
        <f>_xlfn.IFNA(VLOOKUP(A975,'ACCESS EXPORT'!$A:$AK,37,0),"-")</f>
        <v>athena</v>
      </c>
      <c r="V975" s="4" t="str">
        <f>_xlfn.IFNA(VLOOKUP(A975,'ACCESS EXPORT'!$A:$AL,38,0),"-")</f>
        <v>N/A</v>
      </c>
      <c r="W975" s="4" t="str">
        <f>_xlfn.IFNA(VLOOKUP(A975,'ACCESS EXPORT'!$A:$AM,39,0),"-")</f>
        <v/>
      </c>
      <c r="X975" s="4" t="str">
        <f>_xlfn.IFNA(VLOOKUP(A975,'ACCESS EXPORT'!$A:$AN,40,0),"-")</f>
        <v>Libia Villaquiran / Jenny Green</v>
      </c>
      <c r="Y975" s="26" t="str">
        <f>_xlfn.IFNA(VLOOKUP(A975,'ACCESS EXPORT'!A:AO,41,0),"")</f>
        <v>Kristin Miller</v>
      </c>
      <c r="Z975" s="26" t="str">
        <f>_xlfn.IFNA(VLOOKUP(A975,'ACCESS EXPORT'!A:AP,42,0),"")</f>
        <v/>
      </c>
      <c r="AA975" s="26" t="str">
        <f>_xlfn.IFNA(VLOOKUP(A975,'ACCESS EXPORT'!A:AQ,43,0),"")</f>
        <v>Heather Tootle</v>
      </c>
    </row>
    <row r="976" spans="1:27" ht="18.75" x14ac:dyDescent="0.25">
      <c r="A976" s="33">
        <v>158</v>
      </c>
      <c r="B976" s="10">
        <v>1956</v>
      </c>
      <c r="C976" s="7" t="str">
        <f ca="1">IFERROR(UPPER(IF(AND('ACCESS EXPORT'!AA976="",'ACCESS EXPORT'!Z976=""),VLOOKUP(A976,'ACCESS EXPORT'!$A:$AF,32,FALSE),(IF('ACCESS EXPORT'!AA976&lt;&gt;"",CONCATENATE(VLOOKUP(A976,'ACCESS EXPORT'!$A:$AF,32,FALSE)," (Closed",TEXT('ACCESS EXPORT'!AA976," MM/DD/YYY)")),IF(TODAY()&lt;(('ACCESS EXPORT'!Z976)+30),CONCATENATE(VLOOKUP(A976,'ACCESS EXPORT'!$A:$AF,32,FALSE)," (Opens",TEXT('ACCESS EXPORT'!Z976," MM/DD/YYY)")),VLOOKUP(A976,'ACCESS EXPORT'!$A:$AF,32,FALSE)))))),"-")</f>
        <v>ADVENTHEALTH MEDICAL GROUP CRITICAL CARE AT CENTRAL FLORIDA</v>
      </c>
      <c r="D976" s="3" t="str">
        <f ca="1">IFERROR(UPPER(IF(AND('ACCESS EXPORT'!AA976="",'ACCESS EXPORT'!Z976=""),VLOOKUP(A976,'ACCESS EXPORT'!$A:$AF,28,FALSE),(IF('ACCESS EXPORT'!AA976&lt;&gt;"",CONCATENATE(VLOOKUP(A976,'ACCESS EXPORT'!$A:$AF,28,FALSE)," (Closed",TEXT('ACCESS EXPORT'!AA976," MM/DD/YYY)")),IF(TODAY()&lt;(('ACCESS EXPORT'!Z976)+30),CONCATENATE(VLOOKUP(A976,'ACCESS EXPORT'!$A:$AF,28,FALSE)," (Opens",TEXT('ACCESS EXPORT'!Z976," MM/DD/YYY)")),VLOOKUP(A976,'ACCESS EXPORT'!$A:$AF,28,FALSE)))))),"-")</f>
        <v>CRITICAL CARE SPECIALISTS</v>
      </c>
      <c r="E976" s="3" t="str">
        <f>VLOOKUP($A976,'ACCESS EXPORT'!$A:$AF,3,FALSE)</f>
        <v>7760</v>
      </c>
      <c r="F976" s="3" t="str">
        <f>UPPER(CONCATENATE(VLOOKUP(A976,'ACCESS EXPORT'!$A:$AF,4,FALSE)," ",VLOOKUP(A976,'ACCESS EXPORT'!$A:$AF,5,FALSE)," ",VLOOKUP(A976,'ACCESS EXPORT'!$A:$AF,6,FALSE)," ",VLOOKUP(A976,'ACCESS EXPORT'!$A:$AA,7,FALSE)," ",VLOOKUP(A976,'ACCESS EXPORT'!$A:$AA,8,FALSE)))</f>
        <v>2501 N ORANGE AVE SUITE 401 ORLANDO FL 32804</v>
      </c>
      <c r="G976" s="4" t="str">
        <f>UPPER(VLOOKUP($A976,'ACCESS EXPORT'!$A:$AF,9,FALSE))</f>
        <v>ORANGE</v>
      </c>
      <c r="H976" s="4" t="str">
        <f>_xlfn.IFNA(VLOOKUP($B976,'ACCESS EXPORT'!$B:$J,9,FALSE),"")</f>
        <v>HB</v>
      </c>
      <c r="I976" s="3" t="str">
        <f>CONCATENATE("(P)",VLOOKUP($A976,'ACCESS EXPORT'!$A:$AF,11,FALSE)," (F)",VLOOKUP($A976,'ACCESS EXPORT'!$A:$AF,29,FALSE))</f>
        <v>(P)(407) 303-7283 (F)(407)303-0347</v>
      </c>
      <c r="J976" s="4" t="str">
        <f>UPPER(VLOOKUP($A976,'ACCESS EXPORT'!$A:$AF,12,FALSE))</f>
        <v>CRITICAL CARE/HOSPITALIST</v>
      </c>
      <c r="K976" s="4" t="str">
        <f>UPPER(VLOOKUP($A976,'ACCESS EXPORT'!$A:$AF,13,FALSE))</f>
        <v>WILLIAM WINDER</v>
      </c>
      <c r="L976" s="3" t="str">
        <f>IF(AND(VLOOKUP(A976,'ACCESS EXPORT'!A:AE,1,0),'ACCESS EXPORT'!N976=""),UPPER(CONCATENATE('ACCESS EXPORT'!AE976)),IF(VLOOKUP(A976,'ACCESS EXPORT'!A:AE,1,0),UPPER(CONCATENATE('ACCESS EXPORT'!N976," "&amp;CHAR(10),'ACCESS EXPORT'!AE976))))</f>
        <v>AMBER MODANI 
SAMANTHA AU-YEUNG (PRAC. ADMIN)</v>
      </c>
      <c r="M976" s="4" t="str">
        <f>UPPER(VLOOKUP($A976,'ACCESS EXPORT'!$A:$O,15,FALSE))</f>
        <v/>
      </c>
      <c r="N976" s="4" t="str">
        <f ca="1">IF(AND('ACCESS EXPORT'!X976="",'ACCESS EXPORT'!Y976=""),IF('ACCESS EXPORT'!V976&lt;&gt;"",(IF(TODAY()-'ACCESS EXPORT'!V976&gt;=-60,UPPER(CONCATENATE(VLOOKUP(B976,'ACCESS EXPORT'!$B:$P,15,FALSE),""&amp;CHAR(10)&amp;"(SEP",TEXT('ACCESS EXPORT'!V976," MM/DD/YYY)"))),IF(TODAY()-'ACCESS EXPORT'!V976&lt;0,UPPER(VLOOKUP(B976,'ACCESS EXPORT'!$B:$P,15,FALSE)),UPPER(VLOOKUP(B976,'ACCESS EXPORT'!$B:$P,15,FALSE))))),IF('ACCESS EXPORT'!U976="",UPPER(VLOOKUP(B976,'ACCESS EXPORT'!$B:$P,15,FALSE)),IF(TODAY()-'ACCESS EXPORT'!U976&lt;=30,CONCATENATE(UPPER(VLOOKUP(B976,'ACCESS EXPORT'!$B:$P,15,FALSE)),""&amp;CHAR(10)&amp;"(NEW",TEXT('ACCESS EXPORT'!U976," MM/DD/YYY)")),IF(AND(TODAY()-'ACCESS EXPORT'!U976&gt;30,TODAY()&gt;0),UPPER(VLOOKUP(B976,'ACCESS EXPORT'!$B:$P,15,FALSE)))))),IF('ACCESS EXPORT'!Y976&lt;&gt;"",UPPER(CONCATENATE(UPPER(VLOOKUP(B976,'ACCESS EXPORT'!$B:$P,15,FALSE)),""&amp;CHAR(10)&amp;"(Transfer Out",TEXT('ACCESS EXPORT'!Y976," MM/DD/YYY)"))),IF('ACCESS EXPORT'!X976&lt;&gt;"",UPPER(CONCATENATE(UPPER(VLOOKUP(B976,'ACCESS EXPORT'!$B:$P,15,FALSE)),""&amp;CHAR(10)&amp;"(Transfer In",TEXT('ACCESS EXPORT'!X976," MM/DD/YYY)"))))))</f>
        <v>ALLYNE, CURTIS</v>
      </c>
      <c r="O976" s="4" t="str">
        <f>_xlfn.IFNA(VLOOKUP(B976,'ACCESS EXPORT'!$B:$Q,16,FALSE),"")</f>
        <v>APRN</v>
      </c>
      <c r="P976" s="4" t="str">
        <f>_xlfn.IFNA(VLOOKUP(B976,'ACCESS EXPORT'!B:W,22,FALSE),"-")</f>
        <v>1649694779</v>
      </c>
      <c r="Q976" s="4" t="str">
        <f>_xlfn.IFNA(VLOOKUP(A976,'ACCESS EXPORT'!$A:$AG,33,0),"-")</f>
        <v>Gretchen Scoleri</v>
      </c>
      <c r="R976" s="4" t="str">
        <f>_xlfn.IFNA(VLOOKUP(A976,'ACCESS EXPORT'!$A:$AH,34,0),"-")</f>
        <v>Linda Hopkins</v>
      </c>
      <c r="S976" s="4" t="str">
        <f>_xlfn.IFNA(VLOOKUP(A976,'ACCESS EXPORT'!$A:$AI,35,0),"-")</f>
        <v>James Agee</v>
      </c>
      <c r="T976" s="4" t="str">
        <f>_xlfn.IFNA(VLOOKUP(A976,'ACCESS EXPORT'!$A:$AJ,36,0),"-")</f>
        <v>Wanda Cruz</v>
      </c>
      <c r="U976" s="4" t="str">
        <f>_xlfn.IFNA(VLOOKUP(A976,'ACCESS EXPORT'!$A:$AK,37,0),"-")</f>
        <v>athena</v>
      </c>
      <c r="V976" s="4" t="str">
        <f>_xlfn.IFNA(VLOOKUP(A976,'ACCESS EXPORT'!$A:$AL,38,0),"-")</f>
        <v>N/A</v>
      </c>
      <c r="W976" s="4" t="str">
        <f>_xlfn.IFNA(VLOOKUP(A976,'ACCESS EXPORT'!$A:$AM,39,0),"-")</f>
        <v/>
      </c>
      <c r="X976" s="4" t="str">
        <f>_xlfn.IFNA(VLOOKUP(A976,'ACCESS EXPORT'!$A:$AN,40,0),"-")</f>
        <v>Libia Villaquiran / Jenny Green</v>
      </c>
      <c r="Y976" s="26" t="str">
        <f>_xlfn.IFNA(VLOOKUP(A976,'ACCESS EXPORT'!A:AO,41,0),"")</f>
        <v>Kristin Miller</v>
      </c>
      <c r="Z976" s="26" t="str">
        <f>_xlfn.IFNA(VLOOKUP(A976,'ACCESS EXPORT'!A:AP,42,0),"")</f>
        <v/>
      </c>
      <c r="AA976" s="26" t="str">
        <f>_xlfn.IFNA(VLOOKUP(A976,'ACCESS EXPORT'!A:AQ,43,0),"")</f>
        <v>Heather Tootle</v>
      </c>
    </row>
    <row r="977" spans="1:27" ht="18.75" x14ac:dyDescent="0.25">
      <c r="A977" s="33">
        <v>158</v>
      </c>
      <c r="B977" s="10">
        <v>1834</v>
      </c>
      <c r="C977" s="7" t="str">
        <f ca="1">IFERROR(UPPER(IF(AND('ACCESS EXPORT'!AA977="",'ACCESS EXPORT'!Z977=""),VLOOKUP(A977,'ACCESS EXPORT'!$A:$AF,32,FALSE),(IF('ACCESS EXPORT'!AA977&lt;&gt;"",CONCATENATE(VLOOKUP(A977,'ACCESS EXPORT'!$A:$AF,32,FALSE)," (Closed",TEXT('ACCESS EXPORT'!AA977," MM/DD/YYY)")),IF(TODAY()&lt;(('ACCESS EXPORT'!Z977)+30),CONCATENATE(VLOOKUP(A977,'ACCESS EXPORT'!$A:$AF,32,FALSE)," (Opens",TEXT('ACCESS EXPORT'!Z977," MM/DD/YYY)")),VLOOKUP(A977,'ACCESS EXPORT'!$A:$AF,32,FALSE)))))),"-")</f>
        <v>ADVENTHEALTH MEDICAL GROUP CRITICAL CARE AT CENTRAL FLORIDA</v>
      </c>
      <c r="D977" s="3" t="str">
        <f ca="1">IFERROR(UPPER(IF(AND('ACCESS EXPORT'!AA977="",'ACCESS EXPORT'!Z977=""),VLOOKUP(A977,'ACCESS EXPORT'!$A:$AF,28,FALSE),(IF('ACCESS EXPORT'!AA977&lt;&gt;"",CONCATENATE(VLOOKUP(A977,'ACCESS EXPORT'!$A:$AF,28,FALSE)," (Closed",TEXT('ACCESS EXPORT'!AA977," MM/DD/YYY)")),IF(TODAY()&lt;(('ACCESS EXPORT'!Z977)+30),CONCATENATE(VLOOKUP(A977,'ACCESS EXPORT'!$A:$AF,28,FALSE)," (Opens",TEXT('ACCESS EXPORT'!Z977," MM/DD/YYY)")),VLOOKUP(A977,'ACCESS EXPORT'!$A:$AF,28,FALSE)))))),"-")</f>
        <v>CRITICAL CARE SPECIALISTS</v>
      </c>
      <c r="E977" s="3" t="str">
        <f>VLOOKUP($A977,'ACCESS EXPORT'!$A:$AF,3,FALSE)</f>
        <v>7760</v>
      </c>
      <c r="F977" s="3" t="str">
        <f>UPPER(CONCATENATE(VLOOKUP(A977,'ACCESS EXPORT'!$A:$AF,4,FALSE)," ",VLOOKUP(A977,'ACCESS EXPORT'!$A:$AF,5,FALSE)," ",VLOOKUP(A977,'ACCESS EXPORT'!$A:$AF,6,FALSE)," ",VLOOKUP(A977,'ACCESS EXPORT'!$A:$AA,7,FALSE)," ",VLOOKUP(A977,'ACCESS EXPORT'!$A:$AA,8,FALSE)))</f>
        <v>2501 N ORANGE AVE SUITE 401 ORLANDO FL 32804</v>
      </c>
      <c r="G977" s="4" t="str">
        <f>UPPER(VLOOKUP($A977,'ACCESS EXPORT'!$A:$AF,9,FALSE))</f>
        <v>ORANGE</v>
      </c>
      <c r="H977" s="4" t="str">
        <f>_xlfn.IFNA(VLOOKUP($B977,'ACCESS EXPORT'!$B:$J,9,FALSE),"")</f>
        <v>HB</v>
      </c>
      <c r="I977" s="3" t="str">
        <f>CONCATENATE("(P)",VLOOKUP($A977,'ACCESS EXPORT'!$A:$AF,11,FALSE)," (F)",VLOOKUP($A977,'ACCESS EXPORT'!$A:$AF,29,FALSE))</f>
        <v>(P)(407) 303-7283 (F)(407)303-0347</v>
      </c>
      <c r="J977" s="4" t="str">
        <f>UPPER(VLOOKUP($A977,'ACCESS EXPORT'!$A:$AF,12,FALSE))</f>
        <v>CRITICAL CARE/HOSPITALIST</v>
      </c>
      <c r="K977" s="4" t="str">
        <f>UPPER(VLOOKUP($A977,'ACCESS EXPORT'!$A:$AF,13,FALSE))</f>
        <v>WILLIAM WINDER</v>
      </c>
      <c r="L977" s="3" t="str">
        <f>IF(AND(VLOOKUP(A977,'ACCESS EXPORT'!A:AE,1,0),'ACCESS EXPORT'!N977=""),UPPER(CONCATENATE('ACCESS EXPORT'!AE977)),IF(VLOOKUP(A977,'ACCESS EXPORT'!A:AE,1,0),UPPER(CONCATENATE('ACCESS EXPORT'!N977," "&amp;CHAR(10),'ACCESS EXPORT'!AE977))))</f>
        <v>AMBER MODANI 
SAMANTHA AU-YEUNG (PRAC. ADMIN)</v>
      </c>
      <c r="M977" s="4" t="str">
        <f>UPPER(VLOOKUP($A977,'ACCESS EXPORT'!$A:$O,15,FALSE))</f>
        <v/>
      </c>
      <c r="N977" s="4" t="str">
        <f ca="1">IF(AND('ACCESS EXPORT'!X977="",'ACCESS EXPORT'!Y977=""),IF('ACCESS EXPORT'!V977&lt;&gt;"",(IF(TODAY()-'ACCESS EXPORT'!V977&gt;=-60,UPPER(CONCATENATE(VLOOKUP(B977,'ACCESS EXPORT'!$B:$P,15,FALSE),""&amp;CHAR(10)&amp;"(SEP",TEXT('ACCESS EXPORT'!V977," MM/DD/YYY)"))),IF(TODAY()-'ACCESS EXPORT'!V977&lt;0,UPPER(VLOOKUP(B977,'ACCESS EXPORT'!$B:$P,15,FALSE)),UPPER(VLOOKUP(B977,'ACCESS EXPORT'!$B:$P,15,FALSE))))),IF('ACCESS EXPORT'!U977="",UPPER(VLOOKUP(B977,'ACCESS EXPORT'!$B:$P,15,FALSE)),IF(TODAY()-'ACCESS EXPORT'!U977&lt;=30,CONCATENATE(UPPER(VLOOKUP(B977,'ACCESS EXPORT'!$B:$P,15,FALSE)),""&amp;CHAR(10)&amp;"(NEW",TEXT('ACCESS EXPORT'!U977," MM/DD/YYY)")),IF(AND(TODAY()-'ACCESS EXPORT'!U977&gt;30,TODAY()&gt;0),UPPER(VLOOKUP(B977,'ACCESS EXPORT'!$B:$P,15,FALSE)))))),IF('ACCESS EXPORT'!Y977&lt;&gt;"",UPPER(CONCATENATE(UPPER(VLOOKUP(B977,'ACCESS EXPORT'!$B:$P,15,FALSE)),""&amp;CHAR(10)&amp;"(Transfer Out",TEXT('ACCESS EXPORT'!Y977," MM/DD/YYY)"))),IF('ACCESS EXPORT'!X977&lt;&gt;"",UPPER(CONCATENATE(UPPER(VLOOKUP(B977,'ACCESS EXPORT'!$B:$P,15,FALSE)),""&amp;CHAR(10)&amp;"(Transfer In",TEXT('ACCESS EXPORT'!X977," MM/DD/YYY)"))))))</f>
        <v>JOHNSON, JASON</v>
      </c>
      <c r="O977" s="4" t="str">
        <f>_xlfn.IFNA(VLOOKUP(B977,'ACCESS EXPORT'!$B:$Q,16,FALSE),"")</f>
        <v>MD</v>
      </c>
      <c r="P977" s="4" t="str">
        <f>_xlfn.IFNA(VLOOKUP(B977,'ACCESS EXPORT'!B:W,22,FALSE),"-")</f>
        <v>1376833681</v>
      </c>
      <c r="Q977" s="4" t="str">
        <f>_xlfn.IFNA(VLOOKUP(A977,'ACCESS EXPORT'!$A:$AG,33,0),"-")</f>
        <v>Gretchen Scoleri</v>
      </c>
      <c r="R977" s="4" t="str">
        <f>_xlfn.IFNA(VLOOKUP(A977,'ACCESS EXPORT'!$A:$AH,34,0),"-")</f>
        <v>Linda Hopkins</v>
      </c>
      <c r="S977" s="4" t="str">
        <f>_xlfn.IFNA(VLOOKUP(A977,'ACCESS EXPORT'!$A:$AI,35,0),"-")</f>
        <v>James Agee</v>
      </c>
      <c r="T977" s="4" t="str">
        <f>_xlfn.IFNA(VLOOKUP(A977,'ACCESS EXPORT'!$A:$AJ,36,0),"-")</f>
        <v>Wanda Cruz</v>
      </c>
      <c r="U977" s="4" t="str">
        <f>_xlfn.IFNA(VLOOKUP(A977,'ACCESS EXPORT'!$A:$AK,37,0),"-")</f>
        <v>athena</v>
      </c>
      <c r="V977" s="4" t="str">
        <f>_xlfn.IFNA(VLOOKUP(A977,'ACCESS EXPORT'!$A:$AL,38,0),"-")</f>
        <v>N/A</v>
      </c>
      <c r="W977" s="4" t="str">
        <f>_xlfn.IFNA(VLOOKUP(A977,'ACCESS EXPORT'!$A:$AM,39,0),"-")</f>
        <v/>
      </c>
      <c r="X977" s="4" t="str">
        <f>_xlfn.IFNA(VLOOKUP(A977,'ACCESS EXPORT'!$A:$AN,40,0),"-")</f>
        <v>Libia Villaquiran / Jenny Green</v>
      </c>
      <c r="Y977" s="26" t="str">
        <f>_xlfn.IFNA(VLOOKUP(A977,'ACCESS EXPORT'!A:AO,41,0),"")</f>
        <v>Kristin Miller</v>
      </c>
      <c r="Z977" s="26" t="str">
        <f>_xlfn.IFNA(VLOOKUP(A977,'ACCESS EXPORT'!A:AP,42,0),"")</f>
        <v/>
      </c>
      <c r="AA977" s="26" t="str">
        <f>_xlfn.IFNA(VLOOKUP(A977,'ACCESS EXPORT'!A:AQ,43,0),"")</f>
        <v>Heather Tootle</v>
      </c>
    </row>
    <row r="978" spans="1:27" ht="18.75" x14ac:dyDescent="0.25">
      <c r="A978" s="33">
        <v>158</v>
      </c>
      <c r="B978" s="10">
        <v>2142</v>
      </c>
      <c r="C978" s="7" t="str">
        <f ca="1">IFERROR(UPPER(IF(AND('ACCESS EXPORT'!AA978="",'ACCESS EXPORT'!Z978=""),VLOOKUP(A978,'ACCESS EXPORT'!$A:$AF,32,FALSE),(IF('ACCESS EXPORT'!AA978&lt;&gt;"",CONCATENATE(VLOOKUP(A978,'ACCESS EXPORT'!$A:$AF,32,FALSE)," (Closed",TEXT('ACCESS EXPORT'!AA978," MM/DD/YYY)")),IF(TODAY()&lt;(('ACCESS EXPORT'!Z978)+30),CONCATENATE(VLOOKUP(A978,'ACCESS EXPORT'!$A:$AF,32,FALSE)," (Opens",TEXT('ACCESS EXPORT'!Z978," MM/DD/YYY)")),VLOOKUP(A978,'ACCESS EXPORT'!$A:$AF,32,FALSE)))))),"-")</f>
        <v>ADVENTHEALTH MEDICAL GROUP CRITICAL CARE AT CENTRAL FLORIDA</v>
      </c>
      <c r="D978" s="3" t="str">
        <f ca="1">IFERROR(UPPER(IF(AND('ACCESS EXPORT'!AA978="",'ACCESS EXPORT'!Z978=""),VLOOKUP(A978,'ACCESS EXPORT'!$A:$AF,28,FALSE),(IF('ACCESS EXPORT'!AA978&lt;&gt;"",CONCATENATE(VLOOKUP(A978,'ACCESS EXPORT'!$A:$AF,28,FALSE)," (Closed",TEXT('ACCESS EXPORT'!AA978," MM/DD/YYY)")),IF(TODAY()&lt;(('ACCESS EXPORT'!Z978)+30),CONCATENATE(VLOOKUP(A978,'ACCESS EXPORT'!$A:$AF,28,FALSE)," (Opens",TEXT('ACCESS EXPORT'!Z978," MM/DD/YYY)")),VLOOKUP(A978,'ACCESS EXPORT'!$A:$AF,28,FALSE)))))),"-")</f>
        <v>CRITICAL CARE SPECIALISTS</v>
      </c>
      <c r="E978" s="3" t="str">
        <f>VLOOKUP($A978,'ACCESS EXPORT'!$A:$AF,3,FALSE)</f>
        <v>7760</v>
      </c>
      <c r="F978" s="3" t="str">
        <f>UPPER(CONCATENATE(VLOOKUP(A978,'ACCESS EXPORT'!$A:$AF,4,FALSE)," ",VLOOKUP(A978,'ACCESS EXPORT'!$A:$AF,5,FALSE)," ",VLOOKUP(A978,'ACCESS EXPORT'!$A:$AF,6,FALSE)," ",VLOOKUP(A978,'ACCESS EXPORT'!$A:$AA,7,FALSE)," ",VLOOKUP(A978,'ACCESS EXPORT'!$A:$AA,8,FALSE)))</f>
        <v>2501 N ORANGE AVE SUITE 401 ORLANDO FL 32804</v>
      </c>
      <c r="G978" s="4" t="str">
        <f>UPPER(VLOOKUP($A978,'ACCESS EXPORT'!$A:$AF,9,FALSE))</f>
        <v>ORANGE</v>
      </c>
      <c r="H978" s="4" t="str">
        <f>_xlfn.IFNA(VLOOKUP($B978,'ACCESS EXPORT'!$B:$J,9,FALSE),"")</f>
        <v>Central</v>
      </c>
      <c r="I978" s="3" t="str">
        <f>CONCATENATE("(P)",VLOOKUP($A978,'ACCESS EXPORT'!$A:$AF,11,FALSE)," (F)",VLOOKUP($A978,'ACCESS EXPORT'!$A:$AF,29,FALSE))</f>
        <v>(P)(407) 303-7283 (F)(407)303-0347</v>
      </c>
      <c r="J978" s="4" t="str">
        <f>UPPER(VLOOKUP($A978,'ACCESS EXPORT'!$A:$AF,12,FALSE))</f>
        <v>CRITICAL CARE/HOSPITALIST</v>
      </c>
      <c r="K978" s="4" t="str">
        <f>UPPER(VLOOKUP($A978,'ACCESS EXPORT'!$A:$AF,13,FALSE))</f>
        <v>WILLIAM WINDER</v>
      </c>
      <c r="L978" s="3" t="str">
        <f>IF(AND(VLOOKUP(A978,'ACCESS EXPORT'!A:AE,1,0),'ACCESS EXPORT'!N978=""),UPPER(CONCATENATE('ACCESS EXPORT'!AE978)),IF(VLOOKUP(A978,'ACCESS EXPORT'!A:AE,1,0),UPPER(CONCATENATE('ACCESS EXPORT'!N978," "&amp;CHAR(10),'ACCESS EXPORT'!AE978))))</f>
        <v>AMBER MODANI 
SAMANTHA AU-YEUNG (PRAC. ADMIN)</v>
      </c>
      <c r="M978" s="4" t="str">
        <f>UPPER(VLOOKUP($A978,'ACCESS EXPORT'!$A:$O,15,FALSE))</f>
        <v/>
      </c>
      <c r="N978" s="4" t="str">
        <f ca="1">IF(AND('ACCESS EXPORT'!X978="",'ACCESS EXPORT'!Y978=""),IF('ACCESS EXPORT'!V978&lt;&gt;"",(IF(TODAY()-'ACCESS EXPORT'!V978&gt;=-60,UPPER(CONCATENATE(VLOOKUP(B978,'ACCESS EXPORT'!$B:$P,15,FALSE),""&amp;CHAR(10)&amp;"(SEP",TEXT('ACCESS EXPORT'!V978," MM/DD/YYY)"))),IF(TODAY()-'ACCESS EXPORT'!V978&lt;0,UPPER(VLOOKUP(B978,'ACCESS EXPORT'!$B:$P,15,FALSE)),UPPER(VLOOKUP(B978,'ACCESS EXPORT'!$B:$P,15,FALSE))))),IF('ACCESS EXPORT'!U978="",UPPER(VLOOKUP(B978,'ACCESS EXPORT'!$B:$P,15,FALSE)),IF(TODAY()-'ACCESS EXPORT'!U978&lt;=30,CONCATENATE(UPPER(VLOOKUP(B978,'ACCESS EXPORT'!$B:$P,15,FALSE)),""&amp;CHAR(10)&amp;"(NEW",TEXT('ACCESS EXPORT'!U978," MM/DD/YYY)")),IF(AND(TODAY()-'ACCESS EXPORT'!U978&gt;30,TODAY()&gt;0),UPPER(VLOOKUP(B978,'ACCESS EXPORT'!$B:$P,15,FALSE)))))),IF('ACCESS EXPORT'!Y978&lt;&gt;"",UPPER(CONCATENATE(UPPER(VLOOKUP(B978,'ACCESS EXPORT'!$B:$P,15,FALSE)),""&amp;CHAR(10)&amp;"(Transfer Out",TEXT('ACCESS EXPORT'!Y978," MM/DD/YYY)"))),IF('ACCESS EXPORT'!X978&lt;&gt;"",UPPER(CONCATENATE(UPPER(VLOOKUP(B978,'ACCESS EXPORT'!$B:$P,15,FALSE)),""&amp;CHAR(10)&amp;"(Transfer In",TEXT('ACCESS EXPORT'!X978," MM/DD/YYY)"))))))</f>
        <v>NORMAN, FRANCISCO</v>
      </c>
      <c r="O978" s="4" t="str">
        <f>_xlfn.IFNA(VLOOKUP(B978,'ACCESS EXPORT'!$B:$Q,16,FALSE),"")</f>
        <v>PA</v>
      </c>
      <c r="P978" s="4" t="str">
        <f>_xlfn.IFNA(VLOOKUP(B978,'ACCESS EXPORT'!B:W,22,FALSE),"-")</f>
        <v>1851369987</v>
      </c>
      <c r="Q978" s="4" t="str">
        <f>_xlfn.IFNA(VLOOKUP(A978,'ACCESS EXPORT'!$A:$AG,33,0),"-")</f>
        <v>Gretchen Scoleri</v>
      </c>
      <c r="R978" s="4" t="str">
        <f>_xlfn.IFNA(VLOOKUP(A978,'ACCESS EXPORT'!$A:$AH,34,0),"-")</f>
        <v>Linda Hopkins</v>
      </c>
      <c r="S978" s="4" t="str">
        <f>_xlfn.IFNA(VLOOKUP(A978,'ACCESS EXPORT'!$A:$AI,35,0),"-")</f>
        <v>James Agee</v>
      </c>
      <c r="T978" s="4" t="str">
        <f>_xlfn.IFNA(VLOOKUP(A978,'ACCESS EXPORT'!$A:$AJ,36,0),"-")</f>
        <v>Wanda Cruz</v>
      </c>
      <c r="U978" s="4" t="str">
        <f>_xlfn.IFNA(VLOOKUP(A978,'ACCESS EXPORT'!$A:$AK,37,0),"-")</f>
        <v>athena</v>
      </c>
      <c r="V978" s="4" t="str">
        <f>_xlfn.IFNA(VLOOKUP(A978,'ACCESS EXPORT'!$A:$AL,38,0),"-")</f>
        <v>N/A</v>
      </c>
      <c r="W978" s="4" t="str">
        <f>_xlfn.IFNA(VLOOKUP(A978,'ACCESS EXPORT'!$A:$AM,39,0),"-")</f>
        <v/>
      </c>
      <c r="X978" s="4" t="str">
        <f>_xlfn.IFNA(VLOOKUP(A978,'ACCESS EXPORT'!$A:$AN,40,0),"-")</f>
        <v>Libia Villaquiran / Jenny Green</v>
      </c>
      <c r="Y978" s="26" t="str">
        <f>_xlfn.IFNA(VLOOKUP(A978,'ACCESS EXPORT'!A:AO,41,0),"")</f>
        <v>Kristin Miller</v>
      </c>
      <c r="Z978" s="26" t="str">
        <f>_xlfn.IFNA(VLOOKUP(A978,'ACCESS EXPORT'!A:AP,42,0),"")</f>
        <v/>
      </c>
      <c r="AA978" s="26" t="str">
        <f>_xlfn.IFNA(VLOOKUP(A978,'ACCESS EXPORT'!A:AQ,43,0),"")</f>
        <v>Heather Tootle</v>
      </c>
    </row>
    <row r="979" spans="1:27" ht="18.75" x14ac:dyDescent="0.25">
      <c r="A979" s="33">
        <v>158</v>
      </c>
      <c r="B979" s="10">
        <v>2020</v>
      </c>
      <c r="C979" s="7" t="str">
        <f ca="1">IFERROR(UPPER(IF(AND('ACCESS EXPORT'!AA979="",'ACCESS EXPORT'!Z979=""),VLOOKUP(A979,'ACCESS EXPORT'!$A:$AF,32,FALSE),(IF('ACCESS EXPORT'!AA979&lt;&gt;"",CONCATENATE(VLOOKUP(A979,'ACCESS EXPORT'!$A:$AF,32,FALSE)," (Closed",TEXT('ACCESS EXPORT'!AA979," MM/DD/YYY)")),IF(TODAY()&lt;(('ACCESS EXPORT'!Z979)+30),CONCATENATE(VLOOKUP(A979,'ACCESS EXPORT'!$A:$AF,32,FALSE)," (Opens",TEXT('ACCESS EXPORT'!Z979," MM/DD/YYY)")),VLOOKUP(A979,'ACCESS EXPORT'!$A:$AF,32,FALSE)))))),"-")</f>
        <v>ADVENTHEALTH MEDICAL GROUP CRITICAL CARE AT CENTRAL FLORIDA</v>
      </c>
      <c r="D979" s="3" t="str">
        <f ca="1">IFERROR(UPPER(IF(AND('ACCESS EXPORT'!AA979="",'ACCESS EXPORT'!Z979=""),VLOOKUP(A979,'ACCESS EXPORT'!$A:$AF,28,FALSE),(IF('ACCESS EXPORT'!AA979&lt;&gt;"",CONCATENATE(VLOOKUP(A979,'ACCESS EXPORT'!$A:$AF,28,FALSE)," (Closed",TEXT('ACCESS EXPORT'!AA979," MM/DD/YYY)")),IF(TODAY()&lt;(('ACCESS EXPORT'!Z979)+30),CONCATENATE(VLOOKUP(A979,'ACCESS EXPORT'!$A:$AF,28,FALSE)," (Opens",TEXT('ACCESS EXPORT'!Z979," MM/DD/YYY)")),VLOOKUP(A979,'ACCESS EXPORT'!$A:$AF,28,FALSE)))))),"-")</f>
        <v>CRITICAL CARE SPECIALISTS</v>
      </c>
      <c r="E979" s="3" t="str">
        <f>VLOOKUP($A979,'ACCESS EXPORT'!$A:$AF,3,FALSE)</f>
        <v>7760</v>
      </c>
      <c r="F979" s="3" t="str">
        <f>UPPER(CONCATENATE(VLOOKUP(A979,'ACCESS EXPORT'!$A:$AF,4,FALSE)," ",VLOOKUP(A979,'ACCESS EXPORT'!$A:$AF,5,FALSE)," ",VLOOKUP(A979,'ACCESS EXPORT'!$A:$AF,6,FALSE)," ",VLOOKUP(A979,'ACCESS EXPORT'!$A:$AA,7,FALSE)," ",VLOOKUP(A979,'ACCESS EXPORT'!$A:$AA,8,FALSE)))</f>
        <v>2501 N ORANGE AVE SUITE 401 ORLANDO FL 32804</v>
      </c>
      <c r="G979" s="4" t="str">
        <f>UPPER(VLOOKUP($A979,'ACCESS EXPORT'!$A:$AF,9,FALSE))</f>
        <v>ORANGE</v>
      </c>
      <c r="H979" s="4" t="str">
        <f>_xlfn.IFNA(VLOOKUP($B979,'ACCESS EXPORT'!$B:$J,9,FALSE),"")</f>
        <v>HB</v>
      </c>
      <c r="I979" s="3" t="str">
        <f>CONCATENATE("(P)",VLOOKUP($A979,'ACCESS EXPORT'!$A:$AF,11,FALSE)," (F)",VLOOKUP($A979,'ACCESS EXPORT'!$A:$AF,29,FALSE))</f>
        <v>(P)(407) 303-7283 (F)(407)303-0347</v>
      </c>
      <c r="J979" s="4" t="str">
        <f>UPPER(VLOOKUP($A979,'ACCESS EXPORT'!$A:$AF,12,FALSE))</f>
        <v>CRITICAL CARE/HOSPITALIST</v>
      </c>
      <c r="K979" s="4" t="str">
        <f>UPPER(VLOOKUP($A979,'ACCESS EXPORT'!$A:$AF,13,FALSE))</f>
        <v>WILLIAM WINDER</v>
      </c>
      <c r="L979" s="3" t="str">
        <f>IF(AND(VLOOKUP(A979,'ACCESS EXPORT'!A:AE,1,0),'ACCESS EXPORT'!N979=""),UPPER(CONCATENATE('ACCESS EXPORT'!AE979)),IF(VLOOKUP(A979,'ACCESS EXPORT'!A:AE,1,0),UPPER(CONCATENATE('ACCESS EXPORT'!N979," "&amp;CHAR(10),'ACCESS EXPORT'!AE979))))</f>
        <v>AMBER MODANI 
SAMANTHA AU-YEUNG (PRAC. ADMIN)</v>
      </c>
      <c r="M979" s="4" t="str">
        <f>UPPER(VLOOKUP($A979,'ACCESS EXPORT'!$A:$O,15,FALSE))</f>
        <v/>
      </c>
      <c r="N979" s="4" t="str">
        <f ca="1">IF(AND('ACCESS EXPORT'!X979="",'ACCESS EXPORT'!Y979=""),IF('ACCESS EXPORT'!V979&lt;&gt;"",(IF(TODAY()-'ACCESS EXPORT'!V979&gt;=-60,UPPER(CONCATENATE(VLOOKUP(B979,'ACCESS EXPORT'!$B:$P,15,FALSE),""&amp;CHAR(10)&amp;"(SEP",TEXT('ACCESS EXPORT'!V979," MM/DD/YYY)"))),IF(TODAY()-'ACCESS EXPORT'!V979&lt;0,UPPER(VLOOKUP(B979,'ACCESS EXPORT'!$B:$P,15,FALSE)),UPPER(VLOOKUP(B979,'ACCESS EXPORT'!$B:$P,15,FALSE))))),IF('ACCESS EXPORT'!U979="",UPPER(VLOOKUP(B979,'ACCESS EXPORT'!$B:$P,15,FALSE)),IF(TODAY()-'ACCESS EXPORT'!U979&lt;=30,CONCATENATE(UPPER(VLOOKUP(B979,'ACCESS EXPORT'!$B:$P,15,FALSE)),""&amp;CHAR(10)&amp;"(NEW",TEXT('ACCESS EXPORT'!U979," MM/DD/YYY)")),IF(AND(TODAY()-'ACCESS EXPORT'!U979&gt;30,TODAY()&gt;0),UPPER(VLOOKUP(B979,'ACCESS EXPORT'!$B:$P,15,FALSE)))))),IF('ACCESS EXPORT'!Y979&lt;&gt;"",UPPER(CONCATENATE(UPPER(VLOOKUP(B979,'ACCESS EXPORT'!$B:$P,15,FALSE)),""&amp;CHAR(10)&amp;"(Transfer Out",TEXT('ACCESS EXPORT'!Y979," MM/DD/YYY)"))),IF('ACCESS EXPORT'!X979&lt;&gt;"",UPPER(CONCATENATE(UPPER(VLOOKUP(B979,'ACCESS EXPORT'!$B:$P,15,FALSE)),""&amp;CHAR(10)&amp;"(Transfer In",TEXT('ACCESS EXPORT'!X979," MM/DD/YYY)"))))))</f>
        <v>TARKOWSKI, AMANDA</v>
      </c>
      <c r="O979" s="4" t="str">
        <f>_xlfn.IFNA(VLOOKUP(B979,'ACCESS EXPORT'!$B:$Q,16,FALSE),"")</f>
        <v>MD</v>
      </c>
      <c r="P979" s="4" t="str">
        <f>_xlfn.IFNA(VLOOKUP(B979,'ACCESS EXPORT'!B:W,22,FALSE),"-")</f>
        <v>1538508569</v>
      </c>
      <c r="Q979" s="4" t="str">
        <f>_xlfn.IFNA(VLOOKUP(A979,'ACCESS EXPORT'!$A:$AG,33,0),"-")</f>
        <v>Gretchen Scoleri</v>
      </c>
      <c r="R979" s="4" t="str">
        <f>_xlfn.IFNA(VLOOKUP(A979,'ACCESS EXPORT'!$A:$AH,34,0),"-")</f>
        <v>Linda Hopkins</v>
      </c>
      <c r="S979" s="4" t="str">
        <f>_xlfn.IFNA(VLOOKUP(A979,'ACCESS EXPORT'!$A:$AI,35,0),"-")</f>
        <v>James Agee</v>
      </c>
      <c r="T979" s="4" t="str">
        <f>_xlfn.IFNA(VLOOKUP(A979,'ACCESS EXPORT'!$A:$AJ,36,0),"-")</f>
        <v>Wanda Cruz</v>
      </c>
      <c r="U979" s="4" t="str">
        <f>_xlfn.IFNA(VLOOKUP(A979,'ACCESS EXPORT'!$A:$AK,37,0),"-")</f>
        <v>athena</v>
      </c>
      <c r="V979" s="4" t="str">
        <f>_xlfn.IFNA(VLOOKUP(A979,'ACCESS EXPORT'!$A:$AL,38,0),"-")</f>
        <v>N/A</v>
      </c>
      <c r="W979" s="4" t="str">
        <f>_xlfn.IFNA(VLOOKUP(A979,'ACCESS EXPORT'!$A:$AM,39,0),"-")</f>
        <v/>
      </c>
      <c r="X979" s="4" t="str">
        <f>_xlfn.IFNA(VLOOKUP(A979,'ACCESS EXPORT'!$A:$AN,40,0),"-")</f>
        <v>Libia Villaquiran / Jenny Green</v>
      </c>
      <c r="Y979" s="26" t="str">
        <f>_xlfn.IFNA(VLOOKUP(A979,'ACCESS EXPORT'!A:AO,41,0),"")</f>
        <v>Kristin Miller</v>
      </c>
      <c r="Z979" s="26" t="str">
        <f>_xlfn.IFNA(VLOOKUP(A979,'ACCESS EXPORT'!A:AP,42,0),"")</f>
        <v/>
      </c>
      <c r="AA979" s="26" t="str">
        <f>_xlfn.IFNA(VLOOKUP(A979,'ACCESS EXPORT'!A:AQ,43,0),"")</f>
        <v>Heather Tootle</v>
      </c>
    </row>
    <row r="980" spans="1:27" ht="18.75" x14ac:dyDescent="0.25">
      <c r="A980" s="33">
        <v>158</v>
      </c>
      <c r="B980" s="10">
        <v>1852</v>
      </c>
      <c r="C980" s="7" t="str">
        <f ca="1">IFERROR(UPPER(IF(AND('ACCESS EXPORT'!AA980="",'ACCESS EXPORT'!Z980=""),VLOOKUP(A980,'ACCESS EXPORT'!$A:$AF,32,FALSE),(IF('ACCESS EXPORT'!AA980&lt;&gt;"",CONCATENATE(VLOOKUP(A980,'ACCESS EXPORT'!$A:$AF,32,FALSE)," (Closed",TEXT('ACCESS EXPORT'!AA980," MM/DD/YYY)")),IF(TODAY()&lt;(('ACCESS EXPORT'!Z980)+30),CONCATENATE(VLOOKUP(A980,'ACCESS EXPORT'!$A:$AF,32,FALSE)," (Opens",TEXT('ACCESS EXPORT'!Z980," MM/DD/YYY)")),VLOOKUP(A980,'ACCESS EXPORT'!$A:$AF,32,FALSE)))))),"-")</f>
        <v>ADVENTHEALTH MEDICAL GROUP CRITICAL CARE AT CENTRAL FLORIDA</v>
      </c>
      <c r="D980" s="3" t="str">
        <f ca="1">IFERROR(UPPER(IF(AND('ACCESS EXPORT'!AA980="",'ACCESS EXPORT'!Z980=""),VLOOKUP(A980,'ACCESS EXPORT'!$A:$AF,28,FALSE),(IF('ACCESS EXPORT'!AA980&lt;&gt;"",CONCATENATE(VLOOKUP(A980,'ACCESS EXPORT'!$A:$AF,28,FALSE)," (Closed",TEXT('ACCESS EXPORT'!AA980," MM/DD/YYY)")),IF(TODAY()&lt;(('ACCESS EXPORT'!Z980)+30),CONCATENATE(VLOOKUP(A980,'ACCESS EXPORT'!$A:$AF,28,FALSE)," (Opens",TEXT('ACCESS EXPORT'!Z980," MM/DD/YYY)")),VLOOKUP(A980,'ACCESS EXPORT'!$A:$AF,28,FALSE)))))),"-")</f>
        <v>CRITICAL CARE SPECIALISTS</v>
      </c>
      <c r="E980" s="3" t="str">
        <f>VLOOKUP($A980,'ACCESS EXPORT'!$A:$AF,3,FALSE)</f>
        <v>7760</v>
      </c>
      <c r="F980" s="3" t="str">
        <f>UPPER(CONCATENATE(VLOOKUP(A980,'ACCESS EXPORT'!$A:$AF,4,FALSE)," ",VLOOKUP(A980,'ACCESS EXPORT'!$A:$AF,5,FALSE)," ",VLOOKUP(A980,'ACCESS EXPORT'!$A:$AF,6,FALSE)," ",VLOOKUP(A980,'ACCESS EXPORT'!$A:$AA,7,FALSE)," ",VLOOKUP(A980,'ACCESS EXPORT'!$A:$AA,8,FALSE)))</f>
        <v>2501 N ORANGE AVE SUITE 401 ORLANDO FL 32804</v>
      </c>
      <c r="G980" s="4" t="str">
        <f>UPPER(VLOOKUP($A980,'ACCESS EXPORT'!$A:$AF,9,FALSE))</f>
        <v>ORANGE</v>
      </c>
      <c r="H980" s="4" t="str">
        <f>_xlfn.IFNA(VLOOKUP($B980,'ACCESS EXPORT'!$B:$J,9,FALSE),"")</f>
        <v>HB</v>
      </c>
      <c r="I980" s="3" t="str">
        <f>CONCATENATE("(P)",VLOOKUP($A980,'ACCESS EXPORT'!$A:$AF,11,FALSE)," (F)",VLOOKUP($A980,'ACCESS EXPORT'!$A:$AF,29,FALSE))</f>
        <v>(P)(407) 303-7283 (F)(407)303-0347</v>
      </c>
      <c r="J980" s="4" t="str">
        <f>UPPER(VLOOKUP($A980,'ACCESS EXPORT'!$A:$AF,12,FALSE))</f>
        <v>CRITICAL CARE/HOSPITALIST</v>
      </c>
      <c r="K980" s="4" t="str">
        <f>UPPER(VLOOKUP($A980,'ACCESS EXPORT'!$A:$AF,13,FALSE))</f>
        <v>WILLIAM WINDER</v>
      </c>
      <c r="L980" s="3" t="str">
        <f>IF(AND(VLOOKUP(A980,'ACCESS EXPORT'!A:AE,1,0),'ACCESS EXPORT'!N980=""),UPPER(CONCATENATE('ACCESS EXPORT'!AE980)),IF(VLOOKUP(A980,'ACCESS EXPORT'!A:AE,1,0),UPPER(CONCATENATE('ACCESS EXPORT'!N980," "&amp;CHAR(10),'ACCESS EXPORT'!AE980))))</f>
        <v>AMBER MODANI 
SAMANTHA AU-YEUNG (PRAC. ADMIN)</v>
      </c>
      <c r="M980" s="4" t="str">
        <f>UPPER(VLOOKUP($A980,'ACCESS EXPORT'!$A:$O,15,FALSE))</f>
        <v/>
      </c>
      <c r="N980" s="4" t="str">
        <f ca="1">IF(AND('ACCESS EXPORT'!X980="",'ACCESS EXPORT'!Y980=""),IF('ACCESS EXPORT'!V980&lt;&gt;"",(IF(TODAY()-'ACCESS EXPORT'!V980&gt;=-60,UPPER(CONCATENATE(VLOOKUP(B980,'ACCESS EXPORT'!$B:$P,15,FALSE),""&amp;CHAR(10)&amp;"(SEP",TEXT('ACCESS EXPORT'!V980," MM/DD/YYY)"))),IF(TODAY()-'ACCESS EXPORT'!V980&lt;0,UPPER(VLOOKUP(B980,'ACCESS EXPORT'!$B:$P,15,FALSE)),UPPER(VLOOKUP(B980,'ACCESS EXPORT'!$B:$P,15,FALSE))))),IF('ACCESS EXPORT'!U980="",UPPER(VLOOKUP(B980,'ACCESS EXPORT'!$B:$P,15,FALSE)),IF(TODAY()-'ACCESS EXPORT'!U980&lt;=30,CONCATENATE(UPPER(VLOOKUP(B980,'ACCESS EXPORT'!$B:$P,15,FALSE)),""&amp;CHAR(10)&amp;"(NEW",TEXT('ACCESS EXPORT'!U980," MM/DD/YYY)")),IF(AND(TODAY()-'ACCESS EXPORT'!U980&gt;30,TODAY()&gt;0),UPPER(VLOOKUP(B980,'ACCESS EXPORT'!$B:$P,15,FALSE)))))),IF('ACCESS EXPORT'!Y980&lt;&gt;"",UPPER(CONCATENATE(UPPER(VLOOKUP(B980,'ACCESS EXPORT'!$B:$P,15,FALSE)),""&amp;CHAR(10)&amp;"(Transfer Out",TEXT('ACCESS EXPORT'!Y980," MM/DD/YYY)"))),IF('ACCESS EXPORT'!X980&lt;&gt;"",UPPER(CONCATENATE(UPPER(VLOOKUP(B980,'ACCESS EXPORT'!$B:$P,15,FALSE)),""&amp;CHAR(10)&amp;"(Transfer In",TEXT('ACCESS EXPORT'!X980," MM/DD/YYY)"))))))</f>
        <v>DARRABIE, MARCUS</v>
      </c>
      <c r="O980" s="4" t="str">
        <f>_xlfn.IFNA(VLOOKUP(B980,'ACCESS EXPORT'!$B:$Q,16,FALSE),"")</f>
        <v>MD</v>
      </c>
      <c r="P980" s="4" t="str">
        <f>_xlfn.IFNA(VLOOKUP(B980,'ACCESS EXPORT'!B:W,22,FALSE),"-")</f>
        <v>1194983676</v>
      </c>
      <c r="Q980" s="4" t="str">
        <f>_xlfn.IFNA(VLOOKUP(A980,'ACCESS EXPORT'!$A:$AG,33,0),"-")</f>
        <v>Gretchen Scoleri</v>
      </c>
      <c r="R980" s="4" t="str">
        <f>_xlfn.IFNA(VLOOKUP(A980,'ACCESS EXPORT'!$A:$AH,34,0),"-")</f>
        <v>Linda Hopkins</v>
      </c>
      <c r="S980" s="4" t="str">
        <f>_xlfn.IFNA(VLOOKUP(A980,'ACCESS EXPORT'!$A:$AI,35,0),"-")</f>
        <v>James Agee</v>
      </c>
      <c r="T980" s="4" t="str">
        <f>_xlfn.IFNA(VLOOKUP(A980,'ACCESS EXPORT'!$A:$AJ,36,0),"-")</f>
        <v>Wanda Cruz</v>
      </c>
      <c r="U980" s="4" t="str">
        <f>_xlfn.IFNA(VLOOKUP(A980,'ACCESS EXPORT'!$A:$AK,37,0),"-")</f>
        <v>athena</v>
      </c>
      <c r="V980" s="4" t="str">
        <f>_xlfn.IFNA(VLOOKUP(A980,'ACCESS EXPORT'!$A:$AL,38,0),"-")</f>
        <v>N/A</v>
      </c>
      <c r="W980" s="4" t="str">
        <f>_xlfn.IFNA(VLOOKUP(A980,'ACCESS EXPORT'!$A:$AM,39,0),"-")</f>
        <v/>
      </c>
      <c r="X980" s="4" t="str">
        <f>_xlfn.IFNA(VLOOKUP(A980,'ACCESS EXPORT'!$A:$AN,40,0),"-")</f>
        <v>Libia Villaquiran / Jenny Green</v>
      </c>
      <c r="Y980" s="26" t="str">
        <f>_xlfn.IFNA(VLOOKUP(A980,'ACCESS EXPORT'!A:AO,41,0),"")</f>
        <v>Kristin Miller</v>
      </c>
      <c r="Z980" s="26" t="str">
        <f>_xlfn.IFNA(VLOOKUP(A980,'ACCESS EXPORT'!A:AP,42,0),"")</f>
        <v/>
      </c>
      <c r="AA980" s="26" t="str">
        <f>_xlfn.IFNA(VLOOKUP(A980,'ACCESS EXPORT'!A:AQ,43,0),"")</f>
        <v>Heather Tootle</v>
      </c>
    </row>
    <row r="981" spans="1:27" ht="18.75" x14ac:dyDescent="0.25">
      <c r="A981" s="33">
        <v>259</v>
      </c>
      <c r="B981" s="10">
        <v>1582</v>
      </c>
      <c r="C981" s="7" t="str">
        <f ca="1">IFERROR(UPPER(IF(AND('ACCESS EXPORT'!AA981="",'ACCESS EXPORT'!Z981=""),VLOOKUP(A981,'ACCESS EXPORT'!$A:$AF,32,FALSE),(IF('ACCESS EXPORT'!AA981&lt;&gt;"",CONCATENATE(VLOOKUP(A981,'ACCESS EXPORT'!$A:$AF,32,FALSE)," (Closed",TEXT('ACCESS EXPORT'!AA981," MM/DD/YYY)")),IF(TODAY()&lt;(('ACCESS EXPORT'!Z981)+30),CONCATENATE(VLOOKUP(A981,'ACCESS EXPORT'!$A:$AF,32,FALSE)," (Opens",TEXT('ACCESS EXPORT'!Z981," MM/DD/YYY)")),VLOOKUP(A981,'ACCESS EXPORT'!$A:$AF,32,FALSE)))))),"-")</f>
        <v>ADVENTHEALTH MEDICAL GROUP ONCOLOGY AND HEMATOLOGY AT CELEBRATION</v>
      </c>
      <c r="D981" s="3" t="str">
        <f ca="1">IFERROR(UPPER(IF(AND('ACCESS EXPORT'!AA981="",'ACCESS EXPORT'!Z981=""),VLOOKUP(A981,'ACCESS EXPORT'!$A:$AF,28,FALSE),(IF('ACCESS EXPORT'!AA981&lt;&gt;"",CONCATENATE(VLOOKUP(A981,'ACCESS EXPORT'!$A:$AF,28,FALSE)," (Closed",TEXT('ACCESS EXPORT'!AA981," MM/DD/YYY)")),IF(TODAY()&lt;(('ACCESS EXPORT'!Z981)+30),CONCATENATE(VLOOKUP(A981,'ACCESS EXPORT'!$A:$AF,28,FALSE)," (Opens",TEXT('ACCESS EXPORT'!Z981," MM/DD/YYY)")),VLOOKUP(A981,'ACCESS EXPORT'!$A:$AF,28,FALSE)))))),"-")</f>
        <v>PREMIER HEMATOLOGY &amp; ONCOLOGY - CELEBRATION</v>
      </c>
      <c r="E981" s="3" t="str">
        <f>VLOOKUP($A981,'ACCESS EXPORT'!$A:$AF,3,FALSE)</f>
        <v>7770</v>
      </c>
      <c r="F981" s="3" t="str">
        <f>UPPER(CONCATENATE(VLOOKUP(A981,'ACCESS EXPORT'!$A:$AF,4,FALSE)," ",VLOOKUP(A981,'ACCESS EXPORT'!$A:$AF,5,FALSE)," ",VLOOKUP(A981,'ACCESS EXPORT'!$A:$AF,6,FALSE)," ",VLOOKUP(A981,'ACCESS EXPORT'!$A:$AA,7,FALSE)," ",VLOOKUP(A981,'ACCESS EXPORT'!$A:$AA,8,FALSE)))</f>
        <v>400 CELEBRATION PL SUITE A270 CELEBRATION FL 34747</v>
      </c>
      <c r="G981" s="4" t="str">
        <f>UPPER(VLOOKUP($A981,'ACCESS EXPORT'!$A:$AF,9,FALSE))</f>
        <v>OSCEOLA</v>
      </c>
      <c r="H981" s="4" t="str">
        <f>_xlfn.IFNA(VLOOKUP($B981,'ACCESS EXPORT'!$B:$J,9,FALSE),"")</f>
        <v>SW</v>
      </c>
      <c r="I981" s="3" t="str">
        <f>CONCATENATE("(P)",VLOOKUP($A981,'ACCESS EXPORT'!$A:$AF,11,FALSE)," (F)",VLOOKUP($A981,'ACCESS EXPORT'!$A:$AF,29,FALSE))</f>
        <v>(P)(407)303-4078 (F)(407)303-4073</v>
      </c>
      <c r="J981" s="4" t="str">
        <f>UPPER(VLOOKUP($A981,'ACCESS EXPORT'!$A:$AF,12,FALSE))</f>
        <v>ONCOLOGY</v>
      </c>
      <c r="K981" s="4" t="str">
        <f>UPPER(VLOOKUP($A981,'ACCESS EXPORT'!$A:$AF,13,FALSE))</f>
        <v>VICKI CHILCOTT</v>
      </c>
      <c r="L981" s="3" t="str">
        <f>IF(AND(VLOOKUP(A981,'ACCESS EXPORT'!A:AE,1,0),'ACCESS EXPORT'!N981=""),UPPER(CONCATENATE('ACCESS EXPORT'!AE981)),IF(VLOOKUP(A981,'ACCESS EXPORT'!A:AE,1,0),UPPER(CONCATENATE('ACCESS EXPORT'!N981," "&amp;CHAR(10),'ACCESS EXPORT'!AE981))))</f>
        <v xml:space="preserve">CYNDI BERGS 
</v>
      </c>
      <c r="M981" s="4" t="str">
        <f>UPPER(VLOOKUP($A981,'ACCESS EXPORT'!$A:$O,15,FALSE))</f>
        <v>MORAIMA ACOSTA (PM)</v>
      </c>
      <c r="N981" s="4" t="str">
        <f ca="1">IF(AND('ACCESS EXPORT'!X981="",'ACCESS EXPORT'!Y981=""),IF('ACCESS EXPORT'!V981&lt;&gt;"",(IF(TODAY()-'ACCESS EXPORT'!V981&gt;=-60,UPPER(CONCATENATE(VLOOKUP(B981,'ACCESS EXPORT'!$B:$P,15,FALSE),""&amp;CHAR(10)&amp;"(SEP",TEXT('ACCESS EXPORT'!V981," MM/DD/YYY)"))),IF(TODAY()-'ACCESS EXPORT'!V981&lt;0,UPPER(VLOOKUP(B981,'ACCESS EXPORT'!$B:$P,15,FALSE)),UPPER(VLOOKUP(B981,'ACCESS EXPORT'!$B:$P,15,FALSE))))),IF('ACCESS EXPORT'!U981="",UPPER(VLOOKUP(B981,'ACCESS EXPORT'!$B:$P,15,FALSE)),IF(TODAY()-'ACCESS EXPORT'!U981&lt;=30,CONCATENATE(UPPER(VLOOKUP(B981,'ACCESS EXPORT'!$B:$P,15,FALSE)),""&amp;CHAR(10)&amp;"(NEW",TEXT('ACCESS EXPORT'!U981," MM/DD/YYY)")),IF(AND(TODAY()-'ACCESS EXPORT'!U981&gt;30,TODAY()&gt;0),UPPER(VLOOKUP(B981,'ACCESS EXPORT'!$B:$P,15,FALSE)))))),IF('ACCESS EXPORT'!Y981&lt;&gt;"",UPPER(CONCATENATE(UPPER(VLOOKUP(B981,'ACCESS EXPORT'!$B:$P,15,FALSE)),""&amp;CHAR(10)&amp;"(Transfer Out",TEXT('ACCESS EXPORT'!Y981," MM/DD/YYY)"))),IF('ACCESS EXPORT'!X981&lt;&gt;"",UPPER(CONCATENATE(UPPER(VLOOKUP(B981,'ACCESS EXPORT'!$B:$P,15,FALSE)),""&amp;CHAR(10)&amp;"(Transfer In",TEXT('ACCESS EXPORT'!X981," MM/DD/YYY)"))))))</f>
        <v>AIJAZ, ASIM</v>
      </c>
      <c r="O981" s="4" t="str">
        <f>_xlfn.IFNA(VLOOKUP(B981,'ACCESS EXPORT'!$B:$Q,16,FALSE),"")</f>
        <v>MD</v>
      </c>
      <c r="P981" s="4" t="str">
        <f>_xlfn.IFNA(VLOOKUP(B981,'ACCESS EXPORT'!B:W,22,FALSE),"-")</f>
        <v>1831151695</v>
      </c>
      <c r="Q981" s="4" t="str">
        <f>_xlfn.IFNA(VLOOKUP(A981,'ACCESS EXPORT'!$A:$AG,33,0),"-")</f>
        <v>Amanda Hernandez</v>
      </c>
      <c r="R981" s="4" t="str">
        <f>_xlfn.IFNA(VLOOKUP(A981,'ACCESS EXPORT'!$A:$AH,34,0),"-")</f>
        <v>Carol Shane</v>
      </c>
      <c r="S981" s="4" t="str">
        <f>_xlfn.IFNA(VLOOKUP(A981,'ACCESS EXPORT'!$A:$AI,35,0),"-")</f>
        <v>Kikzeny Cartagena</v>
      </c>
      <c r="T981" s="4" t="str">
        <f>_xlfn.IFNA(VLOOKUP(A981,'ACCESS EXPORT'!$A:$AJ,36,0),"-")</f>
        <v>TBD</v>
      </c>
      <c r="U981" s="4" t="str">
        <f>_xlfn.IFNA(VLOOKUP(A981,'ACCESS EXPORT'!$A:$AK,37,0),"-")</f>
        <v>Cerner</v>
      </c>
      <c r="V981" s="4" t="str">
        <f>_xlfn.IFNA(VLOOKUP(A981,'ACCESS EXPORT'!$A:$AL,38,0),"-")</f>
        <v>FHMG_PREMIER HEM ONC_CEL</v>
      </c>
      <c r="W981" s="4" t="str">
        <f>_xlfn.IFNA(VLOOKUP(A981,'ACCESS EXPORT'!$A:$AM,39,0),"-")</f>
        <v/>
      </c>
      <c r="X981" s="4" t="str">
        <f>_xlfn.IFNA(VLOOKUP(A981,'ACCESS EXPORT'!$A:$AN,40,0),"-")</f>
        <v>David Mercer</v>
      </c>
      <c r="Y981" s="26" t="str">
        <f>_xlfn.IFNA(VLOOKUP(A981,'ACCESS EXPORT'!A:AO,41,0),"")</f>
        <v>Gary Weston</v>
      </c>
      <c r="Z981" s="26" t="str">
        <f>_xlfn.IFNA(VLOOKUP(A981,'ACCESS EXPORT'!A:AP,42,0),"")</f>
        <v>Quisha Moorer</v>
      </c>
      <c r="AA981" s="26" t="str">
        <f>_xlfn.IFNA(VLOOKUP(A981,'ACCESS EXPORT'!A:AQ,43,0),"")</f>
        <v>Joe Townsend</v>
      </c>
    </row>
    <row r="982" spans="1:27" ht="18.75" x14ac:dyDescent="0.25">
      <c r="A982" s="33">
        <v>259</v>
      </c>
      <c r="B982" s="10">
        <v>1581</v>
      </c>
      <c r="C982" s="7" t="str">
        <f ca="1">IFERROR(UPPER(IF(AND('ACCESS EXPORT'!AA982="",'ACCESS EXPORT'!Z982=""),VLOOKUP(A982,'ACCESS EXPORT'!$A:$AF,32,FALSE),(IF('ACCESS EXPORT'!AA982&lt;&gt;"",CONCATENATE(VLOOKUP(A982,'ACCESS EXPORT'!$A:$AF,32,FALSE)," (Closed",TEXT('ACCESS EXPORT'!AA982," MM/DD/YYY)")),IF(TODAY()&lt;(('ACCESS EXPORT'!Z982)+30),CONCATENATE(VLOOKUP(A982,'ACCESS EXPORT'!$A:$AF,32,FALSE)," (Opens",TEXT('ACCESS EXPORT'!Z982," MM/DD/YYY)")),VLOOKUP(A982,'ACCESS EXPORT'!$A:$AF,32,FALSE)))))),"-")</f>
        <v>ADVENTHEALTH MEDICAL GROUP ONCOLOGY AND HEMATOLOGY AT CELEBRATION</v>
      </c>
      <c r="D982" s="3" t="str">
        <f ca="1">IFERROR(UPPER(IF(AND('ACCESS EXPORT'!AA982="",'ACCESS EXPORT'!Z982=""),VLOOKUP(A982,'ACCESS EXPORT'!$A:$AF,28,FALSE),(IF('ACCESS EXPORT'!AA982&lt;&gt;"",CONCATENATE(VLOOKUP(A982,'ACCESS EXPORT'!$A:$AF,28,FALSE)," (Closed",TEXT('ACCESS EXPORT'!AA982," MM/DD/YYY)")),IF(TODAY()&lt;(('ACCESS EXPORT'!Z982)+30),CONCATENATE(VLOOKUP(A982,'ACCESS EXPORT'!$A:$AF,28,FALSE)," (Opens",TEXT('ACCESS EXPORT'!Z982," MM/DD/YYY)")),VLOOKUP(A982,'ACCESS EXPORT'!$A:$AF,28,FALSE)))))),"-")</f>
        <v>PREMIER HEMATOLOGY &amp; ONCOLOGY - CELEBRATION</v>
      </c>
      <c r="E982" s="3" t="str">
        <f>VLOOKUP($A982,'ACCESS EXPORT'!$A:$AF,3,FALSE)</f>
        <v>7770</v>
      </c>
      <c r="F982" s="3" t="str">
        <f>UPPER(CONCATENATE(VLOOKUP(A982,'ACCESS EXPORT'!$A:$AF,4,FALSE)," ",VLOOKUP(A982,'ACCESS EXPORT'!$A:$AF,5,FALSE)," ",VLOOKUP(A982,'ACCESS EXPORT'!$A:$AF,6,FALSE)," ",VLOOKUP(A982,'ACCESS EXPORT'!$A:$AA,7,FALSE)," ",VLOOKUP(A982,'ACCESS EXPORT'!$A:$AA,8,FALSE)))</f>
        <v>400 CELEBRATION PL SUITE A270 CELEBRATION FL 34747</v>
      </c>
      <c r="G982" s="4" t="str">
        <f>UPPER(VLOOKUP($A982,'ACCESS EXPORT'!$A:$AF,9,FALSE))</f>
        <v>OSCEOLA</v>
      </c>
      <c r="H982" s="4" t="str">
        <f>_xlfn.IFNA(VLOOKUP($B982,'ACCESS EXPORT'!$B:$J,9,FALSE),"")</f>
        <v>SW</v>
      </c>
      <c r="I982" s="3" t="str">
        <f>CONCATENATE("(P)",VLOOKUP($A982,'ACCESS EXPORT'!$A:$AF,11,FALSE)," (F)",VLOOKUP($A982,'ACCESS EXPORT'!$A:$AF,29,FALSE))</f>
        <v>(P)(407)303-4078 (F)(407)303-4073</v>
      </c>
      <c r="J982" s="4" t="str">
        <f>UPPER(VLOOKUP($A982,'ACCESS EXPORT'!$A:$AF,12,FALSE))</f>
        <v>ONCOLOGY</v>
      </c>
      <c r="K982" s="4" t="str">
        <f>UPPER(VLOOKUP($A982,'ACCESS EXPORT'!$A:$AF,13,FALSE))</f>
        <v>VICKI CHILCOTT</v>
      </c>
      <c r="L982" s="3" t="str">
        <f>IF(AND(VLOOKUP(A982,'ACCESS EXPORT'!A:AE,1,0),'ACCESS EXPORT'!N982=""),UPPER(CONCATENATE('ACCESS EXPORT'!AE982)),IF(VLOOKUP(A982,'ACCESS EXPORT'!A:AE,1,0),UPPER(CONCATENATE('ACCESS EXPORT'!N982," "&amp;CHAR(10),'ACCESS EXPORT'!AE982))))</f>
        <v xml:space="preserve">CYNDI BERGS 
</v>
      </c>
      <c r="M982" s="4" t="str">
        <f>UPPER(VLOOKUP($A982,'ACCESS EXPORT'!$A:$O,15,FALSE))</f>
        <v>MORAIMA ACOSTA (PM)</v>
      </c>
      <c r="N982" s="4" t="str">
        <f ca="1">IF(AND('ACCESS EXPORT'!X982="",'ACCESS EXPORT'!Y982=""),IF('ACCESS EXPORT'!V982&lt;&gt;"",(IF(TODAY()-'ACCESS EXPORT'!V982&gt;=-60,UPPER(CONCATENATE(VLOOKUP(B982,'ACCESS EXPORT'!$B:$P,15,FALSE),""&amp;CHAR(10)&amp;"(SEP",TEXT('ACCESS EXPORT'!V982," MM/DD/YYY)"))),IF(TODAY()-'ACCESS EXPORT'!V982&lt;0,UPPER(VLOOKUP(B982,'ACCESS EXPORT'!$B:$P,15,FALSE)),UPPER(VLOOKUP(B982,'ACCESS EXPORT'!$B:$P,15,FALSE))))),IF('ACCESS EXPORT'!U982="",UPPER(VLOOKUP(B982,'ACCESS EXPORT'!$B:$P,15,FALSE)),IF(TODAY()-'ACCESS EXPORT'!U982&lt;=30,CONCATENATE(UPPER(VLOOKUP(B982,'ACCESS EXPORT'!$B:$P,15,FALSE)),""&amp;CHAR(10)&amp;"(NEW",TEXT('ACCESS EXPORT'!U982," MM/DD/YYY)")),IF(AND(TODAY()-'ACCESS EXPORT'!U982&gt;30,TODAY()&gt;0),UPPER(VLOOKUP(B982,'ACCESS EXPORT'!$B:$P,15,FALSE)))))),IF('ACCESS EXPORT'!Y982&lt;&gt;"",UPPER(CONCATENATE(UPPER(VLOOKUP(B982,'ACCESS EXPORT'!$B:$P,15,FALSE)),""&amp;CHAR(10)&amp;"(Transfer Out",TEXT('ACCESS EXPORT'!Y982," MM/DD/YYY)"))),IF('ACCESS EXPORT'!X982&lt;&gt;"",UPPER(CONCATENATE(UPPER(VLOOKUP(B982,'ACCESS EXPORT'!$B:$P,15,FALSE)),""&amp;CHAR(10)&amp;"(Transfer In",TEXT('ACCESS EXPORT'!X982," MM/DD/YYY)"))))))</f>
        <v>KHAN, QAMAR S.</v>
      </c>
      <c r="O982" s="4" t="str">
        <f>_xlfn.IFNA(VLOOKUP(B982,'ACCESS EXPORT'!$B:$Q,16,FALSE),"")</f>
        <v>MD</v>
      </c>
      <c r="P982" s="4" t="str">
        <f>_xlfn.IFNA(VLOOKUP(B982,'ACCESS EXPORT'!B:W,22,FALSE),"-")</f>
        <v>1336149012</v>
      </c>
      <c r="Q982" s="4" t="str">
        <f>_xlfn.IFNA(VLOOKUP(A982,'ACCESS EXPORT'!$A:$AG,33,0),"-")</f>
        <v>Amanda Hernandez</v>
      </c>
      <c r="R982" s="4" t="str">
        <f>_xlfn.IFNA(VLOOKUP(A982,'ACCESS EXPORT'!$A:$AH,34,0),"-")</f>
        <v>Carol Shane</v>
      </c>
      <c r="S982" s="4" t="str">
        <f>_xlfn.IFNA(VLOOKUP(A982,'ACCESS EXPORT'!$A:$AI,35,0),"-")</f>
        <v>Kikzeny Cartagena</v>
      </c>
      <c r="T982" s="4" t="str">
        <f>_xlfn.IFNA(VLOOKUP(A982,'ACCESS EXPORT'!$A:$AJ,36,0),"-")</f>
        <v>TBD</v>
      </c>
      <c r="U982" s="4" t="str">
        <f>_xlfn.IFNA(VLOOKUP(A982,'ACCESS EXPORT'!$A:$AK,37,0),"-")</f>
        <v>Cerner</v>
      </c>
      <c r="V982" s="4" t="str">
        <f>_xlfn.IFNA(VLOOKUP(A982,'ACCESS EXPORT'!$A:$AL,38,0),"-")</f>
        <v>FHMG_PREMIER HEM ONC_CEL</v>
      </c>
      <c r="W982" s="4" t="str">
        <f>_xlfn.IFNA(VLOOKUP(A982,'ACCESS EXPORT'!$A:$AM,39,0),"-")</f>
        <v/>
      </c>
      <c r="X982" s="4" t="str">
        <f>_xlfn.IFNA(VLOOKUP(A982,'ACCESS EXPORT'!$A:$AN,40,0),"-")</f>
        <v>David Mercer</v>
      </c>
      <c r="Y982" s="26" t="str">
        <f>_xlfn.IFNA(VLOOKUP(A982,'ACCESS EXPORT'!A:AO,41,0),"")</f>
        <v>Gary Weston</v>
      </c>
      <c r="Z982" s="26" t="str">
        <f>_xlfn.IFNA(VLOOKUP(A982,'ACCESS EXPORT'!A:AP,42,0),"")</f>
        <v>Quisha Moorer</v>
      </c>
      <c r="AA982" s="26" t="str">
        <f>_xlfn.IFNA(VLOOKUP(A982,'ACCESS EXPORT'!A:AQ,43,0),"")</f>
        <v>Joe Townsend</v>
      </c>
    </row>
    <row r="983" spans="1:27" ht="18.75" x14ac:dyDescent="0.25">
      <c r="A983" s="33">
        <v>259</v>
      </c>
      <c r="B983" s="10">
        <v>1088</v>
      </c>
      <c r="C983" s="7" t="str">
        <f ca="1">IFERROR(UPPER(IF(AND('ACCESS EXPORT'!AA983="",'ACCESS EXPORT'!Z983=""),VLOOKUP(A983,'ACCESS EXPORT'!$A:$AF,32,FALSE),(IF('ACCESS EXPORT'!AA983&lt;&gt;"",CONCATENATE(VLOOKUP(A983,'ACCESS EXPORT'!$A:$AF,32,FALSE)," (Closed",TEXT('ACCESS EXPORT'!AA983," MM/DD/YYY)")),IF(TODAY()&lt;(('ACCESS EXPORT'!Z983)+30),CONCATENATE(VLOOKUP(A983,'ACCESS EXPORT'!$A:$AF,32,FALSE)," (Opens",TEXT('ACCESS EXPORT'!Z983," MM/DD/YYY)")),VLOOKUP(A983,'ACCESS EXPORT'!$A:$AF,32,FALSE)))))),"-")</f>
        <v>ADVENTHEALTH MEDICAL GROUP ONCOLOGY AND HEMATOLOGY AT CELEBRATION</v>
      </c>
      <c r="D983" s="3" t="str">
        <f ca="1">IFERROR(UPPER(IF(AND('ACCESS EXPORT'!AA983="",'ACCESS EXPORT'!Z983=""),VLOOKUP(A983,'ACCESS EXPORT'!$A:$AF,28,FALSE),(IF('ACCESS EXPORT'!AA983&lt;&gt;"",CONCATENATE(VLOOKUP(A983,'ACCESS EXPORT'!$A:$AF,28,FALSE)," (Closed",TEXT('ACCESS EXPORT'!AA983," MM/DD/YYY)")),IF(TODAY()&lt;(('ACCESS EXPORT'!Z983)+30),CONCATENATE(VLOOKUP(A983,'ACCESS EXPORT'!$A:$AF,28,FALSE)," (Opens",TEXT('ACCESS EXPORT'!Z983," MM/DD/YYY)")),VLOOKUP(A983,'ACCESS EXPORT'!$A:$AF,28,FALSE)))))),"-")</f>
        <v>PREMIER HEMATOLOGY &amp; ONCOLOGY - CELEBRATION</v>
      </c>
      <c r="E983" s="3" t="str">
        <f>VLOOKUP($A983,'ACCESS EXPORT'!$A:$AF,3,FALSE)</f>
        <v>7770</v>
      </c>
      <c r="F983" s="3" t="str">
        <f>UPPER(CONCATENATE(VLOOKUP(A983,'ACCESS EXPORT'!$A:$AF,4,FALSE)," ",VLOOKUP(A983,'ACCESS EXPORT'!$A:$AF,5,FALSE)," ",VLOOKUP(A983,'ACCESS EXPORT'!$A:$AF,6,FALSE)," ",VLOOKUP(A983,'ACCESS EXPORT'!$A:$AA,7,FALSE)," ",VLOOKUP(A983,'ACCESS EXPORT'!$A:$AA,8,FALSE)))</f>
        <v>400 CELEBRATION PL SUITE A270 CELEBRATION FL 34747</v>
      </c>
      <c r="G983" s="4" t="str">
        <f>UPPER(VLOOKUP($A983,'ACCESS EXPORT'!$A:$AF,9,FALSE))</f>
        <v>OSCEOLA</v>
      </c>
      <c r="H983" s="4" t="str">
        <f>_xlfn.IFNA(VLOOKUP($B983,'ACCESS EXPORT'!$B:$J,9,FALSE),"")</f>
        <v>SW</v>
      </c>
      <c r="I983" s="3" t="str">
        <f>CONCATENATE("(P)",VLOOKUP($A983,'ACCESS EXPORT'!$A:$AF,11,FALSE)," (F)",VLOOKUP($A983,'ACCESS EXPORT'!$A:$AF,29,FALSE))</f>
        <v>(P)(407)303-4078 (F)(407)303-4073</v>
      </c>
      <c r="J983" s="4" t="str">
        <f>UPPER(VLOOKUP($A983,'ACCESS EXPORT'!$A:$AF,12,FALSE))</f>
        <v>ONCOLOGY</v>
      </c>
      <c r="K983" s="4" t="str">
        <f>UPPER(VLOOKUP($A983,'ACCESS EXPORT'!$A:$AF,13,FALSE))</f>
        <v>VICKI CHILCOTT</v>
      </c>
      <c r="L983" s="3" t="str">
        <f>IF(AND(VLOOKUP(A983,'ACCESS EXPORT'!A:AE,1,0),'ACCESS EXPORT'!N983=""),UPPER(CONCATENATE('ACCESS EXPORT'!AE983)),IF(VLOOKUP(A983,'ACCESS EXPORT'!A:AE,1,0),UPPER(CONCATENATE('ACCESS EXPORT'!N983," "&amp;CHAR(10),'ACCESS EXPORT'!AE983))))</f>
        <v xml:space="preserve">CYNDI BERGS 
</v>
      </c>
      <c r="M983" s="4" t="str">
        <f>UPPER(VLOOKUP($A983,'ACCESS EXPORT'!$A:$O,15,FALSE))</f>
        <v>MORAIMA ACOSTA (PM)</v>
      </c>
      <c r="N983" s="4" t="str">
        <f ca="1">IF(AND('ACCESS EXPORT'!X983="",'ACCESS EXPORT'!Y983=""),IF('ACCESS EXPORT'!V983&lt;&gt;"",(IF(TODAY()-'ACCESS EXPORT'!V983&gt;=-60,UPPER(CONCATENATE(VLOOKUP(B983,'ACCESS EXPORT'!$B:$P,15,FALSE),""&amp;CHAR(10)&amp;"(SEP",TEXT('ACCESS EXPORT'!V983," MM/DD/YYY)"))),IF(TODAY()-'ACCESS EXPORT'!V983&lt;0,UPPER(VLOOKUP(B983,'ACCESS EXPORT'!$B:$P,15,FALSE)),UPPER(VLOOKUP(B983,'ACCESS EXPORT'!$B:$P,15,FALSE))))),IF('ACCESS EXPORT'!U983="",UPPER(VLOOKUP(B983,'ACCESS EXPORT'!$B:$P,15,FALSE)),IF(TODAY()-'ACCESS EXPORT'!U983&lt;=30,CONCATENATE(UPPER(VLOOKUP(B983,'ACCESS EXPORT'!$B:$P,15,FALSE)),""&amp;CHAR(10)&amp;"(NEW",TEXT('ACCESS EXPORT'!U983," MM/DD/YYY)")),IF(AND(TODAY()-'ACCESS EXPORT'!U983&gt;30,TODAY()&gt;0),UPPER(VLOOKUP(B983,'ACCESS EXPORT'!$B:$P,15,FALSE)))))),IF('ACCESS EXPORT'!Y983&lt;&gt;"",UPPER(CONCATENATE(UPPER(VLOOKUP(B983,'ACCESS EXPORT'!$B:$P,15,FALSE)),""&amp;CHAR(10)&amp;"(Transfer Out",TEXT('ACCESS EXPORT'!Y983," MM/DD/YYY)"))),IF('ACCESS EXPORT'!X983&lt;&gt;"",UPPER(CONCATENATE(UPPER(VLOOKUP(B983,'ACCESS EXPORT'!$B:$P,15,FALSE)),""&amp;CHAR(10)&amp;"(Transfer In",TEXT('ACCESS EXPORT'!X983," MM/DD/YYY)"))))))</f>
        <v>AKHTAR, ADNAN</v>
      </c>
      <c r="O983" s="4" t="str">
        <f>_xlfn.IFNA(VLOOKUP(B983,'ACCESS EXPORT'!$B:$Q,16,FALSE),"")</f>
        <v>MD</v>
      </c>
      <c r="P983" s="4" t="str">
        <f>_xlfn.IFNA(VLOOKUP(B983,'ACCESS EXPORT'!B:W,22,FALSE),"-")</f>
        <v>1366404642</v>
      </c>
      <c r="Q983" s="4" t="str">
        <f>_xlfn.IFNA(VLOOKUP(A983,'ACCESS EXPORT'!$A:$AG,33,0),"-")</f>
        <v>Amanda Hernandez</v>
      </c>
      <c r="R983" s="4" t="str">
        <f>_xlfn.IFNA(VLOOKUP(A983,'ACCESS EXPORT'!$A:$AH,34,0),"-")</f>
        <v>Carol Shane</v>
      </c>
      <c r="S983" s="4" t="str">
        <f>_xlfn.IFNA(VLOOKUP(A983,'ACCESS EXPORT'!$A:$AI,35,0),"-")</f>
        <v>Kikzeny Cartagena</v>
      </c>
      <c r="T983" s="4" t="str">
        <f>_xlfn.IFNA(VLOOKUP(A983,'ACCESS EXPORT'!$A:$AJ,36,0),"-")</f>
        <v>TBD</v>
      </c>
      <c r="U983" s="4" t="str">
        <f>_xlfn.IFNA(VLOOKUP(A983,'ACCESS EXPORT'!$A:$AK,37,0),"-")</f>
        <v>Cerner</v>
      </c>
      <c r="V983" s="4" t="str">
        <f>_xlfn.IFNA(VLOOKUP(A983,'ACCESS EXPORT'!$A:$AL,38,0),"-")</f>
        <v>FHMG_PREMIER HEM ONC_CEL</v>
      </c>
      <c r="W983" s="4" t="str">
        <f>_xlfn.IFNA(VLOOKUP(A983,'ACCESS EXPORT'!$A:$AM,39,0),"-")</f>
        <v/>
      </c>
      <c r="X983" s="4" t="str">
        <f>_xlfn.IFNA(VLOOKUP(A983,'ACCESS EXPORT'!$A:$AN,40,0),"-")</f>
        <v>David Mercer</v>
      </c>
      <c r="Y983" s="26" t="str">
        <f>_xlfn.IFNA(VLOOKUP(A983,'ACCESS EXPORT'!A:AO,41,0),"")</f>
        <v>Gary Weston</v>
      </c>
      <c r="Z983" s="26" t="str">
        <f>_xlfn.IFNA(VLOOKUP(A983,'ACCESS EXPORT'!A:AP,42,0),"")</f>
        <v>Quisha Moorer</v>
      </c>
      <c r="AA983" s="26" t="str">
        <f>_xlfn.IFNA(VLOOKUP(A983,'ACCESS EXPORT'!A:AQ,43,0),"")</f>
        <v>Joe Townsend</v>
      </c>
    </row>
    <row r="984" spans="1:27" ht="18.75" x14ac:dyDescent="0.25">
      <c r="A984" s="33">
        <v>259</v>
      </c>
      <c r="B984" s="10">
        <v>1963</v>
      </c>
      <c r="C984" s="7" t="str">
        <f ca="1">IFERROR(UPPER(IF(AND('ACCESS EXPORT'!AA984="",'ACCESS EXPORT'!Z984=""),VLOOKUP(A984,'ACCESS EXPORT'!$A:$AF,32,FALSE),(IF('ACCESS EXPORT'!AA984&lt;&gt;"",CONCATENATE(VLOOKUP(A984,'ACCESS EXPORT'!$A:$AF,32,FALSE)," (Closed",TEXT('ACCESS EXPORT'!AA984," MM/DD/YYY)")),IF(TODAY()&lt;(('ACCESS EXPORT'!Z984)+30),CONCATENATE(VLOOKUP(A984,'ACCESS EXPORT'!$A:$AF,32,FALSE)," (Opens",TEXT('ACCESS EXPORT'!Z984," MM/DD/YYY)")),VLOOKUP(A984,'ACCESS EXPORT'!$A:$AF,32,FALSE)))))),"-")</f>
        <v>ADVENTHEALTH MEDICAL GROUP ONCOLOGY AND HEMATOLOGY AT CELEBRATION</v>
      </c>
      <c r="D984" s="3" t="str">
        <f ca="1">IFERROR(UPPER(IF(AND('ACCESS EXPORT'!AA984="",'ACCESS EXPORT'!Z984=""),VLOOKUP(A984,'ACCESS EXPORT'!$A:$AF,28,FALSE),(IF('ACCESS EXPORT'!AA984&lt;&gt;"",CONCATENATE(VLOOKUP(A984,'ACCESS EXPORT'!$A:$AF,28,FALSE)," (Closed",TEXT('ACCESS EXPORT'!AA984," MM/DD/YYY)")),IF(TODAY()&lt;(('ACCESS EXPORT'!Z984)+30),CONCATENATE(VLOOKUP(A984,'ACCESS EXPORT'!$A:$AF,28,FALSE)," (Opens",TEXT('ACCESS EXPORT'!Z984," MM/DD/YYY)")),VLOOKUP(A984,'ACCESS EXPORT'!$A:$AF,28,FALSE)))))),"-")</f>
        <v>PREMIER HEMATOLOGY &amp; ONCOLOGY - CELEBRATION</v>
      </c>
      <c r="E984" s="3" t="str">
        <f>VLOOKUP($A984,'ACCESS EXPORT'!$A:$AF,3,FALSE)</f>
        <v>7770</v>
      </c>
      <c r="F984" s="3" t="str">
        <f>UPPER(CONCATENATE(VLOOKUP(A984,'ACCESS EXPORT'!$A:$AF,4,FALSE)," ",VLOOKUP(A984,'ACCESS EXPORT'!$A:$AF,5,FALSE)," ",VLOOKUP(A984,'ACCESS EXPORT'!$A:$AF,6,FALSE)," ",VLOOKUP(A984,'ACCESS EXPORT'!$A:$AA,7,FALSE)," ",VLOOKUP(A984,'ACCESS EXPORT'!$A:$AA,8,FALSE)))</f>
        <v>400 CELEBRATION PL SUITE A270 CELEBRATION FL 34747</v>
      </c>
      <c r="G984" s="4" t="str">
        <f>UPPER(VLOOKUP($A984,'ACCESS EXPORT'!$A:$AF,9,FALSE))</f>
        <v>OSCEOLA</v>
      </c>
      <c r="H984" s="4" t="str">
        <f>_xlfn.IFNA(VLOOKUP($B984,'ACCESS EXPORT'!$B:$J,9,FALSE),"")</f>
        <v>SW</v>
      </c>
      <c r="I984" s="3" t="str">
        <f>CONCATENATE("(P)",VLOOKUP($A984,'ACCESS EXPORT'!$A:$AF,11,FALSE)," (F)",VLOOKUP($A984,'ACCESS EXPORT'!$A:$AF,29,FALSE))</f>
        <v>(P)(407)303-4078 (F)(407)303-4073</v>
      </c>
      <c r="J984" s="4" t="str">
        <f>UPPER(VLOOKUP($A984,'ACCESS EXPORT'!$A:$AF,12,FALSE))</f>
        <v>ONCOLOGY</v>
      </c>
      <c r="K984" s="4" t="str">
        <f>UPPER(VLOOKUP($A984,'ACCESS EXPORT'!$A:$AF,13,FALSE))</f>
        <v>VICKI CHILCOTT</v>
      </c>
      <c r="L984" s="3" t="str">
        <f>IF(AND(VLOOKUP(A984,'ACCESS EXPORT'!A:AE,1,0),'ACCESS EXPORT'!N984=""),UPPER(CONCATENATE('ACCESS EXPORT'!AE984)),IF(VLOOKUP(A984,'ACCESS EXPORT'!A:AE,1,0),UPPER(CONCATENATE('ACCESS EXPORT'!N984," "&amp;CHAR(10),'ACCESS EXPORT'!AE984))))</f>
        <v xml:space="preserve">CYNDI BERGS 
</v>
      </c>
      <c r="M984" s="4" t="str">
        <f>UPPER(VLOOKUP($A984,'ACCESS EXPORT'!$A:$O,15,FALSE))</f>
        <v>MORAIMA ACOSTA (PM)</v>
      </c>
      <c r="N984" s="4" t="str">
        <f ca="1">IF(AND('ACCESS EXPORT'!X984="",'ACCESS EXPORT'!Y984=""),IF('ACCESS EXPORT'!V984&lt;&gt;"",(IF(TODAY()-'ACCESS EXPORT'!V984&gt;=-60,UPPER(CONCATENATE(VLOOKUP(B984,'ACCESS EXPORT'!$B:$P,15,FALSE),""&amp;CHAR(10)&amp;"(SEP",TEXT('ACCESS EXPORT'!V984," MM/DD/YYY)"))),IF(TODAY()-'ACCESS EXPORT'!V984&lt;0,UPPER(VLOOKUP(B984,'ACCESS EXPORT'!$B:$P,15,FALSE)),UPPER(VLOOKUP(B984,'ACCESS EXPORT'!$B:$P,15,FALSE))))),IF('ACCESS EXPORT'!U984="",UPPER(VLOOKUP(B984,'ACCESS EXPORT'!$B:$P,15,FALSE)),IF(TODAY()-'ACCESS EXPORT'!U984&lt;=30,CONCATENATE(UPPER(VLOOKUP(B984,'ACCESS EXPORT'!$B:$P,15,FALSE)),""&amp;CHAR(10)&amp;"(NEW",TEXT('ACCESS EXPORT'!U984," MM/DD/YYY)")),IF(AND(TODAY()-'ACCESS EXPORT'!U984&gt;30,TODAY()&gt;0),UPPER(VLOOKUP(B984,'ACCESS EXPORT'!$B:$P,15,FALSE)))))),IF('ACCESS EXPORT'!Y984&lt;&gt;"",UPPER(CONCATENATE(UPPER(VLOOKUP(B984,'ACCESS EXPORT'!$B:$P,15,FALSE)),""&amp;CHAR(10)&amp;"(Transfer Out",TEXT('ACCESS EXPORT'!Y984," MM/DD/YYY)"))),IF('ACCESS EXPORT'!X984&lt;&gt;"",UPPER(CONCATENATE(UPPER(VLOOKUP(B984,'ACCESS EXPORT'!$B:$P,15,FALSE)),""&amp;CHAR(10)&amp;"(Transfer In",TEXT('ACCESS EXPORT'!X984," MM/DD/YYY)"))))))</f>
        <v>CALDERON, LENNIE</v>
      </c>
      <c r="O984" s="4" t="str">
        <f>_xlfn.IFNA(VLOOKUP(B984,'ACCESS EXPORT'!$B:$Q,16,FALSE),"")</f>
        <v>APRN</v>
      </c>
      <c r="P984" s="4" t="str">
        <f>_xlfn.IFNA(VLOOKUP(B984,'ACCESS EXPORT'!B:W,22,FALSE),"-")</f>
        <v>1124535505</v>
      </c>
      <c r="Q984" s="4" t="str">
        <f>_xlfn.IFNA(VLOOKUP(A984,'ACCESS EXPORT'!$A:$AG,33,0),"-")</f>
        <v>Amanda Hernandez</v>
      </c>
      <c r="R984" s="4" t="str">
        <f>_xlfn.IFNA(VLOOKUP(A984,'ACCESS EXPORT'!$A:$AH,34,0),"-")</f>
        <v>Carol Shane</v>
      </c>
      <c r="S984" s="4" t="str">
        <f>_xlfn.IFNA(VLOOKUP(A984,'ACCESS EXPORT'!$A:$AI,35,0),"-")</f>
        <v>Kikzeny Cartagena</v>
      </c>
      <c r="T984" s="4" t="str">
        <f>_xlfn.IFNA(VLOOKUP(A984,'ACCESS EXPORT'!$A:$AJ,36,0),"-")</f>
        <v>TBD</v>
      </c>
      <c r="U984" s="4" t="str">
        <f>_xlfn.IFNA(VLOOKUP(A984,'ACCESS EXPORT'!$A:$AK,37,0),"-")</f>
        <v>Cerner</v>
      </c>
      <c r="V984" s="4" t="str">
        <f>_xlfn.IFNA(VLOOKUP(A984,'ACCESS EXPORT'!$A:$AL,38,0),"-")</f>
        <v>FHMG_PREMIER HEM ONC_CEL</v>
      </c>
      <c r="W984" s="4" t="str">
        <f>_xlfn.IFNA(VLOOKUP(A984,'ACCESS EXPORT'!$A:$AM,39,0),"-")</f>
        <v/>
      </c>
      <c r="X984" s="4" t="str">
        <f>_xlfn.IFNA(VLOOKUP(A984,'ACCESS EXPORT'!$A:$AN,40,0),"-")</f>
        <v>David Mercer</v>
      </c>
      <c r="Y984" s="26" t="str">
        <f>_xlfn.IFNA(VLOOKUP(A984,'ACCESS EXPORT'!A:AO,41,0),"")</f>
        <v>Gary Weston</v>
      </c>
      <c r="Z984" s="26" t="str">
        <f>_xlfn.IFNA(VLOOKUP(A984,'ACCESS EXPORT'!A:AP,42,0),"")</f>
        <v>Quisha Moorer</v>
      </c>
      <c r="AA984" s="26" t="str">
        <f>_xlfn.IFNA(VLOOKUP(A984,'ACCESS EXPORT'!A:AQ,43,0),"")</f>
        <v>Joe Townsend</v>
      </c>
    </row>
    <row r="985" spans="1:27" ht="18.75" x14ac:dyDescent="0.25">
      <c r="A985" s="33">
        <v>259</v>
      </c>
      <c r="B985" s="10">
        <v>2151</v>
      </c>
      <c r="C985" s="7" t="str">
        <f ca="1">IFERROR(UPPER(IF(AND('ACCESS EXPORT'!AA985="",'ACCESS EXPORT'!Z985=""),VLOOKUP(A985,'ACCESS EXPORT'!$A:$AF,32,FALSE),(IF('ACCESS EXPORT'!AA985&lt;&gt;"",CONCATENATE(VLOOKUP(A985,'ACCESS EXPORT'!$A:$AF,32,FALSE)," (Closed",TEXT('ACCESS EXPORT'!AA985," MM/DD/YYY)")),IF(TODAY()&lt;(('ACCESS EXPORT'!Z985)+30),CONCATENATE(VLOOKUP(A985,'ACCESS EXPORT'!$A:$AF,32,FALSE)," (Opens",TEXT('ACCESS EXPORT'!Z985," MM/DD/YYY)")),VLOOKUP(A985,'ACCESS EXPORT'!$A:$AF,32,FALSE)))))),"-")</f>
        <v>ADVENTHEALTH MEDICAL GROUP ONCOLOGY AND HEMATOLOGY AT CELEBRATION</v>
      </c>
      <c r="D985" s="3" t="str">
        <f ca="1">IFERROR(UPPER(IF(AND('ACCESS EXPORT'!AA985="",'ACCESS EXPORT'!Z985=""),VLOOKUP(A985,'ACCESS EXPORT'!$A:$AF,28,FALSE),(IF('ACCESS EXPORT'!AA985&lt;&gt;"",CONCATENATE(VLOOKUP(A985,'ACCESS EXPORT'!$A:$AF,28,FALSE)," (Closed",TEXT('ACCESS EXPORT'!AA985," MM/DD/YYY)")),IF(TODAY()&lt;(('ACCESS EXPORT'!Z985)+30),CONCATENATE(VLOOKUP(A985,'ACCESS EXPORT'!$A:$AF,28,FALSE)," (Opens",TEXT('ACCESS EXPORT'!Z985," MM/DD/YYY)")),VLOOKUP(A985,'ACCESS EXPORT'!$A:$AF,28,FALSE)))))),"-")</f>
        <v>PREMIER HEMATOLOGY &amp; ONCOLOGY - CELEBRATION</v>
      </c>
      <c r="E985" s="3" t="str">
        <f>VLOOKUP($A985,'ACCESS EXPORT'!$A:$AF,3,FALSE)</f>
        <v>7770</v>
      </c>
      <c r="F985" s="3" t="str">
        <f>UPPER(CONCATENATE(VLOOKUP(A985,'ACCESS EXPORT'!$A:$AF,4,FALSE)," ",VLOOKUP(A985,'ACCESS EXPORT'!$A:$AF,5,FALSE)," ",VLOOKUP(A985,'ACCESS EXPORT'!$A:$AF,6,FALSE)," ",VLOOKUP(A985,'ACCESS EXPORT'!$A:$AA,7,FALSE)," ",VLOOKUP(A985,'ACCESS EXPORT'!$A:$AA,8,FALSE)))</f>
        <v>400 CELEBRATION PL SUITE A270 CELEBRATION FL 34747</v>
      </c>
      <c r="G985" s="4" t="str">
        <f>UPPER(VLOOKUP($A985,'ACCESS EXPORT'!$A:$AF,9,FALSE))</f>
        <v>OSCEOLA</v>
      </c>
      <c r="H985" s="4" t="str">
        <f>_xlfn.IFNA(VLOOKUP($B985,'ACCESS EXPORT'!$B:$J,9,FALSE),"")</f>
        <v>SW</v>
      </c>
      <c r="I985" s="3" t="str">
        <f>CONCATENATE("(P)",VLOOKUP($A985,'ACCESS EXPORT'!$A:$AF,11,FALSE)," (F)",VLOOKUP($A985,'ACCESS EXPORT'!$A:$AF,29,FALSE))</f>
        <v>(P)(407)303-4078 (F)(407)303-4073</v>
      </c>
      <c r="J985" s="4" t="str">
        <f>UPPER(VLOOKUP($A985,'ACCESS EXPORT'!$A:$AF,12,FALSE))</f>
        <v>ONCOLOGY</v>
      </c>
      <c r="K985" s="4" t="str">
        <f>UPPER(VLOOKUP($A985,'ACCESS EXPORT'!$A:$AF,13,FALSE))</f>
        <v>VICKI CHILCOTT</v>
      </c>
      <c r="L985" s="3" t="str">
        <f>IF(AND(VLOOKUP(A985,'ACCESS EXPORT'!A:AE,1,0),'ACCESS EXPORT'!N985=""),UPPER(CONCATENATE('ACCESS EXPORT'!AE985)),IF(VLOOKUP(A985,'ACCESS EXPORT'!A:AE,1,0),UPPER(CONCATENATE('ACCESS EXPORT'!N985," "&amp;CHAR(10),'ACCESS EXPORT'!AE985))))</f>
        <v xml:space="preserve">CYNDI BERGS 
</v>
      </c>
      <c r="M985" s="4" t="str">
        <f>UPPER(VLOOKUP($A985,'ACCESS EXPORT'!$A:$O,15,FALSE))</f>
        <v>MORAIMA ACOSTA (PM)</v>
      </c>
      <c r="N985" s="4" t="str">
        <f ca="1">IF(AND('ACCESS EXPORT'!X985="",'ACCESS EXPORT'!Y985=""),IF('ACCESS EXPORT'!V985&lt;&gt;"",(IF(TODAY()-'ACCESS EXPORT'!V985&gt;=-60,UPPER(CONCATENATE(VLOOKUP(B985,'ACCESS EXPORT'!$B:$P,15,FALSE),""&amp;CHAR(10)&amp;"(SEP",TEXT('ACCESS EXPORT'!V985," MM/DD/YYY)"))),IF(TODAY()-'ACCESS EXPORT'!V985&lt;0,UPPER(VLOOKUP(B985,'ACCESS EXPORT'!$B:$P,15,FALSE)),UPPER(VLOOKUP(B985,'ACCESS EXPORT'!$B:$P,15,FALSE))))),IF('ACCESS EXPORT'!U985="",UPPER(VLOOKUP(B985,'ACCESS EXPORT'!$B:$P,15,FALSE)),IF(TODAY()-'ACCESS EXPORT'!U985&lt;=30,CONCATENATE(UPPER(VLOOKUP(B985,'ACCESS EXPORT'!$B:$P,15,FALSE)),""&amp;CHAR(10)&amp;"(NEW",TEXT('ACCESS EXPORT'!U985," MM/DD/YYY)")),IF(AND(TODAY()-'ACCESS EXPORT'!U985&gt;30,TODAY()&gt;0),UPPER(VLOOKUP(B985,'ACCESS EXPORT'!$B:$P,15,FALSE)))))),IF('ACCESS EXPORT'!Y985&lt;&gt;"",UPPER(CONCATENATE(UPPER(VLOOKUP(B985,'ACCESS EXPORT'!$B:$P,15,FALSE)),""&amp;CHAR(10)&amp;"(Transfer Out",TEXT('ACCESS EXPORT'!Y985," MM/DD/YYY)"))),IF('ACCESS EXPORT'!X985&lt;&gt;"",UPPER(CONCATENATE(UPPER(VLOOKUP(B985,'ACCESS EXPORT'!$B:$P,15,FALSE)),""&amp;CHAR(10)&amp;"(Transfer In",TEXT('ACCESS EXPORT'!X985," MM/DD/YYY)"))))))</f>
        <v>TRIVEDI, NIDHI</v>
      </c>
      <c r="O985" s="4" t="str">
        <f>_xlfn.IFNA(VLOOKUP(B985,'ACCESS EXPORT'!$B:$Q,16,FALSE),"")</f>
        <v>APRN</v>
      </c>
      <c r="P985" s="4" t="str">
        <f>_xlfn.IFNA(VLOOKUP(B985,'ACCESS EXPORT'!B:W,22,FALSE),"-")</f>
        <v>1770845059</v>
      </c>
      <c r="Q985" s="4" t="str">
        <f>_xlfn.IFNA(VLOOKUP(A985,'ACCESS EXPORT'!$A:$AG,33,0),"-")</f>
        <v>Amanda Hernandez</v>
      </c>
      <c r="R985" s="4" t="str">
        <f>_xlfn.IFNA(VLOOKUP(A985,'ACCESS EXPORT'!$A:$AH,34,0),"-")</f>
        <v>Carol Shane</v>
      </c>
      <c r="S985" s="4" t="str">
        <f>_xlfn.IFNA(VLOOKUP(A985,'ACCESS EXPORT'!$A:$AI,35,0),"-")</f>
        <v>Kikzeny Cartagena</v>
      </c>
      <c r="T985" s="4" t="str">
        <f>_xlfn.IFNA(VLOOKUP(A985,'ACCESS EXPORT'!$A:$AJ,36,0),"-")</f>
        <v>TBD</v>
      </c>
      <c r="U985" s="4" t="str">
        <f>_xlfn.IFNA(VLOOKUP(A985,'ACCESS EXPORT'!$A:$AK,37,0),"-")</f>
        <v>Cerner</v>
      </c>
      <c r="V985" s="4" t="str">
        <f>_xlfn.IFNA(VLOOKUP(A985,'ACCESS EXPORT'!$A:$AL,38,0),"-")</f>
        <v>FHMG_PREMIER HEM ONC_CEL</v>
      </c>
      <c r="W985" s="4" t="str">
        <f>_xlfn.IFNA(VLOOKUP(A985,'ACCESS EXPORT'!$A:$AM,39,0),"-")</f>
        <v/>
      </c>
      <c r="X985" s="4" t="str">
        <f>_xlfn.IFNA(VLOOKUP(A985,'ACCESS EXPORT'!$A:$AN,40,0),"-")</f>
        <v>David Mercer</v>
      </c>
      <c r="Y985" s="26" t="str">
        <f>_xlfn.IFNA(VLOOKUP(A985,'ACCESS EXPORT'!A:AO,41,0),"")</f>
        <v>Gary Weston</v>
      </c>
      <c r="Z985" s="26" t="str">
        <f>_xlfn.IFNA(VLOOKUP(A985,'ACCESS EXPORT'!A:AP,42,0),"")</f>
        <v>Quisha Moorer</v>
      </c>
      <c r="AA985" s="26" t="str">
        <f>_xlfn.IFNA(VLOOKUP(A985,'ACCESS EXPORT'!A:AQ,43,0),"")</f>
        <v>Joe Townsend</v>
      </c>
    </row>
    <row r="986" spans="1:27" ht="18.75" x14ac:dyDescent="0.25">
      <c r="A986" s="33">
        <v>280</v>
      </c>
      <c r="B986" s="10">
        <v>1742</v>
      </c>
      <c r="C986" s="7" t="str">
        <f ca="1">IFERROR(UPPER(IF(AND('ACCESS EXPORT'!AA986="",'ACCESS EXPORT'!Z986=""),VLOOKUP(A986,'ACCESS EXPORT'!$A:$AF,32,FALSE),(IF('ACCESS EXPORT'!AA986&lt;&gt;"",CONCATENATE(VLOOKUP(A986,'ACCESS EXPORT'!$A:$AF,32,FALSE)," (Closed",TEXT('ACCESS EXPORT'!AA986," MM/DD/YYY)")),IF(TODAY()&lt;(('ACCESS EXPORT'!Z986)+30),CONCATENATE(VLOOKUP(A986,'ACCESS EXPORT'!$A:$AF,32,FALSE)," (Opens",TEXT('ACCESS EXPORT'!Z986," MM/DD/YYY)")),VLOOKUP(A986,'ACCESS EXPORT'!$A:$AF,32,FALSE)))))),"-")</f>
        <v>ADVENTHEALTH MEDICAL GROUP CRITICAL CARE AT TAVARES</v>
      </c>
      <c r="D986" s="3" t="str">
        <f ca="1">IFERROR(UPPER(IF(AND('ACCESS EXPORT'!AA986="",'ACCESS EXPORT'!Z986=""),VLOOKUP(A986,'ACCESS EXPORT'!$A:$AF,28,FALSE),(IF('ACCESS EXPORT'!AA986&lt;&gt;"",CONCATENATE(VLOOKUP(A986,'ACCESS EXPORT'!$A:$AF,28,FALSE)," (Closed",TEXT('ACCESS EXPORT'!AA986," MM/DD/YYY)")),IF(TODAY()&lt;(('ACCESS EXPORT'!Z986)+30),CONCATENATE(VLOOKUP(A986,'ACCESS EXPORT'!$A:$AF,28,FALSE)," (Opens",TEXT('ACCESS EXPORT'!Z986," MM/DD/YYY)")),VLOOKUP(A986,'ACCESS EXPORT'!$A:$AF,28,FALSE)))))),"-")</f>
        <v>CRITICAL CARE SPECIALISTS - TAVARES</v>
      </c>
      <c r="E986" s="3" t="str">
        <f>VLOOKUP($A986,'ACCESS EXPORT'!$A:$AF,3,FALSE)</f>
        <v>7780</v>
      </c>
      <c r="F986" s="3" t="str">
        <f>UPPER(CONCATENATE(VLOOKUP(A986,'ACCESS EXPORT'!$A:$AF,4,FALSE)," ",VLOOKUP(A986,'ACCESS EXPORT'!$A:$AF,5,FALSE)," ",VLOOKUP(A986,'ACCESS EXPORT'!$A:$AF,6,FALSE)," ",VLOOKUP(A986,'ACCESS EXPORT'!$A:$AA,7,FALSE)," ",VLOOKUP(A986,'ACCESS EXPORT'!$A:$AA,8,FALSE)))</f>
        <v>1000 WATERMAN WAY  TAVARES FL 32778</v>
      </c>
      <c r="G986" s="4" t="str">
        <f>UPPER(VLOOKUP($A986,'ACCESS EXPORT'!$A:$AF,9,FALSE))</f>
        <v>LAKE</v>
      </c>
      <c r="H986" s="4" t="str">
        <f>_xlfn.IFNA(VLOOKUP($B986,'ACCESS EXPORT'!$B:$J,9,FALSE),"")</f>
        <v>HB</v>
      </c>
      <c r="I986" s="3" t="str">
        <f>CONCATENATE("(P)",VLOOKUP($A986,'ACCESS EXPORT'!$A:$AF,11,FALSE)," (F)",VLOOKUP($A986,'ACCESS EXPORT'!$A:$AF,29,FALSE))</f>
        <v>(P)(407) 303-7283 (F)(407)303-0347</v>
      </c>
      <c r="J986" s="4" t="str">
        <f>UPPER(VLOOKUP($A986,'ACCESS EXPORT'!$A:$AF,12,FALSE))</f>
        <v>CRITICAL CARE/HOSPITALIST</v>
      </c>
      <c r="K986" s="4" t="str">
        <f>UPPER(VLOOKUP($A986,'ACCESS EXPORT'!$A:$AF,13,FALSE))</f>
        <v>WILLIAM WINDER</v>
      </c>
      <c r="L986" s="3" t="str">
        <f>IF(AND(VLOOKUP(A986,'ACCESS EXPORT'!A:AE,1,0),'ACCESS EXPORT'!N986=""),UPPER(CONCATENATE('ACCESS EXPORT'!AE986)),IF(VLOOKUP(A986,'ACCESS EXPORT'!A:AE,1,0),UPPER(CONCATENATE('ACCESS EXPORT'!N986," "&amp;CHAR(10),'ACCESS EXPORT'!AE986))))</f>
        <v>AMBER MODANI 
SAMANTHA AU-YEUNG (PRAC. ADMIN)</v>
      </c>
      <c r="M986" s="4" t="str">
        <f>UPPER(VLOOKUP($A986,'ACCESS EXPORT'!$A:$O,15,FALSE))</f>
        <v/>
      </c>
      <c r="N986" s="4" t="str">
        <f ca="1">IF(AND('ACCESS EXPORT'!X986="",'ACCESS EXPORT'!Y986=""),IF('ACCESS EXPORT'!V986&lt;&gt;"",(IF(TODAY()-'ACCESS EXPORT'!V986&gt;=-60,UPPER(CONCATENATE(VLOOKUP(B986,'ACCESS EXPORT'!$B:$P,15,FALSE),""&amp;CHAR(10)&amp;"(SEP",TEXT('ACCESS EXPORT'!V986," MM/DD/YYY)"))),IF(TODAY()-'ACCESS EXPORT'!V986&lt;0,UPPER(VLOOKUP(B986,'ACCESS EXPORT'!$B:$P,15,FALSE)),UPPER(VLOOKUP(B986,'ACCESS EXPORT'!$B:$P,15,FALSE))))),IF('ACCESS EXPORT'!U986="",UPPER(VLOOKUP(B986,'ACCESS EXPORT'!$B:$P,15,FALSE)),IF(TODAY()-'ACCESS EXPORT'!U986&lt;=30,CONCATENATE(UPPER(VLOOKUP(B986,'ACCESS EXPORT'!$B:$P,15,FALSE)),""&amp;CHAR(10)&amp;"(NEW",TEXT('ACCESS EXPORT'!U986," MM/DD/YYY)")),IF(AND(TODAY()-'ACCESS EXPORT'!U986&gt;30,TODAY()&gt;0),UPPER(VLOOKUP(B986,'ACCESS EXPORT'!$B:$P,15,FALSE)))))),IF('ACCESS EXPORT'!Y986&lt;&gt;"",UPPER(CONCATENATE(UPPER(VLOOKUP(B986,'ACCESS EXPORT'!$B:$P,15,FALSE)),""&amp;CHAR(10)&amp;"(Transfer Out",TEXT('ACCESS EXPORT'!Y986," MM/DD/YYY)"))),IF('ACCESS EXPORT'!X986&lt;&gt;"",UPPER(CONCATENATE(UPPER(VLOOKUP(B986,'ACCESS EXPORT'!$B:$P,15,FALSE)),""&amp;CHAR(10)&amp;"(Transfer In",TEXT('ACCESS EXPORT'!X986," MM/DD/YYY)"))))))</f>
        <v>GUZZI, LOUIS M.</v>
      </c>
      <c r="O986" s="4" t="str">
        <f>_xlfn.IFNA(VLOOKUP(B986,'ACCESS EXPORT'!$B:$Q,16,FALSE),"")</f>
        <v>MD</v>
      </c>
      <c r="P986" s="4" t="str">
        <f>_xlfn.IFNA(VLOOKUP(B986,'ACCESS EXPORT'!B:W,22,FALSE),"-")</f>
        <v>1215923180</v>
      </c>
      <c r="Q986" s="4" t="str">
        <f>_xlfn.IFNA(VLOOKUP(A986,'ACCESS EXPORT'!$A:$AG,33,0),"-")</f>
        <v>Maria Ortiz</v>
      </c>
      <c r="R986" s="4" t="str">
        <f>_xlfn.IFNA(VLOOKUP(A986,'ACCESS EXPORT'!$A:$AH,34,0),"-")</f>
        <v>Linda Hopkins</v>
      </c>
      <c r="S986" s="4" t="str">
        <f>_xlfn.IFNA(VLOOKUP(A986,'ACCESS EXPORT'!$A:$AI,35,0),"-")</f>
        <v>James Agee</v>
      </c>
      <c r="T986" s="4" t="str">
        <f>_xlfn.IFNA(VLOOKUP(A986,'ACCESS EXPORT'!$A:$AJ,36,0),"-")</f>
        <v>Wanda Cruz</v>
      </c>
      <c r="U986" s="4" t="str">
        <f>_xlfn.IFNA(VLOOKUP(A986,'ACCESS EXPORT'!$A:$AK,37,0),"-")</f>
        <v>athena</v>
      </c>
      <c r="V986" s="4" t="str">
        <f>_xlfn.IFNA(VLOOKUP(A986,'ACCESS EXPORT'!$A:$AL,38,0),"-")</f>
        <v>N/A</v>
      </c>
      <c r="W986" s="4" t="str">
        <f>_xlfn.IFNA(VLOOKUP(A986,'ACCESS EXPORT'!$A:$AM,39,0),"-")</f>
        <v/>
      </c>
      <c r="X986" s="4" t="str">
        <f>_xlfn.IFNA(VLOOKUP(A986,'ACCESS EXPORT'!$A:$AN,40,0),"-")</f>
        <v>Libia Villaquiran / Jenny Green</v>
      </c>
      <c r="Y986" s="26" t="str">
        <f>_xlfn.IFNA(VLOOKUP(A986,'ACCESS EXPORT'!A:AO,41,0),"")</f>
        <v>Kristin Miller</v>
      </c>
      <c r="Z986" s="26" t="str">
        <f>_xlfn.IFNA(VLOOKUP(A986,'ACCESS EXPORT'!A:AP,42,0),"")</f>
        <v/>
      </c>
      <c r="AA986" s="26" t="str">
        <f>_xlfn.IFNA(VLOOKUP(A986,'ACCESS EXPORT'!A:AQ,43,0),"")</f>
        <v>Heather Tootle</v>
      </c>
    </row>
    <row r="987" spans="1:27" ht="18.75" x14ac:dyDescent="0.25">
      <c r="A987" s="33">
        <v>280</v>
      </c>
      <c r="B987" s="10">
        <v>1744</v>
      </c>
      <c r="C987" s="7" t="str">
        <f ca="1">IFERROR(UPPER(IF(AND('ACCESS EXPORT'!AA987="",'ACCESS EXPORT'!Z987=""),VLOOKUP(A987,'ACCESS EXPORT'!$A:$AF,32,FALSE),(IF('ACCESS EXPORT'!AA987&lt;&gt;"",CONCATENATE(VLOOKUP(A987,'ACCESS EXPORT'!$A:$AF,32,FALSE)," (Closed",TEXT('ACCESS EXPORT'!AA987," MM/DD/YYY)")),IF(TODAY()&lt;(('ACCESS EXPORT'!Z987)+30),CONCATENATE(VLOOKUP(A987,'ACCESS EXPORT'!$A:$AF,32,FALSE)," (Opens",TEXT('ACCESS EXPORT'!Z987," MM/DD/YYY)")),VLOOKUP(A987,'ACCESS EXPORT'!$A:$AF,32,FALSE)))))),"-")</f>
        <v>ADVENTHEALTH MEDICAL GROUP CRITICAL CARE AT TAVARES</v>
      </c>
      <c r="D987" s="3" t="str">
        <f ca="1">IFERROR(UPPER(IF(AND('ACCESS EXPORT'!AA987="",'ACCESS EXPORT'!Z987=""),VLOOKUP(A987,'ACCESS EXPORT'!$A:$AF,28,FALSE),(IF('ACCESS EXPORT'!AA987&lt;&gt;"",CONCATENATE(VLOOKUP(A987,'ACCESS EXPORT'!$A:$AF,28,FALSE)," (Closed",TEXT('ACCESS EXPORT'!AA987," MM/DD/YYY)")),IF(TODAY()&lt;(('ACCESS EXPORT'!Z987)+30),CONCATENATE(VLOOKUP(A987,'ACCESS EXPORT'!$A:$AF,28,FALSE)," (Opens",TEXT('ACCESS EXPORT'!Z987," MM/DD/YYY)")),VLOOKUP(A987,'ACCESS EXPORT'!$A:$AF,28,FALSE)))))),"-")</f>
        <v>CRITICAL CARE SPECIALISTS - TAVARES</v>
      </c>
      <c r="E987" s="3" t="str">
        <f>VLOOKUP($A987,'ACCESS EXPORT'!$A:$AF,3,FALSE)</f>
        <v>7780</v>
      </c>
      <c r="F987" s="3" t="str">
        <f>UPPER(CONCATENATE(VLOOKUP(A987,'ACCESS EXPORT'!$A:$AF,4,FALSE)," ",VLOOKUP(A987,'ACCESS EXPORT'!$A:$AF,5,FALSE)," ",VLOOKUP(A987,'ACCESS EXPORT'!$A:$AF,6,FALSE)," ",VLOOKUP(A987,'ACCESS EXPORT'!$A:$AA,7,FALSE)," ",VLOOKUP(A987,'ACCESS EXPORT'!$A:$AA,8,FALSE)))</f>
        <v>1000 WATERMAN WAY  TAVARES FL 32778</v>
      </c>
      <c r="G987" s="4" t="str">
        <f>UPPER(VLOOKUP($A987,'ACCESS EXPORT'!$A:$AF,9,FALSE))</f>
        <v>LAKE</v>
      </c>
      <c r="H987" s="4" t="str">
        <f>_xlfn.IFNA(VLOOKUP($B987,'ACCESS EXPORT'!$B:$J,9,FALSE),"")</f>
        <v>HB</v>
      </c>
      <c r="I987" s="3" t="str">
        <f>CONCATENATE("(P)",VLOOKUP($A987,'ACCESS EXPORT'!$A:$AF,11,FALSE)," (F)",VLOOKUP($A987,'ACCESS EXPORT'!$A:$AF,29,FALSE))</f>
        <v>(P)(407) 303-7283 (F)(407)303-0347</v>
      </c>
      <c r="J987" s="4" t="str">
        <f>UPPER(VLOOKUP($A987,'ACCESS EXPORT'!$A:$AF,12,FALSE))</f>
        <v>CRITICAL CARE/HOSPITALIST</v>
      </c>
      <c r="K987" s="4" t="str">
        <f>UPPER(VLOOKUP($A987,'ACCESS EXPORT'!$A:$AF,13,FALSE))</f>
        <v>WILLIAM WINDER</v>
      </c>
      <c r="L987" s="3" t="str">
        <f>IF(AND(VLOOKUP(A987,'ACCESS EXPORT'!A:AE,1,0),'ACCESS EXPORT'!N987=""),UPPER(CONCATENATE('ACCESS EXPORT'!AE987)),IF(VLOOKUP(A987,'ACCESS EXPORT'!A:AE,1,0),UPPER(CONCATENATE('ACCESS EXPORT'!N987," "&amp;CHAR(10),'ACCESS EXPORT'!AE987))))</f>
        <v>AMBER MODANI 
SAMANTHA AU-YEUNG (PRAC. ADMIN)</v>
      </c>
      <c r="M987" s="4" t="str">
        <f>UPPER(VLOOKUP($A987,'ACCESS EXPORT'!$A:$O,15,FALSE))</f>
        <v/>
      </c>
      <c r="N987" s="4" t="str">
        <f ca="1">IF(AND('ACCESS EXPORT'!X987="",'ACCESS EXPORT'!Y987=""),IF('ACCESS EXPORT'!V987&lt;&gt;"",(IF(TODAY()-'ACCESS EXPORT'!V987&gt;=-60,UPPER(CONCATENATE(VLOOKUP(B987,'ACCESS EXPORT'!$B:$P,15,FALSE),""&amp;CHAR(10)&amp;"(SEP",TEXT('ACCESS EXPORT'!V987," MM/DD/YYY)"))),IF(TODAY()-'ACCESS EXPORT'!V987&lt;0,UPPER(VLOOKUP(B987,'ACCESS EXPORT'!$B:$P,15,FALSE)),UPPER(VLOOKUP(B987,'ACCESS EXPORT'!$B:$P,15,FALSE))))),IF('ACCESS EXPORT'!U987="",UPPER(VLOOKUP(B987,'ACCESS EXPORT'!$B:$P,15,FALSE)),IF(TODAY()-'ACCESS EXPORT'!U987&lt;=30,CONCATENATE(UPPER(VLOOKUP(B987,'ACCESS EXPORT'!$B:$P,15,FALSE)),""&amp;CHAR(10)&amp;"(NEW",TEXT('ACCESS EXPORT'!U987," MM/DD/YYY)")),IF(AND(TODAY()-'ACCESS EXPORT'!U987&gt;30,TODAY()&gt;0),UPPER(VLOOKUP(B987,'ACCESS EXPORT'!$B:$P,15,FALSE)))))),IF('ACCESS EXPORT'!Y987&lt;&gt;"",UPPER(CONCATENATE(UPPER(VLOOKUP(B987,'ACCESS EXPORT'!$B:$P,15,FALSE)),""&amp;CHAR(10)&amp;"(Transfer Out",TEXT('ACCESS EXPORT'!Y987," MM/DD/YYY)"))),IF('ACCESS EXPORT'!X987&lt;&gt;"",UPPER(CONCATENATE(UPPER(VLOOKUP(B987,'ACCESS EXPORT'!$B:$P,15,FALSE)),""&amp;CHAR(10)&amp;"(Transfer In",TEXT('ACCESS EXPORT'!X987," MM/DD/YYY)"))))))</f>
        <v>PULLAKHANDAM, NAGA SRINIVAS</v>
      </c>
      <c r="O987" s="4" t="str">
        <f>_xlfn.IFNA(VLOOKUP(B987,'ACCESS EXPORT'!$B:$Q,16,FALSE),"")</f>
        <v>MD</v>
      </c>
      <c r="P987" s="4" t="str">
        <f>_xlfn.IFNA(VLOOKUP(B987,'ACCESS EXPORT'!B:W,22,FALSE),"-")</f>
        <v>1053382762</v>
      </c>
      <c r="Q987" s="4" t="str">
        <f>_xlfn.IFNA(VLOOKUP(A987,'ACCESS EXPORT'!$A:$AG,33,0),"-")</f>
        <v>Maria Ortiz</v>
      </c>
      <c r="R987" s="4" t="str">
        <f>_xlfn.IFNA(VLOOKUP(A987,'ACCESS EXPORT'!$A:$AH,34,0),"-")</f>
        <v>Linda Hopkins</v>
      </c>
      <c r="S987" s="4" t="str">
        <f>_xlfn.IFNA(VLOOKUP(A987,'ACCESS EXPORT'!$A:$AI,35,0),"-")</f>
        <v>James Agee</v>
      </c>
      <c r="T987" s="4" t="str">
        <f>_xlfn.IFNA(VLOOKUP(A987,'ACCESS EXPORT'!$A:$AJ,36,0),"-")</f>
        <v>Wanda Cruz</v>
      </c>
      <c r="U987" s="4" t="str">
        <f>_xlfn.IFNA(VLOOKUP(A987,'ACCESS EXPORT'!$A:$AK,37,0),"-")</f>
        <v>athena</v>
      </c>
      <c r="V987" s="4" t="str">
        <f>_xlfn.IFNA(VLOOKUP(A987,'ACCESS EXPORT'!$A:$AL,38,0),"-")</f>
        <v>N/A</v>
      </c>
      <c r="W987" s="4" t="str">
        <f>_xlfn.IFNA(VLOOKUP(A987,'ACCESS EXPORT'!$A:$AM,39,0),"-")</f>
        <v/>
      </c>
      <c r="X987" s="4" t="str">
        <f>_xlfn.IFNA(VLOOKUP(A987,'ACCESS EXPORT'!$A:$AN,40,0),"-")</f>
        <v>Libia Villaquiran / Jenny Green</v>
      </c>
      <c r="Y987" s="26" t="str">
        <f>_xlfn.IFNA(VLOOKUP(A987,'ACCESS EXPORT'!A:AO,41,0),"")</f>
        <v>Kristin Miller</v>
      </c>
      <c r="Z987" s="26" t="str">
        <f>_xlfn.IFNA(VLOOKUP(A987,'ACCESS EXPORT'!A:AP,42,0),"")</f>
        <v/>
      </c>
      <c r="AA987" s="26" t="str">
        <f>_xlfn.IFNA(VLOOKUP(A987,'ACCESS EXPORT'!A:AQ,43,0),"")</f>
        <v>Heather Tootle</v>
      </c>
    </row>
    <row r="988" spans="1:27" ht="18.75" x14ac:dyDescent="0.25">
      <c r="A988" s="33">
        <v>280</v>
      </c>
      <c r="B988" s="10">
        <v>1300</v>
      </c>
      <c r="C988" s="7" t="str">
        <f ca="1">IFERROR(UPPER(IF(AND('ACCESS EXPORT'!AA988="",'ACCESS EXPORT'!Z988=""),VLOOKUP(A988,'ACCESS EXPORT'!$A:$AF,32,FALSE),(IF('ACCESS EXPORT'!AA988&lt;&gt;"",CONCATENATE(VLOOKUP(A988,'ACCESS EXPORT'!$A:$AF,32,FALSE)," (Closed",TEXT('ACCESS EXPORT'!AA988," MM/DD/YYY)")),IF(TODAY()&lt;(('ACCESS EXPORT'!Z988)+30),CONCATENATE(VLOOKUP(A988,'ACCESS EXPORT'!$A:$AF,32,FALSE)," (Opens",TEXT('ACCESS EXPORT'!Z988," MM/DD/YYY)")),VLOOKUP(A988,'ACCESS EXPORT'!$A:$AF,32,FALSE)))))),"-")</f>
        <v>ADVENTHEALTH MEDICAL GROUP CRITICAL CARE AT TAVARES</v>
      </c>
      <c r="D988" s="3" t="str">
        <f ca="1">IFERROR(UPPER(IF(AND('ACCESS EXPORT'!AA988="",'ACCESS EXPORT'!Z988=""),VLOOKUP(A988,'ACCESS EXPORT'!$A:$AF,28,FALSE),(IF('ACCESS EXPORT'!AA988&lt;&gt;"",CONCATENATE(VLOOKUP(A988,'ACCESS EXPORT'!$A:$AF,28,FALSE)," (Closed",TEXT('ACCESS EXPORT'!AA988," MM/DD/YYY)")),IF(TODAY()&lt;(('ACCESS EXPORT'!Z988)+30),CONCATENATE(VLOOKUP(A988,'ACCESS EXPORT'!$A:$AF,28,FALSE)," (Opens",TEXT('ACCESS EXPORT'!Z988," MM/DD/YYY)")),VLOOKUP(A988,'ACCESS EXPORT'!$A:$AF,28,FALSE)))))),"-")</f>
        <v>CRITICAL CARE SPECIALISTS - TAVARES</v>
      </c>
      <c r="E988" s="3" t="str">
        <f>VLOOKUP($A988,'ACCESS EXPORT'!$A:$AF,3,FALSE)</f>
        <v>7780</v>
      </c>
      <c r="F988" s="3" t="str">
        <f>UPPER(CONCATENATE(VLOOKUP(A988,'ACCESS EXPORT'!$A:$AF,4,FALSE)," ",VLOOKUP(A988,'ACCESS EXPORT'!$A:$AF,5,FALSE)," ",VLOOKUP(A988,'ACCESS EXPORT'!$A:$AF,6,FALSE)," ",VLOOKUP(A988,'ACCESS EXPORT'!$A:$AA,7,FALSE)," ",VLOOKUP(A988,'ACCESS EXPORT'!$A:$AA,8,FALSE)))</f>
        <v>1000 WATERMAN WAY  TAVARES FL 32778</v>
      </c>
      <c r="G988" s="4" t="str">
        <f>UPPER(VLOOKUP($A988,'ACCESS EXPORT'!$A:$AF,9,FALSE))</f>
        <v>LAKE</v>
      </c>
      <c r="H988" s="4" t="str">
        <f>_xlfn.IFNA(VLOOKUP($B988,'ACCESS EXPORT'!$B:$J,9,FALSE),"")</f>
        <v>HB</v>
      </c>
      <c r="I988" s="3" t="str">
        <f>CONCATENATE("(P)",VLOOKUP($A988,'ACCESS EXPORT'!$A:$AF,11,FALSE)," (F)",VLOOKUP($A988,'ACCESS EXPORT'!$A:$AF,29,FALSE))</f>
        <v>(P)(407) 303-7283 (F)(407)303-0347</v>
      </c>
      <c r="J988" s="4" t="str">
        <f>UPPER(VLOOKUP($A988,'ACCESS EXPORT'!$A:$AF,12,FALSE))</f>
        <v>CRITICAL CARE/HOSPITALIST</v>
      </c>
      <c r="K988" s="4" t="str">
        <f>UPPER(VLOOKUP($A988,'ACCESS EXPORT'!$A:$AF,13,FALSE))</f>
        <v>WILLIAM WINDER</v>
      </c>
      <c r="L988" s="3" t="str">
        <f>IF(AND(VLOOKUP(A988,'ACCESS EXPORT'!A:AE,1,0),'ACCESS EXPORT'!N988=""),UPPER(CONCATENATE('ACCESS EXPORT'!AE988)),IF(VLOOKUP(A988,'ACCESS EXPORT'!A:AE,1,0),UPPER(CONCATENATE('ACCESS EXPORT'!N988," "&amp;CHAR(10),'ACCESS EXPORT'!AE988))))</f>
        <v>AMBER MODANI 
SAMANTHA AU-YEUNG (PRAC. ADMIN)</v>
      </c>
      <c r="M988" s="4" t="str">
        <f>UPPER(VLOOKUP($A988,'ACCESS EXPORT'!$A:$O,15,FALSE))</f>
        <v/>
      </c>
      <c r="N988" s="4" t="str">
        <f ca="1">IF(AND('ACCESS EXPORT'!X988="",'ACCESS EXPORT'!Y988=""),IF('ACCESS EXPORT'!V988&lt;&gt;"",(IF(TODAY()-'ACCESS EXPORT'!V988&gt;=-60,UPPER(CONCATENATE(VLOOKUP(B988,'ACCESS EXPORT'!$B:$P,15,FALSE),""&amp;CHAR(10)&amp;"(SEP",TEXT('ACCESS EXPORT'!V988," MM/DD/YYY)"))),IF(TODAY()-'ACCESS EXPORT'!V988&lt;0,UPPER(VLOOKUP(B988,'ACCESS EXPORT'!$B:$P,15,FALSE)),UPPER(VLOOKUP(B988,'ACCESS EXPORT'!$B:$P,15,FALSE))))),IF('ACCESS EXPORT'!U988="",UPPER(VLOOKUP(B988,'ACCESS EXPORT'!$B:$P,15,FALSE)),IF(TODAY()-'ACCESS EXPORT'!U988&lt;=30,CONCATENATE(UPPER(VLOOKUP(B988,'ACCESS EXPORT'!$B:$P,15,FALSE)),""&amp;CHAR(10)&amp;"(NEW",TEXT('ACCESS EXPORT'!U988," MM/DD/YYY)")),IF(AND(TODAY()-'ACCESS EXPORT'!U988&gt;30,TODAY()&gt;0),UPPER(VLOOKUP(B988,'ACCESS EXPORT'!$B:$P,15,FALSE)))))),IF('ACCESS EXPORT'!Y988&lt;&gt;"",UPPER(CONCATENATE(UPPER(VLOOKUP(B988,'ACCESS EXPORT'!$B:$P,15,FALSE)),""&amp;CHAR(10)&amp;"(Transfer Out",TEXT('ACCESS EXPORT'!Y988," MM/DD/YYY)"))),IF('ACCESS EXPORT'!X988&lt;&gt;"",UPPER(CONCATENATE(UPPER(VLOOKUP(B988,'ACCESS EXPORT'!$B:$P,15,FALSE)),""&amp;CHAR(10)&amp;"(Transfer In",TEXT('ACCESS EXPORT'!X988," MM/DD/YYY)"))))))</f>
        <v>COMBS, STEPHENIE M.</v>
      </c>
      <c r="O988" s="4" t="str">
        <f>_xlfn.IFNA(VLOOKUP(B988,'ACCESS EXPORT'!$B:$Q,16,FALSE),"")</f>
        <v>APRN</v>
      </c>
      <c r="P988" s="4" t="str">
        <f>_xlfn.IFNA(VLOOKUP(B988,'ACCESS EXPORT'!B:W,22,FALSE),"-")</f>
        <v>1104885128</v>
      </c>
      <c r="Q988" s="4" t="str">
        <f>_xlfn.IFNA(VLOOKUP(A988,'ACCESS EXPORT'!$A:$AG,33,0),"-")</f>
        <v>Maria Ortiz</v>
      </c>
      <c r="R988" s="4" t="str">
        <f>_xlfn.IFNA(VLOOKUP(A988,'ACCESS EXPORT'!$A:$AH,34,0),"-")</f>
        <v>Linda Hopkins</v>
      </c>
      <c r="S988" s="4" t="str">
        <f>_xlfn.IFNA(VLOOKUP(A988,'ACCESS EXPORT'!$A:$AI,35,0),"-")</f>
        <v>James Agee</v>
      </c>
      <c r="T988" s="4" t="str">
        <f>_xlfn.IFNA(VLOOKUP(A988,'ACCESS EXPORT'!$A:$AJ,36,0),"-")</f>
        <v>Wanda Cruz</v>
      </c>
      <c r="U988" s="4" t="str">
        <f>_xlfn.IFNA(VLOOKUP(A988,'ACCESS EXPORT'!$A:$AK,37,0),"-")</f>
        <v>athena</v>
      </c>
      <c r="V988" s="4" t="str">
        <f>_xlfn.IFNA(VLOOKUP(A988,'ACCESS EXPORT'!$A:$AL,38,0),"-")</f>
        <v>N/A</v>
      </c>
      <c r="W988" s="4" t="str">
        <f>_xlfn.IFNA(VLOOKUP(A988,'ACCESS EXPORT'!$A:$AM,39,0),"-")</f>
        <v/>
      </c>
      <c r="X988" s="4" t="str">
        <f>_xlfn.IFNA(VLOOKUP(A988,'ACCESS EXPORT'!$A:$AN,40,0),"-")</f>
        <v>Libia Villaquiran / Jenny Green</v>
      </c>
      <c r="Y988" s="26" t="str">
        <f>_xlfn.IFNA(VLOOKUP(A988,'ACCESS EXPORT'!A:AO,41,0),"")</f>
        <v>Kristin Miller</v>
      </c>
      <c r="Z988" s="26" t="str">
        <f>_xlfn.IFNA(VLOOKUP(A988,'ACCESS EXPORT'!A:AP,42,0),"")</f>
        <v/>
      </c>
      <c r="AA988" s="26" t="str">
        <f>_xlfn.IFNA(VLOOKUP(A988,'ACCESS EXPORT'!A:AQ,43,0),"")</f>
        <v>Heather Tootle</v>
      </c>
    </row>
    <row r="989" spans="1:27" ht="18.75" x14ac:dyDescent="0.25">
      <c r="A989" s="33">
        <v>280</v>
      </c>
      <c r="B989" s="10">
        <v>1315</v>
      </c>
      <c r="C989" s="7" t="str">
        <f ca="1">IFERROR(UPPER(IF(AND('ACCESS EXPORT'!AA989="",'ACCESS EXPORT'!Z989=""),VLOOKUP(A989,'ACCESS EXPORT'!$A:$AF,32,FALSE),(IF('ACCESS EXPORT'!AA989&lt;&gt;"",CONCATENATE(VLOOKUP(A989,'ACCESS EXPORT'!$A:$AF,32,FALSE)," (Closed",TEXT('ACCESS EXPORT'!AA989," MM/DD/YYY)")),IF(TODAY()&lt;(('ACCESS EXPORT'!Z989)+30),CONCATENATE(VLOOKUP(A989,'ACCESS EXPORT'!$A:$AF,32,FALSE)," (Opens",TEXT('ACCESS EXPORT'!Z989," MM/DD/YYY)")),VLOOKUP(A989,'ACCESS EXPORT'!$A:$AF,32,FALSE)))))),"-")</f>
        <v>ADVENTHEALTH MEDICAL GROUP CRITICAL CARE AT TAVARES</v>
      </c>
      <c r="D989" s="3" t="str">
        <f ca="1">IFERROR(UPPER(IF(AND('ACCESS EXPORT'!AA989="",'ACCESS EXPORT'!Z989=""),VLOOKUP(A989,'ACCESS EXPORT'!$A:$AF,28,FALSE),(IF('ACCESS EXPORT'!AA989&lt;&gt;"",CONCATENATE(VLOOKUP(A989,'ACCESS EXPORT'!$A:$AF,28,FALSE)," (Closed",TEXT('ACCESS EXPORT'!AA989," MM/DD/YYY)")),IF(TODAY()&lt;(('ACCESS EXPORT'!Z989)+30),CONCATENATE(VLOOKUP(A989,'ACCESS EXPORT'!$A:$AF,28,FALSE)," (Opens",TEXT('ACCESS EXPORT'!Z989," MM/DD/YYY)")),VLOOKUP(A989,'ACCESS EXPORT'!$A:$AF,28,FALSE)))))),"-")</f>
        <v>CRITICAL CARE SPECIALISTS - TAVARES</v>
      </c>
      <c r="E989" s="3" t="str">
        <f>VLOOKUP($A989,'ACCESS EXPORT'!$A:$AF,3,FALSE)</f>
        <v>7780</v>
      </c>
      <c r="F989" s="3" t="str">
        <f>UPPER(CONCATENATE(VLOOKUP(A989,'ACCESS EXPORT'!$A:$AF,4,FALSE)," ",VLOOKUP(A989,'ACCESS EXPORT'!$A:$AF,5,FALSE)," ",VLOOKUP(A989,'ACCESS EXPORT'!$A:$AF,6,FALSE)," ",VLOOKUP(A989,'ACCESS EXPORT'!$A:$AA,7,FALSE)," ",VLOOKUP(A989,'ACCESS EXPORT'!$A:$AA,8,FALSE)))</f>
        <v>1000 WATERMAN WAY  TAVARES FL 32778</v>
      </c>
      <c r="G989" s="4" t="str">
        <f>UPPER(VLOOKUP($A989,'ACCESS EXPORT'!$A:$AF,9,FALSE))</f>
        <v>LAKE</v>
      </c>
      <c r="H989" s="4" t="str">
        <f>_xlfn.IFNA(VLOOKUP($B989,'ACCESS EXPORT'!$B:$J,9,FALSE),"")</f>
        <v>HB</v>
      </c>
      <c r="I989" s="3" t="str">
        <f>CONCATENATE("(P)",VLOOKUP($A989,'ACCESS EXPORT'!$A:$AF,11,FALSE)," (F)",VLOOKUP($A989,'ACCESS EXPORT'!$A:$AF,29,FALSE))</f>
        <v>(P)(407) 303-7283 (F)(407)303-0347</v>
      </c>
      <c r="J989" s="4" t="str">
        <f>UPPER(VLOOKUP($A989,'ACCESS EXPORT'!$A:$AF,12,FALSE))</f>
        <v>CRITICAL CARE/HOSPITALIST</v>
      </c>
      <c r="K989" s="4" t="str">
        <f>UPPER(VLOOKUP($A989,'ACCESS EXPORT'!$A:$AF,13,FALSE))</f>
        <v>WILLIAM WINDER</v>
      </c>
      <c r="L989" s="3" t="str">
        <f>IF(AND(VLOOKUP(A989,'ACCESS EXPORT'!A:AE,1,0),'ACCESS EXPORT'!N989=""),UPPER(CONCATENATE('ACCESS EXPORT'!AE989)),IF(VLOOKUP(A989,'ACCESS EXPORT'!A:AE,1,0),UPPER(CONCATENATE('ACCESS EXPORT'!N989," "&amp;CHAR(10),'ACCESS EXPORT'!AE989))))</f>
        <v>AMBER MODANI 
SAMANTHA AU-YEUNG (PRAC. ADMIN)</v>
      </c>
      <c r="M989" s="4" t="str">
        <f>UPPER(VLOOKUP($A989,'ACCESS EXPORT'!$A:$O,15,FALSE))</f>
        <v/>
      </c>
      <c r="N989" s="4" t="str">
        <f ca="1">IF(AND('ACCESS EXPORT'!X989="",'ACCESS EXPORT'!Y989=""),IF('ACCESS EXPORT'!V989&lt;&gt;"",(IF(TODAY()-'ACCESS EXPORT'!V989&gt;=-60,UPPER(CONCATENATE(VLOOKUP(B989,'ACCESS EXPORT'!$B:$P,15,FALSE),""&amp;CHAR(10)&amp;"(SEP",TEXT('ACCESS EXPORT'!V989," MM/DD/YYY)"))),IF(TODAY()-'ACCESS EXPORT'!V989&lt;0,UPPER(VLOOKUP(B989,'ACCESS EXPORT'!$B:$P,15,FALSE)),UPPER(VLOOKUP(B989,'ACCESS EXPORT'!$B:$P,15,FALSE))))),IF('ACCESS EXPORT'!U989="",UPPER(VLOOKUP(B989,'ACCESS EXPORT'!$B:$P,15,FALSE)),IF(TODAY()-'ACCESS EXPORT'!U989&lt;=30,CONCATENATE(UPPER(VLOOKUP(B989,'ACCESS EXPORT'!$B:$P,15,FALSE)),""&amp;CHAR(10)&amp;"(NEW",TEXT('ACCESS EXPORT'!U989," MM/DD/YYY)")),IF(AND(TODAY()-'ACCESS EXPORT'!U989&gt;30,TODAY()&gt;0),UPPER(VLOOKUP(B989,'ACCESS EXPORT'!$B:$P,15,FALSE)))))),IF('ACCESS EXPORT'!Y989&lt;&gt;"",UPPER(CONCATENATE(UPPER(VLOOKUP(B989,'ACCESS EXPORT'!$B:$P,15,FALSE)),""&amp;CHAR(10)&amp;"(Transfer Out",TEXT('ACCESS EXPORT'!Y989," MM/DD/YYY)"))),IF('ACCESS EXPORT'!X989&lt;&gt;"",UPPER(CONCATENATE(UPPER(VLOOKUP(B989,'ACCESS EXPORT'!$B:$P,15,FALSE)),""&amp;CHAR(10)&amp;"(Transfer In",TEXT('ACCESS EXPORT'!X989," MM/DD/YYY)"))))))</f>
        <v>CONTORAKES, CHERI</v>
      </c>
      <c r="O989" s="4" t="str">
        <f>_xlfn.IFNA(VLOOKUP(B989,'ACCESS EXPORT'!$B:$Q,16,FALSE),"")</f>
        <v>APRN</v>
      </c>
      <c r="P989" s="4" t="str">
        <f>_xlfn.IFNA(VLOOKUP(B989,'ACCESS EXPORT'!B:W,22,FALSE),"-")</f>
        <v>1457536120</v>
      </c>
      <c r="Q989" s="4" t="str">
        <f>_xlfn.IFNA(VLOOKUP(A989,'ACCESS EXPORT'!$A:$AG,33,0),"-")</f>
        <v>Maria Ortiz</v>
      </c>
      <c r="R989" s="4" t="str">
        <f>_xlfn.IFNA(VLOOKUP(A989,'ACCESS EXPORT'!$A:$AH,34,0),"-")</f>
        <v>Linda Hopkins</v>
      </c>
      <c r="S989" s="4" t="str">
        <f>_xlfn.IFNA(VLOOKUP(A989,'ACCESS EXPORT'!$A:$AI,35,0),"-")</f>
        <v>James Agee</v>
      </c>
      <c r="T989" s="4" t="str">
        <f>_xlfn.IFNA(VLOOKUP(A989,'ACCESS EXPORT'!$A:$AJ,36,0),"-")</f>
        <v>Wanda Cruz</v>
      </c>
      <c r="U989" s="4" t="str">
        <f>_xlfn.IFNA(VLOOKUP(A989,'ACCESS EXPORT'!$A:$AK,37,0),"-")</f>
        <v>athena</v>
      </c>
      <c r="V989" s="4" t="str">
        <f>_xlfn.IFNA(VLOOKUP(A989,'ACCESS EXPORT'!$A:$AL,38,0),"-")</f>
        <v>N/A</v>
      </c>
      <c r="W989" s="4" t="str">
        <f>_xlfn.IFNA(VLOOKUP(A989,'ACCESS EXPORT'!$A:$AM,39,0),"-")</f>
        <v/>
      </c>
      <c r="X989" s="4" t="str">
        <f>_xlfn.IFNA(VLOOKUP(A989,'ACCESS EXPORT'!$A:$AN,40,0),"-")</f>
        <v>Libia Villaquiran / Jenny Green</v>
      </c>
      <c r="Y989" s="26" t="str">
        <f>_xlfn.IFNA(VLOOKUP(A989,'ACCESS EXPORT'!A:AO,41,0),"")</f>
        <v>Kristin Miller</v>
      </c>
      <c r="Z989" s="26" t="str">
        <f>_xlfn.IFNA(VLOOKUP(A989,'ACCESS EXPORT'!A:AP,42,0),"")</f>
        <v/>
      </c>
      <c r="AA989" s="26" t="str">
        <f>_xlfn.IFNA(VLOOKUP(A989,'ACCESS EXPORT'!A:AQ,43,0),"")</f>
        <v>Heather Tootle</v>
      </c>
    </row>
    <row r="990" spans="1:27" ht="18.75" x14ac:dyDescent="0.25">
      <c r="A990" s="33">
        <v>280</v>
      </c>
      <c r="B990" s="10">
        <v>1099</v>
      </c>
      <c r="C990" s="7" t="str">
        <f ca="1">IFERROR(UPPER(IF(AND('ACCESS EXPORT'!AA990="",'ACCESS EXPORT'!Z990=""),VLOOKUP(A990,'ACCESS EXPORT'!$A:$AF,32,FALSE),(IF('ACCESS EXPORT'!AA990&lt;&gt;"",CONCATENATE(VLOOKUP(A990,'ACCESS EXPORT'!$A:$AF,32,FALSE)," (Closed",TEXT('ACCESS EXPORT'!AA990," MM/DD/YYY)")),IF(TODAY()&lt;(('ACCESS EXPORT'!Z990)+30),CONCATENATE(VLOOKUP(A990,'ACCESS EXPORT'!$A:$AF,32,FALSE)," (Opens",TEXT('ACCESS EXPORT'!Z990," MM/DD/YYY)")),VLOOKUP(A990,'ACCESS EXPORT'!$A:$AF,32,FALSE)))))),"-")</f>
        <v>ADVENTHEALTH MEDICAL GROUP CRITICAL CARE AT TAVARES</v>
      </c>
      <c r="D990" s="3" t="str">
        <f ca="1">IFERROR(UPPER(IF(AND('ACCESS EXPORT'!AA990="",'ACCESS EXPORT'!Z990=""),VLOOKUP(A990,'ACCESS EXPORT'!$A:$AF,28,FALSE),(IF('ACCESS EXPORT'!AA990&lt;&gt;"",CONCATENATE(VLOOKUP(A990,'ACCESS EXPORT'!$A:$AF,28,FALSE)," (Closed",TEXT('ACCESS EXPORT'!AA990," MM/DD/YYY)")),IF(TODAY()&lt;(('ACCESS EXPORT'!Z990)+30),CONCATENATE(VLOOKUP(A990,'ACCESS EXPORT'!$A:$AF,28,FALSE)," (Opens",TEXT('ACCESS EXPORT'!Z990," MM/DD/YYY)")),VLOOKUP(A990,'ACCESS EXPORT'!$A:$AF,28,FALSE)))))),"-")</f>
        <v>CRITICAL CARE SPECIALISTS - TAVARES</v>
      </c>
      <c r="E990" s="3" t="str">
        <f>VLOOKUP($A990,'ACCESS EXPORT'!$A:$AF,3,FALSE)</f>
        <v>7780</v>
      </c>
      <c r="F990" s="3" t="str">
        <f>UPPER(CONCATENATE(VLOOKUP(A990,'ACCESS EXPORT'!$A:$AF,4,FALSE)," ",VLOOKUP(A990,'ACCESS EXPORT'!$A:$AF,5,FALSE)," ",VLOOKUP(A990,'ACCESS EXPORT'!$A:$AF,6,FALSE)," ",VLOOKUP(A990,'ACCESS EXPORT'!$A:$AA,7,FALSE)," ",VLOOKUP(A990,'ACCESS EXPORT'!$A:$AA,8,FALSE)))</f>
        <v>1000 WATERMAN WAY  TAVARES FL 32778</v>
      </c>
      <c r="G990" s="4" t="str">
        <f>UPPER(VLOOKUP($A990,'ACCESS EXPORT'!$A:$AF,9,FALSE))</f>
        <v>LAKE</v>
      </c>
      <c r="H990" s="4" t="str">
        <f>_xlfn.IFNA(VLOOKUP($B990,'ACCESS EXPORT'!$B:$J,9,FALSE),"")</f>
        <v>HB</v>
      </c>
      <c r="I990" s="3" t="str">
        <f>CONCATENATE("(P)",VLOOKUP($A990,'ACCESS EXPORT'!$A:$AF,11,FALSE)," (F)",VLOOKUP($A990,'ACCESS EXPORT'!$A:$AF,29,FALSE))</f>
        <v>(P)(407) 303-7283 (F)(407)303-0347</v>
      </c>
      <c r="J990" s="4" t="str">
        <f>UPPER(VLOOKUP($A990,'ACCESS EXPORT'!$A:$AF,12,FALSE))</f>
        <v>CRITICAL CARE/HOSPITALIST</v>
      </c>
      <c r="K990" s="4" t="str">
        <f>UPPER(VLOOKUP($A990,'ACCESS EXPORT'!$A:$AF,13,FALSE))</f>
        <v>WILLIAM WINDER</v>
      </c>
      <c r="L990" s="3" t="str">
        <f>IF(AND(VLOOKUP(A990,'ACCESS EXPORT'!A:AE,1,0),'ACCESS EXPORT'!N990=""),UPPER(CONCATENATE('ACCESS EXPORT'!AE990)),IF(VLOOKUP(A990,'ACCESS EXPORT'!A:AE,1,0),UPPER(CONCATENATE('ACCESS EXPORT'!N990," "&amp;CHAR(10),'ACCESS EXPORT'!AE990))))</f>
        <v>AMBER MODANI 
SAMANTHA AU-YEUNG (PRAC. ADMIN)</v>
      </c>
      <c r="M990" s="4" t="str">
        <f>UPPER(VLOOKUP($A990,'ACCESS EXPORT'!$A:$O,15,FALSE))</f>
        <v/>
      </c>
      <c r="N990" s="4" t="str">
        <f ca="1">IF(AND('ACCESS EXPORT'!X990="",'ACCESS EXPORT'!Y990=""),IF('ACCESS EXPORT'!V990&lt;&gt;"",(IF(TODAY()-'ACCESS EXPORT'!V990&gt;=-60,UPPER(CONCATENATE(VLOOKUP(B990,'ACCESS EXPORT'!$B:$P,15,FALSE),""&amp;CHAR(10)&amp;"(SEP",TEXT('ACCESS EXPORT'!V990," MM/DD/YYY)"))),IF(TODAY()-'ACCESS EXPORT'!V990&lt;0,UPPER(VLOOKUP(B990,'ACCESS EXPORT'!$B:$P,15,FALSE)),UPPER(VLOOKUP(B990,'ACCESS EXPORT'!$B:$P,15,FALSE))))),IF('ACCESS EXPORT'!U990="",UPPER(VLOOKUP(B990,'ACCESS EXPORT'!$B:$P,15,FALSE)),IF(TODAY()-'ACCESS EXPORT'!U990&lt;=30,CONCATENATE(UPPER(VLOOKUP(B990,'ACCESS EXPORT'!$B:$P,15,FALSE)),""&amp;CHAR(10)&amp;"(NEW",TEXT('ACCESS EXPORT'!U990," MM/DD/YYY)")),IF(AND(TODAY()-'ACCESS EXPORT'!U990&gt;30,TODAY()&gt;0),UPPER(VLOOKUP(B990,'ACCESS EXPORT'!$B:$P,15,FALSE)))))),IF('ACCESS EXPORT'!Y990&lt;&gt;"",UPPER(CONCATENATE(UPPER(VLOOKUP(B990,'ACCESS EXPORT'!$B:$P,15,FALSE)),""&amp;CHAR(10)&amp;"(Transfer Out",TEXT('ACCESS EXPORT'!Y990," MM/DD/YYY)"))),IF('ACCESS EXPORT'!X990&lt;&gt;"",UPPER(CONCATENATE(UPPER(VLOOKUP(B990,'ACCESS EXPORT'!$B:$P,15,FALSE)),""&amp;CHAR(10)&amp;"(Transfer In",TEXT('ACCESS EXPORT'!X990," MM/DD/YYY)"))))))</f>
        <v>DIBY, AURORE</v>
      </c>
      <c r="O990" s="4" t="str">
        <f>_xlfn.IFNA(VLOOKUP(B990,'ACCESS EXPORT'!$B:$Q,16,FALSE),"")</f>
        <v>APRN</v>
      </c>
      <c r="P990" s="4" t="str">
        <f>_xlfn.IFNA(VLOOKUP(B990,'ACCESS EXPORT'!B:W,22,FALSE),"-")</f>
        <v>1568914331</v>
      </c>
      <c r="Q990" s="4" t="str">
        <f>_xlfn.IFNA(VLOOKUP(A990,'ACCESS EXPORT'!$A:$AG,33,0),"-")</f>
        <v>Maria Ortiz</v>
      </c>
      <c r="R990" s="4" t="str">
        <f>_xlfn.IFNA(VLOOKUP(A990,'ACCESS EXPORT'!$A:$AH,34,0),"-")</f>
        <v>Linda Hopkins</v>
      </c>
      <c r="S990" s="4" t="str">
        <f>_xlfn.IFNA(VLOOKUP(A990,'ACCESS EXPORT'!$A:$AI,35,0),"-")</f>
        <v>James Agee</v>
      </c>
      <c r="T990" s="4" t="str">
        <f>_xlfn.IFNA(VLOOKUP(A990,'ACCESS EXPORT'!$A:$AJ,36,0),"-")</f>
        <v>Wanda Cruz</v>
      </c>
      <c r="U990" s="4" t="str">
        <f>_xlfn.IFNA(VLOOKUP(A990,'ACCESS EXPORT'!$A:$AK,37,0),"-")</f>
        <v>athena</v>
      </c>
      <c r="V990" s="4" t="str">
        <f>_xlfn.IFNA(VLOOKUP(A990,'ACCESS EXPORT'!$A:$AL,38,0),"-")</f>
        <v>N/A</v>
      </c>
      <c r="W990" s="4" t="str">
        <f>_xlfn.IFNA(VLOOKUP(A990,'ACCESS EXPORT'!$A:$AM,39,0),"-")</f>
        <v/>
      </c>
      <c r="X990" s="4" t="str">
        <f>_xlfn.IFNA(VLOOKUP(A990,'ACCESS EXPORT'!$A:$AN,40,0),"-")</f>
        <v>Libia Villaquiran / Jenny Green</v>
      </c>
      <c r="Y990" s="26" t="str">
        <f>_xlfn.IFNA(VLOOKUP(A990,'ACCESS EXPORT'!A:AO,41,0),"")</f>
        <v>Kristin Miller</v>
      </c>
      <c r="Z990" s="26" t="str">
        <f>_xlfn.IFNA(VLOOKUP(A990,'ACCESS EXPORT'!A:AP,42,0),"")</f>
        <v/>
      </c>
      <c r="AA990" s="26" t="str">
        <f>_xlfn.IFNA(VLOOKUP(A990,'ACCESS EXPORT'!A:AQ,43,0),"")</f>
        <v>Heather Tootle</v>
      </c>
    </row>
    <row r="991" spans="1:27" ht="18.75" x14ac:dyDescent="0.25">
      <c r="A991" s="33">
        <v>280</v>
      </c>
      <c r="B991" s="10">
        <v>2234</v>
      </c>
      <c r="C991" s="7" t="str">
        <f ca="1">IFERROR(UPPER(IF(AND('ACCESS EXPORT'!AA991="",'ACCESS EXPORT'!Z991=""),VLOOKUP(A991,'ACCESS EXPORT'!$A:$AF,32,FALSE),(IF('ACCESS EXPORT'!AA991&lt;&gt;"",CONCATENATE(VLOOKUP(A991,'ACCESS EXPORT'!$A:$AF,32,FALSE)," (Closed",TEXT('ACCESS EXPORT'!AA991," MM/DD/YYY)")),IF(TODAY()&lt;(('ACCESS EXPORT'!Z991)+30),CONCATENATE(VLOOKUP(A991,'ACCESS EXPORT'!$A:$AF,32,FALSE)," (Opens",TEXT('ACCESS EXPORT'!Z991," MM/DD/YYY)")),VLOOKUP(A991,'ACCESS EXPORT'!$A:$AF,32,FALSE)))))),"-")</f>
        <v>ADVENTHEALTH MEDICAL GROUP CRITICAL CARE AT TAVARES</v>
      </c>
      <c r="D991" s="3" t="str">
        <f ca="1">IFERROR(UPPER(IF(AND('ACCESS EXPORT'!AA991="",'ACCESS EXPORT'!Z991=""),VLOOKUP(A991,'ACCESS EXPORT'!$A:$AF,28,FALSE),(IF('ACCESS EXPORT'!AA991&lt;&gt;"",CONCATENATE(VLOOKUP(A991,'ACCESS EXPORT'!$A:$AF,28,FALSE)," (Closed",TEXT('ACCESS EXPORT'!AA991," MM/DD/YYY)")),IF(TODAY()&lt;(('ACCESS EXPORT'!Z991)+30),CONCATENATE(VLOOKUP(A991,'ACCESS EXPORT'!$A:$AF,28,FALSE)," (Opens",TEXT('ACCESS EXPORT'!Z991," MM/DD/YYY)")),VLOOKUP(A991,'ACCESS EXPORT'!$A:$AF,28,FALSE)))))),"-")</f>
        <v>CRITICAL CARE SPECIALISTS - TAVARES</v>
      </c>
      <c r="E991" s="3" t="str">
        <f>VLOOKUP($A991,'ACCESS EXPORT'!$A:$AF,3,FALSE)</f>
        <v>7780</v>
      </c>
      <c r="F991" s="3" t="str">
        <f>UPPER(CONCATENATE(VLOOKUP(A991,'ACCESS EXPORT'!$A:$AF,4,FALSE)," ",VLOOKUP(A991,'ACCESS EXPORT'!$A:$AF,5,FALSE)," ",VLOOKUP(A991,'ACCESS EXPORT'!$A:$AF,6,FALSE)," ",VLOOKUP(A991,'ACCESS EXPORT'!$A:$AA,7,FALSE)," ",VLOOKUP(A991,'ACCESS EXPORT'!$A:$AA,8,FALSE)))</f>
        <v>1000 WATERMAN WAY  TAVARES FL 32778</v>
      </c>
      <c r="G991" s="4" t="str">
        <f>UPPER(VLOOKUP($A991,'ACCESS EXPORT'!$A:$AF,9,FALSE))</f>
        <v>LAKE</v>
      </c>
      <c r="H991" s="4" t="str">
        <f>_xlfn.IFNA(VLOOKUP($B991,'ACCESS EXPORT'!$B:$J,9,FALSE),"")</f>
        <v>HB</v>
      </c>
      <c r="I991" s="3" t="str">
        <f>CONCATENATE("(P)",VLOOKUP($A991,'ACCESS EXPORT'!$A:$AF,11,FALSE)," (F)",VLOOKUP($A991,'ACCESS EXPORT'!$A:$AF,29,FALSE))</f>
        <v>(P)(407) 303-7283 (F)(407)303-0347</v>
      </c>
      <c r="J991" s="4" t="str">
        <f>UPPER(VLOOKUP($A991,'ACCESS EXPORT'!$A:$AF,12,FALSE))</f>
        <v>CRITICAL CARE/HOSPITALIST</v>
      </c>
      <c r="K991" s="4" t="str">
        <f>UPPER(VLOOKUP($A991,'ACCESS EXPORT'!$A:$AF,13,FALSE))</f>
        <v>WILLIAM WINDER</v>
      </c>
      <c r="L991" s="3" t="str">
        <f>IF(AND(VLOOKUP(A991,'ACCESS EXPORT'!A:AE,1,0),'ACCESS EXPORT'!N991=""),UPPER(CONCATENATE('ACCESS EXPORT'!AE991)),IF(VLOOKUP(A991,'ACCESS EXPORT'!A:AE,1,0),UPPER(CONCATENATE('ACCESS EXPORT'!N991," "&amp;CHAR(10),'ACCESS EXPORT'!AE991))))</f>
        <v>AMBER MODANI 
SAMANTHA AU-YEUNG (PRAC. ADMIN)</v>
      </c>
      <c r="M991" s="4" t="str">
        <f>UPPER(VLOOKUP($A991,'ACCESS EXPORT'!$A:$O,15,FALSE))</f>
        <v/>
      </c>
      <c r="N991" s="4" t="str">
        <f ca="1">IF(AND('ACCESS EXPORT'!X991="",'ACCESS EXPORT'!Y991=""),IF('ACCESS EXPORT'!V991&lt;&gt;"",(IF(TODAY()-'ACCESS EXPORT'!V991&gt;=-60,UPPER(CONCATENATE(VLOOKUP(B991,'ACCESS EXPORT'!$B:$P,15,FALSE),""&amp;CHAR(10)&amp;"(SEP",TEXT('ACCESS EXPORT'!V991," MM/DD/YYY)"))),IF(TODAY()-'ACCESS EXPORT'!V991&lt;0,UPPER(VLOOKUP(B991,'ACCESS EXPORT'!$B:$P,15,FALSE)),UPPER(VLOOKUP(B991,'ACCESS EXPORT'!$B:$P,15,FALSE))))),IF('ACCESS EXPORT'!U991="",UPPER(VLOOKUP(B991,'ACCESS EXPORT'!$B:$P,15,FALSE)),IF(TODAY()-'ACCESS EXPORT'!U991&lt;=30,CONCATENATE(UPPER(VLOOKUP(B991,'ACCESS EXPORT'!$B:$P,15,FALSE)),""&amp;CHAR(10)&amp;"(NEW",TEXT('ACCESS EXPORT'!U991," MM/DD/YYY)")),IF(AND(TODAY()-'ACCESS EXPORT'!U991&gt;30,TODAY()&gt;0),UPPER(VLOOKUP(B991,'ACCESS EXPORT'!$B:$P,15,FALSE)))))),IF('ACCESS EXPORT'!Y991&lt;&gt;"",UPPER(CONCATENATE(UPPER(VLOOKUP(B991,'ACCESS EXPORT'!$B:$P,15,FALSE)),""&amp;CHAR(10)&amp;"(Transfer Out",TEXT('ACCESS EXPORT'!Y991," MM/DD/YYY)"))),IF('ACCESS EXPORT'!X991&lt;&gt;"",UPPER(CONCATENATE(UPPER(VLOOKUP(B991,'ACCESS EXPORT'!$B:$P,15,FALSE)),""&amp;CHAR(10)&amp;"(Transfer In",TEXT('ACCESS EXPORT'!X991," MM/DD/YYY)"))))))</f>
        <v>BASILE, ALYSSA</v>
      </c>
      <c r="O991" s="4" t="str">
        <f>_xlfn.IFNA(VLOOKUP(B991,'ACCESS EXPORT'!$B:$Q,16,FALSE),"")</f>
        <v>APRN</v>
      </c>
      <c r="P991" s="4" t="str">
        <f>_xlfn.IFNA(VLOOKUP(B991,'ACCESS EXPORT'!B:W,22,FALSE),"-")</f>
        <v>1689147985</v>
      </c>
      <c r="Q991" s="4" t="str">
        <f>_xlfn.IFNA(VLOOKUP(A991,'ACCESS EXPORT'!$A:$AG,33,0),"-")</f>
        <v>Maria Ortiz</v>
      </c>
      <c r="R991" s="4" t="str">
        <f>_xlfn.IFNA(VLOOKUP(A991,'ACCESS EXPORT'!$A:$AH,34,0),"-")</f>
        <v>Linda Hopkins</v>
      </c>
      <c r="S991" s="4" t="str">
        <f>_xlfn.IFNA(VLOOKUP(A991,'ACCESS EXPORT'!$A:$AI,35,0),"-")</f>
        <v>James Agee</v>
      </c>
      <c r="T991" s="4" t="str">
        <f>_xlfn.IFNA(VLOOKUP(A991,'ACCESS EXPORT'!$A:$AJ,36,0),"-")</f>
        <v>Wanda Cruz</v>
      </c>
      <c r="U991" s="4" t="str">
        <f>_xlfn.IFNA(VLOOKUP(A991,'ACCESS EXPORT'!$A:$AK,37,0),"-")</f>
        <v>athena</v>
      </c>
      <c r="V991" s="4" t="str">
        <f>_xlfn.IFNA(VLOOKUP(A991,'ACCESS EXPORT'!$A:$AL,38,0),"-")</f>
        <v>N/A</v>
      </c>
      <c r="W991" s="4" t="str">
        <f>_xlfn.IFNA(VLOOKUP(A991,'ACCESS EXPORT'!$A:$AM,39,0),"-")</f>
        <v/>
      </c>
      <c r="X991" s="4" t="str">
        <f>_xlfn.IFNA(VLOOKUP(A991,'ACCESS EXPORT'!$A:$AN,40,0),"-")</f>
        <v>Libia Villaquiran / Jenny Green</v>
      </c>
      <c r="Y991" s="26" t="str">
        <f>_xlfn.IFNA(VLOOKUP(A991,'ACCESS EXPORT'!A:AO,41,0),"")</f>
        <v>Kristin Miller</v>
      </c>
      <c r="Z991" s="26" t="str">
        <f>_xlfn.IFNA(VLOOKUP(A991,'ACCESS EXPORT'!A:AP,42,0),"")</f>
        <v/>
      </c>
      <c r="AA991" s="26" t="str">
        <f>_xlfn.IFNA(VLOOKUP(A991,'ACCESS EXPORT'!A:AQ,43,0),"")</f>
        <v>Heather Tootle</v>
      </c>
    </row>
    <row r="992" spans="1:27" ht="18.75" x14ac:dyDescent="0.25">
      <c r="A992" s="33">
        <v>280</v>
      </c>
      <c r="B992" s="10">
        <v>2233</v>
      </c>
      <c r="C992" s="7" t="str">
        <f ca="1">IFERROR(UPPER(IF(AND('ACCESS EXPORT'!AA992="",'ACCESS EXPORT'!Z992=""),VLOOKUP(A992,'ACCESS EXPORT'!$A:$AF,32,FALSE),(IF('ACCESS EXPORT'!AA992&lt;&gt;"",CONCATENATE(VLOOKUP(A992,'ACCESS EXPORT'!$A:$AF,32,FALSE)," (Closed",TEXT('ACCESS EXPORT'!AA992," MM/DD/YYY)")),IF(TODAY()&lt;(('ACCESS EXPORT'!Z992)+30),CONCATENATE(VLOOKUP(A992,'ACCESS EXPORT'!$A:$AF,32,FALSE)," (Opens",TEXT('ACCESS EXPORT'!Z992," MM/DD/YYY)")),VLOOKUP(A992,'ACCESS EXPORT'!$A:$AF,32,FALSE)))))),"-")</f>
        <v>ADVENTHEALTH MEDICAL GROUP CRITICAL CARE AT TAVARES</v>
      </c>
      <c r="D992" s="3" t="str">
        <f ca="1">IFERROR(UPPER(IF(AND('ACCESS EXPORT'!AA992="",'ACCESS EXPORT'!Z992=""),VLOOKUP(A992,'ACCESS EXPORT'!$A:$AF,28,FALSE),(IF('ACCESS EXPORT'!AA992&lt;&gt;"",CONCATENATE(VLOOKUP(A992,'ACCESS EXPORT'!$A:$AF,28,FALSE)," (Closed",TEXT('ACCESS EXPORT'!AA992," MM/DD/YYY)")),IF(TODAY()&lt;(('ACCESS EXPORT'!Z992)+30),CONCATENATE(VLOOKUP(A992,'ACCESS EXPORT'!$A:$AF,28,FALSE)," (Opens",TEXT('ACCESS EXPORT'!Z992," MM/DD/YYY)")),VLOOKUP(A992,'ACCESS EXPORT'!$A:$AF,28,FALSE)))))),"-")</f>
        <v>CRITICAL CARE SPECIALISTS - TAVARES</v>
      </c>
      <c r="E992" s="3" t="str">
        <f>VLOOKUP($A992,'ACCESS EXPORT'!$A:$AF,3,FALSE)</f>
        <v>7780</v>
      </c>
      <c r="F992" s="3" t="str">
        <f>UPPER(CONCATENATE(VLOOKUP(A992,'ACCESS EXPORT'!$A:$AF,4,FALSE)," ",VLOOKUP(A992,'ACCESS EXPORT'!$A:$AF,5,FALSE)," ",VLOOKUP(A992,'ACCESS EXPORT'!$A:$AF,6,FALSE)," ",VLOOKUP(A992,'ACCESS EXPORT'!$A:$AA,7,FALSE)," ",VLOOKUP(A992,'ACCESS EXPORT'!$A:$AA,8,FALSE)))</f>
        <v>1000 WATERMAN WAY  TAVARES FL 32778</v>
      </c>
      <c r="G992" s="4" t="str">
        <f>UPPER(VLOOKUP($A992,'ACCESS EXPORT'!$A:$AF,9,FALSE))</f>
        <v>LAKE</v>
      </c>
      <c r="H992" s="4" t="str">
        <f>_xlfn.IFNA(VLOOKUP($B992,'ACCESS EXPORT'!$B:$J,9,FALSE),"")</f>
        <v>HB</v>
      </c>
      <c r="I992" s="3" t="str">
        <f>CONCATENATE("(P)",VLOOKUP($A992,'ACCESS EXPORT'!$A:$AF,11,FALSE)," (F)",VLOOKUP($A992,'ACCESS EXPORT'!$A:$AF,29,FALSE))</f>
        <v>(P)(407) 303-7283 (F)(407)303-0347</v>
      </c>
      <c r="J992" s="4" t="str">
        <f>UPPER(VLOOKUP($A992,'ACCESS EXPORT'!$A:$AF,12,FALSE))</f>
        <v>CRITICAL CARE/HOSPITALIST</v>
      </c>
      <c r="K992" s="4" t="str">
        <f>UPPER(VLOOKUP($A992,'ACCESS EXPORT'!$A:$AF,13,FALSE))</f>
        <v>WILLIAM WINDER</v>
      </c>
      <c r="L992" s="3" t="str">
        <f>IF(AND(VLOOKUP(A992,'ACCESS EXPORT'!A:AE,1,0),'ACCESS EXPORT'!N992=""),UPPER(CONCATENATE('ACCESS EXPORT'!AE992)),IF(VLOOKUP(A992,'ACCESS EXPORT'!A:AE,1,0),UPPER(CONCATENATE('ACCESS EXPORT'!N992," "&amp;CHAR(10),'ACCESS EXPORT'!AE992))))</f>
        <v>AMBER MODANI 
SAMANTHA AU-YEUNG (PRAC. ADMIN)</v>
      </c>
      <c r="M992" s="4" t="str">
        <f>UPPER(VLOOKUP($A992,'ACCESS EXPORT'!$A:$O,15,FALSE))</f>
        <v/>
      </c>
      <c r="N992" s="4" t="str">
        <f ca="1">IF(AND('ACCESS EXPORT'!X992="",'ACCESS EXPORT'!Y992=""),IF('ACCESS EXPORT'!V992&lt;&gt;"",(IF(TODAY()-'ACCESS EXPORT'!V992&gt;=-60,UPPER(CONCATENATE(VLOOKUP(B992,'ACCESS EXPORT'!$B:$P,15,FALSE),""&amp;CHAR(10)&amp;"(SEP",TEXT('ACCESS EXPORT'!V992," MM/DD/YYY)"))),IF(TODAY()-'ACCESS EXPORT'!V992&lt;0,UPPER(VLOOKUP(B992,'ACCESS EXPORT'!$B:$P,15,FALSE)),UPPER(VLOOKUP(B992,'ACCESS EXPORT'!$B:$P,15,FALSE))))),IF('ACCESS EXPORT'!U992="",UPPER(VLOOKUP(B992,'ACCESS EXPORT'!$B:$P,15,FALSE)),IF(TODAY()-'ACCESS EXPORT'!U992&lt;=30,CONCATENATE(UPPER(VLOOKUP(B992,'ACCESS EXPORT'!$B:$P,15,FALSE)),""&amp;CHAR(10)&amp;"(NEW",TEXT('ACCESS EXPORT'!U992," MM/DD/YYY)")),IF(AND(TODAY()-'ACCESS EXPORT'!U992&gt;30,TODAY()&gt;0),UPPER(VLOOKUP(B992,'ACCESS EXPORT'!$B:$P,15,FALSE)))))),IF('ACCESS EXPORT'!Y992&lt;&gt;"",UPPER(CONCATENATE(UPPER(VLOOKUP(B992,'ACCESS EXPORT'!$B:$P,15,FALSE)),""&amp;CHAR(10)&amp;"(Transfer Out",TEXT('ACCESS EXPORT'!Y992," MM/DD/YYY)"))),IF('ACCESS EXPORT'!X992&lt;&gt;"",UPPER(CONCATENATE(UPPER(VLOOKUP(B992,'ACCESS EXPORT'!$B:$P,15,FALSE)),""&amp;CHAR(10)&amp;"(Transfer In",TEXT('ACCESS EXPORT'!X992," MM/DD/YYY)"))))))</f>
        <v>DAYHOFF, KELLY</v>
      </c>
      <c r="O992" s="4" t="str">
        <f>_xlfn.IFNA(VLOOKUP(B992,'ACCESS EXPORT'!$B:$Q,16,FALSE),"")</f>
        <v>PA-C</v>
      </c>
      <c r="P992" s="4" t="str">
        <f>_xlfn.IFNA(VLOOKUP(B992,'ACCESS EXPORT'!B:W,22,FALSE),"-")</f>
        <v>1225548449</v>
      </c>
      <c r="Q992" s="4" t="str">
        <f>_xlfn.IFNA(VLOOKUP(A992,'ACCESS EXPORT'!$A:$AG,33,0),"-")</f>
        <v>Maria Ortiz</v>
      </c>
      <c r="R992" s="4" t="str">
        <f>_xlfn.IFNA(VLOOKUP(A992,'ACCESS EXPORT'!$A:$AH,34,0),"-")</f>
        <v>Linda Hopkins</v>
      </c>
      <c r="S992" s="4" t="str">
        <f>_xlfn.IFNA(VLOOKUP(A992,'ACCESS EXPORT'!$A:$AI,35,0),"-")</f>
        <v>James Agee</v>
      </c>
      <c r="T992" s="4" t="str">
        <f>_xlfn.IFNA(VLOOKUP(A992,'ACCESS EXPORT'!$A:$AJ,36,0),"-")</f>
        <v>Wanda Cruz</v>
      </c>
      <c r="U992" s="4" t="str">
        <f>_xlfn.IFNA(VLOOKUP(A992,'ACCESS EXPORT'!$A:$AK,37,0),"-")</f>
        <v>athena</v>
      </c>
      <c r="V992" s="4" t="str">
        <f>_xlfn.IFNA(VLOOKUP(A992,'ACCESS EXPORT'!$A:$AL,38,0),"-")</f>
        <v>N/A</v>
      </c>
      <c r="W992" s="4" t="str">
        <f>_xlfn.IFNA(VLOOKUP(A992,'ACCESS EXPORT'!$A:$AM,39,0),"-")</f>
        <v/>
      </c>
      <c r="X992" s="4" t="str">
        <f>_xlfn.IFNA(VLOOKUP(A992,'ACCESS EXPORT'!$A:$AN,40,0),"-")</f>
        <v>Libia Villaquiran / Jenny Green</v>
      </c>
      <c r="Y992" s="26" t="str">
        <f>_xlfn.IFNA(VLOOKUP(A992,'ACCESS EXPORT'!A:AO,41,0),"")</f>
        <v>Kristin Miller</v>
      </c>
      <c r="Z992" s="26" t="str">
        <f>_xlfn.IFNA(VLOOKUP(A992,'ACCESS EXPORT'!A:AP,42,0),"")</f>
        <v/>
      </c>
      <c r="AA992" s="26" t="str">
        <f>_xlfn.IFNA(VLOOKUP(A992,'ACCESS EXPORT'!A:AQ,43,0),"")</f>
        <v>Heather Tootle</v>
      </c>
    </row>
    <row r="993" spans="1:27" ht="18.75" x14ac:dyDescent="0.25">
      <c r="A993" s="33">
        <v>280</v>
      </c>
      <c r="B993" s="10">
        <v>2231</v>
      </c>
      <c r="C993" s="7" t="str">
        <f ca="1">IFERROR(UPPER(IF(AND('ACCESS EXPORT'!AA993="",'ACCESS EXPORT'!Z993=""),VLOOKUP(A993,'ACCESS EXPORT'!$A:$AF,32,FALSE),(IF('ACCESS EXPORT'!AA993&lt;&gt;"",CONCATENATE(VLOOKUP(A993,'ACCESS EXPORT'!$A:$AF,32,FALSE)," (Closed",TEXT('ACCESS EXPORT'!AA993," MM/DD/YYY)")),IF(TODAY()&lt;(('ACCESS EXPORT'!Z993)+30),CONCATENATE(VLOOKUP(A993,'ACCESS EXPORT'!$A:$AF,32,FALSE)," (Opens",TEXT('ACCESS EXPORT'!Z993," MM/DD/YYY)")),VLOOKUP(A993,'ACCESS EXPORT'!$A:$AF,32,FALSE)))))),"-")</f>
        <v>ADVENTHEALTH MEDICAL GROUP CRITICAL CARE AT TAVARES</v>
      </c>
      <c r="D993" s="3" t="str">
        <f ca="1">IFERROR(UPPER(IF(AND('ACCESS EXPORT'!AA993="",'ACCESS EXPORT'!Z993=""),VLOOKUP(A993,'ACCESS EXPORT'!$A:$AF,28,FALSE),(IF('ACCESS EXPORT'!AA993&lt;&gt;"",CONCATENATE(VLOOKUP(A993,'ACCESS EXPORT'!$A:$AF,28,FALSE)," (Closed",TEXT('ACCESS EXPORT'!AA993," MM/DD/YYY)")),IF(TODAY()&lt;(('ACCESS EXPORT'!Z993)+30),CONCATENATE(VLOOKUP(A993,'ACCESS EXPORT'!$A:$AF,28,FALSE)," (Opens",TEXT('ACCESS EXPORT'!Z993," MM/DD/YYY)")),VLOOKUP(A993,'ACCESS EXPORT'!$A:$AF,28,FALSE)))))),"-")</f>
        <v>CRITICAL CARE SPECIALISTS - TAVARES</v>
      </c>
      <c r="E993" s="3" t="str">
        <f>VLOOKUP($A993,'ACCESS EXPORT'!$A:$AF,3,FALSE)</f>
        <v>7780</v>
      </c>
      <c r="F993" s="3" t="str">
        <f>UPPER(CONCATENATE(VLOOKUP(A993,'ACCESS EXPORT'!$A:$AF,4,FALSE)," ",VLOOKUP(A993,'ACCESS EXPORT'!$A:$AF,5,FALSE)," ",VLOOKUP(A993,'ACCESS EXPORT'!$A:$AF,6,FALSE)," ",VLOOKUP(A993,'ACCESS EXPORT'!$A:$AA,7,FALSE)," ",VLOOKUP(A993,'ACCESS EXPORT'!$A:$AA,8,FALSE)))</f>
        <v>1000 WATERMAN WAY  TAVARES FL 32778</v>
      </c>
      <c r="G993" s="4" t="str">
        <f>UPPER(VLOOKUP($A993,'ACCESS EXPORT'!$A:$AF,9,FALSE))</f>
        <v>LAKE</v>
      </c>
      <c r="H993" s="4" t="str">
        <f>_xlfn.IFNA(VLOOKUP($B993,'ACCESS EXPORT'!$B:$J,9,FALSE),"")</f>
        <v>HB</v>
      </c>
      <c r="I993" s="3" t="str">
        <f>CONCATENATE("(P)",VLOOKUP($A993,'ACCESS EXPORT'!$A:$AF,11,FALSE)," (F)",VLOOKUP($A993,'ACCESS EXPORT'!$A:$AF,29,FALSE))</f>
        <v>(P)(407) 303-7283 (F)(407)303-0347</v>
      </c>
      <c r="J993" s="4" t="str">
        <f>UPPER(VLOOKUP($A993,'ACCESS EXPORT'!$A:$AF,12,FALSE))</f>
        <v>CRITICAL CARE/HOSPITALIST</v>
      </c>
      <c r="K993" s="4" t="str">
        <f>UPPER(VLOOKUP($A993,'ACCESS EXPORT'!$A:$AF,13,FALSE))</f>
        <v>WILLIAM WINDER</v>
      </c>
      <c r="L993" s="3" t="str">
        <f>IF(AND(VLOOKUP(A993,'ACCESS EXPORT'!A:AE,1,0),'ACCESS EXPORT'!N993=""),UPPER(CONCATENATE('ACCESS EXPORT'!AE993)),IF(VLOOKUP(A993,'ACCESS EXPORT'!A:AE,1,0),UPPER(CONCATENATE('ACCESS EXPORT'!N993," "&amp;CHAR(10),'ACCESS EXPORT'!AE993))))</f>
        <v>AMBER MODANI 
SAMANTHA AU-YEUNG (PRAC. ADMIN)</v>
      </c>
      <c r="M993" s="4" t="str">
        <f>UPPER(VLOOKUP($A993,'ACCESS EXPORT'!$A:$O,15,FALSE))</f>
        <v/>
      </c>
      <c r="N993" s="4" t="str">
        <f ca="1">IF(AND('ACCESS EXPORT'!X993="",'ACCESS EXPORT'!Y993=""),IF('ACCESS EXPORT'!V993&lt;&gt;"",(IF(TODAY()-'ACCESS EXPORT'!V993&gt;=-60,UPPER(CONCATENATE(VLOOKUP(B993,'ACCESS EXPORT'!$B:$P,15,FALSE),""&amp;CHAR(10)&amp;"(SEP",TEXT('ACCESS EXPORT'!V993," MM/DD/YYY)"))),IF(TODAY()-'ACCESS EXPORT'!V993&lt;0,UPPER(VLOOKUP(B993,'ACCESS EXPORT'!$B:$P,15,FALSE)),UPPER(VLOOKUP(B993,'ACCESS EXPORT'!$B:$P,15,FALSE))))),IF('ACCESS EXPORT'!U993="",UPPER(VLOOKUP(B993,'ACCESS EXPORT'!$B:$P,15,FALSE)),IF(TODAY()-'ACCESS EXPORT'!U993&lt;=30,CONCATENATE(UPPER(VLOOKUP(B993,'ACCESS EXPORT'!$B:$P,15,FALSE)),""&amp;CHAR(10)&amp;"(NEW",TEXT('ACCESS EXPORT'!U993," MM/DD/YYY)")),IF(AND(TODAY()-'ACCESS EXPORT'!U993&gt;30,TODAY()&gt;0),UPPER(VLOOKUP(B993,'ACCESS EXPORT'!$B:$P,15,FALSE)))))),IF('ACCESS EXPORT'!Y993&lt;&gt;"",UPPER(CONCATENATE(UPPER(VLOOKUP(B993,'ACCESS EXPORT'!$B:$P,15,FALSE)),""&amp;CHAR(10)&amp;"(Transfer Out",TEXT('ACCESS EXPORT'!Y993," MM/DD/YYY)"))),IF('ACCESS EXPORT'!X993&lt;&gt;"",UPPER(CONCATENATE(UPPER(VLOOKUP(B993,'ACCESS EXPORT'!$B:$P,15,FALSE)),""&amp;CHAR(10)&amp;"(Transfer In",TEXT('ACCESS EXPORT'!X993," MM/DD/YYY)"))))))</f>
        <v>RAMADAN, BASSEL</v>
      </c>
      <c r="O993" s="4" t="str">
        <f>_xlfn.IFNA(VLOOKUP(B993,'ACCESS EXPORT'!$B:$Q,16,FALSE),"")</f>
        <v>MD</v>
      </c>
      <c r="P993" s="4" t="str">
        <f>_xlfn.IFNA(VLOOKUP(B993,'ACCESS EXPORT'!B:W,22,FALSE),"-")</f>
        <v>1487603361</v>
      </c>
      <c r="Q993" s="4" t="str">
        <f>_xlfn.IFNA(VLOOKUP(A993,'ACCESS EXPORT'!$A:$AG,33,0),"-")</f>
        <v>Maria Ortiz</v>
      </c>
      <c r="R993" s="4" t="str">
        <f>_xlfn.IFNA(VLOOKUP(A993,'ACCESS EXPORT'!$A:$AH,34,0),"-")</f>
        <v>Linda Hopkins</v>
      </c>
      <c r="S993" s="4" t="str">
        <f>_xlfn.IFNA(VLOOKUP(A993,'ACCESS EXPORT'!$A:$AI,35,0),"-")</f>
        <v>James Agee</v>
      </c>
      <c r="T993" s="4" t="str">
        <f>_xlfn.IFNA(VLOOKUP(A993,'ACCESS EXPORT'!$A:$AJ,36,0),"-")</f>
        <v>Wanda Cruz</v>
      </c>
      <c r="U993" s="4" t="str">
        <f>_xlfn.IFNA(VLOOKUP(A993,'ACCESS EXPORT'!$A:$AK,37,0),"-")</f>
        <v>athena</v>
      </c>
      <c r="V993" s="4" t="str">
        <f>_xlfn.IFNA(VLOOKUP(A993,'ACCESS EXPORT'!$A:$AL,38,0),"-")</f>
        <v>N/A</v>
      </c>
      <c r="W993" s="4" t="str">
        <f>_xlfn.IFNA(VLOOKUP(A993,'ACCESS EXPORT'!$A:$AM,39,0),"-")</f>
        <v/>
      </c>
      <c r="X993" s="4" t="str">
        <f>_xlfn.IFNA(VLOOKUP(A993,'ACCESS EXPORT'!$A:$AN,40,0),"-")</f>
        <v>Libia Villaquiran / Jenny Green</v>
      </c>
      <c r="Y993" s="26" t="str">
        <f>_xlfn.IFNA(VLOOKUP(A993,'ACCESS EXPORT'!A:AO,41,0),"")</f>
        <v>Kristin Miller</v>
      </c>
      <c r="Z993" s="26" t="str">
        <f>_xlfn.IFNA(VLOOKUP(A993,'ACCESS EXPORT'!A:AP,42,0),"")</f>
        <v/>
      </c>
      <c r="AA993" s="26" t="str">
        <f>_xlfn.IFNA(VLOOKUP(A993,'ACCESS EXPORT'!A:AQ,43,0),"")</f>
        <v>Heather Tootle</v>
      </c>
    </row>
    <row r="994" spans="1:27" ht="18.75" x14ac:dyDescent="0.25">
      <c r="A994" s="33">
        <v>370</v>
      </c>
      <c r="B994" s="10">
        <v>2184</v>
      </c>
      <c r="C994" s="7" t="str">
        <f ca="1">IFERROR(UPPER(IF(AND('ACCESS EXPORT'!AA994="",'ACCESS EXPORT'!Z994=""),VLOOKUP(A994,'ACCESS EXPORT'!$A:$AF,32,FALSE),(IF('ACCESS EXPORT'!AA994&lt;&gt;"",CONCATENATE(VLOOKUP(A994,'ACCESS EXPORT'!$A:$AF,32,FALSE)," (Closed",TEXT('ACCESS EXPORT'!AA994," MM/DD/YYY)")),IF(TODAY()&lt;(('ACCESS EXPORT'!Z994)+30),CONCATENATE(VLOOKUP(A994,'ACCESS EXPORT'!$A:$AF,32,FALSE)," (Opens",TEXT('ACCESS EXPORT'!Z994," MM/DD/YYY)")),VLOOKUP(A994,'ACCESS EXPORT'!$A:$AF,32,FALSE)))))),"-")</f>
        <v>ADVENTHEALTH MEDICAL GROUP INTERNAL MEDICINE AT ORLANDO</v>
      </c>
      <c r="D994" s="3" t="str">
        <f ca="1">IFERROR(UPPER(IF(AND('ACCESS EXPORT'!AA994="",'ACCESS EXPORT'!Z994=""),VLOOKUP(A994,'ACCESS EXPORT'!$A:$AF,28,FALSE),(IF('ACCESS EXPORT'!AA994&lt;&gt;"",CONCATENATE(VLOOKUP(A994,'ACCESS EXPORT'!$A:$AF,28,FALSE)," (Closed",TEXT('ACCESS EXPORT'!AA994," MM/DD/YYY)")),IF(TODAY()&lt;(('ACCESS EXPORT'!Z994)+30),CONCATENATE(VLOOKUP(A994,'ACCESS EXPORT'!$A:$AF,28,FALSE)," (Opens",TEXT('ACCESS EXPORT'!Z994," MM/DD/YYY)")),VLOOKUP(A994,'ACCESS EXPORT'!$A:$AF,28,FALSE)))))),"-")</f>
        <v>MEDICINE SPECIALISTS</v>
      </c>
      <c r="E994" s="3" t="str">
        <f>VLOOKUP($A994,'ACCESS EXPORT'!$A:$AF,3,FALSE)</f>
        <v>7782</v>
      </c>
      <c r="F994" s="3" t="str">
        <f>UPPER(CONCATENATE(VLOOKUP(A994,'ACCESS EXPORT'!$A:$AF,4,FALSE)," ",VLOOKUP(A994,'ACCESS EXPORT'!$A:$AF,5,FALSE)," ",VLOOKUP(A994,'ACCESS EXPORT'!$A:$AF,6,FALSE)," ",VLOOKUP(A994,'ACCESS EXPORT'!$A:$AA,7,FALSE)," ",VLOOKUP(A994,'ACCESS EXPORT'!$A:$AA,8,FALSE)))</f>
        <v>2501 N ORANGE AVE SUITE 235 ORLANDO FL 32804</v>
      </c>
      <c r="G994" s="4" t="str">
        <f>UPPER(VLOOKUP($A994,'ACCESS EXPORT'!$A:$AF,9,FALSE))</f>
        <v>ORANGE</v>
      </c>
      <c r="H994" s="4" t="str">
        <f>_xlfn.IFNA(VLOOKUP($B994,'ACCESS EXPORT'!$B:$J,9,FALSE),"")</f>
        <v>GME</v>
      </c>
      <c r="I994" s="3" t="str">
        <f>CONCATENATE("(P)",VLOOKUP($A994,'ACCESS EXPORT'!$A:$AF,11,FALSE)," (F)",VLOOKUP($A994,'ACCESS EXPORT'!$A:$AF,29,FALSE))</f>
        <v>(P)(407) 303-7270 (F)(407) 303-2553</v>
      </c>
      <c r="J994" s="4" t="str">
        <f>UPPER(VLOOKUP($A994,'ACCESS EXPORT'!$A:$AF,12,FALSE))</f>
        <v>INTERNAL MEDICINE</v>
      </c>
      <c r="K994" s="4" t="str">
        <f>UPPER(VLOOKUP($A994,'ACCESS EXPORT'!$A:$AF,13,FALSE))</f>
        <v>DEBORAH HAYWOOD</v>
      </c>
      <c r="L994" s="3" t="str">
        <f>IF(AND(VLOOKUP(A994,'ACCESS EXPORT'!A:AE,1,0),'ACCESS EXPORT'!N994=""),UPPER(CONCATENATE('ACCESS EXPORT'!AE994)),IF(VLOOKUP(A994,'ACCESS EXPORT'!A:AE,1,0),UPPER(CONCATENATE('ACCESS EXPORT'!N994," "&amp;CHAR(10),'ACCESS EXPORT'!AE994))))</f>
        <v>KATHRYN WILSON 
JAMES HARBOTTLE (AD)</v>
      </c>
      <c r="M994" s="4" t="str">
        <f>UPPER(VLOOKUP($A994,'ACCESS EXPORT'!$A:$O,15,FALSE))</f>
        <v>DESIREE RIVERA (PM)</v>
      </c>
      <c r="N994" s="4" t="str">
        <f ca="1">IF(AND('ACCESS EXPORT'!X994="",'ACCESS EXPORT'!Y994=""),IF('ACCESS EXPORT'!V994&lt;&gt;"",(IF(TODAY()-'ACCESS EXPORT'!V994&gt;=-60,UPPER(CONCATENATE(VLOOKUP(B994,'ACCESS EXPORT'!$B:$P,15,FALSE),""&amp;CHAR(10)&amp;"(SEP",TEXT('ACCESS EXPORT'!V994," MM/DD/YYY)"))),IF(TODAY()-'ACCESS EXPORT'!V994&lt;0,UPPER(VLOOKUP(B994,'ACCESS EXPORT'!$B:$P,15,FALSE)),UPPER(VLOOKUP(B994,'ACCESS EXPORT'!$B:$P,15,FALSE))))),IF('ACCESS EXPORT'!U994="",UPPER(VLOOKUP(B994,'ACCESS EXPORT'!$B:$P,15,FALSE)),IF(TODAY()-'ACCESS EXPORT'!U994&lt;=30,CONCATENATE(UPPER(VLOOKUP(B994,'ACCESS EXPORT'!$B:$P,15,FALSE)),""&amp;CHAR(10)&amp;"(NEW",TEXT('ACCESS EXPORT'!U994," MM/DD/YYY)")),IF(AND(TODAY()-'ACCESS EXPORT'!U994&gt;30,TODAY()&gt;0),UPPER(VLOOKUP(B994,'ACCESS EXPORT'!$B:$P,15,FALSE)))))),IF('ACCESS EXPORT'!Y994&lt;&gt;"",UPPER(CONCATENATE(UPPER(VLOOKUP(B994,'ACCESS EXPORT'!$B:$P,15,FALSE)),""&amp;CHAR(10)&amp;"(Transfer Out",TEXT('ACCESS EXPORT'!Y994," MM/DD/YYY)"))),IF('ACCESS EXPORT'!X994&lt;&gt;"",UPPER(CONCATENATE(UPPER(VLOOKUP(B994,'ACCESS EXPORT'!$B:$P,15,FALSE)),""&amp;CHAR(10)&amp;"(Transfer In",TEXT('ACCESS EXPORT'!X994," MM/DD/YYY)"))))))</f>
        <v>HSU, VINCENT</v>
      </c>
      <c r="O994" s="4" t="str">
        <f>_xlfn.IFNA(VLOOKUP(B994,'ACCESS EXPORT'!$B:$Q,16,FALSE),"")</f>
        <v>MD</v>
      </c>
      <c r="P994" s="4" t="str">
        <f>_xlfn.IFNA(VLOOKUP(B994,'ACCESS EXPORT'!B:W,22,FALSE),"-")</f>
        <v>1255331146</v>
      </c>
      <c r="Q994" s="4" t="str">
        <f>_xlfn.IFNA(VLOOKUP(A994,'ACCESS EXPORT'!$A:$AG,33,0),"-")</f>
        <v>Julie Morris</v>
      </c>
      <c r="R994" s="4" t="str">
        <f>_xlfn.IFNA(VLOOKUP(A994,'ACCESS EXPORT'!$A:$AH,34,0),"-")</f>
        <v>GME Hospital HR</v>
      </c>
      <c r="S994" s="4" t="str">
        <f>_xlfn.IFNA(VLOOKUP(A994,'ACCESS EXPORT'!$A:$AI,35,0),"-")</f>
        <v>Anna Bachtis</v>
      </c>
      <c r="T994" s="4" t="str">
        <f>_xlfn.IFNA(VLOOKUP(A994,'ACCESS EXPORT'!$A:$AJ,36,0),"-")</f>
        <v>Rebecca Richardson</v>
      </c>
      <c r="U994" s="4" t="str">
        <f>_xlfn.IFNA(VLOOKUP(A994,'ACCESS EXPORT'!$A:$AK,37,0),"-")</f>
        <v>athena</v>
      </c>
      <c r="V994" s="4" t="str">
        <f>_xlfn.IFNA(VLOOKUP(A994,'ACCESS EXPORT'!$A:$AL,38,0),"-")</f>
        <v>FHMG_MED SPEC</v>
      </c>
      <c r="W994" s="4" t="str">
        <f>_xlfn.IFNA(VLOOKUP(A994,'ACCESS EXPORT'!$A:$AM,39,0),"-")</f>
        <v/>
      </c>
      <c r="X994" s="4" t="str">
        <f>_xlfn.IFNA(VLOOKUP(A994,'ACCESS EXPORT'!$A:$AN,40,0),"-")</f>
        <v>Karen Kelly</v>
      </c>
      <c r="Y994" s="26" t="str">
        <f>_xlfn.IFNA(VLOOKUP(A994,'ACCESS EXPORT'!A:AO,41,0),"")</f>
        <v>Karen Kundinger</v>
      </c>
      <c r="Z994" s="26" t="str">
        <f>_xlfn.IFNA(VLOOKUP(A994,'ACCESS EXPORT'!A:AP,42,0),"")</f>
        <v/>
      </c>
      <c r="AA994" s="26" t="str">
        <f>_xlfn.IFNA(VLOOKUP(A994,'ACCESS EXPORT'!A:AQ,43,0),"")</f>
        <v>Heather McComb</v>
      </c>
    </row>
    <row r="995" spans="1:27" ht="18.75" x14ac:dyDescent="0.25">
      <c r="A995" s="33">
        <v>370</v>
      </c>
      <c r="B995" s="10">
        <v>2212</v>
      </c>
      <c r="C995" s="7" t="str">
        <f ca="1">IFERROR(UPPER(IF(AND('ACCESS EXPORT'!AA995="",'ACCESS EXPORT'!Z995=""),VLOOKUP(A995,'ACCESS EXPORT'!$A:$AF,32,FALSE),(IF('ACCESS EXPORT'!AA995&lt;&gt;"",CONCATENATE(VLOOKUP(A995,'ACCESS EXPORT'!$A:$AF,32,FALSE)," (Closed",TEXT('ACCESS EXPORT'!AA995," MM/DD/YYY)")),IF(TODAY()&lt;(('ACCESS EXPORT'!Z995)+30),CONCATENATE(VLOOKUP(A995,'ACCESS EXPORT'!$A:$AF,32,FALSE)," (Opens",TEXT('ACCESS EXPORT'!Z995," MM/DD/YYY)")),VLOOKUP(A995,'ACCESS EXPORT'!$A:$AF,32,FALSE)))))),"-")</f>
        <v>ADVENTHEALTH MEDICAL GROUP INTERNAL MEDICINE AT ORLANDO</v>
      </c>
      <c r="D995" s="3" t="str">
        <f ca="1">IFERROR(UPPER(IF(AND('ACCESS EXPORT'!AA995="",'ACCESS EXPORT'!Z995=""),VLOOKUP(A995,'ACCESS EXPORT'!$A:$AF,28,FALSE),(IF('ACCESS EXPORT'!AA995&lt;&gt;"",CONCATENATE(VLOOKUP(A995,'ACCESS EXPORT'!$A:$AF,28,FALSE)," (Closed",TEXT('ACCESS EXPORT'!AA995," MM/DD/YYY)")),IF(TODAY()&lt;(('ACCESS EXPORT'!Z995)+30),CONCATENATE(VLOOKUP(A995,'ACCESS EXPORT'!$A:$AF,28,FALSE)," (Opens",TEXT('ACCESS EXPORT'!Z995," MM/DD/YYY)")),VLOOKUP(A995,'ACCESS EXPORT'!$A:$AF,28,FALSE)))))),"-")</f>
        <v>MEDICINE SPECIALISTS</v>
      </c>
      <c r="E995" s="3" t="str">
        <f>VLOOKUP($A995,'ACCESS EXPORT'!$A:$AF,3,FALSE)</f>
        <v>7782</v>
      </c>
      <c r="F995" s="3" t="str">
        <f>UPPER(CONCATENATE(VLOOKUP(A995,'ACCESS EXPORT'!$A:$AF,4,FALSE)," ",VLOOKUP(A995,'ACCESS EXPORT'!$A:$AF,5,FALSE)," ",VLOOKUP(A995,'ACCESS EXPORT'!$A:$AF,6,FALSE)," ",VLOOKUP(A995,'ACCESS EXPORT'!$A:$AA,7,FALSE)," ",VLOOKUP(A995,'ACCESS EXPORT'!$A:$AA,8,FALSE)))</f>
        <v>2501 N ORANGE AVE SUITE 235 ORLANDO FL 32804</v>
      </c>
      <c r="G995" s="4" t="str">
        <f>UPPER(VLOOKUP($A995,'ACCESS EXPORT'!$A:$AF,9,FALSE))</f>
        <v>ORANGE</v>
      </c>
      <c r="H995" s="4" t="str">
        <f>_xlfn.IFNA(VLOOKUP($B995,'ACCESS EXPORT'!$B:$J,9,FALSE),"")</f>
        <v>GME</v>
      </c>
      <c r="I995" s="3" t="str">
        <f>CONCATENATE("(P)",VLOOKUP($A995,'ACCESS EXPORT'!$A:$AF,11,FALSE)," (F)",VLOOKUP($A995,'ACCESS EXPORT'!$A:$AF,29,FALSE))</f>
        <v>(P)(407) 303-7270 (F)(407) 303-2553</v>
      </c>
      <c r="J995" s="4" t="str">
        <f>UPPER(VLOOKUP($A995,'ACCESS EXPORT'!$A:$AF,12,FALSE))</f>
        <v>INTERNAL MEDICINE</v>
      </c>
      <c r="K995" s="4" t="str">
        <f>UPPER(VLOOKUP($A995,'ACCESS EXPORT'!$A:$AF,13,FALSE))</f>
        <v>DEBORAH HAYWOOD</v>
      </c>
      <c r="L995" s="3" t="str">
        <f>IF(AND(VLOOKUP(A995,'ACCESS EXPORT'!A:AE,1,0),'ACCESS EXPORT'!N995=""),UPPER(CONCATENATE('ACCESS EXPORT'!AE995)),IF(VLOOKUP(A995,'ACCESS EXPORT'!A:AE,1,0),UPPER(CONCATENATE('ACCESS EXPORT'!N995," "&amp;CHAR(10),'ACCESS EXPORT'!AE995))))</f>
        <v>KATHRYN WILSON 
JAMES HARBOTTLE (AD)</v>
      </c>
      <c r="M995" s="4" t="str">
        <f>UPPER(VLOOKUP($A995,'ACCESS EXPORT'!$A:$O,15,FALSE))</f>
        <v>DESIREE RIVERA (PM)</v>
      </c>
      <c r="N995" s="4" t="str">
        <f ca="1">IF(AND('ACCESS EXPORT'!X995="",'ACCESS EXPORT'!Y995=""),IF('ACCESS EXPORT'!V995&lt;&gt;"",(IF(TODAY()-'ACCESS EXPORT'!V995&gt;=-60,UPPER(CONCATENATE(VLOOKUP(B995,'ACCESS EXPORT'!$B:$P,15,FALSE),""&amp;CHAR(10)&amp;"(SEP",TEXT('ACCESS EXPORT'!V995," MM/DD/YYY)"))),IF(TODAY()-'ACCESS EXPORT'!V995&lt;0,UPPER(VLOOKUP(B995,'ACCESS EXPORT'!$B:$P,15,FALSE)),UPPER(VLOOKUP(B995,'ACCESS EXPORT'!$B:$P,15,FALSE))))),IF('ACCESS EXPORT'!U995="",UPPER(VLOOKUP(B995,'ACCESS EXPORT'!$B:$P,15,FALSE)),IF(TODAY()-'ACCESS EXPORT'!U995&lt;=30,CONCATENATE(UPPER(VLOOKUP(B995,'ACCESS EXPORT'!$B:$P,15,FALSE)),""&amp;CHAR(10)&amp;"(NEW",TEXT('ACCESS EXPORT'!U995," MM/DD/YYY)")),IF(AND(TODAY()-'ACCESS EXPORT'!U995&gt;30,TODAY()&gt;0),UPPER(VLOOKUP(B995,'ACCESS EXPORT'!$B:$P,15,FALSE)))))),IF('ACCESS EXPORT'!Y995&lt;&gt;"",UPPER(CONCATENATE(UPPER(VLOOKUP(B995,'ACCESS EXPORT'!$B:$P,15,FALSE)),""&amp;CHAR(10)&amp;"(Transfer Out",TEXT('ACCESS EXPORT'!Y995," MM/DD/YYY)"))),IF('ACCESS EXPORT'!X995&lt;&gt;"",UPPER(CONCATENATE(UPPER(VLOOKUP(B995,'ACCESS EXPORT'!$B:$P,15,FALSE)),""&amp;CHAR(10)&amp;"(Transfer In",TEXT('ACCESS EXPORT'!X995," MM/DD/YYY)"))))))</f>
        <v>BAHAR SUMBUL-YUKSEL</v>
      </c>
      <c r="O995" s="4" t="str">
        <f>_xlfn.IFNA(VLOOKUP(B995,'ACCESS EXPORT'!$B:$Q,16,FALSE),"")</f>
        <v>MD</v>
      </c>
      <c r="P995" s="4" t="str">
        <f>_xlfn.IFNA(VLOOKUP(B995,'ACCESS EXPORT'!B:W,22,FALSE),"-")</f>
        <v>1013903327</v>
      </c>
      <c r="Q995" s="4" t="str">
        <f>_xlfn.IFNA(VLOOKUP(A995,'ACCESS EXPORT'!$A:$AG,33,0),"-")</f>
        <v>Julie Morris</v>
      </c>
      <c r="R995" s="4" t="str">
        <f>_xlfn.IFNA(VLOOKUP(A995,'ACCESS EXPORT'!$A:$AH,34,0),"-")</f>
        <v>GME Hospital HR</v>
      </c>
      <c r="S995" s="4" t="str">
        <f>_xlfn.IFNA(VLOOKUP(A995,'ACCESS EXPORT'!$A:$AI,35,0),"-")</f>
        <v>Anna Bachtis</v>
      </c>
      <c r="T995" s="4" t="str">
        <f>_xlfn.IFNA(VLOOKUP(A995,'ACCESS EXPORT'!$A:$AJ,36,0),"-")</f>
        <v>Rebecca Richardson</v>
      </c>
      <c r="U995" s="4" t="str">
        <f>_xlfn.IFNA(VLOOKUP(A995,'ACCESS EXPORT'!$A:$AK,37,0),"-")</f>
        <v>athena</v>
      </c>
      <c r="V995" s="4" t="str">
        <f>_xlfn.IFNA(VLOOKUP(A995,'ACCESS EXPORT'!$A:$AL,38,0),"-")</f>
        <v>FHMG_MED SPEC</v>
      </c>
      <c r="W995" s="4" t="str">
        <f>_xlfn.IFNA(VLOOKUP(A995,'ACCESS EXPORT'!$A:$AM,39,0),"-")</f>
        <v/>
      </c>
      <c r="X995" s="4" t="str">
        <f>_xlfn.IFNA(VLOOKUP(A995,'ACCESS EXPORT'!$A:$AN,40,0),"-")</f>
        <v>Karen Kelly</v>
      </c>
      <c r="Y995" s="26" t="str">
        <f>_xlfn.IFNA(VLOOKUP(A995,'ACCESS EXPORT'!A:AO,41,0),"")</f>
        <v>Karen Kundinger</v>
      </c>
      <c r="Z995" s="26" t="str">
        <f>_xlfn.IFNA(VLOOKUP(A995,'ACCESS EXPORT'!A:AP,42,0),"")</f>
        <v/>
      </c>
      <c r="AA995" s="26" t="str">
        <f>_xlfn.IFNA(VLOOKUP(A995,'ACCESS EXPORT'!A:AQ,43,0),"")</f>
        <v>Heather McComb</v>
      </c>
    </row>
    <row r="996" spans="1:27" ht="18.75" x14ac:dyDescent="0.25">
      <c r="A996" s="33">
        <v>370</v>
      </c>
      <c r="B996" s="10">
        <v>2187</v>
      </c>
      <c r="C996" s="7" t="str">
        <f ca="1">IFERROR(UPPER(IF(AND('ACCESS EXPORT'!AA996="",'ACCESS EXPORT'!Z996=""),VLOOKUP(A996,'ACCESS EXPORT'!$A:$AF,32,FALSE),(IF('ACCESS EXPORT'!AA996&lt;&gt;"",CONCATENATE(VLOOKUP(A996,'ACCESS EXPORT'!$A:$AF,32,FALSE)," (Closed",TEXT('ACCESS EXPORT'!AA996," MM/DD/YYY)")),IF(TODAY()&lt;(('ACCESS EXPORT'!Z996)+30),CONCATENATE(VLOOKUP(A996,'ACCESS EXPORT'!$A:$AF,32,FALSE)," (Opens",TEXT('ACCESS EXPORT'!Z996," MM/DD/YYY)")),VLOOKUP(A996,'ACCESS EXPORT'!$A:$AF,32,FALSE)))))),"-")</f>
        <v>ADVENTHEALTH MEDICAL GROUP INTERNAL MEDICINE AT ORLANDO</v>
      </c>
      <c r="D996" s="3" t="str">
        <f ca="1">IFERROR(UPPER(IF(AND('ACCESS EXPORT'!AA996="",'ACCESS EXPORT'!Z996=""),VLOOKUP(A996,'ACCESS EXPORT'!$A:$AF,28,FALSE),(IF('ACCESS EXPORT'!AA996&lt;&gt;"",CONCATENATE(VLOOKUP(A996,'ACCESS EXPORT'!$A:$AF,28,FALSE)," (Closed",TEXT('ACCESS EXPORT'!AA996," MM/DD/YYY)")),IF(TODAY()&lt;(('ACCESS EXPORT'!Z996)+30),CONCATENATE(VLOOKUP(A996,'ACCESS EXPORT'!$A:$AF,28,FALSE)," (Opens",TEXT('ACCESS EXPORT'!Z996," MM/DD/YYY)")),VLOOKUP(A996,'ACCESS EXPORT'!$A:$AF,28,FALSE)))))),"-")</f>
        <v>MEDICINE SPECIALISTS</v>
      </c>
      <c r="E996" s="3" t="str">
        <f>VLOOKUP($A996,'ACCESS EXPORT'!$A:$AF,3,FALSE)</f>
        <v>7782</v>
      </c>
      <c r="F996" s="3" t="str">
        <f>UPPER(CONCATENATE(VLOOKUP(A996,'ACCESS EXPORT'!$A:$AF,4,FALSE)," ",VLOOKUP(A996,'ACCESS EXPORT'!$A:$AF,5,FALSE)," ",VLOOKUP(A996,'ACCESS EXPORT'!$A:$AF,6,FALSE)," ",VLOOKUP(A996,'ACCESS EXPORT'!$A:$AA,7,FALSE)," ",VLOOKUP(A996,'ACCESS EXPORT'!$A:$AA,8,FALSE)))</f>
        <v>2501 N ORANGE AVE SUITE 235 ORLANDO FL 32804</v>
      </c>
      <c r="G996" s="4" t="str">
        <f>UPPER(VLOOKUP($A996,'ACCESS EXPORT'!$A:$AF,9,FALSE))</f>
        <v>ORANGE</v>
      </c>
      <c r="H996" s="4" t="str">
        <f>_xlfn.IFNA(VLOOKUP($B996,'ACCESS EXPORT'!$B:$J,9,FALSE),"")</f>
        <v>GME</v>
      </c>
      <c r="I996" s="3" t="str">
        <f>CONCATENATE("(P)",VLOOKUP($A996,'ACCESS EXPORT'!$A:$AF,11,FALSE)," (F)",VLOOKUP($A996,'ACCESS EXPORT'!$A:$AF,29,FALSE))</f>
        <v>(P)(407) 303-7270 (F)(407) 303-2553</v>
      </c>
      <c r="J996" s="4" t="str">
        <f>UPPER(VLOOKUP($A996,'ACCESS EXPORT'!$A:$AF,12,FALSE))</f>
        <v>INTERNAL MEDICINE</v>
      </c>
      <c r="K996" s="4" t="str">
        <f>UPPER(VLOOKUP($A996,'ACCESS EXPORT'!$A:$AF,13,FALSE))</f>
        <v>DEBORAH HAYWOOD</v>
      </c>
      <c r="L996" s="3" t="str">
        <f>IF(AND(VLOOKUP(A996,'ACCESS EXPORT'!A:AE,1,0),'ACCESS EXPORT'!N996=""),UPPER(CONCATENATE('ACCESS EXPORT'!AE996)),IF(VLOOKUP(A996,'ACCESS EXPORT'!A:AE,1,0),UPPER(CONCATENATE('ACCESS EXPORT'!N996," "&amp;CHAR(10),'ACCESS EXPORT'!AE996))))</f>
        <v>KATHRYN WILSON 
JAMES HARBOTTLE (AD)</v>
      </c>
      <c r="M996" s="4" t="str">
        <f>UPPER(VLOOKUP($A996,'ACCESS EXPORT'!$A:$O,15,FALSE))</f>
        <v>DESIREE RIVERA (PM)</v>
      </c>
      <c r="N996" s="4" t="str">
        <f ca="1">IF(AND('ACCESS EXPORT'!X996="",'ACCESS EXPORT'!Y996=""),IF('ACCESS EXPORT'!V996&lt;&gt;"",(IF(TODAY()-'ACCESS EXPORT'!V996&gt;=-60,UPPER(CONCATENATE(VLOOKUP(B996,'ACCESS EXPORT'!$B:$P,15,FALSE),""&amp;CHAR(10)&amp;"(SEP",TEXT('ACCESS EXPORT'!V996," MM/DD/YYY)"))),IF(TODAY()-'ACCESS EXPORT'!V996&lt;0,UPPER(VLOOKUP(B996,'ACCESS EXPORT'!$B:$P,15,FALSE)),UPPER(VLOOKUP(B996,'ACCESS EXPORT'!$B:$P,15,FALSE))))),IF('ACCESS EXPORT'!U996="",UPPER(VLOOKUP(B996,'ACCESS EXPORT'!$B:$P,15,FALSE)),IF(TODAY()-'ACCESS EXPORT'!U996&lt;=30,CONCATENATE(UPPER(VLOOKUP(B996,'ACCESS EXPORT'!$B:$P,15,FALSE)),""&amp;CHAR(10)&amp;"(NEW",TEXT('ACCESS EXPORT'!U996," MM/DD/YYY)")),IF(AND(TODAY()-'ACCESS EXPORT'!U996&gt;30,TODAY()&gt;0),UPPER(VLOOKUP(B996,'ACCESS EXPORT'!$B:$P,15,FALSE)))))),IF('ACCESS EXPORT'!Y996&lt;&gt;"",UPPER(CONCATENATE(UPPER(VLOOKUP(B996,'ACCESS EXPORT'!$B:$P,15,FALSE)),""&amp;CHAR(10)&amp;"(Transfer Out",TEXT('ACCESS EXPORT'!Y996," MM/DD/YYY)"))),IF('ACCESS EXPORT'!X996&lt;&gt;"",UPPER(CONCATENATE(UPPER(VLOOKUP(B996,'ACCESS EXPORT'!$B:$P,15,FALSE)),""&amp;CHAR(10)&amp;"(Transfer In",TEXT('ACCESS EXPORT'!X996," MM/DD/YYY)"))))))</f>
        <v>TAMBUNAN, DANIEL</v>
      </c>
      <c r="O996" s="4" t="str">
        <f>_xlfn.IFNA(VLOOKUP(B996,'ACCESS EXPORT'!$B:$Q,16,FALSE),"")</f>
        <v>MD</v>
      </c>
      <c r="P996" s="4" t="str">
        <f>_xlfn.IFNA(VLOOKUP(B996,'ACCESS EXPORT'!B:W,22,FALSE),"-")</f>
        <v>1285662726</v>
      </c>
      <c r="Q996" s="4" t="str">
        <f>_xlfn.IFNA(VLOOKUP(A996,'ACCESS EXPORT'!$A:$AG,33,0),"-")</f>
        <v>Julie Morris</v>
      </c>
      <c r="R996" s="4" t="str">
        <f>_xlfn.IFNA(VLOOKUP(A996,'ACCESS EXPORT'!$A:$AH,34,0),"-")</f>
        <v>GME Hospital HR</v>
      </c>
      <c r="S996" s="4" t="str">
        <f>_xlfn.IFNA(VLOOKUP(A996,'ACCESS EXPORT'!$A:$AI,35,0),"-")</f>
        <v>Anna Bachtis</v>
      </c>
      <c r="T996" s="4" t="str">
        <f>_xlfn.IFNA(VLOOKUP(A996,'ACCESS EXPORT'!$A:$AJ,36,0),"-")</f>
        <v>Rebecca Richardson</v>
      </c>
      <c r="U996" s="4" t="str">
        <f>_xlfn.IFNA(VLOOKUP(A996,'ACCESS EXPORT'!$A:$AK,37,0),"-")</f>
        <v>athena</v>
      </c>
      <c r="V996" s="4" t="str">
        <f>_xlfn.IFNA(VLOOKUP(A996,'ACCESS EXPORT'!$A:$AL,38,0),"-")</f>
        <v>FHMG_MED SPEC</v>
      </c>
      <c r="W996" s="4" t="str">
        <f>_xlfn.IFNA(VLOOKUP(A996,'ACCESS EXPORT'!$A:$AM,39,0),"-")</f>
        <v/>
      </c>
      <c r="X996" s="4" t="str">
        <f>_xlfn.IFNA(VLOOKUP(A996,'ACCESS EXPORT'!$A:$AN,40,0),"-")</f>
        <v>Karen Kelly</v>
      </c>
      <c r="Y996" s="26" t="str">
        <f>_xlfn.IFNA(VLOOKUP(A996,'ACCESS EXPORT'!A:AO,41,0),"")</f>
        <v>Karen Kundinger</v>
      </c>
      <c r="Z996" s="26" t="str">
        <f>_xlfn.IFNA(VLOOKUP(A996,'ACCESS EXPORT'!A:AP,42,0),"")</f>
        <v/>
      </c>
      <c r="AA996" s="26" t="str">
        <f>_xlfn.IFNA(VLOOKUP(A996,'ACCESS EXPORT'!A:AQ,43,0),"")</f>
        <v>Heather McComb</v>
      </c>
    </row>
    <row r="997" spans="1:27" ht="18.75" x14ac:dyDescent="0.25">
      <c r="A997" s="33">
        <v>370</v>
      </c>
      <c r="B997" s="10">
        <v>2185</v>
      </c>
      <c r="C997" s="7" t="str">
        <f ca="1">IFERROR(UPPER(IF(AND('ACCESS EXPORT'!AA997="",'ACCESS EXPORT'!Z997=""),VLOOKUP(A997,'ACCESS EXPORT'!$A:$AF,32,FALSE),(IF('ACCESS EXPORT'!AA997&lt;&gt;"",CONCATENATE(VLOOKUP(A997,'ACCESS EXPORT'!$A:$AF,32,FALSE)," (Closed",TEXT('ACCESS EXPORT'!AA997," MM/DD/YYY)")),IF(TODAY()&lt;(('ACCESS EXPORT'!Z997)+30),CONCATENATE(VLOOKUP(A997,'ACCESS EXPORT'!$A:$AF,32,FALSE)," (Opens",TEXT('ACCESS EXPORT'!Z997," MM/DD/YYY)")),VLOOKUP(A997,'ACCESS EXPORT'!$A:$AF,32,FALSE)))))),"-")</f>
        <v>ADVENTHEALTH MEDICAL GROUP INTERNAL MEDICINE AT ORLANDO</v>
      </c>
      <c r="D997" s="3" t="str">
        <f ca="1">IFERROR(UPPER(IF(AND('ACCESS EXPORT'!AA997="",'ACCESS EXPORT'!Z997=""),VLOOKUP(A997,'ACCESS EXPORT'!$A:$AF,28,FALSE),(IF('ACCESS EXPORT'!AA997&lt;&gt;"",CONCATENATE(VLOOKUP(A997,'ACCESS EXPORT'!$A:$AF,28,FALSE)," (Closed",TEXT('ACCESS EXPORT'!AA997," MM/DD/YYY)")),IF(TODAY()&lt;(('ACCESS EXPORT'!Z997)+30),CONCATENATE(VLOOKUP(A997,'ACCESS EXPORT'!$A:$AF,28,FALSE)," (Opens",TEXT('ACCESS EXPORT'!Z997," MM/DD/YYY)")),VLOOKUP(A997,'ACCESS EXPORT'!$A:$AF,28,FALSE)))))),"-")</f>
        <v>MEDICINE SPECIALISTS</v>
      </c>
      <c r="E997" s="3" t="str">
        <f>VLOOKUP($A997,'ACCESS EXPORT'!$A:$AF,3,FALSE)</f>
        <v>7782</v>
      </c>
      <c r="F997" s="3" t="str">
        <f>UPPER(CONCATENATE(VLOOKUP(A997,'ACCESS EXPORT'!$A:$AF,4,FALSE)," ",VLOOKUP(A997,'ACCESS EXPORT'!$A:$AF,5,FALSE)," ",VLOOKUP(A997,'ACCESS EXPORT'!$A:$AF,6,FALSE)," ",VLOOKUP(A997,'ACCESS EXPORT'!$A:$AA,7,FALSE)," ",VLOOKUP(A997,'ACCESS EXPORT'!$A:$AA,8,FALSE)))</f>
        <v>2501 N ORANGE AVE SUITE 235 ORLANDO FL 32804</v>
      </c>
      <c r="G997" s="4" t="str">
        <f>UPPER(VLOOKUP($A997,'ACCESS EXPORT'!$A:$AF,9,FALSE))</f>
        <v>ORANGE</v>
      </c>
      <c r="H997" s="4" t="str">
        <f>_xlfn.IFNA(VLOOKUP($B997,'ACCESS EXPORT'!$B:$J,9,FALSE),"")</f>
        <v>GME</v>
      </c>
      <c r="I997" s="3" t="str">
        <f>CONCATENATE("(P)",VLOOKUP($A997,'ACCESS EXPORT'!$A:$AF,11,FALSE)," (F)",VLOOKUP($A997,'ACCESS EXPORT'!$A:$AF,29,FALSE))</f>
        <v>(P)(407) 303-7270 (F)(407) 303-2553</v>
      </c>
      <c r="J997" s="4" t="str">
        <f>UPPER(VLOOKUP($A997,'ACCESS EXPORT'!$A:$AF,12,FALSE))</f>
        <v>INTERNAL MEDICINE</v>
      </c>
      <c r="K997" s="4" t="str">
        <f>UPPER(VLOOKUP($A997,'ACCESS EXPORT'!$A:$AF,13,FALSE))</f>
        <v>DEBORAH HAYWOOD</v>
      </c>
      <c r="L997" s="3" t="str">
        <f>IF(AND(VLOOKUP(A997,'ACCESS EXPORT'!A:AE,1,0),'ACCESS EXPORT'!N997=""),UPPER(CONCATENATE('ACCESS EXPORT'!AE997)),IF(VLOOKUP(A997,'ACCESS EXPORT'!A:AE,1,0),UPPER(CONCATENATE('ACCESS EXPORT'!N997," "&amp;CHAR(10),'ACCESS EXPORT'!AE997))))</f>
        <v>KATHRYN WILSON 
JAMES HARBOTTLE (AD)</v>
      </c>
      <c r="M997" s="4" t="str">
        <f>UPPER(VLOOKUP($A997,'ACCESS EXPORT'!$A:$O,15,FALSE))</f>
        <v>DESIREE RIVERA (PM)</v>
      </c>
      <c r="N997" s="4" t="str">
        <f ca="1">IF(AND('ACCESS EXPORT'!X997="",'ACCESS EXPORT'!Y997=""),IF('ACCESS EXPORT'!V997&lt;&gt;"",(IF(TODAY()-'ACCESS EXPORT'!V997&gt;=-60,UPPER(CONCATENATE(VLOOKUP(B997,'ACCESS EXPORT'!$B:$P,15,FALSE),""&amp;CHAR(10)&amp;"(SEP",TEXT('ACCESS EXPORT'!V997," MM/DD/YYY)"))),IF(TODAY()-'ACCESS EXPORT'!V997&lt;0,UPPER(VLOOKUP(B997,'ACCESS EXPORT'!$B:$P,15,FALSE)),UPPER(VLOOKUP(B997,'ACCESS EXPORT'!$B:$P,15,FALSE))))),IF('ACCESS EXPORT'!U997="",UPPER(VLOOKUP(B997,'ACCESS EXPORT'!$B:$P,15,FALSE)),IF(TODAY()-'ACCESS EXPORT'!U997&lt;=30,CONCATENATE(UPPER(VLOOKUP(B997,'ACCESS EXPORT'!$B:$P,15,FALSE)),""&amp;CHAR(10)&amp;"(NEW",TEXT('ACCESS EXPORT'!U997," MM/DD/YYY)")),IF(AND(TODAY()-'ACCESS EXPORT'!U997&gt;30,TODAY()&gt;0),UPPER(VLOOKUP(B997,'ACCESS EXPORT'!$B:$P,15,FALSE)))))),IF('ACCESS EXPORT'!Y997&lt;&gt;"",UPPER(CONCATENATE(UPPER(VLOOKUP(B997,'ACCESS EXPORT'!$B:$P,15,FALSE)),""&amp;CHAR(10)&amp;"(Transfer Out",TEXT('ACCESS EXPORT'!Y997," MM/DD/YYY)"))),IF('ACCESS EXPORT'!X997&lt;&gt;"",UPPER(CONCATENATE(UPPER(VLOOKUP(B997,'ACCESS EXPORT'!$B:$P,15,FALSE)),""&amp;CHAR(10)&amp;"(Transfer In",TEXT('ACCESS EXPORT'!X997," MM/DD/YYY)"))))))</f>
        <v>MAJEED, UMAIR
(SEP 06/30/2019)</v>
      </c>
      <c r="O997" s="4" t="str">
        <f>_xlfn.IFNA(VLOOKUP(B997,'ACCESS EXPORT'!$B:$Q,16,FALSE),"")</f>
        <v>MD</v>
      </c>
      <c r="P997" s="4" t="str">
        <f>_xlfn.IFNA(VLOOKUP(B997,'ACCESS EXPORT'!B:W,22,FALSE),"-")</f>
        <v>1972933125</v>
      </c>
      <c r="Q997" s="4" t="str">
        <f>_xlfn.IFNA(VLOOKUP(A997,'ACCESS EXPORT'!$A:$AG,33,0),"-")</f>
        <v>Julie Morris</v>
      </c>
      <c r="R997" s="4" t="str">
        <f>_xlfn.IFNA(VLOOKUP(A997,'ACCESS EXPORT'!$A:$AH,34,0),"-")</f>
        <v>GME Hospital HR</v>
      </c>
      <c r="S997" s="4" t="str">
        <f>_xlfn.IFNA(VLOOKUP(A997,'ACCESS EXPORT'!$A:$AI,35,0),"-")</f>
        <v>Anna Bachtis</v>
      </c>
      <c r="T997" s="4" t="str">
        <f>_xlfn.IFNA(VLOOKUP(A997,'ACCESS EXPORT'!$A:$AJ,36,0),"-")</f>
        <v>Rebecca Richardson</v>
      </c>
      <c r="U997" s="4" t="str">
        <f>_xlfn.IFNA(VLOOKUP(A997,'ACCESS EXPORT'!$A:$AK,37,0),"-")</f>
        <v>athena</v>
      </c>
      <c r="V997" s="4" t="str">
        <f>_xlfn.IFNA(VLOOKUP(A997,'ACCESS EXPORT'!$A:$AL,38,0),"-")</f>
        <v>FHMG_MED SPEC</v>
      </c>
      <c r="W997" s="4" t="str">
        <f>_xlfn.IFNA(VLOOKUP(A997,'ACCESS EXPORT'!$A:$AM,39,0),"-")</f>
        <v/>
      </c>
      <c r="X997" s="4" t="str">
        <f>_xlfn.IFNA(VLOOKUP(A997,'ACCESS EXPORT'!$A:$AN,40,0),"-")</f>
        <v>Karen Kelly</v>
      </c>
      <c r="Y997" s="26" t="str">
        <f>_xlfn.IFNA(VLOOKUP(A997,'ACCESS EXPORT'!A:AO,41,0),"")</f>
        <v>Karen Kundinger</v>
      </c>
      <c r="Z997" s="26" t="str">
        <f>_xlfn.IFNA(VLOOKUP(A997,'ACCESS EXPORT'!A:AP,42,0),"")</f>
        <v/>
      </c>
      <c r="AA997" s="26" t="str">
        <f>_xlfn.IFNA(VLOOKUP(A997,'ACCESS EXPORT'!A:AQ,43,0),"")</f>
        <v>Heather McComb</v>
      </c>
    </row>
    <row r="998" spans="1:27" ht="18.75" x14ac:dyDescent="0.25">
      <c r="A998" s="33">
        <v>370</v>
      </c>
      <c r="B998" s="10">
        <v>2183</v>
      </c>
      <c r="C998" s="7" t="str">
        <f ca="1">IFERROR(UPPER(IF(AND('ACCESS EXPORT'!AA998="",'ACCESS EXPORT'!Z998=""),VLOOKUP(A998,'ACCESS EXPORT'!$A:$AF,32,FALSE),(IF('ACCESS EXPORT'!AA998&lt;&gt;"",CONCATENATE(VLOOKUP(A998,'ACCESS EXPORT'!$A:$AF,32,FALSE)," (Closed",TEXT('ACCESS EXPORT'!AA998," MM/DD/YYY)")),IF(TODAY()&lt;(('ACCESS EXPORT'!Z998)+30),CONCATENATE(VLOOKUP(A998,'ACCESS EXPORT'!$A:$AF,32,FALSE)," (Opens",TEXT('ACCESS EXPORT'!Z998," MM/DD/YYY)")),VLOOKUP(A998,'ACCESS EXPORT'!$A:$AF,32,FALSE)))))),"-")</f>
        <v>ADVENTHEALTH MEDICAL GROUP INTERNAL MEDICINE AT ORLANDO</v>
      </c>
      <c r="D998" s="3" t="str">
        <f ca="1">IFERROR(UPPER(IF(AND('ACCESS EXPORT'!AA998="",'ACCESS EXPORT'!Z998=""),VLOOKUP(A998,'ACCESS EXPORT'!$A:$AF,28,FALSE),(IF('ACCESS EXPORT'!AA998&lt;&gt;"",CONCATENATE(VLOOKUP(A998,'ACCESS EXPORT'!$A:$AF,28,FALSE)," (Closed",TEXT('ACCESS EXPORT'!AA998," MM/DD/YYY)")),IF(TODAY()&lt;(('ACCESS EXPORT'!Z998)+30),CONCATENATE(VLOOKUP(A998,'ACCESS EXPORT'!$A:$AF,28,FALSE)," (Opens",TEXT('ACCESS EXPORT'!Z998," MM/DD/YYY)")),VLOOKUP(A998,'ACCESS EXPORT'!$A:$AF,28,FALSE)))))),"-")</f>
        <v>MEDICINE SPECIALISTS</v>
      </c>
      <c r="E998" s="3" t="str">
        <f>VLOOKUP($A998,'ACCESS EXPORT'!$A:$AF,3,FALSE)</f>
        <v>7782</v>
      </c>
      <c r="F998" s="3" t="str">
        <f>UPPER(CONCATENATE(VLOOKUP(A998,'ACCESS EXPORT'!$A:$AF,4,FALSE)," ",VLOOKUP(A998,'ACCESS EXPORT'!$A:$AF,5,FALSE)," ",VLOOKUP(A998,'ACCESS EXPORT'!$A:$AF,6,FALSE)," ",VLOOKUP(A998,'ACCESS EXPORT'!$A:$AA,7,FALSE)," ",VLOOKUP(A998,'ACCESS EXPORT'!$A:$AA,8,FALSE)))</f>
        <v>2501 N ORANGE AVE SUITE 235 ORLANDO FL 32804</v>
      </c>
      <c r="G998" s="4" t="str">
        <f>UPPER(VLOOKUP($A998,'ACCESS EXPORT'!$A:$AF,9,FALSE))</f>
        <v>ORANGE</v>
      </c>
      <c r="H998" s="4" t="str">
        <f>_xlfn.IFNA(VLOOKUP($B998,'ACCESS EXPORT'!$B:$J,9,FALSE),"")</f>
        <v>GME</v>
      </c>
      <c r="I998" s="3" t="str">
        <f>CONCATENATE("(P)",VLOOKUP($A998,'ACCESS EXPORT'!$A:$AF,11,FALSE)," (F)",VLOOKUP($A998,'ACCESS EXPORT'!$A:$AF,29,FALSE))</f>
        <v>(P)(407) 303-7270 (F)(407) 303-2553</v>
      </c>
      <c r="J998" s="4" t="str">
        <f>UPPER(VLOOKUP($A998,'ACCESS EXPORT'!$A:$AF,12,FALSE))</f>
        <v>INTERNAL MEDICINE</v>
      </c>
      <c r="K998" s="4" t="str">
        <f>UPPER(VLOOKUP($A998,'ACCESS EXPORT'!$A:$AF,13,FALSE))</f>
        <v>DEBORAH HAYWOOD</v>
      </c>
      <c r="L998" s="3" t="str">
        <f>IF(AND(VLOOKUP(A998,'ACCESS EXPORT'!A:AE,1,0),'ACCESS EXPORT'!N998=""),UPPER(CONCATENATE('ACCESS EXPORT'!AE998)),IF(VLOOKUP(A998,'ACCESS EXPORT'!A:AE,1,0),UPPER(CONCATENATE('ACCESS EXPORT'!N998," "&amp;CHAR(10),'ACCESS EXPORT'!AE998))))</f>
        <v>KATHRYN WILSON 
JAMES HARBOTTLE (AD)</v>
      </c>
      <c r="M998" s="4" t="str">
        <f>UPPER(VLOOKUP($A998,'ACCESS EXPORT'!$A:$O,15,FALSE))</f>
        <v>DESIREE RIVERA (PM)</v>
      </c>
      <c r="N998" s="4" t="str">
        <f ca="1">IF(AND('ACCESS EXPORT'!X998="",'ACCESS EXPORT'!Y998=""),IF('ACCESS EXPORT'!V998&lt;&gt;"",(IF(TODAY()-'ACCESS EXPORT'!V998&gt;=-60,UPPER(CONCATENATE(VLOOKUP(B998,'ACCESS EXPORT'!$B:$P,15,FALSE),""&amp;CHAR(10)&amp;"(SEP",TEXT('ACCESS EXPORT'!V998," MM/DD/YYY)"))),IF(TODAY()-'ACCESS EXPORT'!V998&lt;0,UPPER(VLOOKUP(B998,'ACCESS EXPORT'!$B:$P,15,FALSE)),UPPER(VLOOKUP(B998,'ACCESS EXPORT'!$B:$P,15,FALSE))))),IF('ACCESS EXPORT'!U998="",UPPER(VLOOKUP(B998,'ACCESS EXPORT'!$B:$P,15,FALSE)),IF(TODAY()-'ACCESS EXPORT'!U998&lt;=30,CONCATENATE(UPPER(VLOOKUP(B998,'ACCESS EXPORT'!$B:$P,15,FALSE)),""&amp;CHAR(10)&amp;"(NEW",TEXT('ACCESS EXPORT'!U998," MM/DD/YYY)")),IF(AND(TODAY()-'ACCESS EXPORT'!U998&gt;30,TODAY()&gt;0),UPPER(VLOOKUP(B998,'ACCESS EXPORT'!$B:$P,15,FALSE)))))),IF('ACCESS EXPORT'!Y998&lt;&gt;"",UPPER(CONCATENATE(UPPER(VLOOKUP(B998,'ACCESS EXPORT'!$B:$P,15,FALSE)),""&amp;CHAR(10)&amp;"(Transfer Out",TEXT('ACCESS EXPORT'!Y998," MM/DD/YYY)"))),IF('ACCESS EXPORT'!X998&lt;&gt;"",UPPER(CONCATENATE(UPPER(VLOOKUP(B998,'ACCESS EXPORT'!$B:$P,15,FALSE)),""&amp;CHAR(10)&amp;"(Transfer In",TEXT('ACCESS EXPORT'!X998," MM/DD/YYY)"))))))</f>
        <v>HERRERA, VICTOR</v>
      </c>
      <c r="O998" s="4" t="str">
        <f>_xlfn.IFNA(VLOOKUP(B998,'ACCESS EXPORT'!$B:$Q,16,FALSE),"")</f>
        <v>MD</v>
      </c>
      <c r="P998" s="4" t="str">
        <f>_xlfn.IFNA(VLOOKUP(B998,'ACCESS EXPORT'!B:W,22,FALSE),"-")</f>
        <v>1598987430</v>
      </c>
      <c r="Q998" s="4" t="str">
        <f>_xlfn.IFNA(VLOOKUP(A998,'ACCESS EXPORT'!$A:$AG,33,0),"-")</f>
        <v>Julie Morris</v>
      </c>
      <c r="R998" s="4" t="str">
        <f>_xlfn.IFNA(VLOOKUP(A998,'ACCESS EXPORT'!$A:$AH,34,0),"-")</f>
        <v>GME Hospital HR</v>
      </c>
      <c r="S998" s="4" t="str">
        <f>_xlfn.IFNA(VLOOKUP(A998,'ACCESS EXPORT'!$A:$AI,35,0),"-")</f>
        <v>Anna Bachtis</v>
      </c>
      <c r="T998" s="4" t="str">
        <f>_xlfn.IFNA(VLOOKUP(A998,'ACCESS EXPORT'!$A:$AJ,36,0),"-")</f>
        <v>Rebecca Richardson</v>
      </c>
      <c r="U998" s="4" t="str">
        <f>_xlfn.IFNA(VLOOKUP(A998,'ACCESS EXPORT'!$A:$AK,37,0),"-")</f>
        <v>athena</v>
      </c>
      <c r="V998" s="4" t="str">
        <f>_xlfn.IFNA(VLOOKUP(A998,'ACCESS EXPORT'!$A:$AL,38,0),"-")</f>
        <v>FHMG_MED SPEC</v>
      </c>
      <c r="W998" s="4" t="str">
        <f>_xlfn.IFNA(VLOOKUP(A998,'ACCESS EXPORT'!$A:$AM,39,0),"-")</f>
        <v/>
      </c>
      <c r="X998" s="4" t="str">
        <f>_xlfn.IFNA(VLOOKUP(A998,'ACCESS EXPORT'!$A:$AN,40,0),"-")</f>
        <v>Karen Kelly</v>
      </c>
      <c r="Y998" s="26" t="str">
        <f>_xlfn.IFNA(VLOOKUP(A998,'ACCESS EXPORT'!A:AO,41,0),"")</f>
        <v>Karen Kundinger</v>
      </c>
      <c r="Z998" s="26" t="str">
        <f>_xlfn.IFNA(VLOOKUP(A998,'ACCESS EXPORT'!A:AP,42,0),"")</f>
        <v/>
      </c>
      <c r="AA998" s="26" t="str">
        <f>_xlfn.IFNA(VLOOKUP(A998,'ACCESS EXPORT'!A:AQ,43,0),"")</f>
        <v>Heather McComb</v>
      </c>
    </row>
    <row r="999" spans="1:27" ht="18.75" x14ac:dyDescent="0.25">
      <c r="A999" s="33">
        <v>370</v>
      </c>
      <c r="B999" s="10">
        <v>2182</v>
      </c>
      <c r="C999" s="7" t="str">
        <f ca="1">IFERROR(UPPER(IF(AND('ACCESS EXPORT'!AA999="",'ACCESS EXPORT'!Z999=""),VLOOKUP(A999,'ACCESS EXPORT'!$A:$AF,32,FALSE),(IF('ACCESS EXPORT'!AA999&lt;&gt;"",CONCATENATE(VLOOKUP(A999,'ACCESS EXPORT'!$A:$AF,32,FALSE)," (Closed",TEXT('ACCESS EXPORT'!AA999," MM/DD/YYY)")),IF(TODAY()&lt;(('ACCESS EXPORT'!Z999)+30),CONCATENATE(VLOOKUP(A999,'ACCESS EXPORT'!$A:$AF,32,FALSE)," (Opens",TEXT('ACCESS EXPORT'!Z999," MM/DD/YYY)")),VLOOKUP(A999,'ACCESS EXPORT'!$A:$AF,32,FALSE)))))),"-")</f>
        <v>ADVENTHEALTH MEDICAL GROUP INTERNAL MEDICINE AT ORLANDO</v>
      </c>
      <c r="D999" s="3" t="str">
        <f ca="1">IFERROR(UPPER(IF(AND('ACCESS EXPORT'!AA999="",'ACCESS EXPORT'!Z999=""),VLOOKUP(A999,'ACCESS EXPORT'!$A:$AF,28,FALSE),(IF('ACCESS EXPORT'!AA999&lt;&gt;"",CONCATENATE(VLOOKUP(A999,'ACCESS EXPORT'!$A:$AF,28,FALSE)," (Closed",TEXT('ACCESS EXPORT'!AA999," MM/DD/YYY)")),IF(TODAY()&lt;(('ACCESS EXPORT'!Z999)+30),CONCATENATE(VLOOKUP(A999,'ACCESS EXPORT'!$A:$AF,28,FALSE)," (Opens",TEXT('ACCESS EXPORT'!Z999," MM/DD/YYY)")),VLOOKUP(A999,'ACCESS EXPORT'!$A:$AF,28,FALSE)))))),"-")</f>
        <v>MEDICINE SPECIALISTS</v>
      </c>
      <c r="E999" s="3" t="str">
        <f>VLOOKUP($A999,'ACCESS EXPORT'!$A:$AF,3,FALSE)</f>
        <v>7782</v>
      </c>
      <c r="F999" s="3" t="str">
        <f>UPPER(CONCATENATE(VLOOKUP(A999,'ACCESS EXPORT'!$A:$AF,4,FALSE)," ",VLOOKUP(A999,'ACCESS EXPORT'!$A:$AF,5,FALSE)," ",VLOOKUP(A999,'ACCESS EXPORT'!$A:$AF,6,FALSE)," ",VLOOKUP(A999,'ACCESS EXPORT'!$A:$AA,7,FALSE)," ",VLOOKUP(A999,'ACCESS EXPORT'!$A:$AA,8,FALSE)))</f>
        <v>2501 N ORANGE AVE SUITE 235 ORLANDO FL 32804</v>
      </c>
      <c r="G999" s="4" t="str">
        <f>UPPER(VLOOKUP($A999,'ACCESS EXPORT'!$A:$AF,9,FALSE))</f>
        <v>ORANGE</v>
      </c>
      <c r="H999" s="4" t="str">
        <f>_xlfn.IFNA(VLOOKUP($B999,'ACCESS EXPORT'!$B:$J,9,FALSE),"")</f>
        <v>GME</v>
      </c>
      <c r="I999" s="3" t="str">
        <f>CONCATENATE("(P)",VLOOKUP($A999,'ACCESS EXPORT'!$A:$AF,11,FALSE)," (F)",VLOOKUP($A999,'ACCESS EXPORT'!$A:$AF,29,FALSE))</f>
        <v>(P)(407) 303-7270 (F)(407) 303-2553</v>
      </c>
      <c r="J999" s="4" t="str">
        <f>UPPER(VLOOKUP($A999,'ACCESS EXPORT'!$A:$AF,12,FALSE))</f>
        <v>INTERNAL MEDICINE</v>
      </c>
      <c r="K999" s="4" t="str">
        <f>UPPER(VLOOKUP($A999,'ACCESS EXPORT'!$A:$AF,13,FALSE))</f>
        <v>DEBORAH HAYWOOD</v>
      </c>
      <c r="L999" s="3" t="str">
        <f>IF(AND(VLOOKUP(A999,'ACCESS EXPORT'!A:AE,1,0),'ACCESS EXPORT'!N999=""),UPPER(CONCATENATE('ACCESS EXPORT'!AE999)),IF(VLOOKUP(A999,'ACCESS EXPORT'!A:AE,1,0),UPPER(CONCATENATE('ACCESS EXPORT'!N999," "&amp;CHAR(10),'ACCESS EXPORT'!AE999))))</f>
        <v>KATHRYN WILSON 
JAMES HARBOTTLE (AD)</v>
      </c>
      <c r="M999" s="4" t="str">
        <f>UPPER(VLOOKUP($A999,'ACCESS EXPORT'!$A:$O,15,FALSE))</f>
        <v>DESIREE RIVERA (PM)</v>
      </c>
      <c r="N999" s="4" t="str">
        <f ca="1">IF(AND('ACCESS EXPORT'!X999="",'ACCESS EXPORT'!Y999=""),IF('ACCESS EXPORT'!V999&lt;&gt;"",(IF(TODAY()-'ACCESS EXPORT'!V999&gt;=-60,UPPER(CONCATENATE(VLOOKUP(B999,'ACCESS EXPORT'!$B:$P,15,FALSE),""&amp;CHAR(10)&amp;"(SEP",TEXT('ACCESS EXPORT'!V999," MM/DD/YYY)"))),IF(TODAY()-'ACCESS EXPORT'!V999&lt;0,UPPER(VLOOKUP(B999,'ACCESS EXPORT'!$B:$P,15,FALSE)),UPPER(VLOOKUP(B999,'ACCESS EXPORT'!$B:$P,15,FALSE))))),IF('ACCESS EXPORT'!U999="",UPPER(VLOOKUP(B999,'ACCESS EXPORT'!$B:$P,15,FALSE)),IF(TODAY()-'ACCESS EXPORT'!U999&lt;=30,CONCATENATE(UPPER(VLOOKUP(B999,'ACCESS EXPORT'!$B:$P,15,FALSE)),""&amp;CHAR(10)&amp;"(NEW",TEXT('ACCESS EXPORT'!U999," MM/DD/YYY)")),IF(AND(TODAY()-'ACCESS EXPORT'!U999&gt;30,TODAY()&gt;0),UPPER(VLOOKUP(B999,'ACCESS EXPORT'!$B:$P,15,FALSE)))))),IF('ACCESS EXPORT'!Y999&lt;&gt;"",UPPER(CONCATENATE(UPPER(VLOOKUP(B999,'ACCESS EXPORT'!$B:$P,15,FALSE)),""&amp;CHAR(10)&amp;"(Transfer Out",TEXT('ACCESS EXPORT'!Y999," MM/DD/YYY)"))),IF('ACCESS EXPORT'!X999&lt;&gt;"",UPPER(CONCATENATE(UPPER(VLOOKUP(B999,'ACCESS EXPORT'!$B:$P,15,FALSE)),""&amp;CHAR(10)&amp;"(Transfer In",TEXT('ACCESS EXPORT'!X999," MM/DD/YYY)"))))))</f>
        <v>GORDON, DWAYNE</v>
      </c>
      <c r="O999" s="4" t="str">
        <f>_xlfn.IFNA(VLOOKUP(B999,'ACCESS EXPORT'!$B:$Q,16,FALSE),"")</f>
        <v>MD</v>
      </c>
      <c r="P999" s="4" t="str">
        <f>_xlfn.IFNA(VLOOKUP(B999,'ACCESS EXPORT'!B:W,22,FALSE),"-")</f>
        <v>1316267339</v>
      </c>
      <c r="Q999" s="4" t="str">
        <f>_xlfn.IFNA(VLOOKUP(A999,'ACCESS EXPORT'!$A:$AG,33,0),"-")</f>
        <v>Julie Morris</v>
      </c>
      <c r="R999" s="4" t="str">
        <f>_xlfn.IFNA(VLOOKUP(A999,'ACCESS EXPORT'!$A:$AH,34,0),"-")</f>
        <v>GME Hospital HR</v>
      </c>
      <c r="S999" s="4" t="str">
        <f>_xlfn.IFNA(VLOOKUP(A999,'ACCESS EXPORT'!$A:$AI,35,0),"-")</f>
        <v>Anna Bachtis</v>
      </c>
      <c r="T999" s="4" t="str">
        <f>_xlfn.IFNA(VLOOKUP(A999,'ACCESS EXPORT'!$A:$AJ,36,0),"-")</f>
        <v>Rebecca Richardson</v>
      </c>
      <c r="U999" s="4" t="str">
        <f>_xlfn.IFNA(VLOOKUP(A999,'ACCESS EXPORT'!$A:$AK,37,0),"-")</f>
        <v>athena</v>
      </c>
      <c r="V999" s="4" t="str">
        <f>_xlfn.IFNA(VLOOKUP(A999,'ACCESS EXPORT'!$A:$AL,38,0),"-")</f>
        <v>FHMG_MED SPEC</v>
      </c>
      <c r="W999" s="4" t="str">
        <f>_xlfn.IFNA(VLOOKUP(A999,'ACCESS EXPORT'!$A:$AM,39,0),"-")</f>
        <v/>
      </c>
      <c r="X999" s="4" t="str">
        <f>_xlfn.IFNA(VLOOKUP(A999,'ACCESS EXPORT'!$A:$AN,40,0),"-")</f>
        <v>Karen Kelly</v>
      </c>
      <c r="Y999" s="26" t="str">
        <f>_xlfn.IFNA(VLOOKUP(A999,'ACCESS EXPORT'!A:AO,41,0),"")</f>
        <v>Karen Kundinger</v>
      </c>
      <c r="Z999" s="26" t="str">
        <f>_xlfn.IFNA(VLOOKUP(A999,'ACCESS EXPORT'!A:AP,42,0),"")</f>
        <v/>
      </c>
      <c r="AA999" s="26" t="str">
        <f>_xlfn.IFNA(VLOOKUP(A999,'ACCESS EXPORT'!A:AQ,43,0),"")</f>
        <v>Heather McComb</v>
      </c>
    </row>
    <row r="1000" spans="1:27" ht="18.75" x14ac:dyDescent="0.25">
      <c r="A1000" s="33">
        <v>370</v>
      </c>
      <c r="B1000" s="10">
        <v>2181</v>
      </c>
      <c r="C1000" s="7" t="str">
        <f ca="1">IFERROR(UPPER(IF(AND('ACCESS EXPORT'!AA1000="",'ACCESS EXPORT'!Z1000=""),VLOOKUP(A1000,'ACCESS EXPORT'!$A:$AF,32,FALSE),(IF('ACCESS EXPORT'!AA1000&lt;&gt;"",CONCATENATE(VLOOKUP(A1000,'ACCESS EXPORT'!$A:$AF,32,FALSE)," (Closed",TEXT('ACCESS EXPORT'!AA1000," MM/DD/YYY)")),IF(TODAY()&lt;(('ACCESS EXPORT'!Z1000)+30),CONCATENATE(VLOOKUP(A1000,'ACCESS EXPORT'!$A:$AF,32,FALSE)," (Opens",TEXT('ACCESS EXPORT'!Z1000," MM/DD/YYY)")),VLOOKUP(A1000,'ACCESS EXPORT'!$A:$AF,32,FALSE)))))),"-")</f>
        <v>ADVENTHEALTH MEDICAL GROUP INTERNAL MEDICINE AT ORLANDO</v>
      </c>
      <c r="D1000" s="3" t="str">
        <f ca="1">IFERROR(UPPER(IF(AND('ACCESS EXPORT'!AA1000="",'ACCESS EXPORT'!Z1000=""),VLOOKUP(A1000,'ACCESS EXPORT'!$A:$AF,28,FALSE),(IF('ACCESS EXPORT'!AA1000&lt;&gt;"",CONCATENATE(VLOOKUP(A1000,'ACCESS EXPORT'!$A:$AF,28,FALSE)," (Closed",TEXT('ACCESS EXPORT'!AA1000," MM/DD/YYY)")),IF(TODAY()&lt;(('ACCESS EXPORT'!Z1000)+30),CONCATENATE(VLOOKUP(A1000,'ACCESS EXPORT'!$A:$AF,28,FALSE)," (Opens",TEXT('ACCESS EXPORT'!Z1000," MM/DD/YYY)")),VLOOKUP(A1000,'ACCESS EXPORT'!$A:$AF,28,FALSE)))))),"-")</f>
        <v>MEDICINE SPECIALISTS</v>
      </c>
      <c r="E1000" s="3" t="str">
        <f>VLOOKUP($A1000,'ACCESS EXPORT'!$A:$AF,3,FALSE)</f>
        <v>7782</v>
      </c>
      <c r="F1000" s="3" t="str">
        <f>UPPER(CONCATENATE(VLOOKUP(A1000,'ACCESS EXPORT'!$A:$AF,4,FALSE)," ",VLOOKUP(A1000,'ACCESS EXPORT'!$A:$AF,5,FALSE)," ",VLOOKUP(A1000,'ACCESS EXPORT'!$A:$AF,6,FALSE)," ",VLOOKUP(A1000,'ACCESS EXPORT'!$A:$AA,7,FALSE)," ",VLOOKUP(A1000,'ACCESS EXPORT'!$A:$AA,8,FALSE)))</f>
        <v>2501 N ORANGE AVE SUITE 235 ORLANDO FL 32804</v>
      </c>
      <c r="G1000" s="4" t="str">
        <f>UPPER(VLOOKUP($A1000,'ACCESS EXPORT'!$A:$AF,9,FALSE))</f>
        <v>ORANGE</v>
      </c>
      <c r="H1000" s="4" t="str">
        <f>_xlfn.IFNA(VLOOKUP($B1000,'ACCESS EXPORT'!$B:$J,9,FALSE),"")</f>
        <v>GME</v>
      </c>
      <c r="I1000" s="3" t="str">
        <f>CONCATENATE("(P)",VLOOKUP($A1000,'ACCESS EXPORT'!$A:$AF,11,FALSE)," (F)",VLOOKUP($A1000,'ACCESS EXPORT'!$A:$AF,29,FALSE))</f>
        <v>(P)(407) 303-7270 (F)(407) 303-2553</v>
      </c>
      <c r="J1000" s="4" t="str">
        <f>UPPER(VLOOKUP($A1000,'ACCESS EXPORT'!$A:$AF,12,FALSE))</f>
        <v>INTERNAL MEDICINE</v>
      </c>
      <c r="K1000" s="4" t="str">
        <f>UPPER(VLOOKUP($A1000,'ACCESS EXPORT'!$A:$AF,13,FALSE))</f>
        <v>DEBORAH HAYWOOD</v>
      </c>
      <c r="L1000" s="3" t="str">
        <f>IF(AND(VLOOKUP(A1000,'ACCESS EXPORT'!A:AE,1,0),'ACCESS EXPORT'!N1000=""),UPPER(CONCATENATE('ACCESS EXPORT'!AE1000)),IF(VLOOKUP(A1000,'ACCESS EXPORT'!A:AE,1,0),UPPER(CONCATENATE('ACCESS EXPORT'!N1000," "&amp;CHAR(10),'ACCESS EXPORT'!AE1000))))</f>
        <v>KATHRYN WILSON 
JAMES HARBOTTLE (AD)</v>
      </c>
      <c r="M1000" s="4" t="str">
        <f>UPPER(VLOOKUP($A1000,'ACCESS EXPORT'!$A:$O,15,FALSE))</f>
        <v>DESIREE RIVERA (PM)</v>
      </c>
      <c r="N1000" s="4" t="str">
        <f ca="1">IF(AND('ACCESS EXPORT'!X1000="",'ACCESS EXPORT'!Y1000=""),IF('ACCESS EXPORT'!V1000&lt;&gt;"",(IF(TODAY()-'ACCESS EXPORT'!V1000&gt;=-60,UPPER(CONCATENATE(VLOOKUP(B1000,'ACCESS EXPORT'!$B:$P,15,FALSE),""&amp;CHAR(10)&amp;"(SEP",TEXT('ACCESS EXPORT'!V1000," MM/DD/YYY)"))),IF(TODAY()-'ACCESS EXPORT'!V1000&lt;0,UPPER(VLOOKUP(B1000,'ACCESS EXPORT'!$B:$P,15,FALSE)),UPPER(VLOOKUP(B1000,'ACCESS EXPORT'!$B:$P,15,FALSE))))),IF('ACCESS EXPORT'!U1000="",UPPER(VLOOKUP(B1000,'ACCESS EXPORT'!$B:$P,15,FALSE)),IF(TODAY()-'ACCESS EXPORT'!U1000&lt;=30,CONCATENATE(UPPER(VLOOKUP(B1000,'ACCESS EXPORT'!$B:$P,15,FALSE)),""&amp;CHAR(10)&amp;"(NEW",TEXT('ACCESS EXPORT'!U1000," MM/DD/YYY)")),IF(AND(TODAY()-'ACCESS EXPORT'!U1000&gt;30,TODAY()&gt;0),UPPER(VLOOKUP(B1000,'ACCESS EXPORT'!$B:$P,15,FALSE)))))),IF('ACCESS EXPORT'!Y1000&lt;&gt;"",UPPER(CONCATENATE(UPPER(VLOOKUP(B1000,'ACCESS EXPORT'!$B:$P,15,FALSE)),""&amp;CHAR(10)&amp;"(Transfer Out",TEXT('ACCESS EXPORT'!Y1000," MM/DD/YYY)"))),IF('ACCESS EXPORT'!X1000&lt;&gt;"",UPPER(CONCATENATE(UPPER(VLOOKUP(B1000,'ACCESS EXPORT'!$B:$P,15,FALSE)),""&amp;CHAR(10)&amp;"(Transfer In",TEXT('ACCESS EXPORT'!X1000," MM/DD/YYY)"))))))</f>
        <v>EVERETT, GEORGE</v>
      </c>
      <c r="O1000" s="4" t="str">
        <f>_xlfn.IFNA(VLOOKUP(B1000,'ACCESS EXPORT'!$B:$Q,16,FALSE),"")</f>
        <v>MD</v>
      </c>
      <c r="P1000" s="4" t="str">
        <f>_xlfn.IFNA(VLOOKUP(B1000,'ACCESS EXPORT'!B:W,22,FALSE),"-")</f>
        <v>1922082031</v>
      </c>
      <c r="Q1000" s="4" t="str">
        <f>_xlfn.IFNA(VLOOKUP(A1000,'ACCESS EXPORT'!$A:$AG,33,0),"-")</f>
        <v>Julie Morris</v>
      </c>
      <c r="R1000" s="4" t="str">
        <f>_xlfn.IFNA(VLOOKUP(A1000,'ACCESS EXPORT'!$A:$AH,34,0),"-")</f>
        <v>GME Hospital HR</v>
      </c>
      <c r="S1000" s="4" t="str">
        <f>_xlfn.IFNA(VLOOKUP(A1000,'ACCESS EXPORT'!$A:$AI,35,0),"-")</f>
        <v>Anna Bachtis</v>
      </c>
      <c r="T1000" s="4" t="str">
        <f>_xlfn.IFNA(VLOOKUP(A1000,'ACCESS EXPORT'!$A:$AJ,36,0),"-")</f>
        <v>Rebecca Richardson</v>
      </c>
      <c r="U1000" s="4" t="str">
        <f>_xlfn.IFNA(VLOOKUP(A1000,'ACCESS EXPORT'!$A:$AK,37,0),"-")</f>
        <v>athena</v>
      </c>
      <c r="V1000" s="4" t="str">
        <f>_xlfn.IFNA(VLOOKUP(A1000,'ACCESS EXPORT'!$A:$AL,38,0),"-")</f>
        <v>FHMG_MED SPEC</v>
      </c>
      <c r="W1000" s="4" t="str">
        <f>_xlfn.IFNA(VLOOKUP(A1000,'ACCESS EXPORT'!$A:$AM,39,0),"-")</f>
        <v/>
      </c>
      <c r="X1000" s="4" t="str">
        <f>_xlfn.IFNA(VLOOKUP(A1000,'ACCESS EXPORT'!$A:$AN,40,0),"-")</f>
        <v>Karen Kelly</v>
      </c>
      <c r="Y1000" s="26" t="str">
        <f>_xlfn.IFNA(VLOOKUP(A1000,'ACCESS EXPORT'!A:AO,41,0),"")</f>
        <v>Karen Kundinger</v>
      </c>
      <c r="Z1000" s="26" t="str">
        <f>_xlfn.IFNA(VLOOKUP(A1000,'ACCESS EXPORT'!A:AP,42,0),"")</f>
        <v/>
      </c>
      <c r="AA1000" s="26" t="str">
        <f>_xlfn.IFNA(VLOOKUP(A1000,'ACCESS EXPORT'!A:AQ,43,0),"")</f>
        <v>Heather McComb</v>
      </c>
    </row>
    <row r="1001" spans="1:27" ht="18.75" x14ac:dyDescent="0.25">
      <c r="A1001" s="33">
        <v>370</v>
      </c>
      <c r="B1001" s="10">
        <v>2188</v>
      </c>
      <c r="C1001" s="7" t="str">
        <f ca="1">IFERROR(UPPER(IF(AND('ACCESS EXPORT'!AA1001="",'ACCESS EXPORT'!Z1001=""),VLOOKUP(A1001,'ACCESS EXPORT'!$A:$AF,32,FALSE),(IF('ACCESS EXPORT'!AA1001&lt;&gt;"",CONCATENATE(VLOOKUP(A1001,'ACCESS EXPORT'!$A:$AF,32,FALSE)," (Closed",TEXT('ACCESS EXPORT'!AA1001," MM/DD/YYY)")),IF(TODAY()&lt;(('ACCESS EXPORT'!Z1001)+30),CONCATENATE(VLOOKUP(A1001,'ACCESS EXPORT'!$A:$AF,32,FALSE)," (Opens",TEXT('ACCESS EXPORT'!Z1001," MM/DD/YYY)")),VLOOKUP(A1001,'ACCESS EXPORT'!$A:$AF,32,FALSE)))))),"-")</f>
        <v>ADVENTHEALTH MEDICAL GROUP INTERNAL MEDICINE AT ORLANDO</v>
      </c>
      <c r="D1001" s="3" t="str">
        <f ca="1">IFERROR(UPPER(IF(AND('ACCESS EXPORT'!AA1001="",'ACCESS EXPORT'!Z1001=""),VLOOKUP(A1001,'ACCESS EXPORT'!$A:$AF,28,FALSE),(IF('ACCESS EXPORT'!AA1001&lt;&gt;"",CONCATENATE(VLOOKUP(A1001,'ACCESS EXPORT'!$A:$AF,28,FALSE)," (Closed",TEXT('ACCESS EXPORT'!AA1001," MM/DD/YYY)")),IF(TODAY()&lt;(('ACCESS EXPORT'!Z1001)+30),CONCATENATE(VLOOKUP(A1001,'ACCESS EXPORT'!$A:$AF,28,FALSE)," (Opens",TEXT('ACCESS EXPORT'!Z1001," MM/DD/YYY)")),VLOOKUP(A1001,'ACCESS EXPORT'!$A:$AF,28,FALSE)))))),"-")</f>
        <v>MEDICINE SPECIALISTS</v>
      </c>
      <c r="E1001" s="3" t="str">
        <f>VLOOKUP($A1001,'ACCESS EXPORT'!$A:$AF,3,FALSE)</f>
        <v>7782</v>
      </c>
      <c r="F1001" s="3" t="str">
        <f>UPPER(CONCATENATE(VLOOKUP(A1001,'ACCESS EXPORT'!$A:$AF,4,FALSE)," ",VLOOKUP(A1001,'ACCESS EXPORT'!$A:$AF,5,FALSE)," ",VLOOKUP(A1001,'ACCESS EXPORT'!$A:$AF,6,FALSE)," ",VLOOKUP(A1001,'ACCESS EXPORT'!$A:$AA,7,FALSE)," ",VLOOKUP(A1001,'ACCESS EXPORT'!$A:$AA,8,FALSE)))</f>
        <v>2501 N ORANGE AVE SUITE 235 ORLANDO FL 32804</v>
      </c>
      <c r="G1001" s="4" t="str">
        <f>UPPER(VLOOKUP($A1001,'ACCESS EXPORT'!$A:$AF,9,FALSE))</f>
        <v>ORANGE</v>
      </c>
      <c r="H1001" s="4" t="str">
        <f>_xlfn.IFNA(VLOOKUP($B1001,'ACCESS EXPORT'!$B:$J,9,FALSE),"")</f>
        <v>GME</v>
      </c>
      <c r="I1001" s="3" t="str">
        <f>CONCATENATE("(P)",VLOOKUP($A1001,'ACCESS EXPORT'!$A:$AF,11,FALSE)," (F)",VLOOKUP($A1001,'ACCESS EXPORT'!$A:$AF,29,FALSE))</f>
        <v>(P)(407) 303-7270 (F)(407) 303-2553</v>
      </c>
      <c r="J1001" s="4" t="str">
        <f>UPPER(VLOOKUP($A1001,'ACCESS EXPORT'!$A:$AF,12,FALSE))</f>
        <v>INTERNAL MEDICINE</v>
      </c>
      <c r="K1001" s="4" t="str">
        <f>UPPER(VLOOKUP($A1001,'ACCESS EXPORT'!$A:$AF,13,FALSE))</f>
        <v>DEBORAH HAYWOOD</v>
      </c>
      <c r="L1001" s="3" t="str">
        <f>IF(AND(VLOOKUP(A1001,'ACCESS EXPORT'!A:AE,1,0),'ACCESS EXPORT'!N1001=""),UPPER(CONCATENATE('ACCESS EXPORT'!AE1001)),IF(VLOOKUP(A1001,'ACCESS EXPORT'!A:AE,1,0),UPPER(CONCATENATE('ACCESS EXPORT'!N1001," "&amp;CHAR(10),'ACCESS EXPORT'!AE1001))))</f>
        <v>KATHRYN WILSON 
JAMES HARBOTTLE (AD)</v>
      </c>
      <c r="M1001" s="4" t="str">
        <f>UPPER(VLOOKUP($A1001,'ACCESS EXPORT'!$A:$O,15,FALSE))</f>
        <v>DESIREE RIVERA (PM)</v>
      </c>
      <c r="N1001" s="4" t="str">
        <f ca="1">IF(AND('ACCESS EXPORT'!X1001="",'ACCESS EXPORT'!Y1001=""),IF('ACCESS EXPORT'!V1001&lt;&gt;"",(IF(TODAY()-'ACCESS EXPORT'!V1001&gt;=-60,UPPER(CONCATENATE(VLOOKUP(B1001,'ACCESS EXPORT'!$B:$P,15,FALSE),""&amp;CHAR(10)&amp;"(SEP",TEXT('ACCESS EXPORT'!V1001," MM/DD/YYY)"))),IF(TODAY()-'ACCESS EXPORT'!V1001&lt;0,UPPER(VLOOKUP(B1001,'ACCESS EXPORT'!$B:$P,15,FALSE)),UPPER(VLOOKUP(B1001,'ACCESS EXPORT'!$B:$P,15,FALSE))))),IF('ACCESS EXPORT'!U1001="",UPPER(VLOOKUP(B1001,'ACCESS EXPORT'!$B:$P,15,FALSE)),IF(TODAY()-'ACCESS EXPORT'!U1001&lt;=30,CONCATENATE(UPPER(VLOOKUP(B1001,'ACCESS EXPORT'!$B:$P,15,FALSE)),""&amp;CHAR(10)&amp;"(NEW",TEXT('ACCESS EXPORT'!U1001," MM/DD/YYY)")),IF(AND(TODAY()-'ACCESS EXPORT'!U1001&gt;30,TODAY()&gt;0),UPPER(VLOOKUP(B1001,'ACCESS EXPORT'!$B:$P,15,FALSE)))))),IF('ACCESS EXPORT'!Y1001&lt;&gt;"",UPPER(CONCATENATE(UPPER(VLOOKUP(B1001,'ACCESS EXPORT'!$B:$P,15,FALSE)),""&amp;CHAR(10)&amp;"(Transfer Out",TEXT('ACCESS EXPORT'!Y1001," MM/DD/YYY)"))),IF('ACCESS EXPORT'!X1001&lt;&gt;"",UPPER(CONCATENATE(UPPER(VLOOKUP(B1001,'ACCESS EXPORT'!$B:$P,15,FALSE)),""&amp;CHAR(10)&amp;"(Transfer In",TEXT('ACCESS EXPORT'!X1001," MM/DD/YYY)"))))))</f>
        <v>TRABIN, JOSHUA</v>
      </c>
      <c r="O1001" s="4" t="str">
        <f>_xlfn.IFNA(VLOOKUP(B1001,'ACCESS EXPORT'!$B:$Q,16,FALSE),"")</f>
        <v>MD</v>
      </c>
      <c r="P1001" s="4" t="str">
        <f>_xlfn.IFNA(VLOOKUP(B1001,'ACCESS EXPORT'!B:W,22,FALSE),"-")</f>
        <v>1700065190</v>
      </c>
      <c r="Q1001" s="4" t="str">
        <f>_xlfn.IFNA(VLOOKUP(A1001,'ACCESS EXPORT'!$A:$AG,33,0),"-")</f>
        <v>Julie Morris</v>
      </c>
      <c r="R1001" s="4" t="str">
        <f>_xlfn.IFNA(VLOOKUP(A1001,'ACCESS EXPORT'!$A:$AH,34,0),"-")</f>
        <v>GME Hospital HR</v>
      </c>
      <c r="S1001" s="4" t="str">
        <f>_xlfn.IFNA(VLOOKUP(A1001,'ACCESS EXPORT'!$A:$AI,35,0),"-")</f>
        <v>Anna Bachtis</v>
      </c>
      <c r="T1001" s="4" t="str">
        <f>_xlfn.IFNA(VLOOKUP(A1001,'ACCESS EXPORT'!$A:$AJ,36,0),"-")</f>
        <v>Rebecca Richardson</v>
      </c>
      <c r="U1001" s="4" t="str">
        <f>_xlfn.IFNA(VLOOKUP(A1001,'ACCESS EXPORT'!$A:$AK,37,0),"-")</f>
        <v>athena</v>
      </c>
      <c r="V1001" s="4" t="str">
        <f>_xlfn.IFNA(VLOOKUP(A1001,'ACCESS EXPORT'!$A:$AL,38,0),"-")</f>
        <v>FHMG_MED SPEC</v>
      </c>
      <c r="W1001" s="4" t="str">
        <f>_xlfn.IFNA(VLOOKUP(A1001,'ACCESS EXPORT'!$A:$AM,39,0),"-")</f>
        <v/>
      </c>
      <c r="X1001" s="4" t="str">
        <f>_xlfn.IFNA(VLOOKUP(A1001,'ACCESS EXPORT'!$A:$AN,40,0),"-")</f>
        <v>Karen Kelly</v>
      </c>
      <c r="Y1001" s="26" t="str">
        <f>_xlfn.IFNA(VLOOKUP(A1001,'ACCESS EXPORT'!A:AO,41,0),"")</f>
        <v>Karen Kundinger</v>
      </c>
      <c r="Z1001" s="26" t="str">
        <f>_xlfn.IFNA(VLOOKUP(A1001,'ACCESS EXPORT'!A:AP,42,0),"")</f>
        <v/>
      </c>
      <c r="AA1001" s="26" t="str">
        <f>_xlfn.IFNA(VLOOKUP(A1001,'ACCESS EXPORT'!A:AQ,43,0),"")</f>
        <v>Heather McComb</v>
      </c>
    </row>
    <row r="1002" spans="1:27" ht="18.75" x14ac:dyDescent="0.25">
      <c r="A1002" s="33">
        <v>370</v>
      </c>
      <c r="B1002" s="10">
        <v>2112</v>
      </c>
      <c r="C1002" s="7" t="str">
        <f ca="1">IFERROR(UPPER(IF(AND('ACCESS EXPORT'!AA1002="",'ACCESS EXPORT'!Z1002=""),VLOOKUP(A1002,'ACCESS EXPORT'!$A:$AF,32,FALSE),(IF('ACCESS EXPORT'!AA1002&lt;&gt;"",CONCATENATE(VLOOKUP(A1002,'ACCESS EXPORT'!$A:$AF,32,FALSE)," (Closed",TEXT('ACCESS EXPORT'!AA1002," MM/DD/YYY)")),IF(TODAY()&lt;(('ACCESS EXPORT'!Z1002)+30),CONCATENATE(VLOOKUP(A1002,'ACCESS EXPORT'!$A:$AF,32,FALSE)," (Opens",TEXT('ACCESS EXPORT'!Z1002," MM/DD/YYY)")),VLOOKUP(A1002,'ACCESS EXPORT'!$A:$AF,32,FALSE)))))),"-")</f>
        <v>ADVENTHEALTH MEDICAL GROUP INTERNAL MEDICINE AT ORLANDO</v>
      </c>
      <c r="D1002" s="3" t="str">
        <f ca="1">IFERROR(UPPER(IF(AND('ACCESS EXPORT'!AA1002="",'ACCESS EXPORT'!Z1002=""),VLOOKUP(A1002,'ACCESS EXPORT'!$A:$AF,28,FALSE),(IF('ACCESS EXPORT'!AA1002&lt;&gt;"",CONCATENATE(VLOOKUP(A1002,'ACCESS EXPORT'!$A:$AF,28,FALSE)," (Closed",TEXT('ACCESS EXPORT'!AA1002," MM/DD/YYY)")),IF(TODAY()&lt;(('ACCESS EXPORT'!Z1002)+30),CONCATENATE(VLOOKUP(A1002,'ACCESS EXPORT'!$A:$AF,28,FALSE)," (Opens",TEXT('ACCESS EXPORT'!Z1002," MM/DD/YYY)")),VLOOKUP(A1002,'ACCESS EXPORT'!$A:$AF,28,FALSE)))))),"-")</f>
        <v>MEDICINE SPECIALISTS</v>
      </c>
      <c r="E1002" s="3" t="str">
        <f>VLOOKUP($A1002,'ACCESS EXPORT'!$A:$AF,3,FALSE)</f>
        <v>7782</v>
      </c>
      <c r="F1002" s="3" t="str">
        <f>UPPER(CONCATENATE(VLOOKUP(A1002,'ACCESS EXPORT'!$A:$AF,4,FALSE)," ",VLOOKUP(A1002,'ACCESS EXPORT'!$A:$AF,5,FALSE)," ",VLOOKUP(A1002,'ACCESS EXPORT'!$A:$AF,6,FALSE)," ",VLOOKUP(A1002,'ACCESS EXPORT'!$A:$AA,7,FALSE)," ",VLOOKUP(A1002,'ACCESS EXPORT'!$A:$AA,8,FALSE)))</f>
        <v>2501 N ORANGE AVE SUITE 235 ORLANDO FL 32804</v>
      </c>
      <c r="G1002" s="4" t="str">
        <f>UPPER(VLOOKUP($A1002,'ACCESS EXPORT'!$A:$AF,9,FALSE))</f>
        <v>ORANGE</v>
      </c>
      <c r="H1002" s="4" t="str">
        <f>_xlfn.IFNA(VLOOKUP($B1002,'ACCESS EXPORT'!$B:$J,9,FALSE),"")</f>
        <v>GME</v>
      </c>
      <c r="I1002" s="3" t="str">
        <f>CONCATENATE("(P)",VLOOKUP($A1002,'ACCESS EXPORT'!$A:$AF,11,FALSE)," (F)",VLOOKUP($A1002,'ACCESS EXPORT'!$A:$AF,29,FALSE))</f>
        <v>(P)(407) 303-7270 (F)(407) 303-2553</v>
      </c>
      <c r="J1002" s="4" t="str">
        <f>UPPER(VLOOKUP($A1002,'ACCESS EXPORT'!$A:$AF,12,FALSE))</f>
        <v>INTERNAL MEDICINE</v>
      </c>
      <c r="K1002" s="4" t="str">
        <f>UPPER(VLOOKUP($A1002,'ACCESS EXPORT'!$A:$AF,13,FALSE))</f>
        <v>DEBORAH HAYWOOD</v>
      </c>
      <c r="L1002" s="3" t="str">
        <f>IF(AND(VLOOKUP(A1002,'ACCESS EXPORT'!A:AE,1,0),'ACCESS EXPORT'!N1002=""),UPPER(CONCATENATE('ACCESS EXPORT'!AE1002)),IF(VLOOKUP(A1002,'ACCESS EXPORT'!A:AE,1,0),UPPER(CONCATENATE('ACCESS EXPORT'!N1002," "&amp;CHAR(10),'ACCESS EXPORT'!AE1002))))</f>
        <v>KATHRYN WILSON 
JAMES HARBOTTLE (AD)</v>
      </c>
      <c r="M1002" s="4" t="str">
        <f>UPPER(VLOOKUP($A1002,'ACCESS EXPORT'!$A:$O,15,FALSE))</f>
        <v>DESIREE RIVERA (PM)</v>
      </c>
      <c r="N1002" s="4" t="str">
        <f ca="1">IF(AND('ACCESS EXPORT'!X1002="",'ACCESS EXPORT'!Y1002=""),IF('ACCESS EXPORT'!V1002&lt;&gt;"",(IF(TODAY()-'ACCESS EXPORT'!V1002&gt;=-60,UPPER(CONCATENATE(VLOOKUP(B1002,'ACCESS EXPORT'!$B:$P,15,FALSE),""&amp;CHAR(10)&amp;"(SEP",TEXT('ACCESS EXPORT'!V1002," MM/DD/YYY)"))),IF(TODAY()-'ACCESS EXPORT'!V1002&lt;0,UPPER(VLOOKUP(B1002,'ACCESS EXPORT'!$B:$P,15,FALSE)),UPPER(VLOOKUP(B1002,'ACCESS EXPORT'!$B:$P,15,FALSE))))),IF('ACCESS EXPORT'!U1002="",UPPER(VLOOKUP(B1002,'ACCESS EXPORT'!$B:$P,15,FALSE)),IF(TODAY()-'ACCESS EXPORT'!U1002&lt;=30,CONCATENATE(UPPER(VLOOKUP(B1002,'ACCESS EXPORT'!$B:$P,15,FALSE)),""&amp;CHAR(10)&amp;"(NEW",TEXT('ACCESS EXPORT'!U1002," MM/DD/YYY)")),IF(AND(TODAY()-'ACCESS EXPORT'!U1002&gt;30,TODAY()&gt;0),UPPER(VLOOKUP(B1002,'ACCESS EXPORT'!$B:$P,15,FALSE)))))),IF('ACCESS EXPORT'!Y1002&lt;&gt;"",UPPER(CONCATENATE(UPPER(VLOOKUP(B1002,'ACCESS EXPORT'!$B:$P,15,FALSE)),""&amp;CHAR(10)&amp;"(Transfer Out",TEXT('ACCESS EXPORT'!Y1002," MM/DD/YYY)"))),IF('ACCESS EXPORT'!X1002&lt;&gt;"",UPPER(CONCATENATE(UPPER(VLOOKUP(B1002,'ACCESS EXPORT'!$B:$P,15,FALSE)),""&amp;CHAR(10)&amp;"(Transfer In",TEXT('ACCESS EXPORT'!X1002," MM/DD/YYY)"))))))</f>
        <v>ECHEVERRIA-BELTRAN, KAREN</v>
      </c>
      <c r="O1002" s="4" t="str">
        <f>_xlfn.IFNA(VLOOKUP(B1002,'ACCESS EXPORT'!$B:$Q,16,FALSE),"")</f>
        <v>MD</v>
      </c>
      <c r="P1002" s="4" t="str">
        <f>_xlfn.IFNA(VLOOKUP(B1002,'ACCESS EXPORT'!B:W,22,FALSE),"-")</f>
        <v>1376526194</v>
      </c>
      <c r="Q1002" s="4" t="str">
        <f>_xlfn.IFNA(VLOOKUP(A1002,'ACCESS EXPORT'!$A:$AG,33,0),"-")</f>
        <v>Julie Morris</v>
      </c>
      <c r="R1002" s="4" t="str">
        <f>_xlfn.IFNA(VLOOKUP(A1002,'ACCESS EXPORT'!$A:$AH,34,0),"-")</f>
        <v>GME Hospital HR</v>
      </c>
      <c r="S1002" s="4" t="str">
        <f>_xlfn.IFNA(VLOOKUP(A1002,'ACCESS EXPORT'!$A:$AI,35,0),"-")</f>
        <v>Anna Bachtis</v>
      </c>
      <c r="T1002" s="4" t="str">
        <f>_xlfn.IFNA(VLOOKUP(A1002,'ACCESS EXPORT'!$A:$AJ,36,0),"-")</f>
        <v>Rebecca Richardson</v>
      </c>
      <c r="U1002" s="4" t="str">
        <f>_xlfn.IFNA(VLOOKUP(A1002,'ACCESS EXPORT'!$A:$AK,37,0),"-")</f>
        <v>athena</v>
      </c>
      <c r="V1002" s="4" t="str">
        <f>_xlfn.IFNA(VLOOKUP(A1002,'ACCESS EXPORT'!$A:$AL,38,0),"-")</f>
        <v>FHMG_MED SPEC</v>
      </c>
      <c r="W1002" s="4" t="str">
        <f>_xlfn.IFNA(VLOOKUP(A1002,'ACCESS EXPORT'!$A:$AM,39,0),"-")</f>
        <v/>
      </c>
      <c r="X1002" s="4" t="str">
        <f>_xlfn.IFNA(VLOOKUP(A1002,'ACCESS EXPORT'!$A:$AN,40,0),"-")</f>
        <v>Karen Kelly</v>
      </c>
      <c r="Y1002" s="26" t="str">
        <f>_xlfn.IFNA(VLOOKUP(A1002,'ACCESS EXPORT'!A:AO,41,0),"")</f>
        <v>Karen Kundinger</v>
      </c>
      <c r="Z1002" s="26" t="str">
        <f>_xlfn.IFNA(VLOOKUP(A1002,'ACCESS EXPORT'!A:AP,42,0),"")</f>
        <v/>
      </c>
      <c r="AA1002" s="26" t="str">
        <f>_xlfn.IFNA(VLOOKUP(A1002,'ACCESS EXPORT'!A:AQ,43,0),"")</f>
        <v>Heather McComb</v>
      </c>
    </row>
    <row r="1003" spans="1:27" ht="18.75" x14ac:dyDescent="0.25">
      <c r="A1003" s="33">
        <v>370</v>
      </c>
      <c r="B1003" s="10">
        <v>2186</v>
      </c>
      <c r="C1003" s="7" t="str">
        <f ca="1">IFERROR(UPPER(IF(AND('ACCESS EXPORT'!AA1003="",'ACCESS EXPORT'!Z1003=""),VLOOKUP(A1003,'ACCESS EXPORT'!$A:$AF,32,FALSE),(IF('ACCESS EXPORT'!AA1003&lt;&gt;"",CONCATENATE(VLOOKUP(A1003,'ACCESS EXPORT'!$A:$AF,32,FALSE)," (Closed",TEXT('ACCESS EXPORT'!AA1003," MM/DD/YYY)")),IF(TODAY()&lt;(('ACCESS EXPORT'!Z1003)+30),CONCATENATE(VLOOKUP(A1003,'ACCESS EXPORT'!$A:$AF,32,FALSE)," (Opens",TEXT('ACCESS EXPORT'!Z1003," MM/DD/YYY)")),VLOOKUP(A1003,'ACCESS EXPORT'!$A:$AF,32,FALSE)))))),"-")</f>
        <v>ADVENTHEALTH MEDICAL GROUP INTERNAL MEDICINE AT ORLANDO</v>
      </c>
      <c r="D1003" s="3" t="str">
        <f ca="1">IFERROR(UPPER(IF(AND('ACCESS EXPORT'!AA1003="",'ACCESS EXPORT'!Z1003=""),VLOOKUP(A1003,'ACCESS EXPORT'!$A:$AF,28,FALSE),(IF('ACCESS EXPORT'!AA1003&lt;&gt;"",CONCATENATE(VLOOKUP(A1003,'ACCESS EXPORT'!$A:$AF,28,FALSE)," (Closed",TEXT('ACCESS EXPORT'!AA1003," MM/DD/YYY)")),IF(TODAY()&lt;(('ACCESS EXPORT'!Z1003)+30),CONCATENATE(VLOOKUP(A1003,'ACCESS EXPORT'!$A:$AF,28,FALSE)," (Opens",TEXT('ACCESS EXPORT'!Z1003," MM/DD/YYY)")),VLOOKUP(A1003,'ACCESS EXPORT'!$A:$AF,28,FALSE)))))),"-")</f>
        <v>MEDICINE SPECIALISTS</v>
      </c>
      <c r="E1003" s="3" t="str">
        <f>VLOOKUP($A1003,'ACCESS EXPORT'!$A:$AF,3,FALSE)</f>
        <v>7782</v>
      </c>
      <c r="F1003" s="3" t="str">
        <f>UPPER(CONCATENATE(VLOOKUP(A1003,'ACCESS EXPORT'!$A:$AF,4,FALSE)," ",VLOOKUP(A1003,'ACCESS EXPORT'!$A:$AF,5,FALSE)," ",VLOOKUP(A1003,'ACCESS EXPORT'!$A:$AF,6,FALSE)," ",VLOOKUP(A1003,'ACCESS EXPORT'!$A:$AA,7,FALSE)," ",VLOOKUP(A1003,'ACCESS EXPORT'!$A:$AA,8,FALSE)))</f>
        <v>2501 N ORANGE AVE SUITE 235 ORLANDO FL 32804</v>
      </c>
      <c r="G1003" s="4" t="str">
        <f>UPPER(VLOOKUP($A1003,'ACCESS EXPORT'!$A:$AF,9,FALSE))</f>
        <v>ORANGE</v>
      </c>
      <c r="H1003" s="4" t="str">
        <f>_xlfn.IFNA(VLOOKUP($B1003,'ACCESS EXPORT'!$B:$J,9,FALSE),"")</f>
        <v>GME</v>
      </c>
      <c r="I1003" s="3" t="str">
        <f>CONCATENATE("(P)",VLOOKUP($A1003,'ACCESS EXPORT'!$A:$AF,11,FALSE)," (F)",VLOOKUP($A1003,'ACCESS EXPORT'!$A:$AF,29,FALSE))</f>
        <v>(P)(407) 303-7270 (F)(407) 303-2553</v>
      </c>
      <c r="J1003" s="4" t="str">
        <f>UPPER(VLOOKUP($A1003,'ACCESS EXPORT'!$A:$AF,12,FALSE))</f>
        <v>INTERNAL MEDICINE</v>
      </c>
      <c r="K1003" s="4" t="str">
        <f>UPPER(VLOOKUP($A1003,'ACCESS EXPORT'!$A:$AF,13,FALSE))</f>
        <v>DEBORAH HAYWOOD</v>
      </c>
      <c r="L1003" s="3" t="str">
        <f>IF(AND(VLOOKUP(A1003,'ACCESS EXPORT'!A:AE,1,0),'ACCESS EXPORT'!N1003=""),UPPER(CONCATENATE('ACCESS EXPORT'!AE1003)),IF(VLOOKUP(A1003,'ACCESS EXPORT'!A:AE,1,0),UPPER(CONCATENATE('ACCESS EXPORT'!N1003," "&amp;CHAR(10),'ACCESS EXPORT'!AE1003))))</f>
        <v>KATHRYN WILSON 
JAMES HARBOTTLE (AD)</v>
      </c>
      <c r="M1003" s="4" t="str">
        <f>UPPER(VLOOKUP($A1003,'ACCESS EXPORT'!$A:$O,15,FALSE))</f>
        <v>DESIREE RIVERA (PM)</v>
      </c>
      <c r="N1003" s="4" t="str">
        <f ca="1">IF(AND('ACCESS EXPORT'!X1003="",'ACCESS EXPORT'!Y1003=""),IF('ACCESS EXPORT'!V1003&lt;&gt;"",(IF(TODAY()-'ACCESS EXPORT'!V1003&gt;=-60,UPPER(CONCATENATE(VLOOKUP(B1003,'ACCESS EXPORT'!$B:$P,15,FALSE),""&amp;CHAR(10)&amp;"(SEP",TEXT('ACCESS EXPORT'!V1003," MM/DD/YYY)"))),IF(TODAY()-'ACCESS EXPORT'!V1003&lt;0,UPPER(VLOOKUP(B1003,'ACCESS EXPORT'!$B:$P,15,FALSE)),UPPER(VLOOKUP(B1003,'ACCESS EXPORT'!$B:$P,15,FALSE))))),IF('ACCESS EXPORT'!U1003="",UPPER(VLOOKUP(B1003,'ACCESS EXPORT'!$B:$P,15,FALSE)),IF(TODAY()-'ACCESS EXPORT'!U1003&lt;=30,CONCATENATE(UPPER(VLOOKUP(B1003,'ACCESS EXPORT'!$B:$P,15,FALSE)),""&amp;CHAR(10)&amp;"(NEW",TEXT('ACCESS EXPORT'!U1003," MM/DD/YYY)")),IF(AND(TODAY()-'ACCESS EXPORT'!U1003&gt;30,TODAY()&gt;0),UPPER(VLOOKUP(B1003,'ACCESS EXPORT'!$B:$P,15,FALSE)))))),IF('ACCESS EXPORT'!Y1003&lt;&gt;"",UPPER(CONCATENATE(UPPER(VLOOKUP(B1003,'ACCESS EXPORT'!$B:$P,15,FALSE)),""&amp;CHAR(10)&amp;"(Transfer Out",TEXT('ACCESS EXPORT'!Y1003," MM/DD/YYY)"))),IF('ACCESS EXPORT'!X1003&lt;&gt;"",UPPER(CONCATENATE(UPPER(VLOOKUP(B1003,'ACCESS EXPORT'!$B:$P,15,FALSE)),""&amp;CHAR(10)&amp;"(Transfer In",TEXT('ACCESS EXPORT'!X1003," MM/DD/YYY)"))))))</f>
        <v>MANOUCHERI, MANOUCHER</v>
      </c>
      <c r="O1003" s="4" t="str">
        <f>_xlfn.IFNA(VLOOKUP(B1003,'ACCESS EXPORT'!$B:$Q,16,FALSE),"")</f>
        <v>MD</v>
      </c>
      <c r="P1003" s="4" t="str">
        <f>_xlfn.IFNA(VLOOKUP(B1003,'ACCESS EXPORT'!B:W,22,FALSE),"-")</f>
        <v>1457340101</v>
      </c>
      <c r="Q1003" s="4" t="str">
        <f>_xlfn.IFNA(VLOOKUP(A1003,'ACCESS EXPORT'!$A:$AG,33,0),"-")</f>
        <v>Julie Morris</v>
      </c>
      <c r="R1003" s="4" t="str">
        <f>_xlfn.IFNA(VLOOKUP(A1003,'ACCESS EXPORT'!$A:$AH,34,0),"-")</f>
        <v>GME Hospital HR</v>
      </c>
      <c r="S1003" s="4" t="str">
        <f>_xlfn.IFNA(VLOOKUP(A1003,'ACCESS EXPORT'!$A:$AI,35,0),"-")</f>
        <v>Anna Bachtis</v>
      </c>
      <c r="T1003" s="4" t="str">
        <f>_xlfn.IFNA(VLOOKUP(A1003,'ACCESS EXPORT'!$A:$AJ,36,0),"-")</f>
        <v>Rebecca Richardson</v>
      </c>
      <c r="U1003" s="4" t="str">
        <f>_xlfn.IFNA(VLOOKUP(A1003,'ACCESS EXPORT'!$A:$AK,37,0),"-")</f>
        <v>athena</v>
      </c>
      <c r="V1003" s="4" t="str">
        <f>_xlfn.IFNA(VLOOKUP(A1003,'ACCESS EXPORT'!$A:$AL,38,0),"-")</f>
        <v>FHMG_MED SPEC</v>
      </c>
      <c r="W1003" s="4" t="str">
        <f>_xlfn.IFNA(VLOOKUP(A1003,'ACCESS EXPORT'!$A:$AM,39,0),"-")</f>
        <v/>
      </c>
      <c r="X1003" s="4" t="str">
        <f>_xlfn.IFNA(VLOOKUP(A1003,'ACCESS EXPORT'!$A:$AN,40,0),"-")</f>
        <v>Karen Kelly</v>
      </c>
      <c r="Y1003" s="26" t="str">
        <f>_xlfn.IFNA(VLOOKUP(A1003,'ACCESS EXPORT'!A:AO,41,0),"")</f>
        <v>Karen Kundinger</v>
      </c>
      <c r="Z1003" s="26" t="str">
        <f>_xlfn.IFNA(VLOOKUP(A1003,'ACCESS EXPORT'!A:AP,42,0),"")</f>
        <v/>
      </c>
      <c r="AA1003" s="26" t="str">
        <f>_xlfn.IFNA(VLOOKUP(A1003,'ACCESS EXPORT'!A:AQ,43,0),"")</f>
        <v>Heather McComb</v>
      </c>
    </row>
    <row r="1004" spans="1:27" ht="18.75" x14ac:dyDescent="0.25">
      <c r="A1004" s="33">
        <v>370</v>
      </c>
      <c r="B1004" s="10">
        <v>2111</v>
      </c>
      <c r="C1004" s="7" t="str">
        <f ca="1">IFERROR(UPPER(IF(AND('ACCESS EXPORT'!AA1004="",'ACCESS EXPORT'!Z1004=""),VLOOKUP(A1004,'ACCESS EXPORT'!$A:$AF,32,FALSE),(IF('ACCESS EXPORT'!AA1004&lt;&gt;"",CONCATENATE(VLOOKUP(A1004,'ACCESS EXPORT'!$A:$AF,32,FALSE)," (Closed",TEXT('ACCESS EXPORT'!AA1004," MM/DD/YYY)")),IF(TODAY()&lt;(('ACCESS EXPORT'!Z1004)+30),CONCATENATE(VLOOKUP(A1004,'ACCESS EXPORT'!$A:$AF,32,FALSE)," (Opens",TEXT('ACCESS EXPORT'!Z1004," MM/DD/YYY)")),VLOOKUP(A1004,'ACCESS EXPORT'!$A:$AF,32,FALSE)))))),"-")</f>
        <v>ADVENTHEALTH MEDICAL GROUP INTERNAL MEDICINE AT ORLANDO</v>
      </c>
      <c r="D1004" s="3" t="str">
        <f ca="1">IFERROR(UPPER(IF(AND('ACCESS EXPORT'!AA1004="",'ACCESS EXPORT'!Z1004=""),VLOOKUP(A1004,'ACCESS EXPORT'!$A:$AF,28,FALSE),(IF('ACCESS EXPORT'!AA1004&lt;&gt;"",CONCATENATE(VLOOKUP(A1004,'ACCESS EXPORT'!$A:$AF,28,FALSE)," (Closed",TEXT('ACCESS EXPORT'!AA1004," MM/DD/YYY)")),IF(TODAY()&lt;(('ACCESS EXPORT'!Z1004)+30),CONCATENATE(VLOOKUP(A1004,'ACCESS EXPORT'!$A:$AF,28,FALSE)," (Opens",TEXT('ACCESS EXPORT'!Z1004," MM/DD/YYY)")),VLOOKUP(A1004,'ACCESS EXPORT'!$A:$AF,28,FALSE)))))),"-")</f>
        <v>MEDICINE SPECIALISTS</v>
      </c>
      <c r="E1004" s="3" t="str">
        <f>VLOOKUP($A1004,'ACCESS EXPORT'!$A:$AF,3,FALSE)</f>
        <v>7782</v>
      </c>
      <c r="F1004" s="3" t="str">
        <f>UPPER(CONCATENATE(VLOOKUP(A1004,'ACCESS EXPORT'!$A:$AF,4,FALSE)," ",VLOOKUP(A1004,'ACCESS EXPORT'!$A:$AF,5,FALSE)," ",VLOOKUP(A1004,'ACCESS EXPORT'!$A:$AF,6,FALSE)," ",VLOOKUP(A1004,'ACCESS EXPORT'!$A:$AA,7,FALSE)," ",VLOOKUP(A1004,'ACCESS EXPORT'!$A:$AA,8,FALSE)))</f>
        <v>2501 N ORANGE AVE SUITE 235 ORLANDO FL 32804</v>
      </c>
      <c r="G1004" s="4" t="str">
        <f>UPPER(VLOOKUP($A1004,'ACCESS EXPORT'!$A:$AF,9,FALSE))</f>
        <v>ORANGE</v>
      </c>
      <c r="H1004" s="4" t="str">
        <f>_xlfn.IFNA(VLOOKUP($B1004,'ACCESS EXPORT'!$B:$J,9,FALSE),"")</f>
        <v>GME</v>
      </c>
      <c r="I1004" s="3" t="str">
        <f>CONCATENATE("(P)",VLOOKUP($A1004,'ACCESS EXPORT'!$A:$AF,11,FALSE)," (F)",VLOOKUP($A1004,'ACCESS EXPORT'!$A:$AF,29,FALSE))</f>
        <v>(P)(407) 303-7270 (F)(407) 303-2553</v>
      </c>
      <c r="J1004" s="4" t="str">
        <f>UPPER(VLOOKUP($A1004,'ACCESS EXPORT'!$A:$AF,12,FALSE))</f>
        <v>INTERNAL MEDICINE</v>
      </c>
      <c r="K1004" s="4" t="str">
        <f>UPPER(VLOOKUP($A1004,'ACCESS EXPORT'!$A:$AF,13,FALSE))</f>
        <v>DEBORAH HAYWOOD</v>
      </c>
      <c r="L1004" s="3" t="str">
        <f>IF(AND(VLOOKUP(A1004,'ACCESS EXPORT'!A:AE,1,0),'ACCESS EXPORT'!N1004=""),UPPER(CONCATENATE('ACCESS EXPORT'!AE1004)),IF(VLOOKUP(A1004,'ACCESS EXPORT'!A:AE,1,0),UPPER(CONCATENATE('ACCESS EXPORT'!N1004," "&amp;CHAR(10),'ACCESS EXPORT'!AE1004))))</f>
        <v>KATHRYN WILSON 
JAMES HARBOTTLE (AD)</v>
      </c>
      <c r="M1004" s="4" t="str">
        <f>UPPER(VLOOKUP($A1004,'ACCESS EXPORT'!$A:$O,15,FALSE))</f>
        <v>DESIREE RIVERA (PM)</v>
      </c>
      <c r="N1004" s="4" t="str">
        <f ca="1">IF(AND('ACCESS EXPORT'!X1004="",'ACCESS EXPORT'!Y1004=""),IF('ACCESS EXPORT'!V1004&lt;&gt;"",(IF(TODAY()-'ACCESS EXPORT'!V1004&gt;=-60,UPPER(CONCATENATE(VLOOKUP(B1004,'ACCESS EXPORT'!$B:$P,15,FALSE),""&amp;CHAR(10)&amp;"(SEP",TEXT('ACCESS EXPORT'!V1004," MM/DD/YYY)"))),IF(TODAY()-'ACCESS EXPORT'!V1004&lt;0,UPPER(VLOOKUP(B1004,'ACCESS EXPORT'!$B:$P,15,FALSE)),UPPER(VLOOKUP(B1004,'ACCESS EXPORT'!$B:$P,15,FALSE))))),IF('ACCESS EXPORT'!U1004="",UPPER(VLOOKUP(B1004,'ACCESS EXPORT'!$B:$P,15,FALSE)),IF(TODAY()-'ACCESS EXPORT'!U1004&lt;=30,CONCATENATE(UPPER(VLOOKUP(B1004,'ACCESS EXPORT'!$B:$P,15,FALSE)),""&amp;CHAR(10)&amp;"(NEW",TEXT('ACCESS EXPORT'!U1004," MM/DD/YYY)")),IF(AND(TODAY()-'ACCESS EXPORT'!U1004&gt;30,TODAY()&gt;0),UPPER(VLOOKUP(B1004,'ACCESS EXPORT'!$B:$P,15,FALSE)))))),IF('ACCESS EXPORT'!Y1004&lt;&gt;"",UPPER(CONCATENATE(UPPER(VLOOKUP(B1004,'ACCESS EXPORT'!$B:$P,15,FALSE)),""&amp;CHAR(10)&amp;"(Transfer Out",TEXT('ACCESS EXPORT'!Y1004," MM/DD/YYY)"))),IF('ACCESS EXPORT'!X1004&lt;&gt;"",UPPER(CONCATENATE(UPPER(VLOOKUP(B1004,'ACCESS EXPORT'!$B:$P,15,FALSE)),""&amp;CHAR(10)&amp;"(Transfer In",TEXT('ACCESS EXPORT'!X1004," MM/DD/YYY)"))))))</f>
        <v>ALBORS-MORA, MELANIE</v>
      </c>
      <c r="O1004" s="4" t="str">
        <f>_xlfn.IFNA(VLOOKUP(B1004,'ACCESS EXPORT'!$B:$Q,16,FALSE),"")</f>
        <v>MD</v>
      </c>
      <c r="P1004" s="4" t="str">
        <f>_xlfn.IFNA(VLOOKUP(B1004,'ACCESS EXPORT'!B:W,22,FALSE),"-")</f>
        <v>1851396758</v>
      </c>
      <c r="Q1004" s="4" t="str">
        <f>_xlfn.IFNA(VLOOKUP(A1004,'ACCESS EXPORT'!$A:$AG,33,0),"-")</f>
        <v>Julie Morris</v>
      </c>
      <c r="R1004" s="4" t="str">
        <f>_xlfn.IFNA(VLOOKUP(A1004,'ACCESS EXPORT'!$A:$AH,34,0),"-")</f>
        <v>GME Hospital HR</v>
      </c>
      <c r="S1004" s="4" t="str">
        <f>_xlfn.IFNA(VLOOKUP(A1004,'ACCESS EXPORT'!$A:$AI,35,0),"-")</f>
        <v>Anna Bachtis</v>
      </c>
      <c r="T1004" s="4" t="str">
        <f>_xlfn.IFNA(VLOOKUP(A1004,'ACCESS EXPORT'!$A:$AJ,36,0),"-")</f>
        <v>Rebecca Richardson</v>
      </c>
      <c r="U1004" s="4" t="str">
        <f>_xlfn.IFNA(VLOOKUP(A1004,'ACCESS EXPORT'!$A:$AK,37,0),"-")</f>
        <v>athena</v>
      </c>
      <c r="V1004" s="4" t="str">
        <f>_xlfn.IFNA(VLOOKUP(A1004,'ACCESS EXPORT'!$A:$AL,38,0),"-")</f>
        <v>FHMG_MED SPEC</v>
      </c>
      <c r="W1004" s="4" t="str">
        <f>_xlfn.IFNA(VLOOKUP(A1004,'ACCESS EXPORT'!$A:$AM,39,0),"-")</f>
        <v/>
      </c>
      <c r="X1004" s="4" t="str">
        <f>_xlfn.IFNA(VLOOKUP(A1004,'ACCESS EXPORT'!$A:$AN,40,0),"-")</f>
        <v>Karen Kelly</v>
      </c>
      <c r="Y1004" s="26" t="str">
        <f>_xlfn.IFNA(VLOOKUP(A1004,'ACCESS EXPORT'!A:AO,41,0),"")</f>
        <v>Karen Kundinger</v>
      </c>
      <c r="Z1004" s="26" t="str">
        <f>_xlfn.IFNA(VLOOKUP(A1004,'ACCESS EXPORT'!A:AP,42,0),"")</f>
        <v/>
      </c>
      <c r="AA1004" s="26" t="str">
        <f>_xlfn.IFNA(VLOOKUP(A1004,'ACCESS EXPORT'!A:AQ,43,0),"")</f>
        <v>Heather McComb</v>
      </c>
    </row>
    <row r="1005" spans="1:27" ht="18.75" x14ac:dyDescent="0.25">
      <c r="A1005" s="33">
        <v>351</v>
      </c>
      <c r="B1005" s="10">
        <v>2029</v>
      </c>
      <c r="C1005" s="7" t="str">
        <f ca="1">IFERROR(UPPER(IF(AND('ACCESS EXPORT'!AA1005="",'ACCESS EXPORT'!Z1005=""),VLOOKUP(A1005,'ACCESS EXPORT'!$A:$AF,32,FALSE),(IF('ACCESS EXPORT'!AA1005&lt;&gt;"",CONCATENATE(VLOOKUP(A1005,'ACCESS EXPORT'!$A:$AF,32,FALSE)," (Closed",TEXT('ACCESS EXPORT'!AA1005," MM/DD/YYY)")),IF(TODAY()&lt;(('ACCESS EXPORT'!Z1005)+30),CONCATENATE(VLOOKUP(A1005,'ACCESS EXPORT'!$A:$AF,32,FALSE)," (Opens",TEXT('ACCESS EXPORT'!Z1005," MM/DD/YYY)")),VLOOKUP(A1005,'ACCESS EXPORT'!$A:$AF,32,FALSE)))))),"-")</f>
        <v>ADVENTHEALTH MEDICAL GROUP PALLIATIVE CARE AT ORLANDO</v>
      </c>
      <c r="D1005" s="3" t="str">
        <f ca="1">IFERROR(UPPER(IF(AND('ACCESS EXPORT'!AA1005="",'ACCESS EXPORT'!Z1005=""),VLOOKUP(A1005,'ACCESS EXPORT'!$A:$AF,28,FALSE),(IF('ACCESS EXPORT'!AA1005&lt;&gt;"",CONCATENATE(VLOOKUP(A1005,'ACCESS EXPORT'!$A:$AF,28,FALSE)," (Closed",TEXT('ACCESS EXPORT'!AA1005," MM/DD/YYY)")),IF(TODAY()&lt;(('ACCESS EXPORT'!Z1005)+30),CONCATENATE(VLOOKUP(A1005,'ACCESS EXPORT'!$A:$AF,28,FALSE)," (Opens",TEXT('ACCESS EXPORT'!Z1005," MM/DD/YYY)")),VLOOKUP(A1005,'ACCESS EXPORT'!$A:$AF,28,FALSE)))))),"-")</f>
        <v>PALLIATIVE CARE SPECIALISTS</v>
      </c>
      <c r="E1005" s="3" t="str">
        <f>VLOOKUP($A1005,'ACCESS EXPORT'!$A:$AF,3,FALSE)</f>
        <v>7783</v>
      </c>
      <c r="F1005" s="3" t="str">
        <f>UPPER(CONCATENATE(VLOOKUP(A1005,'ACCESS EXPORT'!$A:$AF,4,FALSE)," ",VLOOKUP(A1005,'ACCESS EXPORT'!$A:$AF,5,FALSE)," ",VLOOKUP(A1005,'ACCESS EXPORT'!$A:$AF,6,FALSE)," ",VLOOKUP(A1005,'ACCESS EXPORT'!$A:$AA,7,FALSE)," ",VLOOKUP(A1005,'ACCESS EXPORT'!$A:$AA,8,FALSE)))</f>
        <v>2501 N ORANGE AVE SUITE 235 ORLANDO FL 32804</v>
      </c>
      <c r="G1005" s="4" t="str">
        <f>UPPER(VLOOKUP($A1005,'ACCESS EXPORT'!$A:$AF,9,FALSE))</f>
        <v>ORANGE</v>
      </c>
      <c r="H1005" s="4" t="str">
        <f>_xlfn.IFNA(VLOOKUP($B1005,'ACCESS EXPORT'!$B:$J,9,FALSE),"")</f>
        <v>Palliative Care</v>
      </c>
      <c r="I1005" s="3" t="str">
        <f>CONCATENATE("(P)",VLOOKUP($A1005,'ACCESS EXPORT'!$A:$AF,11,FALSE)," (F)",VLOOKUP($A1005,'ACCESS EXPORT'!$A:$AF,29,FALSE))</f>
        <v>(P)(407) 303-7270 (F)(407) 303-2553</v>
      </c>
      <c r="J1005" s="4" t="str">
        <f>UPPER(VLOOKUP($A1005,'ACCESS EXPORT'!$A:$AF,12,FALSE))</f>
        <v>PALLIATIVE CARE</v>
      </c>
      <c r="K1005" s="4" t="str">
        <f>UPPER(VLOOKUP($A1005,'ACCESS EXPORT'!$A:$AF,13,FALSE))</f>
        <v>DEBORAH HAYWOOD</v>
      </c>
      <c r="L1005" s="3" t="str">
        <f>IF(AND(VLOOKUP(A1005,'ACCESS EXPORT'!A:AE,1,0),'ACCESS EXPORT'!N1005=""),UPPER(CONCATENATE('ACCESS EXPORT'!AE1005)),IF(VLOOKUP(A1005,'ACCESS EXPORT'!A:AE,1,0),UPPER(CONCATENATE('ACCESS EXPORT'!N1005," "&amp;CHAR(10),'ACCESS EXPORT'!AE1005))))</f>
        <v>KATHRYN WILSON 
JAMES HARBOTTLE (AD)</v>
      </c>
      <c r="M1005" s="4" t="str">
        <f>UPPER(VLOOKUP($A1005,'ACCESS EXPORT'!$A:$O,15,FALSE))</f>
        <v>DESIREE RIVERA (PM)</v>
      </c>
      <c r="N1005" s="4" t="str">
        <f ca="1">IF(AND('ACCESS EXPORT'!X1005="",'ACCESS EXPORT'!Y1005=""),IF('ACCESS EXPORT'!V1005&lt;&gt;"",(IF(TODAY()-'ACCESS EXPORT'!V1005&gt;=-60,UPPER(CONCATENATE(VLOOKUP(B1005,'ACCESS EXPORT'!$B:$P,15,FALSE),""&amp;CHAR(10)&amp;"(SEP",TEXT('ACCESS EXPORT'!V1005," MM/DD/YYY)"))),IF(TODAY()-'ACCESS EXPORT'!V1005&lt;0,UPPER(VLOOKUP(B1005,'ACCESS EXPORT'!$B:$P,15,FALSE)),UPPER(VLOOKUP(B1005,'ACCESS EXPORT'!$B:$P,15,FALSE))))),IF('ACCESS EXPORT'!U1005="",UPPER(VLOOKUP(B1005,'ACCESS EXPORT'!$B:$P,15,FALSE)),IF(TODAY()-'ACCESS EXPORT'!U1005&lt;=30,CONCATENATE(UPPER(VLOOKUP(B1005,'ACCESS EXPORT'!$B:$P,15,FALSE)),""&amp;CHAR(10)&amp;"(NEW",TEXT('ACCESS EXPORT'!U1005," MM/DD/YYY)")),IF(AND(TODAY()-'ACCESS EXPORT'!U1005&gt;30,TODAY()&gt;0),UPPER(VLOOKUP(B1005,'ACCESS EXPORT'!$B:$P,15,FALSE)))))),IF('ACCESS EXPORT'!Y1005&lt;&gt;"",UPPER(CONCATENATE(UPPER(VLOOKUP(B1005,'ACCESS EXPORT'!$B:$P,15,FALSE)),""&amp;CHAR(10)&amp;"(Transfer Out",TEXT('ACCESS EXPORT'!Y1005," MM/DD/YYY)"))),IF('ACCESS EXPORT'!X1005&lt;&gt;"",UPPER(CONCATENATE(UPPER(VLOOKUP(B1005,'ACCESS EXPORT'!$B:$P,15,FALSE)),""&amp;CHAR(10)&amp;"(Transfer In",TEXT('ACCESS EXPORT'!X1005," MM/DD/YYY)"))))))</f>
        <v>GONZALEZ, MARIA</v>
      </c>
      <c r="O1005" s="4" t="str">
        <f>_xlfn.IFNA(VLOOKUP(B1005,'ACCESS EXPORT'!$B:$Q,16,FALSE),"")</f>
        <v>MD</v>
      </c>
      <c r="P1005" s="4" t="str">
        <f>_xlfn.IFNA(VLOOKUP(B1005,'ACCESS EXPORT'!B:W,22,FALSE),"-")</f>
        <v>1730396896</v>
      </c>
      <c r="Q1005" s="4" t="str">
        <f>_xlfn.IFNA(VLOOKUP(A1005,'ACCESS EXPORT'!$A:$AG,33,0),"-")</f>
        <v>Bevine Whyte</v>
      </c>
      <c r="R1005" s="4" t="str">
        <f>_xlfn.IFNA(VLOOKUP(A1005,'ACCESS EXPORT'!$A:$AH,34,0),"-")</f>
        <v>GME Hospital HR</v>
      </c>
      <c r="S1005" s="4" t="str">
        <f>_xlfn.IFNA(VLOOKUP(A1005,'ACCESS EXPORT'!$A:$AI,35,0),"-")</f>
        <v>Anna Bachtis</v>
      </c>
      <c r="T1005" s="4" t="str">
        <f>_xlfn.IFNA(VLOOKUP(A1005,'ACCESS EXPORT'!$A:$AJ,36,0),"-")</f>
        <v>TBD</v>
      </c>
      <c r="U1005" s="4" t="str">
        <f>_xlfn.IFNA(VLOOKUP(A1005,'ACCESS EXPORT'!$A:$AK,37,0),"-")</f>
        <v>athena</v>
      </c>
      <c r="V1005" s="4" t="str">
        <f>_xlfn.IFNA(VLOOKUP(A1005,'ACCESS EXPORT'!$A:$AL,38,0),"-")</f>
        <v>N/A</v>
      </c>
      <c r="W1005" s="4" t="str">
        <f>_xlfn.IFNA(VLOOKUP(A1005,'ACCESS EXPORT'!$A:$AM,39,0),"-")</f>
        <v/>
      </c>
      <c r="X1005" s="4" t="str">
        <f>_xlfn.IFNA(VLOOKUP(A1005,'ACCESS EXPORT'!$A:$AN,40,0),"-")</f>
        <v>Karen Kelly</v>
      </c>
      <c r="Y1005" s="26" t="str">
        <f>_xlfn.IFNA(VLOOKUP(A1005,'ACCESS EXPORT'!A:AO,41,0),"")</f>
        <v>Kristin Miller</v>
      </c>
      <c r="Z1005" s="26" t="str">
        <f>_xlfn.IFNA(VLOOKUP(A1005,'ACCESS EXPORT'!A:AP,42,0),"")</f>
        <v/>
      </c>
      <c r="AA1005" s="26" t="str">
        <f>_xlfn.IFNA(VLOOKUP(A1005,'ACCESS EXPORT'!A:AQ,43,0),"")</f>
        <v>Heather Tootle</v>
      </c>
    </row>
    <row r="1006" spans="1:27" ht="18.75" x14ac:dyDescent="0.25">
      <c r="A1006" s="33">
        <v>351</v>
      </c>
      <c r="B1006" s="10">
        <v>2028</v>
      </c>
      <c r="C1006" s="7" t="str">
        <f ca="1">IFERROR(UPPER(IF(AND('ACCESS EXPORT'!AA1006="",'ACCESS EXPORT'!Z1006=""),VLOOKUP(A1006,'ACCESS EXPORT'!$A:$AF,32,FALSE),(IF('ACCESS EXPORT'!AA1006&lt;&gt;"",CONCATENATE(VLOOKUP(A1006,'ACCESS EXPORT'!$A:$AF,32,FALSE)," (Closed",TEXT('ACCESS EXPORT'!AA1006," MM/DD/YYY)")),IF(TODAY()&lt;(('ACCESS EXPORT'!Z1006)+30),CONCATENATE(VLOOKUP(A1006,'ACCESS EXPORT'!$A:$AF,32,FALSE)," (Opens",TEXT('ACCESS EXPORT'!Z1006," MM/DD/YYY)")),VLOOKUP(A1006,'ACCESS EXPORT'!$A:$AF,32,FALSE)))))),"-")</f>
        <v>ADVENTHEALTH MEDICAL GROUP PALLIATIVE CARE AT ORLANDO</v>
      </c>
      <c r="D1006" s="3" t="str">
        <f ca="1">IFERROR(UPPER(IF(AND('ACCESS EXPORT'!AA1006="",'ACCESS EXPORT'!Z1006=""),VLOOKUP(A1006,'ACCESS EXPORT'!$A:$AF,28,FALSE),(IF('ACCESS EXPORT'!AA1006&lt;&gt;"",CONCATENATE(VLOOKUP(A1006,'ACCESS EXPORT'!$A:$AF,28,FALSE)," (Closed",TEXT('ACCESS EXPORT'!AA1006," MM/DD/YYY)")),IF(TODAY()&lt;(('ACCESS EXPORT'!Z1006)+30),CONCATENATE(VLOOKUP(A1006,'ACCESS EXPORT'!$A:$AF,28,FALSE)," (Opens",TEXT('ACCESS EXPORT'!Z1006," MM/DD/YYY)")),VLOOKUP(A1006,'ACCESS EXPORT'!$A:$AF,28,FALSE)))))),"-")</f>
        <v>PALLIATIVE CARE SPECIALISTS</v>
      </c>
      <c r="E1006" s="3" t="str">
        <f>VLOOKUP($A1006,'ACCESS EXPORT'!$A:$AF,3,FALSE)</f>
        <v>7783</v>
      </c>
      <c r="F1006" s="3" t="str">
        <f>UPPER(CONCATENATE(VLOOKUP(A1006,'ACCESS EXPORT'!$A:$AF,4,FALSE)," ",VLOOKUP(A1006,'ACCESS EXPORT'!$A:$AF,5,FALSE)," ",VLOOKUP(A1006,'ACCESS EXPORT'!$A:$AF,6,FALSE)," ",VLOOKUP(A1006,'ACCESS EXPORT'!$A:$AA,7,FALSE)," ",VLOOKUP(A1006,'ACCESS EXPORT'!$A:$AA,8,FALSE)))</f>
        <v>2501 N ORANGE AVE SUITE 235 ORLANDO FL 32804</v>
      </c>
      <c r="G1006" s="4" t="str">
        <f>UPPER(VLOOKUP($A1006,'ACCESS EXPORT'!$A:$AF,9,FALSE))</f>
        <v>ORANGE</v>
      </c>
      <c r="H1006" s="4" t="str">
        <f>_xlfn.IFNA(VLOOKUP($B1006,'ACCESS EXPORT'!$B:$J,9,FALSE),"")</f>
        <v>Palliative Care</v>
      </c>
      <c r="I1006" s="3" t="str">
        <f>CONCATENATE("(P)",VLOOKUP($A1006,'ACCESS EXPORT'!$A:$AF,11,FALSE)," (F)",VLOOKUP($A1006,'ACCESS EXPORT'!$A:$AF,29,FALSE))</f>
        <v>(P)(407) 303-7270 (F)(407) 303-2553</v>
      </c>
      <c r="J1006" s="4" t="str">
        <f>UPPER(VLOOKUP($A1006,'ACCESS EXPORT'!$A:$AF,12,FALSE))</f>
        <v>PALLIATIVE CARE</v>
      </c>
      <c r="K1006" s="4" t="str">
        <f>UPPER(VLOOKUP($A1006,'ACCESS EXPORT'!$A:$AF,13,FALSE))</f>
        <v>DEBORAH HAYWOOD</v>
      </c>
      <c r="L1006" s="3" t="str">
        <f>IF(AND(VLOOKUP(A1006,'ACCESS EXPORT'!A:AE,1,0),'ACCESS EXPORT'!N1006=""),UPPER(CONCATENATE('ACCESS EXPORT'!AE1006)),IF(VLOOKUP(A1006,'ACCESS EXPORT'!A:AE,1,0),UPPER(CONCATENATE('ACCESS EXPORT'!N1006," "&amp;CHAR(10),'ACCESS EXPORT'!AE1006))))</f>
        <v>KATHRYN WILSON 
JAMES HARBOTTLE (AD)</v>
      </c>
      <c r="M1006" s="4" t="str">
        <f>UPPER(VLOOKUP($A1006,'ACCESS EXPORT'!$A:$O,15,FALSE))</f>
        <v>DESIREE RIVERA (PM)</v>
      </c>
      <c r="N1006" s="4" t="str">
        <f ca="1">IF(AND('ACCESS EXPORT'!X1006="",'ACCESS EXPORT'!Y1006=""),IF('ACCESS EXPORT'!V1006&lt;&gt;"",(IF(TODAY()-'ACCESS EXPORT'!V1006&gt;=-60,UPPER(CONCATENATE(VLOOKUP(B1006,'ACCESS EXPORT'!$B:$P,15,FALSE),""&amp;CHAR(10)&amp;"(SEP",TEXT('ACCESS EXPORT'!V1006," MM/DD/YYY)"))),IF(TODAY()-'ACCESS EXPORT'!V1006&lt;0,UPPER(VLOOKUP(B1006,'ACCESS EXPORT'!$B:$P,15,FALSE)),UPPER(VLOOKUP(B1006,'ACCESS EXPORT'!$B:$P,15,FALSE))))),IF('ACCESS EXPORT'!U1006="",UPPER(VLOOKUP(B1006,'ACCESS EXPORT'!$B:$P,15,FALSE)),IF(TODAY()-'ACCESS EXPORT'!U1006&lt;=30,CONCATENATE(UPPER(VLOOKUP(B1006,'ACCESS EXPORT'!$B:$P,15,FALSE)),""&amp;CHAR(10)&amp;"(NEW",TEXT('ACCESS EXPORT'!U1006," MM/DD/YYY)")),IF(AND(TODAY()-'ACCESS EXPORT'!U1006&gt;30,TODAY()&gt;0),UPPER(VLOOKUP(B1006,'ACCESS EXPORT'!$B:$P,15,FALSE)))))),IF('ACCESS EXPORT'!Y1006&lt;&gt;"",UPPER(CONCATENATE(UPPER(VLOOKUP(B1006,'ACCESS EXPORT'!$B:$P,15,FALSE)),""&amp;CHAR(10)&amp;"(Transfer Out",TEXT('ACCESS EXPORT'!Y1006," MM/DD/YYY)"))),IF('ACCESS EXPORT'!X1006&lt;&gt;"",UPPER(CONCATENATE(UPPER(VLOOKUP(B1006,'ACCESS EXPORT'!$B:$P,15,FALSE)),""&amp;CHAR(10)&amp;"(Transfer In",TEXT('ACCESS EXPORT'!X1006," MM/DD/YYY)"))))))</f>
        <v>ANDERSON, LAURIE</v>
      </c>
      <c r="O1006" s="4" t="str">
        <f>_xlfn.IFNA(VLOOKUP(B1006,'ACCESS EXPORT'!$B:$Q,16,FALSE),"")</f>
        <v>MD</v>
      </c>
      <c r="P1006" s="4" t="str">
        <f>_xlfn.IFNA(VLOOKUP(B1006,'ACCESS EXPORT'!B:W,22,FALSE),"-")</f>
        <v>1841618683</v>
      </c>
      <c r="Q1006" s="4" t="str">
        <f>_xlfn.IFNA(VLOOKUP(A1006,'ACCESS EXPORT'!$A:$AG,33,0),"-")</f>
        <v>Bevine Whyte</v>
      </c>
      <c r="R1006" s="4" t="str">
        <f>_xlfn.IFNA(VLOOKUP(A1006,'ACCESS EXPORT'!$A:$AH,34,0),"-")</f>
        <v>GME Hospital HR</v>
      </c>
      <c r="S1006" s="4" t="str">
        <f>_xlfn.IFNA(VLOOKUP(A1006,'ACCESS EXPORT'!$A:$AI,35,0),"-")</f>
        <v>Anna Bachtis</v>
      </c>
      <c r="T1006" s="4" t="str">
        <f>_xlfn.IFNA(VLOOKUP(A1006,'ACCESS EXPORT'!$A:$AJ,36,0),"-")</f>
        <v>TBD</v>
      </c>
      <c r="U1006" s="4" t="str">
        <f>_xlfn.IFNA(VLOOKUP(A1006,'ACCESS EXPORT'!$A:$AK,37,0),"-")</f>
        <v>athena</v>
      </c>
      <c r="V1006" s="4" t="str">
        <f>_xlfn.IFNA(VLOOKUP(A1006,'ACCESS EXPORT'!$A:$AL,38,0),"-")</f>
        <v>N/A</v>
      </c>
      <c r="W1006" s="4" t="str">
        <f>_xlfn.IFNA(VLOOKUP(A1006,'ACCESS EXPORT'!$A:$AM,39,0),"-")</f>
        <v/>
      </c>
      <c r="X1006" s="4" t="str">
        <f>_xlfn.IFNA(VLOOKUP(A1006,'ACCESS EXPORT'!$A:$AN,40,0),"-")</f>
        <v>Karen Kelly</v>
      </c>
      <c r="Y1006" s="26" t="str">
        <f>_xlfn.IFNA(VLOOKUP(A1006,'ACCESS EXPORT'!A:AO,41,0),"")</f>
        <v>Kristin Miller</v>
      </c>
      <c r="Z1006" s="26" t="str">
        <f>_xlfn.IFNA(VLOOKUP(A1006,'ACCESS EXPORT'!A:AP,42,0),"")</f>
        <v/>
      </c>
      <c r="AA1006" s="26" t="str">
        <f>_xlfn.IFNA(VLOOKUP(A1006,'ACCESS EXPORT'!A:AQ,43,0),"")</f>
        <v>Heather Tootle</v>
      </c>
    </row>
    <row r="1007" spans="1:27" ht="18.75" x14ac:dyDescent="0.25">
      <c r="A1007" s="33">
        <v>351</v>
      </c>
      <c r="B1007" s="10">
        <v>2032</v>
      </c>
      <c r="C1007" s="7" t="str">
        <f ca="1">IFERROR(UPPER(IF(AND('ACCESS EXPORT'!AA1007="",'ACCESS EXPORT'!Z1007=""),VLOOKUP(A1007,'ACCESS EXPORT'!$A:$AF,32,FALSE),(IF('ACCESS EXPORT'!AA1007&lt;&gt;"",CONCATENATE(VLOOKUP(A1007,'ACCESS EXPORT'!$A:$AF,32,FALSE)," (Closed",TEXT('ACCESS EXPORT'!AA1007," MM/DD/YYY)")),IF(TODAY()&lt;(('ACCESS EXPORT'!Z1007)+30),CONCATENATE(VLOOKUP(A1007,'ACCESS EXPORT'!$A:$AF,32,FALSE)," (Opens",TEXT('ACCESS EXPORT'!Z1007," MM/DD/YYY)")),VLOOKUP(A1007,'ACCESS EXPORT'!$A:$AF,32,FALSE)))))),"-")</f>
        <v>ADVENTHEALTH MEDICAL GROUP PALLIATIVE CARE AT ORLANDO</v>
      </c>
      <c r="D1007" s="3" t="str">
        <f ca="1">IFERROR(UPPER(IF(AND('ACCESS EXPORT'!AA1007="",'ACCESS EXPORT'!Z1007=""),VLOOKUP(A1007,'ACCESS EXPORT'!$A:$AF,28,FALSE),(IF('ACCESS EXPORT'!AA1007&lt;&gt;"",CONCATENATE(VLOOKUP(A1007,'ACCESS EXPORT'!$A:$AF,28,FALSE)," (Closed",TEXT('ACCESS EXPORT'!AA1007," MM/DD/YYY)")),IF(TODAY()&lt;(('ACCESS EXPORT'!Z1007)+30),CONCATENATE(VLOOKUP(A1007,'ACCESS EXPORT'!$A:$AF,28,FALSE)," (Opens",TEXT('ACCESS EXPORT'!Z1007," MM/DD/YYY)")),VLOOKUP(A1007,'ACCESS EXPORT'!$A:$AF,28,FALSE)))))),"-")</f>
        <v>PALLIATIVE CARE SPECIALISTS</v>
      </c>
      <c r="E1007" s="3" t="str">
        <f>VLOOKUP($A1007,'ACCESS EXPORT'!$A:$AF,3,FALSE)</f>
        <v>7783</v>
      </c>
      <c r="F1007" s="3" t="str">
        <f>UPPER(CONCATENATE(VLOOKUP(A1007,'ACCESS EXPORT'!$A:$AF,4,FALSE)," ",VLOOKUP(A1007,'ACCESS EXPORT'!$A:$AF,5,FALSE)," ",VLOOKUP(A1007,'ACCESS EXPORT'!$A:$AF,6,FALSE)," ",VLOOKUP(A1007,'ACCESS EXPORT'!$A:$AA,7,FALSE)," ",VLOOKUP(A1007,'ACCESS EXPORT'!$A:$AA,8,FALSE)))</f>
        <v>2501 N ORANGE AVE SUITE 235 ORLANDO FL 32804</v>
      </c>
      <c r="G1007" s="4" t="str">
        <f>UPPER(VLOOKUP($A1007,'ACCESS EXPORT'!$A:$AF,9,FALSE))</f>
        <v>ORANGE</v>
      </c>
      <c r="H1007" s="4" t="str">
        <f>_xlfn.IFNA(VLOOKUP($B1007,'ACCESS EXPORT'!$B:$J,9,FALSE),"")</f>
        <v>Palliative Care</v>
      </c>
      <c r="I1007" s="3" t="str">
        <f>CONCATENATE("(P)",VLOOKUP($A1007,'ACCESS EXPORT'!$A:$AF,11,FALSE)," (F)",VLOOKUP($A1007,'ACCESS EXPORT'!$A:$AF,29,FALSE))</f>
        <v>(P)(407) 303-7270 (F)(407) 303-2553</v>
      </c>
      <c r="J1007" s="4" t="str">
        <f>UPPER(VLOOKUP($A1007,'ACCESS EXPORT'!$A:$AF,12,FALSE))</f>
        <v>PALLIATIVE CARE</v>
      </c>
      <c r="K1007" s="4" t="str">
        <f>UPPER(VLOOKUP($A1007,'ACCESS EXPORT'!$A:$AF,13,FALSE))</f>
        <v>DEBORAH HAYWOOD</v>
      </c>
      <c r="L1007" s="3" t="str">
        <f>IF(AND(VLOOKUP(A1007,'ACCESS EXPORT'!A:AE,1,0),'ACCESS EXPORT'!N1007=""),UPPER(CONCATENATE('ACCESS EXPORT'!AE1007)),IF(VLOOKUP(A1007,'ACCESS EXPORT'!A:AE,1,0),UPPER(CONCATENATE('ACCESS EXPORT'!N1007," "&amp;CHAR(10),'ACCESS EXPORT'!AE1007))))</f>
        <v>KATHRYN WILSON 
JAMES HARBOTTLE (AD)</v>
      </c>
      <c r="M1007" s="4" t="str">
        <f>UPPER(VLOOKUP($A1007,'ACCESS EXPORT'!$A:$O,15,FALSE))</f>
        <v>DESIREE RIVERA (PM)</v>
      </c>
      <c r="N1007" s="4" t="str">
        <f ca="1">IF(AND('ACCESS EXPORT'!X1007="",'ACCESS EXPORT'!Y1007=""),IF('ACCESS EXPORT'!V1007&lt;&gt;"",(IF(TODAY()-'ACCESS EXPORT'!V1007&gt;=-60,UPPER(CONCATENATE(VLOOKUP(B1007,'ACCESS EXPORT'!$B:$P,15,FALSE),""&amp;CHAR(10)&amp;"(SEP",TEXT('ACCESS EXPORT'!V1007," MM/DD/YYY)"))),IF(TODAY()-'ACCESS EXPORT'!V1007&lt;0,UPPER(VLOOKUP(B1007,'ACCESS EXPORT'!$B:$P,15,FALSE)),UPPER(VLOOKUP(B1007,'ACCESS EXPORT'!$B:$P,15,FALSE))))),IF('ACCESS EXPORT'!U1007="",UPPER(VLOOKUP(B1007,'ACCESS EXPORT'!$B:$P,15,FALSE)),IF(TODAY()-'ACCESS EXPORT'!U1007&lt;=30,CONCATENATE(UPPER(VLOOKUP(B1007,'ACCESS EXPORT'!$B:$P,15,FALSE)),""&amp;CHAR(10)&amp;"(NEW",TEXT('ACCESS EXPORT'!U1007," MM/DD/YYY)")),IF(AND(TODAY()-'ACCESS EXPORT'!U1007&gt;30,TODAY()&gt;0),UPPER(VLOOKUP(B1007,'ACCESS EXPORT'!$B:$P,15,FALSE)))))),IF('ACCESS EXPORT'!Y1007&lt;&gt;"",UPPER(CONCATENATE(UPPER(VLOOKUP(B1007,'ACCESS EXPORT'!$B:$P,15,FALSE)),""&amp;CHAR(10)&amp;"(Transfer Out",TEXT('ACCESS EXPORT'!Y1007," MM/DD/YYY)"))),IF('ACCESS EXPORT'!X1007&lt;&gt;"",UPPER(CONCATENATE(UPPER(VLOOKUP(B1007,'ACCESS EXPORT'!$B:$P,15,FALSE)),""&amp;CHAR(10)&amp;"(Transfer In",TEXT('ACCESS EXPORT'!X1007," MM/DD/YYY)"))))))</f>
        <v>SOTO, MARIA</v>
      </c>
      <c r="O1007" s="4" t="str">
        <f>_xlfn.IFNA(VLOOKUP(B1007,'ACCESS EXPORT'!$B:$Q,16,FALSE),"")</f>
        <v>APRN</v>
      </c>
      <c r="P1007" s="4" t="str">
        <f>_xlfn.IFNA(VLOOKUP(B1007,'ACCESS EXPORT'!B:W,22,FALSE),"-")</f>
        <v>1891190815</v>
      </c>
      <c r="Q1007" s="4" t="str">
        <f>_xlfn.IFNA(VLOOKUP(A1007,'ACCESS EXPORT'!$A:$AG,33,0),"-")</f>
        <v>Bevine Whyte</v>
      </c>
      <c r="R1007" s="4" t="str">
        <f>_xlfn.IFNA(VLOOKUP(A1007,'ACCESS EXPORT'!$A:$AH,34,0),"-")</f>
        <v>GME Hospital HR</v>
      </c>
      <c r="S1007" s="4" t="str">
        <f>_xlfn.IFNA(VLOOKUP(A1007,'ACCESS EXPORT'!$A:$AI,35,0),"-")</f>
        <v>Anna Bachtis</v>
      </c>
      <c r="T1007" s="4" t="str">
        <f>_xlfn.IFNA(VLOOKUP(A1007,'ACCESS EXPORT'!$A:$AJ,36,0),"-")</f>
        <v>TBD</v>
      </c>
      <c r="U1007" s="4" t="str">
        <f>_xlfn.IFNA(VLOOKUP(A1007,'ACCESS EXPORT'!$A:$AK,37,0),"-")</f>
        <v>athena</v>
      </c>
      <c r="V1007" s="4" t="str">
        <f>_xlfn.IFNA(VLOOKUP(A1007,'ACCESS EXPORT'!$A:$AL,38,0),"-")</f>
        <v>N/A</v>
      </c>
      <c r="W1007" s="4" t="str">
        <f>_xlfn.IFNA(VLOOKUP(A1007,'ACCESS EXPORT'!$A:$AM,39,0),"-")</f>
        <v/>
      </c>
      <c r="X1007" s="4" t="str">
        <f>_xlfn.IFNA(VLOOKUP(A1007,'ACCESS EXPORT'!$A:$AN,40,0),"-")</f>
        <v>Karen Kelly</v>
      </c>
      <c r="Y1007" s="26" t="str">
        <f>_xlfn.IFNA(VLOOKUP(A1007,'ACCESS EXPORT'!A:AO,41,0),"")</f>
        <v>Kristin Miller</v>
      </c>
      <c r="Z1007" s="26" t="str">
        <f>_xlfn.IFNA(VLOOKUP(A1007,'ACCESS EXPORT'!A:AP,42,0),"")</f>
        <v/>
      </c>
      <c r="AA1007" s="26" t="str">
        <f>_xlfn.IFNA(VLOOKUP(A1007,'ACCESS EXPORT'!A:AQ,43,0),"")</f>
        <v>Heather Tootle</v>
      </c>
    </row>
    <row r="1008" spans="1:27" ht="18.75" x14ac:dyDescent="0.25">
      <c r="A1008" s="33">
        <v>351</v>
      </c>
      <c r="B1008" s="10">
        <v>2041</v>
      </c>
      <c r="C1008" s="7" t="str">
        <f ca="1">IFERROR(UPPER(IF(AND('ACCESS EXPORT'!AA1008="",'ACCESS EXPORT'!Z1008=""),VLOOKUP(A1008,'ACCESS EXPORT'!$A:$AF,32,FALSE),(IF('ACCESS EXPORT'!AA1008&lt;&gt;"",CONCATENATE(VLOOKUP(A1008,'ACCESS EXPORT'!$A:$AF,32,FALSE)," (Closed",TEXT('ACCESS EXPORT'!AA1008," MM/DD/YYY)")),IF(TODAY()&lt;(('ACCESS EXPORT'!Z1008)+30),CONCATENATE(VLOOKUP(A1008,'ACCESS EXPORT'!$A:$AF,32,FALSE)," (Opens",TEXT('ACCESS EXPORT'!Z1008," MM/DD/YYY)")),VLOOKUP(A1008,'ACCESS EXPORT'!$A:$AF,32,FALSE)))))),"-")</f>
        <v>ADVENTHEALTH MEDICAL GROUP PALLIATIVE CARE AT ORLANDO</v>
      </c>
      <c r="D1008" s="3" t="str">
        <f ca="1">IFERROR(UPPER(IF(AND('ACCESS EXPORT'!AA1008="",'ACCESS EXPORT'!Z1008=""),VLOOKUP(A1008,'ACCESS EXPORT'!$A:$AF,28,FALSE),(IF('ACCESS EXPORT'!AA1008&lt;&gt;"",CONCATENATE(VLOOKUP(A1008,'ACCESS EXPORT'!$A:$AF,28,FALSE)," (Closed",TEXT('ACCESS EXPORT'!AA1008," MM/DD/YYY)")),IF(TODAY()&lt;(('ACCESS EXPORT'!Z1008)+30),CONCATENATE(VLOOKUP(A1008,'ACCESS EXPORT'!$A:$AF,28,FALSE)," (Opens",TEXT('ACCESS EXPORT'!Z1008," MM/DD/YYY)")),VLOOKUP(A1008,'ACCESS EXPORT'!$A:$AF,28,FALSE)))))),"-")</f>
        <v>PALLIATIVE CARE SPECIALISTS</v>
      </c>
      <c r="E1008" s="3" t="str">
        <f>VLOOKUP($A1008,'ACCESS EXPORT'!$A:$AF,3,FALSE)</f>
        <v>7783</v>
      </c>
      <c r="F1008" s="3" t="str">
        <f>UPPER(CONCATENATE(VLOOKUP(A1008,'ACCESS EXPORT'!$A:$AF,4,FALSE)," ",VLOOKUP(A1008,'ACCESS EXPORT'!$A:$AF,5,FALSE)," ",VLOOKUP(A1008,'ACCESS EXPORT'!$A:$AF,6,FALSE)," ",VLOOKUP(A1008,'ACCESS EXPORT'!$A:$AA,7,FALSE)," ",VLOOKUP(A1008,'ACCESS EXPORT'!$A:$AA,8,FALSE)))</f>
        <v>2501 N ORANGE AVE SUITE 235 ORLANDO FL 32804</v>
      </c>
      <c r="G1008" s="4" t="str">
        <f>UPPER(VLOOKUP($A1008,'ACCESS EXPORT'!$A:$AF,9,FALSE))</f>
        <v>ORANGE</v>
      </c>
      <c r="H1008" s="4" t="str">
        <f>_xlfn.IFNA(VLOOKUP($B1008,'ACCESS EXPORT'!$B:$J,9,FALSE),"")</f>
        <v>Palliative Care</v>
      </c>
      <c r="I1008" s="3" t="str">
        <f>CONCATENATE("(P)",VLOOKUP($A1008,'ACCESS EXPORT'!$A:$AF,11,FALSE)," (F)",VLOOKUP($A1008,'ACCESS EXPORT'!$A:$AF,29,FALSE))</f>
        <v>(P)(407) 303-7270 (F)(407) 303-2553</v>
      </c>
      <c r="J1008" s="4" t="str">
        <f>UPPER(VLOOKUP($A1008,'ACCESS EXPORT'!$A:$AF,12,FALSE))</f>
        <v>PALLIATIVE CARE</v>
      </c>
      <c r="K1008" s="4" t="str">
        <f>UPPER(VLOOKUP($A1008,'ACCESS EXPORT'!$A:$AF,13,FALSE))</f>
        <v>DEBORAH HAYWOOD</v>
      </c>
      <c r="L1008" s="3" t="str">
        <f>IF(AND(VLOOKUP(A1008,'ACCESS EXPORT'!A:AE,1,0),'ACCESS EXPORT'!N1008=""),UPPER(CONCATENATE('ACCESS EXPORT'!AE1008)),IF(VLOOKUP(A1008,'ACCESS EXPORT'!A:AE,1,0),UPPER(CONCATENATE('ACCESS EXPORT'!N1008," "&amp;CHAR(10),'ACCESS EXPORT'!AE1008))))</f>
        <v>KATHRYN WILSON 
JAMES HARBOTTLE (AD)</v>
      </c>
      <c r="M1008" s="4" t="str">
        <f>UPPER(VLOOKUP($A1008,'ACCESS EXPORT'!$A:$O,15,FALSE))</f>
        <v>DESIREE RIVERA (PM)</v>
      </c>
      <c r="N1008" s="4" t="str">
        <f ca="1">IF(AND('ACCESS EXPORT'!X1008="",'ACCESS EXPORT'!Y1008=""),IF('ACCESS EXPORT'!V1008&lt;&gt;"",(IF(TODAY()-'ACCESS EXPORT'!V1008&gt;=-60,UPPER(CONCATENATE(VLOOKUP(B1008,'ACCESS EXPORT'!$B:$P,15,FALSE),""&amp;CHAR(10)&amp;"(SEP",TEXT('ACCESS EXPORT'!V1008," MM/DD/YYY)"))),IF(TODAY()-'ACCESS EXPORT'!V1008&lt;0,UPPER(VLOOKUP(B1008,'ACCESS EXPORT'!$B:$P,15,FALSE)),UPPER(VLOOKUP(B1008,'ACCESS EXPORT'!$B:$P,15,FALSE))))),IF('ACCESS EXPORT'!U1008="",UPPER(VLOOKUP(B1008,'ACCESS EXPORT'!$B:$P,15,FALSE)),IF(TODAY()-'ACCESS EXPORT'!U1008&lt;=30,CONCATENATE(UPPER(VLOOKUP(B1008,'ACCESS EXPORT'!$B:$P,15,FALSE)),""&amp;CHAR(10)&amp;"(NEW",TEXT('ACCESS EXPORT'!U1008," MM/DD/YYY)")),IF(AND(TODAY()-'ACCESS EXPORT'!U1008&gt;30,TODAY()&gt;0),UPPER(VLOOKUP(B1008,'ACCESS EXPORT'!$B:$P,15,FALSE)))))),IF('ACCESS EXPORT'!Y1008&lt;&gt;"",UPPER(CONCATENATE(UPPER(VLOOKUP(B1008,'ACCESS EXPORT'!$B:$P,15,FALSE)),""&amp;CHAR(10)&amp;"(Transfer Out",TEXT('ACCESS EXPORT'!Y1008," MM/DD/YYY)"))),IF('ACCESS EXPORT'!X1008&lt;&gt;"",UPPER(CONCATENATE(UPPER(VLOOKUP(B1008,'ACCESS EXPORT'!$B:$P,15,FALSE)),""&amp;CHAR(10)&amp;"(Transfer In",TEXT('ACCESS EXPORT'!X1008," MM/DD/YYY)"))))))</f>
        <v>MASTROIANNI, DOMINICK</v>
      </c>
      <c r="O1008" s="4" t="str">
        <f>_xlfn.IFNA(VLOOKUP(B1008,'ACCESS EXPORT'!$B:$Q,16,FALSE),"")</f>
        <v>MD</v>
      </c>
      <c r="P1008" s="4" t="str">
        <f>_xlfn.IFNA(VLOOKUP(B1008,'ACCESS EXPORT'!B:W,22,FALSE),"-")</f>
        <v>1306038930</v>
      </c>
      <c r="Q1008" s="4" t="str">
        <f>_xlfn.IFNA(VLOOKUP(A1008,'ACCESS EXPORT'!$A:$AG,33,0),"-")</f>
        <v>Bevine Whyte</v>
      </c>
      <c r="R1008" s="4" t="str">
        <f>_xlfn.IFNA(VLOOKUP(A1008,'ACCESS EXPORT'!$A:$AH,34,0),"-")</f>
        <v>GME Hospital HR</v>
      </c>
      <c r="S1008" s="4" t="str">
        <f>_xlfn.IFNA(VLOOKUP(A1008,'ACCESS EXPORT'!$A:$AI,35,0),"-")</f>
        <v>Anna Bachtis</v>
      </c>
      <c r="T1008" s="4" t="str">
        <f>_xlfn.IFNA(VLOOKUP(A1008,'ACCESS EXPORT'!$A:$AJ,36,0),"-")</f>
        <v>TBD</v>
      </c>
      <c r="U1008" s="4" t="str">
        <f>_xlfn.IFNA(VLOOKUP(A1008,'ACCESS EXPORT'!$A:$AK,37,0),"-")</f>
        <v>athena</v>
      </c>
      <c r="V1008" s="4" t="str">
        <f>_xlfn.IFNA(VLOOKUP(A1008,'ACCESS EXPORT'!$A:$AL,38,0),"-")</f>
        <v>N/A</v>
      </c>
      <c r="W1008" s="4" t="str">
        <f>_xlfn.IFNA(VLOOKUP(A1008,'ACCESS EXPORT'!$A:$AM,39,0),"-")</f>
        <v/>
      </c>
      <c r="X1008" s="4" t="str">
        <f>_xlfn.IFNA(VLOOKUP(A1008,'ACCESS EXPORT'!$A:$AN,40,0),"-")</f>
        <v>Karen Kelly</v>
      </c>
      <c r="Y1008" s="26" t="str">
        <f>_xlfn.IFNA(VLOOKUP(A1008,'ACCESS EXPORT'!A:AO,41,0),"")</f>
        <v>Kristin Miller</v>
      </c>
      <c r="Z1008" s="26" t="str">
        <f>_xlfn.IFNA(VLOOKUP(A1008,'ACCESS EXPORT'!A:AP,42,0),"")</f>
        <v/>
      </c>
      <c r="AA1008" s="26" t="str">
        <f>_xlfn.IFNA(VLOOKUP(A1008,'ACCESS EXPORT'!A:AQ,43,0),"")</f>
        <v>Heather Tootle</v>
      </c>
    </row>
    <row r="1009" spans="1:27" ht="18.75" x14ac:dyDescent="0.25">
      <c r="A1009" s="33">
        <v>351</v>
      </c>
      <c r="B1009" s="10">
        <v>2145</v>
      </c>
      <c r="C1009" s="7" t="str">
        <f ca="1">IFERROR(UPPER(IF(AND('ACCESS EXPORT'!AA1009="",'ACCESS EXPORT'!Z1009=""),VLOOKUP(A1009,'ACCESS EXPORT'!$A:$AF,32,FALSE),(IF('ACCESS EXPORT'!AA1009&lt;&gt;"",CONCATENATE(VLOOKUP(A1009,'ACCESS EXPORT'!$A:$AF,32,FALSE)," (Closed",TEXT('ACCESS EXPORT'!AA1009," MM/DD/YYY)")),IF(TODAY()&lt;(('ACCESS EXPORT'!Z1009)+30),CONCATENATE(VLOOKUP(A1009,'ACCESS EXPORT'!$A:$AF,32,FALSE)," (Opens",TEXT('ACCESS EXPORT'!Z1009," MM/DD/YYY)")),VLOOKUP(A1009,'ACCESS EXPORT'!$A:$AF,32,FALSE)))))),"-")</f>
        <v>ADVENTHEALTH MEDICAL GROUP PALLIATIVE CARE AT ORLANDO</v>
      </c>
      <c r="D1009" s="3" t="str">
        <f ca="1">IFERROR(UPPER(IF(AND('ACCESS EXPORT'!AA1009="",'ACCESS EXPORT'!Z1009=""),VLOOKUP(A1009,'ACCESS EXPORT'!$A:$AF,28,FALSE),(IF('ACCESS EXPORT'!AA1009&lt;&gt;"",CONCATENATE(VLOOKUP(A1009,'ACCESS EXPORT'!$A:$AF,28,FALSE)," (Closed",TEXT('ACCESS EXPORT'!AA1009," MM/DD/YYY)")),IF(TODAY()&lt;(('ACCESS EXPORT'!Z1009)+30),CONCATENATE(VLOOKUP(A1009,'ACCESS EXPORT'!$A:$AF,28,FALSE)," (Opens",TEXT('ACCESS EXPORT'!Z1009," MM/DD/YYY)")),VLOOKUP(A1009,'ACCESS EXPORT'!$A:$AF,28,FALSE)))))),"-")</f>
        <v>PALLIATIVE CARE SPECIALISTS</v>
      </c>
      <c r="E1009" s="3" t="str">
        <f>VLOOKUP($A1009,'ACCESS EXPORT'!$A:$AF,3,FALSE)</f>
        <v>7783</v>
      </c>
      <c r="F1009" s="3" t="str">
        <f>UPPER(CONCATENATE(VLOOKUP(A1009,'ACCESS EXPORT'!$A:$AF,4,FALSE)," ",VLOOKUP(A1009,'ACCESS EXPORT'!$A:$AF,5,FALSE)," ",VLOOKUP(A1009,'ACCESS EXPORT'!$A:$AF,6,FALSE)," ",VLOOKUP(A1009,'ACCESS EXPORT'!$A:$AA,7,FALSE)," ",VLOOKUP(A1009,'ACCESS EXPORT'!$A:$AA,8,FALSE)))</f>
        <v>2501 N ORANGE AVE SUITE 235 ORLANDO FL 32804</v>
      </c>
      <c r="G1009" s="4" t="str">
        <f>UPPER(VLOOKUP($A1009,'ACCESS EXPORT'!$A:$AF,9,FALSE))</f>
        <v>ORANGE</v>
      </c>
      <c r="H1009" s="4" t="str">
        <f>_xlfn.IFNA(VLOOKUP($B1009,'ACCESS EXPORT'!$B:$J,9,FALSE),"")</f>
        <v>Palliative Care</v>
      </c>
      <c r="I1009" s="3" t="str">
        <f>CONCATENATE("(P)",VLOOKUP($A1009,'ACCESS EXPORT'!$A:$AF,11,FALSE)," (F)",VLOOKUP($A1009,'ACCESS EXPORT'!$A:$AF,29,FALSE))</f>
        <v>(P)(407) 303-7270 (F)(407) 303-2553</v>
      </c>
      <c r="J1009" s="4" t="str">
        <f>UPPER(VLOOKUP($A1009,'ACCESS EXPORT'!$A:$AF,12,FALSE))</f>
        <v>PALLIATIVE CARE</v>
      </c>
      <c r="K1009" s="4" t="str">
        <f>UPPER(VLOOKUP($A1009,'ACCESS EXPORT'!$A:$AF,13,FALSE))</f>
        <v>DEBORAH HAYWOOD</v>
      </c>
      <c r="L1009" s="3" t="str">
        <f>IF(AND(VLOOKUP(A1009,'ACCESS EXPORT'!A:AE,1,0),'ACCESS EXPORT'!N1009=""),UPPER(CONCATENATE('ACCESS EXPORT'!AE1009)),IF(VLOOKUP(A1009,'ACCESS EXPORT'!A:AE,1,0),UPPER(CONCATENATE('ACCESS EXPORT'!N1009," "&amp;CHAR(10),'ACCESS EXPORT'!AE1009))))</f>
        <v>KATHRYN WILSON 
JAMES HARBOTTLE (AD)</v>
      </c>
      <c r="M1009" s="4" t="str">
        <f>UPPER(VLOOKUP($A1009,'ACCESS EXPORT'!$A:$O,15,FALSE))</f>
        <v>DESIREE RIVERA (PM)</v>
      </c>
      <c r="N1009" s="4" t="str">
        <f ca="1">IF(AND('ACCESS EXPORT'!X1009="",'ACCESS EXPORT'!Y1009=""),IF('ACCESS EXPORT'!V1009&lt;&gt;"",(IF(TODAY()-'ACCESS EXPORT'!V1009&gt;=-60,UPPER(CONCATENATE(VLOOKUP(B1009,'ACCESS EXPORT'!$B:$P,15,FALSE),""&amp;CHAR(10)&amp;"(SEP",TEXT('ACCESS EXPORT'!V1009," MM/DD/YYY)"))),IF(TODAY()-'ACCESS EXPORT'!V1009&lt;0,UPPER(VLOOKUP(B1009,'ACCESS EXPORT'!$B:$P,15,FALSE)),UPPER(VLOOKUP(B1009,'ACCESS EXPORT'!$B:$P,15,FALSE))))),IF('ACCESS EXPORT'!U1009="",UPPER(VLOOKUP(B1009,'ACCESS EXPORT'!$B:$P,15,FALSE)),IF(TODAY()-'ACCESS EXPORT'!U1009&lt;=30,CONCATENATE(UPPER(VLOOKUP(B1009,'ACCESS EXPORT'!$B:$P,15,FALSE)),""&amp;CHAR(10)&amp;"(NEW",TEXT('ACCESS EXPORT'!U1009," MM/DD/YYY)")),IF(AND(TODAY()-'ACCESS EXPORT'!U1009&gt;30,TODAY()&gt;0),UPPER(VLOOKUP(B1009,'ACCESS EXPORT'!$B:$P,15,FALSE)))))),IF('ACCESS EXPORT'!Y1009&lt;&gt;"",UPPER(CONCATENATE(UPPER(VLOOKUP(B1009,'ACCESS EXPORT'!$B:$P,15,FALSE)),""&amp;CHAR(10)&amp;"(Transfer Out",TEXT('ACCESS EXPORT'!Y1009," MM/DD/YYY)"))),IF('ACCESS EXPORT'!X1009&lt;&gt;"",UPPER(CONCATENATE(UPPER(VLOOKUP(B1009,'ACCESS EXPORT'!$B:$P,15,FALSE)),""&amp;CHAR(10)&amp;"(Transfer In",TEXT('ACCESS EXPORT'!X1009," MM/DD/YYY)"))))))</f>
        <v>ALI, SAYED</v>
      </c>
      <c r="O1009" s="4" t="str">
        <f>_xlfn.IFNA(VLOOKUP(B1009,'ACCESS EXPORT'!$B:$Q,16,FALSE),"")</f>
        <v>MD</v>
      </c>
      <c r="P1009" s="4" t="str">
        <f>_xlfn.IFNA(VLOOKUP(B1009,'ACCESS EXPORT'!B:W,22,FALSE),"-")</f>
        <v>1053480202</v>
      </c>
      <c r="Q1009" s="4" t="str">
        <f>_xlfn.IFNA(VLOOKUP(A1009,'ACCESS EXPORT'!$A:$AG,33,0),"-")</f>
        <v>Bevine Whyte</v>
      </c>
      <c r="R1009" s="4" t="str">
        <f>_xlfn.IFNA(VLOOKUP(A1009,'ACCESS EXPORT'!$A:$AH,34,0),"-")</f>
        <v>GME Hospital HR</v>
      </c>
      <c r="S1009" s="4" t="str">
        <f>_xlfn.IFNA(VLOOKUP(A1009,'ACCESS EXPORT'!$A:$AI,35,0),"-")</f>
        <v>Anna Bachtis</v>
      </c>
      <c r="T1009" s="4" t="str">
        <f>_xlfn.IFNA(VLOOKUP(A1009,'ACCESS EXPORT'!$A:$AJ,36,0),"-")</f>
        <v>TBD</v>
      </c>
      <c r="U1009" s="4" t="str">
        <f>_xlfn.IFNA(VLOOKUP(A1009,'ACCESS EXPORT'!$A:$AK,37,0),"-")</f>
        <v>athena</v>
      </c>
      <c r="V1009" s="4" t="str">
        <f>_xlfn.IFNA(VLOOKUP(A1009,'ACCESS EXPORT'!$A:$AL,38,0),"-")</f>
        <v>N/A</v>
      </c>
      <c r="W1009" s="4" t="str">
        <f>_xlfn.IFNA(VLOOKUP(A1009,'ACCESS EXPORT'!$A:$AM,39,0),"-")</f>
        <v/>
      </c>
      <c r="X1009" s="4" t="str">
        <f>_xlfn.IFNA(VLOOKUP(A1009,'ACCESS EXPORT'!$A:$AN,40,0),"-")</f>
        <v>Karen Kelly</v>
      </c>
      <c r="Y1009" s="26" t="str">
        <f>_xlfn.IFNA(VLOOKUP(A1009,'ACCESS EXPORT'!A:AO,41,0),"")</f>
        <v>Kristin Miller</v>
      </c>
      <c r="Z1009" s="26" t="str">
        <f>_xlfn.IFNA(VLOOKUP(A1009,'ACCESS EXPORT'!A:AP,42,0),"")</f>
        <v/>
      </c>
      <c r="AA1009" s="26" t="str">
        <f>_xlfn.IFNA(VLOOKUP(A1009,'ACCESS EXPORT'!A:AQ,43,0),"")</f>
        <v>Heather Tootle</v>
      </c>
    </row>
    <row r="1010" spans="1:27" ht="18.75" x14ac:dyDescent="0.25">
      <c r="A1010" s="33">
        <v>351</v>
      </c>
      <c r="B1010" s="10">
        <v>2042</v>
      </c>
      <c r="C1010" s="7" t="str">
        <f ca="1">IFERROR(UPPER(IF(AND('ACCESS EXPORT'!AA1010="",'ACCESS EXPORT'!Z1010=""),VLOOKUP(A1010,'ACCESS EXPORT'!$A:$AF,32,FALSE),(IF('ACCESS EXPORT'!AA1010&lt;&gt;"",CONCATENATE(VLOOKUP(A1010,'ACCESS EXPORT'!$A:$AF,32,FALSE)," (Closed",TEXT('ACCESS EXPORT'!AA1010," MM/DD/YYY)")),IF(TODAY()&lt;(('ACCESS EXPORT'!Z1010)+30),CONCATENATE(VLOOKUP(A1010,'ACCESS EXPORT'!$A:$AF,32,FALSE)," (Opens",TEXT('ACCESS EXPORT'!Z1010," MM/DD/YYY)")),VLOOKUP(A1010,'ACCESS EXPORT'!$A:$AF,32,FALSE)))))),"-")</f>
        <v>ADVENTHEALTH MEDICAL GROUP PALLIATIVE CARE AT ORLANDO</v>
      </c>
      <c r="D1010" s="3" t="str">
        <f ca="1">IFERROR(UPPER(IF(AND('ACCESS EXPORT'!AA1010="",'ACCESS EXPORT'!Z1010=""),VLOOKUP(A1010,'ACCESS EXPORT'!$A:$AF,28,FALSE),(IF('ACCESS EXPORT'!AA1010&lt;&gt;"",CONCATENATE(VLOOKUP(A1010,'ACCESS EXPORT'!$A:$AF,28,FALSE)," (Closed",TEXT('ACCESS EXPORT'!AA1010," MM/DD/YYY)")),IF(TODAY()&lt;(('ACCESS EXPORT'!Z1010)+30),CONCATENATE(VLOOKUP(A1010,'ACCESS EXPORT'!$A:$AF,28,FALSE)," (Opens",TEXT('ACCESS EXPORT'!Z1010," MM/DD/YYY)")),VLOOKUP(A1010,'ACCESS EXPORT'!$A:$AF,28,FALSE)))))),"-")</f>
        <v>PALLIATIVE CARE SPECIALISTS</v>
      </c>
      <c r="E1010" s="3" t="str">
        <f>VLOOKUP($A1010,'ACCESS EXPORT'!$A:$AF,3,FALSE)</f>
        <v>7783</v>
      </c>
      <c r="F1010" s="3" t="str">
        <f>UPPER(CONCATENATE(VLOOKUP(A1010,'ACCESS EXPORT'!$A:$AF,4,FALSE)," ",VLOOKUP(A1010,'ACCESS EXPORT'!$A:$AF,5,FALSE)," ",VLOOKUP(A1010,'ACCESS EXPORT'!$A:$AF,6,FALSE)," ",VLOOKUP(A1010,'ACCESS EXPORT'!$A:$AA,7,FALSE)," ",VLOOKUP(A1010,'ACCESS EXPORT'!$A:$AA,8,FALSE)))</f>
        <v>2501 N ORANGE AVE SUITE 235 ORLANDO FL 32804</v>
      </c>
      <c r="G1010" s="4" t="str">
        <f>UPPER(VLOOKUP($A1010,'ACCESS EXPORT'!$A:$AF,9,FALSE))</f>
        <v>ORANGE</v>
      </c>
      <c r="H1010" s="4" t="str">
        <f>_xlfn.IFNA(VLOOKUP($B1010,'ACCESS EXPORT'!$B:$J,9,FALSE),"")</f>
        <v>Palliative Care</v>
      </c>
      <c r="I1010" s="3" t="str">
        <f>CONCATENATE("(P)",VLOOKUP($A1010,'ACCESS EXPORT'!$A:$AF,11,FALSE)," (F)",VLOOKUP($A1010,'ACCESS EXPORT'!$A:$AF,29,FALSE))</f>
        <v>(P)(407) 303-7270 (F)(407) 303-2553</v>
      </c>
      <c r="J1010" s="4" t="str">
        <f>UPPER(VLOOKUP($A1010,'ACCESS EXPORT'!$A:$AF,12,FALSE))</f>
        <v>PALLIATIVE CARE</v>
      </c>
      <c r="K1010" s="4" t="str">
        <f>UPPER(VLOOKUP($A1010,'ACCESS EXPORT'!$A:$AF,13,FALSE))</f>
        <v>DEBORAH HAYWOOD</v>
      </c>
      <c r="L1010" s="3" t="str">
        <f>IF(AND(VLOOKUP(A1010,'ACCESS EXPORT'!A:AE,1,0),'ACCESS EXPORT'!N1010=""),UPPER(CONCATENATE('ACCESS EXPORT'!AE1010)),IF(VLOOKUP(A1010,'ACCESS EXPORT'!A:AE,1,0),UPPER(CONCATENATE('ACCESS EXPORT'!N1010," "&amp;CHAR(10),'ACCESS EXPORT'!AE1010))))</f>
        <v>KATHRYN WILSON 
JAMES HARBOTTLE (AD)</v>
      </c>
      <c r="M1010" s="4" t="str">
        <f>UPPER(VLOOKUP($A1010,'ACCESS EXPORT'!$A:$O,15,FALSE))</f>
        <v>DESIREE RIVERA (PM)</v>
      </c>
      <c r="N1010" s="4" t="str">
        <f ca="1">IF(AND('ACCESS EXPORT'!X1010="",'ACCESS EXPORT'!Y1010=""),IF('ACCESS EXPORT'!V1010&lt;&gt;"",(IF(TODAY()-'ACCESS EXPORT'!V1010&gt;=-60,UPPER(CONCATENATE(VLOOKUP(B1010,'ACCESS EXPORT'!$B:$P,15,FALSE),""&amp;CHAR(10)&amp;"(SEP",TEXT('ACCESS EXPORT'!V1010," MM/DD/YYY)"))),IF(TODAY()-'ACCESS EXPORT'!V1010&lt;0,UPPER(VLOOKUP(B1010,'ACCESS EXPORT'!$B:$P,15,FALSE)),UPPER(VLOOKUP(B1010,'ACCESS EXPORT'!$B:$P,15,FALSE))))),IF('ACCESS EXPORT'!U1010="",UPPER(VLOOKUP(B1010,'ACCESS EXPORT'!$B:$P,15,FALSE)),IF(TODAY()-'ACCESS EXPORT'!U1010&lt;=30,CONCATENATE(UPPER(VLOOKUP(B1010,'ACCESS EXPORT'!$B:$P,15,FALSE)),""&amp;CHAR(10)&amp;"(NEW",TEXT('ACCESS EXPORT'!U1010," MM/DD/YYY)")),IF(AND(TODAY()-'ACCESS EXPORT'!U1010&gt;30,TODAY()&gt;0),UPPER(VLOOKUP(B1010,'ACCESS EXPORT'!$B:$P,15,FALSE)))))),IF('ACCESS EXPORT'!Y1010&lt;&gt;"",UPPER(CONCATENATE(UPPER(VLOOKUP(B1010,'ACCESS EXPORT'!$B:$P,15,FALSE)),""&amp;CHAR(10)&amp;"(Transfer Out",TEXT('ACCESS EXPORT'!Y1010," MM/DD/YYY)"))),IF('ACCESS EXPORT'!X1010&lt;&gt;"",UPPER(CONCATENATE(UPPER(VLOOKUP(B1010,'ACCESS EXPORT'!$B:$P,15,FALSE)),""&amp;CHAR(10)&amp;"(Transfer In",TEXT('ACCESS EXPORT'!X1010," MM/DD/YYY)"))))))</f>
        <v>ARJONA, NYDIA</v>
      </c>
      <c r="O1010" s="4" t="str">
        <f>_xlfn.IFNA(VLOOKUP(B1010,'ACCESS EXPORT'!$B:$Q,16,FALSE),"")</f>
        <v>APRN</v>
      </c>
      <c r="P1010" s="4" t="str">
        <f>_xlfn.IFNA(VLOOKUP(B1010,'ACCESS EXPORT'!B:W,22,FALSE),"-")</f>
        <v>1770967978</v>
      </c>
      <c r="Q1010" s="4" t="str">
        <f>_xlfn.IFNA(VLOOKUP(A1010,'ACCESS EXPORT'!$A:$AG,33,0),"-")</f>
        <v>Bevine Whyte</v>
      </c>
      <c r="R1010" s="4" t="str">
        <f>_xlfn.IFNA(VLOOKUP(A1010,'ACCESS EXPORT'!$A:$AH,34,0),"-")</f>
        <v>GME Hospital HR</v>
      </c>
      <c r="S1010" s="4" t="str">
        <f>_xlfn.IFNA(VLOOKUP(A1010,'ACCESS EXPORT'!$A:$AI,35,0),"-")</f>
        <v>Anna Bachtis</v>
      </c>
      <c r="T1010" s="4" t="str">
        <f>_xlfn.IFNA(VLOOKUP(A1010,'ACCESS EXPORT'!$A:$AJ,36,0),"-")</f>
        <v>TBD</v>
      </c>
      <c r="U1010" s="4" t="str">
        <f>_xlfn.IFNA(VLOOKUP(A1010,'ACCESS EXPORT'!$A:$AK,37,0),"-")</f>
        <v>athena</v>
      </c>
      <c r="V1010" s="4" t="str">
        <f>_xlfn.IFNA(VLOOKUP(A1010,'ACCESS EXPORT'!$A:$AL,38,0),"-")</f>
        <v>N/A</v>
      </c>
      <c r="W1010" s="4" t="str">
        <f>_xlfn.IFNA(VLOOKUP(A1010,'ACCESS EXPORT'!$A:$AM,39,0),"-")</f>
        <v/>
      </c>
      <c r="X1010" s="4" t="str">
        <f>_xlfn.IFNA(VLOOKUP(A1010,'ACCESS EXPORT'!$A:$AN,40,0),"-")</f>
        <v>Karen Kelly</v>
      </c>
      <c r="Y1010" s="26" t="str">
        <f>_xlfn.IFNA(VLOOKUP(A1010,'ACCESS EXPORT'!A:AO,41,0),"")</f>
        <v>Kristin Miller</v>
      </c>
      <c r="Z1010" s="26" t="str">
        <f>_xlfn.IFNA(VLOOKUP(A1010,'ACCESS EXPORT'!A:AP,42,0),"")</f>
        <v/>
      </c>
      <c r="AA1010" s="26" t="str">
        <f>_xlfn.IFNA(VLOOKUP(A1010,'ACCESS EXPORT'!A:AQ,43,0),"")</f>
        <v>Heather Tootle</v>
      </c>
    </row>
    <row r="1011" spans="1:27" ht="18.75" x14ac:dyDescent="0.25">
      <c r="A1011" s="33">
        <v>351</v>
      </c>
      <c r="B1011" s="10">
        <v>2036</v>
      </c>
      <c r="C1011" s="7" t="str">
        <f ca="1">IFERROR(UPPER(IF(AND('ACCESS EXPORT'!AA1011="",'ACCESS EXPORT'!Z1011=""),VLOOKUP(A1011,'ACCESS EXPORT'!$A:$AF,32,FALSE),(IF('ACCESS EXPORT'!AA1011&lt;&gt;"",CONCATENATE(VLOOKUP(A1011,'ACCESS EXPORT'!$A:$AF,32,FALSE)," (Closed",TEXT('ACCESS EXPORT'!AA1011," MM/DD/YYY)")),IF(TODAY()&lt;(('ACCESS EXPORT'!Z1011)+30),CONCATENATE(VLOOKUP(A1011,'ACCESS EXPORT'!$A:$AF,32,FALSE)," (Opens",TEXT('ACCESS EXPORT'!Z1011," MM/DD/YYY)")),VLOOKUP(A1011,'ACCESS EXPORT'!$A:$AF,32,FALSE)))))),"-")</f>
        <v>ADVENTHEALTH MEDICAL GROUP PALLIATIVE CARE AT ORLANDO</v>
      </c>
      <c r="D1011" s="3" t="str">
        <f ca="1">IFERROR(UPPER(IF(AND('ACCESS EXPORT'!AA1011="",'ACCESS EXPORT'!Z1011=""),VLOOKUP(A1011,'ACCESS EXPORT'!$A:$AF,28,FALSE),(IF('ACCESS EXPORT'!AA1011&lt;&gt;"",CONCATENATE(VLOOKUP(A1011,'ACCESS EXPORT'!$A:$AF,28,FALSE)," (Closed",TEXT('ACCESS EXPORT'!AA1011," MM/DD/YYY)")),IF(TODAY()&lt;(('ACCESS EXPORT'!Z1011)+30),CONCATENATE(VLOOKUP(A1011,'ACCESS EXPORT'!$A:$AF,28,FALSE)," (Opens",TEXT('ACCESS EXPORT'!Z1011," MM/DD/YYY)")),VLOOKUP(A1011,'ACCESS EXPORT'!$A:$AF,28,FALSE)))))),"-")</f>
        <v>PALLIATIVE CARE SPECIALISTS</v>
      </c>
      <c r="E1011" s="3" t="str">
        <f>VLOOKUP($A1011,'ACCESS EXPORT'!$A:$AF,3,FALSE)</f>
        <v>7783</v>
      </c>
      <c r="F1011" s="3" t="str">
        <f>UPPER(CONCATENATE(VLOOKUP(A1011,'ACCESS EXPORT'!$A:$AF,4,FALSE)," ",VLOOKUP(A1011,'ACCESS EXPORT'!$A:$AF,5,FALSE)," ",VLOOKUP(A1011,'ACCESS EXPORT'!$A:$AF,6,FALSE)," ",VLOOKUP(A1011,'ACCESS EXPORT'!$A:$AA,7,FALSE)," ",VLOOKUP(A1011,'ACCESS EXPORT'!$A:$AA,8,FALSE)))</f>
        <v>2501 N ORANGE AVE SUITE 235 ORLANDO FL 32804</v>
      </c>
      <c r="G1011" s="4" t="str">
        <f>UPPER(VLOOKUP($A1011,'ACCESS EXPORT'!$A:$AF,9,FALSE))</f>
        <v>ORANGE</v>
      </c>
      <c r="H1011" s="4" t="str">
        <f>_xlfn.IFNA(VLOOKUP($B1011,'ACCESS EXPORT'!$B:$J,9,FALSE),"")</f>
        <v>Palliative Care</v>
      </c>
      <c r="I1011" s="3" t="str">
        <f>CONCATENATE("(P)",VLOOKUP($A1011,'ACCESS EXPORT'!$A:$AF,11,FALSE)," (F)",VLOOKUP($A1011,'ACCESS EXPORT'!$A:$AF,29,FALSE))</f>
        <v>(P)(407) 303-7270 (F)(407) 303-2553</v>
      </c>
      <c r="J1011" s="4" t="str">
        <f>UPPER(VLOOKUP($A1011,'ACCESS EXPORT'!$A:$AF,12,FALSE))</f>
        <v>PALLIATIVE CARE</v>
      </c>
      <c r="K1011" s="4" t="str">
        <f>UPPER(VLOOKUP($A1011,'ACCESS EXPORT'!$A:$AF,13,FALSE))</f>
        <v>DEBORAH HAYWOOD</v>
      </c>
      <c r="L1011" s="3" t="str">
        <f>IF(AND(VLOOKUP(A1011,'ACCESS EXPORT'!A:AE,1,0),'ACCESS EXPORT'!N1011=""),UPPER(CONCATENATE('ACCESS EXPORT'!AE1011)),IF(VLOOKUP(A1011,'ACCESS EXPORT'!A:AE,1,0),UPPER(CONCATENATE('ACCESS EXPORT'!N1011," "&amp;CHAR(10),'ACCESS EXPORT'!AE1011))))</f>
        <v>KATHRYN WILSON 
JAMES HARBOTTLE (AD)</v>
      </c>
      <c r="M1011" s="4" t="str">
        <f>UPPER(VLOOKUP($A1011,'ACCESS EXPORT'!$A:$O,15,FALSE))</f>
        <v>DESIREE RIVERA (PM)</v>
      </c>
      <c r="N1011" s="4" t="str">
        <f ca="1">IF(AND('ACCESS EXPORT'!X1011="",'ACCESS EXPORT'!Y1011=""),IF('ACCESS EXPORT'!V1011&lt;&gt;"",(IF(TODAY()-'ACCESS EXPORT'!V1011&gt;=-60,UPPER(CONCATENATE(VLOOKUP(B1011,'ACCESS EXPORT'!$B:$P,15,FALSE),""&amp;CHAR(10)&amp;"(SEP",TEXT('ACCESS EXPORT'!V1011," MM/DD/YYY)"))),IF(TODAY()-'ACCESS EXPORT'!V1011&lt;0,UPPER(VLOOKUP(B1011,'ACCESS EXPORT'!$B:$P,15,FALSE)),UPPER(VLOOKUP(B1011,'ACCESS EXPORT'!$B:$P,15,FALSE))))),IF('ACCESS EXPORT'!U1011="",UPPER(VLOOKUP(B1011,'ACCESS EXPORT'!$B:$P,15,FALSE)),IF(TODAY()-'ACCESS EXPORT'!U1011&lt;=30,CONCATENATE(UPPER(VLOOKUP(B1011,'ACCESS EXPORT'!$B:$P,15,FALSE)),""&amp;CHAR(10)&amp;"(NEW",TEXT('ACCESS EXPORT'!U1011," MM/DD/YYY)")),IF(AND(TODAY()-'ACCESS EXPORT'!U1011&gt;30,TODAY()&gt;0),UPPER(VLOOKUP(B1011,'ACCESS EXPORT'!$B:$P,15,FALSE)))))),IF('ACCESS EXPORT'!Y1011&lt;&gt;"",UPPER(CONCATENATE(UPPER(VLOOKUP(B1011,'ACCESS EXPORT'!$B:$P,15,FALSE)),""&amp;CHAR(10)&amp;"(Transfer Out",TEXT('ACCESS EXPORT'!Y1011," MM/DD/YYY)"))),IF('ACCESS EXPORT'!X1011&lt;&gt;"",UPPER(CONCATENATE(UPPER(VLOOKUP(B1011,'ACCESS EXPORT'!$B:$P,15,FALSE)),""&amp;CHAR(10)&amp;"(Transfer In",TEXT('ACCESS EXPORT'!X1011," MM/DD/YYY)"))))))</f>
        <v>MARTINEZ, CONNIE</v>
      </c>
      <c r="O1011" s="4" t="str">
        <f>_xlfn.IFNA(VLOOKUP(B1011,'ACCESS EXPORT'!$B:$Q,16,FALSE),"")</f>
        <v>APRN</v>
      </c>
      <c r="P1011" s="4" t="str">
        <f>_xlfn.IFNA(VLOOKUP(B1011,'ACCESS EXPORT'!B:W,22,FALSE),"-")</f>
        <v>1114467776</v>
      </c>
      <c r="Q1011" s="4" t="str">
        <f>_xlfn.IFNA(VLOOKUP(A1011,'ACCESS EXPORT'!$A:$AG,33,0),"-")</f>
        <v>Bevine Whyte</v>
      </c>
      <c r="R1011" s="4" t="str">
        <f>_xlfn.IFNA(VLOOKUP(A1011,'ACCESS EXPORT'!$A:$AH,34,0),"-")</f>
        <v>GME Hospital HR</v>
      </c>
      <c r="S1011" s="4" t="str">
        <f>_xlfn.IFNA(VLOOKUP(A1011,'ACCESS EXPORT'!$A:$AI,35,0),"-")</f>
        <v>Anna Bachtis</v>
      </c>
      <c r="T1011" s="4" t="str">
        <f>_xlfn.IFNA(VLOOKUP(A1011,'ACCESS EXPORT'!$A:$AJ,36,0),"-")</f>
        <v>TBD</v>
      </c>
      <c r="U1011" s="4" t="str">
        <f>_xlfn.IFNA(VLOOKUP(A1011,'ACCESS EXPORT'!$A:$AK,37,0),"-")</f>
        <v>athena</v>
      </c>
      <c r="V1011" s="4" t="str">
        <f>_xlfn.IFNA(VLOOKUP(A1011,'ACCESS EXPORT'!$A:$AL,38,0),"-")</f>
        <v>N/A</v>
      </c>
      <c r="W1011" s="4" t="str">
        <f>_xlfn.IFNA(VLOOKUP(A1011,'ACCESS EXPORT'!$A:$AM,39,0),"-")</f>
        <v/>
      </c>
      <c r="X1011" s="4" t="str">
        <f>_xlfn.IFNA(VLOOKUP(A1011,'ACCESS EXPORT'!$A:$AN,40,0),"-")</f>
        <v>Karen Kelly</v>
      </c>
      <c r="Y1011" s="26" t="str">
        <f>_xlfn.IFNA(VLOOKUP(A1011,'ACCESS EXPORT'!A:AO,41,0),"")</f>
        <v>Kristin Miller</v>
      </c>
      <c r="Z1011" s="26" t="str">
        <f>_xlfn.IFNA(VLOOKUP(A1011,'ACCESS EXPORT'!A:AP,42,0),"")</f>
        <v/>
      </c>
      <c r="AA1011" s="26" t="str">
        <f>_xlfn.IFNA(VLOOKUP(A1011,'ACCESS EXPORT'!A:AQ,43,0),"")</f>
        <v>Heather Tootle</v>
      </c>
    </row>
    <row r="1012" spans="1:27" ht="18.75" x14ac:dyDescent="0.25">
      <c r="A1012" s="33">
        <v>351</v>
      </c>
      <c r="B1012" s="10">
        <v>2040</v>
      </c>
      <c r="C1012" s="7" t="str">
        <f ca="1">IFERROR(UPPER(IF(AND('ACCESS EXPORT'!AA1012="",'ACCESS EXPORT'!Z1012=""),VLOOKUP(A1012,'ACCESS EXPORT'!$A:$AF,32,FALSE),(IF('ACCESS EXPORT'!AA1012&lt;&gt;"",CONCATENATE(VLOOKUP(A1012,'ACCESS EXPORT'!$A:$AF,32,FALSE)," (Closed",TEXT('ACCESS EXPORT'!AA1012," MM/DD/YYY)")),IF(TODAY()&lt;(('ACCESS EXPORT'!Z1012)+30),CONCATENATE(VLOOKUP(A1012,'ACCESS EXPORT'!$A:$AF,32,FALSE)," (Opens",TEXT('ACCESS EXPORT'!Z1012," MM/DD/YYY)")),VLOOKUP(A1012,'ACCESS EXPORT'!$A:$AF,32,FALSE)))))),"-")</f>
        <v>ADVENTHEALTH MEDICAL GROUP PALLIATIVE CARE AT ORLANDO</v>
      </c>
      <c r="D1012" s="3" t="str">
        <f ca="1">IFERROR(UPPER(IF(AND('ACCESS EXPORT'!AA1012="",'ACCESS EXPORT'!Z1012=""),VLOOKUP(A1012,'ACCESS EXPORT'!$A:$AF,28,FALSE),(IF('ACCESS EXPORT'!AA1012&lt;&gt;"",CONCATENATE(VLOOKUP(A1012,'ACCESS EXPORT'!$A:$AF,28,FALSE)," (Closed",TEXT('ACCESS EXPORT'!AA1012," MM/DD/YYY)")),IF(TODAY()&lt;(('ACCESS EXPORT'!Z1012)+30),CONCATENATE(VLOOKUP(A1012,'ACCESS EXPORT'!$A:$AF,28,FALSE)," (Opens",TEXT('ACCESS EXPORT'!Z1012," MM/DD/YYY)")),VLOOKUP(A1012,'ACCESS EXPORT'!$A:$AF,28,FALSE)))))),"-")</f>
        <v>PALLIATIVE CARE SPECIALISTS</v>
      </c>
      <c r="E1012" s="3" t="str">
        <f>VLOOKUP($A1012,'ACCESS EXPORT'!$A:$AF,3,FALSE)</f>
        <v>7783</v>
      </c>
      <c r="F1012" s="3" t="str">
        <f>UPPER(CONCATENATE(VLOOKUP(A1012,'ACCESS EXPORT'!$A:$AF,4,FALSE)," ",VLOOKUP(A1012,'ACCESS EXPORT'!$A:$AF,5,FALSE)," ",VLOOKUP(A1012,'ACCESS EXPORT'!$A:$AF,6,FALSE)," ",VLOOKUP(A1012,'ACCESS EXPORT'!$A:$AA,7,FALSE)," ",VLOOKUP(A1012,'ACCESS EXPORT'!$A:$AA,8,FALSE)))</f>
        <v>2501 N ORANGE AVE SUITE 235 ORLANDO FL 32804</v>
      </c>
      <c r="G1012" s="4" t="str">
        <f>UPPER(VLOOKUP($A1012,'ACCESS EXPORT'!$A:$AF,9,FALSE))</f>
        <v>ORANGE</v>
      </c>
      <c r="H1012" s="4" t="str">
        <f>_xlfn.IFNA(VLOOKUP($B1012,'ACCESS EXPORT'!$B:$J,9,FALSE),"")</f>
        <v>Palliative Care</v>
      </c>
      <c r="I1012" s="3" t="str">
        <f>CONCATENATE("(P)",VLOOKUP($A1012,'ACCESS EXPORT'!$A:$AF,11,FALSE)," (F)",VLOOKUP($A1012,'ACCESS EXPORT'!$A:$AF,29,FALSE))</f>
        <v>(P)(407) 303-7270 (F)(407) 303-2553</v>
      </c>
      <c r="J1012" s="4" t="str">
        <f>UPPER(VLOOKUP($A1012,'ACCESS EXPORT'!$A:$AF,12,FALSE))</f>
        <v>PALLIATIVE CARE</v>
      </c>
      <c r="K1012" s="4" t="str">
        <f>UPPER(VLOOKUP($A1012,'ACCESS EXPORT'!$A:$AF,13,FALSE))</f>
        <v>DEBORAH HAYWOOD</v>
      </c>
      <c r="L1012" s="3" t="str">
        <f>IF(AND(VLOOKUP(A1012,'ACCESS EXPORT'!A:AE,1,0),'ACCESS EXPORT'!N1012=""),UPPER(CONCATENATE('ACCESS EXPORT'!AE1012)),IF(VLOOKUP(A1012,'ACCESS EXPORT'!A:AE,1,0),UPPER(CONCATENATE('ACCESS EXPORT'!N1012," "&amp;CHAR(10),'ACCESS EXPORT'!AE1012))))</f>
        <v>KATHRYN WILSON 
JAMES HARBOTTLE (AD)</v>
      </c>
      <c r="M1012" s="4" t="str">
        <f>UPPER(VLOOKUP($A1012,'ACCESS EXPORT'!$A:$O,15,FALSE))</f>
        <v>DESIREE RIVERA (PM)</v>
      </c>
      <c r="N1012" s="4" t="str">
        <f ca="1">IF(AND('ACCESS EXPORT'!X1012="",'ACCESS EXPORT'!Y1012=""),IF('ACCESS EXPORT'!V1012&lt;&gt;"",(IF(TODAY()-'ACCESS EXPORT'!V1012&gt;=-60,UPPER(CONCATENATE(VLOOKUP(B1012,'ACCESS EXPORT'!$B:$P,15,FALSE),""&amp;CHAR(10)&amp;"(SEP",TEXT('ACCESS EXPORT'!V1012," MM/DD/YYY)"))),IF(TODAY()-'ACCESS EXPORT'!V1012&lt;0,UPPER(VLOOKUP(B1012,'ACCESS EXPORT'!$B:$P,15,FALSE)),UPPER(VLOOKUP(B1012,'ACCESS EXPORT'!$B:$P,15,FALSE))))),IF('ACCESS EXPORT'!U1012="",UPPER(VLOOKUP(B1012,'ACCESS EXPORT'!$B:$P,15,FALSE)),IF(TODAY()-'ACCESS EXPORT'!U1012&lt;=30,CONCATENATE(UPPER(VLOOKUP(B1012,'ACCESS EXPORT'!$B:$P,15,FALSE)),""&amp;CHAR(10)&amp;"(NEW",TEXT('ACCESS EXPORT'!U1012," MM/DD/YYY)")),IF(AND(TODAY()-'ACCESS EXPORT'!U1012&gt;30,TODAY()&gt;0),UPPER(VLOOKUP(B1012,'ACCESS EXPORT'!$B:$P,15,FALSE)))))),IF('ACCESS EXPORT'!Y1012&lt;&gt;"",UPPER(CONCATENATE(UPPER(VLOOKUP(B1012,'ACCESS EXPORT'!$B:$P,15,FALSE)),""&amp;CHAR(10)&amp;"(Transfer Out",TEXT('ACCESS EXPORT'!Y1012," MM/DD/YYY)"))),IF('ACCESS EXPORT'!X1012&lt;&gt;"",UPPER(CONCATENATE(UPPER(VLOOKUP(B1012,'ACCESS EXPORT'!$B:$P,15,FALSE)),""&amp;CHAR(10)&amp;"(Transfer In",TEXT('ACCESS EXPORT'!X1012," MM/DD/YYY)"))))))</f>
        <v>LAVIGNE, ALEXANDER</v>
      </c>
      <c r="O1012" s="4" t="str">
        <f>_xlfn.IFNA(VLOOKUP(B1012,'ACCESS EXPORT'!$B:$Q,16,FALSE),"")</f>
        <v>DO</v>
      </c>
      <c r="P1012" s="4" t="str">
        <f>_xlfn.IFNA(VLOOKUP(B1012,'ACCESS EXPORT'!B:W,22,FALSE),"-")</f>
        <v>1366785693</v>
      </c>
      <c r="Q1012" s="4" t="str">
        <f>_xlfn.IFNA(VLOOKUP(A1012,'ACCESS EXPORT'!$A:$AG,33,0),"-")</f>
        <v>Bevine Whyte</v>
      </c>
      <c r="R1012" s="4" t="str">
        <f>_xlfn.IFNA(VLOOKUP(A1012,'ACCESS EXPORT'!$A:$AH,34,0),"-")</f>
        <v>GME Hospital HR</v>
      </c>
      <c r="S1012" s="4" t="str">
        <f>_xlfn.IFNA(VLOOKUP(A1012,'ACCESS EXPORT'!$A:$AI,35,0),"-")</f>
        <v>Anna Bachtis</v>
      </c>
      <c r="T1012" s="4" t="str">
        <f>_xlfn.IFNA(VLOOKUP(A1012,'ACCESS EXPORT'!$A:$AJ,36,0),"-")</f>
        <v>TBD</v>
      </c>
      <c r="U1012" s="4" t="str">
        <f>_xlfn.IFNA(VLOOKUP(A1012,'ACCESS EXPORT'!$A:$AK,37,0),"-")</f>
        <v>athena</v>
      </c>
      <c r="V1012" s="4" t="str">
        <f>_xlfn.IFNA(VLOOKUP(A1012,'ACCESS EXPORT'!$A:$AL,38,0),"-")</f>
        <v>N/A</v>
      </c>
      <c r="W1012" s="4" t="str">
        <f>_xlfn.IFNA(VLOOKUP(A1012,'ACCESS EXPORT'!$A:$AM,39,0),"-")</f>
        <v/>
      </c>
      <c r="X1012" s="4" t="str">
        <f>_xlfn.IFNA(VLOOKUP(A1012,'ACCESS EXPORT'!$A:$AN,40,0),"-")</f>
        <v>Karen Kelly</v>
      </c>
      <c r="Y1012" s="26" t="str">
        <f>_xlfn.IFNA(VLOOKUP(A1012,'ACCESS EXPORT'!A:AO,41,0),"")</f>
        <v>Kristin Miller</v>
      </c>
      <c r="Z1012" s="26" t="str">
        <f>_xlfn.IFNA(VLOOKUP(A1012,'ACCESS EXPORT'!A:AP,42,0),"")</f>
        <v/>
      </c>
      <c r="AA1012" s="26" t="str">
        <f>_xlfn.IFNA(VLOOKUP(A1012,'ACCESS EXPORT'!A:AQ,43,0),"")</f>
        <v>Heather Tootle</v>
      </c>
    </row>
    <row r="1013" spans="1:27" ht="18.75" x14ac:dyDescent="0.25">
      <c r="A1013" s="33">
        <v>351</v>
      </c>
      <c r="B1013" s="10">
        <v>2031</v>
      </c>
      <c r="C1013" s="7" t="str">
        <f ca="1">IFERROR(UPPER(IF(AND('ACCESS EXPORT'!AA1013="",'ACCESS EXPORT'!Z1013=""),VLOOKUP(A1013,'ACCESS EXPORT'!$A:$AF,32,FALSE),(IF('ACCESS EXPORT'!AA1013&lt;&gt;"",CONCATENATE(VLOOKUP(A1013,'ACCESS EXPORT'!$A:$AF,32,FALSE)," (Closed",TEXT('ACCESS EXPORT'!AA1013," MM/DD/YYY)")),IF(TODAY()&lt;(('ACCESS EXPORT'!Z1013)+30),CONCATENATE(VLOOKUP(A1013,'ACCESS EXPORT'!$A:$AF,32,FALSE)," (Opens",TEXT('ACCESS EXPORT'!Z1013," MM/DD/YYY)")),VLOOKUP(A1013,'ACCESS EXPORT'!$A:$AF,32,FALSE)))))),"-")</f>
        <v>ADVENTHEALTH MEDICAL GROUP PALLIATIVE CARE AT ORLANDO</v>
      </c>
      <c r="D1013" s="3" t="str">
        <f ca="1">IFERROR(UPPER(IF(AND('ACCESS EXPORT'!AA1013="",'ACCESS EXPORT'!Z1013=""),VLOOKUP(A1013,'ACCESS EXPORT'!$A:$AF,28,FALSE),(IF('ACCESS EXPORT'!AA1013&lt;&gt;"",CONCATENATE(VLOOKUP(A1013,'ACCESS EXPORT'!$A:$AF,28,FALSE)," (Closed",TEXT('ACCESS EXPORT'!AA1013," MM/DD/YYY)")),IF(TODAY()&lt;(('ACCESS EXPORT'!Z1013)+30),CONCATENATE(VLOOKUP(A1013,'ACCESS EXPORT'!$A:$AF,28,FALSE)," (Opens",TEXT('ACCESS EXPORT'!Z1013," MM/DD/YYY)")),VLOOKUP(A1013,'ACCESS EXPORT'!$A:$AF,28,FALSE)))))),"-")</f>
        <v>PALLIATIVE CARE SPECIALISTS</v>
      </c>
      <c r="E1013" s="3" t="str">
        <f>VLOOKUP($A1013,'ACCESS EXPORT'!$A:$AF,3,FALSE)</f>
        <v>7783</v>
      </c>
      <c r="F1013" s="3" t="str">
        <f>UPPER(CONCATENATE(VLOOKUP(A1013,'ACCESS EXPORT'!$A:$AF,4,FALSE)," ",VLOOKUP(A1013,'ACCESS EXPORT'!$A:$AF,5,FALSE)," ",VLOOKUP(A1013,'ACCESS EXPORT'!$A:$AF,6,FALSE)," ",VLOOKUP(A1013,'ACCESS EXPORT'!$A:$AA,7,FALSE)," ",VLOOKUP(A1013,'ACCESS EXPORT'!$A:$AA,8,FALSE)))</f>
        <v>2501 N ORANGE AVE SUITE 235 ORLANDO FL 32804</v>
      </c>
      <c r="G1013" s="4" t="str">
        <f>UPPER(VLOOKUP($A1013,'ACCESS EXPORT'!$A:$AF,9,FALSE))</f>
        <v>ORANGE</v>
      </c>
      <c r="H1013" s="4" t="str">
        <f>_xlfn.IFNA(VLOOKUP($B1013,'ACCESS EXPORT'!$B:$J,9,FALSE),"")</f>
        <v>Palliative Care</v>
      </c>
      <c r="I1013" s="3" t="str">
        <f>CONCATENATE("(P)",VLOOKUP($A1013,'ACCESS EXPORT'!$A:$AF,11,FALSE)," (F)",VLOOKUP($A1013,'ACCESS EXPORT'!$A:$AF,29,FALSE))</f>
        <v>(P)(407) 303-7270 (F)(407) 303-2553</v>
      </c>
      <c r="J1013" s="4" t="str">
        <f>UPPER(VLOOKUP($A1013,'ACCESS EXPORT'!$A:$AF,12,FALSE))</f>
        <v>PALLIATIVE CARE</v>
      </c>
      <c r="K1013" s="4" t="str">
        <f>UPPER(VLOOKUP($A1013,'ACCESS EXPORT'!$A:$AF,13,FALSE))</f>
        <v>DEBORAH HAYWOOD</v>
      </c>
      <c r="L1013" s="3" t="str">
        <f>IF(AND(VLOOKUP(A1013,'ACCESS EXPORT'!A:AE,1,0),'ACCESS EXPORT'!N1013=""),UPPER(CONCATENATE('ACCESS EXPORT'!AE1013)),IF(VLOOKUP(A1013,'ACCESS EXPORT'!A:AE,1,0),UPPER(CONCATENATE('ACCESS EXPORT'!N1013," "&amp;CHAR(10),'ACCESS EXPORT'!AE1013))))</f>
        <v>KATHRYN WILSON 
JAMES HARBOTTLE (AD)</v>
      </c>
      <c r="M1013" s="4" t="str">
        <f>UPPER(VLOOKUP($A1013,'ACCESS EXPORT'!$A:$O,15,FALSE))</f>
        <v>DESIREE RIVERA (PM)</v>
      </c>
      <c r="N1013" s="4" t="str">
        <f ca="1">IF(AND('ACCESS EXPORT'!X1013="",'ACCESS EXPORT'!Y1013=""),IF('ACCESS EXPORT'!V1013&lt;&gt;"",(IF(TODAY()-'ACCESS EXPORT'!V1013&gt;=-60,UPPER(CONCATENATE(VLOOKUP(B1013,'ACCESS EXPORT'!$B:$P,15,FALSE),""&amp;CHAR(10)&amp;"(SEP",TEXT('ACCESS EXPORT'!V1013," MM/DD/YYY)"))),IF(TODAY()-'ACCESS EXPORT'!V1013&lt;0,UPPER(VLOOKUP(B1013,'ACCESS EXPORT'!$B:$P,15,FALSE)),UPPER(VLOOKUP(B1013,'ACCESS EXPORT'!$B:$P,15,FALSE))))),IF('ACCESS EXPORT'!U1013="",UPPER(VLOOKUP(B1013,'ACCESS EXPORT'!$B:$P,15,FALSE)),IF(TODAY()-'ACCESS EXPORT'!U1013&lt;=30,CONCATENATE(UPPER(VLOOKUP(B1013,'ACCESS EXPORT'!$B:$P,15,FALSE)),""&amp;CHAR(10)&amp;"(NEW",TEXT('ACCESS EXPORT'!U1013," MM/DD/YYY)")),IF(AND(TODAY()-'ACCESS EXPORT'!U1013&gt;30,TODAY()&gt;0),UPPER(VLOOKUP(B1013,'ACCESS EXPORT'!$B:$P,15,FALSE)))))),IF('ACCESS EXPORT'!Y1013&lt;&gt;"",UPPER(CONCATENATE(UPPER(VLOOKUP(B1013,'ACCESS EXPORT'!$B:$P,15,FALSE)),""&amp;CHAR(10)&amp;"(Transfer Out",TEXT('ACCESS EXPORT'!Y1013," MM/DD/YYY)"))),IF('ACCESS EXPORT'!X1013&lt;&gt;"",UPPER(CONCATENATE(UPPER(VLOOKUP(B1013,'ACCESS EXPORT'!$B:$P,15,FALSE)),""&amp;CHAR(10)&amp;"(Transfer In",TEXT('ACCESS EXPORT'!X1013," MM/DD/YYY)"))))))</f>
        <v>MCBEAN, CHARMAINE</v>
      </c>
      <c r="O1013" s="4" t="str">
        <f>_xlfn.IFNA(VLOOKUP(B1013,'ACCESS EXPORT'!$B:$Q,16,FALSE),"")</f>
        <v>APRN</v>
      </c>
      <c r="P1013" s="4" t="str">
        <f>_xlfn.IFNA(VLOOKUP(B1013,'ACCESS EXPORT'!B:W,22,FALSE),"-")</f>
        <v>1467825448</v>
      </c>
      <c r="Q1013" s="4" t="str">
        <f>_xlfn.IFNA(VLOOKUP(A1013,'ACCESS EXPORT'!$A:$AG,33,0),"-")</f>
        <v>Bevine Whyte</v>
      </c>
      <c r="R1013" s="4" t="str">
        <f>_xlfn.IFNA(VLOOKUP(A1013,'ACCESS EXPORT'!$A:$AH,34,0),"-")</f>
        <v>GME Hospital HR</v>
      </c>
      <c r="S1013" s="4" t="str">
        <f>_xlfn.IFNA(VLOOKUP(A1013,'ACCESS EXPORT'!$A:$AI,35,0),"-")</f>
        <v>Anna Bachtis</v>
      </c>
      <c r="T1013" s="4" t="str">
        <f>_xlfn.IFNA(VLOOKUP(A1013,'ACCESS EXPORT'!$A:$AJ,36,0),"-")</f>
        <v>TBD</v>
      </c>
      <c r="U1013" s="4" t="str">
        <f>_xlfn.IFNA(VLOOKUP(A1013,'ACCESS EXPORT'!$A:$AK,37,0),"-")</f>
        <v>athena</v>
      </c>
      <c r="V1013" s="4" t="str">
        <f>_xlfn.IFNA(VLOOKUP(A1013,'ACCESS EXPORT'!$A:$AL,38,0),"-")</f>
        <v>N/A</v>
      </c>
      <c r="W1013" s="4" t="str">
        <f>_xlfn.IFNA(VLOOKUP(A1013,'ACCESS EXPORT'!$A:$AM,39,0),"-")</f>
        <v/>
      </c>
      <c r="X1013" s="4" t="str">
        <f>_xlfn.IFNA(VLOOKUP(A1013,'ACCESS EXPORT'!$A:$AN,40,0),"-")</f>
        <v>Karen Kelly</v>
      </c>
      <c r="Y1013" s="26" t="str">
        <f>_xlfn.IFNA(VLOOKUP(A1013,'ACCESS EXPORT'!A:AO,41,0),"")</f>
        <v>Kristin Miller</v>
      </c>
      <c r="Z1013" s="26" t="str">
        <f>_xlfn.IFNA(VLOOKUP(A1013,'ACCESS EXPORT'!A:AP,42,0),"")</f>
        <v/>
      </c>
      <c r="AA1013" s="26" t="str">
        <f>_xlfn.IFNA(VLOOKUP(A1013,'ACCESS EXPORT'!A:AQ,43,0),"")</f>
        <v>Heather Tootle</v>
      </c>
    </row>
    <row r="1014" spans="1:27" ht="18.75" x14ac:dyDescent="0.25">
      <c r="A1014" s="33">
        <v>351</v>
      </c>
      <c r="B1014" s="10">
        <v>2043</v>
      </c>
      <c r="C1014" s="7" t="str">
        <f ca="1">IFERROR(UPPER(IF(AND('ACCESS EXPORT'!AA1014="",'ACCESS EXPORT'!Z1014=""),VLOOKUP(A1014,'ACCESS EXPORT'!$A:$AF,32,FALSE),(IF('ACCESS EXPORT'!AA1014&lt;&gt;"",CONCATENATE(VLOOKUP(A1014,'ACCESS EXPORT'!$A:$AF,32,FALSE)," (Closed",TEXT('ACCESS EXPORT'!AA1014," MM/DD/YYY)")),IF(TODAY()&lt;(('ACCESS EXPORT'!Z1014)+30),CONCATENATE(VLOOKUP(A1014,'ACCESS EXPORT'!$A:$AF,32,FALSE)," (Opens",TEXT('ACCESS EXPORT'!Z1014," MM/DD/YYY)")),VLOOKUP(A1014,'ACCESS EXPORT'!$A:$AF,32,FALSE)))))),"-")</f>
        <v>ADVENTHEALTH MEDICAL GROUP PALLIATIVE CARE AT ORLANDO</v>
      </c>
      <c r="D1014" s="3" t="str">
        <f ca="1">IFERROR(UPPER(IF(AND('ACCESS EXPORT'!AA1014="",'ACCESS EXPORT'!Z1014=""),VLOOKUP(A1014,'ACCESS EXPORT'!$A:$AF,28,FALSE),(IF('ACCESS EXPORT'!AA1014&lt;&gt;"",CONCATENATE(VLOOKUP(A1014,'ACCESS EXPORT'!$A:$AF,28,FALSE)," (Closed",TEXT('ACCESS EXPORT'!AA1014," MM/DD/YYY)")),IF(TODAY()&lt;(('ACCESS EXPORT'!Z1014)+30),CONCATENATE(VLOOKUP(A1014,'ACCESS EXPORT'!$A:$AF,28,FALSE)," (Opens",TEXT('ACCESS EXPORT'!Z1014," MM/DD/YYY)")),VLOOKUP(A1014,'ACCESS EXPORT'!$A:$AF,28,FALSE)))))),"-")</f>
        <v>PALLIATIVE CARE SPECIALISTS</v>
      </c>
      <c r="E1014" s="3" t="str">
        <f>VLOOKUP($A1014,'ACCESS EXPORT'!$A:$AF,3,FALSE)</f>
        <v>7783</v>
      </c>
      <c r="F1014" s="3" t="str">
        <f>UPPER(CONCATENATE(VLOOKUP(A1014,'ACCESS EXPORT'!$A:$AF,4,FALSE)," ",VLOOKUP(A1014,'ACCESS EXPORT'!$A:$AF,5,FALSE)," ",VLOOKUP(A1014,'ACCESS EXPORT'!$A:$AF,6,FALSE)," ",VLOOKUP(A1014,'ACCESS EXPORT'!$A:$AA,7,FALSE)," ",VLOOKUP(A1014,'ACCESS EXPORT'!$A:$AA,8,FALSE)))</f>
        <v>2501 N ORANGE AVE SUITE 235 ORLANDO FL 32804</v>
      </c>
      <c r="G1014" s="4" t="str">
        <f>UPPER(VLOOKUP($A1014,'ACCESS EXPORT'!$A:$AF,9,FALSE))</f>
        <v>ORANGE</v>
      </c>
      <c r="H1014" s="4" t="str">
        <f>_xlfn.IFNA(VLOOKUP($B1014,'ACCESS EXPORT'!$B:$J,9,FALSE),"")</f>
        <v>Palliative Care</v>
      </c>
      <c r="I1014" s="3" t="str">
        <f>CONCATENATE("(P)",VLOOKUP($A1014,'ACCESS EXPORT'!$A:$AF,11,FALSE)," (F)",VLOOKUP($A1014,'ACCESS EXPORT'!$A:$AF,29,FALSE))</f>
        <v>(P)(407) 303-7270 (F)(407) 303-2553</v>
      </c>
      <c r="J1014" s="4" t="str">
        <f>UPPER(VLOOKUP($A1014,'ACCESS EXPORT'!$A:$AF,12,FALSE))</f>
        <v>PALLIATIVE CARE</v>
      </c>
      <c r="K1014" s="4" t="str">
        <f>UPPER(VLOOKUP($A1014,'ACCESS EXPORT'!$A:$AF,13,FALSE))</f>
        <v>DEBORAH HAYWOOD</v>
      </c>
      <c r="L1014" s="3" t="str">
        <f>IF(AND(VLOOKUP(A1014,'ACCESS EXPORT'!A:AE,1,0),'ACCESS EXPORT'!N1014=""),UPPER(CONCATENATE('ACCESS EXPORT'!AE1014)),IF(VLOOKUP(A1014,'ACCESS EXPORT'!A:AE,1,0),UPPER(CONCATENATE('ACCESS EXPORT'!N1014," "&amp;CHAR(10),'ACCESS EXPORT'!AE1014))))</f>
        <v>KATHRYN WILSON 
JAMES HARBOTTLE (AD)</v>
      </c>
      <c r="M1014" s="4" t="str">
        <f>UPPER(VLOOKUP($A1014,'ACCESS EXPORT'!$A:$O,15,FALSE))</f>
        <v>DESIREE RIVERA (PM)</v>
      </c>
      <c r="N1014" s="4" t="str">
        <f ca="1">IF(AND('ACCESS EXPORT'!X1014="",'ACCESS EXPORT'!Y1014=""),IF('ACCESS EXPORT'!V1014&lt;&gt;"",(IF(TODAY()-'ACCESS EXPORT'!V1014&gt;=-60,UPPER(CONCATENATE(VLOOKUP(B1014,'ACCESS EXPORT'!$B:$P,15,FALSE),""&amp;CHAR(10)&amp;"(SEP",TEXT('ACCESS EXPORT'!V1014," MM/DD/YYY)"))),IF(TODAY()-'ACCESS EXPORT'!V1014&lt;0,UPPER(VLOOKUP(B1014,'ACCESS EXPORT'!$B:$P,15,FALSE)),UPPER(VLOOKUP(B1014,'ACCESS EXPORT'!$B:$P,15,FALSE))))),IF('ACCESS EXPORT'!U1014="",UPPER(VLOOKUP(B1014,'ACCESS EXPORT'!$B:$P,15,FALSE)),IF(TODAY()-'ACCESS EXPORT'!U1014&lt;=30,CONCATENATE(UPPER(VLOOKUP(B1014,'ACCESS EXPORT'!$B:$P,15,FALSE)),""&amp;CHAR(10)&amp;"(NEW",TEXT('ACCESS EXPORT'!U1014," MM/DD/YYY)")),IF(AND(TODAY()-'ACCESS EXPORT'!U1014&gt;30,TODAY()&gt;0),UPPER(VLOOKUP(B1014,'ACCESS EXPORT'!$B:$P,15,FALSE)))))),IF('ACCESS EXPORT'!Y1014&lt;&gt;"",UPPER(CONCATENATE(UPPER(VLOOKUP(B1014,'ACCESS EXPORT'!$B:$P,15,FALSE)),""&amp;CHAR(10)&amp;"(Transfer Out",TEXT('ACCESS EXPORT'!Y1014," MM/DD/YYY)"))),IF('ACCESS EXPORT'!X1014&lt;&gt;"",UPPER(CONCATENATE(UPPER(VLOOKUP(B1014,'ACCESS EXPORT'!$B:$P,15,FALSE)),""&amp;CHAR(10)&amp;"(Transfer In",TEXT('ACCESS EXPORT'!X1014," MM/DD/YYY)"))))))</f>
        <v>CUNNINGTON, LAURA</v>
      </c>
      <c r="O1014" s="4" t="str">
        <f>_xlfn.IFNA(VLOOKUP(B1014,'ACCESS EXPORT'!$B:$Q,16,FALSE),"")</f>
        <v>MD</v>
      </c>
      <c r="P1014" s="4" t="str">
        <f>_xlfn.IFNA(VLOOKUP(B1014,'ACCESS EXPORT'!B:W,22,FALSE),"-")</f>
        <v>1316071459</v>
      </c>
      <c r="Q1014" s="4" t="str">
        <f>_xlfn.IFNA(VLOOKUP(A1014,'ACCESS EXPORT'!$A:$AG,33,0),"-")</f>
        <v>Bevine Whyte</v>
      </c>
      <c r="R1014" s="4" t="str">
        <f>_xlfn.IFNA(VLOOKUP(A1014,'ACCESS EXPORT'!$A:$AH,34,0),"-")</f>
        <v>GME Hospital HR</v>
      </c>
      <c r="S1014" s="4" t="str">
        <f>_xlfn.IFNA(VLOOKUP(A1014,'ACCESS EXPORT'!$A:$AI,35,0),"-")</f>
        <v>Anna Bachtis</v>
      </c>
      <c r="T1014" s="4" t="str">
        <f>_xlfn.IFNA(VLOOKUP(A1014,'ACCESS EXPORT'!$A:$AJ,36,0),"-")</f>
        <v>TBD</v>
      </c>
      <c r="U1014" s="4" t="str">
        <f>_xlfn.IFNA(VLOOKUP(A1014,'ACCESS EXPORT'!$A:$AK,37,0),"-")</f>
        <v>athena</v>
      </c>
      <c r="V1014" s="4" t="str">
        <f>_xlfn.IFNA(VLOOKUP(A1014,'ACCESS EXPORT'!$A:$AL,38,0),"-")</f>
        <v>N/A</v>
      </c>
      <c r="W1014" s="4" t="str">
        <f>_xlfn.IFNA(VLOOKUP(A1014,'ACCESS EXPORT'!$A:$AM,39,0),"-")</f>
        <v/>
      </c>
      <c r="X1014" s="4" t="str">
        <f>_xlfn.IFNA(VLOOKUP(A1014,'ACCESS EXPORT'!$A:$AN,40,0),"-")</f>
        <v>Karen Kelly</v>
      </c>
      <c r="Y1014" s="26" t="str">
        <f>_xlfn.IFNA(VLOOKUP(A1014,'ACCESS EXPORT'!A:AO,41,0),"")</f>
        <v>Kristin Miller</v>
      </c>
      <c r="Z1014" s="26" t="str">
        <f>_xlfn.IFNA(VLOOKUP(A1014,'ACCESS EXPORT'!A:AP,42,0),"")</f>
        <v/>
      </c>
      <c r="AA1014" s="26" t="str">
        <f>_xlfn.IFNA(VLOOKUP(A1014,'ACCESS EXPORT'!A:AQ,43,0),"")</f>
        <v>Heather Tootle</v>
      </c>
    </row>
    <row r="1015" spans="1:27" ht="18.75" x14ac:dyDescent="0.25">
      <c r="A1015" s="33">
        <v>351</v>
      </c>
      <c r="B1015" s="10">
        <v>2034</v>
      </c>
      <c r="C1015" s="7" t="str">
        <f ca="1">IFERROR(UPPER(IF(AND('ACCESS EXPORT'!AA1015="",'ACCESS EXPORT'!Z1015=""),VLOOKUP(A1015,'ACCESS EXPORT'!$A:$AF,32,FALSE),(IF('ACCESS EXPORT'!AA1015&lt;&gt;"",CONCATENATE(VLOOKUP(A1015,'ACCESS EXPORT'!$A:$AF,32,FALSE)," (Closed",TEXT('ACCESS EXPORT'!AA1015," MM/DD/YYY)")),IF(TODAY()&lt;(('ACCESS EXPORT'!Z1015)+30),CONCATENATE(VLOOKUP(A1015,'ACCESS EXPORT'!$A:$AF,32,FALSE)," (Opens",TEXT('ACCESS EXPORT'!Z1015," MM/DD/YYY)")),VLOOKUP(A1015,'ACCESS EXPORT'!$A:$AF,32,FALSE)))))),"-")</f>
        <v>ADVENTHEALTH MEDICAL GROUP PALLIATIVE CARE AT ORLANDO</v>
      </c>
      <c r="D1015" s="3" t="str">
        <f ca="1">IFERROR(UPPER(IF(AND('ACCESS EXPORT'!AA1015="",'ACCESS EXPORT'!Z1015=""),VLOOKUP(A1015,'ACCESS EXPORT'!$A:$AF,28,FALSE),(IF('ACCESS EXPORT'!AA1015&lt;&gt;"",CONCATENATE(VLOOKUP(A1015,'ACCESS EXPORT'!$A:$AF,28,FALSE)," (Closed",TEXT('ACCESS EXPORT'!AA1015," MM/DD/YYY)")),IF(TODAY()&lt;(('ACCESS EXPORT'!Z1015)+30),CONCATENATE(VLOOKUP(A1015,'ACCESS EXPORT'!$A:$AF,28,FALSE)," (Opens",TEXT('ACCESS EXPORT'!Z1015," MM/DD/YYY)")),VLOOKUP(A1015,'ACCESS EXPORT'!$A:$AF,28,FALSE)))))),"-")</f>
        <v>PALLIATIVE CARE SPECIALISTS</v>
      </c>
      <c r="E1015" s="3" t="str">
        <f>VLOOKUP($A1015,'ACCESS EXPORT'!$A:$AF,3,FALSE)</f>
        <v>7783</v>
      </c>
      <c r="F1015" s="3" t="str">
        <f>UPPER(CONCATENATE(VLOOKUP(A1015,'ACCESS EXPORT'!$A:$AF,4,FALSE)," ",VLOOKUP(A1015,'ACCESS EXPORT'!$A:$AF,5,FALSE)," ",VLOOKUP(A1015,'ACCESS EXPORT'!$A:$AF,6,FALSE)," ",VLOOKUP(A1015,'ACCESS EXPORT'!$A:$AA,7,FALSE)," ",VLOOKUP(A1015,'ACCESS EXPORT'!$A:$AA,8,FALSE)))</f>
        <v>2501 N ORANGE AVE SUITE 235 ORLANDO FL 32804</v>
      </c>
      <c r="G1015" s="4" t="str">
        <f>UPPER(VLOOKUP($A1015,'ACCESS EXPORT'!$A:$AF,9,FALSE))</f>
        <v>ORANGE</v>
      </c>
      <c r="H1015" s="4" t="str">
        <f>_xlfn.IFNA(VLOOKUP($B1015,'ACCESS EXPORT'!$B:$J,9,FALSE),"")</f>
        <v>Palliative Care</v>
      </c>
      <c r="I1015" s="3" t="str">
        <f>CONCATENATE("(P)",VLOOKUP($A1015,'ACCESS EXPORT'!$A:$AF,11,FALSE)," (F)",VLOOKUP($A1015,'ACCESS EXPORT'!$A:$AF,29,FALSE))</f>
        <v>(P)(407) 303-7270 (F)(407) 303-2553</v>
      </c>
      <c r="J1015" s="4" t="str">
        <f>UPPER(VLOOKUP($A1015,'ACCESS EXPORT'!$A:$AF,12,FALSE))</f>
        <v>PALLIATIVE CARE</v>
      </c>
      <c r="K1015" s="4" t="str">
        <f>UPPER(VLOOKUP($A1015,'ACCESS EXPORT'!$A:$AF,13,FALSE))</f>
        <v>DEBORAH HAYWOOD</v>
      </c>
      <c r="L1015" s="3" t="str">
        <f>IF(AND(VLOOKUP(A1015,'ACCESS EXPORT'!A:AE,1,0),'ACCESS EXPORT'!N1015=""),UPPER(CONCATENATE('ACCESS EXPORT'!AE1015)),IF(VLOOKUP(A1015,'ACCESS EXPORT'!A:AE,1,0),UPPER(CONCATENATE('ACCESS EXPORT'!N1015," "&amp;CHAR(10),'ACCESS EXPORT'!AE1015))))</f>
        <v>KATHRYN WILSON 
JAMES HARBOTTLE (AD)</v>
      </c>
      <c r="M1015" s="4" t="str">
        <f>UPPER(VLOOKUP($A1015,'ACCESS EXPORT'!$A:$O,15,FALSE))</f>
        <v>DESIREE RIVERA (PM)</v>
      </c>
      <c r="N1015" s="4" t="str">
        <f ca="1">IF(AND('ACCESS EXPORT'!X1015="",'ACCESS EXPORT'!Y1015=""),IF('ACCESS EXPORT'!V1015&lt;&gt;"",(IF(TODAY()-'ACCESS EXPORT'!V1015&gt;=-60,UPPER(CONCATENATE(VLOOKUP(B1015,'ACCESS EXPORT'!$B:$P,15,FALSE),""&amp;CHAR(10)&amp;"(SEP",TEXT('ACCESS EXPORT'!V1015," MM/DD/YYY)"))),IF(TODAY()-'ACCESS EXPORT'!V1015&lt;0,UPPER(VLOOKUP(B1015,'ACCESS EXPORT'!$B:$P,15,FALSE)),UPPER(VLOOKUP(B1015,'ACCESS EXPORT'!$B:$P,15,FALSE))))),IF('ACCESS EXPORT'!U1015="",UPPER(VLOOKUP(B1015,'ACCESS EXPORT'!$B:$P,15,FALSE)),IF(TODAY()-'ACCESS EXPORT'!U1015&lt;=30,CONCATENATE(UPPER(VLOOKUP(B1015,'ACCESS EXPORT'!$B:$P,15,FALSE)),""&amp;CHAR(10)&amp;"(NEW",TEXT('ACCESS EXPORT'!U1015," MM/DD/YYY)")),IF(AND(TODAY()-'ACCESS EXPORT'!U1015&gt;30,TODAY()&gt;0),UPPER(VLOOKUP(B1015,'ACCESS EXPORT'!$B:$P,15,FALSE)))))),IF('ACCESS EXPORT'!Y1015&lt;&gt;"",UPPER(CONCATENATE(UPPER(VLOOKUP(B1015,'ACCESS EXPORT'!$B:$P,15,FALSE)),""&amp;CHAR(10)&amp;"(Transfer Out",TEXT('ACCESS EXPORT'!Y1015," MM/DD/YYY)"))),IF('ACCESS EXPORT'!X1015&lt;&gt;"",UPPER(CONCATENATE(UPPER(VLOOKUP(B1015,'ACCESS EXPORT'!$B:$P,15,FALSE)),""&amp;CHAR(10)&amp;"(Transfer In",TEXT('ACCESS EXPORT'!X1015," MM/DD/YYY)"))))))</f>
        <v>HENDERSON, SHANDA</v>
      </c>
      <c r="O1015" s="4" t="str">
        <f>_xlfn.IFNA(VLOOKUP(B1015,'ACCESS EXPORT'!$B:$Q,16,FALSE),"")</f>
        <v>APRN</v>
      </c>
      <c r="P1015" s="4" t="str">
        <f>_xlfn.IFNA(VLOOKUP(B1015,'ACCESS EXPORT'!B:W,22,FALSE),"-")</f>
        <v>1619305224</v>
      </c>
      <c r="Q1015" s="4" t="str">
        <f>_xlfn.IFNA(VLOOKUP(A1015,'ACCESS EXPORT'!$A:$AG,33,0),"-")</f>
        <v>Bevine Whyte</v>
      </c>
      <c r="R1015" s="4" t="str">
        <f>_xlfn.IFNA(VLOOKUP(A1015,'ACCESS EXPORT'!$A:$AH,34,0),"-")</f>
        <v>GME Hospital HR</v>
      </c>
      <c r="S1015" s="4" t="str">
        <f>_xlfn.IFNA(VLOOKUP(A1015,'ACCESS EXPORT'!$A:$AI,35,0),"-")</f>
        <v>Anna Bachtis</v>
      </c>
      <c r="T1015" s="4" t="str">
        <f>_xlfn.IFNA(VLOOKUP(A1015,'ACCESS EXPORT'!$A:$AJ,36,0),"-")</f>
        <v>TBD</v>
      </c>
      <c r="U1015" s="4" t="str">
        <f>_xlfn.IFNA(VLOOKUP(A1015,'ACCESS EXPORT'!$A:$AK,37,0),"-")</f>
        <v>athena</v>
      </c>
      <c r="V1015" s="4" t="str">
        <f>_xlfn.IFNA(VLOOKUP(A1015,'ACCESS EXPORT'!$A:$AL,38,0),"-")</f>
        <v>N/A</v>
      </c>
      <c r="W1015" s="4" t="str">
        <f>_xlfn.IFNA(VLOOKUP(A1015,'ACCESS EXPORT'!$A:$AM,39,0),"-")</f>
        <v/>
      </c>
      <c r="X1015" s="4" t="str">
        <f>_xlfn.IFNA(VLOOKUP(A1015,'ACCESS EXPORT'!$A:$AN,40,0),"-")</f>
        <v>Karen Kelly</v>
      </c>
      <c r="Y1015" s="26" t="str">
        <f>_xlfn.IFNA(VLOOKUP(A1015,'ACCESS EXPORT'!A:AO,41,0),"")</f>
        <v>Kristin Miller</v>
      </c>
      <c r="Z1015" s="26" t="str">
        <f>_xlfn.IFNA(VLOOKUP(A1015,'ACCESS EXPORT'!A:AP,42,0),"")</f>
        <v/>
      </c>
      <c r="AA1015" s="26" t="str">
        <f>_xlfn.IFNA(VLOOKUP(A1015,'ACCESS EXPORT'!A:AQ,43,0),"")</f>
        <v>Heather Tootle</v>
      </c>
    </row>
    <row r="1016" spans="1:27" ht="18.75" x14ac:dyDescent="0.25">
      <c r="A1016" s="33">
        <v>351</v>
      </c>
      <c r="B1016" s="10">
        <v>2037</v>
      </c>
      <c r="C1016" s="7" t="str">
        <f ca="1">IFERROR(UPPER(IF(AND('ACCESS EXPORT'!AA1016="",'ACCESS EXPORT'!Z1016=""),VLOOKUP(A1016,'ACCESS EXPORT'!$A:$AF,32,FALSE),(IF('ACCESS EXPORT'!AA1016&lt;&gt;"",CONCATENATE(VLOOKUP(A1016,'ACCESS EXPORT'!$A:$AF,32,FALSE)," (Closed",TEXT('ACCESS EXPORT'!AA1016," MM/DD/YYY)")),IF(TODAY()&lt;(('ACCESS EXPORT'!Z1016)+30),CONCATENATE(VLOOKUP(A1016,'ACCESS EXPORT'!$A:$AF,32,FALSE)," (Opens",TEXT('ACCESS EXPORT'!Z1016," MM/DD/YYY)")),VLOOKUP(A1016,'ACCESS EXPORT'!$A:$AF,32,FALSE)))))),"-")</f>
        <v>ADVENTHEALTH MEDICAL GROUP PALLIATIVE CARE AT ORLANDO</v>
      </c>
      <c r="D1016" s="3" t="str">
        <f ca="1">IFERROR(UPPER(IF(AND('ACCESS EXPORT'!AA1016="",'ACCESS EXPORT'!Z1016=""),VLOOKUP(A1016,'ACCESS EXPORT'!$A:$AF,28,FALSE),(IF('ACCESS EXPORT'!AA1016&lt;&gt;"",CONCATENATE(VLOOKUP(A1016,'ACCESS EXPORT'!$A:$AF,28,FALSE)," (Closed",TEXT('ACCESS EXPORT'!AA1016," MM/DD/YYY)")),IF(TODAY()&lt;(('ACCESS EXPORT'!Z1016)+30),CONCATENATE(VLOOKUP(A1016,'ACCESS EXPORT'!$A:$AF,28,FALSE)," (Opens",TEXT('ACCESS EXPORT'!Z1016," MM/DD/YYY)")),VLOOKUP(A1016,'ACCESS EXPORT'!$A:$AF,28,FALSE)))))),"-")</f>
        <v>PALLIATIVE CARE SPECIALISTS</v>
      </c>
      <c r="E1016" s="3" t="str">
        <f>VLOOKUP($A1016,'ACCESS EXPORT'!$A:$AF,3,FALSE)</f>
        <v>7783</v>
      </c>
      <c r="F1016" s="3" t="str">
        <f>UPPER(CONCATENATE(VLOOKUP(A1016,'ACCESS EXPORT'!$A:$AF,4,FALSE)," ",VLOOKUP(A1016,'ACCESS EXPORT'!$A:$AF,5,FALSE)," ",VLOOKUP(A1016,'ACCESS EXPORT'!$A:$AF,6,FALSE)," ",VLOOKUP(A1016,'ACCESS EXPORT'!$A:$AA,7,FALSE)," ",VLOOKUP(A1016,'ACCESS EXPORT'!$A:$AA,8,FALSE)))</f>
        <v>2501 N ORANGE AVE SUITE 235 ORLANDO FL 32804</v>
      </c>
      <c r="G1016" s="4" t="str">
        <f>UPPER(VLOOKUP($A1016,'ACCESS EXPORT'!$A:$AF,9,FALSE))</f>
        <v>ORANGE</v>
      </c>
      <c r="H1016" s="4" t="str">
        <f>_xlfn.IFNA(VLOOKUP($B1016,'ACCESS EXPORT'!$B:$J,9,FALSE),"")</f>
        <v>Palliative Care</v>
      </c>
      <c r="I1016" s="3" t="str">
        <f>CONCATENATE("(P)",VLOOKUP($A1016,'ACCESS EXPORT'!$A:$AF,11,FALSE)," (F)",VLOOKUP($A1016,'ACCESS EXPORT'!$A:$AF,29,FALSE))</f>
        <v>(P)(407) 303-7270 (F)(407) 303-2553</v>
      </c>
      <c r="J1016" s="4" t="str">
        <f>UPPER(VLOOKUP($A1016,'ACCESS EXPORT'!$A:$AF,12,FALSE))</f>
        <v>PALLIATIVE CARE</v>
      </c>
      <c r="K1016" s="4" t="str">
        <f>UPPER(VLOOKUP($A1016,'ACCESS EXPORT'!$A:$AF,13,FALSE))</f>
        <v>DEBORAH HAYWOOD</v>
      </c>
      <c r="L1016" s="3" t="str">
        <f>IF(AND(VLOOKUP(A1016,'ACCESS EXPORT'!A:AE,1,0),'ACCESS EXPORT'!N1016=""),UPPER(CONCATENATE('ACCESS EXPORT'!AE1016)),IF(VLOOKUP(A1016,'ACCESS EXPORT'!A:AE,1,0),UPPER(CONCATENATE('ACCESS EXPORT'!N1016," "&amp;CHAR(10),'ACCESS EXPORT'!AE1016))))</f>
        <v>KATHRYN WILSON 
JAMES HARBOTTLE (AD)</v>
      </c>
      <c r="M1016" s="4" t="str">
        <f>UPPER(VLOOKUP($A1016,'ACCESS EXPORT'!$A:$O,15,FALSE))</f>
        <v>DESIREE RIVERA (PM)</v>
      </c>
      <c r="N1016" s="4" t="str">
        <f ca="1">IF(AND('ACCESS EXPORT'!X1016="",'ACCESS EXPORT'!Y1016=""),IF('ACCESS EXPORT'!V1016&lt;&gt;"",(IF(TODAY()-'ACCESS EXPORT'!V1016&gt;=-60,UPPER(CONCATENATE(VLOOKUP(B1016,'ACCESS EXPORT'!$B:$P,15,FALSE),""&amp;CHAR(10)&amp;"(SEP",TEXT('ACCESS EXPORT'!V1016," MM/DD/YYY)"))),IF(TODAY()-'ACCESS EXPORT'!V1016&lt;0,UPPER(VLOOKUP(B1016,'ACCESS EXPORT'!$B:$P,15,FALSE)),UPPER(VLOOKUP(B1016,'ACCESS EXPORT'!$B:$P,15,FALSE))))),IF('ACCESS EXPORT'!U1016="",UPPER(VLOOKUP(B1016,'ACCESS EXPORT'!$B:$P,15,FALSE)),IF(TODAY()-'ACCESS EXPORT'!U1016&lt;=30,CONCATENATE(UPPER(VLOOKUP(B1016,'ACCESS EXPORT'!$B:$P,15,FALSE)),""&amp;CHAR(10)&amp;"(NEW",TEXT('ACCESS EXPORT'!U1016," MM/DD/YYY)")),IF(AND(TODAY()-'ACCESS EXPORT'!U1016&gt;30,TODAY()&gt;0),UPPER(VLOOKUP(B1016,'ACCESS EXPORT'!$B:$P,15,FALSE)))))),IF('ACCESS EXPORT'!Y1016&lt;&gt;"",UPPER(CONCATENATE(UPPER(VLOOKUP(B1016,'ACCESS EXPORT'!$B:$P,15,FALSE)),""&amp;CHAR(10)&amp;"(Transfer Out",TEXT('ACCESS EXPORT'!Y1016," MM/DD/YYY)"))),IF('ACCESS EXPORT'!X1016&lt;&gt;"",UPPER(CONCATENATE(UPPER(VLOOKUP(B1016,'ACCESS EXPORT'!$B:$P,15,FALSE)),""&amp;CHAR(10)&amp;"(Transfer In",TEXT('ACCESS EXPORT'!X1016," MM/DD/YYY)"))))))</f>
        <v>AN, HYUNJUNG (MARY)</v>
      </c>
      <c r="O1016" s="4" t="str">
        <f>_xlfn.IFNA(VLOOKUP(B1016,'ACCESS EXPORT'!$B:$Q,16,FALSE),"")</f>
        <v>APRN</v>
      </c>
      <c r="P1016" s="4" t="str">
        <f>_xlfn.IFNA(VLOOKUP(B1016,'ACCESS EXPORT'!B:W,22,FALSE),"-")</f>
        <v>1558868794</v>
      </c>
      <c r="Q1016" s="4" t="str">
        <f>_xlfn.IFNA(VLOOKUP(A1016,'ACCESS EXPORT'!$A:$AG,33,0),"-")</f>
        <v>Bevine Whyte</v>
      </c>
      <c r="R1016" s="4" t="str">
        <f>_xlfn.IFNA(VLOOKUP(A1016,'ACCESS EXPORT'!$A:$AH,34,0),"-")</f>
        <v>GME Hospital HR</v>
      </c>
      <c r="S1016" s="4" t="str">
        <f>_xlfn.IFNA(VLOOKUP(A1016,'ACCESS EXPORT'!$A:$AI,35,0),"-")</f>
        <v>Anna Bachtis</v>
      </c>
      <c r="T1016" s="4" t="str">
        <f>_xlfn.IFNA(VLOOKUP(A1016,'ACCESS EXPORT'!$A:$AJ,36,0),"-")</f>
        <v>TBD</v>
      </c>
      <c r="U1016" s="4" t="str">
        <f>_xlfn.IFNA(VLOOKUP(A1016,'ACCESS EXPORT'!$A:$AK,37,0),"-")</f>
        <v>athena</v>
      </c>
      <c r="V1016" s="4" t="str">
        <f>_xlfn.IFNA(VLOOKUP(A1016,'ACCESS EXPORT'!$A:$AL,38,0),"-")</f>
        <v>N/A</v>
      </c>
      <c r="W1016" s="4" t="str">
        <f>_xlfn.IFNA(VLOOKUP(A1016,'ACCESS EXPORT'!$A:$AM,39,0),"-")</f>
        <v/>
      </c>
      <c r="X1016" s="4" t="str">
        <f>_xlfn.IFNA(VLOOKUP(A1016,'ACCESS EXPORT'!$A:$AN,40,0),"-")</f>
        <v>Karen Kelly</v>
      </c>
      <c r="Y1016" s="26" t="str">
        <f>_xlfn.IFNA(VLOOKUP(A1016,'ACCESS EXPORT'!A:AO,41,0),"")</f>
        <v>Kristin Miller</v>
      </c>
      <c r="Z1016" s="26" t="str">
        <f>_xlfn.IFNA(VLOOKUP(A1016,'ACCESS EXPORT'!A:AP,42,0),"")</f>
        <v/>
      </c>
      <c r="AA1016" s="26" t="str">
        <f>_xlfn.IFNA(VLOOKUP(A1016,'ACCESS EXPORT'!A:AQ,43,0),"")</f>
        <v>Heather Tootle</v>
      </c>
    </row>
    <row r="1017" spans="1:27" ht="18.75" x14ac:dyDescent="0.25">
      <c r="A1017" s="33">
        <v>351</v>
      </c>
      <c r="B1017" s="10">
        <v>2039</v>
      </c>
      <c r="C1017" s="7" t="str">
        <f ca="1">IFERROR(UPPER(IF(AND('ACCESS EXPORT'!AA1017="",'ACCESS EXPORT'!Z1017=""),VLOOKUP(A1017,'ACCESS EXPORT'!$A:$AF,32,FALSE),(IF('ACCESS EXPORT'!AA1017&lt;&gt;"",CONCATENATE(VLOOKUP(A1017,'ACCESS EXPORT'!$A:$AF,32,FALSE)," (Closed",TEXT('ACCESS EXPORT'!AA1017," MM/DD/YYY)")),IF(TODAY()&lt;(('ACCESS EXPORT'!Z1017)+30),CONCATENATE(VLOOKUP(A1017,'ACCESS EXPORT'!$A:$AF,32,FALSE)," (Opens",TEXT('ACCESS EXPORT'!Z1017," MM/DD/YYY)")),VLOOKUP(A1017,'ACCESS EXPORT'!$A:$AF,32,FALSE)))))),"-")</f>
        <v>ADVENTHEALTH MEDICAL GROUP PALLIATIVE CARE AT ORLANDO</v>
      </c>
      <c r="D1017" s="3" t="str">
        <f ca="1">IFERROR(UPPER(IF(AND('ACCESS EXPORT'!AA1017="",'ACCESS EXPORT'!Z1017=""),VLOOKUP(A1017,'ACCESS EXPORT'!$A:$AF,28,FALSE),(IF('ACCESS EXPORT'!AA1017&lt;&gt;"",CONCATENATE(VLOOKUP(A1017,'ACCESS EXPORT'!$A:$AF,28,FALSE)," (Closed",TEXT('ACCESS EXPORT'!AA1017," MM/DD/YYY)")),IF(TODAY()&lt;(('ACCESS EXPORT'!Z1017)+30),CONCATENATE(VLOOKUP(A1017,'ACCESS EXPORT'!$A:$AF,28,FALSE)," (Opens",TEXT('ACCESS EXPORT'!Z1017," MM/DD/YYY)")),VLOOKUP(A1017,'ACCESS EXPORT'!$A:$AF,28,FALSE)))))),"-")</f>
        <v>PALLIATIVE CARE SPECIALISTS</v>
      </c>
      <c r="E1017" s="3" t="str">
        <f>VLOOKUP($A1017,'ACCESS EXPORT'!$A:$AF,3,FALSE)</f>
        <v>7783</v>
      </c>
      <c r="F1017" s="3" t="str">
        <f>UPPER(CONCATENATE(VLOOKUP(A1017,'ACCESS EXPORT'!$A:$AF,4,FALSE)," ",VLOOKUP(A1017,'ACCESS EXPORT'!$A:$AF,5,FALSE)," ",VLOOKUP(A1017,'ACCESS EXPORT'!$A:$AF,6,FALSE)," ",VLOOKUP(A1017,'ACCESS EXPORT'!$A:$AA,7,FALSE)," ",VLOOKUP(A1017,'ACCESS EXPORT'!$A:$AA,8,FALSE)))</f>
        <v>2501 N ORANGE AVE SUITE 235 ORLANDO FL 32804</v>
      </c>
      <c r="G1017" s="4" t="str">
        <f>UPPER(VLOOKUP($A1017,'ACCESS EXPORT'!$A:$AF,9,FALSE))</f>
        <v>ORANGE</v>
      </c>
      <c r="H1017" s="4" t="str">
        <f>_xlfn.IFNA(VLOOKUP($B1017,'ACCESS EXPORT'!$B:$J,9,FALSE),"")</f>
        <v>Palliative Care</v>
      </c>
      <c r="I1017" s="3" t="str">
        <f>CONCATENATE("(P)",VLOOKUP($A1017,'ACCESS EXPORT'!$A:$AF,11,FALSE)," (F)",VLOOKUP($A1017,'ACCESS EXPORT'!$A:$AF,29,FALSE))</f>
        <v>(P)(407) 303-7270 (F)(407) 303-2553</v>
      </c>
      <c r="J1017" s="4" t="str">
        <f>UPPER(VLOOKUP($A1017,'ACCESS EXPORT'!$A:$AF,12,FALSE))</f>
        <v>PALLIATIVE CARE</v>
      </c>
      <c r="K1017" s="4" t="str">
        <f>UPPER(VLOOKUP($A1017,'ACCESS EXPORT'!$A:$AF,13,FALSE))</f>
        <v>DEBORAH HAYWOOD</v>
      </c>
      <c r="L1017" s="3" t="str">
        <f>IF(AND(VLOOKUP(A1017,'ACCESS EXPORT'!A:AE,1,0),'ACCESS EXPORT'!N1017=""),UPPER(CONCATENATE('ACCESS EXPORT'!AE1017)),IF(VLOOKUP(A1017,'ACCESS EXPORT'!A:AE,1,0),UPPER(CONCATENATE('ACCESS EXPORT'!N1017," "&amp;CHAR(10),'ACCESS EXPORT'!AE1017))))</f>
        <v>KATHRYN WILSON 
JAMES HARBOTTLE (AD)</v>
      </c>
      <c r="M1017" s="4" t="str">
        <f>UPPER(VLOOKUP($A1017,'ACCESS EXPORT'!$A:$O,15,FALSE))</f>
        <v>DESIREE RIVERA (PM)</v>
      </c>
      <c r="N1017" s="4" t="str">
        <f ca="1">IF(AND('ACCESS EXPORT'!X1017="",'ACCESS EXPORT'!Y1017=""),IF('ACCESS EXPORT'!V1017&lt;&gt;"",(IF(TODAY()-'ACCESS EXPORT'!V1017&gt;=-60,UPPER(CONCATENATE(VLOOKUP(B1017,'ACCESS EXPORT'!$B:$P,15,FALSE),""&amp;CHAR(10)&amp;"(SEP",TEXT('ACCESS EXPORT'!V1017," MM/DD/YYY)"))),IF(TODAY()-'ACCESS EXPORT'!V1017&lt;0,UPPER(VLOOKUP(B1017,'ACCESS EXPORT'!$B:$P,15,FALSE)),UPPER(VLOOKUP(B1017,'ACCESS EXPORT'!$B:$P,15,FALSE))))),IF('ACCESS EXPORT'!U1017="",UPPER(VLOOKUP(B1017,'ACCESS EXPORT'!$B:$P,15,FALSE)),IF(TODAY()-'ACCESS EXPORT'!U1017&lt;=30,CONCATENATE(UPPER(VLOOKUP(B1017,'ACCESS EXPORT'!$B:$P,15,FALSE)),""&amp;CHAR(10)&amp;"(NEW",TEXT('ACCESS EXPORT'!U1017," MM/DD/YYY)")),IF(AND(TODAY()-'ACCESS EXPORT'!U1017&gt;30,TODAY()&gt;0),UPPER(VLOOKUP(B1017,'ACCESS EXPORT'!$B:$P,15,FALSE)))))),IF('ACCESS EXPORT'!Y1017&lt;&gt;"",UPPER(CONCATENATE(UPPER(VLOOKUP(B1017,'ACCESS EXPORT'!$B:$P,15,FALSE)),""&amp;CHAR(10)&amp;"(Transfer Out",TEXT('ACCESS EXPORT'!Y1017," MM/DD/YYY)"))),IF('ACCESS EXPORT'!X1017&lt;&gt;"",UPPER(CONCATENATE(UPPER(VLOOKUP(B1017,'ACCESS EXPORT'!$B:$P,15,FALSE)),""&amp;CHAR(10)&amp;"(Transfer In",TEXT('ACCESS EXPORT'!X1017," MM/DD/YYY)"))))))</f>
        <v>CALLAHAN, MARY</v>
      </c>
      <c r="O1017" s="4" t="str">
        <f>_xlfn.IFNA(VLOOKUP(B1017,'ACCESS EXPORT'!$B:$Q,16,FALSE),"")</f>
        <v>APRN</v>
      </c>
      <c r="P1017" s="4" t="str">
        <f>_xlfn.IFNA(VLOOKUP(B1017,'ACCESS EXPORT'!B:W,22,FALSE),"-")</f>
        <v>1831151638</v>
      </c>
      <c r="Q1017" s="4" t="str">
        <f>_xlfn.IFNA(VLOOKUP(A1017,'ACCESS EXPORT'!$A:$AG,33,0),"-")</f>
        <v>Bevine Whyte</v>
      </c>
      <c r="R1017" s="4" t="str">
        <f>_xlfn.IFNA(VLOOKUP(A1017,'ACCESS EXPORT'!$A:$AH,34,0),"-")</f>
        <v>GME Hospital HR</v>
      </c>
      <c r="S1017" s="4" t="str">
        <f>_xlfn.IFNA(VLOOKUP(A1017,'ACCESS EXPORT'!$A:$AI,35,0),"-")</f>
        <v>Anna Bachtis</v>
      </c>
      <c r="T1017" s="4" t="str">
        <f>_xlfn.IFNA(VLOOKUP(A1017,'ACCESS EXPORT'!$A:$AJ,36,0),"-")</f>
        <v>TBD</v>
      </c>
      <c r="U1017" s="4" t="str">
        <f>_xlfn.IFNA(VLOOKUP(A1017,'ACCESS EXPORT'!$A:$AK,37,0),"-")</f>
        <v>athena</v>
      </c>
      <c r="V1017" s="4" t="str">
        <f>_xlfn.IFNA(VLOOKUP(A1017,'ACCESS EXPORT'!$A:$AL,38,0),"-")</f>
        <v>N/A</v>
      </c>
      <c r="W1017" s="4" t="str">
        <f>_xlfn.IFNA(VLOOKUP(A1017,'ACCESS EXPORT'!$A:$AM,39,0),"-")</f>
        <v/>
      </c>
      <c r="X1017" s="4" t="str">
        <f>_xlfn.IFNA(VLOOKUP(A1017,'ACCESS EXPORT'!$A:$AN,40,0),"-")</f>
        <v>Karen Kelly</v>
      </c>
      <c r="Y1017" s="26" t="str">
        <f>_xlfn.IFNA(VLOOKUP(A1017,'ACCESS EXPORT'!A:AO,41,0),"")</f>
        <v>Kristin Miller</v>
      </c>
      <c r="Z1017" s="26" t="str">
        <f>_xlfn.IFNA(VLOOKUP(A1017,'ACCESS EXPORT'!A:AP,42,0),"")</f>
        <v/>
      </c>
      <c r="AA1017" s="26" t="str">
        <f>_xlfn.IFNA(VLOOKUP(A1017,'ACCESS EXPORT'!A:AQ,43,0),"")</f>
        <v>Heather Tootle</v>
      </c>
    </row>
    <row r="1018" spans="1:27" ht="18.75" x14ac:dyDescent="0.25">
      <c r="A1018" s="33">
        <v>351</v>
      </c>
      <c r="B1018" s="10">
        <v>2030</v>
      </c>
      <c r="C1018" s="7" t="str">
        <f ca="1">IFERROR(UPPER(IF(AND('ACCESS EXPORT'!AA1018="",'ACCESS EXPORT'!Z1018=""),VLOOKUP(A1018,'ACCESS EXPORT'!$A:$AF,32,FALSE),(IF('ACCESS EXPORT'!AA1018&lt;&gt;"",CONCATENATE(VLOOKUP(A1018,'ACCESS EXPORT'!$A:$AF,32,FALSE)," (Closed",TEXT('ACCESS EXPORT'!AA1018," MM/DD/YYY)")),IF(TODAY()&lt;(('ACCESS EXPORT'!Z1018)+30),CONCATENATE(VLOOKUP(A1018,'ACCESS EXPORT'!$A:$AF,32,FALSE)," (Opens",TEXT('ACCESS EXPORT'!Z1018," MM/DD/YYY)")),VLOOKUP(A1018,'ACCESS EXPORT'!$A:$AF,32,FALSE)))))),"-")</f>
        <v>ADVENTHEALTH MEDICAL GROUP PALLIATIVE CARE AT ORLANDO</v>
      </c>
      <c r="D1018" s="3" t="str">
        <f ca="1">IFERROR(UPPER(IF(AND('ACCESS EXPORT'!AA1018="",'ACCESS EXPORT'!Z1018=""),VLOOKUP(A1018,'ACCESS EXPORT'!$A:$AF,28,FALSE),(IF('ACCESS EXPORT'!AA1018&lt;&gt;"",CONCATENATE(VLOOKUP(A1018,'ACCESS EXPORT'!$A:$AF,28,FALSE)," (Closed",TEXT('ACCESS EXPORT'!AA1018," MM/DD/YYY)")),IF(TODAY()&lt;(('ACCESS EXPORT'!Z1018)+30),CONCATENATE(VLOOKUP(A1018,'ACCESS EXPORT'!$A:$AF,28,FALSE)," (Opens",TEXT('ACCESS EXPORT'!Z1018," MM/DD/YYY)")),VLOOKUP(A1018,'ACCESS EXPORT'!$A:$AF,28,FALSE)))))),"-")</f>
        <v>PALLIATIVE CARE SPECIALISTS</v>
      </c>
      <c r="E1018" s="3" t="str">
        <f>VLOOKUP($A1018,'ACCESS EXPORT'!$A:$AF,3,FALSE)</f>
        <v>7783</v>
      </c>
      <c r="F1018" s="3" t="str">
        <f>UPPER(CONCATENATE(VLOOKUP(A1018,'ACCESS EXPORT'!$A:$AF,4,FALSE)," ",VLOOKUP(A1018,'ACCESS EXPORT'!$A:$AF,5,FALSE)," ",VLOOKUP(A1018,'ACCESS EXPORT'!$A:$AF,6,FALSE)," ",VLOOKUP(A1018,'ACCESS EXPORT'!$A:$AA,7,FALSE)," ",VLOOKUP(A1018,'ACCESS EXPORT'!$A:$AA,8,FALSE)))</f>
        <v>2501 N ORANGE AVE SUITE 235 ORLANDO FL 32804</v>
      </c>
      <c r="G1018" s="4" t="str">
        <f>UPPER(VLOOKUP($A1018,'ACCESS EXPORT'!$A:$AF,9,FALSE))</f>
        <v>ORANGE</v>
      </c>
      <c r="H1018" s="4" t="str">
        <f>_xlfn.IFNA(VLOOKUP($B1018,'ACCESS EXPORT'!$B:$J,9,FALSE),"")</f>
        <v>Palliative Care</v>
      </c>
      <c r="I1018" s="3" t="str">
        <f>CONCATENATE("(P)",VLOOKUP($A1018,'ACCESS EXPORT'!$A:$AF,11,FALSE)," (F)",VLOOKUP($A1018,'ACCESS EXPORT'!$A:$AF,29,FALSE))</f>
        <v>(P)(407) 303-7270 (F)(407) 303-2553</v>
      </c>
      <c r="J1018" s="4" t="str">
        <f>UPPER(VLOOKUP($A1018,'ACCESS EXPORT'!$A:$AF,12,FALSE))</f>
        <v>PALLIATIVE CARE</v>
      </c>
      <c r="K1018" s="4" t="str">
        <f>UPPER(VLOOKUP($A1018,'ACCESS EXPORT'!$A:$AF,13,FALSE))</f>
        <v>DEBORAH HAYWOOD</v>
      </c>
      <c r="L1018" s="3" t="str">
        <f>IF(AND(VLOOKUP(A1018,'ACCESS EXPORT'!A:AE,1,0),'ACCESS EXPORT'!N1018=""),UPPER(CONCATENATE('ACCESS EXPORT'!AE1018)),IF(VLOOKUP(A1018,'ACCESS EXPORT'!A:AE,1,0),UPPER(CONCATENATE('ACCESS EXPORT'!N1018," "&amp;CHAR(10),'ACCESS EXPORT'!AE1018))))</f>
        <v>KATHRYN WILSON 
JAMES HARBOTTLE (AD)</v>
      </c>
      <c r="M1018" s="4" t="str">
        <f>UPPER(VLOOKUP($A1018,'ACCESS EXPORT'!$A:$O,15,FALSE))</f>
        <v>DESIREE RIVERA (PM)</v>
      </c>
      <c r="N1018" s="4" t="str">
        <f ca="1">IF(AND('ACCESS EXPORT'!X1018="",'ACCESS EXPORT'!Y1018=""),IF('ACCESS EXPORT'!V1018&lt;&gt;"",(IF(TODAY()-'ACCESS EXPORT'!V1018&gt;=-60,UPPER(CONCATENATE(VLOOKUP(B1018,'ACCESS EXPORT'!$B:$P,15,FALSE),""&amp;CHAR(10)&amp;"(SEP",TEXT('ACCESS EXPORT'!V1018," MM/DD/YYY)"))),IF(TODAY()-'ACCESS EXPORT'!V1018&lt;0,UPPER(VLOOKUP(B1018,'ACCESS EXPORT'!$B:$P,15,FALSE)),UPPER(VLOOKUP(B1018,'ACCESS EXPORT'!$B:$P,15,FALSE))))),IF('ACCESS EXPORT'!U1018="",UPPER(VLOOKUP(B1018,'ACCESS EXPORT'!$B:$P,15,FALSE)),IF(TODAY()-'ACCESS EXPORT'!U1018&lt;=30,CONCATENATE(UPPER(VLOOKUP(B1018,'ACCESS EXPORT'!$B:$P,15,FALSE)),""&amp;CHAR(10)&amp;"(NEW",TEXT('ACCESS EXPORT'!U1018," MM/DD/YYY)")),IF(AND(TODAY()-'ACCESS EXPORT'!U1018&gt;30,TODAY()&gt;0),UPPER(VLOOKUP(B1018,'ACCESS EXPORT'!$B:$P,15,FALSE)))))),IF('ACCESS EXPORT'!Y1018&lt;&gt;"",UPPER(CONCATENATE(UPPER(VLOOKUP(B1018,'ACCESS EXPORT'!$B:$P,15,FALSE)),""&amp;CHAR(10)&amp;"(Transfer Out",TEXT('ACCESS EXPORT'!Y1018," MM/DD/YYY)"))),IF('ACCESS EXPORT'!X1018&lt;&gt;"",UPPER(CONCATENATE(UPPER(VLOOKUP(B1018,'ACCESS EXPORT'!$B:$P,15,FALSE)),""&amp;CHAR(10)&amp;"(Transfer In",TEXT('ACCESS EXPORT'!X1018," MM/DD/YYY)"))))))</f>
        <v>KEITH, LAURA</v>
      </c>
      <c r="O1018" s="4" t="str">
        <f>_xlfn.IFNA(VLOOKUP(B1018,'ACCESS EXPORT'!$B:$Q,16,FALSE),"")</f>
        <v>APRN</v>
      </c>
      <c r="P1018" s="4" t="str">
        <f>_xlfn.IFNA(VLOOKUP(B1018,'ACCESS EXPORT'!B:W,22,FALSE),"-")</f>
        <v>1992886857</v>
      </c>
      <c r="Q1018" s="4" t="str">
        <f>_xlfn.IFNA(VLOOKUP(A1018,'ACCESS EXPORT'!$A:$AG,33,0),"-")</f>
        <v>Bevine Whyte</v>
      </c>
      <c r="R1018" s="4" t="str">
        <f>_xlfn.IFNA(VLOOKUP(A1018,'ACCESS EXPORT'!$A:$AH,34,0),"-")</f>
        <v>GME Hospital HR</v>
      </c>
      <c r="S1018" s="4" t="str">
        <f>_xlfn.IFNA(VLOOKUP(A1018,'ACCESS EXPORT'!$A:$AI,35,0),"-")</f>
        <v>Anna Bachtis</v>
      </c>
      <c r="T1018" s="4" t="str">
        <f>_xlfn.IFNA(VLOOKUP(A1018,'ACCESS EXPORT'!$A:$AJ,36,0),"-")</f>
        <v>TBD</v>
      </c>
      <c r="U1018" s="4" t="str">
        <f>_xlfn.IFNA(VLOOKUP(A1018,'ACCESS EXPORT'!$A:$AK,37,0),"-")</f>
        <v>athena</v>
      </c>
      <c r="V1018" s="4" t="str">
        <f>_xlfn.IFNA(VLOOKUP(A1018,'ACCESS EXPORT'!$A:$AL,38,0),"-")</f>
        <v>N/A</v>
      </c>
      <c r="W1018" s="4" t="str">
        <f>_xlfn.IFNA(VLOOKUP(A1018,'ACCESS EXPORT'!$A:$AM,39,0),"-")</f>
        <v/>
      </c>
      <c r="X1018" s="4" t="str">
        <f>_xlfn.IFNA(VLOOKUP(A1018,'ACCESS EXPORT'!$A:$AN,40,0),"-")</f>
        <v>Karen Kelly</v>
      </c>
      <c r="Y1018" s="26" t="str">
        <f>_xlfn.IFNA(VLOOKUP(A1018,'ACCESS EXPORT'!A:AO,41,0),"")</f>
        <v>Kristin Miller</v>
      </c>
      <c r="Z1018" s="26" t="str">
        <f>_xlfn.IFNA(VLOOKUP(A1018,'ACCESS EXPORT'!A:AP,42,0),"")</f>
        <v/>
      </c>
      <c r="AA1018" s="26" t="str">
        <f>_xlfn.IFNA(VLOOKUP(A1018,'ACCESS EXPORT'!A:AQ,43,0),"")</f>
        <v>Heather Tootle</v>
      </c>
    </row>
    <row r="1019" spans="1:27" ht="18.75" x14ac:dyDescent="0.25">
      <c r="A1019" s="33">
        <v>351</v>
      </c>
      <c r="B1019" s="10">
        <v>2044</v>
      </c>
      <c r="C1019" s="7" t="str">
        <f ca="1">IFERROR(UPPER(IF(AND('ACCESS EXPORT'!AA1019="",'ACCESS EXPORT'!Z1019=""),VLOOKUP(A1019,'ACCESS EXPORT'!$A:$AF,32,FALSE),(IF('ACCESS EXPORT'!AA1019&lt;&gt;"",CONCATENATE(VLOOKUP(A1019,'ACCESS EXPORT'!$A:$AF,32,FALSE)," (Closed",TEXT('ACCESS EXPORT'!AA1019," MM/DD/YYY)")),IF(TODAY()&lt;(('ACCESS EXPORT'!Z1019)+30),CONCATENATE(VLOOKUP(A1019,'ACCESS EXPORT'!$A:$AF,32,FALSE)," (Opens",TEXT('ACCESS EXPORT'!Z1019," MM/DD/YYY)")),VLOOKUP(A1019,'ACCESS EXPORT'!$A:$AF,32,FALSE)))))),"-")</f>
        <v>ADVENTHEALTH MEDICAL GROUP PALLIATIVE CARE AT ORLANDO</v>
      </c>
      <c r="D1019" s="3" t="str">
        <f ca="1">IFERROR(UPPER(IF(AND('ACCESS EXPORT'!AA1019="",'ACCESS EXPORT'!Z1019=""),VLOOKUP(A1019,'ACCESS EXPORT'!$A:$AF,28,FALSE),(IF('ACCESS EXPORT'!AA1019&lt;&gt;"",CONCATENATE(VLOOKUP(A1019,'ACCESS EXPORT'!$A:$AF,28,FALSE)," (Closed",TEXT('ACCESS EXPORT'!AA1019," MM/DD/YYY)")),IF(TODAY()&lt;(('ACCESS EXPORT'!Z1019)+30),CONCATENATE(VLOOKUP(A1019,'ACCESS EXPORT'!$A:$AF,28,FALSE)," (Opens",TEXT('ACCESS EXPORT'!Z1019," MM/DD/YYY)")),VLOOKUP(A1019,'ACCESS EXPORT'!$A:$AF,28,FALSE)))))),"-")</f>
        <v>PALLIATIVE CARE SPECIALISTS</v>
      </c>
      <c r="E1019" s="3" t="str">
        <f>VLOOKUP($A1019,'ACCESS EXPORT'!$A:$AF,3,FALSE)</f>
        <v>7783</v>
      </c>
      <c r="F1019" s="3" t="str">
        <f>UPPER(CONCATENATE(VLOOKUP(A1019,'ACCESS EXPORT'!$A:$AF,4,FALSE)," ",VLOOKUP(A1019,'ACCESS EXPORT'!$A:$AF,5,FALSE)," ",VLOOKUP(A1019,'ACCESS EXPORT'!$A:$AF,6,FALSE)," ",VLOOKUP(A1019,'ACCESS EXPORT'!$A:$AA,7,FALSE)," ",VLOOKUP(A1019,'ACCESS EXPORT'!$A:$AA,8,FALSE)))</f>
        <v>2501 N ORANGE AVE SUITE 235 ORLANDO FL 32804</v>
      </c>
      <c r="G1019" s="4" t="str">
        <f>UPPER(VLOOKUP($A1019,'ACCESS EXPORT'!$A:$AF,9,FALSE))</f>
        <v>ORANGE</v>
      </c>
      <c r="H1019" s="4" t="str">
        <f>_xlfn.IFNA(VLOOKUP($B1019,'ACCESS EXPORT'!$B:$J,9,FALSE),"")</f>
        <v>Palliative Care</v>
      </c>
      <c r="I1019" s="3" t="str">
        <f>CONCATENATE("(P)",VLOOKUP($A1019,'ACCESS EXPORT'!$A:$AF,11,FALSE)," (F)",VLOOKUP($A1019,'ACCESS EXPORT'!$A:$AF,29,FALSE))</f>
        <v>(P)(407) 303-7270 (F)(407) 303-2553</v>
      </c>
      <c r="J1019" s="4" t="str">
        <f>UPPER(VLOOKUP($A1019,'ACCESS EXPORT'!$A:$AF,12,FALSE))</f>
        <v>PALLIATIVE CARE</v>
      </c>
      <c r="K1019" s="4" t="str">
        <f>UPPER(VLOOKUP($A1019,'ACCESS EXPORT'!$A:$AF,13,FALSE))</f>
        <v>DEBORAH HAYWOOD</v>
      </c>
      <c r="L1019" s="3" t="str">
        <f>IF(AND(VLOOKUP(A1019,'ACCESS EXPORT'!A:AE,1,0),'ACCESS EXPORT'!N1019=""),UPPER(CONCATENATE('ACCESS EXPORT'!AE1019)),IF(VLOOKUP(A1019,'ACCESS EXPORT'!A:AE,1,0),UPPER(CONCATENATE('ACCESS EXPORT'!N1019," "&amp;CHAR(10),'ACCESS EXPORT'!AE1019))))</f>
        <v>KATHRYN WILSON 
JAMES HARBOTTLE (AD)</v>
      </c>
      <c r="M1019" s="4" t="str">
        <f>UPPER(VLOOKUP($A1019,'ACCESS EXPORT'!$A:$O,15,FALSE))</f>
        <v>DESIREE RIVERA (PM)</v>
      </c>
      <c r="N1019" s="4" t="str">
        <f ca="1">IF(AND('ACCESS EXPORT'!X1019="",'ACCESS EXPORT'!Y1019=""),IF('ACCESS EXPORT'!V1019&lt;&gt;"",(IF(TODAY()-'ACCESS EXPORT'!V1019&gt;=-60,UPPER(CONCATENATE(VLOOKUP(B1019,'ACCESS EXPORT'!$B:$P,15,FALSE),""&amp;CHAR(10)&amp;"(SEP",TEXT('ACCESS EXPORT'!V1019," MM/DD/YYY)"))),IF(TODAY()-'ACCESS EXPORT'!V1019&lt;0,UPPER(VLOOKUP(B1019,'ACCESS EXPORT'!$B:$P,15,FALSE)),UPPER(VLOOKUP(B1019,'ACCESS EXPORT'!$B:$P,15,FALSE))))),IF('ACCESS EXPORT'!U1019="",UPPER(VLOOKUP(B1019,'ACCESS EXPORT'!$B:$P,15,FALSE)),IF(TODAY()-'ACCESS EXPORT'!U1019&lt;=30,CONCATENATE(UPPER(VLOOKUP(B1019,'ACCESS EXPORT'!$B:$P,15,FALSE)),""&amp;CHAR(10)&amp;"(NEW",TEXT('ACCESS EXPORT'!U1019," MM/DD/YYY)")),IF(AND(TODAY()-'ACCESS EXPORT'!U1019&gt;30,TODAY()&gt;0),UPPER(VLOOKUP(B1019,'ACCESS EXPORT'!$B:$P,15,FALSE)))))),IF('ACCESS EXPORT'!Y1019&lt;&gt;"",UPPER(CONCATENATE(UPPER(VLOOKUP(B1019,'ACCESS EXPORT'!$B:$P,15,FALSE)),""&amp;CHAR(10)&amp;"(Transfer Out",TEXT('ACCESS EXPORT'!Y1019," MM/DD/YYY)"))),IF('ACCESS EXPORT'!X1019&lt;&gt;"",UPPER(CONCATENATE(UPPER(VLOOKUP(B1019,'ACCESS EXPORT'!$B:$P,15,FALSE)),""&amp;CHAR(10)&amp;"(Transfer In",TEXT('ACCESS EXPORT'!X1019," MM/DD/YYY)"))))))</f>
        <v>SHAIKH, MUNIMA</v>
      </c>
      <c r="O1019" s="4" t="str">
        <f>_xlfn.IFNA(VLOOKUP(B1019,'ACCESS EXPORT'!$B:$Q,16,FALSE),"")</f>
        <v>MD</v>
      </c>
      <c r="P1019" s="4" t="str">
        <f>_xlfn.IFNA(VLOOKUP(B1019,'ACCESS EXPORT'!B:W,22,FALSE),"-")</f>
        <v>1184855066</v>
      </c>
      <c r="Q1019" s="4" t="str">
        <f>_xlfn.IFNA(VLOOKUP(A1019,'ACCESS EXPORT'!$A:$AG,33,0),"-")</f>
        <v>Bevine Whyte</v>
      </c>
      <c r="R1019" s="4" t="str">
        <f>_xlfn.IFNA(VLOOKUP(A1019,'ACCESS EXPORT'!$A:$AH,34,0),"-")</f>
        <v>GME Hospital HR</v>
      </c>
      <c r="S1019" s="4" t="str">
        <f>_xlfn.IFNA(VLOOKUP(A1019,'ACCESS EXPORT'!$A:$AI,35,0),"-")</f>
        <v>Anna Bachtis</v>
      </c>
      <c r="T1019" s="4" t="str">
        <f>_xlfn.IFNA(VLOOKUP(A1019,'ACCESS EXPORT'!$A:$AJ,36,0),"-")</f>
        <v>TBD</v>
      </c>
      <c r="U1019" s="4" t="str">
        <f>_xlfn.IFNA(VLOOKUP(A1019,'ACCESS EXPORT'!$A:$AK,37,0),"-")</f>
        <v>athena</v>
      </c>
      <c r="V1019" s="4" t="str">
        <f>_xlfn.IFNA(VLOOKUP(A1019,'ACCESS EXPORT'!$A:$AL,38,0),"-")</f>
        <v>N/A</v>
      </c>
      <c r="W1019" s="4" t="str">
        <f>_xlfn.IFNA(VLOOKUP(A1019,'ACCESS EXPORT'!$A:$AM,39,0),"-")</f>
        <v/>
      </c>
      <c r="X1019" s="4" t="str">
        <f>_xlfn.IFNA(VLOOKUP(A1019,'ACCESS EXPORT'!$A:$AN,40,0),"-")</f>
        <v>Karen Kelly</v>
      </c>
      <c r="Y1019" s="26" t="str">
        <f>_xlfn.IFNA(VLOOKUP(A1019,'ACCESS EXPORT'!A:AO,41,0),"")</f>
        <v>Kristin Miller</v>
      </c>
      <c r="Z1019" s="26" t="str">
        <f>_xlfn.IFNA(VLOOKUP(A1019,'ACCESS EXPORT'!A:AP,42,0),"")</f>
        <v/>
      </c>
      <c r="AA1019" s="26" t="str">
        <f>_xlfn.IFNA(VLOOKUP(A1019,'ACCESS EXPORT'!A:AQ,43,0),"")</f>
        <v>Heather Tootle</v>
      </c>
    </row>
    <row r="1020" spans="1:27" ht="18.75" x14ac:dyDescent="0.25">
      <c r="A1020" s="33">
        <v>351</v>
      </c>
      <c r="B1020" s="10">
        <v>2265</v>
      </c>
      <c r="C1020" s="7" t="str">
        <f ca="1">IFERROR(UPPER(IF(AND('ACCESS EXPORT'!AA1020="",'ACCESS EXPORT'!Z1020=""),VLOOKUP(A1020,'ACCESS EXPORT'!$A:$AF,32,FALSE),(IF('ACCESS EXPORT'!AA1020&lt;&gt;"",CONCATENATE(VLOOKUP(A1020,'ACCESS EXPORT'!$A:$AF,32,FALSE)," (Closed",TEXT('ACCESS EXPORT'!AA1020," MM/DD/YYY)")),IF(TODAY()&lt;(('ACCESS EXPORT'!Z1020)+30),CONCATENATE(VLOOKUP(A1020,'ACCESS EXPORT'!$A:$AF,32,FALSE)," (Opens",TEXT('ACCESS EXPORT'!Z1020," MM/DD/YYY)")),VLOOKUP(A1020,'ACCESS EXPORT'!$A:$AF,32,FALSE)))))),"-")</f>
        <v>ADVENTHEALTH MEDICAL GROUP PALLIATIVE CARE AT ORLANDO</v>
      </c>
      <c r="D1020" s="3" t="str">
        <f ca="1">IFERROR(UPPER(IF(AND('ACCESS EXPORT'!AA1020="",'ACCESS EXPORT'!Z1020=""),VLOOKUP(A1020,'ACCESS EXPORT'!$A:$AF,28,FALSE),(IF('ACCESS EXPORT'!AA1020&lt;&gt;"",CONCATENATE(VLOOKUP(A1020,'ACCESS EXPORT'!$A:$AF,28,FALSE)," (Closed",TEXT('ACCESS EXPORT'!AA1020," MM/DD/YYY)")),IF(TODAY()&lt;(('ACCESS EXPORT'!Z1020)+30),CONCATENATE(VLOOKUP(A1020,'ACCESS EXPORT'!$A:$AF,28,FALSE)," (Opens",TEXT('ACCESS EXPORT'!Z1020," MM/DD/YYY)")),VLOOKUP(A1020,'ACCESS EXPORT'!$A:$AF,28,FALSE)))))),"-")</f>
        <v>PALLIATIVE CARE SPECIALISTS</v>
      </c>
      <c r="E1020" s="3" t="str">
        <f>VLOOKUP($A1020,'ACCESS EXPORT'!$A:$AF,3,FALSE)</f>
        <v>7783</v>
      </c>
      <c r="F1020" s="3" t="str">
        <f>UPPER(CONCATENATE(VLOOKUP(A1020,'ACCESS EXPORT'!$A:$AF,4,FALSE)," ",VLOOKUP(A1020,'ACCESS EXPORT'!$A:$AF,5,FALSE)," ",VLOOKUP(A1020,'ACCESS EXPORT'!$A:$AF,6,FALSE)," ",VLOOKUP(A1020,'ACCESS EXPORT'!$A:$AA,7,FALSE)," ",VLOOKUP(A1020,'ACCESS EXPORT'!$A:$AA,8,FALSE)))</f>
        <v>2501 N ORANGE AVE SUITE 235 ORLANDO FL 32804</v>
      </c>
      <c r="G1020" s="4" t="str">
        <f>UPPER(VLOOKUP($A1020,'ACCESS EXPORT'!$A:$AF,9,FALSE))</f>
        <v>ORANGE</v>
      </c>
      <c r="H1020" s="4" t="str">
        <f>_xlfn.IFNA(VLOOKUP($B1020,'ACCESS EXPORT'!$B:$J,9,FALSE),"")</f>
        <v>Palliative Care</v>
      </c>
      <c r="I1020" s="3" t="str">
        <f>CONCATENATE("(P)",VLOOKUP($A1020,'ACCESS EXPORT'!$A:$AF,11,FALSE)," (F)",VLOOKUP($A1020,'ACCESS EXPORT'!$A:$AF,29,FALSE))</f>
        <v>(P)(407) 303-7270 (F)(407) 303-2553</v>
      </c>
      <c r="J1020" s="4" t="str">
        <f>UPPER(VLOOKUP($A1020,'ACCESS EXPORT'!$A:$AF,12,FALSE))</f>
        <v>PALLIATIVE CARE</v>
      </c>
      <c r="K1020" s="4" t="str">
        <f>UPPER(VLOOKUP($A1020,'ACCESS EXPORT'!$A:$AF,13,FALSE))</f>
        <v>DEBORAH HAYWOOD</v>
      </c>
      <c r="L1020" s="3" t="str">
        <f>IF(AND(VLOOKUP(A1020,'ACCESS EXPORT'!A:AE,1,0),'ACCESS EXPORT'!N1020=""),UPPER(CONCATENATE('ACCESS EXPORT'!AE1020)),IF(VLOOKUP(A1020,'ACCESS EXPORT'!A:AE,1,0),UPPER(CONCATENATE('ACCESS EXPORT'!N1020," "&amp;CHAR(10),'ACCESS EXPORT'!AE1020))))</f>
        <v>KATHRYN WILSON 
JAMES HARBOTTLE (AD)</v>
      </c>
      <c r="M1020" s="4" t="str">
        <f>UPPER(VLOOKUP($A1020,'ACCESS EXPORT'!$A:$O,15,FALSE))</f>
        <v>DESIREE RIVERA (PM)</v>
      </c>
      <c r="N1020" s="4" t="str">
        <f ca="1">IF(AND('ACCESS EXPORT'!X1020="",'ACCESS EXPORT'!Y1020=""),IF('ACCESS EXPORT'!V1020&lt;&gt;"",(IF(TODAY()-'ACCESS EXPORT'!V1020&gt;=-60,UPPER(CONCATENATE(VLOOKUP(B1020,'ACCESS EXPORT'!$B:$P,15,FALSE),""&amp;CHAR(10)&amp;"(SEP",TEXT('ACCESS EXPORT'!V1020," MM/DD/YYY)"))),IF(TODAY()-'ACCESS EXPORT'!V1020&lt;0,UPPER(VLOOKUP(B1020,'ACCESS EXPORT'!$B:$P,15,FALSE)),UPPER(VLOOKUP(B1020,'ACCESS EXPORT'!$B:$P,15,FALSE))))),IF('ACCESS EXPORT'!U1020="",UPPER(VLOOKUP(B1020,'ACCESS EXPORT'!$B:$P,15,FALSE)),IF(TODAY()-'ACCESS EXPORT'!U1020&lt;=30,CONCATENATE(UPPER(VLOOKUP(B1020,'ACCESS EXPORT'!$B:$P,15,FALSE)),""&amp;CHAR(10)&amp;"(NEW",TEXT('ACCESS EXPORT'!U1020," MM/DD/YYY)")),IF(AND(TODAY()-'ACCESS EXPORT'!U1020&gt;30,TODAY()&gt;0),UPPER(VLOOKUP(B1020,'ACCESS EXPORT'!$B:$P,15,FALSE)))))),IF('ACCESS EXPORT'!Y1020&lt;&gt;"",UPPER(CONCATENATE(UPPER(VLOOKUP(B1020,'ACCESS EXPORT'!$B:$P,15,FALSE)),""&amp;CHAR(10)&amp;"(Transfer Out",TEXT('ACCESS EXPORT'!Y1020," MM/DD/YYY)"))),IF('ACCESS EXPORT'!X1020&lt;&gt;"",UPPER(CONCATENATE(UPPER(VLOOKUP(B1020,'ACCESS EXPORT'!$B:$P,15,FALSE)),""&amp;CHAR(10)&amp;"(Transfer In",TEXT('ACCESS EXPORT'!X1020," MM/DD/YYY)"))))))</f>
        <v>PATEL, HETAL
(NEW 06/09/2019)</v>
      </c>
      <c r="O1020" s="4" t="str">
        <f>_xlfn.IFNA(VLOOKUP(B1020,'ACCESS EXPORT'!$B:$Q,16,FALSE),"")</f>
        <v>APRN</v>
      </c>
      <c r="P1020" s="4" t="str">
        <f>_xlfn.IFNA(VLOOKUP(B1020,'ACCESS EXPORT'!B:W,22,FALSE),"-")</f>
        <v>1578965935</v>
      </c>
      <c r="Q1020" s="4" t="str">
        <f>_xlfn.IFNA(VLOOKUP(A1020,'ACCESS EXPORT'!$A:$AG,33,0),"-")</f>
        <v>Bevine Whyte</v>
      </c>
      <c r="R1020" s="4" t="str">
        <f>_xlfn.IFNA(VLOOKUP(A1020,'ACCESS EXPORT'!$A:$AH,34,0),"-")</f>
        <v>GME Hospital HR</v>
      </c>
      <c r="S1020" s="4" t="str">
        <f>_xlfn.IFNA(VLOOKUP(A1020,'ACCESS EXPORT'!$A:$AI,35,0),"-")</f>
        <v>Anna Bachtis</v>
      </c>
      <c r="T1020" s="4" t="str">
        <f>_xlfn.IFNA(VLOOKUP(A1020,'ACCESS EXPORT'!$A:$AJ,36,0),"-")</f>
        <v>TBD</v>
      </c>
      <c r="U1020" s="4" t="str">
        <f>_xlfn.IFNA(VLOOKUP(A1020,'ACCESS EXPORT'!$A:$AK,37,0),"-")</f>
        <v>athena</v>
      </c>
      <c r="V1020" s="4" t="str">
        <f>_xlfn.IFNA(VLOOKUP(A1020,'ACCESS EXPORT'!$A:$AL,38,0),"-")</f>
        <v>N/A</v>
      </c>
      <c r="W1020" s="4" t="str">
        <f>_xlfn.IFNA(VLOOKUP(A1020,'ACCESS EXPORT'!$A:$AM,39,0),"-")</f>
        <v/>
      </c>
      <c r="X1020" s="4" t="str">
        <f>_xlfn.IFNA(VLOOKUP(A1020,'ACCESS EXPORT'!$A:$AN,40,0),"-")</f>
        <v>Karen Kelly</v>
      </c>
      <c r="Y1020" s="26" t="str">
        <f>_xlfn.IFNA(VLOOKUP(A1020,'ACCESS EXPORT'!A:AO,41,0),"")</f>
        <v>Kristin Miller</v>
      </c>
      <c r="Z1020" s="26" t="str">
        <f>_xlfn.IFNA(VLOOKUP(A1020,'ACCESS EXPORT'!A:AP,42,0),"")</f>
        <v/>
      </c>
      <c r="AA1020" s="26" t="str">
        <f>_xlfn.IFNA(VLOOKUP(A1020,'ACCESS EXPORT'!A:AQ,43,0),"")</f>
        <v>Heather Tootle</v>
      </c>
    </row>
    <row r="1021" spans="1:27" ht="18.75" x14ac:dyDescent="0.25">
      <c r="A1021" s="33">
        <v>351</v>
      </c>
      <c r="B1021" s="10">
        <v>2033</v>
      </c>
      <c r="C1021" s="7" t="str">
        <f ca="1">IFERROR(UPPER(IF(AND('ACCESS EXPORT'!AA1021="",'ACCESS EXPORT'!Z1021=""),VLOOKUP(A1021,'ACCESS EXPORT'!$A:$AF,32,FALSE),(IF('ACCESS EXPORT'!AA1021&lt;&gt;"",CONCATENATE(VLOOKUP(A1021,'ACCESS EXPORT'!$A:$AF,32,FALSE)," (Closed",TEXT('ACCESS EXPORT'!AA1021," MM/DD/YYY)")),IF(TODAY()&lt;(('ACCESS EXPORT'!Z1021)+30),CONCATENATE(VLOOKUP(A1021,'ACCESS EXPORT'!$A:$AF,32,FALSE)," (Opens",TEXT('ACCESS EXPORT'!Z1021," MM/DD/YYY)")),VLOOKUP(A1021,'ACCESS EXPORT'!$A:$AF,32,FALSE)))))),"-")</f>
        <v>ADVENTHEALTH MEDICAL GROUP PALLIATIVE CARE AT ORLANDO</v>
      </c>
      <c r="D1021" s="3" t="str">
        <f ca="1">IFERROR(UPPER(IF(AND('ACCESS EXPORT'!AA1021="",'ACCESS EXPORT'!Z1021=""),VLOOKUP(A1021,'ACCESS EXPORT'!$A:$AF,28,FALSE),(IF('ACCESS EXPORT'!AA1021&lt;&gt;"",CONCATENATE(VLOOKUP(A1021,'ACCESS EXPORT'!$A:$AF,28,FALSE)," (Closed",TEXT('ACCESS EXPORT'!AA1021," MM/DD/YYY)")),IF(TODAY()&lt;(('ACCESS EXPORT'!Z1021)+30),CONCATENATE(VLOOKUP(A1021,'ACCESS EXPORT'!$A:$AF,28,FALSE)," (Opens",TEXT('ACCESS EXPORT'!Z1021," MM/DD/YYY)")),VLOOKUP(A1021,'ACCESS EXPORT'!$A:$AF,28,FALSE)))))),"-")</f>
        <v>PALLIATIVE CARE SPECIALISTS</v>
      </c>
      <c r="E1021" s="3" t="str">
        <f>VLOOKUP($A1021,'ACCESS EXPORT'!$A:$AF,3,FALSE)</f>
        <v>7783</v>
      </c>
      <c r="F1021" s="3" t="str">
        <f>UPPER(CONCATENATE(VLOOKUP(A1021,'ACCESS EXPORT'!$A:$AF,4,FALSE)," ",VLOOKUP(A1021,'ACCESS EXPORT'!$A:$AF,5,FALSE)," ",VLOOKUP(A1021,'ACCESS EXPORT'!$A:$AF,6,FALSE)," ",VLOOKUP(A1021,'ACCESS EXPORT'!$A:$AA,7,FALSE)," ",VLOOKUP(A1021,'ACCESS EXPORT'!$A:$AA,8,FALSE)))</f>
        <v>2501 N ORANGE AVE SUITE 235 ORLANDO FL 32804</v>
      </c>
      <c r="G1021" s="4" t="str">
        <f>UPPER(VLOOKUP($A1021,'ACCESS EXPORT'!$A:$AF,9,FALSE))</f>
        <v>ORANGE</v>
      </c>
      <c r="H1021" s="4" t="str">
        <f>_xlfn.IFNA(VLOOKUP($B1021,'ACCESS EXPORT'!$B:$J,9,FALSE),"")</f>
        <v>Palliative Care</v>
      </c>
      <c r="I1021" s="3" t="str">
        <f>CONCATENATE("(P)",VLOOKUP($A1021,'ACCESS EXPORT'!$A:$AF,11,FALSE)," (F)",VLOOKUP($A1021,'ACCESS EXPORT'!$A:$AF,29,FALSE))</f>
        <v>(P)(407) 303-7270 (F)(407) 303-2553</v>
      </c>
      <c r="J1021" s="4" t="str">
        <f>UPPER(VLOOKUP($A1021,'ACCESS EXPORT'!$A:$AF,12,FALSE))</f>
        <v>PALLIATIVE CARE</v>
      </c>
      <c r="K1021" s="4" t="str">
        <f>UPPER(VLOOKUP($A1021,'ACCESS EXPORT'!$A:$AF,13,FALSE))</f>
        <v>DEBORAH HAYWOOD</v>
      </c>
      <c r="L1021" s="3" t="str">
        <f>IF(AND(VLOOKUP(A1021,'ACCESS EXPORT'!A:AE,1,0),'ACCESS EXPORT'!N1021=""),UPPER(CONCATENATE('ACCESS EXPORT'!AE1021)),IF(VLOOKUP(A1021,'ACCESS EXPORT'!A:AE,1,0),UPPER(CONCATENATE('ACCESS EXPORT'!N1021," "&amp;CHAR(10),'ACCESS EXPORT'!AE1021))))</f>
        <v>KATHRYN WILSON 
JAMES HARBOTTLE (AD)</v>
      </c>
      <c r="M1021" s="4" t="str">
        <f>UPPER(VLOOKUP($A1021,'ACCESS EXPORT'!$A:$O,15,FALSE))</f>
        <v>DESIREE RIVERA (PM)</v>
      </c>
      <c r="N1021" s="4" t="str">
        <f ca="1">IF(AND('ACCESS EXPORT'!X1021="",'ACCESS EXPORT'!Y1021=""),IF('ACCESS EXPORT'!V1021&lt;&gt;"",(IF(TODAY()-'ACCESS EXPORT'!V1021&gt;=-60,UPPER(CONCATENATE(VLOOKUP(B1021,'ACCESS EXPORT'!$B:$P,15,FALSE),""&amp;CHAR(10)&amp;"(SEP",TEXT('ACCESS EXPORT'!V1021," MM/DD/YYY)"))),IF(TODAY()-'ACCESS EXPORT'!V1021&lt;0,UPPER(VLOOKUP(B1021,'ACCESS EXPORT'!$B:$P,15,FALSE)),UPPER(VLOOKUP(B1021,'ACCESS EXPORT'!$B:$P,15,FALSE))))),IF('ACCESS EXPORT'!U1021="",UPPER(VLOOKUP(B1021,'ACCESS EXPORT'!$B:$P,15,FALSE)),IF(TODAY()-'ACCESS EXPORT'!U1021&lt;=30,CONCATENATE(UPPER(VLOOKUP(B1021,'ACCESS EXPORT'!$B:$P,15,FALSE)),""&amp;CHAR(10)&amp;"(NEW",TEXT('ACCESS EXPORT'!U1021," MM/DD/YYY)")),IF(AND(TODAY()-'ACCESS EXPORT'!U1021&gt;30,TODAY()&gt;0),UPPER(VLOOKUP(B1021,'ACCESS EXPORT'!$B:$P,15,FALSE)))))),IF('ACCESS EXPORT'!Y1021&lt;&gt;"",UPPER(CONCATENATE(UPPER(VLOOKUP(B1021,'ACCESS EXPORT'!$B:$P,15,FALSE)),""&amp;CHAR(10)&amp;"(Transfer Out",TEXT('ACCESS EXPORT'!Y1021," MM/DD/YYY)"))),IF('ACCESS EXPORT'!X1021&lt;&gt;"",UPPER(CONCATENATE(UPPER(VLOOKUP(B1021,'ACCESS EXPORT'!$B:$P,15,FALSE)),""&amp;CHAR(10)&amp;"(Transfer In",TEXT('ACCESS EXPORT'!X1021," MM/DD/YYY)"))))))</f>
        <v>PEARCY, SHARON</v>
      </c>
      <c r="O1021" s="4" t="str">
        <f>_xlfn.IFNA(VLOOKUP(B1021,'ACCESS EXPORT'!$B:$Q,16,FALSE),"")</f>
        <v>APRN</v>
      </c>
      <c r="P1021" s="4" t="str">
        <f>_xlfn.IFNA(VLOOKUP(B1021,'ACCESS EXPORT'!B:W,22,FALSE),"-")</f>
        <v>1588103931</v>
      </c>
      <c r="Q1021" s="4" t="str">
        <f>_xlfn.IFNA(VLOOKUP(A1021,'ACCESS EXPORT'!$A:$AG,33,0),"-")</f>
        <v>Bevine Whyte</v>
      </c>
      <c r="R1021" s="4" t="str">
        <f>_xlfn.IFNA(VLOOKUP(A1021,'ACCESS EXPORT'!$A:$AH,34,0),"-")</f>
        <v>GME Hospital HR</v>
      </c>
      <c r="S1021" s="4" t="str">
        <f>_xlfn.IFNA(VLOOKUP(A1021,'ACCESS EXPORT'!$A:$AI,35,0),"-")</f>
        <v>Anna Bachtis</v>
      </c>
      <c r="T1021" s="4" t="str">
        <f>_xlfn.IFNA(VLOOKUP(A1021,'ACCESS EXPORT'!$A:$AJ,36,0),"-")</f>
        <v>TBD</v>
      </c>
      <c r="U1021" s="4" t="str">
        <f>_xlfn.IFNA(VLOOKUP(A1021,'ACCESS EXPORT'!$A:$AK,37,0),"-")</f>
        <v>athena</v>
      </c>
      <c r="V1021" s="4" t="str">
        <f>_xlfn.IFNA(VLOOKUP(A1021,'ACCESS EXPORT'!$A:$AL,38,0),"-")</f>
        <v>N/A</v>
      </c>
      <c r="W1021" s="4" t="str">
        <f>_xlfn.IFNA(VLOOKUP(A1021,'ACCESS EXPORT'!$A:$AM,39,0),"-")</f>
        <v/>
      </c>
      <c r="X1021" s="4" t="str">
        <f>_xlfn.IFNA(VLOOKUP(A1021,'ACCESS EXPORT'!$A:$AN,40,0),"-")</f>
        <v>Karen Kelly</v>
      </c>
      <c r="Y1021" s="26" t="str">
        <f>_xlfn.IFNA(VLOOKUP(A1021,'ACCESS EXPORT'!A:AO,41,0),"")</f>
        <v>Kristin Miller</v>
      </c>
      <c r="Z1021" s="26" t="str">
        <f>_xlfn.IFNA(VLOOKUP(A1021,'ACCESS EXPORT'!A:AP,42,0),"")</f>
        <v/>
      </c>
      <c r="AA1021" s="26" t="str">
        <f>_xlfn.IFNA(VLOOKUP(A1021,'ACCESS EXPORT'!A:AQ,43,0),"")</f>
        <v>Heather Tootle</v>
      </c>
    </row>
    <row r="1022" spans="1:27" ht="18.75" x14ac:dyDescent="0.25">
      <c r="A1022" s="33">
        <v>351</v>
      </c>
      <c r="B1022" s="10">
        <v>2038</v>
      </c>
      <c r="C1022" s="7" t="str">
        <f ca="1">IFERROR(UPPER(IF(AND('ACCESS EXPORT'!AA1022="",'ACCESS EXPORT'!Z1022=""),VLOOKUP(A1022,'ACCESS EXPORT'!$A:$AF,32,FALSE),(IF('ACCESS EXPORT'!AA1022&lt;&gt;"",CONCATENATE(VLOOKUP(A1022,'ACCESS EXPORT'!$A:$AF,32,FALSE)," (Closed",TEXT('ACCESS EXPORT'!AA1022," MM/DD/YYY)")),IF(TODAY()&lt;(('ACCESS EXPORT'!Z1022)+30),CONCATENATE(VLOOKUP(A1022,'ACCESS EXPORT'!$A:$AF,32,FALSE)," (Opens",TEXT('ACCESS EXPORT'!Z1022," MM/DD/YYY)")),VLOOKUP(A1022,'ACCESS EXPORT'!$A:$AF,32,FALSE)))))),"-")</f>
        <v>ADVENTHEALTH MEDICAL GROUP PALLIATIVE CARE AT ORLANDO</v>
      </c>
      <c r="D1022" s="3" t="str">
        <f ca="1">IFERROR(UPPER(IF(AND('ACCESS EXPORT'!AA1022="",'ACCESS EXPORT'!Z1022=""),VLOOKUP(A1022,'ACCESS EXPORT'!$A:$AF,28,FALSE),(IF('ACCESS EXPORT'!AA1022&lt;&gt;"",CONCATENATE(VLOOKUP(A1022,'ACCESS EXPORT'!$A:$AF,28,FALSE)," (Closed",TEXT('ACCESS EXPORT'!AA1022," MM/DD/YYY)")),IF(TODAY()&lt;(('ACCESS EXPORT'!Z1022)+30),CONCATENATE(VLOOKUP(A1022,'ACCESS EXPORT'!$A:$AF,28,FALSE)," (Opens",TEXT('ACCESS EXPORT'!Z1022," MM/DD/YYY)")),VLOOKUP(A1022,'ACCESS EXPORT'!$A:$AF,28,FALSE)))))),"-")</f>
        <v>PALLIATIVE CARE SPECIALISTS</v>
      </c>
      <c r="E1022" s="3" t="str">
        <f>VLOOKUP($A1022,'ACCESS EXPORT'!$A:$AF,3,FALSE)</f>
        <v>7783</v>
      </c>
      <c r="F1022" s="3" t="str">
        <f>UPPER(CONCATENATE(VLOOKUP(A1022,'ACCESS EXPORT'!$A:$AF,4,FALSE)," ",VLOOKUP(A1022,'ACCESS EXPORT'!$A:$AF,5,FALSE)," ",VLOOKUP(A1022,'ACCESS EXPORT'!$A:$AF,6,FALSE)," ",VLOOKUP(A1022,'ACCESS EXPORT'!$A:$AA,7,FALSE)," ",VLOOKUP(A1022,'ACCESS EXPORT'!$A:$AA,8,FALSE)))</f>
        <v>2501 N ORANGE AVE SUITE 235 ORLANDO FL 32804</v>
      </c>
      <c r="G1022" s="4" t="str">
        <f>UPPER(VLOOKUP($A1022,'ACCESS EXPORT'!$A:$AF,9,FALSE))</f>
        <v>ORANGE</v>
      </c>
      <c r="H1022" s="4" t="str">
        <f>_xlfn.IFNA(VLOOKUP($B1022,'ACCESS EXPORT'!$B:$J,9,FALSE),"")</f>
        <v>Palliative Care</v>
      </c>
      <c r="I1022" s="3" t="str">
        <f>CONCATENATE("(P)",VLOOKUP($A1022,'ACCESS EXPORT'!$A:$AF,11,FALSE)," (F)",VLOOKUP($A1022,'ACCESS EXPORT'!$A:$AF,29,FALSE))</f>
        <v>(P)(407) 303-7270 (F)(407) 303-2553</v>
      </c>
      <c r="J1022" s="4" t="str">
        <f>UPPER(VLOOKUP($A1022,'ACCESS EXPORT'!$A:$AF,12,FALSE))</f>
        <v>PALLIATIVE CARE</v>
      </c>
      <c r="K1022" s="4" t="str">
        <f>UPPER(VLOOKUP($A1022,'ACCESS EXPORT'!$A:$AF,13,FALSE))</f>
        <v>DEBORAH HAYWOOD</v>
      </c>
      <c r="L1022" s="3" t="str">
        <f>IF(AND(VLOOKUP(A1022,'ACCESS EXPORT'!A:AE,1,0),'ACCESS EXPORT'!N1022=""),UPPER(CONCATENATE('ACCESS EXPORT'!AE1022)),IF(VLOOKUP(A1022,'ACCESS EXPORT'!A:AE,1,0),UPPER(CONCATENATE('ACCESS EXPORT'!N1022," "&amp;CHAR(10),'ACCESS EXPORT'!AE1022))))</f>
        <v>KATHRYN WILSON 
JAMES HARBOTTLE (AD)</v>
      </c>
      <c r="M1022" s="4" t="str">
        <f>UPPER(VLOOKUP($A1022,'ACCESS EXPORT'!$A:$O,15,FALSE))</f>
        <v>DESIREE RIVERA (PM)</v>
      </c>
      <c r="N1022" s="4" t="str">
        <f ca="1">IF(AND('ACCESS EXPORT'!X1022="",'ACCESS EXPORT'!Y1022=""),IF('ACCESS EXPORT'!V1022&lt;&gt;"",(IF(TODAY()-'ACCESS EXPORT'!V1022&gt;=-60,UPPER(CONCATENATE(VLOOKUP(B1022,'ACCESS EXPORT'!$B:$P,15,FALSE),""&amp;CHAR(10)&amp;"(SEP",TEXT('ACCESS EXPORT'!V1022," MM/DD/YYY)"))),IF(TODAY()-'ACCESS EXPORT'!V1022&lt;0,UPPER(VLOOKUP(B1022,'ACCESS EXPORT'!$B:$P,15,FALSE)),UPPER(VLOOKUP(B1022,'ACCESS EXPORT'!$B:$P,15,FALSE))))),IF('ACCESS EXPORT'!U1022="",UPPER(VLOOKUP(B1022,'ACCESS EXPORT'!$B:$P,15,FALSE)),IF(TODAY()-'ACCESS EXPORT'!U1022&lt;=30,CONCATENATE(UPPER(VLOOKUP(B1022,'ACCESS EXPORT'!$B:$P,15,FALSE)),""&amp;CHAR(10)&amp;"(NEW",TEXT('ACCESS EXPORT'!U1022," MM/DD/YYY)")),IF(AND(TODAY()-'ACCESS EXPORT'!U1022&gt;30,TODAY()&gt;0),UPPER(VLOOKUP(B1022,'ACCESS EXPORT'!$B:$P,15,FALSE)))))),IF('ACCESS EXPORT'!Y1022&lt;&gt;"",UPPER(CONCATENATE(UPPER(VLOOKUP(B1022,'ACCESS EXPORT'!$B:$P,15,FALSE)),""&amp;CHAR(10)&amp;"(Transfer Out",TEXT('ACCESS EXPORT'!Y1022," MM/DD/YYY)"))),IF('ACCESS EXPORT'!X1022&lt;&gt;"",UPPER(CONCATENATE(UPPER(VLOOKUP(B1022,'ACCESS EXPORT'!$B:$P,15,FALSE)),""&amp;CHAR(10)&amp;"(Transfer In",TEXT('ACCESS EXPORT'!X1022," MM/DD/YYY)"))))))</f>
        <v>CHERRY, RICHARD</v>
      </c>
      <c r="O1022" s="4" t="str">
        <f>_xlfn.IFNA(VLOOKUP(B1022,'ACCESS EXPORT'!$B:$Q,16,FALSE),"")</f>
        <v>APRN</v>
      </c>
      <c r="P1022" s="4" t="str">
        <f>_xlfn.IFNA(VLOOKUP(B1022,'ACCESS EXPORT'!B:W,22,FALSE),"-")</f>
        <v>1962595652</v>
      </c>
      <c r="Q1022" s="4" t="str">
        <f>_xlfn.IFNA(VLOOKUP(A1022,'ACCESS EXPORT'!$A:$AG,33,0),"-")</f>
        <v>Bevine Whyte</v>
      </c>
      <c r="R1022" s="4" t="str">
        <f>_xlfn.IFNA(VLOOKUP(A1022,'ACCESS EXPORT'!$A:$AH,34,0),"-")</f>
        <v>GME Hospital HR</v>
      </c>
      <c r="S1022" s="4" t="str">
        <f>_xlfn.IFNA(VLOOKUP(A1022,'ACCESS EXPORT'!$A:$AI,35,0),"-")</f>
        <v>Anna Bachtis</v>
      </c>
      <c r="T1022" s="4" t="str">
        <f>_xlfn.IFNA(VLOOKUP(A1022,'ACCESS EXPORT'!$A:$AJ,36,0),"-")</f>
        <v>TBD</v>
      </c>
      <c r="U1022" s="4" t="str">
        <f>_xlfn.IFNA(VLOOKUP(A1022,'ACCESS EXPORT'!$A:$AK,37,0),"-")</f>
        <v>athena</v>
      </c>
      <c r="V1022" s="4" t="str">
        <f>_xlfn.IFNA(VLOOKUP(A1022,'ACCESS EXPORT'!$A:$AL,38,0),"-")</f>
        <v>N/A</v>
      </c>
      <c r="W1022" s="4" t="str">
        <f>_xlfn.IFNA(VLOOKUP(A1022,'ACCESS EXPORT'!$A:$AM,39,0),"-")</f>
        <v/>
      </c>
      <c r="X1022" s="4" t="str">
        <f>_xlfn.IFNA(VLOOKUP(A1022,'ACCESS EXPORT'!$A:$AN,40,0),"-")</f>
        <v>Karen Kelly</v>
      </c>
      <c r="Y1022" s="26" t="str">
        <f>_xlfn.IFNA(VLOOKUP(A1022,'ACCESS EXPORT'!A:AO,41,0),"")</f>
        <v>Kristin Miller</v>
      </c>
      <c r="Z1022" s="26" t="str">
        <f>_xlfn.IFNA(VLOOKUP(A1022,'ACCESS EXPORT'!A:AP,42,0),"")</f>
        <v/>
      </c>
      <c r="AA1022" s="26" t="str">
        <f>_xlfn.IFNA(VLOOKUP(A1022,'ACCESS EXPORT'!A:AQ,43,0),"")</f>
        <v>Heather Tootle</v>
      </c>
    </row>
    <row r="1023" spans="1:27" ht="18.75" x14ac:dyDescent="0.25">
      <c r="A1023" s="33">
        <v>364</v>
      </c>
      <c r="B1023" s="10">
        <v>2190</v>
      </c>
      <c r="C1023" s="7" t="str">
        <f ca="1">IFERROR(UPPER(IF(AND('ACCESS EXPORT'!AA1023="",'ACCESS EXPORT'!Z1023=""),VLOOKUP(A1023,'ACCESS EXPORT'!$A:$AF,32,FALSE),(IF('ACCESS EXPORT'!AA1023&lt;&gt;"",CONCATENATE(VLOOKUP(A1023,'ACCESS EXPORT'!$A:$AF,32,FALSE)," (Closed",TEXT('ACCESS EXPORT'!AA1023," MM/DD/YYY)")),IF(TODAY()&lt;(('ACCESS EXPORT'!Z1023)+30),CONCATENATE(VLOOKUP(A1023,'ACCESS EXPORT'!$A:$AF,32,FALSE)," (Opens",TEXT('ACCESS EXPORT'!Z1023," MM/DD/YYY)")),VLOOKUP(A1023,'ACCESS EXPORT'!$A:$AF,32,FALSE)))))),"-")</f>
        <v>ADVENTHEALTH MEDICAL GROUP OB GYN AT WINTER GARDEN</v>
      </c>
      <c r="D1023" s="3" t="str">
        <f ca="1">IFERROR(UPPER(IF(AND('ACCESS EXPORT'!AA1023="",'ACCESS EXPORT'!Z1023=""),VLOOKUP(A1023,'ACCESS EXPORT'!$A:$AF,28,FALSE),(IF('ACCESS EXPORT'!AA1023&lt;&gt;"",CONCATENATE(VLOOKUP(A1023,'ACCESS EXPORT'!$A:$AF,28,FALSE)," (Closed",TEXT('ACCESS EXPORT'!AA1023," MM/DD/YYY)")),IF(TODAY()&lt;(('ACCESS EXPORT'!Z1023)+30),CONCATENATE(VLOOKUP(A1023,'ACCESS EXPORT'!$A:$AF,28,FALSE)," (Opens",TEXT('ACCESS EXPORT'!Z1023," MM/DD/YYY)")),VLOOKUP(A1023,'ACCESS EXPORT'!$A:$AF,28,FALSE)))))),"-")</f>
        <v>LOCH HAVEN OB-GYN GROUP WINTER GARDEN</v>
      </c>
      <c r="E1023" s="3" t="str">
        <f>VLOOKUP($A1023,'ACCESS EXPORT'!$A:$AF,3,FALSE)</f>
        <v>7784</v>
      </c>
      <c r="F1023" s="3" t="str">
        <f>UPPER(CONCATENATE(VLOOKUP(A1023,'ACCESS EXPORT'!$A:$AF,4,FALSE)," ",VLOOKUP(A1023,'ACCESS EXPORT'!$A:$AF,5,FALSE)," ",VLOOKUP(A1023,'ACCESS EXPORT'!$A:$AF,6,FALSE)," ",VLOOKUP(A1023,'ACCESS EXPORT'!$A:$AA,7,FALSE)," ",VLOOKUP(A1023,'ACCESS EXPORT'!$A:$AA,8,FALSE)))</f>
        <v>2200 FOWLER GROVE BLVD SUITE 240 WINTER GARDEN FL 34787</v>
      </c>
      <c r="G1023" s="4" t="str">
        <f>UPPER(VLOOKUP($A1023,'ACCESS EXPORT'!$A:$AF,9,FALSE))</f>
        <v>ORANGE</v>
      </c>
      <c r="H1023" s="4" t="str">
        <f>_xlfn.IFNA(VLOOKUP($B1023,'ACCESS EXPORT'!$B:$J,9,FALSE),"")</f>
        <v>GME</v>
      </c>
      <c r="I1023" s="3" t="str">
        <f>CONCATENATE("(P)",VLOOKUP($A1023,'ACCESS EXPORT'!$A:$AF,11,FALSE)," (F)",VLOOKUP($A1023,'ACCESS EXPORT'!$A:$AF,29,FALSE))</f>
        <v>(P)(407) 614-0585 (F)(407) 614-0587</v>
      </c>
      <c r="J1023" s="4" t="str">
        <f>UPPER(VLOOKUP($A1023,'ACCESS EXPORT'!$A:$AF,12,FALSE))</f>
        <v>OB/GYN</v>
      </c>
      <c r="K1023" s="4" t="str">
        <f>UPPER(VLOOKUP($A1023,'ACCESS EXPORT'!$A:$AF,13,FALSE))</f>
        <v>DEBORAH HAYWOOD</v>
      </c>
      <c r="L1023" s="3" t="str">
        <f>IF(AND(VLOOKUP(A1023,'ACCESS EXPORT'!A:AE,1,0),'ACCESS EXPORT'!N1023=""),UPPER(CONCATENATE('ACCESS EXPORT'!AE1023)),IF(VLOOKUP(A1023,'ACCESS EXPORT'!A:AE,1,0),UPPER(CONCATENATE('ACCESS EXPORT'!N1023," "&amp;CHAR(10),'ACCESS EXPORT'!AE1023))))</f>
        <v>KATHRYN WILSON 
JAMES HARBOTTLE (AD)</v>
      </c>
      <c r="M1023" s="4" t="str">
        <f>UPPER(VLOOKUP($A1023,'ACCESS EXPORT'!$A:$O,15,FALSE))</f>
        <v>LEIDA SANTOS (PM)</v>
      </c>
      <c r="N1023" s="4" t="str">
        <f ca="1">IF(AND('ACCESS EXPORT'!X1023="",'ACCESS EXPORT'!Y1023=""),IF('ACCESS EXPORT'!V1023&lt;&gt;"",(IF(TODAY()-'ACCESS EXPORT'!V1023&gt;=-60,UPPER(CONCATENATE(VLOOKUP(B1023,'ACCESS EXPORT'!$B:$P,15,FALSE),""&amp;CHAR(10)&amp;"(SEP",TEXT('ACCESS EXPORT'!V1023," MM/DD/YYY)"))),IF(TODAY()-'ACCESS EXPORT'!V1023&lt;0,UPPER(VLOOKUP(B1023,'ACCESS EXPORT'!$B:$P,15,FALSE)),UPPER(VLOOKUP(B1023,'ACCESS EXPORT'!$B:$P,15,FALSE))))),IF('ACCESS EXPORT'!U1023="",UPPER(VLOOKUP(B1023,'ACCESS EXPORT'!$B:$P,15,FALSE)),IF(TODAY()-'ACCESS EXPORT'!U1023&lt;=30,CONCATENATE(UPPER(VLOOKUP(B1023,'ACCESS EXPORT'!$B:$P,15,FALSE)),""&amp;CHAR(10)&amp;"(NEW",TEXT('ACCESS EXPORT'!U1023," MM/DD/YYY)")),IF(AND(TODAY()-'ACCESS EXPORT'!U1023&gt;30,TODAY()&gt;0),UPPER(VLOOKUP(B1023,'ACCESS EXPORT'!$B:$P,15,FALSE)))))),IF('ACCESS EXPORT'!Y1023&lt;&gt;"",UPPER(CONCATENATE(UPPER(VLOOKUP(B1023,'ACCESS EXPORT'!$B:$P,15,FALSE)),""&amp;CHAR(10)&amp;"(Transfer Out",TEXT('ACCESS EXPORT'!Y1023," MM/DD/YYY)"))),IF('ACCESS EXPORT'!X1023&lt;&gt;"",UPPER(CONCATENATE(UPPER(VLOOKUP(B1023,'ACCESS EXPORT'!$B:$P,15,FALSE)),""&amp;CHAR(10)&amp;"(Transfer In",TEXT('ACCESS EXPORT'!X1023," MM/DD/YYY)"))))))</f>
        <v>BOONE, SCOTT</v>
      </c>
      <c r="O1023" s="4" t="str">
        <f>_xlfn.IFNA(VLOOKUP(B1023,'ACCESS EXPORT'!$B:$Q,16,FALSE),"")</f>
        <v>MD</v>
      </c>
      <c r="P1023" s="4" t="str">
        <f>_xlfn.IFNA(VLOOKUP(B1023,'ACCESS EXPORT'!B:W,22,FALSE),"-")</f>
        <v>1538191663</v>
      </c>
      <c r="Q1023" s="4" t="str">
        <f>_xlfn.IFNA(VLOOKUP(A1023,'ACCESS EXPORT'!$A:$AG,33,0),"-")</f>
        <v>Gretchen Scoleri</v>
      </c>
      <c r="R1023" s="4" t="str">
        <f>_xlfn.IFNA(VLOOKUP(A1023,'ACCESS EXPORT'!$A:$AH,34,0),"-")</f>
        <v>GME Hospital HR</v>
      </c>
      <c r="S1023" s="4" t="str">
        <f>_xlfn.IFNA(VLOOKUP(A1023,'ACCESS EXPORT'!$A:$AI,35,0),"-")</f>
        <v>Anna Bachtis</v>
      </c>
      <c r="T1023" s="4" t="str">
        <f>_xlfn.IFNA(VLOOKUP(A1023,'ACCESS EXPORT'!$A:$AJ,36,0),"-")</f>
        <v>Rebecca Richardson</v>
      </c>
      <c r="U1023" s="4" t="str">
        <f>_xlfn.IFNA(VLOOKUP(A1023,'ACCESS EXPORT'!$A:$AK,37,0),"-")</f>
        <v>Cerner</v>
      </c>
      <c r="V1023" s="4" t="str">
        <f>_xlfn.IFNA(VLOOKUP(A1023,'ACCESS EXPORT'!$A:$AL,38,0),"-")</f>
        <v>FHMG_LOCH HAVEN OB GYN WG</v>
      </c>
      <c r="W1023" s="4" t="str">
        <f>_xlfn.IFNA(VLOOKUP(A1023,'ACCESS EXPORT'!$A:$AM,39,0),"-")</f>
        <v/>
      </c>
      <c r="X1023" s="4" t="str">
        <f>_xlfn.IFNA(VLOOKUP(A1023,'ACCESS EXPORT'!$A:$AN,40,0),"-")</f>
        <v>Karen Kelly</v>
      </c>
      <c r="Y1023" s="26" t="str">
        <f>_xlfn.IFNA(VLOOKUP(A1023,'ACCESS EXPORT'!A:AO,41,0),"")</f>
        <v>Andrea Brantley</v>
      </c>
      <c r="Z1023" s="26" t="str">
        <f>_xlfn.IFNA(VLOOKUP(A1023,'ACCESS EXPORT'!A:AP,42,0),"")</f>
        <v/>
      </c>
      <c r="AA1023" s="26" t="str">
        <f>_xlfn.IFNA(VLOOKUP(A1023,'ACCESS EXPORT'!A:AQ,43,0),"")</f>
        <v>Sara Channing</v>
      </c>
    </row>
    <row r="1024" spans="1:27" ht="18.75" x14ac:dyDescent="0.25">
      <c r="A1024" s="33">
        <v>364</v>
      </c>
      <c r="B1024" s="10">
        <v>2194</v>
      </c>
      <c r="C1024" s="7" t="str">
        <f ca="1">IFERROR(UPPER(IF(AND('ACCESS EXPORT'!AA1024="",'ACCESS EXPORT'!Z1024=""),VLOOKUP(A1024,'ACCESS EXPORT'!$A:$AF,32,FALSE),(IF('ACCESS EXPORT'!AA1024&lt;&gt;"",CONCATENATE(VLOOKUP(A1024,'ACCESS EXPORT'!$A:$AF,32,FALSE)," (Closed",TEXT('ACCESS EXPORT'!AA1024," MM/DD/YYY)")),IF(TODAY()&lt;(('ACCESS EXPORT'!Z1024)+30),CONCATENATE(VLOOKUP(A1024,'ACCESS EXPORT'!$A:$AF,32,FALSE)," (Opens",TEXT('ACCESS EXPORT'!Z1024," MM/DD/YYY)")),VLOOKUP(A1024,'ACCESS EXPORT'!$A:$AF,32,FALSE)))))),"-")</f>
        <v>ADVENTHEALTH MEDICAL GROUP OB GYN AT WINTER GARDEN</v>
      </c>
      <c r="D1024" s="3" t="str">
        <f ca="1">IFERROR(UPPER(IF(AND('ACCESS EXPORT'!AA1024="",'ACCESS EXPORT'!Z1024=""),VLOOKUP(A1024,'ACCESS EXPORT'!$A:$AF,28,FALSE),(IF('ACCESS EXPORT'!AA1024&lt;&gt;"",CONCATENATE(VLOOKUP(A1024,'ACCESS EXPORT'!$A:$AF,28,FALSE)," (Closed",TEXT('ACCESS EXPORT'!AA1024," MM/DD/YYY)")),IF(TODAY()&lt;(('ACCESS EXPORT'!Z1024)+30),CONCATENATE(VLOOKUP(A1024,'ACCESS EXPORT'!$A:$AF,28,FALSE)," (Opens",TEXT('ACCESS EXPORT'!Z1024," MM/DD/YYY)")),VLOOKUP(A1024,'ACCESS EXPORT'!$A:$AF,28,FALSE)))))),"-")</f>
        <v>LOCH HAVEN OB-GYN GROUP WINTER GARDEN</v>
      </c>
      <c r="E1024" s="3" t="str">
        <f>VLOOKUP($A1024,'ACCESS EXPORT'!$A:$AF,3,FALSE)</f>
        <v>7784</v>
      </c>
      <c r="F1024" s="3" t="str">
        <f>UPPER(CONCATENATE(VLOOKUP(A1024,'ACCESS EXPORT'!$A:$AF,4,FALSE)," ",VLOOKUP(A1024,'ACCESS EXPORT'!$A:$AF,5,FALSE)," ",VLOOKUP(A1024,'ACCESS EXPORT'!$A:$AF,6,FALSE)," ",VLOOKUP(A1024,'ACCESS EXPORT'!$A:$AA,7,FALSE)," ",VLOOKUP(A1024,'ACCESS EXPORT'!$A:$AA,8,FALSE)))</f>
        <v>2200 FOWLER GROVE BLVD SUITE 240 WINTER GARDEN FL 34787</v>
      </c>
      <c r="G1024" s="4" t="str">
        <f>UPPER(VLOOKUP($A1024,'ACCESS EXPORT'!$A:$AF,9,FALSE))</f>
        <v>ORANGE</v>
      </c>
      <c r="H1024" s="4" t="str">
        <f>_xlfn.IFNA(VLOOKUP($B1024,'ACCESS EXPORT'!$B:$J,9,FALSE),"")</f>
        <v>GME</v>
      </c>
      <c r="I1024" s="3" t="str">
        <f>CONCATENATE("(P)",VLOOKUP($A1024,'ACCESS EXPORT'!$A:$AF,11,FALSE)," (F)",VLOOKUP($A1024,'ACCESS EXPORT'!$A:$AF,29,FALSE))</f>
        <v>(P)(407) 614-0585 (F)(407) 614-0587</v>
      </c>
      <c r="J1024" s="4" t="str">
        <f>UPPER(VLOOKUP($A1024,'ACCESS EXPORT'!$A:$AF,12,FALSE))</f>
        <v>OB/GYN</v>
      </c>
      <c r="K1024" s="4" t="str">
        <f>UPPER(VLOOKUP($A1024,'ACCESS EXPORT'!$A:$AF,13,FALSE))</f>
        <v>DEBORAH HAYWOOD</v>
      </c>
      <c r="L1024" s="3" t="str">
        <f>IF(AND(VLOOKUP(A1024,'ACCESS EXPORT'!A:AE,1,0),'ACCESS EXPORT'!N1024=""),UPPER(CONCATENATE('ACCESS EXPORT'!AE1024)),IF(VLOOKUP(A1024,'ACCESS EXPORT'!A:AE,1,0),UPPER(CONCATENATE('ACCESS EXPORT'!N1024," "&amp;CHAR(10),'ACCESS EXPORT'!AE1024))))</f>
        <v>KATHRYN WILSON 
JAMES HARBOTTLE (AD)</v>
      </c>
      <c r="M1024" s="4" t="str">
        <f>UPPER(VLOOKUP($A1024,'ACCESS EXPORT'!$A:$O,15,FALSE))</f>
        <v>LEIDA SANTOS (PM)</v>
      </c>
      <c r="N1024" s="4" t="str">
        <f ca="1">IF(AND('ACCESS EXPORT'!X1024="",'ACCESS EXPORT'!Y1024=""),IF('ACCESS EXPORT'!V1024&lt;&gt;"",(IF(TODAY()-'ACCESS EXPORT'!V1024&gt;=-60,UPPER(CONCATENATE(VLOOKUP(B1024,'ACCESS EXPORT'!$B:$P,15,FALSE),""&amp;CHAR(10)&amp;"(SEP",TEXT('ACCESS EXPORT'!V1024," MM/DD/YYY)"))),IF(TODAY()-'ACCESS EXPORT'!V1024&lt;0,UPPER(VLOOKUP(B1024,'ACCESS EXPORT'!$B:$P,15,FALSE)),UPPER(VLOOKUP(B1024,'ACCESS EXPORT'!$B:$P,15,FALSE))))),IF('ACCESS EXPORT'!U1024="",UPPER(VLOOKUP(B1024,'ACCESS EXPORT'!$B:$P,15,FALSE)),IF(TODAY()-'ACCESS EXPORT'!U1024&lt;=30,CONCATENATE(UPPER(VLOOKUP(B1024,'ACCESS EXPORT'!$B:$P,15,FALSE)),""&amp;CHAR(10)&amp;"(NEW",TEXT('ACCESS EXPORT'!U1024," MM/DD/YYY)")),IF(AND(TODAY()-'ACCESS EXPORT'!U1024&gt;30,TODAY()&gt;0),UPPER(VLOOKUP(B1024,'ACCESS EXPORT'!$B:$P,15,FALSE)))))),IF('ACCESS EXPORT'!Y1024&lt;&gt;"",UPPER(CONCATENATE(UPPER(VLOOKUP(B1024,'ACCESS EXPORT'!$B:$P,15,FALSE)),""&amp;CHAR(10)&amp;"(Transfer Out",TEXT('ACCESS EXPORT'!Y1024," MM/DD/YYY)"))),IF('ACCESS EXPORT'!X1024&lt;&gt;"",UPPER(CONCATENATE(UPPER(VLOOKUP(B1024,'ACCESS EXPORT'!$B:$P,15,FALSE)),""&amp;CHAR(10)&amp;"(Transfer In",TEXT('ACCESS EXPORT'!X1024," MM/DD/YYY)"))))))</f>
        <v>HILL, D. ASHLEY</v>
      </c>
      <c r="O1024" s="4" t="str">
        <f>_xlfn.IFNA(VLOOKUP(B1024,'ACCESS EXPORT'!$B:$Q,16,FALSE),"")</f>
        <v>MD</v>
      </c>
      <c r="P1024" s="4" t="str">
        <f>_xlfn.IFNA(VLOOKUP(B1024,'ACCESS EXPORT'!B:W,22,FALSE),"-")</f>
        <v>1336164326</v>
      </c>
      <c r="Q1024" s="4" t="str">
        <f>_xlfn.IFNA(VLOOKUP(A1024,'ACCESS EXPORT'!$A:$AG,33,0),"-")</f>
        <v>Gretchen Scoleri</v>
      </c>
      <c r="R1024" s="4" t="str">
        <f>_xlfn.IFNA(VLOOKUP(A1024,'ACCESS EXPORT'!$A:$AH,34,0),"-")</f>
        <v>GME Hospital HR</v>
      </c>
      <c r="S1024" s="4" t="str">
        <f>_xlfn.IFNA(VLOOKUP(A1024,'ACCESS EXPORT'!$A:$AI,35,0),"-")</f>
        <v>Anna Bachtis</v>
      </c>
      <c r="T1024" s="4" t="str">
        <f>_xlfn.IFNA(VLOOKUP(A1024,'ACCESS EXPORT'!$A:$AJ,36,0),"-")</f>
        <v>Rebecca Richardson</v>
      </c>
      <c r="U1024" s="4" t="str">
        <f>_xlfn.IFNA(VLOOKUP(A1024,'ACCESS EXPORT'!$A:$AK,37,0),"-")</f>
        <v>Cerner</v>
      </c>
      <c r="V1024" s="4" t="str">
        <f>_xlfn.IFNA(VLOOKUP(A1024,'ACCESS EXPORT'!$A:$AL,38,0),"-")</f>
        <v>FHMG_LOCH HAVEN OB GYN WG</v>
      </c>
      <c r="W1024" s="4" t="str">
        <f>_xlfn.IFNA(VLOOKUP(A1024,'ACCESS EXPORT'!$A:$AM,39,0),"-")</f>
        <v/>
      </c>
      <c r="X1024" s="4" t="str">
        <f>_xlfn.IFNA(VLOOKUP(A1024,'ACCESS EXPORT'!$A:$AN,40,0),"-")</f>
        <v>Karen Kelly</v>
      </c>
      <c r="Y1024" s="26" t="str">
        <f>_xlfn.IFNA(VLOOKUP(A1024,'ACCESS EXPORT'!A:AO,41,0),"")</f>
        <v>Andrea Brantley</v>
      </c>
      <c r="Z1024" s="26" t="str">
        <f>_xlfn.IFNA(VLOOKUP(A1024,'ACCESS EXPORT'!A:AP,42,0),"")</f>
        <v/>
      </c>
      <c r="AA1024" s="26" t="str">
        <f>_xlfn.IFNA(VLOOKUP(A1024,'ACCESS EXPORT'!A:AQ,43,0),"")</f>
        <v>Sara Channing</v>
      </c>
    </row>
    <row r="1025" spans="1:27" ht="18.75" x14ac:dyDescent="0.25">
      <c r="A1025" s="33">
        <v>364</v>
      </c>
      <c r="B1025" s="10">
        <v>2195</v>
      </c>
      <c r="C1025" s="7" t="str">
        <f ca="1">IFERROR(UPPER(IF(AND('ACCESS EXPORT'!AA1025="",'ACCESS EXPORT'!Z1025=""),VLOOKUP(A1025,'ACCESS EXPORT'!$A:$AF,32,FALSE),(IF('ACCESS EXPORT'!AA1025&lt;&gt;"",CONCATENATE(VLOOKUP(A1025,'ACCESS EXPORT'!$A:$AF,32,FALSE)," (Closed",TEXT('ACCESS EXPORT'!AA1025," MM/DD/YYY)")),IF(TODAY()&lt;(('ACCESS EXPORT'!Z1025)+30),CONCATENATE(VLOOKUP(A1025,'ACCESS EXPORT'!$A:$AF,32,FALSE)," (Opens",TEXT('ACCESS EXPORT'!Z1025," MM/DD/YYY)")),VLOOKUP(A1025,'ACCESS EXPORT'!$A:$AF,32,FALSE)))))),"-")</f>
        <v>ADVENTHEALTH MEDICAL GROUP OB GYN AT WINTER GARDEN</v>
      </c>
      <c r="D1025" s="3" t="str">
        <f ca="1">IFERROR(UPPER(IF(AND('ACCESS EXPORT'!AA1025="",'ACCESS EXPORT'!Z1025=""),VLOOKUP(A1025,'ACCESS EXPORT'!$A:$AF,28,FALSE),(IF('ACCESS EXPORT'!AA1025&lt;&gt;"",CONCATENATE(VLOOKUP(A1025,'ACCESS EXPORT'!$A:$AF,28,FALSE)," (Closed",TEXT('ACCESS EXPORT'!AA1025," MM/DD/YYY)")),IF(TODAY()&lt;(('ACCESS EXPORT'!Z1025)+30),CONCATENATE(VLOOKUP(A1025,'ACCESS EXPORT'!$A:$AF,28,FALSE)," (Opens",TEXT('ACCESS EXPORT'!Z1025," MM/DD/YYY)")),VLOOKUP(A1025,'ACCESS EXPORT'!$A:$AF,28,FALSE)))))),"-")</f>
        <v>LOCH HAVEN OB-GYN GROUP WINTER GARDEN</v>
      </c>
      <c r="E1025" s="3" t="str">
        <f>VLOOKUP($A1025,'ACCESS EXPORT'!$A:$AF,3,FALSE)</f>
        <v>7784</v>
      </c>
      <c r="F1025" s="3" t="str">
        <f>UPPER(CONCATENATE(VLOOKUP(A1025,'ACCESS EXPORT'!$A:$AF,4,FALSE)," ",VLOOKUP(A1025,'ACCESS EXPORT'!$A:$AF,5,FALSE)," ",VLOOKUP(A1025,'ACCESS EXPORT'!$A:$AF,6,FALSE)," ",VLOOKUP(A1025,'ACCESS EXPORT'!$A:$AA,7,FALSE)," ",VLOOKUP(A1025,'ACCESS EXPORT'!$A:$AA,8,FALSE)))</f>
        <v>2200 FOWLER GROVE BLVD SUITE 240 WINTER GARDEN FL 34787</v>
      </c>
      <c r="G1025" s="4" t="str">
        <f>UPPER(VLOOKUP($A1025,'ACCESS EXPORT'!$A:$AF,9,FALSE))</f>
        <v>ORANGE</v>
      </c>
      <c r="H1025" s="4" t="str">
        <f>_xlfn.IFNA(VLOOKUP($B1025,'ACCESS EXPORT'!$B:$J,9,FALSE),"")</f>
        <v>GME</v>
      </c>
      <c r="I1025" s="3" t="str">
        <f>CONCATENATE("(P)",VLOOKUP($A1025,'ACCESS EXPORT'!$A:$AF,11,FALSE)," (F)",VLOOKUP($A1025,'ACCESS EXPORT'!$A:$AF,29,FALSE))</f>
        <v>(P)(407) 614-0585 (F)(407) 614-0587</v>
      </c>
      <c r="J1025" s="4" t="str">
        <f>UPPER(VLOOKUP($A1025,'ACCESS EXPORT'!$A:$AF,12,FALSE))</f>
        <v>OB/GYN</v>
      </c>
      <c r="K1025" s="4" t="str">
        <f>UPPER(VLOOKUP($A1025,'ACCESS EXPORT'!$A:$AF,13,FALSE))</f>
        <v>DEBORAH HAYWOOD</v>
      </c>
      <c r="L1025" s="3" t="str">
        <f>IF(AND(VLOOKUP(A1025,'ACCESS EXPORT'!A:AE,1,0),'ACCESS EXPORT'!N1025=""),UPPER(CONCATENATE('ACCESS EXPORT'!AE1025)),IF(VLOOKUP(A1025,'ACCESS EXPORT'!A:AE,1,0),UPPER(CONCATENATE('ACCESS EXPORT'!N1025," "&amp;CHAR(10),'ACCESS EXPORT'!AE1025))))</f>
        <v>KATHRYN WILSON 
JAMES HARBOTTLE (AD)</v>
      </c>
      <c r="M1025" s="4" t="str">
        <f>UPPER(VLOOKUP($A1025,'ACCESS EXPORT'!$A:$O,15,FALSE))</f>
        <v>LEIDA SANTOS (PM)</v>
      </c>
      <c r="N1025" s="4" t="str">
        <f ca="1">IF(AND('ACCESS EXPORT'!X1025="",'ACCESS EXPORT'!Y1025=""),IF('ACCESS EXPORT'!V1025&lt;&gt;"",(IF(TODAY()-'ACCESS EXPORT'!V1025&gt;=-60,UPPER(CONCATENATE(VLOOKUP(B1025,'ACCESS EXPORT'!$B:$P,15,FALSE),""&amp;CHAR(10)&amp;"(SEP",TEXT('ACCESS EXPORT'!V1025," MM/DD/YYY)"))),IF(TODAY()-'ACCESS EXPORT'!V1025&lt;0,UPPER(VLOOKUP(B1025,'ACCESS EXPORT'!$B:$P,15,FALSE)),UPPER(VLOOKUP(B1025,'ACCESS EXPORT'!$B:$P,15,FALSE))))),IF('ACCESS EXPORT'!U1025="",UPPER(VLOOKUP(B1025,'ACCESS EXPORT'!$B:$P,15,FALSE)),IF(TODAY()-'ACCESS EXPORT'!U1025&lt;=30,CONCATENATE(UPPER(VLOOKUP(B1025,'ACCESS EXPORT'!$B:$P,15,FALSE)),""&amp;CHAR(10)&amp;"(NEW",TEXT('ACCESS EXPORT'!U1025," MM/DD/YYY)")),IF(AND(TODAY()-'ACCESS EXPORT'!U1025&gt;30,TODAY()&gt;0),UPPER(VLOOKUP(B1025,'ACCESS EXPORT'!$B:$P,15,FALSE)))))),IF('ACCESS EXPORT'!Y1025&lt;&gt;"",UPPER(CONCATENATE(UPPER(VLOOKUP(B1025,'ACCESS EXPORT'!$B:$P,15,FALSE)),""&amp;CHAR(10)&amp;"(Transfer Out",TEXT('ACCESS EXPORT'!Y1025," MM/DD/YYY)"))),IF('ACCESS EXPORT'!X1025&lt;&gt;"",UPPER(CONCATENATE(UPPER(VLOOKUP(B1025,'ACCESS EXPORT'!$B:$P,15,FALSE)),""&amp;CHAR(10)&amp;"(Transfer In",TEXT('ACCESS EXPORT'!X1025," MM/DD/YYY)"))))))</f>
        <v>PATIL, GARGEY</v>
      </c>
      <c r="O1025" s="4" t="str">
        <f>_xlfn.IFNA(VLOOKUP(B1025,'ACCESS EXPORT'!$B:$Q,16,FALSE),"")</f>
        <v>MD</v>
      </c>
      <c r="P1025" s="4" t="str">
        <f>_xlfn.IFNA(VLOOKUP(B1025,'ACCESS EXPORT'!B:W,22,FALSE),"-")</f>
        <v>1457351595</v>
      </c>
      <c r="Q1025" s="4" t="str">
        <f>_xlfn.IFNA(VLOOKUP(A1025,'ACCESS EXPORT'!$A:$AG,33,0),"-")</f>
        <v>Gretchen Scoleri</v>
      </c>
      <c r="R1025" s="4" t="str">
        <f>_xlfn.IFNA(VLOOKUP(A1025,'ACCESS EXPORT'!$A:$AH,34,0),"-")</f>
        <v>GME Hospital HR</v>
      </c>
      <c r="S1025" s="4" t="str">
        <f>_xlfn.IFNA(VLOOKUP(A1025,'ACCESS EXPORT'!$A:$AI,35,0),"-")</f>
        <v>Anna Bachtis</v>
      </c>
      <c r="T1025" s="4" t="str">
        <f>_xlfn.IFNA(VLOOKUP(A1025,'ACCESS EXPORT'!$A:$AJ,36,0),"-")</f>
        <v>Rebecca Richardson</v>
      </c>
      <c r="U1025" s="4" t="str">
        <f>_xlfn.IFNA(VLOOKUP(A1025,'ACCESS EXPORT'!$A:$AK,37,0),"-")</f>
        <v>Cerner</v>
      </c>
      <c r="V1025" s="4" t="str">
        <f>_xlfn.IFNA(VLOOKUP(A1025,'ACCESS EXPORT'!$A:$AL,38,0),"-")</f>
        <v>FHMG_LOCH HAVEN OB GYN WG</v>
      </c>
      <c r="W1025" s="4" t="str">
        <f>_xlfn.IFNA(VLOOKUP(A1025,'ACCESS EXPORT'!$A:$AM,39,0),"-")</f>
        <v/>
      </c>
      <c r="X1025" s="4" t="str">
        <f>_xlfn.IFNA(VLOOKUP(A1025,'ACCESS EXPORT'!$A:$AN,40,0),"-")</f>
        <v>Karen Kelly</v>
      </c>
      <c r="Y1025" s="26" t="str">
        <f>_xlfn.IFNA(VLOOKUP(A1025,'ACCESS EXPORT'!A:AO,41,0),"")</f>
        <v>Andrea Brantley</v>
      </c>
      <c r="Z1025" s="26" t="str">
        <f>_xlfn.IFNA(VLOOKUP(A1025,'ACCESS EXPORT'!A:AP,42,0),"")</f>
        <v/>
      </c>
      <c r="AA1025" s="26" t="str">
        <f>_xlfn.IFNA(VLOOKUP(A1025,'ACCESS EXPORT'!A:AQ,43,0),"")</f>
        <v>Sara Channing</v>
      </c>
    </row>
    <row r="1026" spans="1:27" ht="18.75" x14ac:dyDescent="0.25">
      <c r="A1026" s="33">
        <v>364</v>
      </c>
      <c r="B1026" s="10">
        <v>2193</v>
      </c>
      <c r="C1026" s="7" t="str">
        <f ca="1">IFERROR(UPPER(IF(AND('ACCESS EXPORT'!AA1026="",'ACCESS EXPORT'!Z1026=""),VLOOKUP(A1026,'ACCESS EXPORT'!$A:$AF,32,FALSE),(IF('ACCESS EXPORT'!AA1026&lt;&gt;"",CONCATENATE(VLOOKUP(A1026,'ACCESS EXPORT'!$A:$AF,32,FALSE)," (Closed",TEXT('ACCESS EXPORT'!AA1026," MM/DD/YYY)")),IF(TODAY()&lt;(('ACCESS EXPORT'!Z1026)+30),CONCATENATE(VLOOKUP(A1026,'ACCESS EXPORT'!$A:$AF,32,FALSE)," (Opens",TEXT('ACCESS EXPORT'!Z1026," MM/DD/YYY)")),VLOOKUP(A1026,'ACCESS EXPORT'!$A:$AF,32,FALSE)))))),"-")</f>
        <v>ADVENTHEALTH MEDICAL GROUP OB GYN AT WINTER GARDEN</v>
      </c>
      <c r="D1026" s="3" t="str">
        <f ca="1">IFERROR(UPPER(IF(AND('ACCESS EXPORT'!AA1026="",'ACCESS EXPORT'!Z1026=""),VLOOKUP(A1026,'ACCESS EXPORT'!$A:$AF,28,FALSE),(IF('ACCESS EXPORT'!AA1026&lt;&gt;"",CONCATENATE(VLOOKUP(A1026,'ACCESS EXPORT'!$A:$AF,28,FALSE)," (Closed",TEXT('ACCESS EXPORT'!AA1026," MM/DD/YYY)")),IF(TODAY()&lt;(('ACCESS EXPORT'!Z1026)+30),CONCATENATE(VLOOKUP(A1026,'ACCESS EXPORT'!$A:$AF,28,FALSE)," (Opens",TEXT('ACCESS EXPORT'!Z1026," MM/DD/YYY)")),VLOOKUP(A1026,'ACCESS EXPORT'!$A:$AF,28,FALSE)))))),"-")</f>
        <v>LOCH HAVEN OB-GYN GROUP WINTER GARDEN</v>
      </c>
      <c r="E1026" s="3" t="str">
        <f>VLOOKUP($A1026,'ACCESS EXPORT'!$A:$AF,3,FALSE)</f>
        <v>7784</v>
      </c>
      <c r="F1026" s="3" t="str">
        <f>UPPER(CONCATENATE(VLOOKUP(A1026,'ACCESS EXPORT'!$A:$AF,4,FALSE)," ",VLOOKUP(A1026,'ACCESS EXPORT'!$A:$AF,5,FALSE)," ",VLOOKUP(A1026,'ACCESS EXPORT'!$A:$AF,6,FALSE)," ",VLOOKUP(A1026,'ACCESS EXPORT'!$A:$AA,7,FALSE)," ",VLOOKUP(A1026,'ACCESS EXPORT'!$A:$AA,8,FALSE)))</f>
        <v>2200 FOWLER GROVE BLVD SUITE 240 WINTER GARDEN FL 34787</v>
      </c>
      <c r="G1026" s="4" t="str">
        <f>UPPER(VLOOKUP($A1026,'ACCESS EXPORT'!$A:$AF,9,FALSE))</f>
        <v>ORANGE</v>
      </c>
      <c r="H1026" s="4" t="str">
        <f>_xlfn.IFNA(VLOOKUP($B1026,'ACCESS EXPORT'!$B:$J,9,FALSE),"")</f>
        <v>GME</v>
      </c>
      <c r="I1026" s="3" t="str">
        <f>CONCATENATE("(P)",VLOOKUP($A1026,'ACCESS EXPORT'!$A:$AF,11,FALSE)," (F)",VLOOKUP($A1026,'ACCESS EXPORT'!$A:$AF,29,FALSE))</f>
        <v>(P)(407) 614-0585 (F)(407) 614-0587</v>
      </c>
      <c r="J1026" s="4" t="str">
        <f>UPPER(VLOOKUP($A1026,'ACCESS EXPORT'!$A:$AF,12,FALSE))</f>
        <v>OB/GYN</v>
      </c>
      <c r="K1026" s="4" t="str">
        <f>UPPER(VLOOKUP($A1026,'ACCESS EXPORT'!$A:$AF,13,FALSE))</f>
        <v>DEBORAH HAYWOOD</v>
      </c>
      <c r="L1026" s="3" t="str">
        <f>IF(AND(VLOOKUP(A1026,'ACCESS EXPORT'!A:AE,1,0),'ACCESS EXPORT'!N1026=""),UPPER(CONCATENATE('ACCESS EXPORT'!AE1026)),IF(VLOOKUP(A1026,'ACCESS EXPORT'!A:AE,1,0),UPPER(CONCATENATE('ACCESS EXPORT'!N1026," "&amp;CHAR(10),'ACCESS EXPORT'!AE1026))))</f>
        <v>KATHRYN WILSON 
JAMES HARBOTTLE (AD)</v>
      </c>
      <c r="M1026" s="4" t="str">
        <f>UPPER(VLOOKUP($A1026,'ACCESS EXPORT'!$A:$O,15,FALSE))</f>
        <v>LEIDA SANTOS (PM)</v>
      </c>
      <c r="N1026" s="4" t="str">
        <f ca="1">IF(AND('ACCESS EXPORT'!X1026="",'ACCESS EXPORT'!Y1026=""),IF('ACCESS EXPORT'!V1026&lt;&gt;"",(IF(TODAY()-'ACCESS EXPORT'!V1026&gt;=-60,UPPER(CONCATENATE(VLOOKUP(B1026,'ACCESS EXPORT'!$B:$P,15,FALSE),""&amp;CHAR(10)&amp;"(SEP",TEXT('ACCESS EXPORT'!V1026," MM/DD/YYY)"))),IF(TODAY()-'ACCESS EXPORT'!V1026&lt;0,UPPER(VLOOKUP(B1026,'ACCESS EXPORT'!$B:$P,15,FALSE)),UPPER(VLOOKUP(B1026,'ACCESS EXPORT'!$B:$P,15,FALSE))))),IF('ACCESS EXPORT'!U1026="",UPPER(VLOOKUP(B1026,'ACCESS EXPORT'!$B:$P,15,FALSE)),IF(TODAY()-'ACCESS EXPORT'!U1026&lt;=30,CONCATENATE(UPPER(VLOOKUP(B1026,'ACCESS EXPORT'!$B:$P,15,FALSE)),""&amp;CHAR(10)&amp;"(NEW",TEXT('ACCESS EXPORT'!U1026," MM/DD/YYY)")),IF(AND(TODAY()-'ACCESS EXPORT'!U1026&gt;30,TODAY()&gt;0),UPPER(VLOOKUP(B1026,'ACCESS EXPORT'!$B:$P,15,FALSE)))))),IF('ACCESS EXPORT'!Y1026&lt;&gt;"",UPPER(CONCATENATE(UPPER(VLOOKUP(B1026,'ACCESS EXPORT'!$B:$P,15,FALSE)),""&amp;CHAR(10)&amp;"(Transfer Out",TEXT('ACCESS EXPORT'!Y1026," MM/DD/YYY)"))),IF('ACCESS EXPORT'!X1026&lt;&gt;"",UPPER(CONCATENATE(UPPER(VLOOKUP(B1026,'ACCESS EXPORT'!$B:$P,15,FALSE)),""&amp;CHAR(10)&amp;"(Transfer In",TEXT('ACCESS EXPORT'!X1026," MM/DD/YYY)"))))))</f>
        <v>CRIDER, MARK</v>
      </c>
      <c r="O1026" s="4" t="str">
        <f>_xlfn.IFNA(VLOOKUP(B1026,'ACCESS EXPORT'!$B:$Q,16,FALSE),"")</f>
        <v>MD</v>
      </c>
      <c r="P1026" s="4" t="str">
        <f>_xlfn.IFNA(VLOOKUP(B1026,'ACCESS EXPORT'!B:W,22,FALSE),"-")</f>
        <v>1265439624</v>
      </c>
      <c r="Q1026" s="4" t="str">
        <f>_xlfn.IFNA(VLOOKUP(A1026,'ACCESS EXPORT'!$A:$AG,33,0),"-")</f>
        <v>Gretchen Scoleri</v>
      </c>
      <c r="R1026" s="4" t="str">
        <f>_xlfn.IFNA(VLOOKUP(A1026,'ACCESS EXPORT'!$A:$AH,34,0),"-")</f>
        <v>GME Hospital HR</v>
      </c>
      <c r="S1026" s="4" t="str">
        <f>_xlfn.IFNA(VLOOKUP(A1026,'ACCESS EXPORT'!$A:$AI,35,0),"-")</f>
        <v>Anna Bachtis</v>
      </c>
      <c r="T1026" s="4" t="str">
        <f>_xlfn.IFNA(VLOOKUP(A1026,'ACCESS EXPORT'!$A:$AJ,36,0),"-")</f>
        <v>Rebecca Richardson</v>
      </c>
      <c r="U1026" s="4" t="str">
        <f>_xlfn.IFNA(VLOOKUP(A1026,'ACCESS EXPORT'!$A:$AK,37,0),"-")</f>
        <v>Cerner</v>
      </c>
      <c r="V1026" s="4" t="str">
        <f>_xlfn.IFNA(VLOOKUP(A1026,'ACCESS EXPORT'!$A:$AL,38,0),"-")</f>
        <v>FHMG_LOCH HAVEN OB GYN WG</v>
      </c>
      <c r="W1026" s="4" t="str">
        <f>_xlfn.IFNA(VLOOKUP(A1026,'ACCESS EXPORT'!$A:$AM,39,0),"-")</f>
        <v/>
      </c>
      <c r="X1026" s="4" t="str">
        <f>_xlfn.IFNA(VLOOKUP(A1026,'ACCESS EXPORT'!$A:$AN,40,0),"-")</f>
        <v>Karen Kelly</v>
      </c>
      <c r="Y1026" s="26" t="str">
        <f>_xlfn.IFNA(VLOOKUP(A1026,'ACCESS EXPORT'!A:AO,41,0),"")</f>
        <v>Andrea Brantley</v>
      </c>
      <c r="Z1026" s="26" t="str">
        <f>_xlfn.IFNA(VLOOKUP(A1026,'ACCESS EXPORT'!A:AP,42,0),"")</f>
        <v/>
      </c>
      <c r="AA1026" s="26" t="str">
        <f>_xlfn.IFNA(VLOOKUP(A1026,'ACCESS EXPORT'!A:AQ,43,0),"")</f>
        <v>Sara Channing</v>
      </c>
    </row>
    <row r="1027" spans="1:27" ht="18.75" x14ac:dyDescent="0.25">
      <c r="A1027" s="33">
        <v>364</v>
      </c>
      <c r="B1027" s="10">
        <v>2092</v>
      </c>
      <c r="C1027" s="7" t="str">
        <f ca="1">IFERROR(UPPER(IF(AND('ACCESS EXPORT'!AA1027="",'ACCESS EXPORT'!Z1027=""),VLOOKUP(A1027,'ACCESS EXPORT'!$A:$AF,32,FALSE),(IF('ACCESS EXPORT'!AA1027&lt;&gt;"",CONCATENATE(VLOOKUP(A1027,'ACCESS EXPORT'!$A:$AF,32,FALSE)," (Closed",TEXT('ACCESS EXPORT'!AA1027," MM/DD/YYY)")),IF(TODAY()&lt;(('ACCESS EXPORT'!Z1027)+30),CONCATENATE(VLOOKUP(A1027,'ACCESS EXPORT'!$A:$AF,32,FALSE)," (Opens",TEXT('ACCESS EXPORT'!Z1027," MM/DD/YYY)")),VLOOKUP(A1027,'ACCESS EXPORT'!$A:$AF,32,FALSE)))))),"-")</f>
        <v>ADVENTHEALTH MEDICAL GROUP OB GYN AT WINTER GARDEN</v>
      </c>
      <c r="D1027" s="3" t="str">
        <f ca="1">IFERROR(UPPER(IF(AND('ACCESS EXPORT'!AA1027="",'ACCESS EXPORT'!Z1027=""),VLOOKUP(A1027,'ACCESS EXPORT'!$A:$AF,28,FALSE),(IF('ACCESS EXPORT'!AA1027&lt;&gt;"",CONCATENATE(VLOOKUP(A1027,'ACCESS EXPORT'!$A:$AF,28,FALSE)," (Closed",TEXT('ACCESS EXPORT'!AA1027," MM/DD/YYY)")),IF(TODAY()&lt;(('ACCESS EXPORT'!Z1027)+30),CONCATENATE(VLOOKUP(A1027,'ACCESS EXPORT'!$A:$AF,28,FALSE)," (Opens",TEXT('ACCESS EXPORT'!Z1027," MM/DD/YYY)")),VLOOKUP(A1027,'ACCESS EXPORT'!$A:$AF,28,FALSE)))))),"-")</f>
        <v>LOCH HAVEN OB-GYN GROUP WINTER GARDEN</v>
      </c>
      <c r="E1027" s="3" t="str">
        <f>VLOOKUP($A1027,'ACCESS EXPORT'!$A:$AF,3,FALSE)</f>
        <v>7784</v>
      </c>
      <c r="F1027" s="3" t="str">
        <f>UPPER(CONCATENATE(VLOOKUP(A1027,'ACCESS EXPORT'!$A:$AF,4,FALSE)," ",VLOOKUP(A1027,'ACCESS EXPORT'!$A:$AF,5,FALSE)," ",VLOOKUP(A1027,'ACCESS EXPORT'!$A:$AF,6,FALSE)," ",VLOOKUP(A1027,'ACCESS EXPORT'!$A:$AA,7,FALSE)," ",VLOOKUP(A1027,'ACCESS EXPORT'!$A:$AA,8,FALSE)))</f>
        <v>2200 FOWLER GROVE BLVD SUITE 240 WINTER GARDEN FL 34787</v>
      </c>
      <c r="G1027" s="4" t="str">
        <f>UPPER(VLOOKUP($A1027,'ACCESS EXPORT'!$A:$AF,9,FALSE))</f>
        <v>ORANGE</v>
      </c>
      <c r="H1027" s="4" t="str">
        <f>_xlfn.IFNA(VLOOKUP($B1027,'ACCESS EXPORT'!$B:$J,9,FALSE),"")</f>
        <v>GME</v>
      </c>
      <c r="I1027" s="3" t="str">
        <f>CONCATENATE("(P)",VLOOKUP($A1027,'ACCESS EXPORT'!$A:$AF,11,FALSE)," (F)",VLOOKUP($A1027,'ACCESS EXPORT'!$A:$AF,29,FALSE))</f>
        <v>(P)(407) 614-0585 (F)(407) 614-0587</v>
      </c>
      <c r="J1027" s="4" t="str">
        <f>UPPER(VLOOKUP($A1027,'ACCESS EXPORT'!$A:$AF,12,FALSE))</f>
        <v>OB/GYN</v>
      </c>
      <c r="K1027" s="4" t="str">
        <f>UPPER(VLOOKUP($A1027,'ACCESS EXPORT'!$A:$AF,13,FALSE))</f>
        <v>DEBORAH HAYWOOD</v>
      </c>
      <c r="L1027" s="3" t="str">
        <f>IF(AND(VLOOKUP(A1027,'ACCESS EXPORT'!A:AE,1,0),'ACCESS EXPORT'!N1027=""),UPPER(CONCATENATE('ACCESS EXPORT'!AE1027)),IF(VLOOKUP(A1027,'ACCESS EXPORT'!A:AE,1,0),UPPER(CONCATENATE('ACCESS EXPORT'!N1027," "&amp;CHAR(10),'ACCESS EXPORT'!AE1027))))</f>
        <v>KATHRYN WILSON 
JAMES HARBOTTLE (AD)</v>
      </c>
      <c r="M1027" s="4" t="str">
        <f>UPPER(VLOOKUP($A1027,'ACCESS EXPORT'!$A:$O,15,FALSE))</f>
        <v>LEIDA SANTOS (PM)</v>
      </c>
      <c r="N1027" s="4" t="str">
        <f ca="1">IF(AND('ACCESS EXPORT'!X1027="",'ACCESS EXPORT'!Y1027=""),IF('ACCESS EXPORT'!V1027&lt;&gt;"",(IF(TODAY()-'ACCESS EXPORT'!V1027&gt;=-60,UPPER(CONCATENATE(VLOOKUP(B1027,'ACCESS EXPORT'!$B:$P,15,FALSE),""&amp;CHAR(10)&amp;"(SEP",TEXT('ACCESS EXPORT'!V1027," MM/DD/YYY)"))),IF(TODAY()-'ACCESS EXPORT'!V1027&lt;0,UPPER(VLOOKUP(B1027,'ACCESS EXPORT'!$B:$P,15,FALSE)),UPPER(VLOOKUP(B1027,'ACCESS EXPORT'!$B:$P,15,FALSE))))),IF('ACCESS EXPORT'!U1027="",UPPER(VLOOKUP(B1027,'ACCESS EXPORT'!$B:$P,15,FALSE)),IF(TODAY()-'ACCESS EXPORT'!U1027&lt;=30,CONCATENATE(UPPER(VLOOKUP(B1027,'ACCESS EXPORT'!$B:$P,15,FALSE)),""&amp;CHAR(10)&amp;"(NEW",TEXT('ACCESS EXPORT'!U1027," MM/DD/YYY)")),IF(AND(TODAY()-'ACCESS EXPORT'!U1027&gt;30,TODAY()&gt;0),UPPER(VLOOKUP(B1027,'ACCESS EXPORT'!$B:$P,15,FALSE)))))),IF('ACCESS EXPORT'!Y1027&lt;&gt;"",UPPER(CONCATENATE(UPPER(VLOOKUP(B1027,'ACCESS EXPORT'!$B:$P,15,FALSE)),""&amp;CHAR(10)&amp;"(Transfer Out",TEXT('ACCESS EXPORT'!Y1027," MM/DD/YYY)"))),IF('ACCESS EXPORT'!X1027&lt;&gt;"",UPPER(CONCATENATE(UPPER(VLOOKUP(B1027,'ACCESS EXPORT'!$B:$P,15,FALSE)),""&amp;CHAR(10)&amp;"(Transfer In",TEXT('ACCESS EXPORT'!X1027," MM/DD/YYY)"))))))</f>
        <v>BALINT, LYNDA</v>
      </c>
      <c r="O1027" s="4" t="str">
        <f>_xlfn.IFNA(VLOOKUP(B1027,'ACCESS EXPORT'!$B:$Q,16,FALSE),"")</f>
        <v>MD</v>
      </c>
      <c r="P1027" s="4" t="str">
        <f>_xlfn.IFNA(VLOOKUP(B1027,'ACCESS EXPORT'!B:W,22,FALSE),"-")</f>
        <v>1104853464</v>
      </c>
      <c r="Q1027" s="4" t="str">
        <f>_xlfn.IFNA(VLOOKUP(A1027,'ACCESS EXPORT'!$A:$AG,33,0),"-")</f>
        <v>Gretchen Scoleri</v>
      </c>
      <c r="R1027" s="4" t="str">
        <f>_xlfn.IFNA(VLOOKUP(A1027,'ACCESS EXPORT'!$A:$AH,34,0),"-")</f>
        <v>GME Hospital HR</v>
      </c>
      <c r="S1027" s="4" t="str">
        <f>_xlfn.IFNA(VLOOKUP(A1027,'ACCESS EXPORT'!$A:$AI,35,0),"-")</f>
        <v>Anna Bachtis</v>
      </c>
      <c r="T1027" s="4" t="str">
        <f>_xlfn.IFNA(VLOOKUP(A1027,'ACCESS EXPORT'!$A:$AJ,36,0),"-")</f>
        <v>Rebecca Richardson</v>
      </c>
      <c r="U1027" s="4" t="str">
        <f>_xlfn.IFNA(VLOOKUP(A1027,'ACCESS EXPORT'!$A:$AK,37,0),"-")</f>
        <v>Cerner</v>
      </c>
      <c r="V1027" s="4" t="str">
        <f>_xlfn.IFNA(VLOOKUP(A1027,'ACCESS EXPORT'!$A:$AL,38,0),"-")</f>
        <v>FHMG_LOCH HAVEN OB GYN WG</v>
      </c>
      <c r="W1027" s="4" t="str">
        <f>_xlfn.IFNA(VLOOKUP(A1027,'ACCESS EXPORT'!$A:$AM,39,0),"-")</f>
        <v/>
      </c>
      <c r="X1027" s="4" t="str">
        <f>_xlfn.IFNA(VLOOKUP(A1027,'ACCESS EXPORT'!$A:$AN,40,0),"-")</f>
        <v>Karen Kelly</v>
      </c>
      <c r="Y1027" s="26" t="str">
        <f>_xlfn.IFNA(VLOOKUP(A1027,'ACCESS EXPORT'!A:AO,41,0),"")</f>
        <v>Andrea Brantley</v>
      </c>
      <c r="Z1027" s="26" t="str">
        <f>_xlfn.IFNA(VLOOKUP(A1027,'ACCESS EXPORT'!A:AP,42,0),"")</f>
        <v/>
      </c>
      <c r="AA1027" s="26" t="str">
        <f>_xlfn.IFNA(VLOOKUP(A1027,'ACCESS EXPORT'!A:AQ,43,0),"")</f>
        <v>Sara Channing</v>
      </c>
    </row>
    <row r="1028" spans="1:27" ht="18.75" x14ac:dyDescent="0.25">
      <c r="A1028" s="33">
        <v>364</v>
      </c>
      <c r="B1028" s="10">
        <v>2192</v>
      </c>
      <c r="C1028" s="7" t="str">
        <f ca="1">IFERROR(UPPER(IF(AND('ACCESS EXPORT'!AA1028="",'ACCESS EXPORT'!Z1028=""),VLOOKUP(A1028,'ACCESS EXPORT'!$A:$AF,32,FALSE),(IF('ACCESS EXPORT'!AA1028&lt;&gt;"",CONCATENATE(VLOOKUP(A1028,'ACCESS EXPORT'!$A:$AF,32,FALSE)," (Closed",TEXT('ACCESS EXPORT'!AA1028," MM/DD/YYY)")),IF(TODAY()&lt;(('ACCESS EXPORT'!Z1028)+30),CONCATENATE(VLOOKUP(A1028,'ACCESS EXPORT'!$A:$AF,32,FALSE)," (Opens",TEXT('ACCESS EXPORT'!Z1028," MM/DD/YYY)")),VLOOKUP(A1028,'ACCESS EXPORT'!$A:$AF,32,FALSE)))))),"-")</f>
        <v>ADVENTHEALTH MEDICAL GROUP OB GYN AT WINTER GARDEN</v>
      </c>
      <c r="D1028" s="3" t="str">
        <f ca="1">IFERROR(UPPER(IF(AND('ACCESS EXPORT'!AA1028="",'ACCESS EXPORT'!Z1028=""),VLOOKUP(A1028,'ACCESS EXPORT'!$A:$AF,28,FALSE),(IF('ACCESS EXPORT'!AA1028&lt;&gt;"",CONCATENATE(VLOOKUP(A1028,'ACCESS EXPORT'!$A:$AF,28,FALSE)," (Closed",TEXT('ACCESS EXPORT'!AA1028," MM/DD/YYY)")),IF(TODAY()&lt;(('ACCESS EXPORT'!Z1028)+30),CONCATENATE(VLOOKUP(A1028,'ACCESS EXPORT'!$A:$AF,28,FALSE)," (Opens",TEXT('ACCESS EXPORT'!Z1028," MM/DD/YYY)")),VLOOKUP(A1028,'ACCESS EXPORT'!$A:$AF,28,FALSE)))))),"-")</f>
        <v>LOCH HAVEN OB-GYN GROUP WINTER GARDEN</v>
      </c>
      <c r="E1028" s="3" t="str">
        <f>VLOOKUP($A1028,'ACCESS EXPORT'!$A:$AF,3,FALSE)</f>
        <v>7784</v>
      </c>
      <c r="F1028" s="3" t="str">
        <f>UPPER(CONCATENATE(VLOOKUP(A1028,'ACCESS EXPORT'!$A:$AF,4,FALSE)," ",VLOOKUP(A1028,'ACCESS EXPORT'!$A:$AF,5,FALSE)," ",VLOOKUP(A1028,'ACCESS EXPORT'!$A:$AF,6,FALSE)," ",VLOOKUP(A1028,'ACCESS EXPORT'!$A:$AA,7,FALSE)," ",VLOOKUP(A1028,'ACCESS EXPORT'!$A:$AA,8,FALSE)))</f>
        <v>2200 FOWLER GROVE BLVD SUITE 240 WINTER GARDEN FL 34787</v>
      </c>
      <c r="G1028" s="4" t="str">
        <f>UPPER(VLOOKUP($A1028,'ACCESS EXPORT'!$A:$AF,9,FALSE))</f>
        <v>ORANGE</v>
      </c>
      <c r="H1028" s="4" t="str">
        <f>_xlfn.IFNA(VLOOKUP($B1028,'ACCESS EXPORT'!$B:$J,9,FALSE),"")</f>
        <v>GME</v>
      </c>
      <c r="I1028" s="3" t="str">
        <f>CONCATENATE("(P)",VLOOKUP($A1028,'ACCESS EXPORT'!$A:$AF,11,FALSE)," (F)",VLOOKUP($A1028,'ACCESS EXPORT'!$A:$AF,29,FALSE))</f>
        <v>(P)(407) 614-0585 (F)(407) 614-0587</v>
      </c>
      <c r="J1028" s="4" t="str">
        <f>UPPER(VLOOKUP($A1028,'ACCESS EXPORT'!$A:$AF,12,FALSE))</f>
        <v>OB/GYN</v>
      </c>
      <c r="K1028" s="4" t="str">
        <f>UPPER(VLOOKUP($A1028,'ACCESS EXPORT'!$A:$AF,13,FALSE))</f>
        <v>DEBORAH HAYWOOD</v>
      </c>
      <c r="L1028" s="3" t="str">
        <f>IF(AND(VLOOKUP(A1028,'ACCESS EXPORT'!A:AE,1,0),'ACCESS EXPORT'!N1028=""),UPPER(CONCATENATE('ACCESS EXPORT'!AE1028)),IF(VLOOKUP(A1028,'ACCESS EXPORT'!A:AE,1,0),UPPER(CONCATENATE('ACCESS EXPORT'!N1028," "&amp;CHAR(10),'ACCESS EXPORT'!AE1028))))</f>
        <v>KATHRYN WILSON 
JAMES HARBOTTLE (AD)</v>
      </c>
      <c r="M1028" s="4" t="str">
        <f>UPPER(VLOOKUP($A1028,'ACCESS EXPORT'!$A:$O,15,FALSE))</f>
        <v>LEIDA SANTOS (PM)</v>
      </c>
      <c r="N1028" s="4" t="str">
        <f ca="1">IF(AND('ACCESS EXPORT'!X1028="",'ACCESS EXPORT'!Y1028=""),IF('ACCESS EXPORT'!V1028&lt;&gt;"",(IF(TODAY()-'ACCESS EXPORT'!V1028&gt;=-60,UPPER(CONCATENATE(VLOOKUP(B1028,'ACCESS EXPORT'!$B:$P,15,FALSE),""&amp;CHAR(10)&amp;"(SEP",TEXT('ACCESS EXPORT'!V1028," MM/DD/YYY)"))),IF(TODAY()-'ACCESS EXPORT'!V1028&lt;0,UPPER(VLOOKUP(B1028,'ACCESS EXPORT'!$B:$P,15,FALSE)),UPPER(VLOOKUP(B1028,'ACCESS EXPORT'!$B:$P,15,FALSE))))),IF('ACCESS EXPORT'!U1028="",UPPER(VLOOKUP(B1028,'ACCESS EXPORT'!$B:$P,15,FALSE)),IF(TODAY()-'ACCESS EXPORT'!U1028&lt;=30,CONCATENATE(UPPER(VLOOKUP(B1028,'ACCESS EXPORT'!$B:$P,15,FALSE)),""&amp;CHAR(10)&amp;"(NEW",TEXT('ACCESS EXPORT'!U1028," MM/DD/YYY)")),IF(AND(TODAY()-'ACCESS EXPORT'!U1028&gt;30,TODAY()&gt;0),UPPER(VLOOKUP(B1028,'ACCESS EXPORT'!$B:$P,15,FALSE)))))),IF('ACCESS EXPORT'!Y1028&lt;&gt;"",UPPER(CONCATENATE(UPPER(VLOOKUP(B1028,'ACCESS EXPORT'!$B:$P,15,FALSE)),""&amp;CHAR(10)&amp;"(Transfer Out",TEXT('ACCESS EXPORT'!Y1028," MM/DD/YYY)"))),IF('ACCESS EXPORT'!X1028&lt;&gt;"",UPPER(CONCATENATE(UPPER(VLOOKUP(B1028,'ACCESS EXPORT'!$B:$P,15,FALSE)),""&amp;CHAR(10)&amp;"(Transfer In",TEXT('ACCESS EXPORT'!X1028," MM/DD/YYY)"))))))</f>
        <v>BUTSCHEK, STACY</v>
      </c>
      <c r="O1028" s="4" t="str">
        <f>_xlfn.IFNA(VLOOKUP(B1028,'ACCESS EXPORT'!$B:$Q,16,FALSE),"")</f>
        <v>CNM</v>
      </c>
      <c r="P1028" s="4" t="str">
        <f>_xlfn.IFNA(VLOOKUP(B1028,'ACCESS EXPORT'!B:W,22,FALSE),"-")</f>
        <v>1467891820</v>
      </c>
      <c r="Q1028" s="4" t="str">
        <f>_xlfn.IFNA(VLOOKUP(A1028,'ACCESS EXPORT'!$A:$AG,33,0),"-")</f>
        <v>Gretchen Scoleri</v>
      </c>
      <c r="R1028" s="4" t="str">
        <f>_xlfn.IFNA(VLOOKUP(A1028,'ACCESS EXPORT'!$A:$AH,34,0),"-")</f>
        <v>GME Hospital HR</v>
      </c>
      <c r="S1028" s="4" t="str">
        <f>_xlfn.IFNA(VLOOKUP(A1028,'ACCESS EXPORT'!$A:$AI,35,0),"-")</f>
        <v>Anna Bachtis</v>
      </c>
      <c r="T1028" s="4" t="str">
        <f>_xlfn.IFNA(VLOOKUP(A1028,'ACCESS EXPORT'!$A:$AJ,36,0),"-")</f>
        <v>Rebecca Richardson</v>
      </c>
      <c r="U1028" s="4" t="str">
        <f>_xlfn.IFNA(VLOOKUP(A1028,'ACCESS EXPORT'!$A:$AK,37,0),"-")</f>
        <v>Cerner</v>
      </c>
      <c r="V1028" s="4" t="str">
        <f>_xlfn.IFNA(VLOOKUP(A1028,'ACCESS EXPORT'!$A:$AL,38,0),"-")</f>
        <v>FHMG_LOCH HAVEN OB GYN WG</v>
      </c>
      <c r="W1028" s="4" t="str">
        <f>_xlfn.IFNA(VLOOKUP(A1028,'ACCESS EXPORT'!$A:$AM,39,0),"-")</f>
        <v/>
      </c>
      <c r="X1028" s="4" t="str">
        <f>_xlfn.IFNA(VLOOKUP(A1028,'ACCESS EXPORT'!$A:$AN,40,0),"-")</f>
        <v>Karen Kelly</v>
      </c>
      <c r="Y1028" s="26" t="str">
        <f>_xlfn.IFNA(VLOOKUP(A1028,'ACCESS EXPORT'!A:AO,41,0),"")</f>
        <v>Andrea Brantley</v>
      </c>
      <c r="Z1028" s="26" t="str">
        <f>_xlfn.IFNA(VLOOKUP(A1028,'ACCESS EXPORT'!A:AP,42,0),"")</f>
        <v/>
      </c>
      <c r="AA1028" s="26" t="str">
        <f>_xlfn.IFNA(VLOOKUP(A1028,'ACCESS EXPORT'!A:AQ,43,0),"")</f>
        <v>Sara Channing</v>
      </c>
    </row>
    <row r="1029" spans="1:27" ht="18.75" x14ac:dyDescent="0.25">
      <c r="A1029" s="33">
        <v>364</v>
      </c>
      <c r="B1029" s="10">
        <v>2189</v>
      </c>
      <c r="C1029" s="7" t="str">
        <f ca="1">IFERROR(UPPER(IF(AND('ACCESS EXPORT'!AA1029="",'ACCESS EXPORT'!Z1029=""),VLOOKUP(A1029,'ACCESS EXPORT'!$A:$AF,32,FALSE),(IF('ACCESS EXPORT'!AA1029&lt;&gt;"",CONCATENATE(VLOOKUP(A1029,'ACCESS EXPORT'!$A:$AF,32,FALSE)," (Closed",TEXT('ACCESS EXPORT'!AA1029," MM/DD/YYY)")),IF(TODAY()&lt;(('ACCESS EXPORT'!Z1029)+30),CONCATENATE(VLOOKUP(A1029,'ACCESS EXPORT'!$A:$AF,32,FALSE)," (Opens",TEXT('ACCESS EXPORT'!Z1029," MM/DD/YYY)")),VLOOKUP(A1029,'ACCESS EXPORT'!$A:$AF,32,FALSE)))))),"-")</f>
        <v>ADVENTHEALTH MEDICAL GROUP OB GYN AT WINTER GARDEN</v>
      </c>
      <c r="D1029" s="3" t="str">
        <f ca="1">IFERROR(UPPER(IF(AND('ACCESS EXPORT'!AA1029="",'ACCESS EXPORT'!Z1029=""),VLOOKUP(A1029,'ACCESS EXPORT'!$A:$AF,28,FALSE),(IF('ACCESS EXPORT'!AA1029&lt;&gt;"",CONCATENATE(VLOOKUP(A1029,'ACCESS EXPORT'!$A:$AF,28,FALSE)," (Closed",TEXT('ACCESS EXPORT'!AA1029," MM/DD/YYY)")),IF(TODAY()&lt;(('ACCESS EXPORT'!Z1029)+30),CONCATENATE(VLOOKUP(A1029,'ACCESS EXPORT'!$A:$AF,28,FALSE)," (Opens",TEXT('ACCESS EXPORT'!Z1029," MM/DD/YYY)")),VLOOKUP(A1029,'ACCESS EXPORT'!$A:$AF,28,FALSE)))))),"-")</f>
        <v>LOCH HAVEN OB-GYN GROUP WINTER GARDEN</v>
      </c>
      <c r="E1029" s="3" t="str">
        <f>VLOOKUP($A1029,'ACCESS EXPORT'!$A:$AF,3,FALSE)</f>
        <v>7784</v>
      </c>
      <c r="F1029" s="3" t="str">
        <f>UPPER(CONCATENATE(VLOOKUP(A1029,'ACCESS EXPORT'!$A:$AF,4,FALSE)," ",VLOOKUP(A1029,'ACCESS EXPORT'!$A:$AF,5,FALSE)," ",VLOOKUP(A1029,'ACCESS EXPORT'!$A:$AF,6,FALSE)," ",VLOOKUP(A1029,'ACCESS EXPORT'!$A:$AA,7,FALSE)," ",VLOOKUP(A1029,'ACCESS EXPORT'!$A:$AA,8,FALSE)))</f>
        <v>2200 FOWLER GROVE BLVD SUITE 240 WINTER GARDEN FL 34787</v>
      </c>
      <c r="G1029" s="4" t="str">
        <f>UPPER(VLOOKUP($A1029,'ACCESS EXPORT'!$A:$AF,9,FALSE))</f>
        <v>ORANGE</v>
      </c>
      <c r="H1029" s="4" t="str">
        <f>_xlfn.IFNA(VLOOKUP($B1029,'ACCESS EXPORT'!$B:$J,9,FALSE),"")</f>
        <v>GME</v>
      </c>
      <c r="I1029" s="3" t="str">
        <f>CONCATENATE("(P)",VLOOKUP($A1029,'ACCESS EXPORT'!$A:$AF,11,FALSE)," (F)",VLOOKUP($A1029,'ACCESS EXPORT'!$A:$AF,29,FALSE))</f>
        <v>(P)(407) 614-0585 (F)(407) 614-0587</v>
      </c>
      <c r="J1029" s="4" t="str">
        <f>UPPER(VLOOKUP($A1029,'ACCESS EXPORT'!$A:$AF,12,FALSE))</f>
        <v>OB/GYN</v>
      </c>
      <c r="K1029" s="4" t="str">
        <f>UPPER(VLOOKUP($A1029,'ACCESS EXPORT'!$A:$AF,13,FALSE))</f>
        <v>DEBORAH HAYWOOD</v>
      </c>
      <c r="L1029" s="3" t="str">
        <f>IF(AND(VLOOKUP(A1029,'ACCESS EXPORT'!A:AE,1,0),'ACCESS EXPORT'!N1029=""),UPPER(CONCATENATE('ACCESS EXPORT'!AE1029)),IF(VLOOKUP(A1029,'ACCESS EXPORT'!A:AE,1,0),UPPER(CONCATENATE('ACCESS EXPORT'!N1029," "&amp;CHAR(10),'ACCESS EXPORT'!AE1029))))</f>
        <v>KATHRYN WILSON 
JAMES HARBOTTLE (AD)</v>
      </c>
      <c r="M1029" s="4" t="str">
        <f>UPPER(VLOOKUP($A1029,'ACCESS EXPORT'!$A:$O,15,FALSE))</f>
        <v>LEIDA SANTOS (PM)</v>
      </c>
      <c r="N1029" s="4" t="str">
        <f ca="1">IF(AND('ACCESS EXPORT'!X1029="",'ACCESS EXPORT'!Y1029=""),IF('ACCESS EXPORT'!V1029&lt;&gt;"",(IF(TODAY()-'ACCESS EXPORT'!V1029&gt;=-60,UPPER(CONCATENATE(VLOOKUP(B1029,'ACCESS EXPORT'!$B:$P,15,FALSE),""&amp;CHAR(10)&amp;"(SEP",TEXT('ACCESS EXPORT'!V1029," MM/DD/YYY)"))),IF(TODAY()-'ACCESS EXPORT'!V1029&lt;0,UPPER(VLOOKUP(B1029,'ACCESS EXPORT'!$B:$P,15,FALSE)),UPPER(VLOOKUP(B1029,'ACCESS EXPORT'!$B:$P,15,FALSE))))),IF('ACCESS EXPORT'!U1029="",UPPER(VLOOKUP(B1029,'ACCESS EXPORT'!$B:$P,15,FALSE)),IF(TODAY()-'ACCESS EXPORT'!U1029&lt;=30,CONCATENATE(UPPER(VLOOKUP(B1029,'ACCESS EXPORT'!$B:$P,15,FALSE)),""&amp;CHAR(10)&amp;"(NEW",TEXT('ACCESS EXPORT'!U1029," MM/DD/YYY)")),IF(AND(TODAY()-'ACCESS EXPORT'!U1029&gt;30,TODAY()&gt;0),UPPER(VLOOKUP(B1029,'ACCESS EXPORT'!$B:$P,15,FALSE)))))),IF('ACCESS EXPORT'!Y1029&lt;&gt;"",UPPER(CONCATENATE(UPPER(VLOOKUP(B1029,'ACCESS EXPORT'!$B:$P,15,FALSE)),""&amp;CHAR(10)&amp;"(Transfer Out",TEXT('ACCESS EXPORT'!Y1029," MM/DD/YYY)"))),IF('ACCESS EXPORT'!X1029&lt;&gt;"",UPPER(CONCATENATE(UPPER(VLOOKUP(B1029,'ACCESS EXPORT'!$B:$P,15,FALSE)),""&amp;CHAR(10)&amp;"(Transfer In",TEXT('ACCESS EXPORT'!X1029," MM/DD/YYY)"))))))</f>
        <v>ARTIS, JILLIAN</v>
      </c>
      <c r="O1029" s="4" t="str">
        <f>_xlfn.IFNA(VLOOKUP(B1029,'ACCESS EXPORT'!$B:$Q,16,FALSE),"")</f>
        <v>CNM</v>
      </c>
      <c r="P1029" s="4" t="str">
        <f>_xlfn.IFNA(VLOOKUP(B1029,'ACCESS EXPORT'!B:W,22,FALSE),"-")</f>
        <v>1356897565</v>
      </c>
      <c r="Q1029" s="4" t="str">
        <f>_xlfn.IFNA(VLOOKUP(A1029,'ACCESS EXPORT'!$A:$AG,33,0),"-")</f>
        <v>Gretchen Scoleri</v>
      </c>
      <c r="R1029" s="4" t="str">
        <f>_xlfn.IFNA(VLOOKUP(A1029,'ACCESS EXPORT'!$A:$AH,34,0),"-")</f>
        <v>GME Hospital HR</v>
      </c>
      <c r="S1029" s="4" t="str">
        <f>_xlfn.IFNA(VLOOKUP(A1029,'ACCESS EXPORT'!$A:$AI,35,0),"-")</f>
        <v>Anna Bachtis</v>
      </c>
      <c r="T1029" s="4" t="str">
        <f>_xlfn.IFNA(VLOOKUP(A1029,'ACCESS EXPORT'!$A:$AJ,36,0),"-")</f>
        <v>Rebecca Richardson</v>
      </c>
      <c r="U1029" s="4" t="str">
        <f>_xlfn.IFNA(VLOOKUP(A1029,'ACCESS EXPORT'!$A:$AK,37,0),"-")</f>
        <v>Cerner</v>
      </c>
      <c r="V1029" s="4" t="str">
        <f>_xlfn.IFNA(VLOOKUP(A1029,'ACCESS EXPORT'!$A:$AL,38,0),"-")</f>
        <v>FHMG_LOCH HAVEN OB GYN WG</v>
      </c>
      <c r="W1029" s="4" t="str">
        <f>_xlfn.IFNA(VLOOKUP(A1029,'ACCESS EXPORT'!$A:$AM,39,0),"-")</f>
        <v/>
      </c>
      <c r="X1029" s="4" t="str">
        <f>_xlfn.IFNA(VLOOKUP(A1029,'ACCESS EXPORT'!$A:$AN,40,0),"-")</f>
        <v>Karen Kelly</v>
      </c>
      <c r="Y1029" s="26" t="str">
        <f>_xlfn.IFNA(VLOOKUP(A1029,'ACCESS EXPORT'!A:AO,41,0),"")</f>
        <v>Andrea Brantley</v>
      </c>
      <c r="Z1029" s="26" t="str">
        <f>_xlfn.IFNA(VLOOKUP(A1029,'ACCESS EXPORT'!A:AP,42,0),"")</f>
        <v/>
      </c>
      <c r="AA1029" s="26" t="str">
        <f>_xlfn.IFNA(VLOOKUP(A1029,'ACCESS EXPORT'!A:AQ,43,0),"")</f>
        <v>Sara Channing</v>
      </c>
    </row>
    <row r="1030" spans="1:27" ht="18.75" x14ac:dyDescent="0.25">
      <c r="A1030" s="33">
        <v>364</v>
      </c>
      <c r="B1030" s="10">
        <v>2191</v>
      </c>
      <c r="C1030" s="7" t="str">
        <f ca="1">IFERROR(UPPER(IF(AND('ACCESS EXPORT'!AA1030="",'ACCESS EXPORT'!Z1030=""),VLOOKUP(A1030,'ACCESS EXPORT'!$A:$AF,32,FALSE),(IF('ACCESS EXPORT'!AA1030&lt;&gt;"",CONCATENATE(VLOOKUP(A1030,'ACCESS EXPORT'!$A:$AF,32,FALSE)," (Closed",TEXT('ACCESS EXPORT'!AA1030," MM/DD/YYY)")),IF(TODAY()&lt;(('ACCESS EXPORT'!Z1030)+30),CONCATENATE(VLOOKUP(A1030,'ACCESS EXPORT'!$A:$AF,32,FALSE)," (Opens",TEXT('ACCESS EXPORT'!Z1030," MM/DD/YYY)")),VLOOKUP(A1030,'ACCESS EXPORT'!$A:$AF,32,FALSE)))))),"-")</f>
        <v>ADVENTHEALTH MEDICAL GROUP OB GYN AT WINTER GARDEN</v>
      </c>
      <c r="D1030" s="3" t="str">
        <f ca="1">IFERROR(UPPER(IF(AND('ACCESS EXPORT'!AA1030="",'ACCESS EXPORT'!Z1030=""),VLOOKUP(A1030,'ACCESS EXPORT'!$A:$AF,28,FALSE),(IF('ACCESS EXPORT'!AA1030&lt;&gt;"",CONCATENATE(VLOOKUP(A1030,'ACCESS EXPORT'!$A:$AF,28,FALSE)," (Closed",TEXT('ACCESS EXPORT'!AA1030," MM/DD/YYY)")),IF(TODAY()&lt;(('ACCESS EXPORT'!Z1030)+30),CONCATENATE(VLOOKUP(A1030,'ACCESS EXPORT'!$A:$AF,28,FALSE)," (Opens",TEXT('ACCESS EXPORT'!Z1030," MM/DD/YYY)")),VLOOKUP(A1030,'ACCESS EXPORT'!$A:$AF,28,FALSE)))))),"-")</f>
        <v>LOCH HAVEN OB-GYN GROUP WINTER GARDEN</v>
      </c>
      <c r="E1030" s="3" t="str">
        <f>VLOOKUP($A1030,'ACCESS EXPORT'!$A:$AF,3,FALSE)</f>
        <v>7784</v>
      </c>
      <c r="F1030" s="3" t="str">
        <f>UPPER(CONCATENATE(VLOOKUP(A1030,'ACCESS EXPORT'!$A:$AF,4,FALSE)," ",VLOOKUP(A1030,'ACCESS EXPORT'!$A:$AF,5,FALSE)," ",VLOOKUP(A1030,'ACCESS EXPORT'!$A:$AF,6,FALSE)," ",VLOOKUP(A1030,'ACCESS EXPORT'!$A:$AA,7,FALSE)," ",VLOOKUP(A1030,'ACCESS EXPORT'!$A:$AA,8,FALSE)))</f>
        <v>2200 FOWLER GROVE BLVD SUITE 240 WINTER GARDEN FL 34787</v>
      </c>
      <c r="G1030" s="4" t="str">
        <f>UPPER(VLOOKUP($A1030,'ACCESS EXPORT'!$A:$AF,9,FALSE))</f>
        <v>ORANGE</v>
      </c>
      <c r="H1030" s="4" t="str">
        <f>_xlfn.IFNA(VLOOKUP($B1030,'ACCESS EXPORT'!$B:$J,9,FALSE),"")</f>
        <v>GME</v>
      </c>
      <c r="I1030" s="3" t="str">
        <f>CONCATENATE("(P)",VLOOKUP($A1030,'ACCESS EXPORT'!$A:$AF,11,FALSE)," (F)",VLOOKUP($A1030,'ACCESS EXPORT'!$A:$AF,29,FALSE))</f>
        <v>(P)(407) 614-0585 (F)(407) 614-0587</v>
      </c>
      <c r="J1030" s="4" t="str">
        <f>UPPER(VLOOKUP($A1030,'ACCESS EXPORT'!$A:$AF,12,FALSE))</f>
        <v>OB/GYN</v>
      </c>
      <c r="K1030" s="4" t="str">
        <f>UPPER(VLOOKUP($A1030,'ACCESS EXPORT'!$A:$AF,13,FALSE))</f>
        <v>DEBORAH HAYWOOD</v>
      </c>
      <c r="L1030" s="3" t="str">
        <f>IF(AND(VLOOKUP(A1030,'ACCESS EXPORT'!A:AE,1,0),'ACCESS EXPORT'!N1030=""),UPPER(CONCATENATE('ACCESS EXPORT'!AE1030)),IF(VLOOKUP(A1030,'ACCESS EXPORT'!A:AE,1,0),UPPER(CONCATENATE('ACCESS EXPORT'!N1030," "&amp;CHAR(10),'ACCESS EXPORT'!AE1030))))</f>
        <v>KATHRYN WILSON 
JAMES HARBOTTLE (AD)</v>
      </c>
      <c r="M1030" s="4" t="str">
        <f>UPPER(VLOOKUP($A1030,'ACCESS EXPORT'!$A:$O,15,FALSE))</f>
        <v>LEIDA SANTOS (PM)</v>
      </c>
      <c r="N1030" s="4" t="str">
        <f ca="1">IF(AND('ACCESS EXPORT'!X1030="",'ACCESS EXPORT'!Y1030=""),IF('ACCESS EXPORT'!V1030&lt;&gt;"",(IF(TODAY()-'ACCESS EXPORT'!V1030&gt;=-60,UPPER(CONCATENATE(VLOOKUP(B1030,'ACCESS EXPORT'!$B:$P,15,FALSE),""&amp;CHAR(10)&amp;"(SEP",TEXT('ACCESS EXPORT'!V1030," MM/DD/YYY)"))),IF(TODAY()-'ACCESS EXPORT'!V1030&lt;0,UPPER(VLOOKUP(B1030,'ACCESS EXPORT'!$B:$P,15,FALSE)),UPPER(VLOOKUP(B1030,'ACCESS EXPORT'!$B:$P,15,FALSE))))),IF('ACCESS EXPORT'!U1030="",UPPER(VLOOKUP(B1030,'ACCESS EXPORT'!$B:$P,15,FALSE)),IF(TODAY()-'ACCESS EXPORT'!U1030&lt;=30,CONCATENATE(UPPER(VLOOKUP(B1030,'ACCESS EXPORT'!$B:$P,15,FALSE)),""&amp;CHAR(10)&amp;"(NEW",TEXT('ACCESS EXPORT'!U1030," MM/DD/YYY)")),IF(AND(TODAY()-'ACCESS EXPORT'!U1030&gt;30,TODAY()&gt;0),UPPER(VLOOKUP(B1030,'ACCESS EXPORT'!$B:$P,15,FALSE)))))),IF('ACCESS EXPORT'!Y1030&lt;&gt;"",UPPER(CONCATENATE(UPPER(VLOOKUP(B1030,'ACCESS EXPORT'!$B:$P,15,FALSE)),""&amp;CHAR(10)&amp;"(Transfer Out",TEXT('ACCESS EXPORT'!Y1030," MM/DD/YYY)"))),IF('ACCESS EXPORT'!X1030&lt;&gt;"",UPPER(CONCATENATE(UPPER(VLOOKUP(B1030,'ACCESS EXPORT'!$B:$P,15,FALSE)),""&amp;CHAR(10)&amp;"(Transfer In",TEXT('ACCESS EXPORT'!X1030," MM/DD/YYY)"))))))</f>
        <v>BROWN, DEBORAH</v>
      </c>
      <c r="O1030" s="4" t="str">
        <f>_xlfn.IFNA(VLOOKUP(B1030,'ACCESS EXPORT'!$B:$Q,16,FALSE),"")</f>
        <v>CNM</v>
      </c>
      <c r="P1030" s="4" t="str">
        <f>_xlfn.IFNA(VLOOKUP(B1030,'ACCESS EXPORT'!B:W,22,FALSE),"-")</f>
        <v>1043264427</v>
      </c>
      <c r="Q1030" s="4" t="str">
        <f>_xlfn.IFNA(VLOOKUP(A1030,'ACCESS EXPORT'!$A:$AG,33,0),"-")</f>
        <v>Gretchen Scoleri</v>
      </c>
      <c r="R1030" s="4" t="str">
        <f>_xlfn.IFNA(VLOOKUP(A1030,'ACCESS EXPORT'!$A:$AH,34,0),"-")</f>
        <v>GME Hospital HR</v>
      </c>
      <c r="S1030" s="4" t="str">
        <f>_xlfn.IFNA(VLOOKUP(A1030,'ACCESS EXPORT'!$A:$AI,35,0),"-")</f>
        <v>Anna Bachtis</v>
      </c>
      <c r="T1030" s="4" t="str">
        <f>_xlfn.IFNA(VLOOKUP(A1030,'ACCESS EXPORT'!$A:$AJ,36,0),"-")</f>
        <v>Rebecca Richardson</v>
      </c>
      <c r="U1030" s="4" t="str">
        <f>_xlfn.IFNA(VLOOKUP(A1030,'ACCESS EXPORT'!$A:$AK,37,0),"-")</f>
        <v>Cerner</v>
      </c>
      <c r="V1030" s="4" t="str">
        <f>_xlfn.IFNA(VLOOKUP(A1030,'ACCESS EXPORT'!$A:$AL,38,0),"-")</f>
        <v>FHMG_LOCH HAVEN OB GYN WG</v>
      </c>
      <c r="W1030" s="4" t="str">
        <f>_xlfn.IFNA(VLOOKUP(A1030,'ACCESS EXPORT'!$A:$AM,39,0),"-")</f>
        <v/>
      </c>
      <c r="X1030" s="4" t="str">
        <f>_xlfn.IFNA(VLOOKUP(A1030,'ACCESS EXPORT'!$A:$AN,40,0),"-")</f>
        <v>Karen Kelly</v>
      </c>
      <c r="Y1030" s="26" t="str">
        <f>_xlfn.IFNA(VLOOKUP(A1030,'ACCESS EXPORT'!A:AO,41,0),"")</f>
        <v>Andrea Brantley</v>
      </c>
      <c r="Z1030" s="26" t="str">
        <f>_xlfn.IFNA(VLOOKUP(A1030,'ACCESS EXPORT'!A:AP,42,0),"")</f>
        <v/>
      </c>
      <c r="AA1030" s="26" t="str">
        <f>_xlfn.IFNA(VLOOKUP(A1030,'ACCESS EXPORT'!A:AQ,43,0),"")</f>
        <v>Sara Channing</v>
      </c>
    </row>
    <row r="1031" spans="1:27" ht="18.75" x14ac:dyDescent="0.25">
      <c r="A1031" s="33">
        <v>364</v>
      </c>
      <c r="B1031" s="10">
        <v>2096</v>
      </c>
      <c r="C1031" s="7" t="str">
        <f ca="1">IFERROR(UPPER(IF(AND('ACCESS EXPORT'!AA1031="",'ACCESS EXPORT'!Z1031=""),VLOOKUP(A1031,'ACCESS EXPORT'!$A:$AF,32,FALSE),(IF('ACCESS EXPORT'!AA1031&lt;&gt;"",CONCATENATE(VLOOKUP(A1031,'ACCESS EXPORT'!$A:$AF,32,FALSE)," (Closed",TEXT('ACCESS EXPORT'!AA1031," MM/DD/YYY)")),IF(TODAY()&lt;(('ACCESS EXPORT'!Z1031)+30),CONCATENATE(VLOOKUP(A1031,'ACCESS EXPORT'!$A:$AF,32,FALSE)," (Opens",TEXT('ACCESS EXPORT'!Z1031," MM/DD/YYY)")),VLOOKUP(A1031,'ACCESS EXPORT'!$A:$AF,32,FALSE)))))),"-")</f>
        <v>ADVENTHEALTH MEDICAL GROUP OB GYN AT WINTER GARDEN</v>
      </c>
      <c r="D1031" s="3" t="str">
        <f ca="1">IFERROR(UPPER(IF(AND('ACCESS EXPORT'!AA1031="",'ACCESS EXPORT'!Z1031=""),VLOOKUP(A1031,'ACCESS EXPORT'!$A:$AF,28,FALSE),(IF('ACCESS EXPORT'!AA1031&lt;&gt;"",CONCATENATE(VLOOKUP(A1031,'ACCESS EXPORT'!$A:$AF,28,FALSE)," (Closed",TEXT('ACCESS EXPORT'!AA1031," MM/DD/YYY)")),IF(TODAY()&lt;(('ACCESS EXPORT'!Z1031)+30),CONCATENATE(VLOOKUP(A1031,'ACCESS EXPORT'!$A:$AF,28,FALSE)," (Opens",TEXT('ACCESS EXPORT'!Z1031," MM/DD/YYY)")),VLOOKUP(A1031,'ACCESS EXPORT'!$A:$AF,28,FALSE)))))),"-")</f>
        <v>LOCH HAVEN OB-GYN GROUP WINTER GARDEN</v>
      </c>
      <c r="E1031" s="3" t="str">
        <f>VLOOKUP($A1031,'ACCESS EXPORT'!$A:$AF,3,FALSE)</f>
        <v>7784</v>
      </c>
      <c r="F1031" s="3" t="str">
        <f>UPPER(CONCATENATE(VLOOKUP(A1031,'ACCESS EXPORT'!$A:$AF,4,FALSE)," ",VLOOKUP(A1031,'ACCESS EXPORT'!$A:$AF,5,FALSE)," ",VLOOKUP(A1031,'ACCESS EXPORT'!$A:$AF,6,FALSE)," ",VLOOKUP(A1031,'ACCESS EXPORT'!$A:$AA,7,FALSE)," ",VLOOKUP(A1031,'ACCESS EXPORT'!$A:$AA,8,FALSE)))</f>
        <v>2200 FOWLER GROVE BLVD SUITE 240 WINTER GARDEN FL 34787</v>
      </c>
      <c r="G1031" s="4" t="str">
        <f>UPPER(VLOOKUP($A1031,'ACCESS EXPORT'!$A:$AF,9,FALSE))</f>
        <v>ORANGE</v>
      </c>
      <c r="H1031" s="4" t="str">
        <f>_xlfn.IFNA(VLOOKUP($B1031,'ACCESS EXPORT'!$B:$J,9,FALSE),"")</f>
        <v>GME</v>
      </c>
      <c r="I1031" s="3" t="str">
        <f>CONCATENATE("(P)",VLOOKUP($A1031,'ACCESS EXPORT'!$A:$AF,11,FALSE)," (F)",VLOOKUP($A1031,'ACCESS EXPORT'!$A:$AF,29,FALSE))</f>
        <v>(P)(407) 614-0585 (F)(407) 614-0587</v>
      </c>
      <c r="J1031" s="4" t="str">
        <f>UPPER(VLOOKUP($A1031,'ACCESS EXPORT'!$A:$AF,12,FALSE))</f>
        <v>OB/GYN</v>
      </c>
      <c r="K1031" s="4" t="str">
        <f>UPPER(VLOOKUP($A1031,'ACCESS EXPORT'!$A:$AF,13,FALSE))</f>
        <v>DEBORAH HAYWOOD</v>
      </c>
      <c r="L1031" s="3" t="str">
        <f>IF(AND(VLOOKUP(A1031,'ACCESS EXPORT'!A:AE,1,0),'ACCESS EXPORT'!N1031=""),UPPER(CONCATENATE('ACCESS EXPORT'!AE1031)),IF(VLOOKUP(A1031,'ACCESS EXPORT'!A:AE,1,0),UPPER(CONCATENATE('ACCESS EXPORT'!N1031," "&amp;CHAR(10),'ACCESS EXPORT'!AE1031))))</f>
        <v>KATHRYN WILSON 
JAMES HARBOTTLE (AD)</v>
      </c>
      <c r="M1031" s="4" t="str">
        <f>UPPER(VLOOKUP($A1031,'ACCESS EXPORT'!$A:$O,15,FALSE))</f>
        <v>LEIDA SANTOS (PM)</v>
      </c>
      <c r="N1031" s="4" t="str">
        <f ca="1">IF(AND('ACCESS EXPORT'!X1031="",'ACCESS EXPORT'!Y1031=""),IF('ACCESS EXPORT'!V1031&lt;&gt;"",(IF(TODAY()-'ACCESS EXPORT'!V1031&gt;=-60,UPPER(CONCATENATE(VLOOKUP(B1031,'ACCESS EXPORT'!$B:$P,15,FALSE),""&amp;CHAR(10)&amp;"(SEP",TEXT('ACCESS EXPORT'!V1031," MM/DD/YYY)"))),IF(TODAY()-'ACCESS EXPORT'!V1031&lt;0,UPPER(VLOOKUP(B1031,'ACCESS EXPORT'!$B:$P,15,FALSE)),UPPER(VLOOKUP(B1031,'ACCESS EXPORT'!$B:$P,15,FALSE))))),IF('ACCESS EXPORT'!U1031="",UPPER(VLOOKUP(B1031,'ACCESS EXPORT'!$B:$P,15,FALSE)),IF(TODAY()-'ACCESS EXPORT'!U1031&lt;=30,CONCATENATE(UPPER(VLOOKUP(B1031,'ACCESS EXPORT'!$B:$P,15,FALSE)),""&amp;CHAR(10)&amp;"(NEW",TEXT('ACCESS EXPORT'!U1031," MM/DD/YYY)")),IF(AND(TODAY()-'ACCESS EXPORT'!U1031&gt;30,TODAY()&gt;0),UPPER(VLOOKUP(B1031,'ACCESS EXPORT'!$B:$P,15,FALSE)))))),IF('ACCESS EXPORT'!Y1031&lt;&gt;"",UPPER(CONCATENATE(UPPER(VLOOKUP(B1031,'ACCESS EXPORT'!$B:$P,15,FALSE)),""&amp;CHAR(10)&amp;"(Transfer Out",TEXT('ACCESS EXPORT'!Y1031," MM/DD/YYY)"))),IF('ACCESS EXPORT'!X1031&lt;&gt;"",UPPER(CONCATENATE(UPPER(VLOOKUP(B1031,'ACCESS EXPORT'!$B:$P,15,FALSE)),""&amp;CHAR(10)&amp;"(Transfer In",TEXT('ACCESS EXPORT'!X1031," MM/DD/YYY)"))))))</f>
        <v>JOHNSON, JILL</v>
      </c>
      <c r="O1031" s="4" t="str">
        <f>_xlfn.IFNA(VLOOKUP(B1031,'ACCESS EXPORT'!$B:$Q,16,FALSE),"")</f>
        <v>DO</v>
      </c>
      <c r="P1031" s="4" t="str">
        <f>_xlfn.IFNA(VLOOKUP(B1031,'ACCESS EXPORT'!B:W,22,FALSE),"-")</f>
        <v>1508121948</v>
      </c>
      <c r="Q1031" s="4" t="str">
        <f>_xlfn.IFNA(VLOOKUP(A1031,'ACCESS EXPORT'!$A:$AG,33,0),"-")</f>
        <v>Gretchen Scoleri</v>
      </c>
      <c r="R1031" s="4" t="str">
        <f>_xlfn.IFNA(VLOOKUP(A1031,'ACCESS EXPORT'!$A:$AH,34,0),"-")</f>
        <v>GME Hospital HR</v>
      </c>
      <c r="S1031" s="4" t="str">
        <f>_xlfn.IFNA(VLOOKUP(A1031,'ACCESS EXPORT'!$A:$AI,35,0),"-")</f>
        <v>Anna Bachtis</v>
      </c>
      <c r="T1031" s="4" t="str">
        <f>_xlfn.IFNA(VLOOKUP(A1031,'ACCESS EXPORT'!$A:$AJ,36,0),"-")</f>
        <v>Rebecca Richardson</v>
      </c>
      <c r="U1031" s="4" t="str">
        <f>_xlfn.IFNA(VLOOKUP(A1031,'ACCESS EXPORT'!$A:$AK,37,0),"-")</f>
        <v>Cerner</v>
      </c>
      <c r="V1031" s="4" t="str">
        <f>_xlfn.IFNA(VLOOKUP(A1031,'ACCESS EXPORT'!$A:$AL,38,0),"-")</f>
        <v>FHMG_LOCH HAVEN OB GYN WG</v>
      </c>
      <c r="W1031" s="4" t="str">
        <f>_xlfn.IFNA(VLOOKUP(A1031,'ACCESS EXPORT'!$A:$AM,39,0),"-")</f>
        <v/>
      </c>
      <c r="X1031" s="4" t="str">
        <f>_xlfn.IFNA(VLOOKUP(A1031,'ACCESS EXPORT'!$A:$AN,40,0),"-")</f>
        <v>Karen Kelly</v>
      </c>
      <c r="Y1031" s="26" t="str">
        <f>_xlfn.IFNA(VLOOKUP(A1031,'ACCESS EXPORT'!A:AO,41,0),"")</f>
        <v>Andrea Brantley</v>
      </c>
      <c r="Z1031" s="26" t="str">
        <f>_xlfn.IFNA(VLOOKUP(A1031,'ACCESS EXPORT'!A:AP,42,0),"")</f>
        <v/>
      </c>
      <c r="AA1031" s="26" t="str">
        <f>_xlfn.IFNA(VLOOKUP(A1031,'ACCESS EXPORT'!A:AQ,43,0),"")</f>
        <v>Sara Channing</v>
      </c>
    </row>
    <row r="1032" spans="1:27" ht="18.75" x14ac:dyDescent="0.25">
      <c r="A1032" s="33">
        <v>364</v>
      </c>
      <c r="B1032" s="10">
        <v>2196</v>
      </c>
      <c r="C1032" s="7" t="str">
        <f ca="1">IFERROR(UPPER(IF(AND('ACCESS EXPORT'!AA1032="",'ACCESS EXPORT'!Z1032=""),VLOOKUP(A1032,'ACCESS EXPORT'!$A:$AF,32,FALSE),(IF('ACCESS EXPORT'!AA1032&lt;&gt;"",CONCATENATE(VLOOKUP(A1032,'ACCESS EXPORT'!$A:$AF,32,FALSE)," (Closed",TEXT('ACCESS EXPORT'!AA1032," MM/DD/YYY)")),IF(TODAY()&lt;(('ACCESS EXPORT'!Z1032)+30),CONCATENATE(VLOOKUP(A1032,'ACCESS EXPORT'!$A:$AF,32,FALSE)," (Opens",TEXT('ACCESS EXPORT'!Z1032," MM/DD/YYY)")),VLOOKUP(A1032,'ACCESS EXPORT'!$A:$AF,32,FALSE)))))),"-")</f>
        <v>ADVENTHEALTH MEDICAL GROUP OB GYN AT WINTER GARDEN</v>
      </c>
      <c r="D1032" s="3" t="str">
        <f ca="1">IFERROR(UPPER(IF(AND('ACCESS EXPORT'!AA1032="",'ACCESS EXPORT'!Z1032=""),VLOOKUP(A1032,'ACCESS EXPORT'!$A:$AF,28,FALSE),(IF('ACCESS EXPORT'!AA1032&lt;&gt;"",CONCATENATE(VLOOKUP(A1032,'ACCESS EXPORT'!$A:$AF,28,FALSE)," (Closed",TEXT('ACCESS EXPORT'!AA1032," MM/DD/YYY)")),IF(TODAY()&lt;(('ACCESS EXPORT'!Z1032)+30),CONCATENATE(VLOOKUP(A1032,'ACCESS EXPORT'!$A:$AF,28,FALSE)," (Opens",TEXT('ACCESS EXPORT'!Z1032," MM/DD/YYY)")),VLOOKUP(A1032,'ACCESS EXPORT'!$A:$AF,28,FALSE)))))),"-")</f>
        <v>LOCH HAVEN OB-GYN GROUP WINTER GARDEN</v>
      </c>
      <c r="E1032" s="3" t="str">
        <f>VLOOKUP($A1032,'ACCESS EXPORT'!$A:$AF,3,FALSE)</f>
        <v>7784</v>
      </c>
      <c r="F1032" s="3" t="str">
        <f>UPPER(CONCATENATE(VLOOKUP(A1032,'ACCESS EXPORT'!$A:$AF,4,FALSE)," ",VLOOKUP(A1032,'ACCESS EXPORT'!$A:$AF,5,FALSE)," ",VLOOKUP(A1032,'ACCESS EXPORT'!$A:$AF,6,FALSE)," ",VLOOKUP(A1032,'ACCESS EXPORT'!$A:$AA,7,FALSE)," ",VLOOKUP(A1032,'ACCESS EXPORT'!$A:$AA,8,FALSE)))</f>
        <v>2200 FOWLER GROVE BLVD SUITE 240 WINTER GARDEN FL 34787</v>
      </c>
      <c r="G1032" s="4" t="str">
        <f>UPPER(VLOOKUP($A1032,'ACCESS EXPORT'!$A:$AF,9,FALSE))</f>
        <v>ORANGE</v>
      </c>
      <c r="H1032" s="4" t="str">
        <f>_xlfn.IFNA(VLOOKUP($B1032,'ACCESS EXPORT'!$B:$J,9,FALSE),"")</f>
        <v>GME</v>
      </c>
      <c r="I1032" s="3" t="str">
        <f>CONCATENATE("(P)",VLOOKUP($A1032,'ACCESS EXPORT'!$A:$AF,11,FALSE)," (F)",VLOOKUP($A1032,'ACCESS EXPORT'!$A:$AF,29,FALSE))</f>
        <v>(P)(407) 614-0585 (F)(407) 614-0587</v>
      </c>
      <c r="J1032" s="4" t="str">
        <f>UPPER(VLOOKUP($A1032,'ACCESS EXPORT'!$A:$AF,12,FALSE))</f>
        <v>OB/GYN</v>
      </c>
      <c r="K1032" s="4" t="str">
        <f>UPPER(VLOOKUP($A1032,'ACCESS EXPORT'!$A:$AF,13,FALSE))</f>
        <v>DEBORAH HAYWOOD</v>
      </c>
      <c r="L1032" s="3" t="str">
        <f>IF(AND(VLOOKUP(A1032,'ACCESS EXPORT'!A:AE,1,0),'ACCESS EXPORT'!N1032=""),UPPER(CONCATENATE('ACCESS EXPORT'!AE1032)),IF(VLOOKUP(A1032,'ACCESS EXPORT'!A:AE,1,0),UPPER(CONCATENATE('ACCESS EXPORT'!N1032," "&amp;CHAR(10),'ACCESS EXPORT'!AE1032))))</f>
        <v>KATHRYN WILSON 
JAMES HARBOTTLE (AD)</v>
      </c>
      <c r="M1032" s="4" t="str">
        <f>UPPER(VLOOKUP($A1032,'ACCESS EXPORT'!$A:$O,15,FALSE))</f>
        <v>LEIDA SANTOS (PM)</v>
      </c>
      <c r="N1032" s="4" t="str">
        <f ca="1">IF(AND('ACCESS EXPORT'!X1032="",'ACCESS EXPORT'!Y1032=""),IF('ACCESS EXPORT'!V1032&lt;&gt;"",(IF(TODAY()-'ACCESS EXPORT'!V1032&gt;=-60,UPPER(CONCATENATE(VLOOKUP(B1032,'ACCESS EXPORT'!$B:$P,15,FALSE),""&amp;CHAR(10)&amp;"(SEP",TEXT('ACCESS EXPORT'!V1032," MM/DD/YYY)"))),IF(TODAY()-'ACCESS EXPORT'!V1032&lt;0,UPPER(VLOOKUP(B1032,'ACCESS EXPORT'!$B:$P,15,FALSE)),UPPER(VLOOKUP(B1032,'ACCESS EXPORT'!$B:$P,15,FALSE))))),IF('ACCESS EXPORT'!U1032="",UPPER(VLOOKUP(B1032,'ACCESS EXPORT'!$B:$P,15,FALSE)),IF(TODAY()-'ACCESS EXPORT'!U1032&lt;=30,CONCATENATE(UPPER(VLOOKUP(B1032,'ACCESS EXPORT'!$B:$P,15,FALSE)),""&amp;CHAR(10)&amp;"(NEW",TEXT('ACCESS EXPORT'!U1032," MM/DD/YYY)")),IF(AND(TODAY()-'ACCESS EXPORT'!U1032&gt;30,TODAY()&gt;0),UPPER(VLOOKUP(B1032,'ACCESS EXPORT'!$B:$P,15,FALSE)))))),IF('ACCESS EXPORT'!Y1032&lt;&gt;"",UPPER(CONCATENATE(UPPER(VLOOKUP(B1032,'ACCESS EXPORT'!$B:$P,15,FALSE)),""&amp;CHAR(10)&amp;"(Transfer Out",TEXT('ACCESS EXPORT'!Y1032," MM/DD/YYY)"))),IF('ACCESS EXPORT'!X1032&lt;&gt;"",UPPER(CONCATENATE(UPPER(VLOOKUP(B1032,'ACCESS EXPORT'!$B:$P,15,FALSE)),""&amp;CHAR(10)&amp;"(Transfer In",TEXT('ACCESS EXPORT'!X1032," MM/DD/YYY)"))))))</f>
        <v>REICHERT, JESSICA</v>
      </c>
      <c r="O1032" s="4" t="str">
        <f>_xlfn.IFNA(VLOOKUP(B1032,'ACCESS EXPORT'!$B:$Q,16,FALSE),"")</f>
        <v>CNM</v>
      </c>
      <c r="P1032" s="4" t="str">
        <f>_xlfn.IFNA(VLOOKUP(B1032,'ACCESS EXPORT'!B:W,22,FALSE),"-")</f>
        <v>1598116550</v>
      </c>
      <c r="Q1032" s="4" t="str">
        <f>_xlfn.IFNA(VLOOKUP(A1032,'ACCESS EXPORT'!$A:$AG,33,0),"-")</f>
        <v>Gretchen Scoleri</v>
      </c>
      <c r="R1032" s="4" t="str">
        <f>_xlfn.IFNA(VLOOKUP(A1032,'ACCESS EXPORT'!$A:$AH,34,0),"-")</f>
        <v>GME Hospital HR</v>
      </c>
      <c r="S1032" s="4" t="str">
        <f>_xlfn.IFNA(VLOOKUP(A1032,'ACCESS EXPORT'!$A:$AI,35,0),"-")</f>
        <v>Anna Bachtis</v>
      </c>
      <c r="T1032" s="4" t="str">
        <f>_xlfn.IFNA(VLOOKUP(A1032,'ACCESS EXPORT'!$A:$AJ,36,0),"-")</f>
        <v>Rebecca Richardson</v>
      </c>
      <c r="U1032" s="4" t="str">
        <f>_xlfn.IFNA(VLOOKUP(A1032,'ACCESS EXPORT'!$A:$AK,37,0),"-")</f>
        <v>Cerner</v>
      </c>
      <c r="V1032" s="4" t="str">
        <f>_xlfn.IFNA(VLOOKUP(A1032,'ACCESS EXPORT'!$A:$AL,38,0),"-")</f>
        <v>FHMG_LOCH HAVEN OB GYN WG</v>
      </c>
      <c r="W1032" s="4" t="str">
        <f>_xlfn.IFNA(VLOOKUP(A1032,'ACCESS EXPORT'!$A:$AM,39,0),"-")</f>
        <v/>
      </c>
      <c r="X1032" s="4" t="str">
        <f>_xlfn.IFNA(VLOOKUP(A1032,'ACCESS EXPORT'!$A:$AN,40,0),"-")</f>
        <v>Karen Kelly</v>
      </c>
      <c r="Y1032" s="26" t="str">
        <f>_xlfn.IFNA(VLOOKUP(A1032,'ACCESS EXPORT'!A:AO,41,0),"")</f>
        <v>Andrea Brantley</v>
      </c>
      <c r="Z1032" s="26" t="str">
        <f>_xlfn.IFNA(VLOOKUP(A1032,'ACCESS EXPORT'!A:AP,42,0),"")</f>
        <v/>
      </c>
      <c r="AA1032" s="26" t="str">
        <f>_xlfn.IFNA(VLOOKUP(A1032,'ACCESS EXPORT'!A:AQ,43,0),"")</f>
        <v>Sara Channing</v>
      </c>
    </row>
    <row r="1033" spans="1:27" ht="18.75" x14ac:dyDescent="0.25">
      <c r="A1033" s="33">
        <v>364</v>
      </c>
      <c r="B1033" s="10">
        <v>2091</v>
      </c>
      <c r="C1033" s="7" t="str">
        <f ca="1">IFERROR(UPPER(IF(AND('ACCESS EXPORT'!AA1033="",'ACCESS EXPORT'!Z1033=""),VLOOKUP(A1033,'ACCESS EXPORT'!$A:$AF,32,FALSE),(IF('ACCESS EXPORT'!AA1033&lt;&gt;"",CONCATENATE(VLOOKUP(A1033,'ACCESS EXPORT'!$A:$AF,32,FALSE)," (Closed",TEXT('ACCESS EXPORT'!AA1033," MM/DD/YYY)")),IF(TODAY()&lt;(('ACCESS EXPORT'!Z1033)+30),CONCATENATE(VLOOKUP(A1033,'ACCESS EXPORT'!$A:$AF,32,FALSE)," (Opens",TEXT('ACCESS EXPORT'!Z1033," MM/DD/YYY)")),VLOOKUP(A1033,'ACCESS EXPORT'!$A:$AF,32,FALSE)))))),"-")</f>
        <v>ADVENTHEALTH MEDICAL GROUP OB GYN AT WINTER GARDEN</v>
      </c>
      <c r="D1033" s="3" t="str">
        <f ca="1">IFERROR(UPPER(IF(AND('ACCESS EXPORT'!AA1033="",'ACCESS EXPORT'!Z1033=""),VLOOKUP(A1033,'ACCESS EXPORT'!$A:$AF,28,FALSE),(IF('ACCESS EXPORT'!AA1033&lt;&gt;"",CONCATENATE(VLOOKUP(A1033,'ACCESS EXPORT'!$A:$AF,28,FALSE)," (Closed",TEXT('ACCESS EXPORT'!AA1033," MM/DD/YYY)")),IF(TODAY()&lt;(('ACCESS EXPORT'!Z1033)+30),CONCATENATE(VLOOKUP(A1033,'ACCESS EXPORT'!$A:$AF,28,FALSE)," (Opens",TEXT('ACCESS EXPORT'!Z1033," MM/DD/YYY)")),VLOOKUP(A1033,'ACCESS EXPORT'!$A:$AF,28,FALSE)))))),"-")</f>
        <v>LOCH HAVEN OB-GYN GROUP WINTER GARDEN</v>
      </c>
      <c r="E1033" s="3" t="str">
        <f>VLOOKUP($A1033,'ACCESS EXPORT'!$A:$AF,3,FALSE)</f>
        <v>7784</v>
      </c>
      <c r="F1033" s="3" t="str">
        <f>UPPER(CONCATENATE(VLOOKUP(A1033,'ACCESS EXPORT'!$A:$AF,4,FALSE)," ",VLOOKUP(A1033,'ACCESS EXPORT'!$A:$AF,5,FALSE)," ",VLOOKUP(A1033,'ACCESS EXPORT'!$A:$AF,6,FALSE)," ",VLOOKUP(A1033,'ACCESS EXPORT'!$A:$AA,7,FALSE)," ",VLOOKUP(A1033,'ACCESS EXPORT'!$A:$AA,8,FALSE)))</f>
        <v>2200 FOWLER GROVE BLVD SUITE 240 WINTER GARDEN FL 34787</v>
      </c>
      <c r="G1033" s="4" t="str">
        <f>UPPER(VLOOKUP($A1033,'ACCESS EXPORT'!$A:$AF,9,FALSE))</f>
        <v>ORANGE</v>
      </c>
      <c r="H1033" s="4" t="str">
        <f>_xlfn.IFNA(VLOOKUP($B1033,'ACCESS EXPORT'!$B:$J,9,FALSE),"")</f>
        <v>GME</v>
      </c>
      <c r="I1033" s="3" t="str">
        <f>CONCATENATE("(P)",VLOOKUP($A1033,'ACCESS EXPORT'!$A:$AF,11,FALSE)," (F)",VLOOKUP($A1033,'ACCESS EXPORT'!$A:$AF,29,FALSE))</f>
        <v>(P)(407) 614-0585 (F)(407) 614-0587</v>
      </c>
      <c r="J1033" s="4" t="str">
        <f>UPPER(VLOOKUP($A1033,'ACCESS EXPORT'!$A:$AF,12,FALSE))</f>
        <v>OB/GYN</v>
      </c>
      <c r="K1033" s="4" t="str">
        <f>UPPER(VLOOKUP($A1033,'ACCESS EXPORT'!$A:$AF,13,FALSE))</f>
        <v>DEBORAH HAYWOOD</v>
      </c>
      <c r="L1033" s="3" t="str">
        <f>IF(AND(VLOOKUP(A1033,'ACCESS EXPORT'!A:AE,1,0),'ACCESS EXPORT'!N1033=""),UPPER(CONCATENATE('ACCESS EXPORT'!AE1033)),IF(VLOOKUP(A1033,'ACCESS EXPORT'!A:AE,1,0),UPPER(CONCATENATE('ACCESS EXPORT'!N1033," "&amp;CHAR(10),'ACCESS EXPORT'!AE1033))))</f>
        <v>KATHRYN WILSON 
JAMES HARBOTTLE (AD)</v>
      </c>
      <c r="M1033" s="4" t="str">
        <f>UPPER(VLOOKUP($A1033,'ACCESS EXPORT'!$A:$O,15,FALSE))</f>
        <v>LEIDA SANTOS (PM)</v>
      </c>
      <c r="N1033" s="4" t="str">
        <f ca="1">IF(AND('ACCESS EXPORT'!X1033="",'ACCESS EXPORT'!Y1033=""),IF('ACCESS EXPORT'!V1033&lt;&gt;"",(IF(TODAY()-'ACCESS EXPORT'!V1033&gt;=-60,UPPER(CONCATENATE(VLOOKUP(B1033,'ACCESS EXPORT'!$B:$P,15,FALSE),""&amp;CHAR(10)&amp;"(SEP",TEXT('ACCESS EXPORT'!V1033," MM/DD/YYY)"))),IF(TODAY()-'ACCESS EXPORT'!V1033&lt;0,UPPER(VLOOKUP(B1033,'ACCESS EXPORT'!$B:$P,15,FALSE)),UPPER(VLOOKUP(B1033,'ACCESS EXPORT'!$B:$P,15,FALSE))))),IF('ACCESS EXPORT'!U1033="",UPPER(VLOOKUP(B1033,'ACCESS EXPORT'!$B:$P,15,FALSE)),IF(TODAY()-'ACCESS EXPORT'!U1033&lt;=30,CONCATENATE(UPPER(VLOOKUP(B1033,'ACCESS EXPORT'!$B:$P,15,FALSE)),""&amp;CHAR(10)&amp;"(NEW",TEXT('ACCESS EXPORT'!U1033," MM/DD/YYY)")),IF(AND(TODAY()-'ACCESS EXPORT'!U1033&gt;30,TODAY()&gt;0),UPPER(VLOOKUP(B1033,'ACCESS EXPORT'!$B:$P,15,FALSE)))))),IF('ACCESS EXPORT'!Y1033&lt;&gt;"",UPPER(CONCATENATE(UPPER(VLOOKUP(B1033,'ACCESS EXPORT'!$B:$P,15,FALSE)),""&amp;CHAR(10)&amp;"(Transfer Out",TEXT('ACCESS EXPORT'!Y1033," MM/DD/YYY)"))),IF('ACCESS EXPORT'!X1033&lt;&gt;"",UPPER(CONCATENATE(UPPER(VLOOKUP(B1033,'ACCESS EXPORT'!$B:$P,15,FALSE)),""&amp;CHAR(10)&amp;"(Transfer In",TEXT('ACCESS EXPORT'!X1033," MM/DD/YYY)"))))))</f>
        <v>AUFFANT, JESSICA</v>
      </c>
      <c r="O1033" s="4" t="str">
        <f>_xlfn.IFNA(VLOOKUP(B1033,'ACCESS EXPORT'!$B:$Q,16,FALSE),"")</f>
        <v>MD</v>
      </c>
      <c r="P1033" s="4" t="str">
        <f>_xlfn.IFNA(VLOOKUP(B1033,'ACCESS EXPORT'!B:W,22,FALSE),"-")</f>
        <v>1255582888</v>
      </c>
      <c r="Q1033" s="4" t="str">
        <f>_xlfn.IFNA(VLOOKUP(A1033,'ACCESS EXPORT'!$A:$AG,33,0),"-")</f>
        <v>Gretchen Scoleri</v>
      </c>
      <c r="R1033" s="4" t="str">
        <f>_xlfn.IFNA(VLOOKUP(A1033,'ACCESS EXPORT'!$A:$AH,34,0),"-")</f>
        <v>GME Hospital HR</v>
      </c>
      <c r="S1033" s="4" t="str">
        <f>_xlfn.IFNA(VLOOKUP(A1033,'ACCESS EXPORT'!$A:$AI,35,0),"-")</f>
        <v>Anna Bachtis</v>
      </c>
      <c r="T1033" s="4" t="str">
        <f>_xlfn.IFNA(VLOOKUP(A1033,'ACCESS EXPORT'!$A:$AJ,36,0),"-")</f>
        <v>Rebecca Richardson</v>
      </c>
      <c r="U1033" s="4" t="str">
        <f>_xlfn.IFNA(VLOOKUP(A1033,'ACCESS EXPORT'!$A:$AK,37,0),"-")</f>
        <v>Cerner</v>
      </c>
      <c r="V1033" s="4" t="str">
        <f>_xlfn.IFNA(VLOOKUP(A1033,'ACCESS EXPORT'!$A:$AL,38,0),"-")</f>
        <v>FHMG_LOCH HAVEN OB GYN WG</v>
      </c>
      <c r="W1033" s="4" t="str">
        <f>_xlfn.IFNA(VLOOKUP(A1033,'ACCESS EXPORT'!$A:$AM,39,0),"-")</f>
        <v/>
      </c>
      <c r="X1033" s="4" t="str">
        <f>_xlfn.IFNA(VLOOKUP(A1033,'ACCESS EXPORT'!$A:$AN,40,0),"-")</f>
        <v>Karen Kelly</v>
      </c>
      <c r="Y1033" s="26" t="str">
        <f>_xlfn.IFNA(VLOOKUP(A1033,'ACCESS EXPORT'!A:AO,41,0),"")</f>
        <v>Andrea Brantley</v>
      </c>
      <c r="Z1033" s="26" t="str">
        <f>_xlfn.IFNA(VLOOKUP(A1033,'ACCESS EXPORT'!A:AP,42,0),"")</f>
        <v/>
      </c>
      <c r="AA1033" s="26" t="str">
        <f>_xlfn.IFNA(VLOOKUP(A1033,'ACCESS EXPORT'!A:AQ,43,0),"")</f>
        <v>Sara Channing</v>
      </c>
    </row>
    <row r="1034" spans="1:27" ht="18.75" x14ac:dyDescent="0.25">
      <c r="A1034" s="33">
        <v>364</v>
      </c>
      <c r="B1034" s="10">
        <v>2211</v>
      </c>
      <c r="C1034" s="7" t="str">
        <f ca="1">IFERROR(UPPER(IF(AND('ACCESS EXPORT'!AA1034="",'ACCESS EXPORT'!Z1034=""),VLOOKUP(A1034,'ACCESS EXPORT'!$A:$AF,32,FALSE),(IF('ACCESS EXPORT'!AA1034&lt;&gt;"",CONCATENATE(VLOOKUP(A1034,'ACCESS EXPORT'!$A:$AF,32,FALSE)," (Closed",TEXT('ACCESS EXPORT'!AA1034," MM/DD/YYY)")),IF(TODAY()&lt;(('ACCESS EXPORT'!Z1034)+30),CONCATENATE(VLOOKUP(A1034,'ACCESS EXPORT'!$A:$AF,32,FALSE)," (Opens",TEXT('ACCESS EXPORT'!Z1034," MM/DD/YYY)")),VLOOKUP(A1034,'ACCESS EXPORT'!$A:$AF,32,FALSE)))))),"-")</f>
        <v>ADVENTHEALTH MEDICAL GROUP OB GYN AT WINTER GARDEN</v>
      </c>
      <c r="D1034" s="3" t="str">
        <f ca="1">IFERROR(UPPER(IF(AND('ACCESS EXPORT'!AA1034="",'ACCESS EXPORT'!Z1034=""),VLOOKUP(A1034,'ACCESS EXPORT'!$A:$AF,28,FALSE),(IF('ACCESS EXPORT'!AA1034&lt;&gt;"",CONCATENATE(VLOOKUP(A1034,'ACCESS EXPORT'!$A:$AF,28,FALSE)," (Closed",TEXT('ACCESS EXPORT'!AA1034," MM/DD/YYY)")),IF(TODAY()&lt;(('ACCESS EXPORT'!Z1034)+30),CONCATENATE(VLOOKUP(A1034,'ACCESS EXPORT'!$A:$AF,28,FALSE)," (Opens",TEXT('ACCESS EXPORT'!Z1034," MM/DD/YYY)")),VLOOKUP(A1034,'ACCESS EXPORT'!$A:$AF,28,FALSE)))))),"-")</f>
        <v>LOCH HAVEN OB-GYN GROUP WINTER GARDEN</v>
      </c>
      <c r="E1034" s="3" t="str">
        <f>VLOOKUP($A1034,'ACCESS EXPORT'!$A:$AF,3,FALSE)</f>
        <v>7784</v>
      </c>
      <c r="F1034" s="3" t="str">
        <f>UPPER(CONCATENATE(VLOOKUP(A1034,'ACCESS EXPORT'!$A:$AF,4,FALSE)," ",VLOOKUP(A1034,'ACCESS EXPORT'!$A:$AF,5,FALSE)," ",VLOOKUP(A1034,'ACCESS EXPORT'!$A:$AF,6,FALSE)," ",VLOOKUP(A1034,'ACCESS EXPORT'!$A:$AA,7,FALSE)," ",VLOOKUP(A1034,'ACCESS EXPORT'!$A:$AA,8,FALSE)))</f>
        <v>2200 FOWLER GROVE BLVD SUITE 240 WINTER GARDEN FL 34787</v>
      </c>
      <c r="G1034" s="4" t="str">
        <f>UPPER(VLOOKUP($A1034,'ACCESS EXPORT'!$A:$AF,9,FALSE))</f>
        <v>ORANGE</v>
      </c>
      <c r="H1034" s="4" t="str">
        <f>_xlfn.IFNA(VLOOKUP($B1034,'ACCESS EXPORT'!$B:$J,9,FALSE),"")</f>
        <v>GME</v>
      </c>
      <c r="I1034" s="3" t="str">
        <f>CONCATENATE("(P)",VLOOKUP($A1034,'ACCESS EXPORT'!$A:$AF,11,FALSE)," (F)",VLOOKUP($A1034,'ACCESS EXPORT'!$A:$AF,29,FALSE))</f>
        <v>(P)(407) 614-0585 (F)(407) 614-0587</v>
      </c>
      <c r="J1034" s="4" t="str">
        <f>UPPER(VLOOKUP($A1034,'ACCESS EXPORT'!$A:$AF,12,FALSE))</f>
        <v>OB/GYN</v>
      </c>
      <c r="K1034" s="4" t="str">
        <f>UPPER(VLOOKUP($A1034,'ACCESS EXPORT'!$A:$AF,13,FALSE))</f>
        <v>DEBORAH HAYWOOD</v>
      </c>
      <c r="L1034" s="3" t="str">
        <f>IF(AND(VLOOKUP(A1034,'ACCESS EXPORT'!A:AE,1,0),'ACCESS EXPORT'!N1034=""),UPPER(CONCATENATE('ACCESS EXPORT'!AE1034)),IF(VLOOKUP(A1034,'ACCESS EXPORT'!A:AE,1,0),UPPER(CONCATENATE('ACCESS EXPORT'!N1034," "&amp;CHAR(10),'ACCESS EXPORT'!AE1034))))</f>
        <v>KATHRYN WILSON 
JAMES HARBOTTLE (AD)</v>
      </c>
      <c r="M1034" s="4" t="str">
        <f>UPPER(VLOOKUP($A1034,'ACCESS EXPORT'!$A:$O,15,FALSE))</f>
        <v>LEIDA SANTOS (PM)</v>
      </c>
      <c r="N1034" s="4" t="str">
        <f ca="1">IF(AND('ACCESS EXPORT'!X1034="",'ACCESS EXPORT'!Y1034=""),IF('ACCESS EXPORT'!V1034&lt;&gt;"",(IF(TODAY()-'ACCESS EXPORT'!V1034&gt;=-60,UPPER(CONCATENATE(VLOOKUP(B1034,'ACCESS EXPORT'!$B:$P,15,FALSE),""&amp;CHAR(10)&amp;"(SEP",TEXT('ACCESS EXPORT'!V1034," MM/DD/YYY)"))),IF(TODAY()-'ACCESS EXPORT'!V1034&lt;0,UPPER(VLOOKUP(B1034,'ACCESS EXPORT'!$B:$P,15,FALSE)),UPPER(VLOOKUP(B1034,'ACCESS EXPORT'!$B:$P,15,FALSE))))),IF('ACCESS EXPORT'!U1034="",UPPER(VLOOKUP(B1034,'ACCESS EXPORT'!$B:$P,15,FALSE)),IF(TODAY()-'ACCESS EXPORT'!U1034&lt;=30,CONCATENATE(UPPER(VLOOKUP(B1034,'ACCESS EXPORT'!$B:$P,15,FALSE)),""&amp;CHAR(10)&amp;"(NEW",TEXT('ACCESS EXPORT'!U1034," MM/DD/YYY)")),IF(AND(TODAY()-'ACCESS EXPORT'!U1034&gt;30,TODAY()&gt;0),UPPER(VLOOKUP(B1034,'ACCESS EXPORT'!$B:$P,15,FALSE)))))),IF('ACCESS EXPORT'!Y1034&lt;&gt;"",UPPER(CONCATENATE(UPPER(VLOOKUP(B1034,'ACCESS EXPORT'!$B:$P,15,FALSE)),""&amp;CHAR(10)&amp;"(Transfer Out",TEXT('ACCESS EXPORT'!Y1034," MM/DD/YYY)"))),IF('ACCESS EXPORT'!X1034&lt;&gt;"",UPPER(CONCATENATE(UPPER(VLOOKUP(B1034,'ACCESS EXPORT'!$B:$P,15,FALSE)),""&amp;CHAR(10)&amp;"(Transfer In",TEXT('ACCESS EXPORT'!X1034," MM/DD/YYY)"))))))</f>
        <v>FERNANDO ROCA</v>
      </c>
      <c r="O1034" s="4" t="str">
        <f>_xlfn.IFNA(VLOOKUP(B1034,'ACCESS EXPORT'!$B:$Q,16,FALSE),"")</f>
        <v>MD</v>
      </c>
      <c r="P1034" s="4" t="str">
        <f>_xlfn.IFNA(VLOOKUP(B1034,'ACCESS EXPORT'!B:W,22,FALSE),"-")</f>
        <v>1669645453</v>
      </c>
      <c r="Q1034" s="4" t="str">
        <f>_xlfn.IFNA(VLOOKUP(A1034,'ACCESS EXPORT'!$A:$AG,33,0),"-")</f>
        <v>Gretchen Scoleri</v>
      </c>
      <c r="R1034" s="4" t="str">
        <f>_xlfn.IFNA(VLOOKUP(A1034,'ACCESS EXPORT'!$A:$AH,34,0),"-")</f>
        <v>GME Hospital HR</v>
      </c>
      <c r="S1034" s="4" t="str">
        <f>_xlfn.IFNA(VLOOKUP(A1034,'ACCESS EXPORT'!$A:$AI,35,0),"-")</f>
        <v>Anna Bachtis</v>
      </c>
      <c r="T1034" s="4" t="str">
        <f>_xlfn.IFNA(VLOOKUP(A1034,'ACCESS EXPORT'!$A:$AJ,36,0),"-")</f>
        <v>Rebecca Richardson</v>
      </c>
      <c r="U1034" s="4" t="str">
        <f>_xlfn.IFNA(VLOOKUP(A1034,'ACCESS EXPORT'!$A:$AK,37,0),"-")</f>
        <v>Cerner</v>
      </c>
      <c r="V1034" s="4" t="str">
        <f>_xlfn.IFNA(VLOOKUP(A1034,'ACCESS EXPORT'!$A:$AL,38,0),"-")</f>
        <v>FHMG_LOCH HAVEN OB GYN WG</v>
      </c>
      <c r="W1034" s="4" t="str">
        <f>_xlfn.IFNA(VLOOKUP(A1034,'ACCESS EXPORT'!$A:$AM,39,0),"-")</f>
        <v/>
      </c>
      <c r="X1034" s="4" t="str">
        <f>_xlfn.IFNA(VLOOKUP(A1034,'ACCESS EXPORT'!$A:$AN,40,0),"-")</f>
        <v>Karen Kelly</v>
      </c>
      <c r="Y1034" s="26" t="str">
        <f>_xlfn.IFNA(VLOOKUP(A1034,'ACCESS EXPORT'!A:AO,41,0),"")</f>
        <v>Andrea Brantley</v>
      </c>
      <c r="Z1034" s="26" t="str">
        <f>_xlfn.IFNA(VLOOKUP(A1034,'ACCESS EXPORT'!A:AP,42,0),"")</f>
        <v/>
      </c>
      <c r="AA1034" s="26" t="str">
        <f>_xlfn.IFNA(VLOOKUP(A1034,'ACCESS EXPORT'!A:AQ,43,0),"")</f>
        <v>Sara Channing</v>
      </c>
    </row>
    <row r="1035" spans="1:27" ht="18.75" x14ac:dyDescent="0.25">
      <c r="A1035" s="33">
        <v>365</v>
      </c>
      <c r="B1035" s="10">
        <v>2189</v>
      </c>
      <c r="C1035" s="7" t="str">
        <f ca="1">IFERROR(UPPER(IF(AND('ACCESS EXPORT'!AA1035="",'ACCESS EXPORT'!Z1035=""),VLOOKUP(A1035,'ACCESS EXPORT'!$A:$AF,32,FALSE),(IF('ACCESS EXPORT'!AA1035&lt;&gt;"",CONCATENATE(VLOOKUP(A1035,'ACCESS EXPORT'!$A:$AF,32,FALSE)," (Closed",TEXT('ACCESS EXPORT'!AA1035," MM/DD/YYY)")),IF(TODAY()&lt;(('ACCESS EXPORT'!Z1035)+30),CONCATENATE(VLOOKUP(A1035,'ACCESS EXPORT'!$A:$AF,32,FALSE)," (Opens",TEXT('ACCESS EXPORT'!Z1035," MM/DD/YYY)")),VLOOKUP(A1035,'ACCESS EXPORT'!$A:$AF,32,FALSE)))))),"-")</f>
        <v>ADVENTHEALTH MEDICAL GROUP OB GYN AT OVIEDO</v>
      </c>
      <c r="D1035" s="3" t="str">
        <f ca="1">IFERROR(UPPER(IF(AND('ACCESS EXPORT'!AA1035="",'ACCESS EXPORT'!Z1035=""),VLOOKUP(A1035,'ACCESS EXPORT'!$A:$AF,28,FALSE),(IF('ACCESS EXPORT'!AA1035&lt;&gt;"",CONCATENATE(VLOOKUP(A1035,'ACCESS EXPORT'!$A:$AF,28,FALSE)," (Closed",TEXT('ACCESS EXPORT'!AA1035," MM/DD/YYY)")),IF(TODAY()&lt;(('ACCESS EXPORT'!Z1035)+30),CONCATENATE(VLOOKUP(A1035,'ACCESS EXPORT'!$A:$AF,28,FALSE)," (Opens",TEXT('ACCESS EXPORT'!Z1035," MM/DD/YYY)")),VLOOKUP(A1035,'ACCESS EXPORT'!$A:$AF,28,FALSE)))))),"-")</f>
        <v>LOCH HAVEN OB-GYN GROUP OVIEDO</v>
      </c>
      <c r="E1035" s="3" t="str">
        <f>VLOOKUP($A1035,'ACCESS EXPORT'!$A:$AF,3,FALSE)</f>
        <v>7785</v>
      </c>
      <c r="F1035" s="3" t="str">
        <f>UPPER(CONCATENATE(VLOOKUP(A1035,'ACCESS EXPORT'!$A:$AF,4,FALSE)," ",VLOOKUP(A1035,'ACCESS EXPORT'!$A:$AF,5,FALSE)," ",VLOOKUP(A1035,'ACCESS EXPORT'!$A:$AF,6,FALSE)," ",VLOOKUP(A1035,'ACCESS EXPORT'!$A:$AA,7,FALSE)," ",VLOOKUP(A1035,'ACCESS EXPORT'!$A:$AA,8,FALSE)))</f>
        <v>8000 RED BUG LAKE RD SUITE 260 OVEIDO FL 32765</v>
      </c>
      <c r="G1035" s="4" t="str">
        <f>UPPER(VLOOKUP($A1035,'ACCESS EXPORT'!$A:$AF,9,FALSE))</f>
        <v>ORANGE</v>
      </c>
      <c r="H1035" s="4" t="str">
        <f>_xlfn.IFNA(VLOOKUP($B1035,'ACCESS EXPORT'!$B:$J,9,FALSE),"")</f>
        <v>GME</v>
      </c>
      <c r="I1035" s="3" t="str">
        <f>CONCATENATE("(P)",VLOOKUP($A1035,'ACCESS EXPORT'!$A:$AF,11,FALSE)," (F)",VLOOKUP($A1035,'ACCESS EXPORT'!$A:$AF,29,FALSE))</f>
        <v>(P)(407) 821-3699 (F)(407) 890-9961</v>
      </c>
      <c r="J1035" s="4" t="str">
        <f>UPPER(VLOOKUP($A1035,'ACCESS EXPORT'!$A:$AF,12,FALSE))</f>
        <v>OB/GYN</v>
      </c>
      <c r="K1035" s="4" t="str">
        <f>UPPER(VLOOKUP($A1035,'ACCESS EXPORT'!$A:$AF,13,FALSE))</f>
        <v>DEBORAH HAYWOOD</v>
      </c>
      <c r="L1035" s="3" t="str">
        <f>IF(AND(VLOOKUP(A1035,'ACCESS EXPORT'!A:AE,1,0),'ACCESS EXPORT'!N1035=""),UPPER(CONCATENATE('ACCESS EXPORT'!AE1035)),IF(VLOOKUP(A1035,'ACCESS EXPORT'!A:AE,1,0),UPPER(CONCATENATE('ACCESS EXPORT'!N1035," "&amp;CHAR(10),'ACCESS EXPORT'!AE1035))))</f>
        <v>KATHRYN WILSON 
JAMES HARBOTTLE (AD)</v>
      </c>
      <c r="M1035" s="4" t="str">
        <f>UPPER(VLOOKUP($A1035,'ACCESS EXPORT'!$A:$O,15,FALSE))</f>
        <v>LEIDA SANTOS (PM)</v>
      </c>
      <c r="N1035" s="4" t="str">
        <f ca="1">IF(AND('ACCESS EXPORT'!X1035="",'ACCESS EXPORT'!Y1035=""),IF('ACCESS EXPORT'!V1035&lt;&gt;"",(IF(TODAY()-'ACCESS EXPORT'!V1035&gt;=-60,UPPER(CONCATENATE(VLOOKUP(B1035,'ACCESS EXPORT'!$B:$P,15,FALSE),""&amp;CHAR(10)&amp;"(SEP",TEXT('ACCESS EXPORT'!V1035," MM/DD/YYY)"))),IF(TODAY()-'ACCESS EXPORT'!V1035&lt;0,UPPER(VLOOKUP(B1035,'ACCESS EXPORT'!$B:$P,15,FALSE)),UPPER(VLOOKUP(B1035,'ACCESS EXPORT'!$B:$P,15,FALSE))))),IF('ACCESS EXPORT'!U1035="",UPPER(VLOOKUP(B1035,'ACCESS EXPORT'!$B:$P,15,FALSE)),IF(TODAY()-'ACCESS EXPORT'!U1035&lt;=30,CONCATENATE(UPPER(VLOOKUP(B1035,'ACCESS EXPORT'!$B:$P,15,FALSE)),""&amp;CHAR(10)&amp;"(NEW",TEXT('ACCESS EXPORT'!U1035," MM/DD/YYY)")),IF(AND(TODAY()-'ACCESS EXPORT'!U1035&gt;30,TODAY()&gt;0),UPPER(VLOOKUP(B1035,'ACCESS EXPORT'!$B:$P,15,FALSE)))))),IF('ACCESS EXPORT'!Y1035&lt;&gt;"",UPPER(CONCATENATE(UPPER(VLOOKUP(B1035,'ACCESS EXPORT'!$B:$P,15,FALSE)),""&amp;CHAR(10)&amp;"(Transfer Out",TEXT('ACCESS EXPORT'!Y1035," MM/DD/YYY)"))),IF('ACCESS EXPORT'!X1035&lt;&gt;"",UPPER(CONCATENATE(UPPER(VLOOKUP(B1035,'ACCESS EXPORT'!$B:$P,15,FALSE)),""&amp;CHAR(10)&amp;"(Transfer In",TEXT('ACCESS EXPORT'!X1035," MM/DD/YYY)"))))))</f>
        <v>ARTIS, JILLIAN</v>
      </c>
      <c r="O1035" s="4" t="str">
        <f>_xlfn.IFNA(VLOOKUP(B1035,'ACCESS EXPORT'!$B:$Q,16,FALSE),"")</f>
        <v>CNM</v>
      </c>
      <c r="P1035" s="4" t="str">
        <f>_xlfn.IFNA(VLOOKUP(B1035,'ACCESS EXPORT'!B:W,22,FALSE),"-")</f>
        <v>1356897565</v>
      </c>
      <c r="Q1035" s="4" t="str">
        <f>_xlfn.IFNA(VLOOKUP(A1035,'ACCESS EXPORT'!$A:$AG,33,0),"-")</f>
        <v>Alejandra Torres</v>
      </c>
      <c r="R1035" s="4" t="str">
        <f>_xlfn.IFNA(VLOOKUP(A1035,'ACCESS EXPORT'!$A:$AH,34,0),"-")</f>
        <v>GME Hospital HR</v>
      </c>
      <c r="S1035" s="4" t="str">
        <f>_xlfn.IFNA(VLOOKUP(A1035,'ACCESS EXPORT'!$A:$AI,35,0),"-")</f>
        <v>Anna Bachtis</v>
      </c>
      <c r="T1035" s="4" t="str">
        <f>_xlfn.IFNA(VLOOKUP(A1035,'ACCESS EXPORT'!$A:$AJ,36,0),"-")</f>
        <v>Rebecca Richardson</v>
      </c>
      <c r="U1035" s="4" t="str">
        <f>_xlfn.IFNA(VLOOKUP(A1035,'ACCESS EXPORT'!$A:$AK,37,0),"-")</f>
        <v>Cerner</v>
      </c>
      <c r="V1035" s="4" t="str">
        <f>_xlfn.IFNA(VLOOKUP(A1035,'ACCESS EXPORT'!$A:$AL,38,0),"-")</f>
        <v>FHMG_LOCH HAVEN OB GYN OV</v>
      </c>
      <c r="W1035" s="4" t="str">
        <f>_xlfn.IFNA(VLOOKUP(A1035,'ACCESS EXPORT'!$A:$AM,39,0),"-")</f>
        <v/>
      </c>
      <c r="X1035" s="4" t="str">
        <f>_xlfn.IFNA(VLOOKUP(A1035,'ACCESS EXPORT'!$A:$AN,40,0),"-")</f>
        <v>Karen Kelly</v>
      </c>
      <c r="Y1035" s="26" t="str">
        <f>_xlfn.IFNA(VLOOKUP(A1035,'ACCESS EXPORT'!A:AO,41,0),"")</f>
        <v>Andrea Brantley</v>
      </c>
      <c r="Z1035" s="26" t="str">
        <f>_xlfn.IFNA(VLOOKUP(A1035,'ACCESS EXPORT'!A:AP,42,0),"")</f>
        <v/>
      </c>
      <c r="AA1035" s="26" t="str">
        <f>_xlfn.IFNA(VLOOKUP(A1035,'ACCESS EXPORT'!A:AQ,43,0),"")</f>
        <v>Sara Channing</v>
      </c>
    </row>
    <row r="1036" spans="1:27" ht="18.75" x14ac:dyDescent="0.25">
      <c r="A1036" s="33">
        <v>365</v>
      </c>
      <c r="B1036" s="10">
        <v>2196</v>
      </c>
      <c r="C1036" s="7" t="str">
        <f ca="1">IFERROR(UPPER(IF(AND('ACCESS EXPORT'!AA1036="",'ACCESS EXPORT'!Z1036=""),VLOOKUP(A1036,'ACCESS EXPORT'!$A:$AF,32,FALSE),(IF('ACCESS EXPORT'!AA1036&lt;&gt;"",CONCATENATE(VLOOKUP(A1036,'ACCESS EXPORT'!$A:$AF,32,FALSE)," (Closed",TEXT('ACCESS EXPORT'!AA1036," MM/DD/YYY)")),IF(TODAY()&lt;(('ACCESS EXPORT'!Z1036)+30),CONCATENATE(VLOOKUP(A1036,'ACCESS EXPORT'!$A:$AF,32,FALSE)," (Opens",TEXT('ACCESS EXPORT'!Z1036," MM/DD/YYY)")),VLOOKUP(A1036,'ACCESS EXPORT'!$A:$AF,32,FALSE)))))),"-")</f>
        <v>ADVENTHEALTH MEDICAL GROUP OB GYN AT OVIEDO</v>
      </c>
      <c r="D1036" s="3" t="str">
        <f ca="1">IFERROR(UPPER(IF(AND('ACCESS EXPORT'!AA1036="",'ACCESS EXPORT'!Z1036=""),VLOOKUP(A1036,'ACCESS EXPORT'!$A:$AF,28,FALSE),(IF('ACCESS EXPORT'!AA1036&lt;&gt;"",CONCATENATE(VLOOKUP(A1036,'ACCESS EXPORT'!$A:$AF,28,FALSE)," (Closed",TEXT('ACCESS EXPORT'!AA1036," MM/DD/YYY)")),IF(TODAY()&lt;(('ACCESS EXPORT'!Z1036)+30),CONCATENATE(VLOOKUP(A1036,'ACCESS EXPORT'!$A:$AF,28,FALSE)," (Opens",TEXT('ACCESS EXPORT'!Z1036," MM/DD/YYY)")),VLOOKUP(A1036,'ACCESS EXPORT'!$A:$AF,28,FALSE)))))),"-")</f>
        <v>LOCH HAVEN OB-GYN GROUP OVIEDO</v>
      </c>
      <c r="E1036" s="3" t="str">
        <f>VLOOKUP($A1036,'ACCESS EXPORT'!$A:$AF,3,FALSE)</f>
        <v>7785</v>
      </c>
      <c r="F1036" s="3" t="str">
        <f>UPPER(CONCATENATE(VLOOKUP(A1036,'ACCESS EXPORT'!$A:$AF,4,FALSE)," ",VLOOKUP(A1036,'ACCESS EXPORT'!$A:$AF,5,FALSE)," ",VLOOKUP(A1036,'ACCESS EXPORT'!$A:$AF,6,FALSE)," ",VLOOKUP(A1036,'ACCESS EXPORT'!$A:$AA,7,FALSE)," ",VLOOKUP(A1036,'ACCESS EXPORT'!$A:$AA,8,FALSE)))</f>
        <v>8000 RED BUG LAKE RD SUITE 260 OVEIDO FL 32765</v>
      </c>
      <c r="G1036" s="4" t="str">
        <f>UPPER(VLOOKUP($A1036,'ACCESS EXPORT'!$A:$AF,9,FALSE))</f>
        <v>ORANGE</v>
      </c>
      <c r="H1036" s="4" t="str">
        <f>_xlfn.IFNA(VLOOKUP($B1036,'ACCESS EXPORT'!$B:$J,9,FALSE),"")</f>
        <v>GME</v>
      </c>
      <c r="I1036" s="3" t="str">
        <f>CONCATENATE("(P)",VLOOKUP($A1036,'ACCESS EXPORT'!$A:$AF,11,FALSE)," (F)",VLOOKUP($A1036,'ACCESS EXPORT'!$A:$AF,29,FALSE))</f>
        <v>(P)(407) 821-3699 (F)(407) 890-9961</v>
      </c>
      <c r="J1036" s="4" t="str">
        <f>UPPER(VLOOKUP($A1036,'ACCESS EXPORT'!$A:$AF,12,FALSE))</f>
        <v>OB/GYN</v>
      </c>
      <c r="K1036" s="4" t="str">
        <f>UPPER(VLOOKUP($A1036,'ACCESS EXPORT'!$A:$AF,13,FALSE))</f>
        <v>DEBORAH HAYWOOD</v>
      </c>
      <c r="L1036" s="3" t="str">
        <f>IF(AND(VLOOKUP(A1036,'ACCESS EXPORT'!A:AE,1,0),'ACCESS EXPORT'!N1036=""),UPPER(CONCATENATE('ACCESS EXPORT'!AE1036)),IF(VLOOKUP(A1036,'ACCESS EXPORT'!A:AE,1,0),UPPER(CONCATENATE('ACCESS EXPORT'!N1036," "&amp;CHAR(10),'ACCESS EXPORT'!AE1036))))</f>
        <v>KATHRYN WILSON 
JAMES HARBOTTLE (AD)</v>
      </c>
      <c r="M1036" s="4" t="str">
        <f>UPPER(VLOOKUP($A1036,'ACCESS EXPORT'!$A:$O,15,FALSE))</f>
        <v>LEIDA SANTOS (PM)</v>
      </c>
      <c r="N1036" s="4" t="str">
        <f ca="1">IF(AND('ACCESS EXPORT'!X1036="",'ACCESS EXPORT'!Y1036=""),IF('ACCESS EXPORT'!V1036&lt;&gt;"",(IF(TODAY()-'ACCESS EXPORT'!V1036&gt;=-60,UPPER(CONCATENATE(VLOOKUP(B1036,'ACCESS EXPORT'!$B:$P,15,FALSE),""&amp;CHAR(10)&amp;"(SEP",TEXT('ACCESS EXPORT'!V1036," MM/DD/YYY)"))),IF(TODAY()-'ACCESS EXPORT'!V1036&lt;0,UPPER(VLOOKUP(B1036,'ACCESS EXPORT'!$B:$P,15,FALSE)),UPPER(VLOOKUP(B1036,'ACCESS EXPORT'!$B:$P,15,FALSE))))),IF('ACCESS EXPORT'!U1036="",UPPER(VLOOKUP(B1036,'ACCESS EXPORT'!$B:$P,15,FALSE)),IF(TODAY()-'ACCESS EXPORT'!U1036&lt;=30,CONCATENATE(UPPER(VLOOKUP(B1036,'ACCESS EXPORT'!$B:$P,15,FALSE)),""&amp;CHAR(10)&amp;"(NEW",TEXT('ACCESS EXPORT'!U1036," MM/DD/YYY)")),IF(AND(TODAY()-'ACCESS EXPORT'!U1036&gt;30,TODAY()&gt;0),UPPER(VLOOKUP(B1036,'ACCESS EXPORT'!$B:$P,15,FALSE)))))),IF('ACCESS EXPORT'!Y1036&lt;&gt;"",UPPER(CONCATENATE(UPPER(VLOOKUP(B1036,'ACCESS EXPORT'!$B:$P,15,FALSE)),""&amp;CHAR(10)&amp;"(Transfer Out",TEXT('ACCESS EXPORT'!Y1036," MM/DD/YYY)"))),IF('ACCESS EXPORT'!X1036&lt;&gt;"",UPPER(CONCATENATE(UPPER(VLOOKUP(B1036,'ACCESS EXPORT'!$B:$P,15,FALSE)),""&amp;CHAR(10)&amp;"(Transfer In",TEXT('ACCESS EXPORT'!X1036," MM/DD/YYY)"))))))</f>
        <v>REICHERT, JESSICA</v>
      </c>
      <c r="O1036" s="4" t="str">
        <f>_xlfn.IFNA(VLOOKUP(B1036,'ACCESS EXPORT'!$B:$Q,16,FALSE),"")</f>
        <v>CNM</v>
      </c>
      <c r="P1036" s="4" t="str">
        <f>_xlfn.IFNA(VLOOKUP(B1036,'ACCESS EXPORT'!B:W,22,FALSE),"-")</f>
        <v>1598116550</v>
      </c>
      <c r="Q1036" s="4" t="str">
        <f>_xlfn.IFNA(VLOOKUP(A1036,'ACCESS EXPORT'!$A:$AG,33,0),"-")</f>
        <v>Alejandra Torres</v>
      </c>
      <c r="R1036" s="4" t="str">
        <f>_xlfn.IFNA(VLOOKUP(A1036,'ACCESS EXPORT'!$A:$AH,34,0),"-")</f>
        <v>GME Hospital HR</v>
      </c>
      <c r="S1036" s="4" t="str">
        <f>_xlfn.IFNA(VLOOKUP(A1036,'ACCESS EXPORT'!$A:$AI,35,0),"-")</f>
        <v>Anna Bachtis</v>
      </c>
      <c r="T1036" s="4" t="str">
        <f>_xlfn.IFNA(VLOOKUP(A1036,'ACCESS EXPORT'!$A:$AJ,36,0),"-")</f>
        <v>Rebecca Richardson</v>
      </c>
      <c r="U1036" s="4" t="str">
        <f>_xlfn.IFNA(VLOOKUP(A1036,'ACCESS EXPORT'!$A:$AK,37,0),"-")</f>
        <v>Cerner</v>
      </c>
      <c r="V1036" s="4" t="str">
        <f>_xlfn.IFNA(VLOOKUP(A1036,'ACCESS EXPORT'!$A:$AL,38,0),"-")</f>
        <v>FHMG_LOCH HAVEN OB GYN OV</v>
      </c>
      <c r="W1036" s="4" t="str">
        <f>_xlfn.IFNA(VLOOKUP(A1036,'ACCESS EXPORT'!$A:$AM,39,0),"-")</f>
        <v/>
      </c>
      <c r="X1036" s="4" t="str">
        <f>_xlfn.IFNA(VLOOKUP(A1036,'ACCESS EXPORT'!$A:$AN,40,0),"-")</f>
        <v>Karen Kelly</v>
      </c>
      <c r="Y1036" s="26" t="str">
        <f>_xlfn.IFNA(VLOOKUP(A1036,'ACCESS EXPORT'!A:AO,41,0),"")</f>
        <v>Andrea Brantley</v>
      </c>
      <c r="Z1036" s="26" t="str">
        <f>_xlfn.IFNA(VLOOKUP(A1036,'ACCESS EXPORT'!A:AP,42,0),"")</f>
        <v/>
      </c>
      <c r="AA1036" s="26" t="str">
        <f>_xlfn.IFNA(VLOOKUP(A1036,'ACCESS EXPORT'!A:AQ,43,0),"")</f>
        <v>Sara Channing</v>
      </c>
    </row>
    <row r="1037" spans="1:27" ht="18.75" x14ac:dyDescent="0.25">
      <c r="A1037" s="33">
        <v>365</v>
      </c>
      <c r="B1037" s="10">
        <v>2190</v>
      </c>
      <c r="C1037" s="7" t="str">
        <f ca="1">IFERROR(UPPER(IF(AND('ACCESS EXPORT'!AA1037="",'ACCESS EXPORT'!Z1037=""),VLOOKUP(A1037,'ACCESS EXPORT'!$A:$AF,32,FALSE),(IF('ACCESS EXPORT'!AA1037&lt;&gt;"",CONCATENATE(VLOOKUP(A1037,'ACCESS EXPORT'!$A:$AF,32,FALSE)," (Closed",TEXT('ACCESS EXPORT'!AA1037," MM/DD/YYY)")),IF(TODAY()&lt;(('ACCESS EXPORT'!Z1037)+30),CONCATENATE(VLOOKUP(A1037,'ACCESS EXPORT'!$A:$AF,32,FALSE)," (Opens",TEXT('ACCESS EXPORT'!Z1037," MM/DD/YYY)")),VLOOKUP(A1037,'ACCESS EXPORT'!$A:$AF,32,FALSE)))))),"-")</f>
        <v>ADVENTHEALTH MEDICAL GROUP OB GYN AT OVIEDO</v>
      </c>
      <c r="D1037" s="3" t="str">
        <f ca="1">IFERROR(UPPER(IF(AND('ACCESS EXPORT'!AA1037="",'ACCESS EXPORT'!Z1037=""),VLOOKUP(A1037,'ACCESS EXPORT'!$A:$AF,28,FALSE),(IF('ACCESS EXPORT'!AA1037&lt;&gt;"",CONCATENATE(VLOOKUP(A1037,'ACCESS EXPORT'!$A:$AF,28,FALSE)," (Closed",TEXT('ACCESS EXPORT'!AA1037," MM/DD/YYY)")),IF(TODAY()&lt;(('ACCESS EXPORT'!Z1037)+30),CONCATENATE(VLOOKUP(A1037,'ACCESS EXPORT'!$A:$AF,28,FALSE)," (Opens",TEXT('ACCESS EXPORT'!Z1037," MM/DD/YYY)")),VLOOKUP(A1037,'ACCESS EXPORT'!$A:$AF,28,FALSE)))))),"-")</f>
        <v>LOCH HAVEN OB-GYN GROUP OVIEDO</v>
      </c>
      <c r="E1037" s="3" t="str">
        <f>VLOOKUP($A1037,'ACCESS EXPORT'!$A:$AF,3,FALSE)</f>
        <v>7785</v>
      </c>
      <c r="F1037" s="3" t="str">
        <f>UPPER(CONCATENATE(VLOOKUP(A1037,'ACCESS EXPORT'!$A:$AF,4,FALSE)," ",VLOOKUP(A1037,'ACCESS EXPORT'!$A:$AF,5,FALSE)," ",VLOOKUP(A1037,'ACCESS EXPORT'!$A:$AF,6,FALSE)," ",VLOOKUP(A1037,'ACCESS EXPORT'!$A:$AA,7,FALSE)," ",VLOOKUP(A1037,'ACCESS EXPORT'!$A:$AA,8,FALSE)))</f>
        <v>8000 RED BUG LAKE RD SUITE 260 OVEIDO FL 32765</v>
      </c>
      <c r="G1037" s="4" t="str">
        <f>UPPER(VLOOKUP($A1037,'ACCESS EXPORT'!$A:$AF,9,FALSE))</f>
        <v>ORANGE</v>
      </c>
      <c r="H1037" s="4" t="str">
        <f>_xlfn.IFNA(VLOOKUP($B1037,'ACCESS EXPORT'!$B:$J,9,FALSE),"")</f>
        <v>GME</v>
      </c>
      <c r="I1037" s="3" t="str">
        <f>CONCATENATE("(P)",VLOOKUP($A1037,'ACCESS EXPORT'!$A:$AF,11,FALSE)," (F)",VLOOKUP($A1037,'ACCESS EXPORT'!$A:$AF,29,FALSE))</f>
        <v>(P)(407) 821-3699 (F)(407) 890-9961</v>
      </c>
      <c r="J1037" s="4" t="str">
        <f>UPPER(VLOOKUP($A1037,'ACCESS EXPORT'!$A:$AF,12,FALSE))</f>
        <v>OB/GYN</v>
      </c>
      <c r="K1037" s="4" t="str">
        <f>UPPER(VLOOKUP($A1037,'ACCESS EXPORT'!$A:$AF,13,FALSE))</f>
        <v>DEBORAH HAYWOOD</v>
      </c>
      <c r="L1037" s="3" t="str">
        <f>IF(AND(VLOOKUP(A1037,'ACCESS EXPORT'!A:AE,1,0),'ACCESS EXPORT'!N1037=""),UPPER(CONCATENATE('ACCESS EXPORT'!AE1037)),IF(VLOOKUP(A1037,'ACCESS EXPORT'!A:AE,1,0),UPPER(CONCATENATE('ACCESS EXPORT'!N1037," "&amp;CHAR(10),'ACCESS EXPORT'!AE1037))))</f>
        <v>KATHRYN WILSON 
JAMES HARBOTTLE (AD)</v>
      </c>
      <c r="M1037" s="4" t="str">
        <f>UPPER(VLOOKUP($A1037,'ACCESS EXPORT'!$A:$O,15,FALSE))</f>
        <v>LEIDA SANTOS (PM)</v>
      </c>
      <c r="N1037" s="4" t="str">
        <f ca="1">IF(AND('ACCESS EXPORT'!X1037="",'ACCESS EXPORT'!Y1037=""),IF('ACCESS EXPORT'!V1037&lt;&gt;"",(IF(TODAY()-'ACCESS EXPORT'!V1037&gt;=-60,UPPER(CONCATENATE(VLOOKUP(B1037,'ACCESS EXPORT'!$B:$P,15,FALSE),""&amp;CHAR(10)&amp;"(SEP",TEXT('ACCESS EXPORT'!V1037," MM/DD/YYY)"))),IF(TODAY()-'ACCESS EXPORT'!V1037&lt;0,UPPER(VLOOKUP(B1037,'ACCESS EXPORT'!$B:$P,15,FALSE)),UPPER(VLOOKUP(B1037,'ACCESS EXPORT'!$B:$P,15,FALSE))))),IF('ACCESS EXPORT'!U1037="",UPPER(VLOOKUP(B1037,'ACCESS EXPORT'!$B:$P,15,FALSE)),IF(TODAY()-'ACCESS EXPORT'!U1037&lt;=30,CONCATENATE(UPPER(VLOOKUP(B1037,'ACCESS EXPORT'!$B:$P,15,FALSE)),""&amp;CHAR(10)&amp;"(NEW",TEXT('ACCESS EXPORT'!U1037," MM/DD/YYY)")),IF(AND(TODAY()-'ACCESS EXPORT'!U1037&gt;30,TODAY()&gt;0),UPPER(VLOOKUP(B1037,'ACCESS EXPORT'!$B:$P,15,FALSE)))))),IF('ACCESS EXPORT'!Y1037&lt;&gt;"",UPPER(CONCATENATE(UPPER(VLOOKUP(B1037,'ACCESS EXPORT'!$B:$P,15,FALSE)),""&amp;CHAR(10)&amp;"(Transfer Out",TEXT('ACCESS EXPORT'!Y1037," MM/DD/YYY)"))),IF('ACCESS EXPORT'!X1037&lt;&gt;"",UPPER(CONCATENATE(UPPER(VLOOKUP(B1037,'ACCESS EXPORT'!$B:$P,15,FALSE)),""&amp;CHAR(10)&amp;"(Transfer In",TEXT('ACCESS EXPORT'!X1037," MM/DD/YYY)"))))))</f>
        <v>BOONE, SCOTT</v>
      </c>
      <c r="O1037" s="4" t="str">
        <f>_xlfn.IFNA(VLOOKUP(B1037,'ACCESS EXPORT'!$B:$Q,16,FALSE),"")</f>
        <v>MD</v>
      </c>
      <c r="P1037" s="4" t="str">
        <f>_xlfn.IFNA(VLOOKUP(B1037,'ACCESS EXPORT'!B:W,22,FALSE),"-")</f>
        <v>1538191663</v>
      </c>
      <c r="Q1037" s="4" t="str">
        <f>_xlfn.IFNA(VLOOKUP(A1037,'ACCESS EXPORT'!$A:$AG,33,0),"-")</f>
        <v>Alejandra Torres</v>
      </c>
      <c r="R1037" s="4" t="str">
        <f>_xlfn.IFNA(VLOOKUP(A1037,'ACCESS EXPORT'!$A:$AH,34,0),"-")</f>
        <v>GME Hospital HR</v>
      </c>
      <c r="S1037" s="4" t="str">
        <f>_xlfn.IFNA(VLOOKUP(A1037,'ACCESS EXPORT'!$A:$AI,35,0),"-")</f>
        <v>Anna Bachtis</v>
      </c>
      <c r="T1037" s="4" t="str">
        <f>_xlfn.IFNA(VLOOKUP(A1037,'ACCESS EXPORT'!$A:$AJ,36,0),"-")</f>
        <v>Rebecca Richardson</v>
      </c>
      <c r="U1037" s="4" t="str">
        <f>_xlfn.IFNA(VLOOKUP(A1037,'ACCESS EXPORT'!$A:$AK,37,0),"-")</f>
        <v>Cerner</v>
      </c>
      <c r="V1037" s="4" t="str">
        <f>_xlfn.IFNA(VLOOKUP(A1037,'ACCESS EXPORT'!$A:$AL,38,0),"-")</f>
        <v>FHMG_LOCH HAVEN OB GYN OV</v>
      </c>
      <c r="W1037" s="4" t="str">
        <f>_xlfn.IFNA(VLOOKUP(A1037,'ACCESS EXPORT'!$A:$AM,39,0),"-")</f>
        <v/>
      </c>
      <c r="X1037" s="4" t="str">
        <f>_xlfn.IFNA(VLOOKUP(A1037,'ACCESS EXPORT'!$A:$AN,40,0),"-")</f>
        <v>Karen Kelly</v>
      </c>
      <c r="Y1037" s="26" t="str">
        <f>_xlfn.IFNA(VLOOKUP(A1037,'ACCESS EXPORT'!A:AO,41,0),"")</f>
        <v>Andrea Brantley</v>
      </c>
      <c r="Z1037" s="26" t="str">
        <f>_xlfn.IFNA(VLOOKUP(A1037,'ACCESS EXPORT'!A:AP,42,0),"")</f>
        <v/>
      </c>
      <c r="AA1037" s="26" t="str">
        <f>_xlfn.IFNA(VLOOKUP(A1037,'ACCESS EXPORT'!A:AQ,43,0),"")</f>
        <v>Sara Channing</v>
      </c>
    </row>
    <row r="1038" spans="1:27" ht="18.75" x14ac:dyDescent="0.25">
      <c r="A1038" s="33">
        <v>365</v>
      </c>
      <c r="B1038" s="10">
        <v>2091</v>
      </c>
      <c r="C1038" s="7" t="str">
        <f ca="1">IFERROR(UPPER(IF(AND('ACCESS EXPORT'!AA1038="",'ACCESS EXPORT'!Z1038=""),VLOOKUP(A1038,'ACCESS EXPORT'!$A:$AF,32,FALSE),(IF('ACCESS EXPORT'!AA1038&lt;&gt;"",CONCATENATE(VLOOKUP(A1038,'ACCESS EXPORT'!$A:$AF,32,FALSE)," (Closed",TEXT('ACCESS EXPORT'!AA1038," MM/DD/YYY)")),IF(TODAY()&lt;(('ACCESS EXPORT'!Z1038)+30),CONCATENATE(VLOOKUP(A1038,'ACCESS EXPORT'!$A:$AF,32,FALSE)," (Opens",TEXT('ACCESS EXPORT'!Z1038," MM/DD/YYY)")),VLOOKUP(A1038,'ACCESS EXPORT'!$A:$AF,32,FALSE)))))),"-")</f>
        <v>ADVENTHEALTH MEDICAL GROUP OB GYN AT OVIEDO</v>
      </c>
      <c r="D1038" s="3" t="str">
        <f ca="1">IFERROR(UPPER(IF(AND('ACCESS EXPORT'!AA1038="",'ACCESS EXPORT'!Z1038=""),VLOOKUP(A1038,'ACCESS EXPORT'!$A:$AF,28,FALSE),(IF('ACCESS EXPORT'!AA1038&lt;&gt;"",CONCATENATE(VLOOKUP(A1038,'ACCESS EXPORT'!$A:$AF,28,FALSE)," (Closed",TEXT('ACCESS EXPORT'!AA1038," MM/DD/YYY)")),IF(TODAY()&lt;(('ACCESS EXPORT'!Z1038)+30),CONCATENATE(VLOOKUP(A1038,'ACCESS EXPORT'!$A:$AF,28,FALSE)," (Opens",TEXT('ACCESS EXPORT'!Z1038," MM/DD/YYY)")),VLOOKUP(A1038,'ACCESS EXPORT'!$A:$AF,28,FALSE)))))),"-")</f>
        <v>LOCH HAVEN OB-GYN GROUP OVIEDO</v>
      </c>
      <c r="E1038" s="3" t="str">
        <f>VLOOKUP($A1038,'ACCESS EXPORT'!$A:$AF,3,FALSE)</f>
        <v>7785</v>
      </c>
      <c r="F1038" s="3" t="str">
        <f>UPPER(CONCATENATE(VLOOKUP(A1038,'ACCESS EXPORT'!$A:$AF,4,FALSE)," ",VLOOKUP(A1038,'ACCESS EXPORT'!$A:$AF,5,FALSE)," ",VLOOKUP(A1038,'ACCESS EXPORT'!$A:$AF,6,FALSE)," ",VLOOKUP(A1038,'ACCESS EXPORT'!$A:$AA,7,FALSE)," ",VLOOKUP(A1038,'ACCESS EXPORT'!$A:$AA,8,FALSE)))</f>
        <v>8000 RED BUG LAKE RD SUITE 260 OVEIDO FL 32765</v>
      </c>
      <c r="G1038" s="4" t="str">
        <f>UPPER(VLOOKUP($A1038,'ACCESS EXPORT'!$A:$AF,9,FALSE))</f>
        <v>ORANGE</v>
      </c>
      <c r="H1038" s="4" t="str">
        <f>_xlfn.IFNA(VLOOKUP($B1038,'ACCESS EXPORT'!$B:$J,9,FALSE),"")</f>
        <v>GME</v>
      </c>
      <c r="I1038" s="3" t="str">
        <f>CONCATENATE("(P)",VLOOKUP($A1038,'ACCESS EXPORT'!$A:$AF,11,FALSE)," (F)",VLOOKUP($A1038,'ACCESS EXPORT'!$A:$AF,29,FALSE))</f>
        <v>(P)(407) 821-3699 (F)(407) 890-9961</v>
      </c>
      <c r="J1038" s="4" t="str">
        <f>UPPER(VLOOKUP($A1038,'ACCESS EXPORT'!$A:$AF,12,FALSE))</f>
        <v>OB/GYN</v>
      </c>
      <c r="K1038" s="4" t="str">
        <f>UPPER(VLOOKUP($A1038,'ACCESS EXPORT'!$A:$AF,13,FALSE))</f>
        <v>DEBORAH HAYWOOD</v>
      </c>
      <c r="L1038" s="3" t="str">
        <f>IF(AND(VLOOKUP(A1038,'ACCESS EXPORT'!A:AE,1,0),'ACCESS EXPORT'!N1038=""),UPPER(CONCATENATE('ACCESS EXPORT'!AE1038)),IF(VLOOKUP(A1038,'ACCESS EXPORT'!A:AE,1,0),UPPER(CONCATENATE('ACCESS EXPORT'!N1038," "&amp;CHAR(10),'ACCESS EXPORT'!AE1038))))</f>
        <v>KATHRYN WILSON 
JAMES HARBOTTLE (AD)</v>
      </c>
      <c r="M1038" s="4" t="str">
        <f>UPPER(VLOOKUP($A1038,'ACCESS EXPORT'!$A:$O,15,FALSE))</f>
        <v>LEIDA SANTOS (PM)</v>
      </c>
      <c r="N1038" s="4" t="str">
        <f ca="1">IF(AND('ACCESS EXPORT'!X1038="",'ACCESS EXPORT'!Y1038=""),IF('ACCESS EXPORT'!V1038&lt;&gt;"",(IF(TODAY()-'ACCESS EXPORT'!V1038&gt;=-60,UPPER(CONCATENATE(VLOOKUP(B1038,'ACCESS EXPORT'!$B:$P,15,FALSE),""&amp;CHAR(10)&amp;"(SEP",TEXT('ACCESS EXPORT'!V1038," MM/DD/YYY)"))),IF(TODAY()-'ACCESS EXPORT'!V1038&lt;0,UPPER(VLOOKUP(B1038,'ACCESS EXPORT'!$B:$P,15,FALSE)),UPPER(VLOOKUP(B1038,'ACCESS EXPORT'!$B:$P,15,FALSE))))),IF('ACCESS EXPORT'!U1038="",UPPER(VLOOKUP(B1038,'ACCESS EXPORT'!$B:$P,15,FALSE)),IF(TODAY()-'ACCESS EXPORT'!U1038&lt;=30,CONCATENATE(UPPER(VLOOKUP(B1038,'ACCESS EXPORT'!$B:$P,15,FALSE)),""&amp;CHAR(10)&amp;"(NEW",TEXT('ACCESS EXPORT'!U1038," MM/DD/YYY)")),IF(AND(TODAY()-'ACCESS EXPORT'!U1038&gt;30,TODAY()&gt;0),UPPER(VLOOKUP(B1038,'ACCESS EXPORT'!$B:$P,15,FALSE)))))),IF('ACCESS EXPORT'!Y1038&lt;&gt;"",UPPER(CONCATENATE(UPPER(VLOOKUP(B1038,'ACCESS EXPORT'!$B:$P,15,FALSE)),""&amp;CHAR(10)&amp;"(Transfer Out",TEXT('ACCESS EXPORT'!Y1038," MM/DD/YYY)"))),IF('ACCESS EXPORT'!X1038&lt;&gt;"",UPPER(CONCATENATE(UPPER(VLOOKUP(B1038,'ACCESS EXPORT'!$B:$P,15,FALSE)),""&amp;CHAR(10)&amp;"(Transfer In",TEXT('ACCESS EXPORT'!X1038," MM/DD/YYY)"))))))</f>
        <v>AUFFANT, JESSICA</v>
      </c>
      <c r="O1038" s="4" t="str">
        <f>_xlfn.IFNA(VLOOKUP(B1038,'ACCESS EXPORT'!$B:$Q,16,FALSE),"")</f>
        <v>MD</v>
      </c>
      <c r="P1038" s="4" t="str">
        <f>_xlfn.IFNA(VLOOKUP(B1038,'ACCESS EXPORT'!B:W,22,FALSE),"-")</f>
        <v>1255582888</v>
      </c>
      <c r="Q1038" s="4" t="str">
        <f>_xlfn.IFNA(VLOOKUP(A1038,'ACCESS EXPORT'!$A:$AG,33,0),"-")</f>
        <v>Alejandra Torres</v>
      </c>
      <c r="R1038" s="4" t="str">
        <f>_xlfn.IFNA(VLOOKUP(A1038,'ACCESS EXPORT'!$A:$AH,34,0),"-")</f>
        <v>GME Hospital HR</v>
      </c>
      <c r="S1038" s="4" t="str">
        <f>_xlfn.IFNA(VLOOKUP(A1038,'ACCESS EXPORT'!$A:$AI,35,0),"-")</f>
        <v>Anna Bachtis</v>
      </c>
      <c r="T1038" s="4" t="str">
        <f>_xlfn.IFNA(VLOOKUP(A1038,'ACCESS EXPORT'!$A:$AJ,36,0),"-")</f>
        <v>Rebecca Richardson</v>
      </c>
      <c r="U1038" s="4" t="str">
        <f>_xlfn.IFNA(VLOOKUP(A1038,'ACCESS EXPORT'!$A:$AK,37,0),"-")</f>
        <v>Cerner</v>
      </c>
      <c r="V1038" s="4" t="str">
        <f>_xlfn.IFNA(VLOOKUP(A1038,'ACCESS EXPORT'!$A:$AL,38,0),"-")</f>
        <v>FHMG_LOCH HAVEN OB GYN OV</v>
      </c>
      <c r="W1038" s="4" t="str">
        <f>_xlfn.IFNA(VLOOKUP(A1038,'ACCESS EXPORT'!$A:$AM,39,0),"-")</f>
        <v/>
      </c>
      <c r="X1038" s="4" t="str">
        <f>_xlfn.IFNA(VLOOKUP(A1038,'ACCESS EXPORT'!$A:$AN,40,0),"-")</f>
        <v>Karen Kelly</v>
      </c>
      <c r="Y1038" s="26" t="str">
        <f>_xlfn.IFNA(VLOOKUP(A1038,'ACCESS EXPORT'!A:AO,41,0),"")</f>
        <v>Andrea Brantley</v>
      </c>
      <c r="Z1038" s="26" t="str">
        <f>_xlfn.IFNA(VLOOKUP(A1038,'ACCESS EXPORT'!A:AP,42,0),"")</f>
        <v/>
      </c>
      <c r="AA1038" s="26" t="str">
        <f>_xlfn.IFNA(VLOOKUP(A1038,'ACCESS EXPORT'!A:AQ,43,0),"")</f>
        <v>Sara Channing</v>
      </c>
    </row>
    <row r="1039" spans="1:27" ht="18.75" x14ac:dyDescent="0.25">
      <c r="A1039" s="33">
        <v>365</v>
      </c>
      <c r="B1039" s="10">
        <v>2194</v>
      </c>
      <c r="C1039" s="7" t="str">
        <f ca="1">IFERROR(UPPER(IF(AND('ACCESS EXPORT'!AA1039="",'ACCESS EXPORT'!Z1039=""),VLOOKUP(A1039,'ACCESS EXPORT'!$A:$AF,32,FALSE),(IF('ACCESS EXPORT'!AA1039&lt;&gt;"",CONCATENATE(VLOOKUP(A1039,'ACCESS EXPORT'!$A:$AF,32,FALSE)," (Closed",TEXT('ACCESS EXPORT'!AA1039," MM/DD/YYY)")),IF(TODAY()&lt;(('ACCESS EXPORT'!Z1039)+30),CONCATENATE(VLOOKUP(A1039,'ACCESS EXPORT'!$A:$AF,32,FALSE)," (Opens",TEXT('ACCESS EXPORT'!Z1039," MM/DD/YYY)")),VLOOKUP(A1039,'ACCESS EXPORT'!$A:$AF,32,FALSE)))))),"-")</f>
        <v>ADVENTHEALTH MEDICAL GROUP OB GYN AT OVIEDO</v>
      </c>
      <c r="D1039" s="3" t="str">
        <f ca="1">IFERROR(UPPER(IF(AND('ACCESS EXPORT'!AA1039="",'ACCESS EXPORT'!Z1039=""),VLOOKUP(A1039,'ACCESS EXPORT'!$A:$AF,28,FALSE),(IF('ACCESS EXPORT'!AA1039&lt;&gt;"",CONCATENATE(VLOOKUP(A1039,'ACCESS EXPORT'!$A:$AF,28,FALSE)," (Closed",TEXT('ACCESS EXPORT'!AA1039," MM/DD/YYY)")),IF(TODAY()&lt;(('ACCESS EXPORT'!Z1039)+30),CONCATENATE(VLOOKUP(A1039,'ACCESS EXPORT'!$A:$AF,28,FALSE)," (Opens",TEXT('ACCESS EXPORT'!Z1039," MM/DD/YYY)")),VLOOKUP(A1039,'ACCESS EXPORT'!$A:$AF,28,FALSE)))))),"-")</f>
        <v>LOCH HAVEN OB-GYN GROUP OVIEDO</v>
      </c>
      <c r="E1039" s="3" t="str">
        <f>VLOOKUP($A1039,'ACCESS EXPORT'!$A:$AF,3,FALSE)</f>
        <v>7785</v>
      </c>
      <c r="F1039" s="3" t="str">
        <f>UPPER(CONCATENATE(VLOOKUP(A1039,'ACCESS EXPORT'!$A:$AF,4,FALSE)," ",VLOOKUP(A1039,'ACCESS EXPORT'!$A:$AF,5,FALSE)," ",VLOOKUP(A1039,'ACCESS EXPORT'!$A:$AF,6,FALSE)," ",VLOOKUP(A1039,'ACCESS EXPORT'!$A:$AA,7,FALSE)," ",VLOOKUP(A1039,'ACCESS EXPORT'!$A:$AA,8,FALSE)))</f>
        <v>8000 RED BUG LAKE RD SUITE 260 OVEIDO FL 32765</v>
      </c>
      <c r="G1039" s="4" t="str">
        <f>UPPER(VLOOKUP($A1039,'ACCESS EXPORT'!$A:$AF,9,FALSE))</f>
        <v>ORANGE</v>
      </c>
      <c r="H1039" s="4" t="str">
        <f>_xlfn.IFNA(VLOOKUP($B1039,'ACCESS EXPORT'!$B:$J,9,FALSE),"")</f>
        <v>GME</v>
      </c>
      <c r="I1039" s="3" t="str">
        <f>CONCATENATE("(P)",VLOOKUP($A1039,'ACCESS EXPORT'!$A:$AF,11,FALSE)," (F)",VLOOKUP($A1039,'ACCESS EXPORT'!$A:$AF,29,FALSE))</f>
        <v>(P)(407) 821-3699 (F)(407) 890-9961</v>
      </c>
      <c r="J1039" s="4" t="str">
        <f>UPPER(VLOOKUP($A1039,'ACCESS EXPORT'!$A:$AF,12,FALSE))</f>
        <v>OB/GYN</v>
      </c>
      <c r="K1039" s="4" t="str">
        <f>UPPER(VLOOKUP($A1039,'ACCESS EXPORT'!$A:$AF,13,FALSE))</f>
        <v>DEBORAH HAYWOOD</v>
      </c>
      <c r="L1039" s="3" t="str">
        <f>IF(AND(VLOOKUP(A1039,'ACCESS EXPORT'!A:AE,1,0),'ACCESS EXPORT'!N1039=""),UPPER(CONCATENATE('ACCESS EXPORT'!AE1039)),IF(VLOOKUP(A1039,'ACCESS EXPORT'!A:AE,1,0),UPPER(CONCATENATE('ACCESS EXPORT'!N1039," "&amp;CHAR(10),'ACCESS EXPORT'!AE1039))))</f>
        <v>KATHRYN WILSON 
JAMES HARBOTTLE (AD)</v>
      </c>
      <c r="M1039" s="4" t="str">
        <f>UPPER(VLOOKUP($A1039,'ACCESS EXPORT'!$A:$O,15,FALSE))</f>
        <v>LEIDA SANTOS (PM)</v>
      </c>
      <c r="N1039" s="4" t="str">
        <f ca="1">IF(AND('ACCESS EXPORT'!X1039="",'ACCESS EXPORT'!Y1039=""),IF('ACCESS EXPORT'!V1039&lt;&gt;"",(IF(TODAY()-'ACCESS EXPORT'!V1039&gt;=-60,UPPER(CONCATENATE(VLOOKUP(B1039,'ACCESS EXPORT'!$B:$P,15,FALSE),""&amp;CHAR(10)&amp;"(SEP",TEXT('ACCESS EXPORT'!V1039," MM/DD/YYY)"))),IF(TODAY()-'ACCESS EXPORT'!V1039&lt;0,UPPER(VLOOKUP(B1039,'ACCESS EXPORT'!$B:$P,15,FALSE)),UPPER(VLOOKUP(B1039,'ACCESS EXPORT'!$B:$P,15,FALSE))))),IF('ACCESS EXPORT'!U1039="",UPPER(VLOOKUP(B1039,'ACCESS EXPORT'!$B:$P,15,FALSE)),IF(TODAY()-'ACCESS EXPORT'!U1039&lt;=30,CONCATENATE(UPPER(VLOOKUP(B1039,'ACCESS EXPORT'!$B:$P,15,FALSE)),""&amp;CHAR(10)&amp;"(NEW",TEXT('ACCESS EXPORT'!U1039," MM/DD/YYY)")),IF(AND(TODAY()-'ACCESS EXPORT'!U1039&gt;30,TODAY()&gt;0),UPPER(VLOOKUP(B1039,'ACCESS EXPORT'!$B:$P,15,FALSE)))))),IF('ACCESS EXPORT'!Y1039&lt;&gt;"",UPPER(CONCATENATE(UPPER(VLOOKUP(B1039,'ACCESS EXPORT'!$B:$P,15,FALSE)),""&amp;CHAR(10)&amp;"(Transfer Out",TEXT('ACCESS EXPORT'!Y1039," MM/DD/YYY)"))),IF('ACCESS EXPORT'!X1039&lt;&gt;"",UPPER(CONCATENATE(UPPER(VLOOKUP(B1039,'ACCESS EXPORT'!$B:$P,15,FALSE)),""&amp;CHAR(10)&amp;"(Transfer In",TEXT('ACCESS EXPORT'!X1039," MM/DD/YYY)"))))))</f>
        <v>HILL, D. ASHLEY</v>
      </c>
      <c r="O1039" s="4" t="str">
        <f>_xlfn.IFNA(VLOOKUP(B1039,'ACCESS EXPORT'!$B:$Q,16,FALSE),"")</f>
        <v>MD</v>
      </c>
      <c r="P1039" s="4" t="str">
        <f>_xlfn.IFNA(VLOOKUP(B1039,'ACCESS EXPORT'!B:W,22,FALSE),"-")</f>
        <v>1336164326</v>
      </c>
      <c r="Q1039" s="4" t="str">
        <f>_xlfn.IFNA(VLOOKUP(A1039,'ACCESS EXPORT'!$A:$AG,33,0),"-")</f>
        <v>Alejandra Torres</v>
      </c>
      <c r="R1039" s="4" t="str">
        <f>_xlfn.IFNA(VLOOKUP(A1039,'ACCESS EXPORT'!$A:$AH,34,0),"-")</f>
        <v>GME Hospital HR</v>
      </c>
      <c r="S1039" s="4" t="str">
        <f>_xlfn.IFNA(VLOOKUP(A1039,'ACCESS EXPORT'!$A:$AI,35,0),"-")</f>
        <v>Anna Bachtis</v>
      </c>
      <c r="T1039" s="4" t="str">
        <f>_xlfn.IFNA(VLOOKUP(A1039,'ACCESS EXPORT'!$A:$AJ,36,0),"-")</f>
        <v>Rebecca Richardson</v>
      </c>
      <c r="U1039" s="4" t="str">
        <f>_xlfn.IFNA(VLOOKUP(A1039,'ACCESS EXPORT'!$A:$AK,37,0),"-")</f>
        <v>Cerner</v>
      </c>
      <c r="V1039" s="4" t="str">
        <f>_xlfn.IFNA(VLOOKUP(A1039,'ACCESS EXPORT'!$A:$AL,38,0),"-")</f>
        <v>FHMG_LOCH HAVEN OB GYN OV</v>
      </c>
      <c r="W1039" s="4" t="str">
        <f>_xlfn.IFNA(VLOOKUP(A1039,'ACCESS EXPORT'!$A:$AM,39,0),"-")</f>
        <v/>
      </c>
      <c r="X1039" s="4" t="str">
        <f>_xlfn.IFNA(VLOOKUP(A1039,'ACCESS EXPORT'!$A:$AN,40,0),"-")</f>
        <v>Karen Kelly</v>
      </c>
      <c r="Y1039" s="26" t="str">
        <f>_xlfn.IFNA(VLOOKUP(A1039,'ACCESS EXPORT'!A:AO,41,0),"")</f>
        <v>Andrea Brantley</v>
      </c>
      <c r="Z1039" s="26" t="str">
        <f>_xlfn.IFNA(VLOOKUP(A1039,'ACCESS EXPORT'!A:AP,42,0),"")</f>
        <v/>
      </c>
      <c r="AA1039" s="26" t="str">
        <f>_xlfn.IFNA(VLOOKUP(A1039,'ACCESS EXPORT'!A:AQ,43,0),"")</f>
        <v>Sara Channing</v>
      </c>
    </row>
    <row r="1040" spans="1:27" ht="18.75" x14ac:dyDescent="0.25">
      <c r="A1040" s="33">
        <v>365</v>
      </c>
      <c r="B1040" s="10">
        <v>2192</v>
      </c>
      <c r="C1040" s="7" t="str">
        <f ca="1">IFERROR(UPPER(IF(AND('ACCESS EXPORT'!AA1040="",'ACCESS EXPORT'!Z1040=""),VLOOKUP(A1040,'ACCESS EXPORT'!$A:$AF,32,FALSE),(IF('ACCESS EXPORT'!AA1040&lt;&gt;"",CONCATENATE(VLOOKUP(A1040,'ACCESS EXPORT'!$A:$AF,32,FALSE)," (Closed",TEXT('ACCESS EXPORT'!AA1040," MM/DD/YYY)")),IF(TODAY()&lt;(('ACCESS EXPORT'!Z1040)+30),CONCATENATE(VLOOKUP(A1040,'ACCESS EXPORT'!$A:$AF,32,FALSE)," (Opens",TEXT('ACCESS EXPORT'!Z1040," MM/DD/YYY)")),VLOOKUP(A1040,'ACCESS EXPORT'!$A:$AF,32,FALSE)))))),"-")</f>
        <v>ADVENTHEALTH MEDICAL GROUP OB GYN AT OVIEDO</v>
      </c>
      <c r="D1040" s="3" t="str">
        <f ca="1">IFERROR(UPPER(IF(AND('ACCESS EXPORT'!AA1040="",'ACCESS EXPORT'!Z1040=""),VLOOKUP(A1040,'ACCESS EXPORT'!$A:$AF,28,FALSE),(IF('ACCESS EXPORT'!AA1040&lt;&gt;"",CONCATENATE(VLOOKUP(A1040,'ACCESS EXPORT'!$A:$AF,28,FALSE)," (Closed",TEXT('ACCESS EXPORT'!AA1040," MM/DD/YYY)")),IF(TODAY()&lt;(('ACCESS EXPORT'!Z1040)+30),CONCATENATE(VLOOKUP(A1040,'ACCESS EXPORT'!$A:$AF,28,FALSE)," (Opens",TEXT('ACCESS EXPORT'!Z1040," MM/DD/YYY)")),VLOOKUP(A1040,'ACCESS EXPORT'!$A:$AF,28,FALSE)))))),"-")</f>
        <v>LOCH HAVEN OB-GYN GROUP OVIEDO</v>
      </c>
      <c r="E1040" s="3" t="str">
        <f>VLOOKUP($A1040,'ACCESS EXPORT'!$A:$AF,3,FALSE)</f>
        <v>7785</v>
      </c>
      <c r="F1040" s="3" t="str">
        <f>UPPER(CONCATENATE(VLOOKUP(A1040,'ACCESS EXPORT'!$A:$AF,4,FALSE)," ",VLOOKUP(A1040,'ACCESS EXPORT'!$A:$AF,5,FALSE)," ",VLOOKUP(A1040,'ACCESS EXPORT'!$A:$AF,6,FALSE)," ",VLOOKUP(A1040,'ACCESS EXPORT'!$A:$AA,7,FALSE)," ",VLOOKUP(A1040,'ACCESS EXPORT'!$A:$AA,8,FALSE)))</f>
        <v>8000 RED BUG LAKE RD SUITE 260 OVEIDO FL 32765</v>
      </c>
      <c r="G1040" s="4" t="str">
        <f>UPPER(VLOOKUP($A1040,'ACCESS EXPORT'!$A:$AF,9,FALSE))</f>
        <v>ORANGE</v>
      </c>
      <c r="H1040" s="4" t="str">
        <f>_xlfn.IFNA(VLOOKUP($B1040,'ACCESS EXPORT'!$B:$J,9,FALSE),"")</f>
        <v>GME</v>
      </c>
      <c r="I1040" s="3" t="str">
        <f>CONCATENATE("(P)",VLOOKUP($A1040,'ACCESS EXPORT'!$A:$AF,11,FALSE)," (F)",VLOOKUP($A1040,'ACCESS EXPORT'!$A:$AF,29,FALSE))</f>
        <v>(P)(407) 821-3699 (F)(407) 890-9961</v>
      </c>
      <c r="J1040" s="4" t="str">
        <f>UPPER(VLOOKUP($A1040,'ACCESS EXPORT'!$A:$AF,12,FALSE))</f>
        <v>OB/GYN</v>
      </c>
      <c r="K1040" s="4" t="str">
        <f>UPPER(VLOOKUP($A1040,'ACCESS EXPORT'!$A:$AF,13,FALSE))</f>
        <v>DEBORAH HAYWOOD</v>
      </c>
      <c r="L1040" s="3" t="str">
        <f>IF(AND(VLOOKUP(A1040,'ACCESS EXPORT'!A:AE,1,0),'ACCESS EXPORT'!N1040=""),UPPER(CONCATENATE('ACCESS EXPORT'!AE1040)),IF(VLOOKUP(A1040,'ACCESS EXPORT'!A:AE,1,0),UPPER(CONCATENATE('ACCESS EXPORT'!N1040," "&amp;CHAR(10),'ACCESS EXPORT'!AE1040))))</f>
        <v>KATHRYN WILSON 
JAMES HARBOTTLE (AD)</v>
      </c>
      <c r="M1040" s="4" t="str">
        <f>UPPER(VLOOKUP($A1040,'ACCESS EXPORT'!$A:$O,15,FALSE))</f>
        <v>LEIDA SANTOS (PM)</v>
      </c>
      <c r="N1040" s="4" t="str">
        <f ca="1">IF(AND('ACCESS EXPORT'!X1040="",'ACCESS EXPORT'!Y1040=""),IF('ACCESS EXPORT'!V1040&lt;&gt;"",(IF(TODAY()-'ACCESS EXPORT'!V1040&gt;=-60,UPPER(CONCATENATE(VLOOKUP(B1040,'ACCESS EXPORT'!$B:$P,15,FALSE),""&amp;CHAR(10)&amp;"(SEP",TEXT('ACCESS EXPORT'!V1040," MM/DD/YYY)"))),IF(TODAY()-'ACCESS EXPORT'!V1040&lt;0,UPPER(VLOOKUP(B1040,'ACCESS EXPORT'!$B:$P,15,FALSE)),UPPER(VLOOKUP(B1040,'ACCESS EXPORT'!$B:$P,15,FALSE))))),IF('ACCESS EXPORT'!U1040="",UPPER(VLOOKUP(B1040,'ACCESS EXPORT'!$B:$P,15,FALSE)),IF(TODAY()-'ACCESS EXPORT'!U1040&lt;=30,CONCATENATE(UPPER(VLOOKUP(B1040,'ACCESS EXPORT'!$B:$P,15,FALSE)),""&amp;CHAR(10)&amp;"(NEW",TEXT('ACCESS EXPORT'!U1040," MM/DD/YYY)")),IF(AND(TODAY()-'ACCESS EXPORT'!U1040&gt;30,TODAY()&gt;0),UPPER(VLOOKUP(B1040,'ACCESS EXPORT'!$B:$P,15,FALSE)))))),IF('ACCESS EXPORT'!Y1040&lt;&gt;"",UPPER(CONCATENATE(UPPER(VLOOKUP(B1040,'ACCESS EXPORT'!$B:$P,15,FALSE)),""&amp;CHAR(10)&amp;"(Transfer Out",TEXT('ACCESS EXPORT'!Y1040," MM/DD/YYY)"))),IF('ACCESS EXPORT'!X1040&lt;&gt;"",UPPER(CONCATENATE(UPPER(VLOOKUP(B1040,'ACCESS EXPORT'!$B:$P,15,FALSE)),""&amp;CHAR(10)&amp;"(Transfer In",TEXT('ACCESS EXPORT'!X1040," MM/DD/YYY)"))))))</f>
        <v>BUTSCHEK, STACY</v>
      </c>
      <c r="O1040" s="4" t="str">
        <f>_xlfn.IFNA(VLOOKUP(B1040,'ACCESS EXPORT'!$B:$Q,16,FALSE),"")</f>
        <v>CNM</v>
      </c>
      <c r="P1040" s="4" t="str">
        <f>_xlfn.IFNA(VLOOKUP(B1040,'ACCESS EXPORT'!B:W,22,FALSE),"-")</f>
        <v>1467891820</v>
      </c>
      <c r="Q1040" s="4" t="str">
        <f>_xlfn.IFNA(VLOOKUP(A1040,'ACCESS EXPORT'!$A:$AG,33,0),"-")</f>
        <v>Alejandra Torres</v>
      </c>
      <c r="R1040" s="4" t="str">
        <f>_xlfn.IFNA(VLOOKUP(A1040,'ACCESS EXPORT'!$A:$AH,34,0),"-")</f>
        <v>GME Hospital HR</v>
      </c>
      <c r="S1040" s="4" t="str">
        <f>_xlfn.IFNA(VLOOKUP(A1040,'ACCESS EXPORT'!$A:$AI,35,0),"-")</f>
        <v>Anna Bachtis</v>
      </c>
      <c r="T1040" s="4" t="str">
        <f>_xlfn.IFNA(VLOOKUP(A1040,'ACCESS EXPORT'!$A:$AJ,36,0),"-")</f>
        <v>Rebecca Richardson</v>
      </c>
      <c r="U1040" s="4" t="str">
        <f>_xlfn.IFNA(VLOOKUP(A1040,'ACCESS EXPORT'!$A:$AK,37,0),"-")</f>
        <v>Cerner</v>
      </c>
      <c r="V1040" s="4" t="str">
        <f>_xlfn.IFNA(VLOOKUP(A1040,'ACCESS EXPORT'!$A:$AL,38,0),"-")</f>
        <v>FHMG_LOCH HAVEN OB GYN OV</v>
      </c>
      <c r="W1040" s="4" t="str">
        <f>_xlfn.IFNA(VLOOKUP(A1040,'ACCESS EXPORT'!$A:$AM,39,0),"-")</f>
        <v/>
      </c>
      <c r="X1040" s="4" t="str">
        <f>_xlfn.IFNA(VLOOKUP(A1040,'ACCESS EXPORT'!$A:$AN,40,0),"-")</f>
        <v>Karen Kelly</v>
      </c>
      <c r="Y1040" s="26" t="str">
        <f>_xlfn.IFNA(VLOOKUP(A1040,'ACCESS EXPORT'!A:AO,41,0),"")</f>
        <v>Andrea Brantley</v>
      </c>
      <c r="Z1040" s="26" t="str">
        <f>_xlfn.IFNA(VLOOKUP(A1040,'ACCESS EXPORT'!A:AP,42,0),"")</f>
        <v/>
      </c>
      <c r="AA1040" s="26" t="str">
        <f>_xlfn.IFNA(VLOOKUP(A1040,'ACCESS EXPORT'!A:AQ,43,0),"")</f>
        <v>Sara Channing</v>
      </c>
    </row>
    <row r="1041" spans="1:27" ht="18.75" x14ac:dyDescent="0.25">
      <c r="A1041" s="33">
        <v>365</v>
      </c>
      <c r="B1041" s="10">
        <v>2195</v>
      </c>
      <c r="C1041" s="7" t="str">
        <f ca="1">IFERROR(UPPER(IF(AND('ACCESS EXPORT'!AA1041="",'ACCESS EXPORT'!Z1041=""),VLOOKUP(A1041,'ACCESS EXPORT'!$A:$AF,32,FALSE),(IF('ACCESS EXPORT'!AA1041&lt;&gt;"",CONCATENATE(VLOOKUP(A1041,'ACCESS EXPORT'!$A:$AF,32,FALSE)," (Closed",TEXT('ACCESS EXPORT'!AA1041," MM/DD/YYY)")),IF(TODAY()&lt;(('ACCESS EXPORT'!Z1041)+30),CONCATENATE(VLOOKUP(A1041,'ACCESS EXPORT'!$A:$AF,32,FALSE)," (Opens",TEXT('ACCESS EXPORT'!Z1041," MM/DD/YYY)")),VLOOKUP(A1041,'ACCESS EXPORT'!$A:$AF,32,FALSE)))))),"-")</f>
        <v>ADVENTHEALTH MEDICAL GROUP OB GYN AT OVIEDO</v>
      </c>
      <c r="D1041" s="3" t="str">
        <f ca="1">IFERROR(UPPER(IF(AND('ACCESS EXPORT'!AA1041="",'ACCESS EXPORT'!Z1041=""),VLOOKUP(A1041,'ACCESS EXPORT'!$A:$AF,28,FALSE),(IF('ACCESS EXPORT'!AA1041&lt;&gt;"",CONCATENATE(VLOOKUP(A1041,'ACCESS EXPORT'!$A:$AF,28,FALSE)," (Closed",TEXT('ACCESS EXPORT'!AA1041," MM/DD/YYY)")),IF(TODAY()&lt;(('ACCESS EXPORT'!Z1041)+30),CONCATENATE(VLOOKUP(A1041,'ACCESS EXPORT'!$A:$AF,28,FALSE)," (Opens",TEXT('ACCESS EXPORT'!Z1041," MM/DD/YYY)")),VLOOKUP(A1041,'ACCESS EXPORT'!$A:$AF,28,FALSE)))))),"-")</f>
        <v>LOCH HAVEN OB-GYN GROUP OVIEDO</v>
      </c>
      <c r="E1041" s="3" t="str">
        <f>VLOOKUP($A1041,'ACCESS EXPORT'!$A:$AF,3,FALSE)</f>
        <v>7785</v>
      </c>
      <c r="F1041" s="3" t="str">
        <f>UPPER(CONCATENATE(VLOOKUP(A1041,'ACCESS EXPORT'!$A:$AF,4,FALSE)," ",VLOOKUP(A1041,'ACCESS EXPORT'!$A:$AF,5,FALSE)," ",VLOOKUP(A1041,'ACCESS EXPORT'!$A:$AF,6,FALSE)," ",VLOOKUP(A1041,'ACCESS EXPORT'!$A:$AA,7,FALSE)," ",VLOOKUP(A1041,'ACCESS EXPORT'!$A:$AA,8,FALSE)))</f>
        <v>8000 RED BUG LAKE RD SUITE 260 OVEIDO FL 32765</v>
      </c>
      <c r="G1041" s="4" t="str">
        <f>UPPER(VLOOKUP($A1041,'ACCESS EXPORT'!$A:$AF,9,FALSE))</f>
        <v>ORANGE</v>
      </c>
      <c r="H1041" s="4" t="str">
        <f>_xlfn.IFNA(VLOOKUP($B1041,'ACCESS EXPORT'!$B:$J,9,FALSE),"")</f>
        <v>GME</v>
      </c>
      <c r="I1041" s="3" t="str">
        <f>CONCATENATE("(P)",VLOOKUP($A1041,'ACCESS EXPORT'!$A:$AF,11,FALSE)," (F)",VLOOKUP($A1041,'ACCESS EXPORT'!$A:$AF,29,FALSE))</f>
        <v>(P)(407) 821-3699 (F)(407) 890-9961</v>
      </c>
      <c r="J1041" s="4" t="str">
        <f>UPPER(VLOOKUP($A1041,'ACCESS EXPORT'!$A:$AF,12,FALSE))</f>
        <v>OB/GYN</v>
      </c>
      <c r="K1041" s="4" t="str">
        <f>UPPER(VLOOKUP($A1041,'ACCESS EXPORT'!$A:$AF,13,FALSE))</f>
        <v>DEBORAH HAYWOOD</v>
      </c>
      <c r="L1041" s="3" t="str">
        <f>IF(AND(VLOOKUP(A1041,'ACCESS EXPORT'!A:AE,1,0),'ACCESS EXPORT'!N1041=""),UPPER(CONCATENATE('ACCESS EXPORT'!AE1041)),IF(VLOOKUP(A1041,'ACCESS EXPORT'!A:AE,1,0),UPPER(CONCATENATE('ACCESS EXPORT'!N1041," "&amp;CHAR(10),'ACCESS EXPORT'!AE1041))))</f>
        <v>KATHRYN WILSON 
JAMES HARBOTTLE (AD)</v>
      </c>
      <c r="M1041" s="4" t="str">
        <f>UPPER(VLOOKUP($A1041,'ACCESS EXPORT'!$A:$O,15,FALSE))</f>
        <v>LEIDA SANTOS (PM)</v>
      </c>
      <c r="N1041" s="4" t="str">
        <f ca="1">IF(AND('ACCESS EXPORT'!X1041="",'ACCESS EXPORT'!Y1041=""),IF('ACCESS EXPORT'!V1041&lt;&gt;"",(IF(TODAY()-'ACCESS EXPORT'!V1041&gt;=-60,UPPER(CONCATENATE(VLOOKUP(B1041,'ACCESS EXPORT'!$B:$P,15,FALSE),""&amp;CHAR(10)&amp;"(SEP",TEXT('ACCESS EXPORT'!V1041," MM/DD/YYY)"))),IF(TODAY()-'ACCESS EXPORT'!V1041&lt;0,UPPER(VLOOKUP(B1041,'ACCESS EXPORT'!$B:$P,15,FALSE)),UPPER(VLOOKUP(B1041,'ACCESS EXPORT'!$B:$P,15,FALSE))))),IF('ACCESS EXPORT'!U1041="",UPPER(VLOOKUP(B1041,'ACCESS EXPORT'!$B:$P,15,FALSE)),IF(TODAY()-'ACCESS EXPORT'!U1041&lt;=30,CONCATENATE(UPPER(VLOOKUP(B1041,'ACCESS EXPORT'!$B:$P,15,FALSE)),""&amp;CHAR(10)&amp;"(NEW",TEXT('ACCESS EXPORT'!U1041," MM/DD/YYY)")),IF(AND(TODAY()-'ACCESS EXPORT'!U1041&gt;30,TODAY()&gt;0),UPPER(VLOOKUP(B1041,'ACCESS EXPORT'!$B:$P,15,FALSE)))))),IF('ACCESS EXPORT'!Y1041&lt;&gt;"",UPPER(CONCATENATE(UPPER(VLOOKUP(B1041,'ACCESS EXPORT'!$B:$P,15,FALSE)),""&amp;CHAR(10)&amp;"(Transfer Out",TEXT('ACCESS EXPORT'!Y1041," MM/DD/YYY)"))),IF('ACCESS EXPORT'!X1041&lt;&gt;"",UPPER(CONCATENATE(UPPER(VLOOKUP(B1041,'ACCESS EXPORT'!$B:$P,15,FALSE)),""&amp;CHAR(10)&amp;"(Transfer In",TEXT('ACCESS EXPORT'!X1041," MM/DD/YYY)"))))))</f>
        <v>PATIL, GARGEY</v>
      </c>
      <c r="O1041" s="4" t="str">
        <f>_xlfn.IFNA(VLOOKUP(B1041,'ACCESS EXPORT'!$B:$Q,16,FALSE),"")</f>
        <v>MD</v>
      </c>
      <c r="P1041" s="4" t="str">
        <f>_xlfn.IFNA(VLOOKUP(B1041,'ACCESS EXPORT'!B:W,22,FALSE),"-")</f>
        <v>1457351595</v>
      </c>
      <c r="Q1041" s="4" t="str">
        <f>_xlfn.IFNA(VLOOKUP(A1041,'ACCESS EXPORT'!$A:$AG,33,0),"-")</f>
        <v>Alejandra Torres</v>
      </c>
      <c r="R1041" s="4" t="str">
        <f>_xlfn.IFNA(VLOOKUP(A1041,'ACCESS EXPORT'!$A:$AH,34,0),"-")</f>
        <v>GME Hospital HR</v>
      </c>
      <c r="S1041" s="4" t="str">
        <f>_xlfn.IFNA(VLOOKUP(A1041,'ACCESS EXPORT'!$A:$AI,35,0),"-")</f>
        <v>Anna Bachtis</v>
      </c>
      <c r="T1041" s="4" t="str">
        <f>_xlfn.IFNA(VLOOKUP(A1041,'ACCESS EXPORT'!$A:$AJ,36,0),"-")</f>
        <v>Rebecca Richardson</v>
      </c>
      <c r="U1041" s="4" t="str">
        <f>_xlfn.IFNA(VLOOKUP(A1041,'ACCESS EXPORT'!$A:$AK,37,0),"-")</f>
        <v>Cerner</v>
      </c>
      <c r="V1041" s="4" t="str">
        <f>_xlfn.IFNA(VLOOKUP(A1041,'ACCESS EXPORT'!$A:$AL,38,0),"-")</f>
        <v>FHMG_LOCH HAVEN OB GYN OV</v>
      </c>
      <c r="W1041" s="4" t="str">
        <f>_xlfn.IFNA(VLOOKUP(A1041,'ACCESS EXPORT'!$A:$AM,39,0),"-")</f>
        <v/>
      </c>
      <c r="X1041" s="4" t="str">
        <f>_xlfn.IFNA(VLOOKUP(A1041,'ACCESS EXPORT'!$A:$AN,40,0),"-")</f>
        <v>Karen Kelly</v>
      </c>
      <c r="Y1041" s="26" t="str">
        <f>_xlfn.IFNA(VLOOKUP(A1041,'ACCESS EXPORT'!A:AO,41,0),"")</f>
        <v>Andrea Brantley</v>
      </c>
      <c r="Z1041" s="26" t="str">
        <f>_xlfn.IFNA(VLOOKUP(A1041,'ACCESS EXPORT'!A:AP,42,0),"")</f>
        <v/>
      </c>
      <c r="AA1041" s="26" t="str">
        <f>_xlfn.IFNA(VLOOKUP(A1041,'ACCESS EXPORT'!A:AQ,43,0),"")</f>
        <v>Sara Channing</v>
      </c>
    </row>
    <row r="1042" spans="1:27" ht="18.75" x14ac:dyDescent="0.25">
      <c r="A1042" s="33">
        <v>365</v>
      </c>
      <c r="B1042" s="10">
        <v>2191</v>
      </c>
      <c r="C1042" s="7" t="str">
        <f ca="1">IFERROR(UPPER(IF(AND('ACCESS EXPORT'!AA1042="",'ACCESS EXPORT'!Z1042=""),VLOOKUP(A1042,'ACCESS EXPORT'!$A:$AF,32,FALSE),(IF('ACCESS EXPORT'!AA1042&lt;&gt;"",CONCATENATE(VLOOKUP(A1042,'ACCESS EXPORT'!$A:$AF,32,FALSE)," (Closed",TEXT('ACCESS EXPORT'!AA1042," MM/DD/YYY)")),IF(TODAY()&lt;(('ACCESS EXPORT'!Z1042)+30),CONCATENATE(VLOOKUP(A1042,'ACCESS EXPORT'!$A:$AF,32,FALSE)," (Opens",TEXT('ACCESS EXPORT'!Z1042," MM/DD/YYY)")),VLOOKUP(A1042,'ACCESS EXPORT'!$A:$AF,32,FALSE)))))),"-")</f>
        <v>ADVENTHEALTH MEDICAL GROUP OB GYN AT OVIEDO</v>
      </c>
      <c r="D1042" s="3" t="str">
        <f ca="1">IFERROR(UPPER(IF(AND('ACCESS EXPORT'!AA1042="",'ACCESS EXPORT'!Z1042=""),VLOOKUP(A1042,'ACCESS EXPORT'!$A:$AF,28,FALSE),(IF('ACCESS EXPORT'!AA1042&lt;&gt;"",CONCATENATE(VLOOKUP(A1042,'ACCESS EXPORT'!$A:$AF,28,FALSE)," (Closed",TEXT('ACCESS EXPORT'!AA1042," MM/DD/YYY)")),IF(TODAY()&lt;(('ACCESS EXPORT'!Z1042)+30),CONCATENATE(VLOOKUP(A1042,'ACCESS EXPORT'!$A:$AF,28,FALSE)," (Opens",TEXT('ACCESS EXPORT'!Z1042," MM/DD/YYY)")),VLOOKUP(A1042,'ACCESS EXPORT'!$A:$AF,28,FALSE)))))),"-")</f>
        <v>LOCH HAVEN OB-GYN GROUP OVIEDO</v>
      </c>
      <c r="E1042" s="3" t="str">
        <f>VLOOKUP($A1042,'ACCESS EXPORT'!$A:$AF,3,FALSE)</f>
        <v>7785</v>
      </c>
      <c r="F1042" s="3" t="str">
        <f>UPPER(CONCATENATE(VLOOKUP(A1042,'ACCESS EXPORT'!$A:$AF,4,FALSE)," ",VLOOKUP(A1042,'ACCESS EXPORT'!$A:$AF,5,FALSE)," ",VLOOKUP(A1042,'ACCESS EXPORT'!$A:$AF,6,FALSE)," ",VLOOKUP(A1042,'ACCESS EXPORT'!$A:$AA,7,FALSE)," ",VLOOKUP(A1042,'ACCESS EXPORT'!$A:$AA,8,FALSE)))</f>
        <v>8000 RED BUG LAKE RD SUITE 260 OVEIDO FL 32765</v>
      </c>
      <c r="G1042" s="4" t="str">
        <f>UPPER(VLOOKUP($A1042,'ACCESS EXPORT'!$A:$AF,9,FALSE))</f>
        <v>ORANGE</v>
      </c>
      <c r="H1042" s="4" t="str">
        <f>_xlfn.IFNA(VLOOKUP($B1042,'ACCESS EXPORT'!$B:$J,9,FALSE),"")</f>
        <v>GME</v>
      </c>
      <c r="I1042" s="3" t="str">
        <f>CONCATENATE("(P)",VLOOKUP($A1042,'ACCESS EXPORT'!$A:$AF,11,FALSE)," (F)",VLOOKUP($A1042,'ACCESS EXPORT'!$A:$AF,29,FALSE))</f>
        <v>(P)(407) 821-3699 (F)(407) 890-9961</v>
      </c>
      <c r="J1042" s="4" t="str">
        <f>UPPER(VLOOKUP($A1042,'ACCESS EXPORT'!$A:$AF,12,FALSE))</f>
        <v>OB/GYN</v>
      </c>
      <c r="K1042" s="4" t="str">
        <f>UPPER(VLOOKUP($A1042,'ACCESS EXPORT'!$A:$AF,13,FALSE))</f>
        <v>DEBORAH HAYWOOD</v>
      </c>
      <c r="L1042" s="3" t="str">
        <f>IF(AND(VLOOKUP(A1042,'ACCESS EXPORT'!A:AE,1,0),'ACCESS EXPORT'!N1042=""),UPPER(CONCATENATE('ACCESS EXPORT'!AE1042)),IF(VLOOKUP(A1042,'ACCESS EXPORT'!A:AE,1,0),UPPER(CONCATENATE('ACCESS EXPORT'!N1042," "&amp;CHAR(10),'ACCESS EXPORT'!AE1042))))</f>
        <v>KATHRYN WILSON 
JAMES HARBOTTLE (AD)</v>
      </c>
      <c r="M1042" s="4" t="str">
        <f>UPPER(VLOOKUP($A1042,'ACCESS EXPORT'!$A:$O,15,FALSE))</f>
        <v>LEIDA SANTOS (PM)</v>
      </c>
      <c r="N1042" s="4" t="str">
        <f ca="1">IF(AND('ACCESS EXPORT'!X1042="",'ACCESS EXPORT'!Y1042=""),IF('ACCESS EXPORT'!V1042&lt;&gt;"",(IF(TODAY()-'ACCESS EXPORT'!V1042&gt;=-60,UPPER(CONCATENATE(VLOOKUP(B1042,'ACCESS EXPORT'!$B:$P,15,FALSE),""&amp;CHAR(10)&amp;"(SEP",TEXT('ACCESS EXPORT'!V1042," MM/DD/YYY)"))),IF(TODAY()-'ACCESS EXPORT'!V1042&lt;0,UPPER(VLOOKUP(B1042,'ACCESS EXPORT'!$B:$P,15,FALSE)),UPPER(VLOOKUP(B1042,'ACCESS EXPORT'!$B:$P,15,FALSE))))),IF('ACCESS EXPORT'!U1042="",UPPER(VLOOKUP(B1042,'ACCESS EXPORT'!$B:$P,15,FALSE)),IF(TODAY()-'ACCESS EXPORT'!U1042&lt;=30,CONCATENATE(UPPER(VLOOKUP(B1042,'ACCESS EXPORT'!$B:$P,15,FALSE)),""&amp;CHAR(10)&amp;"(NEW",TEXT('ACCESS EXPORT'!U1042," MM/DD/YYY)")),IF(AND(TODAY()-'ACCESS EXPORT'!U1042&gt;30,TODAY()&gt;0),UPPER(VLOOKUP(B1042,'ACCESS EXPORT'!$B:$P,15,FALSE)))))),IF('ACCESS EXPORT'!Y1042&lt;&gt;"",UPPER(CONCATENATE(UPPER(VLOOKUP(B1042,'ACCESS EXPORT'!$B:$P,15,FALSE)),""&amp;CHAR(10)&amp;"(Transfer Out",TEXT('ACCESS EXPORT'!Y1042," MM/DD/YYY)"))),IF('ACCESS EXPORT'!X1042&lt;&gt;"",UPPER(CONCATENATE(UPPER(VLOOKUP(B1042,'ACCESS EXPORT'!$B:$P,15,FALSE)),""&amp;CHAR(10)&amp;"(Transfer In",TEXT('ACCESS EXPORT'!X1042," MM/DD/YYY)"))))))</f>
        <v>BROWN, DEBORAH</v>
      </c>
      <c r="O1042" s="4" t="str">
        <f>_xlfn.IFNA(VLOOKUP(B1042,'ACCESS EXPORT'!$B:$Q,16,FALSE),"")</f>
        <v>CNM</v>
      </c>
      <c r="P1042" s="4" t="str">
        <f>_xlfn.IFNA(VLOOKUP(B1042,'ACCESS EXPORT'!B:W,22,FALSE),"-")</f>
        <v>1043264427</v>
      </c>
      <c r="Q1042" s="4" t="str">
        <f>_xlfn.IFNA(VLOOKUP(A1042,'ACCESS EXPORT'!$A:$AG,33,0),"-")</f>
        <v>Alejandra Torres</v>
      </c>
      <c r="R1042" s="4" t="str">
        <f>_xlfn.IFNA(VLOOKUP(A1042,'ACCESS EXPORT'!$A:$AH,34,0),"-")</f>
        <v>GME Hospital HR</v>
      </c>
      <c r="S1042" s="4" t="str">
        <f>_xlfn.IFNA(VLOOKUP(A1042,'ACCESS EXPORT'!$A:$AI,35,0),"-")</f>
        <v>Anna Bachtis</v>
      </c>
      <c r="T1042" s="4" t="str">
        <f>_xlfn.IFNA(VLOOKUP(A1042,'ACCESS EXPORT'!$A:$AJ,36,0),"-")</f>
        <v>Rebecca Richardson</v>
      </c>
      <c r="U1042" s="4" t="str">
        <f>_xlfn.IFNA(VLOOKUP(A1042,'ACCESS EXPORT'!$A:$AK,37,0),"-")</f>
        <v>Cerner</v>
      </c>
      <c r="V1042" s="4" t="str">
        <f>_xlfn.IFNA(VLOOKUP(A1042,'ACCESS EXPORT'!$A:$AL,38,0),"-")</f>
        <v>FHMG_LOCH HAVEN OB GYN OV</v>
      </c>
      <c r="W1042" s="4" t="str">
        <f>_xlfn.IFNA(VLOOKUP(A1042,'ACCESS EXPORT'!$A:$AM,39,0),"-")</f>
        <v/>
      </c>
      <c r="X1042" s="4" t="str">
        <f>_xlfn.IFNA(VLOOKUP(A1042,'ACCESS EXPORT'!$A:$AN,40,0),"-")</f>
        <v>Karen Kelly</v>
      </c>
      <c r="Y1042" s="26" t="str">
        <f>_xlfn.IFNA(VLOOKUP(A1042,'ACCESS EXPORT'!A:AO,41,0),"")</f>
        <v>Andrea Brantley</v>
      </c>
      <c r="Z1042" s="26" t="str">
        <f>_xlfn.IFNA(VLOOKUP(A1042,'ACCESS EXPORT'!A:AP,42,0),"")</f>
        <v/>
      </c>
      <c r="AA1042" s="26" t="str">
        <f>_xlfn.IFNA(VLOOKUP(A1042,'ACCESS EXPORT'!A:AQ,43,0),"")</f>
        <v>Sara Channing</v>
      </c>
    </row>
    <row r="1043" spans="1:27" ht="18.75" x14ac:dyDescent="0.25">
      <c r="A1043" s="33">
        <v>365</v>
      </c>
      <c r="B1043" s="10">
        <v>2211</v>
      </c>
      <c r="C1043" s="7" t="str">
        <f ca="1">IFERROR(UPPER(IF(AND('ACCESS EXPORT'!AA1043="",'ACCESS EXPORT'!Z1043=""),VLOOKUP(A1043,'ACCESS EXPORT'!$A:$AF,32,FALSE),(IF('ACCESS EXPORT'!AA1043&lt;&gt;"",CONCATENATE(VLOOKUP(A1043,'ACCESS EXPORT'!$A:$AF,32,FALSE)," (Closed",TEXT('ACCESS EXPORT'!AA1043," MM/DD/YYY)")),IF(TODAY()&lt;(('ACCESS EXPORT'!Z1043)+30),CONCATENATE(VLOOKUP(A1043,'ACCESS EXPORT'!$A:$AF,32,FALSE)," (Opens",TEXT('ACCESS EXPORT'!Z1043," MM/DD/YYY)")),VLOOKUP(A1043,'ACCESS EXPORT'!$A:$AF,32,FALSE)))))),"-")</f>
        <v>ADVENTHEALTH MEDICAL GROUP OB GYN AT OVIEDO</v>
      </c>
      <c r="D1043" s="3" t="str">
        <f ca="1">IFERROR(UPPER(IF(AND('ACCESS EXPORT'!AA1043="",'ACCESS EXPORT'!Z1043=""),VLOOKUP(A1043,'ACCESS EXPORT'!$A:$AF,28,FALSE),(IF('ACCESS EXPORT'!AA1043&lt;&gt;"",CONCATENATE(VLOOKUP(A1043,'ACCESS EXPORT'!$A:$AF,28,FALSE)," (Closed",TEXT('ACCESS EXPORT'!AA1043," MM/DD/YYY)")),IF(TODAY()&lt;(('ACCESS EXPORT'!Z1043)+30),CONCATENATE(VLOOKUP(A1043,'ACCESS EXPORT'!$A:$AF,28,FALSE)," (Opens",TEXT('ACCESS EXPORT'!Z1043," MM/DD/YYY)")),VLOOKUP(A1043,'ACCESS EXPORT'!$A:$AF,28,FALSE)))))),"-")</f>
        <v>LOCH HAVEN OB-GYN GROUP OVIEDO</v>
      </c>
      <c r="E1043" s="3" t="str">
        <f>VLOOKUP($A1043,'ACCESS EXPORT'!$A:$AF,3,FALSE)</f>
        <v>7785</v>
      </c>
      <c r="F1043" s="3" t="str">
        <f>UPPER(CONCATENATE(VLOOKUP(A1043,'ACCESS EXPORT'!$A:$AF,4,FALSE)," ",VLOOKUP(A1043,'ACCESS EXPORT'!$A:$AF,5,FALSE)," ",VLOOKUP(A1043,'ACCESS EXPORT'!$A:$AF,6,FALSE)," ",VLOOKUP(A1043,'ACCESS EXPORT'!$A:$AA,7,FALSE)," ",VLOOKUP(A1043,'ACCESS EXPORT'!$A:$AA,8,FALSE)))</f>
        <v>8000 RED BUG LAKE RD SUITE 260 OVEIDO FL 32765</v>
      </c>
      <c r="G1043" s="4" t="str">
        <f>UPPER(VLOOKUP($A1043,'ACCESS EXPORT'!$A:$AF,9,FALSE))</f>
        <v>ORANGE</v>
      </c>
      <c r="H1043" s="4" t="str">
        <f>_xlfn.IFNA(VLOOKUP($B1043,'ACCESS EXPORT'!$B:$J,9,FALSE),"")</f>
        <v>GME</v>
      </c>
      <c r="I1043" s="3" t="str">
        <f>CONCATENATE("(P)",VLOOKUP($A1043,'ACCESS EXPORT'!$A:$AF,11,FALSE)," (F)",VLOOKUP($A1043,'ACCESS EXPORT'!$A:$AF,29,FALSE))</f>
        <v>(P)(407) 821-3699 (F)(407) 890-9961</v>
      </c>
      <c r="J1043" s="4" t="str">
        <f>UPPER(VLOOKUP($A1043,'ACCESS EXPORT'!$A:$AF,12,FALSE))</f>
        <v>OB/GYN</v>
      </c>
      <c r="K1043" s="4" t="str">
        <f>UPPER(VLOOKUP($A1043,'ACCESS EXPORT'!$A:$AF,13,FALSE))</f>
        <v>DEBORAH HAYWOOD</v>
      </c>
      <c r="L1043" s="3" t="str">
        <f>IF(AND(VLOOKUP(A1043,'ACCESS EXPORT'!A:AE,1,0),'ACCESS EXPORT'!N1043=""),UPPER(CONCATENATE('ACCESS EXPORT'!AE1043)),IF(VLOOKUP(A1043,'ACCESS EXPORT'!A:AE,1,0),UPPER(CONCATENATE('ACCESS EXPORT'!N1043," "&amp;CHAR(10),'ACCESS EXPORT'!AE1043))))</f>
        <v>KATHRYN WILSON 
JAMES HARBOTTLE (AD)</v>
      </c>
      <c r="M1043" s="4" t="str">
        <f>UPPER(VLOOKUP($A1043,'ACCESS EXPORT'!$A:$O,15,FALSE))</f>
        <v>LEIDA SANTOS (PM)</v>
      </c>
      <c r="N1043" s="4" t="str">
        <f ca="1">IF(AND('ACCESS EXPORT'!X1043="",'ACCESS EXPORT'!Y1043=""),IF('ACCESS EXPORT'!V1043&lt;&gt;"",(IF(TODAY()-'ACCESS EXPORT'!V1043&gt;=-60,UPPER(CONCATENATE(VLOOKUP(B1043,'ACCESS EXPORT'!$B:$P,15,FALSE),""&amp;CHAR(10)&amp;"(SEP",TEXT('ACCESS EXPORT'!V1043," MM/DD/YYY)"))),IF(TODAY()-'ACCESS EXPORT'!V1043&lt;0,UPPER(VLOOKUP(B1043,'ACCESS EXPORT'!$B:$P,15,FALSE)),UPPER(VLOOKUP(B1043,'ACCESS EXPORT'!$B:$P,15,FALSE))))),IF('ACCESS EXPORT'!U1043="",UPPER(VLOOKUP(B1043,'ACCESS EXPORT'!$B:$P,15,FALSE)),IF(TODAY()-'ACCESS EXPORT'!U1043&lt;=30,CONCATENATE(UPPER(VLOOKUP(B1043,'ACCESS EXPORT'!$B:$P,15,FALSE)),""&amp;CHAR(10)&amp;"(NEW",TEXT('ACCESS EXPORT'!U1043," MM/DD/YYY)")),IF(AND(TODAY()-'ACCESS EXPORT'!U1043&gt;30,TODAY()&gt;0),UPPER(VLOOKUP(B1043,'ACCESS EXPORT'!$B:$P,15,FALSE)))))),IF('ACCESS EXPORT'!Y1043&lt;&gt;"",UPPER(CONCATENATE(UPPER(VLOOKUP(B1043,'ACCESS EXPORT'!$B:$P,15,FALSE)),""&amp;CHAR(10)&amp;"(Transfer Out",TEXT('ACCESS EXPORT'!Y1043," MM/DD/YYY)"))),IF('ACCESS EXPORT'!X1043&lt;&gt;"",UPPER(CONCATENATE(UPPER(VLOOKUP(B1043,'ACCESS EXPORT'!$B:$P,15,FALSE)),""&amp;CHAR(10)&amp;"(Transfer In",TEXT('ACCESS EXPORT'!X1043," MM/DD/YYY)"))))))</f>
        <v>FERNANDO ROCA</v>
      </c>
      <c r="O1043" s="4" t="str">
        <f>_xlfn.IFNA(VLOOKUP(B1043,'ACCESS EXPORT'!$B:$Q,16,FALSE),"")</f>
        <v>MD</v>
      </c>
      <c r="P1043" s="4" t="str">
        <f>_xlfn.IFNA(VLOOKUP(B1043,'ACCESS EXPORT'!B:W,22,FALSE),"-")</f>
        <v>1669645453</v>
      </c>
      <c r="Q1043" s="4" t="str">
        <f>_xlfn.IFNA(VLOOKUP(A1043,'ACCESS EXPORT'!$A:$AG,33,0),"-")</f>
        <v>Alejandra Torres</v>
      </c>
      <c r="R1043" s="4" t="str">
        <f>_xlfn.IFNA(VLOOKUP(A1043,'ACCESS EXPORT'!$A:$AH,34,0),"-")</f>
        <v>GME Hospital HR</v>
      </c>
      <c r="S1043" s="4" t="str">
        <f>_xlfn.IFNA(VLOOKUP(A1043,'ACCESS EXPORT'!$A:$AI,35,0),"-")</f>
        <v>Anna Bachtis</v>
      </c>
      <c r="T1043" s="4" t="str">
        <f>_xlfn.IFNA(VLOOKUP(A1043,'ACCESS EXPORT'!$A:$AJ,36,0),"-")</f>
        <v>Rebecca Richardson</v>
      </c>
      <c r="U1043" s="4" t="str">
        <f>_xlfn.IFNA(VLOOKUP(A1043,'ACCESS EXPORT'!$A:$AK,37,0),"-")</f>
        <v>Cerner</v>
      </c>
      <c r="V1043" s="4" t="str">
        <f>_xlfn.IFNA(VLOOKUP(A1043,'ACCESS EXPORT'!$A:$AL,38,0),"-")</f>
        <v>FHMG_LOCH HAVEN OB GYN OV</v>
      </c>
      <c r="W1043" s="4" t="str">
        <f>_xlfn.IFNA(VLOOKUP(A1043,'ACCESS EXPORT'!$A:$AM,39,0),"-")</f>
        <v/>
      </c>
      <c r="X1043" s="4" t="str">
        <f>_xlfn.IFNA(VLOOKUP(A1043,'ACCESS EXPORT'!$A:$AN,40,0),"-")</f>
        <v>Karen Kelly</v>
      </c>
      <c r="Y1043" s="26" t="str">
        <f>_xlfn.IFNA(VLOOKUP(A1043,'ACCESS EXPORT'!A:AO,41,0),"")</f>
        <v>Andrea Brantley</v>
      </c>
      <c r="Z1043" s="26" t="str">
        <f>_xlfn.IFNA(VLOOKUP(A1043,'ACCESS EXPORT'!A:AP,42,0),"")</f>
        <v/>
      </c>
      <c r="AA1043" s="26" t="str">
        <f>_xlfn.IFNA(VLOOKUP(A1043,'ACCESS EXPORT'!A:AQ,43,0),"")</f>
        <v>Sara Channing</v>
      </c>
    </row>
    <row r="1044" spans="1:27" ht="18.75" x14ac:dyDescent="0.25">
      <c r="A1044" s="33">
        <v>365</v>
      </c>
      <c r="B1044" s="10">
        <v>2193</v>
      </c>
      <c r="C1044" s="7" t="str">
        <f ca="1">IFERROR(UPPER(IF(AND('ACCESS EXPORT'!AA1044="",'ACCESS EXPORT'!Z1044=""),VLOOKUP(A1044,'ACCESS EXPORT'!$A:$AF,32,FALSE),(IF('ACCESS EXPORT'!AA1044&lt;&gt;"",CONCATENATE(VLOOKUP(A1044,'ACCESS EXPORT'!$A:$AF,32,FALSE)," (Closed",TEXT('ACCESS EXPORT'!AA1044," MM/DD/YYY)")),IF(TODAY()&lt;(('ACCESS EXPORT'!Z1044)+30),CONCATENATE(VLOOKUP(A1044,'ACCESS EXPORT'!$A:$AF,32,FALSE)," (Opens",TEXT('ACCESS EXPORT'!Z1044," MM/DD/YYY)")),VLOOKUP(A1044,'ACCESS EXPORT'!$A:$AF,32,FALSE)))))),"-")</f>
        <v>ADVENTHEALTH MEDICAL GROUP OB GYN AT OVIEDO</v>
      </c>
      <c r="D1044" s="3" t="str">
        <f ca="1">IFERROR(UPPER(IF(AND('ACCESS EXPORT'!AA1044="",'ACCESS EXPORT'!Z1044=""),VLOOKUP(A1044,'ACCESS EXPORT'!$A:$AF,28,FALSE),(IF('ACCESS EXPORT'!AA1044&lt;&gt;"",CONCATENATE(VLOOKUP(A1044,'ACCESS EXPORT'!$A:$AF,28,FALSE)," (Closed",TEXT('ACCESS EXPORT'!AA1044," MM/DD/YYY)")),IF(TODAY()&lt;(('ACCESS EXPORT'!Z1044)+30),CONCATENATE(VLOOKUP(A1044,'ACCESS EXPORT'!$A:$AF,28,FALSE)," (Opens",TEXT('ACCESS EXPORT'!Z1044," MM/DD/YYY)")),VLOOKUP(A1044,'ACCESS EXPORT'!$A:$AF,28,FALSE)))))),"-")</f>
        <v>LOCH HAVEN OB-GYN GROUP OVIEDO</v>
      </c>
      <c r="E1044" s="3" t="str">
        <f>VLOOKUP($A1044,'ACCESS EXPORT'!$A:$AF,3,FALSE)</f>
        <v>7785</v>
      </c>
      <c r="F1044" s="3" t="str">
        <f>UPPER(CONCATENATE(VLOOKUP(A1044,'ACCESS EXPORT'!$A:$AF,4,FALSE)," ",VLOOKUP(A1044,'ACCESS EXPORT'!$A:$AF,5,FALSE)," ",VLOOKUP(A1044,'ACCESS EXPORT'!$A:$AF,6,FALSE)," ",VLOOKUP(A1044,'ACCESS EXPORT'!$A:$AA,7,FALSE)," ",VLOOKUP(A1044,'ACCESS EXPORT'!$A:$AA,8,FALSE)))</f>
        <v>8000 RED BUG LAKE RD SUITE 260 OVEIDO FL 32765</v>
      </c>
      <c r="G1044" s="4" t="str">
        <f>UPPER(VLOOKUP($A1044,'ACCESS EXPORT'!$A:$AF,9,FALSE))</f>
        <v>ORANGE</v>
      </c>
      <c r="H1044" s="4" t="str">
        <f>_xlfn.IFNA(VLOOKUP($B1044,'ACCESS EXPORT'!$B:$J,9,FALSE),"")</f>
        <v>GME</v>
      </c>
      <c r="I1044" s="3" t="str">
        <f>CONCATENATE("(P)",VLOOKUP($A1044,'ACCESS EXPORT'!$A:$AF,11,FALSE)," (F)",VLOOKUP($A1044,'ACCESS EXPORT'!$A:$AF,29,FALSE))</f>
        <v>(P)(407) 821-3699 (F)(407) 890-9961</v>
      </c>
      <c r="J1044" s="4" t="str">
        <f>UPPER(VLOOKUP($A1044,'ACCESS EXPORT'!$A:$AF,12,FALSE))</f>
        <v>OB/GYN</v>
      </c>
      <c r="K1044" s="4" t="str">
        <f>UPPER(VLOOKUP($A1044,'ACCESS EXPORT'!$A:$AF,13,FALSE))</f>
        <v>DEBORAH HAYWOOD</v>
      </c>
      <c r="L1044" s="3" t="str">
        <f>IF(AND(VLOOKUP(A1044,'ACCESS EXPORT'!A:AE,1,0),'ACCESS EXPORT'!N1044=""),UPPER(CONCATENATE('ACCESS EXPORT'!AE1044)),IF(VLOOKUP(A1044,'ACCESS EXPORT'!A:AE,1,0),UPPER(CONCATENATE('ACCESS EXPORT'!N1044," "&amp;CHAR(10),'ACCESS EXPORT'!AE1044))))</f>
        <v>KATHRYN WILSON 
JAMES HARBOTTLE (AD)</v>
      </c>
      <c r="M1044" s="4" t="str">
        <f>UPPER(VLOOKUP($A1044,'ACCESS EXPORT'!$A:$O,15,FALSE))</f>
        <v>LEIDA SANTOS (PM)</v>
      </c>
      <c r="N1044" s="4" t="str">
        <f ca="1">IF(AND('ACCESS EXPORT'!X1044="",'ACCESS EXPORT'!Y1044=""),IF('ACCESS EXPORT'!V1044&lt;&gt;"",(IF(TODAY()-'ACCESS EXPORT'!V1044&gt;=-60,UPPER(CONCATENATE(VLOOKUP(B1044,'ACCESS EXPORT'!$B:$P,15,FALSE),""&amp;CHAR(10)&amp;"(SEP",TEXT('ACCESS EXPORT'!V1044," MM/DD/YYY)"))),IF(TODAY()-'ACCESS EXPORT'!V1044&lt;0,UPPER(VLOOKUP(B1044,'ACCESS EXPORT'!$B:$P,15,FALSE)),UPPER(VLOOKUP(B1044,'ACCESS EXPORT'!$B:$P,15,FALSE))))),IF('ACCESS EXPORT'!U1044="",UPPER(VLOOKUP(B1044,'ACCESS EXPORT'!$B:$P,15,FALSE)),IF(TODAY()-'ACCESS EXPORT'!U1044&lt;=30,CONCATENATE(UPPER(VLOOKUP(B1044,'ACCESS EXPORT'!$B:$P,15,FALSE)),""&amp;CHAR(10)&amp;"(NEW",TEXT('ACCESS EXPORT'!U1044," MM/DD/YYY)")),IF(AND(TODAY()-'ACCESS EXPORT'!U1044&gt;30,TODAY()&gt;0),UPPER(VLOOKUP(B1044,'ACCESS EXPORT'!$B:$P,15,FALSE)))))),IF('ACCESS EXPORT'!Y1044&lt;&gt;"",UPPER(CONCATENATE(UPPER(VLOOKUP(B1044,'ACCESS EXPORT'!$B:$P,15,FALSE)),""&amp;CHAR(10)&amp;"(Transfer Out",TEXT('ACCESS EXPORT'!Y1044," MM/DD/YYY)"))),IF('ACCESS EXPORT'!X1044&lt;&gt;"",UPPER(CONCATENATE(UPPER(VLOOKUP(B1044,'ACCESS EXPORT'!$B:$P,15,FALSE)),""&amp;CHAR(10)&amp;"(Transfer In",TEXT('ACCESS EXPORT'!X1044," MM/DD/YYY)"))))))</f>
        <v>CRIDER, MARK</v>
      </c>
      <c r="O1044" s="4" t="str">
        <f>_xlfn.IFNA(VLOOKUP(B1044,'ACCESS EXPORT'!$B:$Q,16,FALSE),"")</f>
        <v>MD</v>
      </c>
      <c r="P1044" s="4" t="str">
        <f>_xlfn.IFNA(VLOOKUP(B1044,'ACCESS EXPORT'!B:W,22,FALSE),"-")</f>
        <v>1265439624</v>
      </c>
      <c r="Q1044" s="4" t="str">
        <f>_xlfn.IFNA(VLOOKUP(A1044,'ACCESS EXPORT'!$A:$AG,33,0),"-")</f>
        <v>Alejandra Torres</v>
      </c>
      <c r="R1044" s="4" t="str">
        <f>_xlfn.IFNA(VLOOKUP(A1044,'ACCESS EXPORT'!$A:$AH,34,0),"-")</f>
        <v>GME Hospital HR</v>
      </c>
      <c r="S1044" s="4" t="str">
        <f>_xlfn.IFNA(VLOOKUP(A1044,'ACCESS EXPORT'!$A:$AI,35,0),"-")</f>
        <v>Anna Bachtis</v>
      </c>
      <c r="T1044" s="4" t="str">
        <f>_xlfn.IFNA(VLOOKUP(A1044,'ACCESS EXPORT'!$A:$AJ,36,0),"-")</f>
        <v>Rebecca Richardson</v>
      </c>
      <c r="U1044" s="4" t="str">
        <f>_xlfn.IFNA(VLOOKUP(A1044,'ACCESS EXPORT'!$A:$AK,37,0),"-")</f>
        <v>Cerner</v>
      </c>
      <c r="V1044" s="4" t="str">
        <f>_xlfn.IFNA(VLOOKUP(A1044,'ACCESS EXPORT'!$A:$AL,38,0),"-")</f>
        <v>FHMG_LOCH HAVEN OB GYN OV</v>
      </c>
      <c r="W1044" s="4" t="str">
        <f>_xlfn.IFNA(VLOOKUP(A1044,'ACCESS EXPORT'!$A:$AM,39,0),"-")</f>
        <v/>
      </c>
      <c r="X1044" s="4" t="str">
        <f>_xlfn.IFNA(VLOOKUP(A1044,'ACCESS EXPORT'!$A:$AN,40,0),"-")</f>
        <v>Karen Kelly</v>
      </c>
      <c r="Y1044" s="26" t="str">
        <f>_xlfn.IFNA(VLOOKUP(A1044,'ACCESS EXPORT'!A:AO,41,0),"")</f>
        <v>Andrea Brantley</v>
      </c>
      <c r="Z1044" s="26" t="str">
        <f>_xlfn.IFNA(VLOOKUP(A1044,'ACCESS EXPORT'!A:AP,42,0),"")</f>
        <v/>
      </c>
      <c r="AA1044" s="26" t="str">
        <f>_xlfn.IFNA(VLOOKUP(A1044,'ACCESS EXPORT'!A:AQ,43,0),"")</f>
        <v>Sara Channing</v>
      </c>
    </row>
    <row r="1045" spans="1:27" ht="18.75" x14ac:dyDescent="0.25">
      <c r="A1045" s="33">
        <v>365</v>
      </c>
      <c r="B1045" s="10">
        <v>2092</v>
      </c>
      <c r="C1045" s="7" t="str">
        <f ca="1">IFERROR(UPPER(IF(AND('ACCESS EXPORT'!AA1045="",'ACCESS EXPORT'!Z1045=""),VLOOKUP(A1045,'ACCESS EXPORT'!$A:$AF,32,FALSE),(IF('ACCESS EXPORT'!AA1045&lt;&gt;"",CONCATENATE(VLOOKUP(A1045,'ACCESS EXPORT'!$A:$AF,32,FALSE)," (Closed",TEXT('ACCESS EXPORT'!AA1045," MM/DD/YYY)")),IF(TODAY()&lt;(('ACCESS EXPORT'!Z1045)+30),CONCATENATE(VLOOKUP(A1045,'ACCESS EXPORT'!$A:$AF,32,FALSE)," (Opens",TEXT('ACCESS EXPORT'!Z1045," MM/DD/YYY)")),VLOOKUP(A1045,'ACCESS EXPORT'!$A:$AF,32,FALSE)))))),"-")</f>
        <v>ADVENTHEALTH MEDICAL GROUP OB GYN AT OVIEDO</v>
      </c>
      <c r="D1045" s="3" t="str">
        <f ca="1">IFERROR(UPPER(IF(AND('ACCESS EXPORT'!AA1045="",'ACCESS EXPORT'!Z1045=""),VLOOKUP(A1045,'ACCESS EXPORT'!$A:$AF,28,FALSE),(IF('ACCESS EXPORT'!AA1045&lt;&gt;"",CONCATENATE(VLOOKUP(A1045,'ACCESS EXPORT'!$A:$AF,28,FALSE)," (Closed",TEXT('ACCESS EXPORT'!AA1045," MM/DD/YYY)")),IF(TODAY()&lt;(('ACCESS EXPORT'!Z1045)+30),CONCATENATE(VLOOKUP(A1045,'ACCESS EXPORT'!$A:$AF,28,FALSE)," (Opens",TEXT('ACCESS EXPORT'!Z1045," MM/DD/YYY)")),VLOOKUP(A1045,'ACCESS EXPORT'!$A:$AF,28,FALSE)))))),"-")</f>
        <v>LOCH HAVEN OB-GYN GROUP OVIEDO</v>
      </c>
      <c r="E1045" s="3" t="str">
        <f>VLOOKUP($A1045,'ACCESS EXPORT'!$A:$AF,3,FALSE)</f>
        <v>7785</v>
      </c>
      <c r="F1045" s="3" t="str">
        <f>UPPER(CONCATENATE(VLOOKUP(A1045,'ACCESS EXPORT'!$A:$AF,4,FALSE)," ",VLOOKUP(A1045,'ACCESS EXPORT'!$A:$AF,5,FALSE)," ",VLOOKUP(A1045,'ACCESS EXPORT'!$A:$AF,6,FALSE)," ",VLOOKUP(A1045,'ACCESS EXPORT'!$A:$AA,7,FALSE)," ",VLOOKUP(A1045,'ACCESS EXPORT'!$A:$AA,8,FALSE)))</f>
        <v>8000 RED BUG LAKE RD SUITE 260 OVEIDO FL 32765</v>
      </c>
      <c r="G1045" s="4" t="str">
        <f>UPPER(VLOOKUP($A1045,'ACCESS EXPORT'!$A:$AF,9,FALSE))</f>
        <v>ORANGE</v>
      </c>
      <c r="H1045" s="4" t="str">
        <f>_xlfn.IFNA(VLOOKUP($B1045,'ACCESS EXPORT'!$B:$J,9,FALSE),"")</f>
        <v>GME</v>
      </c>
      <c r="I1045" s="3" t="str">
        <f>CONCATENATE("(P)",VLOOKUP($A1045,'ACCESS EXPORT'!$A:$AF,11,FALSE)," (F)",VLOOKUP($A1045,'ACCESS EXPORT'!$A:$AF,29,FALSE))</f>
        <v>(P)(407) 821-3699 (F)(407) 890-9961</v>
      </c>
      <c r="J1045" s="4" t="str">
        <f>UPPER(VLOOKUP($A1045,'ACCESS EXPORT'!$A:$AF,12,FALSE))</f>
        <v>OB/GYN</v>
      </c>
      <c r="K1045" s="4" t="str">
        <f>UPPER(VLOOKUP($A1045,'ACCESS EXPORT'!$A:$AF,13,FALSE))</f>
        <v>DEBORAH HAYWOOD</v>
      </c>
      <c r="L1045" s="3" t="str">
        <f>IF(AND(VLOOKUP(A1045,'ACCESS EXPORT'!A:AE,1,0),'ACCESS EXPORT'!N1045=""),UPPER(CONCATENATE('ACCESS EXPORT'!AE1045)),IF(VLOOKUP(A1045,'ACCESS EXPORT'!A:AE,1,0),UPPER(CONCATENATE('ACCESS EXPORT'!N1045," "&amp;CHAR(10),'ACCESS EXPORT'!AE1045))))</f>
        <v>KATHRYN WILSON 
JAMES HARBOTTLE (AD)</v>
      </c>
      <c r="M1045" s="4" t="str">
        <f>UPPER(VLOOKUP($A1045,'ACCESS EXPORT'!$A:$O,15,FALSE))</f>
        <v>LEIDA SANTOS (PM)</v>
      </c>
      <c r="N1045" s="4" t="str">
        <f ca="1">IF(AND('ACCESS EXPORT'!X1045="",'ACCESS EXPORT'!Y1045=""),IF('ACCESS EXPORT'!V1045&lt;&gt;"",(IF(TODAY()-'ACCESS EXPORT'!V1045&gt;=-60,UPPER(CONCATENATE(VLOOKUP(B1045,'ACCESS EXPORT'!$B:$P,15,FALSE),""&amp;CHAR(10)&amp;"(SEP",TEXT('ACCESS EXPORT'!V1045," MM/DD/YYY)"))),IF(TODAY()-'ACCESS EXPORT'!V1045&lt;0,UPPER(VLOOKUP(B1045,'ACCESS EXPORT'!$B:$P,15,FALSE)),UPPER(VLOOKUP(B1045,'ACCESS EXPORT'!$B:$P,15,FALSE))))),IF('ACCESS EXPORT'!U1045="",UPPER(VLOOKUP(B1045,'ACCESS EXPORT'!$B:$P,15,FALSE)),IF(TODAY()-'ACCESS EXPORT'!U1045&lt;=30,CONCATENATE(UPPER(VLOOKUP(B1045,'ACCESS EXPORT'!$B:$P,15,FALSE)),""&amp;CHAR(10)&amp;"(NEW",TEXT('ACCESS EXPORT'!U1045," MM/DD/YYY)")),IF(AND(TODAY()-'ACCESS EXPORT'!U1045&gt;30,TODAY()&gt;0),UPPER(VLOOKUP(B1045,'ACCESS EXPORT'!$B:$P,15,FALSE)))))),IF('ACCESS EXPORT'!Y1045&lt;&gt;"",UPPER(CONCATENATE(UPPER(VLOOKUP(B1045,'ACCESS EXPORT'!$B:$P,15,FALSE)),""&amp;CHAR(10)&amp;"(Transfer Out",TEXT('ACCESS EXPORT'!Y1045," MM/DD/YYY)"))),IF('ACCESS EXPORT'!X1045&lt;&gt;"",UPPER(CONCATENATE(UPPER(VLOOKUP(B1045,'ACCESS EXPORT'!$B:$P,15,FALSE)),""&amp;CHAR(10)&amp;"(Transfer In",TEXT('ACCESS EXPORT'!X1045," MM/DD/YYY)"))))))</f>
        <v>BALINT, LYNDA</v>
      </c>
      <c r="O1045" s="4" t="str">
        <f>_xlfn.IFNA(VLOOKUP(B1045,'ACCESS EXPORT'!$B:$Q,16,FALSE),"")</f>
        <v>MD</v>
      </c>
      <c r="P1045" s="4" t="str">
        <f>_xlfn.IFNA(VLOOKUP(B1045,'ACCESS EXPORT'!B:W,22,FALSE),"-")</f>
        <v>1104853464</v>
      </c>
      <c r="Q1045" s="4" t="str">
        <f>_xlfn.IFNA(VLOOKUP(A1045,'ACCESS EXPORT'!$A:$AG,33,0),"-")</f>
        <v>Alejandra Torres</v>
      </c>
      <c r="R1045" s="4" t="str">
        <f>_xlfn.IFNA(VLOOKUP(A1045,'ACCESS EXPORT'!$A:$AH,34,0),"-")</f>
        <v>GME Hospital HR</v>
      </c>
      <c r="S1045" s="4" t="str">
        <f>_xlfn.IFNA(VLOOKUP(A1045,'ACCESS EXPORT'!$A:$AI,35,0),"-")</f>
        <v>Anna Bachtis</v>
      </c>
      <c r="T1045" s="4" t="str">
        <f>_xlfn.IFNA(VLOOKUP(A1045,'ACCESS EXPORT'!$A:$AJ,36,0),"-")</f>
        <v>Rebecca Richardson</v>
      </c>
      <c r="U1045" s="4" t="str">
        <f>_xlfn.IFNA(VLOOKUP(A1045,'ACCESS EXPORT'!$A:$AK,37,0),"-")</f>
        <v>Cerner</v>
      </c>
      <c r="V1045" s="4" t="str">
        <f>_xlfn.IFNA(VLOOKUP(A1045,'ACCESS EXPORT'!$A:$AL,38,0),"-")</f>
        <v>FHMG_LOCH HAVEN OB GYN OV</v>
      </c>
      <c r="W1045" s="4" t="str">
        <f>_xlfn.IFNA(VLOOKUP(A1045,'ACCESS EXPORT'!$A:$AM,39,0),"-")</f>
        <v/>
      </c>
      <c r="X1045" s="4" t="str">
        <f>_xlfn.IFNA(VLOOKUP(A1045,'ACCESS EXPORT'!$A:$AN,40,0),"-")</f>
        <v>Karen Kelly</v>
      </c>
      <c r="Y1045" s="26" t="str">
        <f>_xlfn.IFNA(VLOOKUP(A1045,'ACCESS EXPORT'!A:AO,41,0),"")</f>
        <v>Andrea Brantley</v>
      </c>
      <c r="Z1045" s="26" t="str">
        <f>_xlfn.IFNA(VLOOKUP(A1045,'ACCESS EXPORT'!A:AP,42,0),"")</f>
        <v/>
      </c>
      <c r="AA1045" s="26" t="str">
        <f>_xlfn.IFNA(VLOOKUP(A1045,'ACCESS EXPORT'!A:AQ,43,0),"")</f>
        <v>Sara Channing</v>
      </c>
    </row>
    <row r="1046" spans="1:27" ht="18.75" x14ac:dyDescent="0.25">
      <c r="A1046" s="33">
        <v>325</v>
      </c>
      <c r="B1046" s="10">
        <v>1701</v>
      </c>
      <c r="C1046" s="7" t="str">
        <f ca="1">IFERROR(UPPER(IF(AND('ACCESS EXPORT'!AA1046="",'ACCESS EXPORT'!Z1046=""),VLOOKUP(A1046,'ACCESS EXPORT'!$A:$AF,32,FALSE),(IF('ACCESS EXPORT'!AA1046&lt;&gt;"",CONCATENATE(VLOOKUP(A1046,'ACCESS EXPORT'!$A:$AF,32,FALSE)," (Closed",TEXT('ACCESS EXPORT'!AA1046," MM/DD/YYY)")),IF(TODAY()&lt;(('ACCESS EXPORT'!Z1046)+30),CONCATENATE(VLOOKUP(A1046,'ACCESS EXPORT'!$A:$AF,32,FALSE)," (Opens",TEXT('ACCESS EXPORT'!Z1046," MM/DD/YYY)")),VLOOKUP(A1046,'ACCESS EXPORT'!$A:$AF,32,FALSE)))))),"-")</f>
        <v>ADVENTHEALTH MEDICAL GROUP SPINE HEALTH AT APOPKA</v>
      </c>
      <c r="D1046" s="3" t="str">
        <f ca="1">IFERROR(UPPER(IF(AND('ACCESS EXPORT'!AA1046="",'ACCESS EXPORT'!Z1046=""),VLOOKUP(A1046,'ACCESS EXPORT'!$A:$AF,28,FALSE),(IF('ACCESS EXPORT'!AA1046&lt;&gt;"",CONCATENATE(VLOOKUP(A1046,'ACCESS EXPORT'!$A:$AF,28,FALSE)," (Closed",TEXT('ACCESS EXPORT'!AA1046," MM/DD/YYY)")),IF(TODAY()&lt;(('ACCESS EXPORT'!Z1046)+30),CONCATENATE(VLOOKUP(A1046,'ACCESS EXPORT'!$A:$AF,28,FALSE)," (Opens",TEXT('ACCESS EXPORT'!Z1046," MM/DD/YYY)")),VLOOKUP(A1046,'ACCESS EXPORT'!$A:$AF,28,FALSE)))))),"-")</f>
        <v>SPINE HEALTH INSTITUTE - APOPKA</v>
      </c>
      <c r="E1046" s="3" t="str">
        <f>VLOOKUP($A1046,'ACCESS EXPORT'!$A:$AF,3,FALSE)</f>
        <v>7790</v>
      </c>
      <c r="F1046" s="3" t="str">
        <f>UPPER(CONCATENATE(VLOOKUP(A1046,'ACCESS EXPORT'!$A:$AF,4,FALSE)," ",VLOOKUP(A1046,'ACCESS EXPORT'!$A:$AF,5,FALSE)," ",VLOOKUP(A1046,'ACCESS EXPORT'!$A:$AF,6,FALSE)," ",VLOOKUP(A1046,'ACCESS EXPORT'!$A:$AA,7,FALSE)," ",VLOOKUP(A1046,'ACCESS EXPORT'!$A:$AA,8,FALSE)))</f>
        <v>2100 OCOEE-APOPKA RD SUITE 110 APOPKA FL 32703</v>
      </c>
      <c r="G1046" s="4" t="str">
        <f>UPPER(VLOOKUP($A1046,'ACCESS EXPORT'!$A:$AF,9,FALSE))</f>
        <v>ORANGE</v>
      </c>
      <c r="H1046" s="4" t="str">
        <f>_xlfn.IFNA(VLOOKUP($B1046,'ACCESS EXPORT'!$B:$J,9,FALSE),"")</f>
        <v>NE</v>
      </c>
      <c r="I1046" s="3" t="str">
        <f>CONCATENATE("(P)",VLOOKUP($A1046,'ACCESS EXPORT'!$A:$AF,11,FALSE)," (F)",VLOOKUP($A1046,'ACCESS EXPORT'!$A:$AF,29,FALSE))</f>
        <v>(P)(407) 303-5452 (F)(407) 303-5448</v>
      </c>
      <c r="J1046" s="4" t="str">
        <f>UPPER(VLOOKUP($A1046,'ACCESS EXPORT'!$A:$AF,12,FALSE))</f>
        <v>SURGERY</v>
      </c>
      <c r="K1046" s="4" t="str">
        <f>UPPER(VLOOKUP($A1046,'ACCESS EXPORT'!$A:$AF,13,FALSE))</f>
        <v>SCOTT HILL</v>
      </c>
      <c r="L1046" s="3" t="str">
        <f>IF(AND(VLOOKUP(A1046,'ACCESS EXPORT'!A:AE,1,0),'ACCESS EXPORT'!N1046=""),UPPER(CONCATENATE('ACCESS EXPORT'!AE1046)),IF(VLOOKUP(A1046,'ACCESS EXPORT'!A:AE,1,0),UPPER(CONCATENATE('ACCESS EXPORT'!N1046," "&amp;CHAR(10),'ACCESS EXPORT'!AE1046))))</f>
        <v xml:space="preserve">TBD 
</v>
      </c>
      <c r="M1046" s="4" t="str">
        <f>UPPER(VLOOKUP($A1046,'ACCESS EXPORT'!$A:$O,15,FALSE))</f>
        <v>CRYSTAL SANDERS (PM)</v>
      </c>
      <c r="N1046" s="4" t="str">
        <f ca="1">IF(AND('ACCESS EXPORT'!X1046="",'ACCESS EXPORT'!Y1046=""),IF('ACCESS EXPORT'!V1046&lt;&gt;"",(IF(TODAY()-'ACCESS EXPORT'!V1046&gt;=-60,UPPER(CONCATENATE(VLOOKUP(B1046,'ACCESS EXPORT'!$B:$P,15,FALSE),""&amp;CHAR(10)&amp;"(SEP",TEXT('ACCESS EXPORT'!V1046," MM/DD/YYY)"))),IF(TODAY()-'ACCESS EXPORT'!V1046&lt;0,UPPER(VLOOKUP(B1046,'ACCESS EXPORT'!$B:$P,15,FALSE)),UPPER(VLOOKUP(B1046,'ACCESS EXPORT'!$B:$P,15,FALSE))))),IF('ACCESS EXPORT'!U1046="",UPPER(VLOOKUP(B1046,'ACCESS EXPORT'!$B:$P,15,FALSE)),IF(TODAY()-'ACCESS EXPORT'!U1046&lt;=30,CONCATENATE(UPPER(VLOOKUP(B1046,'ACCESS EXPORT'!$B:$P,15,FALSE)),""&amp;CHAR(10)&amp;"(NEW",TEXT('ACCESS EXPORT'!U1046," MM/DD/YYY)")),IF(AND(TODAY()-'ACCESS EXPORT'!U1046&gt;30,TODAY()&gt;0),UPPER(VLOOKUP(B1046,'ACCESS EXPORT'!$B:$P,15,FALSE)))))),IF('ACCESS EXPORT'!Y1046&lt;&gt;"",UPPER(CONCATENATE(UPPER(VLOOKUP(B1046,'ACCESS EXPORT'!$B:$P,15,FALSE)),""&amp;CHAR(10)&amp;"(Transfer Out",TEXT('ACCESS EXPORT'!Y1046," MM/DD/YYY)"))),IF('ACCESS EXPORT'!X1046&lt;&gt;"",UPPER(CONCATENATE(UPPER(VLOOKUP(B1046,'ACCESS EXPORT'!$B:$P,15,FALSE)),""&amp;CHAR(10)&amp;"(Transfer In",TEXT('ACCESS EXPORT'!X1046," MM/DD/YYY)"))))))</f>
        <v>PATEL, CHETAN K.</v>
      </c>
      <c r="O1046" s="4" t="str">
        <f>_xlfn.IFNA(VLOOKUP(B1046,'ACCESS EXPORT'!$B:$Q,16,FALSE),"")</f>
        <v>MD</v>
      </c>
      <c r="P1046" s="4" t="str">
        <f>_xlfn.IFNA(VLOOKUP(B1046,'ACCESS EXPORT'!B:W,22,FALSE),"-")</f>
        <v>1841272093</v>
      </c>
      <c r="Q1046" s="4" t="str">
        <f>_xlfn.IFNA(VLOOKUP(A1046,'ACCESS EXPORT'!$A:$AG,33,0),"-")</f>
        <v>Quamirah Denson</v>
      </c>
      <c r="R1046" s="4" t="str">
        <f>_xlfn.IFNA(VLOOKUP(A1046,'ACCESS EXPORT'!$A:$AH,34,0),"-")</f>
        <v>Carol Shane</v>
      </c>
      <c r="S1046" s="4" t="str">
        <f>_xlfn.IFNA(VLOOKUP(A1046,'ACCESS EXPORT'!$A:$AI,35,0),"-")</f>
        <v>Kikzeny Cartagena</v>
      </c>
      <c r="T1046" s="4" t="str">
        <f>_xlfn.IFNA(VLOOKUP(A1046,'ACCESS EXPORT'!$A:$AJ,36,0),"-")</f>
        <v>Sorangia Jean-Francois</v>
      </c>
      <c r="U1046" s="4" t="str">
        <f>_xlfn.IFNA(VLOOKUP(A1046,'ACCESS EXPORT'!$A:$AK,37,0),"-")</f>
        <v>athena</v>
      </c>
      <c r="V1046" s="4" t="str">
        <f>_xlfn.IFNA(VLOOKUP(A1046,'ACCESS EXPORT'!$A:$AL,38,0),"-")</f>
        <v>FHMG_SPINE HEALTH INST_APK</v>
      </c>
      <c r="W1046" s="4" t="str">
        <f>_xlfn.IFNA(VLOOKUP(A1046,'ACCESS EXPORT'!$A:$AM,39,0),"-")</f>
        <v/>
      </c>
      <c r="X1046" s="4" t="str">
        <f>_xlfn.IFNA(VLOOKUP(A1046,'ACCESS EXPORT'!$A:$AN,40,0),"-")</f>
        <v>Karen Kelly</v>
      </c>
      <c r="Y1046" s="26" t="str">
        <f>_xlfn.IFNA(VLOOKUP(A1046,'ACCESS EXPORT'!A:AO,41,0),"")</f>
        <v>Andrea Desilva</v>
      </c>
      <c r="Z1046" s="26" t="str">
        <f>_xlfn.IFNA(VLOOKUP(A1046,'ACCESS EXPORT'!A:AP,42,0),"")</f>
        <v>Varuna Singh</v>
      </c>
      <c r="AA1046" s="26" t="str">
        <f>_xlfn.IFNA(VLOOKUP(A1046,'ACCESS EXPORT'!A:AQ,43,0),"")</f>
        <v>Jennifer Harper</v>
      </c>
    </row>
    <row r="1047" spans="1:27" ht="18.75" x14ac:dyDescent="0.25">
      <c r="A1047" s="33">
        <v>263</v>
      </c>
      <c r="B1047" s="10">
        <v>1701</v>
      </c>
      <c r="C1047" s="7" t="str">
        <f ca="1">IFERROR(UPPER(IF(AND('ACCESS EXPORT'!AA1047="",'ACCESS EXPORT'!Z1047=""),VLOOKUP(A1047,'ACCESS EXPORT'!$A:$AF,32,FALSE),(IF('ACCESS EXPORT'!AA1047&lt;&gt;"",CONCATENATE(VLOOKUP(A1047,'ACCESS EXPORT'!$A:$AF,32,FALSE)," (Closed",TEXT('ACCESS EXPORT'!AA1047," MM/DD/YYY)")),IF(TODAY()&lt;(('ACCESS EXPORT'!Z1047)+30),CONCATENATE(VLOOKUP(A1047,'ACCESS EXPORT'!$A:$AF,32,FALSE)," (Opens",TEXT('ACCESS EXPORT'!Z1047," MM/DD/YYY)")),VLOOKUP(A1047,'ACCESS EXPORT'!$A:$AF,32,FALSE)))))),"-")</f>
        <v>ADVENTHEALTH MEDICAL GROUP SPINE HEALTH AT ALTAMONTE SPRINGS</v>
      </c>
      <c r="D1047" s="3" t="str">
        <f ca="1">IFERROR(UPPER(IF(AND('ACCESS EXPORT'!AA1047="",'ACCESS EXPORT'!Z1047=""),VLOOKUP(A1047,'ACCESS EXPORT'!$A:$AF,28,FALSE),(IF('ACCESS EXPORT'!AA1047&lt;&gt;"",CONCATENATE(VLOOKUP(A1047,'ACCESS EXPORT'!$A:$AF,28,FALSE)," (Closed",TEXT('ACCESS EXPORT'!AA1047," MM/DD/YYY)")),IF(TODAY()&lt;(('ACCESS EXPORT'!Z1047)+30),CONCATENATE(VLOOKUP(A1047,'ACCESS EXPORT'!$A:$AF,28,FALSE)," (Opens",TEXT('ACCESS EXPORT'!Z1047," MM/DD/YYY)")),VLOOKUP(A1047,'ACCESS EXPORT'!$A:$AF,28,FALSE)))))),"-")</f>
        <v>SPINE HEALTH INSTITUTE - ALTAMONTE SPRINGS</v>
      </c>
      <c r="E1047" s="3" t="str">
        <f>VLOOKUP($A1047,'ACCESS EXPORT'!$A:$AF,3,FALSE)</f>
        <v>7790</v>
      </c>
      <c r="F1047" s="3" t="str">
        <f>UPPER(CONCATENATE(VLOOKUP(A1047,'ACCESS EXPORT'!$A:$AF,4,FALSE)," ",VLOOKUP(A1047,'ACCESS EXPORT'!$A:$AF,5,FALSE)," ",VLOOKUP(A1047,'ACCESS EXPORT'!$A:$AF,6,FALSE)," ",VLOOKUP(A1047,'ACCESS EXPORT'!$A:$AA,7,FALSE)," ",VLOOKUP(A1047,'ACCESS EXPORT'!$A:$AA,8,FALSE)))</f>
        <v>711 E ALTAMONTE DR SUITE 210 ALTAMONTE SPRINGS FL 32701</v>
      </c>
      <c r="G1047" s="4" t="str">
        <f>UPPER(VLOOKUP($A1047,'ACCESS EXPORT'!$A:$AF,9,FALSE))</f>
        <v>SEMINOLE</v>
      </c>
      <c r="H1047" s="4" t="str">
        <f>_xlfn.IFNA(VLOOKUP($B1047,'ACCESS EXPORT'!$B:$J,9,FALSE),"")</f>
        <v>NE</v>
      </c>
      <c r="I1047" s="3" t="str">
        <f>CONCATENATE("(P)",VLOOKUP($A1047,'ACCESS EXPORT'!$A:$AF,11,FALSE)," (F)",VLOOKUP($A1047,'ACCESS EXPORT'!$A:$AF,29,FALSE))</f>
        <v>(P)(407) 303-5452 (F)(407) 303-5448</v>
      </c>
      <c r="J1047" s="4" t="str">
        <f>UPPER(VLOOKUP($A1047,'ACCESS EXPORT'!$A:$AF,12,FALSE))</f>
        <v>SURGERY</v>
      </c>
      <c r="K1047" s="4" t="str">
        <f>UPPER(VLOOKUP($A1047,'ACCESS EXPORT'!$A:$AF,13,FALSE))</f>
        <v>SCOTT HILL</v>
      </c>
      <c r="L1047" s="3" t="str">
        <f>IF(AND(VLOOKUP(A1047,'ACCESS EXPORT'!A:AE,1,0),'ACCESS EXPORT'!N1047=""),UPPER(CONCATENATE('ACCESS EXPORT'!AE1047)),IF(VLOOKUP(A1047,'ACCESS EXPORT'!A:AE,1,0),UPPER(CONCATENATE('ACCESS EXPORT'!N1047," "&amp;CHAR(10),'ACCESS EXPORT'!AE1047))))</f>
        <v xml:space="preserve">TBD 
</v>
      </c>
      <c r="M1047" s="4" t="str">
        <f>UPPER(VLOOKUP($A1047,'ACCESS EXPORT'!$A:$O,15,FALSE))</f>
        <v>CRYSTAL SANDERS (PM)</v>
      </c>
      <c r="N1047" s="4" t="str">
        <f ca="1">IF(AND('ACCESS EXPORT'!X1047="",'ACCESS EXPORT'!Y1047=""),IF('ACCESS EXPORT'!V1047&lt;&gt;"",(IF(TODAY()-'ACCESS EXPORT'!V1047&gt;=-60,UPPER(CONCATENATE(VLOOKUP(B1047,'ACCESS EXPORT'!$B:$P,15,FALSE),""&amp;CHAR(10)&amp;"(SEP",TEXT('ACCESS EXPORT'!V1047," MM/DD/YYY)"))),IF(TODAY()-'ACCESS EXPORT'!V1047&lt;0,UPPER(VLOOKUP(B1047,'ACCESS EXPORT'!$B:$P,15,FALSE)),UPPER(VLOOKUP(B1047,'ACCESS EXPORT'!$B:$P,15,FALSE))))),IF('ACCESS EXPORT'!U1047="",UPPER(VLOOKUP(B1047,'ACCESS EXPORT'!$B:$P,15,FALSE)),IF(TODAY()-'ACCESS EXPORT'!U1047&lt;=30,CONCATENATE(UPPER(VLOOKUP(B1047,'ACCESS EXPORT'!$B:$P,15,FALSE)),""&amp;CHAR(10)&amp;"(NEW",TEXT('ACCESS EXPORT'!U1047," MM/DD/YYY)")),IF(AND(TODAY()-'ACCESS EXPORT'!U1047&gt;30,TODAY()&gt;0),UPPER(VLOOKUP(B1047,'ACCESS EXPORT'!$B:$P,15,FALSE)))))),IF('ACCESS EXPORT'!Y1047&lt;&gt;"",UPPER(CONCATENATE(UPPER(VLOOKUP(B1047,'ACCESS EXPORT'!$B:$P,15,FALSE)),""&amp;CHAR(10)&amp;"(Transfer Out",TEXT('ACCESS EXPORT'!Y1047," MM/DD/YYY)"))),IF('ACCESS EXPORT'!X1047&lt;&gt;"",UPPER(CONCATENATE(UPPER(VLOOKUP(B1047,'ACCESS EXPORT'!$B:$P,15,FALSE)),""&amp;CHAR(10)&amp;"(Transfer In",TEXT('ACCESS EXPORT'!X1047," MM/DD/YYY)"))))))</f>
        <v>PATEL, CHETAN K.</v>
      </c>
      <c r="O1047" s="4" t="str">
        <f>_xlfn.IFNA(VLOOKUP(B1047,'ACCESS EXPORT'!$B:$Q,16,FALSE),"")</f>
        <v>MD</v>
      </c>
      <c r="P1047" s="4" t="str">
        <f>_xlfn.IFNA(VLOOKUP(B1047,'ACCESS EXPORT'!B:W,22,FALSE),"-")</f>
        <v>1841272093</v>
      </c>
      <c r="Q1047" s="4" t="str">
        <f>_xlfn.IFNA(VLOOKUP(A1047,'ACCESS EXPORT'!$A:$AG,33,0),"-")</f>
        <v>Quamirah Denson</v>
      </c>
      <c r="R1047" s="4" t="str">
        <f>_xlfn.IFNA(VLOOKUP(A1047,'ACCESS EXPORT'!$A:$AH,34,0),"-")</f>
        <v>Carol Shane</v>
      </c>
      <c r="S1047" s="4" t="str">
        <f>_xlfn.IFNA(VLOOKUP(A1047,'ACCESS EXPORT'!$A:$AI,35,0),"-")</f>
        <v>Kikzeny Cartagena</v>
      </c>
      <c r="T1047" s="4" t="str">
        <f>_xlfn.IFNA(VLOOKUP(A1047,'ACCESS EXPORT'!$A:$AJ,36,0),"-")</f>
        <v>Sorangia Jean-Francois</v>
      </c>
      <c r="U1047" s="4" t="str">
        <f>_xlfn.IFNA(VLOOKUP(A1047,'ACCESS EXPORT'!$A:$AK,37,0),"-")</f>
        <v>athena</v>
      </c>
      <c r="V1047" s="4" t="str">
        <f>_xlfn.IFNA(VLOOKUP(A1047,'ACCESS EXPORT'!$A:$AL,38,0),"-")</f>
        <v>FHMG_SPINE HEALTH INST OF FLORIDA</v>
      </c>
      <c r="W1047" s="4" t="str">
        <f>_xlfn.IFNA(VLOOKUP(A1047,'ACCESS EXPORT'!$A:$AM,39,0),"-")</f>
        <v/>
      </c>
      <c r="X1047" s="4" t="str">
        <f>_xlfn.IFNA(VLOOKUP(A1047,'ACCESS EXPORT'!$A:$AN,40,0),"-")</f>
        <v>Karen Kelly</v>
      </c>
      <c r="Y1047" s="26" t="str">
        <f>_xlfn.IFNA(VLOOKUP(A1047,'ACCESS EXPORT'!A:AO,41,0),"")</f>
        <v>Andrea Desilva</v>
      </c>
      <c r="Z1047" s="26" t="str">
        <f>_xlfn.IFNA(VLOOKUP(A1047,'ACCESS EXPORT'!A:AP,42,0),"")</f>
        <v>Varuna Singh</v>
      </c>
      <c r="AA1047" s="26" t="str">
        <f>_xlfn.IFNA(VLOOKUP(A1047,'ACCESS EXPORT'!A:AQ,43,0),"")</f>
        <v>Jennifer Harper</v>
      </c>
    </row>
    <row r="1048" spans="1:27" ht="18.75" x14ac:dyDescent="0.25">
      <c r="A1048" s="33">
        <v>265</v>
      </c>
      <c r="B1048" s="10">
        <v>1701</v>
      </c>
      <c r="C1048" s="7" t="str">
        <f ca="1">IFERROR(UPPER(IF(AND('ACCESS EXPORT'!AA1048="",'ACCESS EXPORT'!Z1048=""),VLOOKUP(A1048,'ACCESS EXPORT'!$A:$AF,32,FALSE),(IF('ACCESS EXPORT'!AA1048&lt;&gt;"",CONCATENATE(VLOOKUP(A1048,'ACCESS EXPORT'!$A:$AF,32,FALSE)," (Closed",TEXT('ACCESS EXPORT'!AA1048," MM/DD/YYY)")),IF(TODAY()&lt;(('ACCESS EXPORT'!Z1048)+30),CONCATENATE(VLOOKUP(A1048,'ACCESS EXPORT'!$A:$AF,32,FALSE)," (Opens",TEXT('ACCESS EXPORT'!Z1048," MM/DD/YYY)")),VLOOKUP(A1048,'ACCESS EXPORT'!$A:$AF,32,FALSE)))))),"-")</f>
        <v>ADVENTHEALTH MEDICAL GROUP SPINE HEALTH AT LAKE MARY</v>
      </c>
      <c r="D1048" s="3" t="str">
        <f ca="1">IFERROR(UPPER(IF(AND('ACCESS EXPORT'!AA1048="",'ACCESS EXPORT'!Z1048=""),VLOOKUP(A1048,'ACCESS EXPORT'!$A:$AF,28,FALSE),(IF('ACCESS EXPORT'!AA1048&lt;&gt;"",CONCATENATE(VLOOKUP(A1048,'ACCESS EXPORT'!$A:$AF,28,FALSE)," (Closed",TEXT('ACCESS EXPORT'!AA1048," MM/DD/YYY)")),IF(TODAY()&lt;(('ACCESS EXPORT'!Z1048)+30),CONCATENATE(VLOOKUP(A1048,'ACCESS EXPORT'!$A:$AF,28,FALSE)," (Opens",TEXT('ACCESS EXPORT'!Z1048," MM/DD/YYY)")),VLOOKUP(A1048,'ACCESS EXPORT'!$A:$AF,28,FALSE)))))),"-")</f>
        <v>SPINE HEALTH INSTITUTE - LAKE MARY*</v>
      </c>
      <c r="E1048" s="3" t="str">
        <f>VLOOKUP($A1048,'ACCESS EXPORT'!$A:$AF,3,FALSE)</f>
        <v>7790</v>
      </c>
      <c r="F1048" s="3" t="str">
        <f>UPPER(CONCATENATE(VLOOKUP(A1048,'ACCESS EXPORT'!$A:$AF,4,FALSE)," ",VLOOKUP(A1048,'ACCESS EXPORT'!$A:$AF,5,FALSE)," ",VLOOKUP(A1048,'ACCESS EXPORT'!$A:$AF,6,FALSE)," ",VLOOKUP(A1048,'ACCESS EXPORT'!$A:$AA,7,FALSE)," ",VLOOKUP(A1048,'ACCESS EXPORT'!$A:$AA,8,FALSE)))</f>
        <v>755 RINEHART RD SUITE 4 LAKE MARY FL 32746</v>
      </c>
      <c r="G1048" s="4" t="str">
        <f>UPPER(VLOOKUP($A1048,'ACCESS EXPORT'!$A:$AF,9,FALSE))</f>
        <v>SEMINOLE</v>
      </c>
      <c r="H1048" s="4" t="str">
        <f>_xlfn.IFNA(VLOOKUP($B1048,'ACCESS EXPORT'!$B:$J,9,FALSE),"")</f>
        <v>NE</v>
      </c>
      <c r="I1048" s="3" t="str">
        <f>CONCATENATE("(P)",VLOOKUP($A1048,'ACCESS EXPORT'!$A:$AF,11,FALSE)," (F)",VLOOKUP($A1048,'ACCESS EXPORT'!$A:$AF,29,FALSE))</f>
        <v>(P)(407) 303-5452 (F)(407) 303-5448</v>
      </c>
      <c r="J1048" s="4" t="str">
        <f>UPPER(VLOOKUP($A1048,'ACCESS EXPORT'!$A:$AF,12,FALSE))</f>
        <v>SURGERY</v>
      </c>
      <c r="K1048" s="4" t="str">
        <f>UPPER(VLOOKUP($A1048,'ACCESS EXPORT'!$A:$AF,13,FALSE))</f>
        <v>SCOTT HILL</v>
      </c>
      <c r="L1048" s="3" t="str">
        <f>IF(AND(VLOOKUP(A1048,'ACCESS EXPORT'!A:AE,1,0),'ACCESS EXPORT'!N1048=""),UPPER(CONCATENATE('ACCESS EXPORT'!AE1048)),IF(VLOOKUP(A1048,'ACCESS EXPORT'!A:AE,1,0),UPPER(CONCATENATE('ACCESS EXPORT'!N1048," "&amp;CHAR(10),'ACCESS EXPORT'!AE1048))))</f>
        <v xml:space="preserve">TBD 
</v>
      </c>
      <c r="M1048" s="4" t="str">
        <f>UPPER(VLOOKUP($A1048,'ACCESS EXPORT'!$A:$O,15,FALSE))</f>
        <v>CRYSTAL SANDERS (PM)</v>
      </c>
      <c r="N1048" s="4" t="str">
        <f ca="1">IF(AND('ACCESS EXPORT'!X1048="",'ACCESS EXPORT'!Y1048=""),IF('ACCESS EXPORT'!V1048&lt;&gt;"",(IF(TODAY()-'ACCESS EXPORT'!V1048&gt;=-60,UPPER(CONCATENATE(VLOOKUP(B1048,'ACCESS EXPORT'!$B:$P,15,FALSE),""&amp;CHAR(10)&amp;"(SEP",TEXT('ACCESS EXPORT'!V1048," MM/DD/YYY)"))),IF(TODAY()-'ACCESS EXPORT'!V1048&lt;0,UPPER(VLOOKUP(B1048,'ACCESS EXPORT'!$B:$P,15,FALSE)),UPPER(VLOOKUP(B1048,'ACCESS EXPORT'!$B:$P,15,FALSE))))),IF('ACCESS EXPORT'!U1048="",UPPER(VLOOKUP(B1048,'ACCESS EXPORT'!$B:$P,15,FALSE)),IF(TODAY()-'ACCESS EXPORT'!U1048&lt;=30,CONCATENATE(UPPER(VLOOKUP(B1048,'ACCESS EXPORT'!$B:$P,15,FALSE)),""&amp;CHAR(10)&amp;"(NEW",TEXT('ACCESS EXPORT'!U1048," MM/DD/YYY)")),IF(AND(TODAY()-'ACCESS EXPORT'!U1048&gt;30,TODAY()&gt;0),UPPER(VLOOKUP(B1048,'ACCESS EXPORT'!$B:$P,15,FALSE)))))),IF('ACCESS EXPORT'!Y1048&lt;&gt;"",UPPER(CONCATENATE(UPPER(VLOOKUP(B1048,'ACCESS EXPORT'!$B:$P,15,FALSE)),""&amp;CHAR(10)&amp;"(Transfer Out",TEXT('ACCESS EXPORT'!Y1048," MM/DD/YYY)"))),IF('ACCESS EXPORT'!X1048&lt;&gt;"",UPPER(CONCATENATE(UPPER(VLOOKUP(B1048,'ACCESS EXPORT'!$B:$P,15,FALSE)),""&amp;CHAR(10)&amp;"(Transfer In",TEXT('ACCESS EXPORT'!X1048," MM/DD/YYY)"))))))</f>
        <v>PATEL, CHETAN K.</v>
      </c>
      <c r="O1048" s="4" t="str">
        <f>_xlfn.IFNA(VLOOKUP(B1048,'ACCESS EXPORT'!$B:$Q,16,FALSE),"")</f>
        <v>MD</v>
      </c>
      <c r="P1048" s="4" t="str">
        <f>_xlfn.IFNA(VLOOKUP(B1048,'ACCESS EXPORT'!B:W,22,FALSE),"-")</f>
        <v>1841272093</v>
      </c>
      <c r="Q1048" s="4" t="str">
        <f>_xlfn.IFNA(VLOOKUP(A1048,'ACCESS EXPORT'!$A:$AG,33,0),"-")</f>
        <v>Quamirah Denson</v>
      </c>
      <c r="R1048" s="4" t="str">
        <f>_xlfn.IFNA(VLOOKUP(A1048,'ACCESS EXPORT'!$A:$AH,34,0),"-")</f>
        <v>Carol Shane</v>
      </c>
      <c r="S1048" s="4" t="str">
        <f>_xlfn.IFNA(VLOOKUP(A1048,'ACCESS EXPORT'!$A:$AI,35,0),"-")</f>
        <v>Kikzeny Cartagena</v>
      </c>
      <c r="T1048" s="4" t="str">
        <f>_xlfn.IFNA(VLOOKUP(A1048,'ACCESS EXPORT'!$A:$AJ,36,0),"-")</f>
        <v>Sorangia Jean-Francois</v>
      </c>
      <c r="U1048" s="4" t="str">
        <f>_xlfn.IFNA(VLOOKUP(A1048,'ACCESS EXPORT'!$A:$AK,37,0),"-")</f>
        <v>athena</v>
      </c>
      <c r="V1048" s="4" t="str">
        <f>_xlfn.IFNA(VLOOKUP(A1048,'ACCESS EXPORT'!$A:$AL,38,0),"-")</f>
        <v>FHMG_SPINE HEALTH INST_LKM</v>
      </c>
      <c r="W1048" s="4" t="str">
        <f>_xlfn.IFNA(VLOOKUP(A1048,'ACCESS EXPORT'!$A:$AM,39,0),"-")</f>
        <v/>
      </c>
      <c r="X1048" s="4" t="str">
        <f>_xlfn.IFNA(VLOOKUP(A1048,'ACCESS EXPORT'!$A:$AN,40,0),"-")</f>
        <v>Karen Kelly</v>
      </c>
      <c r="Y1048" s="26" t="str">
        <f>_xlfn.IFNA(VLOOKUP(A1048,'ACCESS EXPORT'!A:AO,41,0),"")</f>
        <v>Andrea Desilva</v>
      </c>
      <c r="Z1048" s="26" t="str">
        <f>_xlfn.IFNA(VLOOKUP(A1048,'ACCESS EXPORT'!A:AP,42,0),"")</f>
        <v>Varuna Singh</v>
      </c>
      <c r="AA1048" s="26" t="str">
        <f>_xlfn.IFNA(VLOOKUP(A1048,'ACCESS EXPORT'!A:AQ,43,0),"")</f>
        <v>Jennifer Harper</v>
      </c>
    </row>
    <row r="1049" spans="1:27" ht="18.75" x14ac:dyDescent="0.25">
      <c r="A1049" s="33">
        <v>263</v>
      </c>
      <c r="B1049" s="10">
        <v>2153</v>
      </c>
      <c r="C1049" s="7" t="str">
        <f ca="1">IFERROR(UPPER(IF(AND('ACCESS EXPORT'!AA1049="",'ACCESS EXPORT'!Z1049=""),VLOOKUP(A1049,'ACCESS EXPORT'!$A:$AF,32,FALSE),(IF('ACCESS EXPORT'!AA1049&lt;&gt;"",CONCATENATE(VLOOKUP(A1049,'ACCESS EXPORT'!$A:$AF,32,FALSE)," (Closed",TEXT('ACCESS EXPORT'!AA1049," MM/DD/YYY)")),IF(TODAY()&lt;(('ACCESS EXPORT'!Z1049)+30),CONCATENATE(VLOOKUP(A1049,'ACCESS EXPORT'!$A:$AF,32,FALSE)," (Opens",TEXT('ACCESS EXPORT'!Z1049," MM/DD/YYY)")),VLOOKUP(A1049,'ACCESS EXPORT'!$A:$AF,32,FALSE)))))),"-")</f>
        <v>ADVENTHEALTH MEDICAL GROUP SPINE HEALTH AT ALTAMONTE SPRINGS</v>
      </c>
      <c r="D1049" s="3" t="str">
        <f ca="1">IFERROR(UPPER(IF(AND('ACCESS EXPORT'!AA1049="",'ACCESS EXPORT'!Z1049=""),VLOOKUP(A1049,'ACCESS EXPORT'!$A:$AF,28,FALSE),(IF('ACCESS EXPORT'!AA1049&lt;&gt;"",CONCATENATE(VLOOKUP(A1049,'ACCESS EXPORT'!$A:$AF,28,FALSE)," (Closed",TEXT('ACCESS EXPORT'!AA1049," MM/DD/YYY)")),IF(TODAY()&lt;(('ACCESS EXPORT'!Z1049)+30),CONCATENATE(VLOOKUP(A1049,'ACCESS EXPORT'!$A:$AF,28,FALSE)," (Opens",TEXT('ACCESS EXPORT'!Z1049," MM/DD/YYY)")),VLOOKUP(A1049,'ACCESS EXPORT'!$A:$AF,28,FALSE)))))),"-")</f>
        <v>SPINE HEALTH INSTITUTE - ALTAMONTE SPRINGS</v>
      </c>
      <c r="E1049" s="3" t="str">
        <f>VLOOKUP($A1049,'ACCESS EXPORT'!$A:$AF,3,FALSE)</f>
        <v>7790</v>
      </c>
      <c r="F1049" s="3" t="str">
        <f>UPPER(CONCATENATE(VLOOKUP(A1049,'ACCESS EXPORT'!$A:$AF,4,FALSE)," ",VLOOKUP(A1049,'ACCESS EXPORT'!$A:$AF,5,FALSE)," ",VLOOKUP(A1049,'ACCESS EXPORT'!$A:$AF,6,FALSE)," ",VLOOKUP(A1049,'ACCESS EXPORT'!$A:$AA,7,FALSE)," ",VLOOKUP(A1049,'ACCESS EXPORT'!$A:$AA,8,FALSE)))</f>
        <v>711 E ALTAMONTE DR SUITE 210 ALTAMONTE SPRINGS FL 32701</v>
      </c>
      <c r="G1049" s="4" t="str">
        <f>UPPER(VLOOKUP($A1049,'ACCESS EXPORT'!$A:$AF,9,FALSE))</f>
        <v>SEMINOLE</v>
      </c>
      <c r="H1049" s="4" t="str">
        <f>_xlfn.IFNA(VLOOKUP($B1049,'ACCESS EXPORT'!$B:$J,9,FALSE),"")</f>
        <v>NE</v>
      </c>
      <c r="I1049" s="3" t="str">
        <f>CONCATENATE("(P)",VLOOKUP($A1049,'ACCESS EXPORT'!$A:$AF,11,FALSE)," (F)",VLOOKUP($A1049,'ACCESS EXPORT'!$A:$AF,29,FALSE))</f>
        <v>(P)(407) 303-5452 (F)(407) 303-5448</v>
      </c>
      <c r="J1049" s="4" t="str">
        <f>UPPER(VLOOKUP($A1049,'ACCESS EXPORT'!$A:$AF,12,FALSE))</f>
        <v>SURGERY</v>
      </c>
      <c r="K1049" s="4" t="str">
        <f>UPPER(VLOOKUP($A1049,'ACCESS EXPORT'!$A:$AF,13,FALSE))</f>
        <v>SCOTT HILL</v>
      </c>
      <c r="L1049" s="3" t="str">
        <f>IF(AND(VLOOKUP(A1049,'ACCESS EXPORT'!A:AE,1,0),'ACCESS EXPORT'!N1049=""),UPPER(CONCATENATE('ACCESS EXPORT'!AE1049)),IF(VLOOKUP(A1049,'ACCESS EXPORT'!A:AE,1,0),UPPER(CONCATENATE('ACCESS EXPORT'!N1049," "&amp;CHAR(10),'ACCESS EXPORT'!AE1049))))</f>
        <v xml:space="preserve">TBD 
</v>
      </c>
      <c r="M1049" s="4" t="str">
        <f>UPPER(VLOOKUP($A1049,'ACCESS EXPORT'!$A:$O,15,FALSE))</f>
        <v>CRYSTAL SANDERS (PM)</v>
      </c>
      <c r="N1049" s="4" t="str">
        <f ca="1">IF(AND('ACCESS EXPORT'!X1049="",'ACCESS EXPORT'!Y1049=""),IF('ACCESS EXPORT'!V1049&lt;&gt;"",(IF(TODAY()-'ACCESS EXPORT'!V1049&gt;=-60,UPPER(CONCATENATE(VLOOKUP(B1049,'ACCESS EXPORT'!$B:$P,15,FALSE),""&amp;CHAR(10)&amp;"(SEP",TEXT('ACCESS EXPORT'!V1049," MM/DD/YYY)"))),IF(TODAY()-'ACCESS EXPORT'!V1049&lt;0,UPPER(VLOOKUP(B1049,'ACCESS EXPORT'!$B:$P,15,FALSE)),UPPER(VLOOKUP(B1049,'ACCESS EXPORT'!$B:$P,15,FALSE))))),IF('ACCESS EXPORT'!U1049="",UPPER(VLOOKUP(B1049,'ACCESS EXPORT'!$B:$P,15,FALSE)),IF(TODAY()-'ACCESS EXPORT'!U1049&lt;=30,CONCATENATE(UPPER(VLOOKUP(B1049,'ACCESS EXPORT'!$B:$P,15,FALSE)),""&amp;CHAR(10)&amp;"(NEW",TEXT('ACCESS EXPORT'!U1049," MM/DD/YYY)")),IF(AND(TODAY()-'ACCESS EXPORT'!U1049&gt;30,TODAY()&gt;0),UPPER(VLOOKUP(B1049,'ACCESS EXPORT'!$B:$P,15,FALSE)))))),IF('ACCESS EXPORT'!Y1049&lt;&gt;"",UPPER(CONCATENATE(UPPER(VLOOKUP(B1049,'ACCESS EXPORT'!$B:$P,15,FALSE)),""&amp;CHAR(10)&amp;"(Transfer Out",TEXT('ACCESS EXPORT'!Y1049," MM/DD/YYY)"))),IF('ACCESS EXPORT'!X1049&lt;&gt;"",UPPER(CONCATENATE(UPPER(VLOOKUP(B1049,'ACCESS EXPORT'!$B:$P,15,FALSE)),""&amp;CHAR(10)&amp;"(Transfer In",TEXT('ACCESS EXPORT'!X1049," MM/DD/YYY)"))))))</f>
        <v>BATZ,TARA</v>
      </c>
      <c r="O1049" s="4" t="str">
        <f>_xlfn.IFNA(VLOOKUP(B1049,'ACCESS EXPORT'!$B:$Q,16,FALSE),"")</f>
        <v>PA-C</v>
      </c>
      <c r="P1049" s="4" t="str">
        <f>_xlfn.IFNA(VLOOKUP(B1049,'ACCESS EXPORT'!B:W,22,FALSE),"-")</f>
        <v>1639282841</v>
      </c>
      <c r="Q1049" s="4" t="str">
        <f>_xlfn.IFNA(VLOOKUP(A1049,'ACCESS EXPORT'!$A:$AG,33,0),"-")</f>
        <v>Quamirah Denson</v>
      </c>
      <c r="R1049" s="4" t="str">
        <f>_xlfn.IFNA(VLOOKUP(A1049,'ACCESS EXPORT'!$A:$AH,34,0),"-")</f>
        <v>Carol Shane</v>
      </c>
      <c r="S1049" s="4" t="str">
        <f>_xlfn.IFNA(VLOOKUP(A1049,'ACCESS EXPORT'!$A:$AI,35,0),"-")</f>
        <v>Kikzeny Cartagena</v>
      </c>
      <c r="T1049" s="4" t="str">
        <f>_xlfn.IFNA(VLOOKUP(A1049,'ACCESS EXPORT'!$A:$AJ,36,0),"-")</f>
        <v>Sorangia Jean-Francois</v>
      </c>
      <c r="U1049" s="4" t="str">
        <f>_xlfn.IFNA(VLOOKUP(A1049,'ACCESS EXPORT'!$A:$AK,37,0),"-")</f>
        <v>athena</v>
      </c>
      <c r="V1049" s="4" t="str">
        <f>_xlfn.IFNA(VLOOKUP(A1049,'ACCESS EXPORT'!$A:$AL,38,0),"-")</f>
        <v>FHMG_SPINE HEALTH INST OF FLORIDA</v>
      </c>
      <c r="W1049" s="4" t="str">
        <f>_xlfn.IFNA(VLOOKUP(A1049,'ACCESS EXPORT'!$A:$AM,39,0),"-")</f>
        <v/>
      </c>
      <c r="X1049" s="4" t="str">
        <f>_xlfn.IFNA(VLOOKUP(A1049,'ACCESS EXPORT'!$A:$AN,40,0),"-")</f>
        <v>Karen Kelly</v>
      </c>
      <c r="Y1049" s="26" t="str">
        <f>_xlfn.IFNA(VLOOKUP(A1049,'ACCESS EXPORT'!A:AO,41,0),"")</f>
        <v>Andrea Desilva</v>
      </c>
      <c r="Z1049" s="26" t="str">
        <f>_xlfn.IFNA(VLOOKUP(A1049,'ACCESS EXPORT'!A:AP,42,0),"")</f>
        <v>Varuna Singh</v>
      </c>
      <c r="AA1049" s="26" t="str">
        <f>_xlfn.IFNA(VLOOKUP(A1049,'ACCESS EXPORT'!A:AQ,43,0),"")</f>
        <v>Jennifer Harper</v>
      </c>
    </row>
    <row r="1050" spans="1:27" ht="18.75" x14ac:dyDescent="0.25">
      <c r="A1050" s="33">
        <v>369</v>
      </c>
      <c r="B1050" s="10">
        <v>2122</v>
      </c>
      <c r="C1050" s="7" t="str">
        <f ca="1">IFERROR(UPPER(IF(AND('ACCESS EXPORT'!AA1050="",'ACCESS EXPORT'!Z1050=""),VLOOKUP(A1050,'ACCESS EXPORT'!$A:$AF,32,FALSE),(IF('ACCESS EXPORT'!AA1050&lt;&gt;"",CONCATENATE(VLOOKUP(A1050,'ACCESS EXPORT'!$A:$AF,32,FALSE)," (Closed",TEXT('ACCESS EXPORT'!AA1050," MM/DD/YYY)")),IF(TODAY()&lt;(('ACCESS EXPORT'!Z1050)+30),CONCATENATE(VLOOKUP(A1050,'ACCESS EXPORT'!$A:$AF,32,FALSE)," (Opens",TEXT('ACCESS EXPORT'!Z1050," MM/DD/YYY)")),VLOOKUP(A1050,'ACCESS EXPORT'!$A:$AF,32,FALSE)))))),"-")</f>
        <v>ADVENTHEALTH MEDICAL GROUP SENIOR HEALTH AT WINTER PARK BENMORE</v>
      </c>
      <c r="D1050" s="3" t="str">
        <f ca="1">IFERROR(UPPER(IF(AND('ACCESS EXPORT'!AA1050="",'ACCESS EXPORT'!Z1050=""),VLOOKUP(A1050,'ACCESS EXPORT'!$A:$AF,28,FALSE),(IF('ACCESS EXPORT'!AA1050&lt;&gt;"",CONCATENATE(VLOOKUP(A1050,'ACCESS EXPORT'!$A:$AF,28,FALSE)," (Closed",TEXT('ACCESS EXPORT'!AA1050," MM/DD/YYY)")),IF(TODAY()&lt;(('ACCESS EXPORT'!Z1050)+30),CONCATENATE(VLOOKUP(A1050,'ACCESS EXPORT'!$A:$AF,28,FALSE)," (Opens",TEXT('ACCESS EXPORT'!Z1050," MM/DD/YYY)")),VLOOKUP(A1050,'ACCESS EXPORT'!$A:$AF,28,FALSE)))))),"-")</f>
        <v>CENTRE FOR AGING AND WELLNESS</v>
      </c>
      <c r="E1050" s="3" t="str">
        <f>VLOOKUP($A1050,'ACCESS EXPORT'!$A:$AF,3,FALSE)</f>
        <v>7805</v>
      </c>
      <c r="F1050" s="3" t="str">
        <f>UPPER(CONCATENATE(VLOOKUP(A1050,'ACCESS EXPORT'!$A:$AF,4,FALSE)," ",VLOOKUP(A1050,'ACCESS EXPORT'!$A:$AF,5,FALSE)," ",VLOOKUP(A1050,'ACCESS EXPORT'!$A:$AF,6,FALSE)," ",VLOOKUP(A1050,'ACCESS EXPORT'!$A:$AA,7,FALSE)," ",VLOOKUP(A1050,'ACCESS EXPORT'!$A:$AA,8,FALSE)))</f>
        <v>133 BENMORE DR SUITE 200 WINTER PARK FL 32792</v>
      </c>
      <c r="G1050" s="4" t="str">
        <f>UPPER(VLOOKUP($A1050,'ACCESS EXPORT'!$A:$AF,9,FALSE))</f>
        <v>ORANGE</v>
      </c>
      <c r="H1050" s="4" t="str">
        <f>_xlfn.IFNA(VLOOKUP($B1050,'ACCESS EXPORT'!$B:$J,9,FALSE),"")</f>
        <v>GME</v>
      </c>
      <c r="I1050" s="3" t="str">
        <f>CONCATENATE("(P)",VLOOKUP($A1050,'ACCESS EXPORT'!$A:$AF,11,FALSE)," (F)",VLOOKUP($A1050,'ACCESS EXPORT'!$A:$AF,29,FALSE))</f>
        <v>(P)(407) 599-6060 (F)(407) 646-7747</v>
      </c>
      <c r="J1050" s="4" t="str">
        <f>UPPER(VLOOKUP($A1050,'ACCESS EXPORT'!$A:$AF,12,FALSE))</f>
        <v>GERIATRICS</v>
      </c>
      <c r="K1050" s="4" t="str">
        <f>UPPER(VLOOKUP($A1050,'ACCESS EXPORT'!$A:$AF,13,FALSE))</f>
        <v>DEBORAH HAYWOOD</v>
      </c>
      <c r="L1050" s="3" t="str">
        <f>IF(AND(VLOOKUP(A1050,'ACCESS EXPORT'!A:AE,1,0),'ACCESS EXPORT'!N1050=""),UPPER(CONCATENATE('ACCESS EXPORT'!AE1050)),IF(VLOOKUP(A1050,'ACCESS EXPORT'!A:AE,1,0),UPPER(CONCATENATE('ACCESS EXPORT'!N1050," "&amp;CHAR(10),'ACCESS EXPORT'!AE1050))))</f>
        <v>KATHRYN WILSON 
JAMES HARBOTTLE (AD)</v>
      </c>
      <c r="M1050" s="4" t="str">
        <f>UPPER(VLOOKUP($A1050,'ACCESS EXPORT'!$A:$O,15,FALSE))</f>
        <v>TAMESHA RYAN (PM)</v>
      </c>
      <c r="N1050" s="4" t="str">
        <f ca="1">IF(AND('ACCESS EXPORT'!X1050="",'ACCESS EXPORT'!Y1050=""),IF('ACCESS EXPORT'!V1050&lt;&gt;"",(IF(TODAY()-'ACCESS EXPORT'!V1050&gt;=-60,UPPER(CONCATENATE(VLOOKUP(B1050,'ACCESS EXPORT'!$B:$P,15,FALSE),""&amp;CHAR(10)&amp;"(SEP",TEXT('ACCESS EXPORT'!V1050," MM/DD/YYY)"))),IF(TODAY()-'ACCESS EXPORT'!V1050&lt;0,UPPER(VLOOKUP(B1050,'ACCESS EXPORT'!$B:$P,15,FALSE)),UPPER(VLOOKUP(B1050,'ACCESS EXPORT'!$B:$P,15,FALSE))))),IF('ACCESS EXPORT'!U1050="",UPPER(VLOOKUP(B1050,'ACCESS EXPORT'!$B:$P,15,FALSE)),IF(TODAY()-'ACCESS EXPORT'!U1050&lt;=30,CONCATENATE(UPPER(VLOOKUP(B1050,'ACCESS EXPORT'!$B:$P,15,FALSE)),""&amp;CHAR(10)&amp;"(NEW",TEXT('ACCESS EXPORT'!U1050," MM/DD/YYY)")),IF(AND(TODAY()-'ACCESS EXPORT'!U1050&gt;30,TODAY()&gt;0),UPPER(VLOOKUP(B1050,'ACCESS EXPORT'!$B:$P,15,FALSE)))))),IF('ACCESS EXPORT'!Y1050&lt;&gt;"",UPPER(CONCATENATE(UPPER(VLOOKUP(B1050,'ACCESS EXPORT'!$B:$P,15,FALSE)),""&amp;CHAR(10)&amp;"(Transfer Out",TEXT('ACCESS EXPORT'!Y1050," MM/DD/YYY)"))),IF('ACCESS EXPORT'!X1050&lt;&gt;"",UPPER(CONCATENATE(UPPER(VLOOKUP(B1050,'ACCESS EXPORT'!$B:$P,15,FALSE)),""&amp;CHAR(10)&amp;"(Transfer In",TEXT('ACCESS EXPORT'!X1050," MM/DD/YYY)"))))))</f>
        <v>CREAMER, ROBIN C</v>
      </c>
      <c r="O1050" s="4" t="str">
        <f>_xlfn.IFNA(VLOOKUP(B1050,'ACCESS EXPORT'!$B:$Q,16,FALSE),"")</f>
        <v>DO</v>
      </c>
      <c r="P1050" s="4" t="str">
        <f>_xlfn.IFNA(VLOOKUP(B1050,'ACCESS EXPORT'!B:W,22,FALSE),"-")</f>
        <v>1588650519</v>
      </c>
      <c r="Q1050" s="4" t="str">
        <f>_xlfn.IFNA(VLOOKUP(A1050,'ACCESS EXPORT'!$A:$AG,33,0),"-")</f>
        <v>Aldis Leonardo</v>
      </c>
      <c r="R1050" s="4" t="str">
        <f>_xlfn.IFNA(VLOOKUP(A1050,'ACCESS EXPORT'!$A:$AH,34,0),"-")</f>
        <v>GME Hospital HR</v>
      </c>
      <c r="S1050" s="4" t="str">
        <f>_xlfn.IFNA(VLOOKUP(A1050,'ACCESS EXPORT'!$A:$AI,35,0),"-")</f>
        <v>Anna Bachtis</v>
      </c>
      <c r="T1050" s="4" t="str">
        <f>_xlfn.IFNA(VLOOKUP(A1050,'ACCESS EXPORT'!$A:$AJ,36,0),"-")</f>
        <v>Rebecca Richardson</v>
      </c>
      <c r="U1050" s="4" t="str">
        <f>_xlfn.IFNA(VLOOKUP(A1050,'ACCESS EXPORT'!$A:$AK,37,0),"-")</f>
        <v>athena</v>
      </c>
      <c r="V1050" s="4" t="str">
        <f>_xlfn.IFNA(VLOOKUP(A1050,'ACCESS EXPORT'!$A:$AL,38,0),"-")</f>
        <v>FHMG_CTR FOR AGING/WELLNESS</v>
      </c>
      <c r="W1050" s="4" t="str">
        <f>_xlfn.IFNA(VLOOKUP(A1050,'ACCESS EXPORT'!$A:$AM,39,0),"-")</f>
        <v/>
      </c>
      <c r="X1050" s="4" t="str">
        <f>_xlfn.IFNA(VLOOKUP(A1050,'ACCESS EXPORT'!$A:$AN,40,0),"-")</f>
        <v>Karen Kelly</v>
      </c>
      <c r="Y1050" s="26" t="str">
        <f>_xlfn.IFNA(VLOOKUP(A1050,'ACCESS EXPORT'!A:AO,41,0),"")</f>
        <v>Karen Kundinger</v>
      </c>
      <c r="Z1050" s="26" t="str">
        <f>_xlfn.IFNA(VLOOKUP(A1050,'ACCESS EXPORT'!A:AP,42,0),"")</f>
        <v/>
      </c>
      <c r="AA1050" s="26" t="str">
        <f>_xlfn.IFNA(VLOOKUP(A1050,'ACCESS EXPORT'!A:AQ,43,0),"")</f>
        <v>Jennifer Harper</v>
      </c>
    </row>
    <row r="1051" spans="1:27" ht="18.75" x14ac:dyDescent="0.25">
      <c r="A1051" s="33">
        <v>369</v>
      </c>
      <c r="B1051" s="10">
        <v>2121</v>
      </c>
      <c r="C1051" s="7" t="str">
        <f ca="1">IFERROR(UPPER(IF(AND('ACCESS EXPORT'!AA1051="",'ACCESS EXPORT'!Z1051=""),VLOOKUP(A1051,'ACCESS EXPORT'!$A:$AF,32,FALSE),(IF('ACCESS EXPORT'!AA1051&lt;&gt;"",CONCATENATE(VLOOKUP(A1051,'ACCESS EXPORT'!$A:$AF,32,FALSE)," (Closed",TEXT('ACCESS EXPORT'!AA1051," MM/DD/YYY)")),IF(TODAY()&lt;(('ACCESS EXPORT'!Z1051)+30),CONCATENATE(VLOOKUP(A1051,'ACCESS EXPORT'!$A:$AF,32,FALSE)," (Opens",TEXT('ACCESS EXPORT'!Z1051," MM/DD/YYY)")),VLOOKUP(A1051,'ACCESS EXPORT'!$A:$AF,32,FALSE)))))),"-")</f>
        <v>ADVENTHEALTH MEDICAL GROUP SENIOR HEALTH AT WINTER PARK BENMORE</v>
      </c>
      <c r="D1051" s="3" t="str">
        <f ca="1">IFERROR(UPPER(IF(AND('ACCESS EXPORT'!AA1051="",'ACCESS EXPORT'!Z1051=""),VLOOKUP(A1051,'ACCESS EXPORT'!$A:$AF,28,FALSE),(IF('ACCESS EXPORT'!AA1051&lt;&gt;"",CONCATENATE(VLOOKUP(A1051,'ACCESS EXPORT'!$A:$AF,28,FALSE)," (Closed",TEXT('ACCESS EXPORT'!AA1051," MM/DD/YYY)")),IF(TODAY()&lt;(('ACCESS EXPORT'!Z1051)+30),CONCATENATE(VLOOKUP(A1051,'ACCESS EXPORT'!$A:$AF,28,FALSE)," (Opens",TEXT('ACCESS EXPORT'!Z1051," MM/DD/YYY)")),VLOOKUP(A1051,'ACCESS EXPORT'!$A:$AF,28,FALSE)))))),"-")</f>
        <v>CENTRE FOR AGING AND WELLNESS</v>
      </c>
      <c r="E1051" s="3" t="str">
        <f>VLOOKUP($A1051,'ACCESS EXPORT'!$A:$AF,3,FALSE)</f>
        <v>7805</v>
      </c>
      <c r="F1051" s="3" t="str">
        <f>UPPER(CONCATENATE(VLOOKUP(A1051,'ACCESS EXPORT'!$A:$AF,4,FALSE)," ",VLOOKUP(A1051,'ACCESS EXPORT'!$A:$AF,5,FALSE)," ",VLOOKUP(A1051,'ACCESS EXPORT'!$A:$AF,6,FALSE)," ",VLOOKUP(A1051,'ACCESS EXPORT'!$A:$AA,7,FALSE)," ",VLOOKUP(A1051,'ACCESS EXPORT'!$A:$AA,8,FALSE)))</f>
        <v>133 BENMORE DR SUITE 200 WINTER PARK FL 32792</v>
      </c>
      <c r="G1051" s="4" t="str">
        <f>UPPER(VLOOKUP($A1051,'ACCESS EXPORT'!$A:$AF,9,FALSE))</f>
        <v>ORANGE</v>
      </c>
      <c r="H1051" s="4" t="str">
        <f>_xlfn.IFNA(VLOOKUP($B1051,'ACCESS EXPORT'!$B:$J,9,FALSE),"")</f>
        <v>GME</v>
      </c>
      <c r="I1051" s="3" t="str">
        <f>CONCATENATE("(P)",VLOOKUP($A1051,'ACCESS EXPORT'!$A:$AF,11,FALSE)," (F)",VLOOKUP($A1051,'ACCESS EXPORT'!$A:$AF,29,FALSE))</f>
        <v>(P)(407) 599-6060 (F)(407) 646-7747</v>
      </c>
      <c r="J1051" s="4" t="str">
        <f>UPPER(VLOOKUP($A1051,'ACCESS EXPORT'!$A:$AF,12,FALSE))</f>
        <v>GERIATRICS</v>
      </c>
      <c r="K1051" s="4" t="str">
        <f>UPPER(VLOOKUP($A1051,'ACCESS EXPORT'!$A:$AF,13,FALSE))</f>
        <v>DEBORAH HAYWOOD</v>
      </c>
      <c r="L1051" s="3" t="str">
        <f>IF(AND(VLOOKUP(A1051,'ACCESS EXPORT'!A:AE,1,0),'ACCESS EXPORT'!N1051=""),UPPER(CONCATENATE('ACCESS EXPORT'!AE1051)),IF(VLOOKUP(A1051,'ACCESS EXPORT'!A:AE,1,0),UPPER(CONCATENATE('ACCESS EXPORT'!N1051," "&amp;CHAR(10),'ACCESS EXPORT'!AE1051))))</f>
        <v>KATHRYN WILSON 
JAMES HARBOTTLE (AD)</v>
      </c>
      <c r="M1051" s="4" t="str">
        <f>UPPER(VLOOKUP($A1051,'ACCESS EXPORT'!$A:$O,15,FALSE))</f>
        <v>TAMESHA RYAN (PM)</v>
      </c>
      <c r="N1051" s="4" t="str">
        <f ca="1">IF(AND('ACCESS EXPORT'!X1051="",'ACCESS EXPORT'!Y1051=""),IF('ACCESS EXPORT'!V1051&lt;&gt;"",(IF(TODAY()-'ACCESS EXPORT'!V1051&gt;=-60,UPPER(CONCATENATE(VLOOKUP(B1051,'ACCESS EXPORT'!$B:$P,15,FALSE),""&amp;CHAR(10)&amp;"(SEP",TEXT('ACCESS EXPORT'!V1051," MM/DD/YYY)"))),IF(TODAY()-'ACCESS EXPORT'!V1051&lt;0,UPPER(VLOOKUP(B1051,'ACCESS EXPORT'!$B:$P,15,FALSE)),UPPER(VLOOKUP(B1051,'ACCESS EXPORT'!$B:$P,15,FALSE))))),IF('ACCESS EXPORT'!U1051="",UPPER(VLOOKUP(B1051,'ACCESS EXPORT'!$B:$P,15,FALSE)),IF(TODAY()-'ACCESS EXPORT'!U1051&lt;=30,CONCATENATE(UPPER(VLOOKUP(B1051,'ACCESS EXPORT'!$B:$P,15,FALSE)),""&amp;CHAR(10)&amp;"(NEW",TEXT('ACCESS EXPORT'!U1051," MM/DD/YYY)")),IF(AND(TODAY()-'ACCESS EXPORT'!U1051&gt;30,TODAY()&gt;0),UPPER(VLOOKUP(B1051,'ACCESS EXPORT'!$B:$P,15,FALSE)))))),IF('ACCESS EXPORT'!Y1051&lt;&gt;"",UPPER(CONCATENATE(UPPER(VLOOKUP(B1051,'ACCESS EXPORT'!$B:$P,15,FALSE)),""&amp;CHAR(10)&amp;"(Transfer Out",TEXT('ACCESS EXPORT'!Y1051," MM/DD/YYY)"))),IF('ACCESS EXPORT'!X1051&lt;&gt;"",UPPER(CONCATENATE(UPPER(VLOOKUP(B1051,'ACCESS EXPORT'!$B:$P,15,FALSE)),""&amp;CHAR(10)&amp;"(Transfer In",TEXT('ACCESS EXPORT'!X1051," MM/DD/YYY)"))))))</f>
        <v>COLE, ARIEL</v>
      </c>
      <c r="O1051" s="4" t="str">
        <f>_xlfn.IFNA(VLOOKUP(B1051,'ACCESS EXPORT'!$B:$Q,16,FALSE),"")</f>
        <v>MD</v>
      </c>
      <c r="P1051" s="4" t="str">
        <f>_xlfn.IFNA(VLOOKUP(B1051,'ACCESS EXPORT'!B:W,22,FALSE),"-")</f>
        <v>1265428296</v>
      </c>
      <c r="Q1051" s="4" t="str">
        <f>_xlfn.IFNA(VLOOKUP(A1051,'ACCESS EXPORT'!$A:$AG,33,0),"-")</f>
        <v>Aldis Leonardo</v>
      </c>
      <c r="R1051" s="4" t="str">
        <f>_xlfn.IFNA(VLOOKUP(A1051,'ACCESS EXPORT'!$A:$AH,34,0),"-")</f>
        <v>GME Hospital HR</v>
      </c>
      <c r="S1051" s="4" t="str">
        <f>_xlfn.IFNA(VLOOKUP(A1051,'ACCESS EXPORT'!$A:$AI,35,0),"-")</f>
        <v>Anna Bachtis</v>
      </c>
      <c r="T1051" s="4" t="str">
        <f>_xlfn.IFNA(VLOOKUP(A1051,'ACCESS EXPORT'!$A:$AJ,36,0),"-")</f>
        <v>Rebecca Richardson</v>
      </c>
      <c r="U1051" s="4" t="str">
        <f>_xlfn.IFNA(VLOOKUP(A1051,'ACCESS EXPORT'!$A:$AK,37,0),"-")</f>
        <v>athena</v>
      </c>
      <c r="V1051" s="4" t="str">
        <f>_xlfn.IFNA(VLOOKUP(A1051,'ACCESS EXPORT'!$A:$AL,38,0),"-")</f>
        <v>FHMG_CTR FOR AGING/WELLNESS</v>
      </c>
      <c r="W1051" s="4" t="str">
        <f>_xlfn.IFNA(VLOOKUP(A1051,'ACCESS EXPORT'!$A:$AM,39,0),"-")</f>
        <v/>
      </c>
      <c r="X1051" s="4" t="str">
        <f>_xlfn.IFNA(VLOOKUP(A1051,'ACCESS EXPORT'!$A:$AN,40,0),"-")</f>
        <v>Karen Kelly</v>
      </c>
      <c r="Y1051" s="26" t="str">
        <f>_xlfn.IFNA(VLOOKUP(A1051,'ACCESS EXPORT'!A:AO,41,0),"")</f>
        <v>Karen Kundinger</v>
      </c>
      <c r="Z1051" s="26" t="str">
        <f>_xlfn.IFNA(VLOOKUP(A1051,'ACCESS EXPORT'!A:AP,42,0),"")</f>
        <v/>
      </c>
      <c r="AA1051" s="26" t="str">
        <f>_xlfn.IFNA(VLOOKUP(A1051,'ACCESS EXPORT'!A:AQ,43,0),"")</f>
        <v>Jennifer Harper</v>
      </c>
    </row>
    <row r="1052" spans="1:27" ht="18.75" x14ac:dyDescent="0.25">
      <c r="A1052" s="33">
        <v>369</v>
      </c>
      <c r="B1052" s="10">
        <v>2120</v>
      </c>
      <c r="C1052" s="7" t="str">
        <f ca="1">IFERROR(UPPER(IF(AND('ACCESS EXPORT'!AA1052="",'ACCESS EXPORT'!Z1052=""),VLOOKUP(A1052,'ACCESS EXPORT'!$A:$AF,32,FALSE),(IF('ACCESS EXPORT'!AA1052&lt;&gt;"",CONCATENATE(VLOOKUP(A1052,'ACCESS EXPORT'!$A:$AF,32,FALSE)," (Closed",TEXT('ACCESS EXPORT'!AA1052," MM/DD/YYY)")),IF(TODAY()&lt;(('ACCESS EXPORT'!Z1052)+30),CONCATENATE(VLOOKUP(A1052,'ACCESS EXPORT'!$A:$AF,32,FALSE)," (Opens",TEXT('ACCESS EXPORT'!Z1052," MM/DD/YYY)")),VLOOKUP(A1052,'ACCESS EXPORT'!$A:$AF,32,FALSE)))))),"-")</f>
        <v>ADVENTHEALTH MEDICAL GROUP SENIOR HEALTH AT WINTER PARK BENMORE</v>
      </c>
      <c r="D1052" s="3" t="str">
        <f ca="1">IFERROR(UPPER(IF(AND('ACCESS EXPORT'!AA1052="",'ACCESS EXPORT'!Z1052=""),VLOOKUP(A1052,'ACCESS EXPORT'!$A:$AF,28,FALSE),(IF('ACCESS EXPORT'!AA1052&lt;&gt;"",CONCATENATE(VLOOKUP(A1052,'ACCESS EXPORT'!$A:$AF,28,FALSE)," (Closed",TEXT('ACCESS EXPORT'!AA1052," MM/DD/YYY)")),IF(TODAY()&lt;(('ACCESS EXPORT'!Z1052)+30),CONCATENATE(VLOOKUP(A1052,'ACCESS EXPORT'!$A:$AF,28,FALSE)," (Opens",TEXT('ACCESS EXPORT'!Z1052," MM/DD/YYY)")),VLOOKUP(A1052,'ACCESS EXPORT'!$A:$AF,28,FALSE)))))),"-")</f>
        <v>CENTRE FOR AGING AND WELLNESS</v>
      </c>
      <c r="E1052" s="3" t="str">
        <f>VLOOKUP($A1052,'ACCESS EXPORT'!$A:$AF,3,FALSE)</f>
        <v>7805</v>
      </c>
      <c r="F1052" s="3" t="str">
        <f>UPPER(CONCATENATE(VLOOKUP(A1052,'ACCESS EXPORT'!$A:$AF,4,FALSE)," ",VLOOKUP(A1052,'ACCESS EXPORT'!$A:$AF,5,FALSE)," ",VLOOKUP(A1052,'ACCESS EXPORT'!$A:$AF,6,FALSE)," ",VLOOKUP(A1052,'ACCESS EXPORT'!$A:$AA,7,FALSE)," ",VLOOKUP(A1052,'ACCESS EXPORT'!$A:$AA,8,FALSE)))</f>
        <v>133 BENMORE DR SUITE 200 WINTER PARK FL 32792</v>
      </c>
      <c r="G1052" s="4" t="str">
        <f>UPPER(VLOOKUP($A1052,'ACCESS EXPORT'!$A:$AF,9,FALSE))</f>
        <v>ORANGE</v>
      </c>
      <c r="H1052" s="4" t="str">
        <f>_xlfn.IFNA(VLOOKUP($B1052,'ACCESS EXPORT'!$B:$J,9,FALSE),"")</f>
        <v>GME</v>
      </c>
      <c r="I1052" s="3" t="str">
        <f>CONCATENATE("(P)",VLOOKUP($A1052,'ACCESS EXPORT'!$A:$AF,11,FALSE)," (F)",VLOOKUP($A1052,'ACCESS EXPORT'!$A:$AF,29,FALSE))</f>
        <v>(P)(407) 599-6060 (F)(407) 646-7747</v>
      </c>
      <c r="J1052" s="4" t="str">
        <f>UPPER(VLOOKUP($A1052,'ACCESS EXPORT'!$A:$AF,12,FALSE))</f>
        <v>GERIATRICS</v>
      </c>
      <c r="K1052" s="4" t="str">
        <f>UPPER(VLOOKUP($A1052,'ACCESS EXPORT'!$A:$AF,13,FALSE))</f>
        <v>DEBORAH HAYWOOD</v>
      </c>
      <c r="L1052" s="3" t="str">
        <f>IF(AND(VLOOKUP(A1052,'ACCESS EXPORT'!A:AE,1,0),'ACCESS EXPORT'!N1052=""),UPPER(CONCATENATE('ACCESS EXPORT'!AE1052)),IF(VLOOKUP(A1052,'ACCESS EXPORT'!A:AE,1,0),UPPER(CONCATENATE('ACCESS EXPORT'!N1052," "&amp;CHAR(10),'ACCESS EXPORT'!AE1052))))</f>
        <v>KATHRYN WILSON 
JAMES HARBOTTLE (AD)</v>
      </c>
      <c r="M1052" s="4" t="str">
        <f>UPPER(VLOOKUP($A1052,'ACCESS EXPORT'!$A:$O,15,FALSE))</f>
        <v>TAMESHA RYAN (PM)</v>
      </c>
      <c r="N1052" s="4" t="str">
        <f ca="1">IF(AND('ACCESS EXPORT'!X1052="",'ACCESS EXPORT'!Y1052=""),IF('ACCESS EXPORT'!V1052&lt;&gt;"",(IF(TODAY()-'ACCESS EXPORT'!V1052&gt;=-60,UPPER(CONCATENATE(VLOOKUP(B1052,'ACCESS EXPORT'!$B:$P,15,FALSE),""&amp;CHAR(10)&amp;"(SEP",TEXT('ACCESS EXPORT'!V1052," MM/DD/YYY)"))),IF(TODAY()-'ACCESS EXPORT'!V1052&lt;0,UPPER(VLOOKUP(B1052,'ACCESS EXPORT'!$B:$P,15,FALSE)),UPPER(VLOOKUP(B1052,'ACCESS EXPORT'!$B:$P,15,FALSE))))),IF('ACCESS EXPORT'!U1052="",UPPER(VLOOKUP(B1052,'ACCESS EXPORT'!$B:$P,15,FALSE)),IF(TODAY()-'ACCESS EXPORT'!U1052&lt;=30,CONCATENATE(UPPER(VLOOKUP(B1052,'ACCESS EXPORT'!$B:$P,15,FALSE)),""&amp;CHAR(10)&amp;"(NEW",TEXT('ACCESS EXPORT'!U1052," MM/DD/YYY)")),IF(AND(TODAY()-'ACCESS EXPORT'!U1052&gt;30,TODAY()&gt;0),UPPER(VLOOKUP(B1052,'ACCESS EXPORT'!$B:$P,15,FALSE)))))),IF('ACCESS EXPORT'!Y1052&lt;&gt;"",UPPER(CONCATENATE(UPPER(VLOOKUP(B1052,'ACCESS EXPORT'!$B:$P,15,FALSE)),""&amp;CHAR(10)&amp;"(Transfer Out",TEXT('ACCESS EXPORT'!Y1052," MM/DD/YYY)"))),IF('ACCESS EXPORT'!X1052&lt;&gt;"",UPPER(CONCATENATE(UPPER(VLOOKUP(B1052,'ACCESS EXPORT'!$B:$P,15,FALSE)),""&amp;CHAR(10)&amp;"(Transfer In",TEXT('ACCESS EXPORT'!X1052," MM/DD/YYY)"))))))</f>
        <v>APPEL, ROSE</v>
      </c>
      <c r="O1052" s="4" t="str">
        <f>_xlfn.IFNA(VLOOKUP(B1052,'ACCESS EXPORT'!$B:$Q,16,FALSE),"")</f>
        <v>DO</v>
      </c>
      <c r="P1052" s="4" t="str">
        <f>_xlfn.IFNA(VLOOKUP(B1052,'ACCESS EXPORT'!B:W,22,FALSE),"-")</f>
        <v>1760757033</v>
      </c>
      <c r="Q1052" s="4" t="str">
        <f>_xlfn.IFNA(VLOOKUP(A1052,'ACCESS EXPORT'!$A:$AG,33,0),"-")</f>
        <v>Aldis Leonardo</v>
      </c>
      <c r="R1052" s="4" t="str">
        <f>_xlfn.IFNA(VLOOKUP(A1052,'ACCESS EXPORT'!$A:$AH,34,0),"-")</f>
        <v>GME Hospital HR</v>
      </c>
      <c r="S1052" s="4" t="str">
        <f>_xlfn.IFNA(VLOOKUP(A1052,'ACCESS EXPORT'!$A:$AI,35,0),"-")</f>
        <v>Anna Bachtis</v>
      </c>
      <c r="T1052" s="4" t="str">
        <f>_xlfn.IFNA(VLOOKUP(A1052,'ACCESS EXPORT'!$A:$AJ,36,0),"-")</f>
        <v>Rebecca Richardson</v>
      </c>
      <c r="U1052" s="4" t="str">
        <f>_xlfn.IFNA(VLOOKUP(A1052,'ACCESS EXPORT'!$A:$AK,37,0),"-")</f>
        <v>athena</v>
      </c>
      <c r="V1052" s="4" t="str">
        <f>_xlfn.IFNA(VLOOKUP(A1052,'ACCESS EXPORT'!$A:$AL,38,0),"-")</f>
        <v>FHMG_CTR FOR AGING/WELLNESS</v>
      </c>
      <c r="W1052" s="4" t="str">
        <f>_xlfn.IFNA(VLOOKUP(A1052,'ACCESS EXPORT'!$A:$AM,39,0),"-")</f>
        <v/>
      </c>
      <c r="X1052" s="4" t="str">
        <f>_xlfn.IFNA(VLOOKUP(A1052,'ACCESS EXPORT'!$A:$AN,40,0),"-")</f>
        <v>Karen Kelly</v>
      </c>
      <c r="Y1052" s="26" t="str">
        <f>_xlfn.IFNA(VLOOKUP(A1052,'ACCESS EXPORT'!A:AO,41,0),"")</f>
        <v>Karen Kundinger</v>
      </c>
      <c r="Z1052" s="26" t="str">
        <f>_xlfn.IFNA(VLOOKUP(A1052,'ACCESS EXPORT'!A:AP,42,0),"")</f>
        <v/>
      </c>
      <c r="AA1052" s="26" t="str">
        <f>_xlfn.IFNA(VLOOKUP(A1052,'ACCESS EXPORT'!A:AQ,43,0),"")</f>
        <v>Jennifer Harper</v>
      </c>
    </row>
    <row r="1053" spans="1:27" ht="18.75" x14ac:dyDescent="0.25">
      <c r="A1053" s="33">
        <v>361</v>
      </c>
      <c r="B1053" s="10">
        <v>2078</v>
      </c>
      <c r="C1053" s="7" t="str">
        <f ca="1">IFERROR(UPPER(IF(AND('ACCESS EXPORT'!AA1053="",'ACCESS EXPORT'!Z1053=""),VLOOKUP(A1053,'ACCESS EXPORT'!$A:$AF,32,FALSE),(IF('ACCESS EXPORT'!AA1053&lt;&gt;"",CONCATENATE(VLOOKUP(A1053,'ACCESS EXPORT'!$A:$AF,32,FALSE)," (Closed",TEXT('ACCESS EXPORT'!AA1053," MM/DD/YYY)")),IF(TODAY()&lt;(('ACCESS EXPORT'!Z1053)+30),CONCATENATE(VLOOKUP(A1053,'ACCESS EXPORT'!$A:$AF,32,FALSE)," (Opens",TEXT('ACCESS EXPORT'!Z1053," MM/DD/YYY)")),VLOOKUP(A1053,'ACCESS EXPORT'!$A:$AF,32,FALSE)))))),"-")</f>
        <v>ADVENTHEALTH MEDICAL GROUP PEDIATRIC AND ADOLESCENT MEDICINE AT WINTER GARDEN</v>
      </c>
      <c r="D1053" s="3" t="str">
        <f ca="1">IFERROR(UPPER(IF(AND('ACCESS EXPORT'!AA1053="",'ACCESS EXPORT'!Z1053=""),VLOOKUP(A1053,'ACCESS EXPORT'!$A:$AF,28,FALSE),(IF('ACCESS EXPORT'!AA1053&lt;&gt;"",CONCATENATE(VLOOKUP(A1053,'ACCESS EXPORT'!$A:$AF,28,FALSE)," (Closed",TEXT('ACCESS EXPORT'!AA1053," MM/DD/YYY)")),IF(TODAY()&lt;(('ACCESS EXPORT'!Z1053)+30),CONCATENATE(VLOOKUP(A1053,'ACCESS EXPORT'!$A:$AF,28,FALSE)," (Opens",TEXT('ACCESS EXPORT'!Z1053," MM/DD/YYY)")),VLOOKUP(A1053,'ACCESS EXPORT'!$A:$AF,28,FALSE)))))),"-")</f>
        <v>CENTER FOR PEDIATRIC AND ADOLESCENT MEDICINE</v>
      </c>
      <c r="E1053" s="3" t="str">
        <f>VLOOKUP($A1053,'ACCESS EXPORT'!$A:$AF,3,FALSE)</f>
        <v>7806</v>
      </c>
      <c r="F1053" s="3" t="str">
        <f>UPPER(CONCATENATE(VLOOKUP(A1053,'ACCESS EXPORT'!$A:$AF,4,FALSE)," ",VLOOKUP(A1053,'ACCESS EXPORT'!$A:$AF,5,FALSE)," ",VLOOKUP(A1053,'ACCESS EXPORT'!$A:$AF,6,FALSE)," ",VLOOKUP(A1053,'ACCESS EXPORT'!$A:$AA,7,FALSE)," ",VLOOKUP(A1053,'ACCESS EXPORT'!$A:$AA,8,FALSE)))</f>
        <v>2200 FOWLER GROVE BLVD SUITE 220 WINTER GARDEN FL 34787</v>
      </c>
      <c r="G1053" s="4" t="str">
        <f>UPPER(VLOOKUP($A1053,'ACCESS EXPORT'!$A:$AF,9,FALSE))</f>
        <v>ORANGE</v>
      </c>
      <c r="H1053" s="4" t="str">
        <f>_xlfn.IFNA(VLOOKUP($B1053,'ACCESS EXPORT'!$B:$J,9,FALSE),"")</f>
        <v>GME</v>
      </c>
      <c r="I1053" s="3" t="str">
        <f>CONCATENATE("(P)",VLOOKUP($A1053,'ACCESS EXPORT'!$A:$AF,11,FALSE)," (F)",VLOOKUP($A1053,'ACCESS EXPORT'!$A:$AF,29,FALSE))</f>
        <v>(P)(407) 656-0042 (F)(407) 656-0633</v>
      </c>
      <c r="J1053" s="4" t="str">
        <f>UPPER(VLOOKUP($A1053,'ACCESS EXPORT'!$A:$AF,12,FALSE))</f>
        <v>PEDIATRICS</v>
      </c>
      <c r="K1053" s="4" t="str">
        <f>UPPER(VLOOKUP($A1053,'ACCESS EXPORT'!$A:$AF,13,FALSE))</f>
        <v>DEBORAH HAYWOOD</v>
      </c>
      <c r="L1053" s="3" t="str">
        <f>IF(AND(VLOOKUP(A1053,'ACCESS EXPORT'!A:AE,1,0),'ACCESS EXPORT'!N1053=""),UPPER(CONCATENATE('ACCESS EXPORT'!AE1053)),IF(VLOOKUP(A1053,'ACCESS EXPORT'!A:AE,1,0),UPPER(CONCATENATE('ACCESS EXPORT'!N1053," "&amp;CHAR(10),'ACCESS EXPORT'!AE1053))))</f>
        <v>KATHRYN WILSON 
JAMES HARBOTTLE (AD)</v>
      </c>
      <c r="M1053" s="4" t="str">
        <f>UPPER(VLOOKUP($A1053,'ACCESS EXPORT'!$A:$O,15,FALSE))</f>
        <v>ANTHONY REYES (PM)</v>
      </c>
      <c r="N1053" s="4" t="str">
        <f ca="1">IF(AND('ACCESS EXPORT'!X1053="",'ACCESS EXPORT'!Y1053=""),IF('ACCESS EXPORT'!V1053&lt;&gt;"",(IF(TODAY()-'ACCESS EXPORT'!V1053&gt;=-60,UPPER(CONCATENATE(VLOOKUP(B1053,'ACCESS EXPORT'!$B:$P,15,FALSE),""&amp;CHAR(10)&amp;"(SEP",TEXT('ACCESS EXPORT'!V1053," MM/DD/YYY)"))),IF(TODAY()-'ACCESS EXPORT'!V1053&lt;0,UPPER(VLOOKUP(B1053,'ACCESS EXPORT'!$B:$P,15,FALSE)),UPPER(VLOOKUP(B1053,'ACCESS EXPORT'!$B:$P,15,FALSE))))),IF('ACCESS EXPORT'!U1053="",UPPER(VLOOKUP(B1053,'ACCESS EXPORT'!$B:$P,15,FALSE)),IF(TODAY()-'ACCESS EXPORT'!U1053&lt;=30,CONCATENATE(UPPER(VLOOKUP(B1053,'ACCESS EXPORT'!$B:$P,15,FALSE)),""&amp;CHAR(10)&amp;"(NEW",TEXT('ACCESS EXPORT'!U1053," MM/DD/YYY)")),IF(AND(TODAY()-'ACCESS EXPORT'!U1053&gt;30,TODAY()&gt;0),UPPER(VLOOKUP(B1053,'ACCESS EXPORT'!$B:$P,15,FALSE)))))),IF('ACCESS EXPORT'!Y1053&lt;&gt;"",UPPER(CONCATENATE(UPPER(VLOOKUP(B1053,'ACCESS EXPORT'!$B:$P,15,FALSE)),""&amp;CHAR(10)&amp;"(Transfer Out",TEXT('ACCESS EXPORT'!Y1053," MM/DD/YYY)"))),IF('ACCESS EXPORT'!X1053&lt;&gt;"",UPPER(CONCATENATE(UPPER(VLOOKUP(B1053,'ACCESS EXPORT'!$B:$P,15,FALSE)),""&amp;CHAR(10)&amp;"(Transfer In",TEXT('ACCESS EXPORT'!X1053," MM/DD/YYY)"))))))</f>
        <v>ELIZONDO VEGA, HEATHER</v>
      </c>
      <c r="O1053" s="4" t="str">
        <f>_xlfn.IFNA(VLOOKUP(B1053,'ACCESS EXPORT'!$B:$Q,16,FALSE),"")</f>
        <v>MD</v>
      </c>
      <c r="P1053" s="4" t="str">
        <f>_xlfn.IFNA(VLOOKUP(B1053,'ACCESS EXPORT'!B:W,22,FALSE),"-")</f>
        <v>1457341414</v>
      </c>
      <c r="Q1053" s="4" t="str">
        <f>_xlfn.IFNA(VLOOKUP(A1053,'ACCESS EXPORT'!$A:$AG,33,0),"-")</f>
        <v>Gretchen Scoleri</v>
      </c>
      <c r="R1053" s="4" t="str">
        <f>_xlfn.IFNA(VLOOKUP(A1053,'ACCESS EXPORT'!$A:$AH,34,0),"-")</f>
        <v>GME Hospital HR</v>
      </c>
      <c r="S1053" s="4" t="str">
        <f>_xlfn.IFNA(VLOOKUP(A1053,'ACCESS EXPORT'!$A:$AI,35,0),"-")</f>
        <v>Anna Bachtis</v>
      </c>
      <c r="T1053" s="4" t="str">
        <f>_xlfn.IFNA(VLOOKUP(A1053,'ACCESS EXPORT'!$A:$AJ,36,0),"-")</f>
        <v>Rebecca Richardson</v>
      </c>
      <c r="U1053" s="4" t="str">
        <f>_xlfn.IFNA(VLOOKUP(A1053,'ACCESS EXPORT'!$A:$AK,37,0),"-")</f>
        <v>athena</v>
      </c>
      <c r="V1053" s="4" t="str">
        <f>_xlfn.IFNA(VLOOKUP(A1053,'ACCESS EXPORT'!$A:$AL,38,0),"-")</f>
        <v>FHMG_CTR FOR PED/ADOL MED_WG</v>
      </c>
      <c r="W1053" s="4" t="str">
        <f>_xlfn.IFNA(VLOOKUP(A1053,'ACCESS EXPORT'!$A:$AM,39,0),"-")</f>
        <v/>
      </c>
      <c r="X1053" s="4" t="str">
        <f>_xlfn.IFNA(VLOOKUP(A1053,'ACCESS EXPORT'!$A:$AN,40,0),"-")</f>
        <v>Karen Kelly</v>
      </c>
      <c r="Y1053" s="26" t="str">
        <f>_xlfn.IFNA(VLOOKUP(A1053,'ACCESS EXPORT'!A:AO,41,0),"")</f>
        <v>Carlos Calderon</v>
      </c>
      <c r="Z1053" s="26" t="str">
        <f>_xlfn.IFNA(VLOOKUP(A1053,'ACCESS EXPORT'!A:AP,42,0),"")</f>
        <v>Maria Angel</v>
      </c>
      <c r="AA1053" s="26" t="str">
        <f>_xlfn.IFNA(VLOOKUP(A1053,'ACCESS EXPORT'!A:AQ,43,0),"")</f>
        <v>Heather McComb</v>
      </c>
    </row>
    <row r="1054" spans="1:27" ht="18.75" x14ac:dyDescent="0.25">
      <c r="A1054" s="33">
        <v>361</v>
      </c>
      <c r="B1054" s="10">
        <v>2081</v>
      </c>
      <c r="C1054" s="7" t="str">
        <f ca="1">IFERROR(UPPER(IF(AND('ACCESS EXPORT'!AA1054="",'ACCESS EXPORT'!Z1054=""),VLOOKUP(A1054,'ACCESS EXPORT'!$A:$AF,32,FALSE),(IF('ACCESS EXPORT'!AA1054&lt;&gt;"",CONCATENATE(VLOOKUP(A1054,'ACCESS EXPORT'!$A:$AF,32,FALSE)," (Closed",TEXT('ACCESS EXPORT'!AA1054," MM/DD/YYY)")),IF(TODAY()&lt;(('ACCESS EXPORT'!Z1054)+30),CONCATENATE(VLOOKUP(A1054,'ACCESS EXPORT'!$A:$AF,32,FALSE)," (Opens",TEXT('ACCESS EXPORT'!Z1054," MM/DD/YYY)")),VLOOKUP(A1054,'ACCESS EXPORT'!$A:$AF,32,FALSE)))))),"-")</f>
        <v>ADVENTHEALTH MEDICAL GROUP PEDIATRIC AND ADOLESCENT MEDICINE AT WINTER GARDEN</v>
      </c>
      <c r="D1054" s="3" t="str">
        <f ca="1">IFERROR(UPPER(IF(AND('ACCESS EXPORT'!AA1054="",'ACCESS EXPORT'!Z1054=""),VLOOKUP(A1054,'ACCESS EXPORT'!$A:$AF,28,FALSE),(IF('ACCESS EXPORT'!AA1054&lt;&gt;"",CONCATENATE(VLOOKUP(A1054,'ACCESS EXPORT'!$A:$AF,28,FALSE)," (Closed",TEXT('ACCESS EXPORT'!AA1054," MM/DD/YYY)")),IF(TODAY()&lt;(('ACCESS EXPORT'!Z1054)+30),CONCATENATE(VLOOKUP(A1054,'ACCESS EXPORT'!$A:$AF,28,FALSE)," (Opens",TEXT('ACCESS EXPORT'!Z1054," MM/DD/YYY)")),VLOOKUP(A1054,'ACCESS EXPORT'!$A:$AF,28,FALSE)))))),"-")</f>
        <v>CENTER FOR PEDIATRIC AND ADOLESCENT MEDICINE</v>
      </c>
      <c r="E1054" s="3" t="str">
        <f>VLOOKUP($A1054,'ACCESS EXPORT'!$A:$AF,3,FALSE)</f>
        <v>7806</v>
      </c>
      <c r="F1054" s="3" t="str">
        <f>UPPER(CONCATENATE(VLOOKUP(A1054,'ACCESS EXPORT'!$A:$AF,4,FALSE)," ",VLOOKUP(A1054,'ACCESS EXPORT'!$A:$AF,5,FALSE)," ",VLOOKUP(A1054,'ACCESS EXPORT'!$A:$AF,6,FALSE)," ",VLOOKUP(A1054,'ACCESS EXPORT'!$A:$AA,7,FALSE)," ",VLOOKUP(A1054,'ACCESS EXPORT'!$A:$AA,8,FALSE)))</f>
        <v>2200 FOWLER GROVE BLVD SUITE 220 WINTER GARDEN FL 34787</v>
      </c>
      <c r="G1054" s="4" t="str">
        <f>UPPER(VLOOKUP($A1054,'ACCESS EXPORT'!$A:$AF,9,FALSE))</f>
        <v>ORANGE</v>
      </c>
      <c r="H1054" s="4" t="str">
        <f>_xlfn.IFNA(VLOOKUP($B1054,'ACCESS EXPORT'!$B:$J,9,FALSE),"")</f>
        <v>GME</v>
      </c>
      <c r="I1054" s="3" t="str">
        <f>CONCATENATE("(P)",VLOOKUP($A1054,'ACCESS EXPORT'!$A:$AF,11,FALSE)," (F)",VLOOKUP($A1054,'ACCESS EXPORT'!$A:$AF,29,FALSE))</f>
        <v>(P)(407) 656-0042 (F)(407) 656-0633</v>
      </c>
      <c r="J1054" s="4" t="str">
        <f>UPPER(VLOOKUP($A1054,'ACCESS EXPORT'!$A:$AF,12,FALSE))</f>
        <v>PEDIATRICS</v>
      </c>
      <c r="K1054" s="4" t="str">
        <f>UPPER(VLOOKUP($A1054,'ACCESS EXPORT'!$A:$AF,13,FALSE))</f>
        <v>DEBORAH HAYWOOD</v>
      </c>
      <c r="L1054" s="3" t="str">
        <f>IF(AND(VLOOKUP(A1054,'ACCESS EXPORT'!A:AE,1,0),'ACCESS EXPORT'!N1054=""),UPPER(CONCATENATE('ACCESS EXPORT'!AE1054)),IF(VLOOKUP(A1054,'ACCESS EXPORT'!A:AE,1,0),UPPER(CONCATENATE('ACCESS EXPORT'!N1054," "&amp;CHAR(10),'ACCESS EXPORT'!AE1054))))</f>
        <v>KATHRYN WILSON 
JAMES HARBOTTLE (AD)</v>
      </c>
      <c r="M1054" s="4" t="str">
        <f>UPPER(VLOOKUP($A1054,'ACCESS EXPORT'!$A:$O,15,FALSE))</f>
        <v>ANTHONY REYES (PM)</v>
      </c>
      <c r="N1054" s="4" t="str">
        <f ca="1">IF(AND('ACCESS EXPORT'!X1054="",'ACCESS EXPORT'!Y1054=""),IF('ACCESS EXPORT'!V1054&lt;&gt;"",(IF(TODAY()-'ACCESS EXPORT'!V1054&gt;=-60,UPPER(CONCATENATE(VLOOKUP(B1054,'ACCESS EXPORT'!$B:$P,15,FALSE),""&amp;CHAR(10)&amp;"(SEP",TEXT('ACCESS EXPORT'!V1054," MM/DD/YYY)"))),IF(TODAY()-'ACCESS EXPORT'!V1054&lt;0,UPPER(VLOOKUP(B1054,'ACCESS EXPORT'!$B:$P,15,FALSE)),UPPER(VLOOKUP(B1054,'ACCESS EXPORT'!$B:$P,15,FALSE))))),IF('ACCESS EXPORT'!U1054="",UPPER(VLOOKUP(B1054,'ACCESS EXPORT'!$B:$P,15,FALSE)),IF(TODAY()-'ACCESS EXPORT'!U1054&lt;=30,CONCATENATE(UPPER(VLOOKUP(B1054,'ACCESS EXPORT'!$B:$P,15,FALSE)),""&amp;CHAR(10)&amp;"(NEW",TEXT('ACCESS EXPORT'!U1054," MM/DD/YYY)")),IF(AND(TODAY()-'ACCESS EXPORT'!U1054&gt;30,TODAY()&gt;0),UPPER(VLOOKUP(B1054,'ACCESS EXPORT'!$B:$P,15,FALSE)))))),IF('ACCESS EXPORT'!Y1054&lt;&gt;"",UPPER(CONCATENATE(UPPER(VLOOKUP(B1054,'ACCESS EXPORT'!$B:$P,15,FALSE)),""&amp;CHAR(10)&amp;"(Transfer Out",TEXT('ACCESS EXPORT'!Y1054," MM/DD/YYY)"))),IF('ACCESS EXPORT'!X1054&lt;&gt;"",UPPER(CONCATENATE(UPPER(VLOOKUP(B1054,'ACCESS EXPORT'!$B:$P,15,FALSE)),""&amp;CHAR(10)&amp;"(Transfer In",TEXT('ACCESS EXPORT'!X1054," MM/DD/YYY)"))))))</f>
        <v>MOORJANI, ANITA</v>
      </c>
      <c r="O1054" s="4" t="str">
        <f>_xlfn.IFNA(VLOOKUP(B1054,'ACCESS EXPORT'!$B:$Q,16,FALSE),"")</f>
        <v>MD</v>
      </c>
      <c r="P1054" s="4" t="str">
        <f>_xlfn.IFNA(VLOOKUP(B1054,'ACCESS EXPORT'!B:W,22,FALSE),"-")</f>
        <v>1619013729</v>
      </c>
      <c r="Q1054" s="4" t="str">
        <f>_xlfn.IFNA(VLOOKUP(A1054,'ACCESS EXPORT'!$A:$AG,33,0),"-")</f>
        <v>Gretchen Scoleri</v>
      </c>
      <c r="R1054" s="4" t="str">
        <f>_xlfn.IFNA(VLOOKUP(A1054,'ACCESS EXPORT'!$A:$AH,34,0),"-")</f>
        <v>GME Hospital HR</v>
      </c>
      <c r="S1054" s="4" t="str">
        <f>_xlfn.IFNA(VLOOKUP(A1054,'ACCESS EXPORT'!$A:$AI,35,0),"-")</f>
        <v>Anna Bachtis</v>
      </c>
      <c r="T1054" s="4" t="str">
        <f>_xlfn.IFNA(VLOOKUP(A1054,'ACCESS EXPORT'!$A:$AJ,36,0),"-")</f>
        <v>Rebecca Richardson</v>
      </c>
      <c r="U1054" s="4" t="str">
        <f>_xlfn.IFNA(VLOOKUP(A1054,'ACCESS EXPORT'!$A:$AK,37,0),"-")</f>
        <v>athena</v>
      </c>
      <c r="V1054" s="4" t="str">
        <f>_xlfn.IFNA(VLOOKUP(A1054,'ACCESS EXPORT'!$A:$AL,38,0),"-")</f>
        <v>FHMG_CTR FOR PED/ADOL MED_WG</v>
      </c>
      <c r="W1054" s="4" t="str">
        <f>_xlfn.IFNA(VLOOKUP(A1054,'ACCESS EXPORT'!$A:$AM,39,0),"-")</f>
        <v/>
      </c>
      <c r="X1054" s="4" t="str">
        <f>_xlfn.IFNA(VLOOKUP(A1054,'ACCESS EXPORT'!$A:$AN,40,0),"-")</f>
        <v>Karen Kelly</v>
      </c>
      <c r="Y1054" s="26" t="str">
        <f>_xlfn.IFNA(VLOOKUP(A1054,'ACCESS EXPORT'!A:AO,41,0),"")</f>
        <v>Carlos Calderon</v>
      </c>
      <c r="Z1054" s="26" t="str">
        <f>_xlfn.IFNA(VLOOKUP(A1054,'ACCESS EXPORT'!A:AP,42,0),"")</f>
        <v>Maria Angel</v>
      </c>
      <c r="AA1054" s="26" t="str">
        <f>_xlfn.IFNA(VLOOKUP(A1054,'ACCESS EXPORT'!A:AQ,43,0),"")</f>
        <v>Heather McComb</v>
      </c>
    </row>
    <row r="1055" spans="1:27" ht="18.75" x14ac:dyDescent="0.25">
      <c r="A1055" s="33">
        <v>361</v>
      </c>
      <c r="B1055" s="10">
        <v>2082</v>
      </c>
      <c r="C1055" s="7" t="str">
        <f ca="1">IFERROR(UPPER(IF(AND('ACCESS EXPORT'!AA1055="",'ACCESS EXPORT'!Z1055=""),VLOOKUP(A1055,'ACCESS EXPORT'!$A:$AF,32,FALSE),(IF('ACCESS EXPORT'!AA1055&lt;&gt;"",CONCATENATE(VLOOKUP(A1055,'ACCESS EXPORT'!$A:$AF,32,FALSE)," (Closed",TEXT('ACCESS EXPORT'!AA1055," MM/DD/YYY)")),IF(TODAY()&lt;(('ACCESS EXPORT'!Z1055)+30),CONCATENATE(VLOOKUP(A1055,'ACCESS EXPORT'!$A:$AF,32,FALSE)," (Opens",TEXT('ACCESS EXPORT'!Z1055," MM/DD/YYY)")),VLOOKUP(A1055,'ACCESS EXPORT'!$A:$AF,32,FALSE)))))),"-")</f>
        <v>ADVENTHEALTH MEDICAL GROUP PEDIATRIC AND ADOLESCENT MEDICINE AT WINTER GARDEN</v>
      </c>
      <c r="D1055" s="3" t="str">
        <f ca="1">IFERROR(UPPER(IF(AND('ACCESS EXPORT'!AA1055="",'ACCESS EXPORT'!Z1055=""),VLOOKUP(A1055,'ACCESS EXPORT'!$A:$AF,28,FALSE),(IF('ACCESS EXPORT'!AA1055&lt;&gt;"",CONCATENATE(VLOOKUP(A1055,'ACCESS EXPORT'!$A:$AF,28,FALSE)," (Closed",TEXT('ACCESS EXPORT'!AA1055," MM/DD/YYY)")),IF(TODAY()&lt;(('ACCESS EXPORT'!Z1055)+30),CONCATENATE(VLOOKUP(A1055,'ACCESS EXPORT'!$A:$AF,28,FALSE)," (Opens",TEXT('ACCESS EXPORT'!Z1055," MM/DD/YYY)")),VLOOKUP(A1055,'ACCESS EXPORT'!$A:$AF,28,FALSE)))))),"-")</f>
        <v>CENTER FOR PEDIATRIC AND ADOLESCENT MEDICINE</v>
      </c>
      <c r="E1055" s="3" t="str">
        <f>VLOOKUP($A1055,'ACCESS EXPORT'!$A:$AF,3,FALSE)</f>
        <v>7806</v>
      </c>
      <c r="F1055" s="3" t="str">
        <f>UPPER(CONCATENATE(VLOOKUP(A1055,'ACCESS EXPORT'!$A:$AF,4,FALSE)," ",VLOOKUP(A1055,'ACCESS EXPORT'!$A:$AF,5,FALSE)," ",VLOOKUP(A1055,'ACCESS EXPORT'!$A:$AF,6,FALSE)," ",VLOOKUP(A1055,'ACCESS EXPORT'!$A:$AA,7,FALSE)," ",VLOOKUP(A1055,'ACCESS EXPORT'!$A:$AA,8,FALSE)))</f>
        <v>2200 FOWLER GROVE BLVD SUITE 220 WINTER GARDEN FL 34787</v>
      </c>
      <c r="G1055" s="4" t="str">
        <f>UPPER(VLOOKUP($A1055,'ACCESS EXPORT'!$A:$AF,9,FALSE))</f>
        <v>ORANGE</v>
      </c>
      <c r="H1055" s="4" t="str">
        <f>_xlfn.IFNA(VLOOKUP($B1055,'ACCESS EXPORT'!$B:$J,9,FALSE),"")</f>
        <v>GME</v>
      </c>
      <c r="I1055" s="3" t="str">
        <f>CONCATENATE("(P)",VLOOKUP($A1055,'ACCESS EXPORT'!$A:$AF,11,FALSE)," (F)",VLOOKUP($A1055,'ACCESS EXPORT'!$A:$AF,29,FALSE))</f>
        <v>(P)(407) 656-0042 (F)(407) 656-0633</v>
      </c>
      <c r="J1055" s="4" t="str">
        <f>UPPER(VLOOKUP($A1055,'ACCESS EXPORT'!$A:$AF,12,FALSE))</f>
        <v>PEDIATRICS</v>
      </c>
      <c r="K1055" s="4" t="str">
        <f>UPPER(VLOOKUP($A1055,'ACCESS EXPORT'!$A:$AF,13,FALSE))</f>
        <v>DEBORAH HAYWOOD</v>
      </c>
      <c r="L1055" s="3" t="str">
        <f>IF(AND(VLOOKUP(A1055,'ACCESS EXPORT'!A:AE,1,0),'ACCESS EXPORT'!N1055=""),UPPER(CONCATENATE('ACCESS EXPORT'!AE1055)),IF(VLOOKUP(A1055,'ACCESS EXPORT'!A:AE,1,0),UPPER(CONCATENATE('ACCESS EXPORT'!N1055," "&amp;CHAR(10),'ACCESS EXPORT'!AE1055))))</f>
        <v>KATHRYN WILSON 
JAMES HARBOTTLE (AD)</v>
      </c>
      <c r="M1055" s="4" t="str">
        <f>UPPER(VLOOKUP($A1055,'ACCESS EXPORT'!$A:$O,15,FALSE))</f>
        <v>ANTHONY REYES (PM)</v>
      </c>
      <c r="N1055" s="4" t="str">
        <f ca="1">IF(AND('ACCESS EXPORT'!X1055="",'ACCESS EXPORT'!Y1055=""),IF('ACCESS EXPORT'!V1055&lt;&gt;"",(IF(TODAY()-'ACCESS EXPORT'!V1055&gt;=-60,UPPER(CONCATENATE(VLOOKUP(B1055,'ACCESS EXPORT'!$B:$P,15,FALSE),""&amp;CHAR(10)&amp;"(SEP",TEXT('ACCESS EXPORT'!V1055," MM/DD/YYY)"))),IF(TODAY()-'ACCESS EXPORT'!V1055&lt;0,UPPER(VLOOKUP(B1055,'ACCESS EXPORT'!$B:$P,15,FALSE)),UPPER(VLOOKUP(B1055,'ACCESS EXPORT'!$B:$P,15,FALSE))))),IF('ACCESS EXPORT'!U1055="",UPPER(VLOOKUP(B1055,'ACCESS EXPORT'!$B:$P,15,FALSE)),IF(TODAY()-'ACCESS EXPORT'!U1055&lt;=30,CONCATENATE(UPPER(VLOOKUP(B1055,'ACCESS EXPORT'!$B:$P,15,FALSE)),""&amp;CHAR(10)&amp;"(NEW",TEXT('ACCESS EXPORT'!U1055," MM/DD/YYY)")),IF(AND(TODAY()-'ACCESS EXPORT'!U1055&gt;30,TODAY()&gt;0),UPPER(VLOOKUP(B1055,'ACCESS EXPORT'!$B:$P,15,FALSE)))))),IF('ACCESS EXPORT'!Y1055&lt;&gt;"",UPPER(CONCATENATE(UPPER(VLOOKUP(B1055,'ACCESS EXPORT'!$B:$P,15,FALSE)),""&amp;CHAR(10)&amp;"(Transfer Out",TEXT('ACCESS EXPORT'!Y1055," MM/DD/YYY)"))),IF('ACCESS EXPORT'!X1055&lt;&gt;"",UPPER(CONCATENATE(UPPER(VLOOKUP(B1055,'ACCESS EXPORT'!$B:$P,15,FALSE)),""&amp;CHAR(10)&amp;"(Transfer In",TEXT('ACCESS EXPORT'!X1055," MM/DD/YYY)"))))))</f>
        <v>TAMSE, TIFFANY</v>
      </c>
      <c r="O1055" s="4" t="str">
        <f>_xlfn.IFNA(VLOOKUP(B1055,'ACCESS EXPORT'!$B:$Q,16,FALSE),"")</f>
        <v>MD</v>
      </c>
      <c r="P1055" s="4" t="str">
        <f>_xlfn.IFNA(VLOOKUP(B1055,'ACCESS EXPORT'!B:W,22,FALSE),"-")</f>
        <v>1518233873</v>
      </c>
      <c r="Q1055" s="4" t="str">
        <f>_xlfn.IFNA(VLOOKUP(A1055,'ACCESS EXPORT'!$A:$AG,33,0),"-")</f>
        <v>Gretchen Scoleri</v>
      </c>
      <c r="R1055" s="4" t="str">
        <f>_xlfn.IFNA(VLOOKUP(A1055,'ACCESS EXPORT'!$A:$AH,34,0),"-")</f>
        <v>GME Hospital HR</v>
      </c>
      <c r="S1055" s="4" t="str">
        <f>_xlfn.IFNA(VLOOKUP(A1055,'ACCESS EXPORT'!$A:$AI,35,0),"-")</f>
        <v>Anna Bachtis</v>
      </c>
      <c r="T1055" s="4" t="str">
        <f>_xlfn.IFNA(VLOOKUP(A1055,'ACCESS EXPORT'!$A:$AJ,36,0),"-")</f>
        <v>Rebecca Richardson</v>
      </c>
      <c r="U1055" s="4" t="str">
        <f>_xlfn.IFNA(VLOOKUP(A1055,'ACCESS EXPORT'!$A:$AK,37,0),"-")</f>
        <v>athena</v>
      </c>
      <c r="V1055" s="4" t="str">
        <f>_xlfn.IFNA(VLOOKUP(A1055,'ACCESS EXPORT'!$A:$AL,38,0),"-")</f>
        <v>FHMG_CTR FOR PED/ADOL MED_WG</v>
      </c>
      <c r="W1055" s="4" t="str">
        <f>_xlfn.IFNA(VLOOKUP(A1055,'ACCESS EXPORT'!$A:$AM,39,0),"-")</f>
        <v/>
      </c>
      <c r="X1055" s="4" t="str">
        <f>_xlfn.IFNA(VLOOKUP(A1055,'ACCESS EXPORT'!$A:$AN,40,0),"-")</f>
        <v>Karen Kelly</v>
      </c>
      <c r="Y1055" s="26" t="str">
        <f>_xlfn.IFNA(VLOOKUP(A1055,'ACCESS EXPORT'!A:AO,41,0),"")</f>
        <v>Carlos Calderon</v>
      </c>
      <c r="Z1055" s="26" t="str">
        <f>_xlfn.IFNA(VLOOKUP(A1055,'ACCESS EXPORT'!A:AP,42,0),"")</f>
        <v>Maria Angel</v>
      </c>
      <c r="AA1055" s="26" t="str">
        <f>_xlfn.IFNA(VLOOKUP(A1055,'ACCESS EXPORT'!A:AQ,43,0),"")</f>
        <v>Heather McComb</v>
      </c>
    </row>
    <row r="1056" spans="1:27" ht="18.75" x14ac:dyDescent="0.25">
      <c r="A1056" s="33">
        <v>361</v>
      </c>
      <c r="B1056" s="10">
        <v>2079</v>
      </c>
      <c r="C1056" s="7" t="str">
        <f ca="1">IFERROR(UPPER(IF(AND('ACCESS EXPORT'!AA1056="",'ACCESS EXPORT'!Z1056=""),VLOOKUP(A1056,'ACCESS EXPORT'!$A:$AF,32,FALSE),(IF('ACCESS EXPORT'!AA1056&lt;&gt;"",CONCATENATE(VLOOKUP(A1056,'ACCESS EXPORT'!$A:$AF,32,FALSE)," (Closed",TEXT('ACCESS EXPORT'!AA1056," MM/DD/YYY)")),IF(TODAY()&lt;(('ACCESS EXPORT'!Z1056)+30),CONCATENATE(VLOOKUP(A1056,'ACCESS EXPORT'!$A:$AF,32,FALSE)," (Opens",TEXT('ACCESS EXPORT'!Z1056," MM/DD/YYY)")),VLOOKUP(A1056,'ACCESS EXPORT'!$A:$AF,32,FALSE)))))),"-")</f>
        <v>ADVENTHEALTH MEDICAL GROUP PEDIATRIC AND ADOLESCENT MEDICINE AT WINTER GARDEN</v>
      </c>
      <c r="D1056" s="3" t="str">
        <f ca="1">IFERROR(UPPER(IF(AND('ACCESS EXPORT'!AA1056="",'ACCESS EXPORT'!Z1056=""),VLOOKUP(A1056,'ACCESS EXPORT'!$A:$AF,28,FALSE),(IF('ACCESS EXPORT'!AA1056&lt;&gt;"",CONCATENATE(VLOOKUP(A1056,'ACCESS EXPORT'!$A:$AF,28,FALSE)," (Closed",TEXT('ACCESS EXPORT'!AA1056," MM/DD/YYY)")),IF(TODAY()&lt;(('ACCESS EXPORT'!Z1056)+30),CONCATENATE(VLOOKUP(A1056,'ACCESS EXPORT'!$A:$AF,28,FALSE)," (Opens",TEXT('ACCESS EXPORT'!Z1056," MM/DD/YYY)")),VLOOKUP(A1056,'ACCESS EXPORT'!$A:$AF,28,FALSE)))))),"-")</f>
        <v>CENTER FOR PEDIATRIC AND ADOLESCENT MEDICINE</v>
      </c>
      <c r="E1056" s="3" t="str">
        <f>VLOOKUP($A1056,'ACCESS EXPORT'!$A:$AF,3,FALSE)</f>
        <v>7806</v>
      </c>
      <c r="F1056" s="3" t="str">
        <f>UPPER(CONCATENATE(VLOOKUP(A1056,'ACCESS EXPORT'!$A:$AF,4,FALSE)," ",VLOOKUP(A1056,'ACCESS EXPORT'!$A:$AF,5,FALSE)," ",VLOOKUP(A1056,'ACCESS EXPORT'!$A:$AF,6,FALSE)," ",VLOOKUP(A1056,'ACCESS EXPORT'!$A:$AA,7,FALSE)," ",VLOOKUP(A1056,'ACCESS EXPORT'!$A:$AA,8,FALSE)))</f>
        <v>2200 FOWLER GROVE BLVD SUITE 220 WINTER GARDEN FL 34787</v>
      </c>
      <c r="G1056" s="4" t="str">
        <f>UPPER(VLOOKUP($A1056,'ACCESS EXPORT'!$A:$AF,9,FALSE))</f>
        <v>ORANGE</v>
      </c>
      <c r="H1056" s="4" t="str">
        <f>_xlfn.IFNA(VLOOKUP($B1056,'ACCESS EXPORT'!$B:$J,9,FALSE),"")</f>
        <v>GME</v>
      </c>
      <c r="I1056" s="3" t="str">
        <f>CONCATENATE("(P)",VLOOKUP($A1056,'ACCESS EXPORT'!$A:$AF,11,FALSE)," (F)",VLOOKUP($A1056,'ACCESS EXPORT'!$A:$AF,29,FALSE))</f>
        <v>(P)(407) 656-0042 (F)(407) 656-0633</v>
      </c>
      <c r="J1056" s="4" t="str">
        <f>UPPER(VLOOKUP($A1056,'ACCESS EXPORT'!$A:$AF,12,FALSE))</f>
        <v>PEDIATRICS</v>
      </c>
      <c r="K1056" s="4" t="str">
        <f>UPPER(VLOOKUP($A1056,'ACCESS EXPORT'!$A:$AF,13,FALSE))</f>
        <v>DEBORAH HAYWOOD</v>
      </c>
      <c r="L1056" s="3" t="str">
        <f>IF(AND(VLOOKUP(A1056,'ACCESS EXPORT'!A:AE,1,0),'ACCESS EXPORT'!N1056=""),UPPER(CONCATENATE('ACCESS EXPORT'!AE1056)),IF(VLOOKUP(A1056,'ACCESS EXPORT'!A:AE,1,0),UPPER(CONCATENATE('ACCESS EXPORT'!N1056," "&amp;CHAR(10),'ACCESS EXPORT'!AE1056))))</f>
        <v>KATHRYN WILSON 
JAMES HARBOTTLE (AD)</v>
      </c>
      <c r="M1056" s="4" t="str">
        <f>UPPER(VLOOKUP($A1056,'ACCESS EXPORT'!$A:$O,15,FALSE))</f>
        <v>ANTHONY REYES (PM)</v>
      </c>
      <c r="N1056" s="4" t="str">
        <f ca="1">IF(AND('ACCESS EXPORT'!X1056="",'ACCESS EXPORT'!Y1056=""),IF('ACCESS EXPORT'!V1056&lt;&gt;"",(IF(TODAY()-'ACCESS EXPORT'!V1056&gt;=-60,UPPER(CONCATENATE(VLOOKUP(B1056,'ACCESS EXPORT'!$B:$P,15,FALSE),""&amp;CHAR(10)&amp;"(SEP",TEXT('ACCESS EXPORT'!V1056," MM/DD/YYY)"))),IF(TODAY()-'ACCESS EXPORT'!V1056&lt;0,UPPER(VLOOKUP(B1056,'ACCESS EXPORT'!$B:$P,15,FALSE)),UPPER(VLOOKUP(B1056,'ACCESS EXPORT'!$B:$P,15,FALSE))))),IF('ACCESS EXPORT'!U1056="",UPPER(VLOOKUP(B1056,'ACCESS EXPORT'!$B:$P,15,FALSE)),IF(TODAY()-'ACCESS EXPORT'!U1056&lt;=30,CONCATENATE(UPPER(VLOOKUP(B1056,'ACCESS EXPORT'!$B:$P,15,FALSE)),""&amp;CHAR(10)&amp;"(NEW",TEXT('ACCESS EXPORT'!U1056," MM/DD/YYY)")),IF(AND(TODAY()-'ACCESS EXPORT'!U1056&gt;30,TODAY()&gt;0),UPPER(VLOOKUP(B1056,'ACCESS EXPORT'!$B:$P,15,FALSE)))))),IF('ACCESS EXPORT'!Y1056&lt;&gt;"",UPPER(CONCATENATE(UPPER(VLOOKUP(B1056,'ACCESS EXPORT'!$B:$P,15,FALSE)),""&amp;CHAR(10)&amp;"(Transfer Out",TEXT('ACCESS EXPORT'!Y1056," MM/DD/YYY)"))),IF('ACCESS EXPORT'!X1056&lt;&gt;"",UPPER(CONCATENATE(UPPER(VLOOKUP(B1056,'ACCESS EXPORT'!$B:$P,15,FALSE)),""&amp;CHAR(10)&amp;"(Transfer In",TEXT('ACCESS EXPORT'!X1056," MM/DD/YYY)"))))))</f>
        <v>LOE, CATHERINE</v>
      </c>
      <c r="O1056" s="4" t="str">
        <f>_xlfn.IFNA(VLOOKUP(B1056,'ACCESS EXPORT'!$B:$Q,16,FALSE),"")</f>
        <v>MD</v>
      </c>
      <c r="P1056" s="4" t="str">
        <f>_xlfn.IFNA(VLOOKUP(B1056,'ACCESS EXPORT'!B:W,22,FALSE),"-")</f>
        <v>1801820493</v>
      </c>
      <c r="Q1056" s="4" t="str">
        <f>_xlfn.IFNA(VLOOKUP(A1056,'ACCESS EXPORT'!$A:$AG,33,0),"-")</f>
        <v>Gretchen Scoleri</v>
      </c>
      <c r="R1056" s="4" t="str">
        <f>_xlfn.IFNA(VLOOKUP(A1056,'ACCESS EXPORT'!$A:$AH,34,0),"-")</f>
        <v>GME Hospital HR</v>
      </c>
      <c r="S1056" s="4" t="str">
        <f>_xlfn.IFNA(VLOOKUP(A1056,'ACCESS EXPORT'!$A:$AI,35,0),"-")</f>
        <v>Anna Bachtis</v>
      </c>
      <c r="T1056" s="4" t="str">
        <f>_xlfn.IFNA(VLOOKUP(A1056,'ACCESS EXPORT'!$A:$AJ,36,0),"-")</f>
        <v>Rebecca Richardson</v>
      </c>
      <c r="U1056" s="4" t="str">
        <f>_xlfn.IFNA(VLOOKUP(A1056,'ACCESS EXPORT'!$A:$AK,37,0),"-")</f>
        <v>athena</v>
      </c>
      <c r="V1056" s="4" t="str">
        <f>_xlfn.IFNA(VLOOKUP(A1056,'ACCESS EXPORT'!$A:$AL,38,0),"-")</f>
        <v>FHMG_CTR FOR PED/ADOL MED_WG</v>
      </c>
      <c r="W1056" s="4" t="str">
        <f>_xlfn.IFNA(VLOOKUP(A1056,'ACCESS EXPORT'!$A:$AM,39,0),"-")</f>
        <v/>
      </c>
      <c r="X1056" s="4" t="str">
        <f>_xlfn.IFNA(VLOOKUP(A1056,'ACCESS EXPORT'!$A:$AN,40,0),"-")</f>
        <v>Karen Kelly</v>
      </c>
      <c r="Y1056" s="26" t="str">
        <f>_xlfn.IFNA(VLOOKUP(A1056,'ACCESS EXPORT'!A:AO,41,0),"")</f>
        <v>Carlos Calderon</v>
      </c>
      <c r="Z1056" s="26" t="str">
        <f>_xlfn.IFNA(VLOOKUP(A1056,'ACCESS EXPORT'!A:AP,42,0),"")</f>
        <v>Maria Angel</v>
      </c>
      <c r="AA1056" s="26" t="str">
        <f>_xlfn.IFNA(VLOOKUP(A1056,'ACCESS EXPORT'!A:AQ,43,0),"")</f>
        <v>Heather McComb</v>
      </c>
    </row>
    <row r="1057" spans="1:27" ht="18.75" x14ac:dyDescent="0.25">
      <c r="A1057" s="33">
        <v>361</v>
      </c>
      <c r="B1057" s="10">
        <v>2180</v>
      </c>
      <c r="C1057" s="7" t="str">
        <f ca="1">IFERROR(UPPER(IF(AND('ACCESS EXPORT'!AA1057="",'ACCESS EXPORT'!Z1057=""),VLOOKUP(A1057,'ACCESS EXPORT'!$A:$AF,32,FALSE),(IF('ACCESS EXPORT'!AA1057&lt;&gt;"",CONCATENATE(VLOOKUP(A1057,'ACCESS EXPORT'!$A:$AF,32,FALSE)," (Closed",TEXT('ACCESS EXPORT'!AA1057," MM/DD/YYY)")),IF(TODAY()&lt;(('ACCESS EXPORT'!Z1057)+30),CONCATENATE(VLOOKUP(A1057,'ACCESS EXPORT'!$A:$AF,32,FALSE)," (Opens",TEXT('ACCESS EXPORT'!Z1057," MM/DD/YYY)")),VLOOKUP(A1057,'ACCESS EXPORT'!$A:$AF,32,FALSE)))))),"-")</f>
        <v>ADVENTHEALTH MEDICAL GROUP PEDIATRIC AND ADOLESCENT MEDICINE AT WINTER GARDEN</v>
      </c>
      <c r="D1057" s="3" t="str">
        <f ca="1">IFERROR(UPPER(IF(AND('ACCESS EXPORT'!AA1057="",'ACCESS EXPORT'!Z1057=""),VLOOKUP(A1057,'ACCESS EXPORT'!$A:$AF,28,FALSE),(IF('ACCESS EXPORT'!AA1057&lt;&gt;"",CONCATENATE(VLOOKUP(A1057,'ACCESS EXPORT'!$A:$AF,28,FALSE)," (Closed",TEXT('ACCESS EXPORT'!AA1057," MM/DD/YYY)")),IF(TODAY()&lt;(('ACCESS EXPORT'!Z1057)+30),CONCATENATE(VLOOKUP(A1057,'ACCESS EXPORT'!$A:$AF,28,FALSE)," (Opens",TEXT('ACCESS EXPORT'!Z1057," MM/DD/YYY)")),VLOOKUP(A1057,'ACCESS EXPORT'!$A:$AF,28,FALSE)))))),"-")</f>
        <v>CENTER FOR PEDIATRIC AND ADOLESCENT MEDICINE</v>
      </c>
      <c r="E1057" s="3" t="str">
        <f>VLOOKUP($A1057,'ACCESS EXPORT'!$A:$AF,3,FALSE)</f>
        <v>7806</v>
      </c>
      <c r="F1057" s="3" t="str">
        <f>UPPER(CONCATENATE(VLOOKUP(A1057,'ACCESS EXPORT'!$A:$AF,4,FALSE)," ",VLOOKUP(A1057,'ACCESS EXPORT'!$A:$AF,5,FALSE)," ",VLOOKUP(A1057,'ACCESS EXPORT'!$A:$AF,6,FALSE)," ",VLOOKUP(A1057,'ACCESS EXPORT'!$A:$AA,7,FALSE)," ",VLOOKUP(A1057,'ACCESS EXPORT'!$A:$AA,8,FALSE)))</f>
        <v>2200 FOWLER GROVE BLVD SUITE 220 WINTER GARDEN FL 34787</v>
      </c>
      <c r="G1057" s="4" t="str">
        <f>UPPER(VLOOKUP($A1057,'ACCESS EXPORT'!$A:$AF,9,FALSE))</f>
        <v>ORANGE</v>
      </c>
      <c r="H1057" s="4" t="str">
        <f>_xlfn.IFNA(VLOOKUP($B1057,'ACCESS EXPORT'!$B:$J,9,FALSE),"")</f>
        <v>GME</v>
      </c>
      <c r="I1057" s="3" t="str">
        <f>CONCATENATE("(P)",VLOOKUP($A1057,'ACCESS EXPORT'!$A:$AF,11,FALSE)," (F)",VLOOKUP($A1057,'ACCESS EXPORT'!$A:$AF,29,FALSE))</f>
        <v>(P)(407) 656-0042 (F)(407) 656-0633</v>
      </c>
      <c r="J1057" s="4" t="str">
        <f>UPPER(VLOOKUP($A1057,'ACCESS EXPORT'!$A:$AF,12,FALSE))</f>
        <v>PEDIATRICS</v>
      </c>
      <c r="K1057" s="4" t="str">
        <f>UPPER(VLOOKUP($A1057,'ACCESS EXPORT'!$A:$AF,13,FALSE))</f>
        <v>DEBORAH HAYWOOD</v>
      </c>
      <c r="L1057" s="3" t="str">
        <f>IF(AND(VLOOKUP(A1057,'ACCESS EXPORT'!A:AE,1,0),'ACCESS EXPORT'!N1057=""),UPPER(CONCATENATE('ACCESS EXPORT'!AE1057)),IF(VLOOKUP(A1057,'ACCESS EXPORT'!A:AE,1,0),UPPER(CONCATENATE('ACCESS EXPORT'!N1057," "&amp;CHAR(10),'ACCESS EXPORT'!AE1057))))</f>
        <v>KATHRYN WILSON 
JAMES HARBOTTLE (AD)</v>
      </c>
      <c r="M1057" s="4" t="str">
        <f>UPPER(VLOOKUP($A1057,'ACCESS EXPORT'!$A:$O,15,FALSE))</f>
        <v>ANTHONY REYES (PM)</v>
      </c>
      <c r="N1057" s="4" t="str">
        <f ca="1">IF(AND('ACCESS EXPORT'!X1057="",'ACCESS EXPORT'!Y1057=""),IF('ACCESS EXPORT'!V1057&lt;&gt;"",(IF(TODAY()-'ACCESS EXPORT'!V1057&gt;=-60,UPPER(CONCATENATE(VLOOKUP(B1057,'ACCESS EXPORT'!$B:$P,15,FALSE),""&amp;CHAR(10)&amp;"(SEP",TEXT('ACCESS EXPORT'!V1057," MM/DD/YYY)"))),IF(TODAY()-'ACCESS EXPORT'!V1057&lt;0,UPPER(VLOOKUP(B1057,'ACCESS EXPORT'!$B:$P,15,FALSE)),UPPER(VLOOKUP(B1057,'ACCESS EXPORT'!$B:$P,15,FALSE))))),IF('ACCESS EXPORT'!U1057="",UPPER(VLOOKUP(B1057,'ACCESS EXPORT'!$B:$P,15,FALSE)),IF(TODAY()-'ACCESS EXPORT'!U1057&lt;=30,CONCATENATE(UPPER(VLOOKUP(B1057,'ACCESS EXPORT'!$B:$P,15,FALSE)),""&amp;CHAR(10)&amp;"(NEW",TEXT('ACCESS EXPORT'!U1057," MM/DD/YYY)")),IF(AND(TODAY()-'ACCESS EXPORT'!U1057&gt;30,TODAY()&gt;0),UPPER(VLOOKUP(B1057,'ACCESS EXPORT'!$B:$P,15,FALSE)))))),IF('ACCESS EXPORT'!Y1057&lt;&gt;"",UPPER(CONCATENATE(UPPER(VLOOKUP(B1057,'ACCESS EXPORT'!$B:$P,15,FALSE)),""&amp;CHAR(10)&amp;"(Transfer Out",TEXT('ACCESS EXPORT'!Y1057," MM/DD/YYY)"))),IF('ACCESS EXPORT'!X1057&lt;&gt;"",UPPER(CONCATENATE(UPPER(VLOOKUP(B1057,'ACCESS EXPORT'!$B:$P,15,FALSE)),""&amp;CHAR(10)&amp;"(Transfer In",TEXT('ACCESS EXPORT'!X1057," MM/DD/YYY)"))))))</f>
        <v>THIBAULT, SOPHIE</v>
      </c>
      <c r="O1057" s="4" t="str">
        <f>_xlfn.IFNA(VLOOKUP(B1057,'ACCESS EXPORT'!$B:$Q,16,FALSE),"")</f>
        <v>MD</v>
      </c>
      <c r="P1057" s="4" t="str">
        <f>_xlfn.IFNA(VLOOKUP(B1057,'ACCESS EXPORT'!B:W,22,FALSE),"-")</f>
        <v/>
      </c>
      <c r="Q1057" s="4" t="str">
        <f>_xlfn.IFNA(VLOOKUP(A1057,'ACCESS EXPORT'!$A:$AG,33,0),"-")</f>
        <v>Gretchen Scoleri</v>
      </c>
      <c r="R1057" s="4" t="str">
        <f>_xlfn.IFNA(VLOOKUP(A1057,'ACCESS EXPORT'!$A:$AH,34,0),"-")</f>
        <v>GME Hospital HR</v>
      </c>
      <c r="S1057" s="4" t="str">
        <f>_xlfn.IFNA(VLOOKUP(A1057,'ACCESS EXPORT'!$A:$AI,35,0),"-")</f>
        <v>Anna Bachtis</v>
      </c>
      <c r="T1057" s="4" t="str">
        <f>_xlfn.IFNA(VLOOKUP(A1057,'ACCESS EXPORT'!$A:$AJ,36,0),"-")</f>
        <v>Rebecca Richardson</v>
      </c>
      <c r="U1057" s="4" t="str">
        <f>_xlfn.IFNA(VLOOKUP(A1057,'ACCESS EXPORT'!$A:$AK,37,0),"-")</f>
        <v>athena</v>
      </c>
      <c r="V1057" s="4" t="str">
        <f>_xlfn.IFNA(VLOOKUP(A1057,'ACCESS EXPORT'!$A:$AL,38,0),"-")</f>
        <v>FHMG_CTR FOR PED/ADOL MED_WG</v>
      </c>
      <c r="W1057" s="4" t="str">
        <f>_xlfn.IFNA(VLOOKUP(A1057,'ACCESS EXPORT'!$A:$AM,39,0),"-")</f>
        <v/>
      </c>
      <c r="X1057" s="4" t="str">
        <f>_xlfn.IFNA(VLOOKUP(A1057,'ACCESS EXPORT'!$A:$AN,40,0),"-")</f>
        <v>Karen Kelly</v>
      </c>
      <c r="Y1057" s="26" t="str">
        <f>_xlfn.IFNA(VLOOKUP(A1057,'ACCESS EXPORT'!A:AO,41,0),"")</f>
        <v>Carlos Calderon</v>
      </c>
      <c r="Z1057" s="26" t="str">
        <f>_xlfn.IFNA(VLOOKUP(A1057,'ACCESS EXPORT'!A:AP,42,0),"")</f>
        <v>Maria Angel</v>
      </c>
      <c r="AA1057" s="26" t="str">
        <f>_xlfn.IFNA(VLOOKUP(A1057,'ACCESS EXPORT'!A:AQ,43,0),"")</f>
        <v>Heather McComb</v>
      </c>
    </row>
    <row r="1058" spans="1:27" ht="18.75" x14ac:dyDescent="0.25">
      <c r="A1058" s="33">
        <v>309</v>
      </c>
      <c r="B1058" s="10">
        <v>1025</v>
      </c>
      <c r="C1058" s="7" t="str">
        <f ca="1">IFERROR(UPPER(IF(AND('ACCESS EXPORT'!AA1058="",'ACCESS EXPORT'!Z1058=""),VLOOKUP(A1058,'ACCESS EXPORT'!$A:$AF,32,FALSE),(IF('ACCESS EXPORT'!AA1058&lt;&gt;"",CONCATENATE(VLOOKUP(A1058,'ACCESS EXPORT'!$A:$AF,32,FALSE)," (Closed",TEXT('ACCESS EXPORT'!AA1058," MM/DD/YYY)")),IF(TODAY()&lt;(('ACCESS EXPORT'!Z1058)+30),CONCATENATE(VLOOKUP(A1058,'ACCESS EXPORT'!$A:$AF,32,FALSE)," (Opens",TEXT('ACCESS EXPORT'!Z1058," MM/DD/YYY)")),VLOOKUP(A1058,'ACCESS EXPORT'!$A:$AF,32,FALSE)))))),"-")</f>
        <v>ADVENTHEALTH MEDICAL GROUP PEDIATRIC WEIGHT AND WELLNESS AT ORLANDO</v>
      </c>
      <c r="D1058" s="3" t="str">
        <f ca="1">IFERROR(UPPER(IF(AND('ACCESS EXPORT'!AA1058="",'ACCESS EXPORT'!Z1058=""),VLOOKUP(A1058,'ACCESS EXPORT'!$A:$AF,28,FALSE),(IF('ACCESS EXPORT'!AA1058&lt;&gt;"",CONCATENATE(VLOOKUP(A1058,'ACCESS EXPORT'!$A:$AF,28,FALSE)," (Closed",TEXT('ACCESS EXPORT'!AA1058," MM/DD/YYY)")),IF(TODAY()&lt;(('ACCESS EXPORT'!Z1058)+30),CONCATENATE(VLOOKUP(A1058,'ACCESS EXPORT'!$A:$AF,28,FALSE)," (Opens",TEXT('ACCESS EXPORT'!Z1058," MM/DD/YYY)")),VLOOKUP(A1058,'ACCESS EXPORT'!$A:$AF,28,FALSE)))))),"-")</f>
        <v>CENTER FOR CHILD AND FAMILY WELLNESS - MAIN</v>
      </c>
      <c r="E1058" s="3" t="str">
        <f>VLOOKUP($A1058,'ACCESS EXPORT'!$A:$AF,3,FALSE)</f>
        <v>7840</v>
      </c>
      <c r="F1058" s="3" t="str">
        <f>UPPER(CONCATENATE(VLOOKUP(A1058,'ACCESS EXPORT'!$A:$AF,4,FALSE)," ",VLOOKUP(A1058,'ACCESS EXPORT'!$A:$AF,5,FALSE)," ",VLOOKUP(A1058,'ACCESS EXPORT'!$A:$AF,6,FALSE)," ",VLOOKUP(A1058,'ACCESS EXPORT'!$A:$AA,7,FALSE)," ",VLOOKUP(A1058,'ACCESS EXPORT'!$A:$AA,8,FALSE)))</f>
        <v>1801 LEE RD SUITE 307 WINTER PARK FL 32789</v>
      </c>
      <c r="G1058" s="4" t="str">
        <f>UPPER(VLOOKUP($A1058,'ACCESS EXPORT'!$A:$AF,9,FALSE))</f>
        <v>ORANGE</v>
      </c>
      <c r="H1058" s="4" t="str">
        <f>_xlfn.IFNA(VLOOKUP($B1058,'ACCESS EXPORT'!$B:$J,9,FALSE),"")</f>
        <v>Childrens</v>
      </c>
      <c r="I1058" s="3" t="str">
        <f>CONCATENATE("(P)",VLOOKUP($A1058,'ACCESS EXPORT'!$A:$AF,11,FALSE)," (F)",VLOOKUP($A1058,'ACCESS EXPORT'!$A:$AF,29,FALSE))</f>
        <v>(P)(407)303-9200 (F)(407)303-9201</v>
      </c>
      <c r="J1058" s="4" t="str">
        <f>UPPER(VLOOKUP($A1058,'ACCESS EXPORT'!$A:$AF,12,FALSE))</f>
        <v>PEDIATRIC SPECIALTY</v>
      </c>
      <c r="K1058" s="4" t="str">
        <f>UPPER(VLOOKUP($A1058,'ACCESS EXPORT'!$A:$AF,13,FALSE))</f>
        <v>MARLENE HOLLAND</v>
      </c>
      <c r="L1058" s="3" t="str">
        <f>IF(AND(VLOOKUP(A1058,'ACCESS EXPORT'!A:AE,1,0),'ACCESS EXPORT'!N1058=""),UPPER(CONCATENATE('ACCESS EXPORT'!AE1058)),IF(VLOOKUP(A1058,'ACCESS EXPORT'!A:AE,1,0),UPPER(CONCATENATE('ACCESS EXPORT'!N1058," "&amp;CHAR(10),'ACCESS EXPORT'!AE1058))))</f>
        <v xml:space="preserve">DAWN LEE 
</v>
      </c>
      <c r="M1058" s="4" t="str">
        <f>UPPER(VLOOKUP($A1058,'ACCESS EXPORT'!$A:$O,15,FALSE))</f>
        <v>HALEY CRUZ (PM)</v>
      </c>
      <c r="N1058" s="4" t="str">
        <f ca="1">IF(AND('ACCESS EXPORT'!X1058="",'ACCESS EXPORT'!Y1058=""),IF('ACCESS EXPORT'!V1058&lt;&gt;"",(IF(TODAY()-'ACCESS EXPORT'!V1058&gt;=-60,UPPER(CONCATENATE(VLOOKUP(B1058,'ACCESS EXPORT'!$B:$P,15,FALSE),""&amp;CHAR(10)&amp;"(SEP",TEXT('ACCESS EXPORT'!V1058," MM/DD/YYY)"))),IF(TODAY()-'ACCESS EXPORT'!V1058&lt;0,UPPER(VLOOKUP(B1058,'ACCESS EXPORT'!$B:$P,15,FALSE)),UPPER(VLOOKUP(B1058,'ACCESS EXPORT'!$B:$P,15,FALSE))))),IF('ACCESS EXPORT'!U1058="",UPPER(VLOOKUP(B1058,'ACCESS EXPORT'!$B:$P,15,FALSE)),IF(TODAY()-'ACCESS EXPORT'!U1058&lt;=30,CONCATENATE(UPPER(VLOOKUP(B1058,'ACCESS EXPORT'!$B:$P,15,FALSE)),""&amp;CHAR(10)&amp;"(NEW",TEXT('ACCESS EXPORT'!U1058," MM/DD/YYY)")),IF(AND(TODAY()-'ACCESS EXPORT'!U1058&gt;30,TODAY()&gt;0),UPPER(VLOOKUP(B1058,'ACCESS EXPORT'!$B:$P,15,FALSE)))))),IF('ACCESS EXPORT'!Y1058&lt;&gt;"",UPPER(CONCATENATE(UPPER(VLOOKUP(B1058,'ACCESS EXPORT'!$B:$P,15,FALSE)),""&amp;CHAR(10)&amp;"(Transfer Out",TEXT('ACCESS EXPORT'!Y1058," MM/DD/YYY)"))),IF('ACCESS EXPORT'!X1058&lt;&gt;"",UPPER(CONCATENATE(UPPER(VLOOKUP(B1058,'ACCESS EXPORT'!$B:$P,15,FALSE)),""&amp;CHAR(10)&amp;"(Transfer In",TEXT('ACCESS EXPORT'!X1058," MM/DD/YYY)"))))))</f>
        <v>ABRAHAM-PRATT, INDIRA</v>
      </c>
      <c r="O1058" s="4" t="str">
        <f>_xlfn.IFNA(VLOOKUP(B1058,'ACCESS EXPORT'!$B:$Q,16,FALSE),"")</f>
        <v>PHDS</v>
      </c>
      <c r="P1058" s="4" t="str">
        <f>_xlfn.IFNA(VLOOKUP(B1058,'ACCESS EXPORT'!B:W,22,FALSE),"-")</f>
        <v>1487964102</v>
      </c>
      <c r="Q1058" s="4" t="str">
        <f>_xlfn.IFNA(VLOOKUP(A1058,'ACCESS EXPORT'!$A:$AG,33,0),"-")</f>
        <v>Aldis Leonardo</v>
      </c>
      <c r="R1058" s="4" t="str">
        <f>_xlfn.IFNA(VLOOKUP(A1058,'ACCESS EXPORT'!$A:$AH,34,0),"-")</f>
        <v>Amanda Dowd</v>
      </c>
      <c r="S1058" s="4" t="str">
        <f>_xlfn.IFNA(VLOOKUP(A1058,'ACCESS EXPORT'!$A:$AI,35,0),"-")</f>
        <v>Courtney Powell</v>
      </c>
      <c r="T1058" s="4" t="str">
        <f>_xlfn.IFNA(VLOOKUP(A1058,'ACCESS EXPORT'!$A:$AJ,36,0),"-")</f>
        <v>Ishmael Molyneaux</v>
      </c>
      <c r="U1058" s="4" t="str">
        <f>_xlfn.IFNA(VLOOKUP(A1058,'ACCESS EXPORT'!$A:$AK,37,0),"-")</f>
        <v>Cerner</v>
      </c>
      <c r="V1058" s="4" t="str">
        <f>_xlfn.IFNA(VLOOKUP(A1058,'ACCESS EXPORT'!$A:$AL,38,0),"-")</f>
        <v>FHMG_CTR CHILD AND FAM_LEE RD</v>
      </c>
      <c r="W1058" s="4" t="str">
        <f>_xlfn.IFNA(VLOOKUP(A1058,'ACCESS EXPORT'!$A:$AM,39,0),"-")</f>
        <v/>
      </c>
      <c r="X1058" s="4" t="str">
        <f>_xlfn.IFNA(VLOOKUP(A1058,'ACCESS EXPORT'!$A:$AN,40,0),"-")</f>
        <v>Libia Villaquiran / Jenny Green</v>
      </c>
      <c r="Y1058" s="26" t="str">
        <f>_xlfn.IFNA(VLOOKUP(A1058,'ACCESS EXPORT'!A:AO,41,0),"")</f>
        <v>Candace Pischetola</v>
      </c>
      <c r="Z1058" s="26" t="str">
        <f>_xlfn.IFNA(VLOOKUP(A1058,'ACCESS EXPORT'!A:AP,42,0),"")</f>
        <v>Maria Angel</v>
      </c>
      <c r="AA1058" s="26" t="str">
        <f>_xlfn.IFNA(VLOOKUP(A1058,'ACCESS EXPORT'!A:AQ,43,0),"")</f>
        <v>Claire Pagan</v>
      </c>
    </row>
    <row r="1059" spans="1:27" ht="18.75" x14ac:dyDescent="0.25">
      <c r="A1059" s="33">
        <v>126</v>
      </c>
      <c r="B1059" s="10">
        <v>1025</v>
      </c>
      <c r="C1059" s="7" t="str">
        <f ca="1">IFERROR(UPPER(IF(AND('ACCESS EXPORT'!AA1059="",'ACCESS EXPORT'!Z1059=""),VLOOKUP(A1059,'ACCESS EXPORT'!$A:$AF,32,FALSE),(IF('ACCESS EXPORT'!AA1059&lt;&gt;"",CONCATENATE(VLOOKUP(A1059,'ACCESS EXPORT'!$A:$AF,32,FALSE)," (Closed",TEXT('ACCESS EXPORT'!AA1059," MM/DD/YYY)")),IF(TODAY()&lt;(('ACCESS EXPORT'!Z1059)+30),CONCATENATE(VLOOKUP(A1059,'ACCESS EXPORT'!$A:$AF,32,FALSE)," (Opens",TEXT('ACCESS EXPORT'!Z1059," MM/DD/YYY)")),VLOOKUP(A1059,'ACCESS EXPORT'!$A:$AF,32,FALSE)))))),"-")</f>
        <v>ADVENTHEALTH MEDICAL GROUP PEDIATRIC WEIGHT AND WELLNESS AT ORLANDO INTERNATIONAL</v>
      </c>
      <c r="D1059" s="3" t="str">
        <f ca="1">IFERROR(UPPER(IF(AND('ACCESS EXPORT'!AA1059="",'ACCESS EXPORT'!Z1059=""),VLOOKUP(A1059,'ACCESS EXPORT'!$A:$AF,28,FALSE),(IF('ACCESS EXPORT'!AA1059&lt;&gt;"",CONCATENATE(VLOOKUP(A1059,'ACCESS EXPORT'!$A:$AF,28,FALSE)," (Closed",TEXT('ACCESS EXPORT'!AA1059," MM/DD/YYY)")),IF(TODAY()&lt;(('ACCESS EXPORT'!Z1059)+30),CONCATENATE(VLOOKUP(A1059,'ACCESS EXPORT'!$A:$AF,28,FALSE)," (Opens",TEXT('ACCESS EXPORT'!Z1059," MM/DD/YYY)")),VLOOKUP(A1059,'ACCESS EXPORT'!$A:$AF,28,FALSE)))))),"-")</f>
        <v>CENTER FOR CHILD AND FAMILY WELLNESS - SOUTH*</v>
      </c>
      <c r="E1059" s="3" t="str">
        <f>VLOOKUP($A1059,'ACCESS EXPORT'!$A:$AF,3,FALSE)</f>
        <v>7840</v>
      </c>
      <c r="F1059" s="3" t="str">
        <f>UPPER(CONCATENATE(VLOOKUP(A1059,'ACCESS EXPORT'!$A:$AF,4,FALSE)," ",VLOOKUP(A1059,'ACCESS EXPORT'!$A:$AF,5,FALSE)," ",VLOOKUP(A1059,'ACCESS EXPORT'!$A:$AF,6,FALSE)," ",VLOOKUP(A1059,'ACCESS EXPORT'!$A:$AA,7,FALSE)," ",VLOOKUP(A1059,'ACCESS EXPORT'!$A:$AA,8,FALSE)))</f>
        <v>8422 INTERNATIONAL DR  ORLANDO FL 32819</v>
      </c>
      <c r="G1059" s="4" t="str">
        <f>UPPER(VLOOKUP($A1059,'ACCESS EXPORT'!$A:$AF,9,FALSE))</f>
        <v>ORANGE</v>
      </c>
      <c r="H1059" s="4" t="str">
        <f>_xlfn.IFNA(VLOOKUP($B1059,'ACCESS EXPORT'!$B:$J,9,FALSE),"")</f>
        <v>Childrens</v>
      </c>
      <c r="I1059" s="3" t="str">
        <f>CONCATENATE("(P)",VLOOKUP($A1059,'ACCESS EXPORT'!$A:$AF,11,FALSE)," (F)",VLOOKUP($A1059,'ACCESS EXPORT'!$A:$AF,29,FALSE))</f>
        <v>(P)(407)303-9200 (F)(407)303-9201</v>
      </c>
      <c r="J1059" s="4" t="str">
        <f>UPPER(VLOOKUP($A1059,'ACCESS EXPORT'!$A:$AF,12,FALSE))</f>
        <v>PEDIATRIC SPECIALTY</v>
      </c>
      <c r="K1059" s="4" t="str">
        <f>UPPER(VLOOKUP($A1059,'ACCESS EXPORT'!$A:$AF,13,FALSE))</f>
        <v>MARLENE HOLLAND</v>
      </c>
      <c r="L1059" s="3" t="str">
        <f>IF(AND(VLOOKUP(A1059,'ACCESS EXPORT'!A:AE,1,0),'ACCESS EXPORT'!N1059=""),UPPER(CONCATENATE('ACCESS EXPORT'!AE1059)),IF(VLOOKUP(A1059,'ACCESS EXPORT'!A:AE,1,0),UPPER(CONCATENATE('ACCESS EXPORT'!N1059," "&amp;CHAR(10),'ACCESS EXPORT'!AE1059))))</f>
        <v xml:space="preserve">DAWN LEE 
</v>
      </c>
      <c r="M1059" s="4" t="str">
        <f>UPPER(VLOOKUP($A1059,'ACCESS EXPORT'!$A:$O,15,FALSE))</f>
        <v>HALEY CRUZ (PM)</v>
      </c>
      <c r="N1059" s="4" t="str">
        <f ca="1">IF(AND('ACCESS EXPORT'!X1059="",'ACCESS EXPORT'!Y1059=""),IF('ACCESS EXPORT'!V1059&lt;&gt;"",(IF(TODAY()-'ACCESS EXPORT'!V1059&gt;=-60,UPPER(CONCATENATE(VLOOKUP(B1059,'ACCESS EXPORT'!$B:$P,15,FALSE),""&amp;CHAR(10)&amp;"(SEP",TEXT('ACCESS EXPORT'!V1059," MM/DD/YYY)"))),IF(TODAY()-'ACCESS EXPORT'!V1059&lt;0,UPPER(VLOOKUP(B1059,'ACCESS EXPORT'!$B:$P,15,FALSE)),UPPER(VLOOKUP(B1059,'ACCESS EXPORT'!$B:$P,15,FALSE))))),IF('ACCESS EXPORT'!U1059="",UPPER(VLOOKUP(B1059,'ACCESS EXPORT'!$B:$P,15,FALSE)),IF(TODAY()-'ACCESS EXPORT'!U1059&lt;=30,CONCATENATE(UPPER(VLOOKUP(B1059,'ACCESS EXPORT'!$B:$P,15,FALSE)),""&amp;CHAR(10)&amp;"(NEW",TEXT('ACCESS EXPORT'!U1059," MM/DD/YYY)")),IF(AND(TODAY()-'ACCESS EXPORT'!U1059&gt;30,TODAY()&gt;0),UPPER(VLOOKUP(B1059,'ACCESS EXPORT'!$B:$P,15,FALSE)))))),IF('ACCESS EXPORT'!Y1059&lt;&gt;"",UPPER(CONCATENATE(UPPER(VLOOKUP(B1059,'ACCESS EXPORT'!$B:$P,15,FALSE)),""&amp;CHAR(10)&amp;"(Transfer Out",TEXT('ACCESS EXPORT'!Y1059," MM/DD/YYY)"))),IF('ACCESS EXPORT'!X1059&lt;&gt;"",UPPER(CONCATENATE(UPPER(VLOOKUP(B1059,'ACCESS EXPORT'!$B:$P,15,FALSE)),""&amp;CHAR(10)&amp;"(Transfer In",TEXT('ACCESS EXPORT'!X1059," MM/DD/YYY)"))))))</f>
        <v>ABRAHAM-PRATT, INDIRA</v>
      </c>
      <c r="O1059" s="4" t="str">
        <f>_xlfn.IFNA(VLOOKUP(B1059,'ACCESS EXPORT'!$B:$Q,16,FALSE),"")</f>
        <v>PHDS</v>
      </c>
      <c r="P1059" s="4" t="str">
        <f>_xlfn.IFNA(VLOOKUP(B1059,'ACCESS EXPORT'!B:W,22,FALSE),"-")</f>
        <v>1487964102</v>
      </c>
      <c r="Q1059" s="4" t="str">
        <f>_xlfn.IFNA(VLOOKUP(A1059,'ACCESS EXPORT'!$A:$AG,33,0),"-")</f>
        <v>Julie Morris</v>
      </c>
      <c r="R1059" s="4" t="str">
        <f>_xlfn.IFNA(VLOOKUP(A1059,'ACCESS EXPORT'!$A:$AH,34,0),"-")</f>
        <v>Amanda Dowd</v>
      </c>
      <c r="S1059" s="4" t="str">
        <f>_xlfn.IFNA(VLOOKUP(A1059,'ACCESS EXPORT'!$A:$AI,35,0),"-")</f>
        <v>Courtney Powell</v>
      </c>
      <c r="T1059" s="4" t="str">
        <f>_xlfn.IFNA(VLOOKUP(A1059,'ACCESS EXPORT'!$A:$AJ,36,0),"-")</f>
        <v>Ishmael Molyneaux</v>
      </c>
      <c r="U1059" s="4" t="str">
        <f>_xlfn.IFNA(VLOOKUP(A1059,'ACCESS EXPORT'!$A:$AK,37,0),"-")</f>
        <v>Cerner</v>
      </c>
      <c r="V1059" s="4" t="str">
        <f>_xlfn.IFNA(VLOOKUP(A1059,'ACCESS EXPORT'!$A:$AL,38,0),"-")</f>
        <v>FHMG_CTR CHILD AND FAM</v>
      </c>
      <c r="W1059" s="4" t="str">
        <f>_xlfn.IFNA(VLOOKUP(A1059,'ACCESS EXPORT'!$A:$AM,39,0),"-")</f>
        <v/>
      </c>
      <c r="X1059" s="4" t="str">
        <f>_xlfn.IFNA(VLOOKUP(A1059,'ACCESS EXPORT'!$A:$AN,40,0),"-")</f>
        <v>Libia Villaquiran / Jenny Green</v>
      </c>
      <c r="Y1059" s="26" t="str">
        <f>_xlfn.IFNA(VLOOKUP(A1059,'ACCESS EXPORT'!A:AO,41,0),"")</f>
        <v>Candace Pischetola</v>
      </c>
      <c r="Z1059" s="26" t="str">
        <f>_xlfn.IFNA(VLOOKUP(A1059,'ACCESS EXPORT'!A:AP,42,0),"")</f>
        <v>Maria Angel</v>
      </c>
      <c r="AA1059" s="26" t="str">
        <f>_xlfn.IFNA(VLOOKUP(A1059,'ACCESS EXPORT'!A:AQ,43,0),"")</f>
        <v>Claire Pagan</v>
      </c>
    </row>
    <row r="1060" spans="1:27" ht="18.75" x14ac:dyDescent="0.25">
      <c r="A1060" s="33">
        <v>309</v>
      </c>
      <c r="B1060" s="10">
        <v>1024</v>
      </c>
      <c r="C1060" s="7" t="str">
        <f ca="1">IFERROR(UPPER(IF(AND('ACCESS EXPORT'!AA1060="",'ACCESS EXPORT'!Z1060=""),VLOOKUP(A1060,'ACCESS EXPORT'!$A:$AF,32,FALSE),(IF('ACCESS EXPORT'!AA1060&lt;&gt;"",CONCATENATE(VLOOKUP(A1060,'ACCESS EXPORT'!$A:$AF,32,FALSE)," (Closed",TEXT('ACCESS EXPORT'!AA1060," MM/DD/YYY)")),IF(TODAY()&lt;(('ACCESS EXPORT'!Z1060)+30),CONCATENATE(VLOOKUP(A1060,'ACCESS EXPORT'!$A:$AF,32,FALSE)," (Opens",TEXT('ACCESS EXPORT'!Z1060," MM/DD/YYY)")),VLOOKUP(A1060,'ACCESS EXPORT'!$A:$AF,32,FALSE)))))),"-")</f>
        <v>ADVENTHEALTH MEDICAL GROUP PEDIATRIC WEIGHT AND WELLNESS AT ORLANDO</v>
      </c>
      <c r="D1060" s="3" t="str">
        <f ca="1">IFERROR(UPPER(IF(AND('ACCESS EXPORT'!AA1060="",'ACCESS EXPORT'!Z1060=""),VLOOKUP(A1060,'ACCESS EXPORT'!$A:$AF,28,FALSE),(IF('ACCESS EXPORT'!AA1060&lt;&gt;"",CONCATENATE(VLOOKUP(A1060,'ACCESS EXPORT'!$A:$AF,28,FALSE)," (Closed",TEXT('ACCESS EXPORT'!AA1060," MM/DD/YYY)")),IF(TODAY()&lt;(('ACCESS EXPORT'!Z1060)+30),CONCATENATE(VLOOKUP(A1060,'ACCESS EXPORT'!$A:$AF,28,FALSE)," (Opens",TEXT('ACCESS EXPORT'!Z1060," MM/DD/YYY)")),VLOOKUP(A1060,'ACCESS EXPORT'!$A:$AF,28,FALSE)))))),"-")</f>
        <v>CENTER FOR CHILD AND FAMILY WELLNESS - MAIN</v>
      </c>
      <c r="E1060" s="3" t="str">
        <f>VLOOKUP($A1060,'ACCESS EXPORT'!$A:$AF,3,FALSE)</f>
        <v>7840</v>
      </c>
      <c r="F1060" s="3" t="str">
        <f>UPPER(CONCATENATE(VLOOKUP(A1060,'ACCESS EXPORT'!$A:$AF,4,FALSE)," ",VLOOKUP(A1060,'ACCESS EXPORT'!$A:$AF,5,FALSE)," ",VLOOKUP(A1060,'ACCESS EXPORT'!$A:$AF,6,FALSE)," ",VLOOKUP(A1060,'ACCESS EXPORT'!$A:$AA,7,FALSE)," ",VLOOKUP(A1060,'ACCESS EXPORT'!$A:$AA,8,FALSE)))</f>
        <v>1801 LEE RD SUITE 307 WINTER PARK FL 32789</v>
      </c>
      <c r="G1060" s="4" t="str">
        <f>UPPER(VLOOKUP($A1060,'ACCESS EXPORT'!$A:$AF,9,FALSE))</f>
        <v>ORANGE</v>
      </c>
      <c r="H1060" s="4" t="str">
        <f>_xlfn.IFNA(VLOOKUP($B1060,'ACCESS EXPORT'!$B:$J,9,FALSE),"")</f>
        <v>Childrens</v>
      </c>
      <c r="I1060" s="3" t="str">
        <f>CONCATENATE("(P)",VLOOKUP($A1060,'ACCESS EXPORT'!$A:$AF,11,FALSE)," (F)",VLOOKUP($A1060,'ACCESS EXPORT'!$A:$AF,29,FALSE))</f>
        <v>(P)(407)303-9200 (F)(407)303-9201</v>
      </c>
      <c r="J1060" s="4" t="str">
        <f>UPPER(VLOOKUP($A1060,'ACCESS EXPORT'!$A:$AF,12,FALSE))</f>
        <v>PEDIATRIC SPECIALTY</v>
      </c>
      <c r="K1060" s="4" t="str">
        <f>UPPER(VLOOKUP($A1060,'ACCESS EXPORT'!$A:$AF,13,FALSE))</f>
        <v>MARLENE HOLLAND</v>
      </c>
      <c r="L1060" s="3" t="str">
        <f>IF(AND(VLOOKUP(A1060,'ACCESS EXPORT'!A:AE,1,0),'ACCESS EXPORT'!N1060=""),UPPER(CONCATENATE('ACCESS EXPORT'!AE1060)),IF(VLOOKUP(A1060,'ACCESS EXPORT'!A:AE,1,0),UPPER(CONCATENATE('ACCESS EXPORT'!N1060," "&amp;CHAR(10),'ACCESS EXPORT'!AE1060))))</f>
        <v xml:space="preserve">DAWN LEE 
</v>
      </c>
      <c r="M1060" s="4" t="str">
        <f>UPPER(VLOOKUP($A1060,'ACCESS EXPORT'!$A:$O,15,FALSE))</f>
        <v>HALEY CRUZ (PM)</v>
      </c>
      <c r="N1060" s="4" t="str">
        <f ca="1">IF(AND('ACCESS EXPORT'!X1060="",'ACCESS EXPORT'!Y1060=""),IF('ACCESS EXPORT'!V1060&lt;&gt;"",(IF(TODAY()-'ACCESS EXPORT'!V1060&gt;=-60,UPPER(CONCATENATE(VLOOKUP(B1060,'ACCESS EXPORT'!$B:$P,15,FALSE),""&amp;CHAR(10)&amp;"(SEP",TEXT('ACCESS EXPORT'!V1060," MM/DD/YYY)"))),IF(TODAY()-'ACCESS EXPORT'!V1060&lt;0,UPPER(VLOOKUP(B1060,'ACCESS EXPORT'!$B:$P,15,FALSE)),UPPER(VLOOKUP(B1060,'ACCESS EXPORT'!$B:$P,15,FALSE))))),IF('ACCESS EXPORT'!U1060="",UPPER(VLOOKUP(B1060,'ACCESS EXPORT'!$B:$P,15,FALSE)),IF(TODAY()-'ACCESS EXPORT'!U1060&lt;=30,CONCATENATE(UPPER(VLOOKUP(B1060,'ACCESS EXPORT'!$B:$P,15,FALSE)),""&amp;CHAR(10)&amp;"(NEW",TEXT('ACCESS EXPORT'!U1060," MM/DD/YYY)")),IF(AND(TODAY()-'ACCESS EXPORT'!U1060&gt;30,TODAY()&gt;0),UPPER(VLOOKUP(B1060,'ACCESS EXPORT'!$B:$P,15,FALSE)))))),IF('ACCESS EXPORT'!Y1060&lt;&gt;"",UPPER(CONCATENATE(UPPER(VLOOKUP(B1060,'ACCESS EXPORT'!$B:$P,15,FALSE)),""&amp;CHAR(10)&amp;"(Transfer Out",TEXT('ACCESS EXPORT'!Y1060," MM/DD/YYY)"))),IF('ACCESS EXPORT'!X1060&lt;&gt;"",UPPER(CONCATENATE(UPPER(VLOOKUP(B1060,'ACCESS EXPORT'!$B:$P,15,FALSE)),""&amp;CHAR(10)&amp;"(Transfer In",TEXT('ACCESS EXPORT'!X1060," MM/DD/YYY)"))))))</f>
        <v>FALS, ANGELA M.</v>
      </c>
      <c r="O1060" s="4" t="str">
        <f>_xlfn.IFNA(VLOOKUP(B1060,'ACCESS EXPORT'!$B:$Q,16,FALSE),"")</f>
        <v>MD</v>
      </c>
      <c r="P1060" s="4" t="str">
        <f>_xlfn.IFNA(VLOOKUP(B1060,'ACCESS EXPORT'!B:W,22,FALSE),"-")</f>
        <v>1982691754</v>
      </c>
      <c r="Q1060" s="4" t="str">
        <f>_xlfn.IFNA(VLOOKUP(A1060,'ACCESS EXPORT'!$A:$AG,33,0),"-")</f>
        <v>Aldis Leonardo</v>
      </c>
      <c r="R1060" s="4" t="str">
        <f>_xlfn.IFNA(VLOOKUP(A1060,'ACCESS EXPORT'!$A:$AH,34,0),"-")</f>
        <v>Amanda Dowd</v>
      </c>
      <c r="S1060" s="4" t="str">
        <f>_xlfn.IFNA(VLOOKUP(A1060,'ACCESS EXPORT'!$A:$AI,35,0),"-")</f>
        <v>Courtney Powell</v>
      </c>
      <c r="T1060" s="4" t="str">
        <f>_xlfn.IFNA(VLOOKUP(A1060,'ACCESS EXPORT'!$A:$AJ,36,0),"-")</f>
        <v>Ishmael Molyneaux</v>
      </c>
      <c r="U1060" s="4" t="str">
        <f>_xlfn.IFNA(VLOOKUP(A1060,'ACCESS EXPORT'!$A:$AK,37,0),"-")</f>
        <v>Cerner</v>
      </c>
      <c r="V1060" s="4" t="str">
        <f>_xlfn.IFNA(VLOOKUP(A1060,'ACCESS EXPORT'!$A:$AL,38,0),"-")</f>
        <v>FHMG_CTR CHILD AND FAM_LEE RD</v>
      </c>
      <c r="W1060" s="4" t="str">
        <f>_xlfn.IFNA(VLOOKUP(A1060,'ACCESS EXPORT'!$A:$AM,39,0),"-")</f>
        <v/>
      </c>
      <c r="X1060" s="4" t="str">
        <f>_xlfn.IFNA(VLOOKUP(A1060,'ACCESS EXPORT'!$A:$AN,40,0),"-")</f>
        <v>Libia Villaquiran / Jenny Green</v>
      </c>
      <c r="Y1060" s="26" t="str">
        <f>_xlfn.IFNA(VLOOKUP(A1060,'ACCESS EXPORT'!A:AO,41,0),"")</f>
        <v>Candace Pischetola</v>
      </c>
      <c r="Z1060" s="26" t="str">
        <f>_xlfn.IFNA(VLOOKUP(A1060,'ACCESS EXPORT'!A:AP,42,0),"")</f>
        <v>Maria Angel</v>
      </c>
      <c r="AA1060" s="26" t="str">
        <f>_xlfn.IFNA(VLOOKUP(A1060,'ACCESS EXPORT'!A:AQ,43,0),"")</f>
        <v>Claire Pagan</v>
      </c>
    </row>
    <row r="1061" spans="1:27" ht="18.75" x14ac:dyDescent="0.25">
      <c r="A1061" s="33">
        <v>126</v>
      </c>
      <c r="B1061" s="10">
        <v>1024</v>
      </c>
      <c r="C1061" s="7" t="str">
        <f ca="1">IFERROR(UPPER(IF(AND('ACCESS EXPORT'!AA1061="",'ACCESS EXPORT'!Z1061=""),VLOOKUP(A1061,'ACCESS EXPORT'!$A:$AF,32,FALSE),(IF('ACCESS EXPORT'!AA1061&lt;&gt;"",CONCATENATE(VLOOKUP(A1061,'ACCESS EXPORT'!$A:$AF,32,FALSE)," (Closed",TEXT('ACCESS EXPORT'!AA1061," MM/DD/YYY)")),IF(TODAY()&lt;(('ACCESS EXPORT'!Z1061)+30),CONCATENATE(VLOOKUP(A1061,'ACCESS EXPORT'!$A:$AF,32,FALSE)," (Opens",TEXT('ACCESS EXPORT'!Z1061," MM/DD/YYY)")),VLOOKUP(A1061,'ACCESS EXPORT'!$A:$AF,32,FALSE)))))),"-")</f>
        <v>ADVENTHEALTH MEDICAL GROUP PEDIATRIC WEIGHT AND WELLNESS AT ORLANDO INTERNATIONAL</v>
      </c>
      <c r="D1061" s="3" t="str">
        <f ca="1">IFERROR(UPPER(IF(AND('ACCESS EXPORT'!AA1061="",'ACCESS EXPORT'!Z1061=""),VLOOKUP(A1061,'ACCESS EXPORT'!$A:$AF,28,FALSE),(IF('ACCESS EXPORT'!AA1061&lt;&gt;"",CONCATENATE(VLOOKUP(A1061,'ACCESS EXPORT'!$A:$AF,28,FALSE)," (Closed",TEXT('ACCESS EXPORT'!AA1061," MM/DD/YYY)")),IF(TODAY()&lt;(('ACCESS EXPORT'!Z1061)+30),CONCATENATE(VLOOKUP(A1061,'ACCESS EXPORT'!$A:$AF,28,FALSE)," (Opens",TEXT('ACCESS EXPORT'!Z1061," MM/DD/YYY)")),VLOOKUP(A1061,'ACCESS EXPORT'!$A:$AF,28,FALSE)))))),"-")</f>
        <v>CENTER FOR CHILD AND FAMILY WELLNESS - SOUTH*</v>
      </c>
      <c r="E1061" s="3" t="str">
        <f>VLOOKUP($A1061,'ACCESS EXPORT'!$A:$AF,3,FALSE)</f>
        <v>7840</v>
      </c>
      <c r="F1061" s="3" t="str">
        <f>UPPER(CONCATENATE(VLOOKUP(A1061,'ACCESS EXPORT'!$A:$AF,4,FALSE)," ",VLOOKUP(A1061,'ACCESS EXPORT'!$A:$AF,5,FALSE)," ",VLOOKUP(A1061,'ACCESS EXPORT'!$A:$AF,6,FALSE)," ",VLOOKUP(A1061,'ACCESS EXPORT'!$A:$AA,7,FALSE)," ",VLOOKUP(A1061,'ACCESS EXPORT'!$A:$AA,8,FALSE)))</f>
        <v>8422 INTERNATIONAL DR  ORLANDO FL 32819</v>
      </c>
      <c r="G1061" s="4" t="str">
        <f>UPPER(VLOOKUP($A1061,'ACCESS EXPORT'!$A:$AF,9,FALSE))</f>
        <v>ORANGE</v>
      </c>
      <c r="H1061" s="4" t="str">
        <f>_xlfn.IFNA(VLOOKUP($B1061,'ACCESS EXPORT'!$B:$J,9,FALSE),"")</f>
        <v>Childrens</v>
      </c>
      <c r="I1061" s="3" t="str">
        <f>CONCATENATE("(P)",VLOOKUP($A1061,'ACCESS EXPORT'!$A:$AF,11,FALSE)," (F)",VLOOKUP($A1061,'ACCESS EXPORT'!$A:$AF,29,FALSE))</f>
        <v>(P)(407)303-9200 (F)(407)303-9201</v>
      </c>
      <c r="J1061" s="4" t="str">
        <f>UPPER(VLOOKUP($A1061,'ACCESS EXPORT'!$A:$AF,12,FALSE))</f>
        <v>PEDIATRIC SPECIALTY</v>
      </c>
      <c r="K1061" s="4" t="str">
        <f>UPPER(VLOOKUP($A1061,'ACCESS EXPORT'!$A:$AF,13,FALSE))</f>
        <v>MARLENE HOLLAND</v>
      </c>
      <c r="L1061" s="3" t="str">
        <f>IF(AND(VLOOKUP(A1061,'ACCESS EXPORT'!A:AE,1,0),'ACCESS EXPORT'!N1061=""),UPPER(CONCATENATE('ACCESS EXPORT'!AE1061)),IF(VLOOKUP(A1061,'ACCESS EXPORT'!A:AE,1,0),UPPER(CONCATENATE('ACCESS EXPORT'!N1061," "&amp;CHAR(10),'ACCESS EXPORT'!AE1061))))</f>
        <v xml:space="preserve">DAWN LEE 
</v>
      </c>
      <c r="M1061" s="4" t="str">
        <f>UPPER(VLOOKUP($A1061,'ACCESS EXPORT'!$A:$O,15,FALSE))</f>
        <v>HALEY CRUZ (PM)</v>
      </c>
      <c r="N1061" s="4" t="str">
        <f ca="1">IF(AND('ACCESS EXPORT'!X1061="",'ACCESS EXPORT'!Y1061=""),IF('ACCESS EXPORT'!V1061&lt;&gt;"",(IF(TODAY()-'ACCESS EXPORT'!V1061&gt;=-60,UPPER(CONCATENATE(VLOOKUP(B1061,'ACCESS EXPORT'!$B:$P,15,FALSE),""&amp;CHAR(10)&amp;"(SEP",TEXT('ACCESS EXPORT'!V1061," MM/DD/YYY)"))),IF(TODAY()-'ACCESS EXPORT'!V1061&lt;0,UPPER(VLOOKUP(B1061,'ACCESS EXPORT'!$B:$P,15,FALSE)),UPPER(VLOOKUP(B1061,'ACCESS EXPORT'!$B:$P,15,FALSE))))),IF('ACCESS EXPORT'!U1061="",UPPER(VLOOKUP(B1061,'ACCESS EXPORT'!$B:$P,15,FALSE)),IF(TODAY()-'ACCESS EXPORT'!U1061&lt;=30,CONCATENATE(UPPER(VLOOKUP(B1061,'ACCESS EXPORT'!$B:$P,15,FALSE)),""&amp;CHAR(10)&amp;"(NEW",TEXT('ACCESS EXPORT'!U1061," MM/DD/YYY)")),IF(AND(TODAY()-'ACCESS EXPORT'!U1061&gt;30,TODAY()&gt;0),UPPER(VLOOKUP(B1061,'ACCESS EXPORT'!$B:$P,15,FALSE)))))),IF('ACCESS EXPORT'!Y1061&lt;&gt;"",UPPER(CONCATENATE(UPPER(VLOOKUP(B1061,'ACCESS EXPORT'!$B:$P,15,FALSE)),""&amp;CHAR(10)&amp;"(Transfer Out",TEXT('ACCESS EXPORT'!Y1061," MM/DD/YYY)"))),IF('ACCESS EXPORT'!X1061&lt;&gt;"",UPPER(CONCATENATE(UPPER(VLOOKUP(B1061,'ACCESS EXPORT'!$B:$P,15,FALSE)),""&amp;CHAR(10)&amp;"(Transfer In",TEXT('ACCESS EXPORT'!X1061," MM/DD/YYY)"))))))</f>
        <v>FALS, ANGELA M.</v>
      </c>
      <c r="O1061" s="4" t="str">
        <f>_xlfn.IFNA(VLOOKUP(B1061,'ACCESS EXPORT'!$B:$Q,16,FALSE),"")</f>
        <v>MD</v>
      </c>
      <c r="P1061" s="4" t="str">
        <f>_xlfn.IFNA(VLOOKUP(B1061,'ACCESS EXPORT'!B:W,22,FALSE),"-")</f>
        <v>1982691754</v>
      </c>
      <c r="Q1061" s="4" t="str">
        <f>_xlfn.IFNA(VLOOKUP(A1061,'ACCESS EXPORT'!$A:$AG,33,0),"-")</f>
        <v>Julie Morris</v>
      </c>
      <c r="R1061" s="4" t="str">
        <f>_xlfn.IFNA(VLOOKUP(A1061,'ACCESS EXPORT'!$A:$AH,34,0),"-")</f>
        <v>Amanda Dowd</v>
      </c>
      <c r="S1061" s="4" t="str">
        <f>_xlfn.IFNA(VLOOKUP(A1061,'ACCESS EXPORT'!$A:$AI,35,0),"-")</f>
        <v>Courtney Powell</v>
      </c>
      <c r="T1061" s="4" t="str">
        <f>_xlfn.IFNA(VLOOKUP(A1061,'ACCESS EXPORT'!$A:$AJ,36,0),"-")</f>
        <v>Ishmael Molyneaux</v>
      </c>
      <c r="U1061" s="4" t="str">
        <f>_xlfn.IFNA(VLOOKUP(A1061,'ACCESS EXPORT'!$A:$AK,37,0),"-")</f>
        <v>Cerner</v>
      </c>
      <c r="V1061" s="4" t="str">
        <f>_xlfn.IFNA(VLOOKUP(A1061,'ACCESS EXPORT'!$A:$AL,38,0),"-")</f>
        <v>FHMG_CTR CHILD AND FAM</v>
      </c>
      <c r="W1061" s="4" t="str">
        <f>_xlfn.IFNA(VLOOKUP(A1061,'ACCESS EXPORT'!$A:$AM,39,0),"-")</f>
        <v/>
      </c>
      <c r="X1061" s="4" t="str">
        <f>_xlfn.IFNA(VLOOKUP(A1061,'ACCESS EXPORT'!$A:$AN,40,0),"-")</f>
        <v>Libia Villaquiran / Jenny Green</v>
      </c>
      <c r="Y1061" s="26" t="str">
        <f>_xlfn.IFNA(VLOOKUP(A1061,'ACCESS EXPORT'!A:AO,41,0),"")</f>
        <v>Candace Pischetola</v>
      </c>
      <c r="Z1061" s="26" t="str">
        <f>_xlfn.IFNA(VLOOKUP(A1061,'ACCESS EXPORT'!A:AP,42,0),"")</f>
        <v>Maria Angel</v>
      </c>
      <c r="AA1061" s="26" t="str">
        <f>_xlfn.IFNA(VLOOKUP(A1061,'ACCESS EXPORT'!A:AQ,43,0),"")</f>
        <v>Claire Pagan</v>
      </c>
    </row>
    <row r="1062" spans="1:27" ht="18.75" x14ac:dyDescent="0.25">
      <c r="A1062" s="33">
        <v>367</v>
      </c>
      <c r="B1062" s="10">
        <v>2098</v>
      </c>
      <c r="C1062" s="7" t="str">
        <f ca="1">IFERROR(UPPER(IF(AND('ACCESS EXPORT'!AA1062="",'ACCESS EXPORT'!Z1062=""),VLOOKUP(A1062,'ACCESS EXPORT'!$A:$AF,32,FALSE),(IF('ACCESS EXPORT'!AA1062&lt;&gt;"",CONCATENATE(VLOOKUP(A1062,'ACCESS EXPORT'!$A:$AF,32,FALSE)," (Closed",TEXT('ACCESS EXPORT'!AA1062," MM/DD/YYY)")),IF(TODAY()&lt;(('ACCESS EXPORT'!Z1062)+30),CONCATENATE(VLOOKUP(A1062,'ACCESS EXPORT'!$A:$AF,32,FALSE)," (Opens",TEXT('ACCESS EXPORT'!Z1062," MM/DD/YYY)")),VLOOKUP(A1062,'ACCESS EXPORT'!$A:$AF,32,FALSE)))))),"-")</f>
        <v>ADVENTHEALTH MEDICAL GROUP COMMUNITY MEDICINE CLINIC AT EAST ORLANDO</v>
      </c>
      <c r="D1062" s="3" t="str">
        <f ca="1">IFERROR(UPPER(IF(AND('ACCESS EXPORT'!AA1062="",'ACCESS EXPORT'!Z1062=""),VLOOKUP(A1062,'ACCESS EXPORT'!$A:$AF,28,FALSE),(IF('ACCESS EXPORT'!AA1062&lt;&gt;"",CONCATENATE(VLOOKUP(A1062,'ACCESS EXPORT'!$A:$AF,28,FALSE)," (Closed",TEXT('ACCESS EXPORT'!AA1062," MM/DD/YYY)")),IF(TODAY()&lt;(('ACCESS EXPORT'!Z1062)+30),CONCATENATE(VLOOKUP(A1062,'ACCESS EXPORT'!$A:$AF,28,FALSE)," (Opens",TEXT('ACCESS EXPORT'!Z1062," MM/DD/YYY)")),VLOOKUP(A1062,'ACCESS EXPORT'!$A:$AF,28,FALSE)))))),"-")</f>
        <v>COMMUNITY MEDICINE CLINIC EAST</v>
      </c>
      <c r="E1062" s="3" t="str">
        <f>VLOOKUP($A1062,'ACCESS EXPORT'!$A:$AF,3,FALSE)</f>
        <v>7856</v>
      </c>
      <c r="F1062" s="3" t="str">
        <f>UPPER(CONCATENATE(VLOOKUP(A1062,'ACCESS EXPORT'!$A:$AF,4,FALSE)," ",VLOOKUP(A1062,'ACCESS EXPORT'!$A:$AF,5,FALSE)," ",VLOOKUP(A1062,'ACCESS EXPORT'!$A:$AF,6,FALSE)," ",VLOOKUP(A1062,'ACCESS EXPORT'!$A:$AA,7,FALSE)," ",VLOOKUP(A1062,'ACCESS EXPORT'!$A:$AA,8,FALSE)))</f>
        <v>7975 LAKE UNDERHILL RD SUITE 310 ORLANDO FL 32822</v>
      </c>
      <c r="G1062" s="4" t="str">
        <f>UPPER(VLOOKUP($A1062,'ACCESS EXPORT'!$A:$AF,9,FALSE))</f>
        <v>ORANGE</v>
      </c>
      <c r="H1062" s="4" t="str">
        <f>_xlfn.IFNA(VLOOKUP($B1062,'ACCESS EXPORT'!$B:$J,9,FALSE),"")</f>
        <v>GME</v>
      </c>
      <c r="I1062" s="3" t="str">
        <f>CONCATENATE("(P)",VLOOKUP($A1062,'ACCESS EXPORT'!$A:$AF,11,FALSE)," (F)",VLOOKUP($A1062,'ACCESS EXPORT'!$A:$AF,29,FALSE))</f>
        <v>(P)(407) 303-6820 (F)(407) 303-8607</v>
      </c>
      <c r="J1062" s="4" t="str">
        <f>UPPER(VLOOKUP($A1062,'ACCESS EXPORT'!$A:$AF,12,FALSE))</f>
        <v>PRIMARY CARE</v>
      </c>
      <c r="K1062" s="4" t="str">
        <f>UPPER(VLOOKUP($A1062,'ACCESS EXPORT'!$A:$AF,13,FALSE))</f>
        <v>DEBORAH HAYWOOD</v>
      </c>
      <c r="L1062" s="3" t="str">
        <f>IF(AND(VLOOKUP(A1062,'ACCESS EXPORT'!A:AE,1,0),'ACCESS EXPORT'!N1062=""),UPPER(CONCATENATE('ACCESS EXPORT'!AE1062)),IF(VLOOKUP(A1062,'ACCESS EXPORT'!A:AE,1,0),UPPER(CONCATENATE('ACCESS EXPORT'!N1062," "&amp;CHAR(10),'ACCESS EXPORT'!AE1062))))</f>
        <v>KATHRYN WILSON 
JAMES HARBOTTLE (AD)</v>
      </c>
      <c r="M1062" s="4" t="str">
        <f>UPPER(VLOOKUP($A1062,'ACCESS EXPORT'!$A:$O,15,FALSE))</f>
        <v>VACANT</v>
      </c>
      <c r="N1062" s="4" t="str">
        <f ca="1">IF(AND('ACCESS EXPORT'!X1062="",'ACCESS EXPORT'!Y1062=""),IF('ACCESS EXPORT'!V1062&lt;&gt;"",(IF(TODAY()-'ACCESS EXPORT'!V1062&gt;=-60,UPPER(CONCATENATE(VLOOKUP(B1062,'ACCESS EXPORT'!$B:$P,15,FALSE),""&amp;CHAR(10)&amp;"(SEP",TEXT('ACCESS EXPORT'!V1062," MM/DD/YYY)"))),IF(TODAY()-'ACCESS EXPORT'!V1062&lt;0,UPPER(VLOOKUP(B1062,'ACCESS EXPORT'!$B:$P,15,FALSE)),UPPER(VLOOKUP(B1062,'ACCESS EXPORT'!$B:$P,15,FALSE))))),IF('ACCESS EXPORT'!U1062="",UPPER(VLOOKUP(B1062,'ACCESS EXPORT'!$B:$P,15,FALSE)),IF(TODAY()-'ACCESS EXPORT'!U1062&lt;=30,CONCATENATE(UPPER(VLOOKUP(B1062,'ACCESS EXPORT'!$B:$P,15,FALSE)),""&amp;CHAR(10)&amp;"(NEW",TEXT('ACCESS EXPORT'!U1062," MM/DD/YYY)")),IF(AND(TODAY()-'ACCESS EXPORT'!U1062&gt;30,TODAY()&gt;0),UPPER(VLOOKUP(B1062,'ACCESS EXPORT'!$B:$P,15,FALSE)))))),IF('ACCESS EXPORT'!Y1062&lt;&gt;"",UPPER(CONCATENATE(UPPER(VLOOKUP(B1062,'ACCESS EXPORT'!$B:$P,15,FALSE)),""&amp;CHAR(10)&amp;"(Transfer Out",TEXT('ACCESS EXPORT'!Y1062," MM/DD/YYY)"))),IF('ACCESS EXPORT'!X1062&lt;&gt;"",UPPER(CONCATENATE(UPPER(VLOOKUP(B1062,'ACCESS EXPORT'!$B:$P,15,FALSE)),""&amp;CHAR(10)&amp;"(Transfer In",TEXT('ACCESS EXPORT'!X1062," MM/DD/YYY)"))))))</f>
        <v>BENTINGANAN CORTES, ZEENA</v>
      </c>
      <c r="O1062" s="4" t="str">
        <f>_xlfn.IFNA(VLOOKUP(B1062,'ACCESS EXPORT'!$B:$Q,16,FALSE),"")</f>
        <v>MD</v>
      </c>
      <c r="P1062" s="4" t="str">
        <f>_xlfn.IFNA(VLOOKUP(B1062,'ACCESS EXPORT'!B:W,22,FALSE),"-")</f>
        <v>1336579606</v>
      </c>
      <c r="Q1062" s="4" t="str">
        <f>_xlfn.IFNA(VLOOKUP(A1062,'ACCESS EXPORT'!$A:$AG,33,0),"-")</f>
        <v>Gretchen Scoleri</v>
      </c>
      <c r="R1062" s="4" t="str">
        <f>_xlfn.IFNA(VLOOKUP(A1062,'ACCESS EXPORT'!$A:$AH,34,0),"-")</f>
        <v>GME Hospital HR</v>
      </c>
      <c r="S1062" s="4" t="str">
        <f>_xlfn.IFNA(VLOOKUP(A1062,'ACCESS EXPORT'!$A:$AI,35,0),"-")</f>
        <v>Anna Bachtis</v>
      </c>
      <c r="T1062" s="4" t="str">
        <f>_xlfn.IFNA(VLOOKUP(A1062,'ACCESS EXPORT'!$A:$AJ,36,0),"-")</f>
        <v>Rebecca Richardson</v>
      </c>
      <c r="U1062" s="4" t="str">
        <f>_xlfn.IFNA(VLOOKUP(A1062,'ACCESS EXPORT'!$A:$AK,37,0),"-")</f>
        <v>athena</v>
      </c>
      <c r="V1062" s="4" t="str">
        <f>_xlfn.IFNA(VLOOKUP(A1062,'ACCESS EXPORT'!$A:$AL,38,0),"-")</f>
        <v>FHMG_COMM MED CLINIC EAST</v>
      </c>
      <c r="W1062" s="4" t="str">
        <f>_xlfn.IFNA(VLOOKUP(A1062,'ACCESS EXPORT'!$A:$AM,39,0),"-")</f>
        <v/>
      </c>
      <c r="X1062" s="4" t="str">
        <f>_xlfn.IFNA(VLOOKUP(A1062,'ACCESS EXPORT'!$A:$AN,40,0),"-")</f>
        <v>Karen Kelly</v>
      </c>
      <c r="Y1062" s="26" t="str">
        <f>_xlfn.IFNA(VLOOKUP(A1062,'ACCESS EXPORT'!A:AO,41,0),"")</f>
        <v>Karen Kundinger</v>
      </c>
      <c r="Z1062" s="26" t="str">
        <f>_xlfn.IFNA(VLOOKUP(A1062,'ACCESS EXPORT'!A:AP,42,0),"")</f>
        <v/>
      </c>
      <c r="AA1062" s="26" t="str">
        <f>_xlfn.IFNA(VLOOKUP(A1062,'ACCESS EXPORT'!A:AQ,43,0),"")</f>
        <v>Heather McComb</v>
      </c>
    </row>
    <row r="1063" spans="1:27" ht="18.75" x14ac:dyDescent="0.25">
      <c r="A1063" s="33">
        <v>367</v>
      </c>
      <c r="B1063" s="10">
        <v>2086</v>
      </c>
      <c r="C1063" s="7" t="str">
        <f ca="1">IFERROR(UPPER(IF(AND('ACCESS EXPORT'!AA1063="",'ACCESS EXPORT'!Z1063=""),VLOOKUP(A1063,'ACCESS EXPORT'!$A:$AF,32,FALSE),(IF('ACCESS EXPORT'!AA1063&lt;&gt;"",CONCATENATE(VLOOKUP(A1063,'ACCESS EXPORT'!$A:$AF,32,FALSE)," (Closed",TEXT('ACCESS EXPORT'!AA1063," MM/DD/YYY)")),IF(TODAY()&lt;(('ACCESS EXPORT'!Z1063)+30),CONCATENATE(VLOOKUP(A1063,'ACCESS EXPORT'!$A:$AF,32,FALSE)," (Opens",TEXT('ACCESS EXPORT'!Z1063," MM/DD/YYY)")),VLOOKUP(A1063,'ACCESS EXPORT'!$A:$AF,32,FALSE)))))),"-")</f>
        <v>ADVENTHEALTH MEDICAL GROUP COMMUNITY MEDICINE CLINIC AT EAST ORLANDO</v>
      </c>
      <c r="D1063" s="3" t="str">
        <f ca="1">IFERROR(UPPER(IF(AND('ACCESS EXPORT'!AA1063="",'ACCESS EXPORT'!Z1063=""),VLOOKUP(A1063,'ACCESS EXPORT'!$A:$AF,28,FALSE),(IF('ACCESS EXPORT'!AA1063&lt;&gt;"",CONCATENATE(VLOOKUP(A1063,'ACCESS EXPORT'!$A:$AF,28,FALSE)," (Closed",TEXT('ACCESS EXPORT'!AA1063," MM/DD/YYY)")),IF(TODAY()&lt;(('ACCESS EXPORT'!Z1063)+30),CONCATENATE(VLOOKUP(A1063,'ACCESS EXPORT'!$A:$AF,28,FALSE)," (Opens",TEXT('ACCESS EXPORT'!Z1063," MM/DD/YYY)")),VLOOKUP(A1063,'ACCESS EXPORT'!$A:$AF,28,FALSE)))))),"-")</f>
        <v>COMMUNITY MEDICINE CLINIC EAST</v>
      </c>
      <c r="E1063" s="3" t="str">
        <f>VLOOKUP($A1063,'ACCESS EXPORT'!$A:$AF,3,FALSE)</f>
        <v>7856</v>
      </c>
      <c r="F1063" s="3" t="str">
        <f>UPPER(CONCATENATE(VLOOKUP(A1063,'ACCESS EXPORT'!$A:$AF,4,FALSE)," ",VLOOKUP(A1063,'ACCESS EXPORT'!$A:$AF,5,FALSE)," ",VLOOKUP(A1063,'ACCESS EXPORT'!$A:$AF,6,FALSE)," ",VLOOKUP(A1063,'ACCESS EXPORT'!$A:$AA,7,FALSE)," ",VLOOKUP(A1063,'ACCESS EXPORT'!$A:$AA,8,FALSE)))</f>
        <v>7975 LAKE UNDERHILL RD SUITE 310 ORLANDO FL 32822</v>
      </c>
      <c r="G1063" s="4" t="str">
        <f>UPPER(VLOOKUP($A1063,'ACCESS EXPORT'!$A:$AF,9,FALSE))</f>
        <v>ORANGE</v>
      </c>
      <c r="H1063" s="4" t="str">
        <f>_xlfn.IFNA(VLOOKUP($B1063,'ACCESS EXPORT'!$B:$J,9,FALSE),"")</f>
        <v>GME</v>
      </c>
      <c r="I1063" s="3" t="str">
        <f>CONCATENATE("(P)",VLOOKUP($A1063,'ACCESS EXPORT'!$A:$AF,11,FALSE)," (F)",VLOOKUP($A1063,'ACCESS EXPORT'!$A:$AF,29,FALSE))</f>
        <v>(P)(407) 303-6820 (F)(407) 303-8607</v>
      </c>
      <c r="J1063" s="4" t="str">
        <f>UPPER(VLOOKUP($A1063,'ACCESS EXPORT'!$A:$AF,12,FALSE))</f>
        <v>PRIMARY CARE</v>
      </c>
      <c r="K1063" s="4" t="str">
        <f>UPPER(VLOOKUP($A1063,'ACCESS EXPORT'!$A:$AF,13,FALSE))</f>
        <v>DEBORAH HAYWOOD</v>
      </c>
      <c r="L1063" s="3" t="str">
        <f>IF(AND(VLOOKUP(A1063,'ACCESS EXPORT'!A:AE,1,0),'ACCESS EXPORT'!N1063=""),UPPER(CONCATENATE('ACCESS EXPORT'!AE1063)),IF(VLOOKUP(A1063,'ACCESS EXPORT'!A:AE,1,0),UPPER(CONCATENATE('ACCESS EXPORT'!N1063," "&amp;CHAR(10),'ACCESS EXPORT'!AE1063))))</f>
        <v>KATHRYN WILSON 
JAMES HARBOTTLE (AD)</v>
      </c>
      <c r="M1063" s="4" t="str">
        <f>UPPER(VLOOKUP($A1063,'ACCESS EXPORT'!$A:$O,15,FALSE))</f>
        <v>VACANT</v>
      </c>
      <c r="N1063" s="4" t="str">
        <f ca="1">IF(AND('ACCESS EXPORT'!X1063="",'ACCESS EXPORT'!Y1063=""),IF('ACCESS EXPORT'!V1063&lt;&gt;"",(IF(TODAY()-'ACCESS EXPORT'!V1063&gt;=-60,UPPER(CONCATENATE(VLOOKUP(B1063,'ACCESS EXPORT'!$B:$P,15,FALSE),""&amp;CHAR(10)&amp;"(SEP",TEXT('ACCESS EXPORT'!V1063," MM/DD/YYY)"))),IF(TODAY()-'ACCESS EXPORT'!V1063&lt;0,UPPER(VLOOKUP(B1063,'ACCESS EXPORT'!$B:$P,15,FALSE)),UPPER(VLOOKUP(B1063,'ACCESS EXPORT'!$B:$P,15,FALSE))))),IF('ACCESS EXPORT'!U1063="",UPPER(VLOOKUP(B1063,'ACCESS EXPORT'!$B:$P,15,FALSE)),IF(TODAY()-'ACCESS EXPORT'!U1063&lt;=30,CONCATENATE(UPPER(VLOOKUP(B1063,'ACCESS EXPORT'!$B:$P,15,FALSE)),""&amp;CHAR(10)&amp;"(NEW",TEXT('ACCESS EXPORT'!U1063," MM/DD/YYY)")),IF(AND(TODAY()-'ACCESS EXPORT'!U1063&gt;30,TODAY()&gt;0),UPPER(VLOOKUP(B1063,'ACCESS EXPORT'!$B:$P,15,FALSE)))))),IF('ACCESS EXPORT'!Y1063&lt;&gt;"",UPPER(CONCATENATE(UPPER(VLOOKUP(B1063,'ACCESS EXPORT'!$B:$P,15,FALSE)),""&amp;CHAR(10)&amp;"(Transfer Out",TEXT('ACCESS EXPORT'!Y1063," MM/DD/YYY)"))),IF('ACCESS EXPORT'!X1063&lt;&gt;"",UPPER(CONCATENATE(UPPER(VLOOKUP(B1063,'ACCESS EXPORT'!$B:$P,15,FALSE)),""&amp;CHAR(10)&amp;"(Transfer In",TEXT('ACCESS EXPORT'!X1063," MM/DD/YYY)"))))))</f>
        <v>GEER, KAMINI</v>
      </c>
      <c r="O1063" s="4" t="str">
        <f>_xlfn.IFNA(VLOOKUP(B1063,'ACCESS EXPORT'!$B:$Q,16,FALSE),"")</f>
        <v>MD</v>
      </c>
      <c r="P1063" s="4" t="str">
        <f>_xlfn.IFNA(VLOOKUP(B1063,'ACCESS EXPORT'!B:W,22,FALSE),"-")</f>
        <v>1386714574</v>
      </c>
      <c r="Q1063" s="4" t="str">
        <f>_xlfn.IFNA(VLOOKUP(A1063,'ACCESS EXPORT'!$A:$AG,33,0),"-")</f>
        <v>Gretchen Scoleri</v>
      </c>
      <c r="R1063" s="4" t="str">
        <f>_xlfn.IFNA(VLOOKUP(A1063,'ACCESS EXPORT'!$A:$AH,34,0),"-")</f>
        <v>GME Hospital HR</v>
      </c>
      <c r="S1063" s="4" t="str">
        <f>_xlfn.IFNA(VLOOKUP(A1063,'ACCESS EXPORT'!$A:$AI,35,0),"-")</f>
        <v>Anna Bachtis</v>
      </c>
      <c r="T1063" s="4" t="str">
        <f>_xlfn.IFNA(VLOOKUP(A1063,'ACCESS EXPORT'!$A:$AJ,36,0),"-")</f>
        <v>Rebecca Richardson</v>
      </c>
      <c r="U1063" s="4" t="str">
        <f>_xlfn.IFNA(VLOOKUP(A1063,'ACCESS EXPORT'!$A:$AK,37,0),"-")</f>
        <v>athena</v>
      </c>
      <c r="V1063" s="4" t="str">
        <f>_xlfn.IFNA(VLOOKUP(A1063,'ACCESS EXPORT'!$A:$AL,38,0),"-")</f>
        <v>FHMG_COMM MED CLINIC EAST</v>
      </c>
      <c r="W1063" s="4" t="str">
        <f>_xlfn.IFNA(VLOOKUP(A1063,'ACCESS EXPORT'!$A:$AM,39,0),"-")</f>
        <v/>
      </c>
      <c r="X1063" s="4" t="str">
        <f>_xlfn.IFNA(VLOOKUP(A1063,'ACCESS EXPORT'!$A:$AN,40,0),"-")</f>
        <v>Karen Kelly</v>
      </c>
      <c r="Y1063" s="26" t="str">
        <f>_xlfn.IFNA(VLOOKUP(A1063,'ACCESS EXPORT'!A:AO,41,0),"")</f>
        <v>Karen Kundinger</v>
      </c>
      <c r="Z1063" s="26" t="str">
        <f>_xlfn.IFNA(VLOOKUP(A1063,'ACCESS EXPORT'!A:AP,42,0),"")</f>
        <v/>
      </c>
      <c r="AA1063" s="26" t="str">
        <f>_xlfn.IFNA(VLOOKUP(A1063,'ACCESS EXPORT'!A:AQ,43,0),"")</f>
        <v>Heather McComb</v>
      </c>
    </row>
    <row r="1064" spans="1:27" ht="18.75" x14ac:dyDescent="0.25">
      <c r="A1064" s="33">
        <v>260</v>
      </c>
      <c r="B1064" s="10">
        <v>1581</v>
      </c>
      <c r="C1064" s="7" t="str">
        <f ca="1">IFERROR(UPPER(IF(AND('ACCESS EXPORT'!AA1064="",'ACCESS EXPORT'!Z1064=""),VLOOKUP(A1064,'ACCESS EXPORT'!$A:$AF,32,FALSE),(IF('ACCESS EXPORT'!AA1064&lt;&gt;"",CONCATENATE(VLOOKUP(A1064,'ACCESS EXPORT'!$A:$AF,32,FALSE)," (Closed",TEXT('ACCESS EXPORT'!AA1064," MM/DD/YYY)")),IF(TODAY()&lt;(('ACCESS EXPORT'!Z1064)+30),CONCATENATE(VLOOKUP(A1064,'ACCESS EXPORT'!$A:$AF,32,FALSE)," (Opens",TEXT('ACCESS EXPORT'!Z1064," MM/DD/YYY)")),VLOOKUP(A1064,'ACCESS EXPORT'!$A:$AF,32,FALSE)))))),"-")</f>
        <v>ADVENTHEALTH MEDICAL GROUP ONCOLOGY AND HEMATOLOGY AT KISSIMMEE</v>
      </c>
      <c r="D1064" s="3" t="str">
        <f ca="1">IFERROR(UPPER(IF(AND('ACCESS EXPORT'!AA1064="",'ACCESS EXPORT'!Z1064=""),VLOOKUP(A1064,'ACCESS EXPORT'!$A:$AF,28,FALSE),(IF('ACCESS EXPORT'!AA1064&lt;&gt;"",CONCATENATE(VLOOKUP(A1064,'ACCESS EXPORT'!$A:$AF,28,FALSE)," (Closed",TEXT('ACCESS EXPORT'!AA1064," MM/DD/YYY)")),IF(TODAY()&lt;(('ACCESS EXPORT'!Z1064)+30),CONCATENATE(VLOOKUP(A1064,'ACCESS EXPORT'!$A:$AF,28,FALSE)," (Opens",TEXT('ACCESS EXPORT'!Z1064," MM/DD/YYY)")),VLOOKUP(A1064,'ACCESS EXPORT'!$A:$AF,28,FALSE)))))),"-")</f>
        <v>PREMIER HEMATOLOGY &amp; ONCOLOGY - KISSIMMEE</v>
      </c>
      <c r="E1064" s="3" t="str">
        <f>VLOOKUP($A1064,'ACCESS EXPORT'!$A:$AF,3,FALSE)</f>
        <v>7870</v>
      </c>
      <c r="F1064" s="3" t="str">
        <f>UPPER(CONCATENATE(VLOOKUP(A1064,'ACCESS EXPORT'!$A:$AF,4,FALSE)," ",VLOOKUP(A1064,'ACCESS EXPORT'!$A:$AF,5,FALSE)," ",VLOOKUP(A1064,'ACCESS EXPORT'!$A:$AF,6,FALSE)," ",VLOOKUP(A1064,'ACCESS EXPORT'!$A:$AA,7,FALSE)," ",VLOOKUP(A1064,'ACCESS EXPORT'!$A:$AA,8,FALSE)))</f>
        <v>1300 W OAK ST  KISSIMMEE FL 34741</v>
      </c>
      <c r="G1064" s="4" t="str">
        <f>UPPER(VLOOKUP($A1064,'ACCESS EXPORT'!$A:$AF,9,FALSE))</f>
        <v>OSCEOLA</v>
      </c>
      <c r="H1064" s="4" t="str">
        <f>_xlfn.IFNA(VLOOKUP($B1064,'ACCESS EXPORT'!$B:$J,9,FALSE),"")</f>
        <v>SW</v>
      </c>
      <c r="I1064" s="3" t="str">
        <f>CONCATENATE("(P)",VLOOKUP($A1064,'ACCESS EXPORT'!$A:$AF,11,FALSE)," (F)",VLOOKUP($A1064,'ACCESS EXPORT'!$A:$AF,29,FALSE))</f>
        <v>(P)(407) 944-5240 (F)(407) 944-5251</v>
      </c>
      <c r="J1064" s="4" t="str">
        <f>UPPER(VLOOKUP($A1064,'ACCESS EXPORT'!$A:$AF,12,FALSE))</f>
        <v>ONCOLOGY</v>
      </c>
      <c r="K1064" s="4" t="str">
        <f>UPPER(VLOOKUP($A1064,'ACCESS EXPORT'!$A:$AF,13,FALSE))</f>
        <v>VICKI CHILCOTT</v>
      </c>
      <c r="L1064" s="3" t="str">
        <f>IF(AND(VLOOKUP(A1064,'ACCESS EXPORT'!A:AE,1,0),'ACCESS EXPORT'!N1064=""),UPPER(CONCATENATE('ACCESS EXPORT'!AE1064)),IF(VLOOKUP(A1064,'ACCESS EXPORT'!A:AE,1,0),UPPER(CONCATENATE('ACCESS EXPORT'!N1064," "&amp;CHAR(10),'ACCESS EXPORT'!AE1064))))</f>
        <v xml:space="preserve">CYNDI BERGS 
</v>
      </c>
      <c r="M1064" s="4" t="str">
        <f>UPPER(VLOOKUP($A1064,'ACCESS EXPORT'!$A:$O,15,FALSE))</f>
        <v>MORAIMA ACOSTA (PM)</v>
      </c>
      <c r="N1064" s="4" t="str">
        <f ca="1">IF(AND('ACCESS EXPORT'!X1064="",'ACCESS EXPORT'!Y1064=""),IF('ACCESS EXPORT'!V1064&lt;&gt;"",(IF(TODAY()-'ACCESS EXPORT'!V1064&gt;=-60,UPPER(CONCATENATE(VLOOKUP(B1064,'ACCESS EXPORT'!$B:$P,15,FALSE),""&amp;CHAR(10)&amp;"(SEP",TEXT('ACCESS EXPORT'!V1064," MM/DD/YYY)"))),IF(TODAY()-'ACCESS EXPORT'!V1064&lt;0,UPPER(VLOOKUP(B1064,'ACCESS EXPORT'!$B:$P,15,FALSE)),UPPER(VLOOKUP(B1064,'ACCESS EXPORT'!$B:$P,15,FALSE))))),IF('ACCESS EXPORT'!U1064="",UPPER(VLOOKUP(B1064,'ACCESS EXPORT'!$B:$P,15,FALSE)),IF(TODAY()-'ACCESS EXPORT'!U1064&lt;=30,CONCATENATE(UPPER(VLOOKUP(B1064,'ACCESS EXPORT'!$B:$P,15,FALSE)),""&amp;CHAR(10)&amp;"(NEW",TEXT('ACCESS EXPORT'!U1064," MM/DD/YYY)")),IF(AND(TODAY()-'ACCESS EXPORT'!U1064&gt;30,TODAY()&gt;0),UPPER(VLOOKUP(B1064,'ACCESS EXPORT'!$B:$P,15,FALSE)))))),IF('ACCESS EXPORT'!Y1064&lt;&gt;"",UPPER(CONCATENATE(UPPER(VLOOKUP(B1064,'ACCESS EXPORT'!$B:$P,15,FALSE)),""&amp;CHAR(10)&amp;"(Transfer Out",TEXT('ACCESS EXPORT'!Y1064," MM/DD/YYY)"))),IF('ACCESS EXPORT'!X1064&lt;&gt;"",UPPER(CONCATENATE(UPPER(VLOOKUP(B1064,'ACCESS EXPORT'!$B:$P,15,FALSE)),""&amp;CHAR(10)&amp;"(Transfer In",TEXT('ACCESS EXPORT'!X1064," MM/DD/YYY)"))))))</f>
        <v>KHAN, QAMAR S.</v>
      </c>
      <c r="O1064" s="4" t="str">
        <f>_xlfn.IFNA(VLOOKUP(B1064,'ACCESS EXPORT'!$B:$Q,16,FALSE),"")</f>
        <v>MD</v>
      </c>
      <c r="P1064" s="4" t="str">
        <f>_xlfn.IFNA(VLOOKUP(B1064,'ACCESS EXPORT'!B:W,22,FALSE),"-")</f>
        <v>1336149012</v>
      </c>
      <c r="Q1064" s="4" t="str">
        <f>_xlfn.IFNA(VLOOKUP(A1064,'ACCESS EXPORT'!$A:$AG,33,0),"-")</f>
        <v>Alejandra Torres</v>
      </c>
      <c r="R1064" s="4" t="str">
        <f>_xlfn.IFNA(VLOOKUP(A1064,'ACCESS EXPORT'!$A:$AH,34,0),"-")</f>
        <v>Carol Shane</v>
      </c>
      <c r="S1064" s="4" t="str">
        <f>_xlfn.IFNA(VLOOKUP(A1064,'ACCESS EXPORT'!$A:$AI,35,0),"-")</f>
        <v>Kikzeny Cartagena</v>
      </c>
      <c r="T1064" s="4" t="str">
        <f>_xlfn.IFNA(VLOOKUP(A1064,'ACCESS EXPORT'!$A:$AJ,36,0),"-")</f>
        <v>TBD</v>
      </c>
      <c r="U1064" s="4" t="str">
        <f>_xlfn.IFNA(VLOOKUP(A1064,'ACCESS EXPORT'!$A:$AK,37,0),"-")</f>
        <v>Cerner</v>
      </c>
      <c r="V1064" s="4" t="str">
        <f>_xlfn.IFNA(VLOOKUP(A1064,'ACCESS EXPORT'!$A:$AL,38,0),"-")</f>
        <v>FHMG_PREMIER HEM ONC_KISS</v>
      </c>
      <c r="W1064" s="4" t="str">
        <f>_xlfn.IFNA(VLOOKUP(A1064,'ACCESS EXPORT'!$A:$AM,39,0),"-")</f>
        <v/>
      </c>
      <c r="X1064" s="4" t="str">
        <f>_xlfn.IFNA(VLOOKUP(A1064,'ACCESS EXPORT'!$A:$AN,40,0),"-")</f>
        <v>David Mercer</v>
      </c>
      <c r="Y1064" s="26" t="str">
        <f>_xlfn.IFNA(VLOOKUP(A1064,'ACCESS EXPORT'!A:AO,41,0),"")</f>
        <v>Gary Weston</v>
      </c>
      <c r="Z1064" s="26" t="str">
        <f>_xlfn.IFNA(VLOOKUP(A1064,'ACCESS EXPORT'!A:AP,42,0),"")</f>
        <v>Quisha Moorer</v>
      </c>
      <c r="AA1064" s="26" t="str">
        <f>_xlfn.IFNA(VLOOKUP(A1064,'ACCESS EXPORT'!A:AQ,43,0),"")</f>
        <v>Joe Townsend</v>
      </c>
    </row>
    <row r="1065" spans="1:27" ht="18.75" x14ac:dyDescent="0.25">
      <c r="A1065" s="33">
        <v>260</v>
      </c>
      <c r="B1065" s="10">
        <v>1088</v>
      </c>
      <c r="C1065" s="7" t="str">
        <f ca="1">IFERROR(UPPER(IF(AND('ACCESS EXPORT'!AA1065="",'ACCESS EXPORT'!Z1065=""),VLOOKUP(A1065,'ACCESS EXPORT'!$A:$AF,32,FALSE),(IF('ACCESS EXPORT'!AA1065&lt;&gt;"",CONCATENATE(VLOOKUP(A1065,'ACCESS EXPORT'!$A:$AF,32,FALSE)," (Closed",TEXT('ACCESS EXPORT'!AA1065," MM/DD/YYY)")),IF(TODAY()&lt;(('ACCESS EXPORT'!Z1065)+30),CONCATENATE(VLOOKUP(A1065,'ACCESS EXPORT'!$A:$AF,32,FALSE)," (Opens",TEXT('ACCESS EXPORT'!Z1065," MM/DD/YYY)")),VLOOKUP(A1065,'ACCESS EXPORT'!$A:$AF,32,FALSE)))))),"-")</f>
        <v>ADVENTHEALTH MEDICAL GROUP ONCOLOGY AND HEMATOLOGY AT KISSIMMEE</v>
      </c>
      <c r="D1065" s="3" t="str">
        <f ca="1">IFERROR(UPPER(IF(AND('ACCESS EXPORT'!AA1065="",'ACCESS EXPORT'!Z1065=""),VLOOKUP(A1065,'ACCESS EXPORT'!$A:$AF,28,FALSE),(IF('ACCESS EXPORT'!AA1065&lt;&gt;"",CONCATENATE(VLOOKUP(A1065,'ACCESS EXPORT'!$A:$AF,28,FALSE)," (Closed",TEXT('ACCESS EXPORT'!AA1065," MM/DD/YYY)")),IF(TODAY()&lt;(('ACCESS EXPORT'!Z1065)+30),CONCATENATE(VLOOKUP(A1065,'ACCESS EXPORT'!$A:$AF,28,FALSE)," (Opens",TEXT('ACCESS EXPORT'!Z1065," MM/DD/YYY)")),VLOOKUP(A1065,'ACCESS EXPORT'!$A:$AF,28,FALSE)))))),"-")</f>
        <v>PREMIER HEMATOLOGY &amp; ONCOLOGY - KISSIMMEE</v>
      </c>
      <c r="E1065" s="3" t="str">
        <f>VLOOKUP($A1065,'ACCESS EXPORT'!$A:$AF,3,FALSE)</f>
        <v>7870</v>
      </c>
      <c r="F1065" s="3" t="str">
        <f>UPPER(CONCATENATE(VLOOKUP(A1065,'ACCESS EXPORT'!$A:$AF,4,FALSE)," ",VLOOKUP(A1065,'ACCESS EXPORT'!$A:$AF,5,FALSE)," ",VLOOKUP(A1065,'ACCESS EXPORT'!$A:$AF,6,FALSE)," ",VLOOKUP(A1065,'ACCESS EXPORT'!$A:$AA,7,FALSE)," ",VLOOKUP(A1065,'ACCESS EXPORT'!$A:$AA,8,FALSE)))</f>
        <v>1300 W OAK ST  KISSIMMEE FL 34741</v>
      </c>
      <c r="G1065" s="4" t="str">
        <f>UPPER(VLOOKUP($A1065,'ACCESS EXPORT'!$A:$AF,9,FALSE))</f>
        <v>OSCEOLA</v>
      </c>
      <c r="H1065" s="4" t="str">
        <f>_xlfn.IFNA(VLOOKUP($B1065,'ACCESS EXPORT'!$B:$J,9,FALSE),"")</f>
        <v>SW</v>
      </c>
      <c r="I1065" s="3" t="str">
        <f>CONCATENATE("(P)",VLOOKUP($A1065,'ACCESS EXPORT'!$A:$AF,11,FALSE)," (F)",VLOOKUP($A1065,'ACCESS EXPORT'!$A:$AF,29,FALSE))</f>
        <v>(P)(407) 944-5240 (F)(407) 944-5251</v>
      </c>
      <c r="J1065" s="4" t="str">
        <f>UPPER(VLOOKUP($A1065,'ACCESS EXPORT'!$A:$AF,12,FALSE))</f>
        <v>ONCOLOGY</v>
      </c>
      <c r="K1065" s="4" t="str">
        <f>UPPER(VLOOKUP($A1065,'ACCESS EXPORT'!$A:$AF,13,FALSE))</f>
        <v>VICKI CHILCOTT</v>
      </c>
      <c r="L1065" s="3" t="str">
        <f>IF(AND(VLOOKUP(A1065,'ACCESS EXPORT'!A:AE,1,0),'ACCESS EXPORT'!N1065=""),UPPER(CONCATENATE('ACCESS EXPORT'!AE1065)),IF(VLOOKUP(A1065,'ACCESS EXPORT'!A:AE,1,0),UPPER(CONCATENATE('ACCESS EXPORT'!N1065," "&amp;CHAR(10),'ACCESS EXPORT'!AE1065))))</f>
        <v xml:space="preserve">CYNDI BERGS 
</v>
      </c>
      <c r="M1065" s="4" t="str">
        <f>UPPER(VLOOKUP($A1065,'ACCESS EXPORT'!$A:$O,15,FALSE))</f>
        <v>MORAIMA ACOSTA (PM)</v>
      </c>
      <c r="N1065" s="4" t="str">
        <f ca="1">IF(AND('ACCESS EXPORT'!X1065="",'ACCESS EXPORT'!Y1065=""),IF('ACCESS EXPORT'!V1065&lt;&gt;"",(IF(TODAY()-'ACCESS EXPORT'!V1065&gt;=-60,UPPER(CONCATENATE(VLOOKUP(B1065,'ACCESS EXPORT'!$B:$P,15,FALSE),""&amp;CHAR(10)&amp;"(SEP",TEXT('ACCESS EXPORT'!V1065," MM/DD/YYY)"))),IF(TODAY()-'ACCESS EXPORT'!V1065&lt;0,UPPER(VLOOKUP(B1065,'ACCESS EXPORT'!$B:$P,15,FALSE)),UPPER(VLOOKUP(B1065,'ACCESS EXPORT'!$B:$P,15,FALSE))))),IF('ACCESS EXPORT'!U1065="",UPPER(VLOOKUP(B1065,'ACCESS EXPORT'!$B:$P,15,FALSE)),IF(TODAY()-'ACCESS EXPORT'!U1065&lt;=30,CONCATENATE(UPPER(VLOOKUP(B1065,'ACCESS EXPORT'!$B:$P,15,FALSE)),""&amp;CHAR(10)&amp;"(NEW",TEXT('ACCESS EXPORT'!U1065," MM/DD/YYY)")),IF(AND(TODAY()-'ACCESS EXPORT'!U1065&gt;30,TODAY()&gt;0),UPPER(VLOOKUP(B1065,'ACCESS EXPORT'!$B:$P,15,FALSE)))))),IF('ACCESS EXPORT'!Y1065&lt;&gt;"",UPPER(CONCATENATE(UPPER(VLOOKUP(B1065,'ACCESS EXPORT'!$B:$P,15,FALSE)),""&amp;CHAR(10)&amp;"(Transfer Out",TEXT('ACCESS EXPORT'!Y1065," MM/DD/YYY)"))),IF('ACCESS EXPORT'!X1065&lt;&gt;"",UPPER(CONCATENATE(UPPER(VLOOKUP(B1065,'ACCESS EXPORT'!$B:$P,15,FALSE)),""&amp;CHAR(10)&amp;"(Transfer In",TEXT('ACCESS EXPORT'!X1065," MM/DD/YYY)"))))))</f>
        <v>AKHTAR, ADNAN</v>
      </c>
      <c r="O1065" s="4" t="str">
        <f>_xlfn.IFNA(VLOOKUP(B1065,'ACCESS EXPORT'!$B:$Q,16,FALSE),"")</f>
        <v>MD</v>
      </c>
      <c r="P1065" s="4" t="str">
        <f>_xlfn.IFNA(VLOOKUP(B1065,'ACCESS EXPORT'!B:W,22,FALSE),"-")</f>
        <v>1366404642</v>
      </c>
      <c r="Q1065" s="4" t="str">
        <f>_xlfn.IFNA(VLOOKUP(A1065,'ACCESS EXPORT'!$A:$AG,33,0),"-")</f>
        <v>Alejandra Torres</v>
      </c>
      <c r="R1065" s="4" t="str">
        <f>_xlfn.IFNA(VLOOKUP(A1065,'ACCESS EXPORT'!$A:$AH,34,0),"-")</f>
        <v>Carol Shane</v>
      </c>
      <c r="S1065" s="4" t="str">
        <f>_xlfn.IFNA(VLOOKUP(A1065,'ACCESS EXPORT'!$A:$AI,35,0),"-")</f>
        <v>Kikzeny Cartagena</v>
      </c>
      <c r="T1065" s="4" t="str">
        <f>_xlfn.IFNA(VLOOKUP(A1065,'ACCESS EXPORT'!$A:$AJ,36,0),"-")</f>
        <v>TBD</v>
      </c>
      <c r="U1065" s="4" t="str">
        <f>_xlfn.IFNA(VLOOKUP(A1065,'ACCESS EXPORT'!$A:$AK,37,0),"-")</f>
        <v>Cerner</v>
      </c>
      <c r="V1065" s="4" t="str">
        <f>_xlfn.IFNA(VLOOKUP(A1065,'ACCESS EXPORT'!$A:$AL,38,0),"-")</f>
        <v>FHMG_PREMIER HEM ONC_KISS</v>
      </c>
      <c r="W1065" s="4" t="str">
        <f>_xlfn.IFNA(VLOOKUP(A1065,'ACCESS EXPORT'!$A:$AM,39,0),"-")</f>
        <v/>
      </c>
      <c r="X1065" s="4" t="str">
        <f>_xlfn.IFNA(VLOOKUP(A1065,'ACCESS EXPORT'!$A:$AN,40,0),"-")</f>
        <v>David Mercer</v>
      </c>
      <c r="Y1065" s="26" t="str">
        <f>_xlfn.IFNA(VLOOKUP(A1065,'ACCESS EXPORT'!A:AO,41,0),"")</f>
        <v>Gary Weston</v>
      </c>
      <c r="Z1065" s="26" t="str">
        <f>_xlfn.IFNA(VLOOKUP(A1065,'ACCESS EXPORT'!A:AP,42,0),"")</f>
        <v>Quisha Moorer</v>
      </c>
      <c r="AA1065" s="26" t="str">
        <f>_xlfn.IFNA(VLOOKUP(A1065,'ACCESS EXPORT'!A:AQ,43,0),"")</f>
        <v>Joe Townsend</v>
      </c>
    </row>
    <row r="1066" spans="1:27" ht="18.75" x14ac:dyDescent="0.25">
      <c r="A1066" s="33">
        <v>260</v>
      </c>
      <c r="B1066" s="10">
        <v>1582</v>
      </c>
      <c r="C1066" s="7" t="str">
        <f ca="1">IFERROR(UPPER(IF(AND('ACCESS EXPORT'!AA1066="",'ACCESS EXPORT'!Z1066=""),VLOOKUP(A1066,'ACCESS EXPORT'!$A:$AF,32,FALSE),(IF('ACCESS EXPORT'!AA1066&lt;&gt;"",CONCATENATE(VLOOKUP(A1066,'ACCESS EXPORT'!$A:$AF,32,FALSE)," (Closed",TEXT('ACCESS EXPORT'!AA1066," MM/DD/YYY)")),IF(TODAY()&lt;(('ACCESS EXPORT'!Z1066)+30),CONCATENATE(VLOOKUP(A1066,'ACCESS EXPORT'!$A:$AF,32,FALSE)," (Opens",TEXT('ACCESS EXPORT'!Z1066," MM/DD/YYY)")),VLOOKUP(A1066,'ACCESS EXPORT'!$A:$AF,32,FALSE)))))),"-")</f>
        <v>ADVENTHEALTH MEDICAL GROUP ONCOLOGY AND HEMATOLOGY AT KISSIMMEE</v>
      </c>
      <c r="D1066" s="3" t="str">
        <f ca="1">IFERROR(UPPER(IF(AND('ACCESS EXPORT'!AA1066="",'ACCESS EXPORT'!Z1066=""),VLOOKUP(A1066,'ACCESS EXPORT'!$A:$AF,28,FALSE),(IF('ACCESS EXPORT'!AA1066&lt;&gt;"",CONCATENATE(VLOOKUP(A1066,'ACCESS EXPORT'!$A:$AF,28,FALSE)," (Closed",TEXT('ACCESS EXPORT'!AA1066," MM/DD/YYY)")),IF(TODAY()&lt;(('ACCESS EXPORT'!Z1066)+30),CONCATENATE(VLOOKUP(A1066,'ACCESS EXPORT'!$A:$AF,28,FALSE)," (Opens",TEXT('ACCESS EXPORT'!Z1066," MM/DD/YYY)")),VLOOKUP(A1066,'ACCESS EXPORT'!$A:$AF,28,FALSE)))))),"-")</f>
        <v>PREMIER HEMATOLOGY &amp; ONCOLOGY - KISSIMMEE</v>
      </c>
      <c r="E1066" s="3" t="str">
        <f>VLOOKUP($A1066,'ACCESS EXPORT'!$A:$AF,3,FALSE)</f>
        <v>7870</v>
      </c>
      <c r="F1066" s="3" t="str">
        <f>UPPER(CONCATENATE(VLOOKUP(A1066,'ACCESS EXPORT'!$A:$AF,4,FALSE)," ",VLOOKUP(A1066,'ACCESS EXPORT'!$A:$AF,5,FALSE)," ",VLOOKUP(A1066,'ACCESS EXPORT'!$A:$AF,6,FALSE)," ",VLOOKUP(A1066,'ACCESS EXPORT'!$A:$AA,7,FALSE)," ",VLOOKUP(A1066,'ACCESS EXPORT'!$A:$AA,8,FALSE)))</f>
        <v>1300 W OAK ST  KISSIMMEE FL 34741</v>
      </c>
      <c r="G1066" s="4" t="str">
        <f>UPPER(VLOOKUP($A1066,'ACCESS EXPORT'!$A:$AF,9,FALSE))</f>
        <v>OSCEOLA</v>
      </c>
      <c r="H1066" s="4" t="str">
        <f>_xlfn.IFNA(VLOOKUP($B1066,'ACCESS EXPORT'!$B:$J,9,FALSE),"")</f>
        <v>SW</v>
      </c>
      <c r="I1066" s="3" t="str">
        <f>CONCATENATE("(P)",VLOOKUP($A1066,'ACCESS EXPORT'!$A:$AF,11,FALSE)," (F)",VLOOKUP($A1066,'ACCESS EXPORT'!$A:$AF,29,FALSE))</f>
        <v>(P)(407) 944-5240 (F)(407) 944-5251</v>
      </c>
      <c r="J1066" s="4" t="str">
        <f>UPPER(VLOOKUP($A1066,'ACCESS EXPORT'!$A:$AF,12,FALSE))</f>
        <v>ONCOLOGY</v>
      </c>
      <c r="K1066" s="4" t="str">
        <f>UPPER(VLOOKUP($A1066,'ACCESS EXPORT'!$A:$AF,13,FALSE))</f>
        <v>VICKI CHILCOTT</v>
      </c>
      <c r="L1066" s="3" t="str">
        <f>IF(AND(VLOOKUP(A1066,'ACCESS EXPORT'!A:AE,1,0),'ACCESS EXPORT'!N1066=""),UPPER(CONCATENATE('ACCESS EXPORT'!AE1066)),IF(VLOOKUP(A1066,'ACCESS EXPORT'!A:AE,1,0),UPPER(CONCATENATE('ACCESS EXPORT'!N1066," "&amp;CHAR(10),'ACCESS EXPORT'!AE1066))))</f>
        <v xml:space="preserve">CYNDI BERGS 
</v>
      </c>
      <c r="M1066" s="4" t="str">
        <f>UPPER(VLOOKUP($A1066,'ACCESS EXPORT'!$A:$O,15,FALSE))</f>
        <v>MORAIMA ACOSTA (PM)</v>
      </c>
      <c r="N1066" s="4" t="str">
        <f ca="1">IF(AND('ACCESS EXPORT'!X1066="",'ACCESS EXPORT'!Y1066=""),IF('ACCESS EXPORT'!V1066&lt;&gt;"",(IF(TODAY()-'ACCESS EXPORT'!V1066&gt;=-60,UPPER(CONCATENATE(VLOOKUP(B1066,'ACCESS EXPORT'!$B:$P,15,FALSE),""&amp;CHAR(10)&amp;"(SEP",TEXT('ACCESS EXPORT'!V1066," MM/DD/YYY)"))),IF(TODAY()-'ACCESS EXPORT'!V1066&lt;0,UPPER(VLOOKUP(B1066,'ACCESS EXPORT'!$B:$P,15,FALSE)),UPPER(VLOOKUP(B1066,'ACCESS EXPORT'!$B:$P,15,FALSE))))),IF('ACCESS EXPORT'!U1066="",UPPER(VLOOKUP(B1066,'ACCESS EXPORT'!$B:$P,15,FALSE)),IF(TODAY()-'ACCESS EXPORT'!U1066&lt;=30,CONCATENATE(UPPER(VLOOKUP(B1066,'ACCESS EXPORT'!$B:$P,15,FALSE)),""&amp;CHAR(10)&amp;"(NEW",TEXT('ACCESS EXPORT'!U1066," MM/DD/YYY)")),IF(AND(TODAY()-'ACCESS EXPORT'!U1066&gt;30,TODAY()&gt;0),UPPER(VLOOKUP(B1066,'ACCESS EXPORT'!$B:$P,15,FALSE)))))),IF('ACCESS EXPORT'!Y1066&lt;&gt;"",UPPER(CONCATENATE(UPPER(VLOOKUP(B1066,'ACCESS EXPORT'!$B:$P,15,FALSE)),""&amp;CHAR(10)&amp;"(Transfer Out",TEXT('ACCESS EXPORT'!Y1066," MM/DD/YYY)"))),IF('ACCESS EXPORT'!X1066&lt;&gt;"",UPPER(CONCATENATE(UPPER(VLOOKUP(B1066,'ACCESS EXPORT'!$B:$P,15,FALSE)),""&amp;CHAR(10)&amp;"(Transfer In",TEXT('ACCESS EXPORT'!X1066," MM/DD/YYY)"))))))</f>
        <v>AIJAZ, ASIM</v>
      </c>
      <c r="O1066" s="4" t="str">
        <f>_xlfn.IFNA(VLOOKUP(B1066,'ACCESS EXPORT'!$B:$Q,16,FALSE),"")</f>
        <v>MD</v>
      </c>
      <c r="P1066" s="4" t="str">
        <f>_xlfn.IFNA(VLOOKUP(B1066,'ACCESS EXPORT'!B:W,22,FALSE),"-")</f>
        <v>1831151695</v>
      </c>
      <c r="Q1066" s="4" t="str">
        <f>_xlfn.IFNA(VLOOKUP(A1066,'ACCESS EXPORT'!$A:$AG,33,0),"-")</f>
        <v>Alejandra Torres</v>
      </c>
      <c r="R1066" s="4" t="str">
        <f>_xlfn.IFNA(VLOOKUP(A1066,'ACCESS EXPORT'!$A:$AH,34,0),"-")</f>
        <v>Carol Shane</v>
      </c>
      <c r="S1066" s="4" t="str">
        <f>_xlfn.IFNA(VLOOKUP(A1066,'ACCESS EXPORT'!$A:$AI,35,0),"-")</f>
        <v>Kikzeny Cartagena</v>
      </c>
      <c r="T1066" s="4" t="str">
        <f>_xlfn.IFNA(VLOOKUP(A1066,'ACCESS EXPORT'!$A:$AJ,36,0),"-")</f>
        <v>TBD</v>
      </c>
      <c r="U1066" s="4" t="str">
        <f>_xlfn.IFNA(VLOOKUP(A1066,'ACCESS EXPORT'!$A:$AK,37,0),"-")</f>
        <v>Cerner</v>
      </c>
      <c r="V1066" s="4" t="str">
        <f>_xlfn.IFNA(VLOOKUP(A1066,'ACCESS EXPORT'!$A:$AL,38,0),"-")</f>
        <v>FHMG_PREMIER HEM ONC_KISS</v>
      </c>
      <c r="W1066" s="4" t="str">
        <f>_xlfn.IFNA(VLOOKUP(A1066,'ACCESS EXPORT'!$A:$AM,39,0),"-")</f>
        <v/>
      </c>
      <c r="X1066" s="4" t="str">
        <f>_xlfn.IFNA(VLOOKUP(A1066,'ACCESS EXPORT'!$A:$AN,40,0),"-")</f>
        <v>David Mercer</v>
      </c>
      <c r="Y1066" s="26" t="str">
        <f>_xlfn.IFNA(VLOOKUP(A1066,'ACCESS EXPORT'!A:AO,41,0),"")</f>
        <v>Gary Weston</v>
      </c>
      <c r="Z1066" s="26" t="str">
        <f>_xlfn.IFNA(VLOOKUP(A1066,'ACCESS EXPORT'!A:AP,42,0),"")</f>
        <v>Quisha Moorer</v>
      </c>
      <c r="AA1066" s="26" t="str">
        <f>_xlfn.IFNA(VLOOKUP(A1066,'ACCESS EXPORT'!A:AQ,43,0),"")</f>
        <v>Joe Townsend</v>
      </c>
    </row>
    <row r="1067" spans="1:27" ht="18.75" x14ac:dyDescent="0.25">
      <c r="A1067" s="33">
        <v>260</v>
      </c>
      <c r="B1067" s="10">
        <v>2151</v>
      </c>
      <c r="C1067" s="7" t="str">
        <f ca="1">IFERROR(UPPER(IF(AND('ACCESS EXPORT'!AA1067="",'ACCESS EXPORT'!Z1067=""),VLOOKUP(A1067,'ACCESS EXPORT'!$A:$AF,32,FALSE),(IF('ACCESS EXPORT'!AA1067&lt;&gt;"",CONCATENATE(VLOOKUP(A1067,'ACCESS EXPORT'!$A:$AF,32,FALSE)," (Closed",TEXT('ACCESS EXPORT'!AA1067," MM/DD/YYY)")),IF(TODAY()&lt;(('ACCESS EXPORT'!Z1067)+30),CONCATENATE(VLOOKUP(A1067,'ACCESS EXPORT'!$A:$AF,32,FALSE)," (Opens",TEXT('ACCESS EXPORT'!Z1067," MM/DD/YYY)")),VLOOKUP(A1067,'ACCESS EXPORT'!$A:$AF,32,FALSE)))))),"-")</f>
        <v>ADVENTHEALTH MEDICAL GROUP ONCOLOGY AND HEMATOLOGY AT KISSIMMEE</v>
      </c>
      <c r="D1067" s="3" t="str">
        <f ca="1">IFERROR(UPPER(IF(AND('ACCESS EXPORT'!AA1067="",'ACCESS EXPORT'!Z1067=""),VLOOKUP(A1067,'ACCESS EXPORT'!$A:$AF,28,FALSE),(IF('ACCESS EXPORT'!AA1067&lt;&gt;"",CONCATENATE(VLOOKUP(A1067,'ACCESS EXPORT'!$A:$AF,28,FALSE)," (Closed",TEXT('ACCESS EXPORT'!AA1067," MM/DD/YYY)")),IF(TODAY()&lt;(('ACCESS EXPORT'!Z1067)+30),CONCATENATE(VLOOKUP(A1067,'ACCESS EXPORT'!$A:$AF,28,FALSE)," (Opens",TEXT('ACCESS EXPORT'!Z1067," MM/DD/YYY)")),VLOOKUP(A1067,'ACCESS EXPORT'!$A:$AF,28,FALSE)))))),"-")</f>
        <v>PREMIER HEMATOLOGY &amp; ONCOLOGY - KISSIMMEE</v>
      </c>
      <c r="E1067" s="3" t="str">
        <f>VLOOKUP($A1067,'ACCESS EXPORT'!$A:$AF,3,FALSE)</f>
        <v>7870</v>
      </c>
      <c r="F1067" s="3" t="str">
        <f>UPPER(CONCATENATE(VLOOKUP(A1067,'ACCESS EXPORT'!$A:$AF,4,FALSE)," ",VLOOKUP(A1067,'ACCESS EXPORT'!$A:$AF,5,FALSE)," ",VLOOKUP(A1067,'ACCESS EXPORT'!$A:$AF,6,FALSE)," ",VLOOKUP(A1067,'ACCESS EXPORT'!$A:$AA,7,FALSE)," ",VLOOKUP(A1067,'ACCESS EXPORT'!$A:$AA,8,FALSE)))</f>
        <v>1300 W OAK ST  KISSIMMEE FL 34741</v>
      </c>
      <c r="G1067" s="4" t="str">
        <f>UPPER(VLOOKUP($A1067,'ACCESS EXPORT'!$A:$AF,9,FALSE))</f>
        <v>OSCEOLA</v>
      </c>
      <c r="H1067" s="4" t="str">
        <f>_xlfn.IFNA(VLOOKUP($B1067,'ACCESS EXPORT'!$B:$J,9,FALSE),"")</f>
        <v>SW</v>
      </c>
      <c r="I1067" s="3" t="str">
        <f>CONCATENATE("(P)",VLOOKUP($A1067,'ACCESS EXPORT'!$A:$AF,11,FALSE)," (F)",VLOOKUP($A1067,'ACCESS EXPORT'!$A:$AF,29,FALSE))</f>
        <v>(P)(407) 944-5240 (F)(407) 944-5251</v>
      </c>
      <c r="J1067" s="4" t="str">
        <f>UPPER(VLOOKUP($A1067,'ACCESS EXPORT'!$A:$AF,12,FALSE))</f>
        <v>ONCOLOGY</v>
      </c>
      <c r="K1067" s="4" t="str">
        <f>UPPER(VLOOKUP($A1067,'ACCESS EXPORT'!$A:$AF,13,FALSE))</f>
        <v>VICKI CHILCOTT</v>
      </c>
      <c r="L1067" s="3" t="str">
        <f>IF(AND(VLOOKUP(A1067,'ACCESS EXPORT'!A:AE,1,0),'ACCESS EXPORT'!N1067=""),UPPER(CONCATENATE('ACCESS EXPORT'!AE1067)),IF(VLOOKUP(A1067,'ACCESS EXPORT'!A:AE,1,0),UPPER(CONCATENATE('ACCESS EXPORT'!N1067," "&amp;CHAR(10),'ACCESS EXPORT'!AE1067))))</f>
        <v xml:space="preserve">CYNDI BERGS 
</v>
      </c>
      <c r="M1067" s="4" t="str">
        <f>UPPER(VLOOKUP($A1067,'ACCESS EXPORT'!$A:$O,15,FALSE))</f>
        <v>MORAIMA ACOSTA (PM)</v>
      </c>
      <c r="N1067" s="4" t="str">
        <f ca="1">IF(AND('ACCESS EXPORT'!X1067="",'ACCESS EXPORT'!Y1067=""),IF('ACCESS EXPORT'!V1067&lt;&gt;"",(IF(TODAY()-'ACCESS EXPORT'!V1067&gt;=-60,UPPER(CONCATENATE(VLOOKUP(B1067,'ACCESS EXPORT'!$B:$P,15,FALSE),""&amp;CHAR(10)&amp;"(SEP",TEXT('ACCESS EXPORT'!V1067," MM/DD/YYY)"))),IF(TODAY()-'ACCESS EXPORT'!V1067&lt;0,UPPER(VLOOKUP(B1067,'ACCESS EXPORT'!$B:$P,15,FALSE)),UPPER(VLOOKUP(B1067,'ACCESS EXPORT'!$B:$P,15,FALSE))))),IF('ACCESS EXPORT'!U1067="",UPPER(VLOOKUP(B1067,'ACCESS EXPORT'!$B:$P,15,FALSE)),IF(TODAY()-'ACCESS EXPORT'!U1067&lt;=30,CONCATENATE(UPPER(VLOOKUP(B1067,'ACCESS EXPORT'!$B:$P,15,FALSE)),""&amp;CHAR(10)&amp;"(NEW",TEXT('ACCESS EXPORT'!U1067," MM/DD/YYY)")),IF(AND(TODAY()-'ACCESS EXPORT'!U1067&gt;30,TODAY()&gt;0),UPPER(VLOOKUP(B1067,'ACCESS EXPORT'!$B:$P,15,FALSE)))))),IF('ACCESS EXPORT'!Y1067&lt;&gt;"",UPPER(CONCATENATE(UPPER(VLOOKUP(B1067,'ACCESS EXPORT'!$B:$P,15,FALSE)),""&amp;CHAR(10)&amp;"(Transfer Out",TEXT('ACCESS EXPORT'!Y1067," MM/DD/YYY)"))),IF('ACCESS EXPORT'!X1067&lt;&gt;"",UPPER(CONCATENATE(UPPER(VLOOKUP(B1067,'ACCESS EXPORT'!$B:$P,15,FALSE)),""&amp;CHAR(10)&amp;"(Transfer In",TEXT('ACCESS EXPORT'!X1067," MM/DD/YYY)"))))))</f>
        <v>TRIVEDI, NIDHI</v>
      </c>
      <c r="O1067" s="4" t="str">
        <f>_xlfn.IFNA(VLOOKUP(B1067,'ACCESS EXPORT'!$B:$Q,16,FALSE),"")</f>
        <v>APRN</v>
      </c>
      <c r="P1067" s="4" t="str">
        <f>_xlfn.IFNA(VLOOKUP(B1067,'ACCESS EXPORT'!B:W,22,FALSE),"-")</f>
        <v>1770845059</v>
      </c>
      <c r="Q1067" s="4" t="str">
        <f>_xlfn.IFNA(VLOOKUP(A1067,'ACCESS EXPORT'!$A:$AG,33,0),"-")</f>
        <v>Alejandra Torres</v>
      </c>
      <c r="R1067" s="4" t="str">
        <f>_xlfn.IFNA(VLOOKUP(A1067,'ACCESS EXPORT'!$A:$AH,34,0),"-")</f>
        <v>Carol Shane</v>
      </c>
      <c r="S1067" s="4" t="str">
        <f>_xlfn.IFNA(VLOOKUP(A1067,'ACCESS EXPORT'!$A:$AI,35,0),"-")</f>
        <v>Kikzeny Cartagena</v>
      </c>
      <c r="T1067" s="4" t="str">
        <f>_xlfn.IFNA(VLOOKUP(A1067,'ACCESS EXPORT'!$A:$AJ,36,0),"-")</f>
        <v>TBD</v>
      </c>
      <c r="U1067" s="4" t="str">
        <f>_xlfn.IFNA(VLOOKUP(A1067,'ACCESS EXPORT'!$A:$AK,37,0),"-")</f>
        <v>Cerner</v>
      </c>
      <c r="V1067" s="4" t="str">
        <f>_xlfn.IFNA(VLOOKUP(A1067,'ACCESS EXPORT'!$A:$AL,38,0),"-")</f>
        <v>FHMG_PREMIER HEM ONC_KISS</v>
      </c>
      <c r="W1067" s="4" t="str">
        <f>_xlfn.IFNA(VLOOKUP(A1067,'ACCESS EXPORT'!$A:$AM,39,0),"-")</f>
        <v/>
      </c>
      <c r="X1067" s="4" t="str">
        <f>_xlfn.IFNA(VLOOKUP(A1067,'ACCESS EXPORT'!$A:$AN,40,0),"-")</f>
        <v>David Mercer</v>
      </c>
      <c r="Y1067" s="26" t="str">
        <f>_xlfn.IFNA(VLOOKUP(A1067,'ACCESS EXPORT'!A:AO,41,0),"")</f>
        <v>Gary Weston</v>
      </c>
      <c r="Z1067" s="26" t="str">
        <f>_xlfn.IFNA(VLOOKUP(A1067,'ACCESS EXPORT'!A:AP,42,0),"")</f>
        <v>Quisha Moorer</v>
      </c>
      <c r="AA1067" s="26" t="str">
        <f>_xlfn.IFNA(VLOOKUP(A1067,'ACCESS EXPORT'!A:AQ,43,0),"")</f>
        <v>Joe Townsend</v>
      </c>
    </row>
    <row r="1068" spans="1:27" ht="18.75" x14ac:dyDescent="0.25">
      <c r="A1068" s="33">
        <v>260</v>
      </c>
      <c r="B1068" s="10">
        <v>1963</v>
      </c>
      <c r="C1068" s="7" t="str">
        <f ca="1">IFERROR(UPPER(IF(AND('ACCESS EXPORT'!AA1068="",'ACCESS EXPORT'!Z1068=""),VLOOKUP(A1068,'ACCESS EXPORT'!$A:$AF,32,FALSE),(IF('ACCESS EXPORT'!AA1068&lt;&gt;"",CONCATENATE(VLOOKUP(A1068,'ACCESS EXPORT'!$A:$AF,32,FALSE)," (Closed",TEXT('ACCESS EXPORT'!AA1068," MM/DD/YYY)")),IF(TODAY()&lt;(('ACCESS EXPORT'!Z1068)+30),CONCATENATE(VLOOKUP(A1068,'ACCESS EXPORT'!$A:$AF,32,FALSE)," (Opens",TEXT('ACCESS EXPORT'!Z1068," MM/DD/YYY)")),VLOOKUP(A1068,'ACCESS EXPORT'!$A:$AF,32,FALSE)))))),"-")</f>
        <v>ADVENTHEALTH MEDICAL GROUP ONCOLOGY AND HEMATOLOGY AT KISSIMMEE</v>
      </c>
      <c r="D1068" s="3" t="str">
        <f ca="1">IFERROR(UPPER(IF(AND('ACCESS EXPORT'!AA1068="",'ACCESS EXPORT'!Z1068=""),VLOOKUP(A1068,'ACCESS EXPORT'!$A:$AF,28,FALSE),(IF('ACCESS EXPORT'!AA1068&lt;&gt;"",CONCATENATE(VLOOKUP(A1068,'ACCESS EXPORT'!$A:$AF,28,FALSE)," (Closed",TEXT('ACCESS EXPORT'!AA1068," MM/DD/YYY)")),IF(TODAY()&lt;(('ACCESS EXPORT'!Z1068)+30),CONCATENATE(VLOOKUP(A1068,'ACCESS EXPORT'!$A:$AF,28,FALSE)," (Opens",TEXT('ACCESS EXPORT'!Z1068," MM/DD/YYY)")),VLOOKUP(A1068,'ACCESS EXPORT'!$A:$AF,28,FALSE)))))),"-")</f>
        <v>PREMIER HEMATOLOGY &amp; ONCOLOGY - KISSIMMEE</v>
      </c>
      <c r="E1068" s="3" t="str">
        <f>VLOOKUP($A1068,'ACCESS EXPORT'!$A:$AF,3,FALSE)</f>
        <v>7870</v>
      </c>
      <c r="F1068" s="3" t="str">
        <f>UPPER(CONCATENATE(VLOOKUP(A1068,'ACCESS EXPORT'!$A:$AF,4,FALSE)," ",VLOOKUP(A1068,'ACCESS EXPORT'!$A:$AF,5,FALSE)," ",VLOOKUP(A1068,'ACCESS EXPORT'!$A:$AF,6,FALSE)," ",VLOOKUP(A1068,'ACCESS EXPORT'!$A:$AA,7,FALSE)," ",VLOOKUP(A1068,'ACCESS EXPORT'!$A:$AA,8,FALSE)))</f>
        <v>1300 W OAK ST  KISSIMMEE FL 34741</v>
      </c>
      <c r="G1068" s="4" t="str">
        <f>UPPER(VLOOKUP($A1068,'ACCESS EXPORT'!$A:$AF,9,FALSE))</f>
        <v>OSCEOLA</v>
      </c>
      <c r="H1068" s="4" t="str">
        <f>_xlfn.IFNA(VLOOKUP($B1068,'ACCESS EXPORT'!$B:$J,9,FALSE),"")</f>
        <v>SW</v>
      </c>
      <c r="I1068" s="3" t="str">
        <f>CONCATENATE("(P)",VLOOKUP($A1068,'ACCESS EXPORT'!$A:$AF,11,FALSE)," (F)",VLOOKUP($A1068,'ACCESS EXPORT'!$A:$AF,29,FALSE))</f>
        <v>(P)(407) 944-5240 (F)(407) 944-5251</v>
      </c>
      <c r="J1068" s="4" t="str">
        <f>UPPER(VLOOKUP($A1068,'ACCESS EXPORT'!$A:$AF,12,FALSE))</f>
        <v>ONCOLOGY</v>
      </c>
      <c r="K1068" s="4" t="str">
        <f>UPPER(VLOOKUP($A1068,'ACCESS EXPORT'!$A:$AF,13,FALSE))</f>
        <v>VICKI CHILCOTT</v>
      </c>
      <c r="L1068" s="3" t="str">
        <f>IF(AND(VLOOKUP(A1068,'ACCESS EXPORT'!A:AE,1,0),'ACCESS EXPORT'!N1068=""),UPPER(CONCATENATE('ACCESS EXPORT'!AE1068)),IF(VLOOKUP(A1068,'ACCESS EXPORT'!A:AE,1,0),UPPER(CONCATENATE('ACCESS EXPORT'!N1068," "&amp;CHAR(10),'ACCESS EXPORT'!AE1068))))</f>
        <v xml:space="preserve">CYNDI BERGS 
</v>
      </c>
      <c r="M1068" s="4" t="str">
        <f>UPPER(VLOOKUP($A1068,'ACCESS EXPORT'!$A:$O,15,FALSE))</f>
        <v>MORAIMA ACOSTA (PM)</v>
      </c>
      <c r="N1068" s="4" t="str">
        <f ca="1">IF(AND('ACCESS EXPORT'!X1068="",'ACCESS EXPORT'!Y1068=""),IF('ACCESS EXPORT'!V1068&lt;&gt;"",(IF(TODAY()-'ACCESS EXPORT'!V1068&gt;=-60,UPPER(CONCATENATE(VLOOKUP(B1068,'ACCESS EXPORT'!$B:$P,15,FALSE),""&amp;CHAR(10)&amp;"(SEP",TEXT('ACCESS EXPORT'!V1068," MM/DD/YYY)"))),IF(TODAY()-'ACCESS EXPORT'!V1068&lt;0,UPPER(VLOOKUP(B1068,'ACCESS EXPORT'!$B:$P,15,FALSE)),UPPER(VLOOKUP(B1068,'ACCESS EXPORT'!$B:$P,15,FALSE))))),IF('ACCESS EXPORT'!U1068="",UPPER(VLOOKUP(B1068,'ACCESS EXPORT'!$B:$P,15,FALSE)),IF(TODAY()-'ACCESS EXPORT'!U1068&lt;=30,CONCATENATE(UPPER(VLOOKUP(B1068,'ACCESS EXPORT'!$B:$P,15,FALSE)),""&amp;CHAR(10)&amp;"(NEW",TEXT('ACCESS EXPORT'!U1068," MM/DD/YYY)")),IF(AND(TODAY()-'ACCESS EXPORT'!U1068&gt;30,TODAY()&gt;0),UPPER(VLOOKUP(B1068,'ACCESS EXPORT'!$B:$P,15,FALSE)))))),IF('ACCESS EXPORT'!Y1068&lt;&gt;"",UPPER(CONCATENATE(UPPER(VLOOKUP(B1068,'ACCESS EXPORT'!$B:$P,15,FALSE)),""&amp;CHAR(10)&amp;"(Transfer Out",TEXT('ACCESS EXPORT'!Y1068," MM/DD/YYY)"))),IF('ACCESS EXPORT'!X1068&lt;&gt;"",UPPER(CONCATENATE(UPPER(VLOOKUP(B1068,'ACCESS EXPORT'!$B:$P,15,FALSE)),""&amp;CHAR(10)&amp;"(Transfer In",TEXT('ACCESS EXPORT'!X1068," MM/DD/YYY)"))))))</f>
        <v>CALDERON, LENNIE</v>
      </c>
      <c r="O1068" s="4" t="str">
        <f>_xlfn.IFNA(VLOOKUP(B1068,'ACCESS EXPORT'!$B:$Q,16,FALSE),"")</f>
        <v>APRN</v>
      </c>
      <c r="P1068" s="4" t="str">
        <f>_xlfn.IFNA(VLOOKUP(B1068,'ACCESS EXPORT'!B:W,22,FALSE),"-")</f>
        <v>1124535505</v>
      </c>
      <c r="Q1068" s="4" t="str">
        <f>_xlfn.IFNA(VLOOKUP(A1068,'ACCESS EXPORT'!$A:$AG,33,0),"-")</f>
        <v>Alejandra Torres</v>
      </c>
      <c r="R1068" s="4" t="str">
        <f>_xlfn.IFNA(VLOOKUP(A1068,'ACCESS EXPORT'!$A:$AH,34,0),"-")</f>
        <v>Carol Shane</v>
      </c>
      <c r="S1068" s="4" t="str">
        <f>_xlfn.IFNA(VLOOKUP(A1068,'ACCESS EXPORT'!$A:$AI,35,0),"-")</f>
        <v>Kikzeny Cartagena</v>
      </c>
      <c r="T1068" s="4" t="str">
        <f>_xlfn.IFNA(VLOOKUP(A1068,'ACCESS EXPORT'!$A:$AJ,36,0),"-")</f>
        <v>TBD</v>
      </c>
      <c r="U1068" s="4" t="str">
        <f>_xlfn.IFNA(VLOOKUP(A1068,'ACCESS EXPORT'!$A:$AK,37,0),"-")</f>
        <v>Cerner</v>
      </c>
      <c r="V1068" s="4" t="str">
        <f>_xlfn.IFNA(VLOOKUP(A1068,'ACCESS EXPORT'!$A:$AL,38,0),"-")</f>
        <v>FHMG_PREMIER HEM ONC_KISS</v>
      </c>
      <c r="W1068" s="4" t="str">
        <f>_xlfn.IFNA(VLOOKUP(A1068,'ACCESS EXPORT'!$A:$AM,39,0),"-")</f>
        <v/>
      </c>
      <c r="X1068" s="4" t="str">
        <f>_xlfn.IFNA(VLOOKUP(A1068,'ACCESS EXPORT'!$A:$AN,40,0),"-")</f>
        <v>David Mercer</v>
      </c>
      <c r="Y1068" s="26" t="str">
        <f>_xlfn.IFNA(VLOOKUP(A1068,'ACCESS EXPORT'!A:AO,41,0),"")</f>
        <v>Gary Weston</v>
      </c>
      <c r="Z1068" s="26" t="str">
        <f>_xlfn.IFNA(VLOOKUP(A1068,'ACCESS EXPORT'!A:AP,42,0),"")</f>
        <v>Quisha Moorer</v>
      </c>
      <c r="AA1068" s="26" t="str">
        <f>_xlfn.IFNA(VLOOKUP(A1068,'ACCESS EXPORT'!A:AQ,43,0),"")</f>
        <v>Joe Townsend</v>
      </c>
    </row>
    <row r="1069" spans="1:27" ht="18.75" x14ac:dyDescent="0.25">
      <c r="A1069" s="33">
        <v>111</v>
      </c>
      <c r="B1069" s="10">
        <v>1145</v>
      </c>
      <c r="C1069" s="7" t="str">
        <f ca="1">IFERROR(UPPER(IF(AND('ACCESS EXPORT'!AA1069="",'ACCESS EXPORT'!Z1069=""),VLOOKUP(A1069,'ACCESS EXPORT'!$A:$AF,32,FALSE),(IF('ACCESS EXPORT'!AA1069&lt;&gt;"",CONCATENATE(VLOOKUP(A1069,'ACCESS EXPORT'!$A:$AF,32,FALSE)," (Closed",TEXT('ACCESS EXPORT'!AA1069," MM/DD/YYY)")),IF(TODAY()&lt;(('ACCESS EXPORT'!Z1069)+30),CONCATENATE(VLOOKUP(A1069,'ACCESS EXPORT'!$A:$AF,32,FALSE)," (Opens",TEXT('ACCESS EXPORT'!Z1069," MM/DD/YYY)")),VLOOKUP(A1069,'ACCESS EXPORT'!$A:$AF,32,FALSE)))))),"-")</f>
        <v>ADVENTHEALTH MEDICAL GROUP FOOT AND ANKLE AT WINTER PARK</v>
      </c>
      <c r="D1069" s="3" t="str">
        <f ca="1">IFERROR(UPPER(IF(AND('ACCESS EXPORT'!AA1069="",'ACCESS EXPORT'!Z1069=""),VLOOKUP(A1069,'ACCESS EXPORT'!$A:$AF,28,FALSE),(IF('ACCESS EXPORT'!AA1069&lt;&gt;"",CONCATENATE(VLOOKUP(A1069,'ACCESS EXPORT'!$A:$AF,28,FALSE)," (Closed",TEXT('ACCESS EXPORT'!AA1069," MM/DD/YYY)")),IF(TODAY()&lt;(('ACCESS EXPORT'!Z1069)+30),CONCATENATE(VLOOKUP(A1069,'ACCESS EXPORT'!$A:$AF,28,FALSE)," (Opens",TEXT('ACCESS EXPORT'!Z1069," MM/DD/YYY)")),VLOOKUP(A1069,'ACCESS EXPORT'!$A:$AF,28,FALSE)))))),"-")</f>
        <v>BORNSTEIN FOOT AND ANKLE</v>
      </c>
      <c r="E1069" s="3" t="str">
        <f>VLOOKUP($A1069,'ACCESS EXPORT'!$A:$AF,3,FALSE)</f>
        <v>7890</v>
      </c>
      <c r="F1069" s="3" t="str">
        <f>UPPER(CONCATENATE(VLOOKUP(A1069,'ACCESS EXPORT'!$A:$AF,4,FALSE)," ",VLOOKUP(A1069,'ACCESS EXPORT'!$A:$AF,5,FALSE)," ",VLOOKUP(A1069,'ACCESS EXPORT'!$A:$AF,6,FALSE)," ",VLOOKUP(A1069,'ACCESS EXPORT'!$A:$AA,7,FALSE)," ",VLOOKUP(A1069,'ACCESS EXPORT'!$A:$AA,8,FALSE)))</f>
        <v>3009 ALOMA AVE  WINTER PARK FL 32792</v>
      </c>
      <c r="G1069" s="4" t="str">
        <f>UPPER(VLOOKUP($A1069,'ACCESS EXPORT'!$A:$AF,9,FALSE))</f>
        <v>ORANGE</v>
      </c>
      <c r="H1069" s="4" t="str">
        <f>_xlfn.IFNA(VLOOKUP($B1069,'ACCESS EXPORT'!$B:$J,9,FALSE),"")</f>
        <v>NE</v>
      </c>
      <c r="I1069" s="3" t="str">
        <f>CONCATENATE("(P)",VLOOKUP($A1069,'ACCESS EXPORT'!$A:$AF,11,FALSE)," (F)",VLOOKUP($A1069,'ACCESS EXPORT'!$A:$AF,29,FALSE))</f>
        <v>(P)(407) 657-9188 (F)(407) 677-4770</v>
      </c>
      <c r="J1069" s="4" t="str">
        <f>UPPER(VLOOKUP($A1069,'ACCESS EXPORT'!$A:$AF,12,FALSE))</f>
        <v>SURGERY</v>
      </c>
      <c r="K1069" s="4" t="str">
        <f>UPPER(VLOOKUP($A1069,'ACCESS EXPORT'!$A:$AF,13,FALSE))</f>
        <v>VICKI CHILCOTT</v>
      </c>
      <c r="L1069" s="3" t="str">
        <f>IF(AND(VLOOKUP(A1069,'ACCESS EXPORT'!A:AE,1,0),'ACCESS EXPORT'!N1069=""),UPPER(CONCATENATE('ACCESS EXPORT'!AE1069)),IF(VLOOKUP(A1069,'ACCESS EXPORT'!A:AE,1,0),UPPER(CONCATENATE('ACCESS EXPORT'!N1069," "&amp;CHAR(10),'ACCESS EXPORT'!AE1069))))</f>
        <v xml:space="preserve">PAULA MORRISSEY 
</v>
      </c>
      <c r="M1069" s="4" t="str">
        <f>UPPER(VLOOKUP($A1069,'ACCESS EXPORT'!$A:$O,15,FALSE))</f>
        <v>DEBBIE MORO (PM)</v>
      </c>
      <c r="N1069" s="4" t="str">
        <f ca="1">IF(AND('ACCESS EXPORT'!X1069="",'ACCESS EXPORT'!Y1069=""),IF('ACCESS EXPORT'!V1069&lt;&gt;"",(IF(TODAY()-'ACCESS EXPORT'!V1069&gt;=-60,UPPER(CONCATENATE(VLOOKUP(B1069,'ACCESS EXPORT'!$B:$P,15,FALSE),""&amp;CHAR(10)&amp;"(SEP",TEXT('ACCESS EXPORT'!V1069," MM/DD/YYY)"))),IF(TODAY()-'ACCESS EXPORT'!V1069&lt;0,UPPER(VLOOKUP(B1069,'ACCESS EXPORT'!$B:$P,15,FALSE)),UPPER(VLOOKUP(B1069,'ACCESS EXPORT'!$B:$P,15,FALSE))))),IF('ACCESS EXPORT'!U1069="",UPPER(VLOOKUP(B1069,'ACCESS EXPORT'!$B:$P,15,FALSE)),IF(TODAY()-'ACCESS EXPORT'!U1069&lt;=30,CONCATENATE(UPPER(VLOOKUP(B1069,'ACCESS EXPORT'!$B:$P,15,FALSE)),""&amp;CHAR(10)&amp;"(NEW",TEXT('ACCESS EXPORT'!U1069," MM/DD/YYY)")),IF(AND(TODAY()-'ACCESS EXPORT'!U1069&gt;30,TODAY()&gt;0),UPPER(VLOOKUP(B1069,'ACCESS EXPORT'!$B:$P,15,FALSE)))))),IF('ACCESS EXPORT'!Y1069&lt;&gt;"",UPPER(CONCATENATE(UPPER(VLOOKUP(B1069,'ACCESS EXPORT'!$B:$P,15,FALSE)),""&amp;CHAR(10)&amp;"(Transfer Out",TEXT('ACCESS EXPORT'!Y1069," MM/DD/YYY)"))),IF('ACCESS EXPORT'!X1069&lt;&gt;"",UPPER(CONCATENATE(UPPER(VLOOKUP(B1069,'ACCESS EXPORT'!$B:$P,15,FALSE)),""&amp;CHAR(10)&amp;"(Transfer In",TEXT('ACCESS EXPORT'!X1069," MM/DD/YYY)"))))))</f>
        <v>BORNSTEIN, GERALD B.</v>
      </c>
      <c r="O1069" s="4" t="str">
        <f>_xlfn.IFNA(VLOOKUP(B1069,'ACCESS EXPORT'!$B:$Q,16,FALSE),"")</f>
        <v>DPM</v>
      </c>
      <c r="P1069" s="4" t="str">
        <f>_xlfn.IFNA(VLOOKUP(B1069,'ACCESS EXPORT'!B:W,22,FALSE),"-")</f>
        <v>1598771107</v>
      </c>
      <c r="Q1069" s="4" t="str">
        <f>_xlfn.IFNA(VLOOKUP(A1069,'ACCESS EXPORT'!$A:$AG,33,0),"-")</f>
        <v>Aldis Leonardo</v>
      </c>
      <c r="R1069" s="4" t="str">
        <f>_xlfn.IFNA(VLOOKUP(A1069,'ACCESS EXPORT'!$A:$AH,34,0),"-")</f>
        <v>Carol Shane</v>
      </c>
      <c r="S1069" s="4" t="str">
        <f>_xlfn.IFNA(VLOOKUP(A1069,'ACCESS EXPORT'!$A:$AI,35,0),"-")</f>
        <v>Kikzeny Cartagena</v>
      </c>
      <c r="T1069" s="4" t="str">
        <f>_xlfn.IFNA(VLOOKUP(A1069,'ACCESS EXPORT'!$A:$AJ,36,0),"-")</f>
        <v>TBD</v>
      </c>
      <c r="U1069" s="4" t="str">
        <f>_xlfn.IFNA(VLOOKUP(A1069,'ACCESS EXPORT'!$A:$AK,37,0),"-")</f>
        <v>athena</v>
      </c>
      <c r="V1069" s="4" t="str">
        <f>_xlfn.IFNA(VLOOKUP(A1069,'ACCESS EXPORT'!$A:$AL,38,0),"-")</f>
        <v>FHMG_BORNSTEIN FOOT ANKLE</v>
      </c>
      <c r="W1069" s="4" t="str">
        <f>_xlfn.IFNA(VLOOKUP(A1069,'ACCESS EXPORT'!$A:$AM,39,0),"-")</f>
        <v/>
      </c>
      <c r="X1069" s="4" t="str">
        <f>_xlfn.IFNA(VLOOKUP(A1069,'ACCESS EXPORT'!$A:$AN,40,0),"-")</f>
        <v>Karen Kelly</v>
      </c>
      <c r="Y1069" s="26" t="str">
        <f>_xlfn.IFNA(VLOOKUP(A1069,'ACCESS EXPORT'!A:AO,41,0),"")</f>
        <v>Andrea Desilva</v>
      </c>
      <c r="Z1069" s="26" t="str">
        <f>_xlfn.IFNA(VLOOKUP(A1069,'ACCESS EXPORT'!A:AP,42,0),"")</f>
        <v>Candace Goodman</v>
      </c>
      <c r="AA1069" s="26" t="str">
        <f>_xlfn.IFNA(VLOOKUP(A1069,'ACCESS EXPORT'!A:AQ,43,0),"")</f>
        <v>Tricia Greco</v>
      </c>
    </row>
    <row r="1070" spans="1:27" ht="18.75" x14ac:dyDescent="0.25">
      <c r="A1070" s="33">
        <v>373</v>
      </c>
      <c r="B1070" s="10">
        <v>2132</v>
      </c>
      <c r="C1070" s="7" t="str">
        <f ca="1">IFERROR(UPPER(IF(AND('ACCESS EXPORT'!AA1070="",'ACCESS EXPORT'!Z1070=""),VLOOKUP(A1070,'ACCESS EXPORT'!$A:$AF,32,FALSE),(IF('ACCESS EXPORT'!AA1070&lt;&gt;"",CONCATENATE(VLOOKUP(A1070,'ACCESS EXPORT'!$A:$AF,32,FALSE)," (Closed",TEXT('ACCESS EXPORT'!AA1070," MM/DD/YYY)")),IF(TODAY()&lt;(('ACCESS EXPORT'!Z1070)+30),CONCATENATE(VLOOKUP(A1070,'ACCESS EXPORT'!$A:$AF,32,FALSE)," (Opens",TEXT('ACCESS EXPORT'!Z1070," MM/DD/YYY)")),VLOOKUP(A1070,'ACCESS EXPORT'!$A:$AF,32,FALSE)))))),"-")</f>
        <v>ADVENTHEALTH MEDICAL GROUP FOOT AND ANKLE AT KISSIMMEE</v>
      </c>
      <c r="D1070" s="3" t="str">
        <f ca="1">IFERROR(UPPER(IF(AND('ACCESS EXPORT'!AA1070="",'ACCESS EXPORT'!Z1070=""),VLOOKUP(A1070,'ACCESS EXPORT'!$A:$AF,28,FALSE),(IF('ACCESS EXPORT'!AA1070&lt;&gt;"",CONCATENATE(VLOOKUP(A1070,'ACCESS EXPORT'!$A:$AF,28,FALSE)," (Closed",TEXT('ACCESS EXPORT'!AA1070," MM/DD/YYY)")),IF(TODAY()&lt;(('ACCESS EXPORT'!Z1070)+30),CONCATENATE(VLOOKUP(A1070,'ACCESS EXPORT'!$A:$AF,28,FALSE)," (Opens",TEXT('ACCESS EXPORT'!Z1070," MM/DD/YYY)")),VLOOKUP(A1070,'ACCESS EXPORT'!$A:$AF,28,FALSE)))))),"-")</f>
        <v>BORNSTEIN FOOT AND ANKLE</v>
      </c>
      <c r="E1070" s="3" t="str">
        <f>VLOOKUP($A1070,'ACCESS EXPORT'!$A:$AF,3,FALSE)</f>
        <v>7890</v>
      </c>
      <c r="F1070" s="3" t="str">
        <f>UPPER(CONCATENATE(VLOOKUP(A1070,'ACCESS EXPORT'!$A:$AF,4,FALSE)," ",VLOOKUP(A1070,'ACCESS EXPORT'!$A:$AF,5,FALSE)," ",VLOOKUP(A1070,'ACCESS EXPORT'!$A:$AF,6,FALSE)," ",VLOOKUP(A1070,'ACCESS EXPORT'!$A:$AA,7,FALSE)," ",VLOOKUP(A1070,'ACCESS EXPORT'!$A:$AA,8,FALSE)))</f>
        <v>2400 N ORANGE BLOSSOM TRL SUITE 306 KISSIMMEE FL 34744</v>
      </c>
      <c r="G1070" s="4" t="str">
        <f>UPPER(VLOOKUP($A1070,'ACCESS EXPORT'!$A:$AF,9,FALSE))</f>
        <v>ORANGE</v>
      </c>
      <c r="H1070" s="4" t="str">
        <f>_xlfn.IFNA(VLOOKUP($B1070,'ACCESS EXPORT'!$B:$J,9,FALSE),"")</f>
        <v>NE</v>
      </c>
      <c r="I1070" s="3" t="str">
        <f>CONCATENATE("(P)",VLOOKUP($A1070,'ACCESS EXPORT'!$A:$AF,11,FALSE)," (F)",VLOOKUP($A1070,'ACCESS EXPORT'!$A:$AF,29,FALSE))</f>
        <v>(P)(407) 657-9188 (F)(407) 677-4770</v>
      </c>
      <c r="J1070" s="4" t="str">
        <f>UPPER(VLOOKUP($A1070,'ACCESS EXPORT'!$A:$AF,12,FALSE))</f>
        <v>SURGERY</v>
      </c>
      <c r="K1070" s="4" t="str">
        <f>UPPER(VLOOKUP($A1070,'ACCESS EXPORT'!$A:$AF,13,FALSE))</f>
        <v>VICKI CHILCOTT</v>
      </c>
      <c r="L1070" s="3" t="str">
        <f>IF(AND(VLOOKUP(A1070,'ACCESS EXPORT'!A:AE,1,0),'ACCESS EXPORT'!N1070=""),UPPER(CONCATENATE('ACCESS EXPORT'!AE1070)),IF(VLOOKUP(A1070,'ACCESS EXPORT'!A:AE,1,0),UPPER(CONCATENATE('ACCESS EXPORT'!N1070," "&amp;CHAR(10),'ACCESS EXPORT'!AE1070))))</f>
        <v xml:space="preserve">PAULA MORRISSEY 
</v>
      </c>
      <c r="M1070" s="4" t="str">
        <f>UPPER(VLOOKUP($A1070,'ACCESS EXPORT'!$A:$O,15,FALSE))</f>
        <v>DEBBIE MORO (PM)</v>
      </c>
      <c r="N1070" s="4" t="str">
        <f ca="1">IF(AND('ACCESS EXPORT'!X1070="",'ACCESS EXPORT'!Y1070=""),IF('ACCESS EXPORT'!V1070&lt;&gt;"",(IF(TODAY()-'ACCESS EXPORT'!V1070&gt;=-60,UPPER(CONCATENATE(VLOOKUP(B1070,'ACCESS EXPORT'!$B:$P,15,FALSE),""&amp;CHAR(10)&amp;"(SEP",TEXT('ACCESS EXPORT'!V1070," MM/DD/YYY)"))),IF(TODAY()-'ACCESS EXPORT'!V1070&lt;0,UPPER(VLOOKUP(B1070,'ACCESS EXPORT'!$B:$P,15,FALSE)),UPPER(VLOOKUP(B1070,'ACCESS EXPORT'!$B:$P,15,FALSE))))),IF('ACCESS EXPORT'!U1070="",UPPER(VLOOKUP(B1070,'ACCESS EXPORT'!$B:$P,15,FALSE)),IF(TODAY()-'ACCESS EXPORT'!U1070&lt;=30,CONCATENATE(UPPER(VLOOKUP(B1070,'ACCESS EXPORT'!$B:$P,15,FALSE)),""&amp;CHAR(10)&amp;"(NEW",TEXT('ACCESS EXPORT'!U1070," MM/DD/YYY)")),IF(AND(TODAY()-'ACCESS EXPORT'!U1070&gt;30,TODAY()&gt;0),UPPER(VLOOKUP(B1070,'ACCESS EXPORT'!$B:$P,15,FALSE)))))),IF('ACCESS EXPORT'!Y1070&lt;&gt;"",UPPER(CONCATENATE(UPPER(VLOOKUP(B1070,'ACCESS EXPORT'!$B:$P,15,FALSE)),""&amp;CHAR(10)&amp;"(Transfer Out",TEXT('ACCESS EXPORT'!Y1070," MM/DD/YYY)"))),IF('ACCESS EXPORT'!X1070&lt;&gt;"",UPPER(CONCATENATE(UPPER(VLOOKUP(B1070,'ACCESS EXPORT'!$B:$P,15,FALSE)),""&amp;CHAR(10)&amp;"(Transfer In",TEXT('ACCESS EXPORT'!X1070," MM/DD/YYY)"))))))</f>
        <v>MARTINCEVIC, MATTEW</v>
      </c>
      <c r="O1070" s="4" t="str">
        <f>_xlfn.IFNA(VLOOKUP(B1070,'ACCESS EXPORT'!$B:$Q,16,FALSE),"")</f>
        <v>DPM</v>
      </c>
      <c r="P1070" s="4" t="str">
        <f>_xlfn.IFNA(VLOOKUP(B1070,'ACCESS EXPORT'!B:W,22,FALSE),"-")</f>
        <v>1477896215</v>
      </c>
      <c r="Q1070" s="4" t="str">
        <f>_xlfn.IFNA(VLOOKUP(A1070,'ACCESS EXPORT'!$A:$AG,33,0),"-")</f>
        <v>Amanda Hernandez</v>
      </c>
      <c r="R1070" s="4" t="str">
        <f>_xlfn.IFNA(VLOOKUP(A1070,'ACCESS EXPORT'!$A:$AH,34,0),"-")</f>
        <v>Carol Shane</v>
      </c>
      <c r="S1070" s="4" t="str">
        <f>_xlfn.IFNA(VLOOKUP(A1070,'ACCESS EXPORT'!$A:$AI,35,0),"-")</f>
        <v>Kikzeny Cartagena</v>
      </c>
      <c r="T1070" s="4" t="str">
        <f>_xlfn.IFNA(VLOOKUP(A1070,'ACCESS EXPORT'!$A:$AJ,36,0),"-")</f>
        <v>TBD</v>
      </c>
      <c r="U1070" s="4" t="str">
        <f>_xlfn.IFNA(VLOOKUP(A1070,'ACCESS EXPORT'!$A:$AK,37,0),"-")</f>
        <v>athena</v>
      </c>
      <c r="V1070" s="4" t="str">
        <f>_xlfn.IFNA(VLOOKUP(A1070,'ACCESS EXPORT'!$A:$AL,38,0),"-")</f>
        <v>FHMG_BORNSTEIN FOOT ANKLE</v>
      </c>
      <c r="W1070" s="4" t="str">
        <f>_xlfn.IFNA(VLOOKUP(A1070,'ACCESS EXPORT'!$A:$AM,39,0),"-")</f>
        <v/>
      </c>
      <c r="X1070" s="4" t="str">
        <f>_xlfn.IFNA(VLOOKUP(A1070,'ACCESS EXPORT'!$A:$AN,40,0),"-")</f>
        <v>Karen Kelly</v>
      </c>
      <c r="Y1070" s="26" t="str">
        <f>_xlfn.IFNA(VLOOKUP(A1070,'ACCESS EXPORT'!A:AO,41,0),"")</f>
        <v>Andrea Desilva</v>
      </c>
      <c r="Z1070" s="26" t="str">
        <f>_xlfn.IFNA(VLOOKUP(A1070,'ACCESS EXPORT'!A:AP,42,0),"")</f>
        <v>Candace Goodman</v>
      </c>
      <c r="AA1070" s="26" t="str">
        <f>_xlfn.IFNA(VLOOKUP(A1070,'ACCESS EXPORT'!A:AQ,43,0),"")</f>
        <v>Tricia Greco</v>
      </c>
    </row>
    <row r="1071" spans="1:27" ht="18.75" x14ac:dyDescent="0.25">
      <c r="A1071" s="33">
        <v>111</v>
      </c>
      <c r="B1071" s="10">
        <v>2132</v>
      </c>
      <c r="C1071" s="7" t="str">
        <f ca="1">IFERROR(UPPER(IF(AND('ACCESS EXPORT'!AA1071="",'ACCESS EXPORT'!Z1071=""),VLOOKUP(A1071,'ACCESS EXPORT'!$A:$AF,32,FALSE),(IF('ACCESS EXPORT'!AA1071&lt;&gt;"",CONCATENATE(VLOOKUP(A1071,'ACCESS EXPORT'!$A:$AF,32,FALSE)," (Closed",TEXT('ACCESS EXPORT'!AA1071," MM/DD/YYY)")),IF(TODAY()&lt;(('ACCESS EXPORT'!Z1071)+30),CONCATENATE(VLOOKUP(A1071,'ACCESS EXPORT'!$A:$AF,32,FALSE)," (Opens",TEXT('ACCESS EXPORT'!Z1071," MM/DD/YYY)")),VLOOKUP(A1071,'ACCESS EXPORT'!$A:$AF,32,FALSE)))))),"-")</f>
        <v>ADVENTHEALTH MEDICAL GROUP FOOT AND ANKLE AT WINTER PARK</v>
      </c>
      <c r="D1071" s="3" t="str">
        <f ca="1">IFERROR(UPPER(IF(AND('ACCESS EXPORT'!AA1071="",'ACCESS EXPORT'!Z1071=""),VLOOKUP(A1071,'ACCESS EXPORT'!$A:$AF,28,FALSE),(IF('ACCESS EXPORT'!AA1071&lt;&gt;"",CONCATENATE(VLOOKUP(A1071,'ACCESS EXPORT'!$A:$AF,28,FALSE)," (Closed",TEXT('ACCESS EXPORT'!AA1071," MM/DD/YYY)")),IF(TODAY()&lt;(('ACCESS EXPORT'!Z1071)+30),CONCATENATE(VLOOKUP(A1071,'ACCESS EXPORT'!$A:$AF,28,FALSE)," (Opens",TEXT('ACCESS EXPORT'!Z1071," MM/DD/YYY)")),VLOOKUP(A1071,'ACCESS EXPORT'!$A:$AF,28,FALSE)))))),"-")</f>
        <v>BORNSTEIN FOOT AND ANKLE</v>
      </c>
      <c r="E1071" s="3" t="str">
        <f>VLOOKUP($A1071,'ACCESS EXPORT'!$A:$AF,3,FALSE)</f>
        <v>7890</v>
      </c>
      <c r="F1071" s="3" t="str">
        <f>UPPER(CONCATENATE(VLOOKUP(A1071,'ACCESS EXPORT'!$A:$AF,4,FALSE)," ",VLOOKUP(A1071,'ACCESS EXPORT'!$A:$AF,5,FALSE)," ",VLOOKUP(A1071,'ACCESS EXPORT'!$A:$AF,6,FALSE)," ",VLOOKUP(A1071,'ACCESS EXPORT'!$A:$AA,7,FALSE)," ",VLOOKUP(A1071,'ACCESS EXPORT'!$A:$AA,8,FALSE)))</f>
        <v>3009 ALOMA AVE  WINTER PARK FL 32792</v>
      </c>
      <c r="G1071" s="4" t="str">
        <f>UPPER(VLOOKUP($A1071,'ACCESS EXPORT'!$A:$AF,9,FALSE))</f>
        <v>ORANGE</v>
      </c>
      <c r="H1071" s="4" t="str">
        <f>_xlfn.IFNA(VLOOKUP($B1071,'ACCESS EXPORT'!$B:$J,9,FALSE),"")</f>
        <v>NE</v>
      </c>
      <c r="I1071" s="3" t="str">
        <f>CONCATENATE("(P)",VLOOKUP($A1071,'ACCESS EXPORT'!$A:$AF,11,FALSE)," (F)",VLOOKUP($A1071,'ACCESS EXPORT'!$A:$AF,29,FALSE))</f>
        <v>(P)(407) 657-9188 (F)(407) 677-4770</v>
      </c>
      <c r="J1071" s="4" t="str">
        <f>UPPER(VLOOKUP($A1071,'ACCESS EXPORT'!$A:$AF,12,FALSE))</f>
        <v>SURGERY</v>
      </c>
      <c r="K1071" s="4" t="str">
        <f>UPPER(VLOOKUP($A1071,'ACCESS EXPORT'!$A:$AF,13,FALSE))</f>
        <v>VICKI CHILCOTT</v>
      </c>
      <c r="L1071" s="3" t="str">
        <f>IF(AND(VLOOKUP(A1071,'ACCESS EXPORT'!A:AE,1,0),'ACCESS EXPORT'!N1071=""),UPPER(CONCATENATE('ACCESS EXPORT'!AE1071)),IF(VLOOKUP(A1071,'ACCESS EXPORT'!A:AE,1,0),UPPER(CONCATENATE('ACCESS EXPORT'!N1071," "&amp;CHAR(10),'ACCESS EXPORT'!AE1071))))</f>
        <v xml:space="preserve">PAULA MORRISSEY 
</v>
      </c>
      <c r="M1071" s="4" t="str">
        <f>UPPER(VLOOKUP($A1071,'ACCESS EXPORT'!$A:$O,15,FALSE))</f>
        <v>DEBBIE MORO (PM)</v>
      </c>
      <c r="N1071" s="4" t="str">
        <f ca="1">IF(AND('ACCESS EXPORT'!X1071="",'ACCESS EXPORT'!Y1071=""),IF('ACCESS EXPORT'!V1071&lt;&gt;"",(IF(TODAY()-'ACCESS EXPORT'!V1071&gt;=-60,UPPER(CONCATENATE(VLOOKUP(B1071,'ACCESS EXPORT'!$B:$P,15,FALSE),""&amp;CHAR(10)&amp;"(SEP",TEXT('ACCESS EXPORT'!V1071," MM/DD/YYY)"))),IF(TODAY()-'ACCESS EXPORT'!V1071&lt;0,UPPER(VLOOKUP(B1071,'ACCESS EXPORT'!$B:$P,15,FALSE)),UPPER(VLOOKUP(B1071,'ACCESS EXPORT'!$B:$P,15,FALSE))))),IF('ACCESS EXPORT'!U1071="",UPPER(VLOOKUP(B1071,'ACCESS EXPORT'!$B:$P,15,FALSE)),IF(TODAY()-'ACCESS EXPORT'!U1071&lt;=30,CONCATENATE(UPPER(VLOOKUP(B1071,'ACCESS EXPORT'!$B:$P,15,FALSE)),""&amp;CHAR(10)&amp;"(NEW",TEXT('ACCESS EXPORT'!U1071," MM/DD/YYY)")),IF(AND(TODAY()-'ACCESS EXPORT'!U1071&gt;30,TODAY()&gt;0),UPPER(VLOOKUP(B1071,'ACCESS EXPORT'!$B:$P,15,FALSE)))))),IF('ACCESS EXPORT'!Y1071&lt;&gt;"",UPPER(CONCATENATE(UPPER(VLOOKUP(B1071,'ACCESS EXPORT'!$B:$P,15,FALSE)),""&amp;CHAR(10)&amp;"(Transfer Out",TEXT('ACCESS EXPORT'!Y1071," MM/DD/YYY)"))),IF('ACCESS EXPORT'!X1071&lt;&gt;"",UPPER(CONCATENATE(UPPER(VLOOKUP(B1071,'ACCESS EXPORT'!$B:$P,15,FALSE)),""&amp;CHAR(10)&amp;"(Transfer In",TEXT('ACCESS EXPORT'!X1071," MM/DD/YYY)"))))))</f>
        <v>MARTINCEVIC, MATTEW</v>
      </c>
      <c r="O1071" s="4" t="str">
        <f>_xlfn.IFNA(VLOOKUP(B1071,'ACCESS EXPORT'!$B:$Q,16,FALSE),"")</f>
        <v>DPM</v>
      </c>
      <c r="P1071" s="4" t="str">
        <f>_xlfn.IFNA(VLOOKUP(B1071,'ACCESS EXPORT'!B:W,22,FALSE),"-")</f>
        <v>1477896215</v>
      </c>
      <c r="Q1071" s="4" t="str">
        <f>_xlfn.IFNA(VLOOKUP(A1071,'ACCESS EXPORT'!$A:$AG,33,0),"-")</f>
        <v>Aldis Leonardo</v>
      </c>
      <c r="R1071" s="4" t="str">
        <f>_xlfn.IFNA(VLOOKUP(A1071,'ACCESS EXPORT'!$A:$AH,34,0),"-")</f>
        <v>Carol Shane</v>
      </c>
      <c r="S1071" s="4" t="str">
        <f>_xlfn.IFNA(VLOOKUP(A1071,'ACCESS EXPORT'!$A:$AI,35,0),"-")</f>
        <v>Kikzeny Cartagena</v>
      </c>
      <c r="T1071" s="4" t="str">
        <f>_xlfn.IFNA(VLOOKUP(A1071,'ACCESS EXPORT'!$A:$AJ,36,0),"-")</f>
        <v>TBD</v>
      </c>
      <c r="U1071" s="4" t="str">
        <f>_xlfn.IFNA(VLOOKUP(A1071,'ACCESS EXPORT'!$A:$AK,37,0),"-")</f>
        <v>athena</v>
      </c>
      <c r="V1071" s="4" t="str">
        <f>_xlfn.IFNA(VLOOKUP(A1071,'ACCESS EXPORT'!$A:$AL,38,0),"-")</f>
        <v>FHMG_BORNSTEIN FOOT ANKLE</v>
      </c>
      <c r="W1071" s="4" t="str">
        <f>_xlfn.IFNA(VLOOKUP(A1071,'ACCESS EXPORT'!$A:$AM,39,0),"-")</f>
        <v/>
      </c>
      <c r="X1071" s="4" t="str">
        <f>_xlfn.IFNA(VLOOKUP(A1071,'ACCESS EXPORT'!$A:$AN,40,0),"-")</f>
        <v>Karen Kelly</v>
      </c>
      <c r="Y1071" s="26" t="str">
        <f>_xlfn.IFNA(VLOOKUP(A1071,'ACCESS EXPORT'!A:AO,41,0),"")</f>
        <v>Andrea Desilva</v>
      </c>
      <c r="Z1071" s="26" t="str">
        <f>_xlfn.IFNA(VLOOKUP(A1071,'ACCESS EXPORT'!A:AP,42,0),"")</f>
        <v>Candace Goodman</v>
      </c>
      <c r="AA1071" s="26" t="str">
        <f>_xlfn.IFNA(VLOOKUP(A1071,'ACCESS EXPORT'!A:AQ,43,0),"")</f>
        <v>Tricia Greco</v>
      </c>
    </row>
    <row r="1072" spans="1:27" ht="18.75" x14ac:dyDescent="0.25">
      <c r="A1072" s="33">
        <v>131</v>
      </c>
      <c r="B1072" s="10">
        <v>1196</v>
      </c>
      <c r="C1072" s="7" t="str">
        <f ca="1">IFERROR(UPPER(IF(AND('ACCESS EXPORT'!AA1072="",'ACCESS EXPORT'!Z1072=""),VLOOKUP(A1072,'ACCESS EXPORT'!$A:$AF,32,FALSE),(IF('ACCESS EXPORT'!AA1072&lt;&gt;"",CONCATENATE(VLOOKUP(A1072,'ACCESS EXPORT'!$A:$AF,32,FALSE)," (Closed",TEXT('ACCESS EXPORT'!AA1072," MM/DD/YYY)")),IF(TODAY()&lt;(('ACCESS EXPORT'!Z1072)+30),CONCATENATE(VLOOKUP(A1072,'ACCESS EXPORT'!$A:$AF,32,FALSE)," (Opens",TEXT('ACCESS EXPORT'!Z1072," MM/DD/YYY)")),VLOOKUP(A1072,'ACCESS EXPORT'!$A:$AF,32,FALSE)))))),"-")</f>
        <v>ADVENTHEALTH MEDICAL GROUP COLORECTAL SURGERY AT ORLANDO</v>
      </c>
      <c r="D1072" s="3" t="str">
        <f ca="1">IFERROR(UPPER(IF(AND('ACCESS EXPORT'!AA1072="",'ACCESS EXPORT'!Z1072=""),VLOOKUP(A1072,'ACCESS EXPORT'!$A:$AF,28,FALSE),(IF('ACCESS EXPORT'!AA1072&lt;&gt;"",CONCATENATE(VLOOKUP(A1072,'ACCESS EXPORT'!$A:$AF,28,FALSE)," (Closed",TEXT('ACCESS EXPORT'!AA1072," MM/DD/YYY)")),IF(TODAY()&lt;(('ACCESS EXPORT'!Z1072)+30),CONCATENATE(VLOOKUP(A1072,'ACCESS EXPORT'!$A:$AF,28,FALSE)," (Opens",TEXT('ACCESS EXPORT'!Z1072," MM/DD/YYY)")),VLOOKUP(A1072,'ACCESS EXPORT'!$A:$AF,28,FALSE)))))),"-")</f>
        <v>CENTER FOR COLON &amp; RECTAL SURGERY - ORLANDO</v>
      </c>
      <c r="E1072" s="3" t="str">
        <f>VLOOKUP($A1072,'ACCESS EXPORT'!$A:$AF,3,FALSE)</f>
        <v>7960</v>
      </c>
      <c r="F1072" s="3" t="str">
        <f>UPPER(CONCATENATE(VLOOKUP(A1072,'ACCESS EXPORT'!$A:$AF,4,FALSE)," ",VLOOKUP(A1072,'ACCESS EXPORT'!$A:$AF,5,FALSE)," ",VLOOKUP(A1072,'ACCESS EXPORT'!$A:$AF,6,FALSE)," ",VLOOKUP(A1072,'ACCESS EXPORT'!$A:$AA,7,FALSE)," ",VLOOKUP(A1072,'ACCESS EXPORT'!$A:$AA,8,FALSE)))</f>
        <v>2415 N ORANGE AVE SUITE 300 ORLANDO FL 32804</v>
      </c>
      <c r="G1072" s="4" t="str">
        <f>UPPER(VLOOKUP($A1072,'ACCESS EXPORT'!$A:$AF,9,FALSE))</f>
        <v>ORANGE</v>
      </c>
      <c r="H1072" s="4" t="str">
        <f>_xlfn.IFNA(VLOOKUP($B1072,'ACCESS EXPORT'!$B:$J,9,FALSE),"")</f>
        <v>Central</v>
      </c>
      <c r="I1072" s="3" t="str">
        <f>CONCATENATE("(P)",VLOOKUP($A1072,'ACCESS EXPORT'!$A:$AF,11,FALSE)," (F)",VLOOKUP($A1072,'ACCESS EXPORT'!$A:$AF,29,FALSE))</f>
        <v>(P)(407) 303-2615 (F)(407) 303-0415</v>
      </c>
      <c r="J1072" s="4" t="str">
        <f>UPPER(VLOOKUP($A1072,'ACCESS EXPORT'!$A:$AF,12,FALSE))</f>
        <v>SURGERY</v>
      </c>
      <c r="K1072" s="4" t="str">
        <f>UPPER(VLOOKUP($A1072,'ACCESS EXPORT'!$A:$AF,13,FALSE))</f>
        <v>SCOTT HILL</v>
      </c>
      <c r="L1072" s="3" t="str">
        <f>IF(AND(VLOOKUP(A1072,'ACCESS EXPORT'!A:AE,1,0),'ACCESS EXPORT'!N1072=""),UPPER(CONCATENATE('ACCESS EXPORT'!AE1072)),IF(VLOOKUP(A1072,'ACCESS EXPORT'!A:AE,1,0),UPPER(CONCATENATE('ACCESS EXPORT'!N1072," "&amp;CHAR(10),'ACCESS EXPORT'!AE1072))))</f>
        <v xml:space="preserve">MICHELL ATHANASE 
</v>
      </c>
      <c r="M1072" s="4" t="str">
        <f>UPPER(VLOOKUP($A1072,'ACCESS EXPORT'!$A:$O,15,FALSE))</f>
        <v>TBD (PM)/LAQUITA FORD (OS)</v>
      </c>
      <c r="N1072" s="4" t="str">
        <f ca="1">IF(AND('ACCESS EXPORT'!X1072="",'ACCESS EXPORT'!Y1072=""),IF('ACCESS EXPORT'!V1072&lt;&gt;"",(IF(TODAY()-'ACCESS EXPORT'!V1072&gt;=-60,UPPER(CONCATENATE(VLOOKUP(B1072,'ACCESS EXPORT'!$B:$P,15,FALSE),""&amp;CHAR(10)&amp;"(SEP",TEXT('ACCESS EXPORT'!V1072," MM/DD/YYY)"))),IF(TODAY()-'ACCESS EXPORT'!V1072&lt;0,UPPER(VLOOKUP(B1072,'ACCESS EXPORT'!$B:$P,15,FALSE)),UPPER(VLOOKUP(B1072,'ACCESS EXPORT'!$B:$P,15,FALSE))))),IF('ACCESS EXPORT'!U1072="",UPPER(VLOOKUP(B1072,'ACCESS EXPORT'!$B:$P,15,FALSE)),IF(TODAY()-'ACCESS EXPORT'!U1072&lt;=30,CONCATENATE(UPPER(VLOOKUP(B1072,'ACCESS EXPORT'!$B:$P,15,FALSE)),""&amp;CHAR(10)&amp;"(NEW",TEXT('ACCESS EXPORT'!U1072," MM/DD/YYY)")),IF(AND(TODAY()-'ACCESS EXPORT'!U1072&gt;30,TODAY()&gt;0),UPPER(VLOOKUP(B1072,'ACCESS EXPORT'!$B:$P,15,FALSE)))))),IF('ACCESS EXPORT'!Y1072&lt;&gt;"",UPPER(CONCATENATE(UPPER(VLOOKUP(B1072,'ACCESS EXPORT'!$B:$P,15,FALSE)),""&amp;CHAR(10)&amp;"(Transfer Out",TEXT('ACCESS EXPORT'!Y1072," MM/DD/YYY)"))),IF('ACCESS EXPORT'!X1072&lt;&gt;"",UPPER(CONCATENATE(UPPER(VLOOKUP(B1072,'ACCESS EXPORT'!$B:$P,15,FALSE)),""&amp;CHAR(10)&amp;"(Transfer In",TEXT('ACCESS EXPORT'!X1072," MM/DD/YYY)"))))))</f>
        <v>MONSON, JOHN</v>
      </c>
      <c r="O1072" s="4" t="str">
        <f>_xlfn.IFNA(VLOOKUP(B1072,'ACCESS EXPORT'!$B:$Q,16,FALSE),"")</f>
        <v>MD</v>
      </c>
      <c r="P1072" s="4" t="str">
        <f>_xlfn.IFNA(VLOOKUP(B1072,'ACCESS EXPORT'!B:W,22,FALSE),"-")</f>
        <v>1982851119</v>
      </c>
      <c r="Q1072" s="4" t="str">
        <f>_xlfn.IFNA(VLOOKUP(A1072,'ACCESS EXPORT'!$A:$AG,33,0),"-")</f>
        <v>Bevine Whyte</v>
      </c>
      <c r="R1072" s="4" t="str">
        <f>_xlfn.IFNA(VLOOKUP(A1072,'ACCESS EXPORT'!$A:$AH,34,0),"-")</f>
        <v>Cheri Benedeti</v>
      </c>
      <c r="S1072" s="4" t="str">
        <f>_xlfn.IFNA(VLOOKUP(A1072,'ACCESS EXPORT'!$A:$AI,35,0),"-")</f>
        <v>Kikzeny Cartagena</v>
      </c>
      <c r="T1072" s="4" t="str">
        <f>_xlfn.IFNA(VLOOKUP(A1072,'ACCESS EXPORT'!$A:$AJ,36,0),"-")</f>
        <v>Everil Elliott</v>
      </c>
      <c r="U1072" s="4" t="str">
        <f>_xlfn.IFNA(VLOOKUP(A1072,'ACCESS EXPORT'!$A:$AK,37,0),"-")</f>
        <v>athena</v>
      </c>
      <c r="V1072" s="4" t="str">
        <f>_xlfn.IFNA(VLOOKUP(A1072,'ACCESS EXPORT'!$A:$AL,38,0),"-")</f>
        <v>FHMG_CTR COLON RECTAL_ORL</v>
      </c>
      <c r="W1072" s="4" t="str">
        <f>_xlfn.IFNA(VLOOKUP(A1072,'ACCESS EXPORT'!$A:$AM,39,0),"-")</f>
        <v/>
      </c>
      <c r="X1072" s="4" t="str">
        <f>_xlfn.IFNA(VLOOKUP(A1072,'ACCESS EXPORT'!$A:$AN,40,0),"-")</f>
        <v>John Del Rio / Shahla Cedeno</v>
      </c>
      <c r="Y1072" s="26" t="str">
        <f>_xlfn.IFNA(VLOOKUP(A1072,'ACCESS EXPORT'!A:AO,41,0),"")</f>
        <v>Andrea Desilva</v>
      </c>
      <c r="Z1072" s="26" t="str">
        <f>_xlfn.IFNA(VLOOKUP(A1072,'ACCESS EXPORT'!A:AP,42,0),"")</f>
        <v>Candace Goodman</v>
      </c>
      <c r="AA1072" s="26" t="str">
        <f>_xlfn.IFNA(VLOOKUP(A1072,'ACCESS EXPORT'!A:AQ,43,0),"")</f>
        <v>Tricia Greco</v>
      </c>
    </row>
    <row r="1073" spans="1:27" ht="18.75" x14ac:dyDescent="0.25">
      <c r="A1073" s="33">
        <v>131</v>
      </c>
      <c r="B1073" s="10">
        <v>1012</v>
      </c>
      <c r="C1073" s="7" t="str">
        <f ca="1">IFERROR(UPPER(IF(AND('ACCESS EXPORT'!AA1073="",'ACCESS EXPORT'!Z1073=""),VLOOKUP(A1073,'ACCESS EXPORT'!$A:$AF,32,FALSE),(IF('ACCESS EXPORT'!AA1073&lt;&gt;"",CONCATENATE(VLOOKUP(A1073,'ACCESS EXPORT'!$A:$AF,32,FALSE)," (Closed",TEXT('ACCESS EXPORT'!AA1073," MM/DD/YYY)")),IF(TODAY()&lt;(('ACCESS EXPORT'!Z1073)+30),CONCATENATE(VLOOKUP(A1073,'ACCESS EXPORT'!$A:$AF,32,FALSE)," (Opens",TEXT('ACCESS EXPORT'!Z1073," MM/DD/YYY)")),VLOOKUP(A1073,'ACCESS EXPORT'!$A:$AF,32,FALSE)))))),"-")</f>
        <v>ADVENTHEALTH MEDICAL GROUP COLORECTAL SURGERY AT ORLANDO</v>
      </c>
      <c r="D1073" s="3" t="str">
        <f ca="1">IFERROR(UPPER(IF(AND('ACCESS EXPORT'!AA1073="",'ACCESS EXPORT'!Z1073=""),VLOOKUP(A1073,'ACCESS EXPORT'!$A:$AF,28,FALSE),(IF('ACCESS EXPORT'!AA1073&lt;&gt;"",CONCATENATE(VLOOKUP(A1073,'ACCESS EXPORT'!$A:$AF,28,FALSE)," (Closed",TEXT('ACCESS EXPORT'!AA1073," MM/DD/YYY)")),IF(TODAY()&lt;(('ACCESS EXPORT'!Z1073)+30),CONCATENATE(VLOOKUP(A1073,'ACCESS EXPORT'!$A:$AF,28,FALSE)," (Opens",TEXT('ACCESS EXPORT'!Z1073," MM/DD/YYY)")),VLOOKUP(A1073,'ACCESS EXPORT'!$A:$AF,28,FALSE)))))),"-")</f>
        <v>CENTER FOR COLON &amp; RECTAL SURGERY - ORLANDO</v>
      </c>
      <c r="E1073" s="3" t="str">
        <f>VLOOKUP($A1073,'ACCESS EXPORT'!$A:$AF,3,FALSE)</f>
        <v>7960</v>
      </c>
      <c r="F1073" s="3" t="str">
        <f>UPPER(CONCATENATE(VLOOKUP(A1073,'ACCESS EXPORT'!$A:$AF,4,FALSE)," ",VLOOKUP(A1073,'ACCESS EXPORT'!$A:$AF,5,FALSE)," ",VLOOKUP(A1073,'ACCESS EXPORT'!$A:$AF,6,FALSE)," ",VLOOKUP(A1073,'ACCESS EXPORT'!$A:$AA,7,FALSE)," ",VLOOKUP(A1073,'ACCESS EXPORT'!$A:$AA,8,FALSE)))</f>
        <v>2415 N ORANGE AVE SUITE 300 ORLANDO FL 32804</v>
      </c>
      <c r="G1073" s="4" t="str">
        <f>UPPER(VLOOKUP($A1073,'ACCESS EXPORT'!$A:$AF,9,FALSE))</f>
        <v>ORANGE</v>
      </c>
      <c r="H1073" s="4" t="str">
        <f>_xlfn.IFNA(VLOOKUP($B1073,'ACCESS EXPORT'!$B:$J,9,FALSE),"")</f>
        <v>Central</v>
      </c>
      <c r="I1073" s="3" t="str">
        <f>CONCATENATE("(P)",VLOOKUP($A1073,'ACCESS EXPORT'!$A:$AF,11,FALSE)," (F)",VLOOKUP($A1073,'ACCESS EXPORT'!$A:$AF,29,FALSE))</f>
        <v>(P)(407) 303-2615 (F)(407) 303-0415</v>
      </c>
      <c r="J1073" s="4" t="str">
        <f>UPPER(VLOOKUP($A1073,'ACCESS EXPORT'!$A:$AF,12,FALSE))</f>
        <v>SURGERY</v>
      </c>
      <c r="K1073" s="4" t="str">
        <f>UPPER(VLOOKUP($A1073,'ACCESS EXPORT'!$A:$AF,13,FALSE))</f>
        <v>SCOTT HILL</v>
      </c>
      <c r="L1073" s="3" t="str">
        <f>IF(AND(VLOOKUP(A1073,'ACCESS EXPORT'!A:AE,1,0),'ACCESS EXPORT'!N1073=""),UPPER(CONCATENATE('ACCESS EXPORT'!AE1073)),IF(VLOOKUP(A1073,'ACCESS EXPORT'!A:AE,1,0),UPPER(CONCATENATE('ACCESS EXPORT'!N1073," "&amp;CHAR(10),'ACCESS EXPORT'!AE1073))))</f>
        <v xml:space="preserve">MICHELL ATHANASE 
</v>
      </c>
      <c r="M1073" s="4" t="str">
        <f>UPPER(VLOOKUP($A1073,'ACCESS EXPORT'!$A:$O,15,FALSE))</f>
        <v>TBD (PM)/LAQUITA FORD (OS)</v>
      </c>
      <c r="N1073" s="4" t="str">
        <f ca="1">IF(AND('ACCESS EXPORT'!X1073="",'ACCESS EXPORT'!Y1073=""),IF('ACCESS EXPORT'!V1073&lt;&gt;"",(IF(TODAY()-'ACCESS EXPORT'!V1073&gt;=-60,UPPER(CONCATENATE(VLOOKUP(B1073,'ACCESS EXPORT'!$B:$P,15,FALSE),""&amp;CHAR(10)&amp;"(SEP",TEXT('ACCESS EXPORT'!V1073," MM/DD/YYY)"))),IF(TODAY()-'ACCESS EXPORT'!V1073&lt;0,UPPER(VLOOKUP(B1073,'ACCESS EXPORT'!$B:$P,15,FALSE)),UPPER(VLOOKUP(B1073,'ACCESS EXPORT'!$B:$P,15,FALSE))))),IF('ACCESS EXPORT'!U1073="",UPPER(VLOOKUP(B1073,'ACCESS EXPORT'!$B:$P,15,FALSE)),IF(TODAY()-'ACCESS EXPORT'!U1073&lt;=30,CONCATENATE(UPPER(VLOOKUP(B1073,'ACCESS EXPORT'!$B:$P,15,FALSE)),""&amp;CHAR(10)&amp;"(NEW",TEXT('ACCESS EXPORT'!U1073," MM/DD/YYY)")),IF(AND(TODAY()-'ACCESS EXPORT'!U1073&gt;30,TODAY()&gt;0),UPPER(VLOOKUP(B1073,'ACCESS EXPORT'!$B:$P,15,FALSE)))))),IF('ACCESS EXPORT'!Y1073&lt;&gt;"",UPPER(CONCATENATE(UPPER(VLOOKUP(B1073,'ACCESS EXPORT'!$B:$P,15,FALSE)),""&amp;CHAR(10)&amp;"(Transfer Out",TEXT('ACCESS EXPORT'!Y1073," MM/DD/YYY)"))),IF('ACCESS EXPORT'!X1073&lt;&gt;"",UPPER(CONCATENATE(UPPER(VLOOKUP(B1073,'ACCESS EXPORT'!$B:$P,15,FALSE)),""&amp;CHAR(10)&amp;"(Transfer In",TEXT('ACCESS EXPORT'!X1073," MM/DD/YYY)"))))))</f>
        <v>MEACHAM, KIMBERLY</v>
      </c>
      <c r="O1073" s="4" t="str">
        <f>_xlfn.IFNA(VLOOKUP(B1073,'ACCESS EXPORT'!$B:$Q,16,FALSE),"")</f>
        <v>APRN</v>
      </c>
      <c r="P1073" s="4" t="str">
        <f>_xlfn.IFNA(VLOOKUP(B1073,'ACCESS EXPORT'!B:W,22,FALSE),"-")</f>
        <v>1093947335</v>
      </c>
      <c r="Q1073" s="4" t="str">
        <f>_xlfn.IFNA(VLOOKUP(A1073,'ACCESS EXPORT'!$A:$AG,33,0),"-")</f>
        <v>Bevine Whyte</v>
      </c>
      <c r="R1073" s="4" t="str">
        <f>_xlfn.IFNA(VLOOKUP(A1073,'ACCESS EXPORT'!$A:$AH,34,0),"-")</f>
        <v>Cheri Benedeti</v>
      </c>
      <c r="S1073" s="4" t="str">
        <f>_xlfn.IFNA(VLOOKUP(A1073,'ACCESS EXPORT'!$A:$AI,35,0),"-")</f>
        <v>Kikzeny Cartagena</v>
      </c>
      <c r="T1073" s="4" t="str">
        <f>_xlfn.IFNA(VLOOKUP(A1073,'ACCESS EXPORT'!$A:$AJ,36,0),"-")</f>
        <v>Everil Elliott</v>
      </c>
      <c r="U1073" s="4" t="str">
        <f>_xlfn.IFNA(VLOOKUP(A1073,'ACCESS EXPORT'!$A:$AK,37,0),"-")</f>
        <v>athena</v>
      </c>
      <c r="V1073" s="4" t="str">
        <f>_xlfn.IFNA(VLOOKUP(A1073,'ACCESS EXPORT'!$A:$AL,38,0),"-")</f>
        <v>FHMG_CTR COLON RECTAL_ORL</v>
      </c>
      <c r="W1073" s="4" t="str">
        <f>_xlfn.IFNA(VLOOKUP(A1073,'ACCESS EXPORT'!$A:$AM,39,0),"-")</f>
        <v/>
      </c>
      <c r="X1073" s="4" t="str">
        <f>_xlfn.IFNA(VLOOKUP(A1073,'ACCESS EXPORT'!$A:$AN,40,0),"-")</f>
        <v>John Del Rio / Shahla Cedeno</v>
      </c>
      <c r="Y1073" s="26" t="str">
        <f>_xlfn.IFNA(VLOOKUP(A1073,'ACCESS EXPORT'!A:AO,41,0),"")</f>
        <v>Andrea Desilva</v>
      </c>
      <c r="Z1073" s="26" t="str">
        <f>_xlfn.IFNA(VLOOKUP(A1073,'ACCESS EXPORT'!A:AP,42,0),"")</f>
        <v>Candace Goodman</v>
      </c>
      <c r="AA1073" s="26" t="str">
        <f>_xlfn.IFNA(VLOOKUP(A1073,'ACCESS EXPORT'!A:AQ,43,0),"")</f>
        <v>Tricia Greco</v>
      </c>
    </row>
    <row r="1074" spans="1:27" ht="18.75" x14ac:dyDescent="0.25">
      <c r="A1074" s="33">
        <v>131</v>
      </c>
      <c r="B1074" s="10">
        <v>1763</v>
      </c>
      <c r="C1074" s="7" t="str">
        <f ca="1">IFERROR(UPPER(IF(AND('ACCESS EXPORT'!AA1074="",'ACCESS EXPORT'!Z1074=""),VLOOKUP(A1074,'ACCESS EXPORT'!$A:$AF,32,FALSE),(IF('ACCESS EXPORT'!AA1074&lt;&gt;"",CONCATENATE(VLOOKUP(A1074,'ACCESS EXPORT'!$A:$AF,32,FALSE)," (Closed",TEXT('ACCESS EXPORT'!AA1074," MM/DD/YYY)")),IF(TODAY()&lt;(('ACCESS EXPORT'!Z1074)+30),CONCATENATE(VLOOKUP(A1074,'ACCESS EXPORT'!$A:$AF,32,FALSE)," (Opens",TEXT('ACCESS EXPORT'!Z1074," MM/DD/YYY)")),VLOOKUP(A1074,'ACCESS EXPORT'!$A:$AF,32,FALSE)))))),"-")</f>
        <v>ADVENTHEALTH MEDICAL GROUP COLORECTAL SURGERY AT ORLANDO</v>
      </c>
      <c r="D1074" s="3" t="str">
        <f ca="1">IFERROR(UPPER(IF(AND('ACCESS EXPORT'!AA1074="",'ACCESS EXPORT'!Z1074=""),VLOOKUP(A1074,'ACCESS EXPORT'!$A:$AF,28,FALSE),(IF('ACCESS EXPORT'!AA1074&lt;&gt;"",CONCATENATE(VLOOKUP(A1074,'ACCESS EXPORT'!$A:$AF,28,FALSE)," (Closed",TEXT('ACCESS EXPORT'!AA1074," MM/DD/YYY)")),IF(TODAY()&lt;(('ACCESS EXPORT'!Z1074)+30),CONCATENATE(VLOOKUP(A1074,'ACCESS EXPORT'!$A:$AF,28,FALSE)," (Opens",TEXT('ACCESS EXPORT'!Z1074," MM/DD/YYY)")),VLOOKUP(A1074,'ACCESS EXPORT'!$A:$AF,28,FALSE)))))),"-")</f>
        <v>CENTER FOR COLON &amp; RECTAL SURGERY - ORLANDO</v>
      </c>
      <c r="E1074" s="3" t="str">
        <f>VLOOKUP($A1074,'ACCESS EXPORT'!$A:$AF,3,FALSE)</f>
        <v>7960</v>
      </c>
      <c r="F1074" s="3" t="str">
        <f>UPPER(CONCATENATE(VLOOKUP(A1074,'ACCESS EXPORT'!$A:$AF,4,FALSE)," ",VLOOKUP(A1074,'ACCESS EXPORT'!$A:$AF,5,FALSE)," ",VLOOKUP(A1074,'ACCESS EXPORT'!$A:$AF,6,FALSE)," ",VLOOKUP(A1074,'ACCESS EXPORT'!$A:$AA,7,FALSE)," ",VLOOKUP(A1074,'ACCESS EXPORT'!$A:$AA,8,FALSE)))</f>
        <v>2415 N ORANGE AVE SUITE 300 ORLANDO FL 32804</v>
      </c>
      <c r="G1074" s="4" t="str">
        <f>UPPER(VLOOKUP($A1074,'ACCESS EXPORT'!$A:$AF,9,FALSE))</f>
        <v>ORANGE</v>
      </c>
      <c r="H1074" s="4" t="str">
        <f>_xlfn.IFNA(VLOOKUP($B1074,'ACCESS EXPORT'!$B:$J,9,FALSE),"")</f>
        <v>Central</v>
      </c>
      <c r="I1074" s="3" t="str">
        <f>CONCATENATE("(P)",VLOOKUP($A1074,'ACCESS EXPORT'!$A:$AF,11,FALSE)," (F)",VLOOKUP($A1074,'ACCESS EXPORT'!$A:$AF,29,FALSE))</f>
        <v>(P)(407) 303-2615 (F)(407) 303-0415</v>
      </c>
      <c r="J1074" s="4" t="str">
        <f>UPPER(VLOOKUP($A1074,'ACCESS EXPORT'!$A:$AF,12,FALSE))</f>
        <v>SURGERY</v>
      </c>
      <c r="K1074" s="4" t="str">
        <f>UPPER(VLOOKUP($A1074,'ACCESS EXPORT'!$A:$AF,13,FALSE))</f>
        <v>SCOTT HILL</v>
      </c>
      <c r="L1074" s="3" t="str">
        <f>IF(AND(VLOOKUP(A1074,'ACCESS EXPORT'!A:AE,1,0),'ACCESS EXPORT'!N1074=""),UPPER(CONCATENATE('ACCESS EXPORT'!AE1074)),IF(VLOOKUP(A1074,'ACCESS EXPORT'!A:AE,1,0),UPPER(CONCATENATE('ACCESS EXPORT'!N1074," "&amp;CHAR(10),'ACCESS EXPORT'!AE1074))))</f>
        <v xml:space="preserve">MICHELL ATHANASE 
</v>
      </c>
      <c r="M1074" s="4" t="str">
        <f>UPPER(VLOOKUP($A1074,'ACCESS EXPORT'!$A:$O,15,FALSE))</f>
        <v>TBD (PM)/LAQUITA FORD (OS)</v>
      </c>
      <c r="N1074" s="4" t="str">
        <f ca="1">IF(AND('ACCESS EXPORT'!X1074="",'ACCESS EXPORT'!Y1074=""),IF('ACCESS EXPORT'!V1074&lt;&gt;"",(IF(TODAY()-'ACCESS EXPORT'!V1074&gt;=-60,UPPER(CONCATENATE(VLOOKUP(B1074,'ACCESS EXPORT'!$B:$P,15,FALSE),""&amp;CHAR(10)&amp;"(SEP",TEXT('ACCESS EXPORT'!V1074," MM/DD/YYY)"))),IF(TODAY()-'ACCESS EXPORT'!V1074&lt;0,UPPER(VLOOKUP(B1074,'ACCESS EXPORT'!$B:$P,15,FALSE)),UPPER(VLOOKUP(B1074,'ACCESS EXPORT'!$B:$P,15,FALSE))))),IF('ACCESS EXPORT'!U1074="",UPPER(VLOOKUP(B1074,'ACCESS EXPORT'!$B:$P,15,FALSE)),IF(TODAY()-'ACCESS EXPORT'!U1074&lt;=30,CONCATENATE(UPPER(VLOOKUP(B1074,'ACCESS EXPORT'!$B:$P,15,FALSE)),""&amp;CHAR(10)&amp;"(NEW",TEXT('ACCESS EXPORT'!U1074," MM/DD/YYY)")),IF(AND(TODAY()-'ACCESS EXPORT'!U1074&gt;30,TODAY()&gt;0),UPPER(VLOOKUP(B1074,'ACCESS EXPORT'!$B:$P,15,FALSE)))))),IF('ACCESS EXPORT'!Y1074&lt;&gt;"",UPPER(CONCATENATE(UPPER(VLOOKUP(B1074,'ACCESS EXPORT'!$B:$P,15,FALSE)),""&amp;CHAR(10)&amp;"(Transfer Out",TEXT('ACCESS EXPORT'!Y1074," MM/DD/YYY)"))),IF('ACCESS EXPORT'!X1074&lt;&gt;"",UPPER(CONCATENATE(UPPER(VLOOKUP(B1074,'ACCESS EXPORT'!$B:$P,15,FALSE)),""&amp;CHAR(10)&amp;"(Transfer In",TEXT('ACCESS EXPORT'!X1074," MM/DD/YYY)"))))))</f>
        <v>GREEGORIOUS THOMAS, SMITHAMOL</v>
      </c>
      <c r="O1074" s="4" t="str">
        <f>_xlfn.IFNA(VLOOKUP(B1074,'ACCESS EXPORT'!$B:$Q,16,FALSE),"")</f>
        <v>APRN</v>
      </c>
      <c r="P1074" s="4" t="str">
        <f>_xlfn.IFNA(VLOOKUP(B1074,'ACCESS EXPORT'!B:W,22,FALSE),"-")</f>
        <v>1225487457</v>
      </c>
      <c r="Q1074" s="4" t="str">
        <f>_xlfn.IFNA(VLOOKUP(A1074,'ACCESS EXPORT'!$A:$AG,33,0),"-")</f>
        <v>Bevine Whyte</v>
      </c>
      <c r="R1074" s="4" t="str">
        <f>_xlfn.IFNA(VLOOKUP(A1074,'ACCESS EXPORT'!$A:$AH,34,0),"-")</f>
        <v>Cheri Benedeti</v>
      </c>
      <c r="S1074" s="4" t="str">
        <f>_xlfn.IFNA(VLOOKUP(A1074,'ACCESS EXPORT'!$A:$AI,35,0),"-")</f>
        <v>Kikzeny Cartagena</v>
      </c>
      <c r="T1074" s="4" t="str">
        <f>_xlfn.IFNA(VLOOKUP(A1074,'ACCESS EXPORT'!$A:$AJ,36,0),"-")</f>
        <v>Everil Elliott</v>
      </c>
      <c r="U1074" s="4" t="str">
        <f>_xlfn.IFNA(VLOOKUP(A1074,'ACCESS EXPORT'!$A:$AK,37,0),"-")</f>
        <v>athena</v>
      </c>
      <c r="V1074" s="4" t="str">
        <f>_xlfn.IFNA(VLOOKUP(A1074,'ACCESS EXPORT'!$A:$AL,38,0),"-")</f>
        <v>FHMG_CTR COLON RECTAL_ORL</v>
      </c>
      <c r="W1074" s="4" t="str">
        <f>_xlfn.IFNA(VLOOKUP(A1074,'ACCESS EXPORT'!$A:$AM,39,0),"-")</f>
        <v/>
      </c>
      <c r="X1074" s="4" t="str">
        <f>_xlfn.IFNA(VLOOKUP(A1074,'ACCESS EXPORT'!$A:$AN,40,0),"-")</f>
        <v>John Del Rio / Shahla Cedeno</v>
      </c>
      <c r="Y1074" s="26" t="str">
        <f>_xlfn.IFNA(VLOOKUP(A1074,'ACCESS EXPORT'!A:AO,41,0),"")</f>
        <v>Andrea Desilva</v>
      </c>
      <c r="Z1074" s="26" t="str">
        <f>_xlfn.IFNA(VLOOKUP(A1074,'ACCESS EXPORT'!A:AP,42,0),"")</f>
        <v>Candace Goodman</v>
      </c>
      <c r="AA1074" s="26" t="str">
        <f>_xlfn.IFNA(VLOOKUP(A1074,'ACCESS EXPORT'!A:AQ,43,0),"")</f>
        <v>Tricia Greco</v>
      </c>
    </row>
    <row r="1075" spans="1:27" ht="18.75" x14ac:dyDescent="0.25">
      <c r="A1075" s="33">
        <v>304</v>
      </c>
      <c r="B1075" s="10">
        <v>1195</v>
      </c>
      <c r="C1075" s="7" t="str">
        <f ca="1">IFERROR(UPPER(IF(AND('ACCESS EXPORT'!AA1075="",'ACCESS EXPORT'!Z1075=""),VLOOKUP(A1075,'ACCESS EXPORT'!$A:$AF,32,FALSE),(IF('ACCESS EXPORT'!AA1075&lt;&gt;"",CONCATENATE(VLOOKUP(A1075,'ACCESS EXPORT'!$A:$AF,32,FALSE)," (Closed",TEXT('ACCESS EXPORT'!AA1075," MM/DD/YYY)")),IF(TODAY()&lt;(('ACCESS EXPORT'!Z1075)+30),CONCATENATE(VLOOKUP(A1075,'ACCESS EXPORT'!$A:$AF,32,FALSE)," (Opens",TEXT('ACCESS EXPORT'!Z1075," MM/DD/YYY)")),VLOOKUP(A1075,'ACCESS EXPORT'!$A:$AF,32,FALSE)))))),"-")</f>
        <v>ADVENTHEALTH MEDICAL GROUP COLORECTAL SURGERY AT WINTER GARDEN</v>
      </c>
      <c r="D1075" s="3" t="str">
        <f ca="1">IFERROR(UPPER(IF(AND('ACCESS EXPORT'!AA1075="",'ACCESS EXPORT'!Z1075=""),VLOOKUP(A1075,'ACCESS EXPORT'!$A:$AF,28,FALSE),(IF('ACCESS EXPORT'!AA1075&lt;&gt;"",CONCATENATE(VLOOKUP(A1075,'ACCESS EXPORT'!$A:$AF,28,FALSE)," (Closed",TEXT('ACCESS EXPORT'!AA1075," MM/DD/YYY)")),IF(TODAY()&lt;(('ACCESS EXPORT'!Z1075)+30),CONCATENATE(VLOOKUP(A1075,'ACCESS EXPORT'!$A:$AF,28,FALSE)," (Opens",TEXT('ACCESS EXPORT'!Z1075," MM/DD/YYY)")),VLOOKUP(A1075,'ACCESS EXPORT'!$A:$AF,28,FALSE)))))),"-")</f>
        <v>CENTER FOR COLON &amp; RECTAL SURGERY - WINTER GARDEN*</v>
      </c>
      <c r="E1075" s="3" t="str">
        <f>VLOOKUP($A1075,'ACCESS EXPORT'!$A:$AF,3,FALSE)</f>
        <v>7960</v>
      </c>
      <c r="F1075" s="3" t="str">
        <f>UPPER(CONCATENATE(VLOOKUP(A1075,'ACCESS EXPORT'!$A:$AF,4,FALSE)," ",VLOOKUP(A1075,'ACCESS EXPORT'!$A:$AF,5,FALSE)," ",VLOOKUP(A1075,'ACCESS EXPORT'!$A:$AF,6,FALSE)," ",VLOOKUP(A1075,'ACCESS EXPORT'!$A:$AA,7,FALSE)," ",VLOOKUP(A1075,'ACCESS EXPORT'!$A:$AA,8,FALSE)))</f>
        <v>2000 FOWLER GROVE BLVD 3RD FLOOR WINTER GARDEN FL 34787</v>
      </c>
      <c r="G1075" s="4" t="str">
        <f>UPPER(VLOOKUP($A1075,'ACCESS EXPORT'!$A:$AF,9,FALSE))</f>
        <v>ORANGE</v>
      </c>
      <c r="H1075" s="4" t="str">
        <f>_xlfn.IFNA(VLOOKUP($B1075,'ACCESS EXPORT'!$B:$J,9,FALSE),"")</f>
        <v>Central</v>
      </c>
      <c r="I1075" s="3" t="str">
        <f>CONCATENATE("(P)",VLOOKUP($A1075,'ACCESS EXPORT'!$A:$AF,11,FALSE)," (F)",VLOOKUP($A1075,'ACCESS EXPORT'!$A:$AF,29,FALSE))</f>
        <v>(P)(407) 303-2615 (F)(407) 303-0415</v>
      </c>
      <c r="J1075" s="4" t="str">
        <f>UPPER(VLOOKUP($A1075,'ACCESS EXPORT'!$A:$AF,12,FALSE))</f>
        <v>SURGERY</v>
      </c>
      <c r="K1075" s="4" t="str">
        <f>UPPER(VLOOKUP($A1075,'ACCESS EXPORT'!$A:$AF,13,FALSE))</f>
        <v>SCOTT HILL</v>
      </c>
      <c r="L1075" s="3" t="str">
        <f>IF(AND(VLOOKUP(A1075,'ACCESS EXPORT'!A:AE,1,0),'ACCESS EXPORT'!N1075=""),UPPER(CONCATENATE('ACCESS EXPORT'!AE1075)),IF(VLOOKUP(A1075,'ACCESS EXPORT'!A:AE,1,0),UPPER(CONCATENATE('ACCESS EXPORT'!N1075," "&amp;CHAR(10),'ACCESS EXPORT'!AE1075))))</f>
        <v xml:space="preserve">MICHELL ATHANASE 
</v>
      </c>
      <c r="M1075" s="4" t="str">
        <f>UPPER(VLOOKUP($A1075,'ACCESS EXPORT'!$A:$O,15,FALSE))</f>
        <v>TBD (PM)/LAQUITA FORD (OS)</v>
      </c>
      <c r="N1075" s="4" t="str">
        <f ca="1">IF(AND('ACCESS EXPORT'!X1075="",'ACCESS EXPORT'!Y1075=""),IF('ACCESS EXPORT'!V1075&lt;&gt;"",(IF(TODAY()-'ACCESS EXPORT'!V1075&gt;=-60,UPPER(CONCATENATE(VLOOKUP(B1075,'ACCESS EXPORT'!$B:$P,15,FALSE),""&amp;CHAR(10)&amp;"(SEP",TEXT('ACCESS EXPORT'!V1075," MM/DD/YYY)"))),IF(TODAY()-'ACCESS EXPORT'!V1075&lt;0,UPPER(VLOOKUP(B1075,'ACCESS EXPORT'!$B:$P,15,FALSE)),UPPER(VLOOKUP(B1075,'ACCESS EXPORT'!$B:$P,15,FALSE))))),IF('ACCESS EXPORT'!U1075="",UPPER(VLOOKUP(B1075,'ACCESS EXPORT'!$B:$P,15,FALSE)),IF(TODAY()-'ACCESS EXPORT'!U1075&lt;=30,CONCATENATE(UPPER(VLOOKUP(B1075,'ACCESS EXPORT'!$B:$P,15,FALSE)),""&amp;CHAR(10)&amp;"(NEW",TEXT('ACCESS EXPORT'!U1075," MM/DD/YYY)")),IF(AND(TODAY()-'ACCESS EXPORT'!U1075&gt;30,TODAY()&gt;0),UPPER(VLOOKUP(B1075,'ACCESS EXPORT'!$B:$P,15,FALSE)))))),IF('ACCESS EXPORT'!Y1075&lt;&gt;"",UPPER(CONCATENATE(UPPER(VLOOKUP(B1075,'ACCESS EXPORT'!$B:$P,15,FALSE)),""&amp;CHAR(10)&amp;"(Transfer Out",TEXT('ACCESS EXPORT'!Y1075," MM/DD/YYY)"))),IF('ACCESS EXPORT'!X1075&lt;&gt;"",UPPER(CONCATENATE(UPPER(VLOOKUP(B1075,'ACCESS EXPORT'!$B:$P,15,FALSE)),""&amp;CHAR(10)&amp;"(Transfer In",TEXT('ACCESS EXPORT'!X1075," MM/DD/YYY)"))))))</f>
        <v>SNEIDER, JEREMY</v>
      </c>
      <c r="O1075" s="4" t="str">
        <f>_xlfn.IFNA(VLOOKUP(B1075,'ACCESS EXPORT'!$B:$Q,16,FALSE),"")</f>
        <v>APRN</v>
      </c>
      <c r="P1075" s="4" t="str">
        <f>_xlfn.IFNA(VLOOKUP(B1075,'ACCESS EXPORT'!B:W,22,FALSE),"-")</f>
        <v>1457760175</v>
      </c>
      <c r="Q1075" s="4" t="str">
        <f>_xlfn.IFNA(VLOOKUP(A1075,'ACCESS EXPORT'!$A:$AG,33,0),"-")</f>
        <v>Maria Ortiz</v>
      </c>
      <c r="R1075" s="4" t="str">
        <f>_xlfn.IFNA(VLOOKUP(A1075,'ACCESS EXPORT'!$A:$AH,34,0),"-")</f>
        <v>Cheri Benedeti</v>
      </c>
      <c r="S1075" s="4" t="str">
        <f>_xlfn.IFNA(VLOOKUP(A1075,'ACCESS EXPORT'!$A:$AI,35,0),"-")</f>
        <v>Kikzeny Cartagena</v>
      </c>
      <c r="T1075" s="4" t="str">
        <f>_xlfn.IFNA(VLOOKUP(A1075,'ACCESS EXPORT'!$A:$AJ,36,0),"-")</f>
        <v>Everil Elliott</v>
      </c>
      <c r="U1075" s="4" t="str">
        <f>_xlfn.IFNA(VLOOKUP(A1075,'ACCESS EXPORT'!$A:$AK,37,0),"-")</f>
        <v>athena</v>
      </c>
      <c r="V1075" s="4" t="str">
        <f>_xlfn.IFNA(VLOOKUP(A1075,'ACCESS EXPORT'!$A:$AL,38,0),"-")</f>
        <v>FHMG_CTR COLON RECTAL_WG</v>
      </c>
      <c r="W1075" s="4" t="str">
        <f>_xlfn.IFNA(VLOOKUP(A1075,'ACCESS EXPORT'!$A:$AM,39,0),"-")</f>
        <v/>
      </c>
      <c r="X1075" s="4" t="str">
        <f>_xlfn.IFNA(VLOOKUP(A1075,'ACCESS EXPORT'!$A:$AN,40,0),"-")</f>
        <v>John Del Rio / Shahla Cedeno</v>
      </c>
      <c r="Y1075" s="26" t="str">
        <f>_xlfn.IFNA(VLOOKUP(A1075,'ACCESS EXPORT'!A:AO,41,0),"")</f>
        <v>Andrea Desilva</v>
      </c>
      <c r="Z1075" s="26" t="str">
        <f>_xlfn.IFNA(VLOOKUP(A1075,'ACCESS EXPORT'!A:AP,42,0),"")</f>
        <v>Candace Goodman</v>
      </c>
      <c r="AA1075" s="26" t="str">
        <f>_xlfn.IFNA(VLOOKUP(A1075,'ACCESS EXPORT'!A:AQ,43,0),"")</f>
        <v>Tricia Greco</v>
      </c>
    </row>
    <row r="1076" spans="1:27" ht="18.75" x14ac:dyDescent="0.25">
      <c r="A1076" s="33">
        <v>131</v>
      </c>
      <c r="B1076" s="10">
        <v>1195</v>
      </c>
      <c r="C1076" s="7" t="str">
        <f ca="1">IFERROR(UPPER(IF(AND('ACCESS EXPORT'!AA1076="",'ACCESS EXPORT'!Z1076=""),VLOOKUP(A1076,'ACCESS EXPORT'!$A:$AF,32,FALSE),(IF('ACCESS EXPORT'!AA1076&lt;&gt;"",CONCATENATE(VLOOKUP(A1076,'ACCESS EXPORT'!$A:$AF,32,FALSE)," (Closed",TEXT('ACCESS EXPORT'!AA1076," MM/DD/YYY)")),IF(TODAY()&lt;(('ACCESS EXPORT'!Z1076)+30),CONCATENATE(VLOOKUP(A1076,'ACCESS EXPORT'!$A:$AF,32,FALSE)," (Opens",TEXT('ACCESS EXPORT'!Z1076," MM/DD/YYY)")),VLOOKUP(A1076,'ACCESS EXPORT'!$A:$AF,32,FALSE)))))),"-")</f>
        <v>ADVENTHEALTH MEDICAL GROUP COLORECTAL SURGERY AT ORLANDO</v>
      </c>
      <c r="D1076" s="3" t="str">
        <f ca="1">IFERROR(UPPER(IF(AND('ACCESS EXPORT'!AA1076="",'ACCESS EXPORT'!Z1076=""),VLOOKUP(A1076,'ACCESS EXPORT'!$A:$AF,28,FALSE),(IF('ACCESS EXPORT'!AA1076&lt;&gt;"",CONCATENATE(VLOOKUP(A1076,'ACCESS EXPORT'!$A:$AF,28,FALSE)," (Closed",TEXT('ACCESS EXPORT'!AA1076," MM/DD/YYY)")),IF(TODAY()&lt;(('ACCESS EXPORT'!Z1076)+30),CONCATENATE(VLOOKUP(A1076,'ACCESS EXPORT'!$A:$AF,28,FALSE)," (Opens",TEXT('ACCESS EXPORT'!Z1076," MM/DD/YYY)")),VLOOKUP(A1076,'ACCESS EXPORT'!$A:$AF,28,FALSE)))))),"-")</f>
        <v>CENTER FOR COLON &amp; RECTAL SURGERY - ORLANDO</v>
      </c>
      <c r="E1076" s="3" t="str">
        <f>VLOOKUP($A1076,'ACCESS EXPORT'!$A:$AF,3,FALSE)</f>
        <v>7960</v>
      </c>
      <c r="F1076" s="3" t="str">
        <f>UPPER(CONCATENATE(VLOOKUP(A1076,'ACCESS EXPORT'!$A:$AF,4,FALSE)," ",VLOOKUP(A1076,'ACCESS EXPORT'!$A:$AF,5,FALSE)," ",VLOOKUP(A1076,'ACCESS EXPORT'!$A:$AF,6,FALSE)," ",VLOOKUP(A1076,'ACCESS EXPORT'!$A:$AA,7,FALSE)," ",VLOOKUP(A1076,'ACCESS EXPORT'!$A:$AA,8,FALSE)))</f>
        <v>2415 N ORANGE AVE SUITE 300 ORLANDO FL 32804</v>
      </c>
      <c r="G1076" s="4" t="str">
        <f>UPPER(VLOOKUP($A1076,'ACCESS EXPORT'!$A:$AF,9,FALSE))</f>
        <v>ORANGE</v>
      </c>
      <c r="H1076" s="4" t="str">
        <f>_xlfn.IFNA(VLOOKUP($B1076,'ACCESS EXPORT'!$B:$J,9,FALSE),"")</f>
        <v>Central</v>
      </c>
      <c r="I1076" s="3" t="str">
        <f>CONCATENATE("(P)",VLOOKUP($A1076,'ACCESS EXPORT'!$A:$AF,11,FALSE)," (F)",VLOOKUP($A1076,'ACCESS EXPORT'!$A:$AF,29,FALSE))</f>
        <v>(P)(407) 303-2615 (F)(407) 303-0415</v>
      </c>
      <c r="J1076" s="4" t="str">
        <f>UPPER(VLOOKUP($A1076,'ACCESS EXPORT'!$A:$AF,12,FALSE))</f>
        <v>SURGERY</v>
      </c>
      <c r="K1076" s="4" t="str">
        <f>UPPER(VLOOKUP($A1076,'ACCESS EXPORT'!$A:$AF,13,FALSE))</f>
        <v>SCOTT HILL</v>
      </c>
      <c r="L1076" s="3" t="str">
        <f>IF(AND(VLOOKUP(A1076,'ACCESS EXPORT'!A:AE,1,0),'ACCESS EXPORT'!N1076=""),UPPER(CONCATENATE('ACCESS EXPORT'!AE1076)),IF(VLOOKUP(A1076,'ACCESS EXPORT'!A:AE,1,0),UPPER(CONCATENATE('ACCESS EXPORT'!N1076," "&amp;CHAR(10),'ACCESS EXPORT'!AE1076))))</f>
        <v xml:space="preserve">MICHELL ATHANASE 
</v>
      </c>
      <c r="M1076" s="4" t="str">
        <f>UPPER(VLOOKUP($A1076,'ACCESS EXPORT'!$A:$O,15,FALSE))</f>
        <v>TBD (PM)/LAQUITA FORD (OS)</v>
      </c>
      <c r="N1076" s="4" t="str">
        <f ca="1">IF(AND('ACCESS EXPORT'!X1076="",'ACCESS EXPORT'!Y1076=""),IF('ACCESS EXPORT'!V1076&lt;&gt;"",(IF(TODAY()-'ACCESS EXPORT'!V1076&gt;=-60,UPPER(CONCATENATE(VLOOKUP(B1076,'ACCESS EXPORT'!$B:$P,15,FALSE),""&amp;CHAR(10)&amp;"(SEP",TEXT('ACCESS EXPORT'!V1076," MM/DD/YYY)"))),IF(TODAY()-'ACCESS EXPORT'!V1076&lt;0,UPPER(VLOOKUP(B1076,'ACCESS EXPORT'!$B:$P,15,FALSE)),UPPER(VLOOKUP(B1076,'ACCESS EXPORT'!$B:$P,15,FALSE))))),IF('ACCESS EXPORT'!U1076="",UPPER(VLOOKUP(B1076,'ACCESS EXPORT'!$B:$P,15,FALSE)),IF(TODAY()-'ACCESS EXPORT'!U1076&lt;=30,CONCATENATE(UPPER(VLOOKUP(B1076,'ACCESS EXPORT'!$B:$P,15,FALSE)),""&amp;CHAR(10)&amp;"(NEW",TEXT('ACCESS EXPORT'!U1076," MM/DD/YYY)")),IF(AND(TODAY()-'ACCESS EXPORT'!U1076&gt;30,TODAY()&gt;0),UPPER(VLOOKUP(B1076,'ACCESS EXPORT'!$B:$P,15,FALSE)))))),IF('ACCESS EXPORT'!Y1076&lt;&gt;"",UPPER(CONCATENATE(UPPER(VLOOKUP(B1076,'ACCESS EXPORT'!$B:$P,15,FALSE)),""&amp;CHAR(10)&amp;"(Transfer Out",TEXT('ACCESS EXPORT'!Y1076," MM/DD/YYY)"))),IF('ACCESS EXPORT'!X1076&lt;&gt;"",UPPER(CONCATENATE(UPPER(VLOOKUP(B1076,'ACCESS EXPORT'!$B:$P,15,FALSE)),""&amp;CHAR(10)&amp;"(Transfer In",TEXT('ACCESS EXPORT'!X1076," MM/DD/YYY)"))))))</f>
        <v>SNEIDER, JEREMY</v>
      </c>
      <c r="O1076" s="4" t="str">
        <f>_xlfn.IFNA(VLOOKUP(B1076,'ACCESS EXPORT'!$B:$Q,16,FALSE),"")</f>
        <v>APRN</v>
      </c>
      <c r="P1076" s="4" t="str">
        <f>_xlfn.IFNA(VLOOKUP(B1076,'ACCESS EXPORT'!B:W,22,FALSE),"-")</f>
        <v>1457760175</v>
      </c>
      <c r="Q1076" s="4" t="str">
        <f>_xlfn.IFNA(VLOOKUP(A1076,'ACCESS EXPORT'!$A:$AG,33,0),"-")</f>
        <v>Bevine Whyte</v>
      </c>
      <c r="R1076" s="4" t="str">
        <f>_xlfn.IFNA(VLOOKUP(A1076,'ACCESS EXPORT'!$A:$AH,34,0),"-")</f>
        <v>Cheri Benedeti</v>
      </c>
      <c r="S1076" s="4" t="str">
        <f>_xlfn.IFNA(VLOOKUP(A1076,'ACCESS EXPORT'!$A:$AI,35,0),"-")</f>
        <v>Kikzeny Cartagena</v>
      </c>
      <c r="T1076" s="4" t="str">
        <f>_xlfn.IFNA(VLOOKUP(A1076,'ACCESS EXPORT'!$A:$AJ,36,0),"-")</f>
        <v>Everil Elliott</v>
      </c>
      <c r="U1076" s="4" t="str">
        <f>_xlfn.IFNA(VLOOKUP(A1076,'ACCESS EXPORT'!$A:$AK,37,0),"-")</f>
        <v>athena</v>
      </c>
      <c r="V1076" s="4" t="str">
        <f>_xlfn.IFNA(VLOOKUP(A1076,'ACCESS EXPORT'!$A:$AL,38,0),"-")</f>
        <v>FHMG_CTR COLON RECTAL_ORL</v>
      </c>
      <c r="W1076" s="4" t="str">
        <f>_xlfn.IFNA(VLOOKUP(A1076,'ACCESS EXPORT'!$A:$AM,39,0),"-")</f>
        <v/>
      </c>
      <c r="X1076" s="4" t="str">
        <f>_xlfn.IFNA(VLOOKUP(A1076,'ACCESS EXPORT'!$A:$AN,40,0),"-")</f>
        <v>John Del Rio / Shahla Cedeno</v>
      </c>
      <c r="Y1076" s="26" t="str">
        <f>_xlfn.IFNA(VLOOKUP(A1076,'ACCESS EXPORT'!A:AO,41,0),"")</f>
        <v>Andrea Desilva</v>
      </c>
      <c r="Z1076" s="26" t="str">
        <f>_xlfn.IFNA(VLOOKUP(A1076,'ACCESS EXPORT'!A:AP,42,0),"")</f>
        <v>Candace Goodman</v>
      </c>
      <c r="AA1076" s="26" t="str">
        <f>_xlfn.IFNA(VLOOKUP(A1076,'ACCESS EXPORT'!A:AQ,43,0),"")</f>
        <v>Tricia Greco</v>
      </c>
    </row>
    <row r="1077" spans="1:27" ht="18.75" x14ac:dyDescent="0.25">
      <c r="A1077" s="33">
        <v>131</v>
      </c>
      <c r="B1077" s="10">
        <v>1193</v>
      </c>
      <c r="C1077" s="7" t="str">
        <f ca="1">IFERROR(UPPER(IF(AND('ACCESS EXPORT'!AA1077="",'ACCESS EXPORT'!Z1077=""),VLOOKUP(A1077,'ACCESS EXPORT'!$A:$AF,32,FALSE),(IF('ACCESS EXPORT'!AA1077&lt;&gt;"",CONCATENATE(VLOOKUP(A1077,'ACCESS EXPORT'!$A:$AF,32,FALSE)," (Closed",TEXT('ACCESS EXPORT'!AA1077," MM/DD/YYY)")),IF(TODAY()&lt;(('ACCESS EXPORT'!Z1077)+30),CONCATENATE(VLOOKUP(A1077,'ACCESS EXPORT'!$A:$AF,32,FALSE)," (Opens",TEXT('ACCESS EXPORT'!Z1077," MM/DD/YYY)")),VLOOKUP(A1077,'ACCESS EXPORT'!$A:$AF,32,FALSE)))))),"-")</f>
        <v>ADVENTHEALTH MEDICAL GROUP COLORECTAL SURGERY AT ORLANDO</v>
      </c>
      <c r="D1077" s="3" t="str">
        <f ca="1">IFERROR(UPPER(IF(AND('ACCESS EXPORT'!AA1077="",'ACCESS EXPORT'!Z1077=""),VLOOKUP(A1077,'ACCESS EXPORT'!$A:$AF,28,FALSE),(IF('ACCESS EXPORT'!AA1077&lt;&gt;"",CONCATENATE(VLOOKUP(A1077,'ACCESS EXPORT'!$A:$AF,28,FALSE)," (Closed",TEXT('ACCESS EXPORT'!AA1077," MM/DD/YYY)")),IF(TODAY()&lt;(('ACCESS EXPORT'!Z1077)+30),CONCATENATE(VLOOKUP(A1077,'ACCESS EXPORT'!$A:$AF,28,FALSE)," (Opens",TEXT('ACCESS EXPORT'!Z1077," MM/DD/YYY)")),VLOOKUP(A1077,'ACCESS EXPORT'!$A:$AF,28,FALSE)))))),"-")</f>
        <v>CENTER FOR COLON &amp; RECTAL SURGERY - ORLANDO</v>
      </c>
      <c r="E1077" s="3" t="str">
        <f>VLOOKUP($A1077,'ACCESS EXPORT'!$A:$AF,3,FALSE)</f>
        <v>7960</v>
      </c>
      <c r="F1077" s="3" t="str">
        <f>UPPER(CONCATENATE(VLOOKUP(A1077,'ACCESS EXPORT'!$A:$AF,4,FALSE)," ",VLOOKUP(A1077,'ACCESS EXPORT'!$A:$AF,5,FALSE)," ",VLOOKUP(A1077,'ACCESS EXPORT'!$A:$AF,6,FALSE)," ",VLOOKUP(A1077,'ACCESS EXPORT'!$A:$AA,7,FALSE)," ",VLOOKUP(A1077,'ACCESS EXPORT'!$A:$AA,8,FALSE)))</f>
        <v>2415 N ORANGE AVE SUITE 300 ORLANDO FL 32804</v>
      </c>
      <c r="G1077" s="4" t="str">
        <f>UPPER(VLOOKUP($A1077,'ACCESS EXPORT'!$A:$AF,9,FALSE))</f>
        <v>ORANGE</v>
      </c>
      <c r="H1077" s="4" t="str">
        <f>_xlfn.IFNA(VLOOKUP($B1077,'ACCESS EXPORT'!$B:$J,9,FALSE),"")</f>
        <v>Central</v>
      </c>
      <c r="I1077" s="3" t="str">
        <f>CONCATENATE("(P)",VLOOKUP($A1077,'ACCESS EXPORT'!$A:$AF,11,FALSE)," (F)",VLOOKUP($A1077,'ACCESS EXPORT'!$A:$AF,29,FALSE))</f>
        <v>(P)(407) 303-2615 (F)(407) 303-0415</v>
      </c>
      <c r="J1077" s="4" t="str">
        <f>UPPER(VLOOKUP($A1077,'ACCESS EXPORT'!$A:$AF,12,FALSE))</f>
        <v>SURGERY</v>
      </c>
      <c r="K1077" s="4" t="str">
        <f>UPPER(VLOOKUP($A1077,'ACCESS EXPORT'!$A:$AF,13,FALSE))</f>
        <v>SCOTT HILL</v>
      </c>
      <c r="L1077" s="3" t="str">
        <f>IF(AND(VLOOKUP(A1077,'ACCESS EXPORT'!A:AE,1,0),'ACCESS EXPORT'!N1077=""),UPPER(CONCATENATE('ACCESS EXPORT'!AE1077)),IF(VLOOKUP(A1077,'ACCESS EXPORT'!A:AE,1,0),UPPER(CONCATENATE('ACCESS EXPORT'!N1077," "&amp;CHAR(10),'ACCESS EXPORT'!AE1077))))</f>
        <v xml:space="preserve">MICHELL ATHANASE 
</v>
      </c>
      <c r="M1077" s="4" t="str">
        <f>UPPER(VLOOKUP($A1077,'ACCESS EXPORT'!$A:$O,15,FALSE))</f>
        <v>TBD (PM)/LAQUITA FORD (OS)</v>
      </c>
      <c r="N1077" s="4" t="str">
        <f ca="1">IF(AND('ACCESS EXPORT'!X1077="",'ACCESS EXPORT'!Y1077=""),IF('ACCESS EXPORT'!V1077&lt;&gt;"",(IF(TODAY()-'ACCESS EXPORT'!V1077&gt;=-60,UPPER(CONCATENATE(VLOOKUP(B1077,'ACCESS EXPORT'!$B:$P,15,FALSE),""&amp;CHAR(10)&amp;"(SEP",TEXT('ACCESS EXPORT'!V1077," MM/DD/YYY)"))),IF(TODAY()-'ACCESS EXPORT'!V1077&lt;0,UPPER(VLOOKUP(B1077,'ACCESS EXPORT'!$B:$P,15,FALSE)),UPPER(VLOOKUP(B1077,'ACCESS EXPORT'!$B:$P,15,FALSE))))),IF('ACCESS EXPORT'!U1077="",UPPER(VLOOKUP(B1077,'ACCESS EXPORT'!$B:$P,15,FALSE)),IF(TODAY()-'ACCESS EXPORT'!U1077&lt;=30,CONCATENATE(UPPER(VLOOKUP(B1077,'ACCESS EXPORT'!$B:$P,15,FALSE)),""&amp;CHAR(10)&amp;"(NEW",TEXT('ACCESS EXPORT'!U1077," MM/DD/YYY)")),IF(AND(TODAY()-'ACCESS EXPORT'!U1077&gt;30,TODAY()&gt;0),UPPER(VLOOKUP(B1077,'ACCESS EXPORT'!$B:$P,15,FALSE)))))),IF('ACCESS EXPORT'!Y1077&lt;&gt;"",UPPER(CONCATENATE(UPPER(VLOOKUP(B1077,'ACCESS EXPORT'!$B:$P,15,FALSE)),""&amp;CHAR(10)&amp;"(Transfer Out",TEXT('ACCESS EXPORT'!Y1077," MM/DD/YYY)"))),IF('ACCESS EXPORT'!X1077&lt;&gt;"",UPPER(CONCATENATE(UPPER(VLOOKUP(B1077,'ACCESS EXPORT'!$B:$P,15,FALSE)),""&amp;CHAR(10)&amp;"(Transfer In",TEXT('ACCESS EXPORT'!X1077," MM/DD/YYY)"))))))</f>
        <v>DEBECHE-ADAMS, TERESA C.</v>
      </c>
      <c r="O1077" s="4" t="str">
        <f>_xlfn.IFNA(VLOOKUP(B1077,'ACCESS EXPORT'!$B:$Q,16,FALSE),"")</f>
        <v>MD</v>
      </c>
      <c r="P1077" s="4" t="str">
        <f>_xlfn.IFNA(VLOOKUP(B1077,'ACCESS EXPORT'!B:W,22,FALSE),"-")</f>
        <v>1538359161</v>
      </c>
      <c r="Q1077" s="4" t="str">
        <f>_xlfn.IFNA(VLOOKUP(A1077,'ACCESS EXPORT'!$A:$AG,33,0),"-")</f>
        <v>Bevine Whyte</v>
      </c>
      <c r="R1077" s="4" t="str">
        <f>_xlfn.IFNA(VLOOKUP(A1077,'ACCESS EXPORT'!$A:$AH,34,0),"-")</f>
        <v>Cheri Benedeti</v>
      </c>
      <c r="S1077" s="4" t="str">
        <f>_xlfn.IFNA(VLOOKUP(A1077,'ACCESS EXPORT'!$A:$AI,35,0),"-")</f>
        <v>Kikzeny Cartagena</v>
      </c>
      <c r="T1077" s="4" t="str">
        <f>_xlfn.IFNA(VLOOKUP(A1077,'ACCESS EXPORT'!$A:$AJ,36,0),"-")</f>
        <v>Everil Elliott</v>
      </c>
      <c r="U1077" s="4" t="str">
        <f>_xlfn.IFNA(VLOOKUP(A1077,'ACCESS EXPORT'!$A:$AK,37,0),"-")</f>
        <v>athena</v>
      </c>
      <c r="V1077" s="4" t="str">
        <f>_xlfn.IFNA(VLOOKUP(A1077,'ACCESS EXPORT'!$A:$AL,38,0),"-")</f>
        <v>FHMG_CTR COLON RECTAL_ORL</v>
      </c>
      <c r="W1077" s="4" t="str">
        <f>_xlfn.IFNA(VLOOKUP(A1077,'ACCESS EXPORT'!$A:$AM,39,0),"-")</f>
        <v/>
      </c>
      <c r="X1077" s="4" t="str">
        <f>_xlfn.IFNA(VLOOKUP(A1077,'ACCESS EXPORT'!$A:$AN,40,0),"-")</f>
        <v>John Del Rio / Shahla Cedeno</v>
      </c>
      <c r="Y1077" s="26" t="str">
        <f>_xlfn.IFNA(VLOOKUP(A1077,'ACCESS EXPORT'!A:AO,41,0),"")</f>
        <v>Andrea Desilva</v>
      </c>
      <c r="Z1077" s="26" t="str">
        <f>_xlfn.IFNA(VLOOKUP(A1077,'ACCESS EXPORT'!A:AP,42,0),"")</f>
        <v>Candace Goodman</v>
      </c>
      <c r="AA1077" s="26" t="str">
        <f>_xlfn.IFNA(VLOOKUP(A1077,'ACCESS EXPORT'!A:AQ,43,0),"")</f>
        <v>Tricia Greco</v>
      </c>
    </row>
    <row r="1078" spans="1:27" ht="18.75" x14ac:dyDescent="0.25">
      <c r="A1078" s="33">
        <v>131</v>
      </c>
      <c r="B1078" s="10">
        <v>1041</v>
      </c>
      <c r="C1078" s="7" t="str">
        <f ca="1">IFERROR(UPPER(IF(AND('ACCESS EXPORT'!AA1078="",'ACCESS EXPORT'!Z1078=""),VLOOKUP(A1078,'ACCESS EXPORT'!$A:$AF,32,FALSE),(IF('ACCESS EXPORT'!AA1078&lt;&gt;"",CONCATENATE(VLOOKUP(A1078,'ACCESS EXPORT'!$A:$AF,32,FALSE)," (Closed",TEXT('ACCESS EXPORT'!AA1078," MM/DD/YYY)")),IF(TODAY()&lt;(('ACCESS EXPORT'!Z1078)+30),CONCATENATE(VLOOKUP(A1078,'ACCESS EXPORT'!$A:$AF,32,FALSE)," (Opens",TEXT('ACCESS EXPORT'!Z1078," MM/DD/YYY)")),VLOOKUP(A1078,'ACCESS EXPORT'!$A:$AF,32,FALSE)))))),"-")</f>
        <v>ADVENTHEALTH MEDICAL GROUP COLORECTAL SURGERY AT ORLANDO</v>
      </c>
      <c r="D1078" s="3" t="str">
        <f ca="1">IFERROR(UPPER(IF(AND('ACCESS EXPORT'!AA1078="",'ACCESS EXPORT'!Z1078=""),VLOOKUP(A1078,'ACCESS EXPORT'!$A:$AF,28,FALSE),(IF('ACCESS EXPORT'!AA1078&lt;&gt;"",CONCATENATE(VLOOKUP(A1078,'ACCESS EXPORT'!$A:$AF,28,FALSE)," (Closed",TEXT('ACCESS EXPORT'!AA1078," MM/DD/YYY)")),IF(TODAY()&lt;(('ACCESS EXPORT'!Z1078)+30),CONCATENATE(VLOOKUP(A1078,'ACCESS EXPORT'!$A:$AF,28,FALSE)," (Opens",TEXT('ACCESS EXPORT'!Z1078," MM/DD/YYY)")),VLOOKUP(A1078,'ACCESS EXPORT'!$A:$AF,28,FALSE)))))),"-")</f>
        <v>CENTER FOR COLON &amp; RECTAL SURGERY - ORLANDO</v>
      </c>
      <c r="E1078" s="3" t="str">
        <f>VLOOKUP($A1078,'ACCESS EXPORT'!$A:$AF,3,FALSE)</f>
        <v>7960</v>
      </c>
      <c r="F1078" s="3" t="str">
        <f>UPPER(CONCATENATE(VLOOKUP(A1078,'ACCESS EXPORT'!$A:$AF,4,FALSE)," ",VLOOKUP(A1078,'ACCESS EXPORT'!$A:$AF,5,FALSE)," ",VLOOKUP(A1078,'ACCESS EXPORT'!$A:$AF,6,FALSE)," ",VLOOKUP(A1078,'ACCESS EXPORT'!$A:$AA,7,FALSE)," ",VLOOKUP(A1078,'ACCESS EXPORT'!$A:$AA,8,FALSE)))</f>
        <v>2415 N ORANGE AVE SUITE 300 ORLANDO FL 32804</v>
      </c>
      <c r="G1078" s="4" t="str">
        <f>UPPER(VLOOKUP($A1078,'ACCESS EXPORT'!$A:$AF,9,FALSE))</f>
        <v>ORANGE</v>
      </c>
      <c r="H1078" s="4" t="str">
        <f>_xlfn.IFNA(VLOOKUP($B1078,'ACCESS EXPORT'!$B:$J,9,FALSE),"")</f>
        <v>Central</v>
      </c>
      <c r="I1078" s="3" t="str">
        <f>CONCATENATE("(P)",VLOOKUP($A1078,'ACCESS EXPORT'!$A:$AF,11,FALSE)," (F)",VLOOKUP($A1078,'ACCESS EXPORT'!$A:$AF,29,FALSE))</f>
        <v>(P)(407) 303-2615 (F)(407) 303-0415</v>
      </c>
      <c r="J1078" s="4" t="str">
        <f>UPPER(VLOOKUP($A1078,'ACCESS EXPORT'!$A:$AF,12,FALSE))</f>
        <v>SURGERY</v>
      </c>
      <c r="K1078" s="4" t="str">
        <f>UPPER(VLOOKUP($A1078,'ACCESS EXPORT'!$A:$AF,13,FALSE))</f>
        <v>SCOTT HILL</v>
      </c>
      <c r="L1078" s="3" t="str">
        <f>IF(AND(VLOOKUP(A1078,'ACCESS EXPORT'!A:AE,1,0),'ACCESS EXPORT'!N1078=""),UPPER(CONCATENATE('ACCESS EXPORT'!AE1078)),IF(VLOOKUP(A1078,'ACCESS EXPORT'!A:AE,1,0),UPPER(CONCATENATE('ACCESS EXPORT'!N1078," "&amp;CHAR(10),'ACCESS EXPORT'!AE1078))))</f>
        <v xml:space="preserve">MICHELL ATHANASE 
</v>
      </c>
      <c r="M1078" s="4" t="str">
        <f>UPPER(VLOOKUP($A1078,'ACCESS EXPORT'!$A:$O,15,FALSE))</f>
        <v>TBD (PM)/LAQUITA FORD (OS)</v>
      </c>
      <c r="N1078" s="4" t="str">
        <f ca="1">IF(AND('ACCESS EXPORT'!X1078="",'ACCESS EXPORT'!Y1078=""),IF('ACCESS EXPORT'!V1078&lt;&gt;"",(IF(TODAY()-'ACCESS EXPORT'!V1078&gt;=-60,UPPER(CONCATENATE(VLOOKUP(B1078,'ACCESS EXPORT'!$B:$P,15,FALSE),""&amp;CHAR(10)&amp;"(SEP",TEXT('ACCESS EXPORT'!V1078," MM/DD/YYY)"))),IF(TODAY()-'ACCESS EXPORT'!V1078&lt;0,UPPER(VLOOKUP(B1078,'ACCESS EXPORT'!$B:$P,15,FALSE)),UPPER(VLOOKUP(B1078,'ACCESS EXPORT'!$B:$P,15,FALSE))))),IF('ACCESS EXPORT'!U1078="",UPPER(VLOOKUP(B1078,'ACCESS EXPORT'!$B:$P,15,FALSE)),IF(TODAY()-'ACCESS EXPORT'!U1078&lt;=30,CONCATENATE(UPPER(VLOOKUP(B1078,'ACCESS EXPORT'!$B:$P,15,FALSE)),""&amp;CHAR(10)&amp;"(NEW",TEXT('ACCESS EXPORT'!U1078," MM/DD/YYY)")),IF(AND(TODAY()-'ACCESS EXPORT'!U1078&gt;30,TODAY()&gt;0),UPPER(VLOOKUP(B1078,'ACCESS EXPORT'!$B:$P,15,FALSE)))))),IF('ACCESS EXPORT'!Y1078&lt;&gt;"",UPPER(CONCATENATE(UPPER(VLOOKUP(B1078,'ACCESS EXPORT'!$B:$P,15,FALSE)),""&amp;CHAR(10)&amp;"(Transfer Out",TEXT('ACCESS EXPORT'!Y1078," MM/DD/YYY)"))),IF('ACCESS EXPORT'!X1078&lt;&gt;"",UPPER(CONCATENATE(UPPER(VLOOKUP(B1078,'ACCESS EXPORT'!$B:$P,15,FALSE)),""&amp;CHAR(10)&amp;"(Transfer In",TEXT('ACCESS EXPORT'!X1078," MM/DD/YYY)"))))))</f>
        <v>NASSIF, GEORGE J.</v>
      </c>
      <c r="O1078" s="4" t="str">
        <f>_xlfn.IFNA(VLOOKUP(B1078,'ACCESS EXPORT'!$B:$Q,16,FALSE),"")</f>
        <v>DO</v>
      </c>
      <c r="P1078" s="4" t="str">
        <f>_xlfn.IFNA(VLOOKUP(B1078,'ACCESS EXPORT'!B:W,22,FALSE),"-")</f>
        <v>1942590393</v>
      </c>
      <c r="Q1078" s="4" t="str">
        <f>_xlfn.IFNA(VLOOKUP(A1078,'ACCESS EXPORT'!$A:$AG,33,0),"-")</f>
        <v>Bevine Whyte</v>
      </c>
      <c r="R1078" s="4" t="str">
        <f>_xlfn.IFNA(VLOOKUP(A1078,'ACCESS EXPORT'!$A:$AH,34,0),"-")</f>
        <v>Cheri Benedeti</v>
      </c>
      <c r="S1078" s="4" t="str">
        <f>_xlfn.IFNA(VLOOKUP(A1078,'ACCESS EXPORT'!$A:$AI,35,0),"-")</f>
        <v>Kikzeny Cartagena</v>
      </c>
      <c r="T1078" s="4" t="str">
        <f>_xlfn.IFNA(VLOOKUP(A1078,'ACCESS EXPORT'!$A:$AJ,36,0),"-")</f>
        <v>Everil Elliott</v>
      </c>
      <c r="U1078" s="4" t="str">
        <f>_xlfn.IFNA(VLOOKUP(A1078,'ACCESS EXPORT'!$A:$AK,37,0),"-")</f>
        <v>athena</v>
      </c>
      <c r="V1078" s="4" t="str">
        <f>_xlfn.IFNA(VLOOKUP(A1078,'ACCESS EXPORT'!$A:$AL,38,0),"-")</f>
        <v>FHMG_CTR COLON RECTAL_ORL</v>
      </c>
      <c r="W1078" s="4" t="str">
        <f>_xlfn.IFNA(VLOOKUP(A1078,'ACCESS EXPORT'!$A:$AM,39,0),"-")</f>
        <v/>
      </c>
      <c r="X1078" s="4" t="str">
        <f>_xlfn.IFNA(VLOOKUP(A1078,'ACCESS EXPORT'!$A:$AN,40,0),"-")</f>
        <v>John Del Rio / Shahla Cedeno</v>
      </c>
      <c r="Y1078" s="26" t="str">
        <f>_xlfn.IFNA(VLOOKUP(A1078,'ACCESS EXPORT'!A:AO,41,0),"")</f>
        <v>Andrea Desilva</v>
      </c>
      <c r="Z1078" s="26" t="str">
        <f>_xlfn.IFNA(VLOOKUP(A1078,'ACCESS EXPORT'!A:AP,42,0),"")</f>
        <v>Candace Goodman</v>
      </c>
      <c r="AA1078" s="26" t="str">
        <f>_xlfn.IFNA(VLOOKUP(A1078,'ACCESS EXPORT'!A:AQ,43,0),"")</f>
        <v>Tricia Greco</v>
      </c>
    </row>
    <row r="1079" spans="1:27" ht="18.75" x14ac:dyDescent="0.25">
      <c r="A1079" s="33">
        <v>334</v>
      </c>
      <c r="B1079" s="10">
        <v>1196</v>
      </c>
      <c r="C1079" s="7" t="str">
        <f ca="1">IFERROR(UPPER(IF(AND('ACCESS EXPORT'!AA1079="",'ACCESS EXPORT'!Z1079=""),VLOOKUP(A1079,'ACCESS EXPORT'!$A:$AF,32,FALSE),(IF('ACCESS EXPORT'!AA1079&lt;&gt;"",CONCATENATE(VLOOKUP(A1079,'ACCESS EXPORT'!$A:$AF,32,FALSE)," (Closed",TEXT('ACCESS EXPORT'!AA1079," MM/DD/YYY)")),IF(TODAY()&lt;(('ACCESS EXPORT'!Z1079)+30),CONCATENATE(VLOOKUP(A1079,'ACCESS EXPORT'!$A:$AF,32,FALSE)," (Opens",TEXT('ACCESS EXPORT'!Z1079," MM/DD/YYY)")),VLOOKUP(A1079,'ACCESS EXPORT'!$A:$AF,32,FALSE)))))),"-")</f>
        <v>ADVENTHEALTH MEDICAL GROUP COLORECTAL SURGERY AT LAKE MARY</v>
      </c>
      <c r="D1079" s="3" t="str">
        <f ca="1">IFERROR(UPPER(IF(AND('ACCESS EXPORT'!AA1079="",'ACCESS EXPORT'!Z1079=""),VLOOKUP(A1079,'ACCESS EXPORT'!$A:$AF,28,FALSE),(IF('ACCESS EXPORT'!AA1079&lt;&gt;"",CONCATENATE(VLOOKUP(A1079,'ACCESS EXPORT'!$A:$AF,28,FALSE)," (Closed",TEXT('ACCESS EXPORT'!AA1079," MM/DD/YYY)")),IF(TODAY()&lt;(('ACCESS EXPORT'!Z1079)+30),CONCATENATE(VLOOKUP(A1079,'ACCESS EXPORT'!$A:$AF,28,FALSE)," (Opens",TEXT('ACCESS EXPORT'!Z1079," MM/DD/YYY)")),VLOOKUP(A1079,'ACCESS EXPORT'!$A:$AF,28,FALSE)))))),"-")</f>
        <v>CENTER FOR COLON &amp; RECTAL SURGERY - LAKE MARY*</v>
      </c>
      <c r="E1079" s="3" t="str">
        <f>VLOOKUP($A1079,'ACCESS EXPORT'!$A:$AF,3,FALSE)</f>
        <v>7960</v>
      </c>
      <c r="F1079" s="3" t="str">
        <f>UPPER(CONCATENATE(VLOOKUP(A1079,'ACCESS EXPORT'!$A:$AF,4,FALSE)," ",VLOOKUP(A1079,'ACCESS EXPORT'!$A:$AF,5,FALSE)," ",VLOOKUP(A1079,'ACCESS EXPORT'!$A:$AF,6,FALSE)," ",VLOOKUP(A1079,'ACCESS EXPORT'!$A:$AA,7,FALSE)," ",VLOOKUP(A1079,'ACCESS EXPORT'!$A:$AA,8,FALSE)))</f>
        <v>755 RINEHART RD SUITE 100 LAKE MARY FL 32746</v>
      </c>
      <c r="G1079" s="4" t="str">
        <f>UPPER(VLOOKUP($A1079,'ACCESS EXPORT'!$A:$AF,9,FALSE))</f>
        <v>SEMINOLE</v>
      </c>
      <c r="H1079" s="4" t="str">
        <f>_xlfn.IFNA(VLOOKUP($B1079,'ACCESS EXPORT'!$B:$J,9,FALSE),"")</f>
        <v>Central</v>
      </c>
      <c r="I1079" s="3" t="str">
        <f>CONCATENATE("(P)",VLOOKUP($A1079,'ACCESS EXPORT'!$A:$AF,11,FALSE)," (F)",VLOOKUP($A1079,'ACCESS EXPORT'!$A:$AF,29,FALSE))</f>
        <v>(P)(407) 303-2615 (F)(407) 303-0415</v>
      </c>
      <c r="J1079" s="4" t="str">
        <f>UPPER(VLOOKUP($A1079,'ACCESS EXPORT'!$A:$AF,12,FALSE))</f>
        <v>SURGERY</v>
      </c>
      <c r="K1079" s="4" t="str">
        <f>UPPER(VLOOKUP($A1079,'ACCESS EXPORT'!$A:$AF,13,FALSE))</f>
        <v>SCOTT HILL</v>
      </c>
      <c r="L1079" s="3" t="str">
        <f>IF(AND(VLOOKUP(A1079,'ACCESS EXPORT'!A:AE,1,0),'ACCESS EXPORT'!N1079=""),UPPER(CONCATENATE('ACCESS EXPORT'!AE1079)),IF(VLOOKUP(A1079,'ACCESS EXPORT'!A:AE,1,0),UPPER(CONCATENATE('ACCESS EXPORT'!N1079," "&amp;CHAR(10),'ACCESS EXPORT'!AE1079))))</f>
        <v xml:space="preserve">MICHELL ATHANASE 
</v>
      </c>
      <c r="M1079" s="4" t="str">
        <f>UPPER(VLOOKUP($A1079,'ACCESS EXPORT'!$A:$O,15,FALSE))</f>
        <v>TBD (PM)/ MELISSA BROWN (OS)</v>
      </c>
      <c r="N1079" s="4" t="str">
        <f ca="1">IF(AND('ACCESS EXPORT'!X1079="",'ACCESS EXPORT'!Y1079=""),IF('ACCESS EXPORT'!V1079&lt;&gt;"",(IF(TODAY()-'ACCESS EXPORT'!V1079&gt;=-60,UPPER(CONCATENATE(VLOOKUP(B1079,'ACCESS EXPORT'!$B:$P,15,FALSE),""&amp;CHAR(10)&amp;"(SEP",TEXT('ACCESS EXPORT'!V1079," MM/DD/YYY)"))),IF(TODAY()-'ACCESS EXPORT'!V1079&lt;0,UPPER(VLOOKUP(B1079,'ACCESS EXPORT'!$B:$P,15,FALSE)),UPPER(VLOOKUP(B1079,'ACCESS EXPORT'!$B:$P,15,FALSE))))),IF('ACCESS EXPORT'!U1079="",UPPER(VLOOKUP(B1079,'ACCESS EXPORT'!$B:$P,15,FALSE)),IF(TODAY()-'ACCESS EXPORT'!U1079&lt;=30,CONCATENATE(UPPER(VLOOKUP(B1079,'ACCESS EXPORT'!$B:$P,15,FALSE)),""&amp;CHAR(10)&amp;"(NEW",TEXT('ACCESS EXPORT'!U1079," MM/DD/YYY)")),IF(AND(TODAY()-'ACCESS EXPORT'!U1079&gt;30,TODAY()&gt;0),UPPER(VLOOKUP(B1079,'ACCESS EXPORT'!$B:$P,15,FALSE)))))),IF('ACCESS EXPORT'!Y1079&lt;&gt;"",UPPER(CONCATENATE(UPPER(VLOOKUP(B1079,'ACCESS EXPORT'!$B:$P,15,FALSE)),""&amp;CHAR(10)&amp;"(Transfer Out",TEXT('ACCESS EXPORT'!Y1079," MM/DD/YYY)"))),IF('ACCESS EXPORT'!X1079&lt;&gt;"",UPPER(CONCATENATE(UPPER(VLOOKUP(B1079,'ACCESS EXPORT'!$B:$P,15,FALSE)),""&amp;CHAR(10)&amp;"(Transfer In",TEXT('ACCESS EXPORT'!X1079," MM/DD/YYY)"))))))</f>
        <v>MONSON, JOHN</v>
      </c>
      <c r="O1079" s="4" t="str">
        <f>_xlfn.IFNA(VLOOKUP(B1079,'ACCESS EXPORT'!$B:$Q,16,FALSE),"")</f>
        <v>MD</v>
      </c>
      <c r="P1079" s="4" t="str">
        <f>_xlfn.IFNA(VLOOKUP(B1079,'ACCESS EXPORT'!B:W,22,FALSE),"-")</f>
        <v>1982851119</v>
      </c>
      <c r="Q1079" s="4" t="str">
        <f>_xlfn.IFNA(VLOOKUP(A1079,'ACCESS EXPORT'!$A:$AG,33,0),"-")</f>
        <v>Ronald Paulin</v>
      </c>
      <c r="R1079" s="4" t="str">
        <f>_xlfn.IFNA(VLOOKUP(A1079,'ACCESS EXPORT'!$A:$AH,34,0),"-")</f>
        <v>Cheri Benedeti</v>
      </c>
      <c r="S1079" s="4" t="str">
        <f>_xlfn.IFNA(VLOOKUP(A1079,'ACCESS EXPORT'!$A:$AI,35,0),"-")</f>
        <v>Kikzeny Cartagena</v>
      </c>
      <c r="T1079" s="4" t="str">
        <f>_xlfn.IFNA(VLOOKUP(A1079,'ACCESS EXPORT'!$A:$AJ,36,0),"-")</f>
        <v>Everil Elliott</v>
      </c>
      <c r="U1079" s="4" t="str">
        <f>_xlfn.IFNA(VLOOKUP(A1079,'ACCESS EXPORT'!$A:$AK,37,0),"-")</f>
        <v>athena</v>
      </c>
      <c r="V1079" s="4" t="str">
        <f>_xlfn.IFNA(VLOOKUP(A1079,'ACCESS EXPORT'!$A:$AL,38,0),"-")</f>
        <v>FHMG_CTR COLON RECTAL_LM</v>
      </c>
      <c r="W1079" s="4" t="str">
        <f>_xlfn.IFNA(VLOOKUP(A1079,'ACCESS EXPORT'!$A:$AM,39,0),"-")</f>
        <v/>
      </c>
      <c r="X1079" s="4" t="str">
        <f>_xlfn.IFNA(VLOOKUP(A1079,'ACCESS EXPORT'!$A:$AN,40,0),"-")</f>
        <v>John Del Rio / Shahla Cedeno</v>
      </c>
      <c r="Y1079" s="26" t="str">
        <f>_xlfn.IFNA(VLOOKUP(A1079,'ACCESS EXPORT'!A:AO,41,0),"")</f>
        <v>Andrea Desilva</v>
      </c>
      <c r="Z1079" s="26" t="str">
        <f>_xlfn.IFNA(VLOOKUP(A1079,'ACCESS EXPORT'!A:AP,42,0),"")</f>
        <v>Candace Goodman</v>
      </c>
      <c r="AA1079" s="26" t="str">
        <f>_xlfn.IFNA(VLOOKUP(A1079,'ACCESS EXPORT'!A:AQ,43,0),"")</f>
        <v>Tricia Greco</v>
      </c>
    </row>
    <row r="1080" spans="1:27" ht="18.75" x14ac:dyDescent="0.25">
      <c r="A1080" s="33">
        <v>131</v>
      </c>
      <c r="B1080" s="10">
        <v>1194</v>
      </c>
      <c r="C1080" s="7" t="str">
        <f ca="1">IFERROR(UPPER(IF(AND('ACCESS EXPORT'!AA1080="",'ACCESS EXPORT'!Z1080=""),VLOOKUP(A1080,'ACCESS EXPORT'!$A:$AF,32,FALSE),(IF('ACCESS EXPORT'!AA1080&lt;&gt;"",CONCATENATE(VLOOKUP(A1080,'ACCESS EXPORT'!$A:$AF,32,FALSE)," (Closed",TEXT('ACCESS EXPORT'!AA1080," MM/DD/YYY)")),IF(TODAY()&lt;(('ACCESS EXPORT'!Z1080)+30),CONCATENATE(VLOOKUP(A1080,'ACCESS EXPORT'!$A:$AF,32,FALSE)," (Opens",TEXT('ACCESS EXPORT'!Z1080," MM/DD/YYY)")),VLOOKUP(A1080,'ACCESS EXPORT'!$A:$AF,32,FALSE)))))),"-")</f>
        <v>ADVENTHEALTH MEDICAL GROUP COLORECTAL SURGERY AT ORLANDO</v>
      </c>
      <c r="D1080" s="3" t="str">
        <f ca="1">IFERROR(UPPER(IF(AND('ACCESS EXPORT'!AA1080="",'ACCESS EXPORT'!Z1080=""),VLOOKUP(A1080,'ACCESS EXPORT'!$A:$AF,28,FALSE),(IF('ACCESS EXPORT'!AA1080&lt;&gt;"",CONCATENATE(VLOOKUP(A1080,'ACCESS EXPORT'!$A:$AF,28,FALSE)," (Closed",TEXT('ACCESS EXPORT'!AA1080," MM/DD/YYY)")),IF(TODAY()&lt;(('ACCESS EXPORT'!Z1080)+30),CONCATENATE(VLOOKUP(A1080,'ACCESS EXPORT'!$A:$AF,28,FALSE)," (Opens",TEXT('ACCESS EXPORT'!Z1080," MM/DD/YYY)")),VLOOKUP(A1080,'ACCESS EXPORT'!$A:$AF,28,FALSE)))))),"-")</f>
        <v>CENTER FOR COLON &amp; RECTAL SURGERY - ORLANDO</v>
      </c>
      <c r="E1080" s="3" t="str">
        <f>VLOOKUP($A1080,'ACCESS EXPORT'!$A:$AF,3,FALSE)</f>
        <v>7960</v>
      </c>
      <c r="F1080" s="3" t="str">
        <f>UPPER(CONCATENATE(VLOOKUP(A1080,'ACCESS EXPORT'!$A:$AF,4,FALSE)," ",VLOOKUP(A1080,'ACCESS EXPORT'!$A:$AF,5,FALSE)," ",VLOOKUP(A1080,'ACCESS EXPORT'!$A:$AF,6,FALSE)," ",VLOOKUP(A1080,'ACCESS EXPORT'!$A:$AA,7,FALSE)," ",VLOOKUP(A1080,'ACCESS EXPORT'!$A:$AA,8,FALSE)))</f>
        <v>2415 N ORANGE AVE SUITE 300 ORLANDO FL 32804</v>
      </c>
      <c r="G1080" s="4" t="str">
        <f>UPPER(VLOOKUP($A1080,'ACCESS EXPORT'!$A:$AF,9,FALSE))</f>
        <v>ORANGE</v>
      </c>
      <c r="H1080" s="4" t="str">
        <f>_xlfn.IFNA(VLOOKUP($B1080,'ACCESS EXPORT'!$B:$J,9,FALSE),"")</f>
        <v>Central</v>
      </c>
      <c r="I1080" s="3" t="str">
        <f>CONCATENATE("(P)",VLOOKUP($A1080,'ACCESS EXPORT'!$A:$AF,11,FALSE)," (F)",VLOOKUP($A1080,'ACCESS EXPORT'!$A:$AF,29,FALSE))</f>
        <v>(P)(407) 303-2615 (F)(407) 303-0415</v>
      </c>
      <c r="J1080" s="4" t="str">
        <f>UPPER(VLOOKUP($A1080,'ACCESS EXPORT'!$A:$AF,12,FALSE))</f>
        <v>SURGERY</v>
      </c>
      <c r="K1080" s="4" t="str">
        <f>UPPER(VLOOKUP($A1080,'ACCESS EXPORT'!$A:$AF,13,FALSE))</f>
        <v>SCOTT HILL</v>
      </c>
      <c r="L1080" s="3" t="str">
        <f>IF(AND(VLOOKUP(A1080,'ACCESS EXPORT'!A:AE,1,0),'ACCESS EXPORT'!N1080=""),UPPER(CONCATENATE('ACCESS EXPORT'!AE1080)),IF(VLOOKUP(A1080,'ACCESS EXPORT'!A:AE,1,0),UPPER(CONCATENATE('ACCESS EXPORT'!N1080," "&amp;CHAR(10),'ACCESS EXPORT'!AE1080))))</f>
        <v xml:space="preserve">MICHELL ATHANASE 
</v>
      </c>
      <c r="M1080" s="4" t="str">
        <f>UPPER(VLOOKUP($A1080,'ACCESS EXPORT'!$A:$O,15,FALSE))</f>
        <v>TBD (PM)/LAQUITA FORD (OS)</v>
      </c>
      <c r="N1080" s="4" t="str">
        <f ca="1">IF(AND('ACCESS EXPORT'!X1080="",'ACCESS EXPORT'!Y1080=""),IF('ACCESS EXPORT'!V1080&lt;&gt;"",(IF(TODAY()-'ACCESS EXPORT'!V1080&gt;=-60,UPPER(CONCATENATE(VLOOKUP(B1080,'ACCESS EXPORT'!$B:$P,15,FALSE),""&amp;CHAR(10)&amp;"(SEP",TEXT('ACCESS EXPORT'!V1080," MM/DD/YYY)"))),IF(TODAY()-'ACCESS EXPORT'!V1080&lt;0,UPPER(VLOOKUP(B1080,'ACCESS EXPORT'!$B:$P,15,FALSE)),UPPER(VLOOKUP(B1080,'ACCESS EXPORT'!$B:$P,15,FALSE))))),IF('ACCESS EXPORT'!U1080="",UPPER(VLOOKUP(B1080,'ACCESS EXPORT'!$B:$P,15,FALSE)),IF(TODAY()-'ACCESS EXPORT'!U1080&lt;=30,CONCATENATE(UPPER(VLOOKUP(B1080,'ACCESS EXPORT'!$B:$P,15,FALSE)),""&amp;CHAR(10)&amp;"(NEW",TEXT('ACCESS EXPORT'!U1080," MM/DD/YYY)")),IF(AND(TODAY()-'ACCESS EXPORT'!U1080&gt;30,TODAY()&gt;0),UPPER(VLOOKUP(B1080,'ACCESS EXPORT'!$B:$P,15,FALSE)))))),IF('ACCESS EXPORT'!Y1080&lt;&gt;"",UPPER(CONCATENATE(UPPER(VLOOKUP(B1080,'ACCESS EXPORT'!$B:$P,15,FALSE)),""&amp;CHAR(10)&amp;"(Transfer Out",TEXT('ACCESS EXPORT'!Y1080," MM/DD/YYY)"))),IF('ACCESS EXPORT'!X1080&lt;&gt;"",UPPER(CONCATENATE(UPPER(VLOOKUP(B1080,'ACCESS EXPORT'!$B:$P,15,FALSE)),""&amp;CHAR(10)&amp;"(Transfer In",TEXT('ACCESS EXPORT'!X1080," MM/DD/YYY)"))))))</f>
        <v>LEWIS, LAURA
(SEP 05/25/2019)</v>
      </c>
      <c r="O1080" s="4" t="str">
        <f>_xlfn.IFNA(VLOOKUP(B1080,'ACCESS EXPORT'!$B:$Q,16,FALSE),"")</f>
        <v>PA-C</v>
      </c>
      <c r="P1080" s="4" t="str">
        <f>_xlfn.IFNA(VLOOKUP(B1080,'ACCESS EXPORT'!B:W,22,FALSE),"-")</f>
        <v>1245781509</v>
      </c>
      <c r="Q1080" s="4" t="str">
        <f>_xlfn.IFNA(VLOOKUP(A1080,'ACCESS EXPORT'!$A:$AG,33,0),"-")</f>
        <v>Bevine Whyte</v>
      </c>
      <c r="R1080" s="4" t="str">
        <f>_xlfn.IFNA(VLOOKUP(A1080,'ACCESS EXPORT'!$A:$AH,34,0),"-")</f>
        <v>Cheri Benedeti</v>
      </c>
      <c r="S1080" s="4" t="str">
        <f>_xlfn.IFNA(VLOOKUP(A1080,'ACCESS EXPORT'!$A:$AI,35,0),"-")</f>
        <v>Kikzeny Cartagena</v>
      </c>
      <c r="T1080" s="4" t="str">
        <f>_xlfn.IFNA(VLOOKUP(A1080,'ACCESS EXPORT'!$A:$AJ,36,0),"-")</f>
        <v>Everil Elliott</v>
      </c>
      <c r="U1080" s="4" t="str">
        <f>_xlfn.IFNA(VLOOKUP(A1080,'ACCESS EXPORT'!$A:$AK,37,0),"-")</f>
        <v>athena</v>
      </c>
      <c r="V1080" s="4" t="str">
        <f>_xlfn.IFNA(VLOOKUP(A1080,'ACCESS EXPORT'!$A:$AL,38,0),"-")</f>
        <v>FHMG_CTR COLON RECTAL_ORL</v>
      </c>
      <c r="W1080" s="4" t="str">
        <f>_xlfn.IFNA(VLOOKUP(A1080,'ACCESS EXPORT'!$A:$AM,39,0),"-")</f>
        <v/>
      </c>
      <c r="X1080" s="4" t="str">
        <f>_xlfn.IFNA(VLOOKUP(A1080,'ACCESS EXPORT'!$A:$AN,40,0),"-")</f>
        <v>John Del Rio / Shahla Cedeno</v>
      </c>
      <c r="Y1080" s="26" t="str">
        <f>_xlfn.IFNA(VLOOKUP(A1080,'ACCESS EXPORT'!A:AO,41,0),"")</f>
        <v>Andrea Desilva</v>
      </c>
      <c r="Z1080" s="26" t="str">
        <f>_xlfn.IFNA(VLOOKUP(A1080,'ACCESS EXPORT'!A:AP,42,0),"")</f>
        <v>Candace Goodman</v>
      </c>
      <c r="AA1080" s="26" t="str">
        <f>_xlfn.IFNA(VLOOKUP(A1080,'ACCESS EXPORT'!A:AQ,43,0),"")</f>
        <v>Tricia Greco</v>
      </c>
    </row>
    <row r="1081" spans="1:27" ht="18.75" x14ac:dyDescent="0.25">
      <c r="A1081" s="33">
        <v>131</v>
      </c>
      <c r="B1081" s="10">
        <v>1192</v>
      </c>
      <c r="C1081" s="7" t="str">
        <f ca="1">IFERROR(UPPER(IF(AND('ACCESS EXPORT'!AA1081="",'ACCESS EXPORT'!Z1081=""),VLOOKUP(A1081,'ACCESS EXPORT'!$A:$AF,32,FALSE),(IF('ACCESS EXPORT'!AA1081&lt;&gt;"",CONCATENATE(VLOOKUP(A1081,'ACCESS EXPORT'!$A:$AF,32,FALSE)," (Closed",TEXT('ACCESS EXPORT'!AA1081," MM/DD/YYY)")),IF(TODAY()&lt;(('ACCESS EXPORT'!Z1081)+30),CONCATENATE(VLOOKUP(A1081,'ACCESS EXPORT'!$A:$AF,32,FALSE)," (Opens",TEXT('ACCESS EXPORT'!Z1081," MM/DD/YYY)")),VLOOKUP(A1081,'ACCESS EXPORT'!$A:$AF,32,FALSE)))))),"-")</f>
        <v>ADVENTHEALTH MEDICAL GROUP COLORECTAL SURGERY AT ORLANDO</v>
      </c>
      <c r="D1081" s="3" t="str">
        <f ca="1">IFERROR(UPPER(IF(AND('ACCESS EXPORT'!AA1081="",'ACCESS EXPORT'!Z1081=""),VLOOKUP(A1081,'ACCESS EXPORT'!$A:$AF,28,FALSE),(IF('ACCESS EXPORT'!AA1081&lt;&gt;"",CONCATENATE(VLOOKUP(A1081,'ACCESS EXPORT'!$A:$AF,28,FALSE)," (Closed",TEXT('ACCESS EXPORT'!AA1081," MM/DD/YYY)")),IF(TODAY()&lt;(('ACCESS EXPORT'!Z1081)+30),CONCATENATE(VLOOKUP(A1081,'ACCESS EXPORT'!$A:$AF,28,FALSE)," (Opens",TEXT('ACCESS EXPORT'!Z1081," MM/DD/YYY)")),VLOOKUP(A1081,'ACCESS EXPORT'!$A:$AF,28,FALSE)))))),"-")</f>
        <v>CENTER FOR COLON &amp; RECTAL SURGERY - ORLANDO</v>
      </c>
      <c r="E1081" s="3" t="str">
        <f>VLOOKUP($A1081,'ACCESS EXPORT'!$A:$AF,3,FALSE)</f>
        <v>7960</v>
      </c>
      <c r="F1081" s="3" t="str">
        <f>UPPER(CONCATENATE(VLOOKUP(A1081,'ACCESS EXPORT'!$A:$AF,4,FALSE)," ",VLOOKUP(A1081,'ACCESS EXPORT'!$A:$AF,5,FALSE)," ",VLOOKUP(A1081,'ACCESS EXPORT'!$A:$AF,6,FALSE)," ",VLOOKUP(A1081,'ACCESS EXPORT'!$A:$AA,7,FALSE)," ",VLOOKUP(A1081,'ACCESS EXPORT'!$A:$AA,8,FALSE)))</f>
        <v>2415 N ORANGE AVE SUITE 300 ORLANDO FL 32804</v>
      </c>
      <c r="G1081" s="4" t="str">
        <f>UPPER(VLOOKUP($A1081,'ACCESS EXPORT'!$A:$AF,9,FALSE))</f>
        <v>ORANGE</v>
      </c>
      <c r="H1081" s="4" t="str">
        <f>_xlfn.IFNA(VLOOKUP($B1081,'ACCESS EXPORT'!$B:$J,9,FALSE),"")</f>
        <v>Central</v>
      </c>
      <c r="I1081" s="3" t="str">
        <f>CONCATENATE("(P)",VLOOKUP($A1081,'ACCESS EXPORT'!$A:$AF,11,FALSE)," (F)",VLOOKUP($A1081,'ACCESS EXPORT'!$A:$AF,29,FALSE))</f>
        <v>(P)(407) 303-2615 (F)(407) 303-0415</v>
      </c>
      <c r="J1081" s="4" t="str">
        <f>UPPER(VLOOKUP($A1081,'ACCESS EXPORT'!$A:$AF,12,FALSE))</f>
        <v>SURGERY</v>
      </c>
      <c r="K1081" s="4" t="str">
        <f>UPPER(VLOOKUP($A1081,'ACCESS EXPORT'!$A:$AF,13,FALSE))</f>
        <v>SCOTT HILL</v>
      </c>
      <c r="L1081" s="3" t="str">
        <f>IF(AND(VLOOKUP(A1081,'ACCESS EXPORT'!A:AE,1,0),'ACCESS EXPORT'!N1081=""),UPPER(CONCATENATE('ACCESS EXPORT'!AE1081)),IF(VLOOKUP(A1081,'ACCESS EXPORT'!A:AE,1,0),UPPER(CONCATENATE('ACCESS EXPORT'!N1081," "&amp;CHAR(10),'ACCESS EXPORT'!AE1081))))</f>
        <v xml:space="preserve">MICHELL ATHANASE 
</v>
      </c>
      <c r="M1081" s="4" t="str">
        <f>UPPER(VLOOKUP($A1081,'ACCESS EXPORT'!$A:$O,15,FALSE))</f>
        <v>TBD (PM)/LAQUITA FORD (OS)</v>
      </c>
      <c r="N1081" s="4" t="str">
        <f ca="1">IF(AND('ACCESS EXPORT'!X1081="",'ACCESS EXPORT'!Y1081=""),IF('ACCESS EXPORT'!V1081&lt;&gt;"",(IF(TODAY()-'ACCESS EXPORT'!V1081&gt;=-60,UPPER(CONCATENATE(VLOOKUP(B1081,'ACCESS EXPORT'!$B:$P,15,FALSE),""&amp;CHAR(10)&amp;"(SEP",TEXT('ACCESS EXPORT'!V1081," MM/DD/YYY)"))),IF(TODAY()-'ACCESS EXPORT'!V1081&lt;0,UPPER(VLOOKUP(B1081,'ACCESS EXPORT'!$B:$P,15,FALSE)),UPPER(VLOOKUP(B1081,'ACCESS EXPORT'!$B:$P,15,FALSE))))),IF('ACCESS EXPORT'!U1081="",UPPER(VLOOKUP(B1081,'ACCESS EXPORT'!$B:$P,15,FALSE)),IF(TODAY()-'ACCESS EXPORT'!U1081&lt;=30,CONCATENATE(UPPER(VLOOKUP(B1081,'ACCESS EXPORT'!$B:$P,15,FALSE)),""&amp;CHAR(10)&amp;"(NEW",TEXT('ACCESS EXPORT'!U1081," MM/DD/YYY)")),IF(AND(TODAY()-'ACCESS EXPORT'!U1081&gt;30,TODAY()&gt;0),UPPER(VLOOKUP(B1081,'ACCESS EXPORT'!$B:$P,15,FALSE)))))),IF('ACCESS EXPORT'!Y1081&lt;&gt;"",UPPER(CONCATENATE(UPPER(VLOOKUP(B1081,'ACCESS EXPORT'!$B:$P,15,FALSE)),""&amp;CHAR(10)&amp;"(Transfer Out",TEXT('ACCESS EXPORT'!Y1081," MM/DD/YYY)"))),IF('ACCESS EXPORT'!X1081&lt;&gt;"",UPPER(CONCATENATE(UPPER(VLOOKUP(B1081,'ACCESS EXPORT'!$B:$P,15,FALSE)),""&amp;CHAR(10)&amp;"(Transfer In",TEXT('ACCESS EXPORT'!X1081," MM/DD/YYY)"))))))</f>
        <v>ALBERT, MATTHEW ROSS</v>
      </c>
      <c r="O1081" s="4" t="str">
        <f>_xlfn.IFNA(VLOOKUP(B1081,'ACCESS EXPORT'!$B:$Q,16,FALSE),"")</f>
        <v>MD</v>
      </c>
      <c r="P1081" s="4" t="str">
        <f>_xlfn.IFNA(VLOOKUP(B1081,'ACCESS EXPORT'!B:W,22,FALSE),"-")</f>
        <v>1699729244</v>
      </c>
      <c r="Q1081" s="4" t="str">
        <f>_xlfn.IFNA(VLOOKUP(A1081,'ACCESS EXPORT'!$A:$AG,33,0),"-")</f>
        <v>Bevine Whyte</v>
      </c>
      <c r="R1081" s="4" t="str">
        <f>_xlfn.IFNA(VLOOKUP(A1081,'ACCESS EXPORT'!$A:$AH,34,0),"-")</f>
        <v>Cheri Benedeti</v>
      </c>
      <c r="S1081" s="4" t="str">
        <f>_xlfn.IFNA(VLOOKUP(A1081,'ACCESS EXPORT'!$A:$AI,35,0),"-")</f>
        <v>Kikzeny Cartagena</v>
      </c>
      <c r="T1081" s="4" t="str">
        <f>_xlfn.IFNA(VLOOKUP(A1081,'ACCESS EXPORT'!$A:$AJ,36,0),"-")</f>
        <v>Everil Elliott</v>
      </c>
      <c r="U1081" s="4" t="str">
        <f>_xlfn.IFNA(VLOOKUP(A1081,'ACCESS EXPORT'!$A:$AK,37,0),"-")</f>
        <v>athena</v>
      </c>
      <c r="V1081" s="4" t="str">
        <f>_xlfn.IFNA(VLOOKUP(A1081,'ACCESS EXPORT'!$A:$AL,38,0),"-")</f>
        <v>FHMG_CTR COLON RECTAL_ORL</v>
      </c>
      <c r="W1081" s="4" t="str">
        <f>_xlfn.IFNA(VLOOKUP(A1081,'ACCESS EXPORT'!$A:$AM,39,0),"-")</f>
        <v/>
      </c>
      <c r="X1081" s="4" t="str">
        <f>_xlfn.IFNA(VLOOKUP(A1081,'ACCESS EXPORT'!$A:$AN,40,0),"-")</f>
        <v>John Del Rio / Shahla Cedeno</v>
      </c>
      <c r="Y1081" s="26" t="str">
        <f>_xlfn.IFNA(VLOOKUP(A1081,'ACCESS EXPORT'!A:AO,41,0),"")</f>
        <v>Andrea Desilva</v>
      </c>
      <c r="Z1081" s="26" t="str">
        <f>_xlfn.IFNA(VLOOKUP(A1081,'ACCESS EXPORT'!A:AP,42,0),"")</f>
        <v>Candace Goodman</v>
      </c>
      <c r="AA1081" s="26" t="str">
        <f>_xlfn.IFNA(VLOOKUP(A1081,'ACCESS EXPORT'!A:AQ,43,0),"")</f>
        <v>Tricia Greco</v>
      </c>
    </row>
    <row r="1082" spans="1:27" ht="18.75" x14ac:dyDescent="0.25">
      <c r="A1082" s="33">
        <v>131</v>
      </c>
      <c r="B1082" s="10">
        <v>2155</v>
      </c>
      <c r="C1082" s="7" t="str">
        <f ca="1">IFERROR(UPPER(IF(AND('ACCESS EXPORT'!AA1082="",'ACCESS EXPORT'!Z1082=""),VLOOKUP(A1082,'ACCESS EXPORT'!$A:$AF,32,FALSE),(IF('ACCESS EXPORT'!AA1082&lt;&gt;"",CONCATENATE(VLOOKUP(A1082,'ACCESS EXPORT'!$A:$AF,32,FALSE)," (Closed",TEXT('ACCESS EXPORT'!AA1082," MM/DD/YYY)")),IF(TODAY()&lt;(('ACCESS EXPORT'!Z1082)+30),CONCATENATE(VLOOKUP(A1082,'ACCESS EXPORT'!$A:$AF,32,FALSE)," (Opens",TEXT('ACCESS EXPORT'!Z1082," MM/DD/YYY)")),VLOOKUP(A1082,'ACCESS EXPORT'!$A:$AF,32,FALSE)))))),"-")</f>
        <v>ADVENTHEALTH MEDICAL GROUP COLORECTAL SURGERY AT ORLANDO</v>
      </c>
      <c r="D1082" s="3" t="str">
        <f ca="1">IFERROR(UPPER(IF(AND('ACCESS EXPORT'!AA1082="",'ACCESS EXPORT'!Z1082=""),VLOOKUP(A1082,'ACCESS EXPORT'!$A:$AF,28,FALSE),(IF('ACCESS EXPORT'!AA1082&lt;&gt;"",CONCATENATE(VLOOKUP(A1082,'ACCESS EXPORT'!$A:$AF,28,FALSE)," (Closed",TEXT('ACCESS EXPORT'!AA1082," MM/DD/YYY)")),IF(TODAY()&lt;(('ACCESS EXPORT'!Z1082)+30),CONCATENATE(VLOOKUP(A1082,'ACCESS EXPORT'!$A:$AF,28,FALSE)," (Opens",TEXT('ACCESS EXPORT'!Z1082," MM/DD/YYY)")),VLOOKUP(A1082,'ACCESS EXPORT'!$A:$AF,28,FALSE)))))),"-")</f>
        <v>CENTER FOR COLON &amp; RECTAL SURGERY - ORLANDO</v>
      </c>
      <c r="E1082" s="3" t="str">
        <f>VLOOKUP($A1082,'ACCESS EXPORT'!$A:$AF,3,FALSE)</f>
        <v>7960</v>
      </c>
      <c r="F1082" s="3" t="str">
        <f>UPPER(CONCATENATE(VLOOKUP(A1082,'ACCESS EXPORT'!$A:$AF,4,FALSE)," ",VLOOKUP(A1082,'ACCESS EXPORT'!$A:$AF,5,FALSE)," ",VLOOKUP(A1082,'ACCESS EXPORT'!$A:$AF,6,FALSE)," ",VLOOKUP(A1082,'ACCESS EXPORT'!$A:$AA,7,FALSE)," ",VLOOKUP(A1082,'ACCESS EXPORT'!$A:$AA,8,FALSE)))</f>
        <v>2415 N ORANGE AVE SUITE 300 ORLANDO FL 32804</v>
      </c>
      <c r="G1082" s="4" t="str">
        <f>UPPER(VLOOKUP($A1082,'ACCESS EXPORT'!$A:$AF,9,FALSE))</f>
        <v>ORANGE</v>
      </c>
      <c r="H1082" s="4" t="str">
        <f>_xlfn.IFNA(VLOOKUP($B1082,'ACCESS EXPORT'!$B:$J,9,FALSE),"")</f>
        <v>Central</v>
      </c>
      <c r="I1082" s="3" t="str">
        <f>CONCATENATE("(P)",VLOOKUP($A1082,'ACCESS EXPORT'!$A:$AF,11,FALSE)," (F)",VLOOKUP($A1082,'ACCESS EXPORT'!$A:$AF,29,FALSE))</f>
        <v>(P)(407) 303-2615 (F)(407) 303-0415</v>
      </c>
      <c r="J1082" s="4" t="str">
        <f>UPPER(VLOOKUP($A1082,'ACCESS EXPORT'!$A:$AF,12,FALSE))</f>
        <v>SURGERY</v>
      </c>
      <c r="K1082" s="4" t="str">
        <f>UPPER(VLOOKUP($A1082,'ACCESS EXPORT'!$A:$AF,13,FALSE))</f>
        <v>SCOTT HILL</v>
      </c>
      <c r="L1082" s="3" t="str">
        <f>IF(AND(VLOOKUP(A1082,'ACCESS EXPORT'!A:AE,1,0),'ACCESS EXPORT'!N1082=""),UPPER(CONCATENATE('ACCESS EXPORT'!AE1082)),IF(VLOOKUP(A1082,'ACCESS EXPORT'!A:AE,1,0),UPPER(CONCATENATE('ACCESS EXPORT'!N1082," "&amp;CHAR(10),'ACCESS EXPORT'!AE1082))))</f>
        <v xml:space="preserve">MICHELL ATHANASE 
</v>
      </c>
      <c r="M1082" s="4" t="str">
        <f>UPPER(VLOOKUP($A1082,'ACCESS EXPORT'!$A:$O,15,FALSE))</f>
        <v>TBD (PM)/LAQUITA FORD (OS)</v>
      </c>
      <c r="N1082" s="4" t="str">
        <f ca="1">IF(AND('ACCESS EXPORT'!X1082="",'ACCESS EXPORT'!Y1082=""),IF('ACCESS EXPORT'!V1082&lt;&gt;"",(IF(TODAY()-'ACCESS EXPORT'!V1082&gt;=-60,UPPER(CONCATENATE(VLOOKUP(B1082,'ACCESS EXPORT'!$B:$P,15,FALSE),""&amp;CHAR(10)&amp;"(SEP",TEXT('ACCESS EXPORT'!V1082," MM/DD/YYY)"))),IF(TODAY()-'ACCESS EXPORT'!V1082&lt;0,UPPER(VLOOKUP(B1082,'ACCESS EXPORT'!$B:$P,15,FALSE)),UPPER(VLOOKUP(B1082,'ACCESS EXPORT'!$B:$P,15,FALSE))))),IF('ACCESS EXPORT'!U1082="",UPPER(VLOOKUP(B1082,'ACCESS EXPORT'!$B:$P,15,FALSE)),IF(TODAY()-'ACCESS EXPORT'!U1082&lt;=30,CONCATENATE(UPPER(VLOOKUP(B1082,'ACCESS EXPORT'!$B:$P,15,FALSE)),""&amp;CHAR(10)&amp;"(NEW",TEXT('ACCESS EXPORT'!U1082," MM/DD/YYY)")),IF(AND(TODAY()-'ACCESS EXPORT'!U1082&gt;30,TODAY()&gt;0),UPPER(VLOOKUP(B1082,'ACCESS EXPORT'!$B:$P,15,FALSE)))))),IF('ACCESS EXPORT'!Y1082&lt;&gt;"",UPPER(CONCATENATE(UPPER(VLOOKUP(B1082,'ACCESS EXPORT'!$B:$P,15,FALSE)),""&amp;CHAR(10)&amp;"(Transfer Out",TEXT('ACCESS EXPORT'!Y1082," MM/DD/YYY)"))),IF('ACCESS EXPORT'!X1082&lt;&gt;"",UPPER(CONCATENATE(UPPER(VLOOKUP(B1082,'ACCESS EXPORT'!$B:$P,15,FALSE)),""&amp;CHAR(10)&amp;"(Transfer In",TEXT('ACCESS EXPORT'!X1082," MM/DD/YYY)"))))))</f>
        <v>GARCIA-HENRIQUEZ, NORBERT</v>
      </c>
      <c r="O1082" s="4" t="str">
        <f>_xlfn.IFNA(VLOOKUP(B1082,'ACCESS EXPORT'!$B:$Q,16,FALSE),"")</f>
        <v>MD</v>
      </c>
      <c r="P1082" s="4" t="str">
        <f>_xlfn.IFNA(VLOOKUP(B1082,'ACCESS EXPORT'!B:W,22,FALSE),"-")</f>
        <v>1992004576</v>
      </c>
      <c r="Q1082" s="4" t="str">
        <f>_xlfn.IFNA(VLOOKUP(A1082,'ACCESS EXPORT'!$A:$AG,33,0),"-")</f>
        <v>Bevine Whyte</v>
      </c>
      <c r="R1082" s="4" t="str">
        <f>_xlfn.IFNA(VLOOKUP(A1082,'ACCESS EXPORT'!$A:$AH,34,0),"-")</f>
        <v>Cheri Benedeti</v>
      </c>
      <c r="S1082" s="4" t="str">
        <f>_xlfn.IFNA(VLOOKUP(A1082,'ACCESS EXPORT'!$A:$AI,35,0),"-")</f>
        <v>Kikzeny Cartagena</v>
      </c>
      <c r="T1082" s="4" t="str">
        <f>_xlfn.IFNA(VLOOKUP(A1082,'ACCESS EXPORT'!$A:$AJ,36,0),"-")</f>
        <v>Everil Elliott</v>
      </c>
      <c r="U1082" s="4" t="str">
        <f>_xlfn.IFNA(VLOOKUP(A1082,'ACCESS EXPORT'!$A:$AK,37,0),"-")</f>
        <v>athena</v>
      </c>
      <c r="V1082" s="4" t="str">
        <f>_xlfn.IFNA(VLOOKUP(A1082,'ACCESS EXPORT'!$A:$AL,38,0),"-")</f>
        <v>FHMG_CTR COLON RECTAL_ORL</v>
      </c>
      <c r="W1082" s="4" t="str">
        <f>_xlfn.IFNA(VLOOKUP(A1082,'ACCESS EXPORT'!$A:$AM,39,0),"-")</f>
        <v/>
      </c>
      <c r="X1082" s="4" t="str">
        <f>_xlfn.IFNA(VLOOKUP(A1082,'ACCESS EXPORT'!$A:$AN,40,0),"-")</f>
        <v>John Del Rio / Shahla Cedeno</v>
      </c>
      <c r="Y1082" s="26" t="str">
        <f>_xlfn.IFNA(VLOOKUP(A1082,'ACCESS EXPORT'!A:AO,41,0),"")</f>
        <v>Andrea Desilva</v>
      </c>
      <c r="Z1082" s="26" t="str">
        <f>_xlfn.IFNA(VLOOKUP(A1082,'ACCESS EXPORT'!A:AP,42,0),"")</f>
        <v>Candace Goodman</v>
      </c>
      <c r="AA1082" s="26" t="str">
        <f>_xlfn.IFNA(VLOOKUP(A1082,'ACCESS EXPORT'!A:AQ,43,0),"")</f>
        <v>Tricia Greco</v>
      </c>
    </row>
    <row r="1083" spans="1:27" ht="18.75" x14ac:dyDescent="0.25">
      <c r="A1083" s="33">
        <v>131</v>
      </c>
      <c r="B1083" s="10">
        <v>2023</v>
      </c>
      <c r="C1083" s="7" t="str">
        <f ca="1">IFERROR(UPPER(IF(AND('ACCESS EXPORT'!AA1083="",'ACCESS EXPORT'!Z1083=""),VLOOKUP(A1083,'ACCESS EXPORT'!$A:$AF,32,FALSE),(IF('ACCESS EXPORT'!AA1083&lt;&gt;"",CONCATENATE(VLOOKUP(A1083,'ACCESS EXPORT'!$A:$AF,32,FALSE)," (Closed",TEXT('ACCESS EXPORT'!AA1083," MM/DD/YYY)")),IF(TODAY()&lt;(('ACCESS EXPORT'!Z1083)+30),CONCATENATE(VLOOKUP(A1083,'ACCESS EXPORT'!$A:$AF,32,FALSE)," (Opens",TEXT('ACCESS EXPORT'!Z1083," MM/DD/YYY)")),VLOOKUP(A1083,'ACCESS EXPORT'!$A:$AF,32,FALSE)))))),"-")</f>
        <v>ADVENTHEALTH MEDICAL GROUP COLORECTAL SURGERY AT ORLANDO</v>
      </c>
      <c r="D1083" s="3" t="str">
        <f ca="1">IFERROR(UPPER(IF(AND('ACCESS EXPORT'!AA1083="",'ACCESS EXPORT'!Z1083=""),VLOOKUP(A1083,'ACCESS EXPORT'!$A:$AF,28,FALSE),(IF('ACCESS EXPORT'!AA1083&lt;&gt;"",CONCATENATE(VLOOKUP(A1083,'ACCESS EXPORT'!$A:$AF,28,FALSE)," (Closed",TEXT('ACCESS EXPORT'!AA1083," MM/DD/YYY)")),IF(TODAY()&lt;(('ACCESS EXPORT'!Z1083)+30),CONCATENATE(VLOOKUP(A1083,'ACCESS EXPORT'!$A:$AF,28,FALSE)," (Opens",TEXT('ACCESS EXPORT'!Z1083," MM/DD/YYY)")),VLOOKUP(A1083,'ACCESS EXPORT'!$A:$AF,28,FALSE)))))),"-")</f>
        <v>CENTER FOR COLON &amp; RECTAL SURGERY - ORLANDO</v>
      </c>
      <c r="E1083" s="3" t="str">
        <f>VLOOKUP($A1083,'ACCESS EXPORT'!$A:$AF,3,FALSE)</f>
        <v>7960</v>
      </c>
      <c r="F1083" s="3" t="str">
        <f>UPPER(CONCATENATE(VLOOKUP(A1083,'ACCESS EXPORT'!$A:$AF,4,FALSE)," ",VLOOKUP(A1083,'ACCESS EXPORT'!$A:$AF,5,FALSE)," ",VLOOKUP(A1083,'ACCESS EXPORT'!$A:$AF,6,FALSE)," ",VLOOKUP(A1083,'ACCESS EXPORT'!$A:$AA,7,FALSE)," ",VLOOKUP(A1083,'ACCESS EXPORT'!$A:$AA,8,FALSE)))</f>
        <v>2415 N ORANGE AVE SUITE 300 ORLANDO FL 32804</v>
      </c>
      <c r="G1083" s="4" t="str">
        <f>UPPER(VLOOKUP($A1083,'ACCESS EXPORT'!$A:$AF,9,FALSE))</f>
        <v>ORANGE</v>
      </c>
      <c r="H1083" s="4" t="str">
        <f>_xlfn.IFNA(VLOOKUP($B1083,'ACCESS EXPORT'!$B:$J,9,FALSE),"")</f>
        <v>Central</v>
      </c>
      <c r="I1083" s="3" t="str">
        <f>CONCATENATE("(P)",VLOOKUP($A1083,'ACCESS EXPORT'!$A:$AF,11,FALSE)," (F)",VLOOKUP($A1083,'ACCESS EXPORT'!$A:$AF,29,FALSE))</f>
        <v>(P)(407) 303-2615 (F)(407) 303-0415</v>
      </c>
      <c r="J1083" s="4" t="str">
        <f>UPPER(VLOOKUP($A1083,'ACCESS EXPORT'!$A:$AF,12,FALSE))</f>
        <v>SURGERY</v>
      </c>
      <c r="K1083" s="4" t="str">
        <f>UPPER(VLOOKUP($A1083,'ACCESS EXPORT'!$A:$AF,13,FALSE))</f>
        <v>SCOTT HILL</v>
      </c>
      <c r="L1083" s="3" t="str">
        <f>IF(AND(VLOOKUP(A1083,'ACCESS EXPORT'!A:AE,1,0),'ACCESS EXPORT'!N1083=""),UPPER(CONCATENATE('ACCESS EXPORT'!AE1083)),IF(VLOOKUP(A1083,'ACCESS EXPORT'!A:AE,1,0),UPPER(CONCATENATE('ACCESS EXPORT'!N1083," "&amp;CHAR(10),'ACCESS EXPORT'!AE1083))))</f>
        <v xml:space="preserve">MICHELL ATHANASE 
</v>
      </c>
      <c r="M1083" s="4" t="str">
        <f>UPPER(VLOOKUP($A1083,'ACCESS EXPORT'!$A:$O,15,FALSE))</f>
        <v>TBD (PM)/LAQUITA FORD (OS)</v>
      </c>
      <c r="N1083" s="4" t="str">
        <f ca="1">IF(AND('ACCESS EXPORT'!X1083="",'ACCESS EXPORT'!Y1083=""),IF('ACCESS EXPORT'!V1083&lt;&gt;"",(IF(TODAY()-'ACCESS EXPORT'!V1083&gt;=-60,UPPER(CONCATENATE(VLOOKUP(B1083,'ACCESS EXPORT'!$B:$P,15,FALSE),""&amp;CHAR(10)&amp;"(SEP",TEXT('ACCESS EXPORT'!V1083," MM/DD/YYY)"))),IF(TODAY()-'ACCESS EXPORT'!V1083&lt;0,UPPER(VLOOKUP(B1083,'ACCESS EXPORT'!$B:$P,15,FALSE)),UPPER(VLOOKUP(B1083,'ACCESS EXPORT'!$B:$P,15,FALSE))))),IF('ACCESS EXPORT'!U1083="",UPPER(VLOOKUP(B1083,'ACCESS EXPORT'!$B:$P,15,FALSE)),IF(TODAY()-'ACCESS EXPORT'!U1083&lt;=30,CONCATENATE(UPPER(VLOOKUP(B1083,'ACCESS EXPORT'!$B:$P,15,FALSE)),""&amp;CHAR(10)&amp;"(NEW",TEXT('ACCESS EXPORT'!U1083," MM/DD/YYY)")),IF(AND(TODAY()-'ACCESS EXPORT'!U1083&gt;30,TODAY()&gt;0),UPPER(VLOOKUP(B1083,'ACCESS EXPORT'!$B:$P,15,FALSE)))))),IF('ACCESS EXPORT'!Y1083&lt;&gt;"",UPPER(CONCATENATE(UPPER(VLOOKUP(B1083,'ACCESS EXPORT'!$B:$P,15,FALSE)),""&amp;CHAR(10)&amp;"(Transfer Out",TEXT('ACCESS EXPORT'!Y1083," MM/DD/YYY)"))),IF('ACCESS EXPORT'!X1083&lt;&gt;"",UPPER(CONCATENATE(UPPER(VLOOKUP(B1083,'ACCESS EXPORT'!$B:$P,15,FALSE)),""&amp;CHAR(10)&amp;"(Transfer In",TEXT('ACCESS EXPORT'!X1083," MM/DD/YYY)"))))))</f>
        <v>TILAHUN, YAPHET</v>
      </c>
      <c r="O1083" s="4" t="str">
        <f>_xlfn.IFNA(VLOOKUP(B1083,'ACCESS EXPORT'!$B:$Q,16,FALSE),"")</f>
        <v>MD</v>
      </c>
      <c r="P1083" s="4" t="str">
        <f>_xlfn.IFNA(VLOOKUP(B1083,'ACCESS EXPORT'!B:W,22,FALSE),"-")</f>
        <v>1134469166</v>
      </c>
      <c r="Q1083" s="4" t="str">
        <f>_xlfn.IFNA(VLOOKUP(A1083,'ACCESS EXPORT'!$A:$AG,33,0),"-")</f>
        <v>Bevine Whyte</v>
      </c>
      <c r="R1083" s="4" t="str">
        <f>_xlfn.IFNA(VLOOKUP(A1083,'ACCESS EXPORT'!$A:$AH,34,0),"-")</f>
        <v>Cheri Benedeti</v>
      </c>
      <c r="S1083" s="4" t="str">
        <f>_xlfn.IFNA(VLOOKUP(A1083,'ACCESS EXPORT'!$A:$AI,35,0),"-")</f>
        <v>Kikzeny Cartagena</v>
      </c>
      <c r="T1083" s="4" t="str">
        <f>_xlfn.IFNA(VLOOKUP(A1083,'ACCESS EXPORT'!$A:$AJ,36,0),"-")</f>
        <v>Everil Elliott</v>
      </c>
      <c r="U1083" s="4" t="str">
        <f>_xlfn.IFNA(VLOOKUP(A1083,'ACCESS EXPORT'!$A:$AK,37,0),"-")</f>
        <v>athena</v>
      </c>
      <c r="V1083" s="4" t="str">
        <f>_xlfn.IFNA(VLOOKUP(A1083,'ACCESS EXPORT'!$A:$AL,38,0),"-")</f>
        <v>FHMG_CTR COLON RECTAL_ORL</v>
      </c>
      <c r="W1083" s="4" t="str">
        <f>_xlfn.IFNA(VLOOKUP(A1083,'ACCESS EXPORT'!$A:$AM,39,0),"-")</f>
        <v/>
      </c>
      <c r="X1083" s="4" t="str">
        <f>_xlfn.IFNA(VLOOKUP(A1083,'ACCESS EXPORT'!$A:$AN,40,0),"-")</f>
        <v>John Del Rio / Shahla Cedeno</v>
      </c>
      <c r="Y1083" s="26" t="str">
        <f>_xlfn.IFNA(VLOOKUP(A1083,'ACCESS EXPORT'!A:AO,41,0),"")</f>
        <v>Andrea Desilva</v>
      </c>
      <c r="Z1083" s="26" t="str">
        <f>_xlfn.IFNA(VLOOKUP(A1083,'ACCESS EXPORT'!A:AP,42,0),"")</f>
        <v>Candace Goodman</v>
      </c>
      <c r="AA1083" s="26" t="str">
        <f>_xlfn.IFNA(VLOOKUP(A1083,'ACCESS EXPORT'!A:AQ,43,0),"")</f>
        <v>Tricia Greco</v>
      </c>
    </row>
    <row r="1084" spans="1:27" ht="18.75" x14ac:dyDescent="0.25">
      <c r="A1084" s="33">
        <v>131</v>
      </c>
      <c r="B1084" s="10">
        <v>1960</v>
      </c>
      <c r="C1084" s="7" t="str">
        <f ca="1">IFERROR(UPPER(IF(AND('ACCESS EXPORT'!AA1084="",'ACCESS EXPORT'!Z1084=""),VLOOKUP(A1084,'ACCESS EXPORT'!$A:$AF,32,FALSE),(IF('ACCESS EXPORT'!AA1084&lt;&gt;"",CONCATENATE(VLOOKUP(A1084,'ACCESS EXPORT'!$A:$AF,32,FALSE)," (Closed",TEXT('ACCESS EXPORT'!AA1084," MM/DD/YYY)")),IF(TODAY()&lt;(('ACCESS EXPORT'!Z1084)+30),CONCATENATE(VLOOKUP(A1084,'ACCESS EXPORT'!$A:$AF,32,FALSE)," (Opens",TEXT('ACCESS EXPORT'!Z1084," MM/DD/YYY)")),VLOOKUP(A1084,'ACCESS EXPORT'!$A:$AF,32,FALSE)))))),"-")</f>
        <v>ADVENTHEALTH MEDICAL GROUP COLORECTAL SURGERY AT ORLANDO</v>
      </c>
      <c r="D1084" s="3" t="str">
        <f ca="1">IFERROR(UPPER(IF(AND('ACCESS EXPORT'!AA1084="",'ACCESS EXPORT'!Z1084=""),VLOOKUP(A1084,'ACCESS EXPORT'!$A:$AF,28,FALSE),(IF('ACCESS EXPORT'!AA1084&lt;&gt;"",CONCATENATE(VLOOKUP(A1084,'ACCESS EXPORT'!$A:$AF,28,FALSE)," (Closed",TEXT('ACCESS EXPORT'!AA1084," MM/DD/YYY)")),IF(TODAY()&lt;(('ACCESS EXPORT'!Z1084)+30),CONCATENATE(VLOOKUP(A1084,'ACCESS EXPORT'!$A:$AF,28,FALSE)," (Opens",TEXT('ACCESS EXPORT'!Z1084," MM/DD/YYY)")),VLOOKUP(A1084,'ACCESS EXPORT'!$A:$AF,28,FALSE)))))),"-")</f>
        <v>CENTER FOR COLON &amp; RECTAL SURGERY - ORLANDO</v>
      </c>
      <c r="E1084" s="3" t="str">
        <f>VLOOKUP($A1084,'ACCESS EXPORT'!$A:$AF,3,FALSE)</f>
        <v>7960</v>
      </c>
      <c r="F1084" s="3" t="str">
        <f>UPPER(CONCATENATE(VLOOKUP(A1084,'ACCESS EXPORT'!$A:$AF,4,FALSE)," ",VLOOKUP(A1084,'ACCESS EXPORT'!$A:$AF,5,FALSE)," ",VLOOKUP(A1084,'ACCESS EXPORT'!$A:$AF,6,FALSE)," ",VLOOKUP(A1084,'ACCESS EXPORT'!$A:$AA,7,FALSE)," ",VLOOKUP(A1084,'ACCESS EXPORT'!$A:$AA,8,FALSE)))</f>
        <v>2415 N ORANGE AVE SUITE 300 ORLANDO FL 32804</v>
      </c>
      <c r="G1084" s="4" t="str">
        <f>UPPER(VLOOKUP($A1084,'ACCESS EXPORT'!$A:$AF,9,FALSE))</f>
        <v>ORANGE</v>
      </c>
      <c r="H1084" s="4" t="str">
        <f>_xlfn.IFNA(VLOOKUP($B1084,'ACCESS EXPORT'!$B:$J,9,FALSE),"")</f>
        <v>Central</v>
      </c>
      <c r="I1084" s="3" t="str">
        <f>CONCATENATE("(P)",VLOOKUP($A1084,'ACCESS EXPORT'!$A:$AF,11,FALSE)," (F)",VLOOKUP($A1084,'ACCESS EXPORT'!$A:$AF,29,FALSE))</f>
        <v>(P)(407) 303-2615 (F)(407) 303-0415</v>
      </c>
      <c r="J1084" s="4" t="str">
        <f>UPPER(VLOOKUP($A1084,'ACCESS EXPORT'!$A:$AF,12,FALSE))</f>
        <v>SURGERY</v>
      </c>
      <c r="K1084" s="4" t="str">
        <f>UPPER(VLOOKUP($A1084,'ACCESS EXPORT'!$A:$AF,13,FALSE))</f>
        <v>SCOTT HILL</v>
      </c>
      <c r="L1084" s="3" t="str">
        <f>IF(AND(VLOOKUP(A1084,'ACCESS EXPORT'!A:AE,1,0),'ACCESS EXPORT'!N1084=""),UPPER(CONCATENATE('ACCESS EXPORT'!AE1084)),IF(VLOOKUP(A1084,'ACCESS EXPORT'!A:AE,1,0),UPPER(CONCATENATE('ACCESS EXPORT'!N1084," "&amp;CHAR(10),'ACCESS EXPORT'!AE1084))))</f>
        <v xml:space="preserve">MICHELL ATHANASE 
</v>
      </c>
      <c r="M1084" s="4" t="str">
        <f>UPPER(VLOOKUP($A1084,'ACCESS EXPORT'!$A:$O,15,FALSE))</f>
        <v>TBD (PM)/LAQUITA FORD (OS)</v>
      </c>
      <c r="N1084" s="4" t="str">
        <f ca="1">IF(AND('ACCESS EXPORT'!X1084="",'ACCESS EXPORT'!Y1084=""),IF('ACCESS EXPORT'!V1084&lt;&gt;"",(IF(TODAY()-'ACCESS EXPORT'!V1084&gt;=-60,UPPER(CONCATENATE(VLOOKUP(B1084,'ACCESS EXPORT'!$B:$P,15,FALSE),""&amp;CHAR(10)&amp;"(SEP",TEXT('ACCESS EXPORT'!V1084," MM/DD/YYY)"))),IF(TODAY()-'ACCESS EXPORT'!V1084&lt;0,UPPER(VLOOKUP(B1084,'ACCESS EXPORT'!$B:$P,15,FALSE)),UPPER(VLOOKUP(B1084,'ACCESS EXPORT'!$B:$P,15,FALSE))))),IF('ACCESS EXPORT'!U1084="",UPPER(VLOOKUP(B1084,'ACCESS EXPORT'!$B:$P,15,FALSE)),IF(TODAY()-'ACCESS EXPORT'!U1084&lt;=30,CONCATENATE(UPPER(VLOOKUP(B1084,'ACCESS EXPORT'!$B:$P,15,FALSE)),""&amp;CHAR(10)&amp;"(NEW",TEXT('ACCESS EXPORT'!U1084," MM/DD/YYY)")),IF(AND(TODAY()-'ACCESS EXPORT'!U1084&gt;30,TODAY()&gt;0),UPPER(VLOOKUP(B1084,'ACCESS EXPORT'!$B:$P,15,FALSE)))))),IF('ACCESS EXPORT'!Y1084&lt;&gt;"",UPPER(CONCATENATE(UPPER(VLOOKUP(B1084,'ACCESS EXPORT'!$B:$P,15,FALSE)),""&amp;CHAR(10)&amp;"(Transfer Out",TEXT('ACCESS EXPORT'!Y1084," MM/DD/YYY)"))),IF('ACCESS EXPORT'!X1084&lt;&gt;"",UPPER(CONCATENATE(UPPER(VLOOKUP(B1084,'ACCESS EXPORT'!$B:$P,15,FALSE)),""&amp;CHAR(10)&amp;"(Transfer In",TEXT('ACCESS EXPORT'!X1084," MM/DD/YYY)"))))))</f>
        <v>NEUMANN, KAROLINE</v>
      </c>
      <c r="O1084" s="4" t="str">
        <f>_xlfn.IFNA(VLOOKUP(B1084,'ACCESS EXPORT'!$B:$Q,16,FALSE),"")</f>
        <v>APRN</v>
      </c>
      <c r="P1084" s="4" t="str">
        <f>_xlfn.IFNA(VLOOKUP(B1084,'ACCESS EXPORT'!B:W,22,FALSE),"-")</f>
        <v>1407936164</v>
      </c>
      <c r="Q1084" s="4" t="str">
        <f>_xlfn.IFNA(VLOOKUP(A1084,'ACCESS EXPORT'!$A:$AG,33,0),"-")</f>
        <v>Bevine Whyte</v>
      </c>
      <c r="R1084" s="4" t="str">
        <f>_xlfn.IFNA(VLOOKUP(A1084,'ACCESS EXPORT'!$A:$AH,34,0),"-")</f>
        <v>Cheri Benedeti</v>
      </c>
      <c r="S1084" s="4" t="str">
        <f>_xlfn.IFNA(VLOOKUP(A1084,'ACCESS EXPORT'!$A:$AI,35,0),"-")</f>
        <v>Kikzeny Cartagena</v>
      </c>
      <c r="T1084" s="4" t="str">
        <f>_xlfn.IFNA(VLOOKUP(A1084,'ACCESS EXPORT'!$A:$AJ,36,0),"-")</f>
        <v>Everil Elliott</v>
      </c>
      <c r="U1084" s="4" t="str">
        <f>_xlfn.IFNA(VLOOKUP(A1084,'ACCESS EXPORT'!$A:$AK,37,0),"-")</f>
        <v>athena</v>
      </c>
      <c r="V1084" s="4" t="str">
        <f>_xlfn.IFNA(VLOOKUP(A1084,'ACCESS EXPORT'!$A:$AL,38,0),"-")</f>
        <v>FHMG_CTR COLON RECTAL_ORL</v>
      </c>
      <c r="W1084" s="4" t="str">
        <f>_xlfn.IFNA(VLOOKUP(A1084,'ACCESS EXPORT'!$A:$AM,39,0),"-")</f>
        <v/>
      </c>
      <c r="X1084" s="4" t="str">
        <f>_xlfn.IFNA(VLOOKUP(A1084,'ACCESS EXPORT'!$A:$AN,40,0),"-")</f>
        <v>John Del Rio / Shahla Cedeno</v>
      </c>
      <c r="Y1084" s="26" t="str">
        <f>_xlfn.IFNA(VLOOKUP(A1084,'ACCESS EXPORT'!A:AO,41,0),"")</f>
        <v>Andrea Desilva</v>
      </c>
      <c r="Z1084" s="26" t="str">
        <f>_xlfn.IFNA(VLOOKUP(A1084,'ACCESS EXPORT'!A:AP,42,0),"")</f>
        <v>Candace Goodman</v>
      </c>
      <c r="AA1084" s="26" t="str">
        <f>_xlfn.IFNA(VLOOKUP(A1084,'ACCESS EXPORT'!A:AQ,43,0),"")</f>
        <v>Tricia Greco</v>
      </c>
    </row>
    <row r="1085" spans="1:27" ht="18.75" x14ac:dyDescent="0.25">
      <c r="A1085" s="33">
        <v>131</v>
      </c>
      <c r="B1085" s="10">
        <v>1901</v>
      </c>
      <c r="C1085" s="7" t="str">
        <f ca="1">IFERROR(UPPER(IF(AND('ACCESS EXPORT'!AA1085="",'ACCESS EXPORT'!Z1085=""),VLOOKUP(A1085,'ACCESS EXPORT'!$A:$AF,32,FALSE),(IF('ACCESS EXPORT'!AA1085&lt;&gt;"",CONCATENATE(VLOOKUP(A1085,'ACCESS EXPORT'!$A:$AF,32,FALSE)," (Closed",TEXT('ACCESS EXPORT'!AA1085," MM/DD/YYY)")),IF(TODAY()&lt;(('ACCESS EXPORT'!Z1085)+30),CONCATENATE(VLOOKUP(A1085,'ACCESS EXPORT'!$A:$AF,32,FALSE)," (Opens",TEXT('ACCESS EXPORT'!Z1085," MM/DD/YYY)")),VLOOKUP(A1085,'ACCESS EXPORT'!$A:$AF,32,FALSE)))))),"-")</f>
        <v>ADVENTHEALTH MEDICAL GROUP COLORECTAL SURGERY AT ORLANDO</v>
      </c>
      <c r="D1085" s="3" t="str">
        <f ca="1">IFERROR(UPPER(IF(AND('ACCESS EXPORT'!AA1085="",'ACCESS EXPORT'!Z1085=""),VLOOKUP(A1085,'ACCESS EXPORT'!$A:$AF,28,FALSE),(IF('ACCESS EXPORT'!AA1085&lt;&gt;"",CONCATENATE(VLOOKUP(A1085,'ACCESS EXPORT'!$A:$AF,28,FALSE)," (Closed",TEXT('ACCESS EXPORT'!AA1085," MM/DD/YYY)")),IF(TODAY()&lt;(('ACCESS EXPORT'!Z1085)+30),CONCATENATE(VLOOKUP(A1085,'ACCESS EXPORT'!$A:$AF,28,FALSE)," (Opens",TEXT('ACCESS EXPORT'!Z1085," MM/DD/YYY)")),VLOOKUP(A1085,'ACCESS EXPORT'!$A:$AF,28,FALSE)))))),"-")</f>
        <v>CENTER FOR COLON &amp; RECTAL SURGERY - ORLANDO</v>
      </c>
      <c r="E1085" s="3" t="str">
        <f>VLOOKUP($A1085,'ACCESS EXPORT'!$A:$AF,3,FALSE)</f>
        <v>7960</v>
      </c>
      <c r="F1085" s="3" t="str">
        <f>UPPER(CONCATENATE(VLOOKUP(A1085,'ACCESS EXPORT'!$A:$AF,4,FALSE)," ",VLOOKUP(A1085,'ACCESS EXPORT'!$A:$AF,5,FALSE)," ",VLOOKUP(A1085,'ACCESS EXPORT'!$A:$AF,6,FALSE)," ",VLOOKUP(A1085,'ACCESS EXPORT'!$A:$AA,7,FALSE)," ",VLOOKUP(A1085,'ACCESS EXPORT'!$A:$AA,8,FALSE)))</f>
        <v>2415 N ORANGE AVE SUITE 300 ORLANDO FL 32804</v>
      </c>
      <c r="G1085" s="4" t="str">
        <f>UPPER(VLOOKUP($A1085,'ACCESS EXPORT'!$A:$AF,9,FALSE))</f>
        <v>ORANGE</v>
      </c>
      <c r="H1085" s="4" t="str">
        <f>_xlfn.IFNA(VLOOKUP($B1085,'ACCESS EXPORT'!$B:$J,9,FALSE),"")</f>
        <v>NE</v>
      </c>
      <c r="I1085" s="3" t="str">
        <f>CONCATENATE("(P)",VLOOKUP($A1085,'ACCESS EXPORT'!$A:$AF,11,FALSE)," (F)",VLOOKUP($A1085,'ACCESS EXPORT'!$A:$AF,29,FALSE))</f>
        <v>(P)(407) 303-2615 (F)(407) 303-0415</v>
      </c>
      <c r="J1085" s="4" t="str">
        <f>UPPER(VLOOKUP($A1085,'ACCESS EXPORT'!$A:$AF,12,FALSE))</f>
        <v>SURGERY</v>
      </c>
      <c r="K1085" s="4" t="str">
        <f>UPPER(VLOOKUP($A1085,'ACCESS EXPORT'!$A:$AF,13,FALSE))</f>
        <v>SCOTT HILL</v>
      </c>
      <c r="L1085" s="3" t="str">
        <f>IF(AND(VLOOKUP(A1085,'ACCESS EXPORT'!A:AE,1,0),'ACCESS EXPORT'!N1085=""),UPPER(CONCATENATE('ACCESS EXPORT'!AE1085)),IF(VLOOKUP(A1085,'ACCESS EXPORT'!A:AE,1,0),UPPER(CONCATENATE('ACCESS EXPORT'!N1085," "&amp;CHAR(10),'ACCESS EXPORT'!AE1085))))</f>
        <v xml:space="preserve">MICHELL ATHANASE 
</v>
      </c>
      <c r="M1085" s="4" t="str">
        <f>UPPER(VLOOKUP($A1085,'ACCESS EXPORT'!$A:$O,15,FALSE))</f>
        <v>TBD (PM)/LAQUITA FORD (OS)</v>
      </c>
      <c r="N1085" s="4" t="str">
        <f ca="1">IF(AND('ACCESS EXPORT'!X1085="",'ACCESS EXPORT'!Y1085=""),IF('ACCESS EXPORT'!V1085&lt;&gt;"",(IF(TODAY()-'ACCESS EXPORT'!V1085&gt;=-60,UPPER(CONCATENATE(VLOOKUP(B1085,'ACCESS EXPORT'!$B:$P,15,FALSE),""&amp;CHAR(10)&amp;"(SEP",TEXT('ACCESS EXPORT'!V1085," MM/DD/YYY)"))),IF(TODAY()-'ACCESS EXPORT'!V1085&lt;0,UPPER(VLOOKUP(B1085,'ACCESS EXPORT'!$B:$P,15,FALSE)),UPPER(VLOOKUP(B1085,'ACCESS EXPORT'!$B:$P,15,FALSE))))),IF('ACCESS EXPORT'!U1085="",UPPER(VLOOKUP(B1085,'ACCESS EXPORT'!$B:$P,15,FALSE)),IF(TODAY()-'ACCESS EXPORT'!U1085&lt;=30,CONCATENATE(UPPER(VLOOKUP(B1085,'ACCESS EXPORT'!$B:$P,15,FALSE)),""&amp;CHAR(10)&amp;"(NEW",TEXT('ACCESS EXPORT'!U1085," MM/DD/YYY)")),IF(AND(TODAY()-'ACCESS EXPORT'!U1085&gt;30,TODAY()&gt;0),UPPER(VLOOKUP(B1085,'ACCESS EXPORT'!$B:$P,15,FALSE)))))),IF('ACCESS EXPORT'!Y1085&lt;&gt;"",UPPER(CONCATENATE(UPPER(VLOOKUP(B1085,'ACCESS EXPORT'!$B:$P,15,FALSE)),""&amp;CHAR(10)&amp;"(Transfer Out",TEXT('ACCESS EXPORT'!Y1085," MM/DD/YYY)"))),IF('ACCESS EXPORT'!X1085&lt;&gt;"",UPPER(CONCATENATE(UPPER(VLOOKUP(B1085,'ACCESS EXPORT'!$B:$P,15,FALSE)),""&amp;CHAR(10)&amp;"(Transfer In",TEXT('ACCESS EXPORT'!X1085," MM/DD/YYY)"))))))</f>
        <v>KELLY, JUSTIN</v>
      </c>
      <c r="O1085" s="4" t="str">
        <f>_xlfn.IFNA(VLOOKUP(B1085,'ACCESS EXPORT'!$B:$Q,16,FALSE),"")</f>
        <v>MD</v>
      </c>
      <c r="P1085" s="4" t="str">
        <f>_xlfn.IFNA(VLOOKUP(B1085,'ACCESS EXPORT'!B:W,22,FALSE),"-")</f>
        <v>1477906915</v>
      </c>
      <c r="Q1085" s="4" t="str">
        <f>_xlfn.IFNA(VLOOKUP(A1085,'ACCESS EXPORT'!$A:$AG,33,0),"-")</f>
        <v>Bevine Whyte</v>
      </c>
      <c r="R1085" s="4" t="str">
        <f>_xlfn.IFNA(VLOOKUP(A1085,'ACCESS EXPORT'!$A:$AH,34,0),"-")</f>
        <v>Cheri Benedeti</v>
      </c>
      <c r="S1085" s="4" t="str">
        <f>_xlfn.IFNA(VLOOKUP(A1085,'ACCESS EXPORT'!$A:$AI,35,0),"-")</f>
        <v>Kikzeny Cartagena</v>
      </c>
      <c r="T1085" s="4" t="str">
        <f>_xlfn.IFNA(VLOOKUP(A1085,'ACCESS EXPORT'!$A:$AJ,36,0),"-")</f>
        <v>Everil Elliott</v>
      </c>
      <c r="U1085" s="4" t="str">
        <f>_xlfn.IFNA(VLOOKUP(A1085,'ACCESS EXPORT'!$A:$AK,37,0),"-")</f>
        <v>athena</v>
      </c>
      <c r="V1085" s="4" t="str">
        <f>_xlfn.IFNA(VLOOKUP(A1085,'ACCESS EXPORT'!$A:$AL,38,0),"-")</f>
        <v>FHMG_CTR COLON RECTAL_ORL</v>
      </c>
      <c r="W1085" s="4" t="str">
        <f>_xlfn.IFNA(VLOOKUP(A1085,'ACCESS EXPORT'!$A:$AM,39,0),"-")</f>
        <v/>
      </c>
      <c r="X1085" s="4" t="str">
        <f>_xlfn.IFNA(VLOOKUP(A1085,'ACCESS EXPORT'!$A:$AN,40,0),"-")</f>
        <v>John Del Rio / Shahla Cedeno</v>
      </c>
      <c r="Y1085" s="26" t="str">
        <f>_xlfn.IFNA(VLOOKUP(A1085,'ACCESS EXPORT'!A:AO,41,0),"")</f>
        <v>Andrea Desilva</v>
      </c>
      <c r="Z1085" s="26" t="str">
        <f>_xlfn.IFNA(VLOOKUP(A1085,'ACCESS EXPORT'!A:AP,42,0),"")</f>
        <v>Candace Goodman</v>
      </c>
      <c r="AA1085" s="26" t="str">
        <f>_xlfn.IFNA(VLOOKUP(A1085,'ACCESS EXPORT'!A:AQ,43,0),"")</f>
        <v>Tricia Greco</v>
      </c>
    </row>
    <row r="1086" spans="1:27" ht="18.75" x14ac:dyDescent="0.25">
      <c r="A1086" s="33">
        <v>117</v>
      </c>
      <c r="B1086" s="10">
        <v>1171</v>
      </c>
      <c r="C1086" s="7" t="str">
        <f ca="1">IFERROR(UPPER(IF(AND('ACCESS EXPORT'!AA1086="",'ACCESS EXPORT'!Z1086=""),VLOOKUP(A1086,'ACCESS EXPORT'!$A:$AF,32,FALSE),(IF('ACCESS EXPORT'!AA1086&lt;&gt;"",CONCATENATE(VLOOKUP(A1086,'ACCESS EXPORT'!$A:$AF,32,FALSE)," (Closed",TEXT('ACCESS EXPORT'!AA1086," MM/DD/YYY)")),IF(TODAY()&lt;(('ACCESS EXPORT'!Z1086)+30),CONCATENATE(VLOOKUP(A1086,'ACCESS EXPORT'!$A:$AF,32,FALSE)," (Opens",TEXT('ACCESS EXPORT'!Z1086," MM/DD/YYY)")),VLOOKUP(A1086,'ACCESS EXPORT'!$A:$AF,32,FALSE)))))),"-")</f>
        <v>ADVENTHEALTH MEDICAL GROUP GENERAL SURGERY AT 410 CELEBRATION PLACE</v>
      </c>
      <c r="D1086" s="3" t="str">
        <f ca="1">IFERROR(UPPER(IF(AND('ACCESS EXPORT'!AA1086="",'ACCESS EXPORT'!Z1086=""),VLOOKUP(A1086,'ACCESS EXPORT'!$A:$AF,28,FALSE),(IF('ACCESS EXPORT'!AA1086&lt;&gt;"",CONCATENATE(VLOOKUP(A1086,'ACCESS EXPORT'!$A:$AF,28,FALSE)," (Closed",TEXT('ACCESS EXPORT'!AA1086," MM/DD/YYY)")),IF(TODAY()&lt;(('ACCESS EXPORT'!Z1086)+30),CONCATENATE(VLOOKUP(A1086,'ACCESS EXPORT'!$A:$AF,28,FALSE)," (Opens",TEXT('ACCESS EXPORT'!Z1086," MM/DD/YYY)")),VLOOKUP(A1086,'ACCESS EXPORT'!$A:$AF,28,FALSE)))))),"-")</f>
        <v>CELEBRATION CENTER FOR SURGERY</v>
      </c>
      <c r="E1086" s="3" t="str">
        <f>VLOOKUP($A1086,'ACCESS EXPORT'!$A:$AF,3,FALSE)</f>
        <v>7990</v>
      </c>
      <c r="F1086" s="3" t="str">
        <f>UPPER(CONCATENATE(VLOOKUP(A1086,'ACCESS EXPORT'!$A:$AF,4,FALSE)," ",VLOOKUP(A1086,'ACCESS EXPORT'!$A:$AF,5,FALSE)," ",VLOOKUP(A1086,'ACCESS EXPORT'!$A:$AF,6,FALSE)," ",VLOOKUP(A1086,'ACCESS EXPORT'!$A:$AA,7,FALSE)," ",VLOOKUP(A1086,'ACCESS EXPORT'!$A:$AA,8,FALSE)))</f>
        <v>410 CELEBRATION PL SUITE 302 CELEBRATION FL 34747</v>
      </c>
      <c r="G1086" s="4" t="str">
        <f>UPPER(VLOOKUP($A1086,'ACCESS EXPORT'!$A:$AF,9,FALSE))</f>
        <v>OSCEOLA</v>
      </c>
      <c r="H1086" s="4" t="str">
        <f>_xlfn.IFNA(VLOOKUP($B1086,'ACCESS EXPORT'!$B:$J,9,FALSE),"")</f>
        <v>SW</v>
      </c>
      <c r="I1086" s="3" t="str">
        <f>CONCATENATE("(P)",VLOOKUP($A1086,'ACCESS EXPORT'!$A:$AF,11,FALSE)," (F)",VLOOKUP($A1086,'ACCESS EXPORT'!$A:$AF,29,FALSE))</f>
        <v>(P)(407)303-3824 (F)(407)303-3825</v>
      </c>
      <c r="J1086" s="4" t="str">
        <f>UPPER(VLOOKUP($A1086,'ACCESS EXPORT'!$A:$AF,12,FALSE))</f>
        <v>SURGERY</v>
      </c>
      <c r="K1086" s="4" t="str">
        <f>UPPER(VLOOKUP($A1086,'ACCESS EXPORT'!$A:$AF,13,FALSE))</f>
        <v>SCOTT HILL</v>
      </c>
      <c r="L1086" s="3" t="str">
        <f>IF(AND(VLOOKUP(A1086,'ACCESS EXPORT'!A:AE,1,0),'ACCESS EXPORT'!N1086=""),UPPER(CONCATENATE('ACCESS EXPORT'!AE1086)),IF(VLOOKUP(A1086,'ACCESS EXPORT'!A:AE,1,0),UPPER(CONCATENATE('ACCESS EXPORT'!N1086," "&amp;CHAR(10),'ACCESS EXPORT'!AE1086))))</f>
        <v xml:space="preserve">CINDY MCMILLAN 
</v>
      </c>
      <c r="M1086" s="4" t="str">
        <f>UPPER(VLOOKUP($A1086,'ACCESS EXPORT'!$A:$O,15,FALSE))</f>
        <v>MARITZA ORTIZ (PM)</v>
      </c>
      <c r="N1086" s="4" t="str">
        <f ca="1">IF(AND('ACCESS EXPORT'!X1086="",'ACCESS EXPORT'!Y1086=""),IF('ACCESS EXPORT'!V1086&lt;&gt;"",(IF(TODAY()-'ACCESS EXPORT'!V1086&gt;=-60,UPPER(CONCATENATE(VLOOKUP(B1086,'ACCESS EXPORT'!$B:$P,15,FALSE),""&amp;CHAR(10)&amp;"(SEP",TEXT('ACCESS EXPORT'!V1086," MM/DD/YYY)"))),IF(TODAY()-'ACCESS EXPORT'!V1086&lt;0,UPPER(VLOOKUP(B1086,'ACCESS EXPORT'!$B:$P,15,FALSE)),UPPER(VLOOKUP(B1086,'ACCESS EXPORT'!$B:$P,15,FALSE))))),IF('ACCESS EXPORT'!U1086="",UPPER(VLOOKUP(B1086,'ACCESS EXPORT'!$B:$P,15,FALSE)),IF(TODAY()-'ACCESS EXPORT'!U1086&lt;=30,CONCATENATE(UPPER(VLOOKUP(B1086,'ACCESS EXPORT'!$B:$P,15,FALSE)),""&amp;CHAR(10)&amp;"(NEW",TEXT('ACCESS EXPORT'!U1086," MM/DD/YYY)")),IF(AND(TODAY()-'ACCESS EXPORT'!U1086&gt;30,TODAY()&gt;0),UPPER(VLOOKUP(B1086,'ACCESS EXPORT'!$B:$P,15,FALSE)))))),IF('ACCESS EXPORT'!Y1086&lt;&gt;"",UPPER(CONCATENATE(UPPER(VLOOKUP(B1086,'ACCESS EXPORT'!$B:$P,15,FALSE)),""&amp;CHAR(10)&amp;"(Transfer Out",TEXT('ACCESS EXPORT'!Y1086," MM/DD/YYY)"))),IF('ACCESS EXPORT'!X1086&lt;&gt;"",UPPER(CONCATENATE(UPPER(VLOOKUP(B1086,'ACCESS EXPORT'!$B:$P,15,FALSE)),""&amp;CHAR(10)&amp;"(Transfer In",TEXT('ACCESS EXPORT'!X1086," MM/DD/YYY)"))))))</f>
        <v>ORTIZ-ORTIZ, CARLOS MANUEL</v>
      </c>
      <c r="O1086" s="4" t="str">
        <f>_xlfn.IFNA(VLOOKUP(B1086,'ACCESS EXPORT'!$B:$Q,16,FALSE),"")</f>
        <v>MD</v>
      </c>
      <c r="P1086" s="4" t="str">
        <f>_xlfn.IFNA(VLOOKUP(B1086,'ACCESS EXPORT'!B:W,22,FALSE),"-")</f>
        <v>1477749968</v>
      </c>
      <c r="Q1086" s="4" t="str">
        <f>_xlfn.IFNA(VLOOKUP(A1086,'ACCESS EXPORT'!$A:$AG,33,0),"-")</f>
        <v>Amanda Hernandez</v>
      </c>
      <c r="R1086" s="4" t="str">
        <f>_xlfn.IFNA(VLOOKUP(A1086,'ACCESS EXPORT'!$A:$AH,34,0),"-")</f>
        <v>Carol Shane</v>
      </c>
      <c r="S1086" s="4" t="str">
        <f>_xlfn.IFNA(VLOOKUP(A1086,'ACCESS EXPORT'!$A:$AI,35,0),"-")</f>
        <v>Kikzeny Cartagena</v>
      </c>
      <c r="T1086" s="4" t="str">
        <f>_xlfn.IFNA(VLOOKUP(A1086,'ACCESS EXPORT'!$A:$AJ,36,0),"-")</f>
        <v>Sorangia Jean-Francois</v>
      </c>
      <c r="U1086" s="4" t="str">
        <f>_xlfn.IFNA(VLOOKUP(A1086,'ACCESS EXPORT'!$A:$AK,37,0),"-")</f>
        <v>athena</v>
      </c>
      <c r="V1086" s="4" t="str">
        <f>_xlfn.IFNA(VLOOKUP(A1086,'ACCESS EXPORT'!$A:$AL,38,0),"-")</f>
        <v>FHMG_CEL CTR FOR SURG</v>
      </c>
      <c r="W1086" s="4" t="str">
        <f>_xlfn.IFNA(VLOOKUP(A1086,'ACCESS EXPORT'!$A:$AM,39,0),"-")</f>
        <v/>
      </c>
      <c r="X1086" s="4" t="str">
        <f>_xlfn.IFNA(VLOOKUP(A1086,'ACCESS EXPORT'!$A:$AN,40,0),"-")</f>
        <v>Karen Kelly</v>
      </c>
      <c r="Y1086" s="26" t="str">
        <f>_xlfn.IFNA(VLOOKUP(A1086,'ACCESS EXPORT'!A:AO,41,0),"")</f>
        <v>Dave Cowley</v>
      </c>
      <c r="Z1086" s="26" t="str">
        <f>_xlfn.IFNA(VLOOKUP(A1086,'ACCESS EXPORT'!A:AP,42,0),"")</f>
        <v>Candace Goodman</v>
      </c>
      <c r="AA1086" s="26" t="str">
        <f>_xlfn.IFNA(VLOOKUP(A1086,'ACCESS EXPORT'!A:AQ,43,0),"")</f>
        <v>Tricia Greco</v>
      </c>
    </row>
    <row r="1087" spans="1:27" ht="18.75" x14ac:dyDescent="0.25">
      <c r="A1087" s="33">
        <v>117</v>
      </c>
      <c r="B1087" s="10">
        <v>1906</v>
      </c>
      <c r="C1087" s="7" t="str">
        <f ca="1">IFERROR(UPPER(IF(AND('ACCESS EXPORT'!AA1087="",'ACCESS EXPORT'!Z1087=""),VLOOKUP(A1087,'ACCESS EXPORT'!$A:$AF,32,FALSE),(IF('ACCESS EXPORT'!AA1087&lt;&gt;"",CONCATENATE(VLOOKUP(A1087,'ACCESS EXPORT'!$A:$AF,32,FALSE)," (Closed",TEXT('ACCESS EXPORT'!AA1087," MM/DD/YYY)")),IF(TODAY()&lt;(('ACCESS EXPORT'!Z1087)+30),CONCATENATE(VLOOKUP(A1087,'ACCESS EXPORT'!$A:$AF,32,FALSE)," (Opens",TEXT('ACCESS EXPORT'!Z1087," MM/DD/YYY)")),VLOOKUP(A1087,'ACCESS EXPORT'!$A:$AF,32,FALSE)))))),"-")</f>
        <v>ADVENTHEALTH MEDICAL GROUP GENERAL SURGERY AT 410 CELEBRATION PLACE</v>
      </c>
      <c r="D1087" s="3" t="str">
        <f ca="1">IFERROR(UPPER(IF(AND('ACCESS EXPORT'!AA1087="",'ACCESS EXPORT'!Z1087=""),VLOOKUP(A1087,'ACCESS EXPORT'!$A:$AF,28,FALSE),(IF('ACCESS EXPORT'!AA1087&lt;&gt;"",CONCATENATE(VLOOKUP(A1087,'ACCESS EXPORT'!$A:$AF,28,FALSE)," (Closed",TEXT('ACCESS EXPORT'!AA1087," MM/DD/YYY)")),IF(TODAY()&lt;(('ACCESS EXPORT'!Z1087)+30),CONCATENATE(VLOOKUP(A1087,'ACCESS EXPORT'!$A:$AF,28,FALSE)," (Opens",TEXT('ACCESS EXPORT'!Z1087," MM/DD/YYY)")),VLOOKUP(A1087,'ACCESS EXPORT'!$A:$AF,28,FALSE)))))),"-")</f>
        <v>CELEBRATION CENTER FOR SURGERY</v>
      </c>
      <c r="E1087" s="3" t="str">
        <f>VLOOKUP($A1087,'ACCESS EXPORT'!$A:$AF,3,FALSE)</f>
        <v>7990</v>
      </c>
      <c r="F1087" s="3" t="str">
        <f>UPPER(CONCATENATE(VLOOKUP(A1087,'ACCESS EXPORT'!$A:$AF,4,FALSE)," ",VLOOKUP(A1087,'ACCESS EXPORT'!$A:$AF,5,FALSE)," ",VLOOKUP(A1087,'ACCESS EXPORT'!$A:$AF,6,FALSE)," ",VLOOKUP(A1087,'ACCESS EXPORT'!$A:$AA,7,FALSE)," ",VLOOKUP(A1087,'ACCESS EXPORT'!$A:$AA,8,FALSE)))</f>
        <v>410 CELEBRATION PL SUITE 302 CELEBRATION FL 34747</v>
      </c>
      <c r="G1087" s="4" t="str">
        <f>UPPER(VLOOKUP($A1087,'ACCESS EXPORT'!$A:$AF,9,FALSE))</f>
        <v>OSCEOLA</v>
      </c>
      <c r="H1087" s="4" t="str">
        <f>_xlfn.IFNA(VLOOKUP($B1087,'ACCESS EXPORT'!$B:$J,9,FALSE),"")</f>
        <v>SW</v>
      </c>
      <c r="I1087" s="3" t="str">
        <f>CONCATENATE("(P)",VLOOKUP($A1087,'ACCESS EXPORT'!$A:$AF,11,FALSE)," (F)",VLOOKUP($A1087,'ACCESS EXPORT'!$A:$AF,29,FALSE))</f>
        <v>(P)(407)303-3824 (F)(407)303-3825</v>
      </c>
      <c r="J1087" s="4" t="str">
        <f>UPPER(VLOOKUP($A1087,'ACCESS EXPORT'!$A:$AF,12,FALSE))</f>
        <v>SURGERY</v>
      </c>
      <c r="K1087" s="4" t="str">
        <f>UPPER(VLOOKUP($A1087,'ACCESS EXPORT'!$A:$AF,13,FALSE))</f>
        <v>SCOTT HILL</v>
      </c>
      <c r="L1087" s="3" t="str">
        <f>IF(AND(VLOOKUP(A1087,'ACCESS EXPORT'!A:AE,1,0),'ACCESS EXPORT'!N1087=""),UPPER(CONCATENATE('ACCESS EXPORT'!AE1087)),IF(VLOOKUP(A1087,'ACCESS EXPORT'!A:AE,1,0),UPPER(CONCATENATE('ACCESS EXPORT'!N1087," "&amp;CHAR(10),'ACCESS EXPORT'!AE1087))))</f>
        <v xml:space="preserve">CINDY MCMILLAN 
</v>
      </c>
      <c r="M1087" s="4" t="str">
        <f>UPPER(VLOOKUP($A1087,'ACCESS EXPORT'!$A:$O,15,FALSE))</f>
        <v>MARITZA ORTIZ (PM)</v>
      </c>
      <c r="N1087" s="4" t="str">
        <f ca="1">IF(AND('ACCESS EXPORT'!X1087="",'ACCESS EXPORT'!Y1087=""),IF('ACCESS EXPORT'!V1087&lt;&gt;"",(IF(TODAY()-'ACCESS EXPORT'!V1087&gt;=-60,UPPER(CONCATENATE(VLOOKUP(B1087,'ACCESS EXPORT'!$B:$P,15,FALSE),""&amp;CHAR(10)&amp;"(SEP",TEXT('ACCESS EXPORT'!V1087," MM/DD/YYY)"))),IF(TODAY()-'ACCESS EXPORT'!V1087&lt;0,UPPER(VLOOKUP(B1087,'ACCESS EXPORT'!$B:$P,15,FALSE)),UPPER(VLOOKUP(B1087,'ACCESS EXPORT'!$B:$P,15,FALSE))))),IF('ACCESS EXPORT'!U1087="",UPPER(VLOOKUP(B1087,'ACCESS EXPORT'!$B:$P,15,FALSE)),IF(TODAY()-'ACCESS EXPORT'!U1087&lt;=30,CONCATENATE(UPPER(VLOOKUP(B1087,'ACCESS EXPORT'!$B:$P,15,FALSE)),""&amp;CHAR(10)&amp;"(NEW",TEXT('ACCESS EXPORT'!U1087," MM/DD/YYY)")),IF(AND(TODAY()-'ACCESS EXPORT'!U1087&gt;30,TODAY()&gt;0),UPPER(VLOOKUP(B1087,'ACCESS EXPORT'!$B:$P,15,FALSE)))))),IF('ACCESS EXPORT'!Y1087&lt;&gt;"",UPPER(CONCATENATE(UPPER(VLOOKUP(B1087,'ACCESS EXPORT'!$B:$P,15,FALSE)),""&amp;CHAR(10)&amp;"(Transfer Out",TEXT('ACCESS EXPORT'!Y1087," MM/DD/YYY)"))),IF('ACCESS EXPORT'!X1087&lt;&gt;"",UPPER(CONCATENATE(UPPER(VLOOKUP(B1087,'ACCESS EXPORT'!$B:$P,15,FALSE)),""&amp;CHAR(10)&amp;"(Transfer In",TEXT('ACCESS EXPORT'!X1087," MM/DD/YYY)"))))))</f>
        <v>CARMODY, MARC</v>
      </c>
      <c r="O1087" s="4" t="str">
        <f>_xlfn.IFNA(VLOOKUP(B1087,'ACCESS EXPORT'!$B:$Q,16,FALSE),"")</f>
        <v>PA-C</v>
      </c>
      <c r="P1087" s="4" t="str">
        <f>_xlfn.IFNA(VLOOKUP(B1087,'ACCESS EXPORT'!B:W,22,FALSE),"-")</f>
        <v>1437528957</v>
      </c>
      <c r="Q1087" s="4" t="str">
        <f>_xlfn.IFNA(VLOOKUP(A1087,'ACCESS EXPORT'!$A:$AG,33,0),"-")</f>
        <v>Amanda Hernandez</v>
      </c>
      <c r="R1087" s="4" t="str">
        <f>_xlfn.IFNA(VLOOKUP(A1087,'ACCESS EXPORT'!$A:$AH,34,0),"-")</f>
        <v>Carol Shane</v>
      </c>
      <c r="S1087" s="4" t="str">
        <f>_xlfn.IFNA(VLOOKUP(A1087,'ACCESS EXPORT'!$A:$AI,35,0),"-")</f>
        <v>Kikzeny Cartagena</v>
      </c>
      <c r="T1087" s="4" t="str">
        <f>_xlfn.IFNA(VLOOKUP(A1087,'ACCESS EXPORT'!$A:$AJ,36,0),"-")</f>
        <v>Sorangia Jean-Francois</v>
      </c>
      <c r="U1087" s="4" t="str">
        <f>_xlfn.IFNA(VLOOKUP(A1087,'ACCESS EXPORT'!$A:$AK,37,0),"-")</f>
        <v>athena</v>
      </c>
      <c r="V1087" s="4" t="str">
        <f>_xlfn.IFNA(VLOOKUP(A1087,'ACCESS EXPORT'!$A:$AL,38,0),"-")</f>
        <v>FHMG_CEL CTR FOR SURG</v>
      </c>
      <c r="W1087" s="4" t="str">
        <f>_xlfn.IFNA(VLOOKUP(A1087,'ACCESS EXPORT'!$A:$AM,39,0),"-")</f>
        <v/>
      </c>
      <c r="X1087" s="4" t="str">
        <f>_xlfn.IFNA(VLOOKUP(A1087,'ACCESS EXPORT'!$A:$AN,40,0),"-")</f>
        <v>Karen Kelly</v>
      </c>
      <c r="Y1087" s="26" t="str">
        <f>_xlfn.IFNA(VLOOKUP(A1087,'ACCESS EXPORT'!A:AO,41,0),"")</f>
        <v>Dave Cowley</v>
      </c>
      <c r="Z1087" s="26" t="str">
        <f>_xlfn.IFNA(VLOOKUP(A1087,'ACCESS EXPORT'!A:AP,42,0),"")</f>
        <v>Candace Goodman</v>
      </c>
      <c r="AA1087" s="26" t="str">
        <f>_xlfn.IFNA(VLOOKUP(A1087,'ACCESS EXPORT'!A:AQ,43,0),"")</f>
        <v>Tricia Greco</v>
      </c>
    </row>
    <row r="1088" spans="1:27" ht="18.75" x14ac:dyDescent="0.25">
      <c r="A1088" s="33">
        <v>117</v>
      </c>
      <c r="B1088" s="10">
        <v>1937</v>
      </c>
      <c r="C1088" s="7" t="str">
        <f ca="1">IFERROR(UPPER(IF(AND('ACCESS EXPORT'!AA1088="",'ACCESS EXPORT'!Z1088=""),VLOOKUP(A1088,'ACCESS EXPORT'!$A:$AF,32,FALSE),(IF('ACCESS EXPORT'!AA1088&lt;&gt;"",CONCATENATE(VLOOKUP(A1088,'ACCESS EXPORT'!$A:$AF,32,FALSE)," (Closed",TEXT('ACCESS EXPORT'!AA1088," MM/DD/YYY)")),IF(TODAY()&lt;(('ACCESS EXPORT'!Z1088)+30),CONCATENATE(VLOOKUP(A1088,'ACCESS EXPORT'!$A:$AF,32,FALSE)," (Opens",TEXT('ACCESS EXPORT'!Z1088," MM/DD/YYY)")),VLOOKUP(A1088,'ACCESS EXPORT'!$A:$AF,32,FALSE)))))),"-")</f>
        <v>ADVENTHEALTH MEDICAL GROUP GENERAL SURGERY AT 410 CELEBRATION PLACE</v>
      </c>
      <c r="D1088" s="3" t="str">
        <f ca="1">IFERROR(UPPER(IF(AND('ACCESS EXPORT'!AA1088="",'ACCESS EXPORT'!Z1088=""),VLOOKUP(A1088,'ACCESS EXPORT'!$A:$AF,28,FALSE),(IF('ACCESS EXPORT'!AA1088&lt;&gt;"",CONCATENATE(VLOOKUP(A1088,'ACCESS EXPORT'!$A:$AF,28,FALSE)," (Closed",TEXT('ACCESS EXPORT'!AA1088," MM/DD/YYY)")),IF(TODAY()&lt;(('ACCESS EXPORT'!Z1088)+30),CONCATENATE(VLOOKUP(A1088,'ACCESS EXPORT'!$A:$AF,28,FALSE)," (Opens",TEXT('ACCESS EXPORT'!Z1088," MM/DD/YYY)")),VLOOKUP(A1088,'ACCESS EXPORT'!$A:$AF,28,FALSE)))))),"-")</f>
        <v>CELEBRATION CENTER FOR SURGERY</v>
      </c>
      <c r="E1088" s="3" t="str">
        <f>VLOOKUP($A1088,'ACCESS EXPORT'!$A:$AF,3,FALSE)</f>
        <v>7990</v>
      </c>
      <c r="F1088" s="3" t="str">
        <f>UPPER(CONCATENATE(VLOOKUP(A1088,'ACCESS EXPORT'!$A:$AF,4,FALSE)," ",VLOOKUP(A1088,'ACCESS EXPORT'!$A:$AF,5,FALSE)," ",VLOOKUP(A1088,'ACCESS EXPORT'!$A:$AF,6,FALSE)," ",VLOOKUP(A1088,'ACCESS EXPORT'!$A:$AA,7,FALSE)," ",VLOOKUP(A1088,'ACCESS EXPORT'!$A:$AA,8,FALSE)))</f>
        <v>410 CELEBRATION PL SUITE 302 CELEBRATION FL 34747</v>
      </c>
      <c r="G1088" s="4" t="str">
        <f>UPPER(VLOOKUP($A1088,'ACCESS EXPORT'!$A:$AF,9,FALSE))</f>
        <v>OSCEOLA</v>
      </c>
      <c r="H1088" s="4" t="str">
        <f>_xlfn.IFNA(VLOOKUP($B1088,'ACCESS EXPORT'!$B:$J,9,FALSE),"")</f>
        <v>SW</v>
      </c>
      <c r="I1088" s="3" t="str">
        <f>CONCATENATE("(P)",VLOOKUP($A1088,'ACCESS EXPORT'!$A:$AF,11,FALSE)," (F)",VLOOKUP($A1088,'ACCESS EXPORT'!$A:$AF,29,FALSE))</f>
        <v>(P)(407)303-3824 (F)(407)303-3825</v>
      </c>
      <c r="J1088" s="4" t="str">
        <f>UPPER(VLOOKUP($A1088,'ACCESS EXPORT'!$A:$AF,12,FALSE))</f>
        <v>SURGERY</v>
      </c>
      <c r="K1088" s="4" t="str">
        <f>UPPER(VLOOKUP($A1088,'ACCESS EXPORT'!$A:$AF,13,FALSE))</f>
        <v>SCOTT HILL</v>
      </c>
      <c r="L1088" s="3" t="str">
        <f>IF(AND(VLOOKUP(A1088,'ACCESS EXPORT'!A:AE,1,0),'ACCESS EXPORT'!N1088=""),UPPER(CONCATENATE('ACCESS EXPORT'!AE1088)),IF(VLOOKUP(A1088,'ACCESS EXPORT'!A:AE,1,0),UPPER(CONCATENATE('ACCESS EXPORT'!N1088," "&amp;CHAR(10),'ACCESS EXPORT'!AE1088))))</f>
        <v xml:space="preserve">CINDY MCMILLAN 
</v>
      </c>
      <c r="M1088" s="4" t="str">
        <f>UPPER(VLOOKUP($A1088,'ACCESS EXPORT'!$A:$O,15,FALSE))</f>
        <v>MARITZA ORTIZ (PM)</v>
      </c>
      <c r="N1088" s="4" t="str">
        <f ca="1">IF(AND('ACCESS EXPORT'!X1088="",'ACCESS EXPORT'!Y1088=""),IF('ACCESS EXPORT'!V1088&lt;&gt;"",(IF(TODAY()-'ACCESS EXPORT'!V1088&gt;=-60,UPPER(CONCATENATE(VLOOKUP(B1088,'ACCESS EXPORT'!$B:$P,15,FALSE),""&amp;CHAR(10)&amp;"(SEP",TEXT('ACCESS EXPORT'!V1088," MM/DD/YYY)"))),IF(TODAY()-'ACCESS EXPORT'!V1088&lt;0,UPPER(VLOOKUP(B1088,'ACCESS EXPORT'!$B:$P,15,FALSE)),UPPER(VLOOKUP(B1088,'ACCESS EXPORT'!$B:$P,15,FALSE))))),IF('ACCESS EXPORT'!U1088="",UPPER(VLOOKUP(B1088,'ACCESS EXPORT'!$B:$P,15,FALSE)),IF(TODAY()-'ACCESS EXPORT'!U1088&lt;=30,CONCATENATE(UPPER(VLOOKUP(B1088,'ACCESS EXPORT'!$B:$P,15,FALSE)),""&amp;CHAR(10)&amp;"(NEW",TEXT('ACCESS EXPORT'!U1088," MM/DD/YYY)")),IF(AND(TODAY()-'ACCESS EXPORT'!U1088&gt;30,TODAY()&gt;0),UPPER(VLOOKUP(B1088,'ACCESS EXPORT'!$B:$P,15,FALSE)))))),IF('ACCESS EXPORT'!Y1088&lt;&gt;"",UPPER(CONCATENATE(UPPER(VLOOKUP(B1088,'ACCESS EXPORT'!$B:$P,15,FALSE)),""&amp;CHAR(10)&amp;"(Transfer Out",TEXT('ACCESS EXPORT'!Y1088," MM/DD/YYY)"))),IF('ACCESS EXPORT'!X1088&lt;&gt;"",UPPER(CONCATENATE(UPPER(VLOOKUP(B1088,'ACCESS EXPORT'!$B:$P,15,FALSE)),""&amp;CHAR(10)&amp;"(Transfer In",TEXT('ACCESS EXPORT'!X1088," MM/DD/YYY)"))))))</f>
        <v>ALI, AALIYA</v>
      </c>
      <c r="O1088" s="4" t="str">
        <f>_xlfn.IFNA(VLOOKUP(B1088,'ACCESS EXPORT'!$B:$Q,16,FALSE),"")</f>
        <v>PA-C</v>
      </c>
      <c r="P1088" s="4" t="str">
        <f>_xlfn.IFNA(VLOOKUP(B1088,'ACCESS EXPORT'!B:W,22,FALSE),"-")</f>
        <v>1831601517</v>
      </c>
      <c r="Q1088" s="4" t="str">
        <f>_xlfn.IFNA(VLOOKUP(A1088,'ACCESS EXPORT'!$A:$AG,33,0),"-")</f>
        <v>Amanda Hernandez</v>
      </c>
      <c r="R1088" s="4" t="str">
        <f>_xlfn.IFNA(VLOOKUP(A1088,'ACCESS EXPORT'!$A:$AH,34,0),"-")</f>
        <v>Carol Shane</v>
      </c>
      <c r="S1088" s="4" t="str">
        <f>_xlfn.IFNA(VLOOKUP(A1088,'ACCESS EXPORT'!$A:$AI,35,0),"-")</f>
        <v>Kikzeny Cartagena</v>
      </c>
      <c r="T1088" s="4" t="str">
        <f>_xlfn.IFNA(VLOOKUP(A1088,'ACCESS EXPORT'!$A:$AJ,36,0),"-")</f>
        <v>Sorangia Jean-Francois</v>
      </c>
      <c r="U1088" s="4" t="str">
        <f>_xlfn.IFNA(VLOOKUP(A1088,'ACCESS EXPORT'!$A:$AK,37,0),"-")</f>
        <v>athena</v>
      </c>
      <c r="V1088" s="4" t="str">
        <f>_xlfn.IFNA(VLOOKUP(A1088,'ACCESS EXPORT'!$A:$AL,38,0),"-")</f>
        <v>FHMG_CEL CTR FOR SURG</v>
      </c>
      <c r="W1088" s="4" t="str">
        <f>_xlfn.IFNA(VLOOKUP(A1088,'ACCESS EXPORT'!$A:$AM,39,0),"-")</f>
        <v/>
      </c>
      <c r="X1088" s="4" t="str">
        <f>_xlfn.IFNA(VLOOKUP(A1088,'ACCESS EXPORT'!$A:$AN,40,0),"-")</f>
        <v>Karen Kelly</v>
      </c>
      <c r="Y1088" s="26" t="str">
        <f>_xlfn.IFNA(VLOOKUP(A1088,'ACCESS EXPORT'!A:AO,41,0),"")</f>
        <v>Dave Cowley</v>
      </c>
      <c r="Z1088" s="26" t="str">
        <f>_xlfn.IFNA(VLOOKUP(A1088,'ACCESS EXPORT'!A:AP,42,0),"")</f>
        <v>Candace Goodman</v>
      </c>
      <c r="AA1088" s="26" t="str">
        <f>_xlfn.IFNA(VLOOKUP(A1088,'ACCESS EXPORT'!A:AQ,43,0),"")</f>
        <v>Tricia Greco</v>
      </c>
    </row>
    <row r="1089" spans="1:27" ht="18.75" x14ac:dyDescent="0.25">
      <c r="A1089" s="33">
        <v>117</v>
      </c>
      <c r="B1089" s="10">
        <v>1169</v>
      </c>
      <c r="C1089" s="7" t="str">
        <f ca="1">IFERROR(UPPER(IF(AND('ACCESS EXPORT'!AA1089="",'ACCESS EXPORT'!Z1089=""),VLOOKUP(A1089,'ACCESS EXPORT'!$A:$AF,32,FALSE),(IF('ACCESS EXPORT'!AA1089&lt;&gt;"",CONCATENATE(VLOOKUP(A1089,'ACCESS EXPORT'!$A:$AF,32,FALSE)," (Closed",TEXT('ACCESS EXPORT'!AA1089," MM/DD/YYY)")),IF(TODAY()&lt;(('ACCESS EXPORT'!Z1089)+30),CONCATENATE(VLOOKUP(A1089,'ACCESS EXPORT'!$A:$AF,32,FALSE)," (Opens",TEXT('ACCESS EXPORT'!Z1089," MM/DD/YYY)")),VLOOKUP(A1089,'ACCESS EXPORT'!$A:$AF,32,FALSE)))))),"-")</f>
        <v>ADVENTHEALTH MEDICAL GROUP GENERAL SURGERY AT 410 CELEBRATION PLACE</v>
      </c>
      <c r="D1089" s="3" t="str">
        <f ca="1">IFERROR(UPPER(IF(AND('ACCESS EXPORT'!AA1089="",'ACCESS EXPORT'!Z1089=""),VLOOKUP(A1089,'ACCESS EXPORT'!$A:$AF,28,FALSE),(IF('ACCESS EXPORT'!AA1089&lt;&gt;"",CONCATENATE(VLOOKUP(A1089,'ACCESS EXPORT'!$A:$AF,28,FALSE)," (Closed",TEXT('ACCESS EXPORT'!AA1089," MM/DD/YYY)")),IF(TODAY()&lt;(('ACCESS EXPORT'!Z1089)+30),CONCATENATE(VLOOKUP(A1089,'ACCESS EXPORT'!$A:$AF,28,FALSE)," (Opens",TEXT('ACCESS EXPORT'!Z1089," MM/DD/YYY)")),VLOOKUP(A1089,'ACCESS EXPORT'!$A:$AF,28,FALSE)))))),"-")</f>
        <v>CELEBRATION CENTER FOR SURGERY</v>
      </c>
      <c r="E1089" s="3" t="str">
        <f>VLOOKUP($A1089,'ACCESS EXPORT'!$A:$AF,3,FALSE)</f>
        <v>7990</v>
      </c>
      <c r="F1089" s="3" t="str">
        <f>UPPER(CONCATENATE(VLOOKUP(A1089,'ACCESS EXPORT'!$A:$AF,4,FALSE)," ",VLOOKUP(A1089,'ACCESS EXPORT'!$A:$AF,5,FALSE)," ",VLOOKUP(A1089,'ACCESS EXPORT'!$A:$AF,6,FALSE)," ",VLOOKUP(A1089,'ACCESS EXPORT'!$A:$AA,7,FALSE)," ",VLOOKUP(A1089,'ACCESS EXPORT'!$A:$AA,8,FALSE)))</f>
        <v>410 CELEBRATION PL SUITE 302 CELEBRATION FL 34747</v>
      </c>
      <c r="G1089" s="4" t="str">
        <f>UPPER(VLOOKUP($A1089,'ACCESS EXPORT'!$A:$AF,9,FALSE))</f>
        <v>OSCEOLA</v>
      </c>
      <c r="H1089" s="4" t="str">
        <f>_xlfn.IFNA(VLOOKUP($B1089,'ACCESS EXPORT'!$B:$J,9,FALSE),"")</f>
        <v>SW</v>
      </c>
      <c r="I1089" s="3" t="str">
        <f>CONCATENATE("(P)",VLOOKUP($A1089,'ACCESS EXPORT'!$A:$AF,11,FALSE)," (F)",VLOOKUP($A1089,'ACCESS EXPORT'!$A:$AF,29,FALSE))</f>
        <v>(P)(407)303-3824 (F)(407)303-3825</v>
      </c>
      <c r="J1089" s="4" t="str">
        <f>UPPER(VLOOKUP($A1089,'ACCESS EXPORT'!$A:$AF,12,FALSE))</f>
        <v>SURGERY</v>
      </c>
      <c r="K1089" s="4" t="str">
        <f>UPPER(VLOOKUP($A1089,'ACCESS EXPORT'!$A:$AF,13,FALSE))</f>
        <v>SCOTT HILL</v>
      </c>
      <c r="L1089" s="3" t="str">
        <f>IF(AND(VLOOKUP(A1089,'ACCESS EXPORT'!A:AE,1,0),'ACCESS EXPORT'!N1089=""),UPPER(CONCATENATE('ACCESS EXPORT'!AE1089)),IF(VLOOKUP(A1089,'ACCESS EXPORT'!A:AE,1,0),UPPER(CONCATENATE('ACCESS EXPORT'!N1089," "&amp;CHAR(10),'ACCESS EXPORT'!AE1089))))</f>
        <v xml:space="preserve">CINDY MCMILLAN 
</v>
      </c>
      <c r="M1089" s="4" t="str">
        <f>UPPER(VLOOKUP($A1089,'ACCESS EXPORT'!$A:$O,15,FALSE))</f>
        <v>MARITZA ORTIZ (PM)</v>
      </c>
      <c r="N1089" s="4" t="str">
        <f ca="1">IF(AND('ACCESS EXPORT'!X1089="",'ACCESS EXPORT'!Y1089=""),IF('ACCESS EXPORT'!V1089&lt;&gt;"",(IF(TODAY()-'ACCESS EXPORT'!V1089&gt;=-60,UPPER(CONCATENATE(VLOOKUP(B1089,'ACCESS EXPORT'!$B:$P,15,FALSE),""&amp;CHAR(10)&amp;"(SEP",TEXT('ACCESS EXPORT'!V1089," MM/DD/YYY)"))),IF(TODAY()-'ACCESS EXPORT'!V1089&lt;0,UPPER(VLOOKUP(B1089,'ACCESS EXPORT'!$B:$P,15,FALSE)),UPPER(VLOOKUP(B1089,'ACCESS EXPORT'!$B:$P,15,FALSE))))),IF('ACCESS EXPORT'!U1089="",UPPER(VLOOKUP(B1089,'ACCESS EXPORT'!$B:$P,15,FALSE)),IF(TODAY()-'ACCESS EXPORT'!U1089&lt;=30,CONCATENATE(UPPER(VLOOKUP(B1089,'ACCESS EXPORT'!$B:$P,15,FALSE)),""&amp;CHAR(10)&amp;"(NEW",TEXT('ACCESS EXPORT'!U1089," MM/DD/YYY)")),IF(AND(TODAY()-'ACCESS EXPORT'!U1089&gt;30,TODAY()&gt;0),UPPER(VLOOKUP(B1089,'ACCESS EXPORT'!$B:$P,15,FALSE)))))),IF('ACCESS EXPORT'!Y1089&lt;&gt;"",UPPER(CONCATENATE(UPPER(VLOOKUP(B1089,'ACCESS EXPORT'!$B:$P,15,FALSE)),""&amp;CHAR(10)&amp;"(Transfer Out",TEXT('ACCESS EXPORT'!Y1089," MM/DD/YYY)"))),IF('ACCESS EXPORT'!X1089&lt;&gt;"",UPPER(CONCATENATE(UPPER(VLOOKUP(B1089,'ACCESS EXPORT'!$B:$P,15,FALSE)),""&amp;CHAR(10)&amp;"(Transfer In",TEXT('ACCESS EXPORT'!X1089," MM/DD/YYY)"))))))</f>
        <v>DONOHOE, ERIN</v>
      </c>
      <c r="O1089" s="4" t="str">
        <f>_xlfn.IFNA(VLOOKUP(B1089,'ACCESS EXPORT'!$B:$Q,16,FALSE),"")</f>
        <v>PA-C</v>
      </c>
      <c r="P1089" s="4" t="str">
        <f>_xlfn.IFNA(VLOOKUP(B1089,'ACCESS EXPORT'!B:W,22,FALSE),"-")</f>
        <v>1821532714</v>
      </c>
      <c r="Q1089" s="4" t="str">
        <f>_xlfn.IFNA(VLOOKUP(A1089,'ACCESS EXPORT'!$A:$AG,33,0),"-")</f>
        <v>Amanda Hernandez</v>
      </c>
      <c r="R1089" s="4" t="str">
        <f>_xlfn.IFNA(VLOOKUP(A1089,'ACCESS EXPORT'!$A:$AH,34,0),"-")</f>
        <v>Carol Shane</v>
      </c>
      <c r="S1089" s="4" t="str">
        <f>_xlfn.IFNA(VLOOKUP(A1089,'ACCESS EXPORT'!$A:$AI,35,0),"-")</f>
        <v>Kikzeny Cartagena</v>
      </c>
      <c r="T1089" s="4" t="str">
        <f>_xlfn.IFNA(VLOOKUP(A1089,'ACCESS EXPORT'!$A:$AJ,36,0),"-")</f>
        <v>Sorangia Jean-Francois</v>
      </c>
      <c r="U1089" s="4" t="str">
        <f>_xlfn.IFNA(VLOOKUP(A1089,'ACCESS EXPORT'!$A:$AK,37,0),"-")</f>
        <v>athena</v>
      </c>
      <c r="V1089" s="4" t="str">
        <f>_xlfn.IFNA(VLOOKUP(A1089,'ACCESS EXPORT'!$A:$AL,38,0),"-")</f>
        <v>FHMG_CEL CTR FOR SURG</v>
      </c>
      <c r="W1089" s="4" t="str">
        <f>_xlfn.IFNA(VLOOKUP(A1089,'ACCESS EXPORT'!$A:$AM,39,0),"-")</f>
        <v/>
      </c>
      <c r="X1089" s="4" t="str">
        <f>_xlfn.IFNA(VLOOKUP(A1089,'ACCESS EXPORT'!$A:$AN,40,0),"-")</f>
        <v>Karen Kelly</v>
      </c>
      <c r="Y1089" s="26" t="str">
        <f>_xlfn.IFNA(VLOOKUP(A1089,'ACCESS EXPORT'!A:AO,41,0),"")</f>
        <v>Dave Cowley</v>
      </c>
      <c r="Z1089" s="26" t="str">
        <f>_xlfn.IFNA(VLOOKUP(A1089,'ACCESS EXPORT'!A:AP,42,0),"")</f>
        <v>Candace Goodman</v>
      </c>
      <c r="AA1089" s="26" t="str">
        <f>_xlfn.IFNA(VLOOKUP(A1089,'ACCESS EXPORT'!A:AQ,43,0),"")</f>
        <v>Tricia Greco</v>
      </c>
    </row>
    <row r="1090" spans="1:27" ht="18.75" x14ac:dyDescent="0.25">
      <c r="A1090" s="33">
        <v>136</v>
      </c>
      <c r="B1090" s="10">
        <v>1215</v>
      </c>
      <c r="C1090" s="7" t="str">
        <f ca="1">IFERROR(UPPER(IF(AND('ACCESS EXPORT'!AA1090="",'ACCESS EXPORT'!Z1090=""),VLOOKUP(A1090,'ACCESS EXPORT'!$A:$AF,32,FALSE),(IF('ACCESS EXPORT'!AA1090&lt;&gt;"",CONCATENATE(VLOOKUP(A1090,'ACCESS EXPORT'!$A:$AF,32,FALSE)," (Closed",TEXT('ACCESS EXPORT'!AA1090," MM/DD/YYY)")),IF(TODAY()&lt;(('ACCESS EXPORT'!Z1090)+30),CONCATENATE(VLOOKUP(A1090,'ACCESS EXPORT'!$A:$AF,32,FALSE)," (Opens",TEXT('ACCESS EXPORT'!Z1090," MM/DD/YYY)")),VLOOKUP(A1090,'ACCESS EXPORT'!$A:$AF,32,FALSE)))))),"-")</f>
        <v>ADVENTHEALTH MEDICAL GROUP BARIATRIC SURGERY AND METABOLIC MEDICINE AT CELEBRATION</v>
      </c>
      <c r="D1090" s="3" t="str">
        <f ca="1">IFERROR(UPPER(IF(AND('ACCESS EXPORT'!AA1090="",'ACCESS EXPORT'!Z1090=""),VLOOKUP(A1090,'ACCESS EXPORT'!$A:$AF,28,FALSE),(IF('ACCESS EXPORT'!AA1090&lt;&gt;"",CONCATENATE(VLOOKUP(A1090,'ACCESS EXPORT'!$A:$AF,28,FALSE)," (Closed",TEXT('ACCESS EXPORT'!AA1090," MM/DD/YYY)")),IF(TODAY()&lt;(('ACCESS EXPORT'!Z1090)+30),CONCATENATE(VLOOKUP(A1090,'ACCESS EXPORT'!$A:$AF,28,FALSE)," (Opens",TEXT('ACCESS EXPORT'!Z1090," MM/DD/YYY)")),VLOOKUP(A1090,'ACCESS EXPORT'!$A:$AF,28,FALSE)))))),"-")</f>
        <v>CENTER FOR METABOLIC &amp; OBESITY SURGERY</v>
      </c>
      <c r="E1090" s="3" t="str">
        <f>VLOOKUP($A1090,'ACCESS EXPORT'!$A:$AF,3,FALSE)</f>
        <v>8060</v>
      </c>
      <c r="F1090" s="3" t="str">
        <f>UPPER(CONCATENATE(VLOOKUP(A1090,'ACCESS EXPORT'!$A:$AF,4,FALSE)," ",VLOOKUP(A1090,'ACCESS EXPORT'!$A:$AF,5,FALSE)," ",VLOOKUP(A1090,'ACCESS EXPORT'!$A:$AF,6,FALSE)," ",VLOOKUP(A1090,'ACCESS EXPORT'!$A:$AA,7,FALSE)," ",VLOOKUP(A1090,'ACCESS EXPORT'!$A:$AA,8,FALSE)))</f>
        <v>410 CELEBRATION PL SUITE 401A CELEBRATION FL 34747</v>
      </c>
      <c r="G1090" s="4" t="str">
        <f>UPPER(VLOOKUP($A1090,'ACCESS EXPORT'!$A:$AF,9,FALSE))</f>
        <v>OSCEOLA</v>
      </c>
      <c r="H1090" s="4" t="str">
        <f>_xlfn.IFNA(VLOOKUP($B1090,'ACCESS EXPORT'!$B:$J,9,FALSE),"")</f>
        <v>SW</v>
      </c>
      <c r="I1090" s="3" t="str">
        <f>CONCATENATE("(P)",VLOOKUP($A1090,'ACCESS EXPORT'!$A:$AF,11,FALSE)," (F)",VLOOKUP($A1090,'ACCESS EXPORT'!$A:$AF,29,FALSE))</f>
        <v>(P)(407)303-3820 (F)(407)303-3821</v>
      </c>
      <c r="J1090" s="4" t="str">
        <f>UPPER(VLOOKUP($A1090,'ACCESS EXPORT'!$A:$AF,12,FALSE))</f>
        <v>SURGERY</v>
      </c>
      <c r="K1090" s="4" t="str">
        <f>UPPER(VLOOKUP($A1090,'ACCESS EXPORT'!$A:$AF,13,FALSE))</f>
        <v>VICKI CHILCOTT</v>
      </c>
      <c r="L1090" s="3" t="str">
        <f>IF(AND(VLOOKUP(A1090,'ACCESS EXPORT'!A:AE,1,0),'ACCESS EXPORT'!N1090=""),UPPER(CONCATENATE('ACCESS EXPORT'!AE1090)),IF(VLOOKUP(A1090,'ACCESS EXPORT'!A:AE,1,0),UPPER(CONCATENATE('ACCESS EXPORT'!N1090," "&amp;CHAR(10),'ACCESS EXPORT'!AE1090))))</f>
        <v xml:space="preserve">PAULA MORRISSEY 
</v>
      </c>
      <c r="M1090" s="4" t="str">
        <f>UPPER(VLOOKUP($A1090,'ACCESS EXPORT'!$A:$O,15,FALSE))</f>
        <v>SHAWNA FLETCHER (PM)</v>
      </c>
      <c r="N1090" s="4" t="str">
        <f ca="1">IF(AND('ACCESS EXPORT'!X1090="",'ACCESS EXPORT'!Y1090=""),IF('ACCESS EXPORT'!V1090&lt;&gt;"",(IF(TODAY()-'ACCESS EXPORT'!V1090&gt;=-60,UPPER(CONCATENATE(VLOOKUP(B1090,'ACCESS EXPORT'!$B:$P,15,FALSE),""&amp;CHAR(10)&amp;"(SEP",TEXT('ACCESS EXPORT'!V1090," MM/DD/YYY)"))),IF(TODAY()-'ACCESS EXPORT'!V1090&lt;0,UPPER(VLOOKUP(B1090,'ACCESS EXPORT'!$B:$P,15,FALSE)),UPPER(VLOOKUP(B1090,'ACCESS EXPORT'!$B:$P,15,FALSE))))),IF('ACCESS EXPORT'!U1090="",UPPER(VLOOKUP(B1090,'ACCESS EXPORT'!$B:$P,15,FALSE)),IF(TODAY()-'ACCESS EXPORT'!U1090&lt;=30,CONCATENATE(UPPER(VLOOKUP(B1090,'ACCESS EXPORT'!$B:$P,15,FALSE)),""&amp;CHAR(10)&amp;"(NEW",TEXT('ACCESS EXPORT'!U1090," MM/DD/YYY)")),IF(AND(TODAY()-'ACCESS EXPORT'!U1090&gt;30,TODAY()&gt;0),UPPER(VLOOKUP(B1090,'ACCESS EXPORT'!$B:$P,15,FALSE)))))),IF('ACCESS EXPORT'!Y1090&lt;&gt;"",UPPER(CONCATENATE(UPPER(VLOOKUP(B1090,'ACCESS EXPORT'!$B:$P,15,FALSE)),""&amp;CHAR(10)&amp;"(Transfer Out",TEXT('ACCESS EXPORT'!Y1090," MM/DD/YYY)"))),IF('ACCESS EXPORT'!X1090&lt;&gt;"",UPPER(CONCATENATE(UPPER(VLOOKUP(B1090,'ACCESS EXPORT'!$B:$P,15,FALSE)),""&amp;CHAR(10)&amp;"(Transfer In",TEXT('ACCESS EXPORT'!X1090," MM/DD/YYY)"))))))</f>
        <v>SMITH, DENNIS C.</v>
      </c>
      <c r="O1090" s="4" t="str">
        <f>_xlfn.IFNA(VLOOKUP(B1090,'ACCESS EXPORT'!$B:$Q,16,FALSE),"")</f>
        <v>MD</v>
      </c>
      <c r="P1090" s="4" t="str">
        <f>_xlfn.IFNA(VLOOKUP(B1090,'ACCESS EXPORT'!B:W,22,FALSE),"-")</f>
        <v>1215048608</v>
      </c>
      <c r="Q1090" s="4" t="str">
        <f>_xlfn.IFNA(VLOOKUP(A1090,'ACCESS EXPORT'!$A:$AG,33,0),"-")</f>
        <v>Amanda Hernandez</v>
      </c>
      <c r="R1090" s="4" t="str">
        <f>_xlfn.IFNA(VLOOKUP(A1090,'ACCESS EXPORT'!$A:$AH,34,0),"-")</f>
        <v>Carol Shane</v>
      </c>
      <c r="S1090" s="4" t="str">
        <f>_xlfn.IFNA(VLOOKUP(A1090,'ACCESS EXPORT'!$A:$AI,35,0),"-")</f>
        <v>Kikzeny Cartagena</v>
      </c>
      <c r="T1090" s="4" t="str">
        <f>_xlfn.IFNA(VLOOKUP(A1090,'ACCESS EXPORT'!$A:$AJ,36,0),"-")</f>
        <v>TBD</v>
      </c>
      <c r="U1090" s="4" t="str">
        <f>_xlfn.IFNA(VLOOKUP(A1090,'ACCESS EXPORT'!$A:$AK,37,0),"-")</f>
        <v>athena</v>
      </c>
      <c r="V1090" s="4" t="str">
        <f>_xlfn.IFNA(VLOOKUP(A1090,'ACCESS EXPORT'!$A:$AL,38,0),"-")</f>
        <v>FHMG_CTR METABOLIC AND OBES</v>
      </c>
      <c r="W1090" s="4" t="str">
        <f>_xlfn.IFNA(VLOOKUP(A1090,'ACCESS EXPORT'!$A:$AM,39,0),"-")</f>
        <v/>
      </c>
      <c r="X1090" s="4" t="str">
        <f>_xlfn.IFNA(VLOOKUP(A1090,'ACCESS EXPORT'!$A:$AN,40,0),"-")</f>
        <v>Karen Kelly</v>
      </c>
      <c r="Y1090" s="26" t="str">
        <f>_xlfn.IFNA(VLOOKUP(A1090,'ACCESS EXPORT'!A:AO,41,0),"")</f>
        <v>Dave Cowley</v>
      </c>
      <c r="Z1090" s="26" t="str">
        <f>_xlfn.IFNA(VLOOKUP(A1090,'ACCESS EXPORT'!A:AP,42,0),"")</f>
        <v>Candace Goodman</v>
      </c>
      <c r="AA1090" s="26" t="str">
        <f>_xlfn.IFNA(VLOOKUP(A1090,'ACCESS EXPORT'!A:AQ,43,0),"")</f>
        <v>Tricia Greco</v>
      </c>
    </row>
    <row r="1091" spans="1:27" ht="18.75" x14ac:dyDescent="0.25">
      <c r="A1091" s="33">
        <v>136</v>
      </c>
      <c r="B1091" s="10">
        <v>1217</v>
      </c>
      <c r="C1091" s="7" t="str">
        <f ca="1">IFERROR(UPPER(IF(AND('ACCESS EXPORT'!AA1091="",'ACCESS EXPORT'!Z1091=""),VLOOKUP(A1091,'ACCESS EXPORT'!$A:$AF,32,FALSE),(IF('ACCESS EXPORT'!AA1091&lt;&gt;"",CONCATENATE(VLOOKUP(A1091,'ACCESS EXPORT'!$A:$AF,32,FALSE)," (Closed",TEXT('ACCESS EXPORT'!AA1091," MM/DD/YYY)")),IF(TODAY()&lt;(('ACCESS EXPORT'!Z1091)+30),CONCATENATE(VLOOKUP(A1091,'ACCESS EXPORT'!$A:$AF,32,FALSE)," (Opens",TEXT('ACCESS EXPORT'!Z1091," MM/DD/YYY)")),VLOOKUP(A1091,'ACCESS EXPORT'!$A:$AF,32,FALSE)))))),"-")</f>
        <v>ADVENTHEALTH MEDICAL GROUP BARIATRIC SURGERY AND METABOLIC MEDICINE AT CELEBRATION</v>
      </c>
      <c r="D1091" s="3" t="str">
        <f ca="1">IFERROR(UPPER(IF(AND('ACCESS EXPORT'!AA1091="",'ACCESS EXPORT'!Z1091=""),VLOOKUP(A1091,'ACCESS EXPORT'!$A:$AF,28,FALSE),(IF('ACCESS EXPORT'!AA1091&lt;&gt;"",CONCATENATE(VLOOKUP(A1091,'ACCESS EXPORT'!$A:$AF,28,FALSE)," (Closed",TEXT('ACCESS EXPORT'!AA1091," MM/DD/YYY)")),IF(TODAY()&lt;(('ACCESS EXPORT'!Z1091)+30),CONCATENATE(VLOOKUP(A1091,'ACCESS EXPORT'!$A:$AF,28,FALSE)," (Opens",TEXT('ACCESS EXPORT'!Z1091," MM/DD/YYY)")),VLOOKUP(A1091,'ACCESS EXPORT'!$A:$AF,28,FALSE)))))),"-")</f>
        <v>CENTER FOR METABOLIC &amp; OBESITY SURGERY</v>
      </c>
      <c r="E1091" s="3" t="str">
        <f>VLOOKUP($A1091,'ACCESS EXPORT'!$A:$AF,3,FALSE)</f>
        <v>8060</v>
      </c>
      <c r="F1091" s="3" t="str">
        <f>UPPER(CONCATENATE(VLOOKUP(A1091,'ACCESS EXPORT'!$A:$AF,4,FALSE)," ",VLOOKUP(A1091,'ACCESS EXPORT'!$A:$AF,5,FALSE)," ",VLOOKUP(A1091,'ACCESS EXPORT'!$A:$AF,6,FALSE)," ",VLOOKUP(A1091,'ACCESS EXPORT'!$A:$AA,7,FALSE)," ",VLOOKUP(A1091,'ACCESS EXPORT'!$A:$AA,8,FALSE)))</f>
        <v>410 CELEBRATION PL SUITE 401A CELEBRATION FL 34747</v>
      </c>
      <c r="G1091" s="4" t="str">
        <f>UPPER(VLOOKUP($A1091,'ACCESS EXPORT'!$A:$AF,9,FALSE))</f>
        <v>OSCEOLA</v>
      </c>
      <c r="H1091" s="4" t="str">
        <f>_xlfn.IFNA(VLOOKUP($B1091,'ACCESS EXPORT'!$B:$J,9,FALSE),"")</f>
        <v>SW</v>
      </c>
      <c r="I1091" s="3" t="str">
        <f>CONCATENATE("(P)",VLOOKUP($A1091,'ACCESS EXPORT'!$A:$AF,11,FALSE)," (F)",VLOOKUP($A1091,'ACCESS EXPORT'!$A:$AF,29,FALSE))</f>
        <v>(P)(407)303-3820 (F)(407)303-3821</v>
      </c>
      <c r="J1091" s="4" t="str">
        <f>UPPER(VLOOKUP($A1091,'ACCESS EXPORT'!$A:$AF,12,FALSE))</f>
        <v>SURGERY</v>
      </c>
      <c r="K1091" s="4" t="str">
        <f>UPPER(VLOOKUP($A1091,'ACCESS EXPORT'!$A:$AF,13,FALSE))</f>
        <v>VICKI CHILCOTT</v>
      </c>
      <c r="L1091" s="3" t="str">
        <f>IF(AND(VLOOKUP(A1091,'ACCESS EXPORT'!A:AE,1,0),'ACCESS EXPORT'!N1091=""),UPPER(CONCATENATE('ACCESS EXPORT'!AE1091)),IF(VLOOKUP(A1091,'ACCESS EXPORT'!A:AE,1,0),UPPER(CONCATENATE('ACCESS EXPORT'!N1091," "&amp;CHAR(10),'ACCESS EXPORT'!AE1091))))</f>
        <v xml:space="preserve">PAULA MORRISSEY 
</v>
      </c>
      <c r="M1091" s="4" t="str">
        <f>UPPER(VLOOKUP($A1091,'ACCESS EXPORT'!$A:$O,15,FALSE))</f>
        <v>SHAWNA FLETCHER (PM)</v>
      </c>
      <c r="N1091" s="4" t="str">
        <f ca="1">IF(AND('ACCESS EXPORT'!X1091="",'ACCESS EXPORT'!Y1091=""),IF('ACCESS EXPORT'!V1091&lt;&gt;"",(IF(TODAY()-'ACCESS EXPORT'!V1091&gt;=-60,UPPER(CONCATENATE(VLOOKUP(B1091,'ACCESS EXPORT'!$B:$P,15,FALSE),""&amp;CHAR(10)&amp;"(SEP",TEXT('ACCESS EXPORT'!V1091," MM/DD/YYY)"))),IF(TODAY()-'ACCESS EXPORT'!V1091&lt;0,UPPER(VLOOKUP(B1091,'ACCESS EXPORT'!$B:$P,15,FALSE)),UPPER(VLOOKUP(B1091,'ACCESS EXPORT'!$B:$P,15,FALSE))))),IF('ACCESS EXPORT'!U1091="",UPPER(VLOOKUP(B1091,'ACCESS EXPORT'!$B:$P,15,FALSE)),IF(TODAY()-'ACCESS EXPORT'!U1091&lt;=30,CONCATENATE(UPPER(VLOOKUP(B1091,'ACCESS EXPORT'!$B:$P,15,FALSE)),""&amp;CHAR(10)&amp;"(NEW",TEXT('ACCESS EXPORT'!U1091," MM/DD/YYY)")),IF(AND(TODAY()-'ACCESS EXPORT'!U1091&gt;30,TODAY()&gt;0),UPPER(VLOOKUP(B1091,'ACCESS EXPORT'!$B:$P,15,FALSE)))))),IF('ACCESS EXPORT'!Y1091&lt;&gt;"",UPPER(CONCATENATE(UPPER(VLOOKUP(B1091,'ACCESS EXPORT'!$B:$P,15,FALSE)),""&amp;CHAR(10)&amp;"(Transfer Out",TEXT('ACCESS EXPORT'!Y1091," MM/DD/YYY)"))),IF('ACCESS EXPORT'!X1091&lt;&gt;"",UPPER(CONCATENATE(UPPER(VLOOKUP(B1091,'ACCESS EXPORT'!$B:$P,15,FALSE)),""&amp;CHAR(10)&amp;"(Transfer In",TEXT('ACCESS EXPORT'!X1091," MM/DD/YYY)"))))))</f>
        <v>KIM, KEITH C.</v>
      </c>
      <c r="O1091" s="4" t="str">
        <f>_xlfn.IFNA(VLOOKUP(B1091,'ACCESS EXPORT'!$B:$Q,16,FALSE),"")</f>
        <v>MD</v>
      </c>
      <c r="P1091" s="4" t="str">
        <f>_xlfn.IFNA(VLOOKUP(B1091,'ACCESS EXPORT'!B:W,22,FALSE),"-")</f>
        <v>1194732750</v>
      </c>
      <c r="Q1091" s="4" t="str">
        <f>_xlfn.IFNA(VLOOKUP(A1091,'ACCESS EXPORT'!$A:$AG,33,0),"-")</f>
        <v>Amanda Hernandez</v>
      </c>
      <c r="R1091" s="4" t="str">
        <f>_xlfn.IFNA(VLOOKUP(A1091,'ACCESS EXPORT'!$A:$AH,34,0),"-")</f>
        <v>Carol Shane</v>
      </c>
      <c r="S1091" s="4" t="str">
        <f>_xlfn.IFNA(VLOOKUP(A1091,'ACCESS EXPORT'!$A:$AI,35,0),"-")</f>
        <v>Kikzeny Cartagena</v>
      </c>
      <c r="T1091" s="4" t="str">
        <f>_xlfn.IFNA(VLOOKUP(A1091,'ACCESS EXPORT'!$A:$AJ,36,0),"-")</f>
        <v>TBD</v>
      </c>
      <c r="U1091" s="4" t="str">
        <f>_xlfn.IFNA(VLOOKUP(A1091,'ACCESS EXPORT'!$A:$AK,37,0),"-")</f>
        <v>athena</v>
      </c>
      <c r="V1091" s="4" t="str">
        <f>_xlfn.IFNA(VLOOKUP(A1091,'ACCESS EXPORT'!$A:$AL,38,0),"-")</f>
        <v>FHMG_CTR METABOLIC AND OBES</v>
      </c>
      <c r="W1091" s="4" t="str">
        <f>_xlfn.IFNA(VLOOKUP(A1091,'ACCESS EXPORT'!$A:$AM,39,0),"-")</f>
        <v/>
      </c>
      <c r="X1091" s="4" t="str">
        <f>_xlfn.IFNA(VLOOKUP(A1091,'ACCESS EXPORT'!$A:$AN,40,0),"-")</f>
        <v>Karen Kelly</v>
      </c>
      <c r="Y1091" s="26" t="str">
        <f>_xlfn.IFNA(VLOOKUP(A1091,'ACCESS EXPORT'!A:AO,41,0),"")</f>
        <v>Dave Cowley</v>
      </c>
      <c r="Z1091" s="26" t="str">
        <f>_xlfn.IFNA(VLOOKUP(A1091,'ACCESS EXPORT'!A:AP,42,0),"")</f>
        <v>Candace Goodman</v>
      </c>
      <c r="AA1091" s="26" t="str">
        <f>_xlfn.IFNA(VLOOKUP(A1091,'ACCESS EXPORT'!A:AQ,43,0),"")</f>
        <v>Tricia Greco</v>
      </c>
    </row>
    <row r="1092" spans="1:27" ht="18.75" x14ac:dyDescent="0.25">
      <c r="A1092" s="33">
        <v>136</v>
      </c>
      <c r="B1092" s="10">
        <v>1218</v>
      </c>
      <c r="C1092" s="7" t="str">
        <f ca="1">IFERROR(UPPER(IF(AND('ACCESS EXPORT'!AA1092="",'ACCESS EXPORT'!Z1092=""),VLOOKUP(A1092,'ACCESS EXPORT'!$A:$AF,32,FALSE),(IF('ACCESS EXPORT'!AA1092&lt;&gt;"",CONCATENATE(VLOOKUP(A1092,'ACCESS EXPORT'!$A:$AF,32,FALSE)," (Closed",TEXT('ACCESS EXPORT'!AA1092," MM/DD/YYY)")),IF(TODAY()&lt;(('ACCESS EXPORT'!Z1092)+30),CONCATENATE(VLOOKUP(A1092,'ACCESS EXPORT'!$A:$AF,32,FALSE)," (Opens",TEXT('ACCESS EXPORT'!Z1092," MM/DD/YYY)")),VLOOKUP(A1092,'ACCESS EXPORT'!$A:$AF,32,FALSE)))))),"-")</f>
        <v>ADVENTHEALTH MEDICAL GROUP BARIATRIC SURGERY AND METABOLIC MEDICINE AT CELEBRATION</v>
      </c>
      <c r="D1092" s="3" t="str">
        <f ca="1">IFERROR(UPPER(IF(AND('ACCESS EXPORT'!AA1092="",'ACCESS EXPORT'!Z1092=""),VLOOKUP(A1092,'ACCESS EXPORT'!$A:$AF,28,FALSE),(IF('ACCESS EXPORT'!AA1092&lt;&gt;"",CONCATENATE(VLOOKUP(A1092,'ACCESS EXPORT'!$A:$AF,28,FALSE)," (Closed",TEXT('ACCESS EXPORT'!AA1092," MM/DD/YYY)")),IF(TODAY()&lt;(('ACCESS EXPORT'!Z1092)+30),CONCATENATE(VLOOKUP(A1092,'ACCESS EXPORT'!$A:$AF,28,FALSE)," (Opens",TEXT('ACCESS EXPORT'!Z1092," MM/DD/YYY)")),VLOOKUP(A1092,'ACCESS EXPORT'!$A:$AF,28,FALSE)))))),"-")</f>
        <v>CENTER FOR METABOLIC &amp; OBESITY SURGERY</v>
      </c>
      <c r="E1092" s="3" t="str">
        <f>VLOOKUP($A1092,'ACCESS EXPORT'!$A:$AF,3,FALSE)</f>
        <v>8060</v>
      </c>
      <c r="F1092" s="3" t="str">
        <f>UPPER(CONCATENATE(VLOOKUP(A1092,'ACCESS EXPORT'!$A:$AF,4,FALSE)," ",VLOOKUP(A1092,'ACCESS EXPORT'!$A:$AF,5,FALSE)," ",VLOOKUP(A1092,'ACCESS EXPORT'!$A:$AF,6,FALSE)," ",VLOOKUP(A1092,'ACCESS EXPORT'!$A:$AA,7,FALSE)," ",VLOOKUP(A1092,'ACCESS EXPORT'!$A:$AA,8,FALSE)))</f>
        <v>410 CELEBRATION PL SUITE 401A CELEBRATION FL 34747</v>
      </c>
      <c r="G1092" s="4" t="str">
        <f>UPPER(VLOOKUP($A1092,'ACCESS EXPORT'!$A:$AF,9,FALSE))</f>
        <v>OSCEOLA</v>
      </c>
      <c r="H1092" s="4" t="str">
        <f>_xlfn.IFNA(VLOOKUP($B1092,'ACCESS EXPORT'!$B:$J,9,FALSE),"")</f>
        <v>SW</v>
      </c>
      <c r="I1092" s="3" t="str">
        <f>CONCATENATE("(P)",VLOOKUP($A1092,'ACCESS EXPORT'!$A:$AF,11,FALSE)," (F)",VLOOKUP($A1092,'ACCESS EXPORT'!$A:$AF,29,FALSE))</f>
        <v>(P)(407)303-3820 (F)(407)303-3821</v>
      </c>
      <c r="J1092" s="4" t="str">
        <f>UPPER(VLOOKUP($A1092,'ACCESS EXPORT'!$A:$AF,12,FALSE))</f>
        <v>SURGERY</v>
      </c>
      <c r="K1092" s="4" t="str">
        <f>UPPER(VLOOKUP($A1092,'ACCESS EXPORT'!$A:$AF,13,FALSE))</f>
        <v>VICKI CHILCOTT</v>
      </c>
      <c r="L1092" s="3" t="str">
        <f>IF(AND(VLOOKUP(A1092,'ACCESS EXPORT'!A:AE,1,0),'ACCESS EXPORT'!N1092=""),UPPER(CONCATENATE('ACCESS EXPORT'!AE1092)),IF(VLOOKUP(A1092,'ACCESS EXPORT'!A:AE,1,0),UPPER(CONCATENATE('ACCESS EXPORT'!N1092," "&amp;CHAR(10),'ACCESS EXPORT'!AE1092))))</f>
        <v xml:space="preserve">PAULA MORRISSEY 
</v>
      </c>
      <c r="M1092" s="4" t="str">
        <f>UPPER(VLOOKUP($A1092,'ACCESS EXPORT'!$A:$O,15,FALSE))</f>
        <v>SHAWNA FLETCHER (PM)</v>
      </c>
      <c r="N1092" s="4" t="str">
        <f ca="1">IF(AND('ACCESS EXPORT'!X1092="",'ACCESS EXPORT'!Y1092=""),IF('ACCESS EXPORT'!V1092&lt;&gt;"",(IF(TODAY()-'ACCESS EXPORT'!V1092&gt;=-60,UPPER(CONCATENATE(VLOOKUP(B1092,'ACCESS EXPORT'!$B:$P,15,FALSE),""&amp;CHAR(10)&amp;"(SEP",TEXT('ACCESS EXPORT'!V1092," MM/DD/YYY)"))),IF(TODAY()-'ACCESS EXPORT'!V1092&lt;0,UPPER(VLOOKUP(B1092,'ACCESS EXPORT'!$B:$P,15,FALSE)),UPPER(VLOOKUP(B1092,'ACCESS EXPORT'!$B:$P,15,FALSE))))),IF('ACCESS EXPORT'!U1092="",UPPER(VLOOKUP(B1092,'ACCESS EXPORT'!$B:$P,15,FALSE)),IF(TODAY()-'ACCESS EXPORT'!U1092&lt;=30,CONCATENATE(UPPER(VLOOKUP(B1092,'ACCESS EXPORT'!$B:$P,15,FALSE)),""&amp;CHAR(10)&amp;"(NEW",TEXT('ACCESS EXPORT'!U1092," MM/DD/YYY)")),IF(AND(TODAY()-'ACCESS EXPORT'!U1092&gt;30,TODAY()&gt;0),UPPER(VLOOKUP(B1092,'ACCESS EXPORT'!$B:$P,15,FALSE)))))),IF('ACCESS EXPORT'!Y1092&lt;&gt;"",UPPER(CONCATENATE(UPPER(VLOOKUP(B1092,'ACCESS EXPORT'!$B:$P,15,FALSE)),""&amp;CHAR(10)&amp;"(Transfer Out",TEXT('ACCESS EXPORT'!Y1092," MM/DD/YYY)"))),IF('ACCESS EXPORT'!X1092&lt;&gt;"",UPPER(CONCATENATE(UPPER(VLOOKUP(B1092,'ACCESS EXPORT'!$B:$P,15,FALSE)),""&amp;CHAR(10)&amp;"(Transfer In",TEXT('ACCESS EXPORT'!X1092," MM/DD/YYY)"))))))</f>
        <v>YOUNG, MICHELE L.</v>
      </c>
      <c r="O1092" s="4" t="str">
        <f>_xlfn.IFNA(VLOOKUP(B1092,'ACCESS EXPORT'!$B:$Q,16,FALSE),"")</f>
        <v>PA-C</v>
      </c>
      <c r="P1092" s="4" t="str">
        <f>_xlfn.IFNA(VLOOKUP(B1092,'ACCESS EXPORT'!B:W,22,FALSE),"-")</f>
        <v>1861757734</v>
      </c>
      <c r="Q1092" s="4" t="str">
        <f>_xlfn.IFNA(VLOOKUP(A1092,'ACCESS EXPORT'!$A:$AG,33,0),"-")</f>
        <v>Amanda Hernandez</v>
      </c>
      <c r="R1092" s="4" t="str">
        <f>_xlfn.IFNA(VLOOKUP(A1092,'ACCESS EXPORT'!$A:$AH,34,0),"-")</f>
        <v>Carol Shane</v>
      </c>
      <c r="S1092" s="4" t="str">
        <f>_xlfn.IFNA(VLOOKUP(A1092,'ACCESS EXPORT'!$A:$AI,35,0),"-")</f>
        <v>Kikzeny Cartagena</v>
      </c>
      <c r="T1092" s="4" t="str">
        <f>_xlfn.IFNA(VLOOKUP(A1092,'ACCESS EXPORT'!$A:$AJ,36,0),"-")</f>
        <v>TBD</v>
      </c>
      <c r="U1092" s="4" t="str">
        <f>_xlfn.IFNA(VLOOKUP(A1092,'ACCESS EXPORT'!$A:$AK,37,0),"-")</f>
        <v>athena</v>
      </c>
      <c r="V1092" s="4" t="str">
        <f>_xlfn.IFNA(VLOOKUP(A1092,'ACCESS EXPORT'!$A:$AL,38,0),"-")</f>
        <v>FHMG_CTR METABOLIC AND OBES</v>
      </c>
      <c r="W1092" s="4" t="str">
        <f>_xlfn.IFNA(VLOOKUP(A1092,'ACCESS EXPORT'!$A:$AM,39,0),"-")</f>
        <v/>
      </c>
      <c r="X1092" s="4" t="str">
        <f>_xlfn.IFNA(VLOOKUP(A1092,'ACCESS EXPORT'!$A:$AN,40,0),"-")</f>
        <v>Karen Kelly</v>
      </c>
      <c r="Y1092" s="26" t="str">
        <f>_xlfn.IFNA(VLOOKUP(A1092,'ACCESS EXPORT'!A:AO,41,0),"")</f>
        <v>Dave Cowley</v>
      </c>
      <c r="Z1092" s="26" t="str">
        <f>_xlfn.IFNA(VLOOKUP(A1092,'ACCESS EXPORT'!A:AP,42,0),"")</f>
        <v>Candace Goodman</v>
      </c>
      <c r="AA1092" s="26" t="str">
        <f>_xlfn.IFNA(VLOOKUP(A1092,'ACCESS EXPORT'!A:AQ,43,0),"")</f>
        <v>Tricia Greco</v>
      </c>
    </row>
    <row r="1093" spans="1:27" ht="18.75" x14ac:dyDescent="0.25">
      <c r="A1093" s="33">
        <v>136</v>
      </c>
      <c r="B1093" s="10">
        <v>1805</v>
      </c>
      <c r="C1093" s="7" t="str">
        <f ca="1">IFERROR(UPPER(IF(AND('ACCESS EXPORT'!AA1093="",'ACCESS EXPORT'!Z1093=""),VLOOKUP(A1093,'ACCESS EXPORT'!$A:$AF,32,FALSE),(IF('ACCESS EXPORT'!AA1093&lt;&gt;"",CONCATENATE(VLOOKUP(A1093,'ACCESS EXPORT'!$A:$AF,32,FALSE)," (Closed",TEXT('ACCESS EXPORT'!AA1093," MM/DD/YYY)")),IF(TODAY()&lt;(('ACCESS EXPORT'!Z1093)+30),CONCATENATE(VLOOKUP(A1093,'ACCESS EXPORT'!$A:$AF,32,FALSE)," (Opens",TEXT('ACCESS EXPORT'!Z1093," MM/DD/YYY)")),VLOOKUP(A1093,'ACCESS EXPORT'!$A:$AF,32,FALSE)))))),"-")</f>
        <v>ADVENTHEALTH MEDICAL GROUP BARIATRIC SURGERY AND METABOLIC MEDICINE AT CELEBRATION</v>
      </c>
      <c r="D1093" s="3" t="str">
        <f ca="1">IFERROR(UPPER(IF(AND('ACCESS EXPORT'!AA1093="",'ACCESS EXPORT'!Z1093=""),VLOOKUP(A1093,'ACCESS EXPORT'!$A:$AF,28,FALSE),(IF('ACCESS EXPORT'!AA1093&lt;&gt;"",CONCATENATE(VLOOKUP(A1093,'ACCESS EXPORT'!$A:$AF,28,FALSE)," (Closed",TEXT('ACCESS EXPORT'!AA1093," MM/DD/YYY)")),IF(TODAY()&lt;(('ACCESS EXPORT'!Z1093)+30),CONCATENATE(VLOOKUP(A1093,'ACCESS EXPORT'!$A:$AF,28,FALSE)," (Opens",TEXT('ACCESS EXPORT'!Z1093," MM/DD/YYY)")),VLOOKUP(A1093,'ACCESS EXPORT'!$A:$AF,28,FALSE)))))),"-")</f>
        <v>CENTER FOR METABOLIC &amp; OBESITY SURGERY</v>
      </c>
      <c r="E1093" s="3" t="str">
        <f>VLOOKUP($A1093,'ACCESS EXPORT'!$A:$AF,3,FALSE)</f>
        <v>8060</v>
      </c>
      <c r="F1093" s="3" t="str">
        <f>UPPER(CONCATENATE(VLOOKUP(A1093,'ACCESS EXPORT'!$A:$AF,4,FALSE)," ",VLOOKUP(A1093,'ACCESS EXPORT'!$A:$AF,5,FALSE)," ",VLOOKUP(A1093,'ACCESS EXPORT'!$A:$AF,6,FALSE)," ",VLOOKUP(A1093,'ACCESS EXPORT'!$A:$AA,7,FALSE)," ",VLOOKUP(A1093,'ACCESS EXPORT'!$A:$AA,8,FALSE)))</f>
        <v>410 CELEBRATION PL SUITE 401A CELEBRATION FL 34747</v>
      </c>
      <c r="G1093" s="4" t="str">
        <f>UPPER(VLOOKUP($A1093,'ACCESS EXPORT'!$A:$AF,9,FALSE))</f>
        <v>OSCEOLA</v>
      </c>
      <c r="H1093" s="4" t="str">
        <f>_xlfn.IFNA(VLOOKUP($B1093,'ACCESS EXPORT'!$B:$J,9,FALSE),"")</f>
        <v>SW</v>
      </c>
      <c r="I1093" s="3" t="str">
        <f>CONCATENATE("(P)",VLOOKUP($A1093,'ACCESS EXPORT'!$A:$AF,11,FALSE)," (F)",VLOOKUP($A1093,'ACCESS EXPORT'!$A:$AF,29,FALSE))</f>
        <v>(P)(407)303-3820 (F)(407)303-3821</v>
      </c>
      <c r="J1093" s="4" t="str">
        <f>UPPER(VLOOKUP($A1093,'ACCESS EXPORT'!$A:$AF,12,FALSE))</f>
        <v>SURGERY</v>
      </c>
      <c r="K1093" s="4" t="str">
        <f>UPPER(VLOOKUP($A1093,'ACCESS EXPORT'!$A:$AF,13,FALSE))</f>
        <v>VICKI CHILCOTT</v>
      </c>
      <c r="L1093" s="3" t="str">
        <f>IF(AND(VLOOKUP(A1093,'ACCESS EXPORT'!A:AE,1,0),'ACCESS EXPORT'!N1093=""),UPPER(CONCATENATE('ACCESS EXPORT'!AE1093)),IF(VLOOKUP(A1093,'ACCESS EXPORT'!A:AE,1,0),UPPER(CONCATENATE('ACCESS EXPORT'!N1093," "&amp;CHAR(10),'ACCESS EXPORT'!AE1093))))</f>
        <v xml:space="preserve">PAULA MORRISSEY 
</v>
      </c>
      <c r="M1093" s="4" t="str">
        <f>UPPER(VLOOKUP($A1093,'ACCESS EXPORT'!$A:$O,15,FALSE))</f>
        <v>SHAWNA FLETCHER (PM)</v>
      </c>
      <c r="N1093" s="4" t="str">
        <f ca="1">IF(AND('ACCESS EXPORT'!X1093="",'ACCESS EXPORT'!Y1093=""),IF('ACCESS EXPORT'!V1093&lt;&gt;"",(IF(TODAY()-'ACCESS EXPORT'!V1093&gt;=-60,UPPER(CONCATENATE(VLOOKUP(B1093,'ACCESS EXPORT'!$B:$P,15,FALSE),""&amp;CHAR(10)&amp;"(SEP",TEXT('ACCESS EXPORT'!V1093," MM/DD/YYY)"))),IF(TODAY()-'ACCESS EXPORT'!V1093&lt;0,UPPER(VLOOKUP(B1093,'ACCESS EXPORT'!$B:$P,15,FALSE)),UPPER(VLOOKUP(B1093,'ACCESS EXPORT'!$B:$P,15,FALSE))))),IF('ACCESS EXPORT'!U1093="",UPPER(VLOOKUP(B1093,'ACCESS EXPORT'!$B:$P,15,FALSE)),IF(TODAY()-'ACCESS EXPORT'!U1093&lt;=30,CONCATENATE(UPPER(VLOOKUP(B1093,'ACCESS EXPORT'!$B:$P,15,FALSE)),""&amp;CHAR(10)&amp;"(NEW",TEXT('ACCESS EXPORT'!U1093," MM/DD/YYY)")),IF(AND(TODAY()-'ACCESS EXPORT'!U1093&gt;30,TODAY()&gt;0),UPPER(VLOOKUP(B1093,'ACCESS EXPORT'!$B:$P,15,FALSE)))))),IF('ACCESS EXPORT'!Y1093&lt;&gt;"",UPPER(CONCATENATE(UPPER(VLOOKUP(B1093,'ACCESS EXPORT'!$B:$P,15,FALSE)),""&amp;CHAR(10)&amp;"(Transfer Out",TEXT('ACCESS EXPORT'!Y1093," MM/DD/YYY)"))),IF('ACCESS EXPORT'!X1093&lt;&gt;"",UPPER(CONCATENATE(UPPER(VLOOKUP(B1093,'ACCESS EXPORT'!$B:$P,15,FALSE)),""&amp;CHAR(10)&amp;"(Transfer In",TEXT('ACCESS EXPORT'!X1093," MM/DD/YYY)"))))))</f>
        <v>LAPP, LAUREN</v>
      </c>
      <c r="O1093" s="4" t="str">
        <f>_xlfn.IFNA(VLOOKUP(B1093,'ACCESS EXPORT'!$B:$Q,16,FALSE),"")</f>
        <v>PA-C</v>
      </c>
      <c r="P1093" s="4" t="str">
        <f>_xlfn.IFNA(VLOOKUP(B1093,'ACCESS EXPORT'!B:W,22,FALSE),"-")</f>
        <v>1306387915</v>
      </c>
      <c r="Q1093" s="4" t="str">
        <f>_xlfn.IFNA(VLOOKUP(A1093,'ACCESS EXPORT'!$A:$AG,33,0),"-")</f>
        <v>Amanda Hernandez</v>
      </c>
      <c r="R1093" s="4" t="str">
        <f>_xlfn.IFNA(VLOOKUP(A1093,'ACCESS EXPORT'!$A:$AH,34,0),"-")</f>
        <v>Carol Shane</v>
      </c>
      <c r="S1093" s="4" t="str">
        <f>_xlfn.IFNA(VLOOKUP(A1093,'ACCESS EXPORT'!$A:$AI,35,0),"-")</f>
        <v>Kikzeny Cartagena</v>
      </c>
      <c r="T1093" s="4" t="str">
        <f>_xlfn.IFNA(VLOOKUP(A1093,'ACCESS EXPORT'!$A:$AJ,36,0),"-")</f>
        <v>TBD</v>
      </c>
      <c r="U1093" s="4" t="str">
        <f>_xlfn.IFNA(VLOOKUP(A1093,'ACCESS EXPORT'!$A:$AK,37,0),"-")</f>
        <v>athena</v>
      </c>
      <c r="V1093" s="4" t="str">
        <f>_xlfn.IFNA(VLOOKUP(A1093,'ACCESS EXPORT'!$A:$AL,38,0),"-")</f>
        <v>FHMG_CTR METABOLIC AND OBES</v>
      </c>
      <c r="W1093" s="4" t="str">
        <f>_xlfn.IFNA(VLOOKUP(A1093,'ACCESS EXPORT'!$A:$AM,39,0),"-")</f>
        <v/>
      </c>
      <c r="X1093" s="4" t="str">
        <f>_xlfn.IFNA(VLOOKUP(A1093,'ACCESS EXPORT'!$A:$AN,40,0),"-")</f>
        <v>Karen Kelly</v>
      </c>
      <c r="Y1093" s="26" t="str">
        <f>_xlfn.IFNA(VLOOKUP(A1093,'ACCESS EXPORT'!A:AO,41,0),"")</f>
        <v>Dave Cowley</v>
      </c>
      <c r="Z1093" s="26" t="str">
        <f>_xlfn.IFNA(VLOOKUP(A1093,'ACCESS EXPORT'!A:AP,42,0),"")</f>
        <v>Candace Goodman</v>
      </c>
      <c r="AA1093" s="26" t="str">
        <f>_xlfn.IFNA(VLOOKUP(A1093,'ACCESS EXPORT'!A:AQ,43,0),"")</f>
        <v>Tricia Greco</v>
      </c>
    </row>
    <row r="1094" spans="1:27" ht="18.75" x14ac:dyDescent="0.25">
      <c r="A1094" s="33">
        <v>136</v>
      </c>
      <c r="B1094" s="10">
        <v>1863</v>
      </c>
      <c r="C1094" s="7" t="str">
        <f ca="1">IFERROR(UPPER(IF(AND('ACCESS EXPORT'!AA1094="",'ACCESS EXPORT'!Z1094=""),VLOOKUP(A1094,'ACCESS EXPORT'!$A:$AF,32,FALSE),(IF('ACCESS EXPORT'!AA1094&lt;&gt;"",CONCATENATE(VLOOKUP(A1094,'ACCESS EXPORT'!$A:$AF,32,FALSE)," (Closed",TEXT('ACCESS EXPORT'!AA1094," MM/DD/YYY)")),IF(TODAY()&lt;(('ACCESS EXPORT'!Z1094)+30),CONCATENATE(VLOOKUP(A1094,'ACCESS EXPORT'!$A:$AF,32,FALSE)," (Opens",TEXT('ACCESS EXPORT'!Z1094," MM/DD/YYY)")),VLOOKUP(A1094,'ACCESS EXPORT'!$A:$AF,32,FALSE)))))),"-")</f>
        <v>ADVENTHEALTH MEDICAL GROUP BARIATRIC SURGERY AND METABOLIC MEDICINE AT CELEBRATION</v>
      </c>
      <c r="D1094" s="3" t="str">
        <f ca="1">IFERROR(UPPER(IF(AND('ACCESS EXPORT'!AA1094="",'ACCESS EXPORT'!Z1094=""),VLOOKUP(A1094,'ACCESS EXPORT'!$A:$AF,28,FALSE),(IF('ACCESS EXPORT'!AA1094&lt;&gt;"",CONCATENATE(VLOOKUP(A1094,'ACCESS EXPORT'!$A:$AF,28,FALSE)," (Closed",TEXT('ACCESS EXPORT'!AA1094," MM/DD/YYY)")),IF(TODAY()&lt;(('ACCESS EXPORT'!Z1094)+30),CONCATENATE(VLOOKUP(A1094,'ACCESS EXPORT'!$A:$AF,28,FALSE)," (Opens",TEXT('ACCESS EXPORT'!Z1094," MM/DD/YYY)")),VLOOKUP(A1094,'ACCESS EXPORT'!$A:$AF,28,FALSE)))))),"-")</f>
        <v>CENTER FOR METABOLIC &amp; OBESITY SURGERY</v>
      </c>
      <c r="E1094" s="3" t="str">
        <f>VLOOKUP($A1094,'ACCESS EXPORT'!$A:$AF,3,FALSE)</f>
        <v>8060</v>
      </c>
      <c r="F1094" s="3" t="str">
        <f>UPPER(CONCATENATE(VLOOKUP(A1094,'ACCESS EXPORT'!$A:$AF,4,FALSE)," ",VLOOKUP(A1094,'ACCESS EXPORT'!$A:$AF,5,FALSE)," ",VLOOKUP(A1094,'ACCESS EXPORT'!$A:$AF,6,FALSE)," ",VLOOKUP(A1094,'ACCESS EXPORT'!$A:$AA,7,FALSE)," ",VLOOKUP(A1094,'ACCESS EXPORT'!$A:$AA,8,FALSE)))</f>
        <v>410 CELEBRATION PL SUITE 401A CELEBRATION FL 34747</v>
      </c>
      <c r="G1094" s="4" t="str">
        <f>UPPER(VLOOKUP($A1094,'ACCESS EXPORT'!$A:$AF,9,FALSE))</f>
        <v>OSCEOLA</v>
      </c>
      <c r="H1094" s="4" t="str">
        <f>_xlfn.IFNA(VLOOKUP($B1094,'ACCESS EXPORT'!$B:$J,9,FALSE),"")</f>
        <v>SW</v>
      </c>
      <c r="I1094" s="3" t="str">
        <f>CONCATENATE("(P)",VLOOKUP($A1094,'ACCESS EXPORT'!$A:$AF,11,FALSE)," (F)",VLOOKUP($A1094,'ACCESS EXPORT'!$A:$AF,29,FALSE))</f>
        <v>(P)(407)303-3820 (F)(407)303-3821</v>
      </c>
      <c r="J1094" s="4" t="str">
        <f>UPPER(VLOOKUP($A1094,'ACCESS EXPORT'!$A:$AF,12,FALSE))</f>
        <v>SURGERY</v>
      </c>
      <c r="K1094" s="4" t="str">
        <f>UPPER(VLOOKUP($A1094,'ACCESS EXPORT'!$A:$AF,13,FALSE))</f>
        <v>VICKI CHILCOTT</v>
      </c>
      <c r="L1094" s="3" t="str">
        <f>IF(AND(VLOOKUP(A1094,'ACCESS EXPORT'!A:AE,1,0),'ACCESS EXPORT'!N1094=""),UPPER(CONCATENATE('ACCESS EXPORT'!AE1094)),IF(VLOOKUP(A1094,'ACCESS EXPORT'!A:AE,1,0),UPPER(CONCATENATE('ACCESS EXPORT'!N1094," "&amp;CHAR(10),'ACCESS EXPORT'!AE1094))))</f>
        <v xml:space="preserve">PAULA MORRISSEY 
</v>
      </c>
      <c r="M1094" s="4" t="str">
        <f>UPPER(VLOOKUP($A1094,'ACCESS EXPORT'!$A:$O,15,FALSE))</f>
        <v>SHAWNA FLETCHER (PM)</v>
      </c>
      <c r="N1094" s="4" t="str">
        <f ca="1">IF(AND('ACCESS EXPORT'!X1094="",'ACCESS EXPORT'!Y1094=""),IF('ACCESS EXPORT'!V1094&lt;&gt;"",(IF(TODAY()-'ACCESS EXPORT'!V1094&gt;=-60,UPPER(CONCATENATE(VLOOKUP(B1094,'ACCESS EXPORT'!$B:$P,15,FALSE),""&amp;CHAR(10)&amp;"(SEP",TEXT('ACCESS EXPORT'!V1094," MM/DD/YYY)"))),IF(TODAY()-'ACCESS EXPORT'!V1094&lt;0,UPPER(VLOOKUP(B1094,'ACCESS EXPORT'!$B:$P,15,FALSE)),UPPER(VLOOKUP(B1094,'ACCESS EXPORT'!$B:$P,15,FALSE))))),IF('ACCESS EXPORT'!U1094="",UPPER(VLOOKUP(B1094,'ACCESS EXPORT'!$B:$P,15,FALSE)),IF(TODAY()-'ACCESS EXPORT'!U1094&lt;=30,CONCATENATE(UPPER(VLOOKUP(B1094,'ACCESS EXPORT'!$B:$P,15,FALSE)),""&amp;CHAR(10)&amp;"(NEW",TEXT('ACCESS EXPORT'!U1094," MM/DD/YYY)")),IF(AND(TODAY()-'ACCESS EXPORT'!U1094&gt;30,TODAY()&gt;0),UPPER(VLOOKUP(B1094,'ACCESS EXPORT'!$B:$P,15,FALSE)))))),IF('ACCESS EXPORT'!Y1094&lt;&gt;"",UPPER(CONCATENATE(UPPER(VLOOKUP(B1094,'ACCESS EXPORT'!$B:$P,15,FALSE)),""&amp;CHAR(10)&amp;"(Transfer Out",TEXT('ACCESS EXPORT'!Y1094," MM/DD/YYY)"))),IF('ACCESS EXPORT'!X1094&lt;&gt;"",UPPER(CONCATENATE(UPPER(VLOOKUP(B1094,'ACCESS EXPORT'!$B:$P,15,FALSE)),""&amp;CHAR(10)&amp;"(Transfer In",TEXT('ACCESS EXPORT'!X1094," MM/DD/YYY)"))))))</f>
        <v>SIMILIEN, SHEILIA</v>
      </c>
      <c r="O1094" s="4" t="str">
        <f>_xlfn.IFNA(VLOOKUP(B1094,'ACCESS EXPORT'!$B:$Q,16,FALSE),"")</f>
        <v>APRN</v>
      </c>
      <c r="P1094" s="4" t="str">
        <f>_xlfn.IFNA(VLOOKUP(B1094,'ACCESS EXPORT'!B:W,22,FALSE),"-")</f>
        <v>1881970762</v>
      </c>
      <c r="Q1094" s="4" t="str">
        <f>_xlfn.IFNA(VLOOKUP(A1094,'ACCESS EXPORT'!$A:$AG,33,0),"-")</f>
        <v>Amanda Hernandez</v>
      </c>
      <c r="R1094" s="4" t="str">
        <f>_xlfn.IFNA(VLOOKUP(A1094,'ACCESS EXPORT'!$A:$AH,34,0),"-")</f>
        <v>Carol Shane</v>
      </c>
      <c r="S1094" s="4" t="str">
        <f>_xlfn.IFNA(VLOOKUP(A1094,'ACCESS EXPORT'!$A:$AI,35,0),"-")</f>
        <v>Kikzeny Cartagena</v>
      </c>
      <c r="T1094" s="4" t="str">
        <f>_xlfn.IFNA(VLOOKUP(A1094,'ACCESS EXPORT'!$A:$AJ,36,0),"-")</f>
        <v>TBD</v>
      </c>
      <c r="U1094" s="4" t="str">
        <f>_xlfn.IFNA(VLOOKUP(A1094,'ACCESS EXPORT'!$A:$AK,37,0),"-")</f>
        <v>athena</v>
      </c>
      <c r="V1094" s="4" t="str">
        <f>_xlfn.IFNA(VLOOKUP(A1094,'ACCESS EXPORT'!$A:$AL,38,0),"-")</f>
        <v>FHMG_CTR METABOLIC AND OBES</v>
      </c>
      <c r="W1094" s="4" t="str">
        <f>_xlfn.IFNA(VLOOKUP(A1094,'ACCESS EXPORT'!$A:$AM,39,0),"-")</f>
        <v/>
      </c>
      <c r="X1094" s="4" t="str">
        <f>_xlfn.IFNA(VLOOKUP(A1094,'ACCESS EXPORT'!$A:$AN,40,0),"-")</f>
        <v>Karen Kelly</v>
      </c>
      <c r="Y1094" s="26" t="str">
        <f>_xlfn.IFNA(VLOOKUP(A1094,'ACCESS EXPORT'!A:AO,41,0),"")</f>
        <v>Dave Cowley</v>
      </c>
      <c r="Z1094" s="26" t="str">
        <f>_xlfn.IFNA(VLOOKUP(A1094,'ACCESS EXPORT'!A:AP,42,0),"")</f>
        <v>Candace Goodman</v>
      </c>
      <c r="AA1094" s="26" t="str">
        <f>_xlfn.IFNA(VLOOKUP(A1094,'ACCESS EXPORT'!A:AQ,43,0),"")</f>
        <v>Tricia Greco</v>
      </c>
    </row>
    <row r="1095" spans="1:27" ht="18.75" x14ac:dyDescent="0.25">
      <c r="A1095" s="33">
        <v>169</v>
      </c>
      <c r="B1095" s="10">
        <v>1345</v>
      </c>
      <c r="C1095" s="7" t="str">
        <f ca="1">IFERROR(UPPER(IF(AND('ACCESS EXPORT'!AA1095="",'ACCESS EXPORT'!Z1095=""),VLOOKUP(A1095,'ACCESS EXPORT'!$A:$AF,32,FALSE),(IF('ACCESS EXPORT'!AA1095&lt;&gt;"",CONCATENATE(VLOOKUP(A1095,'ACCESS EXPORT'!$A:$AF,32,FALSE)," (Closed",TEXT('ACCESS EXPORT'!AA1095," MM/DD/YYY)")),IF(TODAY()&lt;(('ACCESS EXPORT'!Z1095)+30),CONCATENATE(VLOOKUP(A1095,'ACCESS EXPORT'!$A:$AF,32,FALSE)," (Opens",TEXT('ACCESS EXPORT'!Z1095," MM/DD/YYY)")),VLOOKUP(A1095,'ACCESS EXPORT'!$A:$AF,32,FALSE)))))),"-")</f>
        <v>ADVENTHEALTH MEDICAL GROUP PEDIATRIC CELLULAR THERAPY AT ORLANDO</v>
      </c>
      <c r="D1095" s="3" t="str">
        <f ca="1">IFERROR(UPPER(IF(AND('ACCESS EXPORT'!AA1095="",'ACCESS EXPORT'!Z1095=""),VLOOKUP(A1095,'ACCESS EXPORT'!$A:$AF,28,FALSE),(IF('ACCESS EXPORT'!AA1095&lt;&gt;"",CONCATENATE(VLOOKUP(A1095,'ACCESS EXPORT'!$A:$AF,28,FALSE)," (Closed",TEXT('ACCESS EXPORT'!AA1095," MM/DD/YYY)")),IF(TODAY()&lt;(('ACCESS EXPORT'!Z1095)+30),CONCATENATE(VLOOKUP(A1095,'ACCESS EXPORT'!$A:$AF,28,FALSE)," (Opens",TEXT('ACCESS EXPORT'!Z1095," MM/DD/YYY)")),VLOOKUP(A1095,'ACCESS EXPORT'!$A:$AF,28,FALSE)))))),"-")</f>
        <v>FLORIDA CENTER FOR PEDIATRIC CELLULAR THERAPY</v>
      </c>
      <c r="E1095" s="3" t="str">
        <f>VLOOKUP($A1095,'ACCESS EXPORT'!$A:$AF,3,FALSE)</f>
        <v>8070</v>
      </c>
      <c r="F1095" s="3" t="str">
        <f>UPPER(CONCATENATE(VLOOKUP(A1095,'ACCESS EXPORT'!$A:$AF,4,FALSE)," ",VLOOKUP(A1095,'ACCESS EXPORT'!$A:$AF,5,FALSE)," ",VLOOKUP(A1095,'ACCESS EXPORT'!$A:$AF,6,FALSE)," ",VLOOKUP(A1095,'ACCESS EXPORT'!$A:$AA,7,FALSE)," ",VLOOKUP(A1095,'ACCESS EXPORT'!$A:$AA,8,FALSE)))</f>
        <v>2501 N ORANGE AVE SUITE 581 ORLANDO FL 32804</v>
      </c>
      <c r="G1095" s="4" t="str">
        <f>UPPER(VLOOKUP($A1095,'ACCESS EXPORT'!$A:$AF,9,FALSE))</f>
        <v>ORANGE</v>
      </c>
      <c r="H1095" s="4" t="str">
        <f>_xlfn.IFNA(VLOOKUP($B1095,'ACCESS EXPORT'!$B:$J,9,FALSE),"")</f>
        <v>Childrens</v>
      </c>
      <c r="I1095" s="3" t="str">
        <f>CONCATENATE("(P)",VLOOKUP($A1095,'ACCESS EXPORT'!$A:$AF,11,FALSE)," (F)",VLOOKUP($A1095,'ACCESS EXPORT'!$A:$AF,29,FALSE))</f>
        <v>(P)(407)303-1300 (F)(407)303-1301</v>
      </c>
      <c r="J1095" s="4" t="str">
        <f>UPPER(VLOOKUP($A1095,'ACCESS EXPORT'!$A:$AF,12,FALSE))</f>
        <v>PEDIATRIC SPECIALTY</v>
      </c>
      <c r="K1095" s="4" t="str">
        <f>UPPER(VLOOKUP($A1095,'ACCESS EXPORT'!$A:$AF,13,FALSE))</f>
        <v>MARLENE HOLLAND</v>
      </c>
      <c r="L1095" s="3" t="str">
        <f>IF(AND(VLOOKUP(A1095,'ACCESS EXPORT'!A:AE,1,0),'ACCESS EXPORT'!N1095=""),UPPER(CONCATENATE('ACCESS EXPORT'!AE1095)),IF(VLOOKUP(A1095,'ACCESS EXPORT'!A:AE,1,0),UPPER(CONCATENATE('ACCESS EXPORT'!N1095," "&amp;CHAR(10),'ACCESS EXPORT'!AE1095))))</f>
        <v xml:space="preserve">JENNY MOODY 
</v>
      </c>
      <c r="M1095" s="4" t="str">
        <f>UPPER(VLOOKUP($A1095,'ACCESS EXPORT'!$A:$O,15,FALSE))</f>
        <v>NICOLE GREENLEAF (PM)</v>
      </c>
      <c r="N1095" s="4" t="str">
        <f ca="1">IF(AND('ACCESS EXPORT'!X1095="",'ACCESS EXPORT'!Y1095=""),IF('ACCESS EXPORT'!V1095&lt;&gt;"",(IF(TODAY()-'ACCESS EXPORT'!V1095&gt;=-60,UPPER(CONCATENATE(VLOOKUP(B1095,'ACCESS EXPORT'!$B:$P,15,FALSE),""&amp;CHAR(10)&amp;"(SEP",TEXT('ACCESS EXPORT'!V1095," MM/DD/YYY)"))),IF(TODAY()-'ACCESS EXPORT'!V1095&lt;0,UPPER(VLOOKUP(B1095,'ACCESS EXPORT'!$B:$P,15,FALSE)),UPPER(VLOOKUP(B1095,'ACCESS EXPORT'!$B:$P,15,FALSE))))),IF('ACCESS EXPORT'!U1095="",UPPER(VLOOKUP(B1095,'ACCESS EXPORT'!$B:$P,15,FALSE)),IF(TODAY()-'ACCESS EXPORT'!U1095&lt;=30,CONCATENATE(UPPER(VLOOKUP(B1095,'ACCESS EXPORT'!$B:$P,15,FALSE)),""&amp;CHAR(10)&amp;"(NEW",TEXT('ACCESS EXPORT'!U1095," MM/DD/YYY)")),IF(AND(TODAY()-'ACCESS EXPORT'!U1095&gt;30,TODAY()&gt;0),UPPER(VLOOKUP(B1095,'ACCESS EXPORT'!$B:$P,15,FALSE)))))),IF('ACCESS EXPORT'!Y1095&lt;&gt;"",UPPER(CONCATENATE(UPPER(VLOOKUP(B1095,'ACCESS EXPORT'!$B:$P,15,FALSE)),""&amp;CHAR(10)&amp;"(Transfer Out",TEXT('ACCESS EXPORT'!Y1095," MM/DD/YYY)"))),IF('ACCESS EXPORT'!X1095&lt;&gt;"",UPPER(CONCATENATE(UPPER(VLOOKUP(B1095,'ACCESS EXPORT'!$B:$P,15,FALSE)),""&amp;CHAR(10)&amp;"(Transfer In",TEXT('ACCESS EXPORT'!X1095," MM/DD/YYY)"))))))</f>
        <v>LION, LORI</v>
      </c>
      <c r="O1095" s="4" t="str">
        <f>_xlfn.IFNA(VLOOKUP(B1095,'ACCESS EXPORT'!$B:$Q,16,FALSE),"")</f>
        <v>APRN</v>
      </c>
      <c r="P1095" s="4" t="str">
        <f>_xlfn.IFNA(VLOOKUP(B1095,'ACCESS EXPORT'!B:W,22,FALSE),"-")</f>
        <v>1982845483</v>
      </c>
      <c r="Q1095" s="4" t="str">
        <f>_xlfn.IFNA(VLOOKUP(A1095,'ACCESS EXPORT'!$A:$AG,33,0),"-")</f>
        <v>Gretchen Scoleri</v>
      </c>
      <c r="R1095" s="4" t="str">
        <f>_xlfn.IFNA(VLOOKUP(A1095,'ACCESS EXPORT'!$A:$AH,34,0),"-")</f>
        <v>Amanda Dowd</v>
      </c>
      <c r="S1095" s="4" t="str">
        <f>_xlfn.IFNA(VLOOKUP(A1095,'ACCESS EXPORT'!$A:$AI,35,0),"-")</f>
        <v>Courtney Powell</v>
      </c>
      <c r="T1095" s="4" t="str">
        <f>_xlfn.IFNA(VLOOKUP(A1095,'ACCESS EXPORT'!$A:$AJ,36,0),"-")</f>
        <v>Ishmael Molyneaux</v>
      </c>
      <c r="U1095" s="4" t="str">
        <f>_xlfn.IFNA(VLOOKUP(A1095,'ACCESS EXPORT'!$A:$AK,37,0),"-")</f>
        <v>Cerner</v>
      </c>
      <c r="V1095" s="4" t="str">
        <f>_xlfn.IFNA(VLOOKUP(A1095,'ACCESS EXPORT'!$A:$AL,38,0),"-")</f>
        <v>FHMG_FL CTR FOR PED CELLULAR</v>
      </c>
      <c r="W1095" s="4" t="str">
        <f>_xlfn.IFNA(VLOOKUP(A1095,'ACCESS EXPORT'!$A:$AM,39,0),"-")</f>
        <v/>
      </c>
      <c r="X1095" s="4" t="str">
        <f>_xlfn.IFNA(VLOOKUP(A1095,'ACCESS EXPORT'!$A:$AN,40,0),"-")</f>
        <v>David Mercer</v>
      </c>
      <c r="Y1095" s="26" t="str">
        <f>_xlfn.IFNA(VLOOKUP(A1095,'ACCESS EXPORT'!A:AO,41,0),"")</f>
        <v>Kristin Miller</v>
      </c>
      <c r="Z1095" s="26" t="str">
        <f>_xlfn.IFNA(VLOOKUP(A1095,'ACCESS EXPORT'!A:AP,42,0),"")</f>
        <v>Maria Angel</v>
      </c>
      <c r="AA1095" s="26" t="str">
        <f>_xlfn.IFNA(VLOOKUP(A1095,'ACCESS EXPORT'!A:AQ,43,0),"")</f>
        <v>Claire Pagan</v>
      </c>
    </row>
    <row r="1096" spans="1:27" ht="18.75" x14ac:dyDescent="0.25">
      <c r="A1096" s="33">
        <v>169</v>
      </c>
      <c r="B1096" s="10">
        <v>1346</v>
      </c>
      <c r="C1096" s="7" t="str">
        <f ca="1">IFERROR(UPPER(IF(AND('ACCESS EXPORT'!AA1096="",'ACCESS EXPORT'!Z1096=""),VLOOKUP(A1096,'ACCESS EXPORT'!$A:$AF,32,FALSE),(IF('ACCESS EXPORT'!AA1096&lt;&gt;"",CONCATENATE(VLOOKUP(A1096,'ACCESS EXPORT'!$A:$AF,32,FALSE)," (Closed",TEXT('ACCESS EXPORT'!AA1096," MM/DD/YYY)")),IF(TODAY()&lt;(('ACCESS EXPORT'!Z1096)+30),CONCATENATE(VLOOKUP(A1096,'ACCESS EXPORT'!$A:$AF,32,FALSE)," (Opens",TEXT('ACCESS EXPORT'!Z1096," MM/DD/YYY)")),VLOOKUP(A1096,'ACCESS EXPORT'!$A:$AF,32,FALSE)))))),"-")</f>
        <v>ADVENTHEALTH MEDICAL GROUP PEDIATRIC CELLULAR THERAPY AT ORLANDO</v>
      </c>
      <c r="D1096" s="3" t="str">
        <f ca="1">IFERROR(UPPER(IF(AND('ACCESS EXPORT'!AA1096="",'ACCESS EXPORT'!Z1096=""),VLOOKUP(A1096,'ACCESS EXPORT'!$A:$AF,28,FALSE),(IF('ACCESS EXPORT'!AA1096&lt;&gt;"",CONCATENATE(VLOOKUP(A1096,'ACCESS EXPORT'!$A:$AF,28,FALSE)," (Closed",TEXT('ACCESS EXPORT'!AA1096," MM/DD/YYY)")),IF(TODAY()&lt;(('ACCESS EXPORT'!Z1096)+30),CONCATENATE(VLOOKUP(A1096,'ACCESS EXPORT'!$A:$AF,28,FALSE)," (Opens",TEXT('ACCESS EXPORT'!Z1096," MM/DD/YYY)")),VLOOKUP(A1096,'ACCESS EXPORT'!$A:$AF,28,FALSE)))))),"-")</f>
        <v>FLORIDA CENTER FOR PEDIATRIC CELLULAR THERAPY</v>
      </c>
      <c r="E1096" s="3" t="str">
        <f>VLOOKUP($A1096,'ACCESS EXPORT'!$A:$AF,3,FALSE)</f>
        <v>8070</v>
      </c>
      <c r="F1096" s="3" t="str">
        <f>UPPER(CONCATENATE(VLOOKUP(A1096,'ACCESS EXPORT'!$A:$AF,4,FALSE)," ",VLOOKUP(A1096,'ACCESS EXPORT'!$A:$AF,5,FALSE)," ",VLOOKUP(A1096,'ACCESS EXPORT'!$A:$AF,6,FALSE)," ",VLOOKUP(A1096,'ACCESS EXPORT'!$A:$AA,7,FALSE)," ",VLOOKUP(A1096,'ACCESS EXPORT'!$A:$AA,8,FALSE)))</f>
        <v>2501 N ORANGE AVE SUITE 581 ORLANDO FL 32804</v>
      </c>
      <c r="G1096" s="4" t="str">
        <f>UPPER(VLOOKUP($A1096,'ACCESS EXPORT'!$A:$AF,9,FALSE))</f>
        <v>ORANGE</v>
      </c>
      <c r="H1096" s="4" t="str">
        <f>_xlfn.IFNA(VLOOKUP($B1096,'ACCESS EXPORT'!$B:$J,9,FALSE),"")</f>
        <v>Childrens</v>
      </c>
      <c r="I1096" s="3" t="str">
        <f>CONCATENATE("(P)",VLOOKUP($A1096,'ACCESS EXPORT'!$A:$AF,11,FALSE)," (F)",VLOOKUP($A1096,'ACCESS EXPORT'!$A:$AF,29,FALSE))</f>
        <v>(P)(407)303-1300 (F)(407)303-1301</v>
      </c>
      <c r="J1096" s="4" t="str">
        <f>UPPER(VLOOKUP($A1096,'ACCESS EXPORT'!$A:$AF,12,FALSE))</f>
        <v>PEDIATRIC SPECIALTY</v>
      </c>
      <c r="K1096" s="4" t="str">
        <f>UPPER(VLOOKUP($A1096,'ACCESS EXPORT'!$A:$AF,13,FALSE))</f>
        <v>MARLENE HOLLAND</v>
      </c>
      <c r="L1096" s="3" t="str">
        <f>IF(AND(VLOOKUP(A1096,'ACCESS EXPORT'!A:AE,1,0),'ACCESS EXPORT'!N1096=""),UPPER(CONCATENATE('ACCESS EXPORT'!AE1096)),IF(VLOOKUP(A1096,'ACCESS EXPORT'!A:AE,1,0),UPPER(CONCATENATE('ACCESS EXPORT'!N1096," "&amp;CHAR(10),'ACCESS EXPORT'!AE1096))))</f>
        <v xml:space="preserve">JENNY MOODY 
</v>
      </c>
      <c r="M1096" s="4" t="str">
        <f>UPPER(VLOOKUP($A1096,'ACCESS EXPORT'!$A:$O,15,FALSE))</f>
        <v>NICOLE GREENLEAF (PM)</v>
      </c>
      <c r="N1096" s="4" t="str">
        <f ca="1">IF(AND('ACCESS EXPORT'!X1096="",'ACCESS EXPORT'!Y1096=""),IF('ACCESS EXPORT'!V1096&lt;&gt;"",(IF(TODAY()-'ACCESS EXPORT'!V1096&gt;=-60,UPPER(CONCATENATE(VLOOKUP(B1096,'ACCESS EXPORT'!$B:$P,15,FALSE),""&amp;CHAR(10)&amp;"(SEP",TEXT('ACCESS EXPORT'!V1096," MM/DD/YYY)"))),IF(TODAY()-'ACCESS EXPORT'!V1096&lt;0,UPPER(VLOOKUP(B1096,'ACCESS EXPORT'!$B:$P,15,FALSE)),UPPER(VLOOKUP(B1096,'ACCESS EXPORT'!$B:$P,15,FALSE))))),IF('ACCESS EXPORT'!U1096="",UPPER(VLOOKUP(B1096,'ACCESS EXPORT'!$B:$P,15,FALSE)),IF(TODAY()-'ACCESS EXPORT'!U1096&lt;=30,CONCATENATE(UPPER(VLOOKUP(B1096,'ACCESS EXPORT'!$B:$P,15,FALSE)),""&amp;CHAR(10)&amp;"(NEW",TEXT('ACCESS EXPORT'!U1096," MM/DD/YYY)")),IF(AND(TODAY()-'ACCESS EXPORT'!U1096&gt;30,TODAY()&gt;0),UPPER(VLOOKUP(B1096,'ACCESS EXPORT'!$B:$P,15,FALSE)))))),IF('ACCESS EXPORT'!Y1096&lt;&gt;"",UPPER(CONCATENATE(UPPER(VLOOKUP(B1096,'ACCESS EXPORT'!$B:$P,15,FALSE)),""&amp;CHAR(10)&amp;"(Transfer Out",TEXT('ACCESS EXPORT'!Y1096," MM/DD/YYY)"))),IF('ACCESS EXPORT'!X1096&lt;&gt;"",UPPER(CONCATENATE(UPPER(VLOOKUP(B1096,'ACCESS EXPORT'!$B:$P,15,FALSE)),""&amp;CHAR(10)&amp;"(Transfer In",TEXT('ACCESS EXPORT'!X1096," MM/DD/YYY)"))))))</f>
        <v>SHOOK, DAVID RICHARD</v>
      </c>
      <c r="O1096" s="4" t="str">
        <f>_xlfn.IFNA(VLOOKUP(B1096,'ACCESS EXPORT'!$B:$Q,16,FALSE),"")</f>
        <v>MD</v>
      </c>
      <c r="P1096" s="4" t="str">
        <f>_xlfn.IFNA(VLOOKUP(B1096,'ACCESS EXPORT'!B:W,22,FALSE),"-")</f>
        <v>1518010164</v>
      </c>
      <c r="Q1096" s="4" t="str">
        <f>_xlfn.IFNA(VLOOKUP(A1096,'ACCESS EXPORT'!$A:$AG,33,0),"-")</f>
        <v>Gretchen Scoleri</v>
      </c>
      <c r="R1096" s="4" t="str">
        <f>_xlfn.IFNA(VLOOKUP(A1096,'ACCESS EXPORT'!$A:$AH,34,0),"-")</f>
        <v>Amanda Dowd</v>
      </c>
      <c r="S1096" s="4" t="str">
        <f>_xlfn.IFNA(VLOOKUP(A1096,'ACCESS EXPORT'!$A:$AI,35,0),"-")</f>
        <v>Courtney Powell</v>
      </c>
      <c r="T1096" s="4" t="str">
        <f>_xlfn.IFNA(VLOOKUP(A1096,'ACCESS EXPORT'!$A:$AJ,36,0),"-")</f>
        <v>Ishmael Molyneaux</v>
      </c>
      <c r="U1096" s="4" t="str">
        <f>_xlfn.IFNA(VLOOKUP(A1096,'ACCESS EXPORT'!$A:$AK,37,0),"-")</f>
        <v>Cerner</v>
      </c>
      <c r="V1096" s="4" t="str">
        <f>_xlfn.IFNA(VLOOKUP(A1096,'ACCESS EXPORT'!$A:$AL,38,0),"-")</f>
        <v>FHMG_FL CTR FOR PED CELLULAR</v>
      </c>
      <c r="W1096" s="4" t="str">
        <f>_xlfn.IFNA(VLOOKUP(A1096,'ACCESS EXPORT'!$A:$AM,39,0),"-")</f>
        <v/>
      </c>
      <c r="X1096" s="4" t="str">
        <f>_xlfn.IFNA(VLOOKUP(A1096,'ACCESS EXPORT'!$A:$AN,40,0),"-")</f>
        <v>David Mercer</v>
      </c>
      <c r="Y1096" s="26" t="str">
        <f>_xlfn.IFNA(VLOOKUP(A1096,'ACCESS EXPORT'!A:AO,41,0),"")</f>
        <v>Kristin Miller</v>
      </c>
      <c r="Z1096" s="26" t="str">
        <f>_xlfn.IFNA(VLOOKUP(A1096,'ACCESS EXPORT'!A:AP,42,0),"")</f>
        <v>Maria Angel</v>
      </c>
      <c r="AA1096" s="26" t="str">
        <f>_xlfn.IFNA(VLOOKUP(A1096,'ACCESS EXPORT'!A:AQ,43,0),"")</f>
        <v>Claire Pagan</v>
      </c>
    </row>
    <row r="1097" spans="1:27" ht="18.75" x14ac:dyDescent="0.25">
      <c r="A1097" s="33">
        <v>169</v>
      </c>
      <c r="B1097" s="10">
        <v>1799</v>
      </c>
      <c r="C1097" s="7" t="str">
        <f ca="1">IFERROR(UPPER(IF(AND('ACCESS EXPORT'!AA1097="",'ACCESS EXPORT'!Z1097=""),VLOOKUP(A1097,'ACCESS EXPORT'!$A:$AF,32,FALSE),(IF('ACCESS EXPORT'!AA1097&lt;&gt;"",CONCATENATE(VLOOKUP(A1097,'ACCESS EXPORT'!$A:$AF,32,FALSE)," (Closed",TEXT('ACCESS EXPORT'!AA1097," MM/DD/YYY)")),IF(TODAY()&lt;(('ACCESS EXPORT'!Z1097)+30),CONCATENATE(VLOOKUP(A1097,'ACCESS EXPORT'!$A:$AF,32,FALSE)," (Opens",TEXT('ACCESS EXPORT'!Z1097," MM/DD/YYY)")),VLOOKUP(A1097,'ACCESS EXPORT'!$A:$AF,32,FALSE)))))),"-")</f>
        <v>ADVENTHEALTH MEDICAL GROUP PEDIATRIC CELLULAR THERAPY AT ORLANDO</v>
      </c>
      <c r="D1097" s="3" t="str">
        <f ca="1">IFERROR(UPPER(IF(AND('ACCESS EXPORT'!AA1097="",'ACCESS EXPORT'!Z1097=""),VLOOKUP(A1097,'ACCESS EXPORT'!$A:$AF,28,FALSE),(IF('ACCESS EXPORT'!AA1097&lt;&gt;"",CONCATENATE(VLOOKUP(A1097,'ACCESS EXPORT'!$A:$AF,28,FALSE)," (Closed",TEXT('ACCESS EXPORT'!AA1097," MM/DD/YYY)")),IF(TODAY()&lt;(('ACCESS EXPORT'!Z1097)+30),CONCATENATE(VLOOKUP(A1097,'ACCESS EXPORT'!$A:$AF,28,FALSE)," (Opens",TEXT('ACCESS EXPORT'!Z1097," MM/DD/YYY)")),VLOOKUP(A1097,'ACCESS EXPORT'!$A:$AF,28,FALSE)))))),"-")</f>
        <v>FLORIDA CENTER FOR PEDIATRIC CELLULAR THERAPY</v>
      </c>
      <c r="E1097" s="3" t="str">
        <f>VLOOKUP($A1097,'ACCESS EXPORT'!$A:$AF,3,FALSE)</f>
        <v>8070</v>
      </c>
      <c r="F1097" s="3" t="str">
        <f>UPPER(CONCATENATE(VLOOKUP(A1097,'ACCESS EXPORT'!$A:$AF,4,FALSE)," ",VLOOKUP(A1097,'ACCESS EXPORT'!$A:$AF,5,FALSE)," ",VLOOKUP(A1097,'ACCESS EXPORT'!$A:$AF,6,FALSE)," ",VLOOKUP(A1097,'ACCESS EXPORT'!$A:$AA,7,FALSE)," ",VLOOKUP(A1097,'ACCESS EXPORT'!$A:$AA,8,FALSE)))</f>
        <v>2501 N ORANGE AVE SUITE 581 ORLANDO FL 32804</v>
      </c>
      <c r="G1097" s="4" t="str">
        <f>UPPER(VLOOKUP($A1097,'ACCESS EXPORT'!$A:$AF,9,FALSE))</f>
        <v>ORANGE</v>
      </c>
      <c r="H1097" s="4" t="str">
        <f>_xlfn.IFNA(VLOOKUP($B1097,'ACCESS EXPORT'!$B:$J,9,FALSE),"")</f>
        <v>Childrens</v>
      </c>
      <c r="I1097" s="3" t="str">
        <f>CONCATENATE("(P)",VLOOKUP($A1097,'ACCESS EXPORT'!$A:$AF,11,FALSE)," (F)",VLOOKUP($A1097,'ACCESS EXPORT'!$A:$AF,29,FALSE))</f>
        <v>(P)(407)303-1300 (F)(407)303-1301</v>
      </c>
      <c r="J1097" s="4" t="str">
        <f>UPPER(VLOOKUP($A1097,'ACCESS EXPORT'!$A:$AF,12,FALSE))</f>
        <v>PEDIATRIC SPECIALTY</v>
      </c>
      <c r="K1097" s="4" t="str">
        <f>UPPER(VLOOKUP($A1097,'ACCESS EXPORT'!$A:$AF,13,FALSE))</f>
        <v>MARLENE HOLLAND</v>
      </c>
      <c r="L1097" s="3" t="str">
        <f>IF(AND(VLOOKUP(A1097,'ACCESS EXPORT'!A:AE,1,0),'ACCESS EXPORT'!N1097=""),UPPER(CONCATENATE('ACCESS EXPORT'!AE1097)),IF(VLOOKUP(A1097,'ACCESS EXPORT'!A:AE,1,0),UPPER(CONCATENATE('ACCESS EXPORT'!N1097," "&amp;CHAR(10),'ACCESS EXPORT'!AE1097))))</f>
        <v xml:space="preserve">JENNY MOODY 
</v>
      </c>
      <c r="M1097" s="4" t="str">
        <f>UPPER(VLOOKUP($A1097,'ACCESS EXPORT'!$A:$O,15,FALSE))</f>
        <v>NICOLE GREENLEAF (PM)</v>
      </c>
      <c r="N1097" s="4" t="str">
        <f ca="1">IF(AND('ACCESS EXPORT'!X1097="",'ACCESS EXPORT'!Y1097=""),IF('ACCESS EXPORT'!V1097&lt;&gt;"",(IF(TODAY()-'ACCESS EXPORT'!V1097&gt;=-60,UPPER(CONCATENATE(VLOOKUP(B1097,'ACCESS EXPORT'!$B:$P,15,FALSE),""&amp;CHAR(10)&amp;"(SEP",TEXT('ACCESS EXPORT'!V1097," MM/DD/YYY)"))),IF(TODAY()-'ACCESS EXPORT'!V1097&lt;0,UPPER(VLOOKUP(B1097,'ACCESS EXPORT'!$B:$P,15,FALSE)),UPPER(VLOOKUP(B1097,'ACCESS EXPORT'!$B:$P,15,FALSE))))),IF('ACCESS EXPORT'!U1097="",UPPER(VLOOKUP(B1097,'ACCESS EXPORT'!$B:$P,15,FALSE)),IF(TODAY()-'ACCESS EXPORT'!U1097&lt;=30,CONCATENATE(UPPER(VLOOKUP(B1097,'ACCESS EXPORT'!$B:$P,15,FALSE)),""&amp;CHAR(10)&amp;"(NEW",TEXT('ACCESS EXPORT'!U1097," MM/DD/YYY)")),IF(AND(TODAY()-'ACCESS EXPORT'!U1097&gt;30,TODAY()&gt;0),UPPER(VLOOKUP(B1097,'ACCESS EXPORT'!$B:$P,15,FALSE)))))),IF('ACCESS EXPORT'!Y1097&lt;&gt;"",UPPER(CONCATENATE(UPPER(VLOOKUP(B1097,'ACCESS EXPORT'!$B:$P,15,FALSE)),""&amp;CHAR(10)&amp;"(Transfer Out",TEXT('ACCESS EXPORT'!Y1097," MM/DD/YYY)"))),IF('ACCESS EXPORT'!X1097&lt;&gt;"",UPPER(CONCATENATE(UPPER(VLOOKUP(B1097,'ACCESS EXPORT'!$B:$P,15,FALSE)),""&amp;CHAR(10)&amp;"(Transfer In",TEXT('ACCESS EXPORT'!X1097," MM/DD/YYY)"))))))</f>
        <v>KELLY, SUSAN</v>
      </c>
      <c r="O1097" s="4" t="str">
        <f>_xlfn.IFNA(VLOOKUP(B1097,'ACCESS EXPORT'!$B:$Q,16,FALSE),"")</f>
        <v>MD</v>
      </c>
      <c r="P1097" s="4" t="str">
        <f>_xlfn.IFNA(VLOOKUP(B1097,'ACCESS EXPORT'!B:W,22,FALSE),"-")</f>
        <v>1235170242</v>
      </c>
      <c r="Q1097" s="4" t="str">
        <f>_xlfn.IFNA(VLOOKUP(A1097,'ACCESS EXPORT'!$A:$AG,33,0),"-")</f>
        <v>Gretchen Scoleri</v>
      </c>
      <c r="R1097" s="4" t="str">
        <f>_xlfn.IFNA(VLOOKUP(A1097,'ACCESS EXPORT'!$A:$AH,34,0),"-")</f>
        <v>Amanda Dowd</v>
      </c>
      <c r="S1097" s="4" t="str">
        <f>_xlfn.IFNA(VLOOKUP(A1097,'ACCESS EXPORT'!$A:$AI,35,0),"-")</f>
        <v>Courtney Powell</v>
      </c>
      <c r="T1097" s="4" t="str">
        <f>_xlfn.IFNA(VLOOKUP(A1097,'ACCESS EXPORT'!$A:$AJ,36,0),"-")</f>
        <v>Ishmael Molyneaux</v>
      </c>
      <c r="U1097" s="4" t="str">
        <f>_xlfn.IFNA(VLOOKUP(A1097,'ACCESS EXPORT'!$A:$AK,37,0),"-")</f>
        <v>Cerner</v>
      </c>
      <c r="V1097" s="4" t="str">
        <f>_xlfn.IFNA(VLOOKUP(A1097,'ACCESS EXPORT'!$A:$AL,38,0),"-")</f>
        <v>FHMG_FL CTR FOR PED CELLULAR</v>
      </c>
      <c r="W1097" s="4" t="str">
        <f>_xlfn.IFNA(VLOOKUP(A1097,'ACCESS EXPORT'!$A:$AM,39,0),"-")</f>
        <v/>
      </c>
      <c r="X1097" s="4" t="str">
        <f>_xlfn.IFNA(VLOOKUP(A1097,'ACCESS EXPORT'!$A:$AN,40,0),"-")</f>
        <v>David Mercer</v>
      </c>
      <c r="Y1097" s="26" t="str">
        <f>_xlfn.IFNA(VLOOKUP(A1097,'ACCESS EXPORT'!A:AO,41,0),"")</f>
        <v>Kristin Miller</v>
      </c>
      <c r="Z1097" s="26" t="str">
        <f>_xlfn.IFNA(VLOOKUP(A1097,'ACCESS EXPORT'!A:AP,42,0),"")</f>
        <v>Maria Angel</v>
      </c>
      <c r="AA1097" s="26" t="str">
        <f>_xlfn.IFNA(VLOOKUP(A1097,'ACCESS EXPORT'!A:AQ,43,0),"")</f>
        <v>Claire Pagan</v>
      </c>
    </row>
    <row r="1098" spans="1:27" ht="18.75" x14ac:dyDescent="0.25">
      <c r="A1098" s="33">
        <v>121</v>
      </c>
      <c r="B1098" s="10">
        <v>1178</v>
      </c>
      <c r="C1098" s="7" t="str">
        <f ca="1">IFERROR(UPPER(IF(AND('ACCESS EXPORT'!AA1098="",'ACCESS EXPORT'!Z1098=""),VLOOKUP(A1098,'ACCESS EXPORT'!$A:$AF,32,FALSE),(IF('ACCESS EXPORT'!AA1098&lt;&gt;"",CONCATENATE(VLOOKUP(A1098,'ACCESS EXPORT'!$A:$AF,32,FALSE)," (Closed",TEXT('ACCESS EXPORT'!AA1098," MM/DD/YYY)")),IF(TODAY()&lt;(('ACCESS EXPORT'!Z1098)+30),CONCATENATE(VLOOKUP(A1098,'ACCESS EXPORT'!$A:$AF,32,FALSE)," (Opens",TEXT('ACCESS EXPORT'!Z1098," MM/DD/YYY)")),VLOOKUP(A1098,'ACCESS EXPORT'!$A:$AF,32,FALSE)))))),"-")</f>
        <v>ADVENTHEALTH MEDICAL GROUP THORACIC SURGERY AT CELEBRATION</v>
      </c>
      <c r="D1098" s="3" t="str">
        <f ca="1">IFERROR(UPPER(IF(AND('ACCESS EXPORT'!AA1098="",'ACCESS EXPORT'!Z1098=""),VLOOKUP(A1098,'ACCESS EXPORT'!$A:$AF,28,FALSE),(IF('ACCESS EXPORT'!AA1098&lt;&gt;"",CONCATENATE(VLOOKUP(A1098,'ACCESS EXPORT'!$A:$AF,28,FALSE)," (Closed",TEXT('ACCESS EXPORT'!AA1098," MM/DD/YYY)")),IF(TODAY()&lt;(('ACCESS EXPORT'!Z1098)+30),CONCATENATE(VLOOKUP(A1098,'ACCESS EXPORT'!$A:$AF,28,FALSE)," (Opens",TEXT('ACCESS EXPORT'!Z1098," MM/DD/YYY)")),VLOOKUP(A1098,'ACCESS EXPORT'!$A:$AF,28,FALSE)))))),"-")</f>
        <v>CENTER FOR ADVANCED THORACIC SURGERY</v>
      </c>
      <c r="E1098" s="3" t="str">
        <f>VLOOKUP($A1098,'ACCESS EXPORT'!$A:$AF,3,FALSE)</f>
        <v>8080</v>
      </c>
      <c r="F1098" s="3" t="str">
        <f>UPPER(CONCATENATE(VLOOKUP(A1098,'ACCESS EXPORT'!$A:$AF,4,FALSE)," ",VLOOKUP(A1098,'ACCESS EXPORT'!$A:$AF,5,FALSE)," ",VLOOKUP(A1098,'ACCESS EXPORT'!$A:$AF,6,FALSE)," ",VLOOKUP(A1098,'ACCESS EXPORT'!$A:$AA,7,FALSE)," ",VLOOKUP(A1098,'ACCESS EXPORT'!$A:$AA,8,FALSE)))</f>
        <v>400 CELEBRATION PL SUITE A290 CELEBRATION FL 34747</v>
      </c>
      <c r="G1098" s="4" t="str">
        <f>UPPER(VLOOKUP($A1098,'ACCESS EXPORT'!$A:$AF,9,FALSE))</f>
        <v>OSCEOLA</v>
      </c>
      <c r="H1098" s="4" t="str">
        <f>_xlfn.IFNA(VLOOKUP($B1098,'ACCESS EXPORT'!$B:$J,9,FALSE),"")</f>
        <v>SW</v>
      </c>
      <c r="I1098" s="3" t="str">
        <f>CONCATENATE("(P)",VLOOKUP($A1098,'ACCESS EXPORT'!$A:$AF,11,FALSE)," (F)",VLOOKUP($A1098,'ACCESS EXPORT'!$A:$AF,29,FALSE))</f>
        <v>(P)(407)303-3827 (F)(407)303-3828</v>
      </c>
      <c r="J1098" s="4" t="str">
        <f>UPPER(VLOOKUP($A1098,'ACCESS EXPORT'!$A:$AF,12,FALSE))</f>
        <v>SURGERY</v>
      </c>
      <c r="K1098" s="4" t="str">
        <f>UPPER(VLOOKUP($A1098,'ACCESS EXPORT'!$A:$AF,13,FALSE))</f>
        <v>SCOTT HILL</v>
      </c>
      <c r="L1098" s="3" t="str">
        <f>IF(AND(VLOOKUP(A1098,'ACCESS EXPORT'!A:AE,1,0),'ACCESS EXPORT'!N1098=""),UPPER(CONCATENATE('ACCESS EXPORT'!AE1098)),IF(VLOOKUP(A1098,'ACCESS EXPORT'!A:AE,1,0),UPPER(CONCATENATE('ACCESS EXPORT'!N1098," "&amp;CHAR(10),'ACCESS EXPORT'!AE1098))))</f>
        <v xml:space="preserve">PAULA MORRISSEY 
</v>
      </c>
      <c r="M1098" s="4" t="str">
        <f>UPPER(VLOOKUP($A1098,'ACCESS EXPORT'!$A:$O,15,FALSE))</f>
        <v>CERINDA HAMILTON (PM)</v>
      </c>
      <c r="N1098" s="4" t="str">
        <f ca="1">IF(AND('ACCESS EXPORT'!X1098="",'ACCESS EXPORT'!Y1098=""),IF('ACCESS EXPORT'!V1098&lt;&gt;"",(IF(TODAY()-'ACCESS EXPORT'!V1098&gt;=-60,UPPER(CONCATENATE(VLOOKUP(B1098,'ACCESS EXPORT'!$B:$P,15,FALSE),""&amp;CHAR(10)&amp;"(SEP",TEXT('ACCESS EXPORT'!V1098," MM/DD/YYY)"))),IF(TODAY()-'ACCESS EXPORT'!V1098&lt;0,UPPER(VLOOKUP(B1098,'ACCESS EXPORT'!$B:$P,15,FALSE)),UPPER(VLOOKUP(B1098,'ACCESS EXPORT'!$B:$P,15,FALSE))))),IF('ACCESS EXPORT'!U1098="",UPPER(VLOOKUP(B1098,'ACCESS EXPORT'!$B:$P,15,FALSE)),IF(TODAY()-'ACCESS EXPORT'!U1098&lt;=30,CONCATENATE(UPPER(VLOOKUP(B1098,'ACCESS EXPORT'!$B:$P,15,FALSE)),""&amp;CHAR(10)&amp;"(NEW",TEXT('ACCESS EXPORT'!U1098," MM/DD/YYY)")),IF(AND(TODAY()-'ACCESS EXPORT'!U1098&gt;30,TODAY()&gt;0),UPPER(VLOOKUP(B1098,'ACCESS EXPORT'!$B:$P,15,FALSE)))))),IF('ACCESS EXPORT'!Y1098&lt;&gt;"",UPPER(CONCATENATE(UPPER(VLOOKUP(B1098,'ACCESS EXPORT'!$B:$P,15,FALSE)),""&amp;CHAR(10)&amp;"(Transfer Out",TEXT('ACCESS EXPORT'!Y1098," MM/DD/YYY)"))),IF('ACCESS EXPORT'!X1098&lt;&gt;"",UPPER(CONCATENATE(UPPER(VLOOKUP(B1098,'ACCESS EXPORT'!$B:$P,15,FALSE)),""&amp;CHAR(10)&amp;"(Transfer In",TEXT('ACCESS EXPORT'!X1098," MM/DD/YYY)"))))))</f>
        <v>TEMPESTA, BARBARA</v>
      </c>
      <c r="O1098" s="4" t="str">
        <f>_xlfn.IFNA(VLOOKUP(B1098,'ACCESS EXPORT'!$B:$Q,16,FALSE),"")</f>
        <v>APRN</v>
      </c>
      <c r="P1098" s="4" t="str">
        <f>_xlfn.IFNA(VLOOKUP(B1098,'ACCESS EXPORT'!B:W,22,FALSE),"-")</f>
        <v>1265562086</v>
      </c>
      <c r="Q1098" s="4" t="str">
        <f>_xlfn.IFNA(VLOOKUP(A1098,'ACCESS EXPORT'!$A:$AG,33,0),"-")</f>
        <v>Amanda Hernandez</v>
      </c>
      <c r="R1098" s="4" t="str">
        <f>_xlfn.IFNA(VLOOKUP(A1098,'ACCESS EXPORT'!$A:$AH,34,0),"-")</f>
        <v>Carol Shane</v>
      </c>
      <c r="S1098" s="4" t="str">
        <f>_xlfn.IFNA(VLOOKUP(A1098,'ACCESS EXPORT'!$A:$AI,35,0),"-")</f>
        <v>Kikzeny Cartagena</v>
      </c>
      <c r="T1098" s="4" t="str">
        <f>_xlfn.IFNA(VLOOKUP(A1098,'ACCESS EXPORT'!$A:$AJ,36,0),"-")</f>
        <v>Sorangia Jean-Francois</v>
      </c>
      <c r="U1098" s="4" t="str">
        <f>_xlfn.IFNA(VLOOKUP(A1098,'ACCESS EXPORT'!$A:$AK,37,0),"-")</f>
        <v>athena</v>
      </c>
      <c r="V1098" s="4" t="str">
        <f>_xlfn.IFNA(VLOOKUP(A1098,'ACCESS EXPORT'!$A:$AL,38,0),"-")</f>
        <v>FHMG_CTR FOR ADV THORACIC</v>
      </c>
      <c r="W1098" s="4" t="str">
        <f>_xlfn.IFNA(VLOOKUP(A1098,'ACCESS EXPORT'!$A:$AM,39,0),"-")</f>
        <v/>
      </c>
      <c r="X1098" s="4" t="str">
        <f>_xlfn.IFNA(VLOOKUP(A1098,'ACCESS EXPORT'!$A:$AN,40,0),"-")</f>
        <v>Tiffany Palmer / John Hill</v>
      </c>
      <c r="Y1098" s="26" t="str">
        <f>_xlfn.IFNA(VLOOKUP(A1098,'ACCESS EXPORT'!A:AO,41,0),"")</f>
        <v>Dave Cowley</v>
      </c>
      <c r="Z1098" s="26" t="str">
        <f>_xlfn.IFNA(VLOOKUP(A1098,'ACCESS EXPORT'!A:AP,42,0),"")</f>
        <v>Quisha Moorer</v>
      </c>
      <c r="AA1098" s="26" t="str">
        <f>_xlfn.IFNA(VLOOKUP(A1098,'ACCESS EXPORT'!A:AQ,43,0),"")</f>
        <v>Tricia Greco</v>
      </c>
    </row>
    <row r="1099" spans="1:27" ht="18.75" x14ac:dyDescent="0.25">
      <c r="A1099" s="33">
        <v>121</v>
      </c>
      <c r="B1099" s="10">
        <v>1179</v>
      </c>
      <c r="C1099" s="7" t="str">
        <f ca="1">IFERROR(UPPER(IF(AND('ACCESS EXPORT'!AA1099="",'ACCESS EXPORT'!Z1099=""),VLOOKUP(A1099,'ACCESS EXPORT'!$A:$AF,32,FALSE),(IF('ACCESS EXPORT'!AA1099&lt;&gt;"",CONCATENATE(VLOOKUP(A1099,'ACCESS EXPORT'!$A:$AF,32,FALSE)," (Closed",TEXT('ACCESS EXPORT'!AA1099," MM/DD/YYY)")),IF(TODAY()&lt;(('ACCESS EXPORT'!Z1099)+30),CONCATENATE(VLOOKUP(A1099,'ACCESS EXPORT'!$A:$AF,32,FALSE)," (Opens",TEXT('ACCESS EXPORT'!Z1099," MM/DD/YYY)")),VLOOKUP(A1099,'ACCESS EXPORT'!$A:$AF,32,FALSE)))))),"-")</f>
        <v>ADVENTHEALTH MEDICAL GROUP THORACIC SURGERY AT CELEBRATION</v>
      </c>
      <c r="D1099" s="3" t="str">
        <f ca="1">IFERROR(UPPER(IF(AND('ACCESS EXPORT'!AA1099="",'ACCESS EXPORT'!Z1099=""),VLOOKUP(A1099,'ACCESS EXPORT'!$A:$AF,28,FALSE),(IF('ACCESS EXPORT'!AA1099&lt;&gt;"",CONCATENATE(VLOOKUP(A1099,'ACCESS EXPORT'!$A:$AF,28,FALSE)," (Closed",TEXT('ACCESS EXPORT'!AA1099," MM/DD/YYY)")),IF(TODAY()&lt;(('ACCESS EXPORT'!Z1099)+30),CONCATENATE(VLOOKUP(A1099,'ACCESS EXPORT'!$A:$AF,28,FALSE)," (Opens",TEXT('ACCESS EXPORT'!Z1099," MM/DD/YYY)")),VLOOKUP(A1099,'ACCESS EXPORT'!$A:$AF,28,FALSE)))))),"-")</f>
        <v>CENTER FOR ADVANCED THORACIC SURGERY</v>
      </c>
      <c r="E1099" s="3" t="str">
        <f>VLOOKUP($A1099,'ACCESS EXPORT'!$A:$AF,3,FALSE)</f>
        <v>8080</v>
      </c>
      <c r="F1099" s="3" t="str">
        <f>UPPER(CONCATENATE(VLOOKUP(A1099,'ACCESS EXPORT'!$A:$AF,4,FALSE)," ",VLOOKUP(A1099,'ACCESS EXPORT'!$A:$AF,5,FALSE)," ",VLOOKUP(A1099,'ACCESS EXPORT'!$A:$AF,6,FALSE)," ",VLOOKUP(A1099,'ACCESS EXPORT'!$A:$AA,7,FALSE)," ",VLOOKUP(A1099,'ACCESS EXPORT'!$A:$AA,8,FALSE)))</f>
        <v>400 CELEBRATION PL SUITE A290 CELEBRATION FL 34747</v>
      </c>
      <c r="G1099" s="4" t="str">
        <f>UPPER(VLOOKUP($A1099,'ACCESS EXPORT'!$A:$AF,9,FALSE))</f>
        <v>OSCEOLA</v>
      </c>
      <c r="H1099" s="4" t="str">
        <f>_xlfn.IFNA(VLOOKUP($B1099,'ACCESS EXPORT'!$B:$J,9,FALSE),"")</f>
        <v>SW</v>
      </c>
      <c r="I1099" s="3" t="str">
        <f>CONCATENATE("(P)",VLOOKUP($A1099,'ACCESS EXPORT'!$A:$AF,11,FALSE)," (F)",VLOOKUP($A1099,'ACCESS EXPORT'!$A:$AF,29,FALSE))</f>
        <v>(P)(407)303-3827 (F)(407)303-3828</v>
      </c>
      <c r="J1099" s="4" t="str">
        <f>UPPER(VLOOKUP($A1099,'ACCESS EXPORT'!$A:$AF,12,FALSE))</f>
        <v>SURGERY</v>
      </c>
      <c r="K1099" s="4" t="str">
        <f>UPPER(VLOOKUP($A1099,'ACCESS EXPORT'!$A:$AF,13,FALSE))</f>
        <v>SCOTT HILL</v>
      </c>
      <c r="L1099" s="3" t="str">
        <f>IF(AND(VLOOKUP(A1099,'ACCESS EXPORT'!A:AE,1,0),'ACCESS EXPORT'!N1099=""),UPPER(CONCATENATE('ACCESS EXPORT'!AE1099)),IF(VLOOKUP(A1099,'ACCESS EXPORT'!A:AE,1,0),UPPER(CONCATENATE('ACCESS EXPORT'!N1099," "&amp;CHAR(10),'ACCESS EXPORT'!AE1099))))</f>
        <v xml:space="preserve">PAULA MORRISSEY 
</v>
      </c>
      <c r="M1099" s="4" t="str">
        <f>UPPER(VLOOKUP($A1099,'ACCESS EXPORT'!$A:$O,15,FALSE))</f>
        <v>CERINDA HAMILTON (PM)</v>
      </c>
      <c r="N1099" s="4" t="str">
        <f ca="1">IF(AND('ACCESS EXPORT'!X1099="",'ACCESS EXPORT'!Y1099=""),IF('ACCESS EXPORT'!V1099&lt;&gt;"",(IF(TODAY()-'ACCESS EXPORT'!V1099&gt;=-60,UPPER(CONCATENATE(VLOOKUP(B1099,'ACCESS EXPORT'!$B:$P,15,FALSE),""&amp;CHAR(10)&amp;"(SEP",TEXT('ACCESS EXPORT'!V1099," MM/DD/YYY)"))),IF(TODAY()-'ACCESS EXPORT'!V1099&lt;0,UPPER(VLOOKUP(B1099,'ACCESS EXPORT'!$B:$P,15,FALSE)),UPPER(VLOOKUP(B1099,'ACCESS EXPORT'!$B:$P,15,FALSE))))),IF('ACCESS EXPORT'!U1099="",UPPER(VLOOKUP(B1099,'ACCESS EXPORT'!$B:$P,15,FALSE)),IF(TODAY()-'ACCESS EXPORT'!U1099&lt;=30,CONCATENATE(UPPER(VLOOKUP(B1099,'ACCESS EXPORT'!$B:$P,15,FALSE)),""&amp;CHAR(10)&amp;"(NEW",TEXT('ACCESS EXPORT'!U1099," MM/DD/YYY)")),IF(AND(TODAY()-'ACCESS EXPORT'!U1099&gt;30,TODAY()&gt;0),UPPER(VLOOKUP(B1099,'ACCESS EXPORT'!$B:$P,15,FALSE)))))),IF('ACCESS EXPORT'!Y1099&lt;&gt;"",UPPER(CONCATENATE(UPPER(VLOOKUP(B1099,'ACCESS EXPORT'!$B:$P,15,FALSE)),""&amp;CHAR(10)&amp;"(Transfer Out",TEXT('ACCESS EXPORT'!Y1099," MM/DD/YYY)"))),IF('ACCESS EXPORT'!X1099&lt;&gt;"",UPPER(CONCATENATE(UPPER(VLOOKUP(B1099,'ACCESS EXPORT'!$B:$P,15,FALSE)),""&amp;CHAR(10)&amp;"(Transfer In",TEXT('ACCESS EXPORT'!X1099," MM/DD/YYY)"))))))</f>
        <v>WARE, AMENDHA</v>
      </c>
      <c r="O1099" s="4" t="str">
        <f>_xlfn.IFNA(VLOOKUP(B1099,'ACCESS EXPORT'!$B:$Q,16,FALSE),"")</f>
        <v>APRN</v>
      </c>
      <c r="P1099" s="4" t="str">
        <f>_xlfn.IFNA(VLOOKUP(B1099,'ACCESS EXPORT'!B:W,22,FALSE),"-")</f>
        <v>1285094987</v>
      </c>
      <c r="Q1099" s="4" t="str">
        <f>_xlfn.IFNA(VLOOKUP(A1099,'ACCESS EXPORT'!$A:$AG,33,0),"-")</f>
        <v>Amanda Hernandez</v>
      </c>
      <c r="R1099" s="4" t="str">
        <f>_xlfn.IFNA(VLOOKUP(A1099,'ACCESS EXPORT'!$A:$AH,34,0),"-")</f>
        <v>Carol Shane</v>
      </c>
      <c r="S1099" s="4" t="str">
        <f>_xlfn.IFNA(VLOOKUP(A1099,'ACCESS EXPORT'!$A:$AI,35,0),"-")</f>
        <v>Kikzeny Cartagena</v>
      </c>
      <c r="T1099" s="4" t="str">
        <f>_xlfn.IFNA(VLOOKUP(A1099,'ACCESS EXPORT'!$A:$AJ,36,0),"-")</f>
        <v>Sorangia Jean-Francois</v>
      </c>
      <c r="U1099" s="4" t="str">
        <f>_xlfn.IFNA(VLOOKUP(A1099,'ACCESS EXPORT'!$A:$AK,37,0),"-")</f>
        <v>athena</v>
      </c>
      <c r="V1099" s="4" t="str">
        <f>_xlfn.IFNA(VLOOKUP(A1099,'ACCESS EXPORT'!$A:$AL,38,0),"-")</f>
        <v>FHMG_CTR FOR ADV THORACIC</v>
      </c>
      <c r="W1099" s="4" t="str">
        <f>_xlfn.IFNA(VLOOKUP(A1099,'ACCESS EXPORT'!$A:$AM,39,0),"-")</f>
        <v/>
      </c>
      <c r="X1099" s="4" t="str">
        <f>_xlfn.IFNA(VLOOKUP(A1099,'ACCESS EXPORT'!$A:$AN,40,0),"-")</f>
        <v>Tiffany Palmer / John Hill</v>
      </c>
      <c r="Y1099" s="26" t="str">
        <f>_xlfn.IFNA(VLOOKUP(A1099,'ACCESS EXPORT'!A:AO,41,0),"")</f>
        <v>Dave Cowley</v>
      </c>
      <c r="Z1099" s="26" t="str">
        <f>_xlfn.IFNA(VLOOKUP(A1099,'ACCESS EXPORT'!A:AP,42,0),"")</f>
        <v>Quisha Moorer</v>
      </c>
      <c r="AA1099" s="26" t="str">
        <f>_xlfn.IFNA(VLOOKUP(A1099,'ACCESS EXPORT'!A:AQ,43,0),"")</f>
        <v>Tricia Greco</v>
      </c>
    </row>
    <row r="1100" spans="1:27" ht="18.75" x14ac:dyDescent="0.25">
      <c r="A1100" s="33">
        <v>121</v>
      </c>
      <c r="B1100" s="10">
        <v>1177</v>
      </c>
      <c r="C1100" s="7" t="str">
        <f ca="1">IFERROR(UPPER(IF(AND('ACCESS EXPORT'!AA1100="",'ACCESS EXPORT'!Z1100=""),VLOOKUP(A1100,'ACCESS EXPORT'!$A:$AF,32,FALSE),(IF('ACCESS EXPORT'!AA1100&lt;&gt;"",CONCATENATE(VLOOKUP(A1100,'ACCESS EXPORT'!$A:$AF,32,FALSE)," (Closed",TEXT('ACCESS EXPORT'!AA1100," MM/DD/YYY)")),IF(TODAY()&lt;(('ACCESS EXPORT'!Z1100)+30),CONCATENATE(VLOOKUP(A1100,'ACCESS EXPORT'!$A:$AF,32,FALSE)," (Opens",TEXT('ACCESS EXPORT'!Z1100," MM/DD/YYY)")),VLOOKUP(A1100,'ACCESS EXPORT'!$A:$AF,32,FALSE)))))),"-")</f>
        <v>ADVENTHEALTH MEDICAL GROUP THORACIC SURGERY AT CELEBRATION</v>
      </c>
      <c r="D1100" s="3" t="str">
        <f ca="1">IFERROR(UPPER(IF(AND('ACCESS EXPORT'!AA1100="",'ACCESS EXPORT'!Z1100=""),VLOOKUP(A1100,'ACCESS EXPORT'!$A:$AF,28,FALSE),(IF('ACCESS EXPORT'!AA1100&lt;&gt;"",CONCATENATE(VLOOKUP(A1100,'ACCESS EXPORT'!$A:$AF,28,FALSE)," (Closed",TEXT('ACCESS EXPORT'!AA1100," MM/DD/YYY)")),IF(TODAY()&lt;(('ACCESS EXPORT'!Z1100)+30),CONCATENATE(VLOOKUP(A1100,'ACCESS EXPORT'!$A:$AF,28,FALSE)," (Opens",TEXT('ACCESS EXPORT'!Z1100," MM/DD/YYY)")),VLOOKUP(A1100,'ACCESS EXPORT'!$A:$AF,28,FALSE)))))),"-")</f>
        <v>CENTER FOR ADVANCED THORACIC SURGERY</v>
      </c>
      <c r="E1100" s="3" t="str">
        <f>VLOOKUP($A1100,'ACCESS EXPORT'!$A:$AF,3,FALSE)</f>
        <v>8080</v>
      </c>
      <c r="F1100" s="3" t="str">
        <f>UPPER(CONCATENATE(VLOOKUP(A1100,'ACCESS EXPORT'!$A:$AF,4,FALSE)," ",VLOOKUP(A1100,'ACCESS EXPORT'!$A:$AF,5,FALSE)," ",VLOOKUP(A1100,'ACCESS EXPORT'!$A:$AF,6,FALSE)," ",VLOOKUP(A1100,'ACCESS EXPORT'!$A:$AA,7,FALSE)," ",VLOOKUP(A1100,'ACCESS EXPORT'!$A:$AA,8,FALSE)))</f>
        <v>400 CELEBRATION PL SUITE A290 CELEBRATION FL 34747</v>
      </c>
      <c r="G1100" s="4" t="str">
        <f>UPPER(VLOOKUP($A1100,'ACCESS EXPORT'!$A:$AF,9,FALSE))</f>
        <v>OSCEOLA</v>
      </c>
      <c r="H1100" s="4" t="str">
        <f>_xlfn.IFNA(VLOOKUP($B1100,'ACCESS EXPORT'!$B:$J,9,FALSE),"")</f>
        <v>SW</v>
      </c>
      <c r="I1100" s="3" t="str">
        <f>CONCATENATE("(P)",VLOOKUP($A1100,'ACCESS EXPORT'!$A:$AF,11,FALSE)," (F)",VLOOKUP($A1100,'ACCESS EXPORT'!$A:$AF,29,FALSE))</f>
        <v>(P)(407)303-3827 (F)(407)303-3828</v>
      </c>
      <c r="J1100" s="4" t="str">
        <f>UPPER(VLOOKUP($A1100,'ACCESS EXPORT'!$A:$AF,12,FALSE))</f>
        <v>SURGERY</v>
      </c>
      <c r="K1100" s="4" t="str">
        <f>UPPER(VLOOKUP($A1100,'ACCESS EXPORT'!$A:$AF,13,FALSE))</f>
        <v>SCOTT HILL</v>
      </c>
      <c r="L1100" s="3" t="str">
        <f>IF(AND(VLOOKUP(A1100,'ACCESS EXPORT'!A:AE,1,0),'ACCESS EXPORT'!N1100=""),UPPER(CONCATENATE('ACCESS EXPORT'!AE1100)),IF(VLOOKUP(A1100,'ACCESS EXPORT'!A:AE,1,0),UPPER(CONCATENATE('ACCESS EXPORT'!N1100," "&amp;CHAR(10),'ACCESS EXPORT'!AE1100))))</f>
        <v xml:space="preserve">PAULA MORRISSEY 
</v>
      </c>
      <c r="M1100" s="4" t="str">
        <f>UPPER(VLOOKUP($A1100,'ACCESS EXPORT'!$A:$O,15,FALSE))</f>
        <v>CERINDA HAMILTON (PM)</v>
      </c>
      <c r="N1100" s="4" t="str">
        <f ca="1">IF(AND('ACCESS EXPORT'!X1100="",'ACCESS EXPORT'!Y1100=""),IF('ACCESS EXPORT'!V1100&lt;&gt;"",(IF(TODAY()-'ACCESS EXPORT'!V1100&gt;=-60,UPPER(CONCATENATE(VLOOKUP(B1100,'ACCESS EXPORT'!$B:$P,15,FALSE),""&amp;CHAR(10)&amp;"(SEP",TEXT('ACCESS EXPORT'!V1100," MM/DD/YYY)"))),IF(TODAY()-'ACCESS EXPORT'!V1100&lt;0,UPPER(VLOOKUP(B1100,'ACCESS EXPORT'!$B:$P,15,FALSE)),UPPER(VLOOKUP(B1100,'ACCESS EXPORT'!$B:$P,15,FALSE))))),IF('ACCESS EXPORT'!U1100="",UPPER(VLOOKUP(B1100,'ACCESS EXPORT'!$B:$P,15,FALSE)),IF(TODAY()-'ACCESS EXPORT'!U1100&lt;=30,CONCATENATE(UPPER(VLOOKUP(B1100,'ACCESS EXPORT'!$B:$P,15,FALSE)),""&amp;CHAR(10)&amp;"(NEW",TEXT('ACCESS EXPORT'!U1100," MM/DD/YYY)")),IF(AND(TODAY()-'ACCESS EXPORT'!U1100&gt;30,TODAY()&gt;0),UPPER(VLOOKUP(B1100,'ACCESS EXPORT'!$B:$P,15,FALSE)))))),IF('ACCESS EXPORT'!Y1100&lt;&gt;"",UPPER(CONCATENATE(UPPER(VLOOKUP(B1100,'ACCESS EXPORT'!$B:$P,15,FALSE)),""&amp;CHAR(10)&amp;"(Transfer Out",TEXT('ACCESS EXPORT'!Y1100," MM/DD/YYY)"))),IF('ACCESS EXPORT'!X1100&lt;&gt;"",UPPER(CONCATENATE(UPPER(VLOOKUP(B1100,'ACCESS EXPORT'!$B:$P,15,FALSE)),""&amp;CHAR(10)&amp;"(Transfer In",TEXT('ACCESS EXPORT'!X1100," MM/DD/YYY)"))))))</f>
        <v>GHARAGOZLOO, FARID</v>
      </c>
      <c r="O1100" s="4" t="str">
        <f>_xlfn.IFNA(VLOOKUP(B1100,'ACCESS EXPORT'!$B:$Q,16,FALSE),"")</f>
        <v>MD</v>
      </c>
      <c r="P1100" s="4" t="str">
        <f>_xlfn.IFNA(VLOOKUP(B1100,'ACCESS EXPORT'!B:W,22,FALSE),"-")</f>
        <v>1871533653</v>
      </c>
      <c r="Q1100" s="4" t="str">
        <f>_xlfn.IFNA(VLOOKUP(A1100,'ACCESS EXPORT'!$A:$AG,33,0),"-")</f>
        <v>Amanda Hernandez</v>
      </c>
      <c r="R1100" s="4" t="str">
        <f>_xlfn.IFNA(VLOOKUP(A1100,'ACCESS EXPORT'!$A:$AH,34,0),"-")</f>
        <v>Carol Shane</v>
      </c>
      <c r="S1100" s="4" t="str">
        <f>_xlfn.IFNA(VLOOKUP(A1100,'ACCESS EXPORT'!$A:$AI,35,0),"-")</f>
        <v>Kikzeny Cartagena</v>
      </c>
      <c r="T1100" s="4" t="str">
        <f>_xlfn.IFNA(VLOOKUP(A1100,'ACCESS EXPORT'!$A:$AJ,36,0),"-")</f>
        <v>Sorangia Jean-Francois</v>
      </c>
      <c r="U1100" s="4" t="str">
        <f>_xlfn.IFNA(VLOOKUP(A1100,'ACCESS EXPORT'!$A:$AK,37,0),"-")</f>
        <v>athena</v>
      </c>
      <c r="V1100" s="4" t="str">
        <f>_xlfn.IFNA(VLOOKUP(A1100,'ACCESS EXPORT'!$A:$AL,38,0),"-")</f>
        <v>FHMG_CTR FOR ADV THORACIC</v>
      </c>
      <c r="W1100" s="4" t="str">
        <f>_xlfn.IFNA(VLOOKUP(A1100,'ACCESS EXPORT'!$A:$AM,39,0),"-")</f>
        <v/>
      </c>
      <c r="X1100" s="4" t="str">
        <f>_xlfn.IFNA(VLOOKUP(A1100,'ACCESS EXPORT'!$A:$AN,40,0),"-")</f>
        <v>Tiffany Palmer / John Hill</v>
      </c>
      <c r="Y1100" s="26" t="str">
        <f>_xlfn.IFNA(VLOOKUP(A1100,'ACCESS EXPORT'!A:AO,41,0),"")</f>
        <v>Dave Cowley</v>
      </c>
      <c r="Z1100" s="26" t="str">
        <f>_xlfn.IFNA(VLOOKUP(A1100,'ACCESS EXPORT'!A:AP,42,0),"")</f>
        <v>Quisha Moorer</v>
      </c>
      <c r="AA1100" s="26" t="str">
        <f>_xlfn.IFNA(VLOOKUP(A1100,'ACCESS EXPORT'!A:AQ,43,0),"")</f>
        <v>Tricia Greco</v>
      </c>
    </row>
    <row r="1101" spans="1:27" ht="18.75" x14ac:dyDescent="0.25">
      <c r="A1101" s="33">
        <v>220</v>
      </c>
      <c r="B1101" s="10">
        <v>1490</v>
      </c>
      <c r="C1101" s="7" t="str">
        <f ca="1">IFERROR(UPPER(IF(AND('ACCESS EXPORT'!AA1101="",'ACCESS EXPORT'!Z1101=""),VLOOKUP(A1101,'ACCESS EXPORT'!$A:$AF,32,FALSE),(IF('ACCESS EXPORT'!AA1101&lt;&gt;"",CONCATENATE(VLOOKUP(A1101,'ACCESS EXPORT'!$A:$AF,32,FALSE)," (Closed",TEXT('ACCESS EXPORT'!AA1101," MM/DD/YYY)")),IF(TODAY()&lt;(('ACCESS EXPORT'!Z1101)+30),CONCATENATE(VLOOKUP(A1101,'ACCESS EXPORT'!$A:$AF,32,FALSE)," (Opens",TEXT('ACCESS EXPORT'!Z1101," MM/DD/YYY)")),VLOOKUP(A1101,'ACCESS EXPORT'!$A:$AF,32,FALSE)))))),"-")</f>
        <v>ADVENTHEALTH MEDICAL GROUP OB GYN AT WATERMAN</v>
      </c>
      <c r="D1101" s="3" t="str">
        <f ca="1">IFERROR(UPPER(IF(AND('ACCESS EXPORT'!AA1101="",'ACCESS EXPORT'!Z1101=""),VLOOKUP(A1101,'ACCESS EXPORT'!$A:$AF,28,FALSE),(IF('ACCESS EXPORT'!AA1101&lt;&gt;"",CONCATENATE(VLOOKUP(A1101,'ACCESS EXPORT'!$A:$AF,28,FALSE)," (Closed",TEXT('ACCESS EXPORT'!AA1101," MM/DD/YYY)")),IF(TODAY()&lt;(('ACCESS EXPORT'!Z1101)+30),CONCATENATE(VLOOKUP(A1101,'ACCESS EXPORT'!$A:$AF,28,FALSE)," (Opens",TEXT('ACCESS EXPORT'!Z1101," MM/DD/YYY)")),VLOOKUP(A1101,'ACCESS EXPORT'!$A:$AF,28,FALSE)))))),"-")</f>
        <v>LAKE WELLNESS FOR WOMEN</v>
      </c>
      <c r="E1101" s="3" t="str">
        <f>VLOOKUP($A1101,'ACCESS EXPORT'!$A:$AF,3,FALSE)</f>
        <v>8090</v>
      </c>
      <c r="F1101" s="3" t="str">
        <f>UPPER(CONCATENATE(VLOOKUP(A1101,'ACCESS EXPORT'!$A:$AF,4,FALSE)," ",VLOOKUP(A1101,'ACCESS EXPORT'!$A:$AF,5,FALSE)," ",VLOOKUP(A1101,'ACCESS EXPORT'!$A:$AF,6,FALSE)," ",VLOOKUP(A1101,'ACCESS EXPORT'!$A:$AA,7,FALSE)," ",VLOOKUP(A1101,'ACCESS EXPORT'!$A:$AA,8,FALSE)))</f>
        <v>3340 WATERMAN WAY  TAVARES FL 32778</v>
      </c>
      <c r="G1101" s="4" t="str">
        <f>UPPER(VLOOKUP($A1101,'ACCESS EXPORT'!$A:$AF,9,FALSE))</f>
        <v>LAKE</v>
      </c>
      <c r="H1101" s="4" t="str">
        <f>_xlfn.IFNA(VLOOKUP($B1101,'ACCESS EXPORT'!$B:$J,9,FALSE),"")</f>
        <v>Waterman</v>
      </c>
      <c r="I1101" s="3" t="str">
        <f>CONCATENATE("(P)",VLOOKUP($A1101,'ACCESS EXPORT'!$A:$AF,11,FALSE)," (F)",VLOOKUP($A1101,'ACCESS EXPORT'!$A:$AF,29,FALSE))</f>
        <v>(P)(352) 589-6005 (F)(352) 589-6012</v>
      </c>
      <c r="J1101" s="4" t="str">
        <f>UPPER(VLOOKUP($A1101,'ACCESS EXPORT'!$A:$AF,12,FALSE))</f>
        <v>WOMENS</v>
      </c>
      <c r="K1101" s="4" t="str">
        <f>UPPER(VLOOKUP($A1101,'ACCESS EXPORT'!$A:$AF,13,FALSE))</f>
        <v>MARLENE HOLLAND</v>
      </c>
      <c r="L1101" s="3" t="str">
        <f>IF(AND(VLOOKUP(A1101,'ACCESS EXPORT'!A:AE,1,0),'ACCESS EXPORT'!N1101=""),UPPER(CONCATENATE('ACCESS EXPORT'!AE1101)),IF(VLOOKUP(A1101,'ACCESS EXPORT'!A:AE,1,0),UPPER(CONCATENATE('ACCESS EXPORT'!N1101," "&amp;CHAR(10),'ACCESS EXPORT'!AE1101))))</f>
        <v>KIM ANDERSON (EXEC DIR) 
RACHEL NASSICK (PRAC. ADMIN)</v>
      </c>
      <c r="M1101" s="4" t="str">
        <f>UPPER(VLOOKUP($A1101,'ACCESS EXPORT'!$A:$O,15,FALSE))</f>
        <v>LINDA WHIPSET (PM)</v>
      </c>
      <c r="N1101" s="4" t="str">
        <f ca="1">IF(AND('ACCESS EXPORT'!X1101="",'ACCESS EXPORT'!Y1101=""),IF('ACCESS EXPORT'!V1101&lt;&gt;"",(IF(TODAY()-'ACCESS EXPORT'!V1101&gt;=-60,UPPER(CONCATENATE(VLOOKUP(B1101,'ACCESS EXPORT'!$B:$P,15,FALSE),""&amp;CHAR(10)&amp;"(SEP",TEXT('ACCESS EXPORT'!V1101," MM/DD/YYY)"))),IF(TODAY()-'ACCESS EXPORT'!V1101&lt;0,UPPER(VLOOKUP(B1101,'ACCESS EXPORT'!$B:$P,15,FALSE)),UPPER(VLOOKUP(B1101,'ACCESS EXPORT'!$B:$P,15,FALSE))))),IF('ACCESS EXPORT'!U1101="",UPPER(VLOOKUP(B1101,'ACCESS EXPORT'!$B:$P,15,FALSE)),IF(TODAY()-'ACCESS EXPORT'!U1101&lt;=30,CONCATENATE(UPPER(VLOOKUP(B1101,'ACCESS EXPORT'!$B:$P,15,FALSE)),""&amp;CHAR(10)&amp;"(NEW",TEXT('ACCESS EXPORT'!U1101," MM/DD/YYY)")),IF(AND(TODAY()-'ACCESS EXPORT'!U1101&gt;30,TODAY()&gt;0),UPPER(VLOOKUP(B1101,'ACCESS EXPORT'!$B:$P,15,FALSE)))))),IF('ACCESS EXPORT'!Y1101&lt;&gt;"",UPPER(CONCATENATE(UPPER(VLOOKUP(B1101,'ACCESS EXPORT'!$B:$P,15,FALSE)),""&amp;CHAR(10)&amp;"(Transfer Out",TEXT('ACCESS EXPORT'!Y1101," MM/DD/YYY)"))),IF('ACCESS EXPORT'!X1101&lt;&gt;"",UPPER(CONCATENATE(UPPER(VLOOKUP(B1101,'ACCESS EXPORT'!$B:$P,15,FALSE)),""&amp;CHAR(10)&amp;"(Transfer In",TEXT('ACCESS EXPORT'!X1101," MM/DD/YYY)"))))))</f>
        <v>ROGERS, MAMIE</v>
      </c>
      <c r="O1101" s="4" t="str">
        <f>_xlfn.IFNA(VLOOKUP(B1101,'ACCESS EXPORT'!$B:$Q,16,FALSE),"")</f>
        <v>MD</v>
      </c>
      <c r="P1101" s="4" t="str">
        <f>_xlfn.IFNA(VLOOKUP(B1101,'ACCESS EXPORT'!B:W,22,FALSE),"-")</f>
        <v>1912190505</v>
      </c>
      <c r="Q1101" s="4" t="str">
        <f>_xlfn.IFNA(VLOOKUP(A1101,'ACCESS EXPORT'!$A:$AG,33,0),"-")</f>
        <v>Maria Ortiz</v>
      </c>
      <c r="R1101" s="4" t="str">
        <f>_xlfn.IFNA(VLOOKUP(A1101,'ACCESS EXPORT'!$A:$AH,34,0),"-")</f>
        <v>Amanda Dowd</v>
      </c>
      <c r="S1101" s="4" t="str">
        <f>_xlfn.IFNA(VLOOKUP(A1101,'ACCESS EXPORT'!$A:$AI,35,0),"-")</f>
        <v>Courtney Powell</v>
      </c>
      <c r="T1101" s="4" t="str">
        <f>_xlfn.IFNA(VLOOKUP(A1101,'ACCESS EXPORT'!$A:$AJ,36,0),"-")</f>
        <v>Sorangia Jean-Francois</v>
      </c>
      <c r="U1101" s="4" t="str">
        <f>_xlfn.IFNA(VLOOKUP(A1101,'ACCESS EXPORT'!$A:$AK,37,0),"-")</f>
        <v>Cerner</v>
      </c>
      <c r="V1101" s="4" t="str">
        <f>_xlfn.IFNA(VLOOKUP(A1101,'ACCESS EXPORT'!$A:$AL,38,0),"-")</f>
        <v>FHMG_LAKE WELLNESS FOR WOMEN</v>
      </c>
      <c r="W1101" s="4" t="str">
        <f>_xlfn.IFNA(VLOOKUP(A1101,'ACCESS EXPORT'!$A:$AM,39,0),"-")</f>
        <v/>
      </c>
      <c r="X1101" s="4" t="str">
        <f>_xlfn.IFNA(VLOOKUP(A1101,'ACCESS EXPORT'!$A:$AN,40,0),"-")</f>
        <v>Libia Villaquiran / Jenny Green</v>
      </c>
      <c r="Y1101" s="26" t="str">
        <f>_xlfn.IFNA(VLOOKUP(A1101,'ACCESS EXPORT'!A:AO,41,0),"")</f>
        <v>Andrea Brantley</v>
      </c>
      <c r="Z1101" s="26" t="str">
        <f>_xlfn.IFNA(VLOOKUP(A1101,'ACCESS EXPORT'!A:AP,42,0),"")</f>
        <v>Sue Balmforth</v>
      </c>
      <c r="AA1101" s="26" t="str">
        <f>_xlfn.IFNA(VLOOKUP(A1101,'ACCESS EXPORT'!A:AQ,43,0),"")</f>
        <v>Heather Tootle</v>
      </c>
    </row>
    <row r="1102" spans="1:27" ht="18.75" x14ac:dyDescent="0.25">
      <c r="A1102" s="33">
        <v>220</v>
      </c>
      <c r="B1102" s="10">
        <v>1489</v>
      </c>
      <c r="C1102" s="7" t="str">
        <f ca="1">IFERROR(UPPER(IF(AND('ACCESS EXPORT'!AA1102="",'ACCESS EXPORT'!Z1102=""),VLOOKUP(A1102,'ACCESS EXPORT'!$A:$AF,32,FALSE),(IF('ACCESS EXPORT'!AA1102&lt;&gt;"",CONCATENATE(VLOOKUP(A1102,'ACCESS EXPORT'!$A:$AF,32,FALSE)," (Closed",TEXT('ACCESS EXPORT'!AA1102," MM/DD/YYY)")),IF(TODAY()&lt;(('ACCESS EXPORT'!Z1102)+30),CONCATENATE(VLOOKUP(A1102,'ACCESS EXPORT'!$A:$AF,32,FALSE)," (Opens",TEXT('ACCESS EXPORT'!Z1102," MM/DD/YYY)")),VLOOKUP(A1102,'ACCESS EXPORT'!$A:$AF,32,FALSE)))))),"-")</f>
        <v>ADVENTHEALTH MEDICAL GROUP OB GYN AT WATERMAN</v>
      </c>
      <c r="D1102" s="3" t="str">
        <f ca="1">IFERROR(UPPER(IF(AND('ACCESS EXPORT'!AA1102="",'ACCESS EXPORT'!Z1102=""),VLOOKUP(A1102,'ACCESS EXPORT'!$A:$AF,28,FALSE),(IF('ACCESS EXPORT'!AA1102&lt;&gt;"",CONCATENATE(VLOOKUP(A1102,'ACCESS EXPORT'!$A:$AF,28,FALSE)," (Closed",TEXT('ACCESS EXPORT'!AA1102," MM/DD/YYY)")),IF(TODAY()&lt;(('ACCESS EXPORT'!Z1102)+30),CONCATENATE(VLOOKUP(A1102,'ACCESS EXPORT'!$A:$AF,28,FALSE)," (Opens",TEXT('ACCESS EXPORT'!Z1102," MM/DD/YYY)")),VLOOKUP(A1102,'ACCESS EXPORT'!$A:$AF,28,FALSE)))))),"-")</f>
        <v>LAKE WELLNESS FOR WOMEN</v>
      </c>
      <c r="E1102" s="3" t="str">
        <f>VLOOKUP($A1102,'ACCESS EXPORT'!$A:$AF,3,FALSE)</f>
        <v>8090</v>
      </c>
      <c r="F1102" s="3" t="str">
        <f>UPPER(CONCATENATE(VLOOKUP(A1102,'ACCESS EXPORT'!$A:$AF,4,FALSE)," ",VLOOKUP(A1102,'ACCESS EXPORT'!$A:$AF,5,FALSE)," ",VLOOKUP(A1102,'ACCESS EXPORT'!$A:$AF,6,FALSE)," ",VLOOKUP(A1102,'ACCESS EXPORT'!$A:$AA,7,FALSE)," ",VLOOKUP(A1102,'ACCESS EXPORT'!$A:$AA,8,FALSE)))</f>
        <v>3340 WATERMAN WAY  TAVARES FL 32778</v>
      </c>
      <c r="G1102" s="4" t="str">
        <f>UPPER(VLOOKUP($A1102,'ACCESS EXPORT'!$A:$AF,9,FALSE))</f>
        <v>LAKE</v>
      </c>
      <c r="H1102" s="4" t="str">
        <f>_xlfn.IFNA(VLOOKUP($B1102,'ACCESS EXPORT'!$B:$J,9,FALSE),"")</f>
        <v>Waterman</v>
      </c>
      <c r="I1102" s="3" t="str">
        <f>CONCATENATE("(P)",VLOOKUP($A1102,'ACCESS EXPORT'!$A:$AF,11,FALSE)," (F)",VLOOKUP($A1102,'ACCESS EXPORT'!$A:$AF,29,FALSE))</f>
        <v>(P)(352) 589-6005 (F)(352) 589-6012</v>
      </c>
      <c r="J1102" s="4" t="str">
        <f>UPPER(VLOOKUP($A1102,'ACCESS EXPORT'!$A:$AF,12,FALSE))</f>
        <v>WOMENS</v>
      </c>
      <c r="K1102" s="4" t="str">
        <f>UPPER(VLOOKUP($A1102,'ACCESS EXPORT'!$A:$AF,13,FALSE))</f>
        <v>MARLENE HOLLAND</v>
      </c>
      <c r="L1102" s="3" t="str">
        <f>IF(AND(VLOOKUP(A1102,'ACCESS EXPORT'!A:AE,1,0),'ACCESS EXPORT'!N1102=""),UPPER(CONCATENATE('ACCESS EXPORT'!AE1102)),IF(VLOOKUP(A1102,'ACCESS EXPORT'!A:AE,1,0),UPPER(CONCATENATE('ACCESS EXPORT'!N1102," "&amp;CHAR(10),'ACCESS EXPORT'!AE1102))))</f>
        <v>KIM ANDERSON (EXEC DIR) 
RACHEL NASSICK (PRAC. ADMIN)</v>
      </c>
      <c r="M1102" s="4" t="str">
        <f>UPPER(VLOOKUP($A1102,'ACCESS EXPORT'!$A:$O,15,FALSE))</f>
        <v>LINDA WHIPSET (PM)</v>
      </c>
      <c r="N1102" s="4" t="str">
        <f ca="1">IF(AND('ACCESS EXPORT'!X1102="",'ACCESS EXPORT'!Y1102=""),IF('ACCESS EXPORT'!V1102&lt;&gt;"",(IF(TODAY()-'ACCESS EXPORT'!V1102&gt;=-60,UPPER(CONCATENATE(VLOOKUP(B1102,'ACCESS EXPORT'!$B:$P,15,FALSE),""&amp;CHAR(10)&amp;"(SEP",TEXT('ACCESS EXPORT'!V1102," MM/DD/YYY)"))),IF(TODAY()-'ACCESS EXPORT'!V1102&lt;0,UPPER(VLOOKUP(B1102,'ACCESS EXPORT'!$B:$P,15,FALSE)),UPPER(VLOOKUP(B1102,'ACCESS EXPORT'!$B:$P,15,FALSE))))),IF('ACCESS EXPORT'!U1102="",UPPER(VLOOKUP(B1102,'ACCESS EXPORT'!$B:$P,15,FALSE)),IF(TODAY()-'ACCESS EXPORT'!U1102&lt;=30,CONCATENATE(UPPER(VLOOKUP(B1102,'ACCESS EXPORT'!$B:$P,15,FALSE)),""&amp;CHAR(10)&amp;"(NEW",TEXT('ACCESS EXPORT'!U1102," MM/DD/YYY)")),IF(AND(TODAY()-'ACCESS EXPORT'!U1102&gt;30,TODAY()&gt;0),UPPER(VLOOKUP(B1102,'ACCESS EXPORT'!$B:$P,15,FALSE)))))),IF('ACCESS EXPORT'!Y1102&lt;&gt;"",UPPER(CONCATENATE(UPPER(VLOOKUP(B1102,'ACCESS EXPORT'!$B:$P,15,FALSE)),""&amp;CHAR(10)&amp;"(Transfer Out",TEXT('ACCESS EXPORT'!Y1102," MM/DD/YYY)"))),IF('ACCESS EXPORT'!X1102&lt;&gt;"",UPPER(CONCATENATE(UPPER(VLOOKUP(B1102,'ACCESS EXPORT'!$B:$P,15,FALSE)),""&amp;CHAR(10)&amp;"(Transfer In",TEXT('ACCESS EXPORT'!X1102," MM/DD/YYY)"))))))</f>
        <v>MAYNE, MARILYN A.</v>
      </c>
      <c r="O1102" s="4" t="str">
        <f>_xlfn.IFNA(VLOOKUP(B1102,'ACCESS EXPORT'!$B:$Q,16,FALSE),"")</f>
        <v>DO</v>
      </c>
      <c r="P1102" s="4" t="str">
        <f>_xlfn.IFNA(VLOOKUP(B1102,'ACCESS EXPORT'!B:W,22,FALSE),"-")</f>
        <v>1750370722</v>
      </c>
      <c r="Q1102" s="4" t="str">
        <f>_xlfn.IFNA(VLOOKUP(A1102,'ACCESS EXPORT'!$A:$AG,33,0),"-")</f>
        <v>Maria Ortiz</v>
      </c>
      <c r="R1102" s="4" t="str">
        <f>_xlfn.IFNA(VLOOKUP(A1102,'ACCESS EXPORT'!$A:$AH,34,0),"-")</f>
        <v>Amanda Dowd</v>
      </c>
      <c r="S1102" s="4" t="str">
        <f>_xlfn.IFNA(VLOOKUP(A1102,'ACCESS EXPORT'!$A:$AI,35,0),"-")</f>
        <v>Courtney Powell</v>
      </c>
      <c r="T1102" s="4" t="str">
        <f>_xlfn.IFNA(VLOOKUP(A1102,'ACCESS EXPORT'!$A:$AJ,36,0),"-")</f>
        <v>Sorangia Jean-Francois</v>
      </c>
      <c r="U1102" s="4" t="str">
        <f>_xlfn.IFNA(VLOOKUP(A1102,'ACCESS EXPORT'!$A:$AK,37,0),"-")</f>
        <v>Cerner</v>
      </c>
      <c r="V1102" s="4" t="str">
        <f>_xlfn.IFNA(VLOOKUP(A1102,'ACCESS EXPORT'!$A:$AL,38,0),"-")</f>
        <v>FHMG_LAKE WELLNESS FOR WOMEN</v>
      </c>
      <c r="W1102" s="4" t="str">
        <f>_xlfn.IFNA(VLOOKUP(A1102,'ACCESS EXPORT'!$A:$AM,39,0),"-")</f>
        <v/>
      </c>
      <c r="X1102" s="4" t="str">
        <f>_xlfn.IFNA(VLOOKUP(A1102,'ACCESS EXPORT'!$A:$AN,40,0),"-")</f>
        <v>Libia Villaquiran / Jenny Green</v>
      </c>
      <c r="Y1102" s="26" t="str">
        <f>_xlfn.IFNA(VLOOKUP(A1102,'ACCESS EXPORT'!A:AO,41,0),"")</f>
        <v>Andrea Brantley</v>
      </c>
      <c r="Z1102" s="26" t="str">
        <f>_xlfn.IFNA(VLOOKUP(A1102,'ACCESS EXPORT'!A:AP,42,0),"")</f>
        <v>Sue Balmforth</v>
      </c>
      <c r="AA1102" s="26" t="str">
        <f>_xlfn.IFNA(VLOOKUP(A1102,'ACCESS EXPORT'!A:AQ,43,0),"")</f>
        <v>Heather Tootle</v>
      </c>
    </row>
    <row r="1103" spans="1:27" ht="18.75" x14ac:dyDescent="0.25">
      <c r="A1103" s="33">
        <v>285</v>
      </c>
      <c r="B1103" s="10">
        <v>2217</v>
      </c>
      <c r="C1103" s="7" t="str">
        <f ca="1">IFERROR(UPPER(IF(AND('ACCESS EXPORT'!AA1103="",'ACCESS EXPORT'!Z1103=""),VLOOKUP(A1103,'ACCESS EXPORT'!$A:$AF,32,FALSE),(IF('ACCESS EXPORT'!AA1103&lt;&gt;"",CONCATENATE(VLOOKUP(A1103,'ACCESS EXPORT'!$A:$AF,32,FALSE)," (Closed",TEXT('ACCESS EXPORT'!AA1103," MM/DD/YYY)")),IF(TODAY()&lt;(('ACCESS EXPORT'!Z1103)+30),CONCATENATE(VLOOKUP(A1103,'ACCESS EXPORT'!$A:$AF,32,FALSE)," (Opens",TEXT('ACCESS EXPORT'!Z1103," MM/DD/YYY)")),VLOOKUP(A1103,'ACCESS EXPORT'!$A:$AF,32,FALSE)))))),"-")</f>
        <v>ADVENTHEALTH MEDICAL GROUP PEDIATRICS AT LAKE MARY</v>
      </c>
      <c r="D1103" s="3" t="str">
        <f ca="1">IFERROR(UPPER(IF(AND('ACCESS EXPORT'!AA1103="",'ACCESS EXPORT'!Z1103=""),VLOOKUP(A1103,'ACCESS EXPORT'!$A:$AF,28,FALSE),(IF('ACCESS EXPORT'!AA1103&lt;&gt;"",CONCATENATE(VLOOKUP(A1103,'ACCESS EXPORT'!$A:$AF,28,FALSE)," (Closed",TEXT('ACCESS EXPORT'!AA1103," MM/DD/YYY)")),IF(TODAY()&lt;(('ACCESS EXPORT'!Z1103)+30),CONCATENATE(VLOOKUP(A1103,'ACCESS EXPORT'!$A:$AF,28,FALSE)," (Opens",TEXT('ACCESS EXPORT'!Z1103," MM/DD/YYY)")),VLOOKUP(A1103,'ACCESS EXPORT'!$A:$AF,28,FALSE)))))),"-")</f>
        <v>LAKE MARY PEDIATRICS - MAIN</v>
      </c>
      <c r="E1103" s="3" t="str">
        <f>VLOOKUP($A1103,'ACCESS EXPORT'!$A:$AF,3,FALSE)</f>
        <v>8140</v>
      </c>
      <c r="F1103" s="3" t="str">
        <f>UPPER(CONCATENATE(VLOOKUP(A1103,'ACCESS EXPORT'!$A:$AF,4,FALSE)," ",VLOOKUP(A1103,'ACCESS EXPORT'!$A:$AF,5,FALSE)," ",VLOOKUP(A1103,'ACCESS EXPORT'!$A:$AF,6,FALSE)," ",VLOOKUP(A1103,'ACCESS EXPORT'!$A:$AA,7,FALSE)," ",VLOOKUP(A1103,'ACCESS EXPORT'!$A:$AA,8,FALSE)))</f>
        <v>410 WAYMONT CT  LAKE MARY FL 32746</v>
      </c>
      <c r="G1103" s="4" t="str">
        <f>UPPER(VLOOKUP($A1103,'ACCESS EXPORT'!$A:$AF,9,FALSE))</f>
        <v>SEMINOLE</v>
      </c>
      <c r="H1103" s="4" t="str">
        <f>_xlfn.IFNA(VLOOKUP($B1103,'ACCESS EXPORT'!$B:$J,9,FALSE),"")</f>
        <v>Childrens</v>
      </c>
      <c r="I1103" s="3" t="str">
        <f>CONCATENATE("(P)",VLOOKUP($A1103,'ACCESS EXPORT'!$A:$AF,11,FALSE)," (F)",VLOOKUP($A1103,'ACCESS EXPORT'!$A:$AF,29,FALSE))</f>
        <v>(P)(407) 323-3550 (F)(407) 330-5962</v>
      </c>
      <c r="J1103" s="4" t="str">
        <f>UPPER(VLOOKUP($A1103,'ACCESS EXPORT'!$A:$AF,12,FALSE))</f>
        <v>PEDIATRICS</v>
      </c>
      <c r="K1103" s="4" t="str">
        <f>UPPER(VLOOKUP($A1103,'ACCESS EXPORT'!$A:$AF,13,FALSE))</f>
        <v>MARLENE HOLLAND</v>
      </c>
      <c r="L1103" s="3" t="str">
        <f>IF(AND(VLOOKUP(A1103,'ACCESS EXPORT'!A:AE,1,0),'ACCESS EXPORT'!N1103=""),UPPER(CONCATENATE('ACCESS EXPORT'!AE1103)),IF(VLOOKUP(A1103,'ACCESS EXPORT'!A:AE,1,0),UPPER(CONCATENATE('ACCESS EXPORT'!N1103," "&amp;CHAR(10),'ACCESS EXPORT'!AE1103))))</f>
        <v>DAWN LEE 
MUBINA LAKHA (PRAC. ADMIN)</v>
      </c>
      <c r="M1103" s="4" t="str">
        <f>UPPER(VLOOKUP($A1103,'ACCESS EXPORT'!$A:$O,15,FALSE))</f>
        <v>ALISON BENNETT-BOYLE (PM)</v>
      </c>
      <c r="N1103" s="4" t="str">
        <f ca="1">IF(AND('ACCESS EXPORT'!X1103="",'ACCESS EXPORT'!Y1103=""),IF('ACCESS EXPORT'!V1103&lt;&gt;"",(IF(TODAY()-'ACCESS EXPORT'!V1103&gt;=-60,UPPER(CONCATENATE(VLOOKUP(B1103,'ACCESS EXPORT'!$B:$P,15,FALSE),""&amp;CHAR(10)&amp;"(SEP",TEXT('ACCESS EXPORT'!V1103," MM/DD/YYY)"))),IF(TODAY()-'ACCESS EXPORT'!V1103&lt;0,UPPER(VLOOKUP(B1103,'ACCESS EXPORT'!$B:$P,15,FALSE)),UPPER(VLOOKUP(B1103,'ACCESS EXPORT'!$B:$P,15,FALSE))))),IF('ACCESS EXPORT'!U1103="",UPPER(VLOOKUP(B1103,'ACCESS EXPORT'!$B:$P,15,FALSE)),IF(TODAY()-'ACCESS EXPORT'!U1103&lt;=30,CONCATENATE(UPPER(VLOOKUP(B1103,'ACCESS EXPORT'!$B:$P,15,FALSE)),""&amp;CHAR(10)&amp;"(NEW",TEXT('ACCESS EXPORT'!U1103," MM/DD/YYY)")),IF(AND(TODAY()-'ACCESS EXPORT'!U1103&gt;30,TODAY()&gt;0),UPPER(VLOOKUP(B1103,'ACCESS EXPORT'!$B:$P,15,FALSE)))))),IF('ACCESS EXPORT'!Y1103&lt;&gt;"",UPPER(CONCATENATE(UPPER(VLOOKUP(B1103,'ACCESS EXPORT'!$B:$P,15,FALSE)),""&amp;CHAR(10)&amp;"(Transfer Out",TEXT('ACCESS EXPORT'!Y1103," MM/DD/YYY)"))),IF('ACCESS EXPORT'!X1103&lt;&gt;"",UPPER(CONCATENATE(UPPER(VLOOKUP(B1103,'ACCESS EXPORT'!$B:$P,15,FALSE)),""&amp;CHAR(10)&amp;"(Transfer In",TEXT('ACCESS EXPORT'!X1103," MM/DD/YYY)"))))))</f>
        <v>ARCHER, REBECCA</v>
      </c>
      <c r="O1103" s="4" t="str">
        <f>_xlfn.IFNA(VLOOKUP(B1103,'ACCESS EXPORT'!$B:$Q,16,FALSE),"")</f>
        <v>APRN</v>
      </c>
      <c r="P1103" s="4" t="str">
        <f>_xlfn.IFNA(VLOOKUP(B1103,'ACCESS EXPORT'!B:W,22,FALSE),"-")</f>
        <v>1669841698</v>
      </c>
      <c r="Q1103" s="4" t="str">
        <f>_xlfn.IFNA(VLOOKUP(A1103,'ACCESS EXPORT'!$A:$AG,33,0),"-")</f>
        <v>Ronald Paulin</v>
      </c>
      <c r="R1103" s="4" t="str">
        <f>_xlfn.IFNA(VLOOKUP(A1103,'ACCESS EXPORT'!$A:$AH,34,0),"-")</f>
        <v>Amanda Dowd</v>
      </c>
      <c r="S1103" s="4" t="str">
        <f>_xlfn.IFNA(VLOOKUP(A1103,'ACCESS EXPORT'!$A:$AI,35,0),"-")</f>
        <v>Courtney Powell</v>
      </c>
      <c r="T1103" s="4" t="str">
        <f>_xlfn.IFNA(VLOOKUP(A1103,'ACCESS EXPORT'!$A:$AJ,36,0),"-")</f>
        <v>Ishmael Molyneaux</v>
      </c>
      <c r="U1103" s="4" t="str">
        <f>_xlfn.IFNA(VLOOKUP(A1103,'ACCESS EXPORT'!$A:$AK,37,0),"-")</f>
        <v>athena</v>
      </c>
      <c r="V1103" s="4" t="str">
        <f>_xlfn.IFNA(VLOOKUP(A1103,'ACCESS EXPORT'!$A:$AL,38,0),"-")</f>
        <v>FHMG_LAKE MARY PEDS</v>
      </c>
      <c r="W1103" s="4" t="str">
        <f>_xlfn.IFNA(VLOOKUP(A1103,'ACCESS EXPORT'!$A:$AM,39,0),"-")</f>
        <v/>
      </c>
      <c r="X1103" s="4" t="str">
        <f>_xlfn.IFNA(VLOOKUP(A1103,'ACCESS EXPORT'!$A:$AN,40,0),"-")</f>
        <v>Libia Villaquiran / Jenny Green</v>
      </c>
      <c r="Y1103" s="26" t="str">
        <f>_xlfn.IFNA(VLOOKUP(A1103,'ACCESS EXPORT'!A:AO,41,0),"")</f>
        <v>Melissa Miller</v>
      </c>
      <c r="Z1103" s="26" t="str">
        <f>_xlfn.IFNA(VLOOKUP(A1103,'ACCESS EXPORT'!A:AP,42,0),"")</f>
        <v>Maria Angel</v>
      </c>
      <c r="AA1103" s="26" t="str">
        <f>_xlfn.IFNA(VLOOKUP(A1103,'ACCESS EXPORT'!A:AQ,43,0),"")</f>
        <v>Heather McComb</v>
      </c>
    </row>
    <row r="1104" spans="1:27" ht="18.75" x14ac:dyDescent="0.25">
      <c r="A1104" s="33">
        <v>285</v>
      </c>
      <c r="B1104" s="10">
        <v>1102</v>
      </c>
      <c r="C1104" s="7" t="str">
        <f ca="1">IFERROR(UPPER(IF(AND('ACCESS EXPORT'!AA1104="",'ACCESS EXPORT'!Z1104=""),VLOOKUP(A1104,'ACCESS EXPORT'!$A:$AF,32,FALSE),(IF('ACCESS EXPORT'!AA1104&lt;&gt;"",CONCATENATE(VLOOKUP(A1104,'ACCESS EXPORT'!$A:$AF,32,FALSE)," (Closed",TEXT('ACCESS EXPORT'!AA1104," MM/DD/YYY)")),IF(TODAY()&lt;(('ACCESS EXPORT'!Z1104)+30),CONCATENATE(VLOOKUP(A1104,'ACCESS EXPORT'!$A:$AF,32,FALSE)," (Opens",TEXT('ACCESS EXPORT'!Z1104," MM/DD/YYY)")),VLOOKUP(A1104,'ACCESS EXPORT'!$A:$AF,32,FALSE)))))),"-")</f>
        <v>ADVENTHEALTH MEDICAL GROUP PEDIATRICS AT LAKE MARY</v>
      </c>
      <c r="D1104" s="3" t="str">
        <f ca="1">IFERROR(UPPER(IF(AND('ACCESS EXPORT'!AA1104="",'ACCESS EXPORT'!Z1104=""),VLOOKUP(A1104,'ACCESS EXPORT'!$A:$AF,28,FALSE),(IF('ACCESS EXPORT'!AA1104&lt;&gt;"",CONCATENATE(VLOOKUP(A1104,'ACCESS EXPORT'!$A:$AF,28,FALSE)," (Closed",TEXT('ACCESS EXPORT'!AA1104," MM/DD/YYY)")),IF(TODAY()&lt;(('ACCESS EXPORT'!Z1104)+30),CONCATENATE(VLOOKUP(A1104,'ACCESS EXPORT'!$A:$AF,28,FALSE)," (Opens",TEXT('ACCESS EXPORT'!Z1104," MM/DD/YYY)")),VLOOKUP(A1104,'ACCESS EXPORT'!$A:$AF,28,FALSE)))))),"-")</f>
        <v>LAKE MARY PEDIATRICS - MAIN</v>
      </c>
      <c r="E1104" s="3" t="str">
        <f>VLOOKUP($A1104,'ACCESS EXPORT'!$A:$AF,3,FALSE)</f>
        <v>8140</v>
      </c>
      <c r="F1104" s="3" t="str">
        <f>UPPER(CONCATENATE(VLOOKUP(A1104,'ACCESS EXPORT'!$A:$AF,4,FALSE)," ",VLOOKUP(A1104,'ACCESS EXPORT'!$A:$AF,5,FALSE)," ",VLOOKUP(A1104,'ACCESS EXPORT'!$A:$AF,6,FALSE)," ",VLOOKUP(A1104,'ACCESS EXPORT'!$A:$AA,7,FALSE)," ",VLOOKUP(A1104,'ACCESS EXPORT'!$A:$AA,8,FALSE)))</f>
        <v>410 WAYMONT CT  LAKE MARY FL 32746</v>
      </c>
      <c r="G1104" s="4" t="str">
        <f>UPPER(VLOOKUP($A1104,'ACCESS EXPORT'!$A:$AF,9,FALSE))</f>
        <v>SEMINOLE</v>
      </c>
      <c r="H1104" s="4" t="str">
        <f>_xlfn.IFNA(VLOOKUP($B1104,'ACCESS EXPORT'!$B:$J,9,FALSE),"")</f>
        <v>Childrens</v>
      </c>
      <c r="I1104" s="3" t="str">
        <f>CONCATENATE("(P)",VLOOKUP($A1104,'ACCESS EXPORT'!$A:$AF,11,FALSE)," (F)",VLOOKUP($A1104,'ACCESS EXPORT'!$A:$AF,29,FALSE))</f>
        <v>(P)(407) 323-3550 (F)(407) 330-5962</v>
      </c>
      <c r="J1104" s="4" t="str">
        <f>UPPER(VLOOKUP($A1104,'ACCESS EXPORT'!$A:$AF,12,FALSE))</f>
        <v>PEDIATRICS</v>
      </c>
      <c r="K1104" s="4" t="str">
        <f>UPPER(VLOOKUP($A1104,'ACCESS EXPORT'!$A:$AF,13,FALSE))</f>
        <v>MARLENE HOLLAND</v>
      </c>
      <c r="L1104" s="3" t="str">
        <f>IF(AND(VLOOKUP(A1104,'ACCESS EXPORT'!A:AE,1,0),'ACCESS EXPORT'!N1104=""),UPPER(CONCATENATE('ACCESS EXPORT'!AE1104)),IF(VLOOKUP(A1104,'ACCESS EXPORT'!A:AE,1,0),UPPER(CONCATENATE('ACCESS EXPORT'!N1104," "&amp;CHAR(10),'ACCESS EXPORT'!AE1104))))</f>
        <v>DAWN LEE 
MUBINA LAKHA (PRAC. ADMIN)</v>
      </c>
      <c r="M1104" s="4" t="str">
        <f>UPPER(VLOOKUP($A1104,'ACCESS EXPORT'!$A:$O,15,FALSE))</f>
        <v>ALISON BENNETT-BOYLE (PM)</v>
      </c>
      <c r="N1104" s="4" t="str">
        <f ca="1">IF(AND('ACCESS EXPORT'!X1104="",'ACCESS EXPORT'!Y1104=""),IF('ACCESS EXPORT'!V1104&lt;&gt;"",(IF(TODAY()-'ACCESS EXPORT'!V1104&gt;=-60,UPPER(CONCATENATE(VLOOKUP(B1104,'ACCESS EXPORT'!$B:$P,15,FALSE),""&amp;CHAR(10)&amp;"(SEP",TEXT('ACCESS EXPORT'!V1104," MM/DD/YYY)"))),IF(TODAY()-'ACCESS EXPORT'!V1104&lt;0,UPPER(VLOOKUP(B1104,'ACCESS EXPORT'!$B:$P,15,FALSE)),UPPER(VLOOKUP(B1104,'ACCESS EXPORT'!$B:$P,15,FALSE))))),IF('ACCESS EXPORT'!U1104="",UPPER(VLOOKUP(B1104,'ACCESS EXPORT'!$B:$P,15,FALSE)),IF(TODAY()-'ACCESS EXPORT'!U1104&lt;=30,CONCATENATE(UPPER(VLOOKUP(B1104,'ACCESS EXPORT'!$B:$P,15,FALSE)),""&amp;CHAR(10)&amp;"(NEW",TEXT('ACCESS EXPORT'!U1104," MM/DD/YYY)")),IF(AND(TODAY()-'ACCESS EXPORT'!U1104&gt;30,TODAY()&gt;0),UPPER(VLOOKUP(B1104,'ACCESS EXPORT'!$B:$P,15,FALSE)))))),IF('ACCESS EXPORT'!Y1104&lt;&gt;"",UPPER(CONCATENATE(UPPER(VLOOKUP(B1104,'ACCESS EXPORT'!$B:$P,15,FALSE)),""&amp;CHAR(10)&amp;"(Transfer Out",TEXT('ACCESS EXPORT'!Y1104," MM/DD/YYY)"))),IF('ACCESS EXPORT'!X1104&lt;&gt;"",UPPER(CONCATENATE(UPPER(VLOOKUP(B1104,'ACCESS EXPORT'!$B:$P,15,FALSE)),""&amp;CHAR(10)&amp;"(Transfer In",TEXT('ACCESS EXPORT'!X1104," MM/DD/YYY)"))))))</f>
        <v>LANDIS, MILES</v>
      </c>
      <c r="O1104" s="4" t="str">
        <f>_xlfn.IFNA(VLOOKUP(B1104,'ACCESS EXPORT'!$B:$Q,16,FALSE),"")</f>
        <v>MD</v>
      </c>
      <c r="P1104" s="4" t="str">
        <f>_xlfn.IFNA(VLOOKUP(B1104,'ACCESS EXPORT'!B:W,22,FALSE),"-")</f>
        <v>1104821081</v>
      </c>
      <c r="Q1104" s="4" t="str">
        <f>_xlfn.IFNA(VLOOKUP(A1104,'ACCESS EXPORT'!$A:$AG,33,0),"-")</f>
        <v>Ronald Paulin</v>
      </c>
      <c r="R1104" s="4" t="str">
        <f>_xlfn.IFNA(VLOOKUP(A1104,'ACCESS EXPORT'!$A:$AH,34,0),"-")</f>
        <v>Amanda Dowd</v>
      </c>
      <c r="S1104" s="4" t="str">
        <f>_xlfn.IFNA(VLOOKUP(A1104,'ACCESS EXPORT'!$A:$AI,35,0),"-")</f>
        <v>Courtney Powell</v>
      </c>
      <c r="T1104" s="4" t="str">
        <f>_xlfn.IFNA(VLOOKUP(A1104,'ACCESS EXPORT'!$A:$AJ,36,0),"-")</f>
        <v>Ishmael Molyneaux</v>
      </c>
      <c r="U1104" s="4" t="str">
        <f>_xlfn.IFNA(VLOOKUP(A1104,'ACCESS EXPORT'!$A:$AK,37,0),"-")</f>
        <v>athena</v>
      </c>
      <c r="V1104" s="4" t="str">
        <f>_xlfn.IFNA(VLOOKUP(A1104,'ACCESS EXPORT'!$A:$AL,38,0),"-")</f>
        <v>FHMG_LAKE MARY PEDS</v>
      </c>
      <c r="W1104" s="4" t="str">
        <f>_xlfn.IFNA(VLOOKUP(A1104,'ACCESS EXPORT'!$A:$AM,39,0),"-")</f>
        <v/>
      </c>
      <c r="X1104" s="4" t="str">
        <f>_xlfn.IFNA(VLOOKUP(A1104,'ACCESS EXPORT'!$A:$AN,40,0),"-")</f>
        <v>Libia Villaquiran / Jenny Green</v>
      </c>
      <c r="Y1104" s="26" t="str">
        <f>_xlfn.IFNA(VLOOKUP(A1104,'ACCESS EXPORT'!A:AO,41,0),"")</f>
        <v>Melissa Miller</v>
      </c>
      <c r="Z1104" s="26" t="str">
        <f>_xlfn.IFNA(VLOOKUP(A1104,'ACCESS EXPORT'!A:AP,42,0),"")</f>
        <v>Maria Angel</v>
      </c>
      <c r="AA1104" s="26" t="str">
        <f>_xlfn.IFNA(VLOOKUP(A1104,'ACCESS EXPORT'!A:AQ,43,0),"")</f>
        <v>Heather McComb</v>
      </c>
    </row>
    <row r="1105" spans="1:27" ht="18.75" x14ac:dyDescent="0.25">
      <c r="A1105" s="33">
        <v>285</v>
      </c>
      <c r="B1105" s="10">
        <v>1103</v>
      </c>
      <c r="C1105" s="7" t="str">
        <f ca="1">IFERROR(UPPER(IF(AND('ACCESS EXPORT'!AA1105="",'ACCESS EXPORT'!Z1105=""),VLOOKUP(A1105,'ACCESS EXPORT'!$A:$AF,32,FALSE),(IF('ACCESS EXPORT'!AA1105&lt;&gt;"",CONCATENATE(VLOOKUP(A1105,'ACCESS EXPORT'!$A:$AF,32,FALSE)," (Closed",TEXT('ACCESS EXPORT'!AA1105," MM/DD/YYY)")),IF(TODAY()&lt;(('ACCESS EXPORT'!Z1105)+30),CONCATENATE(VLOOKUP(A1105,'ACCESS EXPORT'!$A:$AF,32,FALSE)," (Opens",TEXT('ACCESS EXPORT'!Z1105," MM/DD/YYY)")),VLOOKUP(A1105,'ACCESS EXPORT'!$A:$AF,32,FALSE)))))),"-")</f>
        <v>ADVENTHEALTH MEDICAL GROUP PEDIATRICS AT LAKE MARY</v>
      </c>
      <c r="D1105" s="3" t="str">
        <f ca="1">IFERROR(UPPER(IF(AND('ACCESS EXPORT'!AA1105="",'ACCESS EXPORT'!Z1105=""),VLOOKUP(A1105,'ACCESS EXPORT'!$A:$AF,28,FALSE),(IF('ACCESS EXPORT'!AA1105&lt;&gt;"",CONCATENATE(VLOOKUP(A1105,'ACCESS EXPORT'!$A:$AF,28,FALSE)," (Closed",TEXT('ACCESS EXPORT'!AA1105," MM/DD/YYY)")),IF(TODAY()&lt;(('ACCESS EXPORT'!Z1105)+30),CONCATENATE(VLOOKUP(A1105,'ACCESS EXPORT'!$A:$AF,28,FALSE)," (Opens",TEXT('ACCESS EXPORT'!Z1105," MM/DD/YYY)")),VLOOKUP(A1105,'ACCESS EXPORT'!$A:$AF,28,FALSE)))))),"-")</f>
        <v>LAKE MARY PEDIATRICS - MAIN</v>
      </c>
      <c r="E1105" s="3" t="str">
        <f>VLOOKUP($A1105,'ACCESS EXPORT'!$A:$AF,3,FALSE)</f>
        <v>8140</v>
      </c>
      <c r="F1105" s="3" t="str">
        <f>UPPER(CONCATENATE(VLOOKUP(A1105,'ACCESS EXPORT'!$A:$AF,4,FALSE)," ",VLOOKUP(A1105,'ACCESS EXPORT'!$A:$AF,5,FALSE)," ",VLOOKUP(A1105,'ACCESS EXPORT'!$A:$AF,6,FALSE)," ",VLOOKUP(A1105,'ACCESS EXPORT'!$A:$AA,7,FALSE)," ",VLOOKUP(A1105,'ACCESS EXPORT'!$A:$AA,8,FALSE)))</f>
        <v>410 WAYMONT CT  LAKE MARY FL 32746</v>
      </c>
      <c r="G1105" s="4" t="str">
        <f>UPPER(VLOOKUP($A1105,'ACCESS EXPORT'!$A:$AF,9,FALSE))</f>
        <v>SEMINOLE</v>
      </c>
      <c r="H1105" s="4" t="str">
        <f>_xlfn.IFNA(VLOOKUP($B1105,'ACCESS EXPORT'!$B:$J,9,FALSE),"")</f>
        <v>Childrens</v>
      </c>
      <c r="I1105" s="3" t="str">
        <f>CONCATENATE("(P)",VLOOKUP($A1105,'ACCESS EXPORT'!$A:$AF,11,FALSE)," (F)",VLOOKUP($A1105,'ACCESS EXPORT'!$A:$AF,29,FALSE))</f>
        <v>(P)(407) 323-3550 (F)(407) 330-5962</v>
      </c>
      <c r="J1105" s="4" t="str">
        <f>UPPER(VLOOKUP($A1105,'ACCESS EXPORT'!$A:$AF,12,FALSE))</f>
        <v>PEDIATRICS</v>
      </c>
      <c r="K1105" s="4" t="str">
        <f>UPPER(VLOOKUP($A1105,'ACCESS EXPORT'!$A:$AF,13,FALSE))</f>
        <v>MARLENE HOLLAND</v>
      </c>
      <c r="L1105" s="3" t="str">
        <f>IF(AND(VLOOKUP(A1105,'ACCESS EXPORT'!A:AE,1,0),'ACCESS EXPORT'!N1105=""),UPPER(CONCATENATE('ACCESS EXPORT'!AE1105)),IF(VLOOKUP(A1105,'ACCESS EXPORT'!A:AE,1,0),UPPER(CONCATENATE('ACCESS EXPORT'!N1105," "&amp;CHAR(10),'ACCESS EXPORT'!AE1105))))</f>
        <v>DAWN LEE 
MUBINA LAKHA (PRAC. ADMIN)</v>
      </c>
      <c r="M1105" s="4" t="str">
        <f>UPPER(VLOOKUP($A1105,'ACCESS EXPORT'!$A:$O,15,FALSE))</f>
        <v>ALISON BENNETT-BOYLE (PM)</v>
      </c>
      <c r="N1105" s="4" t="str">
        <f ca="1">IF(AND('ACCESS EXPORT'!X1105="",'ACCESS EXPORT'!Y1105=""),IF('ACCESS EXPORT'!V1105&lt;&gt;"",(IF(TODAY()-'ACCESS EXPORT'!V1105&gt;=-60,UPPER(CONCATENATE(VLOOKUP(B1105,'ACCESS EXPORT'!$B:$P,15,FALSE),""&amp;CHAR(10)&amp;"(SEP",TEXT('ACCESS EXPORT'!V1105," MM/DD/YYY)"))),IF(TODAY()-'ACCESS EXPORT'!V1105&lt;0,UPPER(VLOOKUP(B1105,'ACCESS EXPORT'!$B:$P,15,FALSE)),UPPER(VLOOKUP(B1105,'ACCESS EXPORT'!$B:$P,15,FALSE))))),IF('ACCESS EXPORT'!U1105="",UPPER(VLOOKUP(B1105,'ACCESS EXPORT'!$B:$P,15,FALSE)),IF(TODAY()-'ACCESS EXPORT'!U1105&lt;=30,CONCATENATE(UPPER(VLOOKUP(B1105,'ACCESS EXPORT'!$B:$P,15,FALSE)),""&amp;CHAR(10)&amp;"(NEW",TEXT('ACCESS EXPORT'!U1105," MM/DD/YYY)")),IF(AND(TODAY()-'ACCESS EXPORT'!U1105&gt;30,TODAY()&gt;0),UPPER(VLOOKUP(B1105,'ACCESS EXPORT'!$B:$P,15,FALSE)))))),IF('ACCESS EXPORT'!Y1105&lt;&gt;"",UPPER(CONCATENATE(UPPER(VLOOKUP(B1105,'ACCESS EXPORT'!$B:$P,15,FALSE)),""&amp;CHAR(10)&amp;"(Transfer Out",TEXT('ACCESS EXPORT'!Y1105," MM/DD/YYY)"))),IF('ACCESS EXPORT'!X1105&lt;&gt;"",UPPER(CONCATENATE(UPPER(VLOOKUP(B1105,'ACCESS EXPORT'!$B:$P,15,FALSE)),""&amp;CHAR(10)&amp;"(Transfer In",TEXT('ACCESS EXPORT'!X1105," MM/DD/YYY)"))))))</f>
        <v>ROQUE, MARK</v>
      </c>
      <c r="O1105" s="4" t="str">
        <f>_xlfn.IFNA(VLOOKUP(B1105,'ACCESS EXPORT'!$B:$Q,16,FALSE),"")</f>
        <v>MD</v>
      </c>
      <c r="P1105" s="4" t="str">
        <f>_xlfn.IFNA(VLOOKUP(B1105,'ACCESS EXPORT'!B:W,22,FALSE),"-")</f>
        <v>1164427043</v>
      </c>
      <c r="Q1105" s="4" t="str">
        <f>_xlfn.IFNA(VLOOKUP(A1105,'ACCESS EXPORT'!$A:$AG,33,0),"-")</f>
        <v>Ronald Paulin</v>
      </c>
      <c r="R1105" s="4" t="str">
        <f>_xlfn.IFNA(VLOOKUP(A1105,'ACCESS EXPORT'!$A:$AH,34,0),"-")</f>
        <v>Amanda Dowd</v>
      </c>
      <c r="S1105" s="4" t="str">
        <f>_xlfn.IFNA(VLOOKUP(A1105,'ACCESS EXPORT'!$A:$AI,35,0),"-")</f>
        <v>Courtney Powell</v>
      </c>
      <c r="T1105" s="4" t="str">
        <f>_xlfn.IFNA(VLOOKUP(A1105,'ACCESS EXPORT'!$A:$AJ,36,0),"-")</f>
        <v>Ishmael Molyneaux</v>
      </c>
      <c r="U1105" s="4" t="str">
        <f>_xlfn.IFNA(VLOOKUP(A1105,'ACCESS EXPORT'!$A:$AK,37,0),"-")</f>
        <v>athena</v>
      </c>
      <c r="V1105" s="4" t="str">
        <f>_xlfn.IFNA(VLOOKUP(A1105,'ACCESS EXPORT'!$A:$AL,38,0),"-")</f>
        <v>FHMG_LAKE MARY PEDS</v>
      </c>
      <c r="W1105" s="4" t="str">
        <f>_xlfn.IFNA(VLOOKUP(A1105,'ACCESS EXPORT'!$A:$AM,39,0),"-")</f>
        <v/>
      </c>
      <c r="X1105" s="4" t="str">
        <f>_xlfn.IFNA(VLOOKUP(A1105,'ACCESS EXPORT'!$A:$AN,40,0),"-")</f>
        <v>Libia Villaquiran / Jenny Green</v>
      </c>
      <c r="Y1105" s="26" t="str">
        <f>_xlfn.IFNA(VLOOKUP(A1105,'ACCESS EXPORT'!A:AO,41,0),"")</f>
        <v>Melissa Miller</v>
      </c>
      <c r="Z1105" s="26" t="str">
        <f>_xlfn.IFNA(VLOOKUP(A1105,'ACCESS EXPORT'!A:AP,42,0),"")</f>
        <v>Maria Angel</v>
      </c>
      <c r="AA1105" s="26" t="str">
        <f>_xlfn.IFNA(VLOOKUP(A1105,'ACCESS EXPORT'!A:AQ,43,0),"")</f>
        <v>Heather McComb</v>
      </c>
    </row>
    <row r="1106" spans="1:27" ht="18.75" x14ac:dyDescent="0.25">
      <c r="A1106" s="33">
        <v>285</v>
      </c>
      <c r="B1106" s="10">
        <v>1104</v>
      </c>
      <c r="C1106" s="7" t="str">
        <f ca="1">IFERROR(UPPER(IF(AND('ACCESS EXPORT'!AA1106="",'ACCESS EXPORT'!Z1106=""),VLOOKUP(A1106,'ACCESS EXPORT'!$A:$AF,32,FALSE),(IF('ACCESS EXPORT'!AA1106&lt;&gt;"",CONCATENATE(VLOOKUP(A1106,'ACCESS EXPORT'!$A:$AF,32,FALSE)," (Closed",TEXT('ACCESS EXPORT'!AA1106," MM/DD/YYY)")),IF(TODAY()&lt;(('ACCESS EXPORT'!Z1106)+30),CONCATENATE(VLOOKUP(A1106,'ACCESS EXPORT'!$A:$AF,32,FALSE)," (Opens",TEXT('ACCESS EXPORT'!Z1106," MM/DD/YYY)")),VLOOKUP(A1106,'ACCESS EXPORT'!$A:$AF,32,FALSE)))))),"-")</f>
        <v>ADVENTHEALTH MEDICAL GROUP PEDIATRICS AT LAKE MARY</v>
      </c>
      <c r="D1106" s="3" t="str">
        <f ca="1">IFERROR(UPPER(IF(AND('ACCESS EXPORT'!AA1106="",'ACCESS EXPORT'!Z1106=""),VLOOKUP(A1106,'ACCESS EXPORT'!$A:$AF,28,FALSE),(IF('ACCESS EXPORT'!AA1106&lt;&gt;"",CONCATENATE(VLOOKUP(A1106,'ACCESS EXPORT'!$A:$AF,28,FALSE)," (Closed",TEXT('ACCESS EXPORT'!AA1106," MM/DD/YYY)")),IF(TODAY()&lt;(('ACCESS EXPORT'!Z1106)+30),CONCATENATE(VLOOKUP(A1106,'ACCESS EXPORT'!$A:$AF,28,FALSE)," (Opens",TEXT('ACCESS EXPORT'!Z1106," MM/DD/YYY)")),VLOOKUP(A1106,'ACCESS EXPORT'!$A:$AF,28,FALSE)))))),"-")</f>
        <v>LAKE MARY PEDIATRICS - MAIN</v>
      </c>
      <c r="E1106" s="3" t="str">
        <f>VLOOKUP($A1106,'ACCESS EXPORT'!$A:$AF,3,FALSE)</f>
        <v>8140</v>
      </c>
      <c r="F1106" s="3" t="str">
        <f>UPPER(CONCATENATE(VLOOKUP(A1106,'ACCESS EXPORT'!$A:$AF,4,FALSE)," ",VLOOKUP(A1106,'ACCESS EXPORT'!$A:$AF,5,FALSE)," ",VLOOKUP(A1106,'ACCESS EXPORT'!$A:$AF,6,FALSE)," ",VLOOKUP(A1106,'ACCESS EXPORT'!$A:$AA,7,FALSE)," ",VLOOKUP(A1106,'ACCESS EXPORT'!$A:$AA,8,FALSE)))</f>
        <v>410 WAYMONT CT  LAKE MARY FL 32746</v>
      </c>
      <c r="G1106" s="4" t="str">
        <f>UPPER(VLOOKUP($A1106,'ACCESS EXPORT'!$A:$AF,9,FALSE))</f>
        <v>SEMINOLE</v>
      </c>
      <c r="H1106" s="4" t="str">
        <f>_xlfn.IFNA(VLOOKUP($B1106,'ACCESS EXPORT'!$B:$J,9,FALSE),"")</f>
        <v>Childrens</v>
      </c>
      <c r="I1106" s="3" t="str">
        <f>CONCATENATE("(P)",VLOOKUP($A1106,'ACCESS EXPORT'!$A:$AF,11,FALSE)," (F)",VLOOKUP($A1106,'ACCESS EXPORT'!$A:$AF,29,FALSE))</f>
        <v>(P)(407) 323-3550 (F)(407) 330-5962</v>
      </c>
      <c r="J1106" s="4" t="str">
        <f>UPPER(VLOOKUP($A1106,'ACCESS EXPORT'!$A:$AF,12,FALSE))</f>
        <v>PEDIATRICS</v>
      </c>
      <c r="K1106" s="4" t="str">
        <f>UPPER(VLOOKUP($A1106,'ACCESS EXPORT'!$A:$AF,13,FALSE))</f>
        <v>MARLENE HOLLAND</v>
      </c>
      <c r="L1106" s="3" t="str">
        <f>IF(AND(VLOOKUP(A1106,'ACCESS EXPORT'!A:AE,1,0),'ACCESS EXPORT'!N1106=""),UPPER(CONCATENATE('ACCESS EXPORT'!AE1106)),IF(VLOOKUP(A1106,'ACCESS EXPORT'!A:AE,1,0),UPPER(CONCATENATE('ACCESS EXPORT'!N1106," "&amp;CHAR(10),'ACCESS EXPORT'!AE1106))))</f>
        <v>DAWN LEE 
MUBINA LAKHA (PRAC. ADMIN)</v>
      </c>
      <c r="M1106" s="4" t="str">
        <f>UPPER(VLOOKUP($A1106,'ACCESS EXPORT'!$A:$O,15,FALSE))</f>
        <v>ALISON BENNETT-BOYLE (PM)</v>
      </c>
      <c r="N1106" s="4" t="str">
        <f ca="1">IF(AND('ACCESS EXPORT'!X1106="",'ACCESS EXPORT'!Y1106=""),IF('ACCESS EXPORT'!V1106&lt;&gt;"",(IF(TODAY()-'ACCESS EXPORT'!V1106&gt;=-60,UPPER(CONCATENATE(VLOOKUP(B1106,'ACCESS EXPORT'!$B:$P,15,FALSE),""&amp;CHAR(10)&amp;"(SEP",TEXT('ACCESS EXPORT'!V1106," MM/DD/YYY)"))),IF(TODAY()-'ACCESS EXPORT'!V1106&lt;0,UPPER(VLOOKUP(B1106,'ACCESS EXPORT'!$B:$P,15,FALSE)),UPPER(VLOOKUP(B1106,'ACCESS EXPORT'!$B:$P,15,FALSE))))),IF('ACCESS EXPORT'!U1106="",UPPER(VLOOKUP(B1106,'ACCESS EXPORT'!$B:$P,15,FALSE)),IF(TODAY()-'ACCESS EXPORT'!U1106&lt;=30,CONCATENATE(UPPER(VLOOKUP(B1106,'ACCESS EXPORT'!$B:$P,15,FALSE)),""&amp;CHAR(10)&amp;"(NEW",TEXT('ACCESS EXPORT'!U1106," MM/DD/YYY)")),IF(AND(TODAY()-'ACCESS EXPORT'!U1106&gt;30,TODAY()&gt;0),UPPER(VLOOKUP(B1106,'ACCESS EXPORT'!$B:$P,15,FALSE)))))),IF('ACCESS EXPORT'!Y1106&lt;&gt;"",UPPER(CONCATENATE(UPPER(VLOOKUP(B1106,'ACCESS EXPORT'!$B:$P,15,FALSE)),""&amp;CHAR(10)&amp;"(Transfer Out",TEXT('ACCESS EXPORT'!Y1106," MM/DD/YYY)"))),IF('ACCESS EXPORT'!X1106&lt;&gt;"",UPPER(CONCATENATE(UPPER(VLOOKUP(B1106,'ACCESS EXPORT'!$B:$P,15,FALSE)),""&amp;CHAR(10)&amp;"(Transfer In",TEXT('ACCESS EXPORT'!X1106," MM/DD/YYY)"))))))</f>
        <v>ALBER, THOMAS</v>
      </c>
      <c r="O1106" s="4" t="str">
        <f>_xlfn.IFNA(VLOOKUP(B1106,'ACCESS EXPORT'!$B:$Q,16,FALSE),"")</f>
        <v>MD</v>
      </c>
      <c r="P1106" s="4" t="str">
        <f>_xlfn.IFNA(VLOOKUP(B1106,'ACCESS EXPORT'!B:W,22,FALSE),"-")</f>
        <v>1902886773</v>
      </c>
      <c r="Q1106" s="4" t="str">
        <f>_xlfn.IFNA(VLOOKUP(A1106,'ACCESS EXPORT'!$A:$AG,33,0),"-")</f>
        <v>Ronald Paulin</v>
      </c>
      <c r="R1106" s="4" t="str">
        <f>_xlfn.IFNA(VLOOKUP(A1106,'ACCESS EXPORT'!$A:$AH,34,0),"-")</f>
        <v>Amanda Dowd</v>
      </c>
      <c r="S1106" s="4" t="str">
        <f>_xlfn.IFNA(VLOOKUP(A1106,'ACCESS EXPORT'!$A:$AI,35,0),"-")</f>
        <v>Courtney Powell</v>
      </c>
      <c r="T1106" s="4" t="str">
        <f>_xlfn.IFNA(VLOOKUP(A1106,'ACCESS EXPORT'!$A:$AJ,36,0),"-")</f>
        <v>Ishmael Molyneaux</v>
      </c>
      <c r="U1106" s="4" t="str">
        <f>_xlfn.IFNA(VLOOKUP(A1106,'ACCESS EXPORT'!$A:$AK,37,0),"-")</f>
        <v>athena</v>
      </c>
      <c r="V1106" s="4" t="str">
        <f>_xlfn.IFNA(VLOOKUP(A1106,'ACCESS EXPORT'!$A:$AL,38,0),"-")</f>
        <v>FHMG_LAKE MARY PEDS</v>
      </c>
      <c r="W1106" s="4" t="str">
        <f>_xlfn.IFNA(VLOOKUP(A1106,'ACCESS EXPORT'!$A:$AM,39,0),"-")</f>
        <v/>
      </c>
      <c r="X1106" s="4" t="str">
        <f>_xlfn.IFNA(VLOOKUP(A1106,'ACCESS EXPORT'!$A:$AN,40,0),"-")</f>
        <v>Libia Villaquiran / Jenny Green</v>
      </c>
      <c r="Y1106" s="26" t="str">
        <f>_xlfn.IFNA(VLOOKUP(A1106,'ACCESS EXPORT'!A:AO,41,0),"")</f>
        <v>Melissa Miller</v>
      </c>
      <c r="Z1106" s="26" t="str">
        <f>_xlfn.IFNA(VLOOKUP(A1106,'ACCESS EXPORT'!A:AP,42,0),"")</f>
        <v>Maria Angel</v>
      </c>
      <c r="AA1106" s="26" t="str">
        <f>_xlfn.IFNA(VLOOKUP(A1106,'ACCESS EXPORT'!A:AQ,43,0),"")</f>
        <v>Heather McComb</v>
      </c>
    </row>
    <row r="1107" spans="1:27" ht="18.75" x14ac:dyDescent="0.25">
      <c r="A1107" s="33">
        <v>285</v>
      </c>
      <c r="B1107" s="10">
        <v>1111</v>
      </c>
      <c r="C1107" s="7" t="str">
        <f ca="1">IFERROR(UPPER(IF(AND('ACCESS EXPORT'!AA1107="",'ACCESS EXPORT'!Z1107=""),VLOOKUP(A1107,'ACCESS EXPORT'!$A:$AF,32,FALSE),(IF('ACCESS EXPORT'!AA1107&lt;&gt;"",CONCATENATE(VLOOKUP(A1107,'ACCESS EXPORT'!$A:$AF,32,FALSE)," (Closed",TEXT('ACCESS EXPORT'!AA1107," MM/DD/YYY)")),IF(TODAY()&lt;(('ACCESS EXPORT'!Z1107)+30),CONCATENATE(VLOOKUP(A1107,'ACCESS EXPORT'!$A:$AF,32,FALSE)," (Opens",TEXT('ACCESS EXPORT'!Z1107," MM/DD/YYY)")),VLOOKUP(A1107,'ACCESS EXPORT'!$A:$AF,32,FALSE)))))),"-")</f>
        <v>ADVENTHEALTH MEDICAL GROUP PEDIATRICS AT LAKE MARY</v>
      </c>
      <c r="D1107" s="3" t="str">
        <f ca="1">IFERROR(UPPER(IF(AND('ACCESS EXPORT'!AA1107="",'ACCESS EXPORT'!Z1107=""),VLOOKUP(A1107,'ACCESS EXPORT'!$A:$AF,28,FALSE),(IF('ACCESS EXPORT'!AA1107&lt;&gt;"",CONCATENATE(VLOOKUP(A1107,'ACCESS EXPORT'!$A:$AF,28,FALSE)," (Closed",TEXT('ACCESS EXPORT'!AA1107," MM/DD/YYY)")),IF(TODAY()&lt;(('ACCESS EXPORT'!Z1107)+30),CONCATENATE(VLOOKUP(A1107,'ACCESS EXPORT'!$A:$AF,28,FALSE)," (Opens",TEXT('ACCESS EXPORT'!Z1107," MM/DD/YYY)")),VLOOKUP(A1107,'ACCESS EXPORT'!$A:$AF,28,FALSE)))))),"-")</f>
        <v>LAKE MARY PEDIATRICS - MAIN</v>
      </c>
      <c r="E1107" s="3" t="str">
        <f>VLOOKUP($A1107,'ACCESS EXPORT'!$A:$AF,3,FALSE)</f>
        <v>8140</v>
      </c>
      <c r="F1107" s="3" t="str">
        <f>UPPER(CONCATENATE(VLOOKUP(A1107,'ACCESS EXPORT'!$A:$AF,4,FALSE)," ",VLOOKUP(A1107,'ACCESS EXPORT'!$A:$AF,5,FALSE)," ",VLOOKUP(A1107,'ACCESS EXPORT'!$A:$AF,6,FALSE)," ",VLOOKUP(A1107,'ACCESS EXPORT'!$A:$AA,7,FALSE)," ",VLOOKUP(A1107,'ACCESS EXPORT'!$A:$AA,8,FALSE)))</f>
        <v>410 WAYMONT CT  LAKE MARY FL 32746</v>
      </c>
      <c r="G1107" s="4" t="str">
        <f>UPPER(VLOOKUP($A1107,'ACCESS EXPORT'!$A:$AF,9,FALSE))</f>
        <v>SEMINOLE</v>
      </c>
      <c r="H1107" s="4" t="str">
        <f>_xlfn.IFNA(VLOOKUP($B1107,'ACCESS EXPORT'!$B:$J,9,FALSE),"")</f>
        <v>Childrens</v>
      </c>
      <c r="I1107" s="3" t="str">
        <f>CONCATENATE("(P)",VLOOKUP($A1107,'ACCESS EXPORT'!$A:$AF,11,FALSE)," (F)",VLOOKUP($A1107,'ACCESS EXPORT'!$A:$AF,29,FALSE))</f>
        <v>(P)(407) 323-3550 (F)(407) 330-5962</v>
      </c>
      <c r="J1107" s="4" t="str">
        <f>UPPER(VLOOKUP($A1107,'ACCESS EXPORT'!$A:$AF,12,FALSE))</f>
        <v>PEDIATRICS</v>
      </c>
      <c r="K1107" s="4" t="str">
        <f>UPPER(VLOOKUP($A1107,'ACCESS EXPORT'!$A:$AF,13,FALSE))</f>
        <v>MARLENE HOLLAND</v>
      </c>
      <c r="L1107" s="3" t="str">
        <f>IF(AND(VLOOKUP(A1107,'ACCESS EXPORT'!A:AE,1,0),'ACCESS EXPORT'!N1107=""),UPPER(CONCATENATE('ACCESS EXPORT'!AE1107)),IF(VLOOKUP(A1107,'ACCESS EXPORT'!A:AE,1,0),UPPER(CONCATENATE('ACCESS EXPORT'!N1107," "&amp;CHAR(10),'ACCESS EXPORT'!AE1107))))</f>
        <v>DAWN LEE 
MUBINA LAKHA (PRAC. ADMIN)</v>
      </c>
      <c r="M1107" s="4" t="str">
        <f>UPPER(VLOOKUP($A1107,'ACCESS EXPORT'!$A:$O,15,FALSE))</f>
        <v>ALISON BENNETT-BOYLE (PM)</v>
      </c>
      <c r="N1107" s="4" t="str">
        <f ca="1">IF(AND('ACCESS EXPORT'!X1107="",'ACCESS EXPORT'!Y1107=""),IF('ACCESS EXPORT'!V1107&lt;&gt;"",(IF(TODAY()-'ACCESS EXPORT'!V1107&gt;=-60,UPPER(CONCATENATE(VLOOKUP(B1107,'ACCESS EXPORT'!$B:$P,15,FALSE),""&amp;CHAR(10)&amp;"(SEP",TEXT('ACCESS EXPORT'!V1107," MM/DD/YYY)"))),IF(TODAY()-'ACCESS EXPORT'!V1107&lt;0,UPPER(VLOOKUP(B1107,'ACCESS EXPORT'!$B:$P,15,FALSE)),UPPER(VLOOKUP(B1107,'ACCESS EXPORT'!$B:$P,15,FALSE))))),IF('ACCESS EXPORT'!U1107="",UPPER(VLOOKUP(B1107,'ACCESS EXPORT'!$B:$P,15,FALSE)),IF(TODAY()-'ACCESS EXPORT'!U1107&lt;=30,CONCATENATE(UPPER(VLOOKUP(B1107,'ACCESS EXPORT'!$B:$P,15,FALSE)),""&amp;CHAR(10)&amp;"(NEW",TEXT('ACCESS EXPORT'!U1107," MM/DD/YYY)")),IF(AND(TODAY()-'ACCESS EXPORT'!U1107&gt;30,TODAY()&gt;0),UPPER(VLOOKUP(B1107,'ACCESS EXPORT'!$B:$P,15,FALSE)))))),IF('ACCESS EXPORT'!Y1107&lt;&gt;"",UPPER(CONCATENATE(UPPER(VLOOKUP(B1107,'ACCESS EXPORT'!$B:$P,15,FALSE)),""&amp;CHAR(10)&amp;"(Transfer Out",TEXT('ACCESS EXPORT'!Y1107," MM/DD/YYY)"))),IF('ACCESS EXPORT'!X1107&lt;&gt;"",UPPER(CONCATENATE(UPPER(VLOOKUP(B1107,'ACCESS EXPORT'!$B:$P,15,FALSE)),""&amp;CHAR(10)&amp;"(Transfer In",TEXT('ACCESS EXPORT'!X1107," MM/DD/YYY)"))))))</f>
        <v>CHONG, ROBERT</v>
      </c>
      <c r="O1107" s="4" t="str">
        <f>_xlfn.IFNA(VLOOKUP(B1107,'ACCESS EXPORT'!$B:$Q,16,FALSE),"")</f>
        <v>MD</v>
      </c>
      <c r="P1107" s="4" t="str">
        <f>_xlfn.IFNA(VLOOKUP(B1107,'ACCESS EXPORT'!B:W,22,FALSE),"-")</f>
        <v>1215932108</v>
      </c>
      <c r="Q1107" s="4" t="str">
        <f>_xlfn.IFNA(VLOOKUP(A1107,'ACCESS EXPORT'!$A:$AG,33,0),"-")</f>
        <v>Ronald Paulin</v>
      </c>
      <c r="R1107" s="4" t="str">
        <f>_xlfn.IFNA(VLOOKUP(A1107,'ACCESS EXPORT'!$A:$AH,34,0),"-")</f>
        <v>Amanda Dowd</v>
      </c>
      <c r="S1107" s="4" t="str">
        <f>_xlfn.IFNA(VLOOKUP(A1107,'ACCESS EXPORT'!$A:$AI,35,0),"-")</f>
        <v>Courtney Powell</v>
      </c>
      <c r="T1107" s="4" t="str">
        <f>_xlfn.IFNA(VLOOKUP(A1107,'ACCESS EXPORT'!$A:$AJ,36,0),"-")</f>
        <v>Ishmael Molyneaux</v>
      </c>
      <c r="U1107" s="4" t="str">
        <f>_xlfn.IFNA(VLOOKUP(A1107,'ACCESS EXPORT'!$A:$AK,37,0),"-")</f>
        <v>athena</v>
      </c>
      <c r="V1107" s="4" t="str">
        <f>_xlfn.IFNA(VLOOKUP(A1107,'ACCESS EXPORT'!$A:$AL,38,0),"-")</f>
        <v>FHMG_LAKE MARY PEDS</v>
      </c>
      <c r="W1107" s="4" t="str">
        <f>_xlfn.IFNA(VLOOKUP(A1107,'ACCESS EXPORT'!$A:$AM,39,0),"-")</f>
        <v/>
      </c>
      <c r="X1107" s="4" t="str">
        <f>_xlfn.IFNA(VLOOKUP(A1107,'ACCESS EXPORT'!$A:$AN,40,0),"-")</f>
        <v>Libia Villaquiran / Jenny Green</v>
      </c>
      <c r="Y1107" s="26" t="str">
        <f>_xlfn.IFNA(VLOOKUP(A1107,'ACCESS EXPORT'!A:AO,41,0),"")</f>
        <v>Melissa Miller</v>
      </c>
      <c r="Z1107" s="26" t="str">
        <f>_xlfn.IFNA(VLOOKUP(A1107,'ACCESS EXPORT'!A:AP,42,0),"")</f>
        <v>Maria Angel</v>
      </c>
      <c r="AA1107" s="26" t="str">
        <f>_xlfn.IFNA(VLOOKUP(A1107,'ACCESS EXPORT'!A:AQ,43,0),"")</f>
        <v>Heather McComb</v>
      </c>
    </row>
    <row r="1108" spans="1:27" ht="18.75" x14ac:dyDescent="0.25">
      <c r="A1108" s="33">
        <v>285</v>
      </c>
      <c r="B1108" s="10">
        <v>1112</v>
      </c>
      <c r="C1108" s="7" t="str">
        <f ca="1">IFERROR(UPPER(IF(AND('ACCESS EXPORT'!AA1108="",'ACCESS EXPORT'!Z1108=""),VLOOKUP(A1108,'ACCESS EXPORT'!$A:$AF,32,FALSE),(IF('ACCESS EXPORT'!AA1108&lt;&gt;"",CONCATENATE(VLOOKUP(A1108,'ACCESS EXPORT'!$A:$AF,32,FALSE)," (Closed",TEXT('ACCESS EXPORT'!AA1108," MM/DD/YYY)")),IF(TODAY()&lt;(('ACCESS EXPORT'!Z1108)+30),CONCATENATE(VLOOKUP(A1108,'ACCESS EXPORT'!$A:$AF,32,FALSE)," (Opens",TEXT('ACCESS EXPORT'!Z1108," MM/DD/YYY)")),VLOOKUP(A1108,'ACCESS EXPORT'!$A:$AF,32,FALSE)))))),"-")</f>
        <v>ADVENTHEALTH MEDICAL GROUP PEDIATRICS AT LAKE MARY</v>
      </c>
      <c r="D1108" s="3" t="str">
        <f ca="1">IFERROR(UPPER(IF(AND('ACCESS EXPORT'!AA1108="",'ACCESS EXPORT'!Z1108=""),VLOOKUP(A1108,'ACCESS EXPORT'!$A:$AF,28,FALSE),(IF('ACCESS EXPORT'!AA1108&lt;&gt;"",CONCATENATE(VLOOKUP(A1108,'ACCESS EXPORT'!$A:$AF,28,FALSE)," (Closed",TEXT('ACCESS EXPORT'!AA1108," MM/DD/YYY)")),IF(TODAY()&lt;(('ACCESS EXPORT'!Z1108)+30),CONCATENATE(VLOOKUP(A1108,'ACCESS EXPORT'!$A:$AF,28,FALSE)," (Opens",TEXT('ACCESS EXPORT'!Z1108," MM/DD/YYY)")),VLOOKUP(A1108,'ACCESS EXPORT'!$A:$AF,28,FALSE)))))),"-")</f>
        <v>LAKE MARY PEDIATRICS - MAIN</v>
      </c>
      <c r="E1108" s="3" t="str">
        <f>VLOOKUP($A1108,'ACCESS EXPORT'!$A:$AF,3,FALSE)</f>
        <v>8140</v>
      </c>
      <c r="F1108" s="3" t="str">
        <f>UPPER(CONCATENATE(VLOOKUP(A1108,'ACCESS EXPORT'!$A:$AF,4,FALSE)," ",VLOOKUP(A1108,'ACCESS EXPORT'!$A:$AF,5,FALSE)," ",VLOOKUP(A1108,'ACCESS EXPORT'!$A:$AF,6,FALSE)," ",VLOOKUP(A1108,'ACCESS EXPORT'!$A:$AA,7,FALSE)," ",VLOOKUP(A1108,'ACCESS EXPORT'!$A:$AA,8,FALSE)))</f>
        <v>410 WAYMONT CT  LAKE MARY FL 32746</v>
      </c>
      <c r="G1108" s="4" t="str">
        <f>UPPER(VLOOKUP($A1108,'ACCESS EXPORT'!$A:$AF,9,FALSE))</f>
        <v>SEMINOLE</v>
      </c>
      <c r="H1108" s="4" t="str">
        <f>_xlfn.IFNA(VLOOKUP($B1108,'ACCESS EXPORT'!$B:$J,9,FALSE),"")</f>
        <v>Childrens</v>
      </c>
      <c r="I1108" s="3" t="str">
        <f>CONCATENATE("(P)",VLOOKUP($A1108,'ACCESS EXPORT'!$A:$AF,11,FALSE)," (F)",VLOOKUP($A1108,'ACCESS EXPORT'!$A:$AF,29,FALSE))</f>
        <v>(P)(407) 323-3550 (F)(407) 330-5962</v>
      </c>
      <c r="J1108" s="4" t="str">
        <f>UPPER(VLOOKUP($A1108,'ACCESS EXPORT'!$A:$AF,12,FALSE))</f>
        <v>PEDIATRICS</v>
      </c>
      <c r="K1108" s="4" t="str">
        <f>UPPER(VLOOKUP($A1108,'ACCESS EXPORT'!$A:$AF,13,FALSE))</f>
        <v>MARLENE HOLLAND</v>
      </c>
      <c r="L1108" s="3" t="str">
        <f>IF(AND(VLOOKUP(A1108,'ACCESS EXPORT'!A:AE,1,0),'ACCESS EXPORT'!N1108=""),UPPER(CONCATENATE('ACCESS EXPORT'!AE1108)),IF(VLOOKUP(A1108,'ACCESS EXPORT'!A:AE,1,0),UPPER(CONCATENATE('ACCESS EXPORT'!N1108," "&amp;CHAR(10),'ACCESS EXPORT'!AE1108))))</f>
        <v>DAWN LEE 
MUBINA LAKHA (PRAC. ADMIN)</v>
      </c>
      <c r="M1108" s="4" t="str">
        <f>UPPER(VLOOKUP($A1108,'ACCESS EXPORT'!$A:$O,15,FALSE))</f>
        <v>ALISON BENNETT-BOYLE (PM)</v>
      </c>
      <c r="N1108" s="4" t="str">
        <f ca="1">IF(AND('ACCESS EXPORT'!X1108="",'ACCESS EXPORT'!Y1108=""),IF('ACCESS EXPORT'!V1108&lt;&gt;"",(IF(TODAY()-'ACCESS EXPORT'!V1108&gt;=-60,UPPER(CONCATENATE(VLOOKUP(B1108,'ACCESS EXPORT'!$B:$P,15,FALSE),""&amp;CHAR(10)&amp;"(SEP",TEXT('ACCESS EXPORT'!V1108," MM/DD/YYY)"))),IF(TODAY()-'ACCESS EXPORT'!V1108&lt;0,UPPER(VLOOKUP(B1108,'ACCESS EXPORT'!$B:$P,15,FALSE)),UPPER(VLOOKUP(B1108,'ACCESS EXPORT'!$B:$P,15,FALSE))))),IF('ACCESS EXPORT'!U1108="",UPPER(VLOOKUP(B1108,'ACCESS EXPORT'!$B:$P,15,FALSE)),IF(TODAY()-'ACCESS EXPORT'!U1108&lt;=30,CONCATENATE(UPPER(VLOOKUP(B1108,'ACCESS EXPORT'!$B:$P,15,FALSE)),""&amp;CHAR(10)&amp;"(NEW",TEXT('ACCESS EXPORT'!U1108," MM/DD/YYY)")),IF(AND(TODAY()-'ACCESS EXPORT'!U1108&gt;30,TODAY()&gt;0),UPPER(VLOOKUP(B1108,'ACCESS EXPORT'!$B:$P,15,FALSE)))))),IF('ACCESS EXPORT'!Y1108&lt;&gt;"",UPPER(CONCATENATE(UPPER(VLOOKUP(B1108,'ACCESS EXPORT'!$B:$P,15,FALSE)),""&amp;CHAR(10)&amp;"(Transfer Out",TEXT('ACCESS EXPORT'!Y1108," MM/DD/YYY)"))),IF('ACCESS EXPORT'!X1108&lt;&gt;"",UPPER(CONCATENATE(UPPER(VLOOKUP(B1108,'ACCESS EXPORT'!$B:$P,15,FALSE)),""&amp;CHAR(10)&amp;"(Transfer In",TEXT('ACCESS EXPORT'!X1108," MM/DD/YYY)"))))))</f>
        <v>NORDEN, MICHELLE</v>
      </c>
      <c r="O1108" s="4" t="str">
        <f>_xlfn.IFNA(VLOOKUP(B1108,'ACCESS EXPORT'!$B:$Q,16,FALSE),"")</f>
        <v>MD</v>
      </c>
      <c r="P1108" s="4" t="str">
        <f>_xlfn.IFNA(VLOOKUP(B1108,'ACCESS EXPORT'!B:W,22,FALSE),"-")</f>
        <v>1003067612</v>
      </c>
      <c r="Q1108" s="4" t="str">
        <f>_xlfn.IFNA(VLOOKUP(A1108,'ACCESS EXPORT'!$A:$AG,33,0),"-")</f>
        <v>Ronald Paulin</v>
      </c>
      <c r="R1108" s="4" t="str">
        <f>_xlfn.IFNA(VLOOKUP(A1108,'ACCESS EXPORT'!$A:$AH,34,0),"-")</f>
        <v>Amanda Dowd</v>
      </c>
      <c r="S1108" s="4" t="str">
        <f>_xlfn.IFNA(VLOOKUP(A1108,'ACCESS EXPORT'!$A:$AI,35,0),"-")</f>
        <v>Courtney Powell</v>
      </c>
      <c r="T1108" s="4" t="str">
        <f>_xlfn.IFNA(VLOOKUP(A1108,'ACCESS EXPORT'!$A:$AJ,36,0),"-")</f>
        <v>Ishmael Molyneaux</v>
      </c>
      <c r="U1108" s="4" t="str">
        <f>_xlfn.IFNA(VLOOKUP(A1108,'ACCESS EXPORT'!$A:$AK,37,0),"-")</f>
        <v>athena</v>
      </c>
      <c r="V1108" s="4" t="str">
        <f>_xlfn.IFNA(VLOOKUP(A1108,'ACCESS EXPORT'!$A:$AL,38,0),"-")</f>
        <v>FHMG_LAKE MARY PEDS</v>
      </c>
      <c r="W1108" s="4" t="str">
        <f>_xlfn.IFNA(VLOOKUP(A1108,'ACCESS EXPORT'!$A:$AM,39,0),"-")</f>
        <v/>
      </c>
      <c r="X1108" s="4" t="str">
        <f>_xlfn.IFNA(VLOOKUP(A1108,'ACCESS EXPORT'!$A:$AN,40,0),"-")</f>
        <v>Libia Villaquiran / Jenny Green</v>
      </c>
      <c r="Y1108" s="26" t="str">
        <f>_xlfn.IFNA(VLOOKUP(A1108,'ACCESS EXPORT'!A:AO,41,0),"")</f>
        <v>Melissa Miller</v>
      </c>
      <c r="Z1108" s="26" t="str">
        <f>_xlfn.IFNA(VLOOKUP(A1108,'ACCESS EXPORT'!A:AP,42,0),"")</f>
        <v>Maria Angel</v>
      </c>
      <c r="AA1108" s="26" t="str">
        <f>_xlfn.IFNA(VLOOKUP(A1108,'ACCESS EXPORT'!A:AQ,43,0),"")</f>
        <v>Heather McComb</v>
      </c>
    </row>
    <row r="1109" spans="1:27" ht="18.75" x14ac:dyDescent="0.25">
      <c r="A1109" s="33">
        <v>285</v>
      </c>
      <c r="B1109" s="10">
        <v>1105</v>
      </c>
      <c r="C1109" s="7" t="str">
        <f ca="1">IFERROR(UPPER(IF(AND('ACCESS EXPORT'!AA1109="",'ACCESS EXPORT'!Z1109=""),VLOOKUP(A1109,'ACCESS EXPORT'!$A:$AF,32,FALSE),(IF('ACCESS EXPORT'!AA1109&lt;&gt;"",CONCATENATE(VLOOKUP(A1109,'ACCESS EXPORT'!$A:$AF,32,FALSE)," (Closed",TEXT('ACCESS EXPORT'!AA1109," MM/DD/YYY)")),IF(TODAY()&lt;(('ACCESS EXPORT'!Z1109)+30),CONCATENATE(VLOOKUP(A1109,'ACCESS EXPORT'!$A:$AF,32,FALSE)," (Opens",TEXT('ACCESS EXPORT'!Z1109," MM/DD/YYY)")),VLOOKUP(A1109,'ACCESS EXPORT'!$A:$AF,32,FALSE)))))),"-")</f>
        <v>ADVENTHEALTH MEDICAL GROUP PEDIATRICS AT LAKE MARY</v>
      </c>
      <c r="D1109" s="3" t="str">
        <f ca="1">IFERROR(UPPER(IF(AND('ACCESS EXPORT'!AA1109="",'ACCESS EXPORT'!Z1109=""),VLOOKUP(A1109,'ACCESS EXPORT'!$A:$AF,28,FALSE),(IF('ACCESS EXPORT'!AA1109&lt;&gt;"",CONCATENATE(VLOOKUP(A1109,'ACCESS EXPORT'!$A:$AF,28,FALSE)," (Closed",TEXT('ACCESS EXPORT'!AA1109," MM/DD/YYY)")),IF(TODAY()&lt;(('ACCESS EXPORT'!Z1109)+30),CONCATENATE(VLOOKUP(A1109,'ACCESS EXPORT'!$A:$AF,28,FALSE)," (Opens",TEXT('ACCESS EXPORT'!Z1109," MM/DD/YYY)")),VLOOKUP(A1109,'ACCESS EXPORT'!$A:$AF,28,FALSE)))))),"-")</f>
        <v>LAKE MARY PEDIATRICS - MAIN</v>
      </c>
      <c r="E1109" s="3" t="str">
        <f>VLOOKUP($A1109,'ACCESS EXPORT'!$A:$AF,3,FALSE)</f>
        <v>8140</v>
      </c>
      <c r="F1109" s="3" t="str">
        <f>UPPER(CONCATENATE(VLOOKUP(A1109,'ACCESS EXPORT'!$A:$AF,4,FALSE)," ",VLOOKUP(A1109,'ACCESS EXPORT'!$A:$AF,5,FALSE)," ",VLOOKUP(A1109,'ACCESS EXPORT'!$A:$AF,6,FALSE)," ",VLOOKUP(A1109,'ACCESS EXPORT'!$A:$AA,7,FALSE)," ",VLOOKUP(A1109,'ACCESS EXPORT'!$A:$AA,8,FALSE)))</f>
        <v>410 WAYMONT CT  LAKE MARY FL 32746</v>
      </c>
      <c r="G1109" s="4" t="str">
        <f>UPPER(VLOOKUP($A1109,'ACCESS EXPORT'!$A:$AF,9,FALSE))</f>
        <v>SEMINOLE</v>
      </c>
      <c r="H1109" s="4" t="str">
        <f>_xlfn.IFNA(VLOOKUP($B1109,'ACCESS EXPORT'!$B:$J,9,FALSE),"")</f>
        <v>Childrens</v>
      </c>
      <c r="I1109" s="3" t="str">
        <f>CONCATENATE("(P)",VLOOKUP($A1109,'ACCESS EXPORT'!$A:$AF,11,FALSE)," (F)",VLOOKUP($A1109,'ACCESS EXPORT'!$A:$AF,29,FALSE))</f>
        <v>(P)(407) 323-3550 (F)(407) 330-5962</v>
      </c>
      <c r="J1109" s="4" t="str">
        <f>UPPER(VLOOKUP($A1109,'ACCESS EXPORT'!$A:$AF,12,FALSE))</f>
        <v>PEDIATRICS</v>
      </c>
      <c r="K1109" s="4" t="str">
        <f>UPPER(VLOOKUP($A1109,'ACCESS EXPORT'!$A:$AF,13,FALSE))</f>
        <v>MARLENE HOLLAND</v>
      </c>
      <c r="L1109" s="3" t="str">
        <f>IF(AND(VLOOKUP(A1109,'ACCESS EXPORT'!A:AE,1,0),'ACCESS EXPORT'!N1109=""),UPPER(CONCATENATE('ACCESS EXPORT'!AE1109)),IF(VLOOKUP(A1109,'ACCESS EXPORT'!A:AE,1,0),UPPER(CONCATENATE('ACCESS EXPORT'!N1109," "&amp;CHAR(10),'ACCESS EXPORT'!AE1109))))</f>
        <v>DAWN LEE 
MUBINA LAKHA (PRAC. ADMIN)</v>
      </c>
      <c r="M1109" s="4" t="str">
        <f>UPPER(VLOOKUP($A1109,'ACCESS EXPORT'!$A:$O,15,FALSE))</f>
        <v>ALISON BENNETT-BOYLE (PM)</v>
      </c>
      <c r="N1109" s="4" t="str">
        <f ca="1">IF(AND('ACCESS EXPORT'!X1109="",'ACCESS EXPORT'!Y1109=""),IF('ACCESS EXPORT'!V1109&lt;&gt;"",(IF(TODAY()-'ACCESS EXPORT'!V1109&gt;=-60,UPPER(CONCATENATE(VLOOKUP(B1109,'ACCESS EXPORT'!$B:$P,15,FALSE),""&amp;CHAR(10)&amp;"(SEP",TEXT('ACCESS EXPORT'!V1109," MM/DD/YYY)"))),IF(TODAY()-'ACCESS EXPORT'!V1109&lt;0,UPPER(VLOOKUP(B1109,'ACCESS EXPORT'!$B:$P,15,FALSE)),UPPER(VLOOKUP(B1109,'ACCESS EXPORT'!$B:$P,15,FALSE))))),IF('ACCESS EXPORT'!U1109="",UPPER(VLOOKUP(B1109,'ACCESS EXPORT'!$B:$P,15,FALSE)),IF(TODAY()-'ACCESS EXPORT'!U1109&lt;=30,CONCATENATE(UPPER(VLOOKUP(B1109,'ACCESS EXPORT'!$B:$P,15,FALSE)),""&amp;CHAR(10)&amp;"(NEW",TEXT('ACCESS EXPORT'!U1109," MM/DD/YYY)")),IF(AND(TODAY()-'ACCESS EXPORT'!U1109&gt;30,TODAY()&gt;0),UPPER(VLOOKUP(B1109,'ACCESS EXPORT'!$B:$P,15,FALSE)))))),IF('ACCESS EXPORT'!Y1109&lt;&gt;"",UPPER(CONCATENATE(UPPER(VLOOKUP(B1109,'ACCESS EXPORT'!$B:$P,15,FALSE)),""&amp;CHAR(10)&amp;"(Transfer Out",TEXT('ACCESS EXPORT'!Y1109," MM/DD/YYY)"))),IF('ACCESS EXPORT'!X1109&lt;&gt;"",UPPER(CONCATENATE(UPPER(VLOOKUP(B1109,'ACCESS EXPORT'!$B:$P,15,FALSE)),""&amp;CHAR(10)&amp;"(Transfer In",TEXT('ACCESS EXPORT'!X1109," MM/DD/YYY)"))))))</f>
        <v>CASEY, ANALISE</v>
      </c>
      <c r="O1109" s="4" t="str">
        <f>_xlfn.IFNA(VLOOKUP(B1109,'ACCESS EXPORT'!$B:$Q,16,FALSE),"")</f>
        <v>MD</v>
      </c>
      <c r="P1109" s="4" t="str">
        <f>_xlfn.IFNA(VLOOKUP(B1109,'ACCESS EXPORT'!B:W,22,FALSE),"-")</f>
        <v>1992142426</v>
      </c>
      <c r="Q1109" s="4" t="str">
        <f>_xlfn.IFNA(VLOOKUP(A1109,'ACCESS EXPORT'!$A:$AG,33,0),"-")</f>
        <v>Ronald Paulin</v>
      </c>
      <c r="R1109" s="4" t="str">
        <f>_xlfn.IFNA(VLOOKUP(A1109,'ACCESS EXPORT'!$A:$AH,34,0),"-")</f>
        <v>Amanda Dowd</v>
      </c>
      <c r="S1109" s="4" t="str">
        <f>_xlfn.IFNA(VLOOKUP(A1109,'ACCESS EXPORT'!$A:$AI,35,0),"-")</f>
        <v>Courtney Powell</v>
      </c>
      <c r="T1109" s="4" t="str">
        <f>_xlfn.IFNA(VLOOKUP(A1109,'ACCESS EXPORT'!$A:$AJ,36,0),"-")</f>
        <v>Ishmael Molyneaux</v>
      </c>
      <c r="U1109" s="4" t="str">
        <f>_xlfn.IFNA(VLOOKUP(A1109,'ACCESS EXPORT'!$A:$AK,37,0),"-")</f>
        <v>athena</v>
      </c>
      <c r="V1109" s="4" t="str">
        <f>_xlfn.IFNA(VLOOKUP(A1109,'ACCESS EXPORT'!$A:$AL,38,0),"-")</f>
        <v>FHMG_LAKE MARY PEDS</v>
      </c>
      <c r="W1109" s="4" t="str">
        <f>_xlfn.IFNA(VLOOKUP(A1109,'ACCESS EXPORT'!$A:$AM,39,0),"-")</f>
        <v/>
      </c>
      <c r="X1109" s="4" t="str">
        <f>_xlfn.IFNA(VLOOKUP(A1109,'ACCESS EXPORT'!$A:$AN,40,0),"-")</f>
        <v>Libia Villaquiran / Jenny Green</v>
      </c>
      <c r="Y1109" s="26" t="str">
        <f>_xlfn.IFNA(VLOOKUP(A1109,'ACCESS EXPORT'!A:AO,41,0),"")</f>
        <v>Melissa Miller</v>
      </c>
      <c r="Z1109" s="26" t="str">
        <f>_xlfn.IFNA(VLOOKUP(A1109,'ACCESS EXPORT'!A:AP,42,0),"")</f>
        <v>Maria Angel</v>
      </c>
      <c r="AA1109" s="26" t="str">
        <f>_xlfn.IFNA(VLOOKUP(A1109,'ACCESS EXPORT'!A:AQ,43,0),"")</f>
        <v>Heather McComb</v>
      </c>
    </row>
    <row r="1110" spans="1:27" ht="18.75" x14ac:dyDescent="0.25">
      <c r="A1110" s="33">
        <v>285</v>
      </c>
      <c r="B1110" s="10">
        <v>1107</v>
      </c>
      <c r="C1110" s="7" t="str">
        <f ca="1">IFERROR(UPPER(IF(AND('ACCESS EXPORT'!AA1110="",'ACCESS EXPORT'!Z1110=""),VLOOKUP(A1110,'ACCESS EXPORT'!$A:$AF,32,FALSE),(IF('ACCESS EXPORT'!AA1110&lt;&gt;"",CONCATENATE(VLOOKUP(A1110,'ACCESS EXPORT'!$A:$AF,32,FALSE)," (Closed",TEXT('ACCESS EXPORT'!AA1110," MM/DD/YYY)")),IF(TODAY()&lt;(('ACCESS EXPORT'!Z1110)+30),CONCATENATE(VLOOKUP(A1110,'ACCESS EXPORT'!$A:$AF,32,FALSE)," (Opens",TEXT('ACCESS EXPORT'!Z1110," MM/DD/YYY)")),VLOOKUP(A1110,'ACCESS EXPORT'!$A:$AF,32,FALSE)))))),"-")</f>
        <v>ADVENTHEALTH MEDICAL GROUP PEDIATRICS AT LAKE MARY</v>
      </c>
      <c r="D1110" s="3" t="str">
        <f ca="1">IFERROR(UPPER(IF(AND('ACCESS EXPORT'!AA1110="",'ACCESS EXPORT'!Z1110=""),VLOOKUP(A1110,'ACCESS EXPORT'!$A:$AF,28,FALSE),(IF('ACCESS EXPORT'!AA1110&lt;&gt;"",CONCATENATE(VLOOKUP(A1110,'ACCESS EXPORT'!$A:$AF,28,FALSE)," (Closed",TEXT('ACCESS EXPORT'!AA1110," MM/DD/YYY)")),IF(TODAY()&lt;(('ACCESS EXPORT'!Z1110)+30),CONCATENATE(VLOOKUP(A1110,'ACCESS EXPORT'!$A:$AF,28,FALSE)," (Opens",TEXT('ACCESS EXPORT'!Z1110," MM/DD/YYY)")),VLOOKUP(A1110,'ACCESS EXPORT'!$A:$AF,28,FALSE)))))),"-")</f>
        <v>LAKE MARY PEDIATRICS - MAIN</v>
      </c>
      <c r="E1110" s="3" t="str">
        <f>VLOOKUP($A1110,'ACCESS EXPORT'!$A:$AF,3,FALSE)</f>
        <v>8140</v>
      </c>
      <c r="F1110" s="3" t="str">
        <f>UPPER(CONCATENATE(VLOOKUP(A1110,'ACCESS EXPORT'!$A:$AF,4,FALSE)," ",VLOOKUP(A1110,'ACCESS EXPORT'!$A:$AF,5,FALSE)," ",VLOOKUP(A1110,'ACCESS EXPORT'!$A:$AF,6,FALSE)," ",VLOOKUP(A1110,'ACCESS EXPORT'!$A:$AA,7,FALSE)," ",VLOOKUP(A1110,'ACCESS EXPORT'!$A:$AA,8,FALSE)))</f>
        <v>410 WAYMONT CT  LAKE MARY FL 32746</v>
      </c>
      <c r="G1110" s="4" t="str">
        <f>UPPER(VLOOKUP($A1110,'ACCESS EXPORT'!$A:$AF,9,FALSE))</f>
        <v>SEMINOLE</v>
      </c>
      <c r="H1110" s="4" t="str">
        <f>_xlfn.IFNA(VLOOKUP($B1110,'ACCESS EXPORT'!$B:$J,9,FALSE),"")</f>
        <v>Childrens</v>
      </c>
      <c r="I1110" s="3" t="str">
        <f>CONCATENATE("(P)",VLOOKUP($A1110,'ACCESS EXPORT'!$A:$AF,11,FALSE)," (F)",VLOOKUP($A1110,'ACCESS EXPORT'!$A:$AF,29,FALSE))</f>
        <v>(P)(407) 323-3550 (F)(407) 330-5962</v>
      </c>
      <c r="J1110" s="4" t="str">
        <f>UPPER(VLOOKUP($A1110,'ACCESS EXPORT'!$A:$AF,12,FALSE))</f>
        <v>PEDIATRICS</v>
      </c>
      <c r="K1110" s="4" t="str">
        <f>UPPER(VLOOKUP($A1110,'ACCESS EXPORT'!$A:$AF,13,FALSE))</f>
        <v>MARLENE HOLLAND</v>
      </c>
      <c r="L1110" s="3" t="str">
        <f>IF(AND(VLOOKUP(A1110,'ACCESS EXPORT'!A:AE,1,0),'ACCESS EXPORT'!N1110=""),UPPER(CONCATENATE('ACCESS EXPORT'!AE1110)),IF(VLOOKUP(A1110,'ACCESS EXPORT'!A:AE,1,0),UPPER(CONCATENATE('ACCESS EXPORT'!N1110," "&amp;CHAR(10),'ACCESS EXPORT'!AE1110))))</f>
        <v>DAWN LEE 
MUBINA LAKHA (PRAC. ADMIN)</v>
      </c>
      <c r="M1110" s="4" t="str">
        <f>UPPER(VLOOKUP($A1110,'ACCESS EXPORT'!$A:$O,15,FALSE))</f>
        <v>ALISON BENNETT-BOYLE (PM)</v>
      </c>
      <c r="N1110" s="4" t="str">
        <f ca="1">IF(AND('ACCESS EXPORT'!X1110="",'ACCESS EXPORT'!Y1110=""),IF('ACCESS EXPORT'!V1110&lt;&gt;"",(IF(TODAY()-'ACCESS EXPORT'!V1110&gt;=-60,UPPER(CONCATENATE(VLOOKUP(B1110,'ACCESS EXPORT'!$B:$P,15,FALSE),""&amp;CHAR(10)&amp;"(SEP",TEXT('ACCESS EXPORT'!V1110," MM/DD/YYY)"))),IF(TODAY()-'ACCESS EXPORT'!V1110&lt;0,UPPER(VLOOKUP(B1110,'ACCESS EXPORT'!$B:$P,15,FALSE)),UPPER(VLOOKUP(B1110,'ACCESS EXPORT'!$B:$P,15,FALSE))))),IF('ACCESS EXPORT'!U1110="",UPPER(VLOOKUP(B1110,'ACCESS EXPORT'!$B:$P,15,FALSE)),IF(TODAY()-'ACCESS EXPORT'!U1110&lt;=30,CONCATENATE(UPPER(VLOOKUP(B1110,'ACCESS EXPORT'!$B:$P,15,FALSE)),""&amp;CHAR(10)&amp;"(NEW",TEXT('ACCESS EXPORT'!U1110," MM/DD/YYY)")),IF(AND(TODAY()-'ACCESS EXPORT'!U1110&gt;30,TODAY()&gt;0),UPPER(VLOOKUP(B1110,'ACCESS EXPORT'!$B:$P,15,FALSE)))))),IF('ACCESS EXPORT'!Y1110&lt;&gt;"",UPPER(CONCATENATE(UPPER(VLOOKUP(B1110,'ACCESS EXPORT'!$B:$P,15,FALSE)),""&amp;CHAR(10)&amp;"(Transfer Out",TEXT('ACCESS EXPORT'!Y1110," MM/DD/YYY)"))),IF('ACCESS EXPORT'!X1110&lt;&gt;"",UPPER(CONCATENATE(UPPER(VLOOKUP(B1110,'ACCESS EXPORT'!$B:$P,15,FALSE)),""&amp;CHAR(10)&amp;"(Transfer In",TEXT('ACCESS EXPORT'!X1110," MM/DD/YYY)"))))))</f>
        <v>ELLIS, DAWN</v>
      </c>
      <c r="O1110" s="4" t="str">
        <f>_xlfn.IFNA(VLOOKUP(B1110,'ACCESS EXPORT'!$B:$Q,16,FALSE),"")</f>
        <v>PA-C</v>
      </c>
      <c r="P1110" s="4" t="str">
        <f>_xlfn.IFNA(VLOOKUP(B1110,'ACCESS EXPORT'!B:W,22,FALSE),"-")</f>
        <v>1114195013</v>
      </c>
      <c r="Q1110" s="4" t="str">
        <f>_xlfn.IFNA(VLOOKUP(A1110,'ACCESS EXPORT'!$A:$AG,33,0),"-")</f>
        <v>Ronald Paulin</v>
      </c>
      <c r="R1110" s="4" t="str">
        <f>_xlfn.IFNA(VLOOKUP(A1110,'ACCESS EXPORT'!$A:$AH,34,0),"-")</f>
        <v>Amanda Dowd</v>
      </c>
      <c r="S1110" s="4" t="str">
        <f>_xlfn.IFNA(VLOOKUP(A1110,'ACCESS EXPORT'!$A:$AI,35,0),"-")</f>
        <v>Courtney Powell</v>
      </c>
      <c r="T1110" s="4" t="str">
        <f>_xlfn.IFNA(VLOOKUP(A1110,'ACCESS EXPORT'!$A:$AJ,36,0),"-")</f>
        <v>Ishmael Molyneaux</v>
      </c>
      <c r="U1110" s="4" t="str">
        <f>_xlfn.IFNA(VLOOKUP(A1110,'ACCESS EXPORT'!$A:$AK,37,0),"-")</f>
        <v>athena</v>
      </c>
      <c r="V1110" s="4" t="str">
        <f>_xlfn.IFNA(VLOOKUP(A1110,'ACCESS EXPORT'!$A:$AL,38,0),"-")</f>
        <v>FHMG_LAKE MARY PEDS</v>
      </c>
      <c r="W1110" s="4" t="str">
        <f>_xlfn.IFNA(VLOOKUP(A1110,'ACCESS EXPORT'!$A:$AM,39,0),"-")</f>
        <v/>
      </c>
      <c r="X1110" s="4" t="str">
        <f>_xlfn.IFNA(VLOOKUP(A1110,'ACCESS EXPORT'!$A:$AN,40,0),"-")</f>
        <v>Libia Villaquiran / Jenny Green</v>
      </c>
      <c r="Y1110" s="26" t="str">
        <f>_xlfn.IFNA(VLOOKUP(A1110,'ACCESS EXPORT'!A:AO,41,0),"")</f>
        <v>Melissa Miller</v>
      </c>
      <c r="Z1110" s="26" t="str">
        <f>_xlfn.IFNA(VLOOKUP(A1110,'ACCESS EXPORT'!A:AP,42,0),"")</f>
        <v>Maria Angel</v>
      </c>
      <c r="AA1110" s="26" t="str">
        <f>_xlfn.IFNA(VLOOKUP(A1110,'ACCESS EXPORT'!A:AQ,43,0),"")</f>
        <v>Heather McComb</v>
      </c>
    </row>
    <row r="1111" spans="1:27" ht="18.75" x14ac:dyDescent="0.25">
      <c r="A1111" s="33">
        <v>285</v>
      </c>
      <c r="B1111" s="10">
        <v>1108</v>
      </c>
      <c r="C1111" s="7" t="str">
        <f ca="1">IFERROR(UPPER(IF(AND('ACCESS EXPORT'!AA1111="",'ACCESS EXPORT'!Z1111=""),VLOOKUP(A1111,'ACCESS EXPORT'!$A:$AF,32,FALSE),(IF('ACCESS EXPORT'!AA1111&lt;&gt;"",CONCATENATE(VLOOKUP(A1111,'ACCESS EXPORT'!$A:$AF,32,FALSE)," (Closed",TEXT('ACCESS EXPORT'!AA1111," MM/DD/YYY)")),IF(TODAY()&lt;(('ACCESS EXPORT'!Z1111)+30),CONCATENATE(VLOOKUP(A1111,'ACCESS EXPORT'!$A:$AF,32,FALSE)," (Opens",TEXT('ACCESS EXPORT'!Z1111," MM/DD/YYY)")),VLOOKUP(A1111,'ACCESS EXPORT'!$A:$AF,32,FALSE)))))),"-")</f>
        <v>ADVENTHEALTH MEDICAL GROUP PEDIATRICS AT LAKE MARY</v>
      </c>
      <c r="D1111" s="3" t="str">
        <f ca="1">IFERROR(UPPER(IF(AND('ACCESS EXPORT'!AA1111="",'ACCESS EXPORT'!Z1111=""),VLOOKUP(A1111,'ACCESS EXPORT'!$A:$AF,28,FALSE),(IF('ACCESS EXPORT'!AA1111&lt;&gt;"",CONCATENATE(VLOOKUP(A1111,'ACCESS EXPORT'!$A:$AF,28,FALSE)," (Closed",TEXT('ACCESS EXPORT'!AA1111," MM/DD/YYY)")),IF(TODAY()&lt;(('ACCESS EXPORT'!Z1111)+30),CONCATENATE(VLOOKUP(A1111,'ACCESS EXPORT'!$A:$AF,28,FALSE)," (Opens",TEXT('ACCESS EXPORT'!Z1111," MM/DD/YYY)")),VLOOKUP(A1111,'ACCESS EXPORT'!$A:$AF,28,FALSE)))))),"-")</f>
        <v>LAKE MARY PEDIATRICS - MAIN</v>
      </c>
      <c r="E1111" s="3" t="str">
        <f>VLOOKUP($A1111,'ACCESS EXPORT'!$A:$AF,3,FALSE)</f>
        <v>8140</v>
      </c>
      <c r="F1111" s="3" t="str">
        <f>UPPER(CONCATENATE(VLOOKUP(A1111,'ACCESS EXPORT'!$A:$AF,4,FALSE)," ",VLOOKUP(A1111,'ACCESS EXPORT'!$A:$AF,5,FALSE)," ",VLOOKUP(A1111,'ACCESS EXPORT'!$A:$AF,6,FALSE)," ",VLOOKUP(A1111,'ACCESS EXPORT'!$A:$AA,7,FALSE)," ",VLOOKUP(A1111,'ACCESS EXPORT'!$A:$AA,8,FALSE)))</f>
        <v>410 WAYMONT CT  LAKE MARY FL 32746</v>
      </c>
      <c r="G1111" s="4" t="str">
        <f>UPPER(VLOOKUP($A1111,'ACCESS EXPORT'!$A:$AF,9,FALSE))</f>
        <v>SEMINOLE</v>
      </c>
      <c r="H1111" s="4" t="str">
        <f>_xlfn.IFNA(VLOOKUP($B1111,'ACCESS EXPORT'!$B:$J,9,FALSE),"")</f>
        <v>Childrens</v>
      </c>
      <c r="I1111" s="3" t="str">
        <f>CONCATENATE("(P)",VLOOKUP($A1111,'ACCESS EXPORT'!$A:$AF,11,FALSE)," (F)",VLOOKUP($A1111,'ACCESS EXPORT'!$A:$AF,29,FALSE))</f>
        <v>(P)(407) 323-3550 (F)(407) 330-5962</v>
      </c>
      <c r="J1111" s="4" t="str">
        <f>UPPER(VLOOKUP($A1111,'ACCESS EXPORT'!$A:$AF,12,FALSE))</f>
        <v>PEDIATRICS</v>
      </c>
      <c r="K1111" s="4" t="str">
        <f>UPPER(VLOOKUP($A1111,'ACCESS EXPORT'!$A:$AF,13,FALSE))</f>
        <v>MARLENE HOLLAND</v>
      </c>
      <c r="L1111" s="3" t="str">
        <f>IF(AND(VLOOKUP(A1111,'ACCESS EXPORT'!A:AE,1,0),'ACCESS EXPORT'!N1111=""),UPPER(CONCATENATE('ACCESS EXPORT'!AE1111)),IF(VLOOKUP(A1111,'ACCESS EXPORT'!A:AE,1,0),UPPER(CONCATENATE('ACCESS EXPORT'!N1111," "&amp;CHAR(10),'ACCESS EXPORT'!AE1111))))</f>
        <v>DAWN LEE 
MUBINA LAKHA (PRAC. ADMIN)</v>
      </c>
      <c r="M1111" s="4" t="str">
        <f>UPPER(VLOOKUP($A1111,'ACCESS EXPORT'!$A:$O,15,FALSE))</f>
        <v>ALISON BENNETT-BOYLE (PM)</v>
      </c>
      <c r="N1111" s="4" t="str">
        <f ca="1">IF(AND('ACCESS EXPORT'!X1111="",'ACCESS EXPORT'!Y1111=""),IF('ACCESS EXPORT'!V1111&lt;&gt;"",(IF(TODAY()-'ACCESS EXPORT'!V1111&gt;=-60,UPPER(CONCATENATE(VLOOKUP(B1111,'ACCESS EXPORT'!$B:$P,15,FALSE),""&amp;CHAR(10)&amp;"(SEP",TEXT('ACCESS EXPORT'!V1111," MM/DD/YYY)"))),IF(TODAY()-'ACCESS EXPORT'!V1111&lt;0,UPPER(VLOOKUP(B1111,'ACCESS EXPORT'!$B:$P,15,FALSE)),UPPER(VLOOKUP(B1111,'ACCESS EXPORT'!$B:$P,15,FALSE))))),IF('ACCESS EXPORT'!U1111="",UPPER(VLOOKUP(B1111,'ACCESS EXPORT'!$B:$P,15,FALSE)),IF(TODAY()-'ACCESS EXPORT'!U1111&lt;=30,CONCATENATE(UPPER(VLOOKUP(B1111,'ACCESS EXPORT'!$B:$P,15,FALSE)),""&amp;CHAR(10)&amp;"(NEW",TEXT('ACCESS EXPORT'!U1111," MM/DD/YYY)")),IF(AND(TODAY()-'ACCESS EXPORT'!U1111&gt;30,TODAY()&gt;0),UPPER(VLOOKUP(B1111,'ACCESS EXPORT'!$B:$P,15,FALSE)))))),IF('ACCESS EXPORT'!Y1111&lt;&gt;"",UPPER(CONCATENATE(UPPER(VLOOKUP(B1111,'ACCESS EXPORT'!$B:$P,15,FALSE)),""&amp;CHAR(10)&amp;"(Transfer Out",TEXT('ACCESS EXPORT'!Y1111," MM/DD/YYY)"))),IF('ACCESS EXPORT'!X1111&lt;&gt;"",UPPER(CONCATENATE(UPPER(VLOOKUP(B1111,'ACCESS EXPORT'!$B:$P,15,FALSE)),""&amp;CHAR(10)&amp;"(Transfer In",TEXT('ACCESS EXPORT'!X1111," MM/DD/YYY)"))))))</f>
        <v>WALKER, CYNTHIA</v>
      </c>
      <c r="O1111" s="4" t="str">
        <f>_xlfn.IFNA(VLOOKUP(B1111,'ACCESS EXPORT'!$B:$Q,16,FALSE),"")</f>
        <v>APRN</v>
      </c>
      <c r="P1111" s="4" t="str">
        <f>_xlfn.IFNA(VLOOKUP(B1111,'ACCESS EXPORT'!B:W,22,FALSE),"-")</f>
        <v>1801064605</v>
      </c>
      <c r="Q1111" s="4" t="str">
        <f>_xlfn.IFNA(VLOOKUP(A1111,'ACCESS EXPORT'!$A:$AG,33,0),"-")</f>
        <v>Ronald Paulin</v>
      </c>
      <c r="R1111" s="4" t="str">
        <f>_xlfn.IFNA(VLOOKUP(A1111,'ACCESS EXPORT'!$A:$AH,34,0),"-")</f>
        <v>Amanda Dowd</v>
      </c>
      <c r="S1111" s="4" t="str">
        <f>_xlfn.IFNA(VLOOKUP(A1111,'ACCESS EXPORT'!$A:$AI,35,0),"-")</f>
        <v>Courtney Powell</v>
      </c>
      <c r="T1111" s="4" t="str">
        <f>_xlfn.IFNA(VLOOKUP(A1111,'ACCESS EXPORT'!$A:$AJ,36,0),"-")</f>
        <v>Ishmael Molyneaux</v>
      </c>
      <c r="U1111" s="4" t="str">
        <f>_xlfn.IFNA(VLOOKUP(A1111,'ACCESS EXPORT'!$A:$AK,37,0),"-")</f>
        <v>athena</v>
      </c>
      <c r="V1111" s="4" t="str">
        <f>_xlfn.IFNA(VLOOKUP(A1111,'ACCESS EXPORT'!$A:$AL,38,0),"-")</f>
        <v>FHMG_LAKE MARY PEDS</v>
      </c>
      <c r="W1111" s="4" t="str">
        <f>_xlfn.IFNA(VLOOKUP(A1111,'ACCESS EXPORT'!$A:$AM,39,0),"-")</f>
        <v/>
      </c>
      <c r="X1111" s="4" t="str">
        <f>_xlfn.IFNA(VLOOKUP(A1111,'ACCESS EXPORT'!$A:$AN,40,0),"-")</f>
        <v>Libia Villaquiran / Jenny Green</v>
      </c>
      <c r="Y1111" s="26" t="str">
        <f>_xlfn.IFNA(VLOOKUP(A1111,'ACCESS EXPORT'!A:AO,41,0),"")</f>
        <v>Melissa Miller</v>
      </c>
      <c r="Z1111" s="26" t="str">
        <f>_xlfn.IFNA(VLOOKUP(A1111,'ACCESS EXPORT'!A:AP,42,0),"")</f>
        <v>Maria Angel</v>
      </c>
      <c r="AA1111" s="26" t="str">
        <f>_xlfn.IFNA(VLOOKUP(A1111,'ACCESS EXPORT'!A:AQ,43,0),"")</f>
        <v>Heather McComb</v>
      </c>
    </row>
    <row r="1112" spans="1:27" ht="18.75" x14ac:dyDescent="0.25">
      <c r="A1112" s="33">
        <v>285</v>
      </c>
      <c r="B1112" s="10">
        <v>1109</v>
      </c>
      <c r="C1112" s="7" t="str">
        <f ca="1">IFERROR(UPPER(IF(AND('ACCESS EXPORT'!AA1112="",'ACCESS EXPORT'!Z1112=""),VLOOKUP(A1112,'ACCESS EXPORT'!$A:$AF,32,FALSE),(IF('ACCESS EXPORT'!AA1112&lt;&gt;"",CONCATENATE(VLOOKUP(A1112,'ACCESS EXPORT'!$A:$AF,32,FALSE)," (Closed",TEXT('ACCESS EXPORT'!AA1112," MM/DD/YYY)")),IF(TODAY()&lt;(('ACCESS EXPORT'!Z1112)+30),CONCATENATE(VLOOKUP(A1112,'ACCESS EXPORT'!$A:$AF,32,FALSE)," (Opens",TEXT('ACCESS EXPORT'!Z1112," MM/DD/YYY)")),VLOOKUP(A1112,'ACCESS EXPORT'!$A:$AF,32,FALSE)))))),"-")</f>
        <v>ADVENTHEALTH MEDICAL GROUP PEDIATRICS AT LAKE MARY</v>
      </c>
      <c r="D1112" s="3" t="str">
        <f ca="1">IFERROR(UPPER(IF(AND('ACCESS EXPORT'!AA1112="",'ACCESS EXPORT'!Z1112=""),VLOOKUP(A1112,'ACCESS EXPORT'!$A:$AF,28,FALSE),(IF('ACCESS EXPORT'!AA1112&lt;&gt;"",CONCATENATE(VLOOKUP(A1112,'ACCESS EXPORT'!$A:$AF,28,FALSE)," (Closed",TEXT('ACCESS EXPORT'!AA1112," MM/DD/YYY)")),IF(TODAY()&lt;(('ACCESS EXPORT'!Z1112)+30),CONCATENATE(VLOOKUP(A1112,'ACCESS EXPORT'!$A:$AF,28,FALSE)," (Opens",TEXT('ACCESS EXPORT'!Z1112," MM/DD/YYY)")),VLOOKUP(A1112,'ACCESS EXPORT'!$A:$AF,28,FALSE)))))),"-")</f>
        <v>LAKE MARY PEDIATRICS - MAIN</v>
      </c>
      <c r="E1112" s="3" t="str">
        <f>VLOOKUP($A1112,'ACCESS EXPORT'!$A:$AF,3,FALSE)</f>
        <v>8140</v>
      </c>
      <c r="F1112" s="3" t="str">
        <f>UPPER(CONCATENATE(VLOOKUP(A1112,'ACCESS EXPORT'!$A:$AF,4,FALSE)," ",VLOOKUP(A1112,'ACCESS EXPORT'!$A:$AF,5,FALSE)," ",VLOOKUP(A1112,'ACCESS EXPORT'!$A:$AF,6,FALSE)," ",VLOOKUP(A1112,'ACCESS EXPORT'!$A:$AA,7,FALSE)," ",VLOOKUP(A1112,'ACCESS EXPORT'!$A:$AA,8,FALSE)))</f>
        <v>410 WAYMONT CT  LAKE MARY FL 32746</v>
      </c>
      <c r="G1112" s="4" t="str">
        <f>UPPER(VLOOKUP($A1112,'ACCESS EXPORT'!$A:$AF,9,FALSE))</f>
        <v>SEMINOLE</v>
      </c>
      <c r="H1112" s="4" t="str">
        <f>_xlfn.IFNA(VLOOKUP($B1112,'ACCESS EXPORT'!$B:$J,9,FALSE),"")</f>
        <v>Childrens</v>
      </c>
      <c r="I1112" s="3" t="str">
        <f>CONCATENATE("(P)",VLOOKUP($A1112,'ACCESS EXPORT'!$A:$AF,11,FALSE)," (F)",VLOOKUP($A1112,'ACCESS EXPORT'!$A:$AF,29,FALSE))</f>
        <v>(P)(407) 323-3550 (F)(407) 330-5962</v>
      </c>
      <c r="J1112" s="4" t="str">
        <f>UPPER(VLOOKUP($A1112,'ACCESS EXPORT'!$A:$AF,12,FALSE))</f>
        <v>PEDIATRICS</v>
      </c>
      <c r="K1112" s="4" t="str">
        <f>UPPER(VLOOKUP($A1112,'ACCESS EXPORT'!$A:$AF,13,FALSE))</f>
        <v>MARLENE HOLLAND</v>
      </c>
      <c r="L1112" s="3" t="str">
        <f>IF(AND(VLOOKUP(A1112,'ACCESS EXPORT'!A:AE,1,0),'ACCESS EXPORT'!N1112=""),UPPER(CONCATENATE('ACCESS EXPORT'!AE1112)),IF(VLOOKUP(A1112,'ACCESS EXPORT'!A:AE,1,0),UPPER(CONCATENATE('ACCESS EXPORT'!N1112," "&amp;CHAR(10),'ACCESS EXPORT'!AE1112))))</f>
        <v>DAWN LEE 
MUBINA LAKHA (PRAC. ADMIN)</v>
      </c>
      <c r="M1112" s="4" t="str">
        <f>UPPER(VLOOKUP($A1112,'ACCESS EXPORT'!$A:$O,15,FALSE))</f>
        <v>ALISON BENNETT-BOYLE (PM)</v>
      </c>
      <c r="N1112" s="4" t="str">
        <f ca="1">IF(AND('ACCESS EXPORT'!X1112="",'ACCESS EXPORT'!Y1112=""),IF('ACCESS EXPORT'!V1112&lt;&gt;"",(IF(TODAY()-'ACCESS EXPORT'!V1112&gt;=-60,UPPER(CONCATENATE(VLOOKUP(B1112,'ACCESS EXPORT'!$B:$P,15,FALSE),""&amp;CHAR(10)&amp;"(SEP",TEXT('ACCESS EXPORT'!V1112," MM/DD/YYY)"))),IF(TODAY()-'ACCESS EXPORT'!V1112&lt;0,UPPER(VLOOKUP(B1112,'ACCESS EXPORT'!$B:$P,15,FALSE)),UPPER(VLOOKUP(B1112,'ACCESS EXPORT'!$B:$P,15,FALSE))))),IF('ACCESS EXPORT'!U1112="",UPPER(VLOOKUP(B1112,'ACCESS EXPORT'!$B:$P,15,FALSE)),IF(TODAY()-'ACCESS EXPORT'!U1112&lt;=30,CONCATENATE(UPPER(VLOOKUP(B1112,'ACCESS EXPORT'!$B:$P,15,FALSE)),""&amp;CHAR(10)&amp;"(NEW",TEXT('ACCESS EXPORT'!U1112," MM/DD/YYY)")),IF(AND(TODAY()-'ACCESS EXPORT'!U1112&gt;30,TODAY()&gt;0),UPPER(VLOOKUP(B1112,'ACCESS EXPORT'!$B:$P,15,FALSE)))))),IF('ACCESS EXPORT'!Y1112&lt;&gt;"",UPPER(CONCATENATE(UPPER(VLOOKUP(B1112,'ACCESS EXPORT'!$B:$P,15,FALSE)),""&amp;CHAR(10)&amp;"(Transfer Out",TEXT('ACCESS EXPORT'!Y1112," MM/DD/YYY)"))),IF('ACCESS EXPORT'!X1112&lt;&gt;"",UPPER(CONCATENATE(UPPER(VLOOKUP(B1112,'ACCESS EXPORT'!$B:$P,15,FALSE)),""&amp;CHAR(10)&amp;"(Transfer In",TEXT('ACCESS EXPORT'!X1112," MM/DD/YYY)"))))))</f>
        <v>CONSTANTINO, NICK</v>
      </c>
      <c r="O1112" s="4" t="str">
        <f>_xlfn.IFNA(VLOOKUP(B1112,'ACCESS EXPORT'!$B:$Q,16,FALSE),"")</f>
        <v>PA-C</v>
      </c>
      <c r="P1112" s="4" t="str">
        <f>_xlfn.IFNA(VLOOKUP(B1112,'ACCESS EXPORT'!B:W,22,FALSE),"-")</f>
        <v>1710347620</v>
      </c>
      <c r="Q1112" s="4" t="str">
        <f>_xlfn.IFNA(VLOOKUP(A1112,'ACCESS EXPORT'!$A:$AG,33,0),"-")</f>
        <v>Ronald Paulin</v>
      </c>
      <c r="R1112" s="4" t="str">
        <f>_xlfn.IFNA(VLOOKUP(A1112,'ACCESS EXPORT'!$A:$AH,34,0),"-")</f>
        <v>Amanda Dowd</v>
      </c>
      <c r="S1112" s="4" t="str">
        <f>_xlfn.IFNA(VLOOKUP(A1112,'ACCESS EXPORT'!$A:$AI,35,0),"-")</f>
        <v>Courtney Powell</v>
      </c>
      <c r="T1112" s="4" t="str">
        <f>_xlfn.IFNA(VLOOKUP(A1112,'ACCESS EXPORT'!$A:$AJ,36,0),"-")</f>
        <v>Ishmael Molyneaux</v>
      </c>
      <c r="U1112" s="4" t="str">
        <f>_xlfn.IFNA(VLOOKUP(A1112,'ACCESS EXPORT'!$A:$AK,37,0),"-")</f>
        <v>athena</v>
      </c>
      <c r="V1112" s="4" t="str">
        <f>_xlfn.IFNA(VLOOKUP(A1112,'ACCESS EXPORT'!$A:$AL,38,0),"-")</f>
        <v>FHMG_LAKE MARY PEDS</v>
      </c>
      <c r="W1112" s="4" t="str">
        <f>_xlfn.IFNA(VLOOKUP(A1112,'ACCESS EXPORT'!$A:$AM,39,0),"-")</f>
        <v/>
      </c>
      <c r="X1112" s="4" t="str">
        <f>_xlfn.IFNA(VLOOKUP(A1112,'ACCESS EXPORT'!$A:$AN,40,0),"-")</f>
        <v>Libia Villaquiran / Jenny Green</v>
      </c>
      <c r="Y1112" s="26" t="str">
        <f>_xlfn.IFNA(VLOOKUP(A1112,'ACCESS EXPORT'!A:AO,41,0),"")</f>
        <v>Melissa Miller</v>
      </c>
      <c r="Z1112" s="26" t="str">
        <f>_xlfn.IFNA(VLOOKUP(A1112,'ACCESS EXPORT'!A:AP,42,0),"")</f>
        <v>Maria Angel</v>
      </c>
      <c r="AA1112" s="26" t="str">
        <f>_xlfn.IFNA(VLOOKUP(A1112,'ACCESS EXPORT'!A:AQ,43,0),"")</f>
        <v>Heather McComb</v>
      </c>
    </row>
    <row r="1113" spans="1:27" ht="18.75" x14ac:dyDescent="0.25">
      <c r="A1113" s="33">
        <v>285</v>
      </c>
      <c r="B1113" s="10">
        <v>1110</v>
      </c>
      <c r="C1113" s="7" t="str">
        <f ca="1">IFERROR(UPPER(IF(AND('ACCESS EXPORT'!AA1113="",'ACCESS EXPORT'!Z1113=""),VLOOKUP(A1113,'ACCESS EXPORT'!$A:$AF,32,FALSE),(IF('ACCESS EXPORT'!AA1113&lt;&gt;"",CONCATENATE(VLOOKUP(A1113,'ACCESS EXPORT'!$A:$AF,32,FALSE)," (Closed",TEXT('ACCESS EXPORT'!AA1113," MM/DD/YYY)")),IF(TODAY()&lt;(('ACCESS EXPORT'!Z1113)+30),CONCATENATE(VLOOKUP(A1113,'ACCESS EXPORT'!$A:$AF,32,FALSE)," (Opens",TEXT('ACCESS EXPORT'!Z1113," MM/DD/YYY)")),VLOOKUP(A1113,'ACCESS EXPORT'!$A:$AF,32,FALSE)))))),"-")</f>
        <v>ADVENTHEALTH MEDICAL GROUP PEDIATRICS AT LAKE MARY</v>
      </c>
      <c r="D1113" s="3" t="str">
        <f ca="1">IFERROR(UPPER(IF(AND('ACCESS EXPORT'!AA1113="",'ACCESS EXPORT'!Z1113=""),VLOOKUP(A1113,'ACCESS EXPORT'!$A:$AF,28,FALSE),(IF('ACCESS EXPORT'!AA1113&lt;&gt;"",CONCATENATE(VLOOKUP(A1113,'ACCESS EXPORT'!$A:$AF,28,FALSE)," (Closed",TEXT('ACCESS EXPORT'!AA1113," MM/DD/YYY)")),IF(TODAY()&lt;(('ACCESS EXPORT'!Z1113)+30),CONCATENATE(VLOOKUP(A1113,'ACCESS EXPORT'!$A:$AF,28,FALSE)," (Opens",TEXT('ACCESS EXPORT'!Z1113," MM/DD/YYY)")),VLOOKUP(A1113,'ACCESS EXPORT'!$A:$AF,28,FALSE)))))),"-")</f>
        <v>LAKE MARY PEDIATRICS - MAIN</v>
      </c>
      <c r="E1113" s="3" t="str">
        <f>VLOOKUP($A1113,'ACCESS EXPORT'!$A:$AF,3,FALSE)</f>
        <v>8140</v>
      </c>
      <c r="F1113" s="3" t="str">
        <f>UPPER(CONCATENATE(VLOOKUP(A1113,'ACCESS EXPORT'!$A:$AF,4,FALSE)," ",VLOOKUP(A1113,'ACCESS EXPORT'!$A:$AF,5,FALSE)," ",VLOOKUP(A1113,'ACCESS EXPORT'!$A:$AF,6,FALSE)," ",VLOOKUP(A1113,'ACCESS EXPORT'!$A:$AA,7,FALSE)," ",VLOOKUP(A1113,'ACCESS EXPORT'!$A:$AA,8,FALSE)))</f>
        <v>410 WAYMONT CT  LAKE MARY FL 32746</v>
      </c>
      <c r="G1113" s="4" t="str">
        <f>UPPER(VLOOKUP($A1113,'ACCESS EXPORT'!$A:$AF,9,FALSE))</f>
        <v>SEMINOLE</v>
      </c>
      <c r="H1113" s="4" t="str">
        <f>_xlfn.IFNA(VLOOKUP($B1113,'ACCESS EXPORT'!$B:$J,9,FALSE),"")</f>
        <v>Childrens</v>
      </c>
      <c r="I1113" s="3" t="str">
        <f>CONCATENATE("(P)",VLOOKUP($A1113,'ACCESS EXPORT'!$A:$AF,11,FALSE)," (F)",VLOOKUP($A1113,'ACCESS EXPORT'!$A:$AF,29,FALSE))</f>
        <v>(P)(407) 323-3550 (F)(407) 330-5962</v>
      </c>
      <c r="J1113" s="4" t="str">
        <f>UPPER(VLOOKUP($A1113,'ACCESS EXPORT'!$A:$AF,12,FALSE))</f>
        <v>PEDIATRICS</v>
      </c>
      <c r="K1113" s="4" t="str">
        <f>UPPER(VLOOKUP($A1113,'ACCESS EXPORT'!$A:$AF,13,FALSE))</f>
        <v>MARLENE HOLLAND</v>
      </c>
      <c r="L1113" s="3" t="str">
        <f>IF(AND(VLOOKUP(A1113,'ACCESS EXPORT'!A:AE,1,0),'ACCESS EXPORT'!N1113=""),UPPER(CONCATENATE('ACCESS EXPORT'!AE1113)),IF(VLOOKUP(A1113,'ACCESS EXPORT'!A:AE,1,0),UPPER(CONCATENATE('ACCESS EXPORT'!N1113," "&amp;CHAR(10),'ACCESS EXPORT'!AE1113))))</f>
        <v>DAWN LEE 
MUBINA LAKHA (PRAC. ADMIN)</v>
      </c>
      <c r="M1113" s="4" t="str">
        <f>UPPER(VLOOKUP($A1113,'ACCESS EXPORT'!$A:$O,15,FALSE))</f>
        <v>ALISON BENNETT-BOYLE (PM)</v>
      </c>
      <c r="N1113" s="4" t="str">
        <f ca="1">IF(AND('ACCESS EXPORT'!X1113="",'ACCESS EXPORT'!Y1113=""),IF('ACCESS EXPORT'!V1113&lt;&gt;"",(IF(TODAY()-'ACCESS EXPORT'!V1113&gt;=-60,UPPER(CONCATENATE(VLOOKUP(B1113,'ACCESS EXPORT'!$B:$P,15,FALSE),""&amp;CHAR(10)&amp;"(SEP",TEXT('ACCESS EXPORT'!V1113," MM/DD/YYY)"))),IF(TODAY()-'ACCESS EXPORT'!V1113&lt;0,UPPER(VLOOKUP(B1113,'ACCESS EXPORT'!$B:$P,15,FALSE)),UPPER(VLOOKUP(B1113,'ACCESS EXPORT'!$B:$P,15,FALSE))))),IF('ACCESS EXPORT'!U1113="",UPPER(VLOOKUP(B1113,'ACCESS EXPORT'!$B:$P,15,FALSE)),IF(TODAY()-'ACCESS EXPORT'!U1113&lt;=30,CONCATENATE(UPPER(VLOOKUP(B1113,'ACCESS EXPORT'!$B:$P,15,FALSE)),""&amp;CHAR(10)&amp;"(NEW",TEXT('ACCESS EXPORT'!U1113," MM/DD/YYY)")),IF(AND(TODAY()-'ACCESS EXPORT'!U1113&gt;30,TODAY()&gt;0),UPPER(VLOOKUP(B1113,'ACCESS EXPORT'!$B:$P,15,FALSE)))))),IF('ACCESS EXPORT'!Y1113&lt;&gt;"",UPPER(CONCATENATE(UPPER(VLOOKUP(B1113,'ACCESS EXPORT'!$B:$P,15,FALSE)),""&amp;CHAR(10)&amp;"(Transfer Out",TEXT('ACCESS EXPORT'!Y1113," MM/DD/YYY)"))),IF('ACCESS EXPORT'!X1113&lt;&gt;"",UPPER(CONCATENATE(UPPER(VLOOKUP(B1113,'ACCESS EXPORT'!$B:$P,15,FALSE)),""&amp;CHAR(10)&amp;"(Transfer In",TEXT('ACCESS EXPORT'!X1113," MM/DD/YYY)"))))))</f>
        <v>PHILLIPS, KRISTI</v>
      </c>
      <c r="O1113" s="4" t="str">
        <f>_xlfn.IFNA(VLOOKUP(B1113,'ACCESS EXPORT'!$B:$Q,16,FALSE),"")</f>
        <v>APRN</v>
      </c>
      <c r="P1113" s="4" t="str">
        <f>_xlfn.IFNA(VLOOKUP(B1113,'ACCESS EXPORT'!B:W,22,FALSE),"-")</f>
        <v>1790039964</v>
      </c>
      <c r="Q1113" s="4" t="str">
        <f>_xlfn.IFNA(VLOOKUP(A1113,'ACCESS EXPORT'!$A:$AG,33,0),"-")</f>
        <v>Ronald Paulin</v>
      </c>
      <c r="R1113" s="4" t="str">
        <f>_xlfn.IFNA(VLOOKUP(A1113,'ACCESS EXPORT'!$A:$AH,34,0),"-")</f>
        <v>Amanda Dowd</v>
      </c>
      <c r="S1113" s="4" t="str">
        <f>_xlfn.IFNA(VLOOKUP(A1113,'ACCESS EXPORT'!$A:$AI,35,0),"-")</f>
        <v>Courtney Powell</v>
      </c>
      <c r="T1113" s="4" t="str">
        <f>_xlfn.IFNA(VLOOKUP(A1113,'ACCESS EXPORT'!$A:$AJ,36,0),"-")</f>
        <v>Ishmael Molyneaux</v>
      </c>
      <c r="U1113" s="4" t="str">
        <f>_xlfn.IFNA(VLOOKUP(A1113,'ACCESS EXPORT'!$A:$AK,37,0),"-")</f>
        <v>athena</v>
      </c>
      <c r="V1113" s="4" t="str">
        <f>_xlfn.IFNA(VLOOKUP(A1113,'ACCESS EXPORT'!$A:$AL,38,0),"-")</f>
        <v>FHMG_LAKE MARY PEDS</v>
      </c>
      <c r="W1113" s="4" t="str">
        <f>_xlfn.IFNA(VLOOKUP(A1113,'ACCESS EXPORT'!$A:$AM,39,0),"-")</f>
        <v/>
      </c>
      <c r="X1113" s="4" t="str">
        <f>_xlfn.IFNA(VLOOKUP(A1113,'ACCESS EXPORT'!$A:$AN,40,0),"-")</f>
        <v>Libia Villaquiran / Jenny Green</v>
      </c>
      <c r="Y1113" s="26" t="str">
        <f>_xlfn.IFNA(VLOOKUP(A1113,'ACCESS EXPORT'!A:AO,41,0),"")</f>
        <v>Melissa Miller</v>
      </c>
      <c r="Z1113" s="26" t="str">
        <f>_xlfn.IFNA(VLOOKUP(A1113,'ACCESS EXPORT'!A:AP,42,0),"")</f>
        <v>Maria Angel</v>
      </c>
      <c r="AA1113" s="26" t="str">
        <f>_xlfn.IFNA(VLOOKUP(A1113,'ACCESS EXPORT'!A:AQ,43,0),"")</f>
        <v>Heather McComb</v>
      </c>
    </row>
    <row r="1114" spans="1:27" ht="18.75" x14ac:dyDescent="0.25">
      <c r="A1114" s="33">
        <v>285</v>
      </c>
      <c r="B1114" s="10">
        <v>1791</v>
      </c>
      <c r="C1114" s="7" t="str">
        <f ca="1">IFERROR(UPPER(IF(AND('ACCESS EXPORT'!AA1114="",'ACCESS EXPORT'!Z1114=""),VLOOKUP(A1114,'ACCESS EXPORT'!$A:$AF,32,FALSE),(IF('ACCESS EXPORT'!AA1114&lt;&gt;"",CONCATENATE(VLOOKUP(A1114,'ACCESS EXPORT'!$A:$AF,32,FALSE)," (Closed",TEXT('ACCESS EXPORT'!AA1114," MM/DD/YYY)")),IF(TODAY()&lt;(('ACCESS EXPORT'!Z1114)+30),CONCATENATE(VLOOKUP(A1114,'ACCESS EXPORT'!$A:$AF,32,FALSE)," (Opens",TEXT('ACCESS EXPORT'!Z1114," MM/DD/YYY)")),VLOOKUP(A1114,'ACCESS EXPORT'!$A:$AF,32,FALSE)))))),"-")</f>
        <v>ADVENTHEALTH MEDICAL GROUP PEDIATRICS AT LAKE MARY</v>
      </c>
      <c r="D1114" s="3" t="str">
        <f ca="1">IFERROR(UPPER(IF(AND('ACCESS EXPORT'!AA1114="",'ACCESS EXPORT'!Z1114=""),VLOOKUP(A1114,'ACCESS EXPORT'!$A:$AF,28,FALSE),(IF('ACCESS EXPORT'!AA1114&lt;&gt;"",CONCATENATE(VLOOKUP(A1114,'ACCESS EXPORT'!$A:$AF,28,FALSE)," (Closed",TEXT('ACCESS EXPORT'!AA1114," MM/DD/YYY)")),IF(TODAY()&lt;(('ACCESS EXPORT'!Z1114)+30),CONCATENATE(VLOOKUP(A1114,'ACCESS EXPORT'!$A:$AF,28,FALSE)," (Opens",TEXT('ACCESS EXPORT'!Z1114," MM/DD/YYY)")),VLOOKUP(A1114,'ACCESS EXPORT'!$A:$AF,28,FALSE)))))),"-")</f>
        <v>LAKE MARY PEDIATRICS - MAIN</v>
      </c>
      <c r="E1114" s="3" t="str">
        <f>VLOOKUP($A1114,'ACCESS EXPORT'!$A:$AF,3,FALSE)</f>
        <v>8140</v>
      </c>
      <c r="F1114" s="3" t="str">
        <f>UPPER(CONCATENATE(VLOOKUP(A1114,'ACCESS EXPORT'!$A:$AF,4,FALSE)," ",VLOOKUP(A1114,'ACCESS EXPORT'!$A:$AF,5,FALSE)," ",VLOOKUP(A1114,'ACCESS EXPORT'!$A:$AF,6,FALSE)," ",VLOOKUP(A1114,'ACCESS EXPORT'!$A:$AA,7,FALSE)," ",VLOOKUP(A1114,'ACCESS EXPORT'!$A:$AA,8,FALSE)))</f>
        <v>410 WAYMONT CT  LAKE MARY FL 32746</v>
      </c>
      <c r="G1114" s="4" t="str">
        <f>UPPER(VLOOKUP($A1114,'ACCESS EXPORT'!$A:$AF,9,FALSE))</f>
        <v>SEMINOLE</v>
      </c>
      <c r="H1114" s="4" t="str">
        <f>_xlfn.IFNA(VLOOKUP($B1114,'ACCESS EXPORT'!$B:$J,9,FALSE),"")</f>
        <v>Childrens</v>
      </c>
      <c r="I1114" s="3" t="str">
        <f>CONCATENATE("(P)",VLOOKUP($A1114,'ACCESS EXPORT'!$A:$AF,11,FALSE)," (F)",VLOOKUP($A1114,'ACCESS EXPORT'!$A:$AF,29,FALSE))</f>
        <v>(P)(407) 323-3550 (F)(407) 330-5962</v>
      </c>
      <c r="J1114" s="4" t="str">
        <f>UPPER(VLOOKUP($A1114,'ACCESS EXPORT'!$A:$AF,12,FALSE))</f>
        <v>PEDIATRICS</v>
      </c>
      <c r="K1114" s="4" t="str">
        <f>UPPER(VLOOKUP($A1114,'ACCESS EXPORT'!$A:$AF,13,FALSE))</f>
        <v>MARLENE HOLLAND</v>
      </c>
      <c r="L1114" s="3" t="str">
        <f>IF(AND(VLOOKUP(A1114,'ACCESS EXPORT'!A:AE,1,0),'ACCESS EXPORT'!N1114=""),UPPER(CONCATENATE('ACCESS EXPORT'!AE1114)),IF(VLOOKUP(A1114,'ACCESS EXPORT'!A:AE,1,0),UPPER(CONCATENATE('ACCESS EXPORT'!N1114," "&amp;CHAR(10),'ACCESS EXPORT'!AE1114))))</f>
        <v>DAWN LEE 
MUBINA LAKHA (PRAC. ADMIN)</v>
      </c>
      <c r="M1114" s="4" t="str">
        <f>UPPER(VLOOKUP($A1114,'ACCESS EXPORT'!$A:$O,15,FALSE))</f>
        <v>ALISON BENNETT-BOYLE (PM)</v>
      </c>
      <c r="N1114" s="4" t="str">
        <f ca="1">IF(AND('ACCESS EXPORT'!X1114="",'ACCESS EXPORT'!Y1114=""),IF('ACCESS EXPORT'!V1114&lt;&gt;"",(IF(TODAY()-'ACCESS EXPORT'!V1114&gt;=-60,UPPER(CONCATENATE(VLOOKUP(B1114,'ACCESS EXPORT'!$B:$P,15,FALSE),""&amp;CHAR(10)&amp;"(SEP",TEXT('ACCESS EXPORT'!V1114," MM/DD/YYY)"))),IF(TODAY()-'ACCESS EXPORT'!V1114&lt;0,UPPER(VLOOKUP(B1114,'ACCESS EXPORT'!$B:$P,15,FALSE)),UPPER(VLOOKUP(B1114,'ACCESS EXPORT'!$B:$P,15,FALSE))))),IF('ACCESS EXPORT'!U1114="",UPPER(VLOOKUP(B1114,'ACCESS EXPORT'!$B:$P,15,FALSE)),IF(TODAY()-'ACCESS EXPORT'!U1114&lt;=30,CONCATENATE(UPPER(VLOOKUP(B1114,'ACCESS EXPORT'!$B:$P,15,FALSE)),""&amp;CHAR(10)&amp;"(NEW",TEXT('ACCESS EXPORT'!U1114," MM/DD/YYY)")),IF(AND(TODAY()-'ACCESS EXPORT'!U1114&gt;30,TODAY()&gt;0),UPPER(VLOOKUP(B1114,'ACCESS EXPORT'!$B:$P,15,FALSE)))))),IF('ACCESS EXPORT'!Y1114&lt;&gt;"",UPPER(CONCATENATE(UPPER(VLOOKUP(B1114,'ACCESS EXPORT'!$B:$P,15,FALSE)),""&amp;CHAR(10)&amp;"(Transfer Out",TEXT('ACCESS EXPORT'!Y1114," MM/DD/YYY)"))),IF('ACCESS EXPORT'!X1114&lt;&gt;"",UPPER(CONCATENATE(UPPER(VLOOKUP(B1114,'ACCESS EXPORT'!$B:$P,15,FALSE)),""&amp;CHAR(10)&amp;"(Transfer In",TEXT('ACCESS EXPORT'!X1114," MM/DD/YYY)"))))))</f>
        <v>WEST, ALLISON</v>
      </c>
      <c r="O1114" s="4" t="str">
        <f>_xlfn.IFNA(VLOOKUP(B1114,'ACCESS EXPORT'!$B:$Q,16,FALSE),"")</f>
        <v>APRN</v>
      </c>
      <c r="P1114" s="4" t="str">
        <f>_xlfn.IFNA(VLOOKUP(B1114,'ACCESS EXPORT'!B:W,22,FALSE),"-")</f>
        <v>1932579224</v>
      </c>
      <c r="Q1114" s="4" t="str">
        <f>_xlfn.IFNA(VLOOKUP(A1114,'ACCESS EXPORT'!$A:$AG,33,0),"-")</f>
        <v>Ronald Paulin</v>
      </c>
      <c r="R1114" s="4" t="str">
        <f>_xlfn.IFNA(VLOOKUP(A1114,'ACCESS EXPORT'!$A:$AH,34,0),"-")</f>
        <v>Amanda Dowd</v>
      </c>
      <c r="S1114" s="4" t="str">
        <f>_xlfn.IFNA(VLOOKUP(A1114,'ACCESS EXPORT'!$A:$AI,35,0),"-")</f>
        <v>Courtney Powell</v>
      </c>
      <c r="T1114" s="4" t="str">
        <f>_xlfn.IFNA(VLOOKUP(A1114,'ACCESS EXPORT'!$A:$AJ,36,0),"-")</f>
        <v>Ishmael Molyneaux</v>
      </c>
      <c r="U1114" s="4" t="str">
        <f>_xlfn.IFNA(VLOOKUP(A1114,'ACCESS EXPORT'!$A:$AK,37,0),"-")</f>
        <v>athena</v>
      </c>
      <c r="V1114" s="4" t="str">
        <f>_xlfn.IFNA(VLOOKUP(A1114,'ACCESS EXPORT'!$A:$AL,38,0),"-")</f>
        <v>FHMG_LAKE MARY PEDS</v>
      </c>
      <c r="W1114" s="4" t="str">
        <f>_xlfn.IFNA(VLOOKUP(A1114,'ACCESS EXPORT'!$A:$AM,39,0),"-")</f>
        <v/>
      </c>
      <c r="X1114" s="4" t="str">
        <f>_xlfn.IFNA(VLOOKUP(A1114,'ACCESS EXPORT'!$A:$AN,40,0),"-")</f>
        <v>Libia Villaquiran / Jenny Green</v>
      </c>
      <c r="Y1114" s="26" t="str">
        <f>_xlfn.IFNA(VLOOKUP(A1114,'ACCESS EXPORT'!A:AO,41,0),"")</f>
        <v>Melissa Miller</v>
      </c>
      <c r="Z1114" s="26" t="str">
        <f>_xlfn.IFNA(VLOOKUP(A1114,'ACCESS EXPORT'!A:AP,42,0),"")</f>
        <v>Maria Angel</v>
      </c>
      <c r="AA1114" s="26" t="str">
        <f>_xlfn.IFNA(VLOOKUP(A1114,'ACCESS EXPORT'!A:AQ,43,0),"")</f>
        <v>Heather McComb</v>
      </c>
    </row>
    <row r="1115" spans="1:27" ht="18.75" x14ac:dyDescent="0.25">
      <c r="A1115" s="33">
        <v>286</v>
      </c>
      <c r="B1115" s="10">
        <v>1104</v>
      </c>
      <c r="C1115" s="7" t="str">
        <f ca="1">IFERROR(UPPER(IF(AND('ACCESS EXPORT'!AA1115="",'ACCESS EXPORT'!Z1115=""),VLOOKUP(A1115,'ACCESS EXPORT'!$A:$AF,32,FALSE),(IF('ACCESS EXPORT'!AA1115&lt;&gt;"",CONCATENATE(VLOOKUP(A1115,'ACCESS EXPORT'!$A:$AF,32,FALSE)," (Closed",TEXT('ACCESS EXPORT'!AA1115," MM/DD/YYY)")),IF(TODAY()&lt;(('ACCESS EXPORT'!Z1115)+30),CONCATENATE(VLOOKUP(A1115,'ACCESS EXPORT'!$A:$AF,32,FALSE)," (Opens",TEXT('ACCESS EXPORT'!Z1115," MM/DD/YYY)")),VLOOKUP(A1115,'ACCESS EXPORT'!$A:$AF,32,FALSE)))))),"-")</f>
        <v>ADVENTHEALTH MEDICAL GROUP PEDIATRICS AT ORANGE CITY</v>
      </c>
      <c r="D1115" s="3" t="str">
        <f ca="1">IFERROR(UPPER(IF(AND('ACCESS EXPORT'!AA1115="",'ACCESS EXPORT'!Z1115=""),VLOOKUP(A1115,'ACCESS EXPORT'!$A:$AF,28,FALSE),(IF('ACCESS EXPORT'!AA1115&lt;&gt;"",CONCATENATE(VLOOKUP(A1115,'ACCESS EXPORT'!$A:$AF,28,FALSE)," (Closed",TEXT('ACCESS EXPORT'!AA1115," MM/DD/YYY)")),IF(TODAY()&lt;(('ACCESS EXPORT'!Z1115)+30),CONCATENATE(VLOOKUP(A1115,'ACCESS EXPORT'!$A:$AF,28,FALSE)," (Opens",TEXT('ACCESS EXPORT'!Z1115," MM/DD/YYY)")),VLOOKUP(A1115,'ACCESS EXPORT'!$A:$AF,28,FALSE)))))),"-")</f>
        <v>LAKE MARY PEDIATRICS - ORANGE CITY</v>
      </c>
      <c r="E1115" s="3" t="str">
        <f>VLOOKUP($A1115,'ACCESS EXPORT'!$A:$AF,3,FALSE)</f>
        <v>8141</v>
      </c>
      <c r="F1115" s="3" t="str">
        <f>UPPER(CONCATENATE(VLOOKUP(A1115,'ACCESS EXPORT'!$A:$AF,4,FALSE)," ",VLOOKUP(A1115,'ACCESS EXPORT'!$A:$AF,5,FALSE)," ",VLOOKUP(A1115,'ACCESS EXPORT'!$A:$AF,6,FALSE)," ",VLOOKUP(A1115,'ACCESS EXPORT'!$A:$AA,7,FALSE)," ",VLOOKUP(A1115,'ACCESS EXPORT'!$A:$AA,8,FALSE)))</f>
        <v>2505 JUNIOR ST  ORANGE CITY FL 32763</v>
      </c>
      <c r="G1115" s="4" t="str">
        <f>UPPER(VLOOKUP($A1115,'ACCESS EXPORT'!$A:$AF,9,FALSE))</f>
        <v>VOLUSIA</v>
      </c>
      <c r="H1115" s="4" t="str">
        <f>_xlfn.IFNA(VLOOKUP($B1115,'ACCESS EXPORT'!$B:$J,9,FALSE),"")</f>
        <v>Childrens</v>
      </c>
      <c r="I1115" s="3" t="str">
        <f>CONCATENATE("(P)",VLOOKUP($A1115,'ACCESS EXPORT'!$A:$AF,11,FALSE)," (F)",VLOOKUP($A1115,'ACCESS EXPORT'!$A:$AF,29,FALSE))</f>
        <v>(P)(386) 960-8282 (F)386-960-8280</v>
      </c>
      <c r="J1115" s="4" t="str">
        <f>UPPER(VLOOKUP($A1115,'ACCESS EXPORT'!$A:$AF,12,FALSE))</f>
        <v>PEDIATRICS</v>
      </c>
      <c r="K1115" s="4" t="str">
        <f>UPPER(VLOOKUP($A1115,'ACCESS EXPORT'!$A:$AF,13,FALSE))</f>
        <v>MARLENE HOLLAND</v>
      </c>
      <c r="L1115" s="3" t="str">
        <f>IF(AND(VLOOKUP(A1115,'ACCESS EXPORT'!A:AE,1,0),'ACCESS EXPORT'!N1115=""),UPPER(CONCATENATE('ACCESS EXPORT'!AE1115)),IF(VLOOKUP(A1115,'ACCESS EXPORT'!A:AE,1,0),UPPER(CONCATENATE('ACCESS EXPORT'!N1115," "&amp;CHAR(10),'ACCESS EXPORT'!AE1115))))</f>
        <v>DAWN LEE 
MUBINA LAKHA (PRAC. ADMIN)</v>
      </c>
      <c r="M1115" s="4" t="str">
        <f>UPPER(VLOOKUP($A1115,'ACCESS EXPORT'!$A:$O,15,FALSE))</f>
        <v>ALISON BENNETT-BOYLE (PM) / STEPHANIA AUGUSTIN (OS)</v>
      </c>
      <c r="N1115" s="4" t="str">
        <f ca="1">IF(AND('ACCESS EXPORT'!X1115="",'ACCESS EXPORT'!Y1115=""),IF('ACCESS EXPORT'!V1115&lt;&gt;"",(IF(TODAY()-'ACCESS EXPORT'!V1115&gt;=-60,UPPER(CONCATENATE(VLOOKUP(B1115,'ACCESS EXPORT'!$B:$P,15,FALSE),""&amp;CHAR(10)&amp;"(SEP",TEXT('ACCESS EXPORT'!V1115," MM/DD/YYY)"))),IF(TODAY()-'ACCESS EXPORT'!V1115&lt;0,UPPER(VLOOKUP(B1115,'ACCESS EXPORT'!$B:$P,15,FALSE)),UPPER(VLOOKUP(B1115,'ACCESS EXPORT'!$B:$P,15,FALSE))))),IF('ACCESS EXPORT'!U1115="",UPPER(VLOOKUP(B1115,'ACCESS EXPORT'!$B:$P,15,FALSE)),IF(TODAY()-'ACCESS EXPORT'!U1115&lt;=30,CONCATENATE(UPPER(VLOOKUP(B1115,'ACCESS EXPORT'!$B:$P,15,FALSE)),""&amp;CHAR(10)&amp;"(NEW",TEXT('ACCESS EXPORT'!U1115," MM/DD/YYY)")),IF(AND(TODAY()-'ACCESS EXPORT'!U1115&gt;30,TODAY()&gt;0),UPPER(VLOOKUP(B1115,'ACCESS EXPORT'!$B:$P,15,FALSE)))))),IF('ACCESS EXPORT'!Y1115&lt;&gt;"",UPPER(CONCATENATE(UPPER(VLOOKUP(B1115,'ACCESS EXPORT'!$B:$P,15,FALSE)),""&amp;CHAR(10)&amp;"(Transfer Out",TEXT('ACCESS EXPORT'!Y1115," MM/DD/YYY)"))),IF('ACCESS EXPORT'!X1115&lt;&gt;"",UPPER(CONCATENATE(UPPER(VLOOKUP(B1115,'ACCESS EXPORT'!$B:$P,15,FALSE)),""&amp;CHAR(10)&amp;"(Transfer In",TEXT('ACCESS EXPORT'!X1115," MM/DD/YYY)"))))))</f>
        <v>ALBER, THOMAS</v>
      </c>
      <c r="O1115" s="4" t="str">
        <f>_xlfn.IFNA(VLOOKUP(B1115,'ACCESS EXPORT'!$B:$Q,16,FALSE),"")</f>
        <v>MD</v>
      </c>
      <c r="P1115" s="4" t="str">
        <f>_xlfn.IFNA(VLOOKUP(B1115,'ACCESS EXPORT'!B:W,22,FALSE),"-")</f>
        <v>1902886773</v>
      </c>
      <c r="Q1115" s="4" t="str">
        <f>_xlfn.IFNA(VLOOKUP(A1115,'ACCESS EXPORT'!$A:$AG,33,0),"-")</f>
        <v>Ronald Paulin</v>
      </c>
      <c r="R1115" s="4" t="str">
        <f>_xlfn.IFNA(VLOOKUP(A1115,'ACCESS EXPORT'!$A:$AH,34,0),"-")</f>
        <v>Amanda Dowd</v>
      </c>
      <c r="S1115" s="4" t="str">
        <f>_xlfn.IFNA(VLOOKUP(A1115,'ACCESS EXPORT'!$A:$AI,35,0),"-")</f>
        <v>Courtney Powell</v>
      </c>
      <c r="T1115" s="4" t="str">
        <f>_xlfn.IFNA(VLOOKUP(A1115,'ACCESS EXPORT'!$A:$AJ,36,0),"-")</f>
        <v>Ishmael Molyneaux</v>
      </c>
      <c r="U1115" s="4" t="str">
        <f>_xlfn.IFNA(VLOOKUP(A1115,'ACCESS EXPORT'!$A:$AK,37,0),"-")</f>
        <v>athena</v>
      </c>
      <c r="V1115" s="4" t="str">
        <f>_xlfn.IFNA(VLOOKUP(A1115,'ACCESS EXPORT'!$A:$AL,38,0),"-")</f>
        <v>FHMG_LAKE MARY PEDS_O CITY</v>
      </c>
      <c r="W1115" s="4" t="str">
        <f>_xlfn.IFNA(VLOOKUP(A1115,'ACCESS EXPORT'!$A:$AM,39,0),"-")</f>
        <v/>
      </c>
      <c r="X1115" s="4" t="str">
        <f>_xlfn.IFNA(VLOOKUP(A1115,'ACCESS EXPORT'!$A:$AN,40,0),"-")</f>
        <v>Libia Villaquiran / Jenny Green</v>
      </c>
      <c r="Y1115" s="26" t="str">
        <f>_xlfn.IFNA(VLOOKUP(A1115,'ACCESS EXPORT'!A:AO,41,0),"")</f>
        <v>Melissa Miller</v>
      </c>
      <c r="Z1115" s="26" t="str">
        <f>_xlfn.IFNA(VLOOKUP(A1115,'ACCESS EXPORT'!A:AP,42,0),"")</f>
        <v>Maria Angel</v>
      </c>
      <c r="AA1115" s="26" t="str">
        <f>_xlfn.IFNA(VLOOKUP(A1115,'ACCESS EXPORT'!A:AQ,43,0),"")</f>
        <v>Heather McComb</v>
      </c>
    </row>
    <row r="1116" spans="1:27" ht="18.75" x14ac:dyDescent="0.25">
      <c r="A1116" s="33">
        <v>286</v>
      </c>
      <c r="B1116" s="10">
        <v>1103</v>
      </c>
      <c r="C1116" s="7" t="str">
        <f ca="1">IFERROR(UPPER(IF(AND('ACCESS EXPORT'!AA1116="",'ACCESS EXPORT'!Z1116=""),VLOOKUP(A1116,'ACCESS EXPORT'!$A:$AF,32,FALSE),(IF('ACCESS EXPORT'!AA1116&lt;&gt;"",CONCATENATE(VLOOKUP(A1116,'ACCESS EXPORT'!$A:$AF,32,FALSE)," (Closed",TEXT('ACCESS EXPORT'!AA1116," MM/DD/YYY)")),IF(TODAY()&lt;(('ACCESS EXPORT'!Z1116)+30),CONCATENATE(VLOOKUP(A1116,'ACCESS EXPORT'!$A:$AF,32,FALSE)," (Opens",TEXT('ACCESS EXPORT'!Z1116," MM/DD/YYY)")),VLOOKUP(A1116,'ACCESS EXPORT'!$A:$AF,32,FALSE)))))),"-")</f>
        <v>ADVENTHEALTH MEDICAL GROUP PEDIATRICS AT ORANGE CITY</v>
      </c>
      <c r="D1116" s="3" t="str">
        <f ca="1">IFERROR(UPPER(IF(AND('ACCESS EXPORT'!AA1116="",'ACCESS EXPORT'!Z1116=""),VLOOKUP(A1116,'ACCESS EXPORT'!$A:$AF,28,FALSE),(IF('ACCESS EXPORT'!AA1116&lt;&gt;"",CONCATENATE(VLOOKUP(A1116,'ACCESS EXPORT'!$A:$AF,28,FALSE)," (Closed",TEXT('ACCESS EXPORT'!AA1116," MM/DD/YYY)")),IF(TODAY()&lt;(('ACCESS EXPORT'!Z1116)+30),CONCATENATE(VLOOKUP(A1116,'ACCESS EXPORT'!$A:$AF,28,FALSE)," (Opens",TEXT('ACCESS EXPORT'!Z1116," MM/DD/YYY)")),VLOOKUP(A1116,'ACCESS EXPORT'!$A:$AF,28,FALSE)))))),"-")</f>
        <v>LAKE MARY PEDIATRICS - ORANGE CITY</v>
      </c>
      <c r="E1116" s="3" t="str">
        <f>VLOOKUP($A1116,'ACCESS EXPORT'!$A:$AF,3,FALSE)</f>
        <v>8141</v>
      </c>
      <c r="F1116" s="3" t="str">
        <f>UPPER(CONCATENATE(VLOOKUP(A1116,'ACCESS EXPORT'!$A:$AF,4,FALSE)," ",VLOOKUP(A1116,'ACCESS EXPORT'!$A:$AF,5,FALSE)," ",VLOOKUP(A1116,'ACCESS EXPORT'!$A:$AF,6,FALSE)," ",VLOOKUP(A1116,'ACCESS EXPORT'!$A:$AA,7,FALSE)," ",VLOOKUP(A1116,'ACCESS EXPORT'!$A:$AA,8,FALSE)))</f>
        <v>2505 JUNIOR ST  ORANGE CITY FL 32763</v>
      </c>
      <c r="G1116" s="4" t="str">
        <f>UPPER(VLOOKUP($A1116,'ACCESS EXPORT'!$A:$AF,9,FALSE))</f>
        <v>VOLUSIA</v>
      </c>
      <c r="H1116" s="4" t="str">
        <f>_xlfn.IFNA(VLOOKUP($B1116,'ACCESS EXPORT'!$B:$J,9,FALSE),"")</f>
        <v>Childrens</v>
      </c>
      <c r="I1116" s="3" t="str">
        <f>CONCATENATE("(P)",VLOOKUP($A1116,'ACCESS EXPORT'!$A:$AF,11,FALSE)," (F)",VLOOKUP($A1116,'ACCESS EXPORT'!$A:$AF,29,FALSE))</f>
        <v>(P)(386) 960-8282 (F)386-960-8280</v>
      </c>
      <c r="J1116" s="4" t="str">
        <f>UPPER(VLOOKUP($A1116,'ACCESS EXPORT'!$A:$AF,12,FALSE))</f>
        <v>PEDIATRICS</v>
      </c>
      <c r="K1116" s="4" t="str">
        <f>UPPER(VLOOKUP($A1116,'ACCESS EXPORT'!$A:$AF,13,FALSE))</f>
        <v>MARLENE HOLLAND</v>
      </c>
      <c r="L1116" s="3" t="str">
        <f>IF(AND(VLOOKUP(A1116,'ACCESS EXPORT'!A:AE,1,0),'ACCESS EXPORT'!N1116=""),UPPER(CONCATENATE('ACCESS EXPORT'!AE1116)),IF(VLOOKUP(A1116,'ACCESS EXPORT'!A:AE,1,0),UPPER(CONCATENATE('ACCESS EXPORT'!N1116," "&amp;CHAR(10),'ACCESS EXPORT'!AE1116))))</f>
        <v>DAWN LEE 
MUBINA LAKHA (PRAC. ADMIN)</v>
      </c>
      <c r="M1116" s="4" t="str">
        <f>UPPER(VLOOKUP($A1116,'ACCESS EXPORT'!$A:$O,15,FALSE))</f>
        <v>ALISON BENNETT-BOYLE (PM) / STEPHANIA AUGUSTIN (OS)</v>
      </c>
      <c r="N1116" s="4" t="str">
        <f ca="1">IF(AND('ACCESS EXPORT'!X1116="",'ACCESS EXPORT'!Y1116=""),IF('ACCESS EXPORT'!V1116&lt;&gt;"",(IF(TODAY()-'ACCESS EXPORT'!V1116&gt;=-60,UPPER(CONCATENATE(VLOOKUP(B1116,'ACCESS EXPORT'!$B:$P,15,FALSE),""&amp;CHAR(10)&amp;"(SEP",TEXT('ACCESS EXPORT'!V1116," MM/DD/YYY)"))),IF(TODAY()-'ACCESS EXPORT'!V1116&lt;0,UPPER(VLOOKUP(B1116,'ACCESS EXPORT'!$B:$P,15,FALSE)),UPPER(VLOOKUP(B1116,'ACCESS EXPORT'!$B:$P,15,FALSE))))),IF('ACCESS EXPORT'!U1116="",UPPER(VLOOKUP(B1116,'ACCESS EXPORT'!$B:$P,15,FALSE)),IF(TODAY()-'ACCESS EXPORT'!U1116&lt;=30,CONCATENATE(UPPER(VLOOKUP(B1116,'ACCESS EXPORT'!$B:$P,15,FALSE)),""&amp;CHAR(10)&amp;"(NEW",TEXT('ACCESS EXPORT'!U1116," MM/DD/YYY)")),IF(AND(TODAY()-'ACCESS EXPORT'!U1116&gt;30,TODAY()&gt;0),UPPER(VLOOKUP(B1116,'ACCESS EXPORT'!$B:$P,15,FALSE)))))),IF('ACCESS EXPORT'!Y1116&lt;&gt;"",UPPER(CONCATENATE(UPPER(VLOOKUP(B1116,'ACCESS EXPORT'!$B:$P,15,FALSE)),""&amp;CHAR(10)&amp;"(Transfer Out",TEXT('ACCESS EXPORT'!Y1116," MM/DD/YYY)"))),IF('ACCESS EXPORT'!X1116&lt;&gt;"",UPPER(CONCATENATE(UPPER(VLOOKUP(B1116,'ACCESS EXPORT'!$B:$P,15,FALSE)),""&amp;CHAR(10)&amp;"(Transfer In",TEXT('ACCESS EXPORT'!X1116," MM/DD/YYY)"))))))</f>
        <v>ROQUE, MARK</v>
      </c>
      <c r="O1116" s="4" t="str">
        <f>_xlfn.IFNA(VLOOKUP(B1116,'ACCESS EXPORT'!$B:$Q,16,FALSE),"")</f>
        <v>MD</v>
      </c>
      <c r="P1116" s="4" t="str">
        <f>_xlfn.IFNA(VLOOKUP(B1116,'ACCESS EXPORT'!B:W,22,FALSE),"-")</f>
        <v>1164427043</v>
      </c>
      <c r="Q1116" s="4" t="str">
        <f>_xlfn.IFNA(VLOOKUP(A1116,'ACCESS EXPORT'!$A:$AG,33,0),"-")</f>
        <v>Ronald Paulin</v>
      </c>
      <c r="R1116" s="4" t="str">
        <f>_xlfn.IFNA(VLOOKUP(A1116,'ACCESS EXPORT'!$A:$AH,34,0),"-")</f>
        <v>Amanda Dowd</v>
      </c>
      <c r="S1116" s="4" t="str">
        <f>_xlfn.IFNA(VLOOKUP(A1116,'ACCESS EXPORT'!$A:$AI,35,0),"-")</f>
        <v>Courtney Powell</v>
      </c>
      <c r="T1116" s="4" t="str">
        <f>_xlfn.IFNA(VLOOKUP(A1116,'ACCESS EXPORT'!$A:$AJ,36,0),"-")</f>
        <v>Ishmael Molyneaux</v>
      </c>
      <c r="U1116" s="4" t="str">
        <f>_xlfn.IFNA(VLOOKUP(A1116,'ACCESS EXPORT'!$A:$AK,37,0),"-")</f>
        <v>athena</v>
      </c>
      <c r="V1116" s="4" t="str">
        <f>_xlfn.IFNA(VLOOKUP(A1116,'ACCESS EXPORT'!$A:$AL,38,0),"-")</f>
        <v>FHMG_LAKE MARY PEDS_O CITY</v>
      </c>
      <c r="W1116" s="4" t="str">
        <f>_xlfn.IFNA(VLOOKUP(A1116,'ACCESS EXPORT'!$A:$AM,39,0),"-")</f>
        <v/>
      </c>
      <c r="X1116" s="4" t="str">
        <f>_xlfn.IFNA(VLOOKUP(A1116,'ACCESS EXPORT'!$A:$AN,40,0),"-")</f>
        <v>Libia Villaquiran / Jenny Green</v>
      </c>
      <c r="Y1116" s="26" t="str">
        <f>_xlfn.IFNA(VLOOKUP(A1116,'ACCESS EXPORT'!A:AO,41,0),"")</f>
        <v>Melissa Miller</v>
      </c>
      <c r="Z1116" s="26" t="str">
        <f>_xlfn.IFNA(VLOOKUP(A1116,'ACCESS EXPORT'!A:AP,42,0),"")</f>
        <v>Maria Angel</v>
      </c>
      <c r="AA1116" s="26" t="str">
        <f>_xlfn.IFNA(VLOOKUP(A1116,'ACCESS EXPORT'!A:AQ,43,0),"")</f>
        <v>Heather McComb</v>
      </c>
    </row>
    <row r="1117" spans="1:27" ht="18.75" x14ac:dyDescent="0.25">
      <c r="A1117" s="33">
        <v>286</v>
      </c>
      <c r="B1117" s="10">
        <v>1105</v>
      </c>
      <c r="C1117" s="7" t="str">
        <f ca="1">IFERROR(UPPER(IF(AND('ACCESS EXPORT'!AA1117="",'ACCESS EXPORT'!Z1117=""),VLOOKUP(A1117,'ACCESS EXPORT'!$A:$AF,32,FALSE),(IF('ACCESS EXPORT'!AA1117&lt;&gt;"",CONCATENATE(VLOOKUP(A1117,'ACCESS EXPORT'!$A:$AF,32,FALSE)," (Closed",TEXT('ACCESS EXPORT'!AA1117," MM/DD/YYY)")),IF(TODAY()&lt;(('ACCESS EXPORT'!Z1117)+30),CONCATENATE(VLOOKUP(A1117,'ACCESS EXPORT'!$A:$AF,32,FALSE)," (Opens",TEXT('ACCESS EXPORT'!Z1117," MM/DD/YYY)")),VLOOKUP(A1117,'ACCESS EXPORT'!$A:$AF,32,FALSE)))))),"-")</f>
        <v>ADVENTHEALTH MEDICAL GROUP PEDIATRICS AT ORANGE CITY</v>
      </c>
      <c r="D1117" s="3" t="str">
        <f ca="1">IFERROR(UPPER(IF(AND('ACCESS EXPORT'!AA1117="",'ACCESS EXPORT'!Z1117=""),VLOOKUP(A1117,'ACCESS EXPORT'!$A:$AF,28,FALSE),(IF('ACCESS EXPORT'!AA1117&lt;&gt;"",CONCATENATE(VLOOKUP(A1117,'ACCESS EXPORT'!$A:$AF,28,FALSE)," (Closed",TEXT('ACCESS EXPORT'!AA1117," MM/DD/YYY)")),IF(TODAY()&lt;(('ACCESS EXPORT'!Z1117)+30),CONCATENATE(VLOOKUP(A1117,'ACCESS EXPORT'!$A:$AF,28,FALSE)," (Opens",TEXT('ACCESS EXPORT'!Z1117," MM/DD/YYY)")),VLOOKUP(A1117,'ACCESS EXPORT'!$A:$AF,28,FALSE)))))),"-")</f>
        <v>LAKE MARY PEDIATRICS - ORANGE CITY</v>
      </c>
      <c r="E1117" s="3" t="str">
        <f>VLOOKUP($A1117,'ACCESS EXPORT'!$A:$AF,3,FALSE)</f>
        <v>8141</v>
      </c>
      <c r="F1117" s="3" t="str">
        <f>UPPER(CONCATENATE(VLOOKUP(A1117,'ACCESS EXPORT'!$A:$AF,4,FALSE)," ",VLOOKUP(A1117,'ACCESS EXPORT'!$A:$AF,5,FALSE)," ",VLOOKUP(A1117,'ACCESS EXPORT'!$A:$AF,6,FALSE)," ",VLOOKUP(A1117,'ACCESS EXPORT'!$A:$AA,7,FALSE)," ",VLOOKUP(A1117,'ACCESS EXPORT'!$A:$AA,8,FALSE)))</f>
        <v>2505 JUNIOR ST  ORANGE CITY FL 32763</v>
      </c>
      <c r="G1117" s="4" t="str">
        <f>UPPER(VLOOKUP($A1117,'ACCESS EXPORT'!$A:$AF,9,FALSE))</f>
        <v>VOLUSIA</v>
      </c>
      <c r="H1117" s="4" t="str">
        <f>_xlfn.IFNA(VLOOKUP($B1117,'ACCESS EXPORT'!$B:$J,9,FALSE),"")</f>
        <v>Childrens</v>
      </c>
      <c r="I1117" s="3" t="str">
        <f>CONCATENATE("(P)",VLOOKUP($A1117,'ACCESS EXPORT'!$A:$AF,11,FALSE)," (F)",VLOOKUP($A1117,'ACCESS EXPORT'!$A:$AF,29,FALSE))</f>
        <v>(P)(386) 960-8282 (F)386-960-8280</v>
      </c>
      <c r="J1117" s="4" t="str">
        <f>UPPER(VLOOKUP($A1117,'ACCESS EXPORT'!$A:$AF,12,FALSE))</f>
        <v>PEDIATRICS</v>
      </c>
      <c r="K1117" s="4" t="str">
        <f>UPPER(VLOOKUP($A1117,'ACCESS EXPORT'!$A:$AF,13,FALSE))</f>
        <v>MARLENE HOLLAND</v>
      </c>
      <c r="L1117" s="3" t="str">
        <f>IF(AND(VLOOKUP(A1117,'ACCESS EXPORT'!A:AE,1,0),'ACCESS EXPORT'!N1117=""),UPPER(CONCATENATE('ACCESS EXPORT'!AE1117)),IF(VLOOKUP(A1117,'ACCESS EXPORT'!A:AE,1,0),UPPER(CONCATENATE('ACCESS EXPORT'!N1117," "&amp;CHAR(10),'ACCESS EXPORT'!AE1117))))</f>
        <v>DAWN LEE 
MUBINA LAKHA (PRAC. ADMIN)</v>
      </c>
      <c r="M1117" s="4" t="str">
        <f>UPPER(VLOOKUP($A1117,'ACCESS EXPORT'!$A:$O,15,FALSE))</f>
        <v>ALISON BENNETT-BOYLE (PM) / STEPHANIA AUGUSTIN (OS)</v>
      </c>
      <c r="N1117" s="4" t="str">
        <f ca="1">IF(AND('ACCESS EXPORT'!X1117="",'ACCESS EXPORT'!Y1117=""),IF('ACCESS EXPORT'!V1117&lt;&gt;"",(IF(TODAY()-'ACCESS EXPORT'!V1117&gt;=-60,UPPER(CONCATENATE(VLOOKUP(B1117,'ACCESS EXPORT'!$B:$P,15,FALSE),""&amp;CHAR(10)&amp;"(SEP",TEXT('ACCESS EXPORT'!V1117," MM/DD/YYY)"))),IF(TODAY()-'ACCESS EXPORT'!V1117&lt;0,UPPER(VLOOKUP(B1117,'ACCESS EXPORT'!$B:$P,15,FALSE)),UPPER(VLOOKUP(B1117,'ACCESS EXPORT'!$B:$P,15,FALSE))))),IF('ACCESS EXPORT'!U1117="",UPPER(VLOOKUP(B1117,'ACCESS EXPORT'!$B:$P,15,FALSE)),IF(TODAY()-'ACCESS EXPORT'!U1117&lt;=30,CONCATENATE(UPPER(VLOOKUP(B1117,'ACCESS EXPORT'!$B:$P,15,FALSE)),""&amp;CHAR(10)&amp;"(NEW",TEXT('ACCESS EXPORT'!U1117," MM/DD/YYY)")),IF(AND(TODAY()-'ACCESS EXPORT'!U1117&gt;30,TODAY()&gt;0),UPPER(VLOOKUP(B1117,'ACCESS EXPORT'!$B:$P,15,FALSE)))))),IF('ACCESS EXPORT'!Y1117&lt;&gt;"",UPPER(CONCATENATE(UPPER(VLOOKUP(B1117,'ACCESS EXPORT'!$B:$P,15,FALSE)),""&amp;CHAR(10)&amp;"(Transfer Out",TEXT('ACCESS EXPORT'!Y1117," MM/DD/YYY)"))),IF('ACCESS EXPORT'!X1117&lt;&gt;"",UPPER(CONCATENATE(UPPER(VLOOKUP(B1117,'ACCESS EXPORT'!$B:$P,15,FALSE)),""&amp;CHAR(10)&amp;"(Transfer In",TEXT('ACCESS EXPORT'!X1117," MM/DD/YYY)"))))))</f>
        <v>CASEY, ANALISE</v>
      </c>
      <c r="O1117" s="4" t="str">
        <f>_xlfn.IFNA(VLOOKUP(B1117,'ACCESS EXPORT'!$B:$Q,16,FALSE),"")</f>
        <v>MD</v>
      </c>
      <c r="P1117" s="4" t="str">
        <f>_xlfn.IFNA(VLOOKUP(B1117,'ACCESS EXPORT'!B:W,22,FALSE),"-")</f>
        <v>1992142426</v>
      </c>
      <c r="Q1117" s="4" t="str">
        <f>_xlfn.IFNA(VLOOKUP(A1117,'ACCESS EXPORT'!$A:$AG,33,0),"-")</f>
        <v>Ronald Paulin</v>
      </c>
      <c r="R1117" s="4" t="str">
        <f>_xlfn.IFNA(VLOOKUP(A1117,'ACCESS EXPORT'!$A:$AH,34,0),"-")</f>
        <v>Amanda Dowd</v>
      </c>
      <c r="S1117" s="4" t="str">
        <f>_xlfn.IFNA(VLOOKUP(A1117,'ACCESS EXPORT'!$A:$AI,35,0),"-")</f>
        <v>Courtney Powell</v>
      </c>
      <c r="T1117" s="4" t="str">
        <f>_xlfn.IFNA(VLOOKUP(A1117,'ACCESS EXPORT'!$A:$AJ,36,0),"-")</f>
        <v>Ishmael Molyneaux</v>
      </c>
      <c r="U1117" s="4" t="str">
        <f>_xlfn.IFNA(VLOOKUP(A1117,'ACCESS EXPORT'!$A:$AK,37,0),"-")</f>
        <v>athena</v>
      </c>
      <c r="V1117" s="4" t="str">
        <f>_xlfn.IFNA(VLOOKUP(A1117,'ACCESS EXPORT'!$A:$AL,38,0),"-")</f>
        <v>FHMG_LAKE MARY PEDS_O CITY</v>
      </c>
      <c r="W1117" s="4" t="str">
        <f>_xlfn.IFNA(VLOOKUP(A1117,'ACCESS EXPORT'!$A:$AM,39,0),"-")</f>
        <v/>
      </c>
      <c r="X1117" s="4" t="str">
        <f>_xlfn.IFNA(VLOOKUP(A1117,'ACCESS EXPORT'!$A:$AN,40,0),"-")</f>
        <v>Libia Villaquiran / Jenny Green</v>
      </c>
      <c r="Y1117" s="26" t="str">
        <f>_xlfn.IFNA(VLOOKUP(A1117,'ACCESS EXPORT'!A:AO,41,0),"")</f>
        <v>Melissa Miller</v>
      </c>
      <c r="Z1117" s="26" t="str">
        <f>_xlfn.IFNA(VLOOKUP(A1117,'ACCESS EXPORT'!A:AP,42,0),"")</f>
        <v>Maria Angel</v>
      </c>
      <c r="AA1117" s="26" t="str">
        <f>_xlfn.IFNA(VLOOKUP(A1117,'ACCESS EXPORT'!A:AQ,43,0),"")</f>
        <v>Heather McComb</v>
      </c>
    </row>
    <row r="1118" spans="1:27" ht="18.75" x14ac:dyDescent="0.25">
      <c r="A1118" s="33">
        <v>286</v>
      </c>
      <c r="B1118" s="10">
        <v>1102</v>
      </c>
      <c r="C1118" s="7" t="str">
        <f ca="1">IFERROR(UPPER(IF(AND('ACCESS EXPORT'!AA1118="",'ACCESS EXPORT'!Z1118=""),VLOOKUP(A1118,'ACCESS EXPORT'!$A:$AF,32,FALSE),(IF('ACCESS EXPORT'!AA1118&lt;&gt;"",CONCATENATE(VLOOKUP(A1118,'ACCESS EXPORT'!$A:$AF,32,FALSE)," (Closed",TEXT('ACCESS EXPORT'!AA1118," MM/DD/YYY)")),IF(TODAY()&lt;(('ACCESS EXPORT'!Z1118)+30),CONCATENATE(VLOOKUP(A1118,'ACCESS EXPORT'!$A:$AF,32,FALSE)," (Opens",TEXT('ACCESS EXPORT'!Z1118," MM/DD/YYY)")),VLOOKUP(A1118,'ACCESS EXPORT'!$A:$AF,32,FALSE)))))),"-")</f>
        <v>ADVENTHEALTH MEDICAL GROUP PEDIATRICS AT ORANGE CITY</v>
      </c>
      <c r="D1118" s="3" t="str">
        <f ca="1">IFERROR(UPPER(IF(AND('ACCESS EXPORT'!AA1118="",'ACCESS EXPORT'!Z1118=""),VLOOKUP(A1118,'ACCESS EXPORT'!$A:$AF,28,FALSE),(IF('ACCESS EXPORT'!AA1118&lt;&gt;"",CONCATENATE(VLOOKUP(A1118,'ACCESS EXPORT'!$A:$AF,28,FALSE)," (Closed",TEXT('ACCESS EXPORT'!AA1118," MM/DD/YYY)")),IF(TODAY()&lt;(('ACCESS EXPORT'!Z1118)+30),CONCATENATE(VLOOKUP(A1118,'ACCESS EXPORT'!$A:$AF,28,FALSE)," (Opens",TEXT('ACCESS EXPORT'!Z1118," MM/DD/YYY)")),VLOOKUP(A1118,'ACCESS EXPORT'!$A:$AF,28,FALSE)))))),"-")</f>
        <v>LAKE MARY PEDIATRICS - ORANGE CITY</v>
      </c>
      <c r="E1118" s="3" t="str">
        <f>VLOOKUP($A1118,'ACCESS EXPORT'!$A:$AF,3,FALSE)</f>
        <v>8141</v>
      </c>
      <c r="F1118" s="3" t="str">
        <f>UPPER(CONCATENATE(VLOOKUP(A1118,'ACCESS EXPORT'!$A:$AF,4,FALSE)," ",VLOOKUP(A1118,'ACCESS EXPORT'!$A:$AF,5,FALSE)," ",VLOOKUP(A1118,'ACCESS EXPORT'!$A:$AF,6,FALSE)," ",VLOOKUP(A1118,'ACCESS EXPORT'!$A:$AA,7,FALSE)," ",VLOOKUP(A1118,'ACCESS EXPORT'!$A:$AA,8,FALSE)))</f>
        <v>2505 JUNIOR ST  ORANGE CITY FL 32763</v>
      </c>
      <c r="G1118" s="4" t="str">
        <f>UPPER(VLOOKUP($A1118,'ACCESS EXPORT'!$A:$AF,9,FALSE))</f>
        <v>VOLUSIA</v>
      </c>
      <c r="H1118" s="4" t="str">
        <f>_xlfn.IFNA(VLOOKUP($B1118,'ACCESS EXPORT'!$B:$J,9,FALSE),"")</f>
        <v>Childrens</v>
      </c>
      <c r="I1118" s="3" t="str">
        <f>CONCATENATE("(P)",VLOOKUP($A1118,'ACCESS EXPORT'!$A:$AF,11,FALSE)," (F)",VLOOKUP($A1118,'ACCESS EXPORT'!$A:$AF,29,FALSE))</f>
        <v>(P)(386) 960-8282 (F)386-960-8280</v>
      </c>
      <c r="J1118" s="4" t="str">
        <f>UPPER(VLOOKUP($A1118,'ACCESS EXPORT'!$A:$AF,12,FALSE))</f>
        <v>PEDIATRICS</v>
      </c>
      <c r="K1118" s="4" t="str">
        <f>UPPER(VLOOKUP($A1118,'ACCESS EXPORT'!$A:$AF,13,FALSE))</f>
        <v>MARLENE HOLLAND</v>
      </c>
      <c r="L1118" s="3" t="str">
        <f>IF(AND(VLOOKUP(A1118,'ACCESS EXPORT'!A:AE,1,0),'ACCESS EXPORT'!N1118=""),UPPER(CONCATENATE('ACCESS EXPORT'!AE1118)),IF(VLOOKUP(A1118,'ACCESS EXPORT'!A:AE,1,0),UPPER(CONCATENATE('ACCESS EXPORT'!N1118," "&amp;CHAR(10),'ACCESS EXPORT'!AE1118))))</f>
        <v>DAWN LEE 
MUBINA LAKHA (PRAC. ADMIN)</v>
      </c>
      <c r="M1118" s="4" t="str">
        <f>UPPER(VLOOKUP($A1118,'ACCESS EXPORT'!$A:$O,15,FALSE))</f>
        <v>ALISON BENNETT-BOYLE (PM) / STEPHANIA AUGUSTIN (OS)</v>
      </c>
      <c r="N1118" s="4" t="str">
        <f ca="1">IF(AND('ACCESS EXPORT'!X1118="",'ACCESS EXPORT'!Y1118=""),IF('ACCESS EXPORT'!V1118&lt;&gt;"",(IF(TODAY()-'ACCESS EXPORT'!V1118&gt;=-60,UPPER(CONCATENATE(VLOOKUP(B1118,'ACCESS EXPORT'!$B:$P,15,FALSE),""&amp;CHAR(10)&amp;"(SEP",TEXT('ACCESS EXPORT'!V1118," MM/DD/YYY)"))),IF(TODAY()-'ACCESS EXPORT'!V1118&lt;0,UPPER(VLOOKUP(B1118,'ACCESS EXPORT'!$B:$P,15,FALSE)),UPPER(VLOOKUP(B1118,'ACCESS EXPORT'!$B:$P,15,FALSE))))),IF('ACCESS EXPORT'!U1118="",UPPER(VLOOKUP(B1118,'ACCESS EXPORT'!$B:$P,15,FALSE)),IF(TODAY()-'ACCESS EXPORT'!U1118&lt;=30,CONCATENATE(UPPER(VLOOKUP(B1118,'ACCESS EXPORT'!$B:$P,15,FALSE)),""&amp;CHAR(10)&amp;"(NEW",TEXT('ACCESS EXPORT'!U1118," MM/DD/YYY)")),IF(AND(TODAY()-'ACCESS EXPORT'!U1118&gt;30,TODAY()&gt;0),UPPER(VLOOKUP(B1118,'ACCESS EXPORT'!$B:$P,15,FALSE)))))),IF('ACCESS EXPORT'!Y1118&lt;&gt;"",UPPER(CONCATENATE(UPPER(VLOOKUP(B1118,'ACCESS EXPORT'!$B:$P,15,FALSE)),""&amp;CHAR(10)&amp;"(Transfer Out",TEXT('ACCESS EXPORT'!Y1118," MM/DD/YYY)"))),IF('ACCESS EXPORT'!X1118&lt;&gt;"",UPPER(CONCATENATE(UPPER(VLOOKUP(B1118,'ACCESS EXPORT'!$B:$P,15,FALSE)),""&amp;CHAR(10)&amp;"(Transfer In",TEXT('ACCESS EXPORT'!X1118," MM/DD/YYY)"))))))</f>
        <v>LANDIS, MILES</v>
      </c>
      <c r="O1118" s="4" t="str">
        <f>_xlfn.IFNA(VLOOKUP(B1118,'ACCESS EXPORT'!$B:$Q,16,FALSE),"")</f>
        <v>MD</v>
      </c>
      <c r="P1118" s="4" t="str">
        <f>_xlfn.IFNA(VLOOKUP(B1118,'ACCESS EXPORT'!B:W,22,FALSE),"-")</f>
        <v>1104821081</v>
      </c>
      <c r="Q1118" s="4" t="str">
        <f>_xlfn.IFNA(VLOOKUP(A1118,'ACCESS EXPORT'!$A:$AG,33,0),"-")</f>
        <v>Ronald Paulin</v>
      </c>
      <c r="R1118" s="4" t="str">
        <f>_xlfn.IFNA(VLOOKUP(A1118,'ACCESS EXPORT'!$A:$AH,34,0),"-")</f>
        <v>Amanda Dowd</v>
      </c>
      <c r="S1118" s="4" t="str">
        <f>_xlfn.IFNA(VLOOKUP(A1118,'ACCESS EXPORT'!$A:$AI,35,0),"-")</f>
        <v>Courtney Powell</v>
      </c>
      <c r="T1118" s="4" t="str">
        <f>_xlfn.IFNA(VLOOKUP(A1118,'ACCESS EXPORT'!$A:$AJ,36,0),"-")</f>
        <v>Ishmael Molyneaux</v>
      </c>
      <c r="U1118" s="4" t="str">
        <f>_xlfn.IFNA(VLOOKUP(A1118,'ACCESS EXPORT'!$A:$AK,37,0),"-")</f>
        <v>athena</v>
      </c>
      <c r="V1118" s="4" t="str">
        <f>_xlfn.IFNA(VLOOKUP(A1118,'ACCESS EXPORT'!$A:$AL,38,0),"-")</f>
        <v>FHMG_LAKE MARY PEDS_O CITY</v>
      </c>
      <c r="W1118" s="4" t="str">
        <f>_xlfn.IFNA(VLOOKUP(A1118,'ACCESS EXPORT'!$A:$AM,39,0),"-")</f>
        <v/>
      </c>
      <c r="X1118" s="4" t="str">
        <f>_xlfn.IFNA(VLOOKUP(A1118,'ACCESS EXPORT'!$A:$AN,40,0),"-")</f>
        <v>Libia Villaquiran / Jenny Green</v>
      </c>
      <c r="Y1118" s="26" t="str">
        <f>_xlfn.IFNA(VLOOKUP(A1118,'ACCESS EXPORT'!A:AO,41,0),"")</f>
        <v>Melissa Miller</v>
      </c>
      <c r="Z1118" s="26" t="str">
        <f>_xlfn.IFNA(VLOOKUP(A1118,'ACCESS EXPORT'!A:AP,42,0),"")</f>
        <v>Maria Angel</v>
      </c>
      <c r="AA1118" s="26" t="str">
        <f>_xlfn.IFNA(VLOOKUP(A1118,'ACCESS EXPORT'!A:AQ,43,0),"")</f>
        <v>Heather McComb</v>
      </c>
    </row>
    <row r="1119" spans="1:27" ht="18.75" x14ac:dyDescent="0.25">
      <c r="A1119" s="33">
        <v>286</v>
      </c>
      <c r="B1119" s="10">
        <v>1108</v>
      </c>
      <c r="C1119" s="7" t="str">
        <f ca="1">IFERROR(UPPER(IF(AND('ACCESS EXPORT'!AA1119="",'ACCESS EXPORT'!Z1119=""),VLOOKUP(A1119,'ACCESS EXPORT'!$A:$AF,32,FALSE),(IF('ACCESS EXPORT'!AA1119&lt;&gt;"",CONCATENATE(VLOOKUP(A1119,'ACCESS EXPORT'!$A:$AF,32,FALSE)," (Closed",TEXT('ACCESS EXPORT'!AA1119," MM/DD/YYY)")),IF(TODAY()&lt;(('ACCESS EXPORT'!Z1119)+30),CONCATENATE(VLOOKUP(A1119,'ACCESS EXPORT'!$A:$AF,32,FALSE)," (Opens",TEXT('ACCESS EXPORT'!Z1119," MM/DD/YYY)")),VLOOKUP(A1119,'ACCESS EXPORT'!$A:$AF,32,FALSE)))))),"-")</f>
        <v>ADVENTHEALTH MEDICAL GROUP PEDIATRICS AT ORANGE CITY</v>
      </c>
      <c r="D1119" s="3" t="str">
        <f ca="1">IFERROR(UPPER(IF(AND('ACCESS EXPORT'!AA1119="",'ACCESS EXPORT'!Z1119=""),VLOOKUP(A1119,'ACCESS EXPORT'!$A:$AF,28,FALSE),(IF('ACCESS EXPORT'!AA1119&lt;&gt;"",CONCATENATE(VLOOKUP(A1119,'ACCESS EXPORT'!$A:$AF,28,FALSE)," (Closed",TEXT('ACCESS EXPORT'!AA1119," MM/DD/YYY)")),IF(TODAY()&lt;(('ACCESS EXPORT'!Z1119)+30),CONCATENATE(VLOOKUP(A1119,'ACCESS EXPORT'!$A:$AF,28,FALSE)," (Opens",TEXT('ACCESS EXPORT'!Z1119," MM/DD/YYY)")),VLOOKUP(A1119,'ACCESS EXPORT'!$A:$AF,28,FALSE)))))),"-")</f>
        <v>LAKE MARY PEDIATRICS - ORANGE CITY</v>
      </c>
      <c r="E1119" s="3" t="str">
        <f>VLOOKUP($A1119,'ACCESS EXPORT'!$A:$AF,3,FALSE)</f>
        <v>8141</v>
      </c>
      <c r="F1119" s="3" t="str">
        <f>UPPER(CONCATENATE(VLOOKUP(A1119,'ACCESS EXPORT'!$A:$AF,4,FALSE)," ",VLOOKUP(A1119,'ACCESS EXPORT'!$A:$AF,5,FALSE)," ",VLOOKUP(A1119,'ACCESS EXPORT'!$A:$AF,6,FALSE)," ",VLOOKUP(A1119,'ACCESS EXPORT'!$A:$AA,7,FALSE)," ",VLOOKUP(A1119,'ACCESS EXPORT'!$A:$AA,8,FALSE)))</f>
        <v>2505 JUNIOR ST  ORANGE CITY FL 32763</v>
      </c>
      <c r="G1119" s="4" t="str">
        <f>UPPER(VLOOKUP($A1119,'ACCESS EXPORT'!$A:$AF,9,FALSE))</f>
        <v>VOLUSIA</v>
      </c>
      <c r="H1119" s="4" t="str">
        <f>_xlfn.IFNA(VLOOKUP($B1119,'ACCESS EXPORT'!$B:$J,9,FALSE),"")</f>
        <v>Childrens</v>
      </c>
      <c r="I1119" s="3" t="str">
        <f>CONCATENATE("(P)",VLOOKUP($A1119,'ACCESS EXPORT'!$A:$AF,11,FALSE)," (F)",VLOOKUP($A1119,'ACCESS EXPORT'!$A:$AF,29,FALSE))</f>
        <v>(P)(386) 960-8282 (F)386-960-8280</v>
      </c>
      <c r="J1119" s="4" t="str">
        <f>UPPER(VLOOKUP($A1119,'ACCESS EXPORT'!$A:$AF,12,FALSE))</f>
        <v>PEDIATRICS</v>
      </c>
      <c r="K1119" s="4" t="str">
        <f>UPPER(VLOOKUP($A1119,'ACCESS EXPORT'!$A:$AF,13,FALSE))</f>
        <v>MARLENE HOLLAND</v>
      </c>
      <c r="L1119" s="3" t="str">
        <f>IF(AND(VLOOKUP(A1119,'ACCESS EXPORT'!A:AE,1,0),'ACCESS EXPORT'!N1119=""),UPPER(CONCATENATE('ACCESS EXPORT'!AE1119)),IF(VLOOKUP(A1119,'ACCESS EXPORT'!A:AE,1,0),UPPER(CONCATENATE('ACCESS EXPORT'!N1119," "&amp;CHAR(10),'ACCESS EXPORT'!AE1119))))</f>
        <v>DAWN LEE 
MUBINA LAKHA (PRAC. ADMIN)</v>
      </c>
      <c r="M1119" s="4" t="str">
        <f>UPPER(VLOOKUP($A1119,'ACCESS EXPORT'!$A:$O,15,FALSE))</f>
        <v>ALISON BENNETT-BOYLE (PM) / STEPHANIA AUGUSTIN (OS)</v>
      </c>
      <c r="N1119" s="4" t="str">
        <f ca="1">IF(AND('ACCESS EXPORT'!X1119="",'ACCESS EXPORT'!Y1119=""),IF('ACCESS EXPORT'!V1119&lt;&gt;"",(IF(TODAY()-'ACCESS EXPORT'!V1119&gt;=-60,UPPER(CONCATENATE(VLOOKUP(B1119,'ACCESS EXPORT'!$B:$P,15,FALSE),""&amp;CHAR(10)&amp;"(SEP",TEXT('ACCESS EXPORT'!V1119," MM/DD/YYY)"))),IF(TODAY()-'ACCESS EXPORT'!V1119&lt;0,UPPER(VLOOKUP(B1119,'ACCESS EXPORT'!$B:$P,15,FALSE)),UPPER(VLOOKUP(B1119,'ACCESS EXPORT'!$B:$P,15,FALSE))))),IF('ACCESS EXPORT'!U1119="",UPPER(VLOOKUP(B1119,'ACCESS EXPORT'!$B:$P,15,FALSE)),IF(TODAY()-'ACCESS EXPORT'!U1119&lt;=30,CONCATENATE(UPPER(VLOOKUP(B1119,'ACCESS EXPORT'!$B:$P,15,FALSE)),""&amp;CHAR(10)&amp;"(NEW",TEXT('ACCESS EXPORT'!U1119," MM/DD/YYY)")),IF(AND(TODAY()-'ACCESS EXPORT'!U1119&gt;30,TODAY()&gt;0),UPPER(VLOOKUP(B1119,'ACCESS EXPORT'!$B:$P,15,FALSE)))))),IF('ACCESS EXPORT'!Y1119&lt;&gt;"",UPPER(CONCATENATE(UPPER(VLOOKUP(B1119,'ACCESS EXPORT'!$B:$P,15,FALSE)),""&amp;CHAR(10)&amp;"(Transfer Out",TEXT('ACCESS EXPORT'!Y1119," MM/DD/YYY)"))),IF('ACCESS EXPORT'!X1119&lt;&gt;"",UPPER(CONCATENATE(UPPER(VLOOKUP(B1119,'ACCESS EXPORT'!$B:$P,15,FALSE)),""&amp;CHAR(10)&amp;"(Transfer In",TEXT('ACCESS EXPORT'!X1119," MM/DD/YYY)"))))))</f>
        <v>WALKER, CYNTHIA</v>
      </c>
      <c r="O1119" s="4" t="str">
        <f>_xlfn.IFNA(VLOOKUP(B1119,'ACCESS EXPORT'!$B:$Q,16,FALSE),"")</f>
        <v>APRN</v>
      </c>
      <c r="P1119" s="4" t="str">
        <f>_xlfn.IFNA(VLOOKUP(B1119,'ACCESS EXPORT'!B:W,22,FALSE),"-")</f>
        <v>1801064605</v>
      </c>
      <c r="Q1119" s="4" t="str">
        <f>_xlfn.IFNA(VLOOKUP(A1119,'ACCESS EXPORT'!$A:$AG,33,0),"-")</f>
        <v>Ronald Paulin</v>
      </c>
      <c r="R1119" s="4" t="str">
        <f>_xlfn.IFNA(VLOOKUP(A1119,'ACCESS EXPORT'!$A:$AH,34,0),"-")</f>
        <v>Amanda Dowd</v>
      </c>
      <c r="S1119" s="4" t="str">
        <f>_xlfn.IFNA(VLOOKUP(A1119,'ACCESS EXPORT'!$A:$AI,35,0),"-")</f>
        <v>Courtney Powell</v>
      </c>
      <c r="T1119" s="4" t="str">
        <f>_xlfn.IFNA(VLOOKUP(A1119,'ACCESS EXPORT'!$A:$AJ,36,0),"-")</f>
        <v>Ishmael Molyneaux</v>
      </c>
      <c r="U1119" s="4" t="str">
        <f>_xlfn.IFNA(VLOOKUP(A1119,'ACCESS EXPORT'!$A:$AK,37,0),"-")</f>
        <v>athena</v>
      </c>
      <c r="V1119" s="4" t="str">
        <f>_xlfn.IFNA(VLOOKUP(A1119,'ACCESS EXPORT'!$A:$AL,38,0),"-")</f>
        <v>FHMG_LAKE MARY PEDS_O CITY</v>
      </c>
      <c r="W1119" s="4" t="str">
        <f>_xlfn.IFNA(VLOOKUP(A1119,'ACCESS EXPORT'!$A:$AM,39,0),"-")</f>
        <v/>
      </c>
      <c r="X1119" s="4" t="str">
        <f>_xlfn.IFNA(VLOOKUP(A1119,'ACCESS EXPORT'!$A:$AN,40,0),"-")</f>
        <v>Libia Villaquiran / Jenny Green</v>
      </c>
      <c r="Y1119" s="26" t="str">
        <f>_xlfn.IFNA(VLOOKUP(A1119,'ACCESS EXPORT'!A:AO,41,0),"")</f>
        <v>Melissa Miller</v>
      </c>
      <c r="Z1119" s="26" t="str">
        <f>_xlfn.IFNA(VLOOKUP(A1119,'ACCESS EXPORT'!A:AP,42,0),"")</f>
        <v>Maria Angel</v>
      </c>
      <c r="AA1119" s="26" t="str">
        <f>_xlfn.IFNA(VLOOKUP(A1119,'ACCESS EXPORT'!A:AQ,43,0),"")</f>
        <v>Heather McComb</v>
      </c>
    </row>
    <row r="1120" spans="1:27" ht="18.75" x14ac:dyDescent="0.25">
      <c r="A1120" s="33">
        <v>286</v>
      </c>
      <c r="B1120" s="10">
        <v>1110</v>
      </c>
      <c r="C1120" s="7" t="str">
        <f ca="1">IFERROR(UPPER(IF(AND('ACCESS EXPORT'!AA1120="",'ACCESS EXPORT'!Z1120=""),VLOOKUP(A1120,'ACCESS EXPORT'!$A:$AF,32,FALSE),(IF('ACCESS EXPORT'!AA1120&lt;&gt;"",CONCATENATE(VLOOKUP(A1120,'ACCESS EXPORT'!$A:$AF,32,FALSE)," (Closed",TEXT('ACCESS EXPORT'!AA1120," MM/DD/YYY)")),IF(TODAY()&lt;(('ACCESS EXPORT'!Z1120)+30),CONCATENATE(VLOOKUP(A1120,'ACCESS EXPORT'!$A:$AF,32,FALSE)," (Opens",TEXT('ACCESS EXPORT'!Z1120," MM/DD/YYY)")),VLOOKUP(A1120,'ACCESS EXPORT'!$A:$AF,32,FALSE)))))),"-")</f>
        <v>ADVENTHEALTH MEDICAL GROUP PEDIATRICS AT ORANGE CITY</v>
      </c>
      <c r="D1120" s="3" t="str">
        <f ca="1">IFERROR(UPPER(IF(AND('ACCESS EXPORT'!AA1120="",'ACCESS EXPORT'!Z1120=""),VLOOKUP(A1120,'ACCESS EXPORT'!$A:$AF,28,FALSE),(IF('ACCESS EXPORT'!AA1120&lt;&gt;"",CONCATENATE(VLOOKUP(A1120,'ACCESS EXPORT'!$A:$AF,28,FALSE)," (Closed",TEXT('ACCESS EXPORT'!AA1120," MM/DD/YYY)")),IF(TODAY()&lt;(('ACCESS EXPORT'!Z1120)+30),CONCATENATE(VLOOKUP(A1120,'ACCESS EXPORT'!$A:$AF,28,FALSE)," (Opens",TEXT('ACCESS EXPORT'!Z1120," MM/DD/YYY)")),VLOOKUP(A1120,'ACCESS EXPORT'!$A:$AF,28,FALSE)))))),"-")</f>
        <v>LAKE MARY PEDIATRICS - ORANGE CITY</v>
      </c>
      <c r="E1120" s="3" t="str">
        <f>VLOOKUP($A1120,'ACCESS EXPORT'!$A:$AF,3,FALSE)</f>
        <v>8141</v>
      </c>
      <c r="F1120" s="3" t="str">
        <f>UPPER(CONCATENATE(VLOOKUP(A1120,'ACCESS EXPORT'!$A:$AF,4,FALSE)," ",VLOOKUP(A1120,'ACCESS EXPORT'!$A:$AF,5,FALSE)," ",VLOOKUP(A1120,'ACCESS EXPORT'!$A:$AF,6,FALSE)," ",VLOOKUP(A1120,'ACCESS EXPORT'!$A:$AA,7,FALSE)," ",VLOOKUP(A1120,'ACCESS EXPORT'!$A:$AA,8,FALSE)))</f>
        <v>2505 JUNIOR ST  ORANGE CITY FL 32763</v>
      </c>
      <c r="G1120" s="4" t="str">
        <f>UPPER(VLOOKUP($A1120,'ACCESS EXPORT'!$A:$AF,9,FALSE))</f>
        <v>VOLUSIA</v>
      </c>
      <c r="H1120" s="4" t="str">
        <f>_xlfn.IFNA(VLOOKUP($B1120,'ACCESS EXPORT'!$B:$J,9,FALSE),"")</f>
        <v>Childrens</v>
      </c>
      <c r="I1120" s="3" t="str">
        <f>CONCATENATE("(P)",VLOOKUP($A1120,'ACCESS EXPORT'!$A:$AF,11,FALSE)," (F)",VLOOKUP($A1120,'ACCESS EXPORT'!$A:$AF,29,FALSE))</f>
        <v>(P)(386) 960-8282 (F)386-960-8280</v>
      </c>
      <c r="J1120" s="4" t="str">
        <f>UPPER(VLOOKUP($A1120,'ACCESS EXPORT'!$A:$AF,12,FALSE))</f>
        <v>PEDIATRICS</v>
      </c>
      <c r="K1120" s="4" t="str">
        <f>UPPER(VLOOKUP($A1120,'ACCESS EXPORT'!$A:$AF,13,FALSE))</f>
        <v>MARLENE HOLLAND</v>
      </c>
      <c r="L1120" s="3" t="str">
        <f>IF(AND(VLOOKUP(A1120,'ACCESS EXPORT'!A:AE,1,0),'ACCESS EXPORT'!N1120=""),UPPER(CONCATENATE('ACCESS EXPORT'!AE1120)),IF(VLOOKUP(A1120,'ACCESS EXPORT'!A:AE,1,0),UPPER(CONCATENATE('ACCESS EXPORT'!N1120," "&amp;CHAR(10),'ACCESS EXPORT'!AE1120))))</f>
        <v>DAWN LEE 
MUBINA LAKHA (PRAC. ADMIN)</v>
      </c>
      <c r="M1120" s="4" t="str">
        <f>UPPER(VLOOKUP($A1120,'ACCESS EXPORT'!$A:$O,15,FALSE))</f>
        <v>ALISON BENNETT-BOYLE (PM) / STEPHANIA AUGUSTIN (OS)</v>
      </c>
      <c r="N1120" s="4" t="str">
        <f ca="1">IF(AND('ACCESS EXPORT'!X1120="",'ACCESS EXPORT'!Y1120=""),IF('ACCESS EXPORT'!V1120&lt;&gt;"",(IF(TODAY()-'ACCESS EXPORT'!V1120&gt;=-60,UPPER(CONCATENATE(VLOOKUP(B1120,'ACCESS EXPORT'!$B:$P,15,FALSE),""&amp;CHAR(10)&amp;"(SEP",TEXT('ACCESS EXPORT'!V1120," MM/DD/YYY)"))),IF(TODAY()-'ACCESS EXPORT'!V1120&lt;0,UPPER(VLOOKUP(B1120,'ACCESS EXPORT'!$B:$P,15,FALSE)),UPPER(VLOOKUP(B1120,'ACCESS EXPORT'!$B:$P,15,FALSE))))),IF('ACCESS EXPORT'!U1120="",UPPER(VLOOKUP(B1120,'ACCESS EXPORT'!$B:$P,15,FALSE)),IF(TODAY()-'ACCESS EXPORT'!U1120&lt;=30,CONCATENATE(UPPER(VLOOKUP(B1120,'ACCESS EXPORT'!$B:$P,15,FALSE)),""&amp;CHAR(10)&amp;"(NEW",TEXT('ACCESS EXPORT'!U1120," MM/DD/YYY)")),IF(AND(TODAY()-'ACCESS EXPORT'!U1120&gt;30,TODAY()&gt;0),UPPER(VLOOKUP(B1120,'ACCESS EXPORT'!$B:$P,15,FALSE)))))),IF('ACCESS EXPORT'!Y1120&lt;&gt;"",UPPER(CONCATENATE(UPPER(VLOOKUP(B1120,'ACCESS EXPORT'!$B:$P,15,FALSE)),""&amp;CHAR(10)&amp;"(Transfer Out",TEXT('ACCESS EXPORT'!Y1120," MM/DD/YYY)"))),IF('ACCESS EXPORT'!X1120&lt;&gt;"",UPPER(CONCATENATE(UPPER(VLOOKUP(B1120,'ACCESS EXPORT'!$B:$P,15,FALSE)),""&amp;CHAR(10)&amp;"(Transfer In",TEXT('ACCESS EXPORT'!X1120," MM/DD/YYY)"))))))</f>
        <v>PHILLIPS, KRISTI</v>
      </c>
      <c r="O1120" s="4" t="str">
        <f>_xlfn.IFNA(VLOOKUP(B1120,'ACCESS EXPORT'!$B:$Q,16,FALSE),"")</f>
        <v>APRN</v>
      </c>
      <c r="P1120" s="4" t="str">
        <f>_xlfn.IFNA(VLOOKUP(B1120,'ACCESS EXPORT'!B:W,22,FALSE),"-")</f>
        <v>1790039964</v>
      </c>
      <c r="Q1120" s="4" t="str">
        <f>_xlfn.IFNA(VLOOKUP(A1120,'ACCESS EXPORT'!$A:$AG,33,0),"-")</f>
        <v>Ronald Paulin</v>
      </c>
      <c r="R1120" s="4" t="str">
        <f>_xlfn.IFNA(VLOOKUP(A1120,'ACCESS EXPORT'!$A:$AH,34,0),"-")</f>
        <v>Amanda Dowd</v>
      </c>
      <c r="S1120" s="4" t="str">
        <f>_xlfn.IFNA(VLOOKUP(A1120,'ACCESS EXPORT'!$A:$AI,35,0),"-")</f>
        <v>Courtney Powell</v>
      </c>
      <c r="T1120" s="4" t="str">
        <f>_xlfn.IFNA(VLOOKUP(A1120,'ACCESS EXPORT'!$A:$AJ,36,0),"-")</f>
        <v>Ishmael Molyneaux</v>
      </c>
      <c r="U1120" s="4" t="str">
        <f>_xlfn.IFNA(VLOOKUP(A1120,'ACCESS EXPORT'!$A:$AK,37,0),"-")</f>
        <v>athena</v>
      </c>
      <c r="V1120" s="4" t="str">
        <f>_xlfn.IFNA(VLOOKUP(A1120,'ACCESS EXPORT'!$A:$AL,38,0),"-")</f>
        <v>FHMG_LAKE MARY PEDS_O CITY</v>
      </c>
      <c r="W1120" s="4" t="str">
        <f>_xlfn.IFNA(VLOOKUP(A1120,'ACCESS EXPORT'!$A:$AM,39,0),"-")</f>
        <v/>
      </c>
      <c r="X1120" s="4" t="str">
        <f>_xlfn.IFNA(VLOOKUP(A1120,'ACCESS EXPORT'!$A:$AN,40,0),"-")</f>
        <v>Libia Villaquiran / Jenny Green</v>
      </c>
      <c r="Y1120" s="26" t="str">
        <f>_xlfn.IFNA(VLOOKUP(A1120,'ACCESS EXPORT'!A:AO,41,0),"")</f>
        <v>Melissa Miller</v>
      </c>
      <c r="Z1120" s="26" t="str">
        <f>_xlfn.IFNA(VLOOKUP(A1120,'ACCESS EXPORT'!A:AP,42,0),"")</f>
        <v>Maria Angel</v>
      </c>
      <c r="AA1120" s="26" t="str">
        <f>_xlfn.IFNA(VLOOKUP(A1120,'ACCESS EXPORT'!A:AQ,43,0),"")</f>
        <v>Heather McComb</v>
      </c>
    </row>
    <row r="1121" spans="1:27" ht="18.75" x14ac:dyDescent="0.25">
      <c r="A1121" s="33">
        <v>286</v>
      </c>
      <c r="B1121" s="10">
        <v>1791</v>
      </c>
      <c r="C1121" s="7" t="str">
        <f ca="1">IFERROR(UPPER(IF(AND('ACCESS EXPORT'!AA1121="",'ACCESS EXPORT'!Z1121=""),VLOOKUP(A1121,'ACCESS EXPORT'!$A:$AF,32,FALSE),(IF('ACCESS EXPORT'!AA1121&lt;&gt;"",CONCATENATE(VLOOKUP(A1121,'ACCESS EXPORT'!$A:$AF,32,FALSE)," (Closed",TEXT('ACCESS EXPORT'!AA1121," MM/DD/YYY)")),IF(TODAY()&lt;(('ACCESS EXPORT'!Z1121)+30),CONCATENATE(VLOOKUP(A1121,'ACCESS EXPORT'!$A:$AF,32,FALSE)," (Opens",TEXT('ACCESS EXPORT'!Z1121," MM/DD/YYY)")),VLOOKUP(A1121,'ACCESS EXPORT'!$A:$AF,32,FALSE)))))),"-")</f>
        <v>ADVENTHEALTH MEDICAL GROUP PEDIATRICS AT ORANGE CITY</v>
      </c>
      <c r="D1121" s="3" t="str">
        <f ca="1">IFERROR(UPPER(IF(AND('ACCESS EXPORT'!AA1121="",'ACCESS EXPORT'!Z1121=""),VLOOKUP(A1121,'ACCESS EXPORT'!$A:$AF,28,FALSE),(IF('ACCESS EXPORT'!AA1121&lt;&gt;"",CONCATENATE(VLOOKUP(A1121,'ACCESS EXPORT'!$A:$AF,28,FALSE)," (Closed",TEXT('ACCESS EXPORT'!AA1121," MM/DD/YYY)")),IF(TODAY()&lt;(('ACCESS EXPORT'!Z1121)+30),CONCATENATE(VLOOKUP(A1121,'ACCESS EXPORT'!$A:$AF,28,FALSE)," (Opens",TEXT('ACCESS EXPORT'!Z1121," MM/DD/YYY)")),VLOOKUP(A1121,'ACCESS EXPORT'!$A:$AF,28,FALSE)))))),"-")</f>
        <v>LAKE MARY PEDIATRICS - ORANGE CITY</v>
      </c>
      <c r="E1121" s="3" t="str">
        <f>VLOOKUP($A1121,'ACCESS EXPORT'!$A:$AF,3,FALSE)</f>
        <v>8141</v>
      </c>
      <c r="F1121" s="3" t="str">
        <f>UPPER(CONCATENATE(VLOOKUP(A1121,'ACCESS EXPORT'!$A:$AF,4,FALSE)," ",VLOOKUP(A1121,'ACCESS EXPORT'!$A:$AF,5,FALSE)," ",VLOOKUP(A1121,'ACCESS EXPORT'!$A:$AF,6,FALSE)," ",VLOOKUP(A1121,'ACCESS EXPORT'!$A:$AA,7,FALSE)," ",VLOOKUP(A1121,'ACCESS EXPORT'!$A:$AA,8,FALSE)))</f>
        <v>2505 JUNIOR ST  ORANGE CITY FL 32763</v>
      </c>
      <c r="G1121" s="4" t="str">
        <f>UPPER(VLOOKUP($A1121,'ACCESS EXPORT'!$A:$AF,9,FALSE))</f>
        <v>VOLUSIA</v>
      </c>
      <c r="H1121" s="4" t="str">
        <f>_xlfn.IFNA(VLOOKUP($B1121,'ACCESS EXPORT'!$B:$J,9,FALSE),"")</f>
        <v>Childrens</v>
      </c>
      <c r="I1121" s="3" t="str">
        <f>CONCATENATE("(P)",VLOOKUP($A1121,'ACCESS EXPORT'!$A:$AF,11,FALSE)," (F)",VLOOKUP($A1121,'ACCESS EXPORT'!$A:$AF,29,FALSE))</f>
        <v>(P)(386) 960-8282 (F)386-960-8280</v>
      </c>
      <c r="J1121" s="4" t="str">
        <f>UPPER(VLOOKUP($A1121,'ACCESS EXPORT'!$A:$AF,12,FALSE))</f>
        <v>PEDIATRICS</v>
      </c>
      <c r="K1121" s="4" t="str">
        <f>UPPER(VLOOKUP($A1121,'ACCESS EXPORT'!$A:$AF,13,FALSE))</f>
        <v>MARLENE HOLLAND</v>
      </c>
      <c r="L1121" s="3" t="str">
        <f>IF(AND(VLOOKUP(A1121,'ACCESS EXPORT'!A:AE,1,0),'ACCESS EXPORT'!N1121=""),UPPER(CONCATENATE('ACCESS EXPORT'!AE1121)),IF(VLOOKUP(A1121,'ACCESS EXPORT'!A:AE,1,0),UPPER(CONCATENATE('ACCESS EXPORT'!N1121," "&amp;CHAR(10),'ACCESS EXPORT'!AE1121))))</f>
        <v>DAWN LEE 
MUBINA LAKHA (PRAC. ADMIN)</v>
      </c>
      <c r="M1121" s="4" t="str">
        <f>UPPER(VLOOKUP($A1121,'ACCESS EXPORT'!$A:$O,15,FALSE))</f>
        <v>ALISON BENNETT-BOYLE (PM) / STEPHANIA AUGUSTIN (OS)</v>
      </c>
      <c r="N1121" s="4" t="str">
        <f ca="1">IF(AND('ACCESS EXPORT'!X1121="",'ACCESS EXPORT'!Y1121=""),IF('ACCESS EXPORT'!V1121&lt;&gt;"",(IF(TODAY()-'ACCESS EXPORT'!V1121&gt;=-60,UPPER(CONCATENATE(VLOOKUP(B1121,'ACCESS EXPORT'!$B:$P,15,FALSE),""&amp;CHAR(10)&amp;"(SEP",TEXT('ACCESS EXPORT'!V1121," MM/DD/YYY)"))),IF(TODAY()-'ACCESS EXPORT'!V1121&lt;0,UPPER(VLOOKUP(B1121,'ACCESS EXPORT'!$B:$P,15,FALSE)),UPPER(VLOOKUP(B1121,'ACCESS EXPORT'!$B:$P,15,FALSE))))),IF('ACCESS EXPORT'!U1121="",UPPER(VLOOKUP(B1121,'ACCESS EXPORT'!$B:$P,15,FALSE)),IF(TODAY()-'ACCESS EXPORT'!U1121&lt;=30,CONCATENATE(UPPER(VLOOKUP(B1121,'ACCESS EXPORT'!$B:$P,15,FALSE)),""&amp;CHAR(10)&amp;"(NEW",TEXT('ACCESS EXPORT'!U1121," MM/DD/YYY)")),IF(AND(TODAY()-'ACCESS EXPORT'!U1121&gt;30,TODAY()&gt;0),UPPER(VLOOKUP(B1121,'ACCESS EXPORT'!$B:$P,15,FALSE)))))),IF('ACCESS EXPORT'!Y1121&lt;&gt;"",UPPER(CONCATENATE(UPPER(VLOOKUP(B1121,'ACCESS EXPORT'!$B:$P,15,FALSE)),""&amp;CHAR(10)&amp;"(Transfer Out",TEXT('ACCESS EXPORT'!Y1121," MM/DD/YYY)"))),IF('ACCESS EXPORT'!X1121&lt;&gt;"",UPPER(CONCATENATE(UPPER(VLOOKUP(B1121,'ACCESS EXPORT'!$B:$P,15,FALSE)),""&amp;CHAR(10)&amp;"(Transfer In",TEXT('ACCESS EXPORT'!X1121," MM/DD/YYY)"))))))</f>
        <v>WEST, ALLISON</v>
      </c>
      <c r="O1121" s="4" t="str">
        <f>_xlfn.IFNA(VLOOKUP(B1121,'ACCESS EXPORT'!$B:$Q,16,FALSE),"")</f>
        <v>APRN</v>
      </c>
      <c r="P1121" s="4" t="str">
        <f>_xlfn.IFNA(VLOOKUP(B1121,'ACCESS EXPORT'!B:W,22,FALSE),"-")</f>
        <v>1932579224</v>
      </c>
      <c r="Q1121" s="4" t="str">
        <f>_xlfn.IFNA(VLOOKUP(A1121,'ACCESS EXPORT'!$A:$AG,33,0),"-")</f>
        <v>Ronald Paulin</v>
      </c>
      <c r="R1121" s="4" t="str">
        <f>_xlfn.IFNA(VLOOKUP(A1121,'ACCESS EXPORT'!$A:$AH,34,0),"-")</f>
        <v>Amanda Dowd</v>
      </c>
      <c r="S1121" s="4" t="str">
        <f>_xlfn.IFNA(VLOOKUP(A1121,'ACCESS EXPORT'!$A:$AI,35,0),"-")</f>
        <v>Courtney Powell</v>
      </c>
      <c r="T1121" s="4" t="str">
        <f>_xlfn.IFNA(VLOOKUP(A1121,'ACCESS EXPORT'!$A:$AJ,36,0),"-")</f>
        <v>Ishmael Molyneaux</v>
      </c>
      <c r="U1121" s="4" t="str">
        <f>_xlfn.IFNA(VLOOKUP(A1121,'ACCESS EXPORT'!$A:$AK,37,0),"-")</f>
        <v>athena</v>
      </c>
      <c r="V1121" s="4" t="str">
        <f>_xlfn.IFNA(VLOOKUP(A1121,'ACCESS EXPORT'!$A:$AL,38,0),"-")</f>
        <v>FHMG_LAKE MARY PEDS_O CITY</v>
      </c>
      <c r="W1121" s="4" t="str">
        <f>_xlfn.IFNA(VLOOKUP(A1121,'ACCESS EXPORT'!$A:$AM,39,0),"-")</f>
        <v/>
      </c>
      <c r="X1121" s="4" t="str">
        <f>_xlfn.IFNA(VLOOKUP(A1121,'ACCESS EXPORT'!$A:$AN,40,0),"-")</f>
        <v>Libia Villaquiran / Jenny Green</v>
      </c>
      <c r="Y1121" s="26" t="str">
        <f>_xlfn.IFNA(VLOOKUP(A1121,'ACCESS EXPORT'!A:AO,41,0),"")</f>
        <v>Melissa Miller</v>
      </c>
      <c r="Z1121" s="26" t="str">
        <f>_xlfn.IFNA(VLOOKUP(A1121,'ACCESS EXPORT'!A:AP,42,0),"")</f>
        <v>Maria Angel</v>
      </c>
      <c r="AA1121" s="26" t="str">
        <f>_xlfn.IFNA(VLOOKUP(A1121,'ACCESS EXPORT'!A:AQ,43,0),"")</f>
        <v>Heather McComb</v>
      </c>
    </row>
    <row r="1122" spans="1:27" ht="18.75" x14ac:dyDescent="0.25">
      <c r="A1122" s="33">
        <v>286</v>
      </c>
      <c r="B1122" s="10">
        <v>1107</v>
      </c>
      <c r="C1122" s="7" t="str">
        <f ca="1">IFERROR(UPPER(IF(AND('ACCESS EXPORT'!AA1122="",'ACCESS EXPORT'!Z1122=""),VLOOKUP(A1122,'ACCESS EXPORT'!$A:$AF,32,FALSE),(IF('ACCESS EXPORT'!AA1122&lt;&gt;"",CONCATENATE(VLOOKUP(A1122,'ACCESS EXPORT'!$A:$AF,32,FALSE)," (Closed",TEXT('ACCESS EXPORT'!AA1122," MM/DD/YYY)")),IF(TODAY()&lt;(('ACCESS EXPORT'!Z1122)+30),CONCATENATE(VLOOKUP(A1122,'ACCESS EXPORT'!$A:$AF,32,FALSE)," (Opens",TEXT('ACCESS EXPORT'!Z1122," MM/DD/YYY)")),VLOOKUP(A1122,'ACCESS EXPORT'!$A:$AF,32,FALSE)))))),"-")</f>
        <v>ADVENTHEALTH MEDICAL GROUP PEDIATRICS AT ORANGE CITY</v>
      </c>
      <c r="D1122" s="3" t="str">
        <f ca="1">IFERROR(UPPER(IF(AND('ACCESS EXPORT'!AA1122="",'ACCESS EXPORT'!Z1122=""),VLOOKUP(A1122,'ACCESS EXPORT'!$A:$AF,28,FALSE),(IF('ACCESS EXPORT'!AA1122&lt;&gt;"",CONCATENATE(VLOOKUP(A1122,'ACCESS EXPORT'!$A:$AF,28,FALSE)," (Closed",TEXT('ACCESS EXPORT'!AA1122," MM/DD/YYY)")),IF(TODAY()&lt;(('ACCESS EXPORT'!Z1122)+30),CONCATENATE(VLOOKUP(A1122,'ACCESS EXPORT'!$A:$AF,28,FALSE)," (Opens",TEXT('ACCESS EXPORT'!Z1122," MM/DD/YYY)")),VLOOKUP(A1122,'ACCESS EXPORT'!$A:$AF,28,FALSE)))))),"-")</f>
        <v>LAKE MARY PEDIATRICS - ORANGE CITY</v>
      </c>
      <c r="E1122" s="3" t="str">
        <f>VLOOKUP($A1122,'ACCESS EXPORT'!$A:$AF,3,FALSE)</f>
        <v>8141</v>
      </c>
      <c r="F1122" s="3" t="str">
        <f>UPPER(CONCATENATE(VLOOKUP(A1122,'ACCESS EXPORT'!$A:$AF,4,FALSE)," ",VLOOKUP(A1122,'ACCESS EXPORT'!$A:$AF,5,FALSE)," ",VLOOKUP(A1122,'ACCESS EXPORT'!$A:$AF,6,FALSE)," ",VLOOKUP(A1122,'ACCESS EXPORT'!$A:$AA,7,FALSE)," ",VLOOKUP(A1122,'ACCESS EXPORT'!$A:$AA,8,FALSE)))</f>
        <v>2505 JUNIOR ST  ORANGE CITY FL 32763</v>
      </c>
      <c r="G1122" s="4" t="str">
        <f>UPPER(VLOOKUP($A1122,'ACCESS EXPORT'!$A:$AF,9,FALSE))</f>
        <v>VOLUSIA</v>
      </c>
      <c r="H1122" s="4" t="str">
        <f>_xlfn.IFNA(VLOOKUP($B1122,'ACCESS EXPORT'!$B:$J,9,FALSE),"")</f>
        <v>Childrens</v>
      </c>
      <c r="I1122" s="3" t="str">
        <f>CONCATENATE("(P)",VLOOKUP($A1122,'ACCESS EXPORT'!$A:$AF,11,FALSE)," (F)",VLOOKUP($A1122,'ACCESS EXPORT'!$A:$AF,29,FALSE))</f>
        <v>(P)(386) 960-8282 (F)386-960-8280</v>
      </c>
      <c r="J1122" s="4" t="str">
        <f>UPPER(VLOOKUP($A1122,'ACCESS EXPORT'!$A:$AF,12,FALSE))</f>
        <v>PEDIATRICS</v>
      </c>
      <c r="K1122" s="4" t="str">
        <f>UPPER(VLOOKUP($A1122,'ACCESS EXPORT'!$A:$AF,13,FALSE))</f>
        <v>MARLENE HOLLAND</v>
      </c>
      <c r="L1122" s="3" t="str">
        <f>IF(AND(VLOOKUP(A1122,'ACCESS EXPORT'!A:AE,1,0),'ACCESS EXPORT'!N1122=""),UPPER(CONCATENATE('ACCESS EXPORT'!AE1122)),IF(VLOOKUP(A1122,'ACCESS EXPORT'!A:AE,1,0),UPPER(CONCATENATE('ACCESS EXPORT'!N1122," "&amp;CHAR(10),'ACCESS EXPORT'!AE1122))))</f>
        <v>DAWN LEE 
MUBINA LAKHA (PRAC. ADMIN)</v>
      </c>
      <c r="M1122" s="4" t="str">
        <f>UPPER(VLOOKUP($A1122,'ACCESS EXPORT'!$A:$O,15,FALSE))</f>
        <v>ALISON BENNETT-BOYLE (PM) / STEPHANIA AUGUSTIN (OS)</v>
      </c>
      <c r="N1122" s="4" t="str">
        <f ca="1">IF(AND('ACCESS EXPORT'!X1122="",'ACCESS EXPORT'!Y1122=""),IF('ACCESS EXPORT'!V1122&lt;&gt;"",(IF(TODAY()-'ACCESS EXPORT'!V1122&gt;=-60,UPPER(CONCATENATE(VLOOKUP(B1122,'ACCESS EXPORT'!$B:$P,15,FALSE),""&amp;CHAR(10)&amp;"(SEP",TEXT('ACCESS EXPORT'!V1122," MM/DD/YYY)"))),IF(TODAY()-'ACCESS EXPORT'!V1122&lt;0,UPPER(VLOOKUP(B1122,'ACCESS EXPORT'!$B:$P,15,FALSE)),UPPER(VLOOKUP(B1122,'ACCESS EXPORT'!$B:$P,15,FALSE))))),IF('ACCESS EXPORT'!U1122="",UPPER(VLOOKUP(B1122,'ACCESS EXPORT'!$B:$P,15,FALSE)),IF(TODAY()-'ACCESS EXPORT'!U1122&lt;=30,CONCATENATE(UPPER(VLOOKUP(B1122,'ACCESS EXPORT'!$B:$P,15,FALSE)),""&amp;CHAR(10)&amp;"(NEW",TEXT('ACCESS EXPORT'!U1122," MM/DD/YYY)")),IF(AND(TODAY()-'ACCESS EXPORT'!U1122&gt;30,TODAY()&gt;0),UPPER(VLOOKUP(B1122,'ACCESS EXPORT'!$B:$P,15,FALSE)))))),IF('ACCESS EXPORT'!Y1122&lt;&gt;"",UPPER(CONCATENATE(UPPER(VLOOKUP(B1122,'ACCESS EXPORT'!$B:$P,15,FALSE)),""&amp;CHAR(10)&amp;"(Transfer Out",TEXT('ACCESS EXPORT'!Y1122," MM/DD/YYY)"))),IF('ACCESS EXPORT'!X1122&lt;&gt;"",UPPER(CONCATENATE(UPPER(VLOOKUP(B1122,'ACCESS EXPORT'!$B:$P,15,FALSE)),""&amp;CHAR(10)&amp;"(Transfer In",TEXT('ACCESS EXPORT'!X1122," MM/DD/YYY)"))))))</f>
        <v>ELLIS, DAWN</v>
      </c>
      <c r="O1122" s="4" t="str">
        <f>_xlfn.IFNA(VLOOKUP(B1122,'ACCESS EXPORT'!$B:$Q,16,FALSE),"")</f>
        <v>PA-C</v>
      </c>
      <c r="P1122" s="4" t="str">
        <f>_xlfn.IFNA(VLOOKUP(B1122,'ACCESS EXPORT'!B:W,22,FALSE),"-")</f>
        <v>1114195013</v>
      </c>
      <c r="Q1122" s="4" t="str">
        <f>_xlfn.IFNA(VLOOKUP(A1122,'ACCESS EXPORT'!$A:$AG,33,0),"-")</f>
        <v>Ronald Paulin</v>
      </c>
      <c r="R1122" s="4" t="str">
        <f>_xlfn.IFNA(VLOOKUP(A1122,'ACCESS EXPORT'!$A:$AH,34,0),"-")</f>
        <v>Amanda Dowd</v>
      </c>
      <c r="S1122" s="4" t="str">
        <f>_xlfn.IFNA(VLOOKUP(A1122,'ACCESS EXPORT'!$A:$AI,35,0),"-")</f>
        <v>Courtney Powell</v>
      </c>
      <c r="T1122" s="4" t="str">
        <f>_xlfn.IFNA(VLOOKUP(A1122,'ACCESS EXPORT'!$A:$AJ,36,0),"-")</f>
        <v>Ishmael Molyneaux</v>
      </c>
      <c r="U1122" s="4" t="str">
        <f>_xlfn.IFNA(VLOOKUP(A1122,'ACCESS EXPORT'!$A:$AK,37,0),"-")</f>
        <v>athena</v>
      </c>
      <c r="V1122" s="4" t="str">
        <f>_xlfn.IFNA(VLOOKUP(A1122,'ACCESS EXPORT'!$A:$AL,38,0),"-")</f>
        <v>FHMG_LAKE MARY PEDS_O CITY</v>
      </c>
      <c r="W1122" s="4" t="str">
        <f>_xlfn.IFNA(VLOOKUP(A1122,'ACCESS EXPORT'!$A:$AM,39,0),"-")</f>
        <v/>
      </c>
      <c r="X1122" s="4" t="str">
        <f>_xlfn.IFNA(VLOOKUP(A1122,'ACCESS EXPORT'!$A:$AN,40,0),"-")</f>
        <v>Libia Villaquiran / Jenny Green</v>
      </c>
      <c r="Y1122" s="26" t="str">
        <f>_xlfn.IFNA(VLOOKUP(A1122,'ACCESS EXPORT'!A:AO,41,0),"")</f>
        <v>Melissa Miller</v>
      </c>
      <c r="Z1122" s="26" t="str">
        <f>_xlfn.IFNA(VLOOKUP(A1122,'ACCESS EXPORT'!A:AP,42,0),"")</f>
        <v>Maria Angel</v>
      </c>
      <c r="AA1122" s="26" t="str">
        <f>_xlfn.IFNA(VLOOKUP(A1122,'ACCESS EXPORT'!A:AQ,43,0),"")</f>
        <v>Heather McComb</v>
      </c>
    </row>
    <row r="1123" spans="1:27" ht="18.75" x14ac:dyDescent="0.25">
      <c r="A1123" s="33">
        <v>286</v>
      </c>
      <c r="B1123" s="10">
        <v>1109</v>
      </c>
      <c r="C1123" s="7" t="str">
        <f ca="1">IFERROR(UPPER(IF(AND('ACCESS EXPORT'!AA1123="",'ACCESS EXPORT'!Z1123=""),VLOOKUP(A1123,'ACCESS EXPORT'!$A:$AF,32,FALSE),(IF('ACCESS EXPORT'!AA1123&lt;&gt;"",CONCATENATE(VLOOKUP(A1123,'ACCESS EXPORT'!$A:$AF,32,FALSE)," (Closed",TEXT('ACCESS EXPORT'!AA1123," MM/DD/YYY)")),IF(TODAY()&lt;(('ACCESS EXPORT'!Z1123)+30),CONCATENATE(VLOOKUP(A1123,'ACCESS EXPORT'!$A:$AF,32,FALSE)," (Opens",TEXT('ACCESS EXPORT'!Z1123," MM/DD/YYY)")),VLOOKUP(A1123,'ACCESS EXPORT'!$A:$AF,32,FALSE)))))),"-")</f>
        <v>ADVENTHEALTH MEDICAL GROUP PEDIATRICS AT ORANGE CITY</v>
      </c>
      <c r="D1123" s="3" t="str">
        <f ca="1">IFERROR(UPPER(IF(AND('ACCESS EXPORT'!AA1123="",'ACCESS EXPORT'!Z1123=""),VLOOKUP(A1123,'ACCESS EXPORT'!$A:$AF,28,FALSE),(IF('ACCESS EXPORT'!AA1123&lt;&gt;"",CONCATENATE(VLOOKUP(A1123,'ACCESS EXPORT'!$A:$AF,28,FALSE)," (Closed",TEXT('ACCESS EXPORT'!AA1123," MM/DD/YYY)")),IF(TODAY()&lt;(('ACCESS EXPORT'!Z1123)+30),CONCATENATE(VLOOKUP(A1123,'ACCESS EXPORT'!$A:$AF,28,FALSE)," (Opens",TEXT('ACCESS EXPORT'!Z1123," MM/DD/YYY)")),VLOOKUP(A1123,'ACCESS EXPORT'!$A:$AF,28,FALSE)))))),"-")</f>
        <v>LAKE MARY PEDIATRICS - ORANGE CITY</v>
      </c>
      <c r="E1123" s="3" t="str">
        <f>VLOOKUP($A1123,'ACCESS EXPORT'!$A:$AF,3,FALSE)</f>
        <v>8141</v>
      </c>
      <c r="F1123" s="3" t="str">
        <f>UPPER(CONCATENATE(VLOOKUP(A1123,'ACCESS EXPORT'!$A:$AF,4,FALSE)," ",VLOOKUP(A1123,'ACCESS EXPORT'!$A:$AF,5,FALSE)," ",VLOOKUP(A1123,'ACCESS EXPORT'!$A:$AF,6,FALSE)," ",VLOOKUP(A1123,'ACCESS EXPORT'!$A:$AA,7,FALSE)," ",VLOOKUP(A1123,'ACCESS EXPORT'!$A:$AA,8,FALSE)))</f>
        <v>2505 JUNIOR ST  ORANGE CITY FL 32763</v>
      </c>
      <c r="G1123" s="4" t="str">
        <f>UPPER(VLOOKUP($A1123,'ACCESS EXPORT'!$A:$AF,9,FALSE))</f>
        <v>VOLUSIA</v>
      </c>
      <c r="H1123" s="4" t="str">
        <f>_xlfn.IFNA(VLOOKUP($B1123,'ACCESS EXPORT'!$B:$J,9,FALSE),"")</f>
        <v>Childrens</v>
      </c>
      <c r="I1123" s="3" t="str">
        <f>CONCATENATE("(P)",VLOOKUP($A1123,'ACCESS EXPORT'!$A:$AF,11,FALSE)," (F)",VLOOKUP($A1123,'ACCESS EXPORT'!$A:$AF,29,FALSE))</f>
        <v>(P)(386) 960-8282 (F)386-960-8280</v>
      </c>
      <c r="J1123" s="4" t="str">
        <f>UPPER(VLOOKUP($A1123,'ACCESS EXPORT'!$A:$AF,12,FALSE))</f>
        <v>PEDIATRICS</v>
      </c>
      <c r="K1123" s="4" t="str">
        <f>UPPER(VLOOKUP($A1123,'ACCESS EXPORT'!$A:$AF,13,FALSE))</f>
        <v>MARLENE HOLLAND</v>
      </c>
      <c r="L1123" s="3" t="str">
        <f>IF(AND(VLOOKUP(A1123,'ACCESS EXPORT'!A:AE,1,0),'ACCESS EXPORT'!N1123=""),UPPER(CONCATENATE('ACCESS EXPORT'!AE1123)),IF(VLOOKUP(A1123,'ACCESS EXPORT'!A:AE,1,0),UPPER(CONCATENATE('ACCESS EXPORT'!N1123," "&amp;CHAR(10),'ACCESS EXPORT'!AE1123))))</f>
        <v>DAWN LEE 
MUBINA LAKHA (PRAC. ADMIN)</v>
      </c>
      <c r="M1123" s="4" t="str">
        <f>UPPER(VLOOKUP($A1123,'ACCESS EXPORT'!$A:$O,15,FALSE))</f>
        <v>ALISON BENNETT-BOYLE (PM) / STEPHANIA AUGUSTIN (OS)</v>
      </c>
      <c r="N1123" s="4" t="str">
        <f ca="1">IF(AND('ACCESS EXPORT'!X1123="",'ACCESS EXPORT'!Y1123=""),IF('ACCESS EXPORT'!V1123&lt;&gt;"",(IF(TODAY()-'ACCESS EXPORT'!V1123&gt;=-60,UPPER(CONCATENATE(VLOOKUP(B1123,'ACCESS EXPORT'!$B:$P,15,FALSE),""&amp;CHAR(10)&amp;"(SEP",TEXT('ACCESS EXPORT'!V1123," MM/DD/YYY)"))),IF(TODAY()-'ACCESS EXPORT'!V1123&lt;0,UPPER(VLOOKUP(B1123,'ACCESS EXPORT'!$B:$P,15,FALSE)),UPPER(VLOOKUP(B1123,'ACCESS EXPORT'!$B:$P,15,FALSE))))),IF('ACCESS EXPORT'!U1123="",UPPER(VLOOKUP(B1123,'ACCESS EXPORT'!$B:$P,15,FALSE)),IF(TODAY()-'ACCESS EXPORT'!U1123&lt;=30,CONCATENATE(UPPER(VLOOKUP(B1123,'ACCESS EXPORT'!$B:$P,15,FALSE)),""&amp;CHAR(10)&amp;"(NEW",TEXT('ACCESS EXPORT'!U1123," MM/DD/YYY)")),IF(AND(TODAY()-'ACCESS EXPORT'!U1123&gt;30,TODAY()&gt;0),UPPER(VLOOKUP(B1123,'ACCESS EXPORT'!$B:$P,15,FALSE)))))),IF('ACCESS EXPORT'!Y1123&lt;&gt;"",UPPER(CONCATENATE(UPPER(VLOOKUP(B1123,'ACCESS EXPORT'!$B:$P,15,FALSE)),""&amp;CHAR(10)&amp;"(Transfer Out",TEXT('ACCESS EXPORT'!Y1123," MM/DD/YYY)"))),IF('ACCESS EXPORT'!X1123&lt;&gt;"",UPPER(CONCATENATE(UPPER(VLOOKUP(B1123,'ACCESS EXPORT'!$B:$P,15,FALSE)),""&amp;CHAR(10)&amp;"(Transfer In",TEXT('ACCESS EXPORT'!X1123," MM/DD/YYY)"))))))</f>
        <v>CONSTANTINO, NICK</v>
      </c>
      <c r="O1123" s="4" t="str">
        <f>_xlfn.IFNA(VLOOKUP(B1123,'ACCESS EXPORT'!$B:$Q,16,FALSE),"")</f>
        <v>PA-C</v>
      </c>
      <c r="P1123" s="4" t="str">
        <f>_xlfn.IFNA(VLOOKUP(B1123,'ACCESS EXPORT'!B:W,22,FALSE),"-")</f>
        <v>1710347620</v>
      </c>
      <c r="Q1123" s="4" t="str">
        <f>_xlfn.IFNA(VLOOKUP(A1123,'ACCESS EXPORT'!$A:$AG,33,0),"-")</f>
        <v>Ronald Paulin</v>
      </c>
      <c r="R1123" s="4" t="str">
        <f>_xlfn.IFNA(VLOOKUP(A1123,'ACCESS EXPORT'!$A:$AH,34,0),"-")</f>
        <v>Amanda Dowd</v>
      </c>
      <c r="S1123" s="4" t="str">
        <f>_xlfn.IFNA(VLOOKUP(A1123,'ACCESS EXPORT'!$A:$AI,35,0),"-")</f>
        <v>Courtney Powell</v>
      </c>
      <c r="T1123" s="4" t="str">
        <f>_xlfn.IFNA(VLOOKUP(A1123,'ACCESS EXPORT'!$A:$AJ,36,0),"-")</f>
        <v>Ishmael Molyneaux</v>
      </c>
      <c r="U1123" s="4" t="str">
        <f>_xlfn.IFNA(VLOOKUP(A1123,'ACCESS EXPORT'!$A:$AK,37,0),"-")</f>
        <v>athena</v>
      </c>
      <c r="V1123" s="4" t="str">
        <f>_xlfn.IFNA(VLOOKUP(A1123,'ACCESS EXPORT'!$A:$AL,38,0),"-")</f>
        <v>FHMG_LAKE MARY PEDS_O CITY</v>
      </c>
      <c r="W1123" s="4" t="str">
        <f>_xlfn.IFNA(VLOOKUP(A1123,'ACCESS EXPORT'!$A:$AM,39,0),"-")</f>
        <v/>
      </c>
      <c r="X1123" s="4" t="str">
        <f>_xlfn.IFNA(VLOOKUP(A1123,'ACCESS EXPORT'!$A:$AN,40,0),"-")</f>
        <v>Libia Villaquiran / Jenny Green</v>
      </c>
      <c r="Y1123" s="26" t="str">
        <f>_xlfn.IFNA(VLOOKUP(A1123,'ACCESS EXPORT'!A:AO,41,0),"")</f>
        <v>Melissa Miller</v>
      </c>
      <c r="Z1123" s="26" t="str">
        <f>_xlfn.IFNA(VLOOKUP(A1123,'ACCESS EXPORT'!A:AP,42,0),"")</f>
        <v>Maria Angel</v>
      </c>
      <c r="AA1123" s="26" t="str">
        <f>_xlfn.IFNA(VLOOKUP(A1123,'ACCESS EXPORT'!A:AQ,43,0),"")</f>
        <v>Heather McComb</v>
      </c>
    </row>
    <row r="1124" spans="1:27" ht="18.75" x14ac:dyDescent="0.25">
      <c r="A1124" s="33">
        <v>287</v>
      </c>
      <c r="B1124" s="10">
        <v>1791</v>
      </c>
      <c r="C1124" s="7" t="str">
        <f ca="1">IFERROR(UPPER(IF(AND('ACCESS EXPORT'!AA1124="",'ACCESS EXPORT'!Z1124=""),VLOOKUP(A1124,'ACCESS EXPORT'!$A:$AF,32,FALSE),(IF('ACCESS EXPORT'!AA1124&lt;&gt;"",CONCATENATE(VLOOKUP(A1124,'ACCESS EXPORT'!$A:$AF,32,FALSE)," (Closed",TEXT('ACCESS EXPORT'!AA1124," MM/DD/YYY)")),IF(TODAY()&lt;(('ACCESS EXPORT'!Z1124)+30),CONCATENATE(VLOOKUP(A1124,'ACCESS EXPORT'!$A:$AF,32,FALSE)," (Opens",TEXT('ACCESS EXPORT'!Z1124," MM/DD/YYY)")),VLOOKUP(A1124,'ACCESS EXPORT'!$A:$AF,32,FALSE)))))),"-")</f>
        <v>ADVENTHEALTH MEDICAL GROUP PEDIATRICS AT COLLEGE PARK</v>
      </c>
      <c r="D1124" s="3" t="str">
        <f ca="1">IFERROR(UPPER(IF(AND('ACCESS EXPORT'!AA1124="",'ACCESS EXPORT'!Z1124=""),VLOOKUP(A1124,'ACCESS EXPORT'!$A:$AF,28,FALSE),(IF('ACCESS EXPORT'!AA1124&lt;&gt;"",CONCATENATE(VLOOKUP(A1124,'ACCESS EXPORT'!$A:$AF,28,FALSE)," (Closed",TEXT('ACCESS EXPORT'!AA1124," MM/DD/YYY)")),IF(TODAY()&lt;(('ACCESS EXPORT'!Z1124)+30),CONCATENATE(VLOOKUP(A1124,'ACCESS EXPORT'!$A:$AF,28,FALSE)," (Opens",TEXT('ACCESS EXPORT'!Z1124," MM/DD/YYY)")),VLOOKUP(A1124,'ACCESS EXPORT'!$A:$AF,28,FALSE)))))),"-")</f>
        <v>LAKE MARY PEDIATRICS - COLLEGE PARK</v>
      </c>
      <c r="E1124" s="3" t="str">
        <f>VLOOKUP($A1124,'ACCESS EXPORT'!$A:$AF,3,FALSE)</f>
        <v>8142</v>
      </c>
      <c r="F1124" s="3" t="str">
        <f>UPPER(CONCATENATE(VLOOKUP(A1124,'ACCESS EXPORT'!$A:$AF,4,FALSE)," ",VLOOKUP(A1124,'ACCESS EXPORT'!$A:$AF,5,FALSE)," ",VLOOKUP(A1124,'ACCESS EXPORT'!$A:$AF,6,FALSE)," ",VLOOKUP(A1124,'ACCESS EXPORT'!$A:$AA,7,FALSE)," ",VLOOKUP(A1124,'ACCESS EXPORT'!$A:$AA,8,FALSE)))</f>
        <v>716 VASSAR ST  ORLANDO FL 32804</v>
      </c>
      <c r="G1124" s="4" t="str">
        <f>UPPER(VLOOKUP($A1124,'ACCESS EXPORT'!$A:$AF,9,FALSE))</f>
        <v>ORANGE</v>
      </c>
      <c r="H1124" s="4" t="str">
        <f>_xlfn.IFNA(VLOOKUP($B1124,'ACCESS EXPORT'!$B:$J,9,FALSE),"")</f>
        <v>Childrens</v>
      </c>
      <c r="I1124" s="3" t="str">
        <f>CONCATENATE("(P)",VLOOKUP($A1124,'ACCESS EXPORT'!$A:$AF,11,FALSE)," (F)",VLOOKUP($A1124,'ACCESS EXPORT'!$A:$AF,29,FALSE))</f>
        <v>(P)(407) 423-8443 (F)407-423-8445</v>
      </c>
      <c r="J1124" s="4" t="str">
        <f>UPPER(VLOOKUP($A1124,'ACCESS EXPORT'!$A:$AF,12,FALSE))</f>
        <v>PEDIATRICS</v>
      </c>
      <c r="K1124" s="4" t="str">
        <f>UPPER(VLOOKUP($A1124,'ACCESS EXPORT'!$A:$AF,13,FALSE))</f>
        <v>MARLENE HOLLAND</v>
      </c>
      <c r="L1124" s="3" t="str">
        <f>IF(AND(VLOOKUP(A1124,'ACCESS EXPORT'!A:AE,1,0),'ACCESS EXPORT'!N1124=""),UPPER(CONCATENATE('ACCESS EXPORT'!AE1124)),IF(VLOOKUP(A1124,'ACCESS EXPORT'!A:AE,1,0),UPPER(CONCATENATE('ACCESS EXPORT'!N1124," "&amp;CHAR(10),'ACCESS EXPORT'!AE1124))))</f>
        <v>DAWN LEE 
MUBINA LAKHA (PRAC. ADMIN)</v>
      </c>
      <c r="M1124" s="4" t="str">
        <f>UPPER(VLOOKUP($A1124,'ACCESS EXPORT'!$A:$O,15,FALSE))</f>
        <v>ALISON BENNETT-BOYLE (PM)</v>
      </c>
      <c r="N1124" s="4" t="str">
        <f ca="1">IF(AND('ACCESS EXPORT'!X1124="",'ACCESS EXPORT'!Y1124=""),IF('ACCESS EXPORT'!V1124&lt;&gt;"",(IF(TODAY()-'ACCESS EXPORT'!V1124&gt;=-60,UPPER(CONCATENATE(VLOOKUP(B1124,'ACCESS EXPORT'!$B:$P,15,FALSE),""&amp;CHAR(10)&amp;"(SEP",TEXT('ACCESS EXPORT'!V1124," MM/DD/YYY)"))),IF(TODAY()-'ACCESS EXPORT'!V1124&lt;0,UPPER(VLOOKUP(B1124,'ACCESS EXPORT'!$B:$P,15,FALSE)),UPPER(VLOOKUP(B1124,'ACCESS EXPORT'!$B:$P,15,FALSE))))),IF('ACCESS EXPORT'!U1124="",UPPER(VLOOKUP(B1124,'ACCESS EXPORT'!$B:$P,15,FALSE)),IF(TODAY()-'ACCESS EXPORT'!U1124&lt;=30,CONCATENATE(UPPER(VLOOKUP(B1124,'ACCESS EXPORT'!$B:$P,15,FALSE)),""&amp;CHAR(10)&amp;"(NEW",TEXT('ACCESS EXPORT'!U1124," MM/DD/YYY)")),IF(AND(TODAY()-'ACCESS EXPORT'!U1124&gt;30,TODAY()&gt;0),UPPER(VLOOKUP(B1124,'ACCESS EXPORT'!$B:$P,15,FALSE)))))),IF('ACCESS EXPORT'!Y1124&lt;&gt;"",UPPER(CONCATENATE(UPPER(VLOOKUP(B1124,'ACCESS EXPORT'!$B:$P,15,FALSE)),""&amp;CHAR(10)&amp;"(Transfer Out",TEXT('ACCESS EXPORT'!Y1124," MM/DD/YYY)"))),IF('ACCESS EXPORT'!X1124&lt;&gt;"",UPPER(CONCATENATE(UPPER(VLOOKUP(B1124,'ACCESS EXPORT'!$B:$P,15,FALSE)),""&amp;CHAR(10)&amp;"(Transfer In",TEXT('ACCESS EXPORT'!X1124," MM/DD/YYY)"))))))</f>
        <v>WEST, ALLISON</v>
      </c>
      <c r="O1124" s="4" t="str">
        <f>_xlfn.IFNA(VLOOKUP(B1124,'ACCESS EXPORT'!$B:$Q,16,FALSE),"")</f>
        <v>APRN</v>
      </c>
      <c r="P1124" s="4" t="str">
        <f>_xlfn.IFNA(VLOOKUP(B1124,'ACCESS EXPORT'!B:W,22,FALSE),"-")</f>
        <v>1932579224</v>
      </c>
      <c r="Q1124" s="4" t="str">
        <f>_xlfn.IFNA(VLOOKUP(A1124,'ACCESS EXPORT'!$A:$AG,33,0),"-")</f>
        <v>Julie Morris</v>
      </c>
      <c r="R1124" s="4" t="str">
        <f>_xlfn.IFNA(VLOOKUP(A1124,'ACCESS EXPORT'!$A:$AH,34,0),"-")</f>
        <v>Amanda Dowd</v>
      </c>
      <c r="S1124" s="4" t="str">
        <f>_xlfn.IFNA(VLOOKUP(A1124,'ACCESS EXPORT'!$A:$AI,35,0),"-")</f>
        <v>Courtney Powell</v>
      </c>
      <c r="T1124" s="4" t="str">
        <f>_xlfn.IFNA(VLOOKUP(A1124,'ACCESS EXPORT'!$A:$AJ,36,0),"-")</f>
        <v>Ishmael Molyneaux</v>
      </c>
      <c r="U1124" s="4" t="str">
        <f>_xlfn.IFNA(VLOOKUP(A1124,'ACCESS EXPORT'!$A:$AK,37,0),"-")</f>
        <v>athena</v>
      </c>
      <c r="V1124" s="4" t="str">
        <f>_xlfn.IFNA(VLOOKUP(A1124,'ACCESS EXPORT'!$A:$AL,38,0),"-")</f>
        <v>FHMG_LAKE MARY PEDS_C PARK</v>
      </c>
      <c r="W1124" s="4" t="str">
        <f>_xlfn.IFNA(VLOOKUP(A1124,'ACCESS EXPORT'!$A:$AM,39,0),"-")</f>
        <v/>
      </c>
      <c r="X1124" s="4" t="str">
        <f>_xlfn.IFNA(VLOOKUP(A1124,'ACCESS EXPORT'!$A:$AN,40,0),"-")</f>
        <v>Libia Villaquiran / Jenny Green</v>
      </c>
      <c r="Y1124" s="26" t="str">
        <f>_xlfn.IFNA(VLOOKUP(A1124,'ACCESS EXPORT'!A:AO,41,0),"")</f>
        <v>Melissa Miller</v>
      </c>
      <c r="Z1124" s="26" t="str">
        <f>_xlfn.IFNA(VLOOKUP(A1124,'ACCESS EXPORT'!A:AP,42,0),"")</f>
        <v>Maria Angel</v>
      </c>
      <c r="AA1124" s="26" t="str">
        <f>_xlfn.IFNA(VLOOKUP(A1124,'ACCESS EXPORT'!A:AQ,43,0),"")</f>
        <v>Heather McComb</v>
      </c>
    </row>
    <row r="1125" spans="1:27" ht="18.75" x14ac:dyDescent="0.25">
      <c r="A1125" s="33">
        <v>287</v>
      </c>
      <c r="B1125" s="10">
        <v>1111</v>
      </c>
      <c r="C1125" s="7" t="str">
        <f ca="1">IFERROR(UPPER(IF(AND('ACCESS EXPORT'!AA1125="",'ACCESS EXPORT'!Z1125=""),VLOOKUP(A1125,'ACCESS EXPORT'!$A:$AF,32,FALSE),(IF('ACCESS EXPORT'!AA1125&lt;&gt;"",CONCATENATE(VLOOKUP(A1125,'ACCESS EXPORT'!$A:$AF,32,FALSE)," (Closed",TEXT('ACCESS EXPORT'!AA1125," MM/DD/YYY)")),IF(TODAY()&lt;(('ACCESS EXPORT'!Z1125)+30),CONCATENATE(VLOOKUP(A1125,'ACCESS EXPORT'!$A:$AF,32,FALSE)," (Opens",TEXT('ACCESS EXPORT'!Z1125," MM/DD/YYY)")),VLOOKUP(A1125,'ACCESS EXPORT'!$A:$AF,32,FALSE)))))),"-")</f>
        <v>ADVENTHEALTH MEDICAL GROUP PEDIATRICS AT COLLEGE PARK</v>
      </c>
      <c r="D1125" s="3" t="str">
        <f ca="1">IFERROR(UPPER(IF(AND('ACCESS EXPORT'!AA1125="",'ACCESS EXPORT'!Z1125=""),VLOOKUP(A1125,'ACCESS EXPORT'!$A:$AF,28,FALSE),(IF('ACCESS EXPORT'!AA1125&lt;&gt;"",CONCATENATE(VLOOKUP(A1125,'ACCESS EXPORT'!$A:$AF,28,FALSE)," (Closed",TEXT('ACCESS EXPORT'!AA1125," MM/DD/YYY)")),IF(TODAY()&lt;(('ACCESS EXPORT'!Z1125)+30),CONCATENATE(VLOOKUP(A1125,'ACCESS EXPORT'!$A:$AF,28,FALSE)," (Opens",TEXT('ACCESS EXPORT'!Z1125," MM/DD/YYY)")),VLOOKUP(A1125,'ACCESS EXPORT'!$A:$AF,28,FALSE)))))),"-")</f>
        <v>LAKE MARY PEDIATRICS - COLLEGE PARK</v>
      </c>
      <c r="E1125" s="3" t="str">
        <f>VLOOKUP($A1125,'ACCESS EXPORT'!$A:$AF,3,FALSE)</f>
        <v>8142</v>
      </c>
      <c r="F1125" s="3" t="str">
        <f>UPPER(CONCATENATE(VLOOKUP(A1125,'ACCESS EXPORT'!$A:$AF,4,FALSE)," ",VLOOKUP(A1125,'ACCESS EXPORT'!$A:$AF,5,FALSE)," ",VLOOKUP(A1125,'ACCESS EXPORT'!$A:$AF,6,FALSE)," ",VLOOKUP(A1125,'ACCESS EXPORT'!$A:$AA,7,FALSE)," ",VLOOKUP(A1125,'ACCESS EXPORT'!$A:$AA,8,FALSE)))</f>
        <v>716 VASSAR ST  ORLANDO FL 32804</v>
      </c>
      <c r="G1125" s="4" t="str">
        <f>UPPER(VLOOKUP($A1125,'ACCESS EXPORT'!$A:$AF,9,FALSE))</f>
        <v>ORANGE</v>
      </c>
      <c r="H1125" s="4" t="str">
        <f>_xlfn.IFNA(VLOOKUP($B1125,'ACCESS EXPORT'!$B:$J,9,FALSE),"")</f>
        <v>Childrens</v>
      </c>
      <c r="I1125" s="3" t="str">
        <f>CONCATENATE("(P)",VLOOKUP($A1125,'ACCESS EXPORT'!$A:$AF,11,FALSE)," (F)",VLOOKUP($A1125,'ACCESS EXPORT'!$A:$AF,29,FALSE))</f>
        <v>(P)(407) 423-8443 (F)407-423-8445</v>
      </c>
      <c r="J1125" s="4" t="str">
        <f>UPPER(VLOOKUP($A1125,'ACCESS EXPORT'!$A:$AF,12,FALSE))</f>
        <v>PEDIATRICS</v>
      </c>
      <c r="K1125" s="4" t="str">
        <f>UPPER(VLOOKUP($A1125,'ACCESS EXPORT'!$A:$AF,13,FALSE))</f>
        <v>MARLENE HOLLAND</v>
      </c>
      <c r="L1125" s="3" t="str">
        <f>IF(AND(VLOOKUP(A1125,'ACCESS EXPORT'!A:AE,1,0),'ACCESS EXPORT'!N1125=""),UPPER(CONCATENATE('ACCESS EXPORT'!AE1125)),IF(VLOOKUP(A1125,'ACCESS EXPORT'!A:AE,1,0),UPPER(CONCATENATE('ACCESS EXPORT'!N1125," "&amp;CHAR(10),'ACCESS EXPORT'!AE1125))))</f>
        <v>DAWN LEE 
MUBINA LAKHA (PRAC. ADMIN)</v>
      </c>
      <c r="M1125" s="4" t="str">
        <f>UPPER(VLOOKUP($A1125,'ACCESS EXPORT'!$A:$O,15,FALSE))</f>
        <v>ALISON BENNETT-BOYLE (PM)</v>
      </c>
      <c r="N1125" s="4" t="str">
        <f ca="1">IF(AND('ACCESS EXPORT'!X1125="",'ACCESS EXPORT'!Y1125=""),IF('ACCESS EXPORT'!V1125&lt;&gt;"",(IF(TODAY()-'ACCESS EXPORT'!V1125&gt;=-60,UPPER(CONCATENATE(VLOOKUP(B1125,'ACCESS EXPORT'!$B:$P,15,FALSE),""&amp;CHAR(10)&amp;"(SEP",TEXT('ACCESS EXPORT'!V1125," MM/DD/YYY)"))),IF(TODAY()-'ACCESS EXPORT'!V1125&lt;0,UPPER(VLOOKUP(B1125,'ACCESS EXPORT'!$B:$P,15,FALSE)),UPPER(VLOOKUP(B1125,'ACCESS EXPORT'!$B:$P,15,FALSE))))),IF('ACCESS EXPORT'!U1125="",UPPER(VLOOKUP(B1125,'ACCESS EXPORT'!$B:$P,15,FALSE)),IF(TODAY()-'ACCESS EXPORT'!U1125&lt;=30,CONCATENATE(UPPER(VLOOKUP(B1125,'ACCESS EXPORT'!$B:$P,15,FALSE)),""&amp;CHAR(10)&amp;"(NEW",TEXT('ACCESS EXPORT'!U1125," MM/DD/YYY)")),IF(AND(TODAY()-'ACCESS EXPORT'!U1125&gt;30,TODAY()&gt;0),UPPER(VLOOKUP(B1125,'ACCESS EXPORT'!$B:$P,15,FALSE)))))),IF('ACCESS EXPORT'!Y1125&lt;&gt;"",UPPER(CONCATENATE(UPPER(VLOOKUP(B1125,'ACCESS EXPORT'!$B:$P,15,FALSE)),""&amp;CHAR(10)&amp;"(Transfer Out",TEXT('ACCESS EXPORT'!Y1125," MM/DD/YYY)"))),IF('ACCESS EXPORT'!X1125&lt;&gt;"",UPPER(CONCATENATE(UPPER(VLOOKUP(B1125,'ACCESS EXPORT'!$B:$P,15,FALSE)),""&amp;CHAR(10)&amp;"(Transfer In",TEXT('ACCESS EXPORT'!X1125," MM/DD/YYY)"))))))</f>
        <v>CHONG, ROBERT</v>
      </c>
      <c r="O1125" s="4" t="str">
        <f>_xlfn.IFNA(VLOOKUP(B1125,'ACCESS EXPORT'!$B:$Q,16,FALSE),"")</f>
        <v>MD</v>
      </c>
      <c r="P1125" s="4" t="str">
        <f>_xlfn.IFNA(VLOOKUP(B1125,'ACCESS EXPORT'!B:W,22,FALSE),"-")</f>
        <v>1215932108</v>
      </c>
      <c r="Q1125" s="4" t="str">
        <f>_xlfn.IFNA(VLOOKUP(A1125,'ACCESS EXPORT'!$A:$AG,33,0),"-")</f>
        <v>Julie Morris</v>
      </c>
      <c r="R1125" s="4" t="str">
        <f>_xlfn.IFNA(VLOOKUP(A1125,'ACCESS EXPORT'!$A:$AH,34,0),"-")</f>
        <v>Amanda Dowd</v>
      </c>
      <c r="S1125" s="4" t="str">
        <f>_xlfn.IFNA(VLOOKUP(A1125,'ACCESS EXPORT'!$A:$AI,35,0),"-")</f>
        <v>Courtney Powell</v>
      </c>
      <c r="T1125" s="4" t="str">
        <f>_xlfn.IFNA(VLOOKUP(A1125,'ACCESS EXPORT'!$A:$AJ,36,0),"-")</f>
        <v>Ishmael Molyneaux</v>
      </c>
      <c r="U1125" s="4" t="str">
        <f>_xlfn.IFNA(VLOOKUP(A1125,'ACCESS EXPORT'!$A:$AK,37,0),"-")</f>
        <v>athena</v>
      </c>
      <c r="V1125" s="4" t="str">
        <f>_xlfn.IFNA(VLOOKUP(A1125,'ACCESS EXPORT'!$A:$AL,38,0),"-")</f>
        <v>FHMG_LAKE MARY PEDS_C PARK</v>
      </c>
      <c r="W1125" s="4" t="str">
        <f>_xlfn.IFNA(VLOOKUP(A1125,'ACCESS EXPORT'!$A:$AM,39,0),"-")</f>
        <v/>
      </c>
      <c r="X1125" s="4" t="str">
        <f>_xlfn.IFNA(VLOOKUP(A1125,'ACCESS EXPORT'!$A:$AN,40,0),"-")</f>
        <v>Libia Villaquiran / Jenny Green</v>
      </c>
      <c r="Y1125" s="26" t="str">
        <f>_xlfn.IFNA(VLOOKUP(A1125,'ACCESS EXPORT'!A:AO,41,0),"")</f>
        <v>Melissa Miller</v>
      </c>
      <c r="Z1125" s="26" t="str">
        <f>_xlfn.IFNA(VLOOKUP(A1125,'ACCESS EXPORT'!A:AP,42,0),"")</f>
        <v>Maria Angel</v>
      </c>
      <c r="AA1125" s="26" t="str">
        <f>_xlfn.IFNA(VLOOKUP(A1125,'ACCESS EXPORT'!A:AQ,43,0),"")</f>
        <v>Heather McComb</v>
      </c>
    </row>
    <row r="1126" spans="1:27" ht="18.75" x14ac:dyDescent="0.25">
      <c r="A1126" s="33">
        <v>287</v>
      </c>
      <c r="B1126" s="10">
        <v>1112</v>
      </c>
      <c r="C1126" s="7" t="str">
        <f ca="1">IFERROR(UPPER(IF(AND('ACCESS EXPORT'!AA1126="",'ACCESS EXPORT'!Z1126=""),VLOOKUP(A1126,'ACCESS EXPORT'!$A:$AF,32,FALSE),(IF('ACCESS EXPORT'!AA1126&lt;&gt;"",CONCATENATE(VLOOKUP(A1126,'ACCESS EXPORT'!$A:$AF,32,FALSE)," (Closed",TEXT('ACCESS EXPORT'!AA1126," MM/DD/YYY)")),IF(TODAY()&lt;(('ACCESS EXPORT'!Z1126)+30),CONCATENATE(VLOOKUP(A1126,'ACCESS EXPORT'!$A:$AF,32,FALSE)," (Opens",TEXT('ACCESS EXPORT'!Z1126," MM/DD/YYY)")),VLOOKUP(A1126,'ACCESS EXPORT'!$A:$AF,32,FALSE)))))),"-")</f>
        <v>ADVENTHEALTH MEDICAL GROUP PEDIATRICS AT COLLEGE PARK</v>
      </c>
      <c r="D1126" s="3" t="str">
        <f ca="1">IFERROR(UPPER(IF(AND('ACCESS EXPORT'!AA1126="",'ACCESS EXPORT'!Z1126=""),VLOOKUP(A1126,'ACCESS EXPORT'!$A:$AF,28,FALSE),(IF('ACCESS EXPORT'!AA1126&lt;&gt;"",CONCATENATE(VLOOKUP(A1126,'ACCESS EXPORT'!$A:$AF,28,FALSE)," (Closed",TEXT('ACCESS EXPORT'!AA1126," MM/DD/YYY)")),IF(TODAY()&lt;(('ACCESS EXPORT'!Z1126)+30),CONCATENATE(VLOOKUP(A1126,'ACCESS EXPORT'!$A:$AF,28,FALSE)," (Opens",TEXT('ACCESS EXPORT'!Z1126," MM/DD/YYY)")),VLOOKUP(A1126,'ACCESS EXPORT'!$A:$AF,28,FALSE)))))),"-")</f>
        <v>LAKE MARY PEDIATRICS - COLLEGE PARK</v>
      </c>
      <c r="E1126" s="3" t="str">
        <f>VLOOKUP($A1126,'ACCESS EXPORT'!$A:$AF,3,FALSE)</f>
        <v>8142</v>
      </c>
      <c r="F1126" s="3" t="str">
        <f>UPPER(CONCATENATE(VLOOKUP(A1126,'ACCESS EXPORT'!$A:$AF,4,FALSE)," ",VLOOKUP(A1126,'ACCESS EXPORT'!$A:$AF,5,FALSE)," ",VLOOKUP(A1126,'ACCESS EXPORT'!$A:$AF,6,FALSE)," ",VLOOKUP(A1126,'ACCESS EXPORT'!$A:$AA,7,FALSE)," ",VLOOKUP(A1126,'ACCESS EXPORT'!$A:$AA,8,FALSE)))</f>
        <v>716 VASSAR ST  ORLANDO FL 32804</v>
      </c>
      <c r="G1126" s="4" t="str">
        <f>UPPER(VLOOKUP($A1126,'ACCESS EXPORT'!$A:$AF,9,FALSE))</f>
        <v>ORANGE</v>
      </c>
      <c r="H1126" s="4" t="str">
        <f>_xlfn.IFNA(VLOOKUP($B1126,'ACCESS EXPORT'!$B:$J,9,FALSE),"")</f>
        <v>Childrens</v>
      </c>
      <c r="I1126" s="3" t="str">
        <f>CONCATENATE("(P)",VLOOKUP($A1126,'ACCESS EXPORT'!$A:$AF,11,FALSE)," (F)",VLOOKUP($A1126,'ACCESS EXPORT'!$A:$AF,29,FALSE))</f>
        <v>(P)(407) 423-8443 (F)407-423-8445</v>
      </c>
      <c r="J1126" s="4" t="str">
        <f>UPPER(VLOOKUP($A1126,'ACCESS EXPORT'!$A:$AF,12,FALSE))</f>
        <v>PEDIATRICS</v>
      </c>
      <c r="K1126" s="4" t="str">
        <f>UPPER(VLOOKUP($A1126,'ACCESS EXPORT'!$A:$AF,13,FALSE))</f>
        <v>MARLENE HOLLAND</v>
      </c>
      <c r="L1126" s="3" t="str">
        <f>IF(AND(VLOOKUP(A1126,'ACCESS EXPORT'!A:AE,1,0),'ACCESS EXPORT'!N1126=""),UPPER(CONCATENATE('ACCESS EXPORT'!AE1126)),IF(VLOOKUP(A1126,'ACCESS EXPORT'!A:AE,1,0),UPPER(CONCATENATE('ACCESS EXPORT'!N1126," "&amp;CHAR(10),'ACCESS EXPORT'!AE1126))))</f>
        <v>DAWN LEE 
MUBINA LAKHA (PRAC. ADMIN)</v>
      </c>
      <c r="M1126" s="4" t="str">
        <f>UPPER(VLOOKUP($A1126,'ACCESS EXPORT'!$A:$O,15,FALSE))</f>
        <v>ALISON BENNETT-BOYLE (PM)</v>
      </c>
      <c r="N1126" s="4" t="str">
        <f ca="1">IF(AND('ACCESS EXPORT'!X1126="",'ACCESS EXPORT'!Y1126=""),IF('ACCESS EXPORT'!V1126&lt;&gt;"",(IF(TODAY()-'ACCESS EXPORT'!V1126&gt;=-60,UPPER(CONCATENATE(VLOOKUP(B1126,'ACCESS EXPORT'!$B:$P,15,FALSE),""&amp;CHAR(10)&amp;"(SEP",TEXT('ACCESS EXPORT'!V1126," MM/DD/YYY)"))),IF(TODAY()-'ACCESS EXPORT'!V1126&lt;0,UPPER(VLOOKUP(B1126,'ACCESS EXPORT'!$B:$P,15,FALSE)),UPPER(VLOOKUP(B1126,'ACCESS EXPORT'!$B:$P,15,FALSE))))),IF('ACCESS EXPORT'!U1126="",UPPER(VLOOKUP(B1126,'ACCESS EXPORT'!$B:$P,15,FALSE)),IF(TODAY()-'ACCESS EXPORT'!U1126&lt;=30,CONCATENATE(UPPER(VLOOKUP(B1126,'ACCESS EXPORT'!$B:$P,15,FALSE)),""&amp;CHAR(10)&amp;"(NEW",TEXT('ACCESS EXPORT'!U1126," MM/DD/YYY)")),IF(AND(TODAY()-'ACCESS EXPORT'!U1126&gt;30,TODAY()&gt;0),UPPER(VLOOKUP(B1126,'ACCESS EXPORT'!$B:$P,15,FALSE)))))),IF('ACCESS EXPORT'!Y1126&lt;&gt;"",UPPER(CONCATENATE(UPPER(VLOOKUP(B1126,'ACCESS EXPORT'!$B:$P,15,FALSE)),""&amp;CHAR(10)&amp;"(Transfer Out",TEXT('ACCESS EXPORT'!Y1126," MM/DD/YYY)"))),IF('ACCESS EXPORT'!X1126&lt;&gt;"",UPPER(CONCATENATE(UPPER(VLOOKUP(B1126,'ACCESS EXPORT'!$B:$P,15,FALSE)),""&amp;CHAR(10)&amp;"(Transfer In",TEXT('ACCESS EXPORT'!X1126," MM/DD/YYY)"))))))</f>
        <v>NORDEN, MICHELLE</v>
      </c>
      <c r="O1126" s="4" t="str">
        <f>_xlfn.IFNA(VLOOKUP(B1126,'ACCESS EXPORT'!$B:$Q,16,FALSE),"")</f>
        <v>MD</v>
      </c>
      <c r="P1126" s="4" t="str">
        <f>_xlfn.IFNA(VLOOKUP(B1126,'ACCESS EXPORT'!B:W,22,FALSE),"-")</f>
        <v>1003067612</v>
      </c>
      <c r="Q1126" s="4" t="str">
        <f>_xlfn.IFNA(VLOOKUP(A1126,'ACCESS EXPORT'!$A:$AG,33,0),"-")</f>
        <v>Julie Morris</v>
      </c>
      <c r="R1126" s="4" t="str">
        <f>_xlfn.IFNA(VLOOKUP(A1126,'ACCESS EXPORT'!$A:$AH,34,0),"-")</f>
        <v>Amanda Dowd</v>
      </c>
      <c r="S1126" s="4" t="str">
        <f>_xlfn.IFNA(VLOOKUP(A1126,'ACCESS EXPORT'!$A:$AI,35,0),"-")</f>
        <v>Courtney Powell</v>
      </c>
      <c r="T1126" s="4" t="str">
        <f>_xlfn.IFNA(VLOOKUP(A1126,'ACCESS EXPORT'!$A:$AJ,36,0),"-")</f>
        <v>Ishmael Molyneaux</v>
      </c>
      <c r="U1126" s="4" t="str">
        <f>_xlfn.IFNA(VLOOKUP(A1126,'ACCESS EXPORT'!$A:$AK,37,0),"-")</f>
        <v>athena</v>
      </c>
      <c r="V1126" s="4" t="str">
        <f>_xlfn.IFNA(VLOOKUP(A1126,'ACCESS EXPORT'!$A:$AL,38,0),"-")</f>
        <v>FHMG_LAKE MARY PEDS_C PARK</v>
      </c>
      <c r="W1126" s="4" t="str">
        <f>_xlfn.IFNA(VLOOKUP(A1126,'ACCESS EXPORT'!$A:$AM,39,0),"-")</f>
        <v/>
      </c>
      <c r="X1126" s="4" t="str">
        <f>_xlfn.IFNA(VLOOKUP(A1126,'ACCESS EXPORT'!$A:$AN,40,0),"-")</f>
        <v>Libia Villaquiran / Jenny Green</v>
      </c>
      <c r="Y1126" s="26" t="str">
        <f>_xlfn.IFNA(VLOOKUP(A1126,'ACCESS EXPORT'!A:AO,41,0),"")</f>
        <v>Melissa Miller</v>
      </c>
      <c r="Z1126" s="26" t="str">
        <f>_xlfn.IFNA(VLOOKUP(A1126,'ACCESS EXPORT'!A:AP,42,0),"")</f>
        <v>Maria Angel</v>
      </c>
      <c r="AA1126" s="26" t="str">
        <f>_xlfn.IFNA(VLOOKUP(A1126,'ACCESS EXPORT'!A:AQ,43,0),"")</f>
        <v>Heather McComb</v>
      </c>
    </row>
    <row r="1127" spans="1:27" ht="18.75" x14ac:dyDescent="0.25">
      <c r="A1127" s="33">
        <v>222</v>
      </c>
      <c r="B1127" s="10">
        <v>1492</v>
      </c>
      <c r="C1127" s="7" t="str">
        <f ca="1">IFERROR(UPPER(IF(AND('ACCESS EXPORT'!AA1127="",'ACCESS EXPORT'!Z1127=""),VLOOKUP(A1127,'ACCESS EXPORT'!$A:$AF,32,FALSE),(IF('ACCESS EXPORT'!AA1127&lt;&gt;"",CONCATENATE(VLOOKUP(A1127,'ACCESS EXPORT'!$A:$AF,32,FALSE)," (Closed",TEXT('ACCESS EXPORT'!AA1127," MM/DD/YYY)")),IF(TODAY()&lt;(('ACCESS EXPORT'!Z1127)+30),CONCATENATE(VLOOKUP(A1127,'ACCESS EXPORT'!$A:$AF,32,FALSE)," (Opens",TEXT('ACCESS EXPORT'!Z1127," MM/DD/YYY)")),VLOOKUP(A1127,'ACCESS EXPORT'!$A:$AF,32,FALSE)))))),"-")</f>
        <v>ADVENTHEALTH MEDICAL GROUP PEDIATRICS AT ORLANDO</v>
      </c>
      <c r="D1127" s="3" t="str">
        <f ca="1">IFERROR(UPPER(IF(AND('ACCESS EXPORT'!AA1127="",'ACCESS EXPORT'!Z1127=""),VLOOKUP(A1127,'ACCESS EXPORT'!$A:$AF,28,FALSE),(IF('ACCESS EXPORT'!AA1127&lt;&gt;"",CONCATENATE(VLOOKUP(A1127,'ACCESS EXPORT'!$A:$AF,28,FALSE)," (Closed",TEXT('ACCESS EXPORT'!AA1127," MM/DD/YYY)")),IF(TODAY()&lt;(('ACCESS EXPORT'!Z1127)+30),CONCATENATE(VLOOKUP(A1127,'ACCESS EXPORT'!$A:$AF,28,FALSE)," (Opens",TEXT('ACCESS EXPORT'!Z1127," MM/DD/YYY)")),VLOOKUP(A1127,'ACCESS EXPORT'!$A:$AF,28,FALSE)))))),"-")</f>
        <v>LOCH HAVEN PEDIATRICS</v>
      </c>
      <c r="E1127" s="3" t="str">
        <f>VLOOKUP($A1127,'ACCESS EXPORT'!$A:$AF,3,FALSE)</f>
        <v>8143</v>
      </c>
      <c r="F1127" s="3" t="str">
        <f>UPPER(CONCATENATE(VLOOKUP(A1127,'ACCESS EXPORT'!$A:$AF,4,FALSE)," ",VLOOKUP(A1127,'ACCESS EXPORT'!$A:$AF,5,FALSE)," ",VLOOKUP(A1127,'ACCESS EXPORT'!$A:$AF,6,FALSE)," ",VLOOKUP(A1127,'ACCESS EXPORT'!$A:$AA,7,FALSE)," ",VLOOKUP(A1127,'ACCESS EXPORT'!$A:$AA,8,FALSE)))</f>
        <v>2902 N ORANGE AVE SUITE D ORLANDO FL 32804</v>
      </c>
      <c r="G1127" s="4" t="str">
        <f>UPPER(VLOOKUP($A1127,'ACCESS EXPORT'!$A:$AF,9,FALSE))</f>
        <v>ORANGE</v>
      </c>
      <c r="H1127" s="4" t="str">
        <f>_xlfn.IFNA(VLOOKUP($B1127,'ACCESS EXPORT'!$B:$J,9,FALSE),"")</f>
        <v>Childrens</v>
      </c>
      <c r="I1127" s="3" t="str">
        <f>CONCATENATE("(P)",VLOOKUP($A1127,'ACCESS EXPORT'!$A:$AF,11,FALSE)," (F)",VLOOKUP($A1127,'ACCESS EXPORT'!$A:$AF,29,FALSE))</f>
        <v>(P)(407) 898-4116 (F)(407) 894-1091</v>
      </c>
      <c r="J1127" s="4" t="str">
        <f>UPPER(VLOOKUP($A1127,'ACCESS EXPORT'!$A:$AF,12,FALSE))</f>
        <v>PEDIATRICS</v>
      </c>
      <c r="K1127" s="4" t="str">
        <f>UPPER(VLOOKUP($A1127,'ACCESS EXPORT'!$A:$AF,13,FALSE))</f>
        <v>MARLENE HOLLAND</v>
      </c>
      <c r="L1127" s="3" t="str">
        <f>IF(AND(VLOOKUP(A1127,'ACCESS EXPORT'!A:AE,1,0),'ACCESS EXPORT'!N1127=""),UPPER(CONCATENATE('ACCESS EXPORT'!AE1127)),IF(VLOOKUP(A1127,'ACCESS EXPORT'!A:AE,1,0),UPPER(CONCATENATE('ACCESS EXPORT'!N1127," "&amp;CHAR(10),'ACCESS EXPORT'!AE1127))))</f>
        <v>DAWN LEE 
MUBINA LAKHA (PRAC. ADMIN)</v>
      </c>
      <c r="M1127" s="4" t="str">
        <f>UPPER(VLOOKUP($A1127,'ACCESS EXPORT'!$A:$O,15,FALSE))</f>
        <v>BEVERLY WILKINS (OS)</v>
      </c>
      <c r="N1127" s="4" t="str">
        <f ca="1">IF(AND('ACCESS EXPORT'!X1127="",'ACCESS EXPORT'!Y1127=""),IF('ACCESS EXPORT'!V1127&lt;&gt;"",(IF(TODAY()-'ACCESS EXPORT'!V1127&gt;=-60,UPPER(CONCATENATE(VLOOKUP(B1127,'ACCESS EXPORT'!$B:$P,15,FALSE),""&amp;CHAR(10)&amp;"(SEP",TEXT('ACCESS EXPORT'!V1127," MM/DD/YYY)"))),IF(TODAY()-'ACCESS EXPORT'!V1127&lt;0,UPPER(VLOOKUP(B1127,'ACCESS EXPORT'!$B:$P,15,FALSE)),UPPER(VLOOKUP(B1127,'ACCESS EXPORT'!$B:$P,15,FALSE))))),IF('ACCESS EXPORT'!U1127="",UPPER(VLOOKUP(B1127,'ACCESS EXPORT'!$B:$P,15,FALSE)),IF(TODAY()-'ACCESS EXPORT'!U1127&lt;=30,CONCATENATE(UPPER(VLOOKUP(B1127,'ACCESS EXPORT'!$B:$P,15,FALSE)),""&amp;CHAR(10)&amp;"(NEW",TEXT('ACCESS EXPORT'!U1127," MM/DD/YYY)")),IF(AND(TODAY()-'ACCESS EXPORT'!U1127&gt;30,TODAY()&gt;0),UPPER(VLOOKUP(B1127,'ACCESS EXPORT'!$B:$P,15,FALSE)))))),IF('ACCESS EXPORT'!Y1127&lt;&gt;"",UPPER(CONCATENATE(UPPER(VLOOKUP(B1127,'ACCESS EXPORT'!$B:$P,15,FALSE)),""&amp;CHAR(10)&amp;"(Transfer Out",TEXT('ACCESS EXPORT'!Y1127," MM/DD/YYY)"))),IF('ACCESS EXPORT'!X1127&lt;&gt;"",UPPER(CONCATENATE(UPPER(VLOOKUP(B1127,'ACCESS EXPORT'!$B:$P,15,FALSE)),""&amp;CHAR(10)&amp;"(Transfer In",TEXT('ACCESS EXPORT'!X1127," MM/DD/YYY)"))))))</f>
        <v>DEEB, DANUTA</v>
      </c>
      <c r="O1127" s="4" t="str">
        <f>_xlfn.IFNA(VLOOKUP(B1127,'ACCESS EXPORT'!$B:$Q,16,FALSE),"")</f>
        <v>MD</v>
      </c>
      <c r="P1127" s="4" t="str">
        <f>_xlfn.IFNA(VLOOKUP(B1127,'ACCESS EXPORT'!B:W,22,FALSE),"-")</f>
        <v>1275580557</v>
      </c>
      <c r="Q1127" s="4" t="str">
        <f>_xlfn.IFNA(VLOOKUP(A1127,'ACCESS EXPORT'!$A:$AG,33,0),"-")</f>
        <v>Julie Morris</v>
      </c>
      <c r="R1127" s="4" t="str">
        <f>_xlfn.IFNA(VLOOKUP(A1127,'ACCESS EXPORT'!$A:$AH,34,0),"-")</f>
        <v>Amanda Dowd</v>
      </c>
      <c r="S1127" s="4" t="str">
        <f>_xlfn.IFNA(VLOOKUP(A1127,'ACCESS EXPORT'!$A:$AI,35,0),"-")</f>
        <v>Courtney Powell</v>
      </c>
      <c r="T1127" s="4" t="str">
        <f>_xlfn.IFNA(VLOOKUP(A1127,'ACCESS EXPORT'!$A:$AJ,36,0),"-")</f>
        <v>Ishmael Molyneaux</v>
      </c>
      <c r="U1127" s="4" t="str">
        <f>_xlfn.IFNA(VLOOKUP(A1127,'ACCESS EXPORT'!$A:$AK,37,0),"-")</f>
        <v>athena</v>
      </c>
      <c r="V1127" s="4" t="str">
        <f>_xlfn.IFNA(VLOOKUP(A1127,'ACCESS EXPORT'!$A:$AL,38,0),"-")</f>
        <v>FHMG_LOCH HAVEN PED</v>
      </c>
      <c r="W1127" s="4" t="str">
        <f>_xlfn.IFNA(VLOOKUP(A1127,'ACCESS EXPORT'!$A:$AM,39,0),"-")</f>
        <v/>
      </c>
      <c r="X1127" s="4" t="str">
        <f>_xlfn.IFNA(VLOOKUP(A1127,'ACCESS EXPORT'!$A:$AN,40,0),"-")</f>
        <v>Libia Villaquiran / Jenny Green</v>
      </c>
      <c r="Y1127" s="26" t="str">
        <f>_xlfn.IFNA(VLOOKUP(A1127,'ACCESS EXPORT'!A:AO,41,0),"")</f>
        <v>Melissa Miller</v>
      </c>
      <c r="Z1127" s="26" t="str">
        <f>_xlfn.IFNA(VLOOKUP(A1127,'ACCESS EXPORT'!A:AP,42,0),"")</f>
        <v>Maria Angel</v>
      </c>
      <c r="AA1127" s="26" t="str">
        <f>_xlfn.IFNA(VLOOKUP(A1127,'ACCESS EXPORT'!A:AQ,43,0),"")</f>
        <v>Heather McComb</v>
      </c>
    </row>
    <row r="1128" spans="1:27" ht="18.75" x14ac:dyDescent="0.25">
      <c r="A1128" s="33">
        <v>222</v>
      </c>
      <c r="B1128" s="10">
        <v>1112</v>
      </c>
      <c r="C1128" s="7" t="str">
        <f ca="1">IFERROR(UPPER(IF(AND('ACCESS EXPORT'!AA1128="",'ACCESS EXPORT'!Z1128=""),VLOOKUP(A1128,'ACCESS EXPORT'!$A:$AF,32,FALSE),(IF('ACCESS EXPORT'!AA1128&lt;&gt;"",CONCATENATE(VLOOKUP(A1128,'ACCESS EXPORT'!$A:$AF,32,FALSE)," (Closed",TEXT('ACCESS EXPORT'!AA1128," MM/DD/YYY)")),IF(TODAY()&lt;(('ACCESS EXPORT'!Z1128)+30),CONCATENATE(VLOOKUP(A1128,'ACCESS EXPORT'!$A:$AF,32,FALSE)," (Opens",TEXT('ACCESS EXPORT'!Z1128," MM/DD/YYY)")),VLOOKUP(A1128,'ACCESS EXPORT'!$A:$AF,32,FALSE)))))),"-")</f>
        <v>ADVENTHEALTH MEDICAL GROUP PEDIATRICS AT ORLANDO</v>
      </c>
      <c r="D1128" s="3" t="str">
        <f ca="1">IFERROR(UPPER(IF(AND('ACCESS EXPORT'!AA1128="",'ACCESS EXPORT'!Z1128=""),VLOOKUP(A1128,'ACCESS EXPORT'!$A:$AF,28,FALSE),(IF('ACCESS EXPORT'!AA1128&lt;&gt;"",CONCATENATE(VLOOKUP(A1128,'ACCESS EXPORT'!$A:$AF,28,FALSE)," (Closed",TEXT('ACCESS EXPORT'!AA1128," MM/DD/YYY)")),IF(TODAY()&lt;(('ACCESS EXPORT'!Z1128)+30),CONCATENATE(VLOOKUP(A1128,'ACCESS EXPORT'!$A:$AF,28,FALSE)," (Opens",TEXT('ACCESS EXPORT'!Z1128," MM/DD/YYY)")),VLOOKUP(A1128,'ACCESS EXPORT'!$A:$AF,28,FALSE)))))),"-")</f>
        <v>LOCH HAVEN PEDIATRICS</v>
      </c>
      <c r="E1128" s="3" t="str">
        <f>VLOOKUP($A1128,'ACCESS EXPORT'!$A:$AF,3,FALSE)</f>
        <v>8143</v>
      </c>
      <c r="F1128" s="3" t="str">
        <f>UPPER(CONCATENATE(VLOOKUP(A1128,'ACCESS EXPORT'!$A:$AF,4,FALSE)," ",VLOOKUP(A1128,'ACCESS EXPORT'!$A:$AF,5,FALSE)," ",VLOOKUP(A1128,'ACCESS EXPORT'!$A:$AF,6,FALSE)," ",VLOOKUP(A1128,'ACCESS EXPORT'!$A:$AA,7,FALSE)," ",VLOOKUP(A1128,'ACCESS EXPORT'!$A:$AA,8,FALSE)))</f>
        <v>2902 N ORANGE AVE SUITE D ORLANDO FL 32804</v>
      </c>
      <c r="G1128" s="4" t="str">
        <f>UPPER(VLOOKUP($A1128,'ACCESS EXPORT'!$A:$AF,9,FALSE))</f>
        <v>ORANGE</v>
      </c>
      <c r="H1128" s="4" t="str">
        <f>_xlfn.IFNA(VLOOKUP($B1128,'ACCESS EXPORT'!$B:$J,9,FALSE),"")</f>
        <v>Childrens</v>
      </c>
      <c r="I1128" s="3" t="str">
        <f>CONCATENATE("(P)",VLOOKUP($A1128,'ACCESS EXPORT'!$A:$AF,11,FALSE)," (F)",VLOOKUP($A1128,'ACCESS EXPORT'!$A:$AF,29,FALSE))</f>
        <v>(P)(407) 898-4116 (F)(407) 894-1091</v>
      </c>
      <c r="J1128" s="4" t="str">
        <f>UPPER(VLOOKUP($A1128,'ACCESS EXPORT'!$A:$AF,12,FALSE))</f>
        <v>PEDIATRICS</v>
      </c>
      <c r="K1128" s="4" t="str">
        <f>UPPER(VLOOKUP($A1128,'ACCESS EXPORT'!$A:$AF,13,FALSE))</f>
        <v>MARLENE HOLLAND</v>
      </c>
      <c r="L1128" s="3" t="str">
        <f>IF(AND(VLOOKUP(A1128,'ACCESS EXPORT'!A:AE,1,0),'ACCESS EXPORT'!N1128=""),UPPER(CONCATENATE('ACCESS EXPORT'!AE1128)),IF(VLOOKUP(A1128,'ACCESS EXPORT'!A:AE,1,0),UPPER(CONCATENATE('ACCESS EXPORT'!N1128," "&amp;CHAR(10),'ACCESS EXPORT'!AE1128))))</f>
        <v>DAWN LEE 
MUBINA LAKHA (PRAC. ADMIN)</v>
      </c>
      <c r="M1128" s="4" t="str">
        <f>UPPER(VLOOKUP($A1128,'ACCESS EXPORT'!$A:$O,15,FALSE))</f>
        <v>BEVERLY WILKINS (OS)</v>
      </c>
      <c r="N1128" s="4" t="str">
        <f ca="1">IF(AND('ACCESS EXPORT'!X1128="",'ACCESS EXPORT'!Y1128=""),IF('ACCESS EXPORT'!V1128&lt;&gt;"",(IF(TODAY()-'ACCESS EXPORT'!V1128&gt;=-60,UPPER(CONCATENATE(VLOOKUP(B1128,'ACCESS EXPORT'!$B:$P,15,FALSE),""&amp;CHAR(10)&amp;"(SEP",TEXT('ACCESS EXPORT'!V1128," MM/DD/YYY)"))),IF(TODAY()-'ACCESS EXPORT'!V1128&lt;0,UPPER(VLOOKUP(B1128,'ACCESS EXPORT'!$B:$P,15,FALSE)),UPPER(VLOOKUP(B1128,'ACCESS EXPORT'!$B:$P,15,FALSE))))),IF('ACCESS EXPORT'!U1128="",UPPER(VLOOKUP(B1128,'ACCESS EXPORT'!$B:$P,15,FALSE)),IF(TODAY()-'ACCESS EXPORT'!U1128&lt;=30,CONCATENATE(UPPER(VLOOKUP(B1128,'ACCESS EXPORT'!$B:$P,15,FALSE)),""&amp;CHAR(10)&amp;"(NEW",TEXT('ACCESS EXPORT'!U1128," MM/DD/YYY)")),IF(AND(TODAY()-'ACCESS EXPORT'!U1128&gt;30,TODAY()&gt;0),UPPER(VLOOKUP(B1128,'ACCESS EXPORT'!$B:$P,15,FALSE)))))),IF('ACCESS EXPORT'!Y1128&lt;&gt;"",UPPER(CONCATENATE(UPPER(VLOOKUP(B1128,'ACCESS EXPORT'!$B:$P,15,FALSE)),""&amp;CHAR(10)&amp;"(Transfer Out",TEXT('ACCESS EXPORT'!Y1128," MM/DD/YYY)"))),IF('ACCESS EXPORT'!X1128&lt;&gt;"",UPPER(CONCATENATE(UPPER(VLOOKUP(B1128,'ACCESS EXPORT'!$B:$P,15,FALSE)),""&amp;CHAR(10)&amp;"(Transfer In",TEXT('ACCESS EXPORT'!X1128," MM/DD/YYY)"))))))</f>
        <v>NORDEN, MICHELLE</v>
      </c>
      <c r="O1128" s="4" t="str">
        <f>_xlfn.IFNA(VLOOKUP(B1128,'ACCESS EXPORT'!$B:$Q,16,FALSE),"")</f>
        <v>MD</v>
      </c>
      <c r="P1128" s="4" t="str">
        <f>_xlfn.IFNA(VLOOKUP(B1128,'ACCESS EXPORT'!B:W,22,FALSE),"-")</f>
        <v>1003067612</v>
      </c>
      <c r="Q1128" s="4" t="str">
        <f>_xlfn.IFNA(VLOOKUP(A1128,'ACCESS EXPORT'!$A:$AG,33,0),"-")</f>
        <v>Julie Morris</v>
      </c>
      <c r="R1128" s="4" t="str">
        <f>_xlfn.IFNA(VLOOKUP(A1128,'ACCESS EXPORT'!$A:$AH,34,0),"-")</f>
        <v>Amanda Dowd</v>
      </c>
      <c r="S1128" s="4" t="str">
        <f>_xlfn.IFNA(VLOOKUP(A1128,'ACCESS EXPORT'!$A:$AI,35,0),"-")</f>
        <v>Courtney Powell</v>
      </c>
      <c r="T1128" s="4" t="str">
        <f>_xlfn.IFNA(VLOOKUP(A1128,'ACCESS EXPORT'!$A:$AJ,36,0),"-")</f>
        <v>Ishmael Molyneaux</v>
      </c>
      <c r="U1128" s="4" t="str">
        <f>_xlfn.IFNA(VLOOKUP(A1128,'ACCESS EXPORT'!$A:$AK,37,0),"-")</f>
        <v>athena</v>
      </c>
      <c r="V1128" s="4" t="str">
        <f>_xlfn.IFNA(VLOOKUP(A1128,'ACCESS EXPORT'!$A:$AL,38,0),"-")</f>
        <v>FHMG_LOCH HAVEN PED</v>
      </c>
      <c r="W1128" s="4" t="str">
        <f>_xlfn.IFNA(VLOOKUP(A1128,'ACCESS EXPORT'!$A:$AM,39,0),"-")</f>
        <v/>
      </c>
      <c r="X1128" s="4" t="str">
        <f>_xlfn.IFNA(VLOOKUP(A1128,'ACCESS EXPORT'!$A:$AN,40,0),"-")</f>
        <v>Libia Villaquiran / Jenny Green</v>
      </c>
      <c r="Y1128" s="26" t="str">
        <f>_xlfn.IFNA(VLOOKUP(A1128,'ACCESS EXPORT'!A:AO,41,0),"")</f>
        <v>Melissa Miller</v>
      </c>
      <c r="Z1128" s="26" t="str">
        <f>_xlfn.IFNA(VLOOKUP(A1128,'ACCESS EXPORT'!A:AP,42,0),"")</f>
        <v>Maria Angel</v>
      </c>
      <c r="AA1128" s="26" t="str">
        <f>_xlfn.IFNA(VLOOKUP(A1128,'ACCESS EXPORT'!A:AQ,43,0),"")</f>
        <v>Heather McComb</v>
      </c>
    </row>
    <row r="1129" spans="1:27" ht="18.75" x14ac:dyDescent="0.25">
      <c r="A1129" s="33">
        <v>213</v>
      </c>
      <c r="B1129" s="10">
        <v>1475</v>
      </c>
      <c r="C1129" s="7" t="str">
        <f ca="1">IFERROR(UPPER(IF(AND('ACCESS EXPORT'!AA1129="",'ACCESS EXPORT'!Z1129=""),VLOOKUP(A1129,'ACCESS EXPORT'!$A:$AF,32,FALSE),(IF('ACCESS EXPORT'!AA1129&lt;&gt;"",CONCATENATE(VLOOKUP(A1129,'ACCESS EXPORT'!$A:$AF,32,FALSE)," (Closed",TEXT('ACCESS EXPORT'!AA1129," MM/DD/YYY)")),IF(TODAY()&lt;(('ACCESS EXPORT'!Z1129)+30),CONCATENATE(VLOOKUP(A1129,'ACCESS EXPORT'!$A:$AF,32,FALSE)," (Opens",TEXT('ACCESS EXPORT'!Z1129," MM/DD/YYY)")),VLOOKUP(A1129,'ACCESS EXPORT'!$A:$AF,32,FALSE)))))),"-")</f>
        <v>ADVENTHEALTH MEDICAL GROUP SPORTS MEDICINE AT LAKE NONA</v>
      </c>
      <c r="D1129" s="3" t="str">
        <f ca="1">IFERROR(UPPER(IF(AND('ACCESS EXPORT'!AA1129="",'ACCESS EXPORT'!Z1129=""),VLOOKUP(A1129,'ACCESS EXPORT'!$A:$AF,28,FALSE),(IF('ACCESS EXPORT'!AA1129&lt;&gt;"",CONCATENATE(VLOOKUP(A1129,'ACCESS EXPORT'!$A:$AF,28,FALSE)," (Closed",TEXT('ACCESS EXPORT'!AA1129," MM/DD/YYY)")),IF(TODAY()&lt;(('ACCESS EXPORT'!Z1129)+30),CONCATENATE(VLOOKUP(A1129,'ACCESS EXPORT'!$A:$AF,28,FALSE)," (Opens",TEXT('ACCESS EXPORT'!Z1129," MM/DD/YYY)")),VLOOKUP(A1129,'ACCESS EXPORT'!$A:$AF,28,FALSE)))))),"-")</f>
        <v>LAKE NONA - SPORTS MEDICINE</v>
      </c>
      <c r="E1129" s="3" t="str">
        <f>VLOOKUP($A1129,'ACCESS EXPORT'!$A:$AF,3,FALSE)</f>
        <v>8150</v>
      </c>
      <c r="F1129" s="3" t="str">
        <f>UPPER(CONCATENATE(VLOOKUP(A1129,'ACCESS EXPORT'!$A:$AF,4,FALSE)," ",VLOOKUP(A1129,'ACCESS EXPORT'!$A:$AF,5,FALSE)," ",VLOOKUP(A1129,'ACCESS EXPORT'!$A:$AF,6,FALSE)," ",VLOOKUP(A1129,'ACCESS EXPORT'!$A:$AA,7,FALSE)," ",VLOOKUP(A1129,'ACCESS EXPORT'!$A:$AA,8,FALSE)))</f>
        <v>9975 TAVISTOCK LAKES BLVD SUITE 220 ORLANDO FL 32827</v>
      </c>
      <c r="G1129" s="4" t="str">
        <f>UPPER(VLOOKUP($A1129,'ACCESS EXPORT'!$A:$AF,9,FALSE))</f>
        <v>ORANGE</v>
      </c>
      <c r="H1129" s="4" t="str">
        <f>_xlfn.IFNA(VLOOKUP($B1129,'ACCESS EXPORT'!$B:$J,9,FALSE),"")</f>
        <v>NE</v>
      </c>
      <c r="I1129" s="3" t="str">
        <f>CONCATENATE("(P)",VLOOKUP($A1129,'ACCESS EXPORT'!$A:$AF,11,FALSE)," (F)",VLOOKUP($A1129,'ACCESS EXPORT'!$A:$AF,29,FALSE))</f>
        <v>(P)(407)930-7801 (F)(407)930-7806</v>
      </c>
      <c r="J1129" s="4" t="str">
        <f>UPPER(VLOOKUP($A1129,'ACCESS EXPORT'!$A:$AF,12,FALSE))</f>
        <v>SPORTS MEDICINE</v>
      </c>
      <c r="K1129" s="4" t="str">
        <f>UPPER(VLOOKUP($A1129,'ACCESS EXPORT'!$A:$AF,13,FALSE))</f>
        <v>DEBORAH HAYWOOD</v>
      </c>
      <c r="L1129" s="3" t="str">
        <f>IF(AND(VLOOKUP(A1129,'ACCESS EXPORT'!A:AE,1,0),'ACCESS EXPORT'!N1129=""),UPPER(CONCATENATE('ACCESS EXPORT'!AE1129)),IF(VLOOKUP(A1129,'ACCESS EXPORT'!A:AE,1,0),UPPER(CONCATENATE('ACCESS EXPORT'!N1129," "&amp;CHAR(10),'ACCESS EXPORT'!AE1129))))</f>
        <v xml:space="preserve">CRYSTAL BINKS 
</v>
      </c>
      <c r="M1129" s="4" t="str">
        <f>UPPER(VLOOKUP($A1129,'ACCESS EXPORT'!$A:$O,15,FALSE))</f>
        <v>ANGELA WILLIAMS (PM)</v>
      </c>
      <c r="N1129" s="4" t="str">
        <f ca="1">IF(AND('ACCESS EXPORT'!X1129="",'ACCESS EXPORT'!Y1129=""),IF('ACCESS EXPORT'!V1129&lt;&gt;"",(IF(TODAY()-'ACCESS EXPORT'!V1129&gt;=-60,UPPER(CONCATENATE(VLOOKUP(B1129,'ACCESS EXPORT'!$B:$P,15,FALSE),""&amp;CHAR(10)&amp;"(SEP",TEXT('ACCESS EXPORT'!V1129," MM/DD/YYY)"))),IF(TODAY()-'ACCESS EXPORT'!V1129&lt;0,UPPER(VLOOKUP(B1129,'ACCESS EXPORT'!$B:$P,15,FALSE)),UPPER(VLOOKUP(B1129,'ACCESS EXPORT'!$B:$P,15,FALSE))))),IF('ACCESS EXPORT'!U1129="",UPPER(VLOOKUP(B1129,'ACCESS EXPORT'!$B:$P,15,FALSE)),IF(TODAY()-'ACCESS EXPORT'!U1129&lt;=30,CONCATENATE(UPPER(VLOOKUP(B1129,'ACCESS EXPORT'!$B:$P,15,FALSE)),""&amp;CHAR(10)&amp;"(NEW",TEXT('ACCESS EXPORT'!U1129," MM/DD/YYY)")),IF(AND(TODAY()-'ACCESS EXPORT'!U1129&gt;30,TODAY()&gt;0),UPPER(VLOOKUP(B1129,'ACCESS EXPORT'!$B:$P,15,FALSE)))))),IF('ACCESS EXPORT'!Y1129&lt;&gt;"",UPPER(CONCATENATE(UPPER(VLOOKUP(B1129,'ACCESS EXPORT'!$B:$P,15,FALSE)),""&amp;CHAR(10)&amp;"(Transfer Out",TEXT('ACCESS EXPORT'!Y1129," MM/DD/YYY)"))),IF('ACCESS EXPORT'!X1129&lt;&gt;"",UPPER(CONCATENATE(UPPER(VLOOKUP(B1129,'ACCESS EXPORT'!$B:$P,15,FALSE)),""&amp;CHAR(10)&amp;"(Transfer In",TEXT('ACCESS EXPORT'!X1129," MM/DD/YYY)"))))))</f>
        <v>FELIX-RODRIGUEZ, WILLIAM</v>
      </c>
      <c r="O1129" s="4" t="str">
        <f>_xlfn.IFNA(VLOOKUP(B1129,'ACCESS EXPORT'!$B:$Q,16,FALSE),"")</f>
        <v>MD</v>
      </c>
      <c r="P1129" s="4" t="str">
        <f>_xlfn.IFNA(VLOOKUP(B1129,'ACCESS EXPORT'!B:W,22,FALSE),"-")</f>
        <v>1407013295</v>
      </c>
      <c r="Q1129" s="4" t="str">
        <f>_xlfn.IFNA(VLOOKUP(A1129,'ACCESS EXPORT'!$A:$AG,33,0),"-")</f>
        <v>Alejandra Torres</v>
      </c>
      <c r="R1129" s="4" t="str">
        <f>_xlfn.IFNA(VLOOKUP(A1129,'ACCESS EXPORT'!$A:$AH,34,0),"-")</f>
        <v>Carol Shane</v>
      </c>
      <c r="S1129" s="4" t="str">
        <f>_xlfn.IFNA(VLOOKUP(A1129,'ACCESS EXPORT'!$A:$AI,35,0),"-")</f>
        <v>Anna Bachtis</v>
      </c>
      <c r="T1129" s="4" t="str">
        <f>_xlfn.IFNA(VLOOKUP(A1129,'ACCESS EXPORT'!$A:$AJ,36,0),"-")</f>
        <v>Andrew Davis</v>
      </c>
      <c r="U1129" s="4" t="str">
        <f>_xlfn.IFNA(VLOOKUP(A1129,'ACCESS EXPORT'!$A:$AK,37,0),"-")</f>
        <v>athena</v>
      </c>
      <c r="V1129" s="4" t="str">
        <f>_xlfn.IFNA(VLOOKUP(A1129,'ACCESS EXPORT'!$A:$AL,38,0),"-")</f>
        <v>FHMG_LAKE NONA SPORTS MED</v>
      </c>
      <c r="W1129" s="4" t="str">
        <f>_xlfn.IFNA(VLOOKUP(A1129,'ACCESS EXPORT'!$A:$AM,39,0),"-")</f>
        <v/>
      </c>
      <c r="X1129" s="4" t="str">
        <f>_xlfn.IFNA(VLOOKUP(A1129,'ACCESS EXPORT'!$A:$AN,40,0),"-")</f>
        <v>Libia Villaquiran / Jenny Green</v>
      </c>
      <c r="Y1129" s="26" t="str">
        <f>_xlfn.IFNA(VLOOKUP(A1129,'ACCESS EXPORT'!A:AO,41,0),"")</f>
        <v>Carlos Calderon</v>
      </c>
      <c r="Z1129" s="26" t="str">
        <f>_xlfn.IFNA(VLOOKUP(A1129,'ACCESS EXPORT'!A:AP,42,0),"")</f>
        <v>Janice Scales</v>
      </c>
      <c r="AA1129" s="26" t="str">
        <f>_xlfn.IFNA(VLOOKUP(A1129,'ACCESS EXPORT'!A:AQ,43,0),"")</f>
        <v>Jenna Tomaselli</v>
      </c>
    </row>
    <row r="1130" spans="1:27" ht="18.75" x14ac:dyDescent="0.25">
      <c r="A1130" s="33">
        <v>168</v>
      </c>
      <c r="B1130" s="10">
        <v>1344</v>
      </c>
      <c r="C1130" s="7" t="str">
        <f ca="1">IFERROR(UPPER(IF(AND('ACCESS EXPORT'!AA1130="",'ACCESS EXPORT'!Z1130=""),VLOOKUP(A1130,'ACCESS EXPORT'!$A:$AF,32,FALSE),(IF('ACCESS EXPORT'!AA1130&lt;&gt;"",CONCATENATE(VLOOKUP(A1130,'ACCESS EXPORT'!$A:$AF,32,FALSE)," (Closed",TEXT('ACCESS EXPORT'!AA1130," MM/DD/YYY)")),IF(TODAY()&lt;(('ACCESS EXPORT'!Z1130)+30),CONCATENATE(VLOOKUP(A1130,'ACCESS EXPORT'!$A:$AF,32,FALSE)," (Opens",TEXT('ACCESS EXPORT'!Z1130," MM/DD/YYY)")),VLOOKUP(A1130,'ACCESS EXPORT'!$A:$AF,32,FALSE)))))),"-")</f>
        <v>ADVENTHEALTH MEDICAL GROUP NEUROPSYCHOLOGY AT ORLANDO</v>
      </c>
      <c r="D1130" s="3" t="str">
        <f ca="1">IFERROR(UPPER(IF(AND('ACCESS EXPORT'!AA1130="",'ACCESS EXPORT'!Z1130=""),VLOOKUP(A1130,'ACCESS EXPORT'!$A:$AF,28,FALSE),(IF('ACCESS EXPORT'!AA1130&lt;&gt;"",CONCATENATE(VLOOKUP(A1130,'ACCESS EXPORT'!$A:$AF,28,FALSE)," (Closed",TEXT('ACCESS EXPORT'!AA1130," MM/DD/YYY)")),IF(TODAY()&lt;(('ACCESS EXPORT'!Z1130)+30),CONCATENATE(VLOOKUP(A1130,'ACCESS EXPORT'!$A:$AF,28,FALSE)," (Opens",TEXT('ACCESS EXPORT'!Z1130," MM/DD/YYY)")),VLOOKUP(A1130,'ACCESS EXPORT'!$A:$AF,28,FALSE)))))),"-")</f>
        <v>FLORIDA CENTER FOR NEUROPSYCHOLOGY</v>
      </c>
      <c r="E1130" s="3" t="str">
        <f>VLOOKUP($A1130,'ACCESS EXPORT'!$A:$AF,3,FALSE)</f>
        <v>8160</v>
      </c>
      <c r="F1130" s="3" t="str">
        <f>UPPER(CONCATENATE(VLOOKUP(A1130,'ACCESS EXPORT'!$A:$AF,4,FALSE)," ",VLOOKUP(A1130,'ACCESS EXPORT'!$A:$AF,5,FALSE)," ",VLOOKUP(A1130,'ACCESS EXPORT'!$A:$AF,6,FALSE)," ",VLOOKUP(A1130,'ACCESS EXPORT'!$A:$AA,7,FALSE)," ",VLOOKUP(A1130,'ACCESS EXPORT'!$A:$AA,8,FALSE)))</f>
        <v>615 E PRINCETON ST SUITE 101 ORLANDO FL 32803</v>
      </c>
      <c r="G1130" s="4" t="str">
        <f>UPPER(VLOOKUP($A1130,'ACCESS EXPORT'!$A:$AF,9,FALSE))</f>
        <v>ORANGE</v>
      </c>
      <c r="H1130" s="4" t="str">
        <f>_xlfn.IFNA(VLOOKUP($B1130,'ACCESS EXPORT'!$B:$J,9,FALSE),"")</f>
        <v>Childrens</v>
      </c>
      <c r="I1130" s="3" t="str">
        <f>CONCATENATE("(P)",VLOOKUP($A1130,'ACCESS EXPORT'!$A:$AF,11,FALSE)," (F)",VLOOKUP($A1130,'ACCESS EXPORT'!$A:$AF,29,FALSE))</f>
        <v>(P)(407) 303-8877 (F)(407) 303-8811</v>
      </c>
      <c r="J1130" s="4" t="str">
        <f>UPPER(VLOOKUP($A1130,'ACCESS EXPORT'!$A:$AF,12,FALSE))</f>
        <v>NEURO/PSYCH</v>
      </c>
      <c r="K1130" s="4" t="str">
        <f>UPPER(VLOOKUP($A1130,'ACCESS EXPORT'!$A:$AF,13,FALSE))</f>
        <v>MARLENE HOLLAND</v>
      </c>
      <c r="L1130" s="3" t="str">
        <f>IF(AND(VLOOKUP(A1130,'ACCESS EXPORT'!A:AE,1,0),'ACCESS EXPORT'!N1130=""),UPPER(CONCATENATE('ACCESS EXPORT'!AE1130)),IF(VLOOKUP(A1130,'ACCESS EXPORT'!A:AE,1,0),UPPER(CONCATENATE('ACCESS EXPORT'!N1130," "&amp;CHAR(10),'ACCESS EXPORT'!AE1130))))</f>
        <v xml:space="preserve">LYNETTE KEELING 
</v>
      </c>
      <c r="M1130" s="4" t="str">
        <f>UPPER(VLOOKUP($A1130,'ACCESS EXPORT'!$A:$O,15,FALSE))</f>
        <v>MICHELLE HILL (PM)</v>
      </c>
      <c r="N1130" s="4" t="str">
        <f ca="1">IF(AND('ACCESS EXPORT'!X1130="",'ACCESS EXPORT'!Y1130=""),IF('ACCESS EXPORT'!V1130&lt;&gt;"",(IF(TODAY()-'ACCESS EXPORT'!V1130&gt;=-60,UPPER(CONCATENATE(VLOOKUP(B1130,'ACCESS EXPORT'!$B:$P,15,FALSE),""&amp;CHAR(10)&amp;"(SEP",TEXT('ACCESS EXPORT'!V1130," MM/DD/YYY)"))),IF(TODAY()-'ACCESS EXPORT'!V1130&lt;0,UPPER(VLOOKUP(B1130,'ACCESS EXPORT'!$B:$P,15,FALSE)),UPPER(VLOOKUP(B1130,'ACCESS EXPORT'!$B:$P,15,FALSE))))),IF('ACCESS EXPORT'!U1130="",UPPER(VLOOKUP(B1130,'ACCESS EXPORT'!$B:$P,15,FALSE)),IF(TODAY()-'ACCESS EXPORT'!U1130&lt;=30,CONCATENATE(UPPER(VLOOKUP(B1130,'ACCESS EXPORT'!$B:$P,15,FALSE)),""&amp;CHAR(10)&amp;"(NEW",TEXT('ACCESS EXPORT'!U1130," MM/DD/YYY)")),IF(AND(TODAY()-'ACCESS EXPORT'!U1130&gt;30,TODAY()&gt;0),UPPER(VLOOKUP(B1130,'ACCESS EXPORT'!$B:$P,15,FALSE)))))),IF('ACCESS EXPORT'!Y1130&lt;&gt;"",UPPER(CONCATENATE(UPPER(VLOOKUP(B1130,'ACCESS EXPORT'!$B:$P,15,FALSE)),""&amp;CHAR(10)&amp;"(Transfer Out",TEXT('ACCESS EXPORT'!Y1130," MM/DD/YYY)"))),IF('ACCESS EXPORT'!X1130&lt;&gt;"",UPPER(CONCATENATE(UPPER(VLOOKUP(B1130,'ACCESS EXPORT'!$B:$P,15,FALSE)),""&amp;CHAR(10)&amp;"(Transfer In",TEXT('ACCESS EXPORT'!X1130," MM/DD/YYY)"))))))</f>
        <v>LONGA, CATHERINE</v>
      </c>
      <c r="O1130" s="4" t="str">
        <f>_xlfn.IFNA(VLOOKUP(B1130,'ACCESS EXPORT'!$B:$Q,16,FALSE),"")</f>
        <v>PhD</v>
      </c>
      <c r="P1130" s="4" t="str">
        <f>_xlfn.IFNA(VLOOKUP(B1130,'ACCESS EXPORT'!B:W,22,FALSE),"-")</f>
        <v>1558734533</v>
      </c>
      <c r="Q1130" s="4" t="str">
        <f>_xlfn.IFNA(VLOOKUP(A1130,'ACCESS EXPORT'!$A:$AG,33,0),"-")</f>
        <v>Pat Lanier</v>
      </c>
      <c r="R1130" s="4" t="str">
        <f>_xlfn.IFNA(VLOOKUP(A1130,'ACCESS EXPORT'!$A:$AH,34,0),"-")</f>
        <v>Amanda Dowd</v>
      </c>
      <c r="S1130" s="4" t="str">
        <f>_xlfn.IFNA(VLOOKUP(A1130,'ACCESS EXPORT'!$A:$AI,35,0),"-")</f>
        <v>Courtney Powell</v>
      </c>
      <c r="T1130" s="4" t="str">
        <f>_xlfn.IFNA(VLOOKUP(A1130,'ACCESS EXPORT'!$A:$AJ,36,0),"-")</f>
        <v>Ishmael Molyneaux</v>
      </c>
      <c r="U1130" s="4" t="str">
        <f>_xlfn.IFNA(VLOOKUP(A1130,'ACCESS EXPORT'!$A:$AK,37,0),"-")</f>
        <v>Cerner</v>
      </c>
      <c r="V1130" s="4" t="str">
        <f>_xlfn.IFNA(VLOOKUP(A1130,'ACCESS EXPORT'!$A:$AL,38,0),"-")</f>
        <v>FHMGBH_FL CTR FOR NEURO PSY</v>
      </c>
      <c r="W1130" s="4" t="str">
        <f>_xlfn.IFNA(VLOOKUP(A1130,'ACCESS EXPORT'!$A:$AM,39,0),"-")</f>
        <v/>
      </c>
      <c r="X1130" s="4" t="str">
        <f>_xlfn.IFNA(VLOOKUP(A1130,'ACCESS EXPORT'!$A:$AN,40,0),"-")</f>
        <v>David Mercer</v>
      </c>
      <c r="Y1130" s="26" t="str">
        <f>_xlfn.IFNA(VLOOKUP(A1130,'ACCESS EXPORT'!A:AO,41,0),"")</f>
        <v>Candace Pischetola</v>
      </c>
      <c r="Z1130" s="26" t="str">
        <f>_xlfn.IFNA(VLOOKUP(A1130,'ACCESS EXPORT'!A:AP,42,0),"")</f>
        <v>Maria Angel</v>
      </c>
      <c r="AA1130" s="26" t="str">
        <f>_xlfn.IFNA(VLOOKUP(A1130,'ACCESS EXPORT'!A:AQ,43,0),"")</f>
        <v>Jennifer Harper</v>
      </c>
    </row>
    <row r="1131" spans="1:27" ht="18.75" x14ac:dyDescent="0.25">
      <c r="A1131" s="33">
        <v>168</v>
      </c>
      <c r="B1131" s="10">
        <v>1343</v>
      </c>
      <c r="C1131" s="7" t="str">
        <f ca="1">IFERROR(UPPER(IF(AND('ACCESS EXPORT'!AA1131="",'ACCESS EXPORT'!Z1131=""),VLOOKUP(A1131,'ACCESS EXPORT'!$A:$AF,32,FALSE),(IF('ACCESS EXPORT'!AA1131&lt;&gt;"",CONCATENATE(VLOOKUP(A1131,'ACCESS EXPORT'!$A:$AF,32,FALSE)," (Closed",TEXT('ACCESS EXPORT'!AA1131," MM/DD/YYY)")),IF(TODAY()&lt;(('ACCESS EXPORT'!Z1131)+30),CONCATENATE(VLOOKUP(A1131,'ACCESS EXPORT'!$A:$AF,32,FALSE)," (Opens",TEXT('ACCESS EXPORT'!Z1131," MM/DD/YYY)")),VLOOKUP(A1131,'ACCESS EXPORT'!$A:$AF,32,FALSE)))))),"-")</f>
        <v>ADVENTHEALTH MEDICAL GROUP NEUROPSYCHOLOGY AT ORLANDO</v>
      </c>
      <c r="D1131" s="3" t="str">
        <f ca="1">IFERROR(UPPER(IF(AND('ACCESS EXPORT'!AA1131="",'ACCESS EXPORT'!Z1131=""),VLOOKUP(A1131,'ACCESS EXPORT'!$A:$AF,28,FALSE),(IF('ACCESS EXPORT'!AA1131&lt;&gt;"",CONCATENATE(VLOOKUP(A1131,'ACCESS EXPORT'!$A:$AF,28,FALSE)," (Closed",TEXT('ACCESS EXPORT'!AA1131," MM/DD/YYY)")),IF(TODAY()&lt;(('ACCESS EXPORT'!Z1131)+30),CONCATENATE(VLOOKUP(A1131,'ACCESS EXPORT'!$A:$AF,28,FALSE)," (Opens",TEXT('ACCESS EXPORT'!Z1131," MM/DD/YYY)")),VLOOKUP(A1131,'ACCESS EXPORT'!$A:$AF,28,FALSE)))))),"-")</f>
        <v>FLORIDA CENTER FOR NEUROPSYCHOLOGY</v>
      </c>
      <c r="E1131" s="3" t="str">
        <f>VLOOKUP($A1131,'ACCESS EXPORT'!$A:$AF,3,FALSE)</f>
        <v>8160</v>
      </c>
      <c r="F1131" s="3" t="str">
        <f>UPPER(CONCATENATE(VLOOKUP(A1131,'ACCESS EXPORT'!$A:$AF,4,FALSE)," ",VLOOKUP(A1131,'ACCESS EXPORT'!$A:$AF,5,FALSE)," ",VLOOKUP(A1131,'ACCESS EXPORT'!$A:$AF,6,FALSE)," ",VLOOKUP(A1131,'ACCESS EXPORT'!$A:$AA,7,FALSE)," ",VLOOKUP(A1131,'ACCESS EXPORT'!$A:$AA,8,FALSE)))</f>
        <v>615 E PRINCETON ST SUITE 101 ORLANDO FL 32803</v>
      </c>
      <c r="G1131" s="4" t="str">
        <f>UPPER(VLOOKUP($A1131,'ACCESS EXPORT'!$A:$AF,9,FALSE))</f>
        <v>ORANGE</v>
      </c>
      <c r="H1131" s="4" t="str">
        <f>_xlfn.IFNA(VLOOKUP($B1131,'ACCESS EXPORT'!$B:$J,9,FALSE),"")</f>
        <v>Childrens</v>
      </c>
      <c r="I1131" s="3" t="str">
        <f>CONCATENATE("(P)",VLOOKUP($A1131,'ACCESS EXPORT'!$A:$AF,11,FALSE)," (F)",VLOOKUP($A1131,'ACCESS EXPORT'!$A:$AF,29,FALSE))</f>
        <v>(P)(407) 303-8877 (F)(407) 303-8811</v>
      </c>
      <c r="J1131" s="4" t="str">
        <f>UPPER(VLOOKUP($A1131,'ACCESS EXPORT'!$A:$AF,12,FALSE))</f>
        <v>NEURO/PSYCH</v>
      </c>
      <c r="K1131" s="4" t="str">
        <f>UPPER(VLOOKUP($A1131,'ACCESS EXPORT'!$A:$AF,13,FALSE))</f>
        <v>MARLENE HOLLAND</v>
      </c>
      <c r="L1131" s="3" t="str">
        <f>IF(AND(VLOOKUP(A1131,'ACCESS EXPORT'!A:AE,1,0),'ACCESS EXPORT'!N1131=""),UPPER(CONCATENATE('ACCESS EXPORT'!AE1131)),IF(VLOOKUP(A1131,'ACCESS EXPORT'!A:AE,1,0),UPPER(CONCATENATE('ACCESS EXPORT'!N1131," "&amp;CHAR(10),'ACCESS EXPORT'!AE1131))))</f>
        <v xml:space="preserve">LYNETTE KEELING 
</v>
      </c>
      <c r="M1131" s="4" t="str">
        <f>UPPER(VLOOKUP($A1131,'ACCESS EXPORT'!$A:$O,15,FALSE))</f>
        <v>MICHELLE HILL (PM)</v>
      </c>
      <c r="N1131" s="4" t="str">
        <f ca="1">IF(AND('ACCESS EXPORT'!X1131="",'ACCESS EXPORT'!Y1131=""),IF('ACCESS EXPORT'!V1131&lt;&gt;"",(IF(TODAY()-'ACCESS EXPORT'!V1131&gt;=-60,UPPER(CONCATENATE(VLOOKUP(B1131,'ACCESS EXPORT'!$B:$P,15,FALSE),""&amp;CHAR(10)&amp;"(SEP",TEXT('ACCESS EXPORT'!V1131," MM/DD/YYY)"))),IF(TODAY()-'ACCESS EXPORT'!V1131&lt;0,UPPER(VLOOKUP(B1131,'ACCESS EXPORT'!$B:$P,15,FALSE)),UPPER(VLOOKUP(B1131,'ACCESS EXPORT'!$B:$P,15,FALSE))))),IF('ACCESS EXPORT'!U1131="",UPPER(VLOOKUP(B1131,'ACCESS EXPORT'!$B:$P,15,FALSE)),IF(TODAY()-'ACCESS EXPORT'!U1131&lt;=30,CONCATENATE(UPPER(VLOOKUP(B1131,'ACCESS EXPORT'!$B:$P,15,FALSE)),""&amp;CHAR(10)&amp;"(NEW",TEXT('ACCESS EXPORT'!U1131," MM/DD/YYY)")),IF(AND(TODAY()-'ACCESS EXPORT'!U1131&gt;30,TODAY()&gt;0),UPPER(VLOOKUP(B1131,'ACCESS EXPORT'!$B:$P,15,FALSE)))))),IF('ACCESS EXPORT'!Y1131&lt;&gt;"",UPPER(CONCATENATE(UPPER(VLOOKUP(B1131,'ACCESS EXPORT'!$B:$P,15,FALSE)),""&amp;CHAR(10)&amp;"(Transfer Out",TEXT('ACCESS EXPORT'!Y1131," MM/DD/YYY)"))),IF('ACCESS EXPORT'!X1131&lt;&gt;"",UPPER(CONCATENATE(UPPER(VLOOKUP(B1131,'ACCESS EXPORT'!$B:$P,15,FALSE)),""&amp;CHAR(10)&amp;"(Transfer In",TEXT('ACCESS EXPORT'!X1131," MM/DD/YYY)"))))))</f>
        <v>WESTERVELD, MICHAEL</v>
      </c>
      <c r="O1131" s="4" t="str">
        <f>_xlfn.IFNA(VLOOKUP(B1131,'ACCESS EXPORT'!$B:$Q,16,FALSE),"")</f>
        <v>PhD</v>
      </c>
      <c r="P1131" s="4" t="str">
        <f>_xlfn.IFNA(VLOOKUP(B1131,'ACCESS EXPORT'!B:W,22,FALSE),"-")</f>
        <v>1841275674</v>
      </c>
      <c r="Q1131" s="4" t="str">
        <f>_xlfn.IFNA(VLOOKUP(A1131,'ACCESS EXPORT'!$A:$AG,33,0),"-")</f>
        <v>Pat Lanier</v>
      </c>
      <c r="R1131" s="4" t="str">
        <f>_xlfn.IFNA(VLOOKUP(A1131,'ACCESS EXPORT'!$A:$AH,34,0),"-")</f>
        <v>Amanda Dowd</v>
      </c>
      <c r="S1131" s="4" t="str">
        <f>_xlfn.IFNA(VLOOKUP(A1131,'ACCESS EXPORT'!$A:$AI,35,0),"-")</f>
        <v>Courtney Powell</v>
      </c>
      <c r="T1131" s="4" t="str">
        <f>_xlfn.IFNA(VLOOKUP(A1131,'ACCESS EXPORT'!$A:$AJ,36,0),"-")</f>
        <v>Ishmael Molyneaux</v>
      </c>
      <c r="U1131" s="4" t="str">
        <f>_xlfn.IFNA(VLOOKUP(A1131,'ACCESS EXPORT'!$A:$AK,37,0),"-")</f>
        <v>Cerner</v>
      </c>
      <c r="V1131" s="4" t="str">
        <f>_xlfn.IFNA(VLOOKUP(A1131,'ACCESS EXPORT'!$A:$AL,38,0),"-")</f>
        <v>FHMGBH_FL CTR FOR NEURO PSY</v>
      </c>
      <c r="W1131" s="4" t="str">
        <f>_xlfn.IFNA(VLOOKUP(A1131,'ACCESS EXPORT'!$A:$AM,39,0),"-")</f>
        <v/>
      </c>
      <c r="X1131" s="4" t="str">
        <f>_xlfn.IFNA(VLOOKUP(A1131,'ACCESS EXPORT'!$A:$AN,40,0),"-")</f>
        <v>David Mercer</v>
      </c>
      <c r="Y1131" s="26" t="str">
        <f>_xlfn.IFNA(VLOOKUP(A1131,'ACCESS EXPORT'!A:AO,41,0),"")</f>
        <v>Candace Pischetola</v>
      </c>
      <c r="Z1131" s="26" t="str">
        <f>_xlfn.IFNA(VLOOKUP(A1131,'ACCESS EXPORT'!A:AP,42,0),"")</f>
        <v>Maria Angel</v>
      </c>
      <c r="AA1131" s="26" t="str">
        <f>_xlfn.IFNA(VLOOKUP(A1131,'ACCESS EXPORT'!A:AQ,43,0),"")</f>
        <v>Jennifer Harper</v>
      </c>
    </row>
    <row r="1132" spans="1:27" ht="18.75" x14ac:dyDescent="0.25">
      <c r="A1132" s="33">
        <v>168</v>
      </c>
      <c r="B1132" s="10">
        <v>2008</v>
      </c>
      <c r="C1132" s="7" t="str">
        <f ca="1">IFERROR(UPPER(IF(AND('ACCESS EXPORT'!AA1132="",'ACCESS EXPORT'!Z1132=""),VLOOKUP(A1132,'ACCESS EXPORT'!$A:$AF,32,FALSE),(IF('ACCESS EXPORT'!AA1132&lt;&gt;"",CONCATENATE(VLOOKUP(A1132,'ACCESS EXPORT'!$A:$AF,32,FALSE)," (Closed",TEXT('ACCESS EXPORT'!AA1132," MM/DD/YYY)")),IF(TODAY()&lt;(('ACCESS EXPORT'!Z1132)+30),CONCATENATE(VLOOKUP(A1132,'ACCESS EXPORT'!$A:$AF,32,FALSE)," (Opens",TEXT('ACCESS EXPORT'!Z1132," MM/DD/YYY)")),VLOOKUP(A1132,'ACCESS EXPORT'!$A:$AF,32,FALSE)))))),"-")</f>
        <v>ADVENTHEALTH MEDICAL GROUP NEUROPSYCHOLOGY AT ORLANDO</v>
      </c>
      <c r="D1132" s="3" t="str">
        <f ca="1">IFERROR(UPPER(IF(AND('ACCESS EXPORT'!AA1132="",'ACCESS EXPORT'!Z1132=""),VLOOKUP(A1132,'ACCESS EXPORT'!$A:$AF,28,FALSE),(IF('ACCESS EXPORT'!AA1132&lt;&gt;"",CONCATENATE(VLOOKUP(A1132,'ACCESS EXPORT'!$A:$AF,28,FALSE)," (Closed",TEXT('ACCESS EXPORT'!AA1132," MM/DD/YYY)")),IF(TODAY()&lt;(('ACCESS EXPORT'!Z1132)+30),CONCATENATE(VLOOKUP(A1132,'ACCESS EXPORT'!$A:$AF,28,FALSE)," (Opens",TEXT('ACCESS EXPORT'!Z1132," MM/DD/YYY)")),VLOOKUP(A1132,'ACCESS EXPORT'!$A:$AF,28,FALSE)))))),"-")</f>
        <v>FLORIDA CENTER FOR NEUROPSYCHOLOGY</v>
      </c>
      <c r="E1132" s="3" t="str">
        <f>VLOOKUP($A1132,'ACCESS EXPORT'!$A:$AF,3,FALSE)</f>
        <v>8160</v>
      </c>
      <c r="F1132" s="3" t="str">
        <f>UPPER(CONCATENATE(VLOOKUP(A1132,'ACCESS EXPORT'!$A:$AF,4,FALSE)," ",VLOOKUP(A1132,'ACCESS EXPORT'!$A:$AF,5,FALSE)," ",VLOOKUP(A1132,'ACCESS EXPORT'!$A:$AF,6,FALSE)," ",VLOOKUP(A1132,'ACCESS EXPORT'!$A:$AA,7,FALSE)," ",VLOOKUP(A1132,'ACCESS EXPORT'!$A:$AA,8,FALSE)))</f>
        <v>615 E PRINCETON ST SUITE 101 ORLANDO FL 32803</v>
      </c>
      <c r="G1132" s="4" t="str">
        <f>UPPER(VLOOKUP($A1132,'ACCESS EXPORT'!$A:$AF,9,FALSE))</f>
        <v>ORANGE</v>
      </c>
      <c r="H1132" s="4" t="str">
        <f>_xlfn.IFNA(VLOOKUP($B1132,'ACCESS EXPORT'!$B:$J,9,FALSE),"")</f>
        <v>Childrens</v>
      </c>
      <c r="I1132" s="3" t="str">
        <f>CONCATENATE("(P)",VLOOKUP($A1132,'ACCESS EXPORT'!$A:$AF,11,FALSE)," (F)",VLOOKUP($A1132,'ACCESS EXPORT'!$A:$AF,29,FALSE))</f>
        <v>(P)(407) 303-8877 (F)(407) 303-8811</v>
      </c>
      <c r="J1132" s="4" t="str">
        <f>UPPER(VLOOKUP($A1132,'ACCESS EXPORT'!$A:$AF,12,FALSE))</f>
        <v>NEURO/PSYCH</v>
      </c>
      <c r="K1132" s="4" t="str">
        <f>UPPER(VLOOKUP($A1132,'ACCESS EXPORT'!$A:$AF,13,FALSE))</f>
        <v>MARLENE HOLLAND</v>
      </c>
      <c r="L1132" s="3" t="str">
        <f>IF(AND(VLOOKUP(A1132,'ACCESS EXPORT'!A:AE,1,0),'ACCESS EXPORT'!N1132=""),UPPER(CONCATENATE('ACCESS EXPORT'!AE1132)),IF(VLOOKUP(A1132,'ACCESS EXPORT'!A:AE,1,0),UPPER(CONCATENATE('ACCESS EXPORT'!N1132," "&amp;CHAR(10),'ACCESS EXPORT'!AE1132))))</f>
        <v xml:space="preserve">LYNETTE KEELING 
</v>
      </c>
      <c r="M1132" s="4" t="str">
        <f>UPPER(VLOOKUP($A1132,'ACCESS EXPORT'!$A:$O,15,FALSE))</f>
        <v>MICHELLE HILL (PM)</v>
      </c>
      <c r="N1132" s="4" t="str">
        <f ca="1">IF(AND('ACCESS EXPORT'!X1132="",'ACCESS EXPORT'!Y1132=""),IF('ACCESS EXPORT'!V1132&lt;&gt;"",(IF(TODAY()-'ACCESS EXPORT'!V1132&gt;=-60,UPPER(CONCATENATE(VLOOKUP(B1132,'ACCESS EXPORT'!$B:$P,15,FALSE),""&amp;CHAR(10)&amp;"(SEP",TEXT('ACCESS EXPORT'!V1132," MM/DD/YYY)"))),IF(TODAY()-'ACCESS EXPORT'!V1132&lt;0,UPPER(VLOOKUP(B1132,'ACCESS EXPORT'!$B:$P,15,FALSE)),UPPER(VLOOKUP(B1132,'ACCESS EXPORT'!$B:$P,15,FALSE))))),IF('ACCESS EXPORT'!U1132="",UPPER(VLOOKUP(B1132,'ACCESS EXPORT'!$B:$P,15,FALSE)),IF(TODAY()-'ACCESS EXPORT'!U1132&lt;=30,CONCATENATE(UPPER(VLOOKUP(B1132,'ACCESS EXPORT'!$B:$P,15,FALSE)),""&amp;CHAR(10)&amp;"(NEW",TEXT('ACCESS EXPORT'!U1132," MM/DD/YYY)")),IF(AND(TODAY()-'ACCESS EXPORT'!U1132&gt;30,TODAY()&gt;0),UPPER(VLOOKUP(B1132,'ACCESS EXPORT'!$B:$P,15,FALSE)))))),IF('ACCESS EXPORT'!Y1132&lt;&gt;"",UPPER(CONCATENATE(UPPER(VLOOKUP(B1132,'ACCESS EXPORT'!$B:$P,15,FALSE)),""&amp;CHAR(10)&amp;"(Transfer Out",TEXT('ACCESS EXPORT'!Y1132," MM/DD/YYY)"))),IF('ACCESS EXPORT'!X1132&lt;&gt;"",UPPER(CONCATENATE(UPPER(VLOOKUP(B1132,'ACCESS EXPORT'!$B:$P,15,FALSE)),""&amp;CHAR(10)&amp;"(Transfer In",TEXT('ACCESS EXPORT'!X1132," MM/DD/YYY)"))))))</f>
        <v>CARRASCO CESPEDES, CASSANDRA</v>
      </c>
      <c r="O1132" s="4" t="str">
        <f>_xlfn.IFNA(VLOOKUP(B1132,'ACCESS EXPORT'!$B:$Q,16,FALSE),"")</f>
        <v>PsyD</v>
      </c>
      <c r="P1132" s="4" t="str">
        <f>_xlfn.IFNA(VLOOKUP(B1132,'ACCESS EXPORT'!B:W,22,FALSE),"-")</f>
        <v>1588917116</v>
      </c>
      <c r="Q1132" s="4" t="str">
        <f>_xlfn.IFNA(VLOOKUP(A1132,'ACCESS EXPORT'!$A:$AG,33,0),"-")</f>
        <v>Pat Lanier</v>
      </c>
      <c r="R1132" s="4" t="str">
        <f>_xlfn.IFNA(VLOOKUP(A1132,'ACCESS EXPORT'!$A:$AH,34,0),"-")</f>
        <v>Amanda Dowd</v>
      </c>
      <c r="S1132" s="4" t="str">
        <f>_xlfn.IFNA(VLOOKUP(A1132,'ACCESS EXPORT'!$A:$AI,35,0),"-")</f>
        <v>Courtney Powell</v>
      </c>
      <c r="T1132" s="4" t="str">
        <f>_xlfn.IFNA(VLOOKUP(A1132,'ACCESS EXPORT'!$A:$AJ,36,0),"-")</f>
        <v>Ishmael Molyneaux</v>
      </c>
      <c r="U1132" s="4" t="str">
        <f>_xlfn.IFNA(VLOOKUP(A1132,'ACCESS EXPORT'!$A:$AK,37,0),"-")</f>
        <v>Cerner</v>
      </c>
      <c r="V1132" s="4" t="str">
        <f>_xlfn.IFNA(VLOOKUP(A1132,'ACCESS EXPORT'!$A:$AL,38,0),"-")</f>
        <v>FHMGBH_FL CTR FOR NEURO PSY</v>
      </c>
      <c r="W1132" s="4" t="str">
        <f>_xlfn.IFNA(VLOOKUP(A1132,'ACCESS EXPORT'!$A:$AM,39,0),"-")</f>
        <v/>
      </c>
      <c r="X1132" s="4" t="str">
        <f>_xlfn.IFNA(VLOOKUP(A1132,'ACCESS EXPORT'!$A:$AN,40,0),"-")</f>
        <v>David Mercer</v>
      </c>
      <c r="Y1132" s="26" t="str">
        <f>_xlfn.IFNA(VLOOKUP(A1132,'ACCESS EXPORT'!A:AO,41,0),"")</f>
        <v>Candace Pischetola</v>
      </c>
      <c r="Z1132" s="26" t="str">
        <f>_xlfn.IFNA(VLOOKUP(A1132,'ACCESS EXPORT'!A:AP,42,0),"")</f>
        <v>Maria Angel</v>
      </c>
      <c r="AA1132" s="26" t="str">
        <f>_xlfn.IFNA(VLOOKUP(A1132,'ACCESS EXPORT'!A:AQ,43,0),"")</f>
        <v>Jennifer Harper</v>
      </c>
    </row>
    <row r="1133" spans="1:27" ht="18.75" x14ac:dyDescent="0.25">
      <c r="A1133" s="33">
        <v>182</v>
      </c>
      <c r="B1133" s="10">
        <v>1886</v>
      </c>
      <c r="C1133" s="7" t="str">
        <f ca="1">IFERROR(UPPER(IF(AND('ACCESS EXPORT'!AA1133="",'ACCESS EXPORT'!Z1133=""),VLOOKUP(A1133,'ACCESS EXPORT'!$A:$AF,32,FALSE),(IF('ACCESS EXPORT'!AA1133&lt;&gt;"",CONCATENATE(VLOOKUP(A1133,'ACCESS EXPORT'!$A:$AF,32,FALSE)," (Closed",TEXT('ACCESS EXPORT'!AA1133," MM/DD/YYY)")),IF(TODAY()&lt;(('ACCESS EXPORT'!Z1133)+30),CONCATENATE(VLOOKUP(A1133,'ACCESS EXPORT'!$A:$AF,32,FALSE)," (Opens",TEXT('ACCESS EXPORT'!Z1133," MM/DD/YYY)")),VLOOKUP(A1133,'ACCESS EXPORT'!$A:$AF,32,FALSE)))))),"-")</f>
        <v>ADVENTHEALTH MEDICAL GROUP DIABETES AND ENDOCRINOLOGY AT CENTER FOR HEALTH &amp; WELLBEING</v>
      </c>
      <c r="D1133" s="3" t="str">
        <f ca="1">IFERROR(UPPER(IF(AND('ACCESS EXPORT'!AA1133="",'ACCESS EXPORT'!Z1133=""),VLOOKUP(A1133,'ACCESS EXPORT'!$A:$AF,28,FALSE),(IF('ACCESS EXPORT'!AA1133&lt;&gt;"",CONCATENATE(VLOOKUP(A1133,'ACCESS EXPORT'!$A:$AF,28,FALSE)," (Closed",TEXT('ACCESS EXPORT'!AA1133," MM/DD/YYY)")),IF(TODAY()&lt;(('ACCESS EXPORT'!Z1133)+30),CONCATENATE(VLOOKUP(A1133,'ACCESS EXPORT'!$A:$AF,28,FALSE)," (Opens",TEXT('ACCESS EXPORT'!Z1133," MM/DD/YYY)")),VLOOKUP(A1133,'ACCESS EXPORT'!$A:$AF,28,FALSE)))))),"-")</f>
        <v>FLORIDA DIABETES &amp; ENDOCRINE CENTER - WINTER PARK</v>
      </c>
      <c r="E1133" s="3" t="str">
        <f>VLOOKUP($A1133,'ACCESS EXPORT'!$A:$AF,3,FALSE)</f>
        <v>8170</v>
      </c>
      <c r="F1133" s="3" t="str">
        <f>UPPER(CONCATENATE(VLOOKUP(A1133,'ACCESS EXPORT'!$A:$AF,4,FALSE)," ",VLOOKUP(A1133,'ACCESS EXPORT'!$A:$AF,5,FALSE)," ",VLOOKUP(A1133,'ACCESS EXPORT'!$A:$AF,6,FALSE)," ",VLOOKUP(A1133,'ACCESS EXPORT'!$A:$AA,7,FALSE)," ",VLOOKUP(A1133,'ACCESS EXPORT'!$A:$AA,8,FALSE)))</f>
        <v>2005 MIZELL AVE SUITE 1600B WINTER PARK FL 32792</v>
      </c>
      <c r="G1133" s="4" t="str">
        <f>UPPER(VLOOKUP($A1133,'ACCESS EXPORT'!$A:$AF,9,FALSE))</f>
        <v>ORANGE</v>
      </c>
      <c r="H1133" s="4" t="str">
        <f>_xlfn.IFNA(VLOOKUP($B1133,'ACCESS EXPORT'!$B:$J,9,FALSE),"")</f>
        <v>Central</v>
      </c>
      <c r="I1133" s="3" t="str">
        <f>CONCATENATE("(P)",VLOOKUP($A1133,'ACCESS EXPORT'!$A:$AF,11,FALSE)," (F)",VLOOKUP($A1133,'ACCESS EXPORT'!$A:$AF,29,FALSE))</f>
        <v>(P)(407) 646-7845 (F)(407) 646-7846</v>
      </c>
      <c r="J1133" s="4" t="str">
        <f>UPPER(VLOOKUP($A1133,'ACCESS EXPORT'!$A:$AF,12,FALSE))</f>
        <v>ENDOCRINOLOGY</v>
      </c>
      <c r="K1133" s="4" t="str">
        <f>UPPER(VLOOKUP($A1133,'ACCESS EXPORT'!$A:$AF,13,FALSE))</f>
        <v>VICKI CHILCOTT</v>
      </c>
      <c r="L1133" s="3" t="str">
        <f>IF(AND(VLOOKUP(A1133,'ACCESS EXPORT'!A:AE,1,0),'ACCESS EXPORT'!N1133=""),UPPER(CONCATENATE('ACCESS EXPORT'!AE1133)),IF(VLOOKUP(A1133,'ACCESS EXPORT'!A:AE,1,0),UPPER(CONCATENATE('ACCESS EXPORT'!N1133," "&amp;CHAR(10),'ACCESS EXPORT'!AE1133))))</f>
        <v>PAULA MORRISSEY 
CATHERINE BELANGER (PRAC. ADMIN)</v>
      </c>
      <c r="M1133" s="4" t="str">
        <f>UPPER(VLOOKUP($A1133,'ACCESS EXPORT'!$A:$O,15,FALSE))</f>
        <v>SAIRE RINCON (PM)</v>
      </c>
      <c r="N1133" s="4" t="str">
        <f ca="1">IF(AND('ACCESS EXPORT'!X1133="",'ACCESS EXPORT'!Y1133=""),IF('ACCESS EXPORT'!V1133&lt;&gt;"",(IF(TODAY()-'ACCESS EXPORT'!V1133&gt;=-60,UPPER(CONCATENATE(VLOOKUP(B1133,'ACCESS EXPORT'!$B:$P,15,FALSE),""&amp;CHAR(10)&amp;"(SEP",TEXT('ACCESS EXPORT'!V1133," MM/DD/YYY)"))),IF(TODAY()-'ACCESS EXPORT'!V1133&lt;0,UPPER(VLOOKUP(B1133,'ACCESS EXPORT'!$B:$P,15,FALSE)),UPPER(VLOOKUP(B1133,'ACCESS EXPORT'!$B:$P,15,FALSE))))),IF('ACCESS EXPORT'!U1133="",UPPER(VLOOKUP(B1133,'ACCESS EXPORT'!$B:$P,15,FALSE)),IF(TODAY()-'ACCESS EXPORT'!U1133&lt;=30,CONCATENATE(UPPER(VLOOKUP(B1133,'ACCESS EXPORT'!$B:$P,15,FALSE)),""&amp;CHAR(10)&amp;"(NEW",TEXT('ACCESS EXPORT'!U1133," MM/DD/YYY)")),IF(AND(TODAY()-'ACCESS EXPORT'!U1133&gt;30,TODAY()&gt;0),UPPER(VLOOKUP(B1133,'ACCESS EXPORT'!$B:$P,15,FALSE)))))),IF('ACCESS EXPORT'!Y1133&lt;&gt;"",UPPER(CONCATENATE(UPPER(VLOOKUP(B1133,'ACCESS EXPORT'!$B:$P,15,FALSE)),""&amp;CHAR(10)&amp;"(Transfer Out",TEXT('ACCESS EXPORT'!Y1133," MM/DD/YYY)"))),IF('ACCESS EXPORT'!X1133&lt;&gt;"",UPPER(CONCATENATE(UPPER(VLOOKUP(B1133,'ACCESS EXPORT'!$B:$P,15,FALSE)),""&amp;CHAR(10)&amp;"(Transfer In",TEXT('ACCESS EXPORT'!X1133," MM/DD/YYY)"))))))</f>
        <v>YELVERTON, KARISSA</v>
      </c>
      <c r="O1133" s="4" t="str">
        <f>_xlfn.IFNA(VLOOKUP(B1133,'ACCESS EXPORT'!$B:$Q,16,FALSE),"")</f>
        <v>APRN</v>
      </c>
      <c r="P1133" s="4" t="str">
        <f>_xlfn.IFNA(VLOOKUP(B1133,'ACCESS EXPORT'!B:W,22,FALSE),"-")</f>
        <v>1861891665</v>
      </c>
      <c r="Q1133" s="4" t="str">
        <f>_xlfn.IFNA(VLOOKUP(A1133,'ACCESS EXPORT'!$A:$AG,33,0),"-")</f>
        <v>Aldis Leonardo</v>
      </c>
      <c r="R1133" s="4" t="str">
        <f>_xlfn.IFNA(VLOOKUP(A1133,'ACCESS EXPORT'!$A:$AH,34,0),"-")</f>
        <v>Carol Shane</v>
      </c>
      <c r="S1133" s="4" t="str">
        <f>_xlfn.IFNA(VLOOKUP(A1133,'ACCESS EXPORT'!$A:$AI,35,0),"-")</f>
        <v>Anna Bachtis</v>
      </c>
      <c r="T1133" s="4" t="str">
        <f>_xlfn.IFNA(VLOOKUP(A1133,'ACCESS EXPORT'!$A:$AJ,36,0),"-")</f>
        <v>TBD</v>
      </c>
      <c r="U1133" s="4" t="str">
        <f>_xlfn.IFNA(VLOOKUP(A1133,'ACCESS EXPORT'!$A:$AK,37,0),"-")</f>
        <v>athena</v>
      </c>
      <c r="V1133" s="4" t="str">
        <f>_xlfn.IFNA(VLOOKUP(A1133,'ACCESS EXPORT'!$A:$AL,38,0),"-")</f>
        <v>FHMG_FL DIA AND ENDO_WP</v>
      </c>
      <c r="W1133" s="4" t="str">
        <f>_xlfn.IFNA(VLOOKUP(A1133,'ACCESS EXPORT'!$A:$AM,39,0),"-")</f>
        <v/>
      </c>
      <c r="X1133" s="4" t="str">
        <f>_xlfn.IFNA(VLOOKUP(A1133,'ACCESS EXPORT'!$A:$AN,40,0),"-")</f>
        <v>Libia Villaquiran / Jenny Green</v>
      </c>
      <c r="Y1133" s="26" t="str">
        <f>_xlfn.IFNA(VLOOKUP(A1133,'ACCESS EXPORT'!A:AO,41,0),"")</f>
        <v>Jose Anderson</v>
      </c>
      <c r="Z1133" s="26" t="str">
        <f>_xlfn.IFNA(VLOOKUP(A1133,'ACCESS EXPORT'!A:AP,42,0),"")</f>
        <v>Janice Scales</v>
      </c>
      <c r="AA1133" s="26" t="str">
        <f>_xlfn.IFNA(VLOOKUP(A1133,'ACCESS EXPORT'!A:AQ,43,0),"")</f>
        <v>Claire Pagan</v>
      </c>
    </row>
    <row r="1134" spans="1:27" ht="18.75" x14ac:dyDescent="0.25">
      <c r="A1134" s="33">
        <v>182</v>
      </c>
      <c r="B1134" s="10">
        <v>2210</v>
      </c>
      <c r="C1134" s="7" t="str">
        <f ca="1">IFERROR(UPPER(IF(AND('ACCESS EXPORT'!AA1134="",'ACCESS EXPORT'!Z1134=""),VLOOKUP(A1134,'ACCESS EXPORT'!$A:$AF,32,FALSE),(IF('ACCESS EXPORT'!AA1134&lt;&gt;"",CONCATENATE(VLOOKUP(A1134,'ACCESS EXPORT'!$A:$AF,32,FALSE)," (Closed",TEXT('ACCESS EXPORT'!AA1134," MM/DD/YYY)")),IF(TODAY()&lt;(('ACCESS EXPORT'!Z1134)+30),CONCATENATE(VLOOKUP(A1134,'ACCESS EXPORT'!$A:$AF,32,FALSE)," (Opens",TEXT('ACCESS EXPORT'!Z1134," MM/DD/YYY)")),VLOOKUP(A1134,'ACCESS EXPORT'!$A:$AF,32,FALSE)))))),"-")</f>
        <v>ADVENTHEALTH MEDICAL GROUP DIABETES AND ENDOCRINOLOGY AT CENTER FOR HEALTH &amp; WELLBEING</v>
      </c>
      <c r="D1134" s="3" t="str">
        <f ca="1">IFERROR(UPPER(IF(AND('ACCESS EXPORT'!AA1134="",'ACCESS EXPORT'!Z1134=""),VLOOKUP(A1134,'ACCESS EXPORT'!$A:$AF,28,FALSE),(IF('ACCESS EXPORT'!AA1134&lt;&gt;"",CONCATENATE(VLOOKUP(A1134,'ACCESS EXPORT'!$A:$AF,28,FALSE)," (Closed",TEXT('ACCESS EXPORT'!AA1134," MM/DD/YYY)")),IF(TODAY()&lt;(('ACCESS EXPORT'!Z1134)+30),CONCATENATE(VLOOKUP(A1134,'ACCESS EXPORT'!$A:$AF,28,FALSE)," (Opens",TEXT('ACCESS EXPORT'!Z1134," MM/DD/YYY)")),VLOOKUP(A1134,'ACCESS EXPORT'!$A:$AF,28,FALSE)))))),"-")</f>
        <v>FLORIDA DIABETES &amp; ENDOCRINE CENTER - WINTER PARK</v>
      </c>
      <c r="E1134" s="3" t="str">
        <f>VLOOKUP($A1134,'ACCESS EXPORT'!$A:$AF,3,FALSE)</f>
        <v>8170</v>
      </c>
      <c r="F1134" s="3" t="str">
        <f>UPPER(CONCATENATE(VLOOKUP(A1134,'ACCESS EXPORT'!$A:$AF,4,FALSE)," ",VLOOKUP(A1134,'ACCESS EXPORT'!$A:$AF,5,FALSE)," ",VLOOKUP(A1134,'ACCESS EXPORT'!$A:$AF,6,FALSE)," ",VLOOKUP(A1134,'ACCESS EXPORT'!$A:$AA,7,FALSE)," ",VLOOKUP(A1134,'ACCESS EXPORT'!$A:$AA,8,FALSE)))</f>
        <v>2005 MIZELL AVE SUITE 1600B WINTER PARK FL 32792</v>
      </c>
      <c r="G1134" s="4" t="str">
        <f>UPPER(VLOOKUP($A1134,'ACCESS EXPORT'!$A:$AF,9,FALSE))</f>
        <v>ORANGE</v>
      </c>
      <c r="H1134" s="4" t="str">
        <f>_xlfn.IFNA(VLOOKUP($B1134,'ACCESS EXPORT'!$B:$J,9,FALSE),"")</f>
        <v>Central</v>
      </c>
      <c r="I1134" s="3" t="str">
        <f>CONCATENATE("(P)",VLOOKUP($A1134,'ACCESS EXPORT'!$A:$AF,11,FALSE)," (F)",VLOOKUP($A1134,'ACCESS EXPORT'!$A:$AF,29,FALSE))</f>
        <v>(P)(407) 646-7845 (F)(407) 646-7846</v>
      </c>
      <c r="J1134" s="4" t="str">
        <f>UPPER(VLOOKUP($A1134,'ACCESS EXPORT'!$A:$AF,12,FALSE))</f>
        <v>ENDOCRINOLOGY</v>
      </c>
      <c r="K1134" s="4" t="str">
        <f>UPPER(VLOOKUP($A1134,'ACCESS EXPORT'!$A:$AF,13,FALSE))</f>
        <v>VICKI CHILCOTT</v>
      </c>
      <c r="L1134" s="3" t="str">
        <f>IF(AND(VLOOKUP(A1134,'ACCESS EXPORT'!A:AE,1,0),'ACCESS EXPORT'!N1134=""),UPPER(CONCATENATE('ACCESS EXPORT'!AE1134)),IF(VLOOKUP(A1134,'ACCESS EXPORT'!A:AE,1,0),UPPER(CONCATENATE('ACCESS EXPORT'!N1134," "&amp;CHAR(10),'ACCESS EXPORT'!AE1134))))</f>
        <v>PAULA MORRISSEY 
CATHERINE BELANGER (PRAC. ADMIN)</v>
      </c>
      <c r="M1134" s="4" t="str">
        <f>UPPER(VLOOKUP($A1134,'ACCESS EXPORT'!$A:$O,15,FALSE))</f>
        <v>SAIRE RINCON (PM)</v>
      </c>
      <c r="N1134" s="4" t="str">
        <f ca="1">IF(AND('ACCESS EXPORT'!X1134="",'ACCESS EXPORT'!Y1134=""),IF('ACCESS EXPORT'!V1134&lt;&gt;"",(IF(TODAY()-'ACCESS EXPORT'!V1134&gt;=-60,UPPER(CONCATENATE(VLOOKUP(B1134,'ACCESS EXPORT'!$B:$P,15,FALSE),""&amp;CHAR(10)&amp;"(SEP",TEXT('ACCESS EXPORT'!V1134," MM/DD/YYY)"))),IF(TODAY()-'ACCESS EXPORT'!V1134&lt;0,UPPER(VLOOKUP(B1134,'ACCESS EXPORT'!$B:$P,15,FALSE)),UPPER(VLOOKUP(B1134,'ACCESS EXPORT'!$B:$P,15,FALSE))))),IF('ACCESS EXPORT'!U1134="",UPPER(VLOOKUP(B1134,'ACCESS EXPORT'!$B:$P,15,FALSE)),IF(TODAY()-'ACCESS EXPORT'!U1134&lt;=30,CONCATENATE(UPPER(VLOOKUP(B1134,'ACCESS EXPORT'!$B:$P,15,FALSE)),""&amp;CHAR(10)&amp;"(NEW",TEXT('ACCESS EXPORT'!U1134," MM/DD/YYY)")),IF(AND(TODAY()-'ACCESS EXPORT'!U1134&gt;30,TODAY()&gt;0),UPPER(VLOOKUP(B1134,'ACCESS EXPORT'!$B:$P,15,FALSE)))))),IF('ACCESS EXPORT'!Y1134&lt;&gt;"",UPPER(CONCATENATE(UPPER(VLOOKUP(B1134,'ACCESS EXPORT'!$B:$P,15,FALSE)),""&amp;CHAR(10)&amp;"(Transfer Out",TEXT('ACCESS EXPORT'!Y1134," MM/DD/YYY)"))),IF('ACCESS EXPORT'!X1134&lt;&gt;"",UPPER(CONCATENATE(UPPER(VLOOKUP(B1134,'ACCESS EXPORT'!$B:$P,15,FALSE)),""&amp;CHAR(10)&amp;"(Transfer In",TEXT('ACCESS EXPORT'!X1134," MM/DD/YYY)"))))))</f>
        <v>MARTIN, AILIZ</v>
      </c>
      <c r="O1134" s="4" t="str">
        <f>_xlfn.IFNA(VLOOKUP(B1134,'ACCESS EXPORT'!$B:$Q,16,FALSE),"")</f>
        <v>PA</v>
      </c>
      <c r="P1134" s="4" t="str">
        <f>_xlfn.IFNA(VLOOKUP(B1134,'ACCESS EXPORT'!B:W,22,FALSE),"-")</f>
        <v>1609348044</v>
      </c>
      <c r="Q1134" s="4" t="str">
        <f>_xlfn.IFNA(VLOOKUP(A1134,'ACCESS EXPORT'!$A:$AG,33,0),"-")</f>
        <v>Aldis Leonardo</v>
      </c>
      <c r="R1134" s="4" t="str">
        <f>_xlfn.IFNA(VLOOKUP(A1134,'ACCESS EXPORT'!$A:$AH,34,0),"-")</f>
        <v>Carol Shane</v>
      </c>
      <c r="S1134" s="4" t="str">
        <f>_xlfn.IFNA(VLOOKUP(A1134,'ACCESS EXPORT'!$A:$AI,35,0),"-")</f>
        <v>Anna Bachtis</v>
      </c>
      <c r="T1134" s="4" t="str">
        <f>_xlfn.IFNA(VLOOKUP(A1134,'ACCESS EXPORT'!$A:$AJ,36,0),"-")</f>
        <v>TBD</v>
      </c>
      <c r="U1134" s="4" t="str">
        <f>_xlfn.IFNA(VLOOKUP(A1134,'ACCESS EXPORT'!$A:$AK,37,0),"-")</f>
        <v>athena</v>
      </c>
      <c r="V1134" s="4" t="str">
        <f>_xlfn.IFNA(VLOOKUP(A1134,'ACCESS EXPORT'!$A:$AL,38,0),"-")</f>
        <v>FHMG_FL DIA AND ENDO_WP</v>
      </c>
      <c r="W1134" s="4" t="str">
        <f>_xlfn.IFNA(VLOOKUP(A1134,'ACCESS EXPORT'!$A:$AM,39,0),"-")</f>
        <v/>
      </c>
      <c r="X1134" s="4" t="str">
        <f>_xlfn.IFNA(VLOOKUP(A1134,'ACCESS EXPORT'!$A:$AN,40,0),"-")</f>
        <v>Libia Villaquiran / Jenny Green</v>
      </c>
      <c r="Y1134" s="26" t="str">
        <f>_xlfn.IFNA(VLOOKUP(A1134,'ACCESS EXPORT'!A:AO,41,0),"")</f>
        <v>Jose Anderson</v>
      </c>
      <c r="Z1134" s="26" t="str">
        <f>_xlfn.IFNA(VLOOKUP(A1134,'ACCESS EXPORT'!A:AP,42,0),"")</f>
        <v>Janice Scales</v>
      </c>
      <c r="AA1134" s="26" t="str">
        <f>_xlfn.IFNA(VLOOKUP(A1134,'ACCESS EXPORT'!A:AQ,43,0),"")</f>
        <v>Claire Pagan</v>
      </c>
    </row>
    <row r="1135" spans="1:27" ht="18.75" x14ac:dyDescent="0.25">
      <c r="A1135" s="33">
        <v>182</v>
      </c>
      <c r="B1135" s="10">
        <v>1058</v>
      </c>
      <c r="C1135" s="7" t="str">
        <f ca="1">IFERROR(UPPER(IF(AND('ACCESS EXPORT'!AA1135="",'ACCESS EXPORT'!Z1135=""),VLOOKUP(A1135,'ACCESS EXPORT'!$A:$AF,32,FALSE),(IF('ACCESS EXPORT'!AA1135&lt;&gt;"",CONCATENATE(VLOOKUP(A1135,'ACCESS EXPORT'!$A:$AF,32,FALSE)," (Closed",TEXT('ACCESS EXPORT'!AA1135," MM/DD/YYY)")),IF(TODAY()&lt;(('ACCESS EXPORT'!Z1135)+30),CONCATENATE(VLOOKUP(A1135,'ACCESS EXPORT'!$A:$AF,32,FALSE)," (Opens",TEXT('ACCESS EXPORT'!Z1135," MM/DD/YYY)")),VLOOKUP(A1135,'ACCESS EXPORT'!$A:$AF,32,FALSE)))))),"-")</f>
        <v>ADVENTHEALTH MEDICAL GROUP DIABETES AND ENDOCRINOLOGY AT CENTER FOR HEALTH &amp; WELLBEING</v>
      </c>
      <c r="D1135" s="3" t="str">
        <f ca="1">IFERROR(UPPER(IF(AND('ACCESS EXPORT'!AA1135="",'ACCESS EXPORT'!Z1135=""),VLOOKUP(A1135,'ACCESS EXPORT'!$A:$AF,28,FALSE),(IF('ACCESS EXPORT'!AA1135&lt;&gt;"",CONCATENATE(VLOOKUP(A1135,'ACCESS EXPORT'!$A:$AF,28,FALSE)," (Closed",TEXT('ACCESS EXPORT'!AA1135," MM/DD/YYY)")),IF(TODAY()&lt;(('ACCESS EXPORT'!Z1135)+30),CONCATENATE(VLOOKUP(A1135,'ACCESS EXPORT'!$A:$AF,28,FALSE)," (Opens",TEXT('ACCESS EXPORT'!Z1135," MM/DD/YYY)")),VLOOKUP(A1135,'ACCESS EXPORT'!$A:$AF,28,FALSE)))))),"-")</f>
        <v>FLORIDA DIABETES &amp; ENDOCRINE CENTER - WINTER PARK</v>
      </c>
      <c r="E1135" s="3" t="str">
        <f>VLOOKUP($A1135,'ACCESS EXPORT'!$A:$AF,3,FALSE)</f>
        <v>8170</v>
      </c>
      <c r="F1135" s="3" t="str">
        <f>UPPER(CONCATENATE(VLOOKUP(A1135,'ACCESS EXPORT'!$A:$AF,4,FALSE)," ",VLOOKUP(A1135,'ACCESS EXPORT'!$A:$AF,5,FALSE)," ",VLOOKUP(A1135,'ACCESS EXPORT'!$A:$AF,6,FALSE)," ",VLOOKUP(A1135,'ACCESS EXPORT'!$A:$AA,7,FALSE)," ",VLOOKUP(A1135,'ACCESS EXPORT'!$A:$AA,8,FALSE)))</f>
        <v>2005 MIZELL AVE SUITE 1600B WINTER PARK FL 32792</v>
      </c>
      <c r="G1135" s="4" t="str">
        <f>UPPER(VLOOKUP($A1135,'ACCESS EXPORT'!$A:$AF,9,FALSE))</f>
        <v>ORANGE</v>
      </c>
      <c r="H1135" s="4" t="str">
        <f>_xlfn.IFNA(VLOOKUP($B1135,'ACCESS EXPORT'!$B:$J,9,FALSE),"")</f>
        <v>NE</v>
      </c>
      <c r="I1135" s="3" t="str">
        <f>CONCATENATE("(P)",VLOOKUP($A1135,'ACCESS EXPORT'!$A:$AF,11,FALSE)," (F)",VLOOKUP($A1135,'ACCESS EXPORT'!$A:$AF,29,FALSE))</f>
        <v>(P)(407) 646-7845 (F)(407) 646-7846</v>
      </c>
      <c r="J1135" s="4" t="str">
        <f>UPPER(VLOOKUP($A1135,'ACCESS EXPORT'!$A:$AF,12,FALSE))</f>
        <v>ENDOCRINOLOGY</v>
      </c>
      <c r="K1135" s="4" t="str">
        <f>UPPER(VLOOKUP($A1135,'ACCESS EXPORT'!$A:$AF,13,FALSE))</f>
        <v>VICKI CHILCOTT</v>
      </c>
      <c r="L1135" s="3" t="str">
        <f>IF(AND(VLOOKUP(A1135,'ACCESS EXPORT'!A:AE,1,0),'ACCESS EXPORT'!N1135=""),UPPER(CONCATENATE('ACCESS EXPORT'!AE1135)),IF(VLOOKUP(A1135,'ACCESS EXPORT'!A:AE,1,0),UPPER(CONCATENATE('ACCESS EXPORT'!N1135," "&amp;CHAR(10),'ACCESS EXPORT'!AE1135))))</f>
        <v>PAULA MORRISSEY 
CATHERINE BELANGER (PRAC. ADMIN)</v>
      </c>
      <c r="M1135" s="4" t="str">
        <f>UPPER(VLOOKUP($A1135,'ACCESS EXPORT'!$A:$O,15,FALSE))</f>
        <v>SAIRE RINCON (PM)</v>
      </c>
      <c r="N1135" s="4" t="str">
        <f ca="1">IF(AND('ACCESS EXPORT'!X1135="",'ACCESS EXPORT'!Y1135=""),IF('ACCESS EXPORT'!V1135&lt;&gt;"",(IF(TODAY()-'ACCESS EXPORT'!V1135&gt;=-60,UPPER(CONCATENATE(VLOOKUP(B1135,'ACCESS EXPORT'!$B:$P,15,FALSE),""&amp;CHAR(10)&amp;"(SEP",TEXT('ACCESS EXPORT'!V1135," MM/DD/YYY)"))),IF(TODAY()-'ACCESS EXPORT'!V1135&lt;0,UPPER(VLOOKUP(B1135,'ACCESS EXPORT'!$B:$P,15,FALSE)),UPPER(VLOOKUP(B1135,'ACCESS EXPORT'!$B:$P,15,FALSE))))),IF('ACCESS EXPORT'!U1135="",UPPER(VLOOKUP(B1135,'ACCESS EXPORT'!$B:$P,15,FALSE)),IF(TODAY()-'ACCESS EXPORT'!U1135&lt;=30,CONCATENATE(UPPER(VLOOKUP(B1135,'ACCESS EXPORT'!$B:$P,15,FALSE)),""&amp;CHAR(10)&amp;"(NEW",TEXT('ACCESS EXPORT'!U1135," MM/DD/YYY)")),IF(AND(TODAY()-'ACCESS EXPORT'!U1135&gt;30,TODAY()&gt;0),UPPER(VLOOKUP(B1135,'ACCESS EXPORT'!$B:$P,15,FALSE)))))),IF('ACCESS EXPORT'!Y1135&lt;&gt;"",UPPER(CONCATENATE(UPPER(VLOOKUP(B1135,'ACCESS EXPORT'!$B:$P,15,FALSE)),""&amp;CHAR(10)&amp;"(Transfer Out",TEXT('ACCESS EXPORT'!Y1135," MM/DD/YYY)"))),IF('ACCESS EXPORT'!X1135&lt;&gt;"",UPPER(CONCATENATE(UPPER(VLOOKUP(B1135,'ACCESS EXPORT'!$B:$P,15,FALSE)),""&amp;CHAR(10)&amp;"(Transfer In",TEXT('ACCESS EXPORT'!X1135," MM/DD/YYY)"))))))</f>
        <v>OWEN, LOUISE</v>
      </c>
      <c r="O1135" s="4" t="str">
        <f>_xlfn.IFNA(VLOOKUP(B1135,'ACCESS EXPORT'!$B:$Q,16,FALSE),"")</f>
        <v>MD</v>
      </c>
      <c r="P1135" s="4" t="str">
        <f>_xlfn.IFNA(VLOOKUP(B1135,'ACCESS EXPORT'!B:W,22,FALSE),"-")</f>
        <v>1215167358</v>
      </c>
      <c r="Q1135" s="4" t="str">
        <f>_xlfn.IFNA(VLOOKUP(A1135,'ACCESS EXPORT'!$A:$AG,33,0),"-")</f>
        <v>Aldis Leonardo</v>
      </c>
      <c r="R1135" s="4" t="str">
        <f>_xlfn.IFNA(VLOOKUP(A1135,'ACCESS EXPORT'!$A:$AH,34,0),"-")</f>
        <v>Carol Shane</v>
      </c>
      <c r="S1135" s="4" t="str">
        <f>_xlfn.IFNA(VLOOKUP(A1135,'ACCESS EXPORT'!$A:$AI,35,0),"-")</f>
        <v>Anna Bachtis</v>
      </c>
      <c r="T1135" s="4" t="str">
        <f>_xlfn.IFNA(VLOOKUP(A1135,'ACCESS EXPORT'!$A:$AJ,36,0),"-")</f>
        <v>TBD</v>
      </c>
      <c r="U1135" s="4" t="str">
        <f>_xlfn.IFNA(VLOOKUP(A1135,'ACCESS EXPORT'!$A:$AK,37,0),"-")</f>
        <v>athena</v>
      </c>
      <c r="V1135" s="4" t="str">
        <f>_xlfn.IFNA(VLOOKUP(A1135,'ACCESS EXPORT'!$A:$AL,38,0),"-")</f>
        <v>FHMG_FL DIA AND ENDO_WP</v>
      </c>
      <c r="W1135" s="4" t="str">
        <f>_xlfn.IFNA(VLOOKUP(A1135,'ACCESS EXPORT'!$A:$AM,39,0),"-")</f>
        <v/>
      </c>
      <c r="X1135" s="4" t="str">
        <f>_xlfn.IFNA(VLOOKUP(A1135,'ACCESS EXPORT'!$A:$AN,40,0),"-")</f>
        <v>Libia Villaquiran / Jenny Green</v>
      </c>
      <c r="Y1135" s="26" t="str">
        <f>_xlfn.IFNA(VLOOKUP(A1135,'ACCESS EXPORT'!A:AO,41,0),"")</f>
        <v>Jose Anderson</v>
      </c>
      <c r="Z1135" s="26" t="str">
        <f>_xlfn.IFNA(VLOOKUP(A1135,'ACCESS EXPORT'!A:AP,42,0),"")</f>
        <v>Janice Scales</v>
      </c>
      <c r="AA1135" s="26" t="str">
        <f>_xlfn.IFNA(VLOOKUP(A1135,'ACCESS EXPORT'!A:AQ,43,0),"")</f>
        <v>Claire Pagan</v>
      </c>
    </row>
    <row r="1136" spans="1:27" ht="18.75" x14ac:dyDescent="0.25">
      <c r="A1136" s="33">
        <v>278</v>
      </c>
      <c r="B1136" s="10">
        <v>1741</v>
      </c>
      <c r="C1136" s="7" t="str">
        <f ca="1">IFERROR(UPPER(IF(AND('ACCESS EXPORT'!AA1136="",'ACCESS EXPORT'!Z1136=""),VLOOKUP(A1136,'ACCESS EXPORT'!$A:$AF,32,FALSE),(IF('ACCESS EXPORT'!AA1136&lt;&gt;"",CONCATENATE(VLOOKUP(A1136,'ACCESS EXPORT'!$A:$AF,32,FALSE)," (Closed",TEXT('ACCESS EXPORT'!AA1136," MM/DD/YYY)")),IF(TODAY()&lt;(('ACCESS EXPORT'!Z1136)+30),CONCATENATE(VLOOKUP(A1136,'ACCESS EXPORT'!$A:$AF,32,FALSE)," (Opens",TEXT('ACCESS EXPORT'!Z1136," MM/DD/YYY)")),VLOOKUP(A1136,'ACCESS EXPORT'!$A:$AF,32,FALSE)))))),"-")</f>
        <v>ADVENTHEALTH MEDICAL GROUP FAMILY MEDICINE AT WINTER GARDEN</v>
      </c>
      <c r="D1136" s="3" t="str">
        <f ca="1">IFERROR(UPPER(IF(AND('ACCESS EXPORT'!AA1136="",'ACCESS EXPORT'!Z1136=""),VLOOKUP(A1136,'ACCESS EXPORT'!$A:$AF,28,FALSE),(IF('ACCESS EXPORT'!AA1136&lt;&gt;"",CONCATENATE(VLOOKUP(A1136,'ACCESS EXPORT'!$A:$AF,28,FALSE)," (Closed",TEXT('ACCESS EXPORT'!AA1136," MM/DD/YYY)")),IF(TODAY()&lt;(('ACCESS EXPORT'!Z1136)+30),CONCATENATE(VLOOKUP(A1136,'ACCESS EXPORT'!$A:$AF,28,FALSE)," (Opens",TEXT('ACCESS EXPORT'!Z1136," MM/DD/YYY)")),VLOOKUP(A1136,'ACCESS EXPORT'!$A:$AF,28,FALSE)))))),"-")</f>
        <v>WINTER GARDEN PRIMARY &amp; SPECIALTY CARE</v>
      </c>
      <c r="E1136" s="3" t="str">
        <f>VLOOKUP($A1136,'ACCESS EXPORT'!$A:$AF,3,FALSE)</f>
        <v>8190</v>
      </c>
      <c r="F1136" s="3" t="str">
        <f>UPPER(CONCATENATE(VLOOKUP(A1136,'ACCESS EXPORT'!$A:$AF,4,FALSE)," ",VLOOKUP(A1136,'ACCESS EXPORT'!$A:$AF,5,FALSE)," ",VLOOKUP(A1136,'ACCESS EXPORT'!$A:$AF,6,FALSE)," ",VLOOKUP(A1136,'ACCESS EXPORT'!$A:$AA,7,FALSE)," ",VLOOKUP(A1136,'ACCESS EXPORT'!$A:$AA,8,FALSE)))</f>
        <v>2000 FOWLER GROVE BLVD 3RD FLOOR WINTER GARDEN FL 34787</v>
      </c>
      <c r="G1136" s="4" t="str">
        <f>UPPER(VLOOKUP($A1136,'ACCESS EXPORT'!$A:$AF,9,FALSE))</f>
        <v>ORANGE</v>
      </c>
      <c r="H1136" s="4" t="str">
        <f>_xlfn.IFNA(VLOOKUP($B1136,'ACCESS EXPORT'!$B:$J,9,FALSE),"")</f>
        <v>SW</v>
      </c>
      <c r="I1136" s="3" t="str">
        <f>CONCATENATE("(P)",VLOOKUP($A1136,'ACCESS EXPORT'!$A:$AF,11,FALSE)," (F)",VLOOKUP($A1136,'ACCESS EXPORT'!$A:$AF,29,FALSE))</f>
        <v>(P)(407) 614-0528 (F)(407)614-0529</v>
      </c>
      <c r="J1136" s="4" t="str">
        <f>UPPER(VLOOKUP($A1136,'ACCESS EXPORT'!$A:$AF,12,FALSE))</f>
        <v>FAMILY MEDICINE</v>
      </c>
      <c r="K1136" s="4" t="str">
        <f>UPPER(VLOOKUP($A1136,'ACCESS EXPORT'!$A:$AF,13,FALSE))</f>
        <v>DEBORAH HAYWOOD</v>
      </c>
      <c r="L1136" s="3" t="str">
        <f>IF(AND(VLOOKUP(A1136,'ACCESS EXPORT'!A:AE,1,0),'ACCESS EXPORT'!N1136=""),UPPER(CONCATENATE('ACCESS EXPORT'!AE1136)),IF(VLOOKUP(A1136,'ACCESS EXPORT'!A:AE,1,0),UPPER(CONCATENATE('ACCESS EXPORT'!N1136," "&amp;CHAR(10),'ACCESS EXPORT'!AE1136))))</f>
        <v xml:space="preserve">DIANE OSTRANDER 
</v>
      </c>
      <c r="M1136" s="4" t="str">
        <f>UPPER(VLOOKUP($A1136,'ACCESS EXPORT'!$A:$O,15,FALSE))</f>
        <v>CURT MAJORS (PM)</v>
      </c>
      <c r="N1136" s="4" t="str">
        <f ca="1">IF(AND('ACCESS EXPORT'!X1136="",'ACCESS EXPORT'!Y1136=""),IF('ACCESS EXPORT'!V1136&lt;&gt;"",(IF(TODAY()-'ACCESS EXPORT'!V1136&gt;=-60,UPPER(CONCATENATE(VLOOKUP(B1136,'ACCESS EXPORT'!$B:$P,15,FALSE),""&amp;CHAR(10)&amp;"(SEP",TEXT('ACCESS EXPORT'!V1136," MM/DD/YYY)"))),IF(TODAY()-'ACCESS EXPORT'!V1136&lt;0,UPPER(VLOOKUP(B1136,'ACCESS EXPORT'!$B:$P,15,FALSE)),UPPER(VLOOKUP(B1136,'ACCESS EXPORT'!$B:$P,15,FALSE))))),IF('ACCESS EXPORT'!U1136="",UPPER(VLOOKUP(B1136,'ACCESS EXPORT'!$B:$P,15,FALSE)),IF(TODAY()-'ACCESS EXPORT'!U1136&lt;=30,CONCATENATE(UPPER(VLOOKUP(B1136,'ACCESS EXPORT'!$B:$P,15,FALSE)),""&amp;CHAR(10)&amp;"(NEW",TEXT('ACCESS EXPORT'!U1136," MM/DD/YYY)")),IF(AND(TODAY()-'ACCESS EXPORT'!U1136&gt;30,TODAY()&gt;0),UPPER(VLOOKUP(B1136,'ACCESS EXPORT'!$B:$P,15,FALSE)))))),IF('ACCESS EXPORT'!Y1136&lt;&gt;"",UPPER(CONCATENATE(UPPER(VLOOKUP(B1136,'ACCESS EXPORT'!$B:$P,15,FALSE)),""&amp;CHAR(10)&amp;"(Transfer Out",TEXT('ACCESS EXPORT'!Y1136," MM/DD/YYY)"))),IF('ACCESS EXPORT'!X1136&lt;&gt;"",UPPER(CONCATENATE(UPPER(VLOOKUP(B1136,'ACCESS EXPORT'!$B:$P,15,FALSE)),""&amp;CHAR(10)&amp;"(Transfer In",TEXT('ACCESS EXPORT'!X1136," MM/DD/YYY)"))))))</f>
        <v>DELONG, SHANNON C.</v>
      </c>
      <c r="O1136" s="4" t="str">
        <f>_xlfn.IFNA(VLOOKUP(B1136,'ACCESS EXPORT'!$B:$Q,16,FALSE),"")</f>
        <v>PA-C</v>
      </c>
      <c r="P1136" s="4" t="str">
        <f>_xlfn.IFNA(VLOOKUP(B1136,'ACCESS EXPORT'!B:W,22,FALSE),"-")</f>
        <v>1497752679</v>
      </c>
      <c r="Q1136" s="4" t="str">
        <f>_xlfn.IFNA(VLOOKUP(A1136,'ACCESS EXPORT'!$A:$AG,33,0),"-")</f>
        <v>Maria Ortiz</v>
      </c>
      <c r="R1136" s="4" t="str">
        <f>_xlfn.IFNA(VLOOKUP(A1136,'ACCESS EXPORT'!$A:$AH,34,0),"-")</f>
        <v>Cheri Benedeti</v>
      </c>
      <c r="S1136" s="4" t="str">
        <f>_xlfn.IFNA(VLOOKUP(A1136,'ACCESS EXPORT'!$A:$AI,35,0),"-")</f>
        <v>Anna Bachtis</v>
      </c>
      <c r="T1136" s="4" t="str">
        <f>_xlfn.IFNA(VLOOKUP(A1136,'ACCESS EXPORT'!$A:$AJ,36,0),"-")</f>
        <v>Andrew Davis</v>
      </c>
      <c r="U1136" s="4" t="str">
        <f>_xlfn.IFNA(VLOOKUP(A1136,'ACCESS EXPORT'!$A:$AK,37,0),"-")</f>
        <v>athena</v>
      </c>
      <c r="V1136" s="4" t="str">
        <f>_xlfn.IFNA(VLOOKUP(A1136,'ACCESS EXPORT'!$A:$AL,38,0),"-")</f>
        <v>FHMG_WINTER GARDEN PRIM CARE</v>
      </c>
      <c r="W1136" s="4" t="str">
        <f>_xlfn.IFNA(VLOOKUP(A1136,'ACCESS EXPORT'!$A:$AM,39,0),"-")</f>
        <v/>
      </c>
      <c r="X1136" s="4" t="str">
        <f>_xlfn.IFNA(VLOOKUP(A1136,'ACCESS EXPORT'!$A:$AN,40,0),"-")</f>
        <v>Libia Villaquiran / Jenny Green</v>
      </c>
      <c r="Y1136" s="26" t="str">
        <f>_xlfn.IFNA(VLOOKUP(A1136,'ACCESS EXPORT'!A:AO,41,0),"")</f>
        <v>Carlos Calderon</v>
      </c>
      <c r="Z1136" s="26" t="str">
        <f>_xlfn.IFNA(VLOOKUP(A1136,'ACCESS EXPORT'!A:AP,42,0),"")</f>
        <v>Janice Scales</v>
      </c>
      <c r="AA1136" s="26" t="str">
        <f>_xlfn.IFNA(VLOOKUP(A1136,'ACCESS EXPORT'!A:AQ,43,0),"")</f>
        <v>Heather McComb</v>
      </c>
    </row>
    <row r="1137" spans="1:27" ht="18.75" x14ac:dyDescent="0.25">
      <c r="A1137" s="33">
        <v>278</v>
      </c>
      <c r="B1137" s="10">
        <v>2237</v>
      </c>
      <c r="C1137" s="7" t="str">
        <f ca="1">IFERROR(UPPER(IF(AND('ACCESS EXPORT'!AA1137="",'ACCESS EXPORT'!Z1137=""),VLOOKUP(A1137,'ACCESS EXPORT'!$A:$AF,32,FALSE),(IF('ACCESS EXPORT'!AA1137&lt;&gt;"",CONCATENATE(VLOOKUP(A1137,'ACCESS EXPORT'!$A:$AF,32,FALSE)," (Closed",TEXT('ACCESS EXPORT'!AA1137," MM/DD/YYY)")),IF(TODAY()&lt;(('ACCESS EXPORT'!Z1137)+30),CONCATENATE(VLOOKUP(A1137,'ACCESS EXPORT'!$A:$AF,32,FALSE)," (Opens",TEXT('ACCESS EXPORT'!Z1137," MM/DD/YYY)")),VLOOKUP(A1137,'ACCESS EXPORT'!$A:$AF,32,FALSE)))))),"-")</f>
        <v>ADVENTHEALTH MEDICAL GROUP FAMILY MEDICINE AT WINTER GARDEN</v>
      </c>
      <c r="D1137" s="3" t="str">
        <f ca="1">IFERROR(UPPER(IF(AND('ACCESS EXPORT'!AA1137="",'ACCESS EXPORT'!Z1137=""),VLOOKUP(A1137,'ACCESS EXPORT'!$A:$AF,28,FALSE),(IF('ACCESS EXPORT'!AA1137&lt;&gt;"",CONCATENATE(VLOOKUP(A1137,'ACCESS EXPORT'!$A:$AF,28,FALSE)," (Closed",TEXT('ACCESS EXPORT'!AA1137," MM/DD/YYY)")),IF(TODAY()&lt;(('ACCESS EXPORT'!Z1137)+30),CONCATENATE(VLOOKUP(A1137,'ACCESS EXPORT'!$A:$AF,28,FALSE)," (Opens",TEXT('ACCESS EXPORT'!Z1137," MM/DD/YYY)")),VLOOKUP(A1137,'ACCESS EXPORT'!$A:$AF,28,FALSE)))))),"-")</f>
        <v>WINTER GARDEN PRIMARY &amp; SPECIALTY CARE</v>
      </c>
      <c r="E1137" s="3" t="str">
        <f>VLOOKUP($A1137,'ACCESS EXPORT'!$A:$AF,3,FALSE)</f>
        <v>8190</v>
      </c>
      <c r="F1137" s="3" t="str">
        <f>UPPER(CONCATENATE(VLOOKUP(A1137,'ACCESS EXPORT'!$A:$AF,4,FALSE)," ",VLOOKUP(A1137,'ACCESS EXPORT'!$A:$AF,5,FALSE)," ",VLOOKUP(A1137,'ACCESS EXPORT'!$A:$AF,6,FALSE)," ",VLOOKUP(A1137,'ACCESS EXPORT'!$A:$AA,7,FALSE)," ",VLOOKUP(A1137,'ACCESS EXPORT'!$A:$AA,8,FALSE)))</f>
        <v>2000 FOWLER GROVE BLVD 3RD FLOOR WINTER GARDEN FL 34787</v>
      </c>
      <c r="G1137" s="4" t="str">
        <f>UPPER(VLOOKUP($A1137,'ACCESS EXPORT'!$A:$AF,9,FALSE))</f>
        <v>ORANGE</v>
      </c>
      <c r="H1137" s="4" t="str">
        <f>_xlfn.IFNA(VLOOKUP($B1137,'ACCESS EXPORT'!$B:$J,9,FALSE),"")</f>
        <v>SW</v>
      </c>
      <c r="I1137" s="3" t="str">
        <f>CONCATENATE("(P)",VLOOKUP($A1137,'ACCESS EXPORT'!$A:$AF,11,FALSE)," (F)",VLOOKUP($A1137,'ACCESS EXPORT'!$A:$AF,29,FALSE))</f>
        <v>(P)(407) 614-0528 (F)(407)614-0529</v>
      </c>
      <c r="J1137" s="4" t="str">
        <f>UPPER(VLOOKUP($A1137,'ACCESS EXPORT'!$A:$AF,12,FALSE))</f>
        <v>FAMILY MEDICINE</v>
      </c>
      <c r="K1137" s="4" t="str">
        <f>UPPER(VLOOKUP($A1137,'ACCESS EXPORT'!$A:$AF,13,FALSE))</f>
        <v>DEBORAH HAYWOOD</v>
      </c>
      <c r="L1137" s="3" t="str">
        <f>IF(AND(VLOOKUP(A1137,'ACCESS EXPORT'!A:AE,1,0),'ACCESS EXPORT'!N1137=""),UPPER(CONCATENATE('ACCESS EXPORT'!AE1137)),IF(VLOOKUP(A1137,'ACCESS EXPORT'!A:AE,1,0),UPPER(CONCATENATE('ACCESS EXPORT'!N1137," "&amp;CHAR(10),'ACCESS EXPORT'!AE1137))))</f>
        <v xml:space="preserve">DIANE OSTRANDER 
</v>
      </c>
      <c r="M1137" s="4" t="str">
        <f>UPPER(VLOOKUP($A1137,'ACCESS EXPORT'!$A:$O,15,FALSE))</f>
        <v>CURT MAJORS (PM)</v>
      </c>
      <c r="N1137" s="4" t="str">
        <f ca="1">IF(AND('ACCESS EXPORT'!X1137="",'ACCESS EXPORT'!Y1137=""),IF('ACCESS EXPORT'!V1137&lt;&gt;"",(IF(TODAY()-'ACCESS EXPORT'!V1137&gt;=-60,UPPER(CONCATENATE(VLOOKUP(B1137,'ACCESS EXPORT'!$B:$P,15,FALSE),""&amp;CHAR(10)&amp;"(SEP",TEXT('ACCESS EXPORT'!V1137," MM/DD/YYY)"))),IF(TODAY()-'ACCESS EXPORT'!V1137&lt;0,UPPER(VLOOKUP(B1137,'ACCESS EXPORT'!$B:$P,15,FALSE)),UPPER(VLOOKUP(B1137,'ACCESS EXPORT'!$B:$P,15,FALSE))))),IF('ACCESS EXPORT'!U1137="",UPPER(VLOOKUP(B1137,'ACCESS EXPORT'!$B:$P,15,FALSE)),IF(TODAY()-'ACCESS EXPORT'!U1137&lt;=30,CONCATENATE(UPPER(VLOOKUP(B1137,'ACCESS EXPORT'!$B:$P,15,FALSE)),""&amp;CHAR(10)&amp;"(NEW",TEXT('ACCESS EXPORT'!U1137," MM/DD/YYY)")),IF(AND(TODAY()-'ACCESS EXPORT'!U1137&gt;30,TODAY()&gt;0),UPPER(VLOOKUP(B1137,'ACCESS EXPORT'!$B:$P,15,FALSE)))))),IF('ACCESS EXPORT'!Y1137&lt;&gt;"",UPPER(CONCATENATE(UPPER(VLOOKUP(B1137,'ACCESS EXPORT'!$B:$P,15,FALSE)),""&amp;CHAR(10)&amp;"(Transfer Out",TEXT('ACCESS EXPORT'!Y1137," MM/DD/YYY)"))),IF('ACCESS EXPORT'!X1137&lt;&gt;"",UPPER(CONCATENATE(UPPER(VLOOKUP(B1137,'ACCESS EXPORT'!$B:$P,15,FALSE)),""&amp;CHAR(10)&amp;"(Transfer In",TEXT('ACCESS EXPORT'!X1137," MM/DD/YYY)"))))))</f>
        <v>COHN, JESSICA</v>
      </c>
      <c r="O1137" s="4" t="str">
        <f>_xlfn.IFNA(VLOOKUP(B1137,'ACCESS EXPORT'!$B:$Q,16,FALSE),"")</f>
        <v>PA-C</v>
      </c>
      <c r="P1137" s="4" t="str">
        <f>_xlfn.IFNA(VLOOKUP(B1137,'ACCESS EXPORT'!B:W,22,FALSE),"-")</f>
        <v>1508212457</v>
      </c>
      <c r="Q1137" s="4" t="str">
        <f>_xlfn.IFNA(VLOOKUP(A1137,'ACCESS EXPORT'!$A:$AG,33,0),"-")</f>
        <v>Maria Ortiz</v>
      </c>
      <c r="R1137" s="4" t="str">
        <f>_xlfn.IFNA(VLOOKUP(A1137,'ACCESS EXPORT'!$A:$AH,34,0),"-")</f>
        <v>Cheri Benedeti</v>
      </c>
      <c r="S1137" s="4" t="str">
        <f>_xlfn.IFNA(VLOOKUP(A1137,'ACCESS EXPORT'!$A:$AI,35,0),"-")</f>
        <v>Anna Bachtis</v>
      </c>
      <c r="T1137" s="4" t="str">
        <f>_xlfn.IFNA(VLOOKUP(A1137,'ACCESS EXPORT'!$A:$AJ,36,0),"-")</f>
        <v>Andrew Davis</v>
      </c>
      <c r="U1137" s="4" t="str">
        <f>_xlfn.IFNA(VLOOKUP(A1137,'ACCESS EXPORT'!$A:$AK,37,0),"-")</f>
        <v>athena</v>
      </c>
      <c r="V1137" s="4" t="str">
        <f>_xlfn.IFNA(VLOOKUP(A1137,'ACCESS EXPORT'!$A:$AL,38,0),"-")</f>
        <v>FHMG_WINTER GARDEN PRIM CARE</v>
      </c>
      <c r="W1137" s="4" t="str">
        <f>_xlfn.IFNA(VLOOKUP(A1137,'ACCESS EXPORT'!$A:$AM,39,0),"-")</f>
        <v/>
      </c>
      <c r="X1137" s="4" t="str">
        <f>_xlfn.IFNA(VLOOKUP(A1137,'ACCESS EXPORT'!$A:$AN,40,0),"-")</f>
        <v>Libia Villaquiran / Jenny Green</v>
      </c>
      <c r="Y1137" s="26" t="str">
        <f>_xlfn.IFNA(VLOOKUP(A1137,'ACCESS EXPORT'!A:AO,41,0),"")</f>
        <v>Carlos Calderon</v>
      </c>
      <c r="Z1137" s="26" t="str">
        <f>_xlfn.IFNA(VLOOKUP(A1137,'ACCESS EXPORT'!A:AP,42,0),"")</f>
        <v>Janice Scales</v>
      </c>
      <c r="AA1137" s="26" t="str">
        <f>_xlfn.IFNA(VLOOKUP(A1137,'ACCESS EXPORT'!A:AQ,43,0),"")</f>
        <v>Heather McComb</v>
      </c>
    </row>
    <row r="1138" spans="1:27" ht="18.75" x14ac:dyDescent="0.25">
      <c r="A1138" s="33">
        <v>278</v>
      </c>
      <c r="B1138" s="10">
        <v>1738</v>
      </c>
      <c r="C1138" s="7" t="str">
        <f ca="1">IFERROR(UPPER(IF(AND('ACCESS EXPORT'!AA1138="",'ACCESS EXPORT'!Z1138=""),VLOOKUP(A1138,'ACCESS EXPORT'!$A:$AF,32,FALSE),(IF('ACCESS EXPORT'!AA1138&lt;&gt;"",CONCATENATE(VLOOKUP(A1138,'ACCESS EXPORT'!$A:$AF,32,FALSE)," (Closed",TEXT('ACCESS EXPORT'!AA1138," MM/DD/YYY)")),IF(TODAY()&lt;(('ACCESS EXPORT'!Z1138)+30),CONCATENATE(VLOOKUP(A1138,'ACCESS EXPORT'!$A:$AF,32,FALSE)," (Opens",TEXT('ACCESS EXPORT'!Z1138," MM/DD/YYY)")),VLOOKUP(A1138,'ACCESS EXPORT'!$A:$AF,32,FALSE)))))),"-")</f>
        <v>ADVENTHEALTH MEDICAL GROUP FAMILY MEDICINE AT WINTER GARDEN</v>
      </c>
      <c r="D1138" s="3" t="str">
        <f ca="1">IFERROR(UPPER(IF(AND('ACCESS EXPORT'!AA1138="",'ACCESS EXPORT'!Z1138=""),VLOOKUP(A1138,'ACCESS EXPORT'!$A:$AF,28,FALSE),(IF('ACCESS EXPORT'!AA1138&lt;&gt;"",CONCATENATE(VLOOKUP(A1138,'ACCESS EXPORT'!$A:$AF,28,FALSE)," (Closed",TEXT('ACCESS EXPORT'!AA1138," MM/DD/YYY)")),IF(TODAY()&lt;(('ACCESS EXPORT'!Z1138)+30),CONCATENATE(VLOOKUP(A1138,'ACCESS EXPORT'!$A:$AF,28,FALSE)," (Opens",TEXT('ACCESS EXPORT'!Z1138," MM/DD/YYY)")),VLOOKUP(A1138,'ACCESS EXPORT'!$A:$AF,28,FALSE)))))),"-")</f>
        <v>WINTER GARDEN PRIMARY &amp; SPECIALTY CARE</v>
      </c>
      <c r="E1138" s="3" t="str">
        <f>VLOOKUP($A1138,'ACCESS EXPORT'!$A:$AF,3,FALSE)</f>
        <v>8190</v>
      </c>
      <c r="F1138" s="3" t="str">
        <f>UPPER(CONCATENATE(VLOOKUP(A1138,'ACCESS EXPORT'!$A:$AF,4,FALSE)," ",VLOOKUP(A1138,'ACCESS EXPORT'!$A:$AF,5,FALSE)," ",VLOOKUP(A1138,'ACCESS EXPORT'!$A:$AF,6,FALSE)," ",VLOOKUP(A1138,'ACCESS EXPORT'!$A:$AA,7,FALSE)," ",VLOOKUP(A1138,'ACCESS EXPORT'!$A:$AA,8,FALSE)))</f>
        <v>2000 FOWLER GROVE BLVD 3RD FLOOR WINTER GARDEN FL 34787</v>
      </c>
      <c r="G1138" s="4" t="str">
        <f>UPPER(VLOOKUP($A1138,'ACCESS EXPORT'!$A:$AF,9,FALSE))</f>
        <v>ORANGE</v>
      </c>
      <c r="H1138" s="4" t="str">
        <f>_xlfn.IFNA(VLOOKUP($B1138,'ACCESS EXPORT'!$B:$J,9,FALSE),"")</f>
        <v>SW</v>
      </c>
      <c r="I1138" s="3" t="str">
        <f>CONCATENATE("(P)",VLOOKUP($A1138,'ACCESS EXPORT'!$A:$AF,11,FALSE)," (F)",VLOOKUP($A1138,'ACCESS EXPORT'!$A:$AF,29,FALSE))</f>
        <v>(P)(407) 614-0528 (F)(407)614-0529</v>
      </c>
      <c r="J1138" s="4" t="str">
        <f>UPPER(VLOOKUP($A1138,'ACCESS EXPORT'!$A:$AF,12,FALSE))</f>
        <v>FAMILY MEDICINE</v>
      </c>
      <c r="K1138" s="4" t="str">
        <f>UPPER(VLOOKUP($A1138,'ACCESS EXPORT'!$A:$AF,13,FALSE))</f>
        <v>DEBORAH HAYWOOD</v>
      </c>
      <c r="L1138" s="3" t="str">
        <f>IF(AND(VLOOKUP(A1138,'ACCESS EXPORT'!A:AE,1,0),'ACCESS EXPORT'!N1138=""),UPPER(CONCATENATE('ACCESS EXPORT'!AE1138)),IF(VLOOKUP(A1138,'ACCESS EXPORT'!A:AE,1,0),UPPER(CONCATENATE('ACCESS EXPORT'!N1138," "&amp;CHAR(10),'ACCESS EXPORT'!AE1138))))</f>
        <v xml:space="preserve">DIANE OSTRANDER 
</v>
      </c>
      <c r="M1138" s="4" t="str">
        <f>UPPER(VLOOKUP($A1138,'ACCESS EXPORT'!$A:$O,15,FALSE))</f>
        <v>CURT MAJORS (PM)</v>
      </c>
      <c r="N1138" s="4" t="str">
        <f ca="1">IF(AND('ACCESS EXPORT'!X1138="",'ACCESS EXPORT'!Y1138=""),IF('ACCESS EXPORT'!V1138&lt;&gt;"",(IF(TODAY()-'ACCESS EXPORT'!V1138&gt;=-60,UPPER(CONCATENATE(VLOOKUP(B1138,'ACCESS EXPORT'!$B:$P,15,FALSE),""&amp;CHAR(10)&amp;"(SEP",TEXT('ACCESS EXPORT'!V1138," MM/DD/YYY)"))),IF(TODAY()-'ACCESS EXPORT'!V1138&lt;0,UPPER(VLOOKUP(B1138,'ACCESS EXPORT'!$B:$P,15,FALSE)),UPPER(VLOOKUP(B1138,'ACCESS EXPORT'!$B:$P,15,FALSE))))),IF('ACCESS EXPORT'!U1138="",UPPER(VLOOKUP(B1138,'ACCESS EXPORT'!$B:$P,15,FALSE)),IF(TODAY()-'ACCESS EXPORT'!U1138&lt;=30,CONCATENATE(UPPER(VLOOKUP(B1138,'ACCESS EXPORT'!$B:$P,15,FALSE)),""&amp;CHAR(10)&amp;"(NEW",TEXT('ACCESS EXPORT'!U1138," MM/DD/YYY)")),IF(AND(TODAY()-'ACCESS EXPORT'!U1138&gt;30,TODAY()&gt;0),UPPER(VLOOKUP(B1138,'ACCESS EXPORT'!$B:$P,15,FALSE)))))),IF('ACCESS EXPORT'!Y1138&lt;&gt;"",UPPER(CONCATENATE(UPPER(VLOOKUP(B1138,'ACCESS EXPORT'!$B:$P,15,FALSE)),""&amp;CHAR(10)&amp;"(Transfer Out",TEXT('ACCESS EXPORT'!Y1138," MM/DD/YYY)"))),IF('ACCESS EXPORT'!X1138&lt;&gt;"",UPPER(CONCATENATE(UPPER(VLOOKUP(B1138,'ACCESS EXPORT'!$B:$P,15,FALSE)),""&amp;CHAR(10)&amp;"(Transfer In",TEXT('ACCESS EXPORT'!X1138," MM/DD/YYY)"))))))</f>
        <v>FALK, ASHLEY J.</v>
      </c>
      <c r="O1138" s="4" t="str">
        <f>_xlfn.IFNA(VLOOKUP(B1138,'ACCESS EXPORT'!$B:$Q,16,FALSE),"")</f>
        <v>MD</v>
      </c>
      <c r="P1138" s="4" t="str">
        <f>_xlfn.IFNA(VLOOKUP(B1138,'ACCESS EXPORT'!B:W,22,FALSE),"-")</f>
        <v>1386671063</v>
      </c>
      <c r="Q1138" s="4" t="str">
        <f>_xlfn.IFNA(VLOOKUP(A1138,'ACCESS EXPORT'!$A:$AG,33,0),"-")</f>
        <v>Maria Ortiz</v>
      </c>
      <c r="R1138" s="4" t="str">
        <f>_xlfn.IFNA(VLOOKUP(A1138,'ACCESS EXPORT'!$A:$AH,34,0),"-")</f>
        <v>Cheri Benedeti</v>
      </c>
      <c r="S1138" s="4" t="str">
        <f>_xlfn.IFNA(VLOOKUP(A1138,'ACCESS EXPORT'!$A:$AI,35,0),"-")</f>
        <v>Anna Bachtis</v>
      </c>
      <c r="T1138" s="4" t="str">
        <f>_xlfn.IFNA(VLOOKUP(A1138,'ACCESS EXPORT'!$A:$AJ,36,0),"-")</f>
        <v>Andrew Davis</v>
      </c>
      <c r="U1138" s="4" t="str">
        <f>_xlfn.IFNA(VLOOKUP(A1138,'ACCESS EXPORT'!$A:$AK,37,0),"-")</f>
        <v>athena</v>
      </c>
      <c r="V1138" s="4" t="str">
        <f>_xlfn.IFNA(VLOOKUP(A1138,'ACCESS EXPORT'!$A:$AL,38,0),"-")</f>
        <v>FHMG_WINTER GARDEN PRIM CARE</v>
      </c>
      <c r="W1138" s="4" t="str">
        <f>_xlfn.IFNA(VLOOKUP(A1138,'ACCESS EXPORT'!$A:$AM,39,0),"-")</f>
        <v/>
      </c>
      <c r="X1138" s="4" t="str">
        <f>_xlfn.IFNA(VLOOKUP(A1138,'ACCESS EXPORT'!$A:$AN,40,0),"-")</f>
        <v>Libia Villaquiran / Jenny Green</v>
      </c>
      <c r="Y1138" s="26" t="str">
        <f>_xlfn.IFNA(VLOOKUP(A1138,'ACCESS EXPORT'!A:AO,41,0),"")</f>
        <v>Carlos Calderon</v>
      </c>
      <c r="Z1138" s="26" t="str">
        <f>_xlfn.IFNA(VLOOKUP(A1138,'ACCESS EXPORT'!A:AP,42,0),"")</f>
        <v>Janice Scales</v>
      </c>
      <c r="AA1138" s="26" t="str">
        <f>_xlfn.IFNA(VLOOKUP(A1138,'ACCESS EXPORT'!A:AQ,43,0),"")</f>
        <v>Heather McComb</v>
      </c>
    </row>
    <row r="1139" spans="1:27" ht="18.75" x14ac:dyDescent="0.25">
      <c r="A1139" s="33">
        <v>278</v>
      </c>
      <c r="B1139" s="10">
        <v>2158</v>
      </c>
      <c r="C1139" s="7" t="str">
        <f ca="1">IFERROR(UPPER(IF(AND('ACCESS EXPORT'!AA1139="",'ACCESS EXPORT'!Z1139=""),VLOOKUP(A1139,'ACCESS EXPORT'!$A:$AF,32,FALSE),(IF('ACCESS EXPORT'!AA1139&lt;&gt;"",CONCATENATE(VLOOKUP(A1139,'ACCESS EXPORT'!$A:$AF,32,FALSE)," (Closed",TEXT('ACCESS EXPORT'!AA1139," MM/DD/YYY)")),IF(TODAY()&lt;(('ACCESS EXPORT'!Z1139)+30),CONCATENATE(VLOOKUP(A1139,'ACCESS EXPORT'!$A:$AF,32,FALSE)," (Opens",TEXT('ACCESS EXPORT'!Z1139," MM/DD/YYY)")),VLOOKUP(A1139,'ACCESS EXPORT'!$A:$AF,32,FALSE)))))),"-")</f>
        <v>ADVENTHEALTH MEDICAL GROUP FAMILY MEDICINE AT WINTER GARDEN</v>
      </c>
      <c r="D1139" s="3" t="str">
        <f ca="1">IFERROR(UPPER(IF(AND('ACCESS EXPORT'!AA1139="",'ACCESS EXPORT'!Z1139=""),VLOOKUP(A1139,'ACCESS EXPORT'!$A:$AF,28,FALSE),(IF('ACCESS EXPORT'!AA1139&lt;&gt;"",CONCATENATE(VLOOKUP(A1139,'ACCESS EXPORT'!$A:$AF,28,FALSE)," (Closed",TEXT('ACCESS EXPORT'!AA1139," MM/DD/YYY)")),IF(TODAY()&lt;(('ACCESS EXPORT'!Z1139)+30),CONCATENATE(VLOOKUP(A1139,'ACCESS EXPORT'!$A:$AF,28,FALSE)," (Opens",TEXT('ACCESS EXPORT'!Z1139," MM/DD/YYY)")),VLOOKUP(A1139,'ACCESS EXPORT'!$A:$AF,28,FALSE)))))),"-")</f>
        <v>WINTER GARDEN PRIMARY &amp; SPECIALTY CARE</v>
      </c>
      <c r="E1139" s="3" t="str">
        <f>VLOOKUP($A1139,'ACCESS EXPORT'!$A:$AF,3,FALSE)</f>
        <v>8190</v>
      </c>
      <c r="F1139" s="3" t="str">
        <f>UPPER(CONCATENATE(VLOOKUP(A1139,'ACCESS EXPORT'!$A:$AF,4,FALSE)," ",VLOOKUP(A1139,'ACCESS EXPORT'!$A:$AF,5,FALSE)," ",VLOOKUP(A1139,'ACCESS EXPORT'!$A:$AF,6,FALSE)," ",VLOOKUP(A1139,'ACCESS EXPORT'!$A:$AA,7,FALSE)," ",VLOOKUP(A1139,'ACCESS EXPORT'!$A:$AA,8,FALSE)))</f>
        <v>2000 FOWLER GROVE BLVD 3RD FLOOR WINTER GARDEN FL 34787</v>
      </c>
      <c r="G1139" s="4" t="str">
        <f>UPPER(VLOOKUP($A1139,'ACCESS EXPORT'!$A:$AF,9,FALSE))</f>
        <v>ORANGE</v>
      </c>
      <c r="H1139" s="4" t="str">
        <f>_xlfn.IFNA(VLOOKUP($B1139,'ACCESS EXPORT'!$B:$J,9,FALSE),"")</f>
        <v>SW</v>
      </c>
      <c r="I1139" s="3" t="str">
        <f>CONCATENATE("(P)",VLOOKUP($A1139,'ACCESS EXPORT'!$A:$AF,11,FALSE)," (F)",VLOOKUP($A1139,'ACCESS EXPORT'!$A:$AF,29,FALSE))</f>
        <v>(P)(407) 614-0528 (F)(407)614-0529</v>
      </c>
      <c r="J1139" s="4" t="str">
        <f>UPPER(VLOOKUP($A1139,'ACCESS EXPORT'!$A:$AF,12,FALSE))</f>
        <v>FAMILY MEDICINE</v>
      </c>
      <c r="K1139" s="4" t="str">
        <f>UPPER(VLOOKUP($A1139,'ACCESS EXPORT'!$A:$AF,13,FALSE))</f>
        <v>DEBORAH HAYWOOD</v>
      </c>
      <c r="L1139" s="3" t="str">
        <f>IF(AND(VLOOKUP(A1139,'ACCESS EXPORT'!A:AE,1,0),'ACCESS EXPORT'!N1139=""),UPPER(CONCATENATE('ACCESS EXPORT'!AE1139)),IF(VLOOKUP(A1139,'ACCESS EXPORT'!A:AE,1,0),UPPER(CONCATENATE('ACCESS EXPORT'!N1139," "&amp;CHAR(10),'ACCESS EXPORT'!AE1139))))</f>
        <v xml:space="preserve">DIANE OSTRANDER 
</v>
      </c>
      <c r="M1139" s="4" t="str">
        <f>UPPER(VLOOKUP($A1139,'ACCESS EXPORT'!$A:$O,15,FALSE))</f>
        <v>CURT MAJORS (PM)</v>
      </c>
      <c r="N1139" s="4" t="str">
        <f ca="1">IF(AND('ACCESS EXPORT'!X1139="",'ACCESS EXPORT'!Y1139=""),IF('ACCESS EXPORT'!V1139&lt;&gt;"",(IF(TODAY()-'ACCESS EXPORT'!V1139&gt;=-60,UPPER(CONCATENATE(VLOOKUP(B1139,'ACCESS EXPORT'!$B:$P,15,FALSE),""&amp;CHAR(10)&amp;"(SEP",TEXT('ACCESS EXPORT'!V1139," MM/DD/YYY)"))),IF(TODAY()-'ACCESS EXPORT'!V1139&lt;0,UPPER(VLOOKUP(B1139,'ACCESS EXPORT'!$B:$P,15,FALSE)),UPPER(VLOOKUP(B1139,'ACCESS EXPORT'!$B:$P,15,FALSE))))),IF('ACCESS EXPORT'!U1139="",UPPER(VLOOKUP(B1139,'ACCESS EXPORT'!$B:$P,15,FALSE)),IF(TODAY()-'ACCESS EXPORT'!U1139&lt;=30,CONCATENATE(UPPER(VLOOKUP(B1139,'ACCESS EXPORT'!$B:$P,15,FALSE)),""&amp;CHAR(10)&amp;"(NEW",TEXT('ACCESS EXPORT'!U1139," MM/DD/YYY)")),IF(AND(TODAY()-'ACCESS EXPORT'!U1139&gt;30,TODAY()&gt;0),UPPER(VLOOKUP(B1139,'ACCESS EXPORT'!$B:$P,15,FALSE)))))),IF('ACCESS EXPORT'!Y1139&lt;&gt;"",UPPER(CONCATENATE(UPPER(VLOOKUP(B1139,'ACCESS EXPORT'!$B:$P,15,FALSE)),""&amp;CHAR(10)&amp;"(Transfer Out",TEXT('ACCESS EXPORT'!Y1139," MM/DD/YYY)"))),IF('ACCESS EXPORT'!X1139&lt;&gt;"",UPPER(CONCATENATE(UPPER(VLOOKUP(B1139,'ACCESS EXPORT'!$B:$P,15,FALSE)),""&amp;CHAR(10)&amp;"(Transfer In",TEXT('ACCESS EXPORT'!X1139," MM/DD/YYY)"))))))</f>
        <v>GUNN, JACLYN</v>
      </c>
      <c r="O1139" s="4" t="str">
        <f>_xlfn.IFNA(VLOOKUP(B1139,'ACCESS EXPORT'!$B:$Q,16,FALSE),"")</f>
        <v>DO</v>
      </c>
      <c r="P1139" s="4" t="str">
        <f>_xlfn.IFNA(VLOOKUP(B1139,'ACCESS EXPORT'!B:W,22,FALSE),"-")</f>
        <v>1639548654</v>
      </c>
      <c r="Q1139" s="4" t="str">
        <f>_xlfn.IFNA(VLOOKUP(A1139,'ACCESS EXPORT'!$A:$AG,33,0),"-")</f>
        <v>Maria Ortiz</v>
      </c>
      <c r="R1139" s="4" t="str">
        <f>_xlfn.IFNA(VLOOKUP(A1139,'ACCESS EXPORT'!$A:$AH,34,0),"-")</f>
        <v>Cheri Benedeti</v>
      </c>
      <c r="S1139" s="4" t="str">
        <f>_xlfn.IFNA(VLOOKUP(A1139,'ACCESS EXPORT'!$A:$AI,35,0),"-")</f>
        <v>Anna Bachtis</v>
      </c>
      <c r="T1139" s="4" t="str">
        <f>_xlfn.IFNA(VLOOKUP(A1139,'ACCESS EXPORT'!$A:$AJ,36,0),"-")</f>
        <v>Andrew Davis</v>
      </c>
      <c r="U1139" s="4" t="str">
        <f>_xlfn.IFNA(VLOOKUP(A1139,'ACCESS EXPORT'!$A:$AK,37,0),"-")</f>
        <v>athena</v>
      </c>
      <c r="V1139" s="4" t="str">
        <f>_xlfn.IFNA(VLOOKUP(A1139,'ACCESS EXPORT'!$A:$AL,38,0),"-")</f>
        <v>FHMG_WINTER GARDEN PRIM CARE</v>
      </c>
      <c r="W1139" s="4" t="str">
        <f>_xlfn.IFNA(VLOOKUP(A1139,'ACCESS EXPORT'!$A:$AM,39,0),"-")</f>
        <v/>
      </c>
      <c r="X1139" s="4" t="str">
        <f>_xlfn.IFNA(VLOOKUP(A1139,'ACCESS EXPORT'!$A:$AN,40,0),"-")</f>
        <v>Libia Villaquiran / Jenny Green</v>
      </c>
      <c r="Y1139" s="26" t="str">
        <f>_xlfn.IFNA(VLOOKUP(A1139,'ACCESS EXPORT'!A:AO,41,0),"")</f>
        <v>Carlos Calderon</v>
      </c>
      <c r="Z1139" s="26" t="str">
        <f>_xlfn.IFNA(VLOOKUP(A1139,'ACCESS EXPORT'!A:AP,42,0),"")</f>
        <v>Janice Scales</v>
      </c>
      <c r="AA1139" s="26" t="str">
        <f>_xlfn.IFNA(VLOOKUP(A1139,'ACCESS EXPORT'!A:AQ,43,0),"")</f>
        <v>Heather McComb</v>
      </c>
    </row>
    <row r="1140" spans="1:27" ht="18.75" x14ac:dyDescent="0.25">
      <c r="A1140" s="33">
        <v>192</v>
      </c>
      <c r="B1140" s="10">
        <v>1402</v>
      </c>
      <c r="C1140" s="7" t="str">
        <f ca="1">IFERROR(UPPER(IF(AND('ACCESS EXPORT'!AA1140="",'ACCESS EXPORT'!Z1140=""),VLOOKUP(A1140,'ACCESS EXPORT'!$A:$AF,32,FALSE),(IF('ACCESS EXPORT'!AA1140&lt;&gt;"",CONCATENATE(VLOOKUP(A1140,'ACCESS EXPORT'!$A:$AF,32,FALSE)," (Closed",TEXT('ACCESS EXPORT'!AA1140," MM/DD/YYY)")),IF(TODAY()&lt;(('ACCESS EXPORT'!Z1140)+30),CONCATENATE(VLOOKUP(A1140,'ACCESS EXPORT'!$A:$AF,32,FALSE)," (Opens",TEXT('ACCESS EXPORT'!Z1140," MM/DD/YYY)")),VLOOKUP(A1140,'ACCESS EXPORT'!$A:$AF,32,FALSE)))))),"-")</f>
        <v>ADVENTHEALTH MEDICAL GROUP OB HOSPITALISTS AT CENTRAL FLORIDA</v>
      </c>
      <c r="D1140" s="3" t="str">
        <f ca="1">IFERROR(UPPER(IF(AND('ACCESS EXPORT'!AA1140="",'ACCESS EXPORT'!Z1140=""),VLOOKUP(A1140,'ACCESS EXPORT'!$A:$AF,28,FALSE),(IF('ACCESS EXPORT'!AA1140&lt;&gt;"",CONCATENATE(VLOOKUP(A1140,'ACCESS EXPORT'!$A:$AF,28,FALSE)," (Closed",TEXT('ACCESS EXPORT'!AA1140," MM/DD/YYY)")),IF(TODAY()&lt;(('ACCESS EXPORT'!Z1140)+30),CONCATENATE(VLOOKUP(A1140,'ACCESS EXPORT'!$A:$AF,28,FALSE)," (Opens",TEXT('ACCESS EXPORT'!Z1140," MM/DD/YYY)")),VLOOKUP(A1140,'ACCESS EXPORT'!$A:$AF,28,FALSE)))))),"-")</f>
        <v>FLORIDA HOSPITAL OB SPECIALISTS</v>
      </c>
      <c r="E1140" s="3" t="str">
        <f>VLOOKUP($A1140,'ACCESS EXPORT'!$A:$AF,3,FALSE)</f>
        <v>8220</v>
      </c>
      <c r="F1140" s="3" t="str">
        <f>UPPER(CONCATENATE(VLOOKUP(A1140,'ACCESS EXPORT'!$A:$AF,4,FALSE)," ",VLOOKUP(A1140,'ACCESS EXPORT'!$A:$AF,5,FALSE)," ",VLOOKUP(A1140,'ACCESS EXPORT'!$A:$AF,6,FALSE)," ",VLOOKUP(A1140,'ACCESS EXPORT'!$A:$AA,7,FALSE)," ",VLOOKUP(A1140,'ACCESS EXPORT'!$A:$AA,8,FALSE)))</f>
        <v>1801 LEE RD SUITE 165 WINTER PARK FL 32789</v>
      </c>
      <c r="G1140" s="4" t="str">
        <f>UPPER(VLOOKUP($A1140,'ACCESS EXPORT'!$A:$AF,9,FALSE))</f>
        <v>ORANGE</v>
      </c>
      <c r="H1140" s="4" t="str">
        <f>_xlfn.IFNA(VLOOKUP($B1140,'ACCESS EXPORT'!$B:$J,9,FALSE),"")</f>
        <v>HB</v>
      </c>
      <c r="I1140" s="3" t="str">
        <f>CONCATENATE("(P)",VLOOKUP($A1140,'ACCESS EXPORT'!$A:$AF,11,FALSE)," (F)",VLOOKUP($A1140,'ACCESS EXPORT'!$A:$AF,29,FALSE))</f>
        <v>(P)(407) 975-0406 (F)(407)975-0407</v>
      </c>
      <c r="J1140" s="4" t="str">
        <f>UPPER(VLOOKUP($A1140,'ACCESS EXPORT'!$A:$AF,12,FALSE))</f>
        <v>OB HOSPITALIST</v>
      </c>
      <c r="K1140" s="4" t="str">
        <f>UPPER(VLOOKUP($A1140,'ACCESS EXPORT'!$A:$AF,13,FALSE))</f>
        <v>WILLIAM WINDER</v>
      </c>
      <c r="L1140" s="3" t="str">
        <f>IF(AND(VLOOKUP(A1140,'ACCESS EXPORT'!A:AE,1,0),'ACCESS EXPORT'!N1140=""),UPPER(CONCATENATE('ACCESS EXPORT'!AE1140)),IF(VLOOKUP(A1140,'ACCESS EXPORT'!A:AE,1,0),UPPER(CONCATENATE('ACCESS EXPORT'!N1140," "&amp;CHAR(10),'ACCESS EXPORT'!AE1140))))</f>
        <v>JAHAIRA BARBOT-JIMENEZ 
JESSICA GREVES (PRAC. AMDIN)</v>
      </c>
      <c r="M1140" s="4" t="str">
        <f>UPPER(VLOOKUP($A1140,'ACCESS EXPORT'!$A:$O,15,FALSE))</f>
        <v>CALEB FERGUSON (PM)</v>
      </c>
      <c r="N1140" s="4" t="str">
        <f ca="1">IF(AND('ACCESS EXPORT'!X1140="",'ACCESS EXPORT'!Y1140=""),IF('ACCESS EXPORT'!V1140&lt;&gt;"",(IF(TODAY()-'ACCESS EXPORT'!V1140&gt;=-60,UPPER(CONCATENATE(VLOOKUP(B1140,'ACCESS EXPORT'!$B:$P,15,FALSE),""&amp;CHAR(10)&amp;"(SEP",TEXT('ACCESS EXPORT'!V1140," MM/DD/YYY)"))),IF(TODAY()-'ACCESS EXPORT'!V1140&lt;0,UPPER(VLOOKUP(B1140,'ACCESS EXPORT'!$B:$P,15,FALSE)),UPPER(VLOOKUP(B1140,'ACCESS EXPORT'!$B:$P,15,FALSE))))),IF('ACCESS EXPORT'!U1140="",UPPER(VLOOKUP(B1140,'ACCESS EXPORT'!$B:$P,15,FALSE)),IF(TODAY()-'ACCESS EXPORT'!U1140&lt;=30,CONCATENATE(UPPER(VLOOKUP(B1140,'ACCESS EXPORT'!$B:$P,15,FALSE)),""&amp;CHAR(10)&amp;"(NEW",TEXT('ACCESS EXPORT'!U1140," MM/DD/YYY)")),IF(AND(TODAY()-'ACCESS EXPORT'!U1140&gt;30,TODAY()&gt;0),UPPER(VLOOKUP(B1140,'ACCESS EXPORT'!$B:$P,15,FALSE)))))),IF('ACCESS EXPORT'!Y1140&lt;&gt;"",UPPER(CONCATENATE(UPPER(VLOOKUP(B1140,'ACCESS EXPORT'!$B:$P,15,FALSE)),""&amp;CHAR(10)&amp;"(Transfer Out",TEXT('ACCESS EXPORT'!Y1140," MM/DD/YYY)"))),IF('ACCESS EXPORT'!X1140&lt;&gt;"",UPPER(CONCATENATE(UPPER(VLOOKUP(B1140,'ACCESS EXPORT'!$B:$P,15,FALSE)),""&amp;CHAR(10)&amp;"(Transfer In",TEXT('ACCESS EXPORT'!X1140," MM/DD/YYY)"))))))</f>
        <v>KJERULFF, ESENAM LUCINDA</v>
      </c>
      <c r="O1140" s="4" t="str">
        <f>_xlfn.IFNA(VLOOKUP(B1140,'ACCESS EXPORT'!$B:$Q,16,FALSE),"")</f>
        <v>MD</v>
      </c>
      <c r="P1140" s="4" t="str">
        <f>_xlfn.IFNA(VLOOKUP(B1140,'ACCESS EXPORT'!B:W,22,FALSE),"-")</f>
        <v>1215138847</v>
      </c>
      <c r="Q1140" s="4" t="str">
        <f>_xlfn.IFNA(VLOOKUP(A1140,'ACCESS EXPORT'!$A:$AG,33,0),"-")</f>
        <v>Aldis Leonardo</v>
      </c>
      <c r="R1140" s="4" t="str">
        <f>_xlfn.IFNA(VLOOKUP(A1140,'ACCESS EXPORT'!$A:$AH,34,0),"-")</f>
        <v>Linda Hopkins</v>
      </c>
      <c r="S1140" s="4" t="str">
        <f>_xlfn.IFNA(VLOOKUP(A1140,'ACCESS EXPORT'!$A:$AI,35,0),"-")</f>
        <v>James Agee</v>
      </c>
      <c r="T1140" s="4" t="str">
        <f>_xlfn.IFNA(VLOOKUP(A1140,'ACCESS EXPORT'!$A:$AJ,36,0),"-")</f>
        <v>Wanda Cruz</v>
      </c>
      <c r="U1140" s="4" t="str">
        <f>_xlfn.IFNA(VLOOKUP(A1140,'ACCESS EXPORT'!$A:$AK,37,0),"-")</f>
        <v>Cerner</v>
      </c>
      <c r="V1140" s="4" t="str">
        <f>_xlfn.IFNA(VLOOKUP(A1140,'ACCESS EXPORT'!$A:$AL,38,0),"-")</f>
        <v>FHMG_FH OB SPECIALISTS</v>
      </c>
      <c r="W1140" s="4" t="str">
        <f>_xlfn.IFNA(VLOOKUP(A1140,'ACCESS EXPORT'!$A:$AM,39,0),"-")</f>
        <v/>
      </c>
      <c r="X1140" s="4" t="str">
        <f>_xlfn.IFNA(VLOOKUP(A1140,'ACCESS EXPORT'!$A:$AN,40,0),"-")</f>
        <v>Libia Villaquiran / Jenny Green</v>
      </c>
      <c r="Y1140" s="26" t="str">
        <f>_xlfn.IFNA(VLOOKUP(A1140,'ACCESS EXPORT'!A:AO,41,0),"")</f>
        <v>Andrea Brantley</v>
      </c>
      <c r="Z1140" s="26" t="str">
        <f>_xlfn.IFNA(VLOOKUP(A1140,'ACCESS EXPORT'!A:AP,42,0),"")</f>
        <v/>
      </c>
      <c r="AA1140" s="26" t="str">
        <f>_xlfn.IFNA(VLOOKUP(A1140,'ACCESS EXPORT'!A:AQ,43,0),"")</f>
        <v>Sara Channing</v>
      </c>
    </row>
    <row r="1141" spans="1:27" ht="18.75" x14ac:dyDescent="0.25">
      <c r="A1141" s="33">
        <v>192</v>
      </c>
      <c r="B1141" s="10">
        <v>1406</v>
      </c>
      <c r="C1141" s="7" t="str">
        <f ca="1">IFERROR(UPPER(IF(AND('ACCESS EXPORT'!AA1141="",'ACCESS EXPORT'!Z1141=""),VLOOKUP(A1141,'ACCESS EXPORT'!$A:$AF,32,FALSE),(IF('ACCESS EXPORT'!AA1141&lt;&gt;"",CONCATENATE(VLOOKUP(A1141,'ACCESS EXPORT'!$A:$AF,32,FALSE)," (Closed",TEXT('ACCESS EXPORT'!AA1141," MM/DD/YYY)")),IF(TODAY()&lt;(('ACCESS EXPORT'!Z1141)+30),CONCATENATE(VLOOKUP(A1141,'ACCESS EXPORT'!$A:$AF,32,FALSE)," (Opens",TEXT('ACCESS EXPORT'!Z1141," MM/DD/YYY)")),VLOOKUP(A1141,'ACCESS EXPORT'!$A:$AF,32,FALSE)))))),"-")</f>
        <v>ADVENTHEALTH MEDICAL GROUP OB HOSPITALISTS AT CENTRAL FLORIDA</v>
      </c>
      <c r="D1141" s="3" t="str">
        <f ca="1">IFERROR(UPPER(IF(AND('ACCESS EXPORT'!AA1141="",'ACCESS EXPORT'!Z1141=""),VLOOKUP(A1141,'ACCESS EXPORT'!$A:$AF,28,FALSE),(IF('ACCESS EXPORT'!AA1141&lt;&gt;"",CONCATENATE(VLOOKUP(A1141,'ACCESS EXPORT'!$A:$AF,28,FALSE)," (Closed",TEXT('ACCESS EXPORT'!AA1141," MM/DD/YYY)")),IF(TODAY()&lt;(('ACCESS EXPORT'!Z1141)+30),CONCATENATE(VLOOKUP(A1141,'ACCESS EXPORT'!$A:$AF,28,FALSE)," (Opens",TEXT('ACCESS EXPORT'!Z1141," MM/DD/YYY)")),VLOOKUP(A1141,'ACCESS EXPORT'!$A:$AF,28,FALSE)))))),"-")</f>
        <v>FLORIDA HOSPITAL OB SPECIALISTS</v>
      </c>
      <c r="E1141" s="3" t="str">
        <f>VLOOKUP($A1141,'ACCESS EXPORT'!$A:$AF,3,FALSE)</f>
        <v>8220</v>
      </c>
      <c r="F1141" s="3" t="str">
        <f>UPPER(CONCATENATE(VLOOKUP(A1141,'ACCESS EXPORT'!$A:$AF,4,FALSE)," ",VLOOKUP(A1141,'ACCESS EXPORT'!$A:$AF,5,FALSE)," ",VLOOKUP(A1141,'ACCESS EXPORT'!$A:$AF,6,FALSE)," ",VLOOKUP(A1141,'ACCESS EXPORT'!$A:$AA,7,FALSE)," ",VLOOKUP(A1141,'ACCESS EXPORT'!$A:$AA,8,FALSE)))</f>
        <v>1801 LEE RD SUITE 165 WINTER PARK FL 32789</v>
      </c>
      <c r="G1141" s="4" t="str">
        <f>UPPER(VLOOKUP($A1141,'ACCESS EXPORT'!$A:$AF,9,FALSE))</f>
        <v>ORANGE</v>
      </c>
      <c r="H1141" s="4" t="str">
        <f>_xlfn.IFNA(VLOOKUP($B1141,'ACCESS EXPORT'!$B:$J,9,FALSE),"")</f>
        <v>HB</v>
      </c>
      <c r="I1141" s="3" t="str">
        <f>CONCATENATE("(P)",VLOOKUP($A1141,'ACCESS EXPORT'!$A:$AF,11,FALSE)," (F)",VLOOKUP($A1141,'ACCESS EXPORT'!$A:$AF,29,FALSE))</f>
        <v>(P)(407) 975-0406 (F)(407)975-0407</v>
      </c>
      <c r="J1141" s="4" t="str">
        <f>UPPER(VLOOKUP($A1141,'ACCESS EXPORT'!$A:$AF,12,FALSE))</f>
        <v>OB HOSPITALIST</v>
      </c>
      <c r="K1141" s="4" t="str">
        <f>UPPER(VLOOKUP($A1141,'ACCESS EXPORT'!$A:$AF,13,FALSE))</f>
        <v>WILLIAM WINDER</v>
      </c>
      <c r="L1141" s="3" t="str">
        <f>IF(AND(VLOOKUP(A1141,'ACCESS EXPORT'!A:AE,1,0),'ACCESS EXPORT'!N1141=""),UPPER(CONCATENATE('ACCESS EXPORT'!AE1141)),IF(VLOOKUP(A1141,'ACCESS EXPORT'!A:AE,1,0),UPPER(CONCATENATE('ACCESS EXPORT'!N1141," "&amp;CHAR(10),'ACCESS EXPORT'!AE1141))))</f>
        <v>JAHAIRA BARBOT-JIMENEZ 
JESSICA GREVES (PRAC. AMDIN)</v>
      </c>
      <c r="M1141" s="4" t="str">
        <f>UPPER(VLOOKUP($A1141,'ACCESS EXPORT'!$A:$O,15,FALSE))</f>
        <v>CALEB FERGUSON (PM)</v>
      </c>
      <c r="N1141" s="4" t="str">
        <f ca="1">IF(AND('ACCESS EXPORT'!X1141="",'ACCESS EXPORT'!Y1141=""),IF('ACCESS EXPORT'!V1141&lt;&gt;"",(IF(TODAY()-'ACCESS EXPORT'!V1141&gt;=-60,UPPER(CONCATENATE(VLOOKUP(B1141,'ACCESS EXPORT'!$B:$P,15,FALSE),""&amp;CHAR(10)&amp;"(SEP",TEXT('ACCESS EXPORT'!V1141," MM/DD/YYY)"))),IF(TODAY()-'ACCESS EXPORT'!V1141&lt;0,UPPER(VLOOKUP(B1141,'ACCESS EXPORT'!$B:$P,15,FALSE)),UPPER(VLOOKUP(B1141,'ACCESS EXPORT'!$B:$P,15,FALSE))))),IF('ACCESS EXPORT'!U1141="",UPPER(VLOOKUP(B1141,'ACCESS EXPORT'!$B:$P,15,FALSE)),IF(TODAY()-'ACCESS EXPORT'!U1141&lt;=30,CONCATENATE(UPPER(VLOOKUP(B1141,'ACCESS EXPORT'!$B:$P,15,FALSE)),""&amp;CHAR(10)&amp;"(NEW",TEXT('ACCESS EXPORT'!U1141," MM/DD/YYY)")),IF(AND(TODAY()-'ACCESS EXPORT'!U1141&gt;30,TODAY()&gt;0),UPPER(VLOOKUP(B1141,'ACCESS EXPORT'!$B:$P,15,FALSE)))))),IF('ACCESS EXPORT'!Y1141&lt;&gt;"",UPPER(CONCATENATE(UPPER(VLOOKUP(B1141,'ACCESS EXPORT'!$B:$P,15,FALSE)),""&amp;CHAR(10)&amp;"(Transfer Out",TEXT('ACCESS EXPORT'!Y1141," MM/DD/YYY)"))),IF('ACCESS EXPORT'!X1141&lt;&gt;"",UPPER(CONCATENATE(UPPER(VLOOKUP(B1141,'ACCESS EXPORT'!$B:$P,15,FALSE)),""&amp;CHAR(10)&amp;"(Transfer In",TEXT('ACCESS EXPORT'!X1141," MM/DD/YYY)"))))))</f>
        <v>SWOBODA, JENNIFER</v>
      </c>
      <c r="O1141" s="4" t="str">
        <f>_xlfn.IFNA(VLOOKUP(B1141,'ACCESS EXPORT'!$B:$Q,16,FALSE),"")</f>
        <v>MD</v>
      </c>
      <c r="P1141" s="4" t="str">
        <f>_xlfn.IFNA(VLOOKUP(B1141,'ACCESS EXPORT'!B:W,22,FALSE),"-")</f>
        <v>1427093145</v>
      </c>
      <c r="Q1141" s="4" t="str">
        <f>_xlfn.IFNA(VLOOKUP(A1141,'ACCESS EXPORT'!$A:$AG,33,0),"-")</f>
        <v>Aldis Leonardo</v>
      </c>
      <c r="R1141" s="4" t="str">
        <f>_xlfn.IFNA(VLOOKUP(A1141,'ACCESS EXPORT'!$A:$AH,34,0),"-")</f>
        <v>Linda Hopkins</v>
      </c>
      <c r="S1141" s="4" t="str">
        <f>_xlfn.IFNA(VLOOKUP(A1141,'ACCESS EXPORT'!$A:$AI,35,0),"-")</f>
        <v>James Agee</v>
      </c>
      <c r="T1141" s="4" t="str">
        <f>_xlfn.IFNA(VLOOKUP(A1141,'ACCESS EXPORT'!$A:$AJ,36,0),"-")</f>
        <v>Wanda Cruz</v>
      </c>
      <c r="U1141" s="4" t="str">
        <f>_xlfn.IFNA(VLOOKUP(A1141,'ACCESS EXPORT'!$A:$AK,37,0),"-")</f>
        <v>Cerner</v>
      </c>
      <c r="V1141" s="4" t="str">
        <f>_xlfn.IFNA(VLOOKUP(A1141,'ACCESS EXPORT'!$A:$AL,38,0),"-")</f>
        <v>FHMG_FH OB SPECIALISTS</v>
      </c>
      <c r="W1141" s="4" t="str">
        <f>_xlfn.IFNA(VLOOKUP(A1141,'ACCESS EXPORT'!$A:$AM,39,0),"-")</f>
        <v/>
      </c>
      <c r="X1141" s="4" t="str">
        <f>_xlfn.IFNA(VLOOKUP(A1141,'ACCESS EXPORT'!$A:$AN,40,0),"-")</f>
        <v>Libia Villaquiran / Jenny Green</v>
      </c>
      <c r="Y1141" s="26" t="str">
        <f>_xlfn.IFNA(VLOOKUP(A1141,'ACCESS EXPORT'!A:AO,41,0),"")</f>
        <v>Andrea Brantley</v>
      </c>
      <c r="Z1141" s="26" t="str">
        <f>_xlfn.IFNA(VLOOKUP(A1141,'ACCESS EXPORT'!A:AP,42,0),"")</f>
        <v/>
      </c>
      <c r="AA1141" s="26" t="str">
        <f>_xlfn.IFNA(VLOOKUP(A1141,'ACCESS EXPORT'!A:AQ,43,0),"")</f>
        <v>Sara Channing</v>
      </c>
    </row>
    <row r="1142" spans="1:27" ht="18.75" x14ac:dyDescent="0.25">
      <c r="A1142" s="33">
        <v>192</v>
      </c>
      <c r="B1142" s="10">
        <v>1875</v>
      </c>
      <c r="C1142" s="7" t="str">
        <f ca="1">IFERROR(UPPER(IF(AND('ACCESS EXPORT'!AA1142="",'ACCESS EXPORT'!Z1142=""),VLOOKUP(A1142,'ACCESS EXPORT'!$A:$AF,32,FALSE),(IF('ACCESS EXPORT'!AA1142&lt;&gt;"",CONCATENATE(VLOOKUP(A1142,'ACCESS EXPORT'!$A:$AF,32,FALSE)," (Closed",TEXT('ACCESS EXPORT'!AA1142," MM/DD/YYY)")),IF(TODAY()&lt;(('ACCESS EXPORT'!Z1142)+30),CONCATENATE(VLOOKUP(A1142,'ACCESS EXPORT'!$A:$AF,32,FALSE)," (Opens",TEXT('ACCESS EXPORT'!Z1142," MM/DD/YYY)")),VLOOKUP(A1142,'ACCESS EXPORT'!$A:$AF,32,FALSE)))))),"-")</f>
        <v>ADVENTHEALTH MEDICAL GROUP OB HOSPITALISTS AT CENTRAL FLORIDA</v>
      </c>
      <c r="D1142" s="3" t="str">
        <f ca="1">IFERROR(UPPER(IF(AND('ACCESS EXPORT'!AA1142="",'ACCESS EXPORT'!Z1142=""),VLOOKUP(A1142,'ACCESS EXPORT'!$A:$AF,28,FALSE),(IF('ACCESS EXPORT'!AA1142&lt;&gt;"",CONCATENATE(VLOOKUP(A1142,'ACCESS EXPORT'!$A:$AF,28,FALSE)," (Closed",TEXT('ACCESS EXPORT'!AA1142," MM/DD/YYY)")),IF(TODAY()&lt;(('ACCESS EXPORT'!Z1142)+30),CONCATENATE(VLOOKUP(A1142,'ACCESS EXPORT'!$A:$AF,28,FALSE)," (Opens",TEXT('ACCESS EXPORT'!Z1142," MM/DD/YYY)")),VLOOKUP(A1142,'ACCESS EXPORT'!$A:$AF,28,FALSE)))))),"-")</f>
        <v>FLORIDA HOSPITAL OB SPECIALISTS</v>
      </c>
      <c r="E1142" s="3" t="str">
        <f>VLOOKUP($A1142,'ACCESS EXPORT'!$A:$AF,3,FALSE)</f>
        <v>8220</v>
      </c>
      <c r="F1142" s="3" t="str">
        <f>UPPER(CONCATENATE(VLOOKUP(A1142,'ACCESS EXPORT'!$A:$AF,4,FALSE)," ",VLOOKUP(A1142,'ACCESS EXPORT'!$A:$AF,5,FALSE)," ",VLOOKUP(A1142,'ACCESS EXPORT'!$A:$AF,6,FALSE)," ",VLOOKUP(A1142,'ACCESS EXPORT'!$A:$AA,7,FALSE)," ",VLOOKUP(A1142,'ACCESS EXPORT'!$A:$AA,8,FALSE)))</f>
        <v>1801 LEE RD SUITE 165 WINTER PARK FL 32789</v>
      </c>
      <c r="G1142" s="4" t="str">
        <f>UPPER(VLOOKUP($A1142,'ACCESS EXPORT'!$A:$AF,9,FALSE))</f>
        <v>ORANGE</v>
      </c>
      <c r="H1142" s="4" t="str">
        <f>_xlfn.IFNA(VLOOKUP($B1142,'ACCESS EXPORT'!$B:$J,9,FALSE),"")</f>
        <v>HB</v>
      </c>
      <c r="I1142" s="3" t="str">
        <f>CONCATENATE("(P)",VLOOKUP($A1142,'ACCESS EXPORT'!$A:$AF,11,FALSE)," (F)",VLOOKUP($A1142,'ACCESS EXPORT'!$A:$AF,29,FALSE))</f>
        <v>(P)(407) 975-0406 (F)(407)975-0407</v>
      </c>
      <c r="J1142" s="4" t="str">
        <f>UPPER(VLOOKUP($A1142,'ACCESS EXPORT'!$A:$AF,12,FALSE))</f>
        <v>OB HOSPITALIST</v>
      </c>
      <c r="K1142" s="4" t="str">
        <f>UPPER(VLOOKUP($A1142,'ACCESS EXPORT'!$A:$AF,13,FALSE))</f>
        <v>WILLIAM WINDER</v>
      </c>
      <c r="L1142" s="3" t="str">
        <f>IF(AND(VLOOKUP(A1142,'ACCESS EXPORT'!A:AE,1,0),'ACCESS EXPORT'!N1142=""),UPPER(CONCATENATE('ACCESS EXPORT'!AE1142)),IF(VLOOKUP(A1142,'ACCESS EXPORT'!A:AE,1,0),UPPER(CONCATENATE('ACCESS EXPORT'!N1142," "&amp;CHAR(10),'ACCESS EXPORT'!AE1142))))</f>
        <v>JAHAIRA BARBOT-JIMENEZ 
JESSICA GREVES (PRAC. AMDIN)</v>
      </c>
      <c r="M1142" s="4" t="str">
        <f>UPPER(VLOOKUP($A1142,'ACCESS EXPORT'!$A:$O,15,FALSE))</f>
        <v>CALEB FERGUSON (PM)</v>
      </c>
      <c r="N1142" s="4" t="str">
        <f ca="1">IF(AND('ACCESS EXPORT'!X1142="",'ACCESS EXPORT'!Y1142=""),IF('ACCESS EXPORT'!V1142&lt;&gt;"",(IF(TODAY()-'ACCESS EXPORT'!V1142&gt;=-60,UPPER(CONCATENATE(VLOOKUP(B1142,'ACCESS EXPORT'!$B:$P,15,FALSE),""&amp;CHAR(10)&amp;"(SEP",TEXT('ACCESS EXPORT'!V1142," MM/DD/YYY)"))),IF(TODAY()-'ACCESS EXPORT'!V1142&lt;0,UPPER(VLOOKUP(B1142,'ACCESS EXPORT'!$B:$P,15,FALSE)),UPPER(VLOOKUP(B1142,'ACCESS EXPORT'!$B:$P,15,FALSE))))),IF('ACCESS EXPORT'!U1142="",UPPER(VLOOKUP(B1142,'ACCESS EXPORT'!$B:$P,15,FALSE)),IF(TODAY()-'ACCESS EXPORT'!U1142&lt;=30,CONCATENATE(UPPER(VLOOKUP(B1142,'ACCESS EXPORT'!$B:$P,15,FALSE)),""&amp;CHAR(10)&amp;"(NEW",TEXT('ACCESS EXPORT'!U1142," MM/DD/YYY)")),IF(AND(TODAY()-'ACCESS EXPORT'!U1142&gt;30,TODAY()&gt;0),UPPER(VLOOKUP(B1142,'ACCESS EXPORT'!$B:$P,15,FALSE)))))),IF('ACCESS EXPORT'!Y1142&lt;&gt;"",UPPER(CONCATENATE(UPPER(VLOOKUP(B1142,'ACCESS EXPORT'!$B:$P,15,FALSE)),""&amp;CHAR(10)&amp;"(Transfer Out",TEXT('ACCESS EXPORT'!Y1142," MM/DD/YYY)"))),IF('ACCESS EXPORT'!X1142&lt;&gt;"",UPPER(CONCATENATE(UPPER(VLOOKUP(B1142,'ACCESS EXPORT'!$B:$P,15,FALSE)),""&amp;CHAR(10)&amp;"(Transfer In",TEXT('ACCESS EXPORT'!X1142," MM/DD/YYY)"))))))</f>
        <v>TOLER, JULIA</v>
      </c>
      <c r="O1142" s="4" t="str">
        <f>_xlfn.IFNA(VLOOKUP(B1142,'ACCESS EXPORT'!$B:$Q,16,FALSE),"")</f>
        <v>CNM</v>
      </c>
      <c r="P1142" s="4" t="str">
        <f>_xlfn.IFNA(VLOOKUP(B1142,'ACCESS EXPORT'!B:W,22,FALSE),"-")</f>
        <v>1497139265</v>
      </c>
      <c r="Q1142" s="4" t="str">
        <f>_xlfn.IFNA(VLOOKUP(A1142,'ACCESS EXPORT'!$A:$AG,33,0),"-")</f>
        <v>Aldis Leonardo</v>
      </c>
      <c r="R1142" s="4" t="str">
        <f>_xlfn.IFNA(VLOOKUP(A1142,'ACCESS EXPORT'!$A:$AH,34,0),"-")</f>
        <v>Linda Hopkins</v>
      </c>
      <c r="S1142" s="4" t="str">
        <f>_xlfn.IFNA(VLOOKUP(A1142,'ACCESS EXPORT'!$A:$AI,35,0),"-")</f>
        <v>James Agee</v>
      </c>
      <c r="T1142" s="4" t="str">
        <f>_xlfn.IFNA(VLOOKUP(A1142,'ACCESS EXPORT'!$A:$AJ,36,0),"-")</f>
        <v>Wanda Cruz</v>
      </c>
      <c r="U1142" s="4" t="str">
        <f>_xlfn.IFNA(VLOOKUP(A1142,'ACCESS EXPORT'!$A:$AK,37,0),"-")</f>
        <v>Cerner</v>
      </c>
      <c r="V1142" s="4" t="str">
        <f>_xlfn.IFNA(VLOOKUP(A1142,'ACCESS EXPORT'!$A:$AL,38,0),"-")</f>
        <v>FHMG_FH OB SPECIALISTS</v>
      </c>
      <c r="W1142" s="4" t="str">
        <f>_xlfn.IFNA(VLOOKUP(A1142,'ACCESS EXPORT'!$A:$AM,39,0),"-")</f>
        <v/>
      </c>
      <c r="X1142" s="4" t="str">
        <f>_xlfn.IFNA(VLOOKUP(A1142,'ACCESS EXPORT'!$A:$AN,40,0),"-")</f>
        <v>Libia Villaquiran / Jenny Green</v>
      </c>
      <c r="Y1142" s="26" t="str">
        <f>_xlfn.IFNA(VLOOKUP(A1142,'ACCESS EXPORT'!A:AO,41,0),"")</f>
        <v>Andrea Brantley</v>
      </c>
      <c r="Z1142" s="26" t="str">
        <f>_xlfn.IFNA(VLOOKUP(A1142,'ACCESS EXPORT'!A:AP,42,0),"")</f>
        <v/>
      </c>
      <c r="AA1142" s="26" t="str">
        <f>_xlfn.IFNA(VLOOKUP(A1142,'ACCESS EXPORT'!A:AQ,43,0),"")</f>
        <v>Sara Channing</v>
      </c>
    </row>
    <row r="1143" spans="1:27" ht="18.75" x14ac:dyDescent="0.25">
      <c r="A1143" s="33">
        <v>192</v>
      </c>
      <c r="B1143" s="10">
        <v>1416</v>
      </c>
      <c r="C1143" s="7" t="str">
        <f ca="1">IFERROR(UPPER(IF(AND('ACCESS EXPORT'!AA1143="",'ACCESS EXPORT'!Z1143=""),VLOOKUP(A1143,'ACCESS EXPORT'!$A:$AF,32,FALSE),(IF('ACCESS EXPORT'!AA1143&lt;&gt;"",CONCATENATE(VLOOKUP(A1143,'ACCESS EXPORT'!$A:$AF,32,FALSE)," (Closed",TEXT('ACCESS EXPORT'!AA1143," MM/DD/YYY)")),IF(TODAY()&lt;(('ACCESS EXPORT'!Z1143)+30),CONCATENATE(VLOOKUP(A1143,'ACCESS EXPORT'!$A:$AF,32,FALSE)," (Opens",TEXT('ACCESS EXPORT'!Z1143," MM/DD/YYY)")),VLOOKUP(A1143,'ACCESS EXPORT'!$A:$AF,32,FALSE)))))),"-")</f>
        <v>ADVENTHEALTH MEDICAL GROUP OB HOSPITALISTS AT CENTRAL FLORIDA</v>
      </c>
      <c r="D1143" s="3" t="str">
        <f ca="1">IFERROR(UPPER(IF(AND('ACCESS EXPORT'!AA1143="",'ACCESS EXPORT'!Z1143=""),VLOOKUP(A1143,'ACCESS EXPORT'!$A:$AF,28,FALSE),(IF('ACCESS EXPORT'!AA1143&lt;&gt;"",CONCATENATE(VLOOKUP(A1143,'ACCESS EXPORT'!$A:$AF,28,FALSE)," (Closed",TEXT('ACCESS EXPORT'!AA1143," MM/DD/YYY)")),IF(TODAY()&lt;(('ACCESS EXPORT'!Z1143)+30),CONCATENATE(VLOOKUP(A1143,'ACCESS EXPORT'!$A:$AF,28,FALSE)," (Opens",TEXT('ACCESS EXPORT'!Z1143," MM/DD/YYY)")),VLOOKUP(A1143,'ACCESS EXPORT'!$A:$AF,28,FALSE)))))),"-")</f>
        <v>FLORIDA HOSPITAL OB SPECIALISTS</v>
      </c>
      <c r="E1143" s="3" t="str">
        <f>VLOOKUP($A1143,'ACCESS EXPORT'!$A:$AF,3,FALSE)</f>
        <v>8220</v>
      </c>
      <c r="F1143" s="3" t="str">
        <f>UPPER(CONCATENATE(VLOOKUP(A1143,'ACCESS EXPORT'!$A:$AF,4,FALSE)," ",VLOOKUP(A1143,'ACCESS EXPORT'!$A:$AF,5,FALSE)," ",VLOOKUP(A1143,'ACCESS EXPORT'!$A:$AF,6,FALSE)," ",VLOOKUP(A1143,'ACCESS EXPORT'!$A:$AA,7,FALSE)," ",VLOOKUP(A1143,'ACCESS EXPORT'!$A:$AA,8,FALSE)))</f>
        <v>1801 LEE RD SUITE 165 WINTER PARK FL 32789</v>
      </c>
      <c r="G1143" s="4" t="str">
        <f>UPPER(VLOOKUP($A1143,'ACCESS EXPORT'!$A:$AF,9,FALSE))</f>
        <v>ORANGE</v>
      </c>
      <c r="H1143" s="4" t="str">
        <f>_xlfn.IFNA(VLOOKUP($B1143,'ACCESS EXPORT'!$B:$J,9,FALSE),"")</f>
        <v>HB</v>
      </c>
      <c r="I1143" s="3" t="str">
        <f>CONCATENATE("(P)",VLOOKUP($A1143,'ACCESS EXPORT'!$A:$AF,11,FALSE)," (F)",VLOOKUP($A1143,'ACCESS EXPORT'!$A:$AF,29,FALSE))</f>
        <v>(P)(407) 975-0406 (F)(407)975-0407</v>
      </c>
      <c r="J1143" s="4" t="str">
        <f>UPPER(VLOOKUP($A1143,'ACCESS EXPORT'!$A:$AF,12,FALSE))</f>
        <v>OB HOSPITALIST</v>
      </c>
      <c r="K1143" s="4" t="str">
        <f>UPPER(VLOOKUP($A1143,'ACCESS EXPORT'!$A:$AF,13,FALSE))</f>
        <v>WILLIAM WINDER</v>
      </c>
      <c r="L1143" s="3" t="str">
        <f>IF(AND(VLOOKUP(A1143,'ACCESS EXPORT'!A:AE,1,0),'ACCESS EXPORT'!N1143=""),UPPER(CONCATENATE('ACCESS EXPORT'!AE1143)),IF(VLOOKUP(A1143,'ACCESS EXPORT'!A:AE,1,0),UPPER(CONCATENATE('ACCESS EXPORT'!N1143," "&amp;CHAR(10),'ACCESS EXPORT'!AE1143))))</f>
        <v>JAHAIRA BARBOT-JIMENEZ 
JESSICA GREVES (PRAC. AMDIN)</v>
      </c>
      <c r="M1143" s="4" t="str">
        <f>UPPER(VLOOKUP($A1143,'ACCESS EXPORT'!$A:$O,15,FALSE))</f>
        <v>CALEB FERGUSON (PM)</v>
      </c>
      <c r="N1143" s="4" t="str">
        <f ca="1">IF(AND('ACCESS EXPORT'!X1143="",'ACCESS EXPORT'!Y1143=""),IF('ACCESS EXPORT'!V1143&lt;&gt;"",(IF(TODAY()-'ACCESS EXPORT'!V1143&gt;=-60,UPPER(CONCATENATE(VLOOKUP(B1143,'ACCESS EXPORT'!$B:$P,15,FALSE),""&amp;CHAR(10)&amp;"(SEP",TEXT('ACCESS EXPORT'!V1143," MM/DD/YYY)"))),IF(TODAY()-'ACCESS EXPORT'!V1143&lt;0,UPPER(VLOOKUP(B1143,'ACCESS EXPORT'!$B:$P,15,FALSE)),UPPER(VLOOKUP(B1143,'ACCESS EXPORT'!$B:$P,15,FALSE))))),IF('ACCESS EXPORT'!U1143="",UPPER(VLOOKUP(B1143,'ACCESS EXPORT'!$B:$P,15,FALSE)),IF(TODAY()-'ACCESS EXPORT'!U1143&lt;=30,CONCATENATE(UPPER(VLOOKUP(B1143,'ACCESS EXPORT'!$B:$P,15,FALSE)),""&amp;CHAR(10)&amp;"(NEW",TEXT('ACCESS EXPORT'!U1143," MM/DD/YYY)")),IF(AND(TODAY()-'ACCESS EXPORT'!U1143&gt;30,TODAY()&gt;0),UPPER(VLOOKUP(B1143,'ACCESS EXPORT'!$B:$P,15,FALSE)))))),IF('ACCESS EXPORT'!Y1143&lt;&gt;"",UPPER(CONCATENATE(UPPER(VLOOKUP(B1143,'ACCESS EXPORT'!$B:$P,15,FALSE)),""&amp;CHAR(10)&amp;"(Transfer Out",TEXT('ACCESS EXPORT'!Y1143," MM/DD/YYY)"))),IF('ACCESS EXPORT'!X1143&lt;&gt;"",UPPER(CONCATENATE(UPPER(VLOOKUP(B1143,'ACCESS EXPORT'!$B:$P,15,FALSE)),""&amp;CHAR(10)&amp;"(Transfer In",TEXT('ACCESS EXPORT'!X1143," MM/DD/YYY)"))))))</f>
        <v>QUINTANA, MANUEL</v>
      </c>
      <c r="O1143" s="4" t="str">
        <f>_xlfn.IFNA(VLOOKUP(B1143,'ACCESS EXPORT'!$B:$Q,16,FALSE),"")</f>
        <v>MD</v>
      </c>
      <c r="P1143" s="4" t="str">
        <f>_xlfn.IFNA(VLOOKUP(B1143,'ACCESS EXPORT'!B:W,22,FALSE),"-")</f>
        <v>1417059106</v>
      </c>
      <c r="Q1143" s="4" t="str">
        <f>_xlfn.IFNA(VLOOKUP(A1143,'ACCESS EXPORT'!$A:$AG,33,0),"-")</f>
        <v>Aldis Leonardo</v>
      </c>
      <c r="R1143" s="4" t="str">
        <f>_xlfn.IFNA(VLOOKUP(A1143,'ACCESS EXPORT'!$A:$AH,34,0),"-")</f>
        <v>Linda Hopkins</v>
      </c>
      <c r="S1143" s="4" t="str">
        <f>_xlfn.IFNA(VLOOKUP(A1143,'ACCESS EXPORT'!$A:$AI,35,0),"-")</f>
        <v>James Agee</v>
      </c>
      <c r="T1143" s="4" t="str">
        <f>_xlfn.IFNA(VLOOKUP(A1143,'ACCESS EXPORT'!$A:$AJ,36,0),"-")</f>
        <v>Wanda Cruz</v>
      </c>
      <c r="U1143" s="4" t="str">
        <f>_xlfn.IFNA(VLOOKUP(A1143,'ACCESS EXPORT'!$A:$AK,37,0),"-")</f>
        <v>Cerner</v>
      </c>
      <c r="V1143" s="4" t="str">
        <f>_xlfn.IFNA(VLOOKUP(A1143,'ACCESS EXPORT'!$A:$AL,38,0),"-")</f>
        <v>FHMG_FH OB SPECIALISTS</v>
      </c>
      <c r="W1143" s="4" t="str">
        <f>_xlfn.IFNA(VLOOKUP(A1143,'ACCESS EXPORT'!$A:$AM,39,0),"-")</f>
        <v/>
      </c>
      <c r="X1143" s="4" t="str">
        <f>_xlfn.IFNA(VLOOKUP(A1143,'ACCESS EXPORT'!$A:$AN,40,0),"-")</f>
        <v>Libia Villaquiran / Jenny Green</v>
      </c>
      <c r="Y1143" s="26" t="str">
        <f>_xlfn.IFNA(VLOOKUP(A1143,'ACCESS EXPORT'!A:AO,41,0),"")</f>
        <v>Andrea Brantley</v>
      </c>
      <c r="Z1143" s="26" t="str">
        <f>_xlfn.IFNA(VLOOKUP(A1143,'ACCESS EXPORT'!A:AP,42,0),"")</f>
        <v/>
      </c>
      <c r="AA1143" s="26" t="str">
        <f>_xlfn.IFNA(VLOOKUP(A1143,'ACCESS EXPORT'!A:AQ,43,0),"")</f>
        <v>Sara Channing</v>
      </c>
    </row>
    <row r="1144" spans="1:27" ht="18.75" x14ac:dyDescent="0.25">
      <c r="A1144" s="33">
        <v>192</v>
      </c>
      <c r="B1144" s="10">
        <v>1404</v>
      </c>
      <c r="C1144" s="7" t="str">
        <f ca="1">IFERROR(UPPER(IF(AND('ACCESS EXPORT'!AA1144="",'ACCESS EXPORT'!Z1144=""),VLOOKUP(A1144,'ACCESS EXPORT'!$A:$AF,32,FALSE),(IF('ACCESS EXPORT'!AA1144&lt;&gt;"",CONCATENATE(VLOOKUP(A1144,'ACCESS EXPORT'!$A:$AF,32,FALSE)," (Closed",TEXT('ACCESS EXPORT'!AA1144," MM/DD/YYY)")),IF(TODAY()&lt;(('ACCESS EXPORT'!Z1144)+30),CONCATENATE(VLOOKUP(A1144,'ACCESS EXPORT'!$A:$AF,32,FALSE)," (Opens",TEXT('ACCESS EXPORT'!Z1144," MM/DD/YYY)")),VLOOKUP(A1144,'ACCESS EXPORT'!$A:$AF,32,FALSE)))))),"-")</f>
        <v>ADVENTHEALTH MEDICAL GROUP OB HOSPITALISTS AT CENTRAL FLORIDA</v>
      </c>
      <c r="D1144" s="3" t="str">
        <f ca="1">IFERROR(UPPER(IF(AND('ACCESS EXPORT'!AA1144="",'ACCESS EXPORT'!Z1144=""),VLOOKUP(A1144,'ACCESS EXPORT'!$A:$AF,28,FALSE),(IF('ACCESS EXPORT'!AA1144&lt;&gt;"",CONCATENATE(VLOOKUP(A1144,'ACCESS EXPORT'!$A:$AF,28,FALSE)," (Closed",TEXT('ACCESS EXPORT'!AA1144," MM/DD/YYY)")),IF(TODAY()&lt;(('ACCESS EXPORT'!Z1144)+30),CONCATENATE(VLOOKUP(A1144,'ACCESS EXPORT'!$A:$AF,28,FALSE)," (Opens",TEXT('ACCESS EXPORT'!Z1144," MM/DD/YYY)")),VLOOKUP(A1144,'ACCESS EXPORT'!$A:$AF,28,FALSE)))))),"-")</f>
        <v>FLORIDA HOSPITAL OB SPECIALISTS</v>
      </c>
      <c r="E1144" s="3" t="str">
        <f>VLOOKUP($A1144,'ACCESS EXPORT'!$A:$AF,3,FALSE)</f>
        <v>8220</v>
      </c>
      <c r="F1144" s="3" t="str">
        <f>UPPER(CONCATENATE(VLOOKUP(A1144,'ACCESS EXPORT'!$A:$AF,4,FALSE)," ",VLOOKUP(A1144,'ACCESS EXPORT'!$A:$AF,5,FALSE)," ",VLOOKUP(A1144,'ACCESS EXPORT'!$A:$AF,6,FALSE)," ",VLOOKUP(A1144,'ACCESS EXPORT'!$A:$AA,7,FALSE)," ",VLOOKUP(A1144,'ACCESS EXPORT'!$A:$AA,8,FALSE)))</f>
        <v>1801 LEE RD SUITE 165 WINTER PARK FL 32789</v>
      </c>
      <c r="G1144" s="4" t="str">
        <f>UPPER(VLOOKUP($A1144,'ACCESS EXPORT'!$A:$AF,9,FALSE))</f>
        <v>ORANGE</v>
      </c>
      <c r="H1144" s="4" t="str">
        <f>_xlfn.IFNA(VLOOKUP($B1144,'ACCESS EXPORT'!$B:$J,9,FALSE),"")</f>
        <v>HB</v>
      </c>
      <c r="I1144" s="3" t="str">
        <f>CONCATENATE("(P)",VLOOKUP($A1144,'ACCESS EXPORT'!$A:$AF,11,FALSE)," (F)",VLOOKUP($A1144,'ACCESS EXPORT'!$A:$AF,29,FALSE))</f>
        <v>(P)(407) 975-0406 (F)(407)975-0407</v>
      </c>
      <c r="J1144" s="4" t="str">
        <f>UPPER(VLOOKUP($A1144,'ACCESS EXPORT'!$A:$AF,12,FALSE))</f>
        <v>OB HOSPITALIST</v>
      </c>
      <c r="K1144" s="4" t="str">
        <f>UPPER(VLOOKUP($A1144,'ACCESS EXPORT'!$A:$AF,13,FALSE))</f>
        <v>WILLIAM WINDER</v>
      </c>
      <c r="L1144" s="3" t="str">
        <f>IF(AND(VLOOKUP(A1144,'ACCESS EXPORT'!A:AE,1,0),'ACCESS EXPORT'!N1144=""),UPPER(CONCATENATE('ACCESS EXPORT'!AE1144)),IF(VLOOKUP(A1144,'ACCESS EXPORT'!A:AE,1,0),UPPER(CONCATENATE('ACCESS EXPORT'!N1144," "&amp;CHAR(10),'ACCESS EXPORT'!AE1144))))</f>
        <v>JAHAIRA BARBOT-JIMENEZ 
JESSICA GREVES (PRAC. AMDIN)</v>
      </c>
      <c r="M1144" s="4" t="str">
        <f>UPPER(VLOOKUP($A1144,'ACCESS EXPORT'!$A:$O,15,FALSE))</f>
        <v>CALEB FERGUSON (PM)</v>
      </c>
      <c r="N1144" s="4" t="str">
        <f ca="1">IF(AND('ACCESS EXPORT'!X1144="",'ACCESS EXPORT'!Y1144=""),IF('ACCESS EXPORT'!V1144&lt;&gt;"",(IF(TODAY()-'ACCESS EXPORT'!V1144&gt;=-60,UPPER(CONCATENATE(VLOOKUP(B1144,'ACCESS EXPORT'!$B:$P,15,FALSE),""&amp;CHAR(10)&amp;"(SEP",TEXT('ACCESS EXPORT'!V1144," MM/DD/YYY)"))),IF(TODAY()-'ACCESS EXPORT'!V1144&lt;0,UPPER(VLOOKUP(B1144,'ACCESS EXPORT'!$B:$P,15,FALSE)),UPPER(VLOOKUP(B1144,'ACCESS EXPORT'!$B:$P,15,FALSE))))),IF('ACCESS EXPORT'!U1144="",UPPER(VLOOKUP(B1144,'ACCESS EXPORT'!$B:$P,15,FALSE)),IF(TODAY()-'ACCESS EXPORT'!U1144&lt;=30,CONCATENATE(UPPER(VLOOKUP(B1144,'ACCESS EXPORT'!$B:$P,15,FALSE)),""&amp;CHAR(10)&amp;"(NEW",TEXT('ACCESS EXPORT'!U1144," MM/DD/YYY)")),IF(AND(TODAY()-'ACCESS EXPORT'!U1144&gt;30,TODAY()&gt;0),UPPER(VLOOKUP(B1144,'ACCESS EXPORT'!$B:$P,15,FALSE)))))),IF('ACCESS EXPORT'!Y1144&lt;&gt;"",UPPER(CONCATENATE(UPPER(VLOOKUP(B1144,'ACCESS EXPORT'!$B:$P,15,FALSE)),""&amp;CHAR(10)&amp;"(Transfer Out",TEXT('ACCESS EXPORT'!Y1144," MM/DD/YYY)"))),IF('ACCESS EXPORT'!X1144&lt;&gt;"",UPPER(CONCATENATE(UPPER(VLOOKUP(B1144,'ACCESS EXPORT'!$B:$P,15,FALSE)),""&amp;CHAR(10)&amp;"(Transfer In",TEXT('ACCESS EXPORT'!X1144," MM/DD/YYY)"))))))</f>
        <v>ASEVEDO, MARIA</v>
      </c>
      <c r="O1144" s="4" t="str">
        <f>_xlfn.IFNA(VLOOKUP(B1144,'ACCESS EXPORT'!$B:$Q,16,FALSE),"")</f>
        <v>MD</v>
      </c>
      <c r="P1144" s="4" t="str">
        <f>_xlfn.IFNA(VLOOKUP(B1144,'ACCESS EXPORT'!B:W,22,FALSE),"-")</f>
        <v>1417905753</v>
      </c>
      <c r="Q1144" s="4" t="str">
        <f>_xlfn.IFNA(VLOOKUP(A1144,'ACCESS EXPORT'!$A:$AG,33,0),"-")</f>
        <v>Aldis Leonardo</v>
      </c>
      <c r="R1144" s="4" t="str">
        <f>_xlfn.IFNA(VLOOKUP(A1144,'ACCESS EXPORT'!$A:$AH,34,0),"-")</f>
        <v>Linda Hopkins</v>
      </c>
      <c r="S1144" s="4" t="str">
        <f>_xlfn.IFNA(VLOOKUP(A1144,'ACCESS EXPORT'!$A:$AI,35,0),"-")</f>
        <v>James Agee</v>
      </c>
      <c r="T1144" s="4" t="str">
        <f>_xlfn.IFNA(VLOOKUP(A1144,'ACCESS EXPORT'!$A:$AJ,36,0),"-")</f>
        <v>Wanda Cruz</v>
      </c>
      <c r="U1144" s="4" t="str">
        <f>_xlfn.IFNA(VLOOKUP(A1144,'ACCESS EXPORT'!$A:$AK,37,0),"-")</f>
        <v>Cerner</v>
      </c>
      <c r="V1144" s="4" t="str">
        <f>_xlfn.IFNA(VLOOKUP(A1144,'ACCESS EXPORT'!$A:$AL,38,0),"-")</f>
        <v>FHMG_FH OB SPECIALISTS</v>
      </c>
      <c r="W1144" s="4" t="str">
        <f>_xlfn.IFNA(VLOOKUP(A1144,'ACCESS EXPORT'!$A:$AM,39,0),"-")</f>
        <v/>
      </c>
      <c r="X1144" s="4" t="str">
        <f>_xlfn.IFNA(VLOOKUP(A1144,'ACCESS EXPORT'!$A:$AN,40,0),"-")</f>
        <v>Libia Villaquiran / Jenny Green</v>
      </c>
      <c r="Y1144" s="26" t="str">
        <f>_xlfn.IFNA(VLOOKUP(A1144,'ACCESS EXPORT'!A:AO,41,0),"")</f>
        <v>Andrea Brantley</v>
      </c>
      <c r="Z1144" s="26" t="str">
        <f>_xlfn.IFNA(VLOOKUP(A1144,'ACCESS EXPORT'!A:AP,42,0),"")</f>
        <v/>
      </c>
      <c r="AA1144" s="26" t="str">
        <f>_xlfn.IFNA(VLOOKUP(A1144,'ACCESS EXPORT'!A:AQ,43,0),"")</f>
        <v>Sara Channing</v>
      </c>
    </row>
    <row r="1145" spans="1:27" ht="18.75" x14ac:dyDescent="0.25">
      <c r="A1145" s="33">
        <v>192</v>
      </c>
      <c r="B1145" s="10">
        <v>1945</v>
      </c>
      <c r="C1145" s="7" t="str">
        <f ca="1">IFERROR(UPPER(IF(AND('ACCESS EXPORT'!AA1145="",'ACCESS EXPORT'!Z1145=""),VLOOKUP(A1145,'ACCESS EXPORT'!$A:$AF,32,FALSE),(IF('ACCESS EXPORT'!AA1145&lt;&gt;"",CONCATENATE(VLOOKUP(A1145,'ACCESS EXPORT'!$A:$AF,32,FALSE)," (Closed",TEXT('ACCESS EXPORT'!AA1145," MM/DD/YYY)")),IF(TODAY()&lt;(('ACCESS EXPORT'!Z1145)+30),CONCATENATE(VLOOKUP(A1145,'ACCESS EXPORT'!$A:$AF,32,FALSE)," (Opens",TEXT('ACCESS EXPORT'!Z1145," MM/DD/YYY)")),VLOOKUP(A1145,'ACCESS EXPORT'!$A:$AF,32,FALSE)))))),"-")</f>
        <v>ADVENTHEALTH MEDICAL GROUP OB HOSPITALISTS AT CENTRAL FLORIDA</v>
      </c>
      <c r="D1145" s="3" t="str">
        <f ca="1">IFERROR(UPPER(IF(AND('ACCESS EXPORT'!AA1145="",'ACCESS EXPORT'!Z1145=""),VLOOKUP(A1145,'ACCESS EXPORT'!$A:$AF,28,FALSE),(IF('ACCESS EXPORT'!AA1145&lt;&gt;"",CONCATENATE(VLOOKUP(A1145,'ACCESS EXPORT'!$A:$AF,28,FALSE)," (Closed",TEXT('ACCESS EXPORT'!AA1145," MM/DD/YYY)")),IF(TODAY()&lt;(('ACCESS EXPORT'!Z1145)+30),CONCATENATE(VLOOKUP(A1145,'ACCESS EXPORT'!$A:$AF,28,FALSE)," (Opens",TEXT('ACCESS EXPORT'!Z1145," MM/DD/YYY)")),VLOOKUP(A1145,'ACCESS EXPORT'!$A:$AF,28,FALSE)))))),"-")</f>
        <v>FLORIDA HOSPITAL OB SPECIALISTS</v>
      </c>
      <c r="E1145" s="3" t="str">
        <f>VLOOKUP($A1145,'ACCESS EXPORT'!$A:$AF,3,FALSE)</f>
        <v>8220</v>
      </c>
      <c r="F1145" s="3" t="str">
        <f>UPPER(CONCATENATE(VLOOKUP(A1145,'ACCESS EXPORT'!$A:$AF,4,FALSE)," ",VLOOKUP(A1145,'ACCESS EXPORT'!$A:$AF,5,FALSE)," ",VLOOKUP(A1145,'ACCESS EXPORT'!$A:$AF,6,FALSE)," ",VLOOKUP(A1145,'ACCESS EXPORT'!$A:$AA,7,FALSE)," ",VLOOKUP(A1145,'ACCESS EXPORT'!$A:$AA,8,FALSE)))</f>
        <v>1801 LEE RD SUITE 165 WINTER PARK FL 32789</v>
      </c>
      <c r="G1145" s="4" t="str">
        <f>UPPER(VLOOKUP($A1145,'ACCESS EXPORT'!$A:$AF,9,FALSE))</f>
        <v>ORANGE</v>
      </c>
      <c r="H1145" s="4" t="str">
        <f>_xlfn.IFNA(VLOOKUP($B1145,'ACCESS EXPORT'!$B:$J,9,FALSE),"")</f>
        <v>HB</v>
      </c>
      <c r="I1145" s="3" t="str">
        <f>CONCATENATE("(P)",VLOOKUP($A1145,'ACCESS EXPORT'!$A:$AF,11,FALSE)," (F)",VLOOKUP($A1145,'ACCESS EXPORT'!$A:$AF,29,FALSE))</f>
        <v>(P)(407) 975-0406 (F)(407)975-0407</v>
      </c>
      <c r="J1145" s="4" t="str">
        <f>UPPER(VLOOKUP($A1145,'ACCESS EXPORT'!$A:$AF,12,FALSE))</f>
        <v>OB HOSPITALIST</v>
      </c>
      <c r="K1145" s="4" t="str">
        <f>UPPER(VLOOKUP($A1145,'ACCESS EXPORT'!$A:$AF,13,FALSE))</f>
        <v>WILLIAM WINDER</v>
      </c>
      <c r="L1145" s="3" t="str">
        <f>IF(AND(VLOOKUP(A1145,'ACCESS EXPORT'!A:AE,1,0),'ACCESS EXPORT'!N1145=""),UPPER(CONCATENATE('ACCESS EXPORT'!AE1145)),IF(VLOOKUP(A1145,'ACCESS EXPORT'!A:AE,1,0),UPPER(CONCATENATE('ACCESS EXPORT'!N1145," "&amp;CHAR(10),'ACCESS EXPORT'!AE1145))))</f>
        <v>JAHAIRA BARBOT-JIMENEZ 
JESSICA GREVES (PRAC. AMDIN)</v>
      </c>
      <c r="M1145" s="4" t="str">
        <f>UPPER(VLOOKUP($A1145,'ACCESS EXPORT'!$A:$O,15,FALSE))</f>
        <v>CALEB FERGUSON (PM)</v>
      </c>
      <c r="N1145" s="4" t="str">
        <f ca="1">IF(AND('ACCESS EXPORT'!X1145="",'ACCESS EXPORT'!Y1145=""),IF('ACCESS EXPORT'!V1145&lt;&gt;"",(IF(TODAY()-'ACCESS EXPORT'!V1145&gt;=-60,UPPER(CONCATENATE(VLOOKUP(B1145,'ACCESS EXPORT'!$B:$P,15,FALSE),""&amp;CHAR(10)&amp;"(SEP",TEXT('ACCESS EXPORT'!V1145," MM/DD/YYY)"))),IF(TODAY()-'ACCESS EXPORT'!V1145&lt;0,UPPER(VLOOKUP(B1145,'ACCESS EXPORT'!$B:$P,15,FALSE)),UPPER(VLOOKUP(B1145,'ACCESS EXPORT'!$B:$P,15,FALSE))))),IF('ACCESS EXPORT'!U1145="",UPPER(VLOOKUP(B1145,'ACCESS EXPORT'!$B:$P,15,FALSE)),IF(TODAY()-'ACCESS EXPORT'!U1145&lt;=30,CONCATENATE(UPPER(VLOOKUP(B1145,'ACCESS EXPORT'!$B:$P,15,FALSE)),""&amp;CHAR(10)&amp;"(NEW",TEXT('ACCESS EXPORT'!U1145," MM/DD/YYY)")),IF(AND(TODAY()-'ACCESS EXPORT'!U1145&gt;30,TODAY()&gt;0),UPPER(VLOOKUP(B1145,'ACCESS EXPORT'!$B:$P,15,FALSE)))))),IF('ACCESS EXPORT'!Y1145&lt;&gt;"",UPPER(CONCATENATE(UPPER(VLOOKUP(B1145,'ACCESS EXPORT'!$B:$P,15,FALSE)),""&amp;CHAR(10)&amp;"(Transfer Out",TEXT('ACCESS EXPORT'!Y1145," MM/DD/YYY)"))),IF('ACCESS EXPORT'!X1145&lt;&gt;"",UPPER(CONCATENATE(UPPER(VLOOKUP(B1145,'ACCESS EXPORT'!$B:$P,15,FALSE)),""&amp;CHAR(10)&amp;"(Transfer In",TEXT('ACCESS EXPORT'!X1145," MM/DD/YYY)"))))))</f>
        <v>CAREY, JACARRA</v>
      </c>
      <c r="O1145" s="4" t="str">
        <f>_xlfn.IFNA(VLOOKUP(B1145,'ACCESS EXPORT'!$B:$Q,16,FALSE),"")</f>
        <v>CNM</v>
      </c>
      <c r="P1145" s="4" t="str">
        <f>_xlfn.IFNA(VLOOKUP(B1145,'ACCESS EXPORT'!B:W,22,FALSE),"-")</f>
        <v>1295248169</v>
      </c>
      <c r="Q1145" s="4" t="str">
        <f>_xlfn.IFNA(VLOOKUP(A1145,'ACCESS EXPORT'!$A:$AG,33,0),"-")</f>
        <v>Aldis Leonardo</v>
      </c>
      <c r="R1145" s="4" t="str">
        <f>_xlfn.IFNA(VLOOKUP(A1145,'ACCESS EXPORT'!$A:$AH,34,0),"-")</f>
        <v>Linda Hopkins</v>
      </c>
      <c r="S1145" s="4" t="str">
        <f>_xlfn.IFNA(VLOOKUP(A1145,'ACCESS EXPORT'!$A:$AI,35,0),"-")</f>
        <v>James Agee</v>
      </c>
      <c r="T1145" s="4" t="str">
        <f>_xlfn.IFNA(VLOOKUP(A1145,'ACCESS EXPORT'!$A:$AJ,36,0),"-")</f>
        <v>Wanda Cruz</v>
      </c>
      <c r="U1145" s="4" t="str">
        <f>_xlfn.IFNA(VLOOKUP(A1145,'ACCESS EXPORT'!$A:$AK,37,0),"-")</f>
        <v>Cerner</v>
      </c>
      <c r="V1145" s="4" t="str">
        <f>_xlfn.IFNA(VLOOKUP(A1145,'ACCESS EXPORT'!$A:$AL,38,0),"-")</f>
        <v>FHMG_FH OB SPECIALISTS</v>
      </c>
      <c r="W1145" s="4" t="str">
        <f>_xlfn.IFNA(VLOOKUP(A1145,'ACCESS EXPORT'!$A:$AM,39,0),"-")</f>
        <v/>
      </c>
      <c r="X1145" s="4" t="str">
        <f>_xlfn.IFNA(VLOOKUP(A1145,'ACCESS EXPORT'!$A:$AN,40,0),"-")</f>
        <v>Libia Villaquiran / Jenny Green</v>
      </c>
      <c r="Y1145" s="26" t="str">
        <f>_xlfn.IFNA(VLOOKUP(A1145,'ACCESS EXPORT'!A:AO,41,0),"")</f>
        <v>Andrea Brantley</v>
      </c>
      <c r="Z1145" s="26" t="str">
        <f>_xlfn.IFNA(VLOOKUP(A1145,'ACCESS EXPORT'!A:AP,42,0),"")</f>
        <v/>
      </c>
      <c r="AA1145" s="26" t="str">
        <f>_xlfn.IFNA(VLOOKUP(A1145,'ACCESS EXPORT'!A:AQ,43,0),"")</f>
        <v>Sara Channing</v>
      </c>
    </row>
    <row r="1146" spans="1:27" ht="18.75" x14ac:dyDescent="0.25">
      <c r="A1146" s="33">
        <v>192</v>
      </c>
      <c r="B1146" s="10">
        <v>1405</v>
      </c>
      <c r="C1146" s="7" t="str">
        <f ca="1">IFERROR(UPPER(IF(AND('ACCESS EXPORT'!AA1146="",'ACCESS EXPORT'!Z1146=""),VLOOKUP(A1146,'ACCESS EXPORT'!$A:$AF,32,FALSE),(IF('ACCESS EXPORT'!AA1146&lt;&gt;"",CONCATENATE(VLOOKUP(A1146,'ACCESS EXPORT'!$A:$AF,32,FALSE)," (Closed",TEXT('ACCESS EXPORT'!AA1146," MM/DD/YYY)")),IF(TODAY()&lt;(('ACCESS EXPORT'!Z1146)+30),CONCATENATE(VLOOKUP(A1146,'ACCESS EXPORT'!$A:$AF,32,FALSE)," (Opens",TEXT('ACCESS EXPORT'!Z1146," MM/DD/YYY)")),VLOOKUP(A1146,'ACCESS EXPORT'!$A:$AF,32,FALSE)))))),"-")</f>
        <v>ADVENTHEALTH MEDICAL GROUP OB HOSPITALISTS AT CENTRAL FLORIDA</v>
      </c>
      <c r="D1146" s="3" t="str">
        <f ca="1">IFERROR(UPPER(IF(AND('ACCESS EXPORT'!AA1146="",'ACCESS EXPORT'!Z1146=""),VLOOKUP(A1146,'ACCESS EXPORT'!$A:$AF,28,FALSE),(IF('ACCESS EXPORT'!AA1146&lt;&gt;"",CONCATENATE(VLOOKUP(A1146,'ACCESS EXPORT'!$A:$AF,28,FALSE)," (Closed",TEXT('ACCESS EXPORT'!AA1146," MM/DD/YYY)")),IF(TODAY()&lt;(('ACCESS EXPORT'!Z1146)+30),CONCATENATE(VLOOKUP(A1146,'ACCESS EXPORT'!$A:$AF,28,FALSE)," (Opens",TEXT('ACCESS EXPORT'!Z1146," MM/DD/YYY)")),VLOOKUP(A1146,'ACCESS EXPORT'!$A:$AF,28,FALSE)))))),"-")</f>
        <v>FLORIDA HOSPITAL OB SPECIALISTS</v>
      </c>
      <c r="E1146" s="3" t="str">
        <f>VLOOKUP($A1146,'ACCESS EXPORT'!$A:$AF,3,FALSE)</f>
        <v>8220</v>
      </c>
      <c r="F1146" s="3" t="str">
        <f>UPPER(CONCATENATE(VLOOKUP(A1146,'ACCESS EXPORT'!$A:$AF,4,FALSE)," ",VLOOKUP(A1146,'ACCESS EXPORT'!$A:$AF,5,FALSE)," ",VLOOKUP(A1146,'ACCESS EXPORT'!$A:$AF,6,FALSE)," ",VLOOKUP(A1146,'ACCESS EXPORT'!$A:$AA,7,FALSE)," ",VLOOKUP(A1146,'ACCESS EXPORT'!$A:$AA,8,FALSE)))</f>
        <v>1801 LEE RD SUITE 165 WINTER PARK FL 32789</v>
      </c>
      <c r="G1146" s="4" t="str">
        <f>UPPER(VLOOKUP($A1146,'ACCESS EXPORT'!$A:$AF,9,FALSE))</f>
        <v>ORANGE</v>
      </c>
      <c r="H1146" s="4" t="str">
        <f>_xlfn.IFNA(VLOOKUP($B1146,'ACCESS EXPORT'!$B:$J,9,FALSE),"")</f>
        <v>HB</v>
      </c>
      <c r="I1146" s="3" t="str">
        <f>CONCATENATE("(P)",VLOOKUP($A1146,'ACCESS EXPORT'!$A:$AF,11,FALSE)," (F)",VLOOKUP($A1146,'ACCESS EXPORT'!$A:$AF,29,FALSE))</f>
        <v>(P)(407) 975-0406 (F)(407)975-0407</v>
      </c>
      <c r="J1146" s="4" t="str">
        <f>UPPER(VLOOKUP($A1146,'ACCESS EXPORT'!$A:$AF,12,FALSE))</f>
        <v>OB HOSPITALIST</v>
      </c>
      <c r="K1146" s="4" t="str">
        <f>UPPER(VLOOKUP($A1146,'ACCESS EXPORT'!$A:$AF,13,FALSE))</f>
        <v>WILLIAM WINDER</v>
      </c>
      <c r="L1146" s="3" t="str">
        <f>IF(AND(VLOOKUP(A1146,'ACCESS EXPORT'!A:AE,1,0),'ACCESS EXPORT'!N1146=""),UPPER(CONCATENATE('ACCESS EXPORT'!AE1146)),IF(VLOOKUP(A1146,'ACCESS EXPORT'!A:AE,1,0),UPPER(CONCATENATE('ACCESS EXPORT'!N1146," "&amp;CHAR(10),'ACCESS EXPORT'!AE1146))))</f>
        <v>JAHAIRA BARBOT-JIMENEZ 
JESSICA GREVES (PRAC. AMDIN)</v>
      </c>
      <c r="M1146" s="4" t="str">
        <f>UPPER(VLOOKUP($A1146,'ACCESS EXPORT'!$A:$O,15,FALSE))</f>
        <v>CALEB FERGUSON (PM)</v>
      </c>
      <c r="N1146" s="4" t="str">
        <f ca="1">IF(AND('ACCESS EXPORT'!X1146="",'ACCESS EXPORT'!Y1146=""),IF('ACCESS EXPORT'!V1146&lt;&gt;"",(IF(TODAY()-'ACCESS EXPORT'!V1146&gt;=-60,UPPER(CONCATENATE(VLOOKUP(B1146,'ACCESS EXPORT'!$B:$P,15,FALSE),""&amp;CHAR(10)&amp;"(SEP",TEXT('ACCESS EXPORT'!V1146," MM/DD/YYY)"))),IF(TODAY()-'ACCESS EXPORT'!V1146&lt;0,UPPER(VLOOKUP(B1146,'ACCESS EXPORT'!$B:$P,15,FALSE)),UPPER(VLOOKUP(B1146,'ACCESS EXPORT'!$B:$P,15,FALSE))))),IF('ACCESS EXPORT'!U1146="",UPPER(VLOOKUP(B1146,'ACCESS EXPORT'!$B:$P,15,FALSE)),IF(TODAY()-'ACCESS EXPORT'!U1146&lt;=30,CONCATENATE(UPPER(VLOOKUP(B1146,'ACCESS EXPORT'!$B:$P,15,FALSE)),""&amp;CHAR(10)&amp;"(NEW",TEXT('ACCESS EXPORT'!U1146," MM/DD/YYY)")),IF(AND(TODAY()-'ACCESS EXPORT'!U1146&gt;30,TODAY()&gt;0),UPPER(VLOOKUP(B1146,'ACCESS EXPORT'!$B:$P,15,FALSE)))))),IF('ACCESS EXPORT'!Y1146&lt;&gt;"",UPPER(CONCATENATE(UPPER(VLOOKUP(B1146,'ACCESS EXPORT'!$B:$P,15,FALSE)),""&amp;CHAR(10)&amp;"(Transfer Out",TEXT('ACCESS EXPORT'!Y1146," MM/DD/YYY)"))),IF('ACCESS EXPORT'!X1146&lt;&gt;"",UPPER(CONCATENATE(UPPER(VLOOKUP(B1146,'ACCESS EXPORT'!$B:$P,15,FALSE)),""&amp;CHAR(10)&amp;"(Transfer In",TEXT('ACCESS EXPORT'!X1146," MM/DD/YYY)"))))))</f>
        <v>CABRERA, MICHELLE</v>
      </c>
      <c r="O1146" s="4" t="str">
        <f>_xlfn.IFNA(VLOOKUP(B1146,'ACCESS EXPORT'!$B:$Q,16,FALSE),"")</f>
        <v>MD</v>
      </c>
      <c r="P1146" s="4" t="str">
        <f>_xlfn.IFNA(VLOOKUP(B1146,'ACCESS EXPORT'!B:W,22,FALSE),"-")</f>
        <v>1174774723</v>
      </c>
      <c r="Q1146" s="4" t="str">
        <f>_xlfn.IFNA(VLOOKUP(A1146,'ACCESS EXPORT'!$A:$AG,33,0),"-")</f>
        <v>Aldis Leonardo</v>
      </c>
      <c r="R1146" s="4" t="str">
        <f>_xlfn.IFNA(VLOOKUP(A1146,'ACCESS EXPORT'!$A:$AH,34,0),"-")</f>
        <v>Linda Hopkins</v>
      </c>
      <c r="S1146" s="4" t="str">
        <f>_xlfn.IFNA(VLOOKUP(A1146,'ACCESS EXPORT'!$A:$AI,35,0),"-")</f>
        <v>James Agee</v>
      </c>
      <c r="T1146" s="4" t="str">
        <f>_xlfn.IFNA(VLOOKUP(A1146,'ACCESS EXPORT'!$A:$AJ,36,0),"-")</f>
        <v>Wanda Cruz</v>
      </c>
      <c r="U1146" s="4" t="str">
        <f>_xlfn.IFNA(VLOOKUP(A1146,'ACCESS EXPORT'!$A:$AK,37,0),"-")</f>
        <v>Cerner</v>
      </c>
      <c r="V1146" s="4" t="str">
        <f>_xlfn.IFNA(VLOOKUP(A1146,'ACCESS EXPORT'!$A:$AL,38,0),"-")</f>
        <v>FHMG_FH OB SPECIALISTS</v>
      </c>
      <c r="W1146" s="4" t="str">
        <f>_xlfn.IFNA(VLOOKUP(A1146,'ACCESS EXPORT'!$A:$AM,39,0),"-")</f>
        <v/>
      </c>
      <c r="X1146" s="4" t="str">
        <f>_xlfn.IFNA(VLOOKUP(A1146,'ACCESS EXPORT'!$A:$AN,40,0),"-")</f>
        <v>Libia Villaquiran / Jenny Green</v>
      </c>
      <c r="Y1146" s="26" t="str">
        <f>_xlfn.IFNA(VLOOKUP(A1146,'ACCESS EXPORT'!A:AO,41,0),"")</f>
        <v>Andrea Brantley</v>
      </c>
      <c r="Z1146" s="26" t="str">
        <f>_xlfn.IFNA(VLOOKUP(A1146,'ACCESS EXPORT'!A:AP,42,0),"")</f>
        <v/>
      </c>
      <c r="AA1146" s="26" t="str">
        <f>_xlfn.IFNA(VLOOKUP(A1146,'ACCESS EXPORT'!A:AQ,43,0),"")</f>
        <v>Sara Channing</v>
      </c>
    </row>
    <row r="1147" spans="1:27" ht="18.75" x14ac:dyDescent="0.25">
      <c r="A1147" s="33">
        <v>192</v>
      </c>
      <c r="B1147" s="10">
        <v>1876</v>
      </c>
      <c r="C1147" s="7" t="str">
        <f ca="1">IFERROR(UPPER(IF(AND('ACCESS EXPORT'!AA1147="",'ACCESS EXPORT'!Z1147=""),VLOOKUP(A1147,'ACCESS EXPORT'!$A:$AF,32,FALSE),(IF('ACCESS EXPORT'!AA1147&lt;&gt;"",CONCATENATE(VLOOKUP(A1147,'ACCESS EXPORT'!$A:$AF,32,FALSE)," (Closed",TEXT('ACCESS EXPORT'!AA1147," MM/DD/YYY)")),IF(TODAY()&lt;(('ACCESS EXPORT'!Z1147)+30),CONCATENATE(VLOOKUP(A1147,'ACCESS EXPORT'!$A:$AF,32,FALSE)," (Opens",TEXT('ACCESS EXPORT'!Z1147," MM/DD/YYY)")),VLOOKUP(A1147,'ACCESS EXPORT'!$A:$AF,32,FALSE)))))),"-")</f>
        <v>ADVENTHEALTH MEDICAL GROUP OB HOSPITALISTS AT CENTRAL FLORIDA</v>
      </c>
      <c r="D1147" s="3" t="str">
        <f ca="1">IFERROR(UPPER(IF(AND('ACCESS EXPORT'!AA1147="",'ACCESS EXPORT'!Z1147=""),VLOOKUP(A1147,'ACCESS EXPORT'!$A:$AF,28,FALSE),(IF('ACCESS EXPORT'!AA1147&lt;&gt;"",CONCATENATE(VLOOKUP(A1147,'ACCESS EXPORT'!$A:$AF,28,FALSE)," (Closed",TEXT('ACCESS EXPORT'!AA1147," MM/DD/YYY)")),IF(TODAY()&lt;(('ACCESS EXPORT'!Z1147)+30),CONCATENATE(VLOOKUP(A1147,'ACCESS EXPORT'!$A:$AF,28,FALSE)," (Opens",TEXT('ACCESS EXPORT'!Z1147," MM/DD/YYY)")),VLOOKUP(A1147,'ACCESS EXPORT'!$A:$AF,28,FALSE)))))),"-")</f>
        <v>FLORIDA HOSPITAL OB SPECIALISTS</v>
      </c>
      <c r="E1147" s="3" t="str">
        <f>VLOOKUP($A1147,'ACCESS EXPORT'!$A:$AF,3,FALSE)</f>
        <v>8220</v>
      </c>
      <c r="F1147" s="3" t="str">
        <f>UPPER(CONCATENATE(VLOOKUP(A1147,'ACCESS EXPORT'!$A:$AF,4,FALSE)," ",VLOOKUP(A1147,'ACCESS EXPORT'!$A:$AF,5,FALSE)," ",VLOOKUP(A1147,'ACCESS EXPORT'!$A:$AF,6,FALSE)," ",VLOOKUP(A1147,'ACCESS EXPORT'!$A:$AA,7,FALSE)," ",VLOOKUP(A1147,'ACCESS EXPORT'!$A:$AA,8,FALSE)))</f>
        <v>1801 LEE RD SUITE 165 WINTER PARK FL 32789</v>
      </c>
      <c r="G1147" s="4" t="str">
        <f>UPPER(VLOOKUP($A1147,'ACCESS EXPORT'!$A:$AF,9,FALSE))</f>
        <v>ORANGE</v>
      </c>
      <c r="H1147" s="4" t="str">
        <f>_xlfn.IFNA(VLOOKUP($B1147,'ACCESS EXPORT'!$B:$J,9,FALSE),"")</f>
        <v>HB</v>
      </c>
      <c r="I1147" s="3" t="str">
        <f>CONCATENATE("(P)",VLOOKUP($A1147,'ACCESS EXPORT'!$A:$AF,11,FALSE)," (F)",VLOOKUP($A1147,'ACCESS EXPORT'!$A:$AF,29,FALSE))</f>
        <v>(P)(407) 975-0406 (F)(407)975-0407</v>
      </c>
      <c r="J1147" s="4" t="str">
        <f>UPPER(VLOOKUP($A1147,'ACCESS EXPORT'!$A:$AF,12,FALSE))</f>
        <v>OB HOSPITALIST</v>
      </c>
      <c r="K1147" s="4" t="str">
        <f>UPPER(VLOOKUP($A1147,'ACCESS EXPORT'!$A:$AF,13,FALSE))</f>
        <v>WILLIAM WINDER</v>
      </c>
      <c r="L1147" s="3" t="str">
        <f>IF(AND(VLOOKUP(A1147,'ACCESS EXPORT'!A:AE,1,0),'ACCESS EXPORT'!N1147=""),UPPER(CONCATENATE('ACCESS EXPORT'!AE1147)),IF(VLOOKUP(A1147,'ACCESS EXPORT'!A:AE,1,0),UPPER(CONCATENATE('ACCESS EXPORT'!N1147," "&amp;CHAR(10),'ACCESS EXPORT'!AE1147))))</f>
        <v>JAHAIRA BARBOT-JIMENEZ 
JESSICA GREVES (PRAC. AMDIN)</v>
      </c>
      <c r="M1147" s="4" t="str">
        <f>UPPER(VLOOKUP($A1147,'ACCESS EXPORT'!$A:$O,15,FALSE))</f>
        <v>CALEB FERGUSON (PM)</v>
      </c>
      <c r="N1147" s="4" t="str">
        <f ca="1">IF(AND('ACCESS EXPORT'!X1147="",'ACCESS EXPORT'!Y1147=""),IF('ACCESS EXPORT'!V1147&lt;&gt;"",(IF(TODAY()-'ACCESS EXPORT'!V1147&gt;=-60,UPPER(CONCATENATE(VLOOKUP(B1147,'ACCESS EXPORT'!$B:$P,15,FALSE),""&amp;CHAR(10)&amp;"(SEP",TEXT('ACCESS EXPORT'!V1147," MM/DD/YYY)"))),IF(TODAY()-'ACCESS EXPORT'!V1147&lt;0,UPPER(VLOOKUP(B1147,'ACCESS EXPORT'!$B:$P,15,FALSE)),UPPER(VLOOKUP(B1147,'ACCESS EXPORT'!$B:$P,15,FALSE))))),IF('ACCESS EXPORT'!U1147="",UPPER(VLOOKUP(B1147,'ACCESS EXPORT'!$B:$P,15,FALSE)),IF(TODAY()-'ACCESS EXPORT'!U1147&lt;=30,CONCATENATE(UPPER(VLOOKUP(B1147,'ACCESS EXPORT'!$B:$P,15,FALSE)),""&amp;CHAR(10)&amp;"(NEW",TEXT('ACCESS EXPORT'!U1147," MM/DD/YYY)")),IF(AND(TODAY()-'ACCESS EXPORT'!U1147&gt;30,TODAY()&gt;0),UPPER(VLOOKUP(B1147,'ACCESS EXPORT'!$B:$P,15,FALSE)))))),IF('ACCESS EXPORT'!Y1147&lt;&gt;"",UPPER(CONCATENATE(UPPER(VLOOKUP(B1147,'ACCESS EXPORT'!$B:$P,15,FALSE)),""&amp;CHAR(10)&amp;"(Transfer Out",TEXT('ACCESS EXPORT'!Y1147," MM/DD/YYY)"))),IF('ACCESS EXPORT'!X1147&lt;&gt;"",UPPER(CONCATENATE(UPPER(VLOOKUP(B1147,'ACCESS EXPORT'!$B:$P,15,FALSE)),""&amp;CHAR(10)&amp;"(Transfer In",TEXT('ACCESS EXPORT'!X1147," MM/DD/YYY)"))))))</f>
        <v>NICHOLS, SABELY</v>
      </c>
      <c r="O1147" s="4" t="str">
        <f>_xlfn.IFNA(VLOOKUP(B1147,'ACCESS EXPORT'!$B:$Q,16,FALSE),"")</f>
        <v>CNM</v>
      </c>
      <c r="P1147" s="4" t="str">
        <f>_xlfn.IFNA(VLOOKUP(B1147,'ACCESS EXPORT'!B:W,22,FALSE),"-")</f>
        <v>1417354804</v>
      </c>
      <c r="Q1147" s="4" t="str">
        <f>_xlfn.IFNA(VLOOKUP(A1147,'ACCESS EXPORT'!$A:$AG,33,0),"-")</f>
        <v>Aldis Leonardo</v>
      </c>
      <c r="R1147" s="4" t="str">
        <f>_xlfn.IFNA(VLOOKUP(A1147,'ACCESS EXPORT'!$A:$AH,34,0),"-")</f>
        <v>Linda Hopkins</v>
      </c>
      <c r="S1147" s="4" t="str">
        <f>_xlfn.IFNA(VLOOKUP(A1147,'ACCESS EXPORT'!$A:$AI,35,0),"-")</f>
        <v>James Agee</v>
      </c>
      <c r="T1147" s="4" t="str">
        <f>_xlfn.IFNA(VLOOKUP(A1147,'ACCESS EXPORT'!$A:$AJ,36,0),"-")</f>
        <v>Wanda Cruz</v>
      </c>
      <c r="U1147" s="4" t="str">
        <f>_xlfn.IFNA(VLOOKUP(A1147,'ACCESS EXPORT'!$A:$AK,37,0),"-")</f>
        <v>Cerner</v>
      </c>
      <c r="V1147" s="4" t="str">
        <f>_xlfn.IFNA(VLOOKUP(A1147,'ACCESS EXPORT'!$A:$AL,38,0),"-")</f>
        <v>FHMG_FH OB SPECIALISTS</v>
      </c>
      <c r="W1147" s="4" t="str">
        <f>_xlfn.IFNA(VLOOKUP(A1147,'ACCESS EXPORT'!$A:$AM,39,0),"-")</f>
        <v/>
      </c>
      <c r="X1147" s="4" t="str">
        <f>_xlfn.IFNA(VLOOKUP(A1147,'ACCESS EXPORT'!$A:$AN,40,0),"-")</f>
        <v>Libia Villaquiran / Jenny Green</v>
      </c>
      <c r="Y1147" s="26" t="str">
        <f>_xlfn.IFNA(VLOOKUP(A1147,'ACCESS EXPORT'!A:AO,41,0),"")</f>
        <v>Andrea Brantley</v>
      </c>
      <c r="Z1147" s="26" t="str">
        <f>_xlfn.IFNA(VLOOKUP(A1147,'ACCESS EXPORT'!A:AP,42,0),"")</f>
        <v/>
      </c>
      <c r="AA1147" s="26" t="str">
        <f>_xlfn.IFNA(VLOOKUP(A1147,'ACCESS EXPORT'!A:AQ,43,0),"")</f>
        <v>Sara Channing</v>
      </c>
    </row>
    <row r="1148" spans="1:27" ht="18.75" x14ac:dyDescent="0.25">
      <c r="A1148" s="33">
        <v>192</v>
      </c>
      <c r="B1148" s="10">
        <v>1953</v>
      </c>
      <c r="C1148" s="7" t="str">
        <f ca="1">IFERROR(UPPER(IF(AND('ACCESS EXPORT'!AA1148="",'ACCESS EXPORT'!Z1148=""),VLOOKUP(A1148,'ACCESS EXPORT'!$A:$AF,32,FALSE),(IF('ACCESS EXPORT'!AA1148&lt;&gt;"",CONCATENATE(VLOOKUP(A1148,'ACCESS EXPORT'!$A:$AF,32,FALSE)," (Closed",TEXT('ACCESS EXPORT'!AA1148," MM/DD/YYY)")),IF(TODAY()&lt;(('ACCESS EXPORT'!Z1148)+30),CONCATENATE(VLOOKUP(A1148,'ACCESS EXPORT'!$A:$AF,32,FALSE)," (Opens",TEXT('ACCESS EXPORT'!Z1148," MM/DD/YYY)")),VLOOKUP(A1148,'ACCESS EXPORT'!$A:$AF,32,FALSE)))))),"-")</f>
        <v>ADVENTHEALTH MEDICAL GROUP OB HOSPITALISTS AT CENTRAL FLORIDA</v>
      </c>
      <c r="D1148" s="3" t="str">
        <f ca="1">IFERROR(UPPER(IF(AND('ACCESS EXPORT'!AA1148="",'ACCESS EXPORT'!Z1148=""),VLOOKUP(A1148,'ACCESS EXPORT'!$A:$AF,28,FALSE),(IF('ACCESS EXPORT'!AA1148&lt;&gt;"",CONCATENATE(VLOOKUP(A1148,'ACCESS EXPORT'!$A:$AF,28,FALSE)," (Closed",TEXT('ACCESS EXPORT'!AA1148," MM/DD/YYY)")),IF(TODAY()&lt;(('ACCESS EXPORT'!Z1148)+30),CONCATENATE(VLOOKUP(A1148,'ACCESS EXPORT'!$A:$AF,28,FALSE)," (Opens",TEXT('ACCESS EXPORT'!Z1148," MM/DD/YYY)")),VLOOKUP(A1148,'ACCESS EXPORT'!$A:$AF,28,FALSE)))))),"-")</f>
        <v>FLORIDA HOSPITAL OB SPECIALISTS</v>
      </c>
      <c r="E1148" s="3" t="str">
        <f>VLOOKUP($A1148,'ACCESS EXPORT'!$A:$AF,3,FALSE)</f>
        <v>8220</v>
      </c>
      <c r="F1148" s="3" t="str">
        <f>UPPER(CONCATENATE(VLOOKUP(A1148,'ACCESS EXPORT'!$A:$AF,4,FALSE)," ",VLOOKUP(A1148,'ACCESS EXPORT'!$A:$AF,5,FALSE)," ",VLOOKUP(A1148,'ACCESS EXPORT'!$A:$AF,6,FALSE)," ",VLOOKUP(A1148,'ACCESS EXPORT'!$A:$AA,7,FALSE)," ",VLOOKUP(A1148,'ACCESS EXPORT'!$A:$AA,8,FALSE)))</f>
        <v>1801 LEE RD SUITE 165 WINTER PARK FL 32789</v>
      </c>
      <c r="G1148" s="4" t="str">
        <f>UPPER(VLOOKUP($A1148,'ACCESS EXPORT'!$A:$AF,9,FALSE))</f>
        <v>ORANGE</v>
      </c>
      <c r="H1148" s="4" t="str">
        <f>_xlfn.IFNA(VLOOKUP($B1148,'ACCESS EXPORT'!$B:$J,9,FALSE),"")</f>
        <v>HB</v>
      </c>
      <c r="I1148" s="3" t="str">
        <f>CONCATENATE("(P)",VLOOKUP($A1148,'ACCESS EXPORT'!$A:$AF,11,FALSE)," (F)",VLOOKUP($A1148,'ACCESS EXPORT'!$A:$AF,29,FALSE))</f>
        <v>(P)(407) 975-0406 (F)(407)975-0407</v>
      </c>
      <c r="J1148" s="4" t="str">
        <f>UPPER(VLOOKUP($A1148,'ACCESS EXPORT'!$A:$AF,12,FALSE))</f>
        <v>OB HOSPITALIST</v>
      </c>
      <c r="K1148" s="4" t="str">
        <f>UPPER(VLOOKUP($A1148,'ACCESS EXPORT'!$A:$AF,13,FALSE))</f>
        <v>WILLIAM WINDER</v>
      </c>
      <c r="L1148" s="3" t="str">
        <f>IF(AND(VLOOKUP(A1148,'ACCESS EXPORT'!A:AE,1,0),'ACCESS EXPORT'!N1148=""),UPPER(CONCATENATE('ACCESS EXPORT'!AE1148)),IF(VLOOKUP(A1148,'ACCESS EXPORT'!A:AE,1,0),UPPER(CONCATENATE('ACCESS EXPORT'!N1148," "&amp;CHAR(10),'ACCESS EXPORT'!AE1148))))</f>
        <v>JAHAIRA BARBOT-JIMENEZ 
JESSICA GREVES (PRAC. AMDIN)</v>
      </c>
      <c r="M1148" s="4" t="str">
        <f>UPPER(VLOOKUP($A1148,'ACCESS EXPORT'!$A:$O,15,FALSE))</f>
        <v>CALEB FERGUSON (PM)</v>
      </c>
      <c r="N1148" s="4" t="str">
        <f ca="1">IF(AND('ACCESS EXPORT'!X1148="",'ACCESS EXPORT'!Y1148=""),IF('ACCESS EXPORT'!V1148&lt;&gt;"",(IF(TODAY()-'ACCESS EXPORT'!V1148&gt;=-60,UPPER(CONCATENATE(VLOOKUP(B1148,'ACCESS EXPORT'!$B:$P,15,FALSE),""&amp;CHAR(10)&amp;"(SEP",TEXT('ACCESS EXPORT'!V1148," MM/DD/YYY)"))),IF(TODAY()-'ACCESS EXPORT'!V1148&lt;0,UPPER(VLOOKUP(B1148,'ACCESS EXPORT'!$B:$P,15,FALSE)),UPPER(VLOOKUP(B1148,'ACCESS EXPORT'!$B:$P,15,FALSE))))),IF('ACCESS EXPORT'!U1148="",UPPER(VLOOKUP(B1148,'ACCESS EXPORT'!$B:$P,15,FALSE)),IF(TODAY()-'ACCESS EXPORT'!U1148&lt;=30,CONCATENATE(UPPER(VLOOKUP(B1148,'ACCESS EXPORT'!$B:$P,15,FALSE)),""&amp;CHAR(10)&amp;"(NEW",TEXT('ACCESS EXPORT'!U1148," MM/DD/YYY)")),IF(AND(TODAY()-'ACCESS EXPORT'!U1148&gt;30,TODAY()&gt;0),UPPER(VLOOKUP(B1148,'ACCESS EXPORT'!$B:$P,15,FALSE)))))),IF('ACCESS EXPORT'!Y1148&lt;&gt;"",UPPER(CONCATENATE(UPPER(VLOOKUP(B1148,'ACCESS EXPORT'!$B:$P,15,FALSE)),""&amp;CHAR(10)&amp;"(Transfer Out",TEXT('ACCESS EXPORT'!Y1148," MM/DD/YYY)"))),IF('ACCESS EXPORT'!X1148&lt;&gt;"",UPPER(CONCATENATE(UPPER(VLOOKUP(B1148,'ACCESS EXPORT'!$B:$P,15,FALSE)),""&amp;CHAR(10)&amp;"(Transfer In",TEXT('ACCESS EXPORT'!X1148," MM/DD/YYY)"))))))</f>
        <v>MOTLEY, ROHANA</v>
      </c>
      <c r="O1148" s="4" t="str">
        <f>_xlfn.IFNA(VLOOKUP(B1148,'ACCESS EXPORT'!$B:$Q,16,FALSE),"")</f>
        <v>MD</v>
      </c>
      <c r="P1148" s="4" t="str">
        <f>_xlfn.IFNA(VLOOKUP(B1148,'ACCESS EXPORT'!B:W,22,FALSE),"-")</f>
        <v>1528013596</v>
      </c>
      <c r="Q1148" s="4" t="str">
        <f>_xlfn.IFNA(VLOOKUP(A1148,'ACCESS EXPORT'!$A:$AG,33,0),"-")</f>
        <v>Aldis Leonardo</v>
      </c>
      <c r="R1148" s="4" t="str">
        <f>_xlfn.IFNA(VLOOKUP(A1148,'ACCESS EXPORT'!$A:$AH,34,0),"-")</f>
        <v>Linda Hopkins</v>
      </c>
      <c r="S1148" s="4" t="str">
        <f>_xlfn.IFNA(VLOOKUP(A1148,'ACCESS EXPORT'!$A:$AI,35,0),"-")</f>
        <v>James Agee</v>
      </c>
      <c r="T1148" s="4" t="str">
        <f>_xlfn.IFNA(VLOOKUP(A1148,'ACCESS EXPORT'!$A:$AJ,36,0),"-")</f>
        <v>Wanda Cruz</v>
      </c>
      <c r="U1148" s="4" t="str">
        <f>_xlfn.IFNA(VLOOKUP(A1148,'ACCESS EXPORT'!$A:$AK,37,0),"-")</f>
        <v>Cerner</v>
      </c>
      <c r="V1148" s="4" t="str">
        <f>_xlfn.IFNA(VLOOKUP(A1148,'ACCESS EXPORT'!$A:$AL,38,0),"-")</f>
        <v>FHMG_FH OB SPECIALISTS</v>
      </c>
      <c r="W1148" s="4" t="str">
        <f>_xlfn.IFNA(VLOOKUP(A1148,'ACCESS EXPORT'!$A:$AM,39,0),"-")</f>
        <v/>
      </c>
      <c r="X1148" s="4" t="str">
        <f>_xlfn.IFNA(VLOOKUP(A1148,'ACCESS EXPORT'!$A:$AN,40,0),"-")</f>
        <v>Libia Villaquiran / Jenny Green</v>
      </c>
      <c r="Y1148" s="26" t="str">
        <f>_xlfn.IFNA(VLOOKUP(A1148,'ACCESS EXPORT'!A:AO,41,0),"")</f>
        <v>Andrea Brantley</v>
      </c>
      <c r="Z1148" s="26" t="str">
        <f>_xlfn.IFNA(VLOOKUP(A1148,'ACCESS EXPORT'!A:AP,42,0),"")</f>
        <v/>
      </c>
      <c r="AA1148" s="26" t="str">
        <f>_xlfn.IFNA(VLOOKUP(A1148,'ACCESS EXPORT'!A:AQ,43,0),"")</f>
        <v>Sara Channing</v>
      </c>
    </row>
    <row r="1149" spans="1:27" ht="18.75" x14ac:dyDescent="0.25">
      <c r="A1149" s="33">
        <v>192</v>
      </c>
      <c r="B1149" s="10">
        <v>1952</v>
      </c>
      <c r="C1149" s="7" t="str">
        <f ca="1">IFERROR(UPPER(IF(AND('ACCESS EXPORT'!AA1149="",'ACCESS EXPORT'!Z1149=""),VLOOKUP(A1149,'ACCESS EXPORT'!$A:$AF,32,FALSE),(IF('ACCESS EXPORT'!AA1149&lt;&gt;"",CONCATENATE(VLOOKUP(A1149,'ACCESS EXPORT'!$A:$AF,32,FALSE)," (Closed",TEXT('ACCESS EXPORT'!AA1149," MM/DD/YYY)")),IF(TODAY()&lt;(('ACCESS EXPORT'!Z1149)+30),CONCATENATE(VLOOKUP(A1149,'ACCESS EXPORT'!$A:$AF,32,FALSE)," (Opens",TEXT('ACCESS EXPORT'!Z1149," MM/DD/YYY)")),VLOOKUP(A1149,'ACCESS EXPORT'!$A:$AF,32,FALSE)))))),"-")</f>
        <v>ADVENTHEALTH MEDICAL GROUP OB HOSPITALISTS AT CENTRAL FLORIDA</v>
      </c>
      <c r="D1149" s="3" t="str">
        <f ca="1">IFERROR(UPPER(IF(AND('ACCESS EXPORT'!AA1149="",'ACCESS EXPORT'!Z1149=""),VLOOKUP(A1149,'ACCESS EXPORT'!$A:$AF,28,FALSE),(IF('ACCESS EXPORT'!AA1149&lt;&gt;"",CONCATENATE(VLOOKUP(A1149,'ACCESS EXPORT'!$A:$AF,28,FALSE)," (Closed",TEXT('ACCESS EXPORT'!AA1149," MM/DD/YYY)")),IF(TODAY()&lt;(('ACCESS EXPORT'!Z1149)+30),CONCATENATE(VLOOKUP(A1149,'ACCESS EXPORT'!$A:$AF,28,FALSE)," (Opens",TEXT('ACCESS EXPORT'!Z1149," MM/DD/YYY)")),VLOOKUP(A1149,'ACCESS EXPORT'!$A:$AF,28,FALSE)))))),"-")</f>
        <v>FLORIDA HOSPITAL OB SPECIALISTS</v>
      </c>
      <c r="E1149" s="3" t="str">
        <f>VLOOKUP($A1149,'ACCESS EXPORT'!$A:$AF,3,FALSE)</f>
        <v>8220</v>
      </c>
      <c r="F1149" s="3" t="str">
        <f>UPPER(CONCATENATE(VLOOKUP(A1149,'ACCESS EXPORT'!$A:$AF,4,FALSE)," ",VLOOKUP(A1149,'ACCESS EXPORT'!$A:$AF,5,FALSE)," ",VLOOKUP(A1149,'ACCESS EXPORT'!$A:$AF,6,FALSE)," ",VLOOKUP(A1149,'ACCESS EXPORT'!$A:$AA,7,FALSE)," ",VLOOKUP(A1149,'ACCESS EXPORT'!$A:$AA,8,FALSE)))</f>
        <v>1801 LEE RD SUITE 165 WINTER PARK FL 32789</v>
      </c>
      <c r="G1149" s="4" t="str">
        <f>UPPER(VLOOKUP($A1149,'ACCESS EXPORT'!$A:$AF,9,FALSE))</f>
        <v>ORANGE</v>
      </c>
      <c r="H1149" s="4" t="str">
        <f>_xlfn.IFNA(VLOOKUP($B1149,'ACCESS EXPORT'!$B:$J,9,FALSE),"")</f>
        <v>HB</v>
      </c>
      <c r="I1149" s="3" t="str">
        <f>CONCATENATE("(P)",VLOOKUP($A1149,'ACCESS EXPORT'!$A:$AF,11,FALSE)," (F)",VLOOKUP($A1149,'ACCESS EXPORT'!$A:$AF,29,FALSE))</f>
        <v>(P)(407) 975-0406 (F)(407)975-0407</v>
      </c>
      <c r="J1149" s="4" t="str">
        <f>UPPER(VLOOKUP($A1149,'ACCESS EXPORT'!$A:$AF,12,FALSE))</f>
        <v>OB HOSPITALIST</v>
      </c>
      <c r="K1149" s="4" t="str">
        <f>UPPER(VLOOKUP($A1149,'ACCESS EXPORT'!$A:$AF,13,FALSE))</f>
        <v>WILLIAM WINDER</v>
      </c>
      <c r="L1149" s="3" t="str">
        <f>IF(AND(VLOOKUP(A1149,'ACCESS EXPORT'!A:AE,1,0),'ACCESS EXPORT'!N1149=""),UPPER(CONCATENATE('ACCESS EXPORT'!AE1149)),IF(VLOOKUP(A1149,'ACCESS EXPORT'!A:AE,1,0),UPPER(CONCATENATE('ACCESS EXPORT'!N1149," "&amp;CHAR(10),'ACCESS EXPORT'!AE1149))))</f>
        <v>JAHAIRA BARBOT-JIMENEZ 
JESSICA GREVES (PRAC. AMDIN)</v>
      </c>
      <c r="M1149" s="4" t="str">
        <f>UPPER(VLOOKUP($A1149,'ACCESS EXPORT'!$A:$O,15,FALSE))</f>
        <v>CALEB FERGUSON (PM)</v>
      </c>
      <c r="N1149" s="4" t="str">
        <f ca="1">IF(AND('ACCESS EXPORT'!X1149="",'ACCESS EXPORT'!Y1149=""),IF('ACCESS EXPORT'!V1149&lt;&gt;"",(IF(TODAY()-'ACCESS EXPORT'!V1149&gt;=-60,UPPER(CONCATENATE(VLOOKUP(B1149,'ACCESS EXPORT'!$B:$P,15,FALSE),""&amp;CHAR(10)&amp;"(SEP",TEXT('ACCESS EXPORT'!V1149," MM/DD/YYY)"))),IF(TODAY()-'ACCESS EXPORT'!V1149&lt;0,UPPER(VLOOKUP(B1149,'ACCESS EXPORT'!$B:$P,15,FALSE)),UPPER(VLOOKUP(B1149,'ACCESS EXPORT'!$B:$P,15,FALSE))))),IF('ACCESS EXPORT'!U1149="",UPPER(VLOOKUP(B1149,'ACCESS EXPORT'!$B:$P,15,FALSE)),IF(TODAY()-'ACCESS EXPORT'!U1149&lt;=30,CONCATENATE(UPPER(VLOOKUP(B1149,'ACCESS EXPORT'!$B:$P,15,FALSE)),""&amp;CHAR(10)&amp;"(NEW",TEXT('ACCESS EXPORT'!U1149," MM/DD/YYY)")),IF(AND(TODAY()-'ACCESS EXPORT'!U1149&gt;30,TODAY()&gt;0),UPPER(VLOOKUP(B1149,'ACCESS EXPORT'!$B:$P,15,FALSE)))))),IF('ACCESS EXPORT'!Y1149&lt;&gt;"",UPPER(CONCATENATE(UPPER(VLOOKUP(B1149,'ACCESS EXPORT'!$B:$P,15,FALSE)),""&amp;CHAR(10)&amp;"(Transfer Out",TEXT('ACCESS EXPORT'!Y1149," MM/DD/YYY)"))),IF('ACCESS EXPORT'!X1149&lt;&gt;"",UPPER(CONCATENATE(UPPER(VLOOKUP(B1149,'ACCESS EXPORT'!$B:$P,15,FALSE)),""&amp;CHAR(10)&amp;"(Transfer In",TEXT('ACCESS EXPORT'!X1149," MM/DD/YYY)"))))))</f>
        <v>FERNANDEZ SIFRE, LUIS</v>
      </c>
      <c r="O1149" s="4" t="str">
        <f>_xlfn.IFNA(VLOOKUP(B1149,'ACCESS EXPORT'!$B:$Q,16,FALSE),"")</f>
        <v>MD</v>
      </c>
      <c r="P1149" s="4" t="str">
        <f>_xlfn.IFNA(VLOOKUP(B1149,'ACCESS EXPORT'!B:W,22,FALSE),"-")</f>
        <v>1801862040</v>
      </c>
      <c r="Q1149" s="4" t="str">
        <f>_xlfn.IFNA(VLOOKUP(A1149,'ACCESS EXPORT'!$A:$AG,33,0),"-")</f>
        <v>Aldis Leonardo</v>
      </c>
      <c r="R1149" s="4" t="str">
        <f>_xlfn.IFNA(VLOOKUP(A1149,'ACCESS EXPORT'!$A:$AH,34,0),"-")</f>
        <v>Linda Hopkins</v>
      </c>
      <c r="S1149" s="4" t="str">
        <f>_xlfn.IFNA(VLOOKUP(A1149,'ACCESS EXPORT'!$A:$AI,35,0),"-")</f>
        <v>James Agee</v>
      </c>
      <c r="T1149" s="4" t="str">
        <f>_xlfn.IFNA(VLOOKUP(A1149,'ACCESS EXPORT'!$A:$AJ,36,0),"-")</f>
        <v>Wanda Cruz</v>
      </c>
      <c r="U1149" s="4" t="str">
        <f>_xlfn.IFNA(VLOOKUP(A1149,'ACCESS EXPORT'!$A:$AK,37,0),"-")</f>
        <v>Cerner</v>
      </c>
      <c r="V1149" s="4" t="str">
        <f>_xlfn.IFNA(VLOOKUP(A1149,'ACCESS EXPORT'!$A:$AL,38,0),"-")</f>
        <v>FHMG_FH OB SPECIALISTS</v>
      </c>
      <c r="W1149" s="4" t="str">
        <f>_xlfn.IFNA(VLOOKUP(A1149,'ACCESS EXPORT'!$A:$AM,39,0),"-")</f>
        <v/>
      </c>
      <c r="X1149" s="4" t="str">
        <f>_xlfn.IFNA(VLOOKUP(A1149,'ACCESS EXPORT'!$A:$AN,40,0),"-")</f>
        <v>Libia Villaquiran / Jenny Green</v>
      </c>
      <c r="Y1149" s="26" t="str">
        <f>_xlfn.IFNA(VLOOKUP(A1149,'ACCESS EXPORT'!A:AO,41,0),"")</f>
        <v>Andrea Brantley</v>
      </c>
      <c r="Z1149" s="26" t="str">
        <f>_xlfn.IFNA(VLOOKUP(A1149,'ACCESS EXPORT'!A:AP,42,0),"")</f>
        <v/>
      </c>
      <c r="AA1149" s="26" t="str">
        <f>_xlfn.IFNA(VLOOKUP(A1149,'ACCESS EXPORT'!A:AQ,43,0),"")</f>
        <v>Sara Channing</v>
      </c>
    </row>
    <row r="1150" spans="1:27" ht="18.75" x14ac:dyDescent="0.25">
      <c r="A1150" s="33">
        <v>192</v>
      </c>
      <c r="B1150" s="10">
        <v>1894</v>
      </c>
      <c r="C1150" s="7" t="str">
        <f ca="1">IFERROR(UPPER(IF(AND('ACCESS EXPORT'!AA1150="",'ACCESS EXPORT'!Z1150=""),VLOOKUP(A1150,'ACCESS EXPORT'!$A:$AF,32,FALSE),(IF('ACCESS EXPORT'!AA1150&lt;&gt;"",CONCATENATE(VLOOKUP(A1150,'ACCESS EXPORT'!$A:$AF,32,FALSE)," (Closed",TEXT('ACCESS EXPORT'!AA1150," MM/DD/YYY)")),IF(TODAY()&lt;(('ACCESS EXPORT'!Z1150)+30),CONCATENATE(VLOOKUP(A1150,'ACCESS EXPORT'!$A:$AF,32,FALSE)," (Opens",TEXT('ACCESS EXPORT'!Z1150," MM/DD/YYY)")),VLOOKUP(A1150,'ACCESS EXPORT'!$A:$AF,32,FALSE)))))),"-")</f>
        <v>ADVENTHEALTH MEDICAL GROUP OB HOSPITALISTS AT CENTRAL FLORIDA</v>
      </c>
      <c r="D1150" s="3" t="str">
        <f ca="1">IFERROR(UPPER(IF(AND('ACCESS EXPORT'!AA1150="",'ACCESS EXPORT'!Z1150=""),VLOOKUP(A1150,'ACCESS EXPORT'!$A:$AF,28,FALSE),(IF('ACCESS EXPORT'!AA1150&lt;&gt;"",CONCATENATE(VLOOKUP(A1150,'ACCESS EXPORT'!$A:$AF,28,FALSE)," (Closed",TEXT('ACCESS EXPORT'!AA1150," MM/DD/YYY)")),IF(TODAY()&lt;(('ACCESS EXPORT'!Z1150)+30),CONCATENATE(VLOOKUP(A1150,'ACCESS EXPORT'!$A:$AF,28,FALSE)," (Opens",TEXT('ACCESS EXPORT'!Z1150," MM/DD/YYY)")),VLOOKUP(A1150,'ACCESS EXPORT'!$A:$AF,28,FALSE)))))),"-")</f>
        <v>FLORIDA HOSPITAL OB SPECIALISTS</v>
      </c>
      <c r="E1150" s="3" t="str">
        <f>VLOOKUP($A1150,'ACCESS EXPORT'!$A:$AF,3,FALSE)</f>
        <v>8220</v>
      </c>
      <c r="F1150" s="3" t="str">
        <f>UPPER(CONCATENATE(VLOOKUP(A1150,'ACCESS EXPORT'!$A:$AF,4,FALSE)," ",VLOOKUP(A1150,'ACCESS EXPORT'!$A:$AF,5,FALSE)," ",VLOOKUP(A1150,'ACCESS EXPORT'!$A:$AF,6,FALSE)," ",VLOOKUP(A1150,'ACCESS EXPORT'!$A:$AA,7,FALSE)," ",VLOOKUP(A1150,'ACCESS EXPORT'!$A:$AA,8,FALSE)))</f>
        <v>1801 LEE RD SUITE 165 WINTER PARK FL 32789</v>
      </c>
      <c r="G1150" s="4" t="str">
        <f>UPPER(VLOOKUP($A1150,'ACCESS EXPORT'!$A:$AF,9,FALSE))</f>
        <v>ORANGE</v>
      </c>
      <c r="H1150" s="4" t="str">
        <f>_xlfn.IFNA(VLOOKUP($B1150,'ACCESS EXPORT'!$B:$J,9,FALSE),"")</f>
        <v>HB</v>
      </c>
      <c r="I1150" s="3" t="str">
        <f>CONCATENATE("(P)",VLOOKUP($A1150,'ACCESS EXPORT'!$A:$AF,11,FALSE)," (F)",VLOOKUP($A1150,'ACCESS EXPORT'!$A:$AF,29,FALSE))</f>
        <v>(P)(407) 975-0406 (F)(407)975-0407</v>
      </c>
      <c r="J1150" s="4" t="str">
        <f>UPPER(VLOOKUP($A1150,'ACCESS EXPORT'!$A:$AF,12,FALSE))</f>
        <v>OB HOSPITALIST</v>
      </c>
      <c r="K1150" s="4" t="str">
        <f>UPPER(VLOOKUP($A1150,'ACCESS EXPORT'!$A:$AF,13,FALSE))</f>
        <v>WILLIAM WINDER</v>
      </c>
      <c r="L1150" s="3" t="str">
        <f>IF(AND(VLOOKUP(A1150,'ACCESS EXPORT'!A:AE,1,0),'ACCESS EXPORT'!N1150=""),UPPER(CONCATENATE('ACCESS EXPORT'!AE1150)),IF(VLOOKUP(A1150,'ACCESS EXPORT'!A:AE,1,0),UPPER(CONCATENATE('ACCESS EXPORT'!N1150," "&amp;CHAR(10),'ACCESS EXPORT'!AE1150))))</f>
        <v>JAHAIRA BARBOT-JIMENEZ 
JESSICA GREVES (PRAC. AMDIN)</v>
      </c>
      <c r="M1150" s="4" t="str">
        <f>UPPER(VLOOKUP($A1150,'ACCESS EXPORT'!$A:$O,15,FALSE))</f>
        <v>CALEB FERGUSON (PM)</v>
      </c>
      <c r="N1150" s="4" t="str">
        <f ca="1">IF(AND('ACCESS EXPORT'!X1150="",'ACCESS EXPORT'!Y1150=""),IF('ACCESS EXPORT'!V1150&lt;&gt;"",(IF(TODAY()-'ACCESS EXPORT'!V1150&gt;=-60,UPPER(CONCATENATE(VLOOKUP(B1150,'ACCESS EXPORT'!$B:$P,15,FALSE),""&amp;CHAR(10)&amp;"(SEP",TEXT('ACCESS EXPORT'!V1150," MM/DD/YYY)"))),IF(TODAY()-'ACCESS EXPORT'!V1150&lt;0,UPPER(VLOOKUP(B1150,'ACCESS EXPORT'!$B:$P,15,FALSE)),UPPER(VLOOKUP(B1150,'ACCESS EXPORT'!$B:$P,15,FALSE))))),IF('ACCESS EXPORT'!U1150="",UPPER(VLOOKUP(B1150,'ACCESS EXPORT'!$B:$P,15,FALSE)),IF(TODAY()-'ACCESS EXPORT'!U1150&lt;=30,CONCATENATE(UPPER(VLOOKUP(B1150,'ACCESS EXPORT'!$B:$P,15,FALSE)),""&amp;CHAR(10)&amp;"(NEW",TEXT('ACCESS EXPORT'!U1150," MM/DD/YYY)")),IF(AND(TODAY()-'ACCESS EXPORT'!U1150&gt;30,TODAY()&gt;0),UPPER(VLOOKUP(B1150,'ACCESS EXPORT'!$B:$P,15,FALSE)))))),IF('ACCESS EXPORT'!Y1150&lt;&gt;"",UPPER(CONCATENATE(UPPER(VLOOKUP(B1150,'ACCESS EXPORT'!$B:$P,15,FALSE)),""&amp;CHAR(10)&amp;"(Transfer Out",TEXT('ACCESS EXPORT'!Y1150," MM/DD/YYY)"))),IF('ACCESS EXPORT'!X1150&lt;&gt;"",UPPER(CONCATENATE(UPPER(VLOOKUP(B1150,'ACCESS EXPORT'!$B:$P,15,FALSE)),""&amp;CHAR(10)&amp;"(Transfer In",TEXT('ACCESS EXPORT'!X1150," MM/DD/YYY)"))))))</f>
        <v>MCCREATH, WAYNE</v>
      </c>
      <c r="O1150" s="4" t="str">
        <f>_xlfn.IFNA(VLOOKUP(B1150,'ACCESS EXPORT'!$B:$Q,16,FALSE),"")</f>
        <v>MD</v>
      </c>
      <c r="P1150" s="4" t="str">
        <f>_xlfn.IFNA(VLOOKUP(B1150,'ACCESS EXPORT'!B:W,22,FALSE),"-")</f>
        <v>1780672931</v>
      </c>
      <c r="Q1150" s="4" t="str">
        <f>_xlfn.IFNA(VLOOKUP(A1150,'ACCESS EXPORT'!$A:$AG,33,0),"-")</f>
        <v>Aldis Leonardo</v>
      </c>
      <c r="R1150" s="4" t="str">
        <f>_xlfn.IFNA(VLOOKUP(A1150,'ACCESS EXPORT'!$A:$AH,34,0),"-")</f>
        <v>Linda Hopkins</v>
      </c>
      <c r="S1150" s="4" t="str">
        <f>_xlfn.IFNA(VLOOKUP(A1150,'ACCESS EXPORT'!$A:$AI,35,0),"-")</f>
        <v>James Agee</v>
      </c>
      <c r="T1150" s="4" t="str">
        <f>_xlfn.IFNA(VLOOKUP(A1150,'ACCESS EXPORT'!$A:$AJ,36,0),"-")</f>
        <v>Wanda Cruz</v>
      </c>
      <c r="U1150" s="4" t="str">
        <f>_xlfn.IFNA(VLOOKUP(A1150,'ACCESS EXPORT'!$A:$AK,37,0),"-")</f>
        <v>Cerner</v>
      </c>
      <c r="V1150" s="4" t="str">
        <f>_xlfn.IFNA(VLOOKUP(A1150,'ACCESS EXPORT'!$A:$AL,38,0),"-")</f>
        <v>FHMG_FH OB SPECIALISTS</v>
      </c>
      <c r="W1150" s="4" t="str">
        <f>_xlfn.IFNA(VLOOKUP(A1150,'ACCESS EXPORT'!$A:$AM,39,0),"-")</f>
        <v/>
      </c>
      <c r="X1150" s="4" t="str">
        <f>_xlfn.IFNA(VLOOKUP(A1150,'ACCESS EXPORT'!$A:$AN,40,0),"-")</f>
        <v>Libia Villaquiran / Jenny Green</v>
      </c>
      <c r="Y1150" s="26" t="str">
        <f>_xlfn.IFNA(VLOOKUP(A1150,'ACCESS EXPORT'!A:AO,41,0),"")</f>
        <v>Andrea Brantley</v>
      </c>
      <c r="Z1150" s="26" t="str">
        <f>_xlfn.IFNA(VLOOKUP(A1150,'ACCESS EXPORT'!A:AP,42,0),"")</f>
        <v/>
      </c>
      <c r="AA1150" s="26" t="str">
        <f>_xlfn.IFNA(VLOOKUP(A1150,'ACCESS EXPORT'!A:AQ,43,0),"")</f>
        <v>Sara Channing</v>
      </c>
    </row>
    <row r="1151" spans="1:27" ht="18.75" x14ac:dyDescent="0.25">
      <c r="A1151" s="33">
        <v>192</v>
      </c>
      <c r="B1151" s="10">
        <v>34</v>
      </c>
      <c r="C1151" s="7" t="str">
        <f ca="1">IFERROR(UPPER(IF(AND('ACCESS EXPORT'!AA1151="",'ACCESS EXPORT'!Z1151=""),VLOOKUP(A1151,'ACCESS EXPORT'!$A:$AF,32,FALSE),(IF('ACCESS EXPORT'!AA1151&lt;&gt;"",CONCATENATE(VLOOKUP(A1151,'ACCESS EXPORT'!$A:$AF,32,FALSE)," (Closed",TEXT('ACCESS EXPORT'!AA1151," MM/DD/YYY)")),IF(TODAY()&lt;(('ACCESS EXPORT'!Z1151)+30),CONCATENATE(VLOOKUP(A1151,'ACCESS EXPORT'!$A:$AF,32,FALSE)," (Opens",TEXT('ACCESS EXPORT'!Z1151," MM/DD/YYY)")),VLOOKUP(A1151,'ACCESS EXPORT'!$A:$AF,32,FALSE)))))),"-")</f>
        <v>ADVENTHEALTH MEDICAL GROUP OB HOSPITALISTS AT CENTRAL FLORIDA</v>
      </c>
      <c r="D1151" s="3" t="str">
        <f ca="1">IFERROR(UPPER(IF(AND('ACCESS EXPORT'!AA1151="",'ACCESS EXPORT'!Z1151=""),VLOOKUP(A1151,'ACCESS EXPORT'!$A:$AF,28,FALSE),(IF('ACCESS EXPORT'!AA1151&lt;&gt;"",CONCATENATE(VLOOKUP(A1151,'ACCESS EXPORT'!$A:$AF,28,FALSE)," (Closed",TEXT('ACCESS EXPORT'!AA1151," MM/DD/YYY)")),IF(TODAY()&lt;(('ACCESS EXPORT'!Z1151)+30),CONCATENATE(VLOOKUP(A1151,'ACCESS EXPORT'!$A:$AF,28,FALSE)," (Opens",TEXT('ACCESS EXPORT'!Z1151," MM/DD/YYY)")),VLOOKUP(A1151,'ACCESS EXPORT'!$A:$AF,28,FALSE)))))),"-")</f>
        <v>FLORIDA HOSPITAL OB SPECIALISTS</v>
      </c>
      <c r="E1151" s="3" t="str">
        <f>VLOOKUP($A1151,'ACCESS EXPORT'!$A:$AF,3,FALSE)</f>
        <v>8220</v>
      </c>
      <c r="F1151" s="3" t="str">
        <f>UPPER(CONCATENATE(VLOOKUP(A1151,'ACCESS EXPORT'!$A:$AF,4,FALSE)," ",VLOOKUP(A1151,'ACCESS EXPORT'!$A:$AF,5,FALSE)," ",VLOOKUP(A1151,'ACCESS EXPORT'!$A:$AF,6,FALSE)," ",VLOOKUP(A1151,'ACCESS EXPORT'!$A:$AA,7,FALSE)," ",VLOOKUP(A1151,'ACCESS EXPORT'!$A:$AA,8,FALSE)))</f>
        <v>1801 LEE RD SUITE 165 WINTER PARK FL 32789</v>
      </c>
      <c r="G1151" s="4" t="str">
        <f>UPPER(VLOOKUP($A1151,'ACCESS EXPORT'!$A:$AF,9,FALSE))</f>
        <v>ORANGE</v>
      </c>
      <c r="H1151" s="4" t="str">
        <f>_xlfn.IFNA(VLOOKUP($B1151,'ACCESS EXPORT'!$B:$J,9,FALSE),"")</f>
        <v>HB</v>
      </c>
      <c r="I1151" s="3" t="str">
        <f>CONCATENATE("(P)",VLOOKUP($A1151,'ACCESS EXPORT'!$A:$AF,11,FALSE)," (F)",VLOOKUP($A1151,'ACCESS EXPORT'!$A:$AF,29,FALSE))</f>
        <v>(P)(407) 975-0406 (F)(407)975-0407</v>
      </c>
      <c r="J1151" s="4" t="str">
        <f>UPPER(VLOOKUP($A1151,'ACCESS EXPORT'!$A:$AF,12,FALSE))</f>
        <v>OB HOSPITALIST</v>
      </c>
      <c r="K1151" s="4" t="str">
        <f>UPPER(VLOOKUP($A1151,'ACCESS EXPORT'!$A:$AF,13,FALSE))</f>
        <v>WILLIAM WINDER</v>
      </c>
      <c r="L1151" s="3" t="str">
        <f>IF(AND(VLOOKUP(A1151,'ACCESS EXPORT'!A:AE,1,0),'ACCESS EXPORT'!N1151=""),UPPER(CONCATENATE('ACCESS EXPORT'!AE1151)),IF(VLOOKUP(A1151,'ACCESS EXPORT'!A:AE,1,0),UPPER(CONCATENATE('ACCESS EXPORT'!N1151," "&amp;CHAR(10),'ACCESS EXPORT'!AE1151))))</f>
        <v>JAHAIRA BARBOT-JIMENEZ 
JESSICA GREVES (PRAC. AMDIN)</v>
      </c>
      <c r="M1151" s="4" t="str">
        <f>UPPER(VLOOKUP($A1151,'ACCESS EXPORT'!$A:$O,15,FALSE))</f>
        <v>CALEB FERGUSON (PM)</v>
      </c>
      <c r="N1151" s="4" t="str">
        <f ca="1">IF(AND('ACCESS EXPORT'!X1151="",'ACCESS EXPORT'!Y1151=""),IF('ACCESS EXPORT'!V1151&lt;&gt;"",(IF(TODAY()-'ACCESS EXPORT'!V1151&gt;=-60,UPPER(CONCATENATE(VLOOKUP(B1151,'ACCESS EXPORT'!$B:$P,15,FALSE),""&amp;CHAR(10)&amp;"(SEP",TEXT('ACCESS EXPORT'!V1151," MM/DD/YYY)"))),IF(TODAY()-'ACCESS EXPORT'!V1151&lt;0,UPPER(VLOOKUP(B1151,'ACCESS EXPORT'!$B:$P,15,FALSE)),UPPER(VLOOKUP(B1151,'ACCESS EXPORT'!$B:$P,15,FALSE))))),IF('ACCESS EXPORT'!U1151="",UPPER(VLOOKUP(B1151,'ACCESS EXPORT'!$B:$P,15,FALSE)),IF(TODAY()-'ACCESS EXPORT'!U1151&lt;=30,CONCATENATE(UPPER(VLOOKUP(B1151,'ACCESS EXPORT'!$B:$P,15,FALSE)),""&amp;CHAR(10)&amp;"(NEW",TEXT('ACCESS EXPORT'!U1151," MM/DD/YYY)")),IF(AND(TODAY()-'ACCESS EXPORT'!U1151&gt;30,TODAY()&gt;0),UPPER(VLOOKUP(B1151,'ACCESS EXPORT'!$B:$P,15,FALSE)))))),IF('ACCESS EXPORT'!Y1151&lt;&gt;"",UPPER(CONCATENATE(UPPER(VLOOKUP(B1151,'ACCESS EXPORT'!$B:$P,15,FALSE)),""&amp;CHAR(10)&amp;"(Transfer Out",TEXT('ACCESS EXPORT'!Y1151," MM/DD/YYY)"))),IF('ACCESS EXPORT'!X1151&lt;&gt;"",UPPER(CONCATENATE(UPPER(VLOOKUP(B1151,'ACCESS EXPORT'!$B:$P,15,FALSE)),""&amp;CHAR(10)&amp;"(Transfer In",TEXT('ACCESS EXPORT'!X1151," MM/DD/YYY)"))))))</f>
        <v>GRUKA, STACEY LANE</v>
      </c>
      <c r="O1151" s="4" t="str">
        <f>_xlfn.IFNA(VLOOKUP(B1151,'ACCESS EXPORT'!$B:$Q,16,FALSE),"")</f>
        <v>APRN</v>
      </c>
      <c r="P1151" s="4" t="str">
        <f>_xlfn.IFNA(VLOOKUP(B1151,'ACCESS EXPORT'!B:W,22,FALSE),"-")</f>
        <v>1982879011</v>
      </c>
      <c r="Q1151" s="4" t="str">
        <f>_xlfn.IFNA(VLOOKUP(A1151,'ACCESS EXPORT'!$A:$AG,33,0),"-")</f>
        <v>Aldis Leonardo</v>
      </c>
      <c r="R1151" s="4" t="str">
        <f>_xlfn.IFNA(VLOOKUP(A1151,'ACCESS EXPORT'!$A:$AH,34,0),"-")</f>
        <v>Linda Hopkins</v>
      </c>
      <c r="S1151" s="4" t="str">
        <f>_xlfn.IFNA(VLOOKUP(A1151,'ACCESS EXPORT'!$A:$AI,35,0),"-")</f>
        <v>James Agee</v>
      </c>
      <c r="T1151" s="4" t="str">
        <f>_xlfn.IFNA(VLOOKUP(A1151,'ACCESS EXPORT'!$A:$AJ,36,0),"-")</f>
        <v>Wanda Cruz</v>
      </c>
      <c r="U1151" s="4" t="str">
        <f>_xlfn.IFNA(VLOOKUP(A1151,'ACCESS EXPORT'!$A:$AK,37,0),"-")</f>
        <v>Cerner</v>
      </c>
      <c r="V1151" s="4" t="str">
        <f>_xlfn.IFNA(VLOOKUP(A1151,'ACCESS EXPORT'!$A:$AL,38,0),"-")</f>
        <v>FHMG_FH OB SPECIALISTS</v>
      </c>
      <c r="W1151" s="4" t="str">
        <f>_xlfn.IFNA(VLOOKUP(A1151,'ACCESS EXPORT'!$A:$AM,39,0),"-")</f>
        <v/>
      </c>
      <c r="X1151" s="4" t="str">
        <f>_xlfn.IFNA(VLOOKUP(A1151,'ACCESS EXPORT'!$A:$AN,40,0),"-")</f>
        <v>Libia Villaquiran / Jenny Green</v>
      </c>
      <c r="Y1151" s="26" t="str">
        <f>_xlfn.IFNA(VLOOKUP(A1151,'ACCESS EXPORT'!A:AO,41,0),"")</f>
        <v>Andrea Brantley</v>
      </c>
      <c r="Z1151" s="26" t="str">
        <f>_xlfn.IFNA(VLOOKUP(A1151,'ACCESS EXPORT'!A:AP,42,0),"")</f>
        <v/>
      </c>
      <c r="AA1151" s="26" t="str">
        <f>_xlfn.IFNA(VLOOKUP(A1151,'ACCESS EXPORT'!A:AQ,43,0),"")</f>
        <v>Sara Channing</v>
      </c>
    </row>
    <row r="1152" spans="1:27" ht="18.75" x14ac:dyDescent="0.25">
      <c r="A1152" s="33">
        <v>192</v>
      </c>
      <c r="B1152" s="10">
        <v>2154</v>
      </c>
      <c r="C1152" s="7" t="str">
        <f ca="1">IFERROR(UPPER(IF(AND('ACCESS EXPORT'!AA1152="",'ACCESS EXPORT'!Z1152=""),VLOOKUP(A1152,'ACCESS EXPORT'!$A:$AF,32,FALSE),(IF('ACCESS EXPORT'!AA1152&lt;&gt;"",CONCATENATE(VLOOKUP(A1152,'ACCESS EXPORT'!$A:$AF,32,FALSE)," (Closed",TEXT('ACCESS EXPORT'!AA1152," MM/DD/YYY)")),IF(TODAY()&lt;(('ACCESS EXPORT'!Z1152)+30),CONCATENATE(VLOOKUP(A1152,'ACCESS EXPORT'!$A:$AF,32,FALSE)," (Opens",TEXT('ACCESS EXPORT'!Z1152," MM/DD/YYY)")),VLOOKUP(A1152,'ACCESS EXPORT'!$A:$AF,32,FALSE)))))),"-")</f>
        <v>ADVENTHEALTH MEDICAL GROUP OB HOSPITALISTS AT CENTRAL FLORIDA</v>
      </c>
      <c r="D1152" s="3" t="str">
        <f ca="1">IFERROR(UPPER(IF(AND('ACCESS EXPORT'!AA1152="",'ACCESS EXPORT'!Z1152=""),VLOOKUP(A1152,'ACCESS EXPORT'!$A:$AF,28,FALSE),(IF('ACCESS EXPORT'!AA1152&lt;&gt;"",CONCATENATE(VLOOKUP(A1152,'ACCESS EXPORT'!$A:$AF,28,FALSE)," (Closed",TEXT('ACCESS EXPORT'!AA1152," MM/DD/YYY)")),IF(TODAY()&lt;(('ACCESS EXPORT'!Z1152)+30),CONCATENATE(VLOOKUP(A1152,'ACCESS EXPORT'!$A:$AF,28,FALSE)," (Opens",TEXT('ACCESS EXPORT'!Z1152," MM/DD/YYY)")),VLOOKUP(A1152,'ACCESS EXPORT'!$A:$AF,28,FALSE)))))),"-")</f>
        <v>FLORIDA HOSPITAL OB SPECIALISTS</v>
      </c>
      <c r="E1152" s="3" t="str">
        <f>VLOOKUP($A1152,'ACCESS EXPORT'!$A:$AF,3,FALSE)</f>
        <v>8220</v>
      </c>
      <c r="F1152" s="3" t="str">
        <f>UPPER(CONCATENATE(VLOOKUP(A1152,'ACCESS EXPORT'!$A:$AF,4,FALSE)," ",VLOOKUP(A1152,'ACCESS EXPORT'!$A:$AF,5,FALSE)," ",VLOOKUP(A1152,'ACCESS EXPORT'!$A:$AF,6,FALSE)," ",VLOOKUP(A1152,'ACCESS EXPORT'!$A:$AA,7,FALSE)," ",VLOOKUP(A1152,'ACCESS EXPORT'!$A:$AA,8,FALSE)))</f>
        <v>1801 LEE RD SUITE 165 WINTER PARK FL 32789</v>
      </c>
      <c r="G1152" s="4" t="str">
        <f>UPPER(VLOOKUP($A1152,'ACCESS EXPORT'!$A:$AF,9,FALSE))</f>
        <v>ORANGE</v>
      </c>
      <c r="H1152" s="4" t="str">
        <f>_xlfn.IFNA(VLOOKUP($B1152,'ACCESS EXPORT'!$B:$J,9,FALSE),"")</f>
        <v>HB</v>
      </c>
      <c r="I1152" s="3" t="str">
        <f>CONCATENATE("(P)",VLOOKUP($A1152,'ACCESS EXPORT'!$A:$AF,11,FALSE)," (F)",VLOOKUP($A1152,'ACCESS EXPORT'!$A:$AF,29,FALSE))</f>
        <v>(P)(407) 975-0406 (F)(407)975-0407</v>
      </c>
      <c r="J1152" s="4" t="str">
        <f>UPPER(VLOOKUP($A1152,'ACCESS EXPORT'!$A:$AF,12,FALSE))</f>
        <v>OB HOSPITALIST</v>
      </c>
      <c r="K1152" s="4" t="str">
        <f>UPPER(VLOOKUP($A1152,'ACCESS EXPORT'!$A:$AF,13,FALSE))</f>
        <v>WILLIAM WINDER</v>
      </c>
      <c r="L1152" s="3" t="str">
        <f>IF(AND(VLOOKUP(A1152,'ACCESS EXPORT'!A:AE,1,0),'ACCESS EXPORT'!N1152=""),UPPER(CONCATENATE('ACCESS EXPORT'!AE1152)),IF(VLOOKUP(A1152,'ACCESS EXPORT'!A:AE,1,0),UPPER(CONCATENATE('ACCESS EXPORT'!N1152," "&amp;CHAR(10),'ACCESS EXPORT'!AE1152))))</f>
        <v>JAHAIRA BARBOT-JIMENEZ 
JESSICA GREVES (PRAC. AMDIN)</v>
      </c>
      <c r="M1152" s="4" t="str">
        <f>UPPER(VLOOKUP($A1152,'ACCESS EXPORT'!$A:$O,15,FALSE))</f>
        <v>CALEB FERGUSON (PM)</v>
      </c>
      <c r="N1152" s="4" t="str">
        <f ca="1">IF(AND('ACCESS EXPORT'!X1152="",'ACCESS EXPORT'!Y1152=""),IF('ACCESS EXPORT'!V1152&lt;&gt;"",(IF(TODAY()-'ACCESS EXPORT'!V1152&gt;=-60,UPPER(CONCATENATE(VLOOKUP(B1152,'ACCESS EXPORT'!$B:$P,15,FALSE),""&amp;CHAR(10)&amp;"(SEP",TEXT('ACCESS EXPORT'!V1152," MM/DD/YYY)"))),IF(TODAY()-'ACCESS EXPORT'!V1152&lt;0,UPPER(VLOOKUP(B1152,'ACCESS EXPORT'!$B:$P,15,FALSE)),UPPER(VLOOKUP(B1152,'ACCESS EXPORT'!$B:$P,15,FALSE))))),IF('ACCESS EXPORT'!U1152="",UPPER(VLOOKUP(B1152,'ACCESS EXPORT'!$B:$P,15,FALSE)),IF(TODAY()-'ACCESS EXPORT'!U1152&lt;=30,CONCATENATE(UPPER(VLOOKUP(B1152,'ACCESS EXPORT'!$B:$P,15,FALSE)),""&amp;CHAR(10)&amp;"(NEW",TEXT('ACCESS EXPORT'!U1152," MM/DD/YYY)")),IF(AND(TODAY()-'ACCESS EXPORT'!U1152&gt;30,TODAY()&gt;0),UPPER(VLOOKUP(B1152,'ACCESS EXPORT'!$B:$P,15,FALSE)))))),IF('ACCESS EXPORT'!Y1152&lt;&gt;"",UPPER(CONCATENATE(UPPER(VLOOKUP(B1152,'ACCESS EXPORT'!$B:$P,15,FALSE)),""&amp;CHAR(10)&amp;"(Transfer Out",TEXT('ACCESS EXPORT'!Y1152," MM/DD/YYY)"))),IF('ACCESS EXPORT'!X1152&lt;&gt;"",UPPER(CONCATENATE(UPPER(VLOOKUP(B1152,'ACCESS EXPORT'!$B:$P,15,FALSE)),""&amp;CHAR(10)&amp;"(Transfer In",TEXT('ACCESS EXPORT'!X1152," MM/DD/YYY)"))))))</f>
        <v>DEL PILAR, LUIS</v>
      </c>
      <c r="O1152" s="4" t="str">
        <f>_xlfn.IFNA(VLOOKUP(B1152,'ACCESS EXPORT'!$B:$Q,16,FALSE),"")</f>
        <v>MD</v>
      </c>
      <c r="P1152" s="4" t="str">
        <f>_xlfn.IFNA(VLOOKUP(B1152,'ACCESS EXPORT'!B:W,22,FALSE),"-")</f>
        <v>1922454354</v>
      </c>
      <c r="Q1152" s="4" t="str">
        <f>_xlfn.IFNA(VLOOKUP(A1152,'ACCESS EXPORT'!$A:$AG,33,0),"-")</f>
        <v>Aldis Leonardo</v>
      </c>
      <c r="R1152" s="4" t="str">
        <f>_xlfn.IFNA(VLOOKUP(A1152,'ACCESS EXPORT'!$A:$AH,34,0),"-")</f>
        <v>Linda Hopkins</v>
      </c>
      <c r="S1152" s="4" t="str">
        <f>_xlfn.IFNA(VLOOKUP(A1152,'ACCESS EXPORT'!$A:$AI,35,0),"-")</f>
        <v>James Agee</v>
      </c>
      <c r="T1152" s="4" t="str">
        <f>_xlfn.IFNA(VLOOKUP(A1152,'ACCESS EXPORT'!$A:$AJ,36,0),"-")</f>
        <v>Wanda Cruz</v>
      </c>
      <c r="U1152" s="4" t="str">
        <f>_xlfn.IFNA(VLOOKUP(A1152,'ACCESS EXPORT'!$A:$AK,37,0),"-")</f>
        <v>Cerner</v>
      </c>
      <c r="V1152" s="4" t="str">
        <f>_xlfn.IFNA(VLOOKUP(A1152,'ACCESS EXPORT'!$A:$AL,38,0),"-")</f>
        <v>FHMG_FH OB SPECIALISTS</v>
      </c>
      <c r="W1152" s="4" t="str">
        <f>_xlfn.IFNA(VLOOKUP(A1152,'ACCESS EXPORT'!$A:$AM,39,0),"-")</f>
        <v/>
      </c>
      <c r="X1152" s="4" t="str">
        <f>_xlfn.IFNA(VLOOKUP(A1152,'ACCESS EXPORT'!$A:$AN,40,0),"-")</f>
        <v>Libia Villaquiran / Jenny Green</v>
      </c>
      <c r="Y1152" s="26" t="str">
        <f>_xlfn.IFNA(VLOOKUP(A1152,'ACCESS EXPORT'!A:AO,41,0),"")</f>
        <v>Andrea Brantley</v>
      </c>
      <c r="Z1152" s="26" t="str">
        <f>_xlfn.IFNA(VLOOKUP(A1152,'ACCESS EXPORT'!A:AP,42,0),"")</f>
        <v/>
      </c>
      <c r="AA1152" s="26" t="str">
        <f>_xlfn.IFNA(VLOOKUP(A1152,'ACCESS EXPORT'!A:AQ,43,0),"")</f>
        <v>Sara Channing</v>
      </c>
    </row>
    <row r="1153" spans="1:27" ht="18.75" x14ac:dyDescent="0.25">
      <c r="A1153" s="33">
        <v>192</v>
      </c>
      <c r="B1153" s="10">
        <v>2288</v>
      </c>
      <c r="C1153" s="7" t="str">
        <f ca="1">IFERROR(UPPER(IF(AND('ACCESS EXPORT'!AA1153="",'ACCESS EXPORT'!Z1153=""),VLOOKUP(A1153,'ACCESS EXPORT'!$A:$AF,32,FALSE),(IF('ACCESS EXPORT'!AA1153&lt;&gt;"",CONCATENATE(VLOOKUP(A1153,'ACCESS EXPORT'!$A:$AF,32,FALSE)," (Closed",TEXT('ACCESS EXPORT'!AA1153," MM/DD/YYY)")),IF(TODAY()&lt;(('ACCESS EXPORT'!Z1153)+30),CONCATENATE(VLOOKUP(A1153,'ACCESS EXPORT'!$A:$AF,32,FALSE)," (Opens",TEXT('ACCESS EXPORT'!Z1153," MM/DD/YYY)")),VLOOKUP(A1153,'ACCESS EXPORT'!$A:$AF,32,FALSE)))))),"-")</f>
        <v>ADVENTHEALTH MEDICAL GROUP OB HOSPITALISTS AT CENTRAL FLORIDA</v>
      </c>
      <c r="D1153" s="3" t="str">
        <f ca="1">IFERROR(UPPER(IF(AND('ACCESS EXPORT'!AA1153="",'ACCESS EXPORT'!Z1153=""),VLOOKUP(A1153,'ACCESS EXPORT'!$A:$AF,28,FALSE),(IF('ACCESS EXPORT'!AA1153&lt;&gt;"",CONCATENATE(VLOOKUP(A1153,'ACCESS EXPORT'!$A:$AF,28,FALSE)," (Closed",TEXT('ACCESS EXPORT'!AA1153," MM/DD/YYY)")),IF(TODAY()&lt;(('ACCESS EXPORT'!Z1153)+30),CONCATENATE(VLOOKUP(A1153,'ACCESS EXPORT'!$A:$AF,28,FALSE)," (Opens",TEXT('ACCESS EXPORT'!Z1153," MM/DD/YYY)")),VLOOKUP(A1153,'ACCESS EXPORT'!$A:$AF,28,FALSE)))))),"-")</f>
        <v>FLORIDA HOSPITAL OB SPECIALISTS</v>
      </c>
      <c r="E1153" s="3" t="str">
        <f>VLOOKUP($A1153,'ACCESS EXPORT'!$A:$AF,3,FALSE)</f>
        <v>8220</v>
      </c>
      <c r="F1153" s="3" t="str">
        <f>UPPER(CONCATENATE(VLOOKUP(A1153,'ACCESS EXPORT'!$A:$AF,4,FALSE)," ",VLOOKUP(A1153,'ACCESS EXPORT'!$A:$AF,5,FALSE)," ",VLOOKUP(A1153,'ACCESS EXPORT'!$A:$AF,6,FALSE)," ",VLOOKUP(A1153,'ACCESS EXPORT'!$A:$AA,7,FALSE)," ",VLOOKUP(A1153,'ACCESS EXPORT'!$A:$AA,8,FALSE)))</f>
        <v>1801 LEE RD SUITE 165 WINTER PARK FL 32789</v>
      </c>
      <c r="G1153" s="4" t="str">
        <f>UPPER(VLOOKUP($A1153,'ACCESS EXPORT'!$A:$AF,9,FALSE))</f>
        <v>ORANGE</v>
      </c>
      <c r="H1153" s="4" t="str">
        <f>_xlfn.IFNA(VLOOKUP($B1153,'ACCESS EXPORT'!$B:$J,9,FALSE),"")</f>
        <v>HB</v>
      </c>
      <c r="I1153" s="3" t="str">
        <f>CONCATENATE("(P)",VLOOKUP($A1153,'ACCESS EXPORT'!$A:$AF,11,FALSE)," (F)",VLOOKUP($A1153,'ACCESS EXPORT'!$A:$AF,29,FALSE))</f>
        <v>(P)(407) 975-0406 (F)(407)975-0407</v>
      </c>
      <c r="J1153" s="4" t="str">
        <f>UPPER(VLOOKUP($A1153,'ACCESS EXPORT'!$A:$AF,12,FALSE))</f>
        <v>OB HOSPITALIST</v>
      </c>
      <c r="K1153" s="4" t="str">
        <f>UPPER(VLOOKUP($A1153,'ACCESS EXPORT'!$A:$AF,13,FALSE))</f>
        <v>WILLIAM WINDER</v>
      </c>
      <c r="L1153" s="3" t="str">
        <f>IF(AND(VLOOKUP(A1153,'ACCESS EXPORT'!A:AE,1,0),'ACCESS EXPORT'!N1153=""),UPPER(CONCATENATE('ACCESS EXPORT'!AE1153)),IF(VLOOKUP(A1153,'ACCESS EXPORT'!A:AE,1,0),UPPER(CONCATENATE('ACCESS EXPORT'!N1153," "&amp;CHAR(10),'ACCESS EXPORT'!AE1153))))</f>
        <v>JAHAIRA BARBOT-JIMENEZ 
JESSICA GREVES (PRAC. AMDIN)</v>
      </c>
      <c r="M1153" s="4" t="str">
        <f>UPPER(VLOOKUP($A1153,'ACCESS EXPORT'!$A:$O,15,FALSE))</f>
        <v>CALEB FERGUSON (PM)</v>
      </c>
      <c r="N1153" s="4" t="str">
        <f ca="1">IF(AND('ACCESS EXPORT'!X1153="",'ACCESS EXPORT'!Y1153=""),IF('ACCESS EXPORT'!V1153&lt;&gt;"",(IF(TODAY()-'ACCESS EXPORT'!V1153&gt;=-60,UPPER(CONCATENATE(VLOOKUP(B1153,'ACCESS EXPORT'!$B:$P,15,FALSE),""&amp;CHAR(10)&amp;"(SEP",TEXT('ACCESS EXPORT'!V1153," MM/DD/YYY)"))),IF(TODAY()-'ACCESS EXPORT'!V1153&lt;0,UPPER(VLOOKUP(B1153,'ACCESS EXPORT'!$B:$P,15,FALSE)),UPPER(VLOOKUP(B1153,'ACCESS EXPORT'!$B:$P,15,FALSE))))),IF('ACCESS EXPORT'!U1153="",UPPER(VLOOKUP(B1153,'ACCESS EXPORT'!$B:$P,15,FALSE)),IF(TODAY()-'ACCESS EXPORT'!U1153&lt;=30,CONCATENATE(UPPER(VLOOKUP(B1153,'ACCESS EXPORT'!$B:$P,15,FALSE)),""&amp;CHAR(10)&amp;"(NEW",TEXT('ACCESS EXPORT'!U1153," MM/DD/YYY)")),IF(AND(TODAY()-'ACCESS EXPORT'!U1153&gt;30,TODAY()&gt;0),UPPER(VLOOKUP(B1153,'ACCESS EXPORT'!$B:$P,15,FALSE)))))),IF('ACCESS EXPORT'!Y1153&lt;&gt;"",UPPER(CONCATENATE(UPPER(VLOOKUP(B1153,'ACCESS EXPORT'!$B:$P,15,FALSE)),""&amp;CHAR(10)&amp;"(Transfer Out",TEXT('ACCESS EXPORT'!Y1153," MM/DD/YYY)"))),IF('ACCESS EXPORT'!X1153&lt;&gt;"",UPPER(CONCATENATE(UPPER(VLOOKUP(B1153,'ACCESS EXPORT'!$B:$P,15,FALSE)),""&amp;CHAR(10)&amp;"(Transfer In",TEXT('ACCESS EXPORT'!X1153," MM/DD/YYY)"))))))</f>
        <v>ZOLLICOFFER, CARL
(NEW 07/22/2019)</v>
      </c>
      <c r="O1153" s="4" t="str">
        <f>_xlfn.IFNA(VLOOKUP(B1153,'ACCESS EXPORT'!$B:$Q,16,FALSE),"")</f>
        <v>MD</v>
      </c>
      <c r="P1153" s="4" t="str">
        <f>_xlfn.IFNA(VLOOKUP(B1153,'ACCESS EXPORT'!B:W,22,FALSE),"-")</f>
        <v>1427023530</v>
      </c>
      <c r="Q1153" s="4" t="str">
        <f>_xlfn.IFNA(VLOOKUP(A1153,'ACCESS EXPORT'!$A:$AG,33,0),"-")</f>
        <v>Aldis Leonardo</v>
      </c>
      <c r="R1153" s="4" t="str">
        <f>_xlfn.IFNA(VLOOKUP(A1153,'ACCESS EXPORT'!$A:$AH,34,0),"-")</f>
        <v>Linda Hopkins</v>
      </c>
      <c r="S1153" s="4" t="str">
        <f>_xlfn.IFNA(VLOOKUP(A1153,'ACCESS EXPORT'!$A:$AI,35,0),"-")</f>
        <v>James Agee</v>
      </c>
      <c r="T1153" s="4" t="str">
        <f>_xlfn.IFNA(VLOOKUP(A1153,'ACCESS EXPORT'!$A:$AJ,36,0),"-")</f>
        <v>Wanda Cruz</v>
      </c>
      <c r="U1153" s="4" t="str">
        <f>_xlfn.IFNA(VLOOKUP(A1153,'ACCESS EXPORT'!$A:$AK,37,0),"-")</f>
        <v>Cerner</v>
      </c>
      <c r="V1153" s="4" t="str">
        <f>_xlfn.IFNA(VLOOKUP(A1153,'ACCESS EXPORT'!$A:$AL,38,0),"-")</f>
        <v>FHMG_FH OB SPECIALISTS</v>
      </c>
      <c r="W1153" s="4" t="str">
        <f>_xlfn.IFNA(VLOOKUP(A1153,'ACCESS EXPORT'!$A:$AM,39,0),"-")</f>
        <v/>
      </c>
      <c r="X1153" s="4" t="str">
        <f>_xlfn.IFNA(VLOOKUP(A1153,'ACCESS EXPORT'!$A:$AN,40,0),"-")</f>
        <v>Libia Villaquiran / Jenny Green</v>
      </c>
      <c r="Y1153" s="26" t="str">
        <f>_xlfn.IFNA(VLOOKUP(A1153,'ACCESS EXPORT'!A:AO,41,0),"")</f>
        <v>Andrea Brantley</v>
      </c>
      <c r="Z1153" s="26" t="str">
        <f>_xlfn.IFNA(VLOOKUP(A1153,'ACCESS EXPORT'!A:AP,42,0),"")</f>
        <v/>
      </c>
      <c r="AA1153" s="26" t="str">
        <f>_xlfn.IFNA(VLOOKUP(A1153,'ACCESS EXPORT'!A:AQ,43,0),"")</f>
        <v>Sara Channing</v>
      </c>
    </row>
    <row r="1154" spans="1:27" ht="18.75" x14ac:dyDescent="0.25">
      <c r="A1154" s="33">
        <v>192</v>
      </c>
      <c r="B1154" s="10">
        <v>1409</v>
      </c>
      <c r="C1154" s="7" t="str">
        <f ca="1">IFERROR(UPPER(IF(AND('ACCESS EXPORT'!AA1154="",'ACCESS EXPORT'!Z1154=""),VLOOKUP(A1154,'ACCESS EXPORT'!$A:$AF,32,FALSE),(IF('ACCESS EXPORT'!AA1154&lt;&gt;"",CONCATENATE(VLOOKUP(A1154,'ACCESS EXPORT'!$A:$AF,32,FALSE)," (Closed",TEXT('ACCESS EXPORT'!AA1154," MM/DD/YYY)")),IF(TODAY()&lt;(('ACCESS EXPORT'!Z1154)+30),CONCATENATE(VLOOKUP(A1154,'ACCESS EXPORT'!$A:$AF,32,FALSE)," (Opens",TEXT('ACCESS EXPORT'!Z1154," MM/DD/YYY)")),VLOOKUP(A1154,'ACCESS EXPORT'!$A:$AF,32,FALSE)))))),"-")</f>
        <v>ADVENTHEALTH MEDICAL GROUP OB HOSPITALISTS AT CENTRAL FLORIDA</v>
      </c>
      <c r="D1154" s="3" t="str">
        <f ca="1">IFERROR(UPPER(IF(AND('ACCESS EXPORT'!AA1154="",'ACCESS EXPORT'!Z1154=""),VLOOKUP(A1154,'ACCESS EXPORT'!$A:$AF,28,FALSE),(IF('ACCESS EXPORT'!AA1154&lt;&gt;"",CONCATENATE(VLOOKUP(A1154,'ACCESS EXPORT'!$A:$AF,28,FALSE)," (Closed",TEXT('ACCESS EXPORT'!AA1154," MM/DD/YYY)")),IF(TODAY()&lt;(('ACCESS EXPORT'!Z1154)+30),CONCATENATE(VLOOKUP(A1154,'ACCESS EXPORT'!$A:$AF,28,FALSE)," (Opens",TEXT('ACCESS EXPORT'!Z1154," MM/DD/YYY)")),VLOOKUP(A1154,'ACCESS EXPORT'!$A:$AF,28,FALSE)))))),"-")</f>
        <v>FLORIDA HOSPITAL OB SPECIALISTS</v>
      </c>
      <c r="E1154" s="3" t="str">
        <f>VLOOKUP($A1154,'ACCESS EXPORT'!$A:$AF,3,FALSE)</f>
        <v>8220</v>
      </c>
      <c r="F1154" s="3" t="str">
        <f>UPPER(CONCATENATE(VLOOKUP(A1154,'ACCESS EXPORT'!$A:$AF,4,FALSE)," ",VLOOKUP(A1154,'ACCESS EXPORT'!$A:$AF,5,FALSE)," ",VLOOKUP(A1154,'ACCESS EXPORT'!$A:$AF,6,FALSE)," ",VLOOKUP(A1154,'ACCESS EXPORT'!$A:$AA,7,FALSE)," ",VLOOKUP(A1154,'ACCESS EXPORT'!$A:$AA,8,FALSE)))</f>
        <v>1801 LEE RD SUITE 165 WINTER PARK FL 32789</v>
      </c>
      <c r="G1154" s="4" t="str">
        <f>UPPER(VLOOKUP($A1154,'ACCESS EXPORT'!$A:$AF,9,FALSE))</f>
        <v>ORANGE</v>
      </c>
      <c r="H1154" s="4" t="str">
        <f>_xlfn.IFNA(VLOOKUP($B1154,'ACCESS EXPORT'!$B:$J,9,FALSE),"")</f>
        <v>HB</v>
      </c>
      <c r="I1154" s="3" t="str">
        <f>CONCATENATE("(P)",VLOOKUP($A1154,'ACCESS EXPORT'!$A:$AF,11,FALSE)," (F)",VLOOKUP($A1154,'ACCESS EXPORT'!$A:$AF,29,FALSE))</f>
        <v>(P)(407) 975-0406 (F)(407)975-0407</v>
      </c>
      <c r="J1154" s="4" t="str">
        <f>UPPER(VLOOKUP($A1154,'ACCESS EXPORT'!$A:$AF,12,FALSE))</f>
        <v>OB HOSPITALIST</v>
      </c>
      <c r="K1154" s="4" t="str">
        <f>UPPER(VLOOKUP($A1154,'ACCESS EXPORT'!$A:$AF,13,FALSE))</f>
        <v>WILLIAM WINDER</v>
      </c>
      <c r="L1154" s="3" t="str">
        <f>IF(AND(VLOOKUP(A1154,'ACCESS EXPORT'!A:AE,1,0),'ACCESS EXPORT'!N1154=""),UPPER(CONCATENATE('ACCESS EXPORT'!AE1154)),IF(VLOOKUP(A1154,'ACCESS EXPORT'!A:AE,1,0),UPPER(CONCATENATE('ACCESS EXPORT'!N1154," "&amp;CHAR(10),'ACCESS EXPORT'!AE1154))))</f>
        <v>JAHAIRA BARBOT-JIMENEZ 
JESSICA GREVES (PRAC. AMDIN)</v>
      </c>
      <c r="M1154" s="4" t="str">
        <f>UPPER(VLOOKUP($A1154,'ACCESS EXPORT'!$A:$O,15,FALSE))</f>
        <v>CALEB FERGUSON (PM)</v>
      </c>
      <c r="N1154" s="4" t="str">
        <f ca="1">IF(AND('ACCESS EXPORT'!X1154="",'ACCESS EXPORT'!Y1154=""),IF('ACCESS EXPORT'!V1154&lt;&gt;"",(IF(TODAY()-'ACCESS EXPORT'!V1154&gt;=-60,UPPER(CONCATENATE(VLOOKUP(B1154,'ACCESS EXPORT'!$B:$P,15,FALSE),""&amp;CHAR(10)&amp;"(SEP",TEXT('ACCESS EXPORT'!V1154," MM/DD/YYY)"))),IF(TODAY()-'ACCESS EXPORT'!V1154&lt;0,UPPER(VLOOKUP(B1154,'ACCESS EXPORT'!$B:$P,15,FALSE)),UPPER(VLOOKUP(B1154,'ACCESS EXPORT'!$B:$P,15,FALSE))))),IF('ACCESS EXPORT'!U1154="",UPPER(VLOOKUP(B1154,'ACCESS EXPORT'!$B:$P,15,FALSE)),IF(TODAY()-'ACCESS EXPORT'!U1154&lt;=30,CONCATENATE(UPPER(VLOOKUP(B1154,'ACCESS EXPORT'!$B:$P,15,FALSE)),""&amp;CHAR(10)&amp;"(NEW",TEXT('ACCESS EXPORT'!U1154," MM/DD/YYY)")),IF(AND(TODAY()-'ACCESS EXPORT'!U1154&gt;30,TODAY()&gt;0),UPPER(VLOOKUP(B1154,'ACCESS EXPORT'!$B:$P,15,FALSE)))))),IF('ACCESS EXPORT'!Y1154&lt;&gt;"",UPPER(CONCATENATE(UPPER(VLOOKUP(B1154,'ACCESS EXPORT'!$B:$P,15,FALSE)),""&amp;CHAR(10)&amp;"(Transfer Out",TEXT('ACCESS EXPORT'!Y1154," MM/DD/YYY)"))),IF('ACCESS EXPORT'!X1154&lt;&gt;"",UPPER(CONCATENATE(UPPER(VLOOKUP(B1154,'ACCESS EXPORT'!$B:$P,15,FALSE)),""&amp;CHAR(10)&amp;"(Transfer In",TEXT('ACCESS EXPORT'!X1154," MM/DD/YYY)"))))))</f>
        <v>THOMPSON, ROYAL DENISE</v>
      </c>
      <c r="O1154" s="4" t="str">
        <f>_xlfn.IFNA(VLOOKUP(B1154,'ACCESS EXPORT'!$B:$Q,16,FALSE),"")</f>
        <v>CNM (APRN)</v>
      </c>
      <c r="P1154" s="4" t="str">
        <f>_xlfn.IFNA(VLOOKUP(B1154,'ACCESS EXPORT'!B:W,22,FALSE),"-")</f>
        <v>1174516736</v>
      </c>
      <c r="Q1154" s="4" t="str">
        <f>_xlfn.IFNA(VLOOKUP(A1154,'ACCESS EXPORT'!$A:$AG,33,0),"-")</f>
        <v>Aldis Leonardo</v>
      </c>
      <c r="R1154" s="4" t="str">
        <f>_xlfn.IFNA(VLOOKUP(A1154,'ACCESS EXPORT'!$A:$AH,34,0),"-")</f>
        <v>Linda Hopkins</v>
      </c>
      <c r="S1154" s="4" t="str">
        <f>_xlfn.IFNA(VLOOKUP(A1154,'ACCESS EXPORT'!$A:$AI,35,0),"-")</f>
        <v>James Agee</v>
      </c>
      <c r="T1154" s="4" t="str">
        <f>_xlfn.IFNA(VLOOKUP(A1154,'ACCESS EXPORT'!$A:$AJ,36,0),"-")</f>
        <v>Wanda Cruz</v>
      </c>
      <c r="U1154" s="4" t="str">
        <f>_xlfn.IFNA(VLOOKUP(A1154,'ACCESS EXPORT'!$A:$AK,37,0),"-")</f>
        <v>Cerner</v>
      </c>
      <c r="V1154" s="4" t="str">
        <f>_xlfn.IFNA(VLOOKUP(A1154,'ACCESS EXPORT'!$A:$AL,38,0),"-")</f>
        <v>FHMG_FH OB SPECIALISTS</v>
      </c>
      <c r="W1154" s="4" t="str">
        <f>_xlfn.IFNA(VLOOKUP(A1154,'ACCESS EXPORT'!$A:$AM,39,0),"-")</f>
        <v/>
      </c>
      <c r="X1154" s="4" t="str">
        <f>_xlfn.IFNA(VLOOKUP(A1154,'ACCESS EXPORT'!$A:$AN,40,0),"-")</f>
        <v>Libia Villaquiran / Jenny Green</v>
      </c>
      <c r="Y1154" s="26" t="str">
        <f>_xlfn.IFNA(VLOOKUP(A1154,'ACCESS EXPORT'!A:AO,41,0),"")</f>
        <v>Andrea Brantley</v>
      </c>
      <c r="Z1154" s="26" t="str">
        <f>_xlfn.IFNA(VLOOKUP(A1154,'ACCESS EXPORT'!A:AP,42,0),"")</f>
        <v/>
      </c>
      <c r="AA1154" s="26" t="str">
        <f>_xlfn.IFNA(VLOOKUP(A1154,'ACCESS EXPORT'!A:AQ,43,0),"")</f>
        <v>Sara Channing</v>
      </c>
    </row>
    <row r="1155" spans="1:27" ht="18.75" x14ac:dyDescent="0.25">
      <c r="A1155" s="33">
        <v>192</v>
      </c>
      <c r="B1155" s="10">
        <v>1411</v>
      </c>
      <c r="C1155" s="7" t="str">
        <f ca="1">IFERROR(UPPER(IF(AND('ACCESS EXPORT'!AA1155="",'ACCESS EXPORT'!Z1155=""),VLOOKUP(A1155,'ACCESS EXPORT'!$A:$AF,32,FALSE),(IF('ACCESS EXPORT'!AA1155&lt;&gt;"",CONCATENATE(VLOOKUP(A1155,'ACCESS EXPORT'!$A:$AF,32,FALSE)," (Closed",TEXT('ACCESS EXPORT'!AA1155," MM/DD/YYY)")),IF(TODAY()&lt;(('ACCESS EXPORT'!Z1155)+30),CONCATENATE(VLOOKUP(A1155,'ACCESS EXPORT'!$A:$AF,32,FALSE)," (Opens",TEXT('ACCESS EXPORT'!Z1155," MM/DD/YYY)")),VLOOKUP(A1155,'ACCESS EXPORT'!$A:$AF,32,FALSE)))))),"-")</f>
        <v>ADVENTHEALTH MEDICAL GROUP OB HOSPITALISTS AT CENTRAL FLORIDA</v>
      </c>
      <c r="D1155" s="3" t="str">
        <f ca="1">IFERROR(UPPER(IF(AND('ACCESS EXPORT'!AA1155="",'ACCESS EXPORT'!Z1155=""),VLOOKUP(A1155,'ACCESS EXPORT'!$A:$AF,28,FALSE),(IF('ACCESS EXPORT'!AA1155&lt;&gt;"",CONCATENATE(VLOOKUP(A1155,'ACCESS EXPORT'!$A:$AF,28,FALSE)," (Closed",TEXT('ACCESS EXPORT'!AA1155," MM/DD/YYY)")),IF(TODAY()&lt;(('ACCESS EXPORT'!Z1155)+30),CONCATENATE(VLOOKUP(A1155,'ACCESS EXPORT'!$A:$AF,28,FALSE)," (Opens",TEXT('ACCESS EXPORT'!Z1155," MM/DD/YYY)")),VLOOKUP(A1155,'ACCESS EXPORT'!$A:$AF,28,FALSE)))))),"-")</f>
        <v>FLORIDA HOSPITAL OB SPECIALISTS</v>
      </c>
      <c r="E1155" s="3" t="str">
        <f>VLOOKUP($A1155,'ACCESS EXPORT'!$A:$AF,3,FALSE)</f>
        <v>8220</v>
      </c>
      <c r="F1155" s="3" t="str">
        <f>UPPER(CONCATENATE(VLOOKUP(A1155,'ACCESS EXPORT'!$A:$AF,4,FALSE)," ",VLOOKUP(A1155,'ACCESS EXPORT'!$A:$AF,5,FALSE)," ",VLOOKUP(A1155,'ACCESS EXPORT'!$A:$AF,6,FALSE)," ",VLOOKUP(A1155,'ACCESS EXPORT'!$A:$AA,7,FALSE)," ",VLOOKUP(A1155,'ACCESS EXPORT'!$A:$AA,8,FALSE)))</f>
        <v>1801 LEE RD SUITE 165 WINTER PARK FL 32789</v>
      </c>
      <c r="G1155" s="4" t="str">
        <f>UPPER(VLOOKUP($A1155,'ACCESS EXPORT'!$A:$AF,9,FALSE))</f>
        <v>ORANGE</v>
      </c>
      <c r="H1155" s="4" t="str">
        <f>_xlfn.IFNA(VLOOKUP($B1155,'ACCESS EXPORT'!$B:$J,9,FALSE),"")</f>
        <v>HB</v>
      </c>
      <c r="I1155" s="3" t="str">
        <f>CONCATENATE("(P)",VLOOKUP($A1155,'ACCESS EXPORT'!$A:$AF,11,FALSE)," (F)",VLOOKUP($A1155,'ACCESS EXPORT'!$A:$AF,29,FALSE))</f>
        <v>(P)(407) 975-0406 (F)(407)975-0407</v>
      </c>
      <c r="J1155" s="4" t="str">
        <f>UPPER(VLOOKUP($A1155,'ACCESS EXPORT'!$A:$AF,12,FALSE))</f>
        <v>OB HOSPITALIST</v>
      </c>
      <c r="K1155" s="4" t="str">
        <f>UPPER(VLOOKUP($A1155,'ACCESS EXPORT'!$A:$AF,13,FALSE))</f>
        <v>WILLIAM WINDER</v>
      </c>
      <c r="L1155" s="3" t="str">
        <f>IF(AND(VLOOKUP(A1155,'ACCESS EXPORT'!A:AE,1,0),'ACCESS EXPORT'!N1155=""),UPPER(CONCATENATE('ACCESS EXPORT'!AE1155)),IF(VLOOKUP(A1155,'ACCESS EXPORT'!A:AE,1,0),UPPER(CONCATENATE('ACCESS EXPORT'!N1155," "&amp;CHAR(10),'ACCESS EXPORT'!AE1155))))</f>
        <v>JAHAIRA BARBOT-JIMENEZ 
JESSICA GREVES (PRAC. AMDIN)</v>
      </c>
      <c r="M1155" s="4" t="str">
        <f>UPPER(VLOOKUP($A1155,'ACCESS EXPORT'!$A:$O,15,FALSE))</f>
        <v>CALEB FERGUSON (PM)</v>
      </c>
      <c r="N1155" s="4" t="str">
        <f ca="1">IF(AND('ACCESS EXPORT'!X1155="",'ACCESS EXPORT'!Y1155=""),IF('ACCESS EXPORT'!V1155&lt;&gt;"",(IF(TODAY()-'ACCESS EXPORT'!V1155&gt;=-60,UPPER(CONCATENATE(VLOOKUP(B1155,'ACCESS EXPORT'!$B:$P,15,FALSE),""&amp;CHAR(10)&amp;"(SEP",TEXT('ACCESS EXPORT'!V1155," MM/DD/YYY)"))),IF(TODAY()-'ACCESS EXPORT'!V1155&lt;0,UPPER(VLOOKUP(B1155,'ACCESS EXPORT'!$B:$P,15,FALSE)),UPPER(VLOOKUP(B1155,'ACCESS EXPORT'!$B:$P,15,FALSE))))),IF('ACCESS EXPORT'!U1155="",UPPER(VLOOKUP(B1155,'ACCESS EXPORT'!$B:$P,15,FALSE)),IF(TODAY()-'ACCESS EXPORT'!U1155&lt;=30,CONCATENATE(UPPER(VLOOKUP(B1155,'ACCESS EXPORT'!$B:$P,15,FALSE)),""&amp;CHAR(10)&amp;"(NEW",TEXT('ACCESS EXPORT'!U1155," MM/DD/YYY)")),IF(AND(TODAY()-'ACCESS EXPORT'!U1155&gt;30,TODAY()&gt;0),UPPER(VLOOKUP(B1155,'ACCESS EXPORT'!$B:$P,15,FALSE)))))),IF('ACCESS EXPORT'!Y1155&lt;&gt;"",UPPER(CONCATENATE(UPPER(VLOOKUP(B1155,'ACCESS EXPORT'!$B:$P,15,FALSE)),""&amp;CHAR(10)&amp;"(Transfer Out",TEXT('ACCESS EXPORT'!Y1155," MM/DD/YYY)"))),IF('ACCESS EXPORT'!X1155&lt;&gt;"",UPPER(CONCATENATE(UPPER(VLOOKUP(B1155,'ACCESS EXPORT'!$B:$P,15,FALSE)),""&amp;CHAR(10)&amp;"(Transfer In",TEXT('ACCESS EXPORT'!X1155," MM/DD/YYY)"))))))</f>
        <v>CROFOOT, KYLE M.</v>
      </c>
      <c r="O1155" s="4" t="str">
        <f>_xlfn.IFNA(VLOOKUP(B1155,'ACCESS EXPORT'!$B:$Q,16,FALSE),"")</f>
        <v>MD</v>
      </c>
      <c r="P1155" s="4" t="str">
        <f>_xlfn.IFNA(VLOOKUP(B1155,'ACCESS EXPORT'!B:W,22,FALSE),"-")</f>
        <v>1902823941</v>
      </c>
      <c r="Q1155" s="4" t="str">
        <f>_xlfn.IFNA(VLOOKUP(A1155,'ACCESS EXPORT'!$A:$AG,33,0),"-")</f>
        <v>Aldis Leonardo</v>
      </c>
      <c r="R1155" s="4" t="str">
        <f>_xlfn.IFNA(VLOOKUP(A1155,'ACCESS EXPORT'!$A:$AH,34,0),"-")</f>
        <v>Linda Hopkins</v>
      </c>
      <c r="S1155" s="4" t="str">
        <f>_xlfn.IFNA(VLOOKUP(A1155,'ACCESS EXPORT'!$A:$AI,35,0),"-")</f>
        <v>James Agee</v>
      </c>
      <c r="T1155" s="4" t="str">
        <f>_xlfn.IFNA(VLOOKUP(A1155,'ACCESS EXPORT'!$A:$AJ,36,0),"-")</f>
        <v>Wanda Cruz</v>
      </c>
      <c r="U1155" s="4" t="str">
        <f>_xlfn.IFNA(VLOOKUP(A1155,'ACCESS EXPORT'!$A:$AK,37,0),"-")</f>
        <v>Cerner</v>
      </c>
      <c r="V1155" s="4" t="str">
        <f>_xlfn.IFNA(VLOOKUP(A1155,'ACCESS EXPORT'!$A:$AL,38,0),"-")</f>
        <v>FHMG_FH OB SPECIALISTS</v>
      </c>
      <c r="W1155" s="4" t="str">
        <f>_xlfn.IFNA(VLOOKUP(A1155,'ACCESS EXPORT'!$A:$AM,39,0),"-")</f>
        <v/>
      </c>
      <c r="X1155" s="4" t="str">
        <f>_xlfn.IFNA(VLOOKUP(A1155,'ACCESS EXPORT'!$A:$AN,40,0),"-")</f>
        <v>Libia Villaquiran / Jenny Green</v>
      </c>
      <c r="Y1155" s="26" t="str">
        <f>_xlfn.IFNA(VLOOKUP(A1155,'ACCESS EXPORT'!A:AO,41,0),"")</f>
        <v>Andrea Brantley</v>
      </c>
      <c r="Z1155" s="26" t="str">
        <f>_xlfn.IFNA(VLOOKUP(A1155,'ACCESS EXPORT'!A:AP,42,0),"")</f>
        <v/>
      </c>
      <c r="AA1155" s="26" t="str">
        <f>_xlfn.IFNA(VLOOKUP(A1155,'ACCESS EXPORT'!A:AQ,43,0),"")</f>
        <v>Sara Channing</v>
      </c>
    </row>
    <row r="1156" spans="1:27" ht="18.75" x14ac:dyDescent="0.25">
      <c r="A1156" s="33">
        <v>192</v>
      </c>
      <c r="B1156" s="10">
        <v>1413</v>
      </c>
      <c r="C1156" s="7" t="str">
        <f ca="1">IFERROR(UPPER(IF(AND('ACCESS EXPORT'!AA1156="",'ACCESS EXPORT'!Z1156=""),VLOOKUP(A1156,'ACCESS EXPORT'!$A:$AF,32,FALSE),(IF('ACCESS EXPORT'!AA1156&lt;&gt;"",CONCATENATE(VLOOKUP(A1156,'ACCESS EXPORT'!$A:$AF,32,FALSE)," (Closed",TEXT('ACCESS EXPORT'!AA1156," MM/DD/YYY)")),IF(TODAY()&lt;(('ACCESS EXPORT'!Z1156)+30),CONCATENATE(VLOOKUP(A1156,'ACCESS EXPORT'!$A:$AF,32,FALSE)," (Opens",TEXT('ACCESS EXPORT'!Z1156," MM/DD/YYY)")),VLOOKUP(A1156,'ACCESS EXPORT'!$A:$AF,32,FALSE)))))),"-")</f>
        <v>ADVENTHEALTH MEDICAL GROUP OB HOSPITALISTS AT CENTRAL FLORIDA</v>
      </c>
      <c r="D1156" s="3" t="str">
        <f ca="1">IFERROR(UPPER(IF(AND('ACCESS EXPORT'!AA1156="",'ACCESS EXPORT'!Z1156=""),VLOOKUP(A1156,'ACCESS EXPORT'!$A:$AF,28,FALSE),(IF('ACCESS EXPORT'!AA1156&lt;&gt;"",CONCATENATE(VLOOKUP(A1156,'ACCESS EXPORT'!$A:$AF,28,FALSE)," (Closed",TEXT('ACCESS EXPORT'!AA1156," MM/DD/YYY)")),IF(TODAY()&lt;(('ACCESS EXPORT'!Z1156)+30),CONCATENATE(VLOOKUP(A1156,'ACCESS EXPORT'!$A:$AF,28,FALSE)," (Opens",TEXT('ACCESS EXPORT'!Z1156," MM/DD/YYY)")),VLOOKUP(A1156,'ACCESS EXPORT'!$A:$AF,28,FALSE)))))),"-")</f>
        <v>FLORIDA HOSPITAL OB SPECIALISTS</v>
      </c>
      <c r="E1156" s="3" t="str">
        <f>VLOOKUP($A1156,'ACCESS EXPORT'!$A:$AF,3,FALSE)</f>
        <v>8220</v>
      </c>
      <c r="F1156" s="3" t="str">
        <f>UPPER(CONCATENATE(VLOOKUP(A1156,'ACCESS EXPORT'!$A:$AF,4,FALSE)," ",VLOOKUP(A1156,'ACCESS EXPORT'!$A:$AF,5,FALSE)," ",VLOOKUP(A1156,'ACCESS EXPORT'!$A:$AF,6,FALSE)," ",VLOOKUP(A1156,'ACCESS EXPORT'!$A:$AA,7,FALSE)," ",VLOOKUP(A1156,'ACCESS EXPORT'!$A:$AA,8,FALSE)))</f>
        <v>1801 LEE RD SUITE 165 WINTER PARK FL 32789</v>
      </c>
      <c r="G1156" s="4" t="str">
        <f>UPPER(VLOOKUP($A1156,'ACCESS EXPORT'!$A:$AF,9,FALSE))</f>
        <v>ORANGE</v>
      </c>
      <c r="H1156" s="4" t="str">
        <f>_xlfn.IFNA(VLOOKUP($B1156,'ACCESS EXPORT'!$B:$J,9,FALSE),"")</f>
        <v>HB</v>
      </c>
      <c r="I1156" s="3" t="str">
        <f>CONCATENATE("(P)",VLOOKUP($A1156,'ACCESS EXPORT'!$A:$AF,11,FALSE)," (F)",VLOOKUP($A1156,'ACCESS EXPORT'!$A:$AF,29,FALSE))</f>
        <v>(P)(407) 975-0406 (F)(407)975-0407</v>
      </c>
      <c r="J1156" s="4" t="str">
        <f>UPPER(VLOOKUP($A1156,'ACCESS EXPORT'!$A:$AF,12,FALSE))</f>
        <v>OB HOSPITALIST</v>
      </c>
      <c r="K1156" s="4" t="str">
        <f>UPPER(VLOOKUP($A1156,'ACCESS EXPORT'!$A:$AF,13,FALSE))</f>
        <v>WILLIAM WINDER</v>
      </c>
      <c r="L1156" s="3" t="str">
        <f>IF(AND(VLOOKUP(A1156,'ACCESS EXPORT'!A:AE,1,0),'ACCESS EXPORT'!N1156=""),UPPER(CONCATENATE('ACCESS EXPORT'!AE1156)),IF(VLOOKUP(A1156,'ACCESS EXPORT'!A:AE,1,0),UPPER(CONCATENATE('ACCESS EXPORT'!N1156," "&amp;CHAR(10),'ACCESS EXPORT'!AE1156))))</f>
        <v>JAHAIRA BARBOT-JIMENEZ 
JESSICA GREVES (PRAC. AMDIN)</v>
      </c>
      <c r="M1156" s="4" t="str">
        <f>UPPER(VLOOKUP($A1156,'ACCESS EXPORT'!$A:$O,15,FALSE))</f>
        <v>CALEB FERGUSON (PM)</v>
      </c>
      <c r="N1156" s="4" t="str">
        <f ca="1">IF(AND('ACCESS EXPORT'!X1156="",'ACCESS EXPORT'!Y1156=""),IF('ACCESS EXPORT'!V1156&lt;&gt;"",(IF(TODAY()-'ACCESS EXPORT'!V1156&gt;=-60,UPPER(CONCATENATE(VLOOKUP(B1156,'ACCESS EXPORT'!$B:$P,15,FALSE),""&amp;CHAR(10)&amp;"(SEP",TEXT('ACCESS EXPORT'!V1156," MM/DD/YYY)"))),IF(TODAY()-'ACCESS EXPORT'!V1156&lt;0,UPPER(VLOOKUP(B1156,'ACCESS EXPORT'!$B:$P,15,FALSE)),UPPER(VLOOKUP(B1156,'ACCESS EXPORT'!$B:$P,15,FALSE))))),IF('ACCESS EXPORT'!U1156="",UPPER(VLOOKUP(B1156,'ACCESS EXPORT'!$B:$P,15,FALSE)),IF(TODAY()-'ACCESS EXPORT'!U1156&lt;=30,CONCATENATE(UPPER(VLOOKUP(B1156,'ACCESS EXPORT'!$B:$P,15,FALSE)),""&amp;CHAR(10)&amp;"(NEW",TEXT('ACCESS EXPORT'!U1156," MM/DD/YYY)")),IF(AND(TODAY()-'ACCESS EXPORT'!U1156&gt;30,TODAY()&gt;0),UPPER(VLOOKUP(B1156,'ACCESS EXPORT'!$B:$P,15,FALSE)))))),IF('ACCESS EXPORT'!Y1156&lt;&gt;"",UPPER(CONCATENATE(UPPER(VLOOKUP(B1156,'ACCESS EXPORT'!$B:$P,15,FALSE)),""&amp;CHAR(10)&amp;"(Transfer Out",TEXT('ACCESS EXPORT'!Y1156," MM/DD/YYY)"))),IF('ACCESS EXPORT'!X1156&lt;&gt;"",UPPER(CONCATENATE(UPPER(VLOOKUP(B1156,'ACCESS EXPORT'!$B:$P,15,FALSE)),""&amp;CHAR(10)&amp;"(Transfer In",TEXT('ACCESS EXPORT'!X1156," MM/DD/YYY)"))))))</f>
        <v>LENSE, JORGE JESUS</v>
      </c>
      <c r="O1156" s="4" t="str">
        <f>_xlfn.IFNA(VLOOKUP(B1156,'ACCESS EXPORT'!$B:$Q,16,FALSE),"")</f>
        <v>MD</v>
      </c>
      <c r="P1156" s="4" t="str">
        <f>_xlfn.IFNA(VLOOKUP(B1156,'ACCESS EXPORT'!B:W,22,FALSE),"-")</f>
        <v>1942225933</v>
      </c>
      <c r="Q1156" s="4" t="str">
        <f>_xlfn.IFNA(VLOOKUP(A1156,'ACCESS EXPORT'!$A:$AG,33,0),"-")</f>
        <v>Aldis Leonardo</v>
      </c>
      <c r="R1156" s="4" t="str">
        <f>_xlfn.IFNA(VLOOKUP(A1156,'ACCESS EXPORT'!$A:$AH,34,0),"-")</f>
        <v>Linda Hopkins</v>
      </c>
      <c r="S1156" s="4" t="str">
        <f>_xlfn.IFNA(VLOOKUP(A1156,'ACCESS EXPORT'!$A:$AI,35,0),"-")</f>
        <v>James Agee</v>
      </c>
      <c r="T1156" s="4" t="str">
        <f>_xlfn.IFNA(VLOOKUP(A1156,'ACCESS EXPORT'!$A:$AJ,36,0),"-")</f>
        <v>Wanda Cruz</v>
      </c>
      <c r="U1156" s="4" t="str">
        <f>_xlfn.IFNA(VLOOKUP(A1156,'ACCESS EXPORT'!$A:$AK,37,0),"-")</f>
        <v>Cerner</v>
      </c>
      <c r="V1156" s="4" t="str">
        <f>_xlfn.IFNA(VLOOKUP(A1156,'ACCESS EXPORT'!$A:$AL,38,0),"-")</f>
        <v>FHMG_FH OB SPECIALISTS</v>
      </c>
      <c r="W1156" s="4" t="str">
        <f>_xlfn.IFNA(VLOOKUP(A1156,'ACCESS EXPORT'!$A:$AM,39,0),"-")</f>
        <v/>
      </c>
      <c r="X1156" s="4" t="str">
        <f>_xlfn.IFNA(VLOOKUP(A1156,'ACCESS EXPORT'!$A:$AN,40,0),"-")</f>
        <v>Libia Villaquiran / Jenny Green</v>
      </c>
      <c r="Y1156" s="26" t="str">
        <f>_xlfn.IFNA(VLOOKUP(A1156,'ACCESS EXPORT'!A:AO,41,0),"")</f>
        <v>Andrea Brantley</v>
      </c>
      <c r="Z1156" s="26" t="str">
        <f>_xlfn.IFNA(VLOOKUP(A1156,'ACCESS EXPORT'!A:AP,42,0),"")</f>
        <v/>
      </c>
      <c r="AA1156" s="26" t="str">
        <f>_xlfn.IFNA(VLOOKUP(A1156,'ACCESS EXPORT'!A:AQ,43,0),"")</f>
        <v>Sara Channing</v>
      </c>
    </row>
    <row r="1157" spans="1:27" ht="18.75" x14ac:dyDescent="0.25">
      <c r="A1157" s="33">
        <v>192</v>
      </c>
      <c r="B1157" s="10">
        <v>1414</v>
      </c>
      <c r="C1157" s="7" t="str">
        <f ca="1">IFERROR(UPPER(IF(AND('ACCESS EXPORT'!AA1157="",'ACCESS EXPORT'!Z1157=""),VLOOKUP(A1157,'ACCESS EXPORT'!$A:$AF,32,FALSE),(IF('ACCESS EXPORT'!AA1157&lt;&gt;"",CONCATENATE(VLOOKUP(A1157,'ACCESS EXPORT'!$A:$AF,32,FALSE)," (Closed",TEXT('ACCESS EXPORT'!AA1157," MM/DD/YYY)")),IF(TODAY()&lt;(('ACCESS EXPORT'!Z1157)+30),CONCATENATE(VLOOKUP(A1157,'ACCESS EXPORT'!$A:$AF,32,FALSE)," (Opens",TEXT('ACCESS EXPORT'!Z1157," MM/DD/YYY)")),VLOOKUP(A1157,'ACCESS EXPORT'!$A:$AF,32,FALSE)))))),"-")</f>
        <v>ADVENTHEALTH MEDICAL GROUP OB HOSPITALISTS AT CENTRAL FLORIDA</v>
      </c>
      <c r="D1157" s="3" t="str">
        <f ca="1">IFERROR(UPPER(IF(AND('ACCESS EXPORT'!AA1157="",'ACCESS EXPORT'!Z1157=""),VLOOKUP(A1157,'ACCESS EXPORT'!$A:$AF,28,FALSE),(IF('ACCESS EXPORT'!AA1157&lt;&gt;"",CONCATENATE(VLOOKUP(A1157,'ACCESS EXPORT'!$A:$AF,28,FALSE)," (Closed",TEXT('ACCESS EXPORT'!AA1157," MM/DD/YYY)")),IF(TODAY()&lt;(('ACCESS EXPORT'!Z1157)+30),CONCATENATE(VLOOKUP(A1157,'ACCESS EXPORT'!$A:$AF,28,FALSE)," (Opens",TEXT('ACCESS EXPORT'!Z1157," MM/DD/YYY)")),VLOOKUP(A1157,'ACCESS EXPORT'!$A:$AF,28,FALSE)))))),"-")</f>
        <v>FLORIDA HOSPITAL OB SPECIALISTS</v>
      </c>
      <c r="E1157" s="3" t="str">
        <f>VLOOKUP($A1157,'ACCESS EXPORT'!$A:$AF,3,FALSE)</f>
        <v>8220</v>
      </c>
      <c r="F1157" s="3" t="str">
        <f>UPPER(CONCATENATE(VLOOKUP(A1157,'ACCESS EXPORT'!$A:$AF,4,FALSE)," ",VLOOKUP(A1157,'ACCESS EXPORT'!$A:$AF,5,FALSE)," ",VLOOKUP(A1157,'ACCESS EXPORT'!$A:$AF,6,FALSE)," ",VLOOKUP(A1157,'ACCESS EXPORT'!$A:$AA,7,FALSE)," ",VLOOKUP(A1157,'ACCESS EXPORT'!$A:$AA,8,FALSE)))</f>
        <v>1801 LEE RD SUITE 165 WINTER PARK FL 32789</v>
      </c>
      <c r="G1157" s="4" t="str">
        <f>UPPER(VLOOKUP($A1157,'ACCESS EXPORT'!$A:$AF,9,FALSE))</f>
        <v>ORANGE</v>
      </c>
      <c r="H1157" s="4" t="str">
        <f>_xlfn.IFNA(VLOOKUP($B1157,'ACCESS EXPORT'!$B:$J,9,FALSE),"")</f>
        <v>HB</v>
      </c>
      <c r="I1157" s="3" t="str">
        <f>CONCATENATE("(P)",VLOOKUP($A1157,'ACCESS EXPORT'!$A:$AF,11,FALSE)," (F)",VLOOKUP($A1157,'ACCESS EXPORT'!$A:$AF,29,FALSE))</f>
        <v>(P)(407) 975-0406 (F)(407)975-0407</v>
      </c>
      <c r="J1157" s="4" t="str">
        <f>UPPER(VLOOKUP($A1157,'ACCESS EXPORT'!$A:$AF,12,FALSE))</f>
        <v>OB HOSPITALIST</v>
      </c>
      <c r="K1157" s="4" t="str">
        <f>UPPER(VLOOKUP($A1157,'ACCESS EXPORT'!$A:$AF,13,FALSE))</f>
        <v>WILLIAM WINDER</v>
      </c>
      <c r="L1157" s="3" t="str">
        <f>IF(AND(VLOOKUP(A1157,'ACCESS EXPORT'!A:AE,1,0),'ACCESS EXPORT'!N1157=""),UPPER(CONCATENATE('ACCESS EXPORT'!AE1157)),IF(VLOOKUP(A1157,'ACCESS EXPORT'!A:AE,1,0),UPPER(CONCATENATE('ACCESS EXPORT'!N1157," "&amp;CHAR(10),'ACCESS EXPORT'!AE1157))))</f>
        <v>JAHAIRA BARBOT-JIMENEZ 
JESSICA GREVES (PRAC. AMDIN)</v>
      </c>
      <c r="M1157" s="4" t="str">
        <f>UPPER(VLOOKUP($A1157,'ACCESS EXPORT'!$A:$O,15,FALSE))</f>
        <v>CALEB FERGUSON (PM)</v>
      </c>
      <c r="N1157" s="4" t="str">
        <f ca="1">IF(AND('ACCESS EXPORT'!X1157="",'ACCESS EXPORT'!Y1157=""),IF('ACCESS EXPORT'!V1157&lt;&gt;"",(IF(TODAY()-'ACCESS EXPORT'!V1157&gt;=-60,UPPER(CONCATENATE(VLOOKUP(B1157,'ACCESS EXPORT'!$B:$P,15,FALSE),""&amp;CHAR(10)&amp;"(SEP",TEXT('ACCESS EXPORT'!V1157," MM/DD/YYY)"))),IF(TODAY()-'ACCESS EXPORT'!V1157&lt;0,UPPER(VLOOKUP(B1157,'ACCESS EXPORT'!$B:$P,15,FALSE)),UPPER(VLOOKUP(B1157,'ACCESS EXPORT'!$B:$P,15,FALSE))))),IF('ACCESS EXPORT'!U1157="",UPPER(VLOOKUP(B1157,'ACCESS EXPORT'!$B:$P,15,FALSE)),IF(TODAY()-'ACCESS EXPORT'!U1157&lt;=30,CONCATENATE(UPPER(VLOOKUP(B1157,'ACCESS EXPORT'!$B:$P,15,FALSE)),""&amp;CHAR(10)&amp;"(NEW",TEXT('ACCESS EXPORT'!U1157," MM/DD/YYY)")),IF(AND(TODAY()-'ACCESS EXPORT'!U1157&gt;30,TODAY()&gt;0),UPPER(VLOOKUP(B1157,'ACCESS EXPORT'!$B:$P,15,FALSE)))))),IF('ACCESS EXPORT'!Y1157&lt;&gt;"",UPPER(CONCATENATE(UPPER(VLOOKUP(B1157,'ACCESS EXPORT'!$B:$P,15,FALSE)),""&amp;CHAR(10)&amp;"(Transfer Out",TEXT('ACCESS EXPORT'!Y1157," MM/DD/YYY)"))),IF('ACCESS EXPORT'!X1157&lt;&gt;"",UPPER(CONCATENATE(UPPER(VLOOKUP(B1157,'ACCESS EXPORT'!$B:$P,15,FALSE)),""&amp;CHAR(10)&amp;"(Transfer In",TEXT('ACCESS EXPORT'!X1157," MM/DD/YYY)"))))))</f>
        <v>SHARPE, TAMIKA RENEE</v>
      </c>
      <c r="O1157" s="4" t="str">
        <f>_xlfn.IFNA(VLOOKUP(B1157,'ACCESS EXPORT'!$B:$Q,16,FALSE),"")</f>
        <v>CNM (APRN)</v>
      </c>
      <c r="P1157" s="4" t="str">
        <f>_xlfn.IFNA(VLOOKUP(B1157,'ACCESS EXPORT'!B:W,22,FALSE),"-")</f>
        <v>1841536067</v>
      </c>
      <c r="Q1157" s="4" t="str">
        <f>_xlfn.IFNA(VLOOKUP(A1157,'ACCESS EXPORT'!$A:$AG,33,0),"-")</f>
        <v>Aldis Leonardo</v>
      </c>
      <c r="R1157" s="4" t="str">
        <f>_xlfn.IFNA(VLOOKUP(A1157,'ACCESS EXPORT'!$A:$AH,34,0),"-")</f>
        <v>Linda Hopkins</v>
      </c>
      <c r="S1157" s="4" t="str">
        <f>_xlfn.IFNA(VLOOKUP(A1157,'ACCESS EXPORT'!$A:$AI,35,0),"-")</f>
        <v>James Agee</v>
      </c>
      <c r="T1157" s="4" t="str">
        <f>_xlfn.IFNA(VLOOKUP(A1157,'ACCESS EXPORT'!$A:$AJ,36,0),"-")</f>
        <v>Wanda Cruz</v>
      </c>
      <c r="U1157" s="4" t="str">
        <f>_xlfn.IFNA(VLOOKUP(A1157,'ACCESS EXPORT'!$A:$AK,37,0),"-")</f>
        <v>Cerner</v>
      </c>
      <c r="V1157" s="4" t="str">
        <f>_xlfn.IFNA(VLOOKUP(A1157,'ACCESS EXPORT'!$A:$AL,38,0),"-")</f>
        <v>FHMG_FH OB SPECIALISTS</v>
      </c>
      <c r="W1157" s="4" t="str">
        <f>_xlfn.IFNA(VLOOKUP(A1157,'ACCESS EXPORT'!$A:$AM,39,0),"-")</f>
        <v/>
      </c>
      <c r="X1157" s="4" t="str">
        <f>_xlfn.IFNA(VLOOKUP(A1157,'ACCESS EXPORT'!$A:$AN,40,0),"-")</f>
        <v>Libia Villaquiran / Jenny Green</v>
      </c>
      <c r="Y1157" s="26" t="str">
        <f>_xlfn.IFNA(VLOOKUP(A1157,'ACCESS EXPORT'!A:AO,41,0),"")</f>
        <v>Andrea Brantley</v>
      </c>
      <c r="Z1157" s="26" t="str">
        <f>_xlfn.IFNA(VLOOKUP(A1157,'ACCESS EXPORT'!A:AP,42,0),"")</f>
        <v/>
      </c>
      <c r="AA1157" s="26" t="str">
        <f>_xlfn.IFNA(VLOOKUP(A1157,'ACCESS EXPORT'!A:AQ,43,0),"")</f>
        <v>Sara Channing</v>
      </c>
    </row>
    <row r="1158" spans="1:27" ht="18.75" x14ac:dyDescent="0.25">
      <c r="A1158" s="33">
        <v>192</v>
      </c>
      <c r="B1158" s="10">
        <v>1408</v>
      </c>
      <c r="C1158" s="7" t="str">
        <f ca="1">IFERROR(UPPER(IF(AND('ACCESS EXPORT'!AA1158="",'ACCESS EXPORT'!Z1158=""),VLOOKUP(A1158,'ACCESS EXPORT'!$A:$AF,32,FALSE),(IF('ACCESS EXPORT'!AA1158&lt;&gt;"",CONCATENATE(VLOOKUP(A1158,'ACCESS EXPORT'!$A:$AF,32,FALSE)," (Closed",TEXT('ACCESS EXPORT'!AA1158," MM/DD/YYY)")),IF(TODAY()&lt;(('ACCESS EXPORT'!Z1158)+30),CONCATENATE(VLOOKUP(A1158,'ACCESS EXPORT'!$A:$AF,32,FALSE)," (Opens",TEXT('ACCESS EXPORT'!Z1158," MM/DD/YYY)")),VLOOKUP(A1158,'ACCESS EXPORT'!$A:$AF,32,FALSE)))))),"-")</f>
        <v>ADVENTHEALTH MEDICAL GROUP OB HOSPITALISTS AT CENTRAL FLORIDA</v>
      </c>
      <c r="D1158" s="3" t="str">
        <f ca="1">IFERROR(UPPER(IF(AND('ACCESS EXPORT'!AA1158="",'ACCESS EXPORT'!Z1158=""),VLOOKUP(A1158,'ACCESS EXPORT'!$A:$AF,28,FALSE),(IF('ACCESS EXPORT'!AA1158&lt;&gt;"",CONCATENATE(VLOOKUP(A1158,'ACCESS EXPORT'!$A:$AF,28,FALSE)," (Closed",TEXT('ACCESS EXPORT'!AA1158," MM/DD/YYY)")),IF(TODAY()&lt;(('ACCESS EXPORT'!Z1158)+30),CONCATENATE(VLOOKUP(A1158,'ACCESS EXPORT'!$A:$AF,28,FALSE)," (Opens",TEXT('ACCESS EXPORT'!Z1158," MM/DD/YYY)")),VLOOKUP(A1158,'ACCESS EXPORT'!$A:$AF,28,FALSE)))))),"-")</f>
        <v>FLORIDA HOSPITAL OB SPECIALISTS</v>
      </c>
      <c r="E1158" s="3" t="str">
        <f>VLOOKUP($A1158,'ACCESS EXPORT'!$A:$AF,3,FALSE)</f>
        <v>8220</v>
      </c>
      <c r="F1158" s="3" t="str">
        <f>UPPER(CONCATENATE(VLOOKUP(A1158,'ACCESS EXPORT'!$A:$AF,4,FALSE)," ",VLOOKUP(A1158,'ACCESS EXPORT'!$A:$AF,5,FALSE)," ",VLOOKUP(A1158,'ACCESS EXPORT'!$A:$AF,6,FALSE)," ",VLOOKUP(A1158,'ACCESS EXPORT'!$A:$AA,7,FALSE)," ",VLOOKUP(A1158,'ACCESS EXPORT'!$A:$AA,8,FALSE)))</f>
        <v>1801 LEE RD SUITE 165 WINTER PARK FL 32789</v>
      </c>
      <c r="G1158" s="4" t="str">
        <f>UPPER(VLOOKUP($A1158,'ACCESS EXPORT'!$A:$AF,9,FALSE))</f>
        <v>ORANGE</v>
      </c>
      <c r="H1158" s="4" t="str">
        <f>_xlfn.IFNA(VLOOKUP($B1158,'ACCESS EXPORT'!$B:$J,9,FALSE),"")</f>
        <v>HB</v>
      </c>
      <c r="I1158" s="3" t="str">
        <f>CONCATENATE("(P)",VLOOKUP($A1158,'ACCESS EXPORT'!$A:$AF,11,FALSE)," (F)",VLOOKUP($A1158,'ACCESS EXPORT'!$A:$AF,29,FALSE))</f>
        <v>(P)(407) 975-0406 (F)(407)975-0407</v>
      </c>
      <c r="J1158" s="4" t="str">
        <f>UPPER(VLOOKUP($A1158,'ACCESS EXPORT'!$A:$AF,12,FALSE))</f>
        <v>OB HOSPITALIST</v>
      </c>
      <c r="K1158" s="4" t="str">
        <f>UPPER(VLOOKUP($A1158,'ACCESS EXPORT'!$A:$AF,13,FALSE))</f>
        <v>WILLIAM WINDER</v>
      </c>
      <c r="L1158" s="3" t="str">
        <f>IF(AND(VLOOKUP(A1158,'ACCESS EXPORT'!A:AE,1,0),'ACCESS EXPORT'!N1158=""),UPPER(CONCATENATE('ACCESS EXPORT'!AE1158)),IF(VLOOKUP(A1158,'ACCESS EXPORT'!A:AE,1,0),UPPER(CONCATENATE('ACCESS EXPORT'!N1158," "&amp;CHAR(10),'ACCESS EXPORT'!AE1158))))</f>
        <v>JAHAIRA BARBOT-JIMENEZ 
JESSICA GREVES (PRAC. AMDIN)</v>
      </c>
      <c r="M1158" s="4" t="str">
        <f>UPPER(VLOOKUP($A1158,'ACCESS EXPORT'!$A:$O,15,FALSE))</f>
        <v>CALEB FERGUSON (PM)</v>
      </c>
      <c r="N1158" s="4" t="str">
        <f ca="1">IF(AND('ACCESS EXPORT'!X1158="",'ACCESS EXPORT'!Y1158=""),IF('ACCESS EXPORT'!V1158&lt;&gt;"",(IF(TODAY()-'ACCESS EXPORT'!V1158&gt;=-60,UPPER(CONCATENATE(VLOOKUP(B1158,'ACCESS EXPORT'!$B:$P,15,FALSE),""&amp;CHAR(10)&amp;"(SEP",TEXT('ACCESS EXPORT'!V1158," MM/DD/YYY)"))),IF(TODAY()-'ACCESS EXPORT'!V1158&lt;0,UPPER(VLOOKUP(B1158,'ACCESS EXPORT'!$B:$P,15,FALSE)),UPPER(VLOOKUP(B1158,'ACCESS EXPORT'!$B:$P,15,FALSE))))),IF('ACCESS EXPORT'!U1158="",UPPER(VLOOKUP(B1158,'ACCESS EXPORT'!$B:$P,15,FALSE)),IF(TODAY()-'ACCESS EXPORT'!U1158&lt;=30,CONCATENATE(UPPER(VLOOKUP(B1158,'ACCESS EXPORT'!$B:$P,15,FALSE)),""&amp;CHAR(10)&amp;"(NEW",TEXT('ACCESS EXPORT'!U1158," MM/DD/YYY)")),IF(AND(TODAY()-'ACCESS EXPORT'!U1158&gt;30,TODAY()&gt;0),UPPER(VLOOKUP(B1158,'ACCESS EXPORT'!$B:$P,15,FALSE)))))),IF('ACCESS EXPORT'!Y1158&lt;&gt;"",UPPER(CONCATENATE(UPPER(VLOOKUP(B1158,'ACCESS EXPORT'!$B:$P,15,FALSE)),""&amp;CHAR(10)&amp;"(Transfer Out",TEXT('ACCESS EXPORT'!Y1158," MM/DD/YYY)"))),IF('ACCESS EXPORT'!X1158&lt;&gt;"",UPPER(CONCATENATE(UPPER(VLOOKUP(B1158,'ACCESS EXPORT'!$B:$P,15,FALSE)),""&amp;CHAR(10)&amp;"(Transfer In",TEXT('ACCESS EXPORT'!X1158," MM/DD/YYY)"))))))</f>
        <v>ASHMAWY, YESSIN</v>
      </c>
      <c r="O1158" s="4" t="str">
        <f>_xlfn.IFNA(VLOOKUP(B1158,'ACCESS EXPORT'!$B:$Q,16,FALSE),"")</f>
        <v>MD</v>
      </c>
      <c r="P1158" s="4" t="str">
        <f>_xlfn.IFNA(VLOOKUP(B1158,'ACCESS EXPORT'!B:W,22,FALSE),"-")</f>
        <v>1750386314</v>
      </c>
      <c r="Q1158" s="4" t="str">
        <f>_xlfn.IFNA(VLOOKUP(A1158,'ACCESS EXPORT'!$A:$AG,33,0),"-")</f>
        <v>Aldis Leonardo</v>
      </c>
      <c r="R1158" s="4" t="str">
        <f>_xlfn.IFNA(VLOOKUP(A1158,'ACCESS EXPORT'!$A:$AH,34,0),"-")</f>
        <v>Linda Hopkins</v>
      </c>
      <c r="S1158" s="4" t="str">
        <f>_xlfn.IFNA(VLOOKUP(A1158,'ACCESS EXPORT'!$A:$AI,35,0),"-")</f>
        <v>James Agee</v>
      </c>
      <c r="T1158" s="4" t="str">
        <f>_xlfn.IFNA(VLOOKUP(A1158,'ACCESS EXPORT'!$A:$AJ,36,0),"-")</f>
        <v>Wanda Cruz</v>
      </c>
      <c r="U1158" s="4" t="str">
        <f>_xlfn.IFNA(VLOOKUP(A1158,'ACCESS EXPORT'!$A:$AK,37,0),"-")</f>
        <v>Cerner</v>
      </c>
      <c r="V1158" s="4" t="str">
        <f>_xlfn.IFNA(VLOOKUP(A1158,'ACCESS EXPORT'!$A:$AL,38,0),"-")</f>
        <v>FHMG_FH OB SPECIALISTS</v>
      </c>
      <c r="W1158" s="4" t="str">
        <f>_xlfn.IFNA(VLOOKUP(A1158,'ACCESS EXPORT'!$A:$AM,39,0),"-")</f>
        <v/>
      </c>
      <c r="X1158" s="4" t="str">
        <f>_xlfn.IFNA(VLOOKUP(A1158,'ACCESS EXPORT'!$A:$AN,40,0),"-")</f>
        <v>Libia Villaquiran / Jenny Green</v>
      </c>
      <c r="Y1158" s="26" t="str">
        <f>_xlfn.IFNA(VLOOKUP(A1158,'ACCESS EXPORT'!A:AO,41,0),"")</f>
        <v>Andrea Brantley</v>
      </c>
      <c r="Z1158" s="26" t="str">
        <f>_xlfn.IFNA(VLOOKUP(A1158,'ACCESS EXPORT'!A:AP,42,0),"")</f>
        <v/>
      </c>
      <c r="AA1158" s="26" t="str">
        <f>_xlfn.IFNA(VLOOKUP(A1158,'ACCESS EXPORT'!A:AQ,43,0),"")</f>
        <v>Sara Channing</v>
      </c>
    </row>
    <row r="1159" spans="1:27" ht="18.75" x14ac:dyDescent="0.25">
      <c r="A1159" s="33">
        <v>254</v>
      </c>
      <c r="B1159" s="10">
        <v>1946</v>
      </c>
      <c r="C1159" s="7" t="str">
        <f ca="1">IFERROR(UPPER(IF(AND('ACCESS EXPORT'!AA1159="",'ACCESS EXPORT'!Z1159=""),VLOOKUP(A1159,'ACCESS EXPORT'!$A:$AF,32,FALSE),(IF('ACCESS EXPORT'!AA1159&lt;&gt;"",CONCATENATE(VLOOKUP(A1159,'ACCESS EXPORT'!$A:$AF,32,FALSE)," (Closed",TEXT('ACCESS EXPORT'!AA1159," MM/DD/YYY)")),IF(TODAY()&lt;(('ACCESS EXPORT'!Z1159)+30),CONCATENATE(VLOOKUP(A1159,'ACCESS EXPORT'!$A:$AF,32,FALSE)," (Opens",TEXT('ACCESS EXPORT'!Z1159," MM/DD/YYY)")),VLOOKUP(A1159,'ACCESS EXPORT'!$A:$AF,32,FALSE)))))),"-")</f>
        <v>ADVENTHEALTH MEDICAL GROUP PEDIATRIC HOSPITALISTS AT CENTRAL FLORIDA</v>
      </c>
      <c r="D1159" s="3" t="str">
        <f ca="1">IFERROR(UPPER(IF(AND('ACCESS EXPORT'!AA1159="",'ACCESS EXPORT'!Z1159=""),VLOOKUP(A1159,'ACCESS EXPORT'!$A:$AF,28,FALSE),(IF('ACCESS EXPORT'!AA1159&lt;&gt;"",CONCATENATE(VLOOKUP(A1159,'ACCESS EXPORT'!$A:$AF,28,FALSE)," (Closed",TEXT('ACCESS EXPORT'!AA1159," MM/DD/YYY)")),IF(TODAY()&lt;(('ACCESS EXPORT'!Z1159)+30),CONCATENATE(VLOOKUP(A1159,'ACCESS EXPORT'!$A:$AF,28,FALSE)," (Opens",TEXT('ACCESS EXPORT'!Z1159," MM/DD/YYY)")),VLOOKUP(A1159,'ACCESS EXPORT'!$A:$AF,28,FALSE)))))),"-")</f>
        <v>FLORIDA HOSPITAL PEDIATRIC HOSPITALISTS</v>
      </c>
      <c r="E1159" s="3" t="str">
        <f>VLOOKUP($A1159,'ACCESS EXPORT'!$A:$AF,3,FALSE)</f>
        <v>8230</v>
      </c>
      <c r="F1159" s="3" t="str">
        <f>UPPER(CONCATENATE(VLOOKUP(A1159,'ACCESS EXPORT'!$A:$AF,4,FALSE)," ",VLOOKUP(A1159,'ACCESS EXPORT'!$A:$AF,5,FALSE)," ",VLOOKUP(A1159,'ACCESS EXPORT'!$A:$AF,6,FALSE)," ",VLOOKUP(A1159,'ACCESS EXPORT'!$A:$AA,7,FALSE)," ",VLOOKUP(A1159,'ACCESS EXPORT'!$A:$AA,8,FALSE)))</f>
        <v>1801 LEE RD SUITE 165 WINTER PARK FL 32789</v>
      </c>
      <c r="G1159" s="4" t="str">
        <f>UPPER(VLOOKUP($A1159,'ACCESS EXPORT'!$A:$AF,9,FALSE))</f>
        <v>ORANGE</v>
      </c>
      <c r="H1159" s="4" t="str">
        <f>_xlfn.IFNA(VLOOKUP($B1159,'ACCESS EXPORT'!$B:$J,9,FALSE),"")</f>
        <v>HB</v>
      </c>
      <c r="I1159" s="3" t="str">
        <f>CONCATENATE("(P)",VLOOKUP($A1159,'ACCESS EXPORT'!$A:$AF,11,FALSE)," (F)",VLOOKUP($A1159,'ACCESS EXPORT'!$A:$AF,29,FALSE))</f>
        <v>(P)(407) 975-0412 (F)(407)975-0413</v>
      </c>
      <c r="J1159" s="4" t="str">
        <f>UPPER(VLOOKUP($A1159,'ACCESS EXPORT'!$A:$AF,12,FALSE))</f>
        <v>PEDIATRIC HOSPITALIST</v>
      </c>
      <c r="K1159" s="4" t="str">
        <f>UPPER(VLOOKUP($A1159,'ACCESS EXPORT'!$A:$AF,13,FALSE))</f>
        <v>WILLIAM WINDER</v>
      </c>
      <c r="L1159" s="3" t="str">
        <f>IF(AND(VLOOKUP(A1159,'ACCESS EXPORT'!A:AE,1,0),'ACCESS EXPORT'!N1159=""),UPPER(CONCATENATE('ACCESS EXPORT'!AE1159)),IF(VLOOKUP(A1159,'ACCESS EXPORT'!A:AE,1,0),UPPER(CONCATENATE('ACCESS EXPORT'!N1159," "&amp;CHAR(10),'ACCESS EXPORT'!AE1159))))</f>
        <v>JAHAIRA BARBOT-JIMENEZ 
IAN MCCRACKEN (PRAC. ADMIN)</v>
      </c>
      <c r="M1159" s="4" t="str">
        <f>UPPER(VLOOKUP($A1159,'ACCESS EXPORT'!$A:$O,15,FALSE))</f>
        <v>ALLISON ALPERS (PM)</v>
      </c>
      <c r="N1159" s="4" t="str">
        <f ca="1">IF(AND('ACCESS EXPORT'!X1159="",'ACCESS EXPORT'!Y1159=""),IF('ACCESS EXPORT'!V1159&lt;&gt;"",(IF(TODAY()-'ACCESS EXPORT'!V1159&gt;=-60,UPPER(CONCATENATE(VLOOKUP(B1159,'ACCESS EXPORT'!$B:$P,15,FALSE),""&amp;CHAR(10)&amp;"(SEP",TEXT('ACCESS EXPORT'!V1159," MM/DD/YYY)"))),IF(TODAY()-'ACCESS EXPORT'!V1159&lt;0,UPPER(VLOOKUP(B1159,'ACCESS EXPORT'!$B:$P,15,FALSE)),UPPER(VLOOKUP(B1159,'ACCESS EXPORT'!$B:$P,15,FALSE))))),IF('ACCESS EXPORT'!U1159="",UPPER(VLOOKUP(B1159,'ACCESS EXPORT'!$B:$P,15,FALSE)),IF(TODAY()-'ACCESS EXPORT'!U1159&lt;=30,CONCATENATE(UPPER(VLOOKUP(B1159,'ACCESS EXPORT'!$B:$P,15,FALSE)),""&amp;CHAR(10)&amp;"(NEW",TEXT('ACCESS EXPORT'!U1159," MM/DD/YYY)")),IF(AND(TODAY()-'ACCESS EXPORT'!U1159&gt;30,TODAY()&gt;0),UPPER(VLOOKUP(B1159,'ACCESS EXPORT'!$B:$P,15,FALSE)))))),IF('ACCESS EXPORT'!Y1159&lt;&gt;"",UPPER(CONCATENATE(UPPER(VLOOKUP(B1159,'ACCESS EXPORT'!$B:$P,15,FALSE)),""&amp;CHAR(10)&amp;"(Transfer Out",TEXT('ACCESS EXPORT'!Y1159," MM/DD/YYY)"))),IF('ACCESS EXPORT'!X1159&lt;&gt;"",UPPER(CONCATENATE(UPPER(VLOOKUP(B1159,'ACCESS EXPORT'!$B:$P,15,FALSE)),""&amp;CHAR(10)&amp;"(Transfer In",TEXT('ACCESS EXPORT'!X1159," MM/DD/YYY)"))))))</f>
        <v>ECHEVERRI, CAROLINA</v>
      </c>
      <c r="O1159" s="4" t="str">
        <f>_xlfn.IFNA(VLOOKUP(B1159,'ACCESS EXPORT'!$B:$Q,16,FALSE),"")</f>
        <v>MD</v>
      </c>
      <c r="P1159" s="4" t="str">
        <f>_xlfn.IFNA(VLOOKUP(B1159,'ACCESS EXPORT'!B:W,22,FALSE),"-")</f>
        <v>1861643470</v>
      </c>
      <c r="Q1159" s="4" t="str">
        <f>_xlfn.IFNA(VLOOKUP(A1159,'ACCESS EXPORT'!$A:$AG,33,0),"-")</f>
        <v>Aldis Leonardo</v>
      </c>
      <c r="R1159" s="4" t="str">
        <f>_xlfn.IFNA(VLOOKUP(A1159,'ACCESS EXPORT'!$A:$AH,34,0),"-")</f>
        <v>Linda Hopkins</v>
      </c>
      <c r="S1159" s="4" t="str">
        <f>_xlfn.IFNA(VLOOKUP(A1159,'ACCESS EXPORT'!$A:$AI,35,0),"-")</f>
        <v>James Agee</v>
      </c>
      <c r="T1159" s="4" t="str">
        <f>_xlfn.IFNA(VLOOKUP(A1159,'ACCESS EXPORT'!$A:$AJ,36,0),"-")</f>
        <v>Wanda Cruz</v>
      </c>
      <c r="U1159" s="4" t="str">
        <f>_xlfn.IFNA(VLOOKUP(A1159,'ACCESS EXPORT'!$A:$AK,37,0),"-")</f>
        <v>Cerner</v>
      </c>
      <c r="V1159" s="4" t="str">
        <f>_xlfn.IFNA(VLOOKUP(A1159,'ACCESS EXPORT'!$A:$AL,38,0),"-")</f>
        <v>N/A</v>
      </c>
      <c r="W1159" s="4" t="str">
        <f>_xlfn.IFNA(VLOOKUP(A1159,'ACCESS EXPORT'!$A:$AM,39,0),"-")</f>
        <v/>
      </c>
      <c r="X1159" s="4" t="str">
        <f>_xlfn.IFNA(VLOOKUP(A1159,'ACCESS EXPORT'!$A:$AN,40,0),"-")</f>
        <v>Libia Villaquiran / Jenny Green</v>
      </c>
      <c r="Y1159" s="26" t="str">
        <f>_xlfn.IFNA(VLOOKUP(A1159,'ACCESS EXPORT'!A:AO,41,0),"")</f>
        <v>Kristin Miller</v>
      </c>
      <c r="Z1159" s="26" t="str">
        <f>_xlfn.IFNA(VLOOKUP(A1159,'ACCESS EXPORT'!A:AP,42,0),"")</f>
        <v/>
      </c>
      <c r="AA1159" s="26" t="str">
        <f>_xlfn.IFNA(VLOOKUP(A1159,'ACCESS EXPORT'!A:AQ,43,0),"")</f>
        <v>Claire Pagan</v>
      </c>
    </row>
    <row r="1160" spans="1:27" ht="18.75" x14ac:dyDescent="0.25">
      <c r="A1160" s="33">
        <v>254</v>
      </c>
      <c r="B1160" s="10">
        <v>2244</v>
      </c>
      <c r="C1160" s="7" t="str">
        <f ca="1">IFERROR(UPPER(IF(AND('ACCESS EXPORT'!AA1160="",'ACCESS EXPORT'!Z1160=""),VLOOKUP(A1160,'ACCESS EXPORT'!$A:$AF,32,FALSE),(IF('ACCESS EXPORT'!AA1160&lt;&gt;"",CONCATENATE(VLOOKUP(A1160,'ACCESS EXPORT'!$A:$AF,32,FALSE)," (Closed",TEXT('ACCESS EXPORT'!AA1160," MM/DD/YYY)")),IF(TODAY()&lt;(('ACCESS EXPORT'!Z1160)+30),CONCATENATE(VLOOKUP(A1160,'ACCESS EXPORT'!$A:$AF,32,FALSE)," (Opens",TEXT('ACCESS EXPORT'!Z1160," MM/DD/YYY)")),VLOOKUP(A1160,'ACCESS EXPORT'!$A:$AF,32,FALSE)))))),"-")</f>
        <v>ADVENTHEALTH MEDICAL GROUP PEDIATRIC HOSPITALISTS AT CENTRAL FLORIDA</v>
      </c>
      <c r="D1160" s="3" t="str">
        <f ca="1">IFERROR(UPPER(IF(AND('ACCESS EXPORT'!AA1160="",'ACCESS EXPORT'!Z1160=""),VLOOKUP(A1160,'ACCESS EXPORT'!$A:$AF,28,FALSE),(IF('ACCESS EXPORT'!AA1160&lt;&gt;"",CONCATENATE(VLOOKUP(A1160,'ACCESS EXPORT'!$A:$AF,28,FALSE)," (Closed",TEXT('ACCESS EXPORT'!AA1160," MM/DD/YYY)")),IF(TODAY()&lt;(('ACCESS EXPORT'!Z1160)+30),CONCATENATE(VLOOKUP(A1160,'ACCESS EXPORT'!$A:$AF,28,FALSE)," (Opens",TEXT('ACCESS EXPORT'!Z1160," MM/DD/YYY)")),VLOOKUP(A1160,'ACCESS EXPORT'!$A:$AF,28,FALSE)))))),"-")</f>
        <v>FLORIDA HOSPITAL PEDIATRIC HOSPITALISTS</v>
      </c>
      <c r="E1160" s="3" t="str">
        <f>VLOOKUP($A1160,'ACCESS EXPORT'!$A:$AF,3,FALSE)</f>
        <v>8230</v>
      </c>
      <c r="F1160" s="3" t="str">
        <f>UPPER(CONCATENATE(VLOOKUP(A1160,'ACCESS EXPORT'!$A:$AF,4,FALSE)," ",VLOOKUP(A1160,'ACCESS EXPORT'!$A:$AF,5,FALSE)," ",VLOOKUP(A1160,'ACCESS EXPORT'!$A:$AF,6,FALSE)," ",VLOOKUP(A1160,'ACCESS EXPORT'!$A:$AA,7,FALSE)," ",VLOOKUP(A1160,'ACCESS EXPORT'!$A:$AA,8,FALSE)))</f>
        <v>1801 LEE RD SUITE 165 WINTER PARK FL 32789</v>
      </c>
      <c r="G1160" s="4" t="str">
        <f>UPPER(VLOOKUP($A1160,'ACCESS EXPORT'!$A:$AF,9,FALSE))</f>
        <v>ORANGE</v>
      </c>
      <c r="H1160" s="4" t="str">
        <f>_xlfn.IFNA(VLOOKUP($B1160,'ACCESS EXPORT'!$B:$J,9,FALSE),"")</f>
        <v>HB</v>
      </c>
      <c r="I1160" s="3" t="str">
        <f>CONCATENATE("(P)",VLOOKUP($A1160,'ACCESS EXPORT'!$A:$AF,11,FALSE)," (F)",VLOOKUP($A1160,'ACCESS EXPORT'!$A:$AF,29,FALSE))</f>
        <v>(P)(407) 975-0412 (F)(407)975-0413</v>
      </c>
      <c r="J1160" s="4" t="str">
        <f>UPPER(VLOOKUP($A1160,'ACCESS EXPORT'!$A:$AF,12,FALSE))</f>
        <v>PEDIATRIC HOSPITALIST</v>
      </c>
      <c r="K1160" s="4" t="str">
        <f>UPPER(VLOOKUP($A1160,'ACCESS EXPORT'!$A:$AF,13,FALSE))</f>
        <v>WILLIAM WINDER</v>
      </c>
      <c r="L1160" s="3" t="str">
        <f>IF(AND(VLOOKUP(A1160,'ACCESS EXPORT'!A:AE,1,0),'ACCESS EXPORT'!N1160=""),UPPER(CONCATENATE('ACCESS EXPORT'!AE1160)),IF(VLOOKUP(A1160,'ACCESS EXPORT'!A:AE,1,0),UPPER(CONCATENATE('ACCESS EXPORT'!N1160," "&amp;CHAR(10),'ACCESS EXPORT'!AE1160))))</f>
        <v>JAHAIRA BARBOT-JIMENEZ 
IAN MCCRACKEN (PRAC. ADMIN)</v>
      </c>
      <c r="M1160" s="4" t="str">
        <f>UPPER(VLOOKUP($A1160,'ACCESS EXPORT'!$A:$O,15,FALSE))</f>
        <v>ALLISON ALPERS (PM)</v>
      </c>
      <c r="N1160" s="4" t="str">
        <f ca="1">IF(AND('ACCESS EXPORT'!X1160="",'ACCESS EXPORT'!Y1160=""),IF('ACCESS EXPORT'!V1160&lt;&gt;"",(IF(TODAY()-'ACCESS EXPORT'!V1160&gt;=-60,UPPER(CONCATENATE(VLOOKUP(B1160,'ACCESS EXPORT'!$B:$P,15,FALSE),""&amp;CHAR(10)&amp;"(SEP",TEXT('ACCESS EXPORT'!V1160," MM/DD/YYY)"))),IF(TODAY()-'ACCESS EXPORT'!V1160&lt;0,UPPER(VLOOKUP(B1160,'ACCESS EXPORT'!$B:$P,15,FALSE)),UPPER(VLOOKUP(B1160,'ACCESS EXPORT'!$B:$P,15,FALSE))))),IF('ACCESS EXPORT'!U1160="",UPPER(VLOOKUP(B1160,'ACCESS EXPORT'!$B:$P,15,FALSE)),IF(TODAY()-'ACCESS EXPORT'!U1160&lt;=30,CONCATENATE(UPPER(VLOOKUP(B1160,'ACCESS EXPORT'!$B:$P,15,FALSE)),""&amp;CHAR(10)&amp;"(NEW",TEXT('ACCESS EXPORT'!U1160," MM/DD/YYY)")),IF(AND(TODAY()-'ACCESS EXPORT'!U1160&gt;30,TODAY()&gt;0),UPPER(VLOOKUP(B1160,'ACCESS EXPORT'!$B:$P,15,FALSE)))))),IF('ACCESS EXPORT'!Y1160&lt;&gt;"",UPPER(CONCATENATE(UPPER(VLOOKUP(B1160,'ACCESS EXPORT'!$B:$P,15,FALSE)),""&amp;CHAR(10)&amp;"(Transfer Out",TEXT('ACCESS EXPORT'!Y1160," MM/DD/YYY)"))),IF('ACCESS EXPORT'!X1160&lt;&gt;"",UPPER(CONCATENATE(UPPER(VLOOKUP(B1160,'ACCESS EXPORT'!$B:$P,15,FALSE)),""&amp;CHAR(10)&amp;"(Transfer In",TEXT('ACCESS EXPORT'!X1160," MM/DD/YYY)"))))))</f>
        <v>CHAMLIS, MEGHAN</v>
      </c>
      <c r="O1160" s="4" t="str">
        <f>_xlfn.IFNA(VLOOKUP(B1160,'ACCESS EXPORT'!$B:$Q,16,FALSE),"")</f>
        <v>APRN</v>
      </c>
      <c r="P1160" s="4" t="str">
        <f>_xlfn.IFNA(VLOOKUP(B1160,'ACCESS EXPORT'!B:W,22,FALSE),"-")</f>
        <v>1497286678</v>
      </c>
      <c r="Q1160" s="4" t="str">
        <f>_xlfn.IFNA(VLOOKUP(A1160,'ACCESS EXPORT'!$A:$AG,33,0),"-")</f>
        <v>Aldis Leonardo</v>
      </c>
      <c r="R1160" s="4" t="str">
        <f>_xlfn.IFNA(VLOOKUP(A1160,'ACCESS EXPORT'!$A:$AH,34,0),"-")</f>
        <v>Linda Hopkins</v>
      </c>
      <c r="S1160" s="4" t="str">
        <f>_xlfn.IFNA(VLOOKUP(A1160,'ACCESS EXPORT'!$A:$AI,35,0),"-")</f>
        <v>James Agee</v>
      </c>
      <c r="T1160" s="4" t="str">
        <f>_xlfn.IFNA(VLOOKUP(A1160,'ACCESS EXPORT'!$A:$AJ,36,0),"-")</f>
        <v>Wanda Cruz</v>
      </c>
      <c r="U1160" s="4" t="str">
        <f>_xlfn.IFNA(VLOOKUP(A1160,'ACCESS EXPORT'!$A:$AK,37,0),"-")</f>
        <v>Cerner</v>
      </c>
      <c r="V1160" s="4" t="str">
        <f>_xlfn.IFNA(VLOOKUP(A1160,'ACCESS EXPORT'!$A:$AL,38,0),"-")</f>
        <v>N/A</v>
      </c>
      <c r="W1160" s="4" t="str">
        <f>_xlfn.IFNA(VLOOKUP(A1160,'ACCESS EXPORT'!$A:$AM,39,0),"-")</f>
        <v/>
      </c>
      <c r="X1160" s="4" t="str">
        <f>_xlfn.IFNA(VLOOKUP(A1160,'ACCESS EXPORT'!$A:$AN,40,0),"-")</f>
        <v>Libia Villaquiran / Jenny Green</v>
      </c>
      <c r="Y1160" s="26" t="str">
        <f>_xlfn.IFNA(VLOOKUP(A1160,'ACCESS EXPORT'!A:AO,41,0),"")</f>
        <v>Kristin Miller</v>
      </c>
      <c r="Z1160" s="26" t="str">
        <f>_xlfn.IFNA(VLOOKUP(A1160,'ACCESS EXPORT'!A:AP,42,0),"")</f>
        <v/>
      </c>
      <c r="AA1160" s="26" t="str">
        <f>_xlfn.IFNA(VLOOKUP(A1160,'ACCESS EXPORT'!A:AQ,43,0),"")</f>
        <v>Claire Pagan</v>
      </c>
    </row>
    <row r="1161" spans="1:27" ht="18.75" x14ac:dyDescent="0.25">
      <c r="A1161" s="33">
        <v>254</v>
      </c>
      <c r="B1161" s="10">
        <v>1971</v>
      </c>
      <c r="C1161" s="7" t="str">
        <f ca="1">IFERROR(UPPER(IF(AND('ACCESS EXPORT'!AA1161="",'ACCESS EXPORT'!Z1161=""),VLOOKUP(A1161,'ACCESS EXPORT'!$A:$AF,32,FALSE),(IF('ACCESS EXPORT'!AA1161&lt;&gt;"",CONCATENATE(VLOOKUP(A1161,'ACCESS EXPORT'!$A:$AF,32,FALSE)," (Closed",TEXT('ACCESS EXPORT'!AA1161," MM/DD/YYY)")),IF(TODAY()&lt;(('ACCESS EXPORT'!Z1161)+30),CONCATENATE(VLOOKUP(A1161,'ACCESS EXPORT'!$A:$AF,32,FALSE)," (Opens",TEXT('ACCESS EXPORT'!Z1161," MM/DD/YYY)")),VLOOKUP(A1161,'ACCESS EXPORT'!$A:$AF,32,FALSE)))))),"-")</f>
        <v>ADVENTHEALTH MEDICAL GROUP PEDIATRIC HOSPITALISTS AT CENTRAL FLORIDA</v>
      </c>
      <c r="D1161" s="3" t="str">
        <f ca="1">IFERROR(UPPER(IF(AND('ACCESS EXPORT'!AA1161="",'ACCESS EXPORT'!Z1161=""),VLOOKUP(A1161,'ACCESS EXPORT'!$A:$AF,28,FALSE),(IF('ACCESS EXPORT'!AA1161&lt;&gt;"",CONCATENATE(VLOOKUP(A1161,'ACCESS EXPORT'!$A:$AF,28,FALSE)," (Closed",TEXT('ACCESS EXPORT'!AA1161," MM/DD/YYY)")),IF(TODAY()&lt;(('ACCESS EXPORT'!Z1161)+30),CONCATENATE(VLOOKUP(A1161,'ACCESS EXPORT'!$A:$AF,28,FALSE)," (Opens",TEXT('ACCESS EXPORT'!Z1161," MM/DD/YYY)")),VLOOKUP(A1161,'ACCESS EXPORT'!$A:$AF,28,FALSE)))))),"-")</f>
        <v>FLORIDA HOSPITAL PEDIATRIC HOSPITALISTS</v>
      </c>
      <c r="E1161" s="3" t="str">
        <f>VLOOKUP($A1161,'ACCESS EXPORT'!$A:$AF,3,FALSE)</f>
        <v>8230</v>
      </c>
      <c r="F1161" s="3" t="str">
        <f>UPPER(CONCATENATE(VLOOKUP(A1161,'ACCESS EXPORT'!$A:$AF,4,FALSE)," ",VLOOKUP(A1161,'ACCESS EXPORT'!$A:$AF,5,FALSE)," ",VLOOKUP(A1161,'ACCESS EXPORT'!$A:$AF,6,FALSE)," ",VLOOKUP(A1161,'ACCESS EXPORT'!$A:$AA,7,FALSE)," ",VLOOKUP(A1161,'ACCESS EXPORT'!$A:$AA,8,FALSE)))</f>
        <v>1801 LEE RD SUITE 165 WINTER PARK FL 32789</v>
      </c>
      <c r="G1161" s="4" t="str">
        <f>UPPER(VLOOKUP($A1161,'ACCESS EXPORT'!$A:$AF,9,FALSE))</f>
        <v>ORANGE</v>
      </c>
      <c r="H1161" s="4" t="str">
        <f>_xlfn.IFNA(VLOOKUP($B1161,'ACCESS EXPORT'!$B:$J,9,FALSE),"")</f>
        <v>HB</v>
      </c>
      <c r="I1161" s="3" t="str">
        <f>CONCATENATE("(P)",VLOOKUP($A1161,'ACCESS EXPORT'!$A:$AF,11,FALSE)," (F)",VLOOKUP($A1161,'ACCESS EXPORT'!$A:$AF,29,FALSE))</f>
        <v>(P)(407) 975-0412 (F)(407)975-0413</v>
      </c>
      <c r="J1161" s="4" t="str">
        <f>UPPER(VLOOKUP($A1161,'ACCESS EXPORT'!$A:$AF,12,FALSE))</f>
        <v>PEDIATRIC HOSPITALIST</v>
      </c>
      <c r="K1161" s="4" t="str">
        <f>UPPER(VLOOKUP($A1161,'ACCESS EXPORT'!$A:$AF,13,FALSE))</f>
        <v>WILLIAM WINDER</v>
      </c>
      <c r="L1161" s="3" t="str">
        <f>IF(AND(VLOOKUP(A1161,'ACCESS EXPORT'!A:AE,1,0),'ACCESS EXPORT'!N1161=""),UPPER(CONCATENATE('ACCESS EXPORT'!AE1161)),IF(VLOOKUP(A1161,'ACCESS EXPORT'!A:AE,1,0),UPPER(CONCATENATE('ACCESS EXPORT'!N1161," "&amp;CHAR(10),'ACCESS EXPORT'!AE1161))))</f>
        <v>JAHAIRA BARBOT-JIMENEZ 
IAN MCCRACKEN (PRAC. ADMIN)</v>
      </c>
      <c r="M1161" s="4" t="str">
        <f>UPPER(VLOOKUP($A1161,'ACCESS EXPORT'!$A:$O,15,FALSE))</f>
        <v>ALLISON ALPERS (PM)</v>
      </c>
      <c r="N1161" s="4" t="str">
        <f ca="1">IF(AND('ACCESS EXPORT'!X1161="",'ACCESS EXPORT'!Y1161=""),IF('ACCESS EXPORT'!V1161&lt;&gt;"",(IF(TODAY()-'ACCESS EXPORT'!V1161&gt;=-60,UPPER(CONCATENATE(VLOOKUP(B1161,'ACCESS EXPORT'!$B:$P,15,FALSE),""&amp;CHAR(10)&amp;"(SEP",TEXT('ACCESS EXPORT'!V1161," MM/DD/YYY)"))),IF(TODAY()-'ACCESS EXPORT'!V1161&lt;0,UPPER(VLOOKUP(B1161,'ACCESS EXPORT'!$B:$P,15,FALSE)),UPPER(VLOOKUP(B1161,'ACCESS EXPORT'!$B:$P,15,FALSE))))),IF('ACCESS EXPORT'!U1161="",UPPER(VLOOKUP(B1161,'ACCESS EXPORT'!$B:$P,15,FALSE)),IF(TODAY()-'ACCESS EXPORT'!U1161&lt;=30,CONCATENATE(UPPER(VLOOKUP(B1161,'ACCESS EXPORT'!$B:$P,15,FALSE)),""&amp;CHAR(10)&amp;"(NEW",TEXT('ACCESS EXPORT'!U1161," MM/DD/YYY)")),IF(AND(TODAY()-'ACCESS EXPORT'!U1161&gt;30,TODAY()&gt;0),UPPER(VLOOKUP(B1161,'ACCESS EXPORT'!$B:$P,15,FALSE)))))),IF('ACCESS EXPORT'!Y1161&lt;&gt;"",UPPER(CONCATENATE(UPPER(VLOOKUP(B1161,'ACCESS EXPORT'!$B:$P,15,FALSE)),""&amp;CHAR(10)&amp;"(Transfer Out",TEXT('ACCESS EXPORT'!Y1161," MM/DD/YYY)"))),IF('ACCESS EXPORT'!X1161&lt;&gt;"",UPPER(CONCATENATE(UPPER(VLOOKUP(B1161,'ACCESS EXPORT'!$B:$P,15,FALSE)),""&amp;CHAR(10)&amp;"(Transfer In",TEXT('ACCESS EXPORT'!X1161," MM/DD/YYY)"))))))</f>
        <v>ECHEVERRI, CAROLINA</v>
      </c>
      <c r="O1161" s="4" t="str">
        <f>_xlfn.IFNA(VLOOKUP(B1161,'ACCESS EXPORT'!$B:$Q,16,FALSE),"")</f>
        <v>MD</v>
      </c>
      <c r="P1161" s="4" t="str">
        <f>_xlfn.IFNA(VLOOKUP(B1161,'ACCESS EXPORT'!B:W,22,FALSE),"-")</f>
        <v>1861643470</v>
      </c>
      <c r="Q1161" s="4" t="str">
        <f>_xlfn.IFNA(VLOOKUP(A1161,'ACCESS EXPORT'!$A:$AG,33,0),"-")</f>
        <v>Aldis Leonardo</v>
      </c>
      <c r="R1161" s="4" t="str">
        <f>_xlfn.IFNA(VLOOKUP(A1161,'ACCESS EXPORT'!$A:$AH,34,0),"-")</f>
        <v>Linda Hopkins</v>
      </c>
      <c r="S1161" s="4" t="str">
        <f>_xlfn.IFNA(VLOOKUP(A1161,'ACCESS EXPORT'!$A:$AI,35,0),"-")</f>
        <v>James Agee</v>
      </c>
      <c r="T1161" s="4" t="str">
        <f>_xlfn.IFNA(VLOOKUP(A1161,'ACCESS EXPORT'!$A:$AJ,36,0),"-")</f>
        <v>Wanda Cruz</v>
      </c>
      <c r="U1161" s="4" t="str">
        <f>_xlfn.IFNA(VLOOKUP(A1161,'ACCESS EXPORT'!$A:$AK,37,0),"-")</f>
        <v>Cerner</v>
      </c>
      <c r="V1161" s="4" t="str">
        <f>_xlfn.IFNA(VLOOKUP(A1161,'ACCESS EXPORT'!$A:$AL,38,0),"-")</f>
        <v>N/A</v>
      </c>
      <c r="W1161" s="4" t="str">
        <f>_xlfn.IFNA(VLOOKUP(A1161,'ACCESS EXPORT'!$A:$AM,39,0),"-")</f>
        <v/>
      </c>
      <c r="X1161" s="4" t="str">
        <f>_xlfn.IFNA(VLOOKUP(A1161,'ACCESS EXPORT'!$A:$AN,40,0),"-")</f>
        <v>Libia Villaquiran / Jenny Green</v>
      </c>
      <c r="Y1161" s="26" t="str">
        <f>_xlfn.IFNA(VLOOKUP(A1161,'ACCESS EXPORT'!A:AO,41,0),"")</f>
        <v>Kristin Miller</v>
      </c>
      <c r="Z1161" s="26" t="str">
        <f>_xlfn.IFNA(VLOOKUP(A1161,'ACCESS EXPORT'!A:AP,42,0),"")</f>
        <v/>
      </c>
      <c r="AA1161" s="26" t="str">
        <f>_xlfn.IFNA(VLOOKUP(A1161,'ACCESS EXPORT'!A:AQ,43,0),"")</f>
        <v>Claire Pagan</v>
      </c>
    </row>
    <row r="1162" spans="1:27" ht="18.75" x14ac:dyDescent="0.25">
      <c r="A1162" s="33">
        <v>254</v>
      </c>
      <c r="B1162" s="10">
        <v>1787</v>
      </c>
      <c r="C1162" s="7" t="str">
        <f ca="1">IFERROR(UPPER(IF(AND('ACCESS EXPORT'!AA1162="",'ACCESS EXPORT'!Z1162=""),VLOOKUP(A1162,'ACCESS EXPORT'!$A:$AF,32,FALSE),(IF('ACCESS EXPORT'!AA1162&lt;&gt;"",CONCATENATE(VLOOKUP(A1162,'ACCESS EXPORT'!$A:$AF,32,FALSE)," (Closed",TEXT('ACCESS EXPORT'!AA1162," MM/DD/YYY)")),IF(TODAY()&lt;(('ACCESS EXPORT'!Z1162)+30),CONCATENATE(VLOOKUP(A1162,'ACCESS EXPORT'!$A:$AF,32,FALSE)," (Opens",TEXT('ACCESS EXPORT'!Z1162," MM/DD/YYY)")),VLOOKUP(A1162,'ACCESS EXPORT'!$A:$AF,32,FALSE)))))),"-")</f>
        <v>ADVENTHEALTH MEDICAL GROUP PEDIATRIC HOSPITALISTS AT CENTRAL FLORIDA</v>
      </c>
      <c r="D1162" s="3" t="str">
        <f ca="1">IFERROR(UPPER(IF(AND('ACCESS EXPORT'!AA1162="",'ACCESS EXPORT'!Z1162=""),VLOOKUP(A1162,'ACCESS EXPORT'!$A:$AF,28,FALSE),(IF('ACCESS EXPORT'!AA1162&lt;&gt;"",CONCATENATE(VLOOKUP(A1162,'ACCESS EXPORT'!$A:$AF,28,FALSE)," (Closed",TEXT('ACCESS EXPORT'!AA1162," MM/DD/YYY)")),IF(TODAY()&lt;(('ACCESS EXPORT'!Z1162)+30),CONCATENATE(VLOOKUP(A1162,'ACCESS EXPORT'!$A:$AF,28,FALSE)," (Opens",TEXT('ACCESS EXPORT'!Z1162," MM/DD/YYY)")),VLOOKUP(A1162,'ACCESS EXPORT'!$A:$AF,28,FALSE)))))),"-")</f>
        <v>FLORIDA HOSPITAL PEDIATRIC HOSPITALISTS</v>
      </c>
      <c r="E1162" s="3" t="str">
        <f>VLOOKUP($A1162,'ACCESS EXPORT'!$A:$AF,3,FALSE)</f>
        <v>8230</v>
      </c>
      <c r="F1162" s="3" t="str">
        <f>UPPER(CONCATENATE(VLOOKUP(A1162,'ACCESS EXPORT'!$A:$AF,4,FALSE)," ",VLOOKUP(A1162,'ACCESS EXPORT'!$A:$AF,5,FALSE)," ",VLOOKUP(A1162,'ACCESS EXPORT'!$A:$AF,6,FALSE)," ",VLOOKUP(A1162,'ACCESS EXPORT'!$A:$AA,7,FALSE)," ",VLOOKUP(A1162,'ACCESS EXPORT'!$A:$AA,8,FALSE)))</f>
        <v>1801 LEE RD SUITE 165 WINTER PARK FL 32789</v>
      </c>
      <c r="G1162" s="4" t="str">
        <f>UPPER(VLOOKUP($A1162,'ACCESS EXPORT'!$A:$AF,9,FALSE))</f>
        <v>ORANGE</v>
      </c>
      <c r="H1162" s="4" t="str">
        <f>_xlfn.IFNA(VLOOKUP($B1162,'ACCESS EXPORT'!$B:$J,9,FALSE),"")</f>
        <v>HB</v>
      </c>
      <c r="I1162" s="3" t="str">
        <f>CONCATENATE("(P)",VLOOKUP($A1162,'ACCESS EXPORT'!$A:$AF,11,FALSE)," (F)",VLOOKUP($A1162,'ACCESS EXPORT'!$A:$AF,29,FALSE))</f>
        <v>(P)(407) 975-0412 (F)(407)975-0413</v>
      </c>
      <c r="J1162" s="4" t="str">
        <f>UPPER(VLOOKUP($A1162,'ACCESS EXPORT'!$A:$AF,12,FALSE))</f>
        <v>PEDIATRIC HOSPITALIST</v>
      </c>
      <c r="K1162" s="4" t="str">
        <f>UPPER(VLOOKUP($A1162,'ACCESS EXPORT'!$A:$AF,13,FALSE))</f>
        <v>WILLIAM WINDER</v>
      </c>
      <c r="L1162" s="3" t="str">
        <f>IF(AND(VLOOKUP(A1162,'ACCESS EXPORT'!A:AE,1,0),'ACCESS EXPORT'!N1162=""),UPPER(CONCATENATE('ACCESS EXPORT'!AE1162)),IF(VLOOKUP(A1162,'ACCESS EXPORT'!A:AE,1,0),UPPER(CONCATENATE('ACCESS EXPORT'!N1162," "&amp;CHAR(10),'ACCESS EXPORT'!AE1162))))</f>
        <v>JAHAIRA BARBOT-JIMENEZ 
IAN MCCRACKEN (PRAC. ADMIN)</v>
      </c>
      <c r="M1162" s="4" t="str">
        <f>UPPER(VLOOKUP($A1162,'ACCESS EXPORT'!$A:$O,15,FALSE))</f>
        <v>ALLISON ALPERS (PM)</v>
      </c>
      <c r="N1162" s="4" t="str">
        <f ca="1">IF(AND('ACCESS EXPORT'!X1162="",'ACCESS EXPORT'!Y1162=""),IF('ACCESS EXPORT'!V1162&lt;&gt;"",(IF(TODAY()-'ACCESS EXPORT'!V1162&gt;=-60,UPPER(CONCATENATE(VLOOKUP(B1162,'ACCESS EXPORT'!$B:$P,15,FALSE),""&amp;CHAR(10)&amp;"(SEP",TEXT('ACCESS EXPORT'!V1162," MM/DD/YYY)"))),IF(TODAY()-'ACCESS EXPORT'!V1162&lt;0,UPPER(VLOOKUP(B1162,'ACCESS EXPORT'!$B:$P,15,FALSE)),UPPER(VLOOKUP(B1162,'ACCESS EXPORT'!$B:$P,15,FALSE))))),IF('ACCESS EXPORT'!U1162="",UPPER(VLOOKUP(B1162,'ACCESS EXPORT'!$B:$P,15,FALSE)),IF(TODAY()-'ACCESS EXPORT'!U1162&lt;=30,CONCATENATE(UPPER(VLOOKUP(B1162,'ACCESS EXPORT'!$B:$P,15,FALSE)),""&amp;CHAR(10)&amp;"(NEW",TEXT('ACCESS EXPORT'!U1162," MM/DD/YYY)")),IF(AND(TODAY()-'ACCESS EXPORT'!U1162&gt;30,TODAY()&gt;0),UPPER(VLOOKUP(B1162,'ACCESS EXPORT'!$B:$P,15,FALSE)))))),IF('ACCESS EXPORT'!Y1162&lt;&gt;"",UPPER(CONCATENATE(UPPER(VLOOKUP(B1162,'ACCESS EXPORT'!$B:$P,15,FALSE)),""&amp;CHAR(10)&amp;"(Transfer Out",TEXT('ACCESS EXPORT'!Y1162," MM/DD/YYY)"))),IF('ACCESS EXPORT'!X1162&lt;&gt;"",UPPER(CONCATENATE(UPPER(VLOOKUP(B1162,'ACCESS EXPORT'!$B:$P,15,FALSE)),""&amp;CHAR(10)&amp;"(Transfer In",TEXT('ACCESS EXPORT'!X1162," MM/DD/YYY)"))))))</f>
        <v>RIVERA PALACIOS, FRANCISCO</v>
      </c>
      <c r="O1162" s="4" t="str">
        <f>_xlfn.IFNA(VLOOKUP(B1162,'ACCESS EXPORT'!$B:$Q,16,FALSE),"")</f>
        <v>MD</v>
      </c>
      <c r="P1162" s="4" t="str">
        <f>_xlfn.IFNA(VLOOKUP(B1162,'ACCESS EXPORT'!B:W,22,FALSE),"-")</f>
        <v>1164627584</v>
      </c>
      <c r="Q1162" s="4" t="str">
        <f>_xlfn.IFNA(VLOOKUP(A1162,'ACCESS EXPORT'!$A:$AG,33,0),"-")</f>
        <v>Aldis Leonardo</v>
      </c>
      <c r="R1162" s="4" t="str">
        <f>_xlfn.IFNA(VLOOKUP(A1162,'ACCESS EXPORT'!$A:$AH,34,0),"-")</f>
        <v>Linda Hopkins</v>
      </c>
      <c r="S1162" s="4" t="str">
        <f>_xlfn.IFNA(VLOOKUP(A1162,'ACCESS EXPORT'!$A:$AI,35,0),"-")</f>
        <v>James Agee</v>
      </c>
      <c r="T1162" s="4" t="str">
        <f>_xlfn.IFNA(VLOOKUP(A1162,'ACCESS EXPORT'!$A:$AJ,36,0),"-")</f>
        <v>Wanda Cruz</v>
      </c>
      <c r="U1162" s="4" t="str">
        <f>_xlfn.IFNA(VLOOKUP(A1162,'ACCESS EXPORT'!$A:$AK,37,0),"-")</f>
        <v>Cerner</v>
      </c>
      <c r="V1162" s="4" t="str">
        <f>_xlfn.IFNA(VLOOKUP(A1162,'ACCESS EXPORT'!$A:$AL,38,0),"-")</f>
        <v>N/A</v>
      </c>
      <c r="W1162" s="4" t="str">
        <f>_xlfn.IFNA(VLOOKUP(A1162,'ACCESS EXPORT'!$A:$AM,39,0),"-")</f>
        <v/>
      </c>
      <c r="X1162" s="4" t="str">
        <f>_xlfn.IFNA(VLOOKUP(A1162,'ACCESS EXPORT'!$A:$AN,40,0),"-")</f>
        <v>Libia Villaquiran / Jenny Green</v>
      </c>
      <c r="Y1162" s="26" t="str">
        <f>_xlfn.IFNA(VLOOKUP(A1162,'ACCESS EXPORT'!A:AO,41,0),"")</f>
        <v>Kristin Miller</v>
      </c>
      <c r="Z1162" s="26" t="str">
        <f>_xlfn.IFNA(VLOOKUP(A1162,'ACCESS EXPORT'!A:AP,42,0),"")</f>
        <v/>
      </c>
      <c r="AA1162" s="26" t="str">
        <f>_xlfn.IFNA(VLOOKUP(A1162,'ACCESS EXPORT'!A:AQ,43,0),"")</f>
        <v>Claire Pagan</v>
      </c>
    </row>
    <row r="1163" spans="1:27" ht="18.75" x14ac:dyDescent="0.25">
      <c r="A1163" s="33">
        <v>254</v>
      </c>
      <c r="B1163" s="10">
        <v>1995</v>
      </c>
      <c r="C1163" s="7" t="str">
        <f ca="1">IFERROR(UPPER(IF(AND('ACCESS EXPORT'!AA1163="",'ACCESS EXPORT'!Z1163=""),VLOOKUP(A1163,'ACCESS EXPORT'!$A:$AF,32,FALSE),(IF('ACCESS EXPORT'!AA1163&lt;&gt;"",CONCATENATE(VLOOKUP(A1163,'ACCESS EXPORT'!$A:$AF,32,FALSE)," (Closed",TEXT('ACCESS EXPORT'!AA1163," MM/DD/YYY)")),IF(TODAY()&lt;(('ACCESS EXPORT'!Z1163)+30),CONCATENATE(VLOOKUP(A1163,'ACCESS EXPORT'!$A:$AF,32,FALSE)," (Opens",TEXT('ACCESS EXPORT'!Z1163," MM/DD/YYY)")),VLOOKUP(A1163,'ACCESS EXPORT'!$A:$AF,32,FALSE)))))),"-")</f>
        <v>ADVENTHEALTH MEDICAL GROUP PEDIATRIC HOSPITALISTS AT CENTRAL FLORIDA</v>
      </c>
      <c r="D1163" s="3" t="str">
        <f ca="1">IFERROR(UPPER(IF(AND('ACCESS EXPORT'!AA1163="",'ACCESS EXPORT'!Z1163=""),VLOOKUP(A1163,'ACCESS EXPORT'!$A:$AF,28,FALSE),(IF('ACCESS EXPORT'!AA1163&lt;&gt;"",CONCATENATE(VLOOKUP(A1163,'ACCESS EXPORT'!$A:$AF,28,FALSE)," (Closed",TEXT('ACCESS EXPORT'!AA1163," MM/DD/YYY)")),IF(TODAY()&lt;(('ACCESS EXPORT'!Z1163)+30),CONCATENATE(VLOOKUP(A1163,'ACCESS EXPORT'!$A:$AF,28,FALSE)," (Opens",TEXT('ACCESS EXPORT'!Z1163," MM/DD/YYY)")),VLOOKUP(A1163,'ACCESS EXPORT'!$A:$AF,28,FALSE)))))),"-")</f>
        <v>FLORIDA HOSPITAL PEDIATRIC HOSPITALISTS</v>
      </c>
      <c r="E1163" s="3" t="str">
        <f>VLOOKUP($A1163,'ACCESS EXPORT'!$A:$AF,3,FALSE)</f>
        <v>8230</v>
      </c>
      <c r="F1163" s="3" t="str">
        <f>UPPER(CONCATENATE(VLOOKUP(A1163,'ACCESS EXPORT'!$A:$AF,4,FALSE)," ",VLOOKUP(A1163,'ACCESS EXPORT'!$A:$AF,5,FALSE)," ",VLOOKUP(A1163,'ACCESS EXPORT'!$A:$AF,6,FALSE)," ",VLOOKUP(A1163,'ACCESS EXPORT'!$A:$AA,7,FALSE)," ",VLOOKUP(A1163,'ACCESS EXPORT'!$A:$AA,8,FALSE)))</f>
        <v>1801 LEE RD SUITE 165 WINTER PARK FL 32789</v>
      </c>
      <c r="G1163" s="4" t="str">
        <f>UPPER(VLOOKUP($A1163,'ACCESS EXPORT'!$A:$AF,9,FALSE))</f>
        <v>ORANGE</v>
      </c>
      <c r="H1163" s="4" t="str">
        <f>_xlfn.IFNA(VLOOKUP($B1163,'ACCESS EXPORT'!$B:$J,9,FALSE),"")</f>
        <v>HB</v>
      </c>
      <c r="I1163" s="3" t="str">
        <f>CONCATENATE("(P)",VLOOKUP($A1163,'ACCESS EXPORT'!$A:$AF,11,FALSE)," (F)",VLOOKUP($A1163,'ACCESS EXPORT'!$A:$AF,29,FALSE))</f>
        <v>(P)(407) 975-0412 (F)(407)975-0413</v>
      </c>
      <c r="J1163" s="4" t="str">
        <f>UPPER(VLOOKUP($A1163,'ACCESS EXPORT'!$A:$AF,12,FALSE))</f>
        <v>PEDIATRIC HOSPITALIST</v>
      </c>
      <c r="K1163" s="4" t="str">
        <f>UPPER(VLOOKUP($A1163,'ACCESS EXPORT'!$A:$AF,13,FALSE))</f>
        <v>WILLIAM WINDER</v>
      </c>
      <c r="L1163" s="3" t="str">
        <f>IF(AND(VLOOKUP(A1163,'ACCESS EXPORT'!A:AE,1,0),'ACCESS EXPORT'!N1163=""),UPPER(CONCATENATE('ACCESS EXPORT'!AE1163)),IF(VLOOKUP(A1163,'ACCESS EXPORT'!A:AE,1,0),UPPER(CONCATENATE('ACCESS EXPORT'!N1163," "&amp;CHAR(10),'ACCESS EXPORT'!AE1163))))</f>
        <v>JAHAIRA BARBOT-JIMENEZ 
IAN MCCRACKEN (PRAC. ADMIN)</v>
      </c>
      <c r="M1163" s="4" t="str">
        <f>UPPER(VLOOKUP($A1163,'ACCESS EXPORT'!$A:$O,15,FALSE))</f>
        <v>ALLISON ALPERS (PM)</v>
      </c>
      <c r="N1163" s="4" t="str">
        <f ca="1">IF(AND('ACCESS EXPORT'!X1163="",'ACCESS EXPORT'!Y1163=""),IF('ACCESS EXPORT'!V1163&lt;&gt;"",(IF(TODAY()-'ACCESS EXPORT'!V1163&gt;=-60,UPPER(CONCATENATE(VLOOKUP(B1163,'ACCESS EXPORT'!$B:$P,15,FALSE),""&amp;CHAR(10)&amp;"(SEP",TEXT('ACCESS EXPORT'!V1163," MM/DD/YYY)"))),IF(TODAY()-'ACCESS EXPORT'!V1163&lt;0,UPPER(VLOOKUP(B1163,'ACCESS EXPORT'!$B:$P,15,FALSE)),UPPER(VLOOKUP(B1163,'ACCESS EXPORT'!$B:$P,15,FALSE))))),IF('ACCESS EXPORT'!U1163="",UPPER(VLOOKUP(B1163,'ACCESS EXPORT'!$B:$P,15,FALSE)),IF(TODAY()-'ACCESS EXPORT'!U1163&lt;=30,CONCATENATE(UPPER(VLOOKUP(B1163,'ACCESS EXPORT'!$B:$P,15,FALSE)),""&amp;CHAR(10)&amp;"(NEW",TEXT('ACCESS EXPORT'!U1163," MM/DD/YYY)")),IF(AND(TODAY()-'ACCESS EXPORT'!U1163&gt;30,TODAY()&gt;0),UPPER(VLOOKUP(B1163,'ACCESS EXPORT'!$B:$P,15,FALSE)))))),IF('ACCESS EXPORT'!Y1163&lt;&gt;"",UPPER(CONCATENATE(UPPER(VLOOKUP(B1163,'ACCESS EXPORT'!$B:$P,15,FALSE)),""&amp;CHAR(10)&amp;"(Transfer Out",TEXT('ACCESS EXPORT'!Y1163," MM/DD/YYY)"))),IF('ACCESS EXPORT'!X1163&lt;&gt;"",UPPER(CONCATENATE(UPPER(VLOOKUP(B1163,'ACCESS EXPORT'!$B:$P,15,FALSE)),""&amp;CHAR(10)&amp;"(Transfer In",TEXT('ACCESS EXPORT'!X1163," MM/DD/YYY)"))))))</f>
        <v>ALSTON, BRITTANY</v>
      </c>
      <c r="O1163" s="4" t="str">
        <f>_xlfn.IFNA(VLOOKUP(B1163,'ACCESS EXPORT'!$B:$Q,16,FALSE),"")</f>
        <v>MD</v>
      </c>
      <c r="P1163" s="4" t="str">
        <f>_xlfn.IFNA(VLOOKUP(B1163,'ACCESS EXPORT'!B:W,22,FALSE),"-")</f>
        <v>1093127029</v>
      </c>
      <c r="Q1163" s="4" t="str">
        <f>_xlfn.IFNA(VLOOKUP(A1163,'ACCESS EXPORT'!$A:$AG,33,0),"-")</f>
        <v>Aldis Leonardo</v>
      </c>
      <c r="R1163" s="4" t="str">
        <f>_xlfn.IFNA(VLOOKUP(A1163,'ACCESS EXPORT'!$A:$AH,34,0),"-")</f>
        <v>Linda Hopkins</v>
      </c>
      <c r="S1163" s="4" t="str">
        <f>_xlfn.IFNA(VLOOKUP(A1163,'ACCESS EXPORT'!$A:$AI,35,0),"-")</f>
        <v>James Agee</v>
      </c>
      <c r="T1163" s="4" t="str">
        <f>_xlfn.IFNA(VLOOKUP(A1163,'ACCESS EXPORT'!$A:$AJ,36,0),"-")</f>
        <v>Wanda Cruz</v>
      </c>
      <c r="U1163" s="4" t="str">
        <f>_xlfn.IFNA(VLOOKUP(A1163,'ACCESS EXPORT'!$A:$AK,37,0),"-")</f>
        <v>Cerner</v>
      </c>
      <c r="V1163" s="4" t="str">
        <f>_xlfn.IFNA(VLOOKUP(A1163,'ACCESS EXPORT'!$A:$AL,38,0),"-")</f>
        <v>N/A</v>
      </c>
      <c r="W1163" s="4" t="str">
        <f>_xlfn.IFNA(VLOOKUP(A1163,'ACCESS EXPORT'!$A:$AM,39,0),"-")</f>
        <v/>
      </c>
      <c r="X1163" s="4" t="str">
        <f>_xlfn.IFNA(VLOOKUP(A1163,'ACCESS EXPORT'!$A:$AN,40,0),"-")</f>
        <v>Libia Villaquiran / Jenny Green</v>
      </c>
      <c r="Y1163" s="26" t="str">
        <f>_xlfn.IFNA(VLOOKUP(A1163,'ACCESS EXPORT'!A:AO,41,0),"")</f>
        <v>Kristin Miller</v>
      </c>
      <c r="Z1163" s="26" t="str">
        <f>_xlfn.IFNA(VLOOKUP(A1163,'ACCESS EXPORT'!A:AP,42,0),"")</f>
        <v/>
      </c>
      <c r="AA1163" s="26" t="str">
        <f>_xlfn.IFNA(VLOOKUP(A1163,'ACCESS EXPORT'!A:AQ,43,0),"")</f>
        <v>Claire Pagan</v>
      </c>
    </row>
    <row r="1164" spans="1:27" ht="18.75" x14ac:dyDescent="0.25">
      <c r="A1164" s="33">
        <v>254</v>
      </c>
      <c r="B1164" s="10">
        <v>1558</v>
      </c>
      <c r="C1164" s="7" t="str">
        <f ca="1">IFERROR(UPPER(IF(AND('ACCESS EXPORT'!AA1164="",'ACCESS EXPORT'!Z1164=""),VLOOKUP(A1164,'ACCESS EXPORT'!$A:$AF,32,FALSE),(IF('ACCESS EXPORT'!AA1164&lt;&gt;"",CONCATENATE(VLOOKUP(A1164,'ACCESS EXPORT'!$A:$AF,32,FALSE)," (Closed",TEXT('ACCESS EXPORT'!AA1164," MM/DD/YYY)")),IF(TODAY()&lt;(('ACCESS EXPORT'!Z1164)+30),CONCATENATE(VLOOKUP(A1164,'ACCESS EXPORT'!$A:$AF,32,FALSE)," (Opens",TEXT('ACCESS EXPORT'!Z1164," MM/DD/YYY)")),VLOOKUP(A1164,'ACCESS EXPORT'!$A:$AF,32,FALSE)))))),"-")</f>
        <v>ADVENTHEALTH MEDICAL GROUP PEDIATRIC HOSPITALISTS AT CENTRAL FLORIDA</v>
      </c>
      <c r="D1164" s="3" t="str">
        <f ca="1">IFERROR(UPPER(IF(AND('ACCESS EXPORT'!AA1164="",'ACCESS EXPORT'!Z1164=""),VLOOKUP(A1164,'ACCESS EXPORT'!$A:$AF,28,FALSE),(IF('ACCESS EXPORT'!AA1164&lt;&gt;"",CONCATENATE(VLOOKUP(A1164,'ACCESS EXPORT'!$A:$AF,28,FALSE)," (Closed",TEXT('ACCESS EXPORT'!AA1164," MM/DD/YYY)")),IF(TODAY()&lt;(('ACCESS EXPORT'!Z1164)+30),CONCATENATE(VLOOKUP(A1164,'ACCESS EXPORT'!$A:$AF,28,FALSE)," (Opens",TEXT('ACCESS EXPORT'!Z1164," MM/DD/YYY)")),VLOOKUP(A1164,'ACCESS EXPORT'!$A:$AF,28,FALSE)))))),"-")</f>
        <v>FLORIDA HOSPITAL PEDIATRIC HOSPITALISTS</v>
      </c>
      <c r="E1164" s="3" t="str">
        <f>VLOOKUP($A1164,'ACCESS EXPORT'!$A:$AF,3,FALSE)</f>
        <v>8230</v>
      </c>
      <c r="F1164" s="3" t="str">
        <f>UPPER(CONCATENATE(VLOOKUP(A1164,'ACCESS EXPORT'!$A:$AF,4,FALSE)," ",VLOOKUP(A1164,'ACCESS EXPORT'!$A:$AF,5,FALSE)," ",VLOOKUP(A1164,'ACCESS EXPORT'!$A:$AF,6,FALSE)," ",VLOOKUP(A1164,'ACCESS EXPORT'!$A:$AA,7,FALSE)," ",VLOOKUP(A1164,'ACCESS EXPORT'!$A:$AA,8,FALSE)))</f>
        <v>1801 LEE RD SUITE 165 WINTER PARK FL 32789</v>
      </c>
      <c r="G1164" s="4" t="str">
        <f>UPPER(VLOOKUP($A1164,'ACCESS EXPORT'!$A:$AF,9,FALSE))</f>
        <v>ORANGE</v>
      </c>
      <c r="H1164" s="4" t="str">
        <f>_xlfn.IFNA(VLOOKUP($B1164,'ACCESS EXPORT'!$B:$J,9,FALSE),"")</f>
        <v>HB</v>
      </c>
      <c r="I1164" s="3" t="str">
        <f>CONCATENATE("(P)",VLOOKUP($A1164,'ACCESS EXPORT'!$A:$AF,11,FALSE)," (F)",VLOOKUP($A1164,'ACCESS EXPORT'!$A:$AF,29,FALSE))</f>
        <v>(P)(407) 975-0412 (F)(407)975-0413</v>
      </c>
      <c r="J1164" s="4" t="str">
        <f>UPPER(VLOOKUP($A1164,'ACCESS EXPORT'!$A:$AF,12,FALSE))</f>
        <v>PEDIATRIC HOSPITALIST</v>
      </c>
      <c r="K1164" s="4" t="str">
        <f>UPPER(VLOOKUP($A1164,'ACCESS EXPORT'!$A:$AF,13,FALSE))</f>
        <v>WILLIAM WINDER</v>
      </c>
      <c r="L1164" s="3" t="str">
        <f>IF(AND(VLOOKUP(A1164,'ACCESS EXPORT'!A:AE,1,0),'ACCESS EXPORT'!N1164=""),UPPER(CONCATENATE('ACCESS EXPORT'!AE1164)),IF(VLOOKUP(A1164,'ACCESS EXPORT'!A:AE,1,0),UPPER(CONCATENATE('ACCESS EXPORT'!N1164," "&amp;CHAR(10),'ACCESS EXPORT'!AE1164))))</f>
        <v>JAHAIRA BARBOT-JIMENEZ 
IAN MCCRACKEN (PRAC. ADMIN)</v>
      </c>
      <c r="M1164" s="4" t="str">
        <f>UPPER(VLOOKUP($A1164,'ACCESS EXPORT'!$A:$O,15,FALSE))</f>
        <v>ALLISON ALPERS (PM)</v>
      </c>
      <c r="N1164" s="4" t="str">
        <f ca="1">IF(AND('ACCESS EXPORT'!X1164="",'ACCESS EXPORT'!Y1164=""),IF('ACCESS EXPORT'!V1164&lt;&gt;"",(IF(TODAY()-'ACCESS EXPORT'!V1164&gt;=-60,UPPER(CONCATENATE(VLOOKUP(B1164,'ACCESS EXPORT'!$B:$P,15,FALSE),""&amp;CHAR(10)&amp;"(SEP",TEXT('ACCESS EXPORT'!V1164," MM/DD/YYY)"))),IF(TODAY()-'ACCESS EXPORT'!V1164&lt;0,UPPER(VLOOKUP(B1164,'ACCESS EXPORT'!$B:$P,15,FALSE)),UPPER(VLOOKUP(B1164,'ACCESS EXPORT'!$B:$P,15,FALSE))))),IF('ACCESS EXPORT'!U1164="",UPPER(VLOOKUP(B1164,'ACCESS EXPORT'!$B:$P,15,FALSE)),IF(TODAY()-'ACCESS EXPORT'!U1164&lt;=30,CONCATENATE(UPPER(VLOOKUP(B1164,'ACCESS EXPORT'!$B:$P,15,FALSE)),""&amp;CHAR(10)&amp;"(NEW",TEXT('ACCESS EXPORT'!U1164," MM/DD/YYY)")),IF(AND(TODAY()-'ACCESS EXPORT'!U1164&gt;30,TODAY()&gt;0),UPPER(VLOOKUP(B1164,'ACCESS EXPORT'!$B:$P,15,FALSE)))))),IF('ACCESS EXPORT'!Y1164&lt;&gt;"",UPPER(CONCATENATE(UPPER(VLOOKUP(B1164,'ACCESS EXPORT'!$B:$P,15,FALSE)),""&amp;CHAR(10)&amp;"(Transfer Out",TEXT('ACCESS EXPORT'!Y1164," MM/DD/YYY)"))),IF('ACCESS EXPORT'!X1164&lt;&gt;"",UPPER(CONCATENATE(UPPER(VLOOKUP(B1164,'ACCESS EXPORT'!$B:$P,15,FALSE)),""&amp;CHAR(10)&amp;"(Transfer In",TEXT('ACCESS EXPORT'!X1164," MM/DD/YYY)"))))))</f>
        <v>CARROLL, SAMANTHA</v>
      </c>
      <c r="O1164" s="4" t="str">
        <f>_xlfn.IFNA(VLOOKUP(B1164,'ACCESS EXPORT'!$B:$Q,16,FALSE),"")</f>
        <v>MD</v>
      </c>
      <c r="P1164" s="4" t="str">
        <f>_xlfn.IFNA(VLOOKUP(B1164,'ACCESS EXPORT'!B:W,22,FALSE),"-")</f>
        <v>1861735094</v>
      </c>
      <c r="Q1164" s="4" t="str">
        <f>_xlfn.IFNA(VLOOKUP(A1164,'ACCESS EXPORT'!$A:$AG,33,0),"-")</f>
        <v>Aldis Leonardo</v>
      </c>
      <c r="R1164" s="4" t="str">
        <f>_xlfn.IFNA(VLOOKUP(A1164,'ACCESS EXPORT'!$A:$AH,34,0),"-")</f>
        <v>Linda Hopkins</v>
      </c>
      <c r="S1164" s="4" t="str">
        <f>_xlfn.IFNA(VLOOKUP(A1164,'ACCESS EXPORT'!$A:$AI,35,0),"-")</f>
        <v>James Agee</v>
      </c>
      <c r="T1164" s="4" t="str">
        <f>_xlfn.IFNA(VLOOKUP(A1164,'ACCESS EXPORT'!$A:$AJ,36,0),"-")</f>
        <v>Wanda Cruz</v>
      </c>
      <c r="U1164" s="4" t="str">
        <f>_xlfn.IFNA(VLOOKUP(A1164,'ACCESS EXPORT'!$A:$AK,37,0),"-")</f>
        <v>Cerner</v>
      </c>
      <c r="V1164" s="4" t="str">
        <f>_xlfn.IFNA(VLOOKUP(A1164,'ACCESS EXPORT'!$A:$AL,38,0),"-")</f>
        <v>N/A</v>
      </c>
      <c r="W1164" s="4" t="str">
        <f>_xlfn.IFNA(VLOOKUP(A1164,'ACCESS EXPORT'!$A:$AM,39,0),"-")</f>
        <v/>
      </c>
      <c r="X1164" s="4" t="str">
        <f>_xlfn.IFNA(VLOOKUP(A1164,'ACCESS EXPORT'!$A:$AN,40,0),"-")</f>
        <v>Libia Villaquiran / Jenny Green</v>
      </c>
      <c r="Y1164" s="26" t="str">
        <f>_xlfn.IFNA(VLOOKUP(A1164,'ACCESS EXPORT'!A:AO,41,0),"")</f>
        <v>Kristin Miller</v>
      </c>
      <c r="Z1164" s="26" t="str">
        <f>_xlfn.IFNA(VLOOKUP(A1164,'ACCESS EXPORT'!A:AP,42,0),"")</f>
        <v/>
      </c>
      <c r="AA1164" s="26" t="str">
        <f>_xlfn.IFNA(VLOOKUP(A1164,'ACCESS EXPORT'!A:AQ,43,0),"")</f>
        <v>Claire Pagan</v>
      </c>
    </row>
    <row r="1165" spans="1:27" ht="18.75" x14ac:dyDescent="0.25">
      <c r="A1165" s="33">
        <v>254</v>
      </c>
      <c r="B1165" s="10">
        <v>1559</v>
      </c>
      <c r="C1165" s="7" t="str">
        <f ca="1">IFERROR(UPPER(IF(AND('ACCESS EXPORT'!AA1165="",'ACCESS EXPORT'!Z1165=""),VLOOKUP(A1165,'ACCESS EXPORT'!$A:$AF,32,FALSE),(IF('ACCESS EXPORT'!AA1165&lt;&gt;"",CONCATENATE(VLOOKUP(A1165,'ACCESS EXPORT'!$A:$AF,32,FALSE)," (Closed",TEXT('ACCESS EXPORT'!AA1165," MM/DD/YYY)")),IF(TODAY()&lt;(('ACCESS EXPORT'!Z1165)+30),CONCATENATE(VLOOKUP(A1165,'ACCESS EXPORT'!$A:$AF,32,FALSE)," (Opens",TEXT('ACCESS EXPORT'!Z1165," MM/DD/YYY)")),VLOOKUP(A1165,'ACCESS EXPORT'!$A:$AF,32,FALSE)))))),"-")</f>
        <v>ADVENTHEALTH MEDICAL GROUP PEDIATRIC HOSPITALISTS AT CENTRAL FLORIDA</v>
      </c>
      <c r="D1165" s="3" t="str">
        <f ca="1">IFERROR(UPPER(IF(AND('ACCESS EXPORT'!AA1165="",'ACCESS EXPORT'!Z1165=""),VLOOKUP(A1165,'ACCESS EXPORT'!$A:$AF,28,FALSE),(IF('ACCESS EXPORT'!AA1165&lt;&gt;"",CONCATENATE(VLOOKUP(A1165,'ACCESS EXPORT'!$A:$AF,28,FALSE)," (Closed",TEXT('ACCESS EXPORT'!AA1165," MM/DD/YYY)")),IF(TODAY()&lt;(('ACCESS EXPORT'!Z1165)+30),CONCATENATE(VLOOKUP(A1165,'ACCESS EXPORT'!$A:$AF,28,FALSE)," (Opens",TEXT('ACCESS EXPORT'!Z1165," MM/DD/YYY)")),VLOOKUP(A1165,'ACCESS EXPORT'!$A:$AF,28,FALSE)))))),"-")</f>
        <v>FLORIDA HOSPITAL PEDIATRIC HOSPITALISTS</v>
      </c>
      <c r="E1165" s="3" t="str">
        <f>VLOOKUP($A1165,'ACCESS EXPORT'!$A:$AF,3,FALSE)</f>
        <v>8230</v>
      </c>
      <c r="F1165" s="3" t="str">
        <f>UPPER(CONCATENATE(VLOOKUP(A1165,'ACCESS EXPORT'!$A:$AF,4,FALSE)," ",VLOOKUP(A1165,'ACCESS EXPORT'!$A:$AF,5,FALSE)," ",VLOOKUP(A1165,'ACCESS EXPORT'!$A:$AF,6,FALSE)," ",VLOOKUP(A1165,'ACCESS EXPORT'!$A:$AA,7,FALSE)," ",VLOOKUP(A1165,'ACCESS EXPORT'!$A:$AA,8,FALSE)))</f>
        <v>1801 LEE RD SUITE 165 WINTER PARK FL 32789</v>
      </c>
      <c r="G1165" s="4" t="str">
        <f>UPPER(VLOOKUP($A1165,'ACCESS EXPORT'!$A:$AF,9,FALSE))</f>
        <v>ORANGE</v>
      </c>
      <c r="H1165" s="4" t="str">
        <f>_xlfn.IFNA(VLOOKUP($B1165,'ACCESS EXPORT'!$B:$J,9,FALSE),"")</f>
        <v>HB</v>
      </c>
      <c r="I1165" s="3" t="str">
        <f>CONCATENATE("(P)",VLOOKUP($A1165,'ACCESS EXPORT'!$A:$AF,11,FALSE)," (F)",VLOOKUP($A1165,'ACCESS EXPORT'!$A:$AF,29,FALSE))</f>
        <v>(P)(407) 975-0412 (F)(407)975-0413</v>
      </c>
      <c r="J1165" s="4" t="str">
        <f>UPPER(VLOOKUP($A1165,'ACCESS EXPORT'!$A:$AF,12,FALSE))</f>
        <v>PEDIATRIC HOSPITALIST</v>
      </c>
      <c r="K1165" s="4" t="str">
        <f>UPPER(VLOOKUP($A1165,'ACCESS EXPORT'!$A:$AF,13,FALSE))</f>
        <v>WILLIAM WINDER</v>
      </c>
      <c r="L1165" s="3" t="str">
        <f>IF(AND(VLOOKUP(A1165,'ACCESS EXPORT'!A:AE,1,0),'ACCESS EXPORT'!N1165=""),UPPER(CONCATENATE('ACCESS EXPORT'!AE1165)),IF(VLOOKUP(A1165,'ACCESS EXPORT'!A:AE,1,0),UPPER(CONCATENATE('ACCESS EXPORT'!N1165," "&amp;CHAR(10),'ACCESS EXPORT'!AE1165))))</f>
        <v>JAHAIRA BARBOT-JIMENEZ 
IAN MCCRACKEN (PRAC. ADMIN)</v>
      </c>
      <c r="M1165" s="4" t="str">
        <f>UPPER(VLOOKUP($A1165,'ACCESS EXPORT'!$A:$O,15,FALSE))</f>
        <v>ALLISON ALPERS (PM)</v>
      </c>
      <c r="N1165" s="4" t="str">
        <f ca="1">IF(AND('ACCESS EXPORT'!X1165="",'ACCESS EXPORT'!Y1165=""),IF('ACCESS EXPORT'!V1165&lt;&gt;"",(IF(TODAY()-'ACCESS EXPORT'!V1165&gt;=-60,UPPER(CONCATENATE(VLOOKUP(B1165,'ACCESS EXPORT'!$B:$P,15,FALSE),""&amp;CHAR(10)&amp;"(SEP",TEXT('ACCESS EXPORT'!V1165," MM/DD/YYY)"))),IF(TODAY()-'ACCESS EXPORT'!V1165&lt;0,UPPER(VLOOKUP(B1165,'ACCESS EXPORT'!$B:$P,15,FALSE)),UPPER(VLOOKUP(B1165,'ACCESS EXPORT'!$B:$P,15,FALSE))))),IF('ACCESS EXPORT'!U1165="",UPPER(VLOOKUP(B1165,'ACCESS EXPORT'!$B:$P,15,FALSE)),IF(TODAY()-'ACCESS EXPORT'!U1165&lt;=30,CONCATENATE(UPPER(VLOOKUP(B1165,'ACCESS EXPORT'!$B:$P,15,FALSE)),""&amp;CHAR(10)&amp;"(NEW",TEXT('ACCESS EXPORT'!U1165," MM/DD/YYY)")),IF(AND(TODAY()-'ACCESS EXPORT'!U1165&gt;30,TODAY()&gt;0),UPPER(VLOOKUP(B1165,'ACCESS EXPORT'!$B:$P,15,FALSE)))))),IF('ACCESS EXPORT'!Y1165&lt;&gt;"",UPPER(CONCATENATE(UPPER(VLOOKUP(B1165,'ACCESS EXPORT'!$B:$P,15,FALSE)),""&amp;CHAR(10)&amp;"(Transfer Out",TEXT('ACCESS EXPORT'!Y1165," MM/DD/YYY)"))),IF('ACCESS EXPORT'!X1165&lt;&gt;"",UPPER(CONCATENATE(UPPER(VLOOKUP(B1165,'ACCESS EXPORT'!$B:$P,15,FALSE)),""&amp;CHAR(10)&amp;"(Transfer In",TEXT('ACCESS EXPORT'!X1165," MM/DD/YYY)"))))))</f>
        <v>CUNNINGHAM, SHANI</v>
      </c>
      <c r="O1165" s="4" t="str">
        <f>_xlfn.IFNA(VLOOKUP(B1165,'ACCESS EXPORT'!$B:$Q,16,FALSE),"")</f>
        <v>DO</v>
      </c>
      <c r="P1165" s="4" t="str">
        <f>_xlfn.IFNA(VLOOKUP(B1165,'ACCESS EXPORT'!B:W,22,FALSE),"-")</f>
        <v>1942526322</v>
      </c>
      <c r="Q1165" s="4" t="str">
        <f>_xlfn.IFNA(VLOOKUP(A1165,'ACCESS EXPORT'!$A:$AG,33,0),"-")</f>
        <v>Aldis Leonardo</v>
      </c>
      <c r="R1165" s="4" t="str">
        <f>_xlfn.IFNA(VLOOKUP(A1165,'ACCESS EXPORT'!$A:$AH,34,0),"-")</f>
        <v>Linda Hopkins</v>
      </c>
      <c r="S1165" s="4" t="str">
        <f>_xlfn.IFNA(VLOOKUP(A1165,'ACCESS EXPORT'!$A:$AI,35,0),"-")</f>
        <v>James Agee</v>
      </c>
      <c r="T1165" s="4" t="str">
        <f>_xlfn.IFNA(VLOOKUP(A1165,'ACCESS EXPORT'!$A:$AJ,36,0),"-")</f>
        <v>Wanda Cruz</v>
      </c>
      <c r="U1165" s="4" t="str">
        <f>_xlfn.IFNA(VLOOKUP(A1165,'ACCESS EXPORT'!$A:$AK,37,0),"-")</f>
        <v>Cerner</v>
      </c>
      <c r="V1165" s="4" t="str">
        <f>_xlfn.IFNA(VLOOKUP(A1165,'ACCESS EXPORT'!$A:$AL,38,0),"-")</f>
        <v>N/A</v>
      </c>
      <c r="W1165" s="4" t="str">
        <f>_xlfn.IFNA(VLOOKUP(A1165,'ACCESS EXPORT'!$A:$AM,39,0),"-")</f>
        <v/>
      </c>
      <c r="X1165" s="4" t="str">
        <f>_xlfn.IFNA(VLOOKUP(A1165,'ACCESS EXPORT'!$A:$AN,40,0),"-")</f>
        <v>Libia Villaquiran / Jenny Green</v>
      </c>
      <c r="Y1165" s="26" t="str">
        <f>_xlfn.IFNA(VLOOKUP(A1165,'ACCESS EXPORT'!A:AO,41,0),"")</f>
        <v>Kristin Miller</v>
      </c>
      <c r="Z1165" s="26" t="str">
        <f>_xlfn.IFNA(VLOOKUP(A1165,'ACCESS EXPORT'!A:AP,42,0),"")</f>
        <v/>
      </c>
      <c r="AA1165" s="26" t="str">
        <f>_xlfn.IFNA(VLOOKUP(A1165,'ACCESS EXPORT'!A:AQ,43,0),"")</f>
        <v>Claire Pagan</v>
      </c>
    </row>
    <row r="1166" spans="1:27" ht="18.75" x14ac:dyDescent="0.25">
      <c r="A1166" s="33">
        <v>254</v>
      </c>
      <c r="B1166" s="10">
        <v>1987</v>
      </c>
      <c r="C1166" s="7" t="str">
        <f ca="1">IFERROR(UPPER(IF(AND('ACCESS EXPORT'!AA1166="",'ACCESS EXPORT'!Z1166=""),VLOOKUP(A1166,'ACCESS EXPORT'!$A:$AF,32,FALSE),(IF('ACCESS EXPORT'!AA1166&lt;&gt;"",CONCATENATE(VLOOKUP(A1166,'ACCESS EXPORT'!$A:$AF,32,FALSE)," (Closed",TEXT('ACCESS EXPORT'!AA1166," MM/DD/YYY)")),IF(TODAY()&lt;(('ACCESS EXPORT'!Z1166)+30),CONCATENATE(VLOOKUP(A1166,'ACCESS EXPORT'!$A:$AF,32,FALSE)," (Opens",TEXT('ACCESS EXPORT'!Z1166," MM/DD/YYY)")),VLOOKUP(A1166,'ACCESS EXPORT'!$A:$AF,32,FALSE)))))),"-")</f>
        <v>ADVENTHEALTH MEDICAL GROUP PEDIATRIC HOSPITALISTS AT CENTRAL FLORIDA</v>
      </c>
      <c r="D1166" s="3" t="str">
        <f ca="1">IFERROR(UPPER(IF(AND('ACCESS EXPORT'!AA1166="",'ACCESS EXPORT'!Z1166=""),VLOOKUP(A1166,'ACCESS EXPORT'!$A:$AF,28,FALSE),(IF('ACCESS EXPORT'!AA1166&lt;&gt;"",CONCATENATE(VLOOKUP(A1166,'ACCESS EXPORT'!$A:$AF,28,FALSE)," (Closed",TEXT('ACCESS EXPORT'!AA1166," MM/DD/YYY)")),IF(TODAY()&lt;(('ACCESS EXPORT'!Z1166)+30),CONCATENATE(VLOOKUP(A1166,'ACCESS EXPORT'!$A:$AF,28,FALSE)," (Opens",TEXT('ACCESS EXPORT'!Z1166," MM/DD/YYY)")),VLOOKUP(A1166,'ACCESS EXPORT'!$A:$AF,28,FALSE)))))),"-")</f>
        <v>FLORIDA HOSPITAL PEDIATRIC HOSPITALISTS</v>
      </c>
      <c r="E1166" s="3" t="str">
        <f>VLOOKUP($A1166,'ACCESS EXPORT'!$A:$AF,3,FALSE)</f>
        <v>8230</v>
      </c>
      <c r="F1166" s="3" t="str">
        <f>UPPER(CONCATENATE(VLOOKUP(A1166,'ACCESS EXPORT'!$A:$AF,4,FALSE)," ",VLOOKUP(A1166,'ACCESS EXPORT'!$A:$AF,5,FALSE)," ",VLOOKUP(A1166,'ACCESS EXPORT'!$A:$AF,6,FALSE)," ",VLOOKUP(A1166,'ACCESS EXPORT'!$A:$AA,7,FALSE)," ",VLOOKUP(A1166,'ACCESS EXPORT'!$A:$AA,8,FALSE)))</f>
        <v>1801 LEE RD SUITE 165 WINTER PARK FL 32789</v>
      </c>
      <c r="G1166" s="4" t="str">
        <f>UPPER(VLOOKUP($A1166,'ACCESS EXPORT'!$A:$AF,9,FALSE))</f>
        <v>ORANGE</v>
      </c>
      <c r="H1166" s="4" t="str">
        <f>_xlfn.IFNA(VLOOKUP($B1166,'ACCESS EXPORT'!$B:$J,9,FALSE),"")</f>
        <v>HB</v>
      </c>
      <c r="I1166" s="3" t="str">
        <f>CONCATENATE("(P)",VLOOKUP($A1166,'ACCESS EXPORT'!$A:$AF,11,FALSE)," (F)",VLOOKUP($A1166,'ACCESS EXPORT'!$A:$AF,29,FALSE))</f>
        <v>(P)(407) 975-0412 (F)(407)975-0413</v>
      </c>
      <c r="J1166" s="4" t="str">
        <f>UPPER(VLOOKUP($A1166,'ACCESS EXPORT'!$A:$AF,12,FALSE))</f>
        <v>PEDIATRIC HOSPITALIST</v>
      </c>
      <c r="K1166" s="4" t="str">
        <f>UPPER(VLOOKUP($A1166,'ACCESS EXPORT'!$A:$AF,13,FALSE))</f>
        <v>WILLIAM WINDER</v>
      </c>
      <c r="L1166" s="3" t="str">
        <f>IF(AND(VLOOKUP(A1166,'ACCESS EXPORT'!A:AE,1,0),'ACCESS EXPORT'!N1166=""),UPPER(CONCATENATE('ACCESS EXPORT'!AE1166)),IF(VLOOKUP(A1166,'ACCESS EXPORT'!A:AE,1,0),UPPER(CONCATENATE('ACCESS EXPORT'!N1166," "&amp;CHAR(10),'ACCESS EXPORT'!AE1166))))</f>
        <v>JAHAIRA BARBOT-JIMENEZ 
IAN MCCRACKEN (PRAC. ADMIN)</v>
      </c>
      <c r="M1166" s="4" t="str">
        <f>UPPER(VLOOKUP($A1166,'ACCESS EXPORT'!$A:$O,15,FALSE))</f>
        <v>ALLISON ALPERS (PM)</v>
      </c>
      <c r="N1166" s="4" t="str">
        <f ca="1">IF(AND('ACCESS EXPORT'!X1166="",'ACCESS EXPORT'!Y1166=""),IF('ACCESS EXPORT'!V1166&lt;&gt;"",(IF(TODAY()-'ACCESS EXPORT'!V1166&gt;=-60,UPPER(CONCATENATE(VLOOKUP(B1166,'ACCESS EXPORT'!$B:$P,15,FALSE),""&amp;CHAR(10)&amp;"(SEP",TEXT('ACCESS EXPORT'!V1166," MM/DD/YYY)"))),IF(TODAY()-'ACCESS EXPORT'!V1166&lt;0,UPPER(VLOOKUP(B1166,'ACCESS EXPORT'!$B:$P,15,FALSE)),UPPER(VLOOKUP(B1166,'ACCESS EXPORT'!$B:$P,15,FALSE))))),IF('ACCESS EXPORT'!U1166="",UPPER(VLOOKUP(B1166,'ACCESS EXPORT'!$B:$P,15,FALSE)),IF(TODAY()-'ACCESS EXPORT'!U1166&lt;=30,CONCATENATE(UPPER(VLOOKUP(B1166,'ACCESS EXPORT'!$B:$P,15,FALSE)),""&amp;CHAR(10)&amp;"(NEW",TEXT('ACCESS EXPORT'!U1166," MM/DD/YYY)")),IF(AND(TODAY()-'ACCESS EXPORT'!U1166&gt;30,TODAY()&gt;0),UPPER(VLOOKUP(B1166,'ACCESS EXPORT'!$B:$P,15,FALSE)))))),IF('ACCESS EXPORT'!Y1166&lt;&gt;"",UPPER(CONCATENATE(UPPER(VLOOKUP(B1166,'ACCESS EXPORT'!$B:$P,15,FALSE)),""&amp;CHAR(10)&amp;"(Transfer Out",TEXT('ACCESS EXPORT'!Y1166," MM/DD/YYY)"))),IF('ACCESS EXPORT'!X1166&lt;&gt;"",UPPER(CONCATENATE(UPPER(VLOOKUP(B1166,'ACCESS EXPORT'!$B:$P,15,FALSE)),""&amp;CHAR(10)&amp;"(Transfer In",TEXT('ACCESS EXPORT'!X1166," MM/DD/YYY)"))))))</f>
        <v>WILLIAMS, REGINA</v>
      </c>
      <c r="O1166" s="4" t="str">
        <f>_xlfn.IFNA(VLOOKUP(B1166,'ACCESS EXPORT'!$B:$Q,16,FALSE),"")</f>
        <v>MD</v>
      </c>
      <c r="P1166" s="4" t="str">
        <f>_xlfn.IFNA(VLOOKUP(B1166,'ACCESS EXPORT'!B:W,22,FALSE),"-")</f>
        <v>1639464811</v>
      </c>
      <c r="Q1166" s="4" t="str">
        <f>_xlfn.IFNA(VLOOKUP(A1166,'ACCESS EXPORT'!$A:$AG,33,0),"-")</f>
        <v>Aldis Leonardo</v>
      </c>
      <c r="R1166" s="4" t="str">
        <f>_xlfn.IFNA(VLOOKUP(A1166,'ACCESS EXPORT'!$A:$AH,34,0),"-")</f>
        <v>Linda Hopkins</v>
      </c>
      <c r="S1166" s="4" t="str">
        <f>_xlfn.IFNA(VLOOKUP(A1166,'ACCESS EXPORT'!$A:$AI,35,0),"-")</f>
        <v>James Agee</v>
      </c>
      <c r="T1166" s="4" t="str">
        <f>_xlfn.IFNA(VLOOKUP(A1166,'ACCESS EXPORT'!$A:$AJ,36,0),"-")</f>
        <v>Wanda Cruz</v>
      </c>
      <c r="U1166" s="4" t="str">
        <f>_xlfn.IFNA(VLOOKUP(A1166,'ACCESS EXPORT'!$A:$AK,37,0),"-")</f>
        <v>Cerner</v>
      </c>
      <c r="V1166" s="4" t="str">
        <f>_xlfn.IFNA(VLOOKUP(A1166,'ACCESS EXPORT'!$A:$AL,38,0),"-")</f>
        <v>N/A</v>
      </c>
      <c r="W1166" s="4" t="str">
        <f>_xlfn.IFNA(VLOOKUP(A1166,'ACCESS EXPORT'!$A:$AM,39,0),"-")</f>
        <v/>
      </c>
      <c r="X1166" s="4" t="str">
        <f>_xlfn.IFNA(VLOOKUP(A1166,'ACCESS EXPORT'!$A:$AN,40,0),"-")</f>
        <v>Libia Villaquiran / Jenny Green</v>
      </c>
      <c r="Y1166" s="26" t="str">
        <f>_xlfn.IFNA(VLOOKUP(A1166,'ACCESS EXPORT'!A:AO,41,0),"")</f>
        <v>Kristin Miller</v>
      </c>
      <c r="Z1166" s="26" t="str">
        <f>_xlfn.IFNA(VLOOKUP(A1166,'ACCESS EXPORT'!A:AP,42,0),"")</f>
        <v/>
      </c>
      <c r="AA1166" s="26" t="str">
        <f>_xlfn.IFNA(VLOOKUP(A1166,'ACCESS EXPORT'!A:AQ,43,0),"")</f>
        <v>Claire Pagan</v>
      </c>
    </row>
    <row r="1167" spans="1:27" ht="18.75" x14ac:dyDescent="0.25">
      <c r="A1167" s="33">
        <v>254</v>
      </c>
      <c r="B1167" s="10">
        <v>1553</v>
      </c>
      <c r="C1167" s="7" t="str">
        <f ca="1">IFERROR(UPPER(IF(AND('ACCESS EXPORT'!AA1167="",'ACCESS EXPORT'!Z1167=""),VLOOKUP(A1167,'ACCESS EXPORT'!$A:$AF,32,FALSE),(IF('ACCESS EXPORT'!AA1167&lt;&gt;"",CONCATENATE(VLOOKUP(A1167,'ACCESS EXPORT'!$A:$AF,32,FALSE)," (Closed",TEXT('ACCESS EXPORT'!AA1167," MM/DD/YYY)")),IF(TODAY()&lt;(('ACCESS EXPORT'!Z1167)+30),CONCATENATE(VLOOKUP(A1167,'ACCESS EXPORT'!$A:$AF,32,FALSE)," (Opens",TEXT('ACCESS EXPORT'!Z1167," MM/DD/YYY)")),VLOOKUP(A1167,'ACCESS EXPORT'!$A:$AF,32,FALSE)))))),"-")</f>
        <v>ADVENTHEALTH MEDICAL GROUP PEDIATRIC HOSPITALISTS AT CENTRAL FLORIDA</v>
      </c>
      <c r="D1167" s="3" t="str">
        <f ca="1">IFERROR(UPPER(IF(AND('ACCESS EXPORT'!AA1167="",'ACCESS EXPORT'!Z1167=""),VLOOKUP(A1167,'ACCESS EXPORT'!$A:$AF,28,FALSE),(IF('ACCESS EXPORT'!AA1167&lt;&gt;"",CONCATENATE(VLOOKUP(A1167,'ACCESS EXPORT'!$A:$AF,28,FALSE)," (Closed",TEXT('ACCESS EXPORT'!AA1167," MM/DD/YYY)")),IF(TODAY()&lt;(('ACCESS EXPORT'!Z1167)+30),CONCATENATE(VLOOKUP(A1167,'ACCESS EXPORT'!$A:$AF,28,FALSE)," (Opens",TEXT('ACCESS EXPORT'!Z1167," MM/DD/YYY)")),VLOOKUP(A1167,'ACCESS EXPORT'!$A:$AF,28,FALSE)))))),"-")</f>
        <v>FLORIDA HOSPITAL PEDIATRIC HOSPITALISTS</v>
      </c>
      <c r="E1167" s="3" t="str">
        <f>VLOOKUP($A1167,'ACCESS EXPORT'!$A:$AF,3,FALSE)</f>
        <v>8230</v>
      </c>
      <c r="F1167" s="3" t="str">
        <f>UPPER(CONCATENATE(VLOOKUP(A1167,'ACCESS EXPORT'!$A:$AF,4,FALSE)," ",VLOOKUP(A1167,'ACCESS EXPORT'!$A:$AF,5,FALSE)," ",VLOOKUP(A1167,'ACCESS EXPORT'!$A:$AF,6,FALSE)," ",VLOOKUP(A1167,'ACCESS EXPORT'!$A:$AA,7,FALSE)," ",VLOOKUP(A1167,'ACCESS EXPORT'!$A:$AA,8,FALSE)))</f>
        <v>1801 LEE RD SUITE 165 WINTER PARK FL 32789</v>
      </c>
      <c r="G1167" s="4" t="str">
        <f>UPPER(VLOOKUP($A1167,'ACCESS EXPORT'!$A:$AF,9,FALSE))</f>
        <v>ORANGE</v>
      </c>
      <c r="H1167" s="4" t="str">
        <f>_xlfn.IFNA(VLOOKUP($B1167,'ACCESS EXPORT'!$B:$J,9,FALSE),"")</f>
        <v>HB</v>
      </c>
      <c r="I1167" s="3" t="str">
        <f>CONCATENATE("(P)",VLOOKUP($A1167,'ACCESS EXPORT'!$A:$AF,11,FALSE)," (F)",VLOOKUP($A1167,'ACCESS EXPORT'!$A:$AF,29,FALSE))</f>
        <v>(P)(407) 975-0412 (F)(407)975-0413</v>
      </c>
      <c r="J1167" s="4" t="str">
        <f>UPPER(VLOOKUP($A1167,'ACCESS EXPORT'!$A:$AF,12,FALSE))</f>
        <v>PEDIATRIC HOSPITALIST</v>
      </c>
      <c r="K1167" s="4" t="str">
        <f>UPPER(VLOOKUP($A1167,'ACCESS EXPORT'!$A:$AF,13,FALSE))</f>
        <v>WILLIAM WINDER</v>
      </c>
      <c r="L1167" s="3" t="str">
        <f>IF(AND(VLOOKUP(A1167,'ACCESS EXPORT'!A:AE,1,0),'ACCESS EXPORT'!N1167=""),UPPER(CONCATENATE('ACCESS EXPORT'!AE1167)),IF(VLOOKUP(A1167,'ACCESS EXPORT'!A:AE,1,0),UPPER(CONCATENATE('ACCESS EXPORT'!N1167," "&amp;CHAR(10),'ACCESS EXPORT'!AE1167))))</f>
        <v>JAHAIRA BARBOT-JIMENEZ 
IAN MCCRACKEN (PRAC. ADMIN)</v>
      </c>
      <c r="M1167" s="4" t="str">
        <f>UPPER(VLOOKUP($A1167,'ACCESS EXPORT'!$A:$O,15,FALSE))</f>
        <v>ALLISON ALPERS (PM)</v>
      </c>
      <c r="N1167" s="4" t="str">
        <f ca="1">IF(AND('ACCESS EXPORT'!X1167="",'ACCESS EXPORT'!Y1167=""),IF('ACCESS EXPORT'!V1167&lt;&gt;"",(IF(TODAY()-'ACCESS EXPORT'!V1167&gt;=-60,UPPER(CONCATENATE(VLOOKUP(B1167,'ACCESS EXPORT'!$B:$P,15,FALSE),""&amp;CHAR(10)&amp;"(SEP",TEXT('ACCESS EXPORT'!V1167," MM/DD/YYY)"))),IF(TODAY()-'ACCESS EXPORT'!V1167&lt;0,UPPER(VLOOKUP(B1167,'ACCESS EXPORT'!$B:$P,15,FALSE)),UPPER(VLOOKUP(B1167,'ACCESS EXPORT'!$B:$P,15,FALSE))))),IF('ACCESS EXPORT'!U1167="",UPPER(VLOOKUP(B1167,'ACCESS EXPORT'!$B:$P,15,FALSE)),IF(TODAY()-'ACCESS EXPORT'!U1167&lt;=30,CONCATENATE(UPPER(VLOOKUP(B1167,'ACCESS EXPORT'!$B:$P,15,FALSE)),""&amp;CHAR(10)&amp;"(NEW",TEXT('ACCESS EXPORT'!U1167," MM/DD/YYY)")),IF(AND(TODAY()-'ACCESS EXPORT'!U1167&gt;30,TODAY()&gt;0),UPPER(VLOOKUP(B1167,'ACCESS EXPORT'!$B:$P,15,FALSE)))))),IF('ACCESS EXPORT'!Y1167&lt;&gt;"",UPPER(CONCATENATE(UPPER(VLOOKUP(B1167,'ACCESS EXPORT'!$B:$P,15,FALSE)),""&amp;CHAR(10)&amp;"(Transfer Out",TEXT('ACCESS EXPORT'!Y1167," MM/DD/YYY)"))),IF('ACCESS EXPORT'!X1167&lt;&gt;"",UPPER(CONCATENATE(UPPER(VLOOKUP(B1167,'ACCESS EXPORT'!$B:$P,15,FALSE)),""&amp;CHAR(10)&amp;"(Transfer In",TEXT('ACCESS EXPORT'!X1167," MM/DD/YYY)"))))))</f>
        <v>AL-HUSAINI, AKRAM MOHSEN ALI</v>
      </c>
      <c r="O1167" s="4" t="str">
        <f>_xlfn.IFNA(VLOOKUP(B1167,'ACCESS EXPORT'!$B:$Q,16,FALSE),"")</f>
        <v>MD</v>
      </c>
      <c r="P1167" s="4" t="str">
        <f>_xlfn.IFNA(VLOOKUP(B1167,'ACCESS EXPORT'!B:W,22,FALSE),"-")</f>
        <v>1578820973</v>
      </c>
      <c r="Q1167" s="4" t="str">
        <f>_xlfn.IFNA(VLOOKUP(A1167,'ACCESS EXPORT'!$A:$AG,33,0),"-")</f>
        <v>Aldis Leonardo</v>
      </c>
      <c r="R1167" s="4" t="str">
        <f>_xlfn.IFNA(VLOOKUP(A1167,'ACCESS EXPORT'!$A:$AH,34,0),"-")</f>
        <v>Linda Hopkins</v>
      </c>
      <c r="S1167" s="4" t="str">
        <f>_xlfn.IFNA(VLOOKUP(A1167,'ACCESS EXPORT'!$A:$AI,35,0),"-")</f>
        <v>James Agee</v>
      </c>
      <c r="T1167" s="4" t="str">
        <f>_xlfn.IFNA(VLOOKUP(A1167,'ACCESS EXPORT'!$A:$AJ,36,0),"-")</f>
        <v>Wanda Cruz</v>
      </c>
      <c r="U1167" s="4" t="str">
        <f>_xlfn.IFNA(VLOOKUP(A1167,'ACCESS EXPORT'!$A:$AK,37,0),"-")</f>
        <v>Cerner</v>
      </c>
      <c r="V1167" s="4" t="str">
        <f>_xlfn.IFNA(VLOOKUP(A1167,'ACCESS EXPORT'!$A:$AL,38,0),"-")</f>
        <v>N/A</v>
      </c>
      <c r="W1167" s="4" t="str">
        <f>_xlfn.IFNA(VLOOKUP(A1167,'ACCESS EXPORT'!$A:$AM,39,0),"-")</f>
        <v/>
      </c>
      <c r="X1167" s="4" t="str">
        <f>_xlfn.IFNA(VLOOKUP(A1167,'ACCESS EXPORT'!$A:$AN,40,0),"-")</f>
        <v>Libia Villaquiran / Jenny Green</v>
      </c>
      <c r="Y1167" s="26" t="str">
        <f>_xlfn.IFNA(VLOOKUP(A1167,'ACCESS EXPORT'!A:AO,41,0),"")</f>
        <v>Kristin Miller</v>
      </c>
      <c r="Z1167" s="26" t="str">
        <f>_xlfn.IFNA(VLOOKUP(A1167,'ACCESS EXPORT'!A:AP,42,0),"")</f>
        <v/>
      </c>
      <c r="AA1167" s="26" t="str">
        <f>_xlfn.IFNA(VLOOKUP(A1167,'ACCESS EXPORT'!A:AQ,43,0),"")</f>
        <v>Claire Pagan</v>
      </c>
    </row>
    <row r="1168" spans="1:27" ht="18.75" x14ac:dyDescent="0.25">
      <c r="A1168" s="33">
        <v>254</v>
      </c>
      <c r="B1168" s="10">
        <v>1812</v>
      </c>
      <c r="C1168" s="7" t="str">
        <f ca="1">IFERROR(UPPER(IF(AND('ACCESS EXPORT'!AA1168="",'ACCESS EXPORT'!Z1168=""),VLOOKUP(A1168,'ACCESS EXPORT'!$A:$AF,32,FALSE),(IF('ACCESS EXPORT'!AA1168&lt;&gt;"",CONCATENATE(VLOOKUP(A1168,'ACCESS EXPORT'!$A:$AF,32,FALSE)," (Closed",TEXT('ACCESS EXPORT'!AA1168," MM/DD/YYY)")),IF(TODAY()&lt;(('ACCESS EXPORT'!Z1168)+30),CONCATENATE(VLOOKUP(A1168,'ACCESS EXPORT'!$A:$AF,32,FALSE)," (Opens",TEXT('ACCESS EXPORT'!Z1168," MM/DD/YYY)")),VLOOKUP(A1168,'ACCESS EXPORT'!$A:$AF,32,FALSE)))))),"-")</f>
        <v>ADVENTHEALTH MEDICAL GROUP PEDIATRIC HOSPITALISTS AT CENTRAL FLORIDA</v>
      </c>
      <c r="D1168" s="3" t="str">
        <f ca="1">IFERROR(UPPER(IF(AND('ACCESS EXPORT'!AA1168="",'ACCESS EXPORT'!Z1168=""),VLOOKUP(A1168,'ACCESS EXPORT'!$A:$AF,28,FALSE),(IF('ACCESS EXPORT'!AA1168&lt;&gt;"",CONCATENATE(VLOOKUP(A1168,'ACCESS EXPORT'!$A:$AF,28,FALSE)," (Closed",TEXT('ACCESS EXPORT'!AA1168," MM/DD/YYY)")),IF(TODAY()&lt;(('ACCESS EXPORT'!Z1168)+30),CONCATENATE(VLOOKUP(A1168,'ACCESS EXPORT'!$A:$AF,28,FALSE)," (Opens",TEXT('ACCESS EXPORT'!Z1168," MM/DD/YYY)")),VLOOKUP(A1168,'ACCESS EXPORT'!$A:$AF,28,FALSE)))))),"-")</f>
        <v>FLORIDA HOSPITAL PEDIATRIC HOSPITALISTS</v>
      </c>
      <c r="E1168" s="3" t="str">
        <f>VLOOKUP($A1168,'ACCESS EXPORT'!$A:$AF,3,FALSE)</f>
        <v>8230</v>
      </c>
      <c r="F1168" s="3" t="str">
        <f>UPPER(CONCATENATE(VLOOKUP(A1168,'ACCESS EXPORT'!$A:$AF,4,FALSE)," ",VLOOKUP(A1168,'ACCESS EXPORT'!$A:$AF,5,FALSE)," ",VLOOKUP(A1168,'ACCESS EXPORT'!$A:$AF,6,FALSE)," ",VLOOKUP(A1168,'ACCESS EXPORT'!$A:$AA,7,FALSE)," ",VLOOKUP(A1168,'ACCESS EXPORT'!$A:$AA,8,FALSE)))</f>
        <v>1801 LEE RD SUITE 165 WINTER PARK FL 32789</v>
      </c>
      <c r="G1168" s="4" t="str">
        <f>UPPER(VLOOKUP($A1168,'ACCESS EXPORT'!$A:$AF,9,FALSE))</f>
        <v>ORANGE</v>
      </c>
      <c r="H1168" s="4" t="str">
        <f>_xlfn.IFNA(VLOOKUP($B1168,'ACCESS EXPORT'!$B:$J,9,FALSE),"")</f>
        <v>HB</v>
      </c>
      <c r="I1168" s="3" t="str">
        <f>CONCATENATE("(P)",VLOOKUP($A1168,'ACCESS EXPORT'!$A:$AF,11,FALSE)," (F)",VLOOKUP($A1168,'ACCESS EXPORT'!$A:$AF,29,FALSE))</f>
        <v>(P)(407) 975-0412 (F)(407)975-0413</v>
      </c>
      <c r="J1168" s="4" t="str">
        <f>UPPER(VLOOKUP($A1168,'ACCESS EXPORT'!$A:$AF,12,FALSE))</f>
        <v>PEDIATRIC HOSPITALIST</v>
      </c>
      <c r="K1168" s="4" t="str">
        <f>UPPER(VLOOKUP($A1168,'ACCESS EXPORT'!$A:$AF,13,FALSE))</f>
        <v>WILLIAM WINDER</v>
      </c>
      <c r="L1168" s="3" t="str">
        <f>IF(AND(VLOOKUP(A1168,'ACCESS EXPORT'!A:AE,1,0),'ACCESS EXPORT'!N1168=""),UPPER(CONCATENATE('ACCESS EXPORT'!AE1168)),IF(VLOOKUP(A1168,'ACCESS EXPORT'!A:AE,1,0),UPPER(CONCATENATE('ACCESS EXPORT'!N1168," "&amp;CHAR(10),'ACCESS EXPORT'!AE1168))))</f>
        <v>JAHAIRA BARBOT-JIMENEZ 
IAN MCCRACKEN (PRAC. ADMIN)</v>
      </c>
      <c r="M1168" s="4" t="str">
        <f>UPPER(VLOOKUP($A1168,'ACCESS EXPORT'!$A:$O,15,FALSE))</f>
        <v>ALLISON ALPERS (PM)</v>
      </c>
      <c r="N1168" s="4" t="str">
        <f ca="1">IF(AND('ACCESS EXPORT'!X1168="",'ACCESS EXPORT'!Y1168=""),IF('ACCESS EXPORT'!V1168&lt;&gt;"",(IF(TODAY()-'ACCESS EXPORT'!V1168&gt;=-60,UPPER(CONCATENATE(VLOOKUP(B1168,'ACCESS EXPORT'!$B:$P,15,FALSE),""&amp;CHAR(10)&amp;"(SEP",TEXT('ACCESS EXPORT'!V1168," MM/DD/YYY)"))),IF(TODAY()-'ACCESS EXPORT'!V1168&lt;0,UPPER(VLOOKUP(B1168,'ACCESS EXPORT'!$B:$P,15,FALSE)),UPPER(VLOOKUP(B1168,'ACCESS EXPORT'!$B:$P,15,FALSE))))),IF('ACCESS EXPORT'!U1168="",UPPER(VLOOKUP(B1168,'ACCESS EXPORT'!$B:$P,15,FALSE)),IF(TODAY()-'ACCESS EXPORT'!U1168&lt;=30,CONCATENATE(UPPER(VLOOKUP(B1168,'ACCESS EXPORT'!$B:$P,15,FALSE)),""&amp;CHAR(10)&amp;"(NEW",TEXT('ACCESS EXPORT'!U1168," MM/DD/YYY)")),IF(AND(TODAY()-'ACCESS EXPORT'!U1168&gt;30,TODAY()&gt;0),UPPER(VLOOKUP(B1168,'ACCESS EXPORT'!$B:$P,15,FALSE)))))),IF('ACCESS EXPORT'!Y1168&lt;&gt;"",UPPER(CONCATENATE(UPPER(VLOOKUP(B1168,'ACCESS EXPORT'!$B:$P,15,FALSE)),""&amp;CHAR(10)&amp;"(Transfer Out",TEXT('ACCESS EXPORT'!Y1168," MM/DD/YYY)"))),IF('ACCESS EXPORT'!X1168&lt;&gt;"",UPPER(CONCATENATE(UPPER(VLOOKUP(B1168,'ACCESS EXPORT'!$B:$P,15,FALSE)),""&amp;CHAR(10)&amp;"(Transfer In",TEXT('ACCESS EXPORT'!X1168," MM/DD/YYY)"))))))</f>
        <v>CHOKSHI, MAUSAM</v>
      </c>
      <c r="O1168" s="4" t="str">
        <f>_xlfn.IFNA(VLOOKUP(B1168,'ACCESS EXPORT'!$B:$Q,16,FALSE),"")</f>
        <v>PA-C</v>
      </c>
      <c r="P1168" s="4" t="str">
        <f>_xlfn.IFNA(VLOOKUP(B1168,'ACCESS EXPORT'!B:W,22,FALSE),"-")</f>
        <v>1851766331</v>
      </c>
      <c r="Q1168" s="4" t="str">
        <f>_xlfn.IFNA(VLOOKUP(A1168,'ACCESS EXPORT'!$A:$AG,33,0),"-")</f>
        <v>Aldis Leonardo</v>
      </c>
      <c r="R1168" s="4" t="str">
        <f>_xlfn.IFNA(VLOOKUP(A1168,'ACCESS EXPORT'!$A:$AH,34,0),"-")</f>
        <v>Linda Hopkins</v>
      </c>
      <c r="S1168" s="4" t="str">
        <f>_xlfn.IFNA(VLOOKUP(A1168,'ACCESS EXPORT'!$A:$AI,35,0),"-")</f>
        <v>James Agee</v>
      </c>
      <c r="T1168" s="4" t="str">
        <f>_xlfn.IFNA(VLOOKUP(A1168,'ACCESS EXPORT'!$A:$AJ,36,0),"-")</f>
        <v>Wanda Cruz</v>
      </c>
      <c r="U1168" s="4" t="str">
        <f>_xlfn.IFNA(VLOOKUP(A1168,'ACCESS EXPORT'!$A:$AK,37,0),"-")</f>
        <v>Cerner</v>
      </c>
      <c r="V1168" s="4" t="str">
        <f>_xlfn.IFNA(VLOOKUP(A1168,'ACCESS EXPORT'!$A:$AL,38,0),"-")</f>
        <v>N/A</v>
      </c>
      <c r="W1168" s="4" t="str">
        <f>_xlfn.IFNA(VLOOKUP(A1168,'ACCESS EXPORT'!$A:$AM,39,0),"-")</f>
        <v/>
      </c>
      <c r="X1168" s="4" t="str">
        <f>_xlfn.IFNA(VLOOKUP(A1168,'ACCESS EXPORT'!$A:$AN,40,0),"-")</f>
        <v>Libia Villaquiran / Jenny Green</v>
      </c>
      <c r="Y1168" s="26" t="str">
        <f>_xlfn.IFNA(VLOOKUP(A1168,'ACCESS EXPORT'!A:AO,41,0),"")</f>
        <v>Kristin Miller</v>
      </c>
      <c r="Z1168" s="26" t="str">
        <f>_xlfn.IFNA(VLOOKUP(A1168,'ACCESS EXPORT'!A:AP,42,0),"")</f>
        <v/>
      </c>
      <c r="AA1168" s="26" t="str">
        <f>_xlfn.IFNA(VLOOKUP(A1168,'ACCESS EXPORT'!A:AQ,43,0),"")</f>
        <v>Claire Pagan</v>
      </c>
    </row>
    <row r="1169" spans="1:27" ht="18.75" x14ac:dyDescent="0.25">
      <c r="A1169" s="33">
        <v>254</v>
      </c>
      <c r="B1169" s="10">
        <v>1554</v>
      </c>
      <c r="C1169" s="7" t="str">
        <f ca="1">IFERROR(UPPER(IF(AND('ACCESS EXPORT'!AA1169="",'ACCESS EXPORT'!Z1169=""),VLOOKUP(A1169,'ACCESS EXPORT'!$A:$AF,32,FALSE),(IF('ACCESS EXPORT'!AA1169&lt;&gt;"",CONCATENATE(VLOOKUP(A1169,'ACCESS EXPORT'!$A:$AF,32,FALSE)," (Closed",TEXT('ACCESS EXPORT'!AA1169," MM/DD/YYY)")),IF(TODAY()&lt;(('ACCESS EXPORT'!Z1169)+30),CONCATENATE(VLOOKUP(A1169,'ACCESS EXPORT'!$A:$AF,32,FALSE)," (Opens",TEXT('ACCESS EXPORT'!Z1169," MM/DD/YYY)")),VLOOKUP(A1169,'ACCESS EXPORT'!$A:$AF,32,FALSE)))))),"-")</f>
        <v>ADVENTHEALTH MEDICAL GROUP PEDIATRIC HOSPITALISTS AT CENTRAL FLORIDA</v>
      </c>
      <c r="D1169" s="3" t="str">
        <f ca="1">IFERROR(UPPER(IF(AND('ACCESS EXPORT'!AA1169="",'ACCESS EXPORT'!Z1169=""),VLOOKUP(A1169,'ACCESS EXPORT'!$A:$AF,28,FALSE),(IF('ACCESS EXPORT'!AA1169&lt;&gt;"",CONCATENATE(VLOOKUP(A1169,'ACCESS EXPORT'!$A:$AF,28,FALSE)," (Closed",TEXT('ACCESS EXPORT'!AA1169," MM/DD/YYY)")),IF(TODAY()&lt;(('ACCESS EXPORT'!Z1169)+30),CONCATENATE(VLOOKUP(A1169,'ACCESS EXPORT'!$A:$AF,28,FALSE)," (Opens",TEXT('ACCESS EXPORT'!Z1169," MM/DD/YYY)")),VLOOKUP(A1169,'ACCESS EXPORT'!$A:$AF,28,FALSE)))))),"-")</f>
        <v>FLORIDA HOSPITAL PEDIATRIC HOSPITALISTS</v>
      </c>
      <c r="E1169" s="3" t="str">
        <f>VLOOKUP($A1169,'ACCESS EXPORT'!$A:$AF,3,FALSE)</f>
        <v>8230</v>
      </c>
      <c r="F1169" s="3" t="str">
        <f>UPPER(CONCATENATE(VLOOKUP(A1169,'ACCESS EXPORT'!$A:$AF,4,FALSE)," ",VLOOKUP(A1169,'ACCESS EXPORT'!$A:$AF,5,FALSE)," ",VLOOKUP(A1169,'ACCESS EXPORT'!$A:$AF,6,FALSE)," ",VLOOKUP(A1169,'ACCESS EXPORT'!$A:$AA,7,FALSE)," ",VLOOKUP(A1169,'ACCESS EXPORT'!$A:$AA,8,FALSE)))</f>
        <v>1801 LEE RD SUITE 165 WINTER PARK FL 32789</v>
      </c>
      <c r="G1169" s="4" t="str">
        <f>UPPER(VLOOKUP($A1169,'ACCESS EXPORT'!$A:$AF,9,FALSE))</f>
        <v>ORANGE</v>
      </c>
      <c r="H1169" s="4" t="str">
        <f>_xlfn.IFNA(VLOOKUP($B1169,'ACCESS EXPORT'!$B:$J,9,FALSE),"")</f>
        <v>HB</v>
      </c>
      <c r="I1169" s="3" t="str">
        <f>CONCATENATE("(P)",VLOOKUP($A1169,'ACCESS EXPORT'!$A:$AF,11,FALSE)," (F)",VLOOKUP($A1169,'ACCESS EXPORT'!$A:$AF,29,FALSE))</f>
        <v>(P)(407) 975-0412 (F)(407)975-0413</v>
      </c>
      <c r="J1169" s="4" t="str">
        <f>UPPER(VLOOKUP($A1169,'ACCESS EXPORT'!$A:$AF,12,FALSE))</f>
        <v>PEDIATRIC HOSPITALIST</v>
      </c>
      <c r="K1169" s="4" t="str">
        <f>UPPER(VLOOKUP($A1169,'ACCESS EXPORT'!$A:$AF,13,FALSE))</f>
        <v>WILLIAM WINDER</v>
      </c>
      <c r="L1169" s="3" t="str">
        <f>IF(AND(VLOOKUP(A1169,'ACCESS EXPORT'!A:AE,1,0),'ACCESS EXPORT'!N1169=""),UPPER(CONCATENATE('ACCESS EXPORT'!AE1169)),IF(VLOOKUP(A1169,'ACCESS EXPORT'!A:AE,1,0),UPPER(CONCATENATE('ACCESS EXPORT'!N1169," "&amp;CHAR(10),'ACCESS EXPORT'!AE1169))))</f>
        <v>JAHAIRA BARBOT-JIMENEZ 
IAN MCCRACKEN (PRAC. ADMIN)</v>
      </c>
      <c r="M1169" s="4" t="str">
        <f>UPPER(VLOOKUP($A1169,'ACCESS EXPORT'!$A:$O,15,FALSE))</f>
        <v>ALLISON ALPERS (PM)</v>
      </c>
      <c r="N1169" s="4" t="str">
        <f ca="1">IF(AND('ACCESS EXPORT'!X1169="",'ACCESS EXPORT'!Y1169=""),IF('ACCESS EXPORT'!V1169&lt;&gt;"",(IF(TODAY()-'ACCESS EXPORT'!V1169&gt;=-60,UPPER(CONCATENATE(VLOOKUP(B1169,'ACCESS EXPORT'!$B:$P,15,FALSE),""&amp;CHAR(10)&amp;"(SEP",TEXT('ACCESS EXPORT'!V1169," MM/DD/YYY)"))),IF(TODAY()-'ACCESS EXPORT'!V1169&lt;0,UPPER(VLOOKUP(B1169,'ACCESS EXPORT'!$B:$P,15,FALSE)),UPPER(VLOOKUP(B1169,'ACCESS EXPORT'!$B:$P,15,FALSE))))),IF('ACCESS EXPORT'!U1169="",UPPER(VLOOKUP(B1169,'ACCESS EXPORT'!$B:$P,15,FALSE)),IF(TODAY()-'ACCESS EXPORT'!U1169&lt;=30,CONCATENATE(UPPER(VLOOKUP(B1169,'ACCESS EXPORT'!$B:$P,15,FALSE)),""&amp;CHAR(10)&amp;"(NEW",TEXT('ACCESS EXPORT'!U1169," MM/DD/YYY)")),IF(AND(TODAY()-'ACCESS EXPORT'!U1169&gt;30,TODAY()&gt;0),UPPER(VLOOKUP(B1169,'ACCESS EXPORT'!$B:$P,15,FALSE)))))),IF('ACCESS EXPORT'!Y1169&lt;&gt;"",UPPER(CONCATENATE(UPPER(VLOOKUP(B1169,'ACCESS EXPORT'!$B:$P,15,FALSE)),""&amp;CHAR(10)&amp;"(Transfer Out",TEXT('ACCESS EXPORT'!Y1169," MM/DD/YYY)"))),IF('ACCESS EXPORT'!X1169&lt;&gt;"",UPPER(CONCATENATE(UPPER(VLOOKUP(B1169,'ACCESS EXPORT'!$B:$P,15,FALSE)),""&amp;CHAR(10)&amp;"(Transfer In",TEXT('ACCESS EXPORT'!X1169," MM/DD/YYY)"))))))</f>
        <v>CATALA-BEAUCHAMP, AIXA IVONNE</v>
      </c>
      <c r="O1169" s="4" t="str">
        <f>_xlfn.IFNA(VLOOKUP(B1169,'ACCESS EXPORT'!$B:$Q,16,FALSE),"")</f>
        <v>APRN</v>
      </c>
      <c r="P1169" s="4" t="str">
        <f>_xlfn.IFNA(VLOOKUP(B1169,'ACCESS EXPORT'!B:W,22,FALSE),"-")</f>
        <v>1508895814</v>
      </c>
      <c r="Q1169" s="4" t="str">
        <f>_xlfn.IFNA(VLOOKUP(A1169,'ACCESS EXPORT'!$A:$AG,33,0),"-")</f>
        <v>Aldis Leonardo</v>
      </c>
      <c r="R1169" s="4" t="str">
        <f>_xlfn.IFNA(VLOOKUP(A1169,'ACCESS EXPORT'!$A:$AH,34,0),"-")</f>
        <v>Linda Hopkins</v>
      </c>
      <c r="S1169" s="4" t="str">
        <f>_xlfn.IFNA(VLOOKUP(A1169,'ACCESS EXPORT'!$A:$AI,35,0),"-")</f>
        <v>James Agee</v>
      </c>
      <c r="T1169" s="4" t="str">
        <f>_xlfn.IFNA(VLOOKUP(A1169,'ACCESS EXPORT'!$A:$AJ,36,0),"-")</f>
        <v>Wanda Cruz</v>
      </c>
      <c r="U1169" s="4" t="str">
        <f>_xlfn.IFNA(VLOOKUP(A1169,'ACCESS EXPORT'!$A:$AK,37,0),"-")</f>
        <v>Cerner</v>
      </c>
      <c r="V1169" s="4" t="str">
        <f>_xlfn.IFNA(VLOOKUP(A1169,'ACCESS EXPORT'!$A:$AL,38,0),"-")</f>
        <v>N/A</v>
      </c>
      <c r="W1169" s="4" t="str">
        <f>_xlfn.IFNA(VLOOKUP(A1169,'ACCESS EXPORT'!$A:$AM,39,0),"-")</f>
        <v/>
      </c>
      <c r="X1169" s="4" t="str">
        <f>_xlfn.IFNA(VLOOKUP(A1169,'ACCESS EXPORT'!$A:$AN,40,0),"-")</f>
        <v>Libia Villaquiran / Jenny Green</v>
      </c>
      <c r="Y1169" s="26" t="str">
        <f>_xlfn.IFNA(VLOOKUP(A1169,'ACCESS EXPORT'!A:AO,41,0),"")</f>
        <v>Kristin Miller</v>
      </c>
      <c r="Z1169" s="26" t="str">
        <f>_xlfn.IFNA(VLOOKUP(A1169,'ACCESS EXPORT'!A:AP,42,0),"")</f>
        <v/>
      </c>
      <c r="AA1169" s="26" t="str">
        <f>_xlfn.IFNA(VLOOKUP(A1169,'ACCESS EXPORT'!A:AQ,43,0),"")</f>
        <v>Claire Pagan</v>
      </c>
    </row>
    <row r="1170" spans="1:27" ht="18.75" x14ac:dyDescent="0.25">
      <c r="A1170" s="33">
        <v>254</v>
      </c>
      <c r="B1170" s="10">
        <v>1803</v>
      </c>
      <c r="C1170" s="7" t="str">
        <f ca="1">IFERROR(UPPER(IF(AND('ACCESS EXPORT'!AA1170="",'ACCESS EXPORT'!Z1170=""),VLOOKUP(A1170,'ACCESS EXPORT'!$A:$AF,32,FALSE),(IF('ACCESS EXPORT'!AA1170&lt;&gt;"",CONCATENATE(VLOOKUP(A1170,'ACCESS EXPORT'!$A:$AF,32,FALSE)," (Closed",TEXT('ACCESS EXPORT'!AA1170," MM/DD/YYY)")),IF(TODAY()&lt;(('ACCESS EXPORT'!Z1170)+30),CONCATENATE(VLOOKUP(A1170,'ACCESS EXPORT'!$A:$AF,32,FALSE)," (Opens",TEXT('ACCESS EXPORT'!Z1170," MM/DD/YYY)")),VLOOKUP(A1170,'ACCESS EXPORT'!$A:$AF,32,FALSE)))))),"-")</f>
        <v>ADVENTHEALTH MEDICAL GROUP PEDIATRIC HOSPITALISTS AT CENTRAL FLORIDA</v>
      </c>
      <c r="D1170" s="3" t="str">
        <f ca="1">IFERROR(UPPER(IF(AND('ACCESS EXPORT'!AA1170="",'ACCESS EXPORT'!Z1170=""),VLOOKUP(A1170,'ACCESS EXPORT'!$A:$AF,28,FALSE),(IF('ACCESS EXPORT'!AA1170&lt;&gt;"",CONCATENATE(VLOOKUP(A1170,'ACCESS EXPORT'!$A:$AF,28,FALSE)," (Closed",TEXT('ACCESS EXPORT'!AA1170," MM/DD/YYY)")),IF(TODAY()&lt;(('ACCESS EXPORT'!Z1170)+30),CONCATENATE(VLOOKUP(A1170,'ACCESS EXPORT'!$A:$AF,28,FALSE)," (Opens",TEXT('ACCESS EXPORT'!Z1170," MM/DD/YYY)")),VLOOKUP(A1170,'ACCESS EXPORT'!$A:$AF,28,FALSE)))))),"-")</f>
        <v>FLORIDA HOSPITAL PEDIATRIC HOSPITALISTS</v>
      </c>
      <c r="E1170" s="3" t="str">
        <f>VLOOKUP($A1170,'ACCESS EXPORT'!$A:$AF,3,FALSE)</f>
        <v>8230</v>
      </c>
      <c r="F1170" s="3" t="str">
        <f>UPPER(CONCATENATE(VLOOKUP(A1170,'ACCESS EXPORT'!$A:$AF,4,FALSE)," ",VLOOKUP(A1170,'ACCESS EXPORT'!$A:$AF,5,FALSE)," ",VLOOKUP(A1170,'ACCESS EXPORT'!$A:$AF,6,FALSE)," ",VLOOKUP(A1170,'ACCESS EXPORT'!$A:$AA,7,FALSE)," ",VLOOKUP(A1170,'ACCESS EXPORT'!$A:$AA,8,FALSE)))</f>
        <v>1801 LEE RD SUITE 165 WINTER PARK FL 32789</v>
      </c>
      <c r="G1170" s="4" t="str">
        <f>UPPER(VLOOKUP($A1170,'ACCESS EXPORT'!$A:$AF,9,FALSE))</f>
        <v>ORANGE</v>
      </c>
      <c r="H1170" s="4" t="str">
        <f>_xlfn.IFNA(VLOOKUP($B1170,'ACCESS EXPORT'!$B:$J,9,FALSE),"")</f>
        <v>HB</v>
      </c>
      <c r="I1170" s="3" t="str">
        <f>CONCATENATE("(P)",VLOOKUP($A1170,'ACCESS EXPORT'!$A:$AF,11,FALSE)," (F)",VLOOKUP($A1170,'ACCESS EXPORT'!$A:$AF,29,FALSE))</f>
        <v>(P)(407) 975-0412 (F)(407)975-0413</v>
      </c>
      <c r="J1170" s="4" t="str">
        <f>UPPER(VLOOKUP($A1170,'ACCESS EXPORT'!$A:$AF,12,FALSE))</f>
        <v>PEDIATRIC HOSPITALIST</v>
      </c>
      <c r="K1170" s="4" t="str">
        <f>UPPER(VLOOKUP($A1170,'ACCESS EXPORT'!$A:$AF,13,FALSE))</f>
        <v>WILLIAM WINDER</v>
      </c>
      <c r="L1170" s="3" t="str">
        <f>IF(AND(VLOOKUP(A1170,'ACCESS EXPORT'!A:AE,1,0),'ACCESS EXPORT'!N1170=""),UPPER(CONCATENATE('ACCESS EXPORT'!AE1170)),IF(VLOOKUP(A1170,'ACCESS EXPORT'!A:AE,1,0),UPPER(CONCATENATE('ACCESS EXPORT'!N1170," "&amp;CHAR(10),'ACCESS EXPORT'!AE1170))))</f>
        <v>JAHAIRA BARBOT-JIMENEZ 
IAN MCCRACKEN (PRAC. ADMIN)</v>
      </c>
      <c r="M1170" s="4" t="str">
        <f>UPPER(VLOOKUP($A1170,'ACCESS EXPORT'!$A:$O,15,FALSE))</f>
        <v>ALLISON ALPERS (PM)</v>
      </c>
      <c r="N1170" s="4" t="str">
        <f ca="1">IF(AND('ACCESS EXPORT'!X1170="",'ACCESS EXPORT'!Y1170=""),IF('ACCESS EXPORT'!V1170&lt;&gt;"",(IF(TODAY()-'ACCESS EXPORT'!V1170&gt;=-60,UPPER(CONCATENATE(VLOOKUP(B1170,'ACCESS EXPORT'!$B:$P,15,FALSE),""&amp;CHAR(10)&amp;"(SEP",TEXT('ACCESS EXPORT'!V1170," MM/DD/YYY)"))),IF(TODAY()-'ACCESS EXPORT'!V1170&lt;0,UPPER(VLOOKUP(B1170,'ACCESS EXPORT'!$B:$P,15,FALSE)),UPPER(VLOOKUP(B1170,'ACCESS EXPORT'!$B:$P,15,FALSE))))),IF('ACCESS EXPORT'!U1170="",UPPER(VLOOKUP(B1170,'ACCESS EXPORT'!$B:$P,15,FALSE)),IF(TODAY()-'ACCESS EXPORT'!U1170&lt;=30,CONCATENATE(UPPER(VLOOKUP(B1170,'ACCESS EXPORT'!$B:$P,15,FALSE)),""&amp;CHAR(10)&amp;"(NEW",TEXT('ACCESS EXPORT'!U1170," MM/DD/YYY)")),IF(AND(TODAY()-'ACCESS EXPORT'!U1170&gt;30,TODAY()&gt;0),UPPER(VLOOKUP(B1170,'ACCESS EXPORT'!$B:$P,15,FALSE)))))),IF('ACCESS EXPORT'!Y1170&lt;&gt;"",UPPER(CONCATENATE(UPPER(VLOOKUP(B1170,'ACCESS EXPORT'!$B:$P,15,FALSE)),""&amp;CHAR(10)&amp;"(Transfer Out",TEXT('ACCESS EXPORT'!Y1170," MM/DD/YYY)"))),IF('ACCESS EXPORT'!X1170&lt;&gt;"",UPPER(CONCATENATE(UPPER(VLOOKUP(B1170,'ACCESS EXPORT'!$B:$P,15,FALSE)),""&amp;CHAR(10)&amp;"(Transfer In",TEXT('ACCESS EXPORT'!X1170," MM/DD/YYY)"))))))</f>
        <v>WHITE, LAURA</v>
      </c>
      <c r="O1170" s="4" t="str">
        <f>_xlfn.IFNA(VLOOKUP(B1170,'ACCESS EXPORT'!$B:$Q,16,FALSE),"")</f>
        <v>APRN</v>
      </c>
      <c r="P1170" s="4" t="str">
        <f>_xlfn.IFNA(VLOOKUP(B1170,'ACCESS EXPORT'!B:W,22,FALSE),"-")</f>
        <v>1558815019</v>
      </c>
      <c r="Q1170" s="4" t="str">
        <f>_xlfn.IFNA(VLOOKUP(A1170,'ACCESS EXPORT'!$A:$AG,33,0),"-")</f>
        <v>Aldis Leonardo</v>
      </c>
      <c r="R1170" s="4" t="str">
        <f>_xlfn.IFNA(VLOOKUP(A1170,'ACCESS EXPORT'!$A:$AH,34,0),"-")</f>
        <v>Linda Hopkins</v>
      </c>
      <c r="S1170" s="4" t="str">
        <f>_xlfn.IFNA(VLOOKUP(A1170,'ACCESS EXPORT'!$A:$AI,35,0),"-")</f>
        <v>James Agee</v>
      </c>
      <c r="T1170" s="4" t="str">
        <f>_xlfn.IFNA(VLOOKUP(A1170,'ACCESS EXPORT'!$A:$AJ,36,0),"-")</f>
        <v>Wanda Cruz</v>
      </c>
      <c r="U1170" s="4" t="str">
        <f>_xlfn.IFNA(VLOOKUP(A1170,'ACCESS EXPORT'!$A:$AK,37,0),"-")</f>
        <v>Cerner</v>
      </c>
      <c r="V1170" s="4" t="str">
        <f>_xlfn.IFNA(VLOOKUP(A1170,'ACCESS EXPORT'!$A:$AL,38,0),"-")</f>
        <v>N/A</v>
      </c>
      <c r="W1170" s="4" t="str">
        <f>_xlfn.IFNA(VLOOKUP(A1170,'ACCESS EXPORT'!$A:$AM,39,0),"-")</f>
        <v/>
      </c>
      <c r="X1170" s="4" t="str">
        <f>_xlfn.IFNA(VLOOKUP(A1170,'ACCESS EXPORT'!$A:$AN,40,0),"-")</f>
        <v>Libia Villaquiran / Jenny Green</v>
      </c>
      <c r="Y1170" s="26" t="str">
        <f>_xlfn.IFNA(VLOOKUP(A1170,'ACCESS EXPORT'!A:AO,41,0),"")</f>
        <v>Kristin Miller</v>
      </c>
      <c r="Z1170" s="26" t="str">
        <f>_xlfn.IFNA(VLOOKUP(A1170,'ACCESS EXPORT'!A:AP,42,0),"")</f>
        <v/>
      </c>
      <c r="AA1170" s="26" t="str">
        <f>_xlfn.IFNA(VLOOKUP(A1170,'ACCESS EXPORT'!A:AQ,43,0),"")</f>
        <v>Claire Pagan</v>
      </c>
    </row>
    <row r="1171" spans="1:27" ht="18.75" x14ac:dyDescent="0.25">
      <c r="A1171" s="33">
        <v>254</v>
      </c>
      <c r="B1171" s="10">
        <v>1950</v>
      </c>
      <c r="C1171" s="7" t="str">
        <f ca="1">IFERROR(UPPER(IF(AND('ACCESS EXPORT'!AA1171="",'ACCESS EXPORT'!Z1171=""),VLOOKUP(A1171,'ACCESS EXPORT'!$A:$AF,32,FALSE),(IF('ACCESS EXPORT'!AA1171&lt;&gt;"",CONCATENATE(VLOOKUP(A1171,'ACCESS EXPORT'!$A:$AF,32,FALSE)," (Closed",TEXT('ACCESS EXPORT'!AA1171," MM/DD/YYY)")),IF(TODAY()&lt;(('ACCESS EXPORT'!Z1171)+30),CONCATENATE(VLOOKUP(A1171,'ACCESS EXPORT'!$A:$AF,32,FALSE)," (Opens",TEXT('ACCESS EXPORT'!Z1171," MM/DD/YYY)")),VLOOKUP(A1171,'ACCESS EXPORT'!$A:$AF,32,FALSE)))))),"-")</f>
        <v>ADVENTHEALTH MEDICAL GROUP PEDIATRIC HOSPITALISTS AT CENTRAL FLORIDA</v>
      </c>
      <c r="D1171" s="3" t="str">
        <f ca="1">IFERROR(UPPER(IF(AND('ACCESS EXPORT'!AA1171="",'ACCESS EXPORT'!Z1171=""),VLOOKUP(A1171,'ACCESS EXPORT'!$A:$AF,28,FALSE),(IF('ACCESS EXPORT'!AA1171&lt;&gt;"",CONCATENATE(VLOOKUP(A1171,'ACCESS EXPORT'!$A:$AF,28,FALSE)," (Closed",TEXT('ACCESS EXPORT'!AA1171," MM/DD/YYY)")),IF(TODAY()&lt;(('ACCESS EXPORT'!Z1171)+30),CONCATENATE(VLOOKUP(A1171,'ACCESS EXPORT'!$A:$AF,28,FALSE)," (Opens",TEXT('ACCESS EXPORT'!Z1171," MM/DD/YYY)")),VLOOKUP(A1171,'ACCESS EXPORT'!$A:$AF,28,FALSE)))))),"-")</f>
        <v>FLORIDA HOSPITAL PEDIATRIC HOSPITALISTS</v>
      </c>
      <c r="E1171" s="3" t="str">
        <f>VLOOKUP($A1171,'ACCESS EXPORT'!$A:$AF,3,FALSE)</f>
        <v>8230</v>
      </c>
      <c r="F1171" s="3" t="str">
        <f>UPPER(CONCATENATE(VLOOKUP(A1171,'ACCESS EXPORT'!$A:$AF,4,FALSE)," ",VLOOKUP(A1171,'ACCESS EXPORT'!$A:$AF,5,FALSE)," ",VLOOKUP(A1171,'ACCESS EXPORT'!$A:$AF,6,FALSE)," ",VLOOKUP(A1171,'ACCESS EXPORT'!$A:$AA,7,FALSE)," ",VLOOKUP(A1171,'ACCESS EXPORT'!$A:$AA,8,FALSE)))</f>
        <v>1801 LEE RD SUITE 165 WINTER PARK FL 32789</v>
      </c>
      <c r="G1171" s="4" t="str">
        <f>UPPER(VLOOKUP($A1171,'ACCESS EXPORT'!$A:$AF,9,FALSE))</f>
        <v>ORANGE</v>
      </c>
      <c r="H1171" s="4" t="str">
        <f>_xlfn.IFNA(VLOOKUP($B1171,'ACCESS EXPORT'!$B:$J,9,FALSE),"")</f>
        <v>HB</v>
      </c>
      <c r="I1171" s="3" t="str">
        <f>CONCATENATE("(P)",VLOOKUP($A1171,'ACCESS EXPORT'!$A:$AF,11,FALSE)," (F)",VLOOKUP($A1171,'ACCESS EXPORT'!$A:$AF,29,FALSE))</f>
        <v>(P)(407) 975-0412 (F)(407)975-0413</v>
      </c>
      <c r="J1171" s="4" t="str">
        <f>UPPER(VLOOKUP($A1171,'ACCESS EXPORT'!$A:$AF,12,FALSE))</f>
        <v>PEDIATRIC HOSPITALIST</v>
      </c>
      <c r="K1171" s="4" t="str">
        <f>UPPER(VLOOKUP($A1171,'ACCESS EXPORT'!$A:$AF,13,FALSE))</f>
        <v>WILLIAM WINDER</v>
      </c>
      <c r="L1171" s="3" t="str">
        <f>IF(AND(VLOOKUP(A1171,'ACCESS EXPORT'!A:AE,1,0),'ACCESS EXPORT'!N1171=""),UPPER(CONCATENATE('ACCESS EXPORT'!AE1171)),IF(VLOOKUP(A1171,'ACCESS EXPORT'!A:AE,1,0),UPPER(CONCATENATE('ACCESS EXPORT'!N1171," "&amp;CHAR(10),'ACCESS EXPORT'!AE1171))))</f>
        <v>JAHAIRA BARBOT-JIMENEZ 
IAN MCCRACKEN (PRAC. ADMIN)</v>
      </c>
      <c r="M1171" s="4" t="str">
        <f>UPPER(VLOOKUP($A1171,'ACCESS EXPORT'!$A:$O,15,FALSE))</f>
        <v>ALLISON ALPERS (PM)</v>
      </c>
      <c r="N1171" s="4" t="str">
        <f ca="1">IF(AND('ACCESS EXPORT'!X1171="",'ACCESS EXPORT'!Y1171=""),IF('ACCESS EXPORT'!V1171&lt;&gt;"",(IF(TODAY()-'ACCESS EXPORT'!V1171&gt;=-60,UPPER(CONCATENATE(VLOOKUP(B1171,'ACCESS EXPORT'!$B:$P,15,FALSE),""&amp;CHAR(10)&amp;"(SEP",TEXT('ACCESS EXPORT'!V1171," MM/DD/YYY)"))),IF(TODAY()-'ACCESS EXPORT'!V1171&lt;0,UPPER(VLOOKUP(B1171,'ACCESS EXPORT'!$B:$P,15,FALSE)),UPPER(VLOOKUP(B1171,'ACCESS EXPORT'!$B:$P,15,FALSE))))),IF('ACCESS EXPORT'!U1171="",UPPER(VLOOKUP(B1171,'ACCESS EXPORT'!$B:$P,15,FALSE)),IF(TODAY()-'ACCESS EXPORT'!U1171&lt;=30,CONCATENATE(UPPER(VLOOKUP(B1171,'ACCESS EXPORT'!$B:$P,15,FALSE)),""&amp;CHAR(10)&amp;"(NEW",TEXT('ACCESS EXPORT'!U1171," MM/DD/YYY)")),IF(AND(TODAY()-'ACCESS EXPORT'!U1171&gt;30,TODAY()&gt;0),UPPER(VLOOKUP(B1171,'ACCESS EXPORT'!$B:$P,15,FALSE)))))),IF('ACCESS EXPORT'!Y1171&lt;&gt;"",UPPER(CONCATENATE(UPPER(VLOOKUP(B1171,'ACCESS EXPORT'!$B:$P,15,FALSE)),""&amp;CHAR(10)&amp;"(Transfer Out",TEXT('ACCESS EXPORT'!Y1171," MM/DD/YYY)"))),IF('ACCESS EXPORT'!X1171&lt;&gt;"",UPPER(CONCATENATE(UPPER(VLOOKUP(B1171,'ACCESS EXPORT'!$B:$P,15,FALSE)),""&amp;CHAR(10)&amp;"(Transfer In",TEXT('ACCESS EXPORT'!X1171," MM/DD/YYY)"))))))</f>
        <v>PAULINO-SINGH, LILLIAN</v>
      </c>
      <c r="O1171" s="4" t="str">
        <f>_xlfn.IFNA(VLOOKUP(B1171,'ACCESS EXPORT'!$B:$Q,16,FALSE),"")</f>
        <v>PA-C</v>
      </c>
      <c r="P1171" s="4" t="str">
        <f>_xlfn.IFNA(VLOOKUP(B1171,'ACCESS EXPORT'!B:W,22,FALSE),"-")</f>
        <v>1841347671</v>
      </c>
      <c r="Q1171" s="4" t="str">
        <f>_xlfn.IFNA(VLOOKUP(A1171,'ACCESS EXPORT'!$A:$AG,33,0),"-")</f>
        <v>Aldis Leonardo</v>
      </c>
      <c r="R1171" s="4" t="str">
        <f>_xlfn.IFNA(VLOOKUP(A1171,'ACCESS EXPORT'!$A:$AH,34,0),"-")</f>
        <v>Linda Hopkins</v>
      </c>
      <c r="S1171" s="4" t="str">
        <f>_xlfn.IFNA(VLOOKUP(A1171,'ACCESS EXPORT'!$A:$AI,35,0),"-")</f>
        <v>James Agee</v>
      </c>
      <c r="T1171" s="4" t="str">
        <f>_xlfn.IFNA(VLOOKUP(A1171,'ACCESS EXPORT'!$A:$AJ,36,0),"-")</f>
        <v>Wanda Cruz</v>
      </c>
      <c r="U1171" s="4" t="str">
        <f>_xlfn.IFNA(VLOOKUP(A1171,'ACCESS EXPORT'!$A:$AK,37,0),"-")</f>
        <v>Cerner</v>
      </c>
      <c r="V1171" s="4" t="str">
        <f>_xlfn.IFNA(VLOOKUP(A1171,'ACCESS EXPORT'!$A:$AL,38,0),"-")</f>
        <v>N/A</v>
      </c>
      <c r="W1171" s="4" t="str">
        <f>_xlfn.IFNA(VLOOKUP(A1171,'ACCESS EXPORT'!$A:$AM,39,0),"-")</f>
        <v/>
      </c>
      <c r="X1171" s="4" t="str">
        <f>_xlfn.IFNA(VLOOKUP(A1171,'ACCESS EXPORT'!$A:$AN,40,0),"-")</f>
        <v>Libia Villaquiran / Jenny Green</v>
      </c>
      <c r="Y1171" s="26" t="str">
        <f>_xlfn.IFNA(VLOOKUP(A1171,'ACCESS EXPORT'!A:AO,41,0),"")</f>
        <v>Kristin Miller</v>
      </c>
      <c r="Z1171" s="26" t="str">
        <f>_xlfn.IFNA(VLOOKUP(A1171,'ACCESS EXPORT'!A:AP,42,0),"")</f>
        <v/>
      </c>
      <c r="AA1171" s="26" t="str">
        <f>_xlfn.IFNA(VLOOKUP(A1171,'ACCESS EXPORT'!A:AQ,43,0),"")</f>
        <v>Claire Pagan</v>
      </c>
    </row>
    <row r="1172" spans="1:27" ht="37.5" customHeight="1" x14ac:dyDescent="0.25">
      <c r="A1172" s="33">
        <v>257</v>
      </c>
      <c r="B1172" s="10">
        <v>1577</v>
      </c>
      <c r="C1172" s="7" t="str">
        <f ca="1">IFERROR(UPPER(IF(AND('ACCESS EXPORT'!AA1172="",'ACCESS EXPORT'!Z1172=""),VLOOKUP(A1172,'ACCESS EXPORT'!$A:$AF,32,FALSE),(IF('ACCESS EXPORT'!AA1172&lt;&gt;"",CONCATENATE(VLOOKUP(A1172,'ACCESS EXPORT'!$A:$AF,32,FALSE)," (Closed",TEXT('ACCESS EXPORT'!AA1172," MM/DD/YYY)")),IF(TODAY()&lt;(('ACCESS EXPORT'!Z1172)+30),CONCATENATE(VLOOKUP(A1172,'ACCESS EXPORT'!$A:$AF,32,FALSE)," (Opens",TEXT('ACCESS EXPORT'!Z1172," MM/DD/YYY)")),VLOOKUP(A1172,'ACCESS EXPORT'!$A:$AF,32,FALSE)))))),"-")</f>
        <v>ADVENTHEALTH MEDICAL GROUP PEDIATRIC CRITICAL CARE AT CENTRAL FLORIDA</v>
      </c>
      <c r="D1172" s="3" t="str">
        <f ca="1">IFERROR(UPPER(IF(AND('ACCESS EXPORT'!AA1172="",'ACCESS EXPORT'!Z1172=""),VLOOKUP(A1172,'ACCESS EXPORT'!$A:$AF,28,FALSE),(IF('ACCESS EXPORT'!AA1172&lt;&gt;"",CONCATENATE(VLOOKUP(A1172,'ACCESS EXPORT'!$A:$AF,28,FALSE)," (Closed",TEXT('ACCESS EXPORT'!AA1172," MM/DD/YYY)")),IF(TODAY()&lt;(('ACCESS EXPORT'!Z1172)+30),CONCATENATE(VLOOKUP(A1172,'ACCESS EXPORT'!$A:$AF,28,FALSE)," (Opens",TEXT('ACCESS EXPORT'!Z1172," MM/DD/YYY)")),VLOOKUP(A1172,'ACCESS EXPORT'!$A:$AF,28,FALSE)))))),"-")</f>
        <v>FLORIDA HOSPITAL PEDIATRIC INTENSIVISTS</v>
      </c>
      <c r="E1172" s="3" t="str">
        <f>VLOOKUP($A1172,'ACCESS EXPORT'!$A:$AF,3,FALSE)</f>
        <v>8240</v>
      </c>
      <c r="F1172" s="3" t="str">
        <f>UPPER(CONCATENATE(VLOOKUP(A1172,'ACCESS EXPORT'!$A:$AF,4,FALSE)," ",VLOOKUP(A1172,'ACCESS EXPORT'!$A:$AF,5,FALSE)," ",VLOOKUP(A1172,'ACCESS EXPORT'!$A:$AF,6,FALSE)," ",VLOOKUP(A1172,'ACCESS EXPORT'!$A:$AA,7,FALSE)," ",VLOOKUP(A1172,'ACCESS EXPORT'!$A:$AA,8,FALSE)))</f>
        <v>1801 LEE RD SUITE 165 WINTER PARK FL 32789</v>
      </c>
      <c r="G1172" s="4" t="str">
        <f>UPPER(VLOOKUP($A1172,'ACCESS EXPORT'!$A:$AF,9,FALSE))</f>
        <v>ORANGE</v>
      </c>
      <c r="H1172" s="4" t="str">
        <f>_xlfn.IFNA(VLOOKUP($B1172,'ACCESS EXPORT'!$B:$J,9,FALSE),"")</f>
        <v>HB</v>
      </c>
      <c r="I1172" s="3" t="str">
        <f>CONCATENATE("(P)",VLOOKUP($A1172,'ACCESS EXPORT'!$A:$AF,11,FALSE)," (F)",VLOOKUP($A1172,'ACCESS EXPORT'!$A:$AF,29,FALSE))</f>
        <v>(P)(407)975-0410 (F)(407)975-0411</v>
      </c>
      <c r="J1172" s="4" t="str">
        <f>UPPER(VLOOKUP($A1172,'ACCESS EXPORT'!$A:$AF,12,FALSE))</f>
        <v>PEDIATRIC INTENSIVIST</v>
      </c>
      <c r="K1172" s="4" t="str">
        <f>UPPER(VLOOKUP($A1172,'ACCESS EXPORT'!$A:$AF,13,FALSE))</f>
        <v>WILLIAM WINDER</v>
      </c>
      <c r="L1172" s="3" t="str">
        <f>IF(AND(VLOOKUP(A1172,'ACCESS EXPORT'!A:AE,1,0),'ACCESS EXPORT'!N1172=""),UPPER(CONCATENATE('ACCESS EXPORT'!AE1172)),IF(VLOOKUP(A1172,'ACCESS EXPORT'!A:AE,1,0),UPPER(CONCATENATE('ACCESS EXPORT'!N1172," "&amp;CHAR(10),'ACCESS EXPORT'!AE1172))))</f>
        <v>JAHAIRA BARBOT-JIMENEZ 
IAN MCCRACKEN (PRAC. ADMIN)</v>
      </c>
      <c r="M1172" s="4" t="str">
        <f>UPPER(VLOOKUP($A1172,'ACCESS EXPORT'!$A:$O,15,FALSE))</f>
        <v>ALLISON ALPERS (PM)</v>
      </c>
      <c r="N1172" s="4" t="str">
        <f ca="1">IF(AND('ACCESS EXPORT'!X1172="",'ACCESS EXPORT'!Y1172=""),IF('ACCESS EXPORT'!V1172&lt;&gt;"",(IF(TODAY()-'ACCESS EXPORT'!V1172&gt;=-60,UPPER(CONCATENATE(VLOOKUP(B1172,'ACCESS EXPORT'!$B:$P,15,FALSE),""&amp;CHAR(10)&amp;"(SEP",TEXT('ACCESS EXPORT'!V1172," MM/DD/YYY)"))),IF(TODAY()-'ACCESS EXPORT'!V1172&lt;0,UPPER(VLOOKUP(B1172,'ACCESS EXPORT'!$B:$P,15,FALSE)),UPPER(VLOOKUP(B1172,'ACCESS EXPORT'!$B:$P,15,FALSE))))),IF('ACCESS EXPORT'!U1172="",UPPER(VLOOKUP(B1172,'ACCESS EXPORT'!$B:$P,15,FALSE)),IF(TODAY()-'ACCESS EXPORT'!U1172&lt;=30,CONCATENATE(UPPER(VLOOKUP(B1172,'ACCESS EXPORT'!$B:$P,15,FALSE)),""&amp;CHAR(10)&amp;"(NEW",TEXT('ACCESS EXPORT'!U1172," MM/DD/YYY)")),IF(AND(TODAY()-'ACCESS EXPORT'!U1172&gt;30,TODAY()&gt;0),UPPER(VLOOKUP(B1172,'ACCESS EXPORT'!$B:$P,15,FALSE)))))),IF('ACCESS EXPORT'!Y1172&lt;&gt;"",UPPER(CONCATENATE(UPPER(VLOOKUP(B1172,'ACCESS EXPORT'!$B:$P,15,FALSE)),""&amp;CHAR(10)&amp;"(Transfer Out",TEXT('ACCESS EXPORT'!Y1172," MM/DD/YYY)"))),IF('ACCESS EXPORT'!X1172&lt;&gt;"",UPPER(CONCATENATE(UPPER(VLOOKUP(B1172,'ACCESS EXPORT'!$B:$P,15,FALSE)),""&amp;CHAR(10)&amp;"(Transfer In",TEXT('ACCESS EXPORT'!X1172," MM/DD/YYY)"))))))</f>
        <v>NG, VICKY</v>
      </c>
      <c r="O1172" s="4" t="str">
        <f>_xlfn.IFNA(VLOOKUP(B1172,'ACCESS EXPORT'!$B:$Q,16,FALSE),"")</f>
        <v>APRN</v>
      </c>
      <c r="P1172" s="4" t="str">
        <f>_xlfn.IFNA(VLOOKUP(B1172,'ACCESS EXPORT'!B:W,22,FALSE),"-")</f>
        <v>1093999229</v>
      </c>
      <c r="Q1172" s="4" t="str">
        <f>_xlfn.IFNA(VLOOKUP(A1172,'ACCESS EXPORT'!$A:$AG,33,0),"-")</f>
        <v>Aldis Leonardo</v>
      </c>
      <c r="R1172" s="4" t="str">
        <f>_xlfn.IFNA(VLOOKUP(A1172,'ACCESS EXPORT'!$A:$AH,34,0),"-")</f>
        <v>Linda Hopkins</v>
      </c>
      <c r="S1172" s="4" t="str">
        <f>_xlfn.IFNA(VLOOKUP(A1172,'ACCESS EXPORT'!$A:$AI,35,0),"-")</f>
        <v>James Agee</v>
      </c>
      <c r="T1172" s="4" t="str">
        <f>_xlfn.IFNA(VLOOKUP(A1172,'ACCESS EXPORT'!$A:$AJ,36,0),"-")</f>
        <v>Wanda Cruz</v>
      </c>
      <c r="U1172" s="4" t="str">
        <f>_xlfn.IFNA(VLOOKUP(A1172,'ACCESS EXPORT'!$A:$AK,37,0),"-")</f>
        <v>Cerner</v>
      </c>
      <c r="V1172" s="4" t="str">
        <f>_xlfn.IFNA(VLOOKUP(A1172,'ACCESS EXPORT'!$A:$AL,38,0),"-")</f>
        <v>N/A</v>
      </c>
      <c r="W1172" s="4" t="str">
        <f>_xlfn.IFNA(VLOOKUP(A1172,'ACCESS EXPORT'!$A:$AM,39,0),"-")</f>
        <v/>
      </c>
      <c r="X1172" s="4" t="str">
        <f>_xlfn.IFNA(VLOOKUP(A1172,'ACCESS EXPORT'!$A:$AN,40,0),"-")</f>
        <v>Libia Villaquiran / Jenny Green</v>
      </c>
      <c r="Y1172" s="26" t="str">
        <f>_xlfn.IFNA(VLOOKUP(A1172,'ACCESS EXPORT'!A:AO,41,0),"")</f>
        <v>Kristin Miller</v>
      </c>
      <c r="Z1172" s="26" t="str">
        <f>_xlfn.IFNA(VLOOKUP(A1172,'ACCESS EXPORT'!A:AP,42,0),"")</f>
        <v/>
      </c>
      <c r="AA1172" s="26" t="str">
        <f>_xlfn.IFNA(VLOOKUP(A1172,'ACCESS EXPORT'!A:AQ,43,0),"")</f>
        <v>Claire Pagan</v>
      </c>
    </row>
    <row r="1173" spans="1:27" ht="18.75" x14ac:dyDescent="0.25">
      <c r="A1173" s="33">
        <v>257</v>
      </c>
      <c r="B1173" s="10">
        <v>1969</v>
      </c>
      <c r="C1173" s="7" t="str">
        <f ca="1">IFERROR(UPPER(IF(AND('ACCESS EXPORT'!AA1173="",'ACCESS EXPORT'!Z1173=""),VLOOKUP(A1173,'ACCESS EXPORT'!$A:$AF,32,FALSE),(IF('ACCESS EXPORT'!AA1173&lt;&gt;"",CONCATENATE(VLOOKUP(A1173,'ACCESS EXPORT'!$A:$AF,32,FALSE)," (Closed",TEXT('ACCESS EXPORT'!AA1173," MM/DD/YYY)")),IF(TODAY()&lt;(('ACCESS EXPORT'!Z1173)+30),CONCATENATE(VLOOKUP(A1173,'ACCESS EXPORT'!$A:$AF,32,FALSE)," (Opens",TEXT('ACCESS EXPORT'!Z1173," MM/DD/YYY)")),VLOOKUP(A1173,'ACCESS EXPORT'!$A:$AF,32,FALSE)))))),"-")</f>
        <v>ADVENTHEALTH MEDICAL GROUP PEDIATRIC CRITICAL CARE AT CENTRAL FLORIDA</v>
      </c>
      <c r="D1173" s="3" t="str">
        <f ca="1">IFERROR(UPPER(IF(AND('ACCESS EXPORT'!AA1173="",'ACCESS EXPORT'!Z1173=""),VLOOKUP(A1173,'ACCESS EXPORT'!$A:$AF,28,FALSE),(IF('ACCESS EXPORT'!AA1173&lt;&gt;"",CONCATENATE(VLOOKUP(A1173,'ACCESS EXPORT'!$A:$AF,28,FALSE)," (Closed",TEXT('ACCESS EXPORT'!AA1173," MM/DD/YYY)")),IF(TODAY()&lt;(('ACCESS EXPORT'!Z1173)+30),CONCATENATE(VLOOKUP(A1173,'ACCESS EXPORT'!$A:$AF,28,FALSE)," (Opens",TEXT('ACCESS EXPORT'!Z1173," MM/DD/YYY)")),VLOOKUP(A1173,'ACCESS EXPORT'!$A:$AF,28,FALSE)))))),"-")</f>
        <v>FLORIDA HOSPITAL PEDIATRIC INTENSIVISTS</v>
      </c>
      <c r="E1173" s="3" t="str">
        <f>VLOOKUP($A1173,'ACCESS EXPORT'!$A:$AF,3,FALSE)</f>
        <v>8240</v>
      </c>
      <c r="F1173" s="3" t="str">
        <f>UPPER(CONCATENATE(VLOOKUP(A1173,'ACCESS EXPORT'!$A:$AF,4,FALSE)," ",VLOOKUP(A1173,'ACCESS EXPORT'!$A:$AF,5,FALSE)," ",VLOOKUP(A1173,'ACCESS EXPORT'!$A:$AF,6,FALSE)," ",VLOOKUP(A1173,'ACCESS EXPORT'!$A:$AA,7,FALSE)," ",VLOOKUP(A1173,'ACCESS EXPORT'!$A:$AA,8,FALSE)))</f>
        <v>1801 LEE RD SUITE 165 WINTER PARK FL 32789</v>
      </c>
      <c r="G1173" s="4" t="str">
        <f>UPPER(VLOOKUP($A1173,'ACCESS EXPORT'!$A:$AF,9,FALSE))</f>
        <v>ORANGE</v>
      </c>
      <c r="H1173" s="4" t="str">
        <f>_xlfn.IFNA(VLOOKUP($B1173,'ACCESS EXPORT'!$B:$J,9,FALSE),"")</f>
        <v>HB</v>
      </c>
      <c r="I1173" s="3" t="str">
        <f>CONCATENATE("(P)",VLOOKUP($A1173,'ACCESS EXPORT'!$A:$AF,11,FALSE)," (F)",VLOOKUP($A1173,'ACCESS EXPORT'!$A:$AF,29,FALSE))</f>
        <v>(P)(407)975-0410 (F)(407)975-0411</v>
      </c>
      <c r="J1173" s="4" t="str">
        <f>UPPER(VLOOKUP($A1173,'ACCESS EXPORT'!$A:$AF,12,FALSE))</f>
        <v>PEDIATRIC INTENSIVIST</v>
      </c>
      <c r="K1173" s="4" t="str">
        <f>UPPER(VLOOKUP($A1173,'ACCESS EXPORT'!$A:$AF,13,FALSE))</f>
        <v>WILLIAM WINDER</v>
      </c>
      <c r="L1173" s="3" t="str">
        <f>IF(AND(VLOOKUP(A1173,'ACCESS EXPORT'!A:AE,1,0),'ACCESS EXPORT'!N1173=""),UPPER(CONCATENATE('ACCESS EXPORT'!AE1173)),IF(VLOOKUP(A1173,'ACCESS EXPORT'!A:AE,1,0),UPPER(CONCATENATE('ACCESS EXPORT'!N1173," "&amp;CHAR(10),'ACCESS EXPORT'!AE1173))))</f>
        <v>JAHAIRA BARBOT-JIMENEZ 
IAN MCCRACKEN (PRAC. ADMIN)</v>
      </c>
      <c r="M1173" s="4" t="str">
        <f>UPPER(VLOOKUP($A1173,'ACCESS EXPORT'!$A:$O,15,FALSE))</f>
        <v>ALLISON ALPERS (PM)</v>
      </c>
      <c r="N1173" s="4" t="str">
        <f ca="1">IF(AND('ACCESS EXPORT'!X1173="",'ACCESS EXPORT'!Y1173=""),IF('ACCESS EXPORT'!V1173&lt;&gt;"",(IF(TODAY()-'ACCESS EXPORT'!V1173&gt;=-60,UPPER(CONCATENATE(VLOOKUP(B1173,'ACCESS EXPORT'!$B:$P,15,FALSE),""&amp;CHAR(10)&amp;"(SEP",TEXT('ACCESS EXPORT'!V1173," MM/DD/YYY)"))),IF(TODAY()-'ACCESS EXPORT'!V1173&lt;0,UPPER(VLOOKUP(B1173,'ACCESS EXPORT'!$B:$P,15,FALSE)),UPPER(VLOOKUP(B1173,'ACCESS EXPORT'!$B:$P,15,FALSE))))),IF('ACCESS EXPORT'!U1173="",UPPER(VLOOKUP(B1173,'ACCESS EXPORT'!$B:$P,15,FALSE)),IF(TODAY()-'ACCESS EXPORT'!U1173&lt;=30,CONCATENATE(UPPER(VLOOKUP(B1173,'ACCESS EXPORT'!$B:$P,15,FALSE)),""&amp;CHAR(10)&amp;"(NEW",TEXT('ACCESS EXPORT'!U1173," MM/DD/YYY)")),IF(AND(TODAY()-'ACCESS EXPORT'!U1173&gt;30,TODAY()&gt;0),UPPER(VLOOKUP(B1173,'ACCESS EXPORT'!$B:$P,15,FALSE)))))),IF('ACCESS EXPORT'!Y1173&lt;&gt;"",UPPER(CONCATENATE(UPPER(VLOOKUP(B1173,'ACCESS EXPORT'!$B:$P,15,FALSE)),""&amp;CHAR(10)&amp;"(Transfer Out",TEXT('ACCESS EXPORT'!Y1173," MM/DD/YYY)"))),IF('ACCESS EXPORT'!X1173&lt;&gt;"",UPPER(CONCATENATE(UPPER(VLOOKUP(B1173,'ACCESS EXPORT'!$B:$P,15,FALSE)),""&amp;CHAR(10)&amp;"(Transfer In",TEXT('ACCESS EXPORT'!X1173," MM/DD/YYY)"))))))</f>
        <v>SINGH, AMRITA DEVI</v>
      </c>
      <c r="O1173" s="4" t="str">
        <f>_xlfn.IFNA(VLOOKUP(B1173,'ACCESS EXPORT'!$B:$Q,16,FALSE),"")</f>
        <v>APRN</v>
      </c>
      <c r="P1173" s="4" t="str">
        <f>_xlfn.IFNA(VLOOKUP(B1173,'ACCESS EXPORT'!B:W,22,FALSE),"-")</f>
        <v>1235646621</v>
      </c>
      <c r="Q1173" s="4" t="str">
        <f>_xlfn.IFNA(VLOOKUP(A1173,'ACCESS EXPORT'!$A:$AG,33,0),"-")</f>
        <v>Aldis Leonardo</v>
      </c>
      <c r="R1173" s="4" t="str">
        <f>_xlfn.IFNA(VLOOKUP(A1173,'ACCESS EXPORT'!$A:$AH,34,0),"-")</f>
        <v>Linda Hopkins</v>
      </c>
      <c r="S1173" s="4" t="str">
        <f>_xlfn.IFNA(VLOOKUP(A1173,'ACCESS EXPORT'!$A:$AI,35,0),"-")</f>
        <v>James Agee</v>
      </c>
      <c r="T1173" s="4" t="str">
        <f>_xlfn.IFNA(VLOOKUP(A1173,'ACCESS EXPORT'!$A:$AJ,36,0),"-")</f>
        <v>Wanda Cruz</v>
      </c>
      <c r="U1173" s="4" t="str">
        <f>_xlfn.IFNA(VLOOKUP(A1173,'ACCESS EXPORT'!$A:$AK,37,0),"-")</f>
        <v>Cerner</v>
      </c>
      <c r="V1173" s="4" t="str">
        <f>_xlfn.IFNA(VLOOKUP(A1173,'ACCESS EXPORT'!$A:$AL,38,0),"-")</f>
        <v>N/A</v>
      </c>
      <c r="W1173" s="4" t="str">
        <f>_xlfn.IFNA(VLOOKUP(A1173,'ACCESS EXPORT'!$A:$AM,39,0),"-")</f>
        <v/>
      </c>
      <c r="X1173" s="4" t="str">
        <f>_xlfn.IFNA(VLOOKUP(A1173,'ACCESS EXPORT'!$A:$AN,40,0),"-")</f>
        <v>Libia Villaquiran / Jenny Green</v>
      </c>
      <c r="Y1173" s="26" t="str">
        <f>_xlfn.IFNA(VLOOKUP(A1173,'ACCESS EXPORT'!A:AO,41,0),"")</f>
        <v>Kristin Miller</v>
      </c>
      <c r="Z1173" s="26" t="str">
        <f>_xlfn.IFNA(VLOOKUP(A1173,'ACCESS EXPORT'!A:AP,42,0),"")</f>
        <v/>
      </c>
      <c r="AA1173" s="26" t="str">
        <f>_xlfn.IFNA(VLOOKUP(A1173,'ACCESS EXPORT'!A:AQ,43,0),"")</f>
        <v>Claire Pagan</v>
      </c>
    </row>
    <row r="1174" spans="1:27" ht="18.75" x14ac:dyDescent="0.25">
      <c r="A1174" s="33">
        <v>257</v>
      </c>
      <c r="B1174" s="10">
        <v>2009</v>
      </c>
      <c r="C1174" s="7" t="str">
        <f ca="1">IFERROR(UPPER(IF(AND('ACCESS EXPORT'!AA1174="",'ACCESS EXPORT'!Z1174=""),VLOOKUP(A1174,'ACCESS EXPORT'!$A:$AF,32,FALSE),(IF('ACCESS EXPORT'!AA1174&lt;&gt;"",CONCATENATE(VLOOKUP(A1174,'ACCESS EXPORT'!$A:$AF,32,FALSE)," (Closed",TEXT('ACCESS EXPORT'!AA1174," MM/DD/YYY)")),IF(TODAY()&lt;(('ACCESS EXPORT'!Z1174)+30),CONCATENATE(VLOOKUP(A1174,'ACCESS EXPORT'!$A:$AF,32,FALSE)," (Opens",TEXT('ACCESS EXPORT'!Z1174," MM/DD/YYY)")),VLOOKUP(A1174,'ACCESS EXPORT'!$A:$AF,32,FALSE)))))),"-")</f>
        <v>ADVENTHEALTH MEDICAL GROUP PEDIATRIC CRITICAL CARE AT CENTRAL FLORIDA</v>
      </c>
      <c r="D1174" s="3" t="str">
        <f ca="1">IFERROR(UPPER(IF(AND('ACCESS EXPORT'!AA1174="",'ACCESS EXPORT'!Z1174=""),VLOOKUP(A1174,'ACCESS EXPORT'!$A:$AF,28,FALSE),(IF('ACCESS EXPORT'!AA1174&lt;&gt;"",CONCATENATE(VLOOKUP(A1174,'ACCESS EXPORT'!$A:$AF,28,FALSE)," (Closed",TEXT('ACCESS EXPORT'!AA1174," MM/DD/YYY)")),IF(TODAY()&lt;(('ACCESS EXPORT'!Z1174)+30),CONCATENATE(VLOOKUP(A1174,'ACCESS EXPORT'!$A:$AF,28,FALSE)," (Opens",TEXT('ACCESS EXPORT'!Z1174," MM/DD/YYY)")),VLOOKUP(A1174,'ACCESS EXPORT'!$A:$AF,28,FALSE)))))),"-")</f>
        <v>FLORIDA HOSPITAL PEDIATRIC INTENSIVISTS</v>
      </c>
      <c r="E1174" s="3" t="str">
        <f>VLOOKUP($A1174,'ACCESS EXPORT'!$A:$AF,3,FALSE)</f>
        <v>8240</v>
      </c>
      <c r="F1174" s="3" t="str">
        <f>UPPER(CONCATENATE(VLOOKUP(A1174,'ACCESS EXPORT'!$A:$AF,4,FALSE)," ",VLOOKUP(A1174,'ACCESS EXPORT'!$A:$AF,5,FALSE)," ",VLOOKUP(A1174,'ACCESS EXPORT'!$A:$AF,6,FALSE)," ",VLOOKUP(A1174,'ACCESS EXPORT'!$A:$AA,7,FALSE)," ",VLOOKUP(A1174,'ACCESS EXPORT'!$A:$AA,8,FALSE)))</f>
        <v>1801 LEE RD SUITE 165 WINTER PARK FL 32789</v>
      </c>
      <c r="G1174" s="4" t="str">
        <f>UPPER(VLOOKUP($A1174,'ACCESS EXPORT'!$A:$AF,9,FALSE))</f>
        <v>ORANGE</v>
      </c>
      <c r="H1174" s="4" t="str">
        <f>_xlfn.IFNA(VLOOKUP($B1174,'ACCESS EXPORT'!$B:$J,9,FALSE),"")</f>
        <v>HB</v>
      </c>
      <c r="I1174" s="3" t="str">
        <f>CONCATENATE("(P)",VLOOKUP($A1174,'ACCESS EXPORT'!$A:$AF,11,FALSE)," (F)",VLOOKUP($A1174,'ACCESS EXPORT'!$A:$AF,29,FALSE))</f>
        <v>(P)(407)975-0410 (F)(407)975-0411</v>
      </c>
      <c r="J1174" s="4" t="str">
        <f>UPPER(VLOOKUP($A1174,'ACCESS EXPORT'!$A:$AF,12,FALSE))</f>
        <v>PEDIATRIC INTENSIVIST</v>
      </c>
      <c r="K1174" s="4" t="str">
        <f>UPPER(VLOOKUP($A1174,'ACCESS EXPORT'!$A:$AF,13,FALSE))</f>
        <v>WILLIAM WINDER</v>
      </c>
      <c r="L1174" s="3" t="str">
        <f>IF(AND(VLOOKUP(A1174,'ACCESS EXPORT'!A:AE,1,0),'ACCESS EXPORT'!N1174=""),UPPER(CONCATENATE('ACCESS EXPORT'!AE1174)),IF(VLOOKUP(A1174,'ACCESS EXPORT'!A:AE,1,0),UPPER(CONCATENATE('ACCESS EXPORT'!N1174," "&amp;CHAR(10),'ACCESS EXPORT'!AE1174))))</f>
        <v>JAHAIRA BARBOT-JIMENEZ 
IAN MCCRACKEN (PRAC. ADMIN)</v>
      </c>
      <c r="M1174" s="4" t="str">
        <f>UPPER(VLOOKUP($A1174,'ACCESS EXPORT'!$A:$O,15,FALSE))</f>
        <v>ALLISON ALPERS (PM)</v>
      </c>
      <c r="N1174" s="4" t="str">
        <f ca="1">IF(AND('ACCESS EXPORT'!X1174="",'ACCESS EXPORT'!Y1174=""),IF('ACCESS EXPORT'!V1174&lt;&gt;"",(IF(TODAY()-'ACCESS EXPORT'!V1174&gt;=-60,UPPER(CONCATENATE(VLOOKUP(B1174,'ACCESS EXPORT'!$B:$P,15,FALSE),""&amp;CHAR(10)&amp;"(SEP",TEXT('ACCESS EXPORT'!V1174," MM/DD/YYY)"))),IF(TODAY()-'ACCESS EXPORT'!V1174&lt;0,UPPER(VLOOKUP(B1174,'ACCESS EXPORT'!$B:$P,15,FALSE)),UPPER(VLOOKUP(B1174,'ACCESS EXPORT'!$B:$P,15,FALSE))))),IF('ACCESS EXPORT'!U1174="",UPPER(VLOOKUP(B1174,'ACCESS EXPORT'!$B:$P,15,FALSE)),IF(TODAY()-'ACCESS EXPORT'!U1174&lt;=30,CONCATENATE(UPPER(VLOOKUP(B1174,'ACCESS EXPORT'!$B:$P,15,FALSE)),""&amp;CHAR(10)&amp;"(NEW",TEXT('ACCESS EXPORT'!U1174," MM/DD/YYY)")),IF(AND(TODAY()-'ACCESS EXPORT'!U1174&gt;30,TODAY()&gt;0),UPPER(VLOOKUP(B1174,'ACCESS EXPORT'!$B:$P,15,FALSE)))))),IF('ACCESS EXPORT'!Y1174&lt;&gt;"",UPPER(CONCATENATE(UPPER(VLOOKUP(B1174,'ACCESS EXPORT'!$B:$P,15,FALSE)),""&amp;CHAR(10)&amp;"(Transfer Out",TEXT('ACCESS EXPORT'!Y1174," MM/DD/YYY)"))),IF('ACCESS EXPORT'!X1174&lt;&gt;"",UPPER(CONCATENATE(UPPER(VLOOKUP(B1174,'ACCESS EXPORT'!$B:$P,15,FALSE)),""&amp;CHAR(10)&amp;"(Transfer In",TEXT('ACCESS EXPORT'!X1174," MM/DD/YYY)"))))))</f>
        <v>CARTER, MARLA</v>
      </c>
      <c r="O1174" s="4" t="str">
        <f>_xlfn.IFNA(VLOOKUP(B1174,'ACCESS EXPORT'!$B:$Q,16,FALSE),"")</f>
        <v>DO</v>
      </c>
      <c r="P1174" s="4" t="str">
        <f>_xlfn.IFNA(VLOOKUP(B1174,'ACCESS EXPORT'!B:W,22,FALSE),"-")</f>
        <v>1447548243</v>
      </c>
      <c r="Q1174" s="4" t="str">
        <f>_xlfn.IFNA(VLOOKUP(A1174,'ACCESS EXPORT'!$A:$AG,33,0),"-")</f>
        <v>Aldis Leonardo</v>
      </c>
      <c r="R1174" s="4" t="str">
        <f>_xlfn.IFNA(VLOOKUP(A1174,'ACCESS EXPORT'!$A:$AH,34,0),"-")</f>
        <v>Linda Hopkins</v>
      </c>
      <c r="S1174" s="4" t="str">
        <f>_xlfn.IFNA(VLOOKUP(A1174,'ACCESS EXPORT'!$A:$AI,35,0),"-")</f>
        <v>James Agee</v>
      </c>
      <c r="T1174" s="4" t="str">
        <f>_xlfn.IFNA(VLOOKUP(A1174,'ACCESS EXPORT'!$A:$AJ,36,0),"-")</f>
        <v>Wanda Cruz</v>
      </c>
      <c r="U1174" s="4" t="str">
        <f>_xlfn.IFNA(VLOOKUP(A1174,'ACCESS EXPORT'!$A:$AK,37,0),"-")</f>
        <v>Cerner</v>
      </c>
      <c r="V1174" s="4" t="str">
        <f>_xlfn.IFNA(VLOOKUP(A1174,'ACCESS EXPORT'!$A:$AL,38,0),"-")</f>
        <v>N/A</v>
      </c>
      <c r="W1174" s="4" t="str">
        <f>_xlfn.IFNA(VLOOKUP(A1174,'ACCESS EXPORT'!$A:$AM,39,0),"-")</f>
        <v/>
      </c>
      <c r="X1174" s="4" t="str">
        <f>_xlfn.IFNA(VLOOKUP(A1174,'ACCESS EXPORT'!$A:$AN,40,0),"-")</f>
        <v>Libia Villaquiran / Jenny Green</v>
      </c>
      <c r="Y1174" s="26" t="str">
        <f>_xlfn.IFNA(VLOOKUP(A1174,'ACCESS EXPORT'!A:AO,41,0),"")</f>
        <v>Kristin Miller</v>
      </c>
      <c r="Z1174" s="26" t="str">
        <f>_xlfn.IFNA(VLOOKUP(A1174,'ACCESS EXPORT'!A:AP,42,0),"")</f>
        <v/>
      </c>
      <c r="AA1174" s="26" t="str">
        <f>_xlfn.IFNA(VLOOKUP(A1174,'ACCESS EXPORT'!A:AQ,43,0),"")</f>
        <v>Claire Pagan</v>
      </c>
    </row>
    <row r="1175" spans="1:27" ht="18.75" x14ac:dyDescent="0.25">
      <c r="A1175" s="33">
        <v>257</v>
      </c>
      <c r="B1175" s="10">
        <v>1576</v>
      </c>
      <c r="C1175" s="7" t="str">
        <f ca="1">IFERROR(UPPER(IF(AND('ACCESS EXPORT'!AA1175="",'ACCESS EXPORT'!Z1175=""),VLOOKUP(A1175,'ACCESS EXPORT'!$A:$AF,32,FALSE),(IF('ACCESS EXPORT'!AA1175&lt;&gt;"",CONCATENATE(VLOOKUP(A1175,'ACCESS EXPORT'!$A:$AF,32,FALSE)," (Closed",TEXT('ACCESS EXPORT'!AA1175," MM/DD/YYY)")),IF(TODAY()&lt;(('ACCESS EXPORT'!Z1175)+30),CONCATENATE(VLOOKUP(A1175,'ACCESS EXPORT'!$A:$AF,32,FALSE)," (Opens",TEXT('ACCESS EXPORT'!Z1175," MM/DD/YYY)")),VLOOKUP(A1175,'ACCESS EXPORT'!$A:$AF,32,FALSE)))))),"-")</f>
        <v>ADVENTHEALTH MEDICAL GROUP PEDIATRIC CRITICAL CARE AT CENTRAL FLORIDA</v>
      </c>
      <c r="D1175" s="3" t="str">
        <f ca="1">IFERROR(UPPER(IF(AND('ACCESS EXPORT'!AA1175="",'ACCESS EXPORT'!Z1175=""),VLOOKUP(A1175,'ACCESS EXPORT'!$A:$AF,28,FALSE),(IF('ACCESS EXPORT'!AA1175&lt;&gt;"",CONCATENATE(VLOOKUP(A1175,'ACCESS EXPORT'!$A:$AF,28,FALSE)," (Closed",TEXT('ACCESS EXPORT'!AA1175," MM/DD/YYY)")),IF(TODAY()&lt;(('ACCESS EXPORT'!Z1175)+30),CONCATENATE(VLOOKUP(A1175,'ACCESS EXPORT'!$A:$AF,28,FALSE)," (Opens",TEXT('ACCESS EXPORT'!Z1175," MM/DD/YYY)")),VLOOKUP(A1175,'ACCESS EXPORT'!$A:$AF,28,FALSE)))))),"-")</f>
        <v>FLORIDA HOSPITAL PEDIATRIC INTENSIVISTS</v>
      </c>
      <c r="E1175" s="3" t="str">
        <f>VLOOKUP($A1175,'ACCESS EXPORT'!$A:$AF,3,FALSE)</f>
        <v>8240</v>
      </c>
      <c r="F1175" s="3" t="str">
        <f>UPPER(CONCATENATE(VLOOKUP(A1175,'ACCESS EXPORT'!$A:$AF,4,FALSE)," ",VLOOKUP(A1175,'ACCESS EXPORT'!$A:$AF,5,FALSE)," ",VLOOKUP(A1175,'ACCESS EXPORT'!$A:$AF,6,FALSE)," ",VLOOKUP(A1175,'ACCESS EXPORT'!$A:$AA,7,FALSE)," ",VLOOKUP(A1175,'ACCESS EXPORT'!$A:$AA,8,FALSE)))</f>
        <v>1801 LEE RD SUITE 165 WINTER PARK FL 32789</v>
      </c>
      <c r="G1175" s="4" t="str">
        <f>UPPER(VLOOKUP($A1175,'ACCESS EXPORT'!$A:$AF,9,FALSE))</f>
        <v>ORANGE</v>
      </c>
      <c r="H1175" s="4" t="str">
        <f>_xlfn.IFNA(VLOOKUP($B1175,'ACCESS EXPORT'!$B:$J,9,FALSE),"")</f>
        <v>HB</v>
      </c>
      <c r="I1175" s="3" t="str">
        <f>CONCATENATE("(P)",VLOOKUP($A1175,'ACCESS EXPORT'!$A:$AF,11,FALSE)," (F)",VLOOKUP($A1175,'ACCESS EXPORT'!$A:$AF,29,FALSE))</f>
        <v>(P)(407)975-0410 (F)(407)975-0411</v>
      </c>
      <c r="J1175" s="4" t="str">
        <f>UPPER(VLOOKUP($A1175,'ACCESS EXPORT'!$A:$AF,12,FALSE))</f>
        <v>PEDIATRIC INTENSIVIST</v>
      </c>
      <c r="K1175" s="4" t="str">
        <f>UPPER(VLOOKUP($A1175,'ACCESS EXPORT'!$A:$AF,13,FALSE))</f>
        <v>WILLIAM WINDER</v>
      </c>
      <c r="L1175" s="3" t="str">
        <f>IF(AND(VLOOKUP(A1175,'ACCESS EXPORT'!A:AE,1,0),'ACCESS EXPORT'!N1175=""),UPPER(CONCATENATE('ACCESS EXPORT'!AE1175)),IF(VLOOKUP(A1175,'ACCESS EXPORT'!A:AE,1,0),UPPER(CONCATENATE('ACCESS EXPORT'!N1175," "&amp;CHAR(10),'ACCESS EXPORT'!AE1175))))</f>
        <v>JAHAIRA BARBOT-JIMENEZ 
IAN MCCRACKEN (PRAC. ADMIN)</v>
      </c>
      <c r="M1175" s="4" t="str">
        <f>UPPER(VLOOKUP($A1175,'ACCESS EXPORT'!$A:$O,15,FALSE))</f>
        <v>ALLISON ALPERS (PM)</v>
      </c>
      <c r="N1175" s="4" t="str">
        <f ca="1">IF(AND('ACCESS EXPORT'!X1175="",'ACCESS EXPORT'!Y1175=""),IF('ACCESS EXPORT'!V1175&lt;&gt;"",(IF(TODAY()-'ACCESS EXPORT'!V1175&gt;=-60,UPPER(CONCATENATE(VLOOKUP(B1175,'ACCESS EXPORT'!$B:$P,15,FALSE),""&amp;CHAR(10)&amp;"(SEP",TEXT('ACCESS EXPORT'!V1175," MM/DD/YYY)"))),IF(TODAY()-'ACCESS EXPORT'!V1175&lt;0,UPPER(VLOOKUP(B1175,'ACCESS EXPORT'!$B:$P,15,FALSE)),UPPER(VLOOKUP(B1175,'ACCESS EXPORT'!$B:$P,15,FALSE))))),IF('ACCESS EXPORT'!U1175="",UPPER(VLOOKUP(B1175,'ACCESS EXPORT'!$B:$P,15,FALSE)),IF(TODAY()-'ACCESS EXPORT'!U1175&lt;=30,CONCATENATE(UPPER(VLOOKUP(B1175,'ACCESS EXPORT'!$B:$P,15,FALSE)),""&amp;CHAR(10)&amp;"(NEW",TEXT('ACCESS EXPORT'!U1175," MM/DD/YYY)")),IF(AND(TODAY()-'ACCESS EXPORT'!U1175&gt;30,TODAY()&gt;0),UPPER(VLOOKUP(B1175,'ACCESS EXPORT'!$B:$P,15,FALSE)))))),IF('ACCESS EXPORT'!Y1175&lt;&gt;"",UPPER(CONCATENATE(UPPER(VLOOKUP(B1175,'ACCESS EXPORT'!$B:$P,15,FALSE)),""&amp;CHAR(10)&amp;"(Transfer Out",TEXT('ACCESS EXPORT'!Y1175," MM/DD/YYY)"))),IF('ACCESS EXPORT'!X1175&lt;&gt;"",UPPER(CONCATENATE(UPPER(VLOOKUP(B1175,'ACCESS EXPORT'!$B:$P,15,FALSE)),""&amp;CHAR(10)&amp;"(Transfer In",TEXT('ACCESS EXPORT'!X1175," MM/DD/YYY)"))))))</f>
        <v>FENTON, KIMBERLY</v>
      </c>
      <c r="O1175" s="4" t="str">
        <f>_xlfn.IFNA(VLOOKUP(B1175,'ACCESS EXPORT'!$B:$Q,16,FALSE),"")</f>
        <v>MD</v>
      </c>
      <c r="P1175" s="4" t="str">
        <f>_xlfn.IFNA(VLOOKUP(B1175,'ACCESS EXPORT'!B:W,22,FALSE),"-")</f>
        <v>1982648838</v>
      </c>
      <c r="Q1175" s="4" t="str">
        <f>_xlfn.IFNA(VLOOKUP(A1175,'ACCESS EXPORT'!$A:$AG,33,0),"-")</f>
        <v>Aldis Leonardo</v>
      </c>
      <c r="R1175" s="4" t="str">
        <f>_xlfn.IFNA(VLOOKUP(A1175,'ACCESS EXPORT'!$A:$AH,34,0),"-")</f>
        <v>Linda Hopkins</v>
      </c>
      <c r="S1175" s="4" t="str">
        <f>_xlfn.IFNA(VLOOKUP(A1175,'ACCESS EXPORT'!$A:$AI,35,0),"-")</f>
        <v>James Agee</v>
      </c>
      <c r="T1175" s="4" t="str">
        <f>_xlfn.IFNA(VLOOKUP(A1175,'ACCESS EXPORT'!$A:$AJ,36,0),"-")</f>
        <v>Wanda Cruz</v>
      </c>
      <c r="U1175" s="4" t="str">
        <f>_xlfn.IFNA(VLOOKUP(A1175,'ACCESS EXPORT'!$A:$AK,37,0),"-")</f>
        <v>Cerner</v>
      </c>
      <c r="V1175" s="4" t="str">
        <f>_xlfn.IFNA(VLOOKUP(A1175,'ACCESS EXPORT'!$A:$AL,38,0),"-")</f>
        <v>N/A</v>
      </c>
      <c r="W1175" s="4" t="str">
        <f>_xlfn.IFNA(VLOOKUP(A1175,'ACCESS EXPORT'!$A:$AM,39,0),"-")</f>
        <v/>
      </c>
      <c r="X1175" s="4" t="str">
        <f>_xlfn.IFNA(VLOOKUP(A1175,'ACCESS EXPORT'!$A:$AN,40,0),"-")</f>
        <v>Libia Villaquiran / Jenny Green</v>
      </c>
      <c r="Y1175" s="26" t="str">
        <f>_xlfn.IFNA(VLOOKUP(A1175,'ACCESS EXPORT'!A:AO,41,0),"")</f>
        <v>Kristin Miller</v>
      </c>
      <c r="Z1175" s="26" t="str">
        <f>_xlfn.IFNA(VLOOKUP(A1175,'ACCESS EXPORT'!A:AP,42,0),"")</f>
        <v/>
      </c>
      <c r="AA1175" s="26" t="str">
        <f>_xlfn.IFNA(VLOOKUP(A1175,'ACCESS EXPORT'!A:AQ,43,0),"")</f>
        <v>Claire Pagan</v>
      </c>
    </row>
    <row r="1176" spans="1:27" ht="18.75" x14ac:dyDescent="0.25">
      <c r="A1176" s="33">
        <v>257</v>
      </c>
      <c r="B1176" s="10">
        <v>1575</v>
      </c>
      <c r="C1176" s="7" t="str">
        <f ca="1">IFERROR(UPPER(IF(AND('ACCESS EXPORT'!AA1176="",'ACCESS EXPORT'!Z1176=""),VLOOKUP(A1176,'ACCESS EXPORT'!$A:$AF,32,FALSE),(IF('ACCESS EXPORT'!AA1176&lt;&gt;"",CONCATENATE(VLOOKUP(A1176,'ACCESS EXPORT'!$A:$AF,32,FALSE)," (Closed",TEXT('ACCESS EXPORT'!AA1176," MM/DD/YYY)")),IF(TODAY()&lt;(('ACCESS EXPORT'!Z1176)+30),CONCATENATE(VLOOKUP(A1176,'ACCESS EXPORT'!$A:$AF,32,FALSE)," (Opens",TEXT('ACCESS EXPORT'!Z1176," MM/DD/YYY)")),VLOOKUP(A1176,'ACCESS EXPORT'!$A:$AF,32,FALSE)))))),"-")</f>
        <v>ADVENTHEALTH MEDICAL GROUP PEDIATRIC CRITICAL CARE AT CENTRAL FLORIDA</v>
      </c>
      <c r="D1176" s="3" t="str">
        <f ca="1">IFERROR(UPPER(IF(AND('ACCESS EXPORT'!AA1176="",'ACCESS EXPORT'!Z1176=""),VLOOKUP(A1176,'ACCESS EXPORT'!$A:$AF,28,FALSE),(IF('ACCESS EXPORT'!AA1176&lt;&gt;"",CONCATENATE(VLOOKUP(A1176,'ACCESS EXPORT'!$A:$AF,28,FALSE)," (Closed",TEXT('ACCESS EXPORT'!AA1176," MM/DD/YYY)")),IF(TODAY()&lt;(('ACCESS EXPORT'!Z1176)+30),CONCATENATE(VLOOKUP(A1176,'ACCESS EXPORT'!$A:$AF,28,FALSE)," (Opens",TEXT('ACCESS EXPORT'!Z1176," MM/DD/YYY)")),VLOOKUP(A1176,'ACCESS EXPORT'!$A:$AF,28,FALSE)))))),"-")</f>
        <v>FLORIDA HOSPITAL PEDIATRIC INTENSIVISTS</v>
      </c>
      <c r="E1176" s="3" t="str">
        <f>VLOOKUP($A1176,'ACCESS EXPORT'!$A:$AF,3,FALSE)</f>
        <v>8240</v>
      </c>
      <c r="F1176" s="3" t="str">
        <f>UPPER(CONCATENATE(VLOOKUP(A1176,'ACCESS EXPORT'!$A:$AF,4,FALSE)," ",VLOOKUP(A1176,'ACCESS EXPORT'!$A:$AF,5,FALSE)," ",VLOOKUP(A1176,'ACCESS EXPORT'!$A:$AF,6,FALSE)," ",VLOOKUP(A1176,'ACCESS EXPORT'!$A:$AA,7,FALSE)," ",VLOOKUP(A1176,'ACCESS EXPORT'!$A:$AA,8,FALSE)))</f>
        <v>1801 LEE RD SUITE 165 WINTER PARK FL 32789</v>
      </c>
      <c r="G1176" s="4" t="str">
        <f>UPPER(VLOOKUP($A1176,'ACCESS EXPORT'!$A:$AF,9,FALSE))</f>
        <v>ORANGE</v>
      </c>
      <c r="H1176" s="4" t="str">
        <f>_xlfn.IFNA(VLOOKUP($B1176,'ACCESS EXPORT'!$B:$J,9,FALSE),"")</f>
        <v>HB</v>
      </c>
      <c r="I1176" s="3" t="str">
        <f>CONCATENATE("(P)",VLOOKUP($A1176,'ACCESS EXPORT'!$A:$AF,11,FALSE)," (F)",VLOOKUP($A1176,'ACCESS EXPORT'!$A:$AF,29,FALSE))</f>
        <v>(P)(407)975-0410 (F)(407)975-0411</v>
      </c>
      <c r="J1176" s="4" t="str">
        <f>UPPER(VLOOKUP($A1176,'ACCESS EXPORT'!$A:$AF,12,FALSE))</f>
        <v>PEDIATRIC INTENSIVIST</v>
      </c>
      <c r="K1176" s="4" t="str">
        <f>UPPER(VLOOKUP($A1176,'ACCESS EXPORT'!$A:$AF,13,FALSE))</f>
        <v>WILLIAM WINDER</v>
      </c>
      <c r="L1176" s="3" t="str">
        <f>IF(AND(VLOOKUP(A1176,'ACCESS EXPORT'!A:AE,1,0),'ACCESS EXPORT'!N1176=""),UPPER(CONCATENATE('ACCESS EXPORT'!AE1176)),IF(VLOOKUP(A1176,'ACCESS EXPORT'!A:AE,1,0),UPPER(CONCATENATE('ACCESS EXPORT'!N1176," "&amp;CHAR(10),'ACCESS EXPORT'!AE1176))))</f>
        <v>JAHAIRA BARBOT-JIMENEZ 
IAN MCCRACKEN (PRAC. ADMIN)</v>
      </c>
      <c r="M1176" s="4" t="str">
        <f>UPPER(VLOOKUP($A1176,'ACCESS EXPORT'!$A:$O,15,FALSE))</f>
        <v>ALLISON ALPERS (PM)</v>
      </c>
      <c r="N1176" s="4" t="str">
        <f ca="1">IF(AND('ACCESS EXPORT'!X1176="",'ACCESS EXPORT'!Y1176=""),IF('ACCESS EXPORT'!V1176&lt;&gt;"",(IF(TODAY()-'ACCESS EXPORT'!V1176&gt;=-60,UPPER(CONCATENATE(VLOOKUP(B1176,'ACCESS EXPORT'!$B:$P,15,FALSE),""&amp;CHAR(10)&amp;"(SEP",TEXT('ACCESS EXPORT'!V1176," MM/DD/YYY)"))),IF(TODAY()-'ACCESS EXPORT'!V1176&lt;0,UPPER(VLOOKUP(B1176,'ACCESS EXPORT'!$B:$P,15,FALSE)),UPPER(VLOOKUP(B1176,'ACCESS EXPORT'!$B:$P,15,FALSE))))),IF('ACCESS EXPORT'!U1176="",UPPER(VLOOKUP(B1176,'ACCESS EXPORT'!$B:$P,15,FALSE)),IF(TODAY()-'ACCESS EXPORT'!U1176&lt;=30,CONCATENATE(UPPER(VLOOKUP(B1176,'ACCESS EXPORT'!$B:$P,15,FALSE)),""&amp;CHAR(10)&amp;"(NEW",TEXT('ACCESS EXPORT'!U1176," MM/DD/YYY)")),IF(AND(TODAY()-'ACCESS EXPORT'!U1176&gt;30,TODAY()&gt;0),UPPER(VLOOKUP(B1176,'ACCESS EXPORT'!$B:$P,15,FALSE)))))),IF('ACCESS EXPORT'!Y1176&lt;&gt;"",UPPER(CONCATENATE(UPPER(VLOOKUP(B1176,'ACCESS EXPORT'!$B:$P,15,FALSE)),""&amp;CHAR(10)&amp;"(Transfer Out",TEXT('ACCESS EXPORT'!Y1176," MM/DD/YYY)"))),IF('ACCESS EXPORT'!X1176&lt;&gt;"",UPPER(CONCATENATE(UPPER(VLOOKUP(B1176,'ACCESS EXPORT'!$B:$P,15,FALSE)),""&amp;CHAR(10)&amp;"(Transfer In",TEXT('ACCESS EXPORT'!X1176," MM/DD/YYY)"))))))</f>
        <v>HERNANDEZ, JOSE F.</v>
      </c>
      <c r="O1176" s="4" t="str">
        <f>_xlfn.IFNA(VLOOKUP(B1176,'ACCESS EXPORT'!$B:$Q,16,FALSE),"")</f>
        <v>MD</v>
      </c>
      <c r="P1176" s="4" t="str">
        <f>_xlfn.IFNA(VLOOKUP(B1176,'ACCESS EXPORT'!B:W,22,FALSE),"-")</f>
        <v>1790124972</v>
      </c>
      <c r="Q1176" s="4" t="str">
        <f>_xlfn.IFNA(VLOOKUP(A1176,'ACCESS EXPORT'!$A:$AG,33,0),"-")</f>
        <v>Aldis Leonardo</v>
      </c>
      <c r="R1176" s="4" t="str">
        <f>_xlfn.IFNA(VLOOKUP(A1176,'ACCESS EXPORT'!$A:$AH,34,0),"-")</f>
        <v>Linda Hopkins</v>
      </c>
      <c r="S1176" s="4" t="str">
        <f>_xlfn.IFNA(VLOOKUP(A1176,'ACCESS EXPORT'!$A:$AI,35,0),"-")</f>
        <v>James Agee</v>
      </c>
      <c r="T1176" s="4" t="str">
        <f>_xlfn.IFNA(VLOOKUP(A1176,'ACCESS EXPORT'!$A:$AJ,36,0),"-")</f>
        <v>Wanda Cruz</v>
      </c>
      <c r="U1176" s="4" t="str">
        <f>_xlfn.IFNA(VLOOKUP(A1176,'ACCESS EXPORT'!$A:$AK,37,0),"-")</f>
        <v>Cerner</v>
      </c>
      <c r="V1176" s="4" t="str">
        <f>_xlfn.IFNA(VLOOKUP(A1176,'ACCESS EXPORT'!$A:$AL,38,0),"-")</f>
        <v>N/A</v>
      </c>
      <c r="W1176" s="4" t="str">
        <f>_xlfn.IFNA(VLOOKUP(A1176,'ACCESS EXPORT'!$A:$AM,39,0),"-")</f>
        <v/>
      </c>
      <c r="X1176" s="4" t="str">
        <f>_xlfn.IFNA(VLOOKUP(A1176,'ACCESS EXPORT'!$A:$AN,40,0),"-")</f>
        <v>Libia Villaquiran / Jenny Green</v>
      </c>
      <c r="Y1176" s="26" t="str">
        <f>_xlfn.IFNA(VLOOKUP(A1176,'ACCESS EXPORT'!A:AO,41,0),"")</f>
        <v>Kristin Miller</v>
      </c>
      <c r="Z1176" s="26" t="str">
        <f>_xlfn.IFNA(VLOOKUP(A1176,'ACCESS EXPORT'!A:AP,42,0),"")</f>
        <v/>
      </c>
      <c r="AA1176" s="26" t="str">
        <f>_xlfn.IFNA(VLOOKUP(A1176,'ACCESS EXPORT'!A:AQ,43,0),"")</f>
        <v>Claire Pagan</v>
      </c>
    </row>
    <row r="1177" spans="1:27" ht="18.75" x14ac:dyDescent="0.25">
      <c r="A1177" s="33">
        <v>257</v>
      </c>
      <c r="B1177" s="10">
        <v>1568</v>
      </c>
      <c r="C1177" s="7" t="str">
        <f ca="1">IFERROR(UPPER(IF(AND('ACCESS EXPORT'!AA1177="",'ACCESS EXPORT'!Z1177=""),VLOOKUP(A1177,'ACCESS EXPORT'!$A:$AF,32,FALSE),(IF('ACCESS EXPORT'!AA1177&lt;&gt;"",CONCATENATE(VLOOKUP(A1177,'ACCESS EXPORT'!$A:$AF,32,FALSE)," (Closed",TEXT('ACCESS EXPORT'!AA1177," MM/DD/YYY)")),IF(TODAY()&lt;(('ACCESS EXPORT'!Z1177)+30),CONCATENATE(VLOOKUP(A1177,'ACCESS EXPORT'!$A:$AF,32,FALSE)," (Opens",TEXT('ACCESS EXPORT'!Z1177," MM/DD/YYY)")),VLOOKUP(A1177,'ACCESS EXPORT'!$A:$AF,32,FALSE)))))),"-")</f>
        <v>ADVENTHEALTH MEDICAL GROUP PEDIATRIC CRITICAL CARE AT CENTRAL FLORIDA</v>
      </c>
      <c r="D1177" s="3" t="str">
        <f ca="1">IFERROR(UPPER(IF(AND('ACCESS EXPORT'!AA1177="",'ACCESS EXPORT'!Z1177=""),VLOOKUP(A1177,'ACCESS EXPORT'!$A:$AF,28,FALSE),(IF('ACCESS EXPORT'!AA1177&lt;&gt;"",CONCATENATE(VLOOKUP(A1177,'ACCESS EXPORT'!$A:$AF,28,FALSE)," (Closed",TEXT('ACCESS EXPORT'!AA1177," MM/DD/YYY)")),IF(TODAY()&lt;(('ACCESS EXPORT'!Z1177)+30),CONCATENATE(VLOOKUP(A1177,'ACCESS EXPORT'!$A:$AF,28,FALSE)," (Opens",TEXT('ACCESS EXPORT'!Z1177," MM/DD/YYY)")),VLOOKUP(A1177,'ACCESS EXPORT'!$A:$AF,28,FALSE)))))),"-")</f>
        <v>FLORIDA HOSPITAL PEDIATRIC INTENSIVISTS</v>
      </c>
      <c r="E1177" s="3" t="str">
        <f>VLOOKUP($A1177,'ACCESS EXPORT'!$A:$AF,3,FALSE)</f>
        <v>8240</v>
      </c>
      <c r="F1177" s="3" t="str">
        <f>UPPER(CONCATENATE(VLOOKUP(A1177,'ACCESS EXPORT'!$A:$AF,4,FALSE)," ",VLOOKUP(A1177,'ACCESS EXPORT'!$A:$AF,5,FALSE)," ",VLOOKUP(A1177,'ACCESS EXPORT'!$A:$AF,6,FALSE)," ",VLOOKUP(A1177,'ACCESS EXPORT'!$A:$AA,7,FALSE)," ",VLOOKUP(A1177,'ACCESS EXPORT'!$A:$AA,8,FALSE)))</f>
        <v>1801 LEE RD SUITE 165 WINTER PARK FL 32789</v>
      </c>
      <c r="G1177" s="4" t="str">
        <f>UPPER(VLOOKUP($A1177,'ACCESS EXPORT'!$A:$AF,9,FALSE))</f>
        <v>ORANGE</v>
      </c>
      <c r="H1177" s="4" t="str">
        <f>_xlfn.IFNA(VLOOKUP($B1177,'ACCESS EXPORT'!$B:$J,9,FALSE),"")</f>
        <v>HB</v>
      </c>
      <c r="I1177" s="3" t="str">
        <f>CONCATENATE("(P)",VLOOKUP($A1177,'ACCESS EXPORT'!$A:$AF,11,FALSE)," (F)",VLOOKUP($A1177,'ACCESS EXPORT'!$A:$AF,29,FALSE))</f>
        <v>(P)(407)975-0410 (F)(407)975-0411</v>
      </c>
      <c r="J1177" s="4" t="str">
        <f>UPPER(VLOOKUP($A1177,'ACCESS EXPORT'!$A:$AF,12,FALSE))</f>
        <v>PEDIATRIC INTENSIVIST</v>
      </c>
      <c r="K1177" s="4" t="str">
        <f>UPPER(VLOOKUP($A1177,'ACCESS EXPORT'!$A:$AF,13,FALSE))</f>
        <v>WILLIAM WINDER</v>
      </c>
      <c r="L1177" s="3" t="str">
        <f>IF(AND(VLOOKUP(A1177,'ACCESS EXPORT'!A:AE,1,0),'ACCESS EXPORT'!N1177=""),UPPER(CONCATENATE('ACCESS EXPORT'!AE1177)),IF(VLOOKUP(A1177,'ACCESS EXPORT'!A:AE,1,0),UPPER(CONCATENATE('ACCESS EXPORT'!N1177," "&amp;CHAR(10),'ACCESS EXPORT'!AE1177))))</f>
        <v>JAHAIRA BARBOT-JIMENEZ 
IAN MCCRACKEN (PRAC. ADMIN)</v>
      </c>
      <c r="M1177" s="4" t="str">
        <f>UPPER(VLOOKUP($A1177,'ACCESS EXPORT'!$A:$O,15,FALSE))</f>
        <v>ALLISON ALPERS (PM)</v>
      </c>
      <c r="N1177" s="4" t="str">
        <f ca="1">IF(AND('ACCESS EXPORT'!X1177="",'ACCESS EXPORT'!Y1177=""),IF('ACCESS EXPORT'!V1177&lt;&gt;"",(IF(TODAY()-'ACCESS EXPORT'!V1177&gt;=-60,UPPER(CONCATENATE(VLOOKUP(B1177,'ACCESS EXPORT'!$B:$P,15,FALSE),""&amp;CHAR(10)&amp;"(SEP",TEXT('ACCESS EXPORT'!V1177," MM/DD/YYY)"))),IF(TODAY()-'ACCESS EXPORT'!V1177&lt;0,UPPER(VLOOKUP(B1177,'ACCESS EXPORT'!$B:$P,15,FALSE)),UPPER(VLOOKUP(B1177,'ACCESS EXPORT'!$B:$P,15,FALSE))))),IF('ACCESS EXPORT'!U1177="",UPPER(VLOOKUP(B1177,'ACCESS EXPORT'!$B:$P,15,FALSE)),IF(TODAY()-'ACCESS EXPORT'!U1177&lt;=30,CONCATENATE(UPPER(VLOOKUP(B1177,'ACCESS EXPORT'!$B:$P,15,FALSE)),""&amp;CHAR(10)&amp;"(NEW",TEXT('ACCESS EXPORT'!U1177," MM/DD/YYY)")),IF(AND(TODAY()-'ACCESS EXPORT'!U1177&gt;30,TODAY()&gt;0),UPPER(VLOOKUP(B1177,'ACCESS EXPORT'!$B:$P,15,FALSE)))))),IF('ACCESS EXPORT'!Y1177&lt;&gt;"",UPPER(CONCATENATE(UPPER(VLOOKUP(B1177,'ACCESS EXPORT'!$B:$P,15,FALSE)),""&amp;CHAR(10)&amp;"(Transfer Out",TEXT('ACCESS EXPORT'!Y1177," MM/DD/YYY)"))),IF('ACCESS EXPORT'!X1177&lt;&gt;"",UPPER(CONCATENATE(UPPER(VLOOKUP(B1177,'ACCESS EXPORT'!$B:$P,15,FALSE)),""&amp;CHAR(10)&amp;"(Transfer In",TEXT('ACCESS EXPORT'!X1177," MM/DD/YYY)"))))))</f>
        <v>STIRLING, AMBER LUCILLE</v>
      </c>
      <c r="O1177" s="4" t="str">
        <f>_xlfn.IFNA(VLOOKUP(B1177,'ACCESS EXPORT'!$B:$Q,16,FALSE),"")</f>
        <v>APRN</v>
      </c>
      <c r="P1177" s="4" t="str">
        <f>_xlfn.IFNA(VLOOKUP(B1177,'ACCESS EXPORT'!B:W,22,FALSE),"-")</f>
        <v>1093114514</v>
      </c>
      <c r="Q1177" s="4" t="str">
        <f>_xlfn.IFNA(VLOOKUP(A1177,'ACCESS EXPORT'!$A:$AG,33,0),"-")</f>
        <v>Aldis Leonardo</v>
      </c>
      <c r="R1177" s="4" t="str">
        <f>_xlfn.IFNA(VLOOKUP(A1177,'ACCESS EXPORT'!$A:$AH,34,0),"-")</f>
        <v>Linda Hopkins</v>
      </c>
      <c r="S1177" s="4" t="str">
        <f>_xlfn.IFNA(VLOOKUP(A1177,'ACCESS EXPORT'!$A:$AI,35,0),"-")</f>
        <v>James Agee</v>
      </c>
      <c r="T1177" s="4" t="str">
        <f>_xlfn.IFNA(VLOOKUP(A1177,'ACCESS EXPORT'!$A:$AJ,36,0),"-")</f>
        <v>Wanda Cruz</v>
      </c>
      <c r="U1177" s="4" t="str">
        <f>_xlfn.IFNA(VLOOKUP(A1177,'ACCESS EXPORT'!$A:$AK,37,0),"-")</f>
        <v>Cerner</v>
      </c>
      <c r="V1177" s="4" t="str">
        <f>_xlfn.IFNA(VLOOKUP(A1177,'ACCESS EXPORT'!$A:$AL,38,0),"-")</f>
        <v>N/A</v>
      </c>
      <c r="W1177" s="4" t="str">
        <f>_xlfn.IFNA(VLOOKUP(A1177,'ACCESS EXPORT'!$A:$AM,39,0),"-")</f>
        <v/>
      </c>
      <c r="X1177" s="4" t="str">
        <f>_xlfn.IFNA(VLOOKUP(A1177,'ACCESS EXPORT'!$A:$AN,40,0),"-")</f>
        <v>Libia Villaquiran / Jenny Green</v>
      </c>
      <c r="Y1177" s="26" t="str">
        <f>_xlfn.IFNA(VLOOKUP(A1177,'ACCESS EXPORT'!A:AO,41,0),"")</f>
        <v>Kristin Miller</v>
      </c>
      <c r="Z1177" s="26" t="str">
        <f>_xlfn.IFNA(VLOOKUP(A1177,'ACCESS EXPORT'!A:AP,42,0),"")</f>
        <v/>
      </c>
      <c r="AA1177" s="26" t="str">
        <f>_xlfn.IFNA(VLOOKUP(A1177,'ACCESS EXPORT'!A:AQ,43,0),"")</f>
        <v>Claire Pagan</v>
      </c>
    </row>
    <row r="1178" spans="1:27" ht="18.75" x14ac:dyDescent="0.25">
      <c r="A1178" s="33">
        <v>257</v>
      </c>
      <c r="B1178" s="10">
        <v>1566</v>
      </c>
      <c r="C1178" s="7" t="str">
        <f ca="1">IFERROR(UPPER(IF(AND('ACCESS EXPORT'!AA1178="",'ACCESS EXPORT'!Z1178=""),VLOOKUP(A1178,'ACCESS EXPORT'!$A:$AF,32,FALSE),(IF('ACCESS EXPORT'!AA1178&lt;&gt;"",CONCATENATE(VLOOKUP(A1178,'ACCESS EXPORT'!$A:$AF,32,FALSE)," (Closed",TEXT('ACCESS EXPORT'!AA1178," MM/DD/YYY)")),IF(TODAY()&lt;(('ACCESS EXPORT'!Z1178)+30),CONCATENATE(VLOOKUP(A1178,'ACCESS EXPORT'!$A:$AF,32,FALSE)," (Opens",TEXT('ACCESS EXPORT'!Z1178," MM/DD/YYY)")),VLOOKUP(A1178,'ACCESS EXPORT'!$A:$AF,32,FALSE)))))),"-")</f>
        <v>ADVENTHEALTH MEDICAL GROUP PEDIATRIC CRITICAL CARE AT CENTRAL FLORIDA</v>
      </c>
      <c r="D1178" s="3" t="str">
        <f ca="1">IFERROR(UPPER(IF(AND('ACCESS EXPORT'!AA1178="",'ACCESS EXPORT'!Z1178=""),VLOOKUP(A1178,'ACCESS EXPORT'!$A:$AF,28,FALSE),(IF('ACCESS EXPORT'!AA1178&lt;&gt;"",CONCATENATE(VLOOKUP(A1178,'ACCESS EXPORT'!$A:$AF,28,FALSE)," (Closed",TEXT('ACCESS EXPORT'!AA1178," MM/DD/YYY)")),IF(TODAY()&lt;(('ACCESS EXPORT'!Z1178)+30),CONCATENATE(VLOOKUP(A1178,'ACCESS EXPORT'!$A:$AF,28,FALSE)," (Opens",TEXT('ACCESS EXPORT'!Z1178," MM/DD/YYY)")),VLOOKUP(A1178,'ACCESS EXPORT'!$A:$AF,28,FALSE)))))),"-")</f>
        <v>FLORIDA HOSPITAL PEDIATRIC INTENSIVISTS</v>
      </c>
      <c r="E1178" s="3" t="str">
        <f>VLOOKUP($A1178,'ACCESS EXPORT'!$A:$AF,3,FALSE)</f>
        <v>8240</v>
      </c>
      <c r="F1178" s="3" t="str">
        <f>UPPER(CONCATENATE(VLOOKUP(A1178,'ACCESS EXPORT'!$A:$AF,4,FALSE)," ",VLOOKUP(A1178,'ACCESS EXPORT'!$A:$AF,5,FALSE)," ",VLOOKUP(A1178,'ACCESS EXPORT'!$A:$AF,6,FALSE)," ",VLOOKUP(A1178,'ACCESS EXPORT'!$A:$AA,7,FALSE)," ",VLOOKUP(A1178,'ACCESS EXPORT'!$A:$AA,8,FALSE)))</f>
        <v>1801 LEE RD SUITE 165 WINTER PARK FL 32789</v>
      </c>
      <c r="G1178" s="4" t="str">
        <f>UPPER(VLOOKUP($A1178,'ACCESS EXPORT'!$A:$AF,9,FALSE))</f>
        <v>ORANGE</v>
      </c>
      <c r="H1178" s="4" t="str">
        <f>_xlfn.IFNA(VLOOKUP($B1178,'ACCESS EXPORT'!$B:$J,9,FALSE),"")</f>
        <v>HB</v>
      </c>
      <c r="I1178" s="3" t="str">
        <f>CONCATENATE("(P)",VLOOKUP($A1178,'ACCESS EXPORT'!$A:$AF,11,FALSE)," (F)",VLOOKUP($A1178,'ACCESS EXPORT'!$A:$AF,29,FALSE))</f>
        <v>(P)(407)975-0410 (F)(407)975-0411</v>
      </c>
      <c r="J1178" s="4" t="str">
        <f>UPPER(VLOOKUP($A1178,'ACCESS EXPORT'!$A:$AF,12,FALSE))</f>
        <v>PEDIATRIC INTENSIVIST</v>
      </c>
      <c r="K1178" s="4" t="str">
        <f>UPPER(VLOOKUP($A1178,'ACCESS EXPORT'!$A:$AF,13,FALSE))</f>
        <v>WILLIAM WINDER</v>
      </c>
      <c r="L1178" s="3" t="str">
        <f>IF(AND(VLOOKUP(A1178,'ACCESS EXPORT'!A:AE,1,0),'ACCESS EXPORT'!N1178=""),UPPER(CONCATENATE('ACCESS EXPORT'!AE1178)),IF(VLOOKUP(A1178,'ACCESS EXPORT'!A:AE,1,0),UPPER(CONCATENATE('ACCESS EXPORT'!N1178," "&amp;CHAR(10),'ACCESS EXPORT'!AE1178))))</f>
        <v>JAHAIRA BARBOT-JIMENEZ 
IAN MCCRACKEN (PRAC. ADMIN)</v>
      </c>
      <c r="M1178" s="4" t="str">
        <f>UPPER(VLOOKUP($A1178,'ACCESS EXPORT'!$A:$O,15,FALSE))</f>
        <v>ALLISON ALPERS (PM)</v>
      </c>
      <c r="N1178" s="4" t="str">
        <f ca="1">IF(AND('ACCESS EXPORT'!X1178="",'ACCESS EXPORT'!Y1178=""),IF('ACCESS EXPORT'!V1178&lt;&gt;"",(IF(TODAY()-'ACCESS EXPORT'!V1178&gt;=-60,UPPER(CONCATENATE(VLOOKUP(B1178,'ACCESS EXPORT'!$B:$P,15,FALSE),""&amp;CHAR(10)&amp;"(SEP",TEXT('ACCESS EXPORT'!V1178," MM/DD/YYY)"))),IF(TODAY()-'ACCESS EXPORT'!V1178&lt;0,UPPER(VLOOKUP(B1178,'ACCESS EXPORT'!$B:$P,15,FALSE)),UPPER(VLOOKUP(B1178,'ACCESS EXPORT'!$B:$P,15,FALSE))))),IF('ACCESS EXPORT'!U1178="",UPPER(VLOOKUP(B1178,'ACCESS EXPORT'!$B:$P,15,FALSE)),IF(TODAY()-'ACCESS EXPORT'!U1178&lt;=30,CONCATENATE(UPPER(VLOOKUP(B1178,'ACCESS EXPORT'!$B:$P,15,FALSE)),""&amp;CHAR(10)&amp;"(NEW",TEXT('ACCESS EXPORT'!U1178," MM/DD/YYY)")),IF(AND(TODAY()-'ACCESS EXPORT'!U1178&gt;30,TODAY()&gt;0),UPPER(VLOOKUP(B1178,'ACCESS EXPORT'!$B:$P,15,FALSE)))))),IF('ACCESS EXPORT'!Y1178&lt;&gt;"",UPPER(CONCATENATE(UPPER(VLOOKUP(B1178,'ACCESS EXPORT'!$B:$P,15,FALSE)),""&amp;CHAR(10)&amp;"(Transfer Out",TEXT('ACCESS EXPORT'!Y1178," MM/DD/YYY)"))),IF('ACCESS EXPORT'!X1178&lt;&gt;"",UPPER(CONCATENATE(UPPER(VLOOKUP(B1178,'ACCESS EXPORT'!$B:$P,15,FALSE)),""&amp;CHAR(10)&amp;"(Transfer In",TEXT('ACCESS EXPORT'!X1178," MM/DD/YYY)"))))))</f>
        <v>NAZARI, RAMIN</v>
      </c>
      <c r="O1178" s="4" t="str">
        <f>_xlfn.IFNA(VLOOKUP(B1178,'ACCESS EXPORT'!$B:$Q,16,FALSE),"")</f>
        <v>MD</v>
      </c>
      <c r="P1178" s="4" t="str">
        <f>_xlfn.IFNA(VLOOKUP(B1178,'ACCESS EXPORT'!B:W,22,FALSE),"-")</f>
        <v>1669756409</v>
      </c>
      <c r="Q1178" s="4" t="str">
        <f>_xlfn.IFNA(VLOOKUP(A1178,'ACCESS EXPORT'!$A:$AG,33,0),"-")</f>
        <v>Aldis Leonardo</v>
      </c>
      <c r="R1178" s="4" t="str">
        <f>_xlfn.IFNA(VLOOKUP(A1178,'ACCESS EXPORT'!$A:$AH,34,0),"-")</f>
        <v>Linda Hopkins</v>
      </c>
      <c r="S1178" s="4" t="str">
        <f>_xlfn.IFNA(VLOOKUP(A1178,'ACCESS EXPORT'!$A:$AI,35,0),"-")</f>
        <v>James Agee</v>
      </c>
      <c r="T1178" s="4" t="str">
        <f>_xlfn.IFNA(VLOOKUP(A1178,'ACCESS EXPORT'!$A:$AJ,36,0),"-")</f>
        <v>Wanda Cruz</v>
      </c>
      <c r="U1178" s="4" t="str">
        <f>_xlfn.IFNA(VLOOKUP(A1178,'ACCESS EXPORT'!$A:$AK,37,0),"-")</f>
        <v>Cerner</v>
      </c>
      <c r="V1178" s="4" t="str">
        <f>_xlfn.IFNA(VLOOKUP(A1178,'ACCESS EXPORT'!$A:$AL,38,0),"-")</f>
        <v>N/A</v>
      </c>
      <c r="W1178" s="4" t="str">
        <f>_xlfn.IFNA(VLOOKUP(A1178,'ACCESS EXPORT'!$A:$AM,39,0),"-")</f>
        <v/>
      </c>
      <c r="X1178" s="4" t="str">
        <f>_xlfn.IFNA(VLOOKUP(A1178,'ACCESS EXPORT'!$A:$AN,40,0),"-")</f>
        <v>Libia Villaquiran / Jenny Green</v>
      </c>
      <c r="Y1178" s="26" t="str">
        <f>_xlfn.IFNA(VLOOKUP(A1178,'ACCESS EXPORT'!A:AO,41,0),"")</f>
        <v>Kristin Miller</v>
      </c>
      <c r="Z1178" s="26" t="str">
        <f>_xlfn.IFNA(VLOOKUP(A1178,'ACCESS EXPORT'!A:AP,42,0),"")</f>
        <v/>
      </c>
      <c r="AA1178" s="26" t="str">
        <f>_xlfn.IFNA(VLOOKUP(A1178,'ACCESS EXPORT'!A:AQ,43,0),"")</f>
        <v>Claire Pagan</v>
      </c>
    </row>
    <row r="1179" spans="1:27" ht="18.75" x14ac:dyDescent="0.25">
      <c r="A1179" s="33">
        <v>257</v>
      </c>
      <c r="B1179" s="10">
        <v>1567</v>
      </c>
      <c r="C1179" s="7" t="str">
        <f ca="1">IFERROR(UPPER(IF(AND('ACCESS EXPORT'!AA1179="",'ACCESS EXPORT'!Z1179=""),VLOOKUP(A1179,'ACCESS EXPORT'!$A:$AF,32,FALSE),(IF('ACCESS EXPORT'!AA1179&lt;&gt;"",CONCATENATE(VLOOKUP(A1179,'ACCESS EXPORT'!$A:$AF,32,FALSE)," (Closed",TEXT('ACCESS EXPORT'!AA1179," MM/DD/YYY)")),IF(TODAY()&lt;(('ACCESS EXPORT'!Z1179)+30),CONCATENATE(VLOOKUP(A1179,'ACCESS EXPORT'!$A:$AF,32,FALSE)," (Opens",TEXT('ACCESS EXPORT'!Z1179," MM/DD/YYY)")),VLOOKUP(A1179,'ACCESS EXPORT'!$A:$AF,32,FALSE)))))),"-")</f>
        <v>ADVENTHEALTH MEDICAL GROUP PEDIATRIC CRITICAL CARE AT CENTRAL FLORIDA</v>
      </c>
      <c r="D1179" s="3" t="str">
        <f ca="1">IFERROR(UPPER(IF(AND('ACCESS EXPORT'!AA1179="",'ACCESS EXPORT'!Z1179=""),VLOOKUP(A1179,'ACCESS EXPORT'!$A:$AF,28,FALSE),(IF('ACCESS EXPORT'!AA1179&lt;&gt;"",CONCATENATE(VLOOKUP(A1179,'ACCESS EXPORT'!$A:$AF,28,FALSE)," (Closed",TEXT('ACCESS EXPORT'!AA1179," MM/DD/YYY)")),IF(TODAY()&lt;(('ACCESS EXPORT'!Z1179)+30),CONCATENATE(VLOOKUP(A1179,'ACCESS EXPORT'!$A:$AF,28,FALSE)," (Opens",TEXT('ACCESS EXPORT'!Z1179," MM/DD/YYY)")),VLOOKUP(A1179,'ACCESS EXPORT'!$A:$AF,28,FALSE)))))),"-")</f>
        <v>FLORIDA HOSPITAL PEDIATRIC INTENSIVISTS</v>
      </c>
      <c r="E1179" s="3" t="str">
        <f>VLOOKUP($A1179,'ACCESS EXPORT'!$A:$AF,3,FALSE)</f>
        <v>8240</v>
      </c>
      <c r="F1179" s="3" t="str">
        <f>UPPER(CONCATENATE(VLOOKUP(A1179,'ACCESS EXPORT'!$A:$AF,4,FALSE)," ",VLOOKUP(A1179,'ACCESS EXPORT'!$A:$AF,5,FALSE)," ",VLOOKUP(A1179,'ACCESS EXPORT'!$A:$AF,6,FALSE)," ",VLOOKUP(A1179,'ACCESS EXPORT'!$A:$AA,7,FALSE)," ",VLOOKUP(A1179,'ACCESS EXPORT'!$A:$AA,8,FALSE)))</f>
        <v>1801 LEE RD SUITE 165 WINTER PARK FL 32789</v>
      </c>
      <c r="G1179" s="4" t="str">
        <f>UPPER(VLOOKUP($A1179,'ACCESS EXPORT'!$A:$AF,9,FALSE))</f>
        <v>ORANGE</v>
      </c>
      <c r="H1179" s="4" t="str">
        <f>_xlfn.IFNA(VLOOKUP($B1179,'ACCESS EXPORT'!$B:$J,9,FALSE),"")</f>
        <v>HB</v>
      </c>
      <c r="I1179" s="3" t="str">
        <f>CONCATENATE("(P)",VLOOKUP($A1179,'ACCESS EXPORT'!$A:$AF,11,FALSE)," (F)",VLOOKUP($A1179,'ACCESS EXPORT'!$A:$AF,29,FALSE))</f>
        <v>(P)(407)975-0410 (F)(407)975-0411</v>
      </c>
      <c r="J1179" s="4" t="str">
        <f>UPPER(VLOOKUP($A1179,'ACCESS EXPORT'!$A:$AF,12,FALSE))</f>
        <v>PEDIATRIC INTENSIVIST</v>
      </c>
      <c r="K1179" s="4" t="str">
        <f>UPPER(VLOOKUP($A1179,'ACCESS EXPORT'!$A:$AF,13,FALSE))</f>
        <v>WILLIAM WINDER</v>
      </c>
      <c r="L1179" s="3" t="str">
        <f>IF(AND(VLOOKUP(A1179,'ACCESS EXPORT'!A:AE,1,0),'ACCESS EXPORT'!N1179=""),UPPER(CONCATENATE('ACCESS EXPORT'!AE1179)),IF(VLOOKUP(A1179,'ACCESS EXPORT'!A:AE,1,0),UPPER(CONCATENATE('ACCESS EXPORT'!N1179," "&amp;CHAR(10),'ACCESS EXPORT'!AE1179))))</f>
        <v>JAHAIRA BARBOT-JIMENEZ 
IAN MCCRACKEN (PRAC. ADMIN)</v>
      </c>
      <c r="M1179" s="4" t="str">
        <f>UPPER(VLOOKUP($A1179,'ACCESS EXPORT'!$A:$O,15,FALSE))</f>
        <v>ALLISON ALPERS (PM)</v>
      </c>
      <c r="N1179" s="4" t="str">
        <f ca="1">IF(AND('ACCESS EXPORT'!X1179="",'ACCESS EXPORT'!Y1179=""),IF('ACCESS EXPORT'!V1179&lt;&gt;"",(IF(TODAY()-'ACCESS EXPORT'!V1179&gt;=-60,UPPER(CONCATENATE(VLOOKUP(B1179,'ACCESS EXPORT'!$B:$P,15,FALSE),""&amp;CHAR(10)&amp;"(SEP",TEXT('ACCESS EXPORT'!V1179," MM/DD/YYY)"))),IF(TODAY()-'ACCESS EXPORT'!V1179&lt;0,UPPER(VLOOKUP(B1179,'ACCESS EXPORT'!$B:$P,15,FALSE)),UPPER(VLOOKUP(B1179,'ACCESS EXPORT'!$B:$P,15,FALSE))))),IF('ACCESS EXPORT'!U1179="",UPPER(VLOOKUP(B1179,'ACCESS EXPORT'!$B:$P,15,FALSE)),IF(TODAY()-'ACCESS EXPORT'!U1179&lt;=30,CONCATENATE(UPPER(VLOOKUP(B1179,'ACCESS EXPORT'!$B:$P,15,FALSE)),""&amp;CHAR(10)&amp;"(NEW",TEXT('ACCESS EXPORT'!U1179," MM/DD/YYY)")),IF(AND(TODAY()-'ACCESS EXPORT'!U1179&gt;30,TODAY()&gt;0),UPPER(VLOOKUP(B1179,'ACCESS EXPORT'!$B:$P,15,FALSE)))))),IF('ACCESS EXPORT'!Y1179&lt;&gt;"",UPPER(CONCATENATE(UPPER(VLOOKUP(B1179,'ACCESS EXPORT'!$B:$P,15,FALSE)),""&amp;CHAR(10)&amp;"(Transfer Out",TEXT('ACCESS EXPORT'!Y1179," MM/DD/YYY)"))),IF('ACCESS EXPORT'!X1179&lt;&gt;"",UPPER(CONCATENATE(UPPER(VLOOKUP(B1179,'ACCESS EXPORT'!$B:$P,15,FALSE)),""&amp;CHAR(10)&amp;"(Transfer In",TEXT('ACCESS EXPORT'!X1179," MM/DD/YYY)"))))))</f>
        <v>LLOYD, ANGELA</v>
      </c>
      <c r="O1179" s="4" t="str">
        <f>_xlfn.IFNA(VLOOKUP(B1179,'ACCESS EXPORT'!$B:$Q,16,FALSE),"")</f>
        <v>APRN</v>
      </c>
      <c r="P1179" s="4" t="str">
        <f>_xlfn.IFNA(VLOOKUP(B1179,'ACCESS EXPORT'!B:W,22,FALSE),"-")</f>
        <v>1942661400</v>
      </c>
      <c r="Q1179" s="4" t="str">
        <f>_xlfn.IFNA(VLOOKUP(A1179,'ACCESS EXPORT'!$A:$AG,33,0),"-")</f>
        <v>Aldis Leonardo</v>
      </c>
      <c r="R1179" s="4" t="str">
        <f>_xlfn.IFNA(VLOOKUP(A1179,'ACCESS EXPORT'!$A:$AH,34,0),"-")</f>
        <v>Linda Hopkins</v>
      </c>
      <c r="S1179" s="4" t="str">
        <f>_xlfn.IFNA(VLOOKUP(A1179,'ACCESS EXPORT'!$A:$AI,35,0),"-")</f>
        <v>James Agee</v>
      </c>
      <c r="T1179" s="4" t="str">
        <f>_xlfn.IFNA(VLOOKUP(A1179,'ACCESS EXPORT'!$A:$AJ,36,0),"-")</f>
        <v>Wanda Cruz</v>
      </c>
      <c r="U1179" s="4" t="str">
        <f>_xlfn.IFNA(VLOOKUP(A1179,'ACCESS EXPORT'!$A:$AK,37,0),"-")</f>
        <v>Cerner</v>
      </c>
      <c r="V1179" s="4" t="str">
        <f>_xlfn.IFNA(VLOOKUP(A1179,'ACCESS EXPORT'!$A:$AL,38,0),"-")</f>
        <v>N/A</v>
      </c>
      <c r="W1179" s="4" t="str">
        <f>_xlfn.IFNA(VLOOKUP(A1179,'ACCESS EXPORT'!$A:$AM,39,0),"-")</f>
        <v/>
      </c>
      <c r="X1179" s="4" t="str">
        <f>_xlfn.IFNA(VLOOKUP(A1179,'ACCESS EXPORT'!$A:$AN,40,0),"-")</f>
        <v>Libia Villaquiran / Jenny Green</v>
      </c>
      <c r="Y1179" s="26" t="str">
        <f>_xlfn.IFNA(VLOOKUP(A1179,'ACCESS EXPORT'!A:AO,41,0),"")</f>
        <v>Kristin Miller</v>
      </c>
      <c r="Z1179" s="26" t="str">
        <f>_xlfn.IFNA(VLOOKUP(A1179,'ACCESS EXPORT'!A:AP,42,0),"")</f>
        <v/>
      </c>
      <c r="AA1179" s="26" t="str">
        <f>_xlfn.IFNA(VLOOKUP(A1179,'ACCESS EXPORT'!A:AQ,43,0),"")</f>
        <v>Claire Pagan</v>
      </c>
    </row>
    <row r="1180" spans="1:27" ht="18.75" x14ac:dyDescent="0.25">
      <c r="A1180" s="33">
        <v>257</v>
      </c>
      <c r="B1180" s="10">
        <v>2287</v>
      </c>
      <c r="C1180" s="7" t="str">
        <f ca="1">IFERROR(UPPER(IF(AND('ACCESS EXPORT'!AA1180="",'ACCESS EXPORT'!Z1180=""),VLOOKUP(A1180,'ACCESS EXPORT'!$A:$AF,32,FALSE),(IF('ACCESS EXPORT'!AA1180&lt;&gt;"",CONCATENATE(VLOOKUP(A1180,'ACCESS EXPORT'!$A:$AF,32,FALSE)," (Closed",TEXT('ACCESS EXPORT'!AA1180," MM/DD/YYY)")),IF(TODAY()&lt;(('ACCESS EXPORT'!Z1180)+30),CONCATENATE(VLOOKUP(A1180,'ACCESS EXPORT'!$A:$AF,32,FALSE)," (Opens",TEXT('ACCESS EXPORT'!Z1180," MM/DD/YYY)")),VLOOKUP(A1180,'ACCESS EXPORT'!$A:$AF,32,FALSE)))))),"-")</f>
        <v>ADVENTHEALTH MEDICAL GROUP PEDIATRIC CRITICAL CARE AT CENTRAL FLORIDA</v>
      </c>
      <c r="D1180" s="3" t="str">
        <f ca="1">IFERROR(UPPER(IF(AND('ACCESS EXPORT'!AA1180="",'ACCESS EXPORT'!Z1180=""),VLOOKUP(A1180,'ACCESS EXPORT'!$A:$AF,28,FALSE),(IF('ACCESS EXPORT'!AA1180&lt;&gt;"",CONCATENATE(VLOOKUP(A1180,'ACCESS EXPORT'!$A:$AF,28,FALSE)," (Closed",TEXT('ACCESS EXPORT'!AA1180," MM/DD/YYY)")),IF(TODAY()&lt;(('ACCESS EXPORT'!Z1180)+30),CONCATENATE(VLOOKUP(A1180,'ACCESS EXPORT'!$A:$AF,28,FALSE)," (Opens",TEXT('ACCESS EXPORT'!Z1180," MM/DD/YYY)")),VLOOKUP(A1180,'ACCESS EXPORT'!$A:$AF,28,FALSE)))))),"-")</f>
        <v>FLORIDA HOSPITAL PEDIATRIC INTENSIVISTS</v>
      </c>
      <c r="E1180" s="3" t="str">
        <f>VLOOKUP($A1180,'ACCESS EXPORT'!$A:$AF,3,FALSE)</f>
        <v>8240</v>
      </c>
      <c r="F1180" s="3" t="str">
        <f>UPPER(CONCATENATE(VLOOKUP(A1180,'ACCESS EXPORT'!$A:$AF,4,FALSE)," ",VLOOKUP(A1180,'ACCESS EXPORT'!$A:$AF,5,FALSE)," ",VLOOKUP(A1180,'ACCESS EXPORT'!$A:$AF,6,FALSE)," ",VLOOKUP(A1180,'ACCESS EXPORT'!$A:$AA,7,FALSE)," ",VLOOKUP(A1180,'ACCESS EXPORT'!$A:$AA,8,FALSE)))</f>
        <v>1801 LEE RD SUITE 165 WINTER PARK FL 32789</v>
      </c>
      <c r="G1180" s="4" t="str">
        <f>UPPER(VLOOKUP($A1180,'ACCESS EXPORT'!$A:$AF,9,FALSE))</f>
        <v>ORANGE</v>
      </c>
      <c r="H1180" s="4" t="str">
        <f>_xlfn.IFNA(VLOOKUP($B1180,'ACCESS EXPORT'!$B:$J,9,FALSE),"")</f>
        <v>HB</v>
      </c>
      <c r="I1180" s="3" t="str">
        <f>CONCATENATE("(P)",VLOOKUP($A1180,'ACCESS EXPORT'!$A:$AF,11,FALSE)," (F)",VLOOKUP($A1180,'ACCESS EXPORT'!$A:$AF,29,FALSE))</f>
        <v>(P)(407)975-0410 (F)(407)975-0411</v>
      </c>
      <c r="J1180" s="4" t="str">
        <f>UPPER(VLOOKUP($A1180,'ACCESS EXPORT'!$A:$AF,12,FALSE))</f>
        <v>PEDIATRIC INTENSIVIST</v>
      </c>
      <c r="K1180" s="4" t="str">
        <f>UPPER(VLOOKUP($A1180,'ACCESS EXPORT'!$A:$AF,13,FALSE))</f>
        <v>WILLIAM WINDER</v>
      </c>
      <c r="L1180" s="3" t="str">
        <f>IF(AND(VLOOKUP(A1180,'ACCESS EXPORT'!A:AE,1,0),'ACCESS EXPORT'!N1180=""),UPPER(CONCATENATE('ACCESS EXPORT'!AE1180)),IF(VLOOKUP(A1180,'ACCESS EXPORT'!A:AE,1,0),UPPER(CONCATENATE('ACCESS EXPORT'!N1180," "&amp;CHAR(10),'ACCESS EXPORT'!AE1180))))</f>
        <v>JAHAIRA BARBOT-JIMENEZ 
IAN MCCRACKEN (PRAC. ADMIN)</v>
      </c>
      <c r="M1180" s="4" t="str">
        <f>UPPER(VLOOKUP($A1180,'ACCESS EXPORT'!$A:$O,15,FALSE))</f>
        <v>ALLISON ALPERS (PM)</v>
      </c>
      <c r="N1180" s="4" t="str">
        <f ca="1">IF(AND('ACCESS EXPORT'!X1180="",'ACCESS EXPORT'!Y1180=""),IF('ACCESS EXPORT'!V1180&lt;&gt;"",(IF(TODAY()-'ACCESS EXPORT'!V1180&gt;=-60,UPPER(CONCATENATE(VLOOKUP(B1180,'ACCESS EXPORT'!$B:$P,15,FALSE),""&amp;CHAR(10)&amp;"(SEP",TEXT('ACCESS EXPORT'!V1180," MM/DD/YYY)"))),IF(TODAY()-'ACCESS EXPORT'!V1180&lt;0,UPPER(VLOOKUP(B1180,'ACCESS EXPORT'!$B:$P,15,FALSE)),UPPER(VLOOKUP(B1180,'ACCESS EXPORT'!$B:$P,15,FALSE))))),IF('ACCESS EXPORT'!U1180="",UPPER(VLOOKUP(B1180,'ACCESS EXPORT'!$B:$P,15,FALSE)),IF(TODAY()-'ACCESS EXPORT'!U1180&lt;=30,CONCATENATE(UPPER(VLOOKUP(B1180,'ACCESS EXPORT'!$B:$P,15,FALSE)),""&amp;CHAR(10)&amp;"(NEW",TEXT('ACCESS EXPORT'!U1180," MM/DD/YYY)")),IF(AND(TODAY()-'ACCESS EXPORT'!U1180&gt;30,TODAY()&gt;0),UPPER(VLOOKUP(B1180,'ACCESS EXPORT'!$B:$P,15,FALSE)))))),IF('ACCESS EXPORT'!Y1180&lt;&gt;"",UPPER(CONCATENATE(UPPER(VLOOKUP(B1180,'ACCESS EXPORT'!$B:$P,15,FALSE)),""&amp;CHAR(10)&amp;"(Transfer Out",TEXT('ACCESS EXPORT'!Y1180," MM/DD/YYY)"))),IF('ACCESS EXPORT'!X1180&lt;&gt;"",UPPER(CONCATENATE(UPPER(VLOOKUP(B1180,'ACCESS EXPORT'!$B:$P,15,FALSE)),""&amp;CHAR(10)&amp;"(Transfer In",TEXT('ACCESS EXPORT'!X1180," MM/DD/YYY)"))))))</f>
        <v>ROGERS, CECELE
(NEW 07/08/2019)</v>
      </c>
      <c r="O1180" s="4" t="str">
        <f>_xlfn.IFNA(VLOOKUP(B1180,'ACCESS EXPORT'!$B:$Q,16,FALSE),"")</f>
        <v>APRN</v>
      </c>
      <c r="P1180" s="4" t="str">
        <f>_xlfn.IFNA(VLOOKUP(B1180,'ACCESS EXPORT'!B:W,22,FALSE),"-")</f>
        <v>1366730061</v>
      </c>
      <c r="Q1180" s="4" t="str">
        <f>_xlfn.IFNA(VLOOKUP(A1180,'ACCESS EXPORT'!$A:$AG,33,0),"-")</f>
        <v>Aldis Leonardo</v>
      </c>
      <c r="R1180" s="4" t="str">
        <f>_xlfn.IFNA(VLOOKUP(A1180,'ACCESS EXPORT'!$A:$AH,34,0),"-")</f>
        <v>Linda Hopkins</v>
      </c>
      <c r="S1180" s="4" t="str">
        <f>_xlfn.IFNA(VLOOKUP(A1180,'ACCESS EXPORT'!$A:$AI,35,0),"-")</f>
        <v>James Agee</v>
      </c>
      <c r="T1180" s="4" t="str">
        <f>_xlfn.IFNA(VLOOKUP(A1180,'ACCESS EXPORT'!$A:$AJ,36,0),"-")</f>
        <v>Wanda Cruz</v>
      </c>
      <c r="U1180" s="4" t="str">
        <f>_xlfn.IFNA(VLOOKUP(A1180,'ACCESS EXPORT'!$A:$AK,37,0),"-")</f>
        <v>Cerner</v>
      </c>
      <c r="V1180" s="4" t="str">
        <f>_xlfn.IFNA(VLOOKUP(A1180,'ACCESS EXPORT'!$A:$AL,38,0),"-")</f>
        <v>N/A</v>
      </c>
      <c r="W1180" s="4" t="str">
        <f>_xlfn.IFNA(VLOOKUP(A1180,'ACCESS EXPORT'!$A:$AM,39,0),"-")</f>
        <v/>
      </c>
      <c r="X1180" s="4" t="str">
        <f>_xlfn.IFNA(VLOOKUP(A1180,'ACCESS EXPORT'!$A:$AN,40,0),"-")</f>
        <v>Libia Villaquiran / Jenny Green</v>
      </c>
      <c r="Y1180" s="26" t="str">
        <f>_xlfn.IFNA(VLOOKUP(A1180,'ACCESS EXPORT'!A:AO,41,0),"")</f>
        <v>Kristin Miller</v>
      </c>
      <c r="Z1180" s="26" t="str">
        <f>_xlfn.IFNA(VLOOKUP(A1180,'ACCESS EXPORT'!A:AP,42,0),"")</f>
        <v/>
      </c>
      <c r="AA1180" s="26" t="str">
        <f>_xlfn.IFNA(VLOOKUP(A1180,'ACCESS EXPORT'!A:AQ,43,0),"")</f>
        <v>Claire Pagan</v>
      </c>
    </row>
    <row r="1181" spans="1:27" ht="18.75" x14ac:dyDescent="0.25">
      <c r="A1181" s="33">
        <v>257</v>
      </c>
      <c r="B1181" s="10">
        <v>2291</v>
      </c>
      <c r="C1181" s="7" t="str">
        <f ca="1">IFERROR(UPPER(IF(AND('ACCESS EXPORT'!AA1181="",'ACCESS EXPORT'!Z1181=""),VLOOKUP(A1181,'ACCESS EXPORT'!$A:$AF,32,FALSE),(IF('ACCESS EXPORT'!AA1181&lt;&gt;"",CONCATENATE(VLOOKUP(A1181,'ACCESS EXPORT'!$A:$AF,32,FALSE)," (Closed",TEXT('ACCESS EXPORT'!AA1181," MM/DD/YYY)")),IF(TODAY()&lt;(('ACCESS EXPORT'!Z1181)+30),CONCATENATE(VLOOKUP(A1181,'ACCESS EXPORT'!$A:$AF,32,FALSE)," (Opens",TEXT('ACCESS EXPORT'!Z1181," MM/DD/YYY)")),VLOOKUP(A1181,'ACCESS EXPORT'!$A:$AF,32,FALSE)))))),"-")</f>
        <v>ADVENTHEALTH MEDICAL GROUP PEDIATRIC CRITICAL CARE AT CENTRAL FLORIDA</v>
      </c>
      <c r="D1181" s="3" t="str">
        <f ca="1">IFERROR(UPPER(IF(AND('ACCESS EXPORT'!AA1181="",'ACCESS EXPORT'!Z1181=""),VLOOKUP(A1181,'ACCESS EXPORT'!$A:$AF,28,FALSE),(IF('ACCESS EXPORT'!AA1181&lt;&gt;"",CONCATENATE(VLOOKUP(A1181,'ACCESS EXPORT'!$A:$AF,28,FALSE)," (Closed",TEXT('ACCESS EXPORT'!AA1181," MM/DD/YYY)")),IF(TODAY()&lt;(('ACCESS EXPORT'!Z1181)+30),CONCATENATE(VLOOKUP(A1181,'ACCESS EXPORT'!$A:$AF,28,FALSE)," (Opens",TEXT('ACCESS EXPORT'!Z1181," MM/DD/YYY)")),VLOOKUP(A1181,'ACCESS EXPORT'!$A:$AF,28,FALSE)))))),"-")</f>
        <v>FLORIDA HOSPITAL PEDIATRIC INTENSIVISTS</v>
      </c>
      <c r="E1181" s="3" t="str">
        <f>VLOOKUP($A1181,'ACCESS EXPORT'!$A:$AF,3,FALSE)</f>
        <v>8240</v>
      </c>
      <c r="F1181" s="3" t="str">
        <f>UPPER(CONCATENATE(VLOOKUP(A1181,'ACCESS EXPORT'!$A:$AF,4,FALSE)," ",VLOOKUP(A1181,'ACCESS EXPORT'!$A:$AF,5,FALSE)," ",VLOOKUP(A1181,'ACCESS EXPORT'!$A:$AF,6,FALSE)," ",VLOOKUP(A1181,'ACCESS EXPORT'!$A:$AA,7,FALSE)," ",VLOOKUP(A1181,'ACCESS EXPORT'!$A:$AA,8,FALSE)))</f>
        <v>1801 LEE RD SUITE 165 WINTER PARK FL 32789</v>
      </c>
      <c r="G1181" s="4" t="str">
        <f>UPPER(VLOOKUP($A1181,'ACCESS EXPORT'!$A:$AF,9,FALSE))</f>
        <v>ORANGE</v>
      </c>
      <c r="H1181" s="4" t="str">
        <f>_xlfn.IFNA(VLOOKUP($B1181,'ACCESS EXPORT'!$B:$J,9,FALSE),"")</f>
        <v>HB</v>
      </c>
      <c r="I1181" s="3" t="str">
        <f>CONCATENATE("(P)",VLOOKUP($A1181,'ACCESS EXPORT'!$A:$AF,11,FALSE)," (F)",VLOOKUP($A1181,'ACCESS EXPORT'!$A:$AF,29,FALSE))</f>
        <v>(P)(407)975-0410 (F)(407)975-0411</v>
      </c>
      <c r="J1181" s="4" t="str">
        <f>UPPER(VLOOKUP($A1181,'ACCESS EXPORT'!$A:$AF,12,FALSE))</f>
        <v>PEDIATRIC INTENSIVIST</v>
      </c>
      <c r="K1181" s="4" t="str">
        <f>UPPER(VLOOKUP($A1181,'ACCESS EXPORT'!$A:$AF,13,FALSE))</f>
        <v>WILLIAM WINDER</v>
      </c>
      <c r="L1181" s="3" t="str">
        <f>IF(AND(VLOOKUP(A1181,'ACCESS EXPORT'!A:AE,1,0),'ACCESS EXPORT'!N1181=""),UPPER(CONCATENATE('ACCESS EXPORT'!AE1181)),IF(VLOOKUP(A1181,'ACCESS EXPORT'!A:AE,1,0),UPPER(CONCATENATE('ACCESS EXPORT'!N1181," "&amp;CHAR(10),'ACCESS EXPORT'!AE1181))))</f>
        <v>JAHAIRA BARBOT-JIMENEZ 
IAN MCCRACKEN (PRAC. ADMIN)</v>
      </c>
      <c r="M1181" s="4" t="str">
        <f>UPPER(VLOOKUP($A1181,'ACCESS EXPORT'!$A:$O,15,FALSE))</f>
        <v>ALLISON ALPERS (PM)</v>
      </c>
      <c r="N1181" s="4" t="str">
        <f ca="1">IF(AND('ACCESS EXPORT'!X1181="",'ACCESS EXPORT'!Y1181=""),IF('ACCESS EXPORT'!V1181&lt;&gt;"",(IF(TODAY()-'ACCESS EXPORT'!V1181&gt;=-60,UPPER(CONCATENATE(VLOOKUP(B1181,'ACCESS EXPORT'!$B:$P,15,FALSE),""&amp;CHAR(10)&amp;"(SEP",TEXT('ACCESS EXPORT'!V1181," MM/DD/YYY)"))),IF(TODAY()-'ACCESS EXPORT'!V1181&lt;0,UPPER(VLOOKUP(B1181,'ACCESS EXPORT'!$B:$P,15,FALSE)),UPPER(VLOOKUP(B1181,'ACCESS EXPORT'!$B:$P,15,FALSE))))),IF('ACCESS EXPORT'!U1181="",UPPER(VLOOKUP(B1181,'ACCESS EXPORT'!$B:$P,15,FALSE)),IF(TODAY()-'ACCESS EXPORT'!U1181&lt;=30,CONCATENATE(UPPER(VLOOKUP(B1181,'ACCESS EXPORT'!$B:$P,15,FALSE)),""&amp;CHAR(10)&amp;"(NEW",TEXT('ACCESS EXPORT'!U1181," MM/DD/YYY)")),IF(AND(TODAY()-'ACCESS EXPORT'!U1181&gt;30,TODAY()&gt;0),UPPER(VLOOKUP(B1181,'ACCESS EXPORT'!$B:$P,15,FALSE)))))),IF('ACCESS EXPORT'!Y1181&lt;&gt;"",UPPER(CONCATENATE(UPPER(VLOOKUP(B1181,'ACCESS EXPORT'!$B:$P,15,FALSE)),""&amp;CHAR(10)&amp;"(Transfer Out",TEXT('ACCESS EXPORT'!Y1181," MM/DD/YYY)"))),IF('ACCESS EXPORT'!X1181&lt;&gt;"",UPPER(CONCATENATE(UPPER(VLOOKUP(B1181,'ACCESS EXPORT'!$B:$P,15,FALSE)),""&amp;CHAR(10)&amp;"(Transfer In",TEXT('ACCESS EXPORT'!X1181," MM/DD/YYY)"))))))</f>
        <v>KAPLAN, ADAM
(NEW 07/22/2019)</v>
      </c>
      <c r="O1181" s="4" t="str">
        <f>_xlfn.IFNA(VLOOKUP(B1181,'ACCESS EXPORT'!$B:$Q,16,FALSE),"")</f>
        <v>MD</v>
      </c>
      <c r="P1181" s="4" t="str">
        <f>_xlfn.IFNA(VLOOKUP(B1181,'ACCESS EXPORT'!B:W,22,FALSE),"-")</f>
        <v>1033485248</v>
      </c>
      <c r="Q1181" s="4" t="str">
        <f>_xlfn.IFNA(VLOOKUP(A1181,'ACCESS EXPORT'!$A:$AG,33,0),"-")</f>
        <v>Aldis Leonardo</v>
      </c>
      <c r="R1181" s="4" t="str">
        <f>_xlfn.IFNA(VLOOKUP(A1181,'ACCESS EXPORT'!$A:$AH,34,0),"-")</f>
        <v>Linda Hopkins</v>
      </c>
      <c r="S1181" s="4" t="str">
        <f>_xlfn.IFNA(VLOOKUP(A1181,'ACCESS EXPORT'!$A:$AI,35,0),"-")</f>
        <v>James Agee</v>
      </c>
      <c r="T1181" s="4" t="str">
        <f>_xlfn.IFNA(VLOOKUP(A1181,'ACCESS EXPORT'!$A:$AJ,36,0),"-")</f>
        <v>Wanda Cruz</v>
      </c>
      <c r="U1181" s="4" t="str">
        <f>_xlfn.IFNA(VLOOKUP(A1181,'ACCESS EXPORT'!$A:$AK,37,0),"-")</f>
        <v>Cerner</v>
      </c>
      <c r="V1181" s="4" t="str">
        <f>_xlfn.IFNA(VLOOKUP(A1181,'ACCESS EXPORT'!$A:$AL,38,0),"-")</f>
        <v>N/A</v>
      </c>
      <c r="W1181" s="4" t="str">
        <f>_xlfn.IFNA(VLOOKUP(A1181,'ACCESS EXPORT'!$A:$AM,39,0),"-")</f>
        <v/>
      </c>
      <c r="X1181" s="4" t="str">
        <f>_xlfn.IFNA(VLOOKUP(A1181,'ACCESS EXPORT'!$A:$AN,40,0),"-")</f>
        <v>Libia Villaquiran / Jenny Green</v>
      </c>
      <c r="Y1181" s="26" t="str">
        <f>_xlfn.IFNA(VLOOKUP(A1181,'ACCESS EXPORT'!A:AO,41,0),"")</f>
        <v>Kristin Miller</v>
      </c>
      <c r="Z1181" s="26" t="str">
        <f>_xlfn.IFNA(VLOOKUP(A1181,'ACCESS EXPORT'!A:AP,42,0),"")</f>
        <v/>
      </c>
      <c r="AA1181" s="26" t="str">
        <f>_xlfn.IFNA(VLOOKUP(A1181,'ACCESS EXPORT'!A:AQ,43,0),"")</f>
        <v>Claire Pagan</v>
      </c>
    </row>
    <row r="1182" spans="1:27" ht="18.75" x14ac:dyDescent="0.25">
      <c r="A1182" s="33">
        <v>257</v>
      </c>
      <c r="B1182" s="10">
        <v>1996</v>
      </c>
      <c r="C1182" s="7" t="str">
        <f ca="1">IFERROR(UPPER(IF(AND('ACCESS EXPORT'!AA1182="",'ACCESS EXPORT'!Z1182=""),VLOOKUP(A1182,'ACCESS EXPORT'!$A:$AF,32,FALSE),(IF('ACCESS EXPORT'!AA1182&lt;&gt;"",CONCATENATE(VLOOKUP(A1182,'ACCESS EXPORT'!$A:$AF,32,FALSE)," (Closed",TEXT('ACCESS EXPORT'!AA1182," MM/DD/YYY)")),IF(TODAY()&lt;(('ACCESS EXPORT'!Z1182)+30),CONCATENATE(VLOOKUP(A1182,'ACCESS EXPORT'!$A:$AF,32,FALSE)," (Opens",TEXT('ACCESS EXPORT'!Z1182," MM/DD/YYY)")),VLOOKUP(A1182,'ACCESS EXPORT'!$A:$AF,32,FALSE)))))),"-")</f>
        <v>ADVENTHEALTH MEDICAL GROUP PEDIATRIC CRITICAL CARE AT CENTRAL FLORIDA</v>
      </c>
      <c r="D1182" s="3" t="str">
        <f ca="1">IFERROR(UPPER(IF(AND('ACCESS EXPORT'!AA1182="",'ACCESS EXPORT'!Z1182=""),VLOOKUP(A1182,'ACCESS EXPORT'!$A:$AF,28,FALSE),(IF('ACCESS EXPORT'!AA1182&lt;&gt;"",CONCATENATE(VLOOKUP(A1182,'ACCESS EXPORT'!$A:$AF,28,FALSE)," (Closed",TEXT('ACCESS EXPORT'!AA1182," MM/DD/YYY)")),IF(TODAY()&lt;(('ACCESS EXPORT'!Z1182)+30),CONCATENATE(VLOOKUP(A1182,'ACCESS EXPORT'!$A:$AF,28,FALSE)," (Opens",TEXT('ACCESS EXPORT'!Z1182," MM/DD/YYY)")),VLOOKUP(A1182,'ACCESS EXPORT'!$A:$AF,28,FALSE)))))),"-")</f>
        <v>FLORIDA HOSPITAL PEDIATRIC INTENSIVISTS</v>
      </c>
      <c r="E1182" s="3" t="str">
        <f>VLOOKUP($A1182,'ACCESS EXPORT'!$A:$AF,3,FALSE)</f>
        <v>8240</v>
      </c>
      <c r="F1182" s="3" t="str">
        <f>UPPER(CONCATENATE(VLOOKUP(A1182,'ACCESS EXPORT'!$A:$AF,4,FALSE)," ",VLOOKUP(A1182,'ACCESS EXPORT'!$A:$AF,5,FALSE)," ",VLOOKUP(A1182,'ACCESS EXPORT'!$A:$AF,6,FALSE)," ",VLOOKUP(A1182,'ACCESS EXPORT'!$A:$AA,7,FALSE)," ",VLOOKUP(A1182,'ACCESS EXPORT'!$A:$AA,8,FALSE)))</f>
        <v>1801 LEE RD SUITE 165 WINTER PARK FL 32789</v>
      </c>
      <c r="G1182" s="4" t="str">
        <f>UPPER(VLOOKUP($A1182,'ACCESS EXPORT'!$A:$AF,9,FALSE))</f>
        <v>ORANGE</v>
      </c>
      <c r="H1182" s="4" t="str">
        <f>_xlfn.IFNA(VLOOKUP($B1182,'ACCESS EXPORT'!$B:$J,9,FALSE),"")</f>
        <v>HB</v>
      </c>
      <c r="I1182" s="3" t="str">
        <f>CONCATENATE("(P)",VLOOKUP($A1182,'ACCESS EXPORT'!$A:$AF,11,FALSE)," (F)",VLOOKUP($A1182,'ACCESS EXPORT'!$A:$AF,29,FALSE))</f>
        <v>(P)(407)975-0410 (F)(407)975-0411</v>
      </c>
      <c r="J1182" s="4" t="str">
        <f>UPPER(VLOOKUP($A1182,'ACCESS EXPORT'!$A:$AF,12,FALSE))</f>
        <v>PEDIATRIC INTENSIVIST</v>
      </c>
      <c r="K1182" s="4" t="str">
        <f>UPPER(VLOOKUP($A1182,'ACCESS EXPORT'!$A:$AF,13,FALSE))</f>
        <v>WILLIAM WINDER</v>
      </c>
      <c r="L1182" s="3" t="str">
        <f>IF(AND(VLOOKUP(A1182,'ACCESS EXPORT'!A:AE,1,0),'ACCESS EXPORT'!N1182=""),UPPER(CONCATENATE('ACCESS EXPORT'!AE1182)),IF(VLOOKUP(A1182,'ACCESS EXPORT'!A:AE,1,0),UPPER(CONCATENATE('ACCESS EXPORT'!N1182," "&amp;CHAR(10),'ACCESS EXPORT'!AE1182))))</f>
        <v>JAHAIRA BARBOT-JIMENEZ 
IAN MCCRACKEN (PRAC. ADMIN)</v>
      </c>
      <c r="M1182" s="4" t="str">
        <f>UPPER(VLOOKUP($A1182,'ACCESS EXPORT'!$A:$O,15,FALSE))</f>
        <v>ALLISON ALPERS (PM)</v>
      </c>
      <c r="N1182" s="4" t="str">
        <f ca="1">IF(AND('ACCESS EXPORT'!X1182="",'ACCESS EXPORT'!Y1182=""),IF('ACCESS EXPORT'!V1182&lt;&gt;"",(IF(TODAY()-'ACCESS EXPORT'!V1182&gt;=-60,UPPER(CONCATENATE(VLOOKUP(B1182,'ACCESS EXPORT'!$B:$P,15,FALSE),""&amp;CHAR(10)&amp;"(SEP",TEXT('ACCESS EXPORT'!V1182," MM/DD/YYY)"))),IF(TODAY()-'ACCESS EXPORT'!V1182&lt;0,UPPER(VLOOKUP(B1182,'ACCESS EXPORT'!$B:$P,15,FALSE)),UPPER(VLOOKUP(B1182,'ACCESS EXPORT'!$B:$P,15,FALSE))))),IF('ACCESS EXPORT'!U1182="",UPPER(VLOOKUP(B1182,'ACCESS EXPORT'!$B:$P,15,FALSE)),IF(TODAY()-'ACCESS EXPORT'!U1182&lt;=30,CONCATENATE(UPPER(VLOOKUP(B1182,'ACCESS EXPORT'!$B:$P,15,FALSE)),""&amp;CHAR(10)&amp;"(NEW",TEXT('ACCESS EXPORT'!U1182," MM/DD/YYY)")),IF(AND(TODAY()-'ACCESS EXPORT'!U1182&gt;30,TODAY()&gt;0),UPPER(VLOOKUP(B1182,'ACCESS EXPORT'!$B:$P,15,FALSE)))))),IF('ACCESS EXPORT'!Y1182&lt;&gt;"",UPPER(CONCATENATE(UPPER(VLOOKUP(B1182,'ACCESS EXPORT'!$B:$P,15,FALSE)),""&amp;CHAR(10)&amp;"(Transfer Out",TEXT('ACCESS EXPORT'!Y1182," MM/DD/YYY)"))),IF('ACCESS EXPORT'!X1182&lt;&gt;"",UPPER(CONCATENATE(UPPER(VLOOKUP(B1182,'ACCESS EXPORT'!$B:$P,15,FALSE)),""&amp;CHAR(10)&amp;"(Transfer In",TEXT('ACCESS EXPORT'!X1182," MM/DD/YYY)"))))))</f>
        <v>CHAN, JONATHAN</v>
      </c>
      <c r="O1182" s="4" t="str">
        <f>_xlfn.IFNA(VLOOKUP(B1182,'ACCESS EXPORT'!$B:$Q,16,FALSE),"")</f>
        <v>MD</v>
      </c>
      <c r="P1182" s="4" t="str">
        <f>_xlfn.IFNA(VLOOKUP(B1182,'ACCESS EXPORT'!B:W,22,FALSE),"-")</f>
        <v>1831488618</v>
      </c>
      <c r="Q1182" s="4" t="str">
        <f>_xlfn.IFNA(VLOOKUP(A1182,'ACCESS EXPORT'!$A:$AG,33,0),"-")</f>
        <v>Aldis Leonardo</v>
      </c>
      <c r="R1182" s="4" t="str">
        <f>_xlfn.IFNA(VLOOKUP(A1182,'ACCESS EXPORT'!$A:$AH,34,0),"-")</f>
        <v>Linda Hopkins</v>
      </c>
      <c r="S1182" s="4" t="str">
        <f>_xlfn.IFNA(VLOOKUP(A1182,'ACCESS EXPORT'!$A:$AI,35,0),"-")</f>
        <v>James Agee</v>
      </c>
      <c r="T1182" s="4" t="str">
        <f>_xlfn.IFNA(VLOOKUP(A1182,'ACCESS EXPORT'!$A:$AJ,36,0),"-")</f>
        <v>Wanda Cruz</v>
      </c>
      <c r="U1182" s="4" t="str">
        <f>_xlfn.IFNA(VLOOKUP(A1182,'ACCESS EXPORT'!$A:$AK,37,0),"-")</f>
        <v>Cerner</v>
      </c>
      <c r="V1182" s="4" t="str">
        <f>_xlfn.IFNA(VLOOKUP(A1182,'ACCESS EXPORT'!$A:$AL,38,0),"-")</f>
        <v>N/A</v>
      </c>
      <c r="W1182" s="4" t="str">
        <f>_xlfn.IFNA(VLOOKUP(A1182,'ACCESS EXPORT'!$A:$AM,39,0),"-")</f>
        <v/>
      </c>
      <c r="X1182" s="4" t="str">
        <f>_xlfn.IFNA(VLOOKUP(A1182,'ACCESS EXPORT'!$A:$AN,40,0),"-")</f>
        <v>Libia Villaquiran / Jenny Green</v>
      </c>
      <c r="Y1182" s="26" t="str">
        <f>_xlfn.IFNA(VLOOKUP(A1182,'ACCESS EXPORT'!A:AO,41,0),"")</f>
        <v>Kristin Miller</v>
      </c>
      <c r="Z1182" s="26" t="str">
        <f>_xlfn.IFNA(VLOOKUP(A1182,'ACCESS EXPORT'!A:AP,42,0),"")</f>
        <v/>
      </c>
      <c r="AA1182" s="26" t="str">
        <f>_xlfn.IFNA(VLOOKUP(A1182,'ACCESS EXPORT'!A:AQ,43,0),"")</f>
        <v>Claire Pagan</v>
      </c>
    </row>
    <row r="1183" spans="1:27" ht="18.75" x14ac:dyDescent="0.25">
      <c r="A1183" s="33">
        <v>257</v>
      </c>
      <c r="B1183" s="10">
        <v>1569</v>
      </c>
      <c r="C1183" s="7" t="str">
        <f ca="1">IFERROR(UPPER(IF(AND('ACCESS EXPORT'!AA1183="",'ACCESS EXPORT'!Z1183=""),VLOOKUP(A1183,'ACCESS EXPORT'!$A:$AF,32,FALSE),(IF('ACCESS EXPORT'!AA1183&lt;&gt;"",CONCATENATE(VLOOKUP(A1183,'ACCESS EXPORT'!$A:$AF,32,FALSE)," (Closed",TEXT('ACCESS EXPORT'!AA1183," MM/DD/YYY)")),IF(TODAY()&lt;(('ACCESS EXPORT'!Z1183)+30),CONCATENATE(VLOOKUP(A1183,'ACCESS EXPORT'!$A:$AF,32,FALSE)," (Opens",TEXT('ACCESS EXPORT'!Z1183," MM/DD/YYY)")),VLOOKUP(A1183,'ACCESS EXPORT'!$A:$AF,32,FALSE)))))),"-")</f>
        <v>ADVENTHEALTH MEDICAL GROUP PEDIATRIC CRITICAL CARE AT CENTRAL FLORIDA</v>
      </c>
      <c r="D1183" s="3" t="str">
        <f ca="1">IFERROR(UPPER(IF(AND('ACCESS EXPORT'!AA1183="",'ACCESS EXPORT'!Z1183=""),VLOOKUP(A1183,'ACCESS EXPORT'!$A:$AF,28,FALSE),(IF('ACCESS EXPORT'!AA1183&lt;&gt;"",CONCATENATE(VLOOKUP(A1183,'ACCESS EXPORT'!$A:$AF,28,FALSE)," (Closed",TEXT('ACCESS EXPORT'!AA1183," MM/DD/YYY)")),IF(TODAY()&lt;(('ACCESS EXPORT'!Z1183)+30),CONCATENATE(VLOOKUP(A1183,'ACCESS EXPORT'!$A:$AF,28,FALSE)," (Opens",TEXT('ACCESS EXPORT'!Z1183," MM/DD/YYY)")),VLOOKUP(A1183,'ACCESS EXPORT'!$A:$AF,28,FALSE)))))),"-")</f>
        <v>FLORIDA HOSPITAL PEDIATRIC INTENSIVISTS</v>
      </c>
      <c r="E1183" s="3" t="str">
        <f>VLOOKUP($A1183,'ACCESS EXPORT'!$A:$AF,3,FALSE)</f>
        <v>8240</v>
      </c>
      <c r="F1183" s="3" t="str">
        <f>UPPER(CONCATENATE(VLOOKUP(A1183,'ACCESS EXPORT'!$A:$AF,4,FALSE)," ",VLOOKUP(A1183,'ACCESS EXPORT'!$A:$AF,5,FALSE)," ",VLOOKUP(A1183,'ACCESS EXPORT'!$A:$AF,6,FALSE)," ",VLOOKUP(A1183,'ACCESS EXPORT'!$A:$AA,7,FALSE)," ",VLOOKUP(A1183,'ACCESS EXPORT'!$A:$AA,8,FALSE)))</f>
        <v>1801 LEE RD SUITE 165 WINTER PARK FL 32789</v>
      </c>
      <c r="G1183" s="4" t="str">
        <f>UPPER(VLOOKUP($A1183,'ACCESS EXPORT'!$A:$AF,9,FALSE))</f>
        <v>ORANGE</v>
      </c>
      <c r="H1183" s="4" t="str">
        <f>_xlfn.IFNA(VLOOKUP($B1183,'ACCESS EXPORT'!$B:$J,9,FALSE),"")</f>
        <v>HB</v>
      </c>
      <c r="I1183" s="3" t="str">
        <f>CONCATENATE("(P)",VLOOKUP($A1183,'ACCESS EXPORT'!$A:$AF,11,FALSE)," (F)",VLOOKUP($A1183,'ACCESS EXPORT'!$A:$AF,29,FALSE))</f>
        <v>(P)(407)975-0410 (F)(407)975-0411</v>
      </c>
      <c r="J1183" s="4" t="str">
        <f>UPPER(VLOOKUP($A1183,'ACCESS EXPORT'!$A:$AF,12,FALSE))</f>
        <v>PEDIATRIC INTENSIVIST</v>
      </c>
      <c r="K1183" s="4" t="str">
        <f>UPPER(VLOOKUP($A1183,'ACCESS EXPORT'!$A:$AF,13,FALSE))</f>
        <v>WILLIAM WINDER</v>
      </c>
      <c r="L1183" s="3" t="str">
        <f>IF(AND(VLOOKUP(A1183,'ACCESS EXPORT'!A:AE,1,0),'ACCESS EXPORT'!N1183=""),UPPER(CONCATENATE('ACCESS EXPORT'!AE1183)),IF(VLOOKUP(A1183,'ACCESS EXPORT'!A:AE,1,0),UPPER(CONCATENATE('ACCESS EXPORT'!N1183," "&amp;CHAR(10),'ACCESS EXPORT'!AE1183))))</f>
        <v>JAHAIRA BARBOT-JIMENEZ 
IAN MCCRACKEN (PRAC. ADMIN)</v>
      </c>
      <c r="M1183" s="4" t="str">
        <f>UPPER(VLOOKUP($A1183,'ACCESS EXPORT'!$A:$O,15,FALSE))</f>
        <v>ALLISON ALPERS (PM)</v>
      </c>
      <c r="N1183" s="4" t="str">
        <f ca="1">IF(AND('ACCESS EXPORT'!X1183="",'ACCESS EXPORT'!Y1183=""),IF('ACCESS EXPORT'!V1183&lt;&gt;"",(IF(TODAY()-'ACCESS EXPORT'!V1183&gt;=-60,UPPER(CONCATENATE(VLOOKUP(B1183,'ACCESS EXPORT'!$B:$P,15,FALSE),""&amp;CHAR(10)&amp;"(SEP",TEXT('ACCESS EXPORT'!V1183," MM/DD/YYY)"))),IF(TODAY()-'ACCESS EXPORT'!V1183&lt;0,UPPER(VLOOKUP(B1183,'ACCESS EXPORT'!$B:$P,15,FALSE)),UPPER(VLOOKUP(B1183,'ACCESS EXPORT'!$B:$P,15,FALSE))))),IF('ACCESS EXPORT'!U1183="",UPPER(VLOOKUP(B1183,'ACCESS EXPORT'!$B:$P,15,FALSE)),IF(TODAY()-'ACCESS EXPORT'!U1183&lt;=30,CONCATENATE(UPPER(VLOOKUP(B1183,'ACCESS EXPORT'!$B:$P,15,FALSE)),""&amp;CHAR(10)&amp;"(NEW",TEXT('ACCESS EXPORT'!U1183," MM/DD/YYY)")),IF(AND(TODAY()-'ACCESS EXPORT'!U1183&gt;30,TODAY()&gt;0),UPPER(VLOOKUP(B1183,'ACCESS EXPORT'!$B:$P,15,FALSE)))))),IF('ACCESS EXPORT'!Y1183&lt;&gt;"",UPPER(CONCATENATE(UPPER(VLOOKUP(B1183,'ACCESS EXPORT'!$B:$P,15,FALSE)),""&amp;CHAR(10)&amp;"(Transfer Out",TEXT('ACCESS EXPORT'!Y1183," MM/DD/YYY)"))),IF('ACCESS EXPORT'!X1183&lt;&gt;"",UPPER(CONCATENATE(UPPER(VLOOKUP(B1183,'ACCESS EXPORT'!$B:$P,15,FALSE)),""&amp;CHAR(10)&amp;"(Transfer In",TEXT('ACCESS EXPORT'!X1183," MM/DD/YYY)"))))))</f>
        <v>VAZ, SANDRA Y.</v>
      </c>
      <c r="O1183" s="4" t="str">
        <f>_xlfn.IFNA(VLOOKUP(B1183,'ACCESS EXPORT'!$B:$Q,16,FALSE),"")</f>
        <v>MD</v>
      </c>
      <c r="P1183" s="4" t="str">
        <f>_xlfn.IFNA(VLOOKUP(B1183,'ACCESS EXPORT'!B:W,22,FALSE),"-")</f>
        <v>1629305537</v>
      </c>
      <c r="Q1183" s="4" t="str">
        <f>_xlfn.IFNA(VLOOKUP(A1183,'ACCESS EXPORT'!$A:$AG,33,0),"-")</f>
        <v>Aldis Leonardo</v>
      </c>
      <c r="R1183" s="4" t="str">
        <f>_xlfn.IFNA(VLOOKUP(A1183,'ACCESS EXPORT'!$A:$AH,34,0),"-")</f>
        <v>Linda Hopkins</v>
      </c>
      <c r="S1183" s="4" t="str">
        <f>_xlfn.IFNA(VLOOKUP(A1183,'ACCESS EXPORT'!$A:$AI,35,0),"-")</f>
        <v>James Agee</v>
      </c>
      <c r="T1183" s="4" t="str">
        <f>_xlfn.IFNA(VLOOKUP(A1183,'ACCESS EXPORT'!$A:$AJ,36,0),"-")</f>
        <v>Wanda Cruz</v>
      </c>
      <c r="U1183" s="4" t="str">
        <f>_xlfn.IFNA(VLOOKUP(A1183,'ACCESS EXPORT'!$A:$AK,37,0),"-")</f>
        <v>Cerner</v>
      </c>
      <c r="V1183" s="4" t="str">
        <f>_xlfn.IFNA(VLOOKUP(A1183,'ACCESS EXPORT'!$A:$AL,38,0),"-")</f>
        <v>N/A</v>
      </c>
      <c r="W1183" s="4" t="str">
        <f>_xlfn.IFNA(VLOOKUP(A1183,'ACCESS EXPORT'!$A:$AM,39,0),"-")</f>
        <v/>
      </c>
      <c r="X1183" s="4" t="str">
        <f>_xlfn.IFNA(VLOOKUP(A1183,'ACCESS EXPORT'!$A:$AN,40,0),"-")</f>
        <v>Libia Villaquiran / Jenny Green</v>
      </c>
      <c r="Y1183" s="26" t="str">
        <f>_xlfn.IFNA(VLOOKUP(A1183,'ACCESS EXPORT'!A:AO,41,0),"")</f>
        <v>Kristin Miller</v>
      </c>
      <c r="Z1183" s="26" t="str">
        <f>_xlfn.IFNA(VLOOKUP(A1183,'ACCESS EXPORT'!A:AP,42,0),"")</f>
        <v/>
      </c>
      <c r="AA1183" s="26" t="str">
        <f>_xlfn.IFNA(VLOOKUP(A1183,'ACCESS EXPORT'!A:AQ,43,0),"")</f>
        <v>Claire Pagan</v>
      </c>
    </row>
    <row r="1184" spans="1:27" ht="18.75" x14ac:dyDescent="0.25">
      <c r="A1184" s="33">
        <v>257</v>
      </c>
      <c r="B1184" s="10">
        <v>1817</v>
      </c>
      <c r="C1184" s="7" t="str">
        <f ca="1">IFERROR(UPPER(IF(AND('ACCESS EXPORT'!AA1184="",'ACCESS EXPORT'!Z1184=""),VLOOKUP(A1184,'ACCESS EXPORT'!$A:$AF,32,FALSE),(IF('ACCESS EXPORT'!AA1184&lt;&gt;"",CONCATENATE(VLOOKUP(A1184,'ACCESS EXPORT'!$A:$AF,32,FALSE)," (Closed",TEXT('ACCESS EXPORT'!AA1184," MM/DD/YYY)")),IF(TODAY()&lt;(('ACCESS EXPORT'!Z1184)+30),CONCATENATE(VLOOKUP(A1184,'ACCESS EXPORT'!$A:$AF,32,FALSE)," (Opens",TEXT('ACCESS EXPORT'!Z1184," MM/DD/YYY)")),VLOOKUP(A1184,'ACCESS EXPORT'!$A:$AF,32,FALSE)))))),"-")</f>
        <v>ADVENTHEALTH MEDICAL GROUP PEDIATRIC CRITICAL CARE AT CENTRAL FLORIDA</v>
      </c>
      <c r="D1184" s="3" t="str">
        <f ca="1">IFERROR(UPPER(IF(AND('ACCESS EXPORT'!AA1184="",'ACCESS EXPORT'!Z1184=""),VLOOKUP(A1184,'ACCESS EXPORT'!$A:$AF,28,FALSE),(IF('ACCESS EXPORT'!AA1184&lt;&gt;"",CONCATENATE(VLOOKUP(A1184,'ACCESS EXPORT'!$A:$AF,28,FALSE)," (Closed",TEXT('ACCESS EXPORT'!AA1184," MM/DD/YYY)")),IF(TODAY()&lt;(('ACCESS EXPORT'!Z1184)+30),CONCATENATE(VLOOKUP(A1184,'ACCESS EXPORT'!$A:$AF,28,FALSE)," (Opens",TEXT('ACCESS EXPORT'!Z1184," MM/DD/YYY)")),VLOOKUP(A1184,'ACCESS EXPORT'!$A:$AF,28,FALSE)))))),"-")</f>
        <v>FLORIDA HOSPITAL PEDIATRIC INTENSIVISTS</v>
      </c>
      <c r="E1184" s="3" t="str">
        <f>VLOOKUP($A1184,'ACCESS EXPORT'!$A:$AF,3,FALSE)</f>
        <v>8240</v>
      </c>
      <c r="F1184" s="3" t="str">
        <f>UPPER(CONCATENATE(VLOOKUP(A1184,'ACCESS EXPORT'!$A:$AF,4,FALSE)," ",VLOOKUP(A1184,'ACCESS EXPORT'!$A:$AF,5,FALSE)," ",VLOOKUP(A1184,'ACCESS EXPORT'!$A:$AF,6,FALSE)," ",VLOOKUP(A1184,'ACCESS EXPORT'!$A:$AA,7,FALSE)," ",VLOOKUP(A1184,'ACCESS EXPORT'!$A:$AA,8,FALSE)))</f>
        <v>1801 LEE RD SUITE 165 WINTER PARK FL 32789</v>
      </c>
      <c r="G1184" s="4" t="str">
        <f>UPPER(VLOOKUP($A1184,'ACCESS EXPORT'!$A:$AF,9,FALSE))</f>
        <v>ORANGE</v>
      </c>
      <c r="H1184" s="4" t="str">
        <f>_xlfn.IFNA(VLOOKUP($B1184,'ACCESS EXPORT'!$B:$J,9,FALSE),"")</f>
        <v>HB</v>
      </c>
      <c r="I1184" s="3" t="str">
        <f>CONCATENATE("(P)",VLOOKUP($A1184,'ACCESS EXPORT'!$A:$AF,11,FALSE)," (F)",VLOOKUP($A1184,'ACCESS EXPORT'!$A:$AF,29,FALSE))</f>
        <v>(P)(407)975-0410 (F)(407)975-0411</v>
      </c>
      <c r="J1184" s="4" t="str">
        <f>UPPER(VLOOKUP($A1184,'ACCESS EXPORT'!$A:$AF,12,FALSE))</f>
        <v>PEDIATRIC INTENSIVIST</v>
      </c>
      <c r="K1184" s="4" t="str">
        <f>UPPER(VLOOKUP($A1184,'ACCESS EXPORT'!$A:$AF,13,FALSE))</f>
        <v>WILLIAM WINDER</v>
      </c>
      <c r="L1184" s="3" t="str">
        <f>IF(AND(VLOOKUP(A1184,'ACCESS EXPORT'!A:AE,1,0),'ACCESS EXPORT'!N1184=""),UPPER(CONCATENATE('ACCESS EXPORT'!AE1184)),IF(VLOOKUP(A1184,'ACCESS EXPORT'!A:AE,1,0),UPPER(CONCATENATE('ACCESS EXPORT'!N1184," "&amp;CHAR(10),'ACCESS EXPORT'!AE1184))))</f>
        <v>JAHAIRA BARBOT-JIMENEZ 
IAN MCCRACKEN (PRAC. ADMIN)</v>
      </c>
      <c r="M1184" s="4" t="str">
        <f>UPPER(VLOOKUP($A1184,'ACCESS EXPORT'!$A:$O,15,FALSE))</f>
        <v>ALLISON ALPERS (PM)</v>
      </c>
      <c r="N1184" s="4" t="str">
        <f ca="1">IF(AND('ACCESS EXPORT'!X1184="",'ACCESS EXPORT'!Y1184=""),IF('ACCESS EXPORT'!V1184&lt;&gt;"",(IF(TODAY()-'ACCESS EXPORT'!V1184&gt;=-60,UPPER(CONCATENATE(VLOOKUP(B1184,'ACCESS EXPORT'!$B:$P,15,FALSE),""&amp;CHAR(10)&amp;"(SEP",TEXT('ACCESS EXPORT'!V1184," MM/DD/YYY)"))),IF(TODAY()-'ACCESS EXPORT'!V1184&lt;0,UPPER(VLOOKUP(B1184,'ACCESS EXPORT'!$B:$P,15,FALSE)),UPPER(VLOOKUP(B1184,'ACCESS EXPORT'!$B:$P,15,FALSE))))),IF('ACCESS EXPORT'!U1184="",UPPER(VLOOKUP(B1184,'ACCESS EXPORT'!$B:$P,15,FALSE)),IF(TODAY()-'ACCESS EXPORT'!U1184&lt;=30,CONCATENATE(UPPER(VLOOKUP(B1184,'ACCESS EXPORT'!$B:$P,15,FALSE)),""&amp;CHAR(10)&amp;"(NEW",TEXT('ACCESS EXPORT'!U1184," MM/DD/YYY)")),IF(AND(TODAY()-'ACCESS EXPORT'!U1184&gt;30,TODAY()&gt;0),UPPER(VLOOKUP(B1184,'ACCESS EXPORT'!$B:$P,15,FALSE)))))),IF('ACCESS EXPORT'!Y1184&lt;&gt;"",UPPER(CONCATENATE(UPPER(VLOOKUP(B1184,'ACCESS EXPORT'!$B:$P,15,FALSE)),""&amp;CHAR(10)&amp;"(Transfer Out",TEXT('ACCESS EXPORT'!Y1184," MM/DD/YYY)"))),IF('ACCESS EXPORT'!X1184&lt;&gt;"",UPPER(CONCATENATE(UPPER(VLOOKUP(B1184,'ACCESS EXPORT'!$B:$P,15,FALSE)),""&amp;CHAR(10)&amp;"(Transfer In",TEXT('ACCESS EXPORT'!X1184," MM/DD/YYY)"))))))</f>
        <v>MARANTE, ALBERTO</v>
      </c>
      <c r="O1184" s="4" t="str">
        <f>_xlfn.IFNA(VLOOKUP(B1184,'ACCESS EXPORT'!$B:$Q,16,FALSE),"")</f>
        <v>MD</v>
      </c>
      <c r="P1184" s="4" t="str">
        <f>_xlfn.IFNA(VLOOKUP(B1184,'ACCESS EXPORT'!B:W,22,FALSE),"-")</f>
        <v>1932503349</v>
      </c>
      <c r="Q1184" s="4" t="str">
        <f>_xlfn.IFNA(VLOOKUP(A1184,'ACCESS EXPORT'!$A:$AG,33,0),"-")</f>
        <v>Aldis Leonardo</v>
      </c>
      <c r="R1184" s="4" t="str">
        <f>_xlfn.IFNA(VLOOKUP(A1184,'ACCESS EXPORT'!$A:$AH,34,0),"-")</f>
        <v>Linda Hopkins</v>
      </c>
      <c r="S1184" s="4" t="str">
        <f>_xlfn.IFNA(VLOOKUP(A1184,'ACCESS EXPORT'!$A:$AI,35,0),"-")</f>
        <v>James Agee</v>
      </c>
      <c r="T1184" s="4" t="str">
        <f>_xlfn.IFNA(VLOOKUP(A1184,'ACCESS EXPORT'!$A:$AJ,36,0),"-")</f>
        <v>Wanda Cruz</v>
      </c>
      <c r="U1184" s="4" t="str">
        <f>_xlfn.IFNA(VLOOKUP(A1184,'ACCESS EXPORT'!$A:$AK,37,0),"-")</f>
        <v>Cerner</v>
      </c>
      <c r="V1184" s="4" t="str">
        <f>_xlfn.IFNA(VLOOKUP(A1184,'ACCESS EXPORT'!$A:$AL,38,0),"-")</f>
        <v>N/A</v>
      </c>
      <c r="W1184" s="4" t="str">
        <f>_xlfn.IFNA(VLOOKUP(A1184,'ACCESS EXPORT'!$A:$AM,39,0),"-")</f>
        <v/>
      </c>
      <c r="X1184" s="4" t="str">
        <f>_xlfn.IFNA(VLOOKUP(A1184,'ACCESS EXPORT'!$A:$AN,40,0),"-")</f>
        <v>Libia Villaquiran / Jenny Green</v>
      </c>
      <c r="Y1184" s="26" t="str">
        <f>_xlfn.IFNA(VLOOKUP(A1184,'ACCESS EXPORT'!A:AO,41,0),"")</f>
        <v>Kristin Miller</v>
      </c>
      <c r="Z1184" s="26" t="str">
        <f>_xlfn.IFNA(VLOOKUP(A1184,'ACCESS EXPORT'!A:AP,42,0),"")</f>
        <v/>
      </c>
      <c r="AA1184" s="26" t="str">
        <f>_xlfn.IFNA(VLOOKUP(A1184,'ACCESS EXPORT'!A:AQ,43,0),"")</f>
        <v>Claire Pagan</v>
      </c>
    </row>
    <row r="1185" spans="1:27" ht="18.75" x14ac:dyDescent="0.25">
      <c r="A1185" s="33">
        <v>257</v>
      </c>
      <c r="B1185" s="10">
        <v>1570</v>
      </c>
      <c r="C1185" s="7" t="str">
        <f ca="1">IFERROR(UPPER(IF(AND('ACCESS EXPORT'!AA1185="",'ACCESS EXPORT'!Z1185=""),VLOOKUP(A1185,'ACCESS EXPORT'!$A:$AF,32,FALSE),(IF('ACCESS EXPORT'!AA1185&lt;&gt;"",CONCATENATE(VLOOKUP(A1185,'ACCESS EXPORT'!$A:$AF,32,FALSE)," (Closed",TEXT('ACCESS EXPORT'!AA1185," MM/DD/YYY)")),IF(TODAY()&lt;(('ACCESS EXPORT'!Z1185)+30),CONCATENATE(VLOOKUP(A1185,'ACCESS EXPORT'!$A:$AF,32,FALSE)," (Opens",TEXT('ACCESS EXPORT'!Z1185," MM/DD/YYY)")),VLOOKUP(A1185,'ACCESS EXPORT'!$A:$AF,32,FALSE)))))),"-")</f>
        <v>ADVENTHEALTH MEDICAL GROUP PEDIATRIC CRITICAL CARE AT CENTRAL FLORIDA</v>
      </c>
      <c r="D1185" s="3" t="str">
        <f ca="1">IFERROR(UPPER(IF(AND('ACCESS EXPORT'!AA1185="",'ACCESS EXPORT'!Z1185=""),VLOOKUP(A1185,'ACCESS EXPORT'!$A:$AF,28,FALSE),(IF('ACCESS EXPORT'!AA1185&lt;&gt;"",CONCATENATE(VLOOKUP(A1185,'ACCESS EXPORT'!$A:$AF,28,FALSE)," (Closed",TEXT('ACCESS EXPORT'!AA1185," MM/DD/YYY)")),IF(TODAY()&lt;(('ACCESS EXPORT'!Z1185)+30),CONCATENATE(VLOOKUP(A1185,'ACCESS EXPORT'!$A:$AF,28,FALSE)," (Opens",TEXT('ACCESS EXPORT'!Z1185," MM/DD/YYY)")),VLOOKUP(A1185,'ACCESS EXPORT'!$A:$AF,28,FALSE)))))),"-")</f>
        <v>FLORIDA HOSPITAL PEDIATRIC INTENSIVISTS</v>
      </c>
      <c r="E1185" s="3" t="str">
        <f>VLOOKUP($A1185,'ACCESS EXPORT'!$A:$AF,3,FALSE)</f>
        <v>8240</v>
      </c>
      <c r="F1185" s="3" t="str">
        <f>UPPER(CONCATENATE(VLOOKUP(A1185,'ACCESS EXPORT'!$A:$AF,4,FALSE)," ",VLOOKUP(A1185,'ACCESS EXPORT'!$A:$AF,5,FALSE)," ",VLOOKUP(A1185,'ACCESS EXPORT'!$A:$AF,6,FALSE)," ",VLOOKUP(A1185,'ACCESS EXPORT'!$A:$AA,7,FALSE)," ",VLOOKUP(A1185,'ACCESS EXPORT'!$A:$AA,8,FALSE)))</f>
        <v>1801 LEE RD SUITE 165 WINTER PARK FL 32789</v>
      </c>
      <c r="G1185" s="4" t="str">
        <f>UPPER(VLOOKUP($A1185,'ACCESS EXPORT'!$A:$AF,9,FALSE))</f>
        <v>ORANGE</v>
      </c>
      <c r="H1185" s="4" t="str">
        <f>_xlfn.IFNA(VLOOKUP($B1185,'ACCESS EXPORT'!$B:$J,9,FALSE),"")</f>
        <v>HB</v>
      </c>
      <c r="I1185" s="3" t="str">
        <f>CONCATENATE("(P)",VLOOKUP($A1185,'ACCESS EXPORT'!$A:$AF,11,FALSE)," (F)",VLOOKUP($A1185,'ACCESS EXPORT'!$A:$AF,29,FALSE))</f>
        <v>(P)(407)975-0410 (F)(407)975-0411</v>
      </c>
      <c r="J1185" s="4" t="str">
        <f>UPPER(VLOOKUP($A1185,'ACCESS EXPORT'!$A:$AF,12,FALSE))</f>
        <v>PEDIATRIC INTENSIVIST</v>
      </c>
      <c r="K1185" s="4" t="str">
        <f>UPPER(VLOOKUP($A1185,'ACCESS EXPORT'!$A:$AF,13,FALSE))</f>
        <v>WILLIAM WINDER</v>
      </c>
      <c r="L1185" s="3" t="str">
        <f>IF(AND(VLOOKUP(A1185,'ACCESS EXPORT'!A:AE,1,0),'ACCESS EXPORT'!N1185=""),UPPER(CONCATENATE('ACCESS EXPORT'!AE1185)),IF(VLOOKUP(A1185,'ACCESS EXPORT'!A:AE,1,0),UPPER(CONCATENATE('ACCESS EXPORT'!N1185," "&amp;CHAR(10),'ACCESS EXPORT'!AE1185))))</f>
        <v>JAHAIRA BARBOT-JIMENEZ 
IAN MCCRACKEN (PRAC. ADMIN)</v>
      </c>
      <c r="M1185" s="4" t="str">
        <f>UPPER(VLOOKUP($A1185,'ACCESS EXPORT'!$A:$O,15,FALSE))</f>
        <v>ALLISON ALPERS (PM)</v>
      </c>
      <c r="N1185" s="4" t="str">
        <f ca="1">IF(AND('ACCESS EXPORT'!X1185="",'ACCESS EXPORT'!Y1185=""),IF('ACCESS EXPORT'!V1185&lt;&gt;"",(IF(TODAY()-'ACCESS EXPORT'!V1185&gt;=-60,UPPER(CONCATENATE(VLOOKUP(B1185,'ACCESS EXPORT'!$B:$P,15,FALSE),""&amp;CHAR(10)&amp;"(SEP",TEXT('ACCESS EXPORT'!V1185," MM/DD/YYY)"))),IF(TODAY()-'ACCESS EXPORT'!V1185&lt;0,UPPER(VLOOKUP(B1185,'ACCESS EXPORT'!$B:$P,15,FALSE)),UPPER(VLOOKUP(B1185,'ACCESS EXPORT'!$B:$P,15,FALSE))))),IF('ACCESS EXPORT'!U1185="",UPPER(VLOOKUP(B1185,'ACCESS EXPORT'!$B:$P,15,FALSE)),IF(TODAY()-'ACCESS EXPORT'!U1185&lt;=30,CONCATENATE(UPPER(VLOOKUP(B1185,'ACCESS EXPORT'!$B:$P,15,FALSE)),""&amp;CHAR(10)&amp;"(NEW",TEXT('ACCESS EXPORT'!U1185," MM/DD/YYY)")),IF(AND(TODAY()-'ACCESS EXPORT'!U1185&gt;30,TODAY()&gt;0),UPPER(VLOOKUP(B1185,'ACCESS EXPORT'!$B:$P,15,FALSE)))))),IF('ACCESS EXPORT'!Y1185&lt;&gt;"",UPPER(CONCATENATE(UPPER(VLOOKUP(B1185,'ACCESS EXPORT'!$B:$P,15,FALSE)),""&amp;CHAR(10)&amp;"(Transfer Out",TEXT('ACCESS EXPORT'!Y1185," MM/DD/YYY)"))),IF('ACCESS EXPORT'!X1185&lt;&gt;"",UPPER(CONCATENATE(UPPER(VLOOKUP(B1185,'ACCESS EXPORT'!$B:$P,15,FALSE)),""&amp;CHAR(10)&amp;"(Transfer In",TEXT('ACCESS EXPORT'!X1185," MM/DD/YYY)"))))))</f>
        <v>DUSEK, HEATHER M.</v>
      </c>
      <c r="O1185" s="4" t="str">
        <f>_xlfn.IFNA(VLOOKUP(B1185,'ACCESS EXPORT'!$B:$Q,16,FALSE),"")</f>
        <v>APRN</v>
      </c>
      <c r="P1185" s="4" t="str">
        <f>_xlfn.IFNA(VLOOKUP(B1185,'ACCESS EXPORT'!B:W,22,FALSE),"-")</f>
        <v>1760759534</v>
      </c>
      <c r="Q1185" s="4" t="str">
        <f>_xlfn.IFNA(VLOOKUP(A1185,'ACCESS EXPORT'!$A:$AG,33,0),"-")</f>
        <v>Aldis Leonardo</v>
      </c>
      <c r="R1185" s="4" t="str">
        <f>_xlfn.IFNA(VLOOKUP(A1185,'ACCESS EXPORT'!$A:$AH,34,0),"-")</f>
        <v>Linda Hopkins</v>
      </c>
      <c r="S1185" s="4" t="str">
        <f>_xlfn.IFNA(VLOOKUP(A1185,'ACCESS EXPORT'!$A:$AI,35,0),"-")</f>
        <v>James Agee</v>
      </c>
      <c r="T1185" s="4" t="str">
        <f>_xlfn.IFNA(VLOOKUP(A1185,'ACCESS EXPORT'!$A:$AJ,36,0),"-")</f>
        <v>Wanda Cruz</v>
      </c>
      <c r="U1185" s="4" t="str">
        <f>_xlfn.IFNA(VLOOKUP(A1185,'ACCESS EXPORT'!$A:$AK,37,0),"-")</f>
        <v>Cerner</v>
      </c>
      <c r="V1185" s="4" t="str">
        <f>_xlfn.IFNA(VLOOKUP(A1185,'ACCESS EXPORT'!$A:$AL,38,0),"-")</f>
        <v>N/A</v>
      </c>
      <c r="W1185" s="4" t="str">
        <f>_xlfn.IFNA(VLOOKUP(A1185,'ACCESS EXPORT'!$A:$AM,39,0),"-")</f>
        <v/>
      </c>
      <c r="X1185" s="4" t="str">
        <f>_xlfn.IFNA(VLOOKUP(A1185,'ACCESS EXPORT'!$A:$AN,40,0),"-")</f>
        <v>Libia Villaquiran / Jenny Green</v>
      </c>
      <c r="Y1185" s="26" t="str">
        <f>_xlfn.IFNA(VLOOKUP(A1185,'ACCESS EXPORT'!A:AO,41,0),"")</f>
        <v>Kristin Miller</v>
      </c>
      <c r="Z1185" s="26" t="str">
        <f>_xlfn.IFNA(VLOOKUP(A1185,'ACCESS EXPORT'!A:AP,42,0),"")</f>
        <v/>
      </c>
      <c r="AA1185" s="26" t="str">
        <f>_xlfn.IFNA(VLOOKUP(A1185,'ACCESS EXPORT'!A:AQ,43,0),"")</f>
        <v>Claire Pagan</v>
      </c>
    </row>
    <row r="1186" spans="1:27" ht="18.75" x14ac:dyDescent="0.25">
      <c r="A1186" s="33">
        <v>257</v>
      </c>
      <c r="B1186" s="10">
        <v>1571</v>
      </c>
      <c r="C1186" s="7" t="str">
        <f ca="1">IFERROR(UPPER(IF(AND('ACCESS EXPORT'!AA1186="",'ACCESS EXPORT'!Z1186=""),VLOOKUP(A1186,'ACCESS EXPORT'!$A:$AF,32,FALSE),(IF('ACCESS EXPORT'!AA1186&lt;&gt;"",CONCATENATE(VLOOKUP(A1186,'ACCESS EXPORT'!$A:$AF,32,FALSE)," (Closed",TEXT('ACCESS EXPORT'!AA1186," MM/DD/YYY)")),IF(TODAY()&lt;(('ACCESS EXPORT'!Z1186)+30),CONCATENATE(VLOOKUP(A1186,'ACCESS EXPORT'!$A:$AF,32,FALSE)," (Opens",TEXT('ACCESS EXPORT'!Z1186," MM/DD/YYY)")),VLOOKUP(A1186,'ACCESS EXPORT'!$A:$AF,32,FALSE)))))),"-")</f>
        <v>ADVENTHEALTH MEDICAL GROUP PEDIATRIC CRITICAL CARE AT CENTRAL FLORIDA</v>
      </c>
      <c r="D1186" s="3" t="str">
        <f ca="1">IFERROR(UPPER(IF(AND('ACCESS EXPORT'!AA1186="",'ACCESS EXPORT'!Z1186=""),VLOOKUP(A1186,'ACCESS EXPORT'!$A:$AF,28,FALSE),(IF('ACCESS EXPORT'!AA1186&lt;&gt;"",CONCATENATE(VLOOKUP(A1186,'ACCESS EXPORT'!$A:$AF,28,FALSE)," (Closed",TEXT('ACCESS EXPORT'!AA1186," MM/DD/YYY)")),IF(TODAY()&lt;(('ACCESS EXPORT'!Z1186)+30),CONCATENATE(VLOOKUP(A1186,'ACCESS EXPORT'!$A:$AF,28,FALSE)," (Opens",TEXT('ACCESS EXPORT'!Z1186," MM/DD/YYY)")),VLOOKUP(A1186,'ACCESS EXPORT'!$A:$AF,28,FALSE)))))),"-")</f>
        <v>FLORIDA HOSPITAL PEDIATRIC INTENSIVISTS</v>
      </c>
      <c r="E1186" s="3" t="str">
        <f>VLOOKUP($A1186,'ACCESS EXPORT'!$A:$AF,3,FALSE)</f>
        <v>8240</v>
      </c>
      <c r="F1186" s="3" t="str">
        <f>UPPER(CONCATENATE(VLOOKUP(A1186,'ACCESS EXPORT'!$A:$AF,4,FALSE)," ",VLOOKUP(A1186,'ACCESS EXPORT'!$A:$AF,5,FALSE)," ",VLOOKUP(A1186,'ACCESS EXPORT'!$A:$AF,6,FALSE)," ",VLOOKUP(A1186,'ACCESS EXPORT'!$A:$AA,7,FALSE)," ",VLOOKUP(A1186,'ACCESS EXPORT'!$A:$AA,8,FALSE)))</f>
        <v>1801 LEE RD SUITE 165 WINTER PARK FL 32789</v>
      </c>
      <c r="G1186" s="4" t="str">
        <f>UPPER(VLOOKUP($A1186,'ACCESS EXPORT'!$A:$AF,9,FALSE))</f>
        <v>ORANGE</v>
      </c>
      <c r="H1186" s="4" t="str">
        <f>_xlfn.IFNA(VLOOKUP($B1186,'ACCESS EXPORT'!$B:$J,9,FALSE),"")</f>
        <v>HB</v>
      </c>
      <c r="I1186" s="3" t="str">
        <f>CONCATENATE("(P)",VLOOKUP($A1186,'ACCESS EXPORT'!$A:$AF,11,FALSE)," (F)",VLOOKUP($A1186,'ACCESS EXPORT'!$A:$AF,29,FALSE))</f>
        <v>(P)(407)975-0410 (F)(407)975-0411</v>
      </c>
      <c r="J1186" s="4" t="str">
        <f>UPPER(VLOOKUP($A1186,'ACCESS EXPORT'!$A:$AF,12,FALSE))</f>
        <v>PEDIATRIC INTENSIVIST</v>
      </c>
      <c r="K1186" s="4" t="str">
        <f>UPPER(VLOOKUP($A1186,'ACCESS EXPORT'!$A:$AF,13,FALSE))</f>
        <v>WILLIAM WINDER</v>
      </c>
      <c r="L1186" s="3" t="str">
        <f>IF(AND(VLOOKUP(A1186,'ACCESS EXPORT'!A:AE,1,0),'ACCESS EXPORT'!N1186=""),UPPER(CONCATENATE('ACCESS EXPORT'!AE1186)),IF(VLOOKUP(A1186,'ACCESS EXPORT'!A:AE,1,0),UPPER(CONCATENATE('ACCESS EXPORT'!N1186," "&amp;CHAR(10),'ACCESS EXPORT'!AE1186))))</f>
        <v>JAHAIRA BARBOT-JIMENEZ 
IAN MCCRACKEN (PRAC. ADMIN)</v>
      </c>
      <c r="M1186" s="4" t="str">
        <f>UPPER(VLOOKUP($A1186,'ACCESS EXPORT'!$A:$O,15,FALSE))</f>
        <v>ALLISON ALPERS (PM)</v>
      </c>
      <c r="N1186" s="4" t="str">
        <f ca="1">IF(AND('ACCESS EXPORT'!X1186="",'ACCESS EXPORT'!Y1186=""),IF('ACCESS EXPORT'!V1186&lt;&gt;"",(IF(TODAY()-'ACCESS EXPORT'!V1186&gt;=-60,UPPER(CONCATENATE(VLOOKUP(B1186,'ACCESS EXPORT'!$B:$P,15,FALSE),""&amp;CHAR(10)&amp;"(SEP",TEXT('ACCESS EXPORT'!V1186," MM/DD/YYY)"))),IF(TODAY()-'ACCESS EXPORT'!V1186&lt;0,UPPER(VLOOKUP(B1186,'ACCESS EXPORT'!$B:$P,15,FALSE)),UPPER(VLOOKUP(B1186,'ACCESS EXPORT'!$B:$P,15,FALSE))))),IF('ACCESS EXPORT'!U1186="",UPPER(VLOOKUP(B1186,'ACCESS EXPORT'!$B:$P,15,FALSE)),IF(TODAY()-'ACCESS EXPORT'!U1186&lt;=30,CONCATENATE(UPPER(VLOOKUP(B1186,'ACCESS EXPORT'!$B:$P,15,FALSE)),""&amp;CHAR(10)&amp;"(NEW",TEXT('ACCESS EXPORT'!U1186," MM/DD/YYY)")),IF(AND(TODAY()-'ACCESS EXPORT'!U1186&gt;30,TODAY()&gt;0),UPPER(VLOOKUP(B1186,'ACCESS EXPORT'!$B:$P,15,FALSE)))))),IF('ACCESS EXPORT'!Y1186&lt;&gt;"",UPPER(CONCATENATE(UPPER(VLOOKUP(B1186,'ACCESS EXPORT'!$B:$P,15,FALSE)),""&amp;CHAR(10)&amp;"(Transfer Out",TEXT('ACCESS EXPORT'!Y1186," MM/DD/YYY)"))),IF('ACCESS EXPORT'!X1186&lt;&gt;"",UPPER(CONCATENATE(UPPER(VLOOKUP(B1186,'ACCESS EXPORT'!$B:$P,15,FALSE)),""&amp;CHAR(10)&amp;"(Transfer In",TEXT('ACCESS EXPORT'!X1186," MM/DD/YYY)"))))))</f>
        <v>GODSHALL, AARON</v>
      </c>
      <c r="O1186" s="4" t="str">
        <f>_xlfn.IFNA(VLOOKUP(B1186,'ACCESS EXPORT'!$B:$Q,16,FALSE),"")</f>
        <v>MD</v>
      </c>
      <c r="P1186" s="4" t="str">
        <f>_xlfn.IFNA(VLOOKUP(B1186,'ACCESS EXPORT'!B:W,22,FALSE),"-")</f>
        <v>1982640462</v>
      </c>
      <c r="Q1186" s="4" t="str">
        <f>_xlfn.IFNA(VLOOKUP(A1186,'ACCESS EXPORT'!$A:$AG,33,0),"-")</f>
        <v>Aldis Leonardo</v>
      </c>
      <c r="R1186" s="4" t="str">
        <f>_xlfn.IFNA(VLOOKUP(A1186,'ACCESS EXPORT'!$A:$AH,34,0),"-")</f>
        <v>Linda Hopkins</v>
      </c>
      <c r="S1186" s="4" t="str">
        <f>_xlfn.IFNA(VLOOKUP(A1186,'ACCESS EXPORT'!$A:$AI,35,0),"-")</f>
        <v>James Agee</v>
      </c>
      <c r="T1186" s="4" t="str">
        <f>_xlfn.IFNA(VLOOKUP(A1186,'ACCESS EXPORT'!$A:$AJ,36,0),"-")</f>
        <v>Wanda Cruz</v>
      </c>
      <c r="U1186" s="4" t="str">
        <f>_xlfn.IFNA(VLOOKUP(A1186,'ACCESS EXPORT'!$A:$AK,37,0),"-")</f>
        <v>Cerner</v>
      </c>
      <c r="V1186" s="4" t="str">
        <f>_xlfn.IFNA(VLOOKUP(A1186,'ACCESS EXPORT'!$A:$AL,38,0),"-")</f>
        <v>N/A</v>
      </c>
      <c r="W1186" s="4" t="str">
        <f>_xlfn.IFNA(VLOOKUP(A1186,'ACCESS EXPORT'!$A:$AM,39,0),"-")</f>
        <v/>
      </c>
      <c r="X1186" s="4" t="str">
        <f>_xlfn.IFNA(VLOOKUP(A1186,'ACCESS EXPORT'!$A:$AN,40,0),"-")</f>
        <v>Libia Villaquiran / Jenny Green</v>
      </c>
      <c r="Y1186" s="26" t="str">
        <f>_xlfn.IFNA(VLOOKUP(A1186,'ACCESS EXPORT'!A:AO,41,0),"")</f>
        <v>Kristin Miller</v>
      </c>
      <c r="Z1186" s="26" t="str">
        <f>_xlfn.IFNA(VLOOKUP(A1186,'ACCESS EXPORT'!A:AP,42,0),"")</f>
        <v/>
      </c>
      <c r="AA1186" s="26" t="str">
        <f>_xlfn.IFNA(VLOOKUP(A1186,'ACCESS EXPORT'!A:AQ,43,0),"")</f>
        <v>Claire Pagan</v>
      </c>
    </row>
    <row r="1187" spans="1:27" ht="18.75" x14ac:dyDescent="0.25">
      <c r="A1187" s="33">
        <v>257</v>
      </c>
      <c r="B1187" s="10">
        <v>1573</v>
      </c>
      <c r="C1187" s="7" t="str">
        <f ca="1">IFERROR(UPPER(IF(AND('ACCESS EXPORT'!AA1187="",'ACCESS EXPORT'!Z1187=""),VLOOKUP(A1187,'ACCESS EXPORT'!$A:$AF,32,FALSE),(IF('ACCESS EXPORT'!AA1187&lt;&gt;"",CONCATENATE(VLOOKUP(A1187,'ACCESS EXPORT'!$A:$AF,32,FALSE)," (Closed",TEXT('ACCESS EXPORT'!AA1187," MM/DD/YYY)")),IF(TODAY()&lt;(('ACCESS EXPORT'!Z1187)+30),CONCATENATE(VLOOKUP(A1187,'ACCESS EXPORT'!$A:$AF,32,FALSE)," (Opens",TEXT('ACCESS EXPORT'!Z1187," MM/DD/YYY)")),VLOOKUP(A1187,'ACCESS EXPORT'!$A:$AF,32,FALSE)))))),"-")</f>
        <v>ADVENTHEALTH MEDICAL GROUP PEDIATRIC CRITICAL CARE AT CENTRAL FLORIDA</v>
      </c>
      <c r="D1187" s="3" t="str">
        <f ca="1">IFERROR(UPPER(IF(AND('ACCESS EXPORT'!AA1187="",'ACCESS EXPORT'!Z1187=""),VLOOKUP(A1187,'ACCESS EXPORT'!$A:$AF,28,FALSE),(IF('ACCESS EXPORT'!AA1187&lt;&gt;"",CONCATENATE(VLOOKUP(A1187,'ACCESS EXPORT'!$A:$AF,28,FALSE)," (Closed",TEXT('ACCESS EXPORT'!AA1187," MM/DD/YYY)")),IF(TODAY()&lt;(('ACCESS EXPORT'!Z1187)+30),CONCATENATE(VLOOKUP(A1187,'ACCESS EXPORT'!$A:$AF,28,FALSE)," (Opens",TEXT('ACCESS EXPORT'!Z1187," MM/DD/YYY)")),VLOOKUP(A1187,'ACCESS EXPORT'!$A:$AF,28,FALSE)))))),"-")</f>
        <v>FLORIDA HOSPITAL PEDIATRIC INTENSIVISTS</v>
      </c>
      <c r="E1187" s="3" t="str">
        <f>VLOOKUP($A1187,'ACCESS EXPORT'!$A:$AF,3,FALSE)</f>
        <v>8240</v>
      </c>
      <c r="F1187" s="3" t="str">
        <f>UPPER(CONCATENATE(VLOOKUP(A1187,'ACCESS EXPORT'!$A:$AF,4,FALSE)," ",VLOOKUP(A1187,'ACCESS EXPORT'!$A:$AF,5,FALSE)," ",VLOOKUP(A1187,'ACCESS EXPORT'!$A:$AF,6,FALSE)," ",VLOOKUP(A1187,'ACCESS EXPORT'!$A:$AA,7,FALSE)," ",VLOOKUP(A1187,'ACCESS EXPORT'!$A:$AA,8,FALSE)))</f>
        <v>1801 LEE RD SUITE 165 WINTER PARK FL 32789</v>
      </c>
      <c r="G1187" s="4" t="str">
        <f>UPPER(VLOOKUP($A1187,'ACCESS EXPORT'!$A:$AF,9,FALSE))</f>
        <v>ORANGE</v>
      </c>
      <c r="H1187" s="4" t="str">
        <f>_xlfn.IFNA(VLOOKUP($B1187,'ACCESS EXPORT'!$B:$J,9,FALSE),"")</f>
        <v>HB</v>
      </c>
      <c r="I1187" s="3" t="str">
        <f>CONCATENATE("(P)",VLOOKUP($A1187,'ACCESS EXPORT'!$A:$AF,11,FALSE)," (F)",VLOOKUP($A1187,'ACCESS EXPORT'!$A:$AF,29,FALSE))</f>
        <v>(P)(407)975-0410 (F)(407)975-0411</v>
      </c>
      <c r="J1187" s="4" t="str">
        <f>UPPER(VLOOKUP($A1187,'ACCESS EXPORT'!$A:$AF,12,FALSE))</f>
        <v>PEDIATRIC INTENSIVIST</v>
      </c>
      <c r="K1187" s="4" t="str">
        <f>UPPER(VLOOKUP($A1187,'ACCESS EXPORT'!$A:$AF,13,FALSE))</f>
        <v>WILLIAM WINDER</v>
      </c>
      <c r="L1187" s="3" t="str">
        <f>IF(AND(VLOOKUP(A1187,'ACCESS EXPORT'!A:AE,1,0),'ACCESS EXPORT'!N1187=""),UPPER(CONCATENATE('ACCESS EXPORT'!AE1187)),IF(VLOOKUP(A1187,'ACCESS EXPORT'!A:AE,1,0),UPPER(CONCATENATE('ACCESS EXPORT'!N1187," "&amp;CHAR(10),'ACCESS EXPORT'!AE1187))))</f>
        <v>JAHAIRA BARBOT-JIMENEZ 
IAN MCCRACKEN (PRAC. ADMIN)</v>
      </c>
      <c r="M1187" s="4" t="str">
        <f>UPPER(VLOOKUP($A1187,'ACCESS EXPORT'!$A:$O,15,FALSE))</f>
        <v>ALLISON ALPERS (PM)</v>
      </c>
      <c r="N1187" s="4" t="str">
        <f ca="1">IF(AND('ACCESS EXPORT'!X1187="",'ACCESS EXPORT'!Y1187=""),IF('ACCESS EXPORT'!V1187&lt;&gt;"",(IF(TODAY()-'ACCESS EXPORT'!V1187&gt;=-60,UPPER(CONCATENATE(VLOOKUP(B1187,'ACCESS EXPORT'!$B:$P,15,FALSE),""&amp;CHAR(10)&amp;"(SEP",TEXT('ACCESS EXPORT'!V1187," MM/DD/YYY)"))),IF(TODAY()-'ACCESS EXPORT'!V1187&lt;0,UPPER(VLOOKUP(B1187,'ACCESS EXPORT'!$B:$P,15,FALSE)),UPPER(VLOOKUP(B1187,'ACCESS EXPORT'!$B:$P,15,FALSE))))),IF('ACCESS EXPORT'!U1187="",UPPER(VLOOKUP(B1187,'ACCESS EXPORT'!$B:$P,15,FALSE)),IF(TODAY()-'ACCESS EXPORT'!U1187&lt;=30,CONCATENATE(UPPER(VLOOKUP(B1187,'ACCESS EXPORT'!$B:$P,15,FALSE)),""&amp;CHAR(10)&amp;"(NEW",TEXT('ACCESS EXPORT'!U1187," MM/DD/YYY)")),IF(AND(TODAY()-'ACCESS EXPORT'!U1187&gt;30,TODAY()&gt;0),UPPER(VLOOKUP(B1187,'ACCESS EXPORT'!$B:$P,15,FALSE)))))),IF('ACCESS EXPORT'!Y1187&lt;&gt;"",UPPER(CONCATENATE(UPPER(VLOOKUP(B1187,'ACCESS EXPORT'!$B:$P,15,FALSE)),""&amp;CHAR(10)&amp;"(Transfer Out",TEXT('ACCESS EXPORT'!Y1187," MM/DD/YYY)"))),IF('ACCESS EXPORT'!X1187&lt;&gt;"",UPPER(CONCATENATE(UPPER(VLOOKUP(B1187,'ACCESS EXPORT'!$B:$P,15,FALSE)),""&amp;CHAR(10)&amp;"(Transfer In",TEXT('ACCESS EXPORT'!X1187," MM/DD/YYY)"))))))</f>
        <v>MOREAU, TIFFANY LEFAY</v>
      </c>
      <c r="O1187" s="4" t="str">
        <f>_xlfn.IFNA(VLOOKUP(B1187,'ACCESS EXPORT'!$B:$Q,16,FALSE),"")</f>
        <v>APRN</v>
      </c>
      <c r="P1187" s="4" t="str">
        <f>_xlfn.IFNA(VLOOKUP(B1187,'ACCESS EXPORT'!B:W,22,FALSE),"-")</f>
        <v>1376902585</v>
      </c>
      <c r="Q1187" s="4" t="str">
        <f>_xlfn.IFNA(VLOOKUP(A1187,'ACCESS EXPORT'!$A:$AG,33,0),"-")</f>
        <v>Aldis Leonardo</v>
      </c>
      <c r="R1187" s="4" t="str">
        <f>_xlfn.IFNA(VLOOKUP(A1187,'ACCESS EXPORT'!$A:$AH,34,0),"-")</f>
        <v>Linda Hopkins</v>
      </c>
      <c r="S1187" s="4" t="str">
        <f>_xlfn.IFNA(VLOOKUP(A1187,'ACCESS EXPORT'!$A:$AI,35,0),"-")</f>
        <v>James Agee</v>
      </c>
      <c r="T1187" s="4" t="str">
        <f>_xlfn.IFNA(VLOOKUP(A1187,'ACCESS EXPORT'!$A:$AJ,36,0),"-")</f>
        <v>Wanda Cruz</v>
      </c>
      <c r="U1187" s="4" t="str">
        <f>_xlfn.IFNA(VLOOKUP(A1187,'ACCESS EXPORT'!$A:$AK,37,0),"-")</f>
        <v>Cerner</v>
      </c>
      <c r="V1187" s="4" t="str">
        <f>_xlfn.IFNA(VLOOKUP(A1187,'ACCESS EXPORT'!$A:$AL,38,0),"-")</f>
        <v>N/A</v>
      </c>
      <c r="W1187" s="4" t="str">
        <f>_xlfn.IFNA(VLOOKUP(A1187,'ACCESS EXPORT'!$A:$AM,39,0),"-")</f>
        <v/>
      </c>
      <c r="X1187" s="4" t="str">
        <f>_xlfn.IFNA(VLOOKUP(A1187,'ACCESS EXPORT'!$A:$AN,40,0),"-")</f>
        <v>Libia Villaquiran / Jenny Green</v>
      </c>
      <c r="Y1187" s="26" t="str">
        <f>_xlfn.IFNA(VLOOKUP(A1187,'ACCESS EXPORT'!A:AO,41,0),"")</f>
        <v>Kristin Miller</v>
      </c>
      <c r="Z1187" s="26" t="str">
        <f>_xlfn.IFNA(VLOOKUP(A1187,'ACCESS EXPORT'!A:AP,42,0),"")</f>
        <v/>
      </c>
      <c r="AA1187" s="26" t="str">
        <f>_xlfn.IFNA(VLOOKUP(A1187,'ACCESS EXPORT'!A:AQ,43,0),"")</f>
        <v>Claire Pagan</v>
      </c>
    </row>
    <row r="1188" spans="1:27" ht="18.75" x14ac:dyDescent="0.25">
      <c r="A1188" s="33">
        <v>257</v>
      </c>
      <c r="B1188" s="10">
        <v>1892</v>
      </c>
      <c r="C1188" s="7" t="str">
        <f ca="1">IFERROR(UPPER(IF(AND('ACCESS EXPORT'!AA1188="",'ACCESS EXPORT'!Z1188=""),VLOOKUP(A1188,'ACCESS EXPORT'!$A:$AF,32,FALSE),(IF('ACCESS EXPORT'!AA1188&lt;&gt;"",CONCATENATE(VLOOKUP(A1188,'ACCESS EXPORT'!$A:$AF,32,FALSE)," (Closed",TEXT('ACCESS EXPORT'!AA1188," MM/DD/YYY)")),IF(TODAY()&lt;(('ACCESS EXPORT'!Z1188)+30),CONCATENATE(VLOOKUP(A1188,'ACCESS EXPORT'!$A:$AF,32,FALSE)," (Opens",TEXT('ACCESS EXPORT'!Z1188," MM/DD/YYY)")),VLOOKUP(A1188,'ACCESS EXPORT'!$A:$AF,32,FALSE)))))),"-")</f>
        <v>ADVENTHEALTH MEDICAL GROUP PEDIATRIC CRITICAL CARE AT CENTRAL FLORIDA</v>
      </c>
      <c r="D1188" s="3" t="str">
        <f ca="1">IFERROR(UPPER(IF(AND('ACCESS EXPORT'!AA1188="",'ACCESS EXPORT'!Z1188=""),VLOOKUP(A1188,'ACCESS EXPORT'!$A:$AF,28,FALSE),(IF('ACCESS EXPORT'!AA1188&lt;&gt;"",CONCATENATE(VLOOKUP(A1188,'ACCESS EXPORT'!$A:$AF,28,FALSE)," (Closed",TEXT('ACCESS EXPORT'!AA1188," MM/DD/YYY)")),IF(TODAY()&lt;(('ACCESS EXPORT'!Z1188)+30),CONCATENATE(VLOOKUP(A1188,'ACCESS EXPORT'!$A:$AF,28,FALSE)," (Opens",TEXT('ACCESS EXPORT'!Z1188," MM/DD/YYY)")),VLOOKUP(A1188,'ACCESS EXPORT'!$A:$AF,28,FALSE)))))),"-")</f>
        <v>FLORIDA HOSPITAL PEDIATRIC INTENSIVISTS</v>
      </c>
      <c r="E1188" s="3" t="str">
        <f>VLOOKUP($A1188,'ACCESS EXPORT'!$A:$AF,3,FALSE)</f>
        <v>8240</v>
      </c>
      <c r="F1188" s="3" t="str">
        <f>UPPER(CONCATENATE(VLOOKUP(A1188,'ACCESS EXPORT'!$A:$AF,4,FALSE)," ",VLOOKUP(A1188,'ACCESS EXPORT'!$A:$AF,5,FALSE)," ",VLOOKUP(A1188,'ACCESS EXPORT'!$A:$AF,6,FALSE)," ",VLOOKUP(A1188,'ACCESS EXPORT'!$A:$AA,7,FALSE)," ",VLOOKUP(A1188,'ACCESS EXPORT'!$A:$AA,8,FALSE)))</f>
        <v>1801 LEE RD SUITE 165 WINTER PARK FL 32789</v>
      </c>
      <c r="G1188" s="4" t="str">
        <f>UPPER(VLOOKUP($A1188,'ACCESS EXPORT'!$A:$AF,9,FALSE))</f>
        <v>ORANGE</v>
      </c>
      <c r="H1188" s="4" t="str">
        <f>_xlfn.IFNA(VLOOKUP($B1188,'ACCESS EXPORT'!$B:$J,9,FALSE),"")</f>
        <v>HB</v>
      </c>
      <c r="I1188" s="3" t="str">
        <f>CONCATENATE("(P)",VLOOKUP($A1188,'ACCESS EXPORT'!$A:$AF,11,FALSE)," (F)",VLOOKUP($A1188,'ACCESS EXPORT'!$A:$AF,29,FALSE))</f>
        <v>(P)(407)975-0410 (F)(407)975-0411</v>
      </c>
      <c r="J1188" s="4" t="str">
        <f>UPPER(VLOOKUP($A1188,'ACCESS EXPORT'!$A:$AF,12,FALSE))</f>
        <v>PEDIATRIC INTENSIVIST</v>
      </c>
      <c r="K1188" s="4" t="str">
        <f>UPPER(VLOOKUP($A1188,'ACCESS EXPORT'!$A:$AF,13,FALSE))</f>
        <v>WILLIAM WINDER</v>
      </c>
      <c r="L1188" s="3" t="str">
        <f>IF(AND(VLOOKUP(A1188,'ACCESS EXPORT'!A:AE,1,0),'ACCESS EXPORT'!N1188=""),UPPER(CONCATENATE('ACCESS EXPORT'!AE1188)),IF(VLOOKUP(A1188,'ACCESS EXPORT'!A:AE,1,0),UPPER(CONCATENATE('ACCESS EXPORT'!N1188," "&amp;CHAR(10),'ACCESS EXPORT'!AE1188))))</f>
        <v>JAHAIRA BARBOT-JIMENEZ 
IAN MCCRACKEN (PRAC. ADMIN)</v>
      </c>
      <c r="M1188" s="4" t="str">
        <f>UPPER(VLOOKUP($A1188,'ACCESS EXPORT'!$A:$O,15,FALSE))</f>
        <v>ALLISON ALPERS (PM)</v>
      </c>
      <c r="N1188" s="4" t="str">
        <f ca="1">IF(AND('ACCESS EXPORT'!X1188="",'ACCESS EXPORT'!Y1188=""),IF('ACCESS EXPORT'!V1188&lt;&gt;"",(IF(TODAY()-'ACCESS EXPORT'!V1188&gt;=-60,UPPER(CONCATENATE(VLOOKUP(B1188,'ACCESS EXPORT'!$B:$P,15,FALSE),""&amp;CHAR(10)&amp;"(SEP",TEXT('ACCESS EXPORT'!V1188," MM/DD/YYY)"))),IF(TODAY()-'ACCESS EXPORT'!V1188&lt;0,UPPER(VLOOKUP(B1188,'ACCESS EXPORT'!$B:$P,15,FALSE)),UPPER(VLOOKUP(B1188,'ACCESS EXPORT'!$B:$P,15,FALSE))))),IF('ACCESS EXPORT'!U1188="",UPPER(VLOOKUP(B1188,'ACCESS EXPORT'!$B:$P,15,FALSE)),IF(TODAY()-'ACCESS EXPORT'!U1188&lt;=30,CONCATENATE(UPPER(VLOOKUP(B1188,'ACCESS EXPORT'!$B:$P,15,FALSE)),""&amp;CHAR(10)&amp;"(NEW",TEXT('ACCESS EXPORT'!U1188," MM/DD/YYY)")),IF(AND(TODAY()-'ACCESS EXPORT'!U1188&gt;30,TODAY()&gt;0),UPPER(VLOOKUP(B1188,'ACCESS EXPORT'!$B:$P,15,FALSE)))))),IF('ACCESS EXPORT'!Y1188&lt;&gt;"",UPPER(CONCATENATE(UPPER(VLOOKUP(B1188,'ACCESS EXPORT'!$B:$P,15,FALSE)),""&amp;CHAR(10)&amp;"(Transfer Out",TEXT('ACCESS EXPORT'!Y1188," MM/DD/YYY)"))),IF('ACCESS EXPORT'!X1188&lt;&gt;"",UPPER(CONCATENATE(UPPER(VLOOKUP(B1188,'ACCESS EXPORT'!$B:$P,15,FALSE)),""&amp;CHAR(10)&amp;"(Transfer In",TEXT('ACCESS EXPORT'!X1188," MM/DD/YYY)"))))))</f>
        <v>MALIK, FARHAN</v>
      </c>
      <c r="O1188" s="4" t="str">
        <f>_xlfn.IFNA(VLOOKUP(B1188,'ACCESS EXPORT'!$B:$Q,16,FALSE),"")</f>
        <v>DO</v>
      </c>
      <c r="P1188" s="4" t="str">
        <f>_xlfn.IFNA(VLOOKUP(B1188,'ACCESS EXPORT'!B:W,22,FALSE),"-")</f>
        <v>1942569454</v>
      </c>
      <c r="Q1188" s="4" t="str">
        <f>_xlfn.IFNA(VLOOKUP(A1188,'ACCESS EXPORT'!$A:$AG,33,0),"-")</f>
        <v>Aldis Leonardo</v>
      </c>
      <c r="R1188" s="4" t="str">
        <f>_xlfn.IFNA(VLOOKUP(A1188,'ACCESS EXPORT'!$A:$AH,34,0),"-")</f>
        <v>Linda Hopkins</v>
      </c>
      <c r="S1188" s="4" t="str">
        <f>_xlfn.IFNA(VLOOKUP(A1188,'ACCESS EXPORT'!$A:$AI,35,0),"-")</f>
        <v>James Agee</v>
      </c>
      <c r="T1188" s="4" t="str">
        <f>_xlfn.IFNA(VLOOKUP(A1188,'ACCESS EXPORT'!$A:$AJ,36,0),"-")</f>
        <v>Wanda Cruz</v>
      </c>
      <c r="U1188" s="4" t="str">
        <f>_xlfn.IFNA(VLOOKUP(A1188,'ACCESS EXPORT'!$A:$AK,37,0),"-")</f>
        <v>Cerner</v>
      </c>
      <c r="V1188" s="4" t="str">
        <f>_xlfn.IFNA(VLOOKUP(A1188,'ACCESS EXPORT'!$A:$AL,38,0),"-")</f>
        <v>N/A</v>
      </c>
      <c r="W1188" s="4" t="str">
        <f>_xlfn.IFNA(VLOOKUP(A1188,'ACCESS EXPORT'!$A:$AM,39,0),"-")</f>
        <v/>
      </c>
      <c r="X1188" s="4" t="str">
        <f>_xlfn.IFNA(VLOOKUP(A1188,'ACCESS EXPORT'!$A:$AN,40,0),"-")</f>
        <v>Libia Villaquiran / Jenny Green</v>
      </c>
      <c r="Y1188" s="26" t="str">
        <f>_xlfn.IFNA(VLOOKUP(A1188,'ACCESS EXPORT'!A:AO,41,0),"")</f>
        <v>Kristin Miller</v>
      </c>
      <c r="Z1188" s="26" t="str">
        <f>_xlfn.IFNA(VLOOKUP(A1188,'ACCESS EXPORT'!A:AP,42,0),"")</f>
        <v/>
      </c>
      <c r="AA1188" s="26" t="str">
        <f>_xlfn.IFNA(VLOOKUP(A1188,'ACCESS EXPORT'!A:AQ,43,0),"")</f>
        <v>Claire Pagan</v>
      </c>
    </row>
    <row r="1189" spans="1:27" ht="18.75" x14ac:dyDescent="0.25">
      <c r="A1189" s="33">
        <v>257</v>
      </c>
      <c r="B1189" s="10">
        <v>1997</v>
      </c>
      <c r="C1189" s="7" t="str">
        <f ca="1">IFERROR(UPPER(IF(AND('ACCESS EXPORT'!AA1189="",'ACCESS EXPORT'!Z1189=""),VLOOKUP(A1189,'ACCESS EXPORT'!$A:$AF,32,FALSE),(IF('ACCESS EXPORT'!AA1189&lt;&gt;"",CONCATENATE(VLOOKUP(A1189,'ACCESS EXPORT'!$A:$AF,32,FALSE)," (Closed",TEXT('ACCESS EXPORT'!AA1189," MM/DD/YYY)")),IF(TODAY()&lt;(('ACCESS EXPORT'!Z1189)+30),CONCATENATE(VLOOKUP(A1189,'ACCESS EXPORT'!$A:$AF,32,FALSE)," (Opens",TEXT('ACCESS EXPORT'!Z1189," MM/DD/YYY)")),VLOOKUP(A1189,'ACCESS EXPORT'!$A:$AF,32,FALSE)))))),"-")</f>
        <v>ADVENTHEALTH MEDICAL GROUP PEDIATRIC CRITICAL CARE AT CENTRAL FLORIDA</v>
      </c>
      <c r="D1189" s="3" t="str">
        <f ca="1">IFERROR(UPPER(IF(AND('ACCESS EXPORT'!AA1189="",'ACCESS EXPORT'!Z1189=""),VLOOKUP(A1189,'ACCESS EXPORT'!$A:$AF,28,FALSE),(IF('ACCESS EXPORT'!AA1189&lt;&gt;"",CONCATENATE(VLOOKUP(A1189,'ACCESS EXPORT'!$A:$AF,28,FALSE)," (Closed",TEXT('ACCESS EXPORT'!AA1189," MM/DD/YYY)")),IF(TODAY()&lt;(('ACCESS EXPORT'!Z1189)+30),CONCATENATE(VLOOKUP(A1189,'ACCESS EXPORT'!$A:$AF,28,FALSE)," (Opens",TEXT('ACCESS EXPORT'!Z1189," MM/DD/YYY)")),VLOOKUP(A1189,'ACCESS EXPORT'!$A:$AF,28,FALSE)))))),"-")</f>
        <v>FLORIDA HOSPITAL PEDIATRIC INTENSIVISTS</v>
      </c>
      <c r="E1189" s="3" t="str">
        <f>VLOOKUP($A1189,'ACCESS EXPORT'!$A:$AF,3,FALSE)</f>
        <v>8240</v>
      </c>
      <c r="F1189" s="3" t="str">
        <f>UPPER(CONCATENATE(VLOOKUP(A1189,'ACCESS EXPORT'!$A:$AF,4,FALSE)," ",VLOOKUP(A1189,'ACCESS EXPORT'!$A:$AF,5,FALSE)," ",VLOOKUP(A1189,'ACCESS EXPORT'!$A:$AF,6,FALSE)," ",VLOOKUP(A1189,'ACCESS EXPORT'!$A:$AA,7,FALSE)," ",VLOOKUP(A1189,'ACCESS EXPORT'!$A:$AA,8,FALSE)))</f>
        <v>1801 LEE RD SUITE 165 WINTER PARK FL 32789</v>
      </c>
      <c r="G1189" s="4" t="str">
        <f>UPPER(VLOOKUP($A1189,'ACCESS EXPORT'!$A:$AF,9,FALSE))</f>
        <v>ORANGE</v>
      </c>
      <c r="H1189" s="4" t="str">
        <f>_xlfn.IFNA(VLOOKUP($B1189,'ACCESS EXPORT'!$B:$J,9,FALSE),"")</f>
        <v>HB</v>
      </c>
      <c r="I1189" s="3" t="str">
        <f>CONCATENATE("(P)",VLOOKUP($A1189,'ACCESS EXPORT'!$A:$AF,11,FALSE)," (F)",VLOOKUP($A1189,'ACCESS EXPORT'!$A:$AF,29,FALSE))</f>
        <v>(P)(407)975-0410 (F)(407)975-0411</v>
      </c>
      <c r="J1189" s="4" t="str">
        <f>UPPER(VLOOKUP($A1189,'ACCESS EXPORT'!$A:$AF,12,FALSE))</f>
        <v>PEDIATRIC INTENSIVIST</v>
      </c>
      <c r="K1189" s="4" t="str">
        <f>UPPER(VLOOKUP($A1189,'ACCESS EXPORT'!$A:$AF,13,FALSE))</f>
        <v>WILLIAM WINDER</v>
      </c>
      <c r="L1189" s="3" t="str">
        <f>IF(AND(VLOOKUP(A1189,'ACCESS EXPORT'!A:AE,1,0),'ACCESS EXPORT'!N1189=""),UPPER(CONCATENATE('ACCESS EXPORT'!AE1189)),IF(VLOOKUP(A1189,'ACCESS EXPORT'!A:AE,1,0),UPPER(CONCATENATE('ACCESS EXPORT'!N1189," "&amp;CHAR(10),'ACCESS EXPORT'!AE1189))))</f>
        <v>JAHAIRA BARBOT-JIMENEZ 
IAN MCCRACKEN (PRAC. ADMIN)</v>
      </c>
      <c r="M1189" s="4" t="str">
        <f>UPPER(VLOOKUP($A1189,'ACCESS EXPORT'!$A:$O,15,FALSE))</f>
        <v>ALLISON ALPERS (PM)</v>
      </c>
      <c r="N1189" s="4" t="str">
        <f ca="1">IF(AND('ACCESS EXPORT'!X1189="",'ACCESS EXPORT'!Y1189=""),IF('ACCESS EXPORT'!V1189&lt;&gt;"",(IF(TODAY()-'ACCESS EXPORT'!V1189&gt;=-60,UPPER(CONCATENATE(VLOOKUP(B1189,'ACCESS EXPORT'!$B:$P,15,FALSE),""&amp;CHAR(10)&amp;"(SEP",TEXT('ACCESS EXPORT'!V1189," MM/DD/YYY)"))),IF(TODAY()-'ACCESS EXPORT'!V1189&lt;0,UPPER(VLOOKUP(B1189,'ACCESS EXPORT'!$B:$P,15,FALSE)),UPPER(VLOOKUP(B1189,'ACCESS EXPORT'!$B:$P,15,FALSE))))),IF('ACCESS EXPORT'!U1189="",UPPER(VLOOKUP(B1189,'ACCESS EXPORT'!$B:$P,15,FALSE)),IF(TODAY()-'ACCESS EXPORT'!U1189&lt;=30,CONCATENATE(UPPER(VLOOKUP(B1189,'ACCESS EXPORT'!$B:$P,15,FALSE)),""&amp;CHAR(10)&amp;"(NEW",TEXT('ACCESS EXPORT'!U1189," MM/DD/YYY)")),IF(AND(TODAY()-'ACCESS EXPORT'!U1189&gt;30,TODAY()&gt;0),UPPER(VLOOKUP(B1189,'ACCESS EXPORT'!$B:$P,15,FALSE)))))),IF('ACCESS EXPORT'!Y1189&lt;&gt;"",UPPER(CONCATENATE(UPPER(VLOOKUP(B1189,'ACCESS EXPORT'!$B:$P,15,FALSE)),""&amp;CHAR(10)&amp;"(Transfer Out",TEXT('ACCESS EXPORT'!Y1189," MM/DD/YYY)"))),IF('ACCESS EXPORT'!X1189&lt;&gt;"",UPPER(CONCATENATE(UPPER(VLOOKUP(B1189,'ACCESS EXPORT'!$B:$P,15,FALSE)),""&amp;CHAR(10)&amp;"(Transfer In",TEXT('ACCESS EXPORT'!X1189," MM/DD/YYY)"))))))</f>
        <v>PAINTER, AMY</v>
      </c>
      <c r="O1189" s="4" t="str">
        <f>_xlfn.IFNA(VLOOKUP(B1189,'ACCESS EXPORT'!$B:$Q,16,FALSE),"")</f>
        <v>APRN</v>
      </c>
      <c r="P1189" s="4" t="str">
        <f>_xlfn.IFNA(VLOOKUP(B1189,'ACCESS EXPORT'!B:W,22,FALSE),"-")</f>
        <v>1205149556</v>
      </c>
      <c r="Q1189" s="4" t="str">
        <f>_xlfn.IFNA(VLOOKUP(A1189,'ACCESS EXPORT'!$A:$AG,33,0),"-")</f>
        <v>Aldis Leonardo</v>
      </c>
      <c r="R1189" s="4" t="str">
        <f>_xlfn.IFNA(VLOOKUP(A1189,'ACCESS EXPORT'!$A:$AH,34,0),"-")</f>
        <v>Linda Hopkins</v>
      </c>
      <c r="S1189" s="4" t="str">
        <f>_xlfn.IFNA(VLOOKUP(A1189,'ACCESS EXPORT'!$A:$AI,35,0),"-")</f>
        <v>James Agee</v>
      </c>
      <c r="T1189" s="4" t="str">
        <f>_xlfn.IFNA(VLOOKUP(A1189,'ACCESS EXPORT'!$A:$AJ,36,0),"-")</f>
        <v>Wanda Cruz</v>
      </c>
      <c r="U1189" s="4" t="str">
        <f>_xlfn.IFNA(VLOOKUP(A1189,'ACCESS EXPORT'!$A:$AK,37,0),"-")</f>
        <v>Cerner</v>
      </c>
      <c r="V1189" s="4" t="str">
        <f>_xlfn.IFNA(VLOOKUP(A1189,'ACCESS EXPORT'!$A:$AL,38,0),"-")</f>
        <v>N/A</v>
      </c>
      <c r="W1189" s="4" t="str">
        <f>_xlfn.IFNA(VLOOKUP(A1189,'ACCESS EXPORT'!$A:$AM,39,0),"-")</f>
        <v/>
      </c>
      <c r="X1189" s="4" t="str">
        <f>_xlfn.IFNA(VLOOKUP(A1189,'ACCESS EXPORT'!$A:$AN,40,0),"-")</f>
        <v>Libia Villaquiran / Jenny Green</v>
      </c>
      <c r="Y1189" s="26" t="str">
        <f>_xlfn.IFNA(VLOOKUP(A1189,'ACCESS EXPORT'!A:AO,41,0),"")</f>
        <v>Kristin Miller</v>
      </c>
      <c r="Z1189" s="26" t="str">
        <f>_xlfn.IFNA(VLOOKUP(A1189,'ACCESS EXPORT'!A:AP,42,0),"")</f>
        <v/>
      </c>
      <c r="AA1189" s="26" t="str">
        <f>_xlfn.IFNA(VLOOKUP(A1189,'ACCESS EXPORT'!A:AQ,43,0),"")</f>
        <v>Claire Pagan</v>
      </c>
    </row>
    <row r="1190" spans="1:27" ht="18.75" x14ac:dyDescent="0.25">
      <c r="A1190" s="33">
        <v>151</v>
      </c>
      <c r="B1190" s="10">
        <v>1045</v>
      </c>
      <c r="C1190" s="7" t="str">
        <f ca="1">IFERROR(UPPER(IF(AND('ACCESS EXPORT'!AA1190="",'ACCESS EXPORT'!Z1190=""),VLOOKUP(A1190,'ACCESS EXPORT'!$A:$AF,32,FALSE),(IF('ACCESS EXPORT'!AA1190&lt;&gt;"",CONCATENATE(VLOOKUP(A1190,'ACCESS EXPORT'!$A:$AF,32,FALSE)," (Closed",TEXT('ACCESS EXPORT'!AA1190," MM/DD/YYY)")),IF(TODAY()&lt;(('ACCESS EXPORT'!Z1190)+30),CONCATENATE(VLOOKUP(A1190,'ACCESS EXPORT'!$A:$AF,32,FALSE)," (Opens",TEXT('ACCESS EXPORT'!Z1190," MM/DD/YYY)")),VLOOKUP(A1190,'ACCESS EXPORT'!$A:$AF,32,FALSE)))))),"-")</f>
        <v>ADVENTHEALTH MEDICAL GROUP GASTROENTEROLOGY AND HEPATOLOGY AT ALTAMONTE SPRINGS</v>
      </c>
      <c r="D1190" s="3" t="str">
        <f ca="1">IFERROR(UPPER(IF(AND('ACCESS EXPORT'!AA1190="",'ACCESS EXPORT'!Z1190=""),VLOOKUP(A1190,'ACCESS EXPORT'!$A:$AF,28,FALSE),(IF('ACCESS EXPORT'!AA1190&lt;&gt;"",CONCATENATE(VLOOKUP(A1190,'ACCESS EXPORT'!$A:$AF,28,FALSE)," (Closed",TEXT('ACCESS EXPORT'!AA1190," MM/DD/YYY)")),IF(TODAY()&lt;(('ACCESS EXPORT'!Z1190)+30),CONCATENATE(VLOOKUP(A1190,'ACCESS EXPORT'!$A:$AF,28,FALSE)," (Opens",TEXT('ACCESS EXPORT'!Z1190," MM/DD/YYY)")),VLOOKUP(A1190,'ACCESS EXPORT'!$A:$AF,28,FALSE)))))),"-")</f>
        <v>CENTRAL FLORIDA HEPATOLOGY &amp; GASTROENTEROLOGY - ALTAMONTE</v>
      </c>
      <c r="E1190" s="3" t="str">
        <f>VLOOKUP($A1190,'ACCESS EXPORT'!$A:$AF,3,FALSE)</f>
        <v>8250</v>
      </c>
      <c r="F1190" s="3" t="str">
        <f>UPPER(CONCATENATE(VLOOKUP(A1190,'ACCESS EXPORT'!$A:$AF,4,FALSE)," ",VLOOKUP(A1190,'ACCESS EXPORT'!$A:$AF,5,FALSE)," ",VLOOKUP(A1190,'ACCESS EXPORT'!$A:$AF,6,FALSE)," ",VLOOKUP(A1190,'ACCESS EXPORT'!$A:$AA,7,FALSE)," ",VLOOKUP(A1190,'ACCESS EXPORT'!$A:$AA,8,FALSE)))</f>
        <v>661 E ALTAMONTE DR SUITE 216 ALTAMONTE SPRINGS FL 32701</v>
      </c>
      <c r="G1190" s="4" t="str">
        <f>UPPER(VLOOKUP($A1190,'ACCESS EXPORT'!$A:$AF,9,FALSE))</f>
        <v>SEMINOLE</v>
      </c>
      <c r="H1190" s="4" t="str">
        <f>_xlfn.IFNA(VLOOKUP($B1190,'ACCESS EXPORT'!$B:$J,9,FALSE),"")</f>
        <v>Central</v>
      </c>
      <c r="I1190" s="3" t="str">
        <f>CONCATENATE("(P)",VLOOKUP($A1190,'ACCESS EXPORT'!$A:$AF,11,FALSE)," (F)",VLOOKUP($A1190,'ACCESS EXPORT'!$A:$AF,29,FALSE))</f>
        <v>(P)(407)303-3081 (F)(407)303-2147</v>
      </c>
      <c r="J1190" s="4" t="str">
        <f>UPPER(VLOOKUP($A1190,'ACCESS EXPORT'!$A:$AF,12,FALSE))</f>
        <v>GASTROENTEROLOGY</v>
      </c>
      <c r="K1190" s="4" t="str">
        <f>UPPER(VLOOKUP($A1190,'ACCESS EXPORT'!$A:$AF,13,FALSE))</f>
        <v>SCOTT HILL</v>
      </c>
      <c r="L1190" s="3" t="str">
        <f>IF(AND(VLOOKUP(A1190,'ACCESS EXPORT'!A:AE,1,0),'ACCESS EXPORT'!N1190=""),UPPER(CONCATENATE('ACCESS EXPORT'!AE1190)),IF(VLOOKUP(A1190,'ACCESS EXPORT'!A:AE,1,0),UPPER(CONCATENATE('ACCESS EXPORT'!N1190," "&amp;CHAR(10),'ACCESS EXPORT'!AE1190))))</f>
        <v xml:space="preserve">MICHELL ATHANASE 
</v>
      </c>
      <c r="M1190" s="4" t="str">
        <f>UPPER(VLOOKUP($A1190,'ACCESS EXPORT'!$A:$O,15,FALSE))</f>
        <v>CYNTHIA NIEVES (PM)</v>
      </c>
      <c r="N1190" s="4" t="str">
        <f ca="1">IF(AND('ACCESS EXPORT'!X1190="",'ACCESS EXPORT'!Y1190=""),IF('ACCESS EXPORT'!V1190&lt;&gt;"",(IF(TODAY()-'ACCESS EXPORT'!V1190&gt;=-60,UPPER(CONCATENATE(VLOOKUP(B1190,'ACCESS EXPORT'!$B:$P,15,FALSE),""&amp;CHAR(10)&amp;"(SEP",TEXT('ACCESS EXPORT'!V1190," MM/DD/YYY)"))),IF(TODAY()-'ACCESS EXPORT'!V1190&lt;0,UPPER(VLOOKUP(B1190,'ACCESS EXPORT'!$B:$P,15,FALSE)),UPPER(VLOOKUP(B1190,'ACCESS EXPORT'!$B:$P,15,FALSE))))),IF('ACCESS EXPORT'!U1190="",UPPER(VLOOKUP(B1190,'ACCESS EXPORT'!$B:$P,15,FALSE)),IF(TODAY()-'ACCESS EXPORT'!U1190&lt;=30,CONCATENATE(UPPER(VLOOKUP(B1190,'ACCESS EXPORT'!$B:$P,15,FALSE)),""&amp;CHAR(10)&amp;"(NEW",TEXT('ACCESS EXPORT'!U1190," MM/DD/YYY)")),IF(AND(TODAY()-'ACCESS EXPORT'!U1190&gt;30,TODAY()&gt;0),UPPER(VLOOKUP(B1190,'ACCESS EXPORT'!$B:$P,15,FALSE)))))),IF('ACCESS EXPORT'!Y1190&lt;&gt;"",UPPER(CONCATENATE(UPPER(VLOOKUP(B1190,'ACCESS EXPORT'!$B:$P,15,FALSE)),""&amp;CHAR(10)&amp;"(Transfer Out",TEXT('ACCESS EXPORT'!Y1190," MM/DD/YYY)"))),IF('ACCESS EXPORT'!X1190&lt;&gt;"",UPPER(CONCATENATE(UPPER(VLOOKUP(B1190,'ACCESS EXPORT'!$B:$P,15,FALSE)),""&amp;CHAR(10)&amp;"(Transfer In",TEXT('ACCESS EXPORT'!X1190," MM/DD/YYY)"))))))</f>
        <v>SHUKLA, MANGESH</v>
      </c>
      <c r="O1190" s="4" t="str">
        <f>_xlfn.IFNA(VLOOKUP(B1190,'ACCESS EXPORT'!$B:$Q,16,FALSE),"")</f>
        <v>MD</v>
      </c>
      <c r="P1190" s="4" t="str">
        <f>_xlfn.IFNA(VLOOKUP(B1190,'ACCESS EXPORT'!B:W,22,FALSE),"-")</f>
        <v>1881625333</v>
      </c>
      <c r="Q1190" s="4" t="str">
        <f>_xlfn.IFNA(VLOOKUP(A1190,'ACCESS EXPORT'!$A:$AG,33,0),"-")</f>
        <v>Ronald Paulin</v>
      </c>
      <c r="R1190" s="4" t="str">
        <f>_xlfn.IFNA(VLOOKUP(A1190,'ACCESS EXPORT'!$A:$AH,34,0),"-")</f>
        <v>Carol Shane</v>
      </c>
      <c r="S1190" s="4" t="str">
        <f>_xlfn.IFNA(VLOOKUP(A1190,'ACCESS EXPORT'!$A:$AI,35,0),"-")</f>
        <v>Kikzeny Cartagena</v>
      </c>
      <c r="T1190" s="4" t="str">
        <f>_xlfn.IFNA(VLOOKUP(A1190,'ACCESS EXPORT'!$A:$AJ,36,0),"-")</f>
        <v>TBD</v>
      </c>
      <c r="U1190" s="4" t="str">
        <f>_xlfn.IFNA(VLOOKUP(A1190,'ACCESS EXPORT'!$A:$AK,37,0),"-")</f>
        <v>athena</v>
      </c>
      <c r="V1190" s="4" t="str">
        <f>_xlfn.IFNA(VLOOKUP(A1190,'ACCESS EXPORT'!$A:$AL,38,0),"-")</f>
        <v>FHMG_CENTRAL FL HEPA_ALT</v>
      </c>
      <c r="W1190" s="4" t="str">
        <f>_xlfn.IFNA(VLOOKUP(A1190,'ACCESS EXPORT'!$A:$AM,39,0),"-")</f>
        <v/>
      </c>
      <c r="X1190" s="4" t="str">
        <f>_xlfn.IFNA(VLOOKUP(A1190,'ACCESS EXPORT'!$A:$AN,40,0),"-")</f>
        <v>John Del Rio / Shahla Cedeno</v>
      </c>
      <c r="Y1190" s="26" t="str">
        <f>_xlfn.IFNA(VLOOKUP(A1190,'ACCESS EXPORT'!A:AO,41,0),"")</f>
        <v>Jose Anderson</v>
      </c>
      <c r="Z1190" s="26" t="str">
        <f>_xlfn.IFNA(VLOOKUP(A1190,'ACCESS EXPORT'!A:AP,42,0),"")</f>
        <v>Varuna Singh</v>
      </c>
      <c r="AA1190" s="26" t="str">
        <f>_xlfn.IFNA(VLOOKUP(A1190,'ACCESS EXPORT'!A:AQ,43,0),"")</f>
        <v>Tricia Greco</v>
      </c>
    </row>
    <row r="1191" spans="1:27" ht="18.75" x14ac:dyDescent="0.25">
      <c r="A1191" s="33">
        <v>343</v>
      </c>
      <c r="B1191" s="10">
        <v>1045</v>
      </c>
      <c r="C1191" s="7" t="str">
        <f ca="1">IFERROR(UPPER(IF(AND('ACCESS EXPORT'!AA1191="",'ACCESS EXPORT'!Z1191=""),VLOOKUP(A1191,'ACCESS EXPORT'!$A:$AF,32,FALSE),(IF('ACCESS EXPORT'!AA1191&lt;&gt;"",CONCATENATE(VLOOKUP(A1191,'ACCESS EXPORT'!$A:$AF,32,FALSE)," (Closed",TEXT('ACCESS EXPORT'!AA1191," MM/DD/YYY)")),IF(TODAY()&lt;(('ACCESS EXPORT'!Z1191)+30),CONCATENATE(VLOOKUP(A1191,'ACCESS EXPORT'!$A:$AF,32,FALSE)," (Opens",TEXT('ACCESS EXPORT'!Z1191," MM/DD/YYY)")),VLOOKUP(A1191,'ACCESS EXPORT'!$A:$AF,32,FALSE)))))),"-")</f>
        <v>ADVENTHEALTH MEDICAL GROUP GASTROENTEROLOGY AND HEPATOLOGY AT LAKE MARY</v>
      </c>
      <c r="D1191" s="3" t="str">
        <f ca="1">IFERROR(UPPER(IF(AND('ACCESS EXPORT'!AA1191="",'ACCESS EXPORT'!Z1191=""),VLOOKUP(A1191,'ACCESS EXPORT'!$A:$AF,28,FALSE),(IF('ACCESS EXPORT'!AA1191&lt;&gt;"",CONCATENATE(VLOOKUP(A1191,'ACCESS EXPORT'!$A:$AF,28,FALSE)," (Closed",TEXT('ACCESS EXPORT'!AA1191," MM/DD/YYY)")),IF(TODAY()&lt;(('ACCESS EXPORT'!Z1191)+30),CONCATENATE(VLOOKUP(A1191,'ACCESS EXPORT'!$A:$AF,28,FALSE)," (Opens",TEXT('ACCESS EXPORT'!Z1191," MM/DD/YYY)")),VLOOKUP(A1191,'ACCESS EXPORT'!$A:$AF,28,FALSE)))))),"-")</f>
        <v>CENTRAL FLORIDA HEPATOLOGY &amp; GASTROENTEROLOGY - LAKE MARY*</v>
      </c>
      <c r="E1191" s="3" t="str">
        <f>VLOOKUP($A1191,'ACCESS EXPORT'!$A:$AF,3,FALSE)</f>
        <v>8250</v>
      </c>
      <c r="F1191" s="3" t="str">
        <f>UPPER(CONCATENATE(VLOOKUP(A1191,'ACCESS EXPORT'!$A:$AF,4,FALSE)," ",VLOOKUP(A1191,'ACCESS EXPORT'!$A:$AF,5,FALSE)," ",VLOOKUP(A1191,'ACCESS EXPORT'!$A:$AF,6,FALSE)," ",VLOOKUP(A1191,'ACCESS EXPORT'!$A:$AA,7,FALSE)," ",VLOOKUP(A1191,'ACCESS EXPORT'!$A:$AA,8,FALSE)))</f>
        <v>755 RINEHART ROAD SUITE 100 LAKE MARY FL 32746</v>
      </c>
      <c r="G1191" s="4" t="str">
        <f>UPPER(VLOOKUP($A1191,'ACCESS EXPORT'!$A:$AF,9,FALSE))</f>
        <v>SEMINOLE</v>
      </c>
      <c r="H1191" s="4" t="str">
        <f>_xlfn.IFNA(VLOOKUP($B1191,'ACCESS EXPORT'!$B:$J,9,FALSE),"")</f>
        <v>Central</v>
      </c>
      <c r="I1191" s="3" t="str">
        <f>CONCATENATE("(P)",VLOOKUP($A1191,'ACCESS EXPORT'!$A:$AF,11,FALSE)," (F)",VLOOKUP($A1191,'ACCESS EXPORT'!$A:$AF,29,FALSE))</f>
        <v>(P)(407) 303-3081 (F)(407) 303-2147</v>
      </c>
      <c r="J1191" s="4" t="str">
        <f>UPPER(VLOOKUP($A1191,'ACCESS EXPORT'!$A:$AF,12,FALSE))</f>
        <v>GASTROENTEROLOGY</v>
      </c>
      <c r="K1191" s="4" t="str">
        <f>UPPER(VLOOKUP($A1191,'ACCESS EXPORT'!$A:$AF,13,FALSE))</f>
        <v>SCOTT HILL</v>
      </c>
      <c r="L1191" s="3" t="str">
        <f>IF(AND(VLOOKUP(A1191,'ACCESS EXPORT'!A:AE,1,0),'ACCESS EXPORT'!N1191=""),UPPER(CONCATENATE('ACCESS EXPORT'!AE1191)),IF(VLOOKUP(A1191,'ACCESS EXPORT'!A:AE,1,0),UPPER(CONCATENATE('ACCESS EXPORT'!N1191," "&amp;CHAR(10),'ACCESS EXPORT'!AE1191))))</f>
        <v xml:space="preserve">MICHELL ATHANASE 
</v>
      </c>
      <c r="M1191" s="4" t="str">
        <f>UPPER(VLOOKUP($A1191,'ACCESS EXPORT'!$A:$O,15,FALSE))</f>
        <v>CYNTHIA NIEVES (PM) / ANNGY MONCALEANO (OS)</v>
      </c>
      <c r="N1191" s="4" t="str">
        <f ca="1">IF(AND('ACCESS EXPORT'!X1191="",'ACCESS EXPORT'!Y1191=""),IF('ACCESS EXPORT'!V1191&lt;&gt;"",(IF(TODAY()-'ACCESS EXPORT'!V1191&gt;=-60,UPPER(CONCATENATE(VLOOKUP(B1191,'ACCESS EXPORT'!$B:$P,15,FALSE),""&amp;CHAR(10)&amp;"(SEP",TEXT('ACCESS EXPORT'!V1191," MM/DD/YYY)"))),IF(TODAY()-'ACCESS EXPORT'!V1191&lt;0,UPPER(VLOOKUP(B1191,'ACCESS EXPORT'!$B:$P,15,FALSE)),UPPER(VLOOKUP(B1191,'ACCESS EXPORT'!$B:$P,15,FALSE))))),IF('ACCESS EXPORT'!U1191="",UPPER(VLOOKUP(B1191,'ACCESS EXPORT'!$B:$P,15,FALSE)),IF(TODAY()-'ACCESS EXPORT'!U1191&lt;=30,CONCATENATE(UPPER(VLOOKUP(B1191,'ACCESS EXPORT'!$B:$P,15,FALSE)),""&amp;CHAR(10)&amp;"(NEW",TEXT('ACCESS EXPORT'!U1191," MM/DD/YYY)")),IF(AND(TODAY()-'ACCESS EXPORT'!U1191&gt;30,TODAY()&gt;0),UPPER(VLOOKUP(B1191,'ACCESS EXPORT'!$B:$P,15,FALSE)))))),IF('ACCESS EXPORT'!Y1191&lt;&gt;"",UPPER(CONCATENATE(UPPER(VLOOKUP(B1191,'ACCESS EXPORT'!$B:$P,15,FALSE)),""&amp;CHAR(10)&amp;"(Transfer Out",TEXT('ACCESS EXPORT'!Y1191," MM/DD/YYY)"))),IF('ACCESS EXPORT'!X1191&lt;&gt;"",UPPER(CONCATENATE(UPPER(VLOOKUP(B1191,'ACCESS EXPORT'!$B:$P,15,FALSE)),""&amp;CHAR(10)&amp;"(Transfer In",TEXT('ACCESS EXPORT'!X1191," MM/DD/YYY)"))))))</f>
        <v>SHUKLA, MANGESH</v>
      </c>
      <c r="O1191" s="4" t="str">
        <f>_xlfn.IFNA(VLOOKUP(B1191,'ACCESS EXPORT'!$B:$Q,16,FALSE),"")</f>
        <v>MD</v>
      </c>
      <c r="P1191" s="4" t="str">
        <f>_xlfn.IFNA(VLOOKUP(B1191,'ACCESS EXPORT'!B:W,22,FALSE),"-")</f>
        <v>1881625333</v>
      </c>
      <c r="Q1191" s="4" t="str">
        <f>_xlfn.IFNA(VLOOKUP(A1191,'ACCESS EXPORT'!$A:$AG,33,0),"-")</f>
        <v>Ronald Paulin</v>
      </c>
      <c r="R1191" s="4" t="str">
        <f>_xlfn.IFNA(VLOOKUP(A1191,'ACCESS EXPORT'!$A:$AH,34,0),"-")</f>
        <v>Carol Shane</v>
      </c>
      <c r="S1191" s="4" t="str">
        <f>_xlfn.IFNA(VLOOKUP(A1191,'ACCESS EXPORT'!$A:$AI,35,0),"-")</f>
        <v>Kikzeny Cartagena</v>
      </c>
      <c r="T1191" s="4" t="str">
        <f>_xlfn.IFNA(VLOOKUP(A1191,'ACCESS EXPORT'!$A:$AJ,36,0),"-")</f>
        <v>TBD</v>
      </c>
      <c r="U1191" s="4" t="str">
        <f>_xlfn.IFNA(VLOOKUP(A1191,'ACCESS EXPORT'!$A:$AK,37,0),"-")</f>
        <v>athena</v>
      </c>
      <c r="V1191" s="4" t="str">
        <f>_xlfn.IFNA(VLOOKUP(A1191,'ACCESS EXPORT'!$A:$AL,38,0),"-")</f>
        <v>FHMG_CENTRAL FL HEPA_LM</v>
      </c>
      <c r="W1191" s="4" t="str">
        <f>_xlfn.IFNA(VLOOKUP(A1191,'ACCESS EXPORT'!$A:$AM,39,0),"-")</f>
        <v/>
      </c>
      <c r="X1191" s="4" t="str">
        <f>_xlfn.IFNA(VLOOKUP(A1191,'ACCESS EXPORT'!$A:$AN,40,0),"-")</f>
        <v>John Del Rio / Shahla Cedeno</v>
      </c>
      <c r="Y1191" s="26" t="str">
        <f>_xlfn.IFNA(VLOOKUP(A1191,'ACCESS EXPORT'!A:AO,41,0),"")</f>
        <v>Jose Anderson</v>
      </c>
      <c r="Z1191" s="26" t="str">
        <f>_xlfn.IFNA(VLOOKUP(A1191,'ACCESS EXPORT'!A:AP,42,0),"")</f>
        <v>Varuna Singh</v>
      </c>
      <c r="AA1191" s="26" t="str">
        <f>_xlfn.IFNA(VLOOKUP(A1191,'ACCESS EXPORT'!A:AQ,43,0),"")</f>
        <v>Tricia Greco</v>
      </c>
    </row>
    <row r="1192" spans="1:27" ht="18.75" x14ac:dyDescent="0.25">
      <c r="A1192" s="33">
        <v>151</v>
      </c>
      <c r="B1192" s="10">
        <v>1281</v>
      </c>
      <c r="C1192" s="7" t="str">
        <f ca="1">IFERROR(UPPER(IF(AND('ACCESS EXPORT'!AA1192="",'ACCESS EXPORT'!Z1192=""),VLOOKUP(A1192,'ACCESS EXPORT'!$A:$AF,32,FALSE),(IF('ACCESS EXPORT'!AA1192&lt;&gt;"",CONCATENATE(VLOOKUP(A1192,'ACCESS EXPORT'!$A:$AF,32,FALSE)," (Closed",TEXT('ACCESS EXPORT'!AA1192," MM/DD/YYY)")),IF(TODAY()&lt;(('ACCESS EXPORT'!Z1192)+30),CONCATENATE(VLOOKUP(A1192,'ACCESS EXPORT'!$A:$AF,32,FALSE)," (Opens",TEXT('ACCESS EXPORT'!Z1192," MM/DD/YYY)")),VLOOKUP(A1192,'ACCESS EXPORT'!$A:$AF,32,FALSE)))))),"-")</f>
        <v>ADVENTHEALTH MEDICAL GROUP GASTROENTEROLOGY AND HEPATOLOGY AT ALTAMONTE SPRINGS</v>
      </c>
      <c r="D1192" s="3" t="str">
        <f ca="1">IFERROR(UPPER(IF(AND('ACCESS EXPORT'!AA1192="",'ACCESS EXPORT'!Z1192=""),VLOOKUP(A1192,'ACCESS EXPORT'!$A:$AF,28,FALSE),(IF('ACCESS EXPORT'!AA1192&lt;&gt;"",CONCATENATE(VLOOKUP(A1192,'ACCESS EXPORT'!$A:$AF,28,FALSE)," (Closed",TEXT('ACCESS EXPORT'!AA1192," MM/DD/YYY)")),IF(TODAY()&lt;(('ACCESS EXPORT'!Z1192)+30),CONCATENATE(VLOOKUP(A1192,'ACCESS EXPORT'!$A:$AF,28,FALSE)," (Opens",TEXT('ACCESS EXPORT'!Z1192," MM/DD/YYY)")),VLOOKUP(A1192,'ACCESS EXPORT'!$A:$AF,28,FALSE)))))),"-")</f>
        <v>CENTRAL FLORIDA HEPATOLOGY &amp; GASTROENTEROLOGY - ALTAMONTE</v>
      </c>
      <c r="E1192" s="3" t="str">
        <f>VLOOKUP($A1192,'ACCESS EXPORT'!$A:$AF,3,FALSE)</f>
        <v>8250</v>
      </c>
      <c r="F1192" s="3" t="str">
        <f>UPPER(CONCATENATE(VLOOKUP(A1192,'ACCESS EXPORT'!$A:$AF,4,FALSE)," ",VLOOKUP(A1192,'ACCESS EXPORT'!$A:$AF,5,FALSE)," ",VLOOKUP(A1192,'ACCESS EXPORT'!$A:$AF,6,FALSE)," ",VLOOKUP(A1192,'ACCESS EXPORT'!$A:$AA,7,FALSE)," ",VLOOKUP(A1192,'ACCESS EXPORT'!$A:$AA,8,FALSE)))</f>
        <v>661 E ALTAMONTE DR SUITE 216 ALTAMONTE SPRINGS FL 32701</v>
      </c>
      <c r="G1192" s="4" t="str">
        <f>UPPER(VLOOKUP($A1192,'ACCESS EXPORT'!$A:$AF,9,FALSE))</f>
        <v>SEMINOLE</v>
      </c>
      <c r="H1192" s="4" t="str">
        <f>_xlfn.IFNA(VLOOKUP($B1192,'ACCESS EXPORT'!$B:$J,9,FALSE),"")</f>
        <v>NE</v>
      </c>
      <c r="I1192" s="3" t="str">
        <f>CONCATENATE("(P)",VLOOKUP($A1192,'ACCESS EXPORT'!$A:$AF,11,FALSE)," (F)",VLOOKUP($A1192,'ACCESS EXPORT'!$A:$AF,29,FALSE))</f>
        <v>(P)(407)303-3081 (F)(407)303-2147</v>
      </c>
      <c r="J1192" s="4" t="str">
        <f>UPPER(VLOOKUP($A1192,'ACCESS EXPORT'!$A:$AF,12,FALSE))</f>
        <v>GASTROENTEROLOGY</v>
      </c>
      <c r="K1192" s="4" t="str">
        <f>UPPER(VLOOKUP($A1192,'ACCESS EXPORT'!$A:$AF,13,FALSE))</f>
        <v>SCOTT HILL</v>
      </c>
      <c r="L1192" s="3" t="str">
        <f>IF(AND(VLOOKUP(A1192,'ACCESS EXPORT'!A:AE,1,0),'ACCESS EXPORT'!N1192=""),UPPER(CONCATENATE('ACCESS EXPORT'!AE1192)),IF(VLOOKUP(A1192,'ACCESS EXPORT'!A:AE,1,0),UPPER(CONCATENATE('ACCESS EXPORT'!N1192," "&amp;CHAR(10),'ACCESS EXPORT'!AE1192))))</f>
        <v xml:space="preserve">MICHELL ATHANASE 
</v>
      </c>
      <c r="M1192" s="4" t="str">
        <f>UPPER(VLOOKUP($A1192,'ACCESS EXPORT'!$A:$O,15,FALSE))</f>
        <v>CYNTHIA NIEVES (PM)</v>
      </c>
      <c r="N1192" s="4" t="str">
        <f ca="1">IF(AND('ACCESS EXPORT'!X1192="",'ACCESS EXPORT'!Y1192=""),IF('ACCESS EXPORT'!V1192&lt;&gt;"",(IF(TODAY()-'ACCESS EXPORT'!V1192&gt;=-60,UPPER(CONCATENATE(VLOOKUP(B1192,'ACCESS EXPORT'!$B:$P,15,FALSE),""&amp;CHAR(10)&amp;"(SEP",TEXT('ACCESS EXPORT'!V1192," MM/DD/YYY)"))),IF(TODAY()-'ACCESS EXPORT'!V1192&lt;0,UPPER(VLOOKUP(B1192,'ACCESS EXPORT'!$B:$P,15,FALSE)),UPPER(VLOOKUP(B1192,'ACCESS EXPORT'!$B:$P,15,FALSE))))),IF('ACCESS EXPORT'!U1192="",UPPER(VLOOKUP(B1192,'ACCESS EXPORT'!$B:$P,15,FALSE)),IF(TODAY()-'ACCESS EXPORT'!U1192&lt;=30,CONCATENATE(UPPER(VLOOKUP(B1192,'ACCESS EXPORT'!$B:$P,15,FALSE)),""&amp;CHAR(10)&amp;"(NEW",TEXT('ACCESS EXPORT'!U1192," MM/DD/YYY)")),IF(AND(TODAY()-'ACCESS EXPORT'!U1192&gt;30,TODAY()&gt;0),UPPER(VLOOKUP(B1192,'ACCESS EXPORT'!$B:$P,15,FALSE)))))),IF('ACCESS EXPORT'!Y1192&lt;&gt;"",UPPER(CONCATENATE(UPPER(VLOOKUP(B1192,'ACCESS EXPORT'!$B:$P,15,FALSE)),""&amp;CHAR(10)&amp;"(Transfer Out",TEXT('ACCESS EXPORT'!Y1192," MM/DD/YYY)"))),IF('ACCESS EXPORT'!X1192&lt;&gt;"",UPPER(CONCATENATE(UPPER(VLOOKUP(B1192,'ACCESS EXPORT'!$B:$P,15,FALSE)),""&amp;CHAR(10)&amp;"(Transfer In",TEXT('ACCESS EXPORT'!X1192," MM/DD/YYY)"))))))</f>
        <v>IDRIS, AHMAD</v>
      </c>
      <c r="O1192" s="4" t="str">
        <f>_xlfn.IFNA(VLOOKUP(B1192,'ACCESS EXPORT'!$B:$Q,16,FALSE),"")</f>
        <v>MD</v>
      </c>
      <c r="P1192" s="4" t="str">
        <f>_xlfn.IFNA(VLOOKUP(B1192,'ACCESS EXPORT'!B:W,22,FALSE),"-")</f>
        <v>1841386323</v>
      </c>
      <c r="Q1192" s="4" t="str">
        <f>_xlfn.IFNA(VLOOKUP(A1192,'ACCESS EXPORT'!$A:$AG,33,0),"-")</f>
        <v>Ronald Paulin</v>
      </c>
      <c r="R1192" s="4" t="str">
        <f>_xlfn.IFNA(VLOOKUP(A1192,'ACCESS EXPORT'!$A:$AH,34,0),"-")</f>
        <v>Carol Shane</v>
      </c>
      <c r="S1192" s="4" t="str">
        <f>_xlfn.IFNA(VLOOKUP(A1192,'ACCESS EXPORT'!$A:$AI,35,0),"-")</f>
        <v>Kikzeny Cartagena</v>
      </c>
      <c r="T1192" s="4" t="str">
        <f>_xlfn.IFNA(VLOOKUP(A1192,'ACCESS EXPORT'!$A:$AJ,36,0),"-")</f>
        <v>TBD</v>
      </c>
      <c r="U1192" s="4" t="str">
        <f>_xlfn.IFNA(VLOOKUP(A1192,'ACCESS EXPORT'!$A:$AK,37,0),"-")</f>
        <v>athena</v>
      </c>
      <c r="V1192" s="4" t="str">
        <f>_xlfn.IFNA(VLOOKUP(A1192,'ACCESS EXPORT'!$A:$AL,38,0),"-")</f>
        <v>FHMG_CENTRAL FL HEPA_ALT</v>
      </c>
      <c r="W1192" s="4" t="str">
        <f>_xlfn.IFNA(VLOOKUP(A1192,'ACCESS EXPORT'!$A:$AM,39,0),"-")</f>
        <v/>
      </c>
      <c r="X1192" s="4" t="str">
        <f>_xlfn.IFNA(VLOOKUP(A1192,'ACCESS EXPORT'!$A:$AN,40,0),"-")</f>
        <v>John Del Rio / Shahla Cedeno</v>
      </c>
      <c r="Y1192" s="26" t="str">
        <f>_xlfn.IFNA(VLOOKUP(A1192,'ACCESS EXPORT'!A:AO,41,0),"")</f>
        <v>Jose Anderson</v>
      </c>
      <c r="Z1192" s="26" t="str">
        <f>_xlfn.IFNA(VLOOKUP(A1192,'ACCESS EXPORT'!A:AP,42,0),"")</f>
        <v>Varuna Singh</v>
      </c>
      <c r="AA1192" s="26" t="str">
        <f>_xlfn.IFNA(VLOOKUP(A1192,'ACCESS EXPORT'!A:AQ,43,0),"")</f>
        <v>Tricia Greco</v>
      </c>
    </row>
    <row r="1193" spans="1:27" ht="18.75" x14ac:dyDescent="0.25">
      <c r="A1193" s="33">
        <v>255</v>
      </c>
      <c r="B1193" s="10">
        <v>2289</v>
      </c>
      <c r="C1193" s="7" t="str">
        <f ca="1">IFERROR(UPPER(IF(AND('ACCESS EXPORT'!AA1193="",'ACCESS EXPORT'!Z1193=""),VLOOKUP(A1193,'ACCESS EXPORT'!$A:$AF,32,FALSE),(IF('ACCESS EXPORT'!AA1193&lt;&gt;"",CONCATENATE(VLOOKUP(A1193,'ACCESS EXPORT'!$A:$AF,32,FALSE)," (Closed",TEXT('ACCESS EXPORT'!AA1193," MM/DD/YYY)")),IF(TODAY()&lt;(('ACCESS EXPORT'!Z1193)+30),CONCATENATE(VLOOKUP(A1193,'ACCESS EXPORT'!$A:$AF,32,FALSE)," (Opens",TEXT('ACCESS EXPORT'!Z1193," MM/DD/YYY)")),VLOOKUP(A1193,'ACCESS EXPORT'!$A:$AF,32,FALSE)))))),"-")</f>
        <v>ADVENTHEALTH MEDICAL GROUP PEDIATRIC HOSPITALISTS AT CENTRAL FLORIDA</v>
      </c>
      <c r="D1193" s="3" t="str">
        <f ca="1">IFERROR(UPPER(IF(AND('ACCESS EXPORT'!AA1193="",'ACCESS EXPORT'!Z1193=""),VLOOKUP(A1193,'ACCESS EXPORT'!$A:$AF,28,FALSE),(IF('ACCESS EXPORT'!AA1193&lt;&gt;"",CONCATENATE(VLOOKUP(A1193,'ACCESS EXPORT'!$A:$AF,28,FALSE)," (Closed",TEXT('ACCESS EXPORT'!AA1193," MM/DD/YYY)")),IF(TODAY()&lt;(('ACCESS EXPORT'!Z1193)+30),CONCATENATE(VLOOKUP(A1193,'ACCESS EXPORT'!$A:$AF,28,FALSE)," (Opens",TEXT('ACCESS EXPORT'!Z1193," MM/DD/YYY)")),VLOOKUP(A1193,'ACCESS EXPORT'!$A:$AF,28,FALSE)))))),"-")</f>
        <v>FLORIDA HOSPITAL PEDIATRIC HOSPITALISTS - HOLMES</v>
      </c>
      <c r="E1193" s="3" t="str">
        <f>VLOOKUP($A1193,'ACCESS EXPORT'!$A:$AF,3,FALSE)</f>
        <v>8260</v>
      </c>
      <c r="F1193" s="3" t="str">
        <f>UPPER(CONCATENATE(VLOOKUP(A1193,'ACCESS EXPORT'!$A:$AF,4,FALSE)," ",VLOOKUP(A1193,'ACCESS EXPORT'!$A:$AF,5,FALSE)," ",VLOOKUP(A1193,'ACCESS EXPORT'!$A:$AF,6,FALSE)," ",VLOOKUP(A1193,'ACCESS EXPORT'!$A:$AA,7,FALSE)," ",VLOOKUP(A1193,'ACCESS EXPORT'!$A:$AA,8,FALSE)))</f>
        <v>1801 LEE RD SUITE 165 WINTER PARK FL 32789</v>
      </c>
      <c r="G1193" s="4" t="str">
        <f>UPPER(VLOOKUP($A1193,'ACCESS EXPORT'!$A:$AF,9,FALSE))</f>
        <v>ORANGE</v>
      </c>
      <c r="H1193" s="4" t="str">
        <f>_xlfn.IFNA(VLOOKUP($B1193,'ACCESS EXPORT'!$B:$J,9,FALSE),"")</f>
        <v>HB</v>
      </c>
      <c r="I1193" s="3" t="str">
        <f>CONCATENATE("(P)",VLOOKUP($A1193,'ACCESS EXPORT'!$A:$AF,11,FALSE)," (F)",VLOOKUP($A1193,'ACCESS EXPORT'!$A:$AF,29,FALSE))</f>
        <v>(P)(407) 975-0412 (F)(407)975-0413</v>
      </c>
      <c r="J1193" s="4" t="str">
        <f>UPPER(VLOOKUP($A1193,'ACCESS EXPORT'!$A:$AF,12,FALSE))</f>
        <v>PEDIATRIC HOSPITALIST</v>
      </c>
      <c r="K1193" s="4" t="str">
        <f>UPPER(VLOOKUP($A1193,'ACCESS EXPORT'!$A:$AF,13,FALSE))</f>
        <v>WILLIAM WINDER</v>
      </c>
      <c r="L1193" s="3" t="str">
        <f>IF(AND(VLOOKUP(A1193,'ACCESS EXPORT'!A:AE,1,0),'ACCESS EXPORT'!N1193=""),UPPER(CONCATENATE('ACCESS EXPORT'!AE1193)),IF(VLOOKUP(A1193,'ACCESS EXPORT'!A:AE,1,0),UPPER(CONCATENATE('ACCESS EXPORT'!N1193," "&amp;CHAR(10),'ACCESS EXPORT'!AE1193))))</f>
        <v>JAHAIRA BARBOT-JIMENEZ 
IAN MCCRACKEN (PRAC. ADMIN)</v>
      </c>
      <c r="M1193" s="4" t="str">
        <f>UPPER(VLOOKUP($A1193,'ACCESS EXPORT'!$A:$O,15,FALSE))</f>
        <v>ALLISON ALPERS (PM)</v>
      </c>
      <c r="N1193" s="4" t="str">
        <f ca="1">IF(AND('ACCESS EXPORT'!X1193="",'ACCESS EXPORT'!Y1193=""),IF('ACCESS EXPORT'!V1193&lt;&gt;"",(IF(TODAY()-'ACCESS EXPORT'!V1193&gt;=-60,UPPER(CONCATENATE(VLOOKUP(B1193,'ACCESS EXPORT'!$B:$P,15,FALSE),""&amp;CHAR(10)&amp;"(SEP",TEXT('ACCESS EXPORT'!V1193," MM/DD/YYY)"))),IF(TODAY()-'ACCESS EXPORT'!V1193&lt;0,UPPER(VLOOKUP(B1193,'ACCESS EXPORT'!$B:$P,15,FALSE)),UPPER(VLOOKUP(B1193,'ACCESS EXPORT'!$B:$P,15,FALSE))))),IF('ACCESS EXPORT'!U1193="",UPPER(VLOOKUP(B1193,'ACCESS EXPORT'!$B:$P,15,FALSE)),IF(TODAY()-'ACCESS EXPORT'!U1193&lt;=30,CONCATENATE(UPPER(VLOOKUP(B1193,'ACCESS EXPORT'!$B:$P,15,FALSE)),""&amp;CHAR(10)&amp;"(NEW",TEXT('ACCESS EXPORT'!U1193," MM/DD/YYY)")),IF(AND(TODAY()-'ACCESS EXPORT'!U1193&gt;30,TODAY()&gt;0),UPPER(VLOOKUP(B1193,'ACCESS EXPORT'!$B:$P,15,FALSE)))))),IF('ACCESS EXPORT'!Y1193&lt;&gt;"",UPPER(CONCATENATE(UPPER(VLOOKUP(B1193,'ACCESS EXPORT'!$B:$P,15,FALSE)),""&amp;CHAR(10)&amp;"(Transfer Out",TEXT('ACCESS EXPORT'!Y1193," MM/DD/YYY)"))),IF('ACCESS EXPORT'!X1193&lt;&gt;"",UPPER(CONCATENATE(UPPER(VLOOKUP(B1193,'ACCESS EXPORT'!$B:$P,15,FALSE)),""&amp;CHAR(10)&amp;"(Transfer In",TEXT('ACCESS EXPORT'!X1193," MM/DD/YYY)"))))))</f>
        <v>DILLON, JOSHUA
(NEW 07/22/2019)</v>
      </c>
      <c r="O1193" s="4" t="str">
        <f>_xlfn.IFNA(VLOOKUP(B1193,'ACCESS EXPORT'!$B:$Q,16,FALSE),"")</f>
        <v>MD</v>
      </c>
      <c r="P1193" s="4" t="str">
        <f>_xlfn.IFNA(VLOOKUP(B1193,'ACCESS EXPORT'!B:W,22,FALSE),"-")</f>
        <v>1124227582</v>
      </c>
      <c r="Q1193" s="4" t="str">
        <f>_xlfn.IFNA(VLOOKUP(A1193,'ACCESS EXPORT'!$A:$AG,33,0),"-")</f>
        <v>Aldis Leonardo</v>
      </c>
      <c r="R1193" s="4" t="str">
        <f>_xlfn.IFNA(VLOOKUP(A1193,'ACCESS EXPORT'!$A:$AH,34,0),"-")</f>
        <v>Linda Hopkins</v>
      </c>
      <c r="S1193" s="4" t="str">
        <f>_xlfn.IFNA(VLOOKUP(A1193,'ACCESS EXPORT'!$A:$AI,35,0),"-")</f>
        <v>James Agee</v>
      </c>
      <c r="T1193" s="4" t="str">
        <f>_xlfn.IFNA(VLOOKUP(A1193,'ACCESS EXPORT'!$A:$AJ,36,0),"-")</f>
        <v>Wanda Cruz</v>
      </c>
      <c r="U1193" s="4" t="str">
        <f>_xlfn.IFNA(VLOOKUP(A1193,'ACCESS EXPORT'!$A:$AK,37,0),"-")</f>
        <v>Cerner</v>
      </c>
      <c r="V1193" s="4" t="str">
        <f>_xlfn.IFNA(VLOOKUP(A1193,'ACCESS EXPORT'!$A:$AL,38,0),"-")</f>
        <v>N/A</v>
      </c>
      <c r="W1193" s="4" t="str">
        <f>_xlfn.IFNA(VLOOKUP(A1193,'ACCESS EXPORT'!$A:$AM,39,0),"-")</f>
        <v/>
      </c>
      <c r="X1193" s="4" t="str">
        <f>_xlfn.IFNA(VLOOKUP(A1193,'ACCESS EXPORT'!$A:$AN,40,0),"-")</f>
        <v>Libia Villaquiran / Jenny Green</v>
      </c>
      <c r="Y1193" s="26" t="str">
        <f>_xlfn.IFNA(VLOOKUP(A1193,'ACCESS EXPORT'!A:AO,41,0),"")</f>
        <v>Kristin Miller</v>
      </c>
      <c r="Z1193" s="26" t="str">
        <f>_xlfn.IFNA(VLOOKUP(A1193,'ACCESS EXPORT'!A:AP,42,0),"")</f>
        <v/>
      </c>
      <c r="AA1193" s="26" t="str">
        <f>_xlfn.IFNA(VLOOKUP(A1193,'ACCESS EXPORT'!A:AQ,43,0),"")</f>
        <v>Claire Pagan</v>
      </c>
    </row>
    <row r="1194" spans="1:27" ht="18.75" x14ac:dyDescent="0.25">
      <c r="A1194" s="33">
        <v>255</v>
      </c>
      <c r="B1194" s="10">
        <v>1561</v>
      </c>
      <c r="C1194" s="7" t="str">
        <f ca="1">IFERROR(UPPER(IF(AND('ACCESS EXPORT'!AA1194="",'ACCESS EXPORT'!Z1194=""),VLOOKUP(A1194,'ACCESS EXPORT'!$A:$AF,32,FALSE),(IF('ACCESS EXPORT'!AA1194&lt;&gt;"",CONCATENATE(VLOOKUP(A1194,'ACCESS EXPORT'!$A:$AF,32,FALSE)," (Closed",TEXT('ACCESS EXPORT'!AA1194," MM/DD/YYY)")),IF(TODAY()&lt;(('ACCESS EXPORT'!Z1194)+30),CONCATENATE(VLOOKUP(A1194,'ACCESS EXPORT'!$A:$AF,32,FALSE)," (Opens",TEXT('ACCESS EXPORT'!Z1194," MM/DD/YYY)")),VLOOKUP(A1194,'ACCESS EXPORT'!$A:$AF,32,FALSE)))))),"-")</f>
        <v>ADVENTHEALTH MEDICAL GROUP PEDIATRIC HOSPITALISTS AT CENTRAL FLORIDA</v>
      </c>
      <c r="D1194" s="3" t="str">
        <f ca="1">IFERROR(UPPER(IF(AND('ACCESS EXPORT'!AA1194="",'ACCESS EXPORT'!Z1194=""),VLOOKUP(A1194,'ACCESS EXPORT'!$A:$AF,28,FALSE),(IF('ACCESS EXPORT'!AA1194&lt;&gt;"",CONCATENATE(VLOOKUP(A1194,'ACCESS EXPORT'!$A:$AF,28,FALSE)," (Closed",TEXT('ACCESS EXPORT'!AA1194," MM/DD/YYY)")),IF(TODAY()&lt;(('ACCESS EXPORT'!Z1194)+30),CONCATENATE(VLOOKUP(A1194,'ACCESS EXPORT'!$A:$AF,28,FALSE)," (Opens",TEXT('ACCESS EXPORT'!Z1194," MM/DD/YYY)")),VLOOKUP(A1194,'ACCESS EXPORT'!$A:$AF,28,FALSE)))))),"-")</f>
        <v>FLORIDA HOSPITAL PEDIATRIC HOSPITALISTS - HOLMES</v>
      </c>
      <c r="E1194" s="3" t="str">
        <f>VLOOKUP($A1194,'ACCESS EXPORT'!$A:$AF,3,FALSE)</f>
        <v>8260</v>
      </c>
      <c r="F1194" s="3" t="str">
        <f>UPPER(CONCATENATE(VLOOKUP(A1194,'ACCESS EXPORT'!$A:$AF,4,FALSE)," ",VLOOKUP(A1194,'ACCESS EXPORT'!$A:$AF,5,FALSE)," ",VLOOKUP(A1194,'ACCESS EXPORT'!$A:$AF,6,FALSE)," ",VLOOKUP(A1194,'ACCESS EXPORT'!$A:$AA,7,FALSE)," ",VLOOKUP(A1194,'ACCESS EXPORT'!$A:$AA,8,FALSE)))</f>
        <v>1801 LEE RD SUITE 165 WINTER PARK FL 32789</v>
      </c>
      <c r="G1194" s="4" t="str">
        <f>UPPER(VLOOKUP($A1194,'ACCESS EXPORT'!$A:$AF,9,FALSE))</f>
        <v>ORANGE</v>
      </c>
      <c r="H1194" s="4" t="str">
        <f>_xlfn.IFNA(VLOOKUP($B1194,'ACCESS EXPORT'!$B:$J,9,FALSE),"")</f>
        <v>HB</v>
      </c>
      <c r="I1194" s="3" t="str">
        <f>CONCATENATE("(P)",VLOOKUP($A1194,'ACCESS EXPORT'!$A:$AF,11,FALSE)," (F)",VLOOKUP($A1194,'ACCESS EXPORT'!$A:$AF,29,FALSE))</f>
        <v>(P)(407) 975-0412 (F)(407)975-0413</v>
      </c>
      <c r="J1194" s="4" t="str">
        <f>UPPER(VLOOKUP($A1194,'ACCESS EXPORT'!$A:$AF,12,FALSE))</f>
        <v>PEDIATRIC HOSPITALIST</v>
      </c>
      <c r="K1194" s="4" t="str">
        <f>UPPER(VLOOKUP($A1194,'ACCESS EXPORT'!$A:$AF,13,FALSE))</f>
        <v>WILLIAM WINDER</v>
      </c>
      <c r="L1194" s="3" t="str">
        <f>IF(AND(VLOOKUP(A1194,'ACCESS EXPORT'!A:AE,1,0),'ACCESS EXPORT'!N1194=""),UPPER(CONCATENATE('ACCESS EXPORT'!AE1194)),IF(VLOOKUP(A1194,'ACCESS EXPORT'!A:AE,1,0),UPPER(CONCATENATE('ACCESS EXPORT'!N1194," "&amp;CHAR(10),'ACCESS EXPORT'!AE1194))))</f>
        <v>JAHAIRA BARBOT-JIMENEZ 
IAN MCCRACKEN (PRAC. ADMIN)</v>
      </c>
      <c r="M1194" s="4" t="str">
        <f>UPPER(VLOOKUP($A1194,'ACCESS EXPORT'!$A:$O,15,FALSE))</f>
        <v>ALLISON ALPERS (PM)</v>
      </c>
      <c r="N1194" s="4" t="str">
        <f ca="1">IF(AND('ACCESS EXPORT'!X1194="",'ACCESS EXPORT'!Y1194=""),IF('ACCESS EXPORT'!V1194&lt;&gt;"",(IF(TODAY()-'ACCESS EXPORT'!V1194&gt;=-60,UPPER(CONCATENATE(VLOOKUP(B1194,'ACCESS EXPORT'!$B:$P,15,FALSE),""&amp;CHAR(10)&amp;"(SEP",TEXT('ACCESS EXPORT'!V1194," MM/DD/YYY)"))),IF(TODAY()-'ACCESS EXPORT'!V1194&lt;0,UPPER(VLOOKUP(B1194,'ACCESS EXPORT'!$B:$P,15,FALSE)),UPPER(VLOOKUP(B1194,'ACCESS EXPORT'!$B:$P,15,FALSE))))),IF('ACCESS EXPORT'!U1194="",UPPER(VLOOKUP(B1194,'ACCESS EXPORT'!$B:$P,15,FALSE)),IF(TODAY()-'ACCESS EXPORT'!U1194&lt;=30,CONCATENATE(UPPER(VLOOKUP(B1194,'ACCESS EXPORT'!$B:$P,15,FALSE)),""&amp;CHAR(10)&amp;"(NEW",TEXT('ACCESS EXPORT'!U1194," MM/DD/YYY)")),IF(AND(TODAY()-'ACCESS EXPORT'!U1194&gt;30,TODAY()&gt;0),UPPER(VLOOKUP(B1194,'ACCESS EXPORT'!$B:$P,15,FALSE)))))),IF('ACCESS EXPORT'!Y1194&lt;&gt;"",UPPER(CONCATENATE(UPPER(VLOOKUP(B1194,'ACCESS EXPORT'!$B:$P,15,FALSE)),""&amp;CHAR(10)&amp;"(Transfer Out",TEXT('ACCESS EXPORT'!Y1194," MM/DD/YYY)"))),IF('ACCESS EXPORT'!X1194&lt;&gt;"",UPPER(CONCATENATE(UPPER(VLOOKUP(B1194,'ACCESS EXPORT'!$B:$P,15,FALSE)),""&amp;CHAR(10)&amp;"(Transfer In",TEXT('ACCESS EXPORT'!X1194," MM/DD/YYY)"))))))</f>
        <v>PIZARRO-LOPEZ, SANDRA</v>
      </c>
      <c r="O1194" s="4" t="str">
        <f>_xlfn.IFNA(VLOOKUP(B1194,'ACCESS EXPORT'!$B:$Q,16,FALSE),"")</f>
        <v>MD</v>
      </c>
      <c r="P1194" s="4" t="str">
        <f>_xlfn.IFNA(VLOOKUP(B1194,'ACCESS EXPORT'!B:W,22,FALSE),"-")</f>
        <v>1568659514</v>
      </c>
      <c r="Q1194" s="4" t="str">
        <f>_xlfn.IFNA(VLOOKUP(A1194,'ACCESS EXPORT'!$A:$AG,33,0),"-")</f>
        <v>Aldis Leonardo</v>
      </c>
      <c r="R1194" s="4" t="str">
        <f>_xlfn.IFNA(VLOOKUP(A1194,'ACCESS EXPORT'!$A:$AH,34,0),"-")</f>
        <v>Linda Hopkins</v>
      </c>
      <c r="S1194" s="4" t="str">
        <f>_xlfn.IFNA(VLOOKUP(A1194,'ACCESS EXPORT'!$A:$AI,35,0),"-")</f>
        <v>James Agee</v>
      </c>
      <c r="T1194" s="4" t="str">
        <f>_xlfn.IFNA(VLOOKUP(A1194,'ACCESS EXPORT'!$A:$AJ,36,0),"-")</f>
        <v>Wanda Cruz</v>
      </c>
      <c r="U1194" s="4" t="str">
        <f>_xlfn.IFNA(VLOOKUP(A1194,'ACCESS EXPORT'!$A:$AK,37,0),"-")</f>
        <v>Cerner</v>
      </c>
      <c r="V1194" s="4" t="str">
        <f>_xlfn.IFNA(VLOOKUP(A1194,'ACCESS EXPORT'!$A:$AL,38,0),"-")</f>
        <v>N/A</v>
      </c>
      <c r="W1194" s="4" t="str">
        <f>_xlfn.IFNA(VLOOKUP(A1194,'ACCESS EXPORT'!$A:$AM,39,0),"-")</f>
        <v/>
      </c>
      <c r="X1194" s="4" t="str">
        <f>_xlfn.IFNA(VLOOKUP(A1194,'ACCESS EXPORT'!$A:$AN,40,0),"-")</f>
        <v>Libia Villaquiran / Jenny Green</v>
      </c>
      <c r="Y1194" s="26" t="str">
        <f>_xlfn.IFNA(VLOOKUP(A1194,'ACCESS EXPORT'!A:AO,41,0),"")</f>
        <v>Kristin Miller</v>
      </c>
      <c r="Z1194" s="26" t="str">
        <f>_xlfn.IFNA(VLOOKUP(A1194,'ACCESS EXPORT'!A:AP,42,0),"")</f>
        <v/>
      </c>
      <c r="AA1194" s="26" t="str">
        <f>_xlfn.IFNA(VLOOKUP(A1194,'ACCESS EXPORT'!A:AQ,43,0),"")</f>
        <v>Claire Pagan</v>
      </c>
    </row>
    <row r="1195" spans="1:27" ht="18.75" x14ac:dyDescent="0.25">
      <c r="A1195" s="33">
        <v>141</v>
      </c>
      <c r="B1195" s="10">
        <v>1259</v>
      </c>
      <c r="C1195" s="7" t="str">
        <f ca="1">IFERROR(UPPER(IF(AND('ACCESS EXPORT'!AA1195="",'ACCESS EXPORT'!Z1195=""),VLOOKUP(A1195,'ACCESS EXPORT'!$A:$AF,32,FALSE),(IF('ACCESS EXPORT'!AA1195&lt;&gt;"",CONCATENATE(VLOOKUP(A1195,'ACCESS EXPORT'!$A:$AF,32,FALSE)," (Closed",TEXT('ACCESS EXPORT'!AA1195," MM/DD/YYY)")),IF(TODAY()&lt;(('ACCESS EXPORT'!Z1195)+30),CONCATENATE(VLOOKUP(A1195,'ACCESS EXPORT'!$A:$AF,32,FALSE)," (Opens",TEXT('ACCESS EXPORT'!Z1195," MM/DD/YYY)")),VLOOKUP(A1195,'ACCESS EXPORT'!$A:$AF,32,FALSE)))))),"-")</f>
        <v>ADVENTHEALTH MEDICAL GROUP ADVANCED LUNG DISEASE AT ORLANDO</v>
      </c>
      <c r="D1195" s="3" t="str">
        <f ca="1">IFERROR(UPPER(IF(AND('ACCESS EXPORT'!AA1195="",'ACCESS EXPORT'!Z1195=""),VLOOKUP(A1195,'ACCESS EXPORT'!$A:$AF,28,FALSE),(IF('ACCESS EXPORT'!AA1195&lt;&gt;"",CONCATENATE(VLOOKUP(A1195,'ACCESS EXPORT'!$A:$AF,28,FALSE)," (Closed",TEXT('ACCESS EXPORT'!AA1195," MM/DD/YYY)")),IF(TODAY()&lt;(('ACCESS EXPORT'!Z1195)+30),CONCATENATE(VLOOKUP(A1195,'ACCESS EXPORT'!$A:$AF,28,FALSE)," (Opens",TEXT('ACCESS EXPORT'!Z1195," MM/DD/YYY)")),VLOOKUP(A1195,'ACCESS EXPORT'!$A:$AF,28,FALSE)))))),"-")</f>
        <v>CENTER FOR PULMONARY HYPERTENSION &amp; CARDIOVASCULAR DISEASES</v>
      </c>
      <c r="E1195" s="3" t="str">
        <f>VLOOKUP($A1195,'ACCESS EXPORT'!$A:$AF,3,FALSE)</f>
        <v>8270</v>
      </c>
      <c r="F1195" s="3" t="str">
        <f>UPPER(CONCATENATE(VLOOKUP(A1195,'ACCESS EXPORT'!$A:$AF,4,FALSE)," ",VLOOKUP(A1195,'ACCESS EXPORT'!$A:$AF,5,FALSE)," ",VLOOKUP(A1195,'ACCESS EXPORT'!$A:$AF,6,FALSE)," ",VLOOKUP(A1195,'ACCESS EXPORT'!$A:$AA,7,FALSE)," ",VLOOKUP(A1195,'ACCESS EXPORT'!$A:$AA,8,FALSE)))</f>
        <v>2501 N. ORANGE AVE SUITE 402 ORLANDO FL 32804</v>
      </c>
      <c r="G1195" s="4" t="str">
        <f>UPPER(VLOOKUP($A1195,'ACCESS EXPORT'!$A:$AF,9,FALSE))</f>
        <v>ORANGE</v>
      </c>
      <c r="H1195" s="4" t="str">
        <f>_xlfn.IFNA(VLOOKUP($B1195,'ACCESS EXPORT'!$B:$J,9,FALSE),"")</f>
        <v>Central</v>
      </c>
      <c r="I1195" s="3" t="str">
        <f>CONCATENATE("(P)",VLOOKUP($A1195,'ACCESS EXPORT'!$A:$AF,11,FALSE)," (F)",VLOOKUP($A1195,'ACCESS EXPORT'!$A:$AF,29,FALSE))</f>
        <v>(P)(407) 303-3638 (F)(407) 303-2882</v>
      </c>
      <c r="J1195" s="4" t="str">
        <f>UPPER(VLOOKUP($A1195,'ACCESS EXPORT'!$A:$AF,12,FALSE))</f>
        <v>CARDIOLOGY</v>
      </c>
      <c r="K1195" s="4" t="str">
        <f>UPPER(VLOOKUP($A1195,'ACCESS EXPORT'!$A:$AF,13,FALSE))</f>
        <v>SCOTT HILL</v>
      </c>
      <c r="L1195" s="3" t="str">
        <f>IF(AND(VLOOKUP(A1195,'ACCESS EXPORT'!A:AE,1,0),'ACCESS EXPORT'!N1195=""),UPPER(CONCATENATE('ACCESS EXPORT'!AE1195)),IF(VLOOKUP(A1195,'ACCESS EXPORT'!A:AE,1,0),UPPER(CONCATENATE('ACCESS EXPORT'!N1195," "&amp;CHAR(10),'ACCESS EXPORT'!AE1195))))</f>
        <v xml:space="preserve">BRENT WEBER 
</v>
      </c>
      <c r="M1195" s="4" t="str">
        <f>UPPER(VLOOKUP($A1195,'ACCESS EXPORT'!$A:$O,15,FALSE))</f>
        <v>TBD</v>
      </c>
      <c r="N1195" s="4" t="str">
        <f ca="1">IF(AND('ACCESS EXPORT'!X1195="",'ACCESS EXPORT'!Y1195=""),IF('ACCESS EXPORT'!V1195&lt;&gt;"",(IF(TODAY()-'ACCESS EXPORT'!V1195&gt;=-60,UPPER(CONCATENATE(VLOOKUP(B1195,'ACCESS EXPORT'!$B:$P,15,FALSE),""&amp;CHAR(10)&amp;"(SEP",TEXT('ACCESS EXPORT'!V1195," MM/DD/YYY)"))),IF(TODAY()-'ACCESS EXPORT'!V1195&lt;0,UPPER(VLOOKUP(B1195,'ACCESS EXPORT'!$B:$P,15,FALSE)),UPPER(VLOOKUP(B1195,'ACCESS EXPORT'!$B:$P,15,FALSE))))),IF('ACCESS EXPORT'!U1195="",UPPER(VLOOKUP(B1195,'ACCESS EXPORT'!$B:$P,15,FALSE)),IF(TODAY()-'ACCESS EXPORT'!U1195&lt;=30,CONCATENATE(UPPER(VLOOKUP(B1195,'ACCESS EXPORT'!$B:$P,15,FALSE)),""&amp;CHAR(10)&amp;"(NEW",TEXT('ACCESS EXPORT'!U1195," MM/DD/YYY)")),IF(AND(TODAY()-'ACCESS EXPORT'!U1195&gt;30,TODAY()&gt;0),UPPER(VLOOKUP(B1195,'ACCESS EXPORT'!$B:$P,15,FALSE)))))),IF('ACCESS EXPORT'!Y1195&lt;&gt;"",UPPER(CONCATENATE(UPPER(VLOOKUP(B1195,'ACCESS EXPORT'!$B:$P,15,FALSE)),""&amp;CHAR(10)&amp;"(Transfer Out",TEXT('ACCESS EXPORT'!Y1195," MM/DD/YYY)"))),IF('ACCESS EXPORT'!X1195&lt;&gt;"",UPPER(CONCATENATE(UPPER(VLOOKUP(B1195,'ACCESS EXPORT'!$B:$P,15,FALSE)),""&amp;CHAR(10)&amp;"(Transfer In",TEXT('ACCESS EXPORT'!X1195," MM/DD/YYY)"))))))</f>
        <v>TARVER III, JAMES H.</v>
      </c>
      <c r="O1195" s="4" t="str">
        <f>_xlfn.IFNA(VLOOKUP(B1195,'ACCESS EXPORT'!$B:$Q,16,FALSE),"")</f>
        <v>MD</v>
      </c>
      <c r="P1195" s="4" t="str">
        <f>_xlfn.IFNA(VLOOKUP(B1195,'ACCESS EXPORT'!B:W,22,FALSE),"-")</f>
        <v>1568466514</v>
      </c>
      <c r="Q1195" s="4" t="str">
        <f>_xlfn.IFNA(VLOOKUP(A1195,'ACCESS EXPORT'!$A:$AG,33,0),"-")</f>
        <v>Bevine Whyte</v>
      </c>
      <c r="R1195" s="4" t="str">
        <f>_xlfn.IFNA(VLOOKUP(A1195,'ACCESS EXPORT'!$A:$AH,34,0),"-")</f>
        <v>Cheri Benedeti</v>
      </c>
      <c r="S1195" s="4" t="str">
        <f>_xlfn.IFNA(VLOOKUP(A1195,'ACCESS EXPORT'!$A:$AI,35,0),"-")</f>
        <v>Kikzeny Cartagena</v>
      </c>
      <c r="T1195" s="4" t="str">
        <f>_xlfn.IFNA(VLOOKUP(A1195,'ACCESS EXPORT'!$A:$AJ,36,0),"-")</f>
        <v>Everil Elliott</v>
      </c>
      <c r="U1195" s="4" t="str">
        <f>_xlfn.IFNA(VLOOKUP(A1195,'ACCESS EXPORT'!$A:$AK,37,0),"-")</f>
        <v>athena</v>
      </c>
      <c r="V1195" s="4" t="str">
        <f>_xlfn.IFNA(VLOOKUP(A1195,'ACCESS EXPORT'!$A:$AL,38,0),"-")</f>
        <v>FHMG_CTR FOR PULM HTN CARDIO</v>
      </c>
      <c r="W1195" s="4" t="str">
        <f>_xlfn.IFNA(VLOOKUP(A1195,'ACCESS EXPORT'!$A:$AM,39,0),"-")</f>
        <v/>
      </c>
      <c r="X1195" s="4" t="str">
        <f>_xlfn.IFNA(VLOOKUP(A1195,'ACCESS EXPORT'!$A:$AN,40,0),"-")</f>
        <v>Tiffany Palmer / John Hill</v>
      </c>
      <c r="Y1195" s="26" t="str">
        <f>_xlfn.IFNA(VLOOKUP(A1195,'ACCESS EXPORT'!A:AO,41,0),"")</f>
        <v>Gary Weston</v>
      </c>
      <c r="Z1195" s="26" t="str">
        <f>_xlfn.IFNA(VLOOKUP(A1195,'ACCESS EXPORT'!A:AP,42,0),"")</f>
        <v>Quisha Moorer</v>
      </c>
      <c r="AA1195" s="26" t="str">
        <f>_xlfn.IFNA(VLOOKUP(A1195,'ACCESS EXPORT'!A:AQ,43,0),"")</f>
        <v>Carl Pfeiffer</v>
      </c>
    </row>
    <row r="1196" spans="1:27" ht="18.75" x14ac:dyDescent="0.25">
      <c r="A1196" s="33">
        <v>141</v>
      </c>
      <c r="B1196" s="10">
        <v>1258</v>
      </c>
      <c r="C1196" s="7" t="str">
        <f ca="1">IFERROR(UPPER(IF(AND('ACCESS EXPORT'!AA1196="",'ACCESS EXPORT'!Z1196=""),VLOOKUP(A1196,'ACCESS EXPORT'!$A:$AF,32,FALSE),(IF('ACCESS EXPORT'!AA1196&lt;&gt;"",CONCATENATE(VLOOKUP(A1196,'ACCESS EXPORT'!$A:$AF,32,FALSE)," (Closed",TEXT('ACCESS EXPORT'!AA1196," MM/DD/YYY)")),IF(TODAY()&lt;(('ACCESS EXPORT'!Z1196)+30),CONCATENATE(VLOOKUP(A1196,'ACCESS EXPORT'!$A:$AF,32,FALSE)," (Opens",TEXT('ACCESS EXPORT'!Z1196," MM/DD/YYY)")),VLOOKUP(A1196,'ACCESS EXPORT'!$A:$AF,32,FALSE)))))),"-")</f>
        <v>ADVENTHEALTH MEDICAL GROUP ADVANCED LUNG DISEASE AT ORLANDO</v>
      </c>
      <c r="D1196" s="3" t="str">
        <f ca="1">IFERROR(UPPER(IF(AND('ACCESS EXPORT'!AA1196="",'ACCESS EXPORT'!Z1196=""),VLOOKUP(A1196,'ACCESS EXPORT'!$A:$AF,28,FALSE),(IF('ACCESS EXPORT'!AA1196&lt;&gt;"",CONCATENATE(VLOOKUP(A1196,'ACCESS EXPORT'!$A:$AF,28,FALSE)," (Closed",TEXT('ACCESS EXPORT'!AA1196," MM/DD/YYY)")),IF(TODAY()&lt;(('ACCESS EXPORT'!Z1196)+30),CONCATENATE(VLOOKUP(A1196,'ACCESS EXPORT'!$A:$AF,28,FALSE)," (Opens",TEXT('ACCESS EXPORT'!Z1196," MM/DD/YYY)")),VLOOKUP(A1196,'ACCESS EXPORT'!$A:$AF,28,FALSE)))))),"-")</f>
        <v>CENTER FOR PULMONARY HYPERTENSION &amp; CARDIOVASCULAR DISEASES</v>
      </c>
      <c r="E1196" s="3" t="str">
        <f>VLOOKUP($A1196,'ACCESS EXPORT'!$A:$AF,3,FALSE)</f>
        <v>8270</v>
      </c>
      <c r="F1196" s="3" t="str">
        <f>UPPER(CONCATENATE(VLOOKUP(A1196,'ACCESS EXPORT'!$A:$AF,4,FALSE)," ",VLOOKUP(A1196,'ACCESS EXPORT'!$A:$AF,5,FALSE)," ",VLOOKUP(A1196,'ACCESS EXPORT'!$A:$AF,6,FALSE)," ",VLOOKUP(A1196,'ACCESS EXPORT'!$A:$AA,7,FALSE)," ",VLOOKUP(A1196,'ACCESS EXPORT'!$A:$AA,8,FALSE)))</f>
        <v>2501 N. ORANGE AVE SUITE 402 ORLANDO FL 32804</v>
      </c>
      <c r="G1196" s="4" t="str">
        <f>UPPER(VLOOKUP($A1196,'ACCESS EXPORT'!$A:$AF,9,FALSE))</f>
        <v>ORANGE</v>
      </c>
      <c r="H1196" s="4" t="str">
        <f>_xlfn.IFNA(VLOOKUP($B1196,'ACCESS EXPORT'!$B:$J,9,FALSE),"")</f>
        <v>Central</v>
      </c>
      <c r="I1196" s="3" t="str">
        <f>CONCATENATE("(P)",VLOOKUP($A1196,'ACCESS EXPORT'!$A:$AF,11,FALSE)," (F)",VLOOKUP($A1196,'ACCESS EXPORT'!$A:$AF,29,FALSE))</f>
        <v>(P)(407) 303-3638 (F)(407) 303-2882</v>
      </c>
      <c r="J1196" s="4" t="str">
        <f>UPPER(VLOOKUP($A1196,'ACCESS EXPORT'!$A:$AF,12,FALSE))</f>
        <v>CARDIOLOGY</v>
      </c>
      <c r="K1196" s="4" t="str">
        <f>UPPER(VLOOKUP($A1196,'ACCESS EXPORT'!$A:$AF,13,FALSE))</f>
        <v>SCOTT HILL</v>
      </c>
      <c r="L1196" s="3" t="str">
        <f>IF(AND(VLOOKUP(A1196,'ACCESS EXPORT'!A:AE,1,0),'ACCESS EXPORT'!N1196=""),UPPER(CONCATENATE('ACCESS EXPORT'!AE1196)),IF(VLOOKUP(A1196,'ACCESS EXPORT'!A:AE,1,0),UPPER(CONCATENATE('ACCESS EXPORT'!N1196," "&amp;CHAR(10),'ACCESS EXPORT'!AE1196))))</f>
        <v xml:space="preserve">BRENT WEBER 
</v>
      </c>
      <c r="M1196" s="4" t="str">
        <f>UPPER(VLOOKUP($A1196,'ACCESS EXPORT'!$A:$O,15,FALSE))</f>
        <v>TBD</v>
      </c>
      <c r="N1196" s="4" t="str">
        <f ca="1">IF(AND('ACCESS EXPORT'!X1196="",'ACCESS EXPORT'!Y1196=""),IF('ACCESS EXPORT'!V1196&lt;&gt;"",(IF(TODAY()-'ACCESS EXPORT'!V1196&gt;=-60,UPPER(CONCATENATE(VLOOKUP(B1196,'ACCESS EXPORT'!$B:$P,15,FALSE),""&amp;CHAR(10)&amp;"(SEP",TEXT('ACCESS EXPORT'!V1196," MM/DD/YYY)"))),IF(TODAY()-'ACCESS EXPORT'!V1196&lt;0,UPPER(VLOOKUP(B1196,'ACCESS EXPORT'!$B:$P,15,FALSE)),UPPER(VLOOKUP(B1196,'ACCESS EXPORT'!$B:$P,15,FALSE))))),IF('ACCESS EXPORT'!U1196="",UPPER(VLOOKUP(B1196,'ACCESS EXPORT'!$B:$P,15,FALSE)),IF(TODAY()-'ACCESS EXPORT'!U1196&lt;=30,CONCATENATE(UPPER(VLOOKUP(B1196,'ACCESS EXPORT'!$B:$P,15,FALSE)),""&amp;CHAR(10)&amp;"(NEW",TEXT('ACCESS EXPORT'!U1196," MM/DD/YYY)")),IF(AND(TODAY()-'ACCESS EXPORT'!U1196&gt;30,TODAY()&gt;0),UPPER(VLOOKUP(B1196,'ACCESS EXPORT'!$B:$P,15,FALSE)))))),IF('ACCESS EXPORT'!Y1196&lt;&gt;"",UPPER(CONCATENATE(UPPER(VLOOKUP(B1196,'ACCESS EXPORT'!$B:$P,15,FALSE)),""&amp;CHAR(10)&amp;"(Transfer Out",TEXT('ACCESS EXPORT'!Y1196," MM/DD/YYY)"))),IF('ACCESS EXPORT'!X1196&lt;&gt;"",UPPER(CONCATENATE(UPPER(VLOOKUP(B1196,'ACCESS EXPORT'!$B:$P,15,FALSE)),""&amp;CHAR(10)&amp;"(Transfer In",TEXT('ACCESS EXPORT'!X1196," MM/DD/YYY)"))))))</f>
        <v>WILSON, MELISA ANDREA</v>
      </c>
      <c r="O1196" s="4" t="str">
        <f>_xlfn.IFNA(VLOOKUP(B1196,'ACCESS EXPORT'!$B:$Q,16,FALSE),"")</f>
        <v>APRN</v>
      </c>
      <c r="P1196" s="4" t="str">
        <f>_xlfn.IFNA(VLOOKUP(B1196,'ACCESS EXPORT'!B:W,22,FALSE),"-")</f>
        <v>1780618355</v>
      </c>
      <c r="Q1196" s="4" t="str">
        <f>_xlfn.IFNA(VLOOKUP(A1196,'ACCESS EXPORT'!$A:$AG,33,0),"-")</f>
        <v>Bevine Whyte</v>
      </c>
      <c r="R1196" s="4" t="str">
        <f>_xlfn.IFNA(VLOOKUP(A1196,'ACCESS EXPORT'!$A:$AH,34,0),"-")</f>
        <v>Cheri Benedeti</v>
      </c>
      <c r="S1196" s="4" t="str">
        <f>_xlfn.IFNA(VLOOKUP(A1196,'ACCESS EXPORT'!$A:$AI,35,0),"-")</f>
        <v>Kikzeny Cartagena</v>
      </c>
      <c r="T1196" s="4" t="str">
        <f>_xlfn.IFNA(VLOOKUP(A1196,'ACCESS EXPORT'!$A:$AJ,36,0),"-")</f>
        <v>Everil Elliott</v>
      </c>
      <c r="U1196" s="4" t="str">
        <f>_xlfn.IFNA(VLOOKUP(A1196,'ACCESS EXPORT'!$A:$AK,37,0),"-")</f>
        <v>athena</v>
      </c>
      <c r="V1196" s="4" t="str">
        <f>_xlfn.IFNA(VLOOKUP(A1196,'ACCESS EXPORT'!$A:$AL,38,0),"-")</f>
        <v>FHMG_CTR FOR PULM HTN CARDIO</v>
      </c>
      <c r="W1196" s="4" t="str">
        <f>_xlfn.IFNA(VLOOKUP(A1196,'ACCESS EXPORT'!$A:$AM,39,0),"-")</f>
        <v/>
      </c>
      <c r="X1196" s="4" t="str">
        <f>_xlfn.IFNA(VLOOKUP(A1196,'ACCESS EXPORT'!$A:$AN,40,0),"-")</f>
        <v>Tiffany Palmer / John Hill</v>
      </c>
      <c r="Y1196" s="26" t="str">
        <f>_xlfn.IFNA(VLOOKUP(A1196,'ACCESS EXPORT'!A:AO,41,0),"")</f>
        <v>Gary Weston</v>
      </c>
      <c r="Z1196" s="26" t="str">
        <f>_xlfn.IFNA(VLOOKUP(A1196,'ACCESS EXPORT'!A:AP,42,0),"")</f>
        <v>Quisha Moorer</v>
      </c>
      <c r="AA1196" s="26" t="str">
        <f>_xlfn.IFNA(VLOOKUP(A1196,'ACCESS EXPORT'!A:AQ,43,0),"")</f>
        <v>Carl Pfeiffer</v>
      </c>
    </row>
    <row r="1197" spans="1:27" ht="18.75" x14ac:dyDescent="0.25">
      <c r="A1197" s="33">
        <v>141</v>
      </c>
      <c r="B1197" s="10">
        <v>2000</v>
      </c>
      <c r="C1197" s="7" t="str">
        <f ca="1">IFERROR(UPPER(IF(AND('ACCESS EXPORT'!AA1197="",'ACCESS EXPORT'!Z1197=""),VLOOKUP(A1197,'ACCESS EXPORT'!$A:$AF,32,FALSE),(IF('ACCESS EXPORT'!AA1197&lt;&gt;"",CONCATENATE(VLOOKUP(A1197,'ACCESS EXPORT'!$A:$AF,32,FALSE)," (Closed",TEXT('ACCESS EXPORT'!AA1197," MM/DD/YYY)")),IF(TODAY()&lt;(('ACCESS EXPORT'!Z1197)+30),CONCATENATE(VLOOKUP(A1197,'ACCESS EXPORT'!$A:$AF,32,FALSE)," (Opens",TEXT('ACCESS EXPORT'!Z1197," MM/DD/YYY)")),VLOOKUP(A1197,'ACCESS EXPORT'!$A:$AF,32,FALSE)))))),"-")</f>
        <v>ADVENTHEALTH MEDICAL GROUP ADVANCED LUNG DISEASE AT ORLANDO</v>
      </c>
      <c r="D1197" s="3" t="str">
        <f ca="1">IFERROR(UPPER(IF(AND('ACCESS EXPORT'!AA1197="",'ACCESS EXPORT'!Z1197=""),VLOOKUP(A1197,'ACCESS EXPORT'!$A:$AF,28,FALSE),(IF('ACCESS EXPORT'!AA1197&lt;&gt;"",CONCATENATE(VLOOKUP(A1197,'ACCESS EXPORT'!$A:$AF,28,FALSE)," (Closed",TEXT('ACCESS EXPORT'!AA1197," MM/DD/YYY)")),IF(TODAY()&lt;(('ACCESS EXPORT'!Z1197)+30),CONCATENATE(VLOOKUP(A1197,'ACCESS EXPORT'!$A:$AF,28,FALSE)," (Opens",TEXT('ACCESS EXPORT'!Z1197," MM/DD/YYY)")),VLOOKUP(A1197,'ACCESS EXPORT'!$A:$AF,28,FALSE)))))),"-")</f>
        <v>CENTER FOR PULMONARY HYPERTENSION &amp; CARDIOVASCULAR DISEASES</v>
      </c>
      <c r="E1197" s="3" t="str">
        <f>VLOOKUP($A1197,'ACCESS EXPORT'!$A:$AF,3,FALSE)</f>
        <v>8270</v>
      </c>
      <c r="F1197" s="3" t="str">
        <f>UPPER(CONCATENATE(VLOOKUP(A1197,'ACCESS EXPORT'!$A:$AF,4,FALSE)," ",VLOOKUP(A1197,'ACCESS EXPORT'!$A:$AF,5,FALSE)," ",VLOOKUP(A1197,'ACCESS EXPORT'!$A:$AF,6,FALSE)," ",VLOOKUP(A1197,'ACCESS EXPORT'!$A:$AA,7,FALSE)," ",VLOOKUP(A1197,'ACCESS EXPORT'!$A:$AA,8,FALSE)))</f>
        <v>2501 N. ORANGE AVE SUITE 402 ORLANDO FL 32804</v>
      </c>
      <c r="G1197" s="4" t="str">
        <f>UPPER(VLOOKUP($A1197,'ACCESS EXPORT'!$A:$AF,9,FALSE))</f>
        <v>ORANGE</v>
      </c>
      <c r="H1197" s="4" t="str">
        <f>_xlfn.IFNA(VLOOKUP($B1197,'ACCESS EXPORT'!$B:$J,9,FALSE),"")</f>
        <v>Central</v>
      </c>
      <c r="I1197" s="3" t="str">
        <f>CONCATENATE("(P)",VLOOKUP($A1197,'ACCESS EXPORT'!$A:$AF,11,FALSE)," (F)",VLOOKUP($A1197,'ACCESS EXPORT'!$A:$AF,29,FALSE))</f>
        <v>(P)(407) 303-3638 (F)(407) 303-2882</v>
      </c>
      <c r="J1197" s="4" t="str">
        <f>UPPER(VLOOKUP($A1197,'ACCESS EXPORT'!$A:$AF,12,FALSE))</f>
        <v>CARDIOLOGY</v>
      </c>
      <c r="K1197" s="4" t="str">
        <f>UPPER(VLOOKUP($A1197,'ACCESS EXPORT'!$A:$AF,13,FALSE))</f>
        <v>SCOTT HILL</v>
      </c>
      <c r="L1197" s="3" t="str">
        <f>IF(AND(VLOOKUP(A1197,'ACCESS EXPORT'!A:AE,1,0),'ACCESS EXPORT'!N1197=""),UPPER(CONCATENATE('ACCESS EXPORT'!AE1197)),IF(VLOOKUP(A1197,'ACCESS EXPORT'!A:AE,1,0),UPPER(CONCATENATE('ACCESS EXPORT'!N1197," "&amp;CHAR(10),'ACCESS EXPORT'!AE1197))))</f>
        <v xml:space="preserve">BRENT WEBER 
</v>
      </c>
      <c r="M1197" s="4" t="str">
        <f>UPPER(VLOOKUP($A1197,'ACCESS EXPORT'!$A:$O,15,FALSE))</f>
        <v>TBD</v>
      </c>
      <c r="N1197" s="4" t="str">
        <f ca="1">IF(AND('ACCESS EXPORT'!X1197="",'ACCESS EXPORT'!Y1197=""),IF('ACCESS EXPORT'!V1197&lt;&gt;"",(IF(TODAY()-'ACCESS EXPORT'!V1197&gt;=-60,UPPER(CONCATENATE(VLOOKUP(B1197,'ACCESS EXPORT'!$B:$P,15,FALSE),""&amp;CHAR(10)&amp;"(SEP",TEXT('ACCESS EXPORT'!V1197," MM/DD/YYY)"))),IF(TODAY()-'ACCESS EXPORT'!V1197&lt;0,UPPER(VLOOKUP(B1197,'ACCESS EXPORT'!$B:$P,15,FALSE)),UPPER(VLOOKUP(B1197,'ACCESS EXPORT'!$B:$P,15,FALSE))))),IF('ACCESS EXPORT'!U1197="",UPPER(VLOOKUP(B1197,'ACCESS EXPORT'!$B:$P,15,FALSE)),IF(TODAY()-'ACCESS EXPORT'!U1197&lt;=30,CONCATENATE(UPPER(VLOOKUP(B1197,'ACCESS EXPORT'!$B:$P,15,FALSE)),""&amp;CHAR(10)&amp;"(NEW",TEXT('ACCESS EXPORT'!U1197," MM/DD/YYY)")),IF(AND(TODAY()-'ACCESS EXPORT'!U1197&gt;30,TODAY()&gt;0),UPPER(VLOOKUP(B1197,'ACCESS EXPORT'!$B:$P,15,FALSE)))))),IF('ACCESS EXPORT'!Y1197&lt;&gt;"",UPPER(CONCATENATE(UPPER(VLOOKUP(B1197,'ACCESS EXPORT'!$B:$P,15,FALSE)),""&amp;CHAR(10)&amp;"(Transfer Out",TEXT('ACCESS EXPORT'!Y1197," MM/DD/YYY)"))),IF('ACCESS EXPORT'!X1197&lt;&gt;"",UPPER(CONCATENATE(UPPER(VLOOKUP(B1197,'ACCESS EXPORT'!$B:$P,15,FALSE)),""&amp;CHAR(10)&amp;"(Transfer In",TEXT('ACCESS EXPORT'!X1197," MM/DD/YYY)"))))))</f>
        <v>STANSBERRY, JASON</v>
      </c>
      <c r="O1197" s="4" t="str">
        <f>_xlfn.IFNA(VLOOKUP(B1197,'ACCESS EXPORT'!$B:$Q,16,FALSE),"")</f>
        <v>MD</v>
      </c>
      <c r="P1197" s="4" t="str">
        <f>_xlfn.IFNA(VLOOKUP(B1197,'ACCESS EXPORT'!B:W,22,FALSE),"-")</f>
        <v>1588832539</v>
      </c>
      <c r="Q1197" s="4" t="str">
        <f>_xlfn.IFNA(VLOOKUP(A1197,'ACCESS EXPORT'!$A:$AG,33,0),"-")</f>
        <v>Bevine Whyte</v>
      </c>
      <c r="R1197" s="4" t="str">
        <f>_xlfn.IFNA(VLOOKUP(A1197,'ACCESS EXPORT'!$A:$AH,34,0),"-")</f>
        <v>Cheri Benedeti</v>
      </c>
      <c r="S1197" s="4" t="str">
        <f>_xlfn.IFNA(VLOOKUP(A1197,'ACCESS EXPORT'!$A:$AI,35,0),"-")</f>
        <v>Kikzeny Cartagena</v>
      </c>
      <c r="T1197" s="4" t="str">
        <f>_xlfn.IFNA(VLOOKUP(A1197,'ACCESS EXPORT'!$A:$AJ,36,0),"-")</f>
        <v>Everil Elliott</v>
      </c>
      <c r="U1197" s="4" t="str">
        <f>_xlfn.IFNA(VLOOKUP(A1197,'ACCESS EXPORT'!$A:$AK,37,0),"-")</f>
        <v>athena</v>
      </c>
      <c r="V1197" s="4" t="str">
        <f>_xlfn.IFNA(VLOOKUP(A1197,'ACCESS EXPORT'!$A:$AL,38,0),"-")</f>
        <v>FHMG_CTR FOR PULM HTN CARDIO</v>
      </c>
      <c r="W1197" s="4" t="str">
        <f>_xlfn.IFNA(VLOOKUP(A1197,'ACCESS EXPORT'!$A:$AM,39,0),"-")</f>
        <v/>
      </c>
      <c r="X1197" s="4" t="str">
        <f>_xlfn.IFNA(VLOOKUP(A1197,'ACCESS EXPORT'!$A:$AN,40,0),"-")</f>
        <v>Tiffany Palmer / John Hill</v>
      </c>
      <c r="Y1197" s="26" t="str">
        <f>_xlfn.IFNA(VLOOKUP(A1197,'ACCESS EXPORT'!A:AO,41,0),"")</f>
        <v>Gary Weston</v>
      </c>
      <c r="Z1197" s="26" t="str">
        <f>_xlfn.IFNA(VLOOKUP(A1197,'ACCESS EXPORT'!A:AP,42,0),"")</f>
        <v>Quisha Moorer</v>
      </c>
      <c r="AA1197" s="26" t="str">
        <f>_xlfn.IFNA(VLOOKUP(A1197,'ACCESS EXPORT'!A:AQ,43,0),"")</f>
        <v>Carl Pfeiffer</v>
      </c>
    </row>
    <row r="1198" spans="1:27" ht="18.75" x14ac:dyDescent="0.25">
      <c r="A1198" s="33">
        <v>141</v>
      </c>
      <c r="B1198" s="10">
        <v>2022</v>
      </c>
      <c r="C1198" s="7" t="str">
        <f ca="1">IFERROR(UPPER(IF(AND('ACCESS EXPORT'!AA1198="",'ACCESS EXPORT'!Z1198=""),VLOOKUP(A1198,'ACCESS EXPORT'!$A:$AF,32,FALSE),(IF('ACCESS EXPORT'!AA1198&lt;&gt;"",CONCATENATE(VLOOKUP(A1198,'ACCESS EXPORT'!$A:$AF,32,FALSE)," (Closed",TEXT('ACCESS EXPORT'!AA1198," MM/DD/YYY)")),IF(TODAY()&lt;(('ACCESS EXPORT'!Z1198)+30),CONCATENATE(VLOOKUP(A1198,'ACCESS EXPORT'!$A:$AF,32,FALSE)," (Opens",TEXT('ACCESS EXPORT'!Z1198," MM/DD/YYY)")),VLOOKUP(A1198,'ACCESS EXPORT'!$A:$AF,32,FALSE)))))),"-")</f>
        <v>ADVENTHEALTH MEDICAL GROUP ADVANCED LUNG DISEASE AT ORLANDO</v>
      </c>
      <c r="D1198" s="3" t="str">
        <f ca="1">IFERROR(UPPER(IF(AND('ACCESS EXPORT'!AA1198="",'ACCESS EXPORT'!Z1198=""),VLOOKUP(A1198,'ACCESS EXPORT'!$A:$AF,28,FALSE),(IF('ACCESS EXPORT'!AA1198&lt;&gt;"",CONCATENATE(VLOOKUP(A1198,'ACCESS EXPORT'!$A:$AF,28,FALSE)," (Closed",TEXT('ACCESS EXPORT'!AA1198," MM/DD/YYY)")),IF(TODAY()&lt;(('ACCESS EXPORT'!Z1198)+30),CONCATENATE(VLOOKUP(A1198,'ACCESS EXPORT'!$A:$AF,28,FALSE)," (Opens",TEXT('ACCESS EXPORT'!Z1198," MM/DD/YYY)")),VLOOKUP(A1198,'ACCESS EXPORT'!$A:$AF,28,FALSE)))))),"-")</f>
        <v>CENTER FOR PULMONARY HYPERTENSION &amp; CARDIOVASCULAR DISEASES</v>
      </c>
      <c r="E1198" s="3" t="str">
        <f>VLOOKUP($A1198,'ACCESS EXPORT'!$A:$AF,3,FALSE)</f>
        <v>8270</v>
      </c>
      <c r="F1198" s="3" t="str">
        <f>UPPER(CONCATENATE(VLOOKUP(A1198,'ACCESS EXPORT'!$A:$AF,4,FALSE)," ",VLOOKUP(A1198,'ACCESS EXPORT'!$A:$AF,5,FALSE)," ",VLOOKUP(A1198,'ACCESS EXPORT'!$A:$AF,6,FALSE)," ",VLOOKUP(A1198,'ACCESS EXPORT'!$A:$AA,7,FALSE)," ",VLOOKUP(A1198,'ACCESS EXPORT'!$A:$AA,8,FALSE)))</f>
        <v>2501 N. ORANGE AVE SUITE 402 ORLANDO FL 32804</v>
      </c>
      <c r="G1198" s="4" t="str">
        <f>UPPER(VLOOKUP($A1198,'ACCESS EXPORT'!$A:$AF,9,FALSE))</f>
        <v>ORANGE</v>
      </c>
      <c r="H1198" s="4" t="str">
        <f>_xlfn.IFNA(VLOOKUP($B1198,'ACCESS EXPORT'!$B:$J,9,FALSE),"")</f>
        <v>Central</v>
      </c>
      <c r="I1198" s="3" t="str">
        <f>CONCATENATE("(P)",VLOOKUP($A1198,'ACCESS EXPORT'!$A:$AF,11,FALSE)," (F)",VLOOKUP($A1198,'ACCESS EXPORT'!$A:$AF,29,FALSE))</f>
        <v>(P)(407) 303-3638 (F)(407) 303-2882</v>
      </c>
      <c r="J1198" s="4" t="str">
        <f>UPPER(VLOOKUP($A1198,'ACCESS EXPORT'!$A:$AF,12,FALSE))</f>
        <v>CARDIOLOGY</v>
      </c>
      <c r="K1198" s="4" t="str">
        <f>UPPER(VLOOKUP($A1198,'ACCESS EXPORT'!$A:$AF,13,FALSE))</f>
        <v>SCOTT HILL</v>
      </c>
      <c r="L1198" s="3" t="str">
        <f>IF(AND(VLOOKUP(A1198,'ACCESS EXPORT'!A:AE,1,0),'ACCESS EXPORT'!N1198=""),UPPER(CONCATENATE('ACCESS EXPORT'!AE1198)),IF(VLOOKUP(A1198,'ACCESS EXPORT'!A:AE,1,0),UPPER(CONCATENATE('ACCESS EXPORT'!N1198," "&amp;CHAR(10),'ACCESS EXPORT'!AE1198))))</f>
        <v xml:space="preserve">BRENT WEBER 
</v>
      </c>
      <c r="M1198" s="4" t="str">
        <f>UPPER(VLOOKUP($A1198,'ACCESS EXPORT'!$A:$O,15,FALSE))</f>
        <v>TBD</v>
      </c>
      <c r="N1198" s="4" t="str">
        <f ca="1">IF(AND('ACCESS EXPORT'!X1198="",'ACCESS EXPORT'!Y1198=""),IF('ACCESS EXPORT'!V1198&lt;&gt;"",(IF(TODAY()-'ACCESS EXPORT'!V1198&gt;=-60,UPPER(CONCATENATE(VLOOKUP(B1198,'ACCESS EXPORT'!$B:$P,15,FALSE),""&amp;CHAR(10)&amp;"(SEP",TEXT('ACCESS EXPORT'!V1198," MM/DD/YYY)"))),IF(TODAY()-'ACCESS EXPORT'!V1198&lt;0,UPPER(VLOOKUP(B1198,'ACCESS EXPORT'!$B:$P,15,FALSE)),UPPER(VLOOKUP(B1198,'ACCESS EXPORT'!$B:$P,15,FALSE))))),IF('ACCESS EXPORT'!U1198="",UPPER(VLOOKUP(B1198,'ACCESS EXPORT'!$B:$P,15,FALSE)),IF(TODAY()-'ACCESS EXPORT'!U1198&lt;=30,CONCATENATE(UPPER(VLOOKUP(B1198,'ACCESS EXPORT'!$B:$P,15,FALSE)),""&amp;CHAR(10)&amp;"(NEW",TEXT('ACCESS EXPORT'!U1198," MM/DD/YYY)")),IF(AND(TODAY()-'ACCESS EXPORT'!U1198&gt;30,TODAY()&gt;0),UPPER(VLOOKUP(B1198,'ACCESS EXPORT'!$B:$P,15,FALSE)))))),IF('ACCESS EXPORT'!Y1198&lt;&gt;"",UPPER(CONCATENATE(UPPER(VLOOKUP(B1198,'ACCESS EXPORT'!$B:$P,15,FALSE)),""&amp;CHAR(10)&amp;"(Transfer Out",TEXT('ACCESS EXPORT'!Y1198," MM/DD/YYY)"))),IF('ACCESS EXPORT'!X1198&lt;&gt;"",UPPER(CONCATENATE(UPPER(VLOOKUP(B1198,'ACCESS EXPORT'!$B:$P,15,FALSE)),""&amp;CHAR(10)&amp;"(Transfer In",TEXT('ACCESS EXPORT'!X1198," MM/DD/YYY)"))))))</f>
        <v>CHANCE, MICHELLE</v>
      </c>
      <c r="O1198" s="4" t="str">
        <f>_xlfn.IFNA(VLOOKUP(B1198,'ACCESS EXPORT'!$B:$Q,16,FALSE),"")</f>
        <v>APRN</v>
      </c>
      <c r="P1198" s="4" t="str">
        <f>_xlfn.IFNA(VLOOKUP(B1198,'ACCESS EXPORT'!B:W,22,FALSE),"-")</f>
        <v>1447708524</v>
      </c>
      <c r="Q1198" s="4" t="str">
        <f>_xlfn.IFNA(VLOOKUP(A1198,'ACCESS EXPORT'!$A:$AG,33,0),"-")</f>
        <v>Bevine Whyte</v>
      </c>
      <c r="R1198" s="4" t="str">
        <f>_xlfn.IFNA(VLOOKUP(A1198,'ACCESS EXPORT'!$A:$AH,34,0),"-")</f>
        <v>Cheri Benedeti</v>
      </c>
      <c r="S1198" s="4" t="str">
        <f>_xlfn.IFNA(VLOOKUP(A1198,'ACCESS EXPORT'!$A:$AI,35,0),"-")</f>
        <v>Kikzeny Cartagena</v>
      </c>
      <c r="T1198" s="4" t="str">
        <f>_xlfn.IFNA(VLOOKUP(A1198,'ACCESS EXPORT'!$A:$AJ,36,0),"-")</f>
        <v>Everil Elliott</v>
      </c>
      <c r="U1198" s="4" t="str">
        <f>_xlfn.IFNA(VLOOKUP(A1198,'ACCESS EXPORT'!$A:$AK,37,0),"-")</f>
        <v>athena</v>
      </c>
      <c r="V1198" s="4" t="str">
        <f>_xlfn.IFNA(VLOOKUP(A1198,'ACCESS EXPORT'!$A:$AL,38,0),"-")</f>
        <v>FHMG_CTR FOR PULM HTN CARDIO</v>
      </c>
      <c r="W1198" s="4" t="str">
        <f>_xlfn.IFNA(VLOOKUP(A1198,'ACCESS EXPORT'!$A:$AM,39,0),"-")</f>
        <v/>
      </c>
      <c r="X1198" s="4" t="str">
        <f>_xlfn.IFNA(VLOOKUP(A1198,'ACCESS EXPORT'!$A:$AN,40,0),"-")</f>
        <v>Tiffany Palmer / John Hill</v>
      </c>
      <c r="Y1198" s="26" t="str">
        <f>_xlfn.IFNA(VLOOKUP(A1198,'ACCESS EXPORT'!A:AO,41,0),"")</f>
        <v>Gary Weston</v>
      </c>
      <c r="Z1198" s="26" t="str">
        <f>_xlfn.IFNA(VLOOKUP(A1198,'ACCESS EXPORT'!A:AP,42,0),"")</f>
        <v>Quisha Moorer</v>
      </c>
      <c r="AA1198" s="26" t="str">
        <f>_xlfn.IFNA(VLOOKUP(A1198,'ACCESS EXPORT'!A:AQ,43,0),"")</f>
        <v>Carl Pfeiffer</v>
      </c>
    </row>
    <row r="1199" spans="1:27" ht="18.75" x14ac:dyDescent="0.25">
      <c r="A1199" s="33">
        <v>284</v>
      </c>
      <c r="B1199" s="10">
        <v>1745</v>
      </c>
      <c r="C1199" s="7" t="str">
        <f ca="1">IFERROR(UPPER(IF(AND('ACCESS EXPORT'!AA1199="",'ACCESS EXPORT'!Z1199=""),VLOOKUP(A1199,'ACCESS EXPORT'!$A:$AF,32,FALSE),(IF('ACCESS EXPORT'!AA1199&lt;&gt;"",CONCATENATE(VLOOKUP(A1199,'ACCESS EXPORT'!$A:$AF,32,FALSE)," (Closed",TEXT('ACCESS EXPORT'!AA1199," MM/DD/YYY)")),IF(TODAY()&lt;(('ACCESS EXPORT'!Z1199)+30),CONCATENATE(VLOOKUP(A1199,'ACCESS EXPORT'!$A:$AF,32,FALSE)," (Opens",TEXT('ACCESS EXPORT'!Z1199," MM/DD/YYY)")),VLOOKUP(A1199,'ACCESS EXPORT'!$A:$AF,32,FALSE)))))),"-")</f>
        <v>ADVENTHEALTH MEDICAL GROUP PEDIATRIC NEUROLOGY AT ORLANDO</v>
      </c>
      <c r="D1199" s="3" t="str">
        <f ca="1">IFERROR(UPPER(IF(AND('ACCESS EXPORT'!AA1199="",'ACCESS EXPORT'!Z1199=""),VLOOKUP(A1199,'ACCESS EXPORT'!$A:$AF,28,FALSE),(IF('ACCESS EXPORT'!AA1199&lt;&gt;"",CONCATENATE(VLOOKUP(A1199,'ACCESS EXPORT'!$A:$AF,28,FALSE)," (Closed",TEXT('ACCESS EXPORT'!AA1199," MM/DD/YYY)")),IF(TODAY()&lt;(('ACCESS EXPORT'!Z1199)+30),CONCATENATE(VLOOKUP(A1199,'ACCESS EXPORT'!$A:$AF,28,FALSE)," (Opens",TEXT('ACCESS EXPORT'!Z1199," MM/DD/YYY)")),VLOOKUP(A1199,'ACCESS EXPORT'!$A:$AF,28,FALSE)))))),"-")</f>
        <v>CENTER FOR CHILD NEUROLOGY</v>
      </c>
      <c r="E1199" s="3" t="str">
        <f>VLOOKUP($A1199,'ACCESS EXPORT'!$A:$AF,3,FALSE)</f>
        <v>8280</v>
      </c>
      <c r="F1199" s="3" t="str">
        <f>UPPER(CONCATENATE(VLOOKUP(A1199,'ACCESS EXPORT'!$A:$AF,4,FALSE)," ",VLOOKUP(A1199,'ACCESS EXPORT'!$A:$AF,5,FALSE)," ",VLOOKUP(A1199,'ACCESS EXPORT'!$A:$AF,6,FALSE)," ",VLOOKUP(A1199,'ACCESS EXPORT'!$A:$AA,7,FALSE)," ",VLOOKUP(A1199,'ACCESS EXPORT'!$A:$AA,8,FALSE)))</f>
        <v>615 E PRINCETON ST SUITE 540 ORLANDO FL 32803</v>
      </c>
      <c r="G1199" s="4" t="str">
        <f>UPPER(VLOOKUP($A1199,'ACCESS EXPORT'!$A:$AF,9,FALSE))</f>
        <v>ORANGE</v>
      </c>
      <c r="H1199" s="4" t="str">
        <f>_xlfn.IFNA(VLOOKUP($B1199,'ACCESS EXPORT'!$B:$J,9,FALSE),"")</f>
        <v>Childrens</v>
      </c>
      <c r="I1199" s="3" t="str">
        <f>CONCATENATE("(P)",VLOOKUP($A1199,'ACCESS EXPORT'!$A:$AF,11,FALSE)," (F)",VLOOKUP($A1199,'ACCESS EXPORT'!$A:$AF,29,FALSE))</f>
        <v>(P)(407) 303-9980 (F)(407) 303-9987</v>
      </c>
      <c r="J1199" s="4" t="str">
        <f>UPPER(VLOOKUP($A1199,'ACCESS EXPORT'!$A:$AF,12,FALSE))</f>
        <v>NEUROLOGY</v>
      </c>
      <c r="K1199" s="4" t="str">
        <f>UPPER(VLOOKUP($A1199,'ACCESS EXPORT'!$A:$AF,13,FALSE))</f>
        <v>MARLENE HOLLAND</v>
      </c>
      <c r="L1199" s="3" t="str">
        <f>IF(AND(VLOOKUP(A1199,'ACCESS EXPORT'!A:AE,1,0),'ACCESS EXPORT'!N1199=""),UPPER(CONCATENATE('ACCESS EXPORT'!AE1199)),IF(VLOOKUP(A1199,'ACCESS EXPORT'!A:AE,1,0),UPPER(CONCATENATE('ACCESS EXPORT'!N1199," "&amp;CHAR(10),'ACCESS EXPORT'!AE1199))))</f>
        <v xml:space="preserve">LYNETTE KEELING 
</v>
      </c>
      <c r="M1199" s="4" t="str">
        <f>UPPER(VLOOKUP($A1199,'ACCESS EXPORT'!$A:$O,15,FALSE))</f>
        <v>JENNIFER CORTELLI (PM)</v>
      </c>
      <c r="N1199" s="4" t="str">
        <f ca="1">IF(AND('ACCESS EXPORT'!X1199="",'ACCESS EXPORT'!Y1199=""),IF('ACCESS EXPORT'!V1199&lt;&gt;"",(IF(TODAY()-'ACCESS EXPORT'!V1199&gt;=-60,UPPER(CONCATENATE(VLOOKUP(B1199,'ACCESS EXPORT'!$B:$P,15,FALSE),""&amp;CHAR(10)&amp;"(SEP",TEXT('ACCESS EXPORT'!V1199," MM/DD/YYY)"))),IF(TODAY()-'ACCESS EXPORT'!V1199&lt;0,UPPER(VLOOKUP(B1199,'ACCESS EXPORT'!$B:$P,15,FALSE)),UPPER(VLOOKUP(B1199,'ACCESS EXPORT'!$B:$P,15,FALSE))))),IF('ACCESS EXPORT'!U1199="",UPPER(VLOOKUP(B1199,'ACCESS EXPORT'!$B:$P,15,FALSE)),IF(TODAY()-'ACCESS EXPORT'!U1199&lt;=30,CONCATENATE(UPPER(VLOOKUP(B1199,'ACCESS EXPORT'!$B:$P,15,FALSE)),""&amp;CHAR(10)&amp;"(NEW",TEXT('ACCESS EXPORT'!U1199," MM/DD/YYY)")),IF(AND(TODAY()-'ACCESS EXPORT'!U1199&gt;30,TODAY()&gt;0),UPPER(VLOOKUP(B1199,'ACCESS EXPORT'!$B:$P,15,FALSE)))))),IF('ACCESS EXPORT'!Y1199&lt;&gt;"",UPPER(CONCATENATE(UPPER(VLOOKUP(B1199,'ACCESS EXPORT'!$B:$P,15,FALSE)),""&amp;CHAR(10)&amp;"(Transfer Out",TEXT('ACCESS EXPORT'!Y1199," MM/DD/YYY)"))),IF('ACCESS EXPORT'!X1199&lt;&gt;"",UPPER(CONCATENATE(UPPER(VLOOKUP(B1199,'ACCESS EXPORT'!$B:$P,15,FALSE)),""&amp;CHAR(10)&amp;"(Transfer In",TEXT('ACCESS EXPORT'!X1199," MM/DD/YYY)"))))))</f>
        <v>MELENDEZ VAZQUEZ, NITZMARI</v>
      </c>
      <c r="O1199" s="4" t="str">
        <f>_xlfn.IFNA(VLOOKUP(B1199,'ACCESS EXPORT'!$B:$Q,16,FALSE),"")</f>
        <v>MD</v>
      </c>
      <c r="P1199" s="4" t="str">
        <f>_xlfn.IFNA(VLOOKUP(B1199,'ACCESS EXPORT'!B:W,22,FALSE),"-")</f>
        <v>1861704447</v>
      </c>
      <c r="Q1199" s="4" t="str">
        <f>_xlfn.IFNA(VLOOKUP(A1199,'ACCESS EXPORT'!$A:$AG,33,0),"-")</f>
        <v>Pat Lanier</v>
      </c>
      <c r="R1199" s="4" t="str">
        <f>_xlfn.IFNA(VLOOKUP(A1199,'ACCESS EXPORT'!$A:$AH,34,0),"-")</f>
        <v>Amanda Dowd</v>
      </c>
      <c r="S1199" s="4" t="str">
        <f>_xlfn.IFNA(VLOOKUP(A1199,'ACCESS EXPORT'!$A:$AI,35,0),"-")</f>
        <v>Courtney Powell</v>
      </c>
      <c r="T1199" s="4" t="str">
        <f>_xlfn.IFNA(VLOOKUP(A1199,'ACCESS EXPORT'!$A:$AJ,36,0),"-")</f>
        <v>Ishmael Molyneaux</v>
      </c>
      <c r="U1199" s="4" t="str">
        <f>_xlfn.IFNA(VLOOKUP(A1199,'ACCESS EXPORT'!$A:$AK,37,0),"-")</f>
        <v>Cerner</v>
      </c>
      <c r="V1199" s="4" t="str">
        <f>_xlfn.IFNA(VLOOKUP(A1199,'ACCESS EXPORT'!$A:$AL,38,0),"-")</f>
        <v>FHMG_CTR FOR CHILD NEURO</v>
      </c>
      <c r="W1199" s="4" t="str">
        <f>_xlfn.IFNA(VLOOKUP(A1199,'ACCESS EXPORT'!$A:$AM,39,0),"-")</f>
        <v/>
      </c>
      <c r="X1199" s="4" t="str">
        <f>_xlfn.IFNA(VLOOKUP(A1199,'ACCESS EXPORT'!$A:$AN,40,0),"-")</f>
        <v>David Mercer</v>
      </c>
      <c r="Y1199" s="26" t="str">
        <f>_xlfn.IFNA(VLOOKUP(A1199,'ACCESS EXPORT'!A:AO,41,0),"")</f>
        <v>Candace Pischetola</v>
      </c>
      <c r="Z1199" s="26" t="str">
        <f>_xlfn.IFNA(VLOOKUP(A1199,'ACCESS EXPORT'!A:AP,42,0),"")</f>
        <v>Maria Angel</v>
      </c>
      <c r="AA1199" s="26" t="str">
        <f>_xlfn.IFNA(VLOOKUP(A1199,'ACCESS EXPORT'!A:AQ,43,0),"")</f>
        <v>Claire Pagan</v>
      </c>
    </row>
    <row r="1200" spans="1:27" ht="18.75" x14ac:dyDescent="0.25">
      <c r="A1200" s="33">
        <v>284</v>
      </c>
      <c r="B1200" s="10">
        <v>2164</v>
      </c>
      <c r="C1200" s="7" t="str">
        <f ca="1">IFERROR(UPPER(IF(AND('ACCESS EXPORT'!AA1200="",'ACCESS EXPORT'!Z1200=""),VLOOKUP(A1200,'ACCESS EXPORT'!$A:$AF,32,FALSE),(IF('ACCESS EXPORT'!AA1200&lt;&gt;"",CONCATENATE(VLOOKUP(A1200,'ACCESS EXPORT'!$A:$AF,32,FALSE)," (Closed",TEXT('ACCESS EXPORT'!AA1200," MM/DD/YYY)")),IF(TODAY()&lt;(('ACCESS EXPORT'!Z1200)+30),CONCATENATE(VLOOKUP(A1200,'ACCESS EXPORT'!$A:$AF,32,FALSE)," (Opens",TEXT('ACCESS EXPORT'!Z1200," MM/DD/YYY)")),VLOOKUP(A1200,'ACCESS EXPORT'!$A:$AF,32,FALSE)))))),"-")</f>
        <v>ADVENTHEALTH MEDICAL GROUP PEDIATRIC NEUROLOGY AT ORLANDO</v>
      </c>
      <c r="D1200" s="3" t="str">
        <f ca="1">IFERROR(UPPER(IF(AND('ACCESS EXPORT'!AA1200="",'ACCESS EXPORT'!Z1200=""),VLOOKUP(A1200,'ACCESS EXPORT'!$A:$AF,28,FALSE),(IF('ACCESS EXPORT'!AA1200&lt;&gt;"",CONCATENATE(VLOOKUP(A1200,'ACCESS EXPORT'!$A:$AF,28,FALSE)," (Closed",TEXT('ACCESS EXPORT'!AA1200," MM/DD/YYY)")),IF(TODAY()&lt;(('ACCESS EXPORT'!Z1200)+30),CONCATENATE(VLOOKUP(A1200,'ACCESS EXPORT'!$A:$AF,28,FALSE)," (Opens",TEXT('ACCESS EXPORT'!Z1200," MM/DD/YYY)")),VLOOKUP(A1200,'ACCESS EXPORT'!$A:$AF,28,FALSE)))))),"-")</f>
        <v>CENTER FOR CHILD NEUROLOGY</v>
      </c>
      <c r="E1200" s="3" t="str">
        <f>VLOOKUP($A1200,'ACCESS EXPORT'!$A:$AF,3,FALSE)</f>
        <v>8280</v>
      </c>
      <c r="F1200" s="3" t="str">
        <f>UPPER(CONCATENATE(VLOOKUP(A1200,'ACCESS EXPORT'!$A:$AF,4,FALSE)," ",VLOOKUP(A1200,'ACCESS EXPORT'!$A:$AF,5,FALSE)," ",VLOOKUP(A1200,'ACCESS EXPORT'!$A:$AF,6,FALSE)," ",VLOOKUP(A1200,'ACCESS EXPORT'!$A:$AA,7,FALSE)," ",VLOOKUP(A1200,'ACCESS EXPORT'!$A:$AA,8,FALSE)))</f>
        <v>615 E PRINCETON ST SUITE 540 ORLANDO FL 32803</v>
      </c>
      <c r="G1200" s="4" t="str">
        <f>UPPER(VLOOKUP($A1200,'ACCESS EXPORT'!$A:$AF,9,FALSE))</f>
        <v>ORANGE</v>
      </c>
      <c r="H1200" s="4" t="str">
        <f>_xlfn.IFNA(VLOOKUP($B1200,'ACCESS EXPORT'!$B:$J,9,FALSE),"")</f>
        <v>Childrens</v>
      </c>
      <c r="I1200" s="3" t="str">
        <f>CONCATENATE("(P)",VLOOKUP($A1200,'ACCESS EXPORT'!$A:$AF,11,FALSE)," (F)",VLOOKUP($A1200,'ACCESS EXPORT'!$A:$AF,29,FALSE))</f>
        <v>(P)(407) 303-9980 (F)(407) 303-9987</v>
      </c>
      <c r="J1200" s="4" t="str">
        <f>UPPER(VLOOKUP($A1200,'ACCESS EXPORT'!$A:$AF,12,FALSE))</f>
        <v>NEUROLOGY</v>
      </c>
      <c r="K1200" s="4" t="str">
        <f>UPPER(VLOOKUP($A1200,'ACCESS EXPORT'!$A:$AF,13,FALSE))</f>
        <v>MARLENE HOLLAND</v>
      </c>
      <c r="L1200" s="3" t="str">
        <f>IF(AND(VLOOKUP(A1200,'ACCESS EXPORT'!A:AE,1,0),'ACCESS EXPORT'!N1200=""),UPPER(CONCATENATE('ACCESS EXPORT'!AE1200)),IF(VLOOKUP(A1200,'ACCESS EXPORT'!A:AE,1,0),UPPER(CONCATENATE('ACCESS EXPORT'!N1200," "&amp;CHAR(10),'ACCESS EXPORT'!AE1200))))</f>
        <v xml:space="preserve">LYNETTE KEELING 
</v>
      </c>
      <c r="M1200" s="4" t="str">
        <f>UPPER(VLOOKUP($A1200,'ACCESS EXPORT'!$A:$O,15,FALSE))</f>
        <v>JENNIFER CORTELLI (PM)</v>
      </c>
      <c r="N1200" s="4" t="str">
        <f ca="1">IF(AND('ACCESS EXPORT'!X1200="",'ACCESS EXPORT'!Y1200=""),IF('ACCESS EXPORT'!V1200&lt;&gt;"",(IF(TODAY()-'ACCESS EXPORT'!V1200&gt;=-60,UPPER(CONCATENATE(VLOOKUP(B1200,'ACCESS EXPORT'!$B:$P,15,FALSE),""&amp;CHAR(10)&amp;"(SEP",TEXT('ACCESS EXPORT'!V1200," MM/DD/YYY)"))),IF(TODAY()-'ACCESS EXPORT'!V1200&lt;0,UPPER(VLOOKUP(B1200,'ACCESS EXPORT'!$B:$P,15,FALSE)),UPPER(VLOOKUP(B1200,'ACCESS EXPORT'!$B:$P,15,FALSE))))),IF('ACCESS EXPORT'!U1200="",UPPER(VLOOKUP(B1200,'ACCESS EXPORT'!$B:$P,15,FALSE)),IF(TODAY()-'ACCESS EXPORT'!U1200&lt;=30,CONCATENATE(UPPER(VLOOKUP(B1200,'ACCESS EXPORT'!$B:$P,15,FALSE)),""&amp;CHAR(10)&amp;"(NEW",TEXT('ACCESS EXPORT'!U1200," MM/DD/YYY)")),IF(AND(TODAY()-'ACCESS EXPORT'!U1200&gt;30,TODAY()&gt;0),UPPER(VLOOKUP(B1200,'ACCESS EXPORT'!$B:$P,15,FALSE)))))),IF('ACCESS EXPORT'!Y1200&lt;&gt;"",UPPER(CONCATENATE(UPPER(VLOOKUP(B1200,'ACCESS EXPORT'!$B:$P,15,FALSE)),""&amp;CHAR(10)&amp;"(Transfer Out",TEXT('ACCESS EXPORT'!Y1200," MM/DD/YYY)"))),IF('ACCESS EXPORT'!X1200&lt;&gt;"",UPPER(CONCATENATE(UPPER(VLOOKUP(B1200,'ACCESS EXPORT'!$B:$P,15,FALSE)),""&amp;CHAR(10)&amp;"(Transfer In",TEXT('ACCESS EXPORT'!X1200," MM/DD/YYY)"))))))</f>
        <v>DAGEN, STEPHANIE</v>
      </c>
      <c r="O1200" s="4" t="str">
        <f>_xlfn.IFNA(VLOOKUP(B1200,'ACCESS EXPORT'!$B:$Q,16,FALSE),"")</f>
        <v>APRN</v>
      </c>
      <c r="P1200" s="4" t="str">
        <f>_xlfn.IFNA(VLOOKUP(B1200,'ACCESS EXPORT'!B:W,22,FALSE),"-")</f>
        <v>1669838371</v>
      </c>
      <c r="Q1200" s="4" t="str">
        <f>_xlfn.IFNA(VLOOKUP(A1200,'ACCESS EXPORT'!$A:$AG,33,0),"-")</f>
        <v>Pat Lanier</v>
      </c>
      <c r="R1200" s="4" t="str">
        <f>_xlfn.IFNA(VLOOKUP(A1200,'ACCESS EXPORT'!$A:$AH,34,0),"-")</f>
        <v>Amanda Dowd</v>
      </c>
      <c r="S1200" s="4" t="str">
        <f>_xlfn.IFNA(VLOOKUP(A1200,'ACCESS EXPORT'!$A:$AI,35,0),"-")</f>
        <v>Courtney Powell</v>
      </c>
      <c r="T1200" s="4" t="str">
        <f>_xlfn.IFNA(VLOOKUP(A1200,'ACCESS EXPORT'!$A:$AJ,36,0),"-")</f>
        <v>Ishmael Molyneaux</v>
      </c>
      <c r="U1200" s="4" t="str">
        <f>_xlfn.IFNA(VLOOKUP(A1200,'ACCESS EXPORT'!$A:$AK,37,0),"-")</f>
        <v>Cerner</v>
      </c>
      <c r="V1200" s="4" t="str">
        <f>_xlfn.IFNA(VLOOKUP(A1200,'ACCESS EXPORT'!$A:$AL,38,0),"-")</f>
        <v>FHMG_CTR FOR CHILD NEURO</v>
      </c>
      <c r="W1200" s="4" t="str">
        <f>_xlfn.IFNA(VLOOKUP(A1200,'ACCESS EXPORT'!$A:$AM,39,0),"-")</f>
        <v/>
      </c>
      <c r="X1200" s="4" t="str">
        <f>_xlfn.IFNA(VLOOKUP(A1200,'ACCESS EXPORT'!$A:$AN,40,0),"-")</f>
        <v>David Mercer</v>
      </c>
      <c r="Y1200" s="26" t="str">
        <f>_xlfn.IFNA(VLOOKUP(A1200,'ACCESS EXPORT'!A:AO,41,0),"")</f>
        <v>Candace Pischetola</v>
      </c>
      <c r="Z1200" s="26" t="str">
        <f>_xlfn.IFNA(VLOOKUP(A1200,'ACCESS EXPORT'!A:AP,42,0),"")</f>
        <v>Maria Angel</v>
      </c>
      <c r="AA1200" s="26" t="str">
        <f>_xlfn.IFNA(VLOOKUP(A1200,'ACCESS EXPORT'!A:AQ,43,0),"")</f>
        <v>Claire Pagan</v>
      </c>
    </row>
    <row r="1201" spans="1:27" ht="18.75" x14ac:dyDescent="0.25">
      <c r="A1201" s="33">
        <v>284</v>
      </c>
      <c r="B1201" s="10">
        <v>1899</v>
      </c>
      <c r="C1201" s="7" t="str">
        <f ca="1">IFERROR(UPPER(IF(AND('ACCESS EXPORT'!AA1201="",'ACCESS EXPORT'!Z1201=""),VLOOKUP(A1201,'ACCESS EXPORT'!$A:$AF,32,FALSE),(IF('ACCESS EXPORT'!AA1201&lt;&gt;"",CONCATENATE(VLOOKUP(A1201,'ACCESS EXPORT'!$A:$AF,32,FALSE)," (Closed",TEXT('ACCESS EXPORT'!AA1201," MM/DD/YYY)")),IF(TODAY()&lt;(('ACCESS EXPORT'!Z1201)+30),CONCATENATE(VLOOKUP(A1201,'ACCESS EXPORT'!$A:$AF,32,FALSE)," (Opens",TEXT('ACCESS EXPORT'!Z1201," MM/DD/YYY)")),VLOOKUP(A1201,'ACCESS EXPORT'!$A:$AF,32,FALSE)))))),"-")</f>
        <v>ADVENTHEALTH MEDICAL GROUP PEDIATRIC NEUROLOGY AT ORLANDO</v>
      </c>
      <c r="D1201" s="3" t="str">
        <f ca="1">IFERROR(UPPER(IF(AND('ACCESS EXPORT'!AA1201="",'ACCESS EXPORT'!Z1201=""),VLOOKUP(A1201,'ACCESS EXPORT'!$A:$AF,28,FALSE),(IF('ACCESS EXPORT'!AA1201&lt;&gt;"",CONCATENATE(VLOOKUP(A1201,'ACCESS EXPORT'!$A:$AF,28,FALSE)," (Closed",TEXT('ACCESS EXPORT'!AA1201," MM/DD/YYY)")),IF(TODAY()&lt;(('ACCESS EXPORT'!Z1201)+30),CONCATENATE(VLOOKUP(A1201,'ACCESS EXPORT'!$A:$AF,28,FALSE)," (Opens",TEXT('ACCESS EXPORT'!Z1201," MM/DD/YYY)")),VLOOKUP(A1201,'ACCESS EXPORT'!$A:$AF,28,FALSE)))))),"-")</f>
        <v>CENTER FOR CHILD NEUROLOGY</v>
      </c>
      <c r="E1201" s="3" t="str">
        <f>VLOOKUP($A1201,'ACCESS EXPORT'!$A:$AF,3,FALSE)</f>
        <v>8280</v>
      </c>
      <c r="F1201" s="3" t="str">
        <f>UPPER(CONCATENATE(VLOOKUP(A1201,'ACCESS EXPORT'!$A:$AF,4,FALSE)," ",VLOOKUP(A1201,'ACCESS EXPORT'!$A:$AF,5,FALSE)," ",VLOOKUP(A1201,'ACCESS EXPORT'!$A:$AF,6,FALSE)," ",VLOOKUP(A1201,'ACCESS EXPORT'!$A:$AA,7,FALSE)," ",VLOOKUP(A1201,'ACCESS EXPORT'!$A:$AA,8,FALSE)))</f>
        <v>615 E PRINCETON ST SUITE 540 ORLANDO FL 32803</v>
      </c>
      <c r="G1201" s="4" t="str">
        <f>UPPER(VLOOKUP($A1201,'ACCESS EXPORT'!$A:$AF,9,FALSE))</f>
        <v>ORANGE</v>
      </c>
      <c r="H1201" s="4" t="str">
        <f>_xlfn.IFNA(VLOOKUP($B1201,'ACCESS EXPORT'!$B:$J,9,FALSE),"")</f>
        <v>Childrens</v>
      </c>
      <c r="I1201" s="3" t="str">
        <f>CONCATENATE("(P)",VLOOKUP($A1201,'ACCESS EXPORT'!$A:$AF,11,FALSE)," (F)",VLOOKUP($A1201,'ACCESS EXPORT'!$A:$AF,29,FALSE))</f>
        <v>(P)(407) 303-9980 (F)(407) 303-9987</v>
      </c>
      <c r="J1201" s="4" t="str">
        <f>UPPER(VLOOKUP($A1201,'ACCESS EXPORT'!$A:$AF,12,FALSE))</f>
        <v>NEUROLOGY</v>
      </c>
      <c r="K1201" s="4" t="str">
        <f>UPPER(VLOOKUP($A1201,'ACCESS EXPORT'!$A:$AF,13,FALSE))</f>
        <v>MARLENE HOLLAND</v>
      </c>
      <c r="L1201" s="3" t="str">
        <f>IF(AND(VLOOKUP(A1201,'ACCESS EXPORT'!A:AE,1,0),'ACCESS EXPORT'!N1201=""),UPPER(CONCATENATE('ACCESS EXPORT'!AE1201)),IF(VLOOKUP(A1201,'ACCESS EXPORT'!A:AE,1,0),UPPER(CONCATENATE('ACCESS EXPORT'!N1201," "&amp;CHAR(10),'ACCESS EXPORT'!AE1201))))</f>
        <v xml:space="preserve">LYNETTE KEELING 
</v>
      </c>
      <c r="M1201" s="4" t="str">
        <f>UPPER(VLOOKUP($A1201,'ACCESS EXPORT'!$A:$O,15,FALSE))</f>
        <v>JENNIFER CORTELLI (PM)</v>
      </c>
      <c r="N1201" s="4" t="str">
        <f ca="1">IF(AND('ACCESS EXPORT'!X1201="",'ACCESS EXPORT'!Y1201=""),IF('ACCESS EXPORT'!V1201&lt;&gt;"",(IF(TODAY()-'ACCESS EXPORT'!V1201&gt;=-60,UPPER(CONCATENATE(VLOOKUP(B1201,'ACCESS EXPORT'!$B:$P,15,FALSE),""&amp;CHAR(10)&amp;"(SEP",TEXT('ACCESS EXPORT'!V1201," MM/DD/YYY)"))),IF(TODAY()-'ACCESS EXPORT'!V1201&lt;0,UPPER(VLOOKUP(B1201,'ACCESS EXPORT'!$B:$P,15,FALSE)),UPPER(VLOOKUP(B1201,'ACCESS EXPORT'!$B:$P,15,FALSE))))),IF('ACCESS EXPORT'!U1201="",UPPER(VLOOKUP(B1201,'ACCESS EXPORT'!$B:$P,15,FALSE)),IF(TODAY()-'ACCESS EXPORT'!U1201&lt;=30,CONCATENATE(UPPER(VLOOKUP(B1201,'ACCESS EXPORT'!$B:$P,15,FALSE)),""&amp;CHAR(10)&amp;"(NEW",TEXT('ACCESS EXPORT'!U1201," MM/DD/YYY)")),IF(AND(TODAY()-'ACCESS EXPORT'!U1201&gt;30,TODAY()&gt;0),UPPER(VLOOKUP(B1201,'ACCESS EXPORT'!$B:$P,15,FALSE)))))),IF('ACCESS EXPORT'!Y1201&lt;&gt;"",UPPER(CONCATENATE(UPPER(VLOOKUP(B1201,'ACCESS EXPORT'!$B:$P,15,FALSE)),""&amp;CHAR(10)&amp;"(Transfer Out",TEXT('ACCESS EXPORT'!Y1201," MM/DD/YYY)"))),IF('ACCESS EXPORT'!X1201&lt;&gt;"",UPPER(CONCATENATE(UPPER(VLOOKUP(B1201,'ACCESS EXPORT'!$B:$P,15,FALSE)),""&amp;CHAR(10)&amp;"(Transfer In",TEXT('ACCESS EXPORT'!X1201," MM/DD/YYY)"))))))</f>
        <v>FORTUNO-ROMAN, CARMEN</v>
      </c>
      <c r="O1201" s="4" t="str">
        <f>_xlfn.IFNA(VLOOKUP(B1201,'ACCESS EXPORT'!$B:$Q,16,FALSE),"")</f>
        <v>MD</v>
      </c>
      <c r="P1201" s="4" t="str">
        <f>_xlfn.IFNA(VLOOKUP(B1201,'ACCESS EXPORT'!B:W,22,FALSE),"-")</f>
        <v>1184817256</v>
      </c>
      <c r="Q1201" s="4" t="str">
        <f>_xlfn.IFNA(VLOOKUP(A1201,'ACCESS EXPORT'!$A:$AG,33,0),"-")</f>
        <v>Pat Lanier</v>
      </c>
      <c r="R1201" s="4" t="str">
        <f>_xlfn.IFNA(VLOOKUP(A1201,'ACCESS EXPORT'!$A:$AH,34,0),"-")</f>
        <v>Amanda Dowd</v>
      </c>
      <c r="S1201" s="4" t="str">
        <f>_xlfn.IFNA(VLOOKUP(A1201,'ACCESS EXPORT'!$A:$AI,35,0),"-")</f>
        <v>Courtney Powell</v>
      </c>
      <c r="T1201" s="4" t="str">
        <f>_xlfn.IFNA(VLOOKUP(A1201,'ACCESS EXPORT'!$A:$AJ,36,0),"-")</f>
        <v>Ishmael Molyneaux</v>
      </c>
      <c r="U1201" s="4" t="str">
        <f>_xlfn.IFNA(VLOOKUP(A1201,'ACCESS EXPORT'!$A:$AK,37,0),"-")</f>
        <v>Cerner</v>
      </c>
      <c r="V1201" s="4" t="str">
        <f>_xlfn.IFNA(VLOOKUP(A1201,'ACCESS EXPORT'!$A:$AL,38,0),"-")</f>
        <v>FHMG_CTR FOR CHILD NEURO</v>
      </c>
      <c r="W1201" s="4" t="str">
        <f>_xlfn.IFNA(VLOOKUP(A1201,'ACCESS EXPORT'!$A:$AM,39,0),"-")</f>
        <v/>
      </c>
      <c r="X1201" s="4" t="str">
        <f>_xlfn.IFNA(VLOOKUP(A1201,'ACCESS EXPORT'!$A:$AN,40,0),"-")</f>
        <v>David Mercer</v>
      </c>
      <c r="Y1201" s="26" t="str">
        <f>_xlfn.IFNA(VLOOKUP(A1201,'ACCESS EXPORT'!A:AO,41,0),"")</f>
        <v>Candace Pischetola</v>
      </c>
      <c r="Z1201" s="26" t="str">
        <f>_xlfn.IFNA(VLOOKUP(A1201,'ACCESS EXPORT'!A:AP,42,0),"")</f>
        <v>Maria Angel</v>
      </c>
      <c r="AA1201" s="26" t="str">
        <f>_xlfn.IFNA(VLOOKUP(A1201,'ACCESS EXPORT'!A:AQ,43,0),"")</f>
        <v>Claire Pagan</v>
      </c>
    </row>
    <row r="1202" spans="1:27" ht="18.75" x14ac:dyDescent="0.25">
      <c r="A1202" s="33">
        <v>306</v>
      </c>
      <c r="B1202" s="10">
        <v>1796</v>
      </c>
      <c r="C1202" s="7" t="str">
        <f ca="1">IFERROR(UPPER(IF(AND('ACCESS EXPORT'!AA1202="",'ACCESS EXPORT'!Z1202=""),VLOOKUP(A1202,'ACCESS EXPORT'!$A:$AF,32,FALSE),(IF('ACCESS EXPORT'!AA1202&lt;&gt;"",CONCATENATE(VLOOKUP(A1202,'ACCESS EXPORT'!$A:$AF,32,FALSE)," (Closed",TEXT('ACCESS EXPORT'!AA1202," MM/DD/YYY)")),IF(TODAY()&lt;(('ACCESS EXPORT'!Z1202)+30),CONCATENATE(VLOOKUP(A1202,'ACCESS EXPORT'!$A:$AF,32,FALSE)," (Opens",TEXT('ACCESS EXPORT'!Z1202," MM/DD/YYY)")),VLOOKUP(A1202,'ACCESS EXPORT'!$A:$AF,32,FALSE)))))),"-")</f>
        <v>ADVENTHEALTH MEDICAL GROUP OB HOSPITALISTS AT CENTRAL FLORIDA</v>
      </c>
      <c r="D1202" s="3" t="str">
        <f ca="1">IFERROR(UPPER(IF(AND('ACCESS EXPORT'!AA1202="",'ACCESS EXPORT'!Z1202=""),VLOOKUP(A1202,'ACCESS EXPORT'!$A:$AF,28,FALSE),(IF('ACCESS EXPORT'!AA1202&lt;&gt;"",CONCATENATE(VLOOKUP(A1202,'ACCESS EXPORT'!$A:$AF,28,FALSE)," (Closed",TEXT('ACCESS EXPORT'!AA1202," MM/DD/YYY)")),IF(TODAY()&lt;(('ACCESS EXPORT'!Z1202)+30),CONCATENATE(VLOOKUP(A1202,'ACCESS EXPORT'!$A:$AF,28,FALSE)," (Opens",TEXT('ACCESS EXPORT'!Z1202," MM/DD/YYY)")),VLOOKUP(A1202,'ACCESS EXPORT'!$A:$AF,28,FALSE)))))),"-")</f>
        <v>FLORIDA HOSPITAL OB HOSPITALIST - ALTAMONTE</v>
      </c>
      <c r="E1202" s="3" t="str">
        <f>VLOOKUP($A1202,'ACCESS EXPORT'!$A:$AF,3,FALSE)</f>
        <v>8290</v>
      </c>
      <c r="F1202" s="3" t="str">
        <f>UPPER(CONCATENATE(VLOOKUP(A1202,'ACCESS EXPORT'!$A:$AF,4,FALSE)," ",VLOOKUP(A1202,'ACCESS EXPORT'!$A:$AF,5,FALSE)," ",VLOOKUP(A1202,'ACCESS EXPORT'!$A:$AF,6,FALSE)," ",VLOOKUP(A1202,'ACCESS EXPORT'!$A:$AA,7,FALSE)," ",VLOOKUP(A1202,'ACCESS EXPORT'!$A:$AA,8,FALSE)))</f>
        <v>1801 LEE RD SUITE 165 WINTER PARK FL 32789</v>
      </c>
      <c r="G1202" s="4" t="str">
        <f>UPPER(VLOOKUP($A1202,'ACCESS EXPORT'!$A:$AF,9,FALSE))</f>
        <v>SEMINOLE</v>
      </c>
      <c r="H1202" s="4" t="str">
        <f>_xlfn.IFNA(VLOOKUP($B1202,'ACCESS EXPORT'!$B:$J,9,FALSE),"")</f>
        <v>HB</v>
      </c>
      <c r="I1202" s="3" t="str">
        <f>CONCATENATE("(P)",VLOOKUP($A1202,'ACCESS EXPORT'!$A:$AF,11,FALSE)," (F)",VLOOKUP($A1202,'ACCESS EXPORT'!$A:$AF,29,FALSE))</f>
        <v>(P)(407) 975-0406 (F)(407) 975-0407</v>
      </c>
      <c r="J1202" s="4" t="str">
        <f>UPPER(VLOOKUP($A1202,'ACCESS EXPORT'!$A:$AF,12,FALSE))</f>
        <v>OB HOSPITALIST</v>
      </c>
      <c r="K1202" s="4" t="str">
        <f>UPPER(VLOOKUP($A1202,'ACCESS EXPORT'!$A:$AF,13,FALSE))</f>
        <v>WILLIAM WINDER</v>
      </c>
      <c r="L1202" s="3" t="str">
        <f>IF(AND(VLOOKUP(A1202,'ACCESS EXPORT'!A:AE,1,0),'ACCESS EXPORT'!N1202=""),UPPER(CONCATENATE('ACCESS EXPORT'!AE1202)),IF(VLOOKUP(A1202,'ACCESS EXPORT'!A:AE,1,0),UPPER(CONCATENATE('ACCESS EXPORT'!N1202," "&amp;CHAR(10),'ACCESS EXPORT'!AE1202))))</f>
        <v>JAHAIRA BARBOT-JIMENEZ 
JESSICA GREVES (PRAC. AMDIN)</v>
      </c>
      <c r="M1202" s="4" t="str">
        <f>UPPER(VLOOKUP($A1202,'ACCESS EXPORT'!$A:$O,15,FALSE))</f>
        <v>CALEB FERGUSON (PM)</v>
      </c>
      <c r="N1202" s="4" t="str">
        <f ca="1">IF(AND('ACCESS EXPORT'!X1202="",'ACCESS EXPORT'!Y1202=""),IF('ACCESS EXPORT'!V1202&lt;&gt;"",(IF(TODAY()-'ACCESS EXPORT'!V1202&gt;=-60,UPPER(CONCATENATE(VLOOKUP(B1202,'ACCESS EXPORT'!$B:$P,15,FALSE),""&amp;CHAR(10)&amp;"(SEP",TEXT('ACCESS EXPORT'!V1202," MM/DD/YYY)"))),IF(TODAY()-'ACCESS EXPORT'!V1202&lt;0,UPPER(VLOOKUP(B1202,'ACCESS EXPORT'!$B:$P,15,FALSE)),UPPER(VLOOKUP(B1202,'ACCESS EXPORT'!$B:$P,15,FALSE))))),IF('ACCESS EXPORT'!U1202="",UPPER(VLOOKUP(B1202,'ACCESS EXPORT'!$B:$P,15,FALSE)),IF(TODAY()-'ACCESS EXPORT'!U1202&lt;=30,CONCATENATE(UPPER(VLOOKUP(B1202,'ACCESS EXPORT'!$B:$P,15,FALSE)),""&amp;CHAR(10)&amp;"(NEW",TEXT('ACCESS EXPORT'!U1202," MM/DD/YYY)")),IF(AND(TODAY()-'ACCESS EXPORT'!U1202&gt;30,TODAY()&gt;0),UPPER(VLOOKUP(B1202,'ACCESS EXPORT'!$B:$P,15,FALSE)))))),IF('ACCESS EXPORT'!Y1202&lt;&gt;"",UPPER(CONCATENATE(UPPER(VLOOKUP(B1202,'ACCESS EXPORT'!$B:$P,15,FALSE)),""&amp;CHAR(10)&amp;"(Transfer Out",TEXT('ACCESS EXPORT'!Y1202," MM/DD/YYY)"))),IF('ACCESS EXPORT'!X1202&lt;&gt;"",UPPER(CONCATENATE(UPPER(VLOOKUP(B1202,'ACCESS EXPORT'!$B:$P,15,FALSE)),""&amp;CHAR(10)&amp;"(Transfer In",TEXT('ACCESS EXPORT'!X1202," MM/DD/YYY)"))))))</f>
        <v>PERALES, ELDA</v>
      </c>
      <c r="O1202" s="4" t="str">
        <f>_xlfn.IFNA(VLOOKUP(B1202,'ACCESS EXPORT'!$B:$Q,16,FALSE),"")</f>
        <v>MD</v>
      </c>
      <c r="P1202" s="4" t="str">
        <f>_xlfn.IFNA(VLOOKUP(B1202,'ACCESS EXPORT'!B:W,22,FALSE),"-")</f>
        <v>1326243551</v>
      </c>
      <c r="Q1202" s="4" t="str">
        <f>_xlfn.IFNA(VLOOKUP(A1202,'ACCESS EXPORT'!$A:$AG,33,0),"-")</f>
        <v>Aldis Leonardo</v>
      </c>
      <c r="R1202" s="4" t="str">
        <f>_xlfn.IFNA(VLOOKUP(A1202,'ACCESS EXPORT'!$A:$AH,34,0),"-")</f>
        <v>Linda Hopkins</v>
      </c>
      <c r="S1202" s="4" t="str">
        <f>_xlfn.IFNA(VLOOKUP(A1202,'ACCESS EXPORT'!$A:$AI,35,0),"-")</f>
        <v>James Agee</v>
      </c>
      <c r="T1202" s="4" t="str">
        <f>_xlfn.IFNA(VLOOKUP(A1202,'ACCESS EXPORT'!$A:$AJ,36,0),"-")</f>
        <v>Wanda Cruz</v>
      </c>
      <c r="U1202" s="4" t="str">
        <f>_xlfn.IFNA(VLOOKUP(A1202,'ACCESS EXPORT'!$A:$AK,37,0),"-")</f>
        <v>Cerner</v>
      </c>
      <c r="V1202" s="4" t="str">
        <f>_xlfn.IFNA(VLOOKUP(A1202,'ACCESS EXPORT'!$A:$AL,38,0),"-")</f>
        <v>FHMG_FH OB SPECIALISTS</v>
      </c>
      <c r="W1202" s="4" t="str">
        <f>_xlfn.IFNA(VLOOKUP(A1202,'ACCESS EXPORT'!$A:$AM,39,0),"-")</f>
        <v/>
      </c>
      <c r="X1202" s="4" t="str">
        <f>_xlfn.IFNA(VLOOKUP(A1202,'ACCESS EXPORT'!$A:$AN,40,0),"-")</f>
        <v>Libia Villaquiran / Jenny Green</v>
      </c>
      <c r="Y1202" s="26" t="str">
        <f>_xlfn.IFNA(VLOOKUP(A1202,'ACCESS EXPORT'!A:AO,41,0),"")</f>
        <v>Andrea Brantley</v>
      </c>
      <c r="Z1202" s="26" t="str">
        <f>_xlfn.IFNA(VLOOKUP(A1202,'ACCESS EXPORT'!A:AP,42,0),"")</f>
        <v/>
      </c>
      <c r="AA1202" s="26" t="str">
        <f>_xlfn.IFNA(VLOOKUP(A1202,'ACCESS EXPORT'!A:AQ,43,0),"")</f>
        <v>Sara Channing</v>
      </c>
    </row>
    <row r="1203" spans="1:27" ht="18.75" x14ac:dyDescent="0.25">
      <c r="A1203" s="33">
        <v>306</v>
      </c>
      <c r="B1203" s="10">
        <v>1794</v>
      </c>
      <c r="C1203" s="7" t="str">
        <f ca="1">IFERROR(UPPER(IF(AND('ACCESS EXPORT'!AA1203="",'ACCESS EXPORT'!Z1203=""),VLOOKUP(A1203,'ACCESS EXPORT'!$A:$AF,32,FALSE),(IF('ACCESS EXPORT'!AA1203&lt;&gt;"",CONCATENATE(VLOOKUP(A1203,'ACCESS EXPORT'!$A:$AF,32,FALSE)," (Closed",TEXT('ACCESS EXPORT'!AA1203," MM/DD/YYY)")),IF(TODAY()&lt;(('ACCESS EXPORT'!Z1203)+30),CONCATENATE(VLOOKUP(A1203,'ACCESS EXPORT'!$A:$AF,32,FALSE)," (Opens",TEXT('ACCESS EXPORT'!Z1203," MM/DD/YYY)")),VLOOKUP(A1203,'ACCESS EXPORT'!$A:$AF,32,FALSE)))))),"-")</f>
        <v>ADVENTHEALTH MEDICAL GROUP OB HOSPITALISTS AT CENTRAL FLORIDA</v>
      </c>
      <c r="D1203" s="3" t="str">
        <f ca="1">IFERROR(UPPER(IF(AND('ACCESS EXPORT'!AA1203="",'ACCESS EXPORT'!Z1203=""),VLOOKUP(A1203,'ACCESS EXPORT'!$A:$AF,28,FALSE),(IF('ACCESS EXPORT'!AA1203&lt;&gt;"",CONCATENATE(VLOOKUP(A1203,'ACCESS EXPORT'!$A:$AF,28,FALSE)," (Closed",TEXT('ACCESS EXPORT'!AA1203," MM/DD/YYY)")),IF(TODAY()&lt;(('ACCESS EXPORT'!Z1203)+30),CONCATENATE(VLOOKUP(A1203,'ACCESS EXPORT'!$A:$AF,28,FALSE)," (Opens",TEXT('ACCESS EXPORT'!Z1203," MM/DD/YYY)")),VLOOKUP(A1203,'ACCESS EXPORT'!$A:$AF,28,FALSE)))))),"-")</f>
        <v>FLORIDA HOSPITAL OB HOSPITALIST - ALTAMONTE</v>
      </c>
      <c r="E1203" s="3" t="str">
        <f>VLOOKUP($A1203,'ACCESS EXPORT'!$A:$AF,3,FALSE)</f>
        <v>8290</v>
      </c>
      <c r="F1203" s="3" t="str">
        <f>UPPER(CONCATENATE(VLOOKUP(A1203,'ACCESS EXPORT'!$A:$AF,4,FALSE)," ",VLOOKUP(A1203,'ACCESS EXPORT'!$A:$AF,5,FALSE)," ",VLOOKUP(A1203,'ACCESS EXPORT'!$A:$AF,6,FALSE)," ",VLOOKUP(A1203,'ACCESS EXPORT'!$A:$AA,7,FALSE)," ",VLOOKUP(A1203,'ACCESS EXPORT'!$A:$AA,8,FALSE)))</f>
        <v>1801 LEE RD SUITE 165 WINTER PARK FL 32789</v>
      </c>
      <c r="G1203" s="4" t="str">
        <f>UPPER(VLOOKUP($A1203,'ACCESS EXPORT'!$A:$AF,9,FALSE))</f>
        <v>SEMINOLE</v>
      </c>
      <c r="H1203" s="4" t="str">
        <f>_xlfn.IFNA(VLOOKUP($B1203,'ACCESS EXPORT'!$B:$J,9,FALSE),"")</f>
        <v>HB</v>
      </c>
      <c r="I1203" s="3" t="str">
        <f>CONCATENATE("(P)",VLOOKUP($A1203,'ACCESS EXPORT'!$A:$AF,11,FALSE)," (F)",VLOOKUP($A1203,'ACCESS EXPORT'!$A:$AF,29,FALSE))</f>
        <v>(P)(407) 975-0406 (F)(407) 975-0407</v>
      </c>
      <c r="J1203" s="4" t="str">
        <f>UPPER(VLOOKUP($A1203,'ACCESS EXPORT'!$A:$AF,12,FALSE))</f>
        <v>OB HOSPITALIST</v>
      </c>
      <c r="K1203" s="4" t="str">
        <f>UPPER(VLOOKUP($A1203,'ACCESS EXPORT'!$A:$AF,13,FALSE))</f>
        <v>WILLIAM WINDER</v>
      </c>
      <c r="L1203" s="3" t="str">
        <f>IF(AND(VLOOKUP(A1203,'ACCESS EXPORT'!A:AE,1,0),'ACCESS EXPORT'!N1203=""),UPPER(CONCATENATE('ACCESS EXPORT'!AE1203)),IF(VLOOKUP(A1203,'ACCESS EXPORT'!A:AE,1,0),UPPER(CONCATENATE('ACCESS EXPORT'!N1203," "&amp;CHAR(10),'ACCESS EXPORT'!AE1203))))</f>
        <v>JAHAIRA BARBOT-JIMENEZ 
JESSICA GREVES (PRAC. AMDIN)</v>
      </c>
      <c r="M1203" s="4" t="str">
        <f>UPPER(VLOOKUP($A1203,'ACCESS EXPORT'!$A:$O,15,FALSE))</f>
        <v>CALEB FERGUSON (PM)</v>
      </c>
      <c r="N1203" s="4" t="str">
        <f ca="1">IF(AND('ACCESS EXPORT'!X1203="",'ACCESS EXPORT'!Y1203=""),IF('ACCESS EXPORT'!V1203&lt;&gt;"",(IF(TODAY()-'ACCESS EXPORT'!V1203&gt;=-60,UPPER(CONCATENATE(VLOOKUP(B1203,'ACCESS EXPORT'!$B:$P,15,FALSE),""&amp;CHAR(10)&amp;"(SEP",TEXT('ACCESS EXPORT'!V1203," MM/DD/YYY)"))),IF(TODAY()-'ACCESS EXPORT'!V1203&lt;0,UPPER(VLOOKUP(B1203,'ACCESS EXPORT'!$B:$P,15,FALSE)),UPPER(VLOOKUP(B1203,'ACCESS EXPORT'!$B:$P,15,FALSE))))),IF('ACCESS EXPORT'!U1203="",UPPER(VLOOKUP(B1203,'ACCESS EXPORT'!$B:$P,15,FALSE)),IF(TODAY()-'ACCESS EXPORT'!U1203&lt;=30,CONCATENATE(UPPER(VLOOKUP(B1203,'ACCESS EXPORT'!$B:$P,15,FALSE)),""&amp;CHAR(10)&amp;"(NEW",TEXT('ACCESS EXPORT'!U1203," MM/DD/YYY)")),IF(AND(TODAY()-'ACCESS EXPORT'!U1203&gt;30,TODAY()&gt;0),UPPER(VLOOKUP(B1203,'ACCESS EXPORT'!$B:$P,15,FALSE)))))),IF('ACCESS EXPORT'!Y1203&lt;&gt;"",UPPER(CONCATENATE(UPPER(VLOOKUP(B1203,'ACCESS EXPORT'!$B:$P,15,FALSE)),""&amp;CHAR(10)&amp;"(Transfer Out",TEXT('ACCESS EXPORT'!Y1203," MM/DD/YYY)"))),IF('ACCESS EXPORT'!X1203&lt;&gt;"",UPPER(CONCATENATE(UPPER(VLOOKUP(B1203,'ACCESS EXPORT'!$B:$P,15,FALSE)),""&amp;CHAR(10)&amp;"(Transfer In",TEXT('ACCESS EXPORT'!X1203," MM/DD/YYY)"))))))</f>
        <v>HUDSON, TYMESIA</v>
      </c>
      <c r="O1203" s="4" t="str">
        <f>_xlfn.IFNA(VLOOKUP(B1203,'ACCESS EXPORT'!$B:$Q,16,FALSE),"")</f>
        <v>MD</v>
      </c>
      <c r="P1203" s="4" t="str">
        <f>_xlfn.IFNA(VLOOKUP(B1203,'ACCESS EXPORT'!B:W,22,FALSE),"-")</f>
        <v>1659340081</v>
      </c>
      <c r="Q1203" s="4" t="str">
        <f>_xlfn.IFNA(VLOOKUP(A1203,'ACCESS EXPORT'!$A:$AG,33,0),"-")</f>
        <v>Aldis Leonardo</v>
      </c>
      <c r="R1203" s="4" t="str">
        <f>_xlfn.IFNA(VLOOKUP(A1203,'ACCESS EXPORT'!$A:$AH,34,0),"-")</f>
        <v>Linda Hopkins</v>
      </c>
      <c r="S1203" s="4" t="str">
        <f>_xlfn.IFNA(VLOOKUP(A1203,'ACCESS EXPORT'!$A:$AI,35,0),"-")</f>
        <v>James Agee</v>
      </c>
      <c r="T1203" s="4" t="str">
        <f>_xlfn.IFNA(VLOOKUP(A1203,'ACCESS EXPORT'!$A:$AJ,36,0),"-")</f>
        <v>Wanda Cruz</v>
      </c>
      <c r="U1203" s="4" t="str">
        <f>_xlfn.IFNA(VLOOKUP(A1203,'ACCESS EXPORT'!$A:$AK,37,0),"-")</f>
        <v>Cerner</v>
      </c>
      <c r="V1203" s="4" t="str">
        <f>_xlfn.IFNA(VLOOKUP(A1203,'ACCESS EXPORT'!$A:$AL,38,0),"-")</f>
        <v>FHMG_FH OB SPECIALISTS</v>
      </c>
      <c r="W1203" s="4" t="str">
        <f>_xlfn.IFNA(VLOOKUP(A1203,'ACCESS EXPORT'!$A:$AM,39,0),"-")</f>
        <v/>
      </c>
      <c r="X1203" s="4" t="str">
        <f>_xlfn.IFNA(VLOOKUP(A1203,'ACCESS EXPORT'!$A:$AN,40,0),"-")</f>
        <v>Libia Villaquiran / Jenny Green</v>
      </c>
      <c r="Y1203" s="26" t="str">
        <f>_xlfn.IFNA(VLOOKUP(A1203,'ACCESS EXPORT'!A:AO,41,0),"")</f>
        <v>Andrea Brantley</v>
      </c>
      <c r="Z1203" s="26" t="str">
        <f>_xlfn.IFNA(VLOOKUP(A1203,'ACCESS EXPORT'!A:AP,42,0),"")</f>
        <v/>
      </c>
      <c r="AA1203" s="26" t="str">
        <f>_xlfn.IFNA(VLOOKUP(A1203,'ACCESS EXPORT'!A:AQ,43,0),"")</f>
        <v>Sara Channing</v>
      </c>
    </row>
    <row r="1204" spans="1:27" ht="18.75" x14ac:dyDescent="0.25">
      <c r="A1204" s="33">
        <v>306</v>
      </c>
      <c r="B1204" s="10">
        <v>1402</v>
      </c>
      <c r="C1204" s="7" t="str">
        <f ca="1">IFERROR(UPPER(IF(AND('ACCESS EXPORT'!AA1204="",'ACCESS EXPORT'!Z1204=""),VLOOKUP(A1204,'ACCESS EXPORT'!$A:$AF,32,FALSE),(IF('ACCESS EXPORT'!AA1204&lt;&gt;"",CONCATENATE(VLOOKUP(A1204,'ACCESS EXPORT'!$A:$AF,32,FALSE)," (Closed",TEXT('ACCESS EXPORT'!AA1204," MM/DD/YYY)")),IF(TODAY()&lt;(('ACCESS EXPORT'!Z1204)+30),CONCATENATE(VLOOKUP(A1204,'ACCESS EXPORT'!$A:$AF,32,FALSE)," (Opens",TEXT('ACCESS EXPORT'!Z1204," MM/DD/YYY)")),VLOOKUP(A1204,'ACCESS EXPORT'!$A:$AF,32,FALSE)))))),"-")</f>
        <v>ADVENTHEALTH MEDICAL GROUP OB HOSPITALISTS AT CENTRAL FLORIDA</v>
      </c>
      <c r="D1204" s="3" t="str">
        <f ca="1">IFERROR(UPPER(IF(AND('ACCESS EXPORT'!AA1204="",'ACCESS EXPORT'!Z1204=""),VLOOKUP(A1204,'ACCESS EXPORT'!$A:$AF,28,FALSE),(IF('ACCESS EXPORT'!AA1204&lt;&gt;"",CONCATENATE(VLOOKUP(A1204,'ACCESS EXPORT'!$A:$AF,28,FALSE)," (Closed",TEXT('ACCESS EXPORT'!AA1204," MM/DD/YYY)")),IF(TODAY()&lt;(('ACCESS EXPORT'!Z1204)+30),CONCATENATE(VLOOKUP(A1204,'ACCESS EXPORT'!$A:$AF,28,FALSE)," (Opens",TEXT('ACCESS EXPORT'!Z1204," MM/DD/YYY)")),VLOOKUP(A1204,'ACCESS EXPORT'!$A:$AF,28,FALSE)))))),"-")</f>
        <v>FLORIDA HOSPITAL OB HOSPITALIST - ALTAMONTE</v>
      </c>
      <c r="E1204" s="3" t="str">
        <f>VLOOKUP($A1204,'ACCESS EXPORT'!$A:$AF,3,FALSE)</f>
        <v>8290</v>
      </c>
      <c r="F1204" s="3" t="str">
        <f>UPPER(CONCATENATE(VLOOKUP(A1204,'ACCESS EXPORT'!$A:$AF,4,FALSE)," ",VLOOKUP(A1204,'ACCESS EXPORT'!$A:$AF,5,FALSE)," ",VLOOKUP(A1204,'ACCESS EXPORT'!$A:$AF,6,FALSE)," ",VLOOKUP(A1204,'ACCESS EXPORT'!$A:$AA,7,FALSE)," ",VLOOKUP(A1204,'ACCESS EXPORT'!$A:$AA,8,FALSE)))</f>
        <v>1801 LEE RD SUITE 165 WINTER PARK FL 32789</v>
      </c>
      <c r="G1204" s="4" t="str">
        <f>UPPER(VLOOKUP($A1204,'ACCESS EXPORT'!$A:$AF,9,FALSE))</f>
        <v>SEMINOLE</v>
      </c>
      <c r="H1204" s="4" t="str">
        <f>_xlfn.IFNA(VLOOKUP($B1204,'ACCESS EXPORT'!$B:$J,9,FALSE),"")</f>
        <v>HB</v>
      </c>
      <c r="I1204" s="3" t="str">
        <f>CONCATENATE("(P)",VLOOKUP($A1204,'ACCESS EXPORT'!$A:$AF,11,FALSE)," (F)",VLOOKUP($A1204,'ACCESS EXPORT'!$A:$AF,29,FALSE))</f>
        <v>(P)(407) 975-0406 (F)(407) 975-0407</v>
      </c>
      <c r="J1204" s="4" t="str">
        <f>UPPER(VLOOKUP($A1204,'ACCESS EXPORT'!$A:$AF,12,FALSE))</f>
        <v>OB HOSPITALIST</v>
      </c>
      <c r="K1204" s="4" t="str">
        <f>UPPER(VLOOKUP($A1204,'ACCESS EXPORT'!$A:$AF,13,FALSE))</f>
        <v>WILLIAM WINDER</v>
      </c>
      <c r="L1204" s="3" t="str">
        <f>IF(AND(VLOOKUP(A1204,'ACCESS EXPORT'!A:AE,1,0),'ACCESS EXPORT'!N1204=""),UPPER(CONCATENATE('ACCESS EXPORT'!AE1204)),IF(VLOOKUP(A1204,'ACCESS EXPORT'!A:AE,1,0),UPPER(CONCATENATE('ACCESS EXPORT'!N1204," "&amp;CHAR(10),'ACCESS EXPORT'!AE1204))))</f>
        <v>JAHAIRA BARBOT-JIMENEZ 
JESSICA GREVES (PRAC. AMDIN)</v>
      </c>
      <c r="M1204" s="4" t="str">
        <f>UPPER(VLOOKUP($A1204,'ACCESS EXPORT'!$A:$O,15,FALSE))</f>
        <v>CALEB FERGUSON (PM)</v>
      </c>
      <c r="N1204" s="4" t="str">
        <f ca="1">IF(AND('ACCESS EXPORT'!X1204="",'ACCESS EXPORT'!Y1204=""),IF('ACCESS EXPORT'!V1204&lt;&gt;"",(IF(TODAY()-'ACCESS EXPORT'!V1204&gt;=-60,UPPER(CONCATENATE(VLOOKUP(B1204,'ACCESS EXPORT'!$B:$P,15,FALSE),""&amp;CHAR(10)&amp;"(SEP",TEXT('ACCESS EXPORT'!V1204," MM/DD/YYY)"))),IF(TODAY()-'ACCESS EXPORT'!V1204&lt;0,UPPER(VLOOKUP(B1204,'ACCESS EXPORT'!$B:$P,15,FALSE)),UPPER(VLOOKUP(B1204,'ACCESS EXPORT'!$B:$P,15,FALSE))))),IF('ACCESS EXPORT'!U1204="",UPPER(VLOOKUP(B1204,'ACCESS EXPORT'!$B:$P,15,FALSE)),IF(TODAY()-'ACCESS EXPORT'!U1204&lt;=30,CONCATENATE(UPPER(VLOOKUP(B1204,'ACCESS EXPORT'!$B:$P,15,FALSE)),""&amp;CHAR(10)&amp;"(NEW",TEXT('ACCESS EXPORT'!U1204," MM/DD/YYY)")),IF(AND(TODAY()-'ACCESS EXPORT'!U1204&gt;30,TODAY()&gt;0),UPPER(VLOOKUP(B1204,'ACCESS EXPORT'!$B:$P,15,FALSE)))))),IF('ACCESS EXPORT'!Y1204&lt;&gt;"",UPPER(CONCATENATE(UPPER(VLOOKUP(B1204,'ACCESS EXPORT'!$B:$P,15,FALSE)),""&amp;CHAR(10)&amp;"(Transfer Out",TEXT('ACCESS EXPORT'!Y1204," MM/DD/YYY)"))),IF('ACCESS EXPORT'!X1204&lt;&gt;"",UPPER(CONCATENATE(UPPER(VLOOKUP(B1204,'ACCESS EXPORT'!$B:$P,15,FALSE)),""&amp;CHAR(10)&amp;"(Transfer In",TEXT('ACCESS EXPORT'!X1204," MM/DD/YYY)"))))))</f>
        <v>KJERULFF, ESENAM LUCINDA</v>
      </c>
      <c r="O1204" s="4" t="str">
        <f>_xlfn.IFNA(VLOOKUP(B1204,'ACCESS EXPORT'!$B:$Q,16,FALSE),"")</f>
        <v>MD</v>
      </c>
      <c r="P1204" s="4" t="str">
        <f>_xlfn.IFNA(VLOOKUP(B1204,'ACCESS EXPORT'!B:W,22,FALSE),"-")</f>
        <v>1215138847</v>
      </c>
      <c r="Q1204" s="4" t="str">
        <f>_xlfn.IFNA(VLOOKUP(A1204,'ACCESS EXPORT'!$A:$AG,33,0),"-")</f>
        <v>Aldis Leonardo</v>
      </c>
      <c r="R1204" s="4" t="str">
        <f>_xlfn.IFNA(VLOOKUP(A1204,'ACCESS EXPORT'!$A:$AH,34,0),"-")</f>
        <v>Linda Hopkins</v>
      </c>
      <c r="S1204" s="4" t="str">
        <f>_xlfn.IFNA(VLOOKUP(A1204,'ACCESS EXPORT'!$A:$AI,35,0),"-")</f>
        <v>James Agee</v>
      </c>
      <c r="T1204" s="4" t="str">
        <f>_xlfn.IFNA(VLOOKUP(A1204,'ACCESS EXPORT'!$A:$AJ,36,0),"-")</f>
        <v>Wanda Cruz</v>
      </c>
      <c r="U1204" s="4" t="str">
        <f>_xlfn.IFNA(VLOOKUP(A1204,'ACCESS EXPORT'!$A:$AK,37,0),"-")</f>
        <v>Cerner</v>
      </c>
      <c r="V1204" s="4" t="str">
        <f>_xlfn.IFNA(VLOOKUP(A1204,'ACCESS EXPORT'!$A:$AL,38,0),"-")</f>
        <v>FHMG_FH OB SPECIALISTS</v>
      </c>
      <c r="W1204" s="4" t="str">
        <f>_xlfn.IFNA(VLOOKUP(A1204,'ACCESS EXPORT'!$A:$AM,39,0),"-")</f>
        <v/>
      </c>
      <c r="X1204" s="4" t="str">
        <f>_xlfn.IFNA(VLOOKUP(A1204,'ACCESS EXPORT'!$A:$AN,40,0),"-")</f>
        <v>Libia Villaquiran / Jenny Green</v>
      </c>
      <c r="Y1204" s="26" t="str">
        <f>_xlfn.IFNA(VLOOKUP(A1204,'ACCESS EXPORT'!A:AO,41,0),"")</f>
        <v>Andrea Brantley</v>
      </c>
      <c r="Z1204" s="26" t="str">
        <f>_xlfn.IFNA(VLOOKUP(A1204,'ACCESS EXPORT'!A:AP,42,0),"")</f>
        <v/>
      </c>
      <c r="AA1204" s="26" t="str">
        <f>_xlfn.IFNA(VLOOKUP(A1204,'ACCESS EXPORT'!A:AQ,43,0),"")</f>
        <v>Sara Channing</v>
      </c>
    </row>
    <row r="1205" spans="1:27" ht="18.75" x14ac:dyDescent="0.25">
      <c r="A1205" s="33">
        <v>306</v>
      </c>
      <c r="B1205" s="10">
        <v>1433</v>
      </c>
      <c r="C1205" s="7" t="str">
        <f ca="1">IFERROR(UPPER(IF(AND('ACCESS EXPORT'!AA1205="",'ACCESS EXPORT'!Z1205=""),VLOOKUP(A1205,'ACCESS EXPORT'!$A:$AF,32,FALSE),(IF('ACCESS EXPORT'!AA1205&lt;&gt;"",CONCATENATE(VLOOKUP(A1205,'ACCESS EXPORT'!$A:$AF,32,FALSE)," (Closed",TEXT('ACCESS EXPORT'!AA1205," MM/DD/YYY)")),IF(TODAY()&lt;(('ACCESS EXPORT'!Z1205)+30),CONCATENATE(VLOOKUP(A1205,'ACCESS EXPORT'!$A:$AF,32,FALSE)," (Opens",TEXT('ACCESS EXPORT'!Z1205," MM/DD/YYY)")),VLOOKUP(A1205,'ACCESS EXPORT'!$A:$AF,32,FALSE)))))),"-")</f>
        <v>ADVENTHEALTH MEDICAL GROUP OB HOSPITALISTS AT CENTRAL FLORIDA</v>
      </c>
      <c r="D1205" s="3" t="str">
        <f ca="1">IFERROR(UPPER(IF(AND('ACCESS EXPORT'!AA1205="",'ACCESS EXPORT'!Z1205=""),VLOOKUP(A1205,'ACCESS EXPORT'!$A:$AF,28,FALSE),(IF('ACCESS EXPORT'!AA1205&lt;&gt;"",CONCATENATE(VLOOKUP(A1205,'ACCESS EXPORT'!$A:$AF,28,FALSE)," (Closed",TEXT('ACCESS EXPORT'!AA1205," MM/DD/YYY)")),IF(TODAY()&lt;(('ACCESS EXPORT'!Z1205)+30),CONCATENATE(VLOOKUP(A1205,'ACCESS EXPORT'!$A:$AF,28,FALSE)," (Opens",TEXT('ACCESS EXPORT'!Z1205," MM/DD/YYY)")),VLOOKUP(A1205,'ACCESS EXPORT'!$A:$AF,28,FALSE)))))),"-")</f>
        <v>FLORIDA HOSPITAL OB HOSPITALIST - ALTAMONTE</v>
      </c>
      <c r="E1205" s="3" t="str">
        <f>VLOOKUP($A1205,'ACCESS EXPORT'!$A:$AF,3,FALSE)</f>
        <v>8290</v>
      </c>
      <c r="F1205" s="3" t="str">
        <f>UPPER(CONCATENATE(VLOOKUP(A1205,'ACCESS EXPORT'!$A:$AF,4,FALSE)," ",VLOOKUP(A1205,'ACCESS EXPORT'!$A:$AF,5,FALSE)," ",VLOOKUP(A1205,'ACCESS EXPORT'!$A:$AF,6,FALSE)," ",VLOOKUP(A1205,'ACCESS EXPORT'!$A:$AA,7,FALSE)," ",VLOOKUP(A1205,'ACCESS EXPORT'!$A:$AA,8,FALSE)))</f>
        <v>1801 LEE RD SUITE 165 WINTER PARK FL 32789</v>
      </c>
      <c r="G1205" s="4" t="str">
        <f>UPPER(VLOOKUP($A1205,'ACCESS EXPORT'!$A:$AF,9,FALSE))</f>
        <v>SEMINOLE</v>
      </c>
      <c r="H1205" s="4" t="str">
        <f>_xlfn.IFNA(VLOOKUP($B1205,'ACCESS EXPORT'!$B:$J,9,FALSE),"")</f>
        <v>HB</v>
      </c>
      <c r="I1205" s="3" t="str">
        <f>CONCATENATE("(P)",VLOOKUP($A1205,'ACCESS EXPORT'!$A:$AF,11,FALSE)," (F)",VLOOKUP($A1205,'ACCESS EXPORT'!$A:$AF,29,FALSE))</f>
        <v>(P)(407) 975-0406 (F)(407) 975-0407</v>
      </c>
      <c r="J1205" s="4" t="str">
        <f>UPPER(VLOOKUP($A1205,'ACCESS EXPORT'!$A:$AF,12,FALSE))</f>
        <v>OB HOSPITALIST</v>
      </c>
      <c r="K1205" s="4" t="str">
        <f>UPPER(VLOOKUP($A1205,'ACCESS EXPORT'!$A:$AF,13,FALSE))</f>
        <v>WILLIAM WINDER</v>
      </c>
      <c r="L1205" s="3" t="str">
        <f>IF(AND(VLOOKUP(A1205,'ACCESS EXPORT'!A:AE,1,0),'ACCESS EXPORT'!N1205=""),UPPER(CONCATENATE('ACCESS EXPORT'!AE1205)),IF(VLOOKUP(A1205,'ACCESS EXPORT'!A:AE,1,0),UPPER(CONCATENATE('ACCESS EXPORT'!N1205," "&amp;CHAR(10),'ACCESS EXPORT'!AE1205))))</f>
        <v>JAHAIRA BARBOT-JIMENEZ 
JESSICA GREVES (PRAC. AMDIN)</v>
      </c>
      <c r="M1205" s="4" t="str">
        <f>UPPER(VLOOKUP($A1205,'ACCESS EXPORT'!$A:$O,15,FALSE))</f>
        <v>CALEB FERGUSON (PM)</v>
      </c>
      <c r="N1205" s="4" t="str">
        <f ca="1">IF(AND('ACCESS EXPORT'!X1205="",'ACCESS EXPORT'!Y1205=""),IF('ACCESS EXPORT'!V1205&lt;&gt;"",(IF(TODAY()-'ACCESS EXPORT'!V1205&gt;=-60,UPPER(CONCATENATE(VLOOKUP(B1205,'ACCESS EXPORT'!$B:$P,15,FALSE),""&amp;CHAR(10)&amp;"(SEP",TEXT('ACCESS EXPORT'!V1205," MM/DD/YYY)"))),IF(TODAY()-'ACCESS EXPORT'!V1205&lt;0,UPPER(VLOOKUP(B1205,'ACCESS EXPORT'!$B:$P,15,FALSE)),UPPER(VLOOKUP(B1205,'ACCESS EXPORT'!$B:$P,15,FALSE))))),IF('ACCESS EXPORT'!U1205="",UPPER(VLOOKUP(B1205,'ACCESS EXPORT'!$B:$P,15,FALSE)),IF(TODAY()-'ACCESS EXPORT'!U1205&lt;=30,CONCATENATE(UPPER(VLOOKUP(B1205,'ACCESS EXPORT'!$B:$P,15,FALSE)),""&amp;CHAR(10)&amp;"(NEW",TEXT('ACCESS EXPORT'!U1205," MM/DD/YYY)")),IF(AND(TODAY()-'ACCESS EXPORT'!U1205&gt;30,TODAY()&gt;0),UPPER(VLOOKUP(B1205,'ACCESS EXPORT'!$B:$P,15,FALSE)))))),IF('ACCESS EXPORT'!Y1205&lt;&gt;"",UPPER(CONCATENATE(UPPER(VLOOKUP(B1205,'ACCESS EXPORT'!$B:$P,15,FALSE)),""&amp;CHAR(10)&amp;"(Transfer Out",TEXT('ACCESS EXPORT'!Y1205," MM/DD/YYY)"))),IF('ACCESS EXPORT'!X1205&lt;&gt;"",UPPER(CONCATENATE(UPPER(VLOOKUP(B1205,'ACCESS EXPORT'!$B:$P,15,FALSE)),""&amp;CHAR(10)&amp;"(Transfer In",TEXT('ACCESS EXPORT'!X1205," MM/DD/YYY)"))))))</f>
        <v>HOOVER, FREDERICK A.</v>
      </c>
      <c r="O1205" s="4" t="str">
        <f>_xlfn.IFNA(VLOOKUP(B1205,'ACCESS EXPORT'!$B:$Q,16,FALSE),"")</f>
        <v>MD</v>
      </c>
      <c r="P1205" s="4" t="str">
        <f>_xlfn.IFNA(VLOOKUP(B1205,'ACCESS EXPORT'!B:W,22,FALSE),"-")</f>
        <v>1134151277</v>
      </c>
      <c r="Q1205" s="4" t="str">
        <f>_xlfn.IFNA(VLOOKUP(A1205,'ACCESS EXPORT'!$A:$AG,33,0),"-")</f>
        <v>Aldis Leonardo</v>
      </c>
      <c r="R1205" s="4" t="str">
        <f>_xlfn.IFNA(VLOOKUP(A1205,'ACCESS EXPORT'!$A:$AH,34,0),"-")</f>
        <v>Linda Hopkins</v>
      </c>
      <c r="S1205" s="4" t="str">
        <f>_xlfn.IFNA(VLOOKUP(A1205,'ACCESS EXPORT'!$A:$AI,35,0),"-")</f>
        <v>James Agee</v>
      </c>
      <c r="T1205" s="4" t="str">
        <f>_xlfn.IFNA(VLOOKUP(A1205,'ACCESS EXPORT'!$A:$AJ,36,0),"-")</f>
        <v>Wanda Cruz</v>
      </c>
      <c r="U1205" s="4" t="str">
        <f>_xlfn.IFNA(VLOOKUP(A1205,'ACCESS EXPORT'!$A:$AK,37,0),"-")</f>
        <v>Cerner</v>
      </c>
      <c r="V1205" s="4" t="str">
        <f>_xlfn.IFNA(VLOOKUP(A1205,'ACCESS EXPORT'!$A:$AL,38,0),"-")</f>
        <v>FHMG_FH OB SPECIALISTS</v>
      </c>
      <c r="W1205" s="4" t="str">
        <f>_xlfn.IFNA(VLOOKUP(A1205,'ACCESS EXPORT'!$A:$AM,39,0),"-")</f>
        <v/>
      </c>
      <c r="X1205" s="4" t="str">
        <f>_xlfn.IFNA(VLOOKUP(A1205,'ACCESS EXPORT'!$A:$AN,40,0),"-")</f>
        <v>Libia Villaquiran / Jenny Green</v>
      </c>
      <c r="Y1205" s="26" t="str">
        <f>_xlfn.IFNA(VLOOKUP(A1205,'ACCESS EXPORT'!A:AO,41,0),"")</f>
        <v>Andrea Brantley</v>
      </c>
      <c r="Z1205" s="26" t="str">
        <f>_xlfn.IFNA(VLOOKUP(A1205,'ACCESS EXPORT'!A:AP,42,0),"")</f>
        <v/>
      </c>
      <c r="AA1205" s="26" t="str">
        <f>_xlfn.IFNA(VLOOKUP(A1205,'ACCESS EXPORT'!A:AQ,43,0),"")</f>
        <v>Sara Channing</v>
      </c>
    </row>
    <row r="1206" spans="1:27" ht="18.75" x14ac:dyDescent="0.25">
      <c r="A1206" s="33">
        <v>306</v>
      </c>
      <c r="B1206" s="10">
        <v>1795</v>
      </c>
      <c r="C1206" s="7" t="str">
        <f ca="1">IFERROR(UPPER(IF(AND('ACCESS EXPORT'!AA1206="",'ACCESS EXPORT'!Z1206=""),VLOOKUP(A1206,'ACCESS EXPORT'!$A:$AF,32,FALSE),(IF('ACCESS EXPORT'!AA1206&lt;&gt;"",CONCATENATE(VLOOKUP(A1206,'ACCESS EXPORT'!$A:$AF,32,FALSE)," (Closed",TEXT('ACCESS EXPORT'!AA1206," MM/DD/YYY)")),IF(TODAY()&lt;(('ACCESS EXPORT'!Z1206)+30),CONCATENATE(VLOOKUP(A1206,'ACCESS EXPORT'!$A:$AF,32,FALSE)," (Opens",TEXT('ACCESS EXPORT'!Z1206," MM/DD/YYY)")),VLOOKUP(A1206,'ACCESS EXPORT'!$A:$AF,32,FALSE)))))),"-")</f>
        <v>ADVENTHEALTH MEDICAL GROUP OB HOSPITALISTS AT CENTRAL FLORIDA</v>
      </c>
      <c r="D1206" s="3" t="str">
        <f ca="1">IFERROR(UPPER(IF(AND('ACCESS EXPORT'!AA1206="",'ACCESS EXPORT'!Z1206=""),VLOOKUP(A1206,'ACCESS EXPORT'!$A:$AF,28,FALSE),(IF('ACCESS EXPORT'!AA1206&lt;&gt;"",CONCATENATE(VLOOKUP(A1206,'ACCESS EXPORT'!$A:$AF,28,FALSE)," (Closed",TEXT('ACCESS EXPORT'!AA1206," MM/DD/YYY)")),IF(TODAY()&lt;(('ACCESS EXPORT'!Z1206)+30),CONCATENATE(VLOOKUP(A1206,'ACCESS EXPORT'!$A:$AF,28,FALSE)," (Opens",TEXT('ACCESS EXPORT'!Z1206," MM/DD/YYY)")),VLOOKUP(A1206,'ACCESS EXPORT'!$A:$AF,28,FALSE)))))),"-")</f>
        <v>FLORIDA HOSPITAL OB HOSPITALIST - ALTAMONTE</v>
      </c>
      <c r="E1206" s="3" t="str">
        <f>VLOOKUP($A1206,'ACCESS EXPORT'!$A:$AF,3,FALSE)</f>
        <v>8290</v>
      </c>
      <c r="F1206" s="3" t="str">
        <f>UPPER(CONCATENATE(VLOOKUP(A1206,'ACCESS EXPORT'!$A:$AF,4,FALSE)," ",VLOOKUP(A1206,'ACCESS EXPORT'!$A:$AF,5,FALSE)," ",VLOOKUP(A1206,'ACCESS EXPORT'!$A:$AF,6,FALSE)," ",VLOOKUP(A1206,'ACCESS EXPORT'!$A:$AA,7,FALSE)," ",VLOOKUP(A1206,'ACCESS EXPORT'!$A:$AA,8,FALSE)))</f>
        <v>1801 LEE RD SUITE 165 WINTER PARK FL 32789</v>
      </c>
      <c r="G1206" s="4" t="str">
        <f>UPPER(VLOOKUP($A1206,'ACCESS EXPORT'!$A:$AF,9,FALSE))</f>
        <v>SEMINOLE</v>
      </c>
      <c r="H1206" s="4" t="str">
        <f>_xlfn.IFNA(VLOOKUP($B1206,'ACCESS EXPORT'!$B:$J,9,FALSE),"")</f>
        <v>HB</v>
      </c>
      <c r="I1206" s="3" t="str">
        <f>CONCATENATE("(P)",VLOOKUP($A1206,'ACCESS EXPORT'!$A:$AF,11,FALSE)," (F)",VLOOKUP($A1206,'ACCESS EXPORT'!$A:$AF,29,FALSE))</f>
        <v>(P)(407) 975-0406 (F)(407) 975-0407</v>
      </c>
      <c r="J1206" s="4" t="str">
        <f>UPPER(VLOOKUP($A1206,'ACCESS EXPORT'!$A:$AF,12,FALSE))</f>
        <v>OB HOSPITALIST</v>
      </c>
      <c r="K1206" s="4" t="str">
        <f>UPPER(VLOOKUP($A1206,'ACCESS EXPORT'!$A:$AF,13,FALSE))</f>
        <v>WILLIAM WINDER</v>
      </c>
      <c r="L1206" s="3" t="str">
        <f>IF(AND(VLOOKUP(A1206,'ACCESS EXPORT'!A:AE,1,0),'ACCESS EXPORT'!N1206=""),UPPER(CONCATENATE('ACCESS EXPORT'!AE1206)),IF(VLOOKUP(A1206,'ACCESS EXPORT'!A:AE,1,0),UPPER(CONCATENATE('ACCESS EXPORT'!N1206," "&amp;CHAR(10),'ACCESS EXPORT'!AE1206))))</f>
        <v>JAHAIRA BARBOT-JIMENEZ 
JESSICA GREVES (PRAC. AMDIN)</v>
      </c>
      <c r="M1206" s="4" t="str">
        <f>UPPER(VLOOKUP($A1206,'ACCESS EXPORT'!$A:$O,15,FALSE))</f>
        <v>CALEB FERGUSON (PM)</v>
      </c>
      <c r="N1206" s="4" t="str">
        <f ca="1">IF(AND('ACCESS EXPORT'!X1206="",'ACCESS EXPORT'!Y1206=""),IF('ACCESS EXPORT'!V1206&lt;&gt;"",(IF(TODAY()-'ACCESS EXPORT'!V1206&gt;=-60,UPPER(CONCATENATE(VLOOKUP(B1206,'ACCESS EXPORT'!$B:$P,15,FALSE),""&amp;CHAR(10)&amp;"(SEP",TEXT('ACCESS EXPORT'!V1206," MM/DD/YYY)"))),IF(TODAY()-'ACCESS EXPORT'!V1206&lt;0,UPPER(VLOOKUP(B1206,'ACCESS EXPORT'!$B:$P,15,FALSE)),UPPER(VLOOKUP(B1206,'ACCESS EXPORT'!$B:$P,15,FALSE))))),IF('ACCESS EXPORT'!U1206="",UPPER(VLOOKUP(B1206,'ACCESS EXPORT'!$B:$P,15,FALSE)),IF(TODAY()-'ACCESS EXPORT'!U1206&lt;=30,CONCATENATE(UPPER(VLOOKUP(B1206,'ACCESS EXPORT'!$B:$P,15,FALSE)),""&amp;CHAR(10)&amp;"(NEW",TEXT('ACCESS EXPORT'!U1206," MM/DD/YYY)")),IF(AND(TODAY()-'ACCESS EXPORT'!U1206&gt;30,TODAY()&gt;0),UPPER(VLOOKUP(B1206,'ACCESS EXPORT'!$B:$P,15,FALSE)))))),IF('ACCESS EXPORT'!Y1206&lt;&gt;"",UPPER(CONCATENATE(UPPER(VLOOKUP(B1206,'ACCESS EXPORT'!$B:$P,15,FALSE)),""&amp;CHAR(10)&amp;"(Transfer Out",TEXT('ACCESS EXPORT'!Y1206," MM/DD/YYY)"))),IF('ACCESS EXPORT'!X1206&lt;&gt;"",UPPER(CONCATENATE(UPPER(VLOOKUP(B1206,'ACCESS EXPORT'!$B:$P,15,FALSE)),""&amp;CHAR(10)&amp;"(Transfer In",TEXT('ACCESS EXPORT'!X1206," MM/DD/YYY)"))))))</f>
        <v>NIX, JAMES</v>
      </c>
      <c r="O1206" s="4" t="str">
        <f>_xlfn.IFNA(VLOOKUP(B1206,'ACCESS EXPORT'!$B:$Q,16,FALSE),"")</f>
        <v>MD</v>
      </c>
      <c r="P1206" s="4" t="str">
        <f>_xlfn.IFNA(VLOOKUP(B1206,'ACCESS EXPORT'!B:W,22,FALSE),"-")</f>
        <v>1376595017</v>
      </c>
      <c r="Q1206" s="4" t="str">
        <f>_xlfn.IFNA(VLOOKUP(A1206,'ACCESS EXPORT'!$A:$AG,33,0),"-")</f>
        <v>Aldis Leonardo</v>
      </c>
      <c r="R1206" s="4" t="str">
        <f>_xlfn.IFNA(VLOOKUP(A1206,'ACCESS EXPORT'!$A:$AH,34,0),"-")</f>
        <v>Linda Hopkins</v>
      </c>
      <c r="S1206" s="4" t="str">
        <f>_xlfn.IFNA(VLOOKUP(A1206,'ACCESS EXPORT'!$A:$AI,35,0),"-")</f>
        <v>James Agee</v>
      </c>
      <c r="T1206" s="4" t="str">
        <f>_xlfn.IFNA(VLOOKUP(A1206,'ACCESS EXPORT'!$A:$AJ,36,0),"-")</f>
        <v>Wanda Cruz</v>
      </c>
      <c r="U1206" s="4" t="str">
        <f>_xlfn.IFNA(VLOOKUP(A1206,'ACCESS EXPORT'!$A:$AK,37,0),"-")</f>
        <v>Cerner</v>
      </c>
      <c r="V1206" s="4" t="str">
        <f>_xlfn.IFNA(VLOOKUP(A1206,'ACCESS EXPORT'!$A:$AL,38,0),"-")</f>
        <v>FHMG_FH OB SPECIALISTS</v>
      </c>
      <c r="W1206" s="4" t="str">
        <f>_xlfn.IFNA(VLOOKUP(A1206,'ACCESS EXPORT'!$A:$AM,39,0),"-")</f>
        <v/>
      </c>
      <c r="X1206" s="4" t="str">
        <f>_xlfn.IFNA(VLOOKUP(A1206,'ACCESS EXPORT'!$A:$AN,40,0),"-")</f>
        <v>Libia Villaquiran / Jenny Green</v>
      </c>
      <c r="Y1206" s="26" t="str">
        <f>_xlfn.IFNA(VLOOKUP(A1206,'ACCESS EXPORT'!A:AO,41,0),"")</f>
        <v>Andrea Brantley</v>
      </c>
      <c r="Z1206" s="26" t="str">
        <f>_xlfn.IFNA(VLOOKUP(A1206,'ACCESS EXPORT'!A:AP,42,0),"")</f>
        <v/>
      </c>
      <c r="AA1206" s="26" t="str">
        <f>_xlfn.IFNA(VLOOKUP(A1206,'ACCESS EXPORT'!A:AQ,43,0),"")</f>
        <v>Sara Channing</v>
      </c>
    </row>
    <row r="1207" spans="1:27" ht="18.75" x14ac:dyDescent="0.25">
      <c r="A1207" s="33">
        <v>306</v>
      </c>
      <c r="B1207" s="10">
        <v>1952</v>
      </c>
      <c r="C1207" s="7" t="str">
        <f ca="1">IFERROR(UPPER(IF(AND('ACCESS EXPORT'!AA1207="",'ACCESS EXPORT'!Z1207=""),VLOOKUP(A1207,'ACCESS EXPORT'!$A:$AF,32,FALSE),(IF('ACCESS EXPORT'!AA1207&lt;&gt;"",CONCATENATE(VLOOKUP(A1207,'ACCESS EXPORT'!$A:$AF,32,FALSE)," (Closed",TEXT('ACCESS EXPORT'!AA1207," MM/DD/YYY)")),IF(TODAY()&lt;(('ACCESS EXPORT'!Z1207)+30),CONCATENATE(VLOOKUP(A1207,'ACCESS EXPORT'!$A:$AF,32,FALSE)," (Opens",TEXT('ACCESS EXPORT'!Z1207," MM/DD/YYY)")),VLOOKUP(A1207,'ACCESS EXPORT'!$A:$AF,32,FALSE)))))),"-")</f>
        <v>ADVENTHEALTH MEDICAL GROUP OB HOSPITALISTS AT CENTRAL FLORIDA</v>
      </c>
      <c r="D1207" s="3" t="str">
        <f ca="1">IFERROR(UPPER(IF(AND('ACCESS EXPORT'!AA1207="",'ACCESS EXPORT'!Z1207=""),VLOOKUP(A1207,'ACCESS EXPORT'!$A:$AF,28,FALSE),(IF('ACCESS EXPORT'!AA1207&lt;&gt;"",CONCATENATE(VLOOKUP(A1207,'ACCESS EXPORT'!$A:$AF,28,FALSE)," (Closed",TEXT('ACCESS EXPORT'!AA1207," MM/DD/YYY)")),IF(TODAY()&lt;(('ACCESS EXPORT'!Z1207)+30),CONCATENATE(VLOOKUP(A1207,'ACCESS EXPORT'!$A:$AF,28,FALSE)," (Opens",TEXT('ACCESS EXPORT'!Z1207," MM/DD/YYY)")),VLOOKUP(A1207,'ACCESS EXPORT'!$A:$AF,28,FALSE)))))),"-")</f>
        <v>FLORIDA HOSPITAL OB HOSPITALIST - ALTAMONTE</v>
      </c>
      <c r="E1207" s="3" t="str">
        <f>VLOOKUP($A1207,'ACCESS EXPORT'!$A:$AF,3,FALSE)</f>
        <v>8290</v>
      </c>
      <c r="F1207" s="3" t="str">
        <f>UPPER(CONCATENATE(VLOOKUP(A1207,'ACCESS EXPORT'!$A:$AF,4,FALSE)," ",VLOOKUP(A1207,'ACCESS EXPORT'!$A:$AF,5,FALSE)," ",VLOOKUP(A1207,'ACCESS EXPORT'!$A:$AF,6,FALSE)," ",VLOOKUP(A1207,'ACCESS EXPORT'!$A:$AA,7,FALSE)," ",VLOOKUP(A1207,'ACCESS EXPORT'!$A:$AA,8,FALSE)))</f>
        <v>1801 LEE RD SUITE 165 WINTER PARK FL 32789</v>
      </c>
      <c r="G1207" s="4" t="str">
        <f>UPPER(VLOOKUP($A1207,'ACCESS EXPORT'!$A:$AF,9,FALSE))</f>
        <v>SEMINOLE</v>
      </c>
      <c r="H1207" s="4" t="str">
        <f>_xlfn.IFNA(VLOOKUP($B1207,'ACCESS EXPORT'!$B:$J,9,FALSE),"")</f>
        <v>HB</v>
      </c>
      <c r="I1207" s="3" t="str">
        <f>CONCATENATE("(P)",VLOOKUP($A1207,'ACCESS EXPORT'!$A:$AF,11,FALSE)," (F)",VLOOKUP($A1207,'ACCESS EXPORT'!$A:$AF,29,FALSE))</f>
        <v>(P)(407) 975-0406 (F)(407) 975-0407</v>
      </c>
      <c r="J1207" s="4" t="str">
        <f>UPPER(VLOOKUP($A1207,'ACCESS EXPORT'!$A:$AF,12,FALSE))</f>
        <v>OB HOSPITALIST</v>
      </c>
      <c r="K1207" s="4" t="str">
        <f>UPPER(VLOOKUP($A1207,'ACCESS EXPORT'!$A:$AF,13,FALSE))</f>
        <v>WILLIAM WINDER</v>
      </c>
      <c r="L1207" s="3" t="str">
        <f>IF(AND(VLOOKUP(A1207,'ACCESS EXPORT'!A:AE,1,0),'ACCESS EXPORT'!N1207=""),UPPER(CONCATENATE('ACCESS EXPORT'!AE1207)),IF(VLOOKUP(A1207,'ACCESS EXPORT'!A:AE,1,0),UPPER(CONCATENATE('ACCESS EXPORT'!N1207," "&amp;CHAR(10),'ACCESS EXPORT'!AE1207))))</f>
        <v>JAHAIRA BARBOT-JIMENEZ 
JESSICA GREVES (PRAC. AMDIN)</v>
      </c>
      <c r="M1207" s="4" t="str">
        <f>UPPER(VLOOKUP($A1207,'ACCESS EXPORT'!$A:$O,15,FALSE))</f>
        <v>CALEB FERGUSON (PM)</v>
      </c>
      <c r="N1207" s="4" t="str">
        <f ca="1">IF(AND('ACCESS EXPORT'!X1207="",'ACCESS EXPORT'!Y1207=""),IF('ACCESS EXPORT'!V1207&lt;&gt;"",(IF(TODAY()-'ACCESS EXPORT'!V1207&gt;=-60,UPPER(CONCATENATE(VLOOKUP(B1207,'ACCESS EXPORT'!$B:$P,15,FALSE),""&amp;CHAR(10)&amp;"(SEP",TEXT('ACCESS EXPORT'!V1207," MM/DD/YYY)"))),IF(TODAY()-'ACCESS EXPORT'!V1207&lt;0,UPPER(VLOOKUP(B1207,'ACCESS EXPORT'!$B:$P,15,FALSE)),UPPER(VLOOKUP(B1207,'ACCESS EXPORT'!$B:$P,15,FALSE))))),IF('ACCESS EXPORT'!U1207="",UPPER(VLOOKUP(B1207,'ACCESS EXPORT'!$B:$P,15,FALSE)),IF(TODAY()-'ACCESS EXPORT'!U1207&lt;=30,CONCATENATE(UPPER(VLOOKUP(B1207,'ACCESS EXPORT'!$B:$P,15,FALSE)),""&amp;CHAR(10)&amp;"(NEW",TEXT('ACCESS EXPORT'!U1207," MM/DD/YYY)")),IF(AND(TODAY()-'ACCESS EXPORT'!U1207&gt;30,TODAY()&gt;0),UPPER(VLOOKUP(B1207,'ACCESS EXPORT'!$B:$P,15,FALSE)))))),IF('ACCESS EXPORT'!Y1207&lt;&gt;"",UPPER(CONCATENATE(UPPER(VLOOKUP(B1207,'ACCESS EXPORT'!$B:$P,15,FALSE)),""&amp;CHAR(10)&amp;"(Transfer Out",TEXT('ACCESS EXPORT'!Y1207," MM/DD/YYY)"))),IF('ACCESS EXPORT'!X1207&lt;&gt;"",UPPER(CONCATENATE(UPPER(VLOOKUP(B1207,'ACCESS EXPORT'!$B:$P,15,FALSE)),""&amp;CHAR(10)&amp;"(Transfer In",TEXT('ACCESS EXPORT'!X1207," MM/DD/YYY)"))))))</f>
        <v>FERNANDEZ SIFRE, LUIS</v>
      </c>
      <c r="O1207" s="4" t="str">
        <f>_xlfn.IFNA(VLOOKUP(B1207,'ACCESS EXPORT'!$B:$Q,16,FALSE),"")</f>
        <v>MD</v>
      </c>
      <c r="P1207" s="4" t="str">
        <f>_xlfn.IFNA(VLOOKUP(B1207,'ACCESS EXPORT'!B:W,22,FALSE),"-")</f>
        <v>1801862040</v>
      </c>
      <c r="Q1207" s="4" t="str">
        <f>_xlfn.IFNA(VLOOKUP(A1207,'ACCESS EXPORT'!$A:$AG,33,0),"-")</f>
        <v>Aldis Leonardo</v>
      </c>
      <c r="R1207" s="4" t="str">
        <f>_xlfn.IFNA(VLOOKUP(A1207,'ACCESS EXPORT'!$A:$AH,34,0),"-")</f>
        <v>Linda Hopkins</v>
      </c>
      <c r="S1207" s="4" t="str">
        <f>_xlfn.IFNA(VLOOKUP(A1207,'ACCESS EXPORT'!$A:$AI,35,0),"-")</f>
        <v>James Agee</v>
      </c>
      <c r="T1207" s="4" t="str">
        <f>_xlfn.IFNA(VLOOKUP(A1207,'ACCESS EXPORT'!$A:$AJ,36,0),"-")</f>
        <v>Wanda Cruz</v>
      </c>
      <c r="U1207" s="4" t="str">
        <f>_xlfn.IFNA(VLOOKUP(A1207,'ACCESS EXPORT'!$A:$AK,37,0),"-")</f>
        <v>Cerner</v>
      </c>
      <c r="V1207" s="4" t="str">
        <f>_xlfn.IFNA(VLOOKUP(A1207,'ACCESS EXPORT'!$A:$AL,38,0),"-")</f>
        <v>FHMG_FH OB SPECIALISTS</v>
      </c>
      <c r="W1207" s="4" t="str">
        <f>_xlfn.IFNA(VLOOKUP(A1207,'ACCESS EXPORT'!$A:$AM,39,0),"-")</f>
        <v/>
      </c>
      <c r="X1207" s="4" t="str">
        <f>_xlfn.IFNA(VLOOKUP(A1207,'ACCESS EXPORT'!$A:$AN,40,0),"-")</f>
        <v>Libia Villaquiran / Jenny Green</v>
      </c>
      <c r="Y1207" s="26" t="str">
        <f>_xlfn.IFNA(VLOOKUP(A1207,'ACCESS EXPORT'!A:AO,41,0),"")</f>
        <v>Andrea Brantley</v>
      </c>
      <c r="Z1207" s="26" t="str">
        <f>_xlfn.IFNA(VLOOKUP(A1207,'ACCESS EXPORT'!A:AP,42,0),"")</f>
        <v/>
      </c>
      <c r="AA1207" s="26" t="str">
        <f>_xlfn.IFNA(VLOOKUP(A1207,'ACCESS EXPORT'!A:AQ,43,0),"")</f>
        <v>Sara Channing</v>
      </c>
    </row>
    <row r="1208" spans="1:27" ht="18.75" x14ac:dyDescent="0.25">
      <c r="A1208" s="33">
        <v>297</v>
      </c>
      <c r="B1208" s="10">
        <v>1402</v>
      </c>
      <c r="C1208" s="7" t="str">
        <f ca="1">IFERROR(UPPER(IF(AND('ACCESS EXPORT'!AA1208="",'ACCESS EXPORT'!Z1208=""),VLOOKUP(A1208,'ACCESS EXPORT'!$A:$AF,32,FALSE),(IF('ACCESS EXPORT'!AA1208&lt;&gt;"",CONCATENATE(VLOOKUP(A1208,'ACCESS EXPORT'!$A:$AF,32,FALSE)," (Closed",TEXT('ACCESS EXPORT'!AA1208," MM/DD/YYY)")),IF(TODAY()&lt;(('ACCESS EXPORT'!Z1208)+30),CONCATENATE(VLOOKUP(A1208,'ACCESS EXPORT'!$A:$AF,32,FALSE)," (Opens",TEXT('ACCESS EXPORT'!Z1208," MM/DD/YYY)")),VLOOKUP(A1208,'ACCESS EXPORT'!$A:$AF,32,FALSE)))))),"-")</f>
        <v>ADVENTHEALTH MEDICAL GROUP OB HOSPITALISTS AT CENTRAL FLORIDA</v>
      </c>
      <c r="D1208" s="3" t="str">
        <f ca="1">IFERROR(UPPER(IF(AND('ACCESS EXPORT'!AA1208="",'ACCESS EXPORT'!Z1208=""),VLOOKUP(A1208,'ACCESS EXPORT'!$A:$AF,28,FALSE),(IF('ACCESS EXPORT'!AA1208&lt;&gt;"",CONCATENATE(VLOOKUP(A1208,'ACCESS EXPORT'!$A:$AF,28,FALSE)," (Closed",TEXT('ACCESS EXPORT'!AA1208," MM/DD/YYY)")),IF(TODAY()&lt;(('ACCESS EXPORT'!Z1208)+30),CONCATENATE(VLOOKUP(A1208,'ACCESS EXPORT'!$A:$AF,28,FALSE)," (Opens",TEXT('ACCESS EXPORT'!Z1208," MM/DD/YYY)")),VLOOKUP(A1208,'ACCESS EXPORT'!$A:$AF,28,FALSE)))))),"-")</f>
        <v>FLORIDA HOSPITAL OB SPECIALISTS - CELEBRATION</v>
      </c>
      <c r="E1208" s="3" t="str">
        <f>VLOOKUP($A1208,'ACCESS EXPORT'!$A:$AF,3,FALSE)</f>
        <v>8310</v>
      </c>
      <c r="F1208" s="3" t="str">
        <f>UPPER(CONCATENATE(VLOOKUP(A1208,'ACCESS EXPORT'!$A:$AF,4,FALSE)," ",VLOOKUP(A1208,'ACCESS EXPORT'!$A:$AF,5,FALSE)," ",VLOOKUP(A1208,'ACCESS EXPORT'!$A:$AF,6,FALSE)," ",VLOOKUP(A1208,'ACCESS EXPORT'!$A:$AA,7,FALSE)," ",VLOOKUP(A1208,'ACCESS EXPORT'!$A:$AA,8,FALSE)))</f>
        <v>400 CELEBRATION PL  CELEBRATION FL 34747</v>
      </c>
      <c r="G1208" s="4" t="str">
        <f>UPPER(VLOOKUP($A1208,'ACCESS EXPORT'!$A:$AF,9,FALSE))</f>
        <v>OSCEOLA</v>
      </c>
      <c r="H1208" s="4" t="str">
        <f>_xlfn.IFNA(VLOOKUP($B1208,'ACCESS EXPORT'!$B:$J,9,FALSE),"")</f>
        <v>HB</v>
      </c>
      <c r="I1208" s="3" t="str">
        <f>CONCATENATE("(P)",VLOOKUP($A1208,'ACCESS EXPORT'!$A:$AF,11,FALSE)," (F)",VLOOKUP($A1208,'ACCESS EXPORT'!$A:$AF,29,FALSE))</f>
        <v>(P)(407) 975-0406 (F)(407) 975-0407</v>
      </c>
      <c r="J1208" s="4" t="str">
        <f>UPPER(VLOOKUP($A1208,'ACCESS EXPORT'!$A:$AF,12,FALSE))</f>
        <v>OB HOSPITALIST</v>
      </c>
      <c r="K1208" s="4" t="str">
        <f>UPPER(VLOOKUP($A1208,'ACCESS EXPORT'!$A:$AF,13,FALSE))</f>
        <v>WILLIAM WINDER</v>
      </c>
      <c r="L1208" s="3" t="str">
        <f>IF(AND(VLOOKUP(A1208,'ACCESS EXPORT'!A:AE,1,0),'ACCESS EXPORT'!N1208=""),UPPER(CONCATENATE('ACCESS EXPORT'!AE1208)),IF(VLOOKUP(A1208,'ACCESS EXPORT'!A:AE,1,0),UPPER(CONCATENATE('ACCESS EXPORT'!N1208," "&amp;CHAR(10),'ACCESS EXPORT'!AE1208))))</f>
        <v>JAHAIRA BARBOT-JIMENEZ 
JESSICA GREVES (PRAC. AMDIN)</v>
      </c>
      <c r="M1208" s="4" t="str">
        <f>UPPER(VLOOKUP($A1208,'ACCESS EXPORT'!$A:$O,15,FALSE))</f>
        <v>CALEB FERGUSON (PM)</v>
      </c>
      <c r="N1208" s="4" t="str">
        <f ca="1">IF(AND('ACCESS EXPORT'!X1208="",'ACCESS EXPORT'!Y1208=""),IF('ACCESS EXPORT'!V1208&lt;&gt;"",(IF(TODAY()-'ACCESS EXPORT'!V1208&gt;=-60,UPPER(CONCATENATE(VLOOKUP(B1208,'ACCESS EXPORT'!$B:$P,15,FALSE),""&amp;CHAR(10)&amp;"(SEP",TEXT('ACCESS EXPORT'!V1208," MM/DD/YYY)"))),IF(TODAY()-'ACCESS EXPORT'!V1208&lt;0,UPPER(VLOOKUP(B1208,'ACCESS EXPORT'!$B:$P,15,FALSE)),UPPER(VLOOKUP(B1208,'ACCESS EXPORT'!$B:$P,15,FALSE))))),IF('ACCESS EXPORT'!U1208="",UPPER(VLOOKUP(B1208,'ACCESS EXPORT'!$B:$P,15,FALSE)),IF(TODAY()-'ACCESS EXPORT'!U1208&lt;=30,CONCATENATE(UPPER(VLOOKUP(B1208,'ACCESS EXPORT'!$B:$P,15,FALSE)),""&amp;CHAR(10)&amp;"(NEW",TEXT('ACCESS EXPORT'!U1208," MM/DD/YYY)")),IF(AND(TODAY()-'ACCESS EXPORT'!U1208&gt;30,TODAY()&gt;0),UPPER(VLOOKUP(B1208,'ACCESS EXPORT'!$B:$P,15,FALSE)))))),IF('ACCESS EXPORT'!Y1208&lt;&gt;"",UPPER(CONCATENATE(UPPER(VLOOKUP(B1208,'ACCESS EXPORT'!$B:$P,15,FALSE)),""&amp;CHAR(10)&amp;"(Transfer Out",TEXT('ACCESS EXPORT'!Y1208," MM/DD/YYY)"))),IF('ACCESS EXPORT'!X1208&lt;&gt;"",UPPER(CONCATENATE(UPPER(VLOOKUP(B1208,'ACCESS EXPORT'!$B:$P,15,FALSE)),""&amp;CHAR(10)&amp;"(Transfer In",TEXT('ACCESS EXPORT'!X1208," MM/DD/YYY)"))))))</f>
        <v>KJERULFF, ESENAM LUCINDA</v>
      </c>
      <c r="O1208" s="4" t="str">
        <f>_xlfn.IFNA(VLOOKUP(B1208,'ACCESS EXPORT'!$B:$Q,16,FALSE),"")</f>
        <v>MD</v>
      </c>
      <c r="P1208" s="4" t="str">
        <f>_xlfn.IFNA(VLOOKUP(B1208,'ACCESS EXPORT'!B:W,22,FALSE),"-")</f>
        <v>1215138847</v>
      </c>
      <c r="Q1208" s="4" t="str">
        <f>_xlfn.IFNA(VLOOKUP(A1208,'ACCESS EXPORT'!$A:$AG,33,0),"-")</f>
        <v>Amanda Hernandez</v>
      </c>
      <c r="R1208" s="4" t="str">
        <f>_xlfn.IFNA(VLOOKUP(A1208,'ACCESS EXPORT'!$A:$AH,34,0),"-")</f>
        <v>Linda Hopkins</v>
      </c>
      <c r="S1208" s="4" t="str">
        <f>_xlfn.IFNA(VLOOKUP(A1208,'ACCESS EXPORT'!$A:$AI,35,0),"-")</f>
        <v>James Agee</v>
      </c>
      <c r="T1208" s="4" t="str">
        <f>_xlfn.IFNA(VLOOKUP(A1208,'ACCESS EXPORT'!$A:$AJ,36,0),"-")</f>
        <v>Wanda Cruz</v>
      </c>
      <c r="U1208" s="4" t="str">
        <f>_xlfn.IFNA(VLOOKUP(A1208,'ACCESS EXPORT'!$A:$AK,37,0),"-")</f>
        <v>Cerner</v>
      </c>
      <c r="V1208" s="4" t="str">
        <f>_xlfn.IFNA(VLOOKUP(A1208,'ACCESS EXPORT'!$A:$AL,38,0),"-")</f>
        <v>FHMG_FH OB SPECIALISTS</v>
      </c>
      <c r="W1208" s="4" t="str">
        <f>_xlfn.IFNA(VLOOKUP(A1208,'ACCESS EXPORT'!$A:$AM,39,0),"-")</f>
        <v/>
      </c>
      <c r="X1208" s="4" t="str">
        <f>_xlfn.IFNA(VLOOKUP(A1208,'ACCESS EXPORT'!$A:$AN,40,0),"-")</f>
        <v>Libia Villaquiran / Jenny Green</v>
      </c>
      <c r="Y1208" s="26" t="str">
        <f>_xlfn.IFNA(VLOOKUP(A1208,'ACCESS EXPORT'!A:AO,41,0),"")</f>
        <v>Andrea Brantley</v>
      </c>
      <c r="Z1208" s="26" t="str">
        <f>_xlfn.IFNA(VLOOKUP(A1208,'ACCESS EXPORT'!A:AP,42,0),"")</f>
        <v/>
      </c>
      <c r="AA1208" s="26" t="str">
        <f>_xlfn.IFNA(VLOOKUP(A1208,'ACCESS EXPORT'!A:AQ,43,0),"")</f>
        <v>Sara Channing</v>
      </c>
    </row>
    <row r="1209" spans="1:27" ht="18.75" x14ac:dyDescent="0.25">
      <c r="A1209" s="33">
        <v>297</v>
      </c>
      <c r="B1209" s="10">
        <v>1406</v>
      </c>
      <c r="C1209" s="7" t="str">
        <f ca="1">IFERROR(UPPER(IF(AND('ACCESS EXPORT'!AA1209="",'ACCESS EXPORT'!Z1209=""),VLOOKUP(A1209,'ACCESS EXPORT'!$A:$AF,32,FALSE),(IF('ACCESS EXPORT'!AA1209&lt;&gt;"",CONCATENATE(VLOOKUP(A1209,'ACCESS EXPORT'!$A:$AF,32,FALSE)," (Closed",TEXT('ACCESS EXPORT'!AA1209," MM/DD/YYY)")),IF(TODAY()&lt;(('ACCESS EXPORT'!Z1209)+30),CONCATENATE(VLOOKUP(A1209,'ACCESS EXPORT'!$A:$AF,32,FALSE)," (Opens",TEXT('ACCESS EXPORT'!Z1209," MM/DD/YYY)")),VLOOKUP(A1209,'ACCESS EXPORT'!$A:$AF,32,FALSE)))))),"-")</f>
        <v>ADVENTHEALTH MEDICAL GROUP OB HOSPITALISTS AT CENTRAL FLORIDA</v>
      </c>
      <c r="D1209" s="3" t="str">
        <f ca="1">IFERROR(UPPER(IF(AND('ACCESS EXPORT'!AA1209="",'ACCESS EXPORT'!Z1209=""),VLOOKUP(A1209,'ACCESS EXPORT'!$A:$AF,28,FALSE),(IF('ACCESS EXPORT'!AA1209&lt;&gt;"",CONCATENATE(VLOOKUP(A1209,'ACCESS EXPORT'!$A:$AF,28,FALSE)," (Closed",TEXT('ACCESS EXPORT'!AA1209," MM/DD/YYY)")),IF(TODAY()&lt;(('ACCESS EXPORT'!Z1209)+30),CONCATENATE(VLOOKUP(A1209,'ACCESS EXPORT'!$A:$AF,28,FALSE)," (Opens",TEXT('ACCESS EXPORT'!Z1209," MM/DD/YYY)")),VLOOKUP(A1209,'ACCESS EXPORT'!$A:$AF,28,FALSE)))))),"-")</f>
        <v>FLORIDA HOSPITAL OB SPECIALISTS - CELEBRATION</v>
      </c>
      <c r="E1209" s="3" t="str">
        <f>VLOOKUP($A1209,'ACCESS EXPORT'!$A:$AF,3,FALSE)</f>
        <v>8310</v>
      </c>
      <c r="F1209" s="3" t="str">
        <f>UPPER(CONCATENATE(VLOOKUP(A1209,'ACCESS EXPORT'!$A:$AF,4,FALSE)," ",VLOOKUP(A1209,'ACCESS EXPORT'!$A:$AF,5,FALSE)," ",VLOOKUP(A1209,'ACCESS EXPORT'!$A:$AF,6,FALSE)," ",VLOOKUP(A1209,'ACCESS EXPORT'!$A:$AA,7,FALSE)," ",VLOOKUP(A1209,'ACCESS EXPORT'!$A:$AA,8,FALSE)))</f>
        <v>400 CELEBRATION PL  CELEBRATION FL 34747</v>
      </c>
      <c r="G1209" s="4" t="str">
        <f>UPPER(VLOOKUP($A1209,'ACCESS EXPORT'!$A:$AF,9,FALSE))</f>
        <v>OSCEOLA</v>
      </c>
      <c r="H1209" s="4" t="str">
        <f>_xlfn.IFNA(VLOOKUP($B1209,'ACCESS EXPORT'!$B:$J,9,FALSE),"")</f>
        <v>HB</v>
      </c>
      <c r="I1209" s="3" t="str">
        <f>CONCATENATE("(P)",VLOOKUP($A1209,'ACCESS EXPORT'!$A:$AF,11,FALSE)," (F)",VLOOKUP($A1209,'ACCESS EXPORT'!$A:$AF,29,FALSE))</f>
        <v>(P)(407) 975-0406 (F)(407) 975-0407</v>
      </c>
      <c r="J1209" s="4" t="str">
        <f>UPPER(VLOOKUP($A1209,'ACCESS EXPORT'!$A:$AF,12,FALSE))</f>
        <v>OB HOSPITALIST</v>
      </c>
      <c r="K1209" s="4" t="str">
        <f>UPPER(VLOOKUP($A1209,'ACCESS EXPORT'!$A:$AF,13,FALSE))</f>
        <v>WILLIAM WINDER</v>
      </c>
      <c r="L1209" s="3" t="str">
        <f>IF(AND(VLOOKUP(A1209,'ACCESS EXPORT'!A:AE,1,0),'ACCESS EXPORT'!N1209=""),UPPER(CONCATENATE('ACCESS EXPORT'!AE1209)),IF(VLOOKUP(A1209,'ACCESS EXPORT'!A:AE,1,0),UPPER(CONCATENATE('ACCESS EXPORT'!N1209," "&amp;CHAR(10),'ACCESS EXPORT'!AE1209))))</f>
        <v>JAHAIRA BARBOT-JIMENEZ 
JESSICA GREVES (PRAC. AMDIN)</v>
      </c>
      <c r="M1209" s="4" t="str">
        <f>UPPER(VLOOKUP($A1209,'ACCESS EXPORT'!$A:$O,15,FALSE))</f>
        <v>CALEB FERGUSON (PM)</v>
      </c>
      <c r="N1209" s="4" t="str">
        <f ca="1">IF(AND('ACCESS EXPORT'!X1209="",'ACCESS EXPORT'!Y1209=""),IF('ACCESS EXPORT'!V1209&lt;&gt;"",(IF(TODAY()-'ACCESS EXPORT'!V1209&gt;=-60,UPPER(CONCATENATE(VLOOKUP(B1209,'ACCESS EXPORT'!$B:$P,15,FALSE),""&amp;CHAR(10)&amp;"(SEP",TEXT('ACCESS EXPORT'!V1209," MM/DD/YYY)"))),IF(TODAY()-'ACCESS EXPORT'!V1209&lt;0,UPPER(VLOOKUP(B1209,'ACCESS EXPORT'!$B:$P,15,FALSE)),UPPER(VLOOKUP(B1209,'ACCESS EXPORT'!$B:$P,15,FALSE))))),IF('ACCESS EXPORT'!U1209="",UPPER(VLOOKUP(B1209,'ACCESS EXPORT'!$B:$P,15,FALSE)),IF(TODAY()-'ACCESS EXPORT'!U1209&lt;=30,CONCATENATE(UPPER(VLOOKUP(B1209,'ACCESS EXPORT'!$B:$P,15,FALSE)),""&amp;CHAR(10)&amp;"(NEW",TEXT('ACCESS EXPORT'!U1209," MM/DD/YYY)")),IF(AND(TODAY()-'ACCESS EXPORT'!U1209&gt;30,TODAY()&gt;0),UPPER(VLOOKUP(B1209,'ACCESS EXPORT'!$B:$P,15,FALSE)))))),IF('ACCESS EXPORT'!Y1209&lt;&gt;"",UPPER(CONCATENATE(UPPER(VLOOKUP(B1209,'ACCESS EXPORT'!$B:$P,15,FALSE)),""&amp;CHAR(10)&amp;"(Transfer Out",TEXT('ACCESS EXPORT'!Y1209," MM/DD/YYY)"))),IF('ACCESS EXPORT'!X1209&lt;&gt;"",UPPER(CONCATENATE(UPPER(VLOOKUP(B1209,'ACCESS EXPORT'!$B:$P,15,FALSE)),""&amp;CHAR(10)&amp;"(Transfer In",TEXT('ACCESS EXPORT'!X1209," MM/DD/YYY)"))))))</f>
        <v>SWOBODA, JENNIFER</v>
      </c>
      <c r="O1209" s="4" t="str">
        <f>_xlfn.IFNA(VLOOKUP(B1209,'ACCESS EXPORT'!$B:$Q,16,FALSE),"")</f>
        <v>MD</v>
      </c>
      <c r="P1209" s="4" t="str">
        <f>_xlfn.IFNA(VLOOKUP(B1209,'ACCESS EXPORT'!B:W,22,FALSE),"-")</f>
        <v>1427093145</v>
      </c>
      <c r="Q1209" s="4" t="str">
        <f>_xlfn.IFNA(VLOOKUP(A1209,'ACCESS EXPORT'!$A:$AG,33,0),"-")</f>
        <v>Amanda Hernandez</v>
      </c>
      <c r="R1209" s="4" t="str">
        <f>_xlfn.IFNA(VLOOKUP(A1209,'ACCESS EXPORT'!$A:$AH,34,0),"-")</f>
        <v>Linda Hopkins</v>
      </c>
      <c r="S1209" s="4" t="str">
        <f>_xlfn.IFNA(VLOOKUP(A1209,'ACCESS EXPORT'!$A:$AI,35,0),"-")</f>
        <v>James Agee</v>
      </c>
      <c r="T1209" s="4" t="str">
        <f>_xlfn.IFNA(VLOOKUP(A1209,'ACCESS EXPORT'!$A:$AJ,36,0),"-")</f>
        <v>Wanda Cruz</v>
      </c>
      <c r="U1209" s="4" t="str">
        <f>_xlfn.IFNA(VLOOKUP(A1209,'ACCESS EXPORT'!$A:$AK,37,0),"-")</f>
        <v>Cerner</v>
      </c>
      <c r="V1209" s="4" t="str">
        <f>_xlfn.IFNA(VLOOKUP(A1209,'ACCESS EXPORT'!$A:$AL,38,0),"-")</f>
        <v>FHMG_FH OB SPECIALISTS</v>
      </c>
      <c r="W1209" s="4" t="str">
        <f>_xlfn.IFNA(VLOOKUP(A1209,'ACCESS EXPORT'!$A:$AM,39,0),"-")</f>
        <v/>
      </c>
      <c r="X1209" s="4" t="str">
        <f>_xlfn.IFNA(VLOOKUP(A1209,'ACCESS EXPORT'!$A:$AN,40,0),"-")</f>
        <v>Libia Villaquiran / Jenny Green</v>
      </c>
      <c r="Y1209" s="26" t="str">
        <f>_xlfn.IFNA(VLOOKUP(A1209,'ACCESS EXPORT'!A:AO,41,0),"")</f>
        <v>Andrea Brantley</v>
      </c>
      <c r="Z1209" s="26" t="str">
        <f>_xlfn.IFNA(VLOOKUP(A1209,'ACCESS EXPORT'!A:AP,42,0),"")</f>
        <v/>
      </c>
      <c r="AA1209" s="26" t="str">
        <f>_xlfn.IFNA(VLOOKUP(A1209,'ACCESS EXPORT'!A:AQ,43,0),"")</f>
        <v>Sara Channing</v>
      </c>
    </row>
    <row r="1210" spans="1:27" ht="18.75" x14ac:dyDescent="0.25">
      <c r="A1210" s="33">
        <v>297</v>
      </c>
      <c r="B1210" s="10">
        <v>1404</v>
      </c>
      <c r="C1210" s="7" t="str">
        <f ca="1">IFERROR(UPPER(IF(AND('ACCESS EXPORT'!AA1210="",'ACCESS EXPORT'!Z1210=""),VLOOKUP(A1210,'ACCESS EXPORT'!$A:$AF,32,FALSE),(IF('ACCESS EXPORT'!AA1210&lt;&gt;"",CONCATENATE(VLOOKUP(A1210,'ACCESS EXPORT'!$A:$AF,32,FALSE)," (Closed",TEXT('ACCESS EXPORT'!AA1210," MM/DD/YYY)")),IF(TODAY()&lt;(('ACCESS EXPORT'!Z1210)+30),CONCATENATE(VLOOKUP(A1210,'ACCESS EXPORT'!$A:$AF,32,FALSE)," (Opens",TEXT('ACCESS EXPORT'!Z1210," MM/DD/YYY)")),VLOOKUP(A1210,'ACCESS EXPORT'!$A:$AF,32,FALSE)))))),"-")</f>
        <v>ADVENTHEALTH MEDICAL GROUP OB HOSPITALISTS AT CENTRAL FLORIDA</v>
      </c>
      <c r="D1210" s="3" t="str">
        <f ca="1">IFERROR(UPPER(IF(AND('ACCESS EXPORT'!AA1210="",'ACCESS EXPORT'!Z1210=""),VLOOKUP(A1210,'ACCESS EXPORT'!$A:$AF,28,FALSE),(IF('ACCESS EXPORT'!AA1210&lt;&gt;"",CONCATENATE(VLOOKUP(A1210,'ACCESS EXPORT'!$A:$AF,28,FALSE)," (Closed",TEXT('ACCESS EXPORT'!AA1210," MM/DD/YYY)")),IF(TODAY()&lt;(('ACCESS EXPORT'!Z1210)+30),CONCATENATE(VLOOKUP(A1210,'ACCESS EXPORT'!$A:$AF,28,FALSE)," (Opens",TEXT('ACCESS EXPORT'!Z1210," MM/DD/YYY)")),VLOOKUP(A1210,'ACCESS EXPORT'!$A:$AF,28,FALSE)))))),"-")</f>
        <v>FLORIDA HOSPITAL OB SPECIALISTS - CELEBRATION</v>
      </c>
      <c r="E1210" s="3" t="str">
        <f>VLOOKUP($A1210,'ACCESS EXPORT'!$A:$AF,3,FALSE)</f>
        <v>8310</v>
      </c>
      <c r="F1210" s="3" t="str">
        <f>UPPER(CONCATENATE(VLOOKUP(A1210,'ACCESS EXPORT'!$A:$AF,4,FALSE)," ",VLOOKUP(A1210,'ACCESS EXPORT'!$A:$AF,5,FALSE)," ",VLOOKUP(A1210,'ACCESS EXPORT'!$A:$AF,6,FALSE)," ",VLOOKUP(A1210,'ACCESS EXPORT'!$A:$AA,7,FALSE)," ",VLOOKUP(A1210,'ACCESS EXPORT'!$A:$AA,8,FALSE)))</f>
        <v>400 CELEBRATION PL  CELEBRATION FL 34747</v>
      </c>
      <c r="G1210" s="4" t="str">
        <f>UPPER(VLOOKUP($A1210,'ACCESS EXPORT'!$A:$AF,9,FALSE))</f>
        <v>OSCEOLA</v>
      </c>
      <c r="H1210" s="4" t="str">
        <f>_xlfn.IFNA(VLOOKUP($B1210,'ACCESS EXPORT'!$B:$J,9,FALSE),"")</f>
        <v>HB</v>
      </c>
      <c r="I1210" s="3" t="str">
        <f>CONCATENATE("(P)",VLOOKUP($A1210,'ACCESS EXPORT'!$A:$AF,11,FALSE)," (F)",VLOOKUP($A1210,'ACCESS EXPORT'!$A:$AF,29,FALSE))</f>
        <v>(P)(407) 975-0406 (F)(407) 975-0407</v>
      </c>
      <c r="J1210" s="4" t="str">
        <f>UPPER(VLOOKUP($A1210,'ACCESS EXPORT'!$A:$AF,12,FALSE))</f>
        <v>OB HOSPITALIST</v>
      </c>
      <c r="K1210" s="4" t="str">
        <f>UPPER(VLOOKUP($A1210,'ACCESS EXPORT'!$A:$AF,13,FALSE))</f>
        <v>WILLIAM WINDER</v>
      </c>
      <c r="L1210" s="3" t="str">
        <f>IF(AND(VLOOKUP(A1210,'ACCESS EXPORT'!A:AE,1,0),'ACCESS EXPORT'!N1210=""),UPPER(CONCATENATE('ACCESS EXPORT'!AE1210)),IF(VLOOKUP(A1210,'ACCESS EXPORT'!A:AE,1,0),UPPER(CONCATENATE('ACCESS EXPORT'!N1210," "&amp;CHAR(10),'ACCESS EXPORT'!AE1210))))</f>
        <v>JAHAIRA BARBOT-JIMENEZ 
JESSICA GREVES (PRAC. AMDIN)</v>
      </c>
      <c r="M1210" s="4" t="str">
        <f>UPPER(VLOOKUP($A1210,'ACCESS EXPORT'!$A:$O,15,FALSE))</f>
        <v>CALEB FERGUSON (PM)</v>
      </c>
      <c r="N1210" s="4" t="str">
        <f ca="1">IF(AND('ACCESS EXPORT'!X1210="",'ACCESS EXPORT'!Y1210=""),IF('ACCESS EXPORT'!V1210&lt;&gt;"",(IF(TODAY()-'ACCESS EXPORT'!V1210&gt;=-60,UPPER(CONCATENATE(VLOOKUP(B1210,'ACCESS EXPORT'!$B:$P,15,FALSE),""&amp;CHAR(10)&amp;"(SEP",TEXT('ACCESS EXPORT'!V1210," MM/DD/YYY)"))),IF(TODAY()-'ACCESS EXPORT'!V1210&lt;0,UPPER(VLOOKUP(B1210,'ACCESS EXPORT'!$B:$P,15,FALSE)),UPPER(VLOOKUP(B1210,'ACCESS EXPORT'!$B:$P,15,FALSE))))),IF('ACCESS EXPORT'!U1210="",UPPER(VLOOKUP(B1210,'ACCESS EXPORT'!$B:$P,15,FALSE)),IF(TODAY()-'ACCESS EXPORT'!U1210&lt;=30,CONCATENATE(UPPER(VLOOKUP(B1210,'ACCESS EXPORT'!$B:$P,15,FALSE)),""&amp;CHAR(10)&amp;"(NEW",TEXT('ACCESS EXPORT'!U1210," MM/DD/YYY)")),IF(AND(TODAY()-'ACCESS EXPORT'!U1210&gt;30,TODAY()&gt;0),UPPER(VLOOKUP(B1210,'ACCESS EXPORT'!$B:$P,15,FALSE)))))),IF('ACCESS EXPORT'!Y1210&lt;&gt;"",UPPER(CONCATENATE(UPPER(VLOOKUP(B1210,'ACCESS EXPORT'!$B:$P,15,FALSE)),""&amp;CHAR(10)&amp;"(Transfer Out",TEXT('ACCESS EXPORT'!Y1210," MM/DD/YYY)"))),IF('ACCESS EXPORT'!X1210&lt;&gt;"",UPPER(CONCATENATE(UPPER(VLOOKUP(B1210,'ACCESS EXPORT'!$B:$P,15,FALSE)),""&amp;CHAR(10)&amp;"(Transfer In",TEXT('ACCESS EXPORT'!X1210," MM/DD/YYY)"))))))</f>
        <v>ASEVEDO, MARIA</v>
      </c>
      <c r="O1210" s="4" t="str">
        <f>_xlfn.IFNA(VLOOKUP(B1210,'ACCESS EXPORT'!$B:$Q,16,FALSE),"")</f>
        <v>MD</v>
      </c>
      <c r="P1210" s="4" t="str">
        <f>_xlfn.IFNA(VLOOKUP(B1210,'ACCESS EXPORT'!B:W,22,FALSE),"-")</f>
        <v>1417905753</v>
      </c>
      <c r="Q1210" s="4" t="str">
        <f>_xlfn.IFNA(VLOOKUP(A1210,'ACCESS EXPORT'!$A:$AG,33,0),"-")</f>
        <v>Amanda Hernandez</v>
      </c>
      <c r="R1210" s="4" t="str">
        <f>_xlfn.IFNA(VLOOKUP(A1210,'ACCESS EXPORT'!$A:$AH,34,0),"-")</f>
        <v>Linda Hopkins</v>
      </c>
      <c r="S1210" s="4" t="str">
        <f>_xlfn.IFNA(VLOOKUP(A1210,'ACCESS EXPORT'!$A:$AI,35,0),"-")</f>
        <v>James Agee</v>
      </c>
      <c r="T1210" s="4" t="str">
        <f>_xlfn.IFNA(VLOOKUP(A1210,'ACCESS EXPORT'!$A:$AJ,36,0),"-")</f>
        <v>Wanda Cruz</v>
      </c>
      <c r="U1210" s="4" t="str">
        <f>_xlfn.IFNA(VLOOKUP(A1210,'ACCESS EXPORT'!$A:$AK,37,0),"-")</f>
        <v>Cerner</v>
      </c>
      <c r="V1210" s="4" t="str">
        <f>_xlfn.IFNA(VLOOKUP(A1210,'ACCESS EXPORT'!$A:$AL,38,0),"-")</f>
        <v>FHMG_FH OB SPECIALISTS</v>
      </c>
      <c r="W1210" s="4" t="str">
        <f>_xlfn.IFNA(VLOOKUP(A1210,'ACCESS EXPORT'!$A:$AM,39,0),"-")</f>
        <v/>
      </c>
      <c r="X1210" s="4" t="str">
        <f>_xlfn.IFNA(VLOOKUP(A1210,'ACCESS EXPORT'!$A:$AN,40,0),"-")</f>
        <v>Libia Villaquiran / Jenny Green</v>
      </c>
      <c r="Y1210" s="26" t="str">
        <f>_xlfn.IFNA(VLOOKUP(A1210,'ACCESS EXPORT'!A:AO,41,0),"")</f>
        <v>Andrea Brantley</v>
      </c>
      <c r="Z1210" s="26" t="str">
        <f>_xlfn.IFNA(VLOOKUP(A1210,'ACCESS EXPORT'!A:AP,42,0),"")</f>
        <v/>
      </c>
      <c r="AA1210" s="26" t="str">
        <f>_xlfn.IFNA(VLOOKUP(A1210,'ACCESS EXPORT'!A:AQ,43,0),"")</f>
        <v>Sara Channing</v>
      </c>
    </row>
    <row r="1211" spans="1:27" ht="18.75" x14ac:dyDescent="0.25">
      <c r="A1211" s="33">
        <v>297</v>
      </c>
      <c r="B1211" s="10">
        <v>1773</v>
      </c>
      <c r="C1211" s="7" t="str">
        <f ca="1">IFERROR(UPPER(IF(AND('ACCESS EXPORT'!AA1211="",'ACCESS EXPORT'!Z1211=""),VLOOKUP(A1211,'ACCESS EXPORT'!$A:$AF,32,FALSE),(IF('ACCESS EXPORT'!AA1211&lt;&gt;"",CONCATENATE(VLOOKUP(A1211,'ACCESS EXPORT'!$A:$AF,32,FALSE)," (Closed",TEXT('ACCESS EXPORT'!AA1211," MM/DD/YYY)")),IF(TODAY()&lt;(('ACCESS EXPORT'!Z1211)+30),CONCATENATE(VLOOKUP(A1211,'ACCESS EXPORT'!$A:$AF,32,FALSE)," (Opens",TEXT('ACCESS EXPORT'!Z1211," MM/DD/YYY)")),VLOOKUP(A1211,'ACCESS EXPORT'!$A:$AF,32,FALSE)))))),"-")</f>
        <v>ADVENTHEALTH MEDICAL GROUP OB HOSPITALISTS AT CENTRAL FLORIDA</v>
      </c>
      <c r="D1211" s="3" t="str">
        <f ca="1">IFERROR(UPPER(IF(AND('ACCESS EXPORT'!AA1211="",'ACCESS EXPORT'!Z1211=""),VLOOKUP(A1211,'ACCESS EXPORT'!$A:$AF,28,FALSE),(IF('ACCESS EXPORT'!AA1211&lt;&gt;"",CONCATENATE(VLOOKUP(A1211,'ACCESS EXPORT'!$A:$AF,28,FALSE)," (Closed",TEXT('ACCESS EXPORT'!AA1211," MM/DD/YYY)")),IF(TODAY()&lt;(('ACCESS EXPORT'!Z1211)+30),CONCATENATE(VLOOKUP(A1211,'ACCESS EXPORT'!$A:$AF,28,FALSE)," (Opens",TEXT('ACCESS EXPORT'!Z1211," MM/DD/YYY)")),VLOOKUP(A1211,'ACCESS EXPORT'!$A:$AF,28,FALSE)))))),"-")</f>
        <v>FLORIDA HOSPITAL OB SPECIALISTS - CELEBRATION</v>
      </c>
      <c r="E1211" s="3" t="str">
        <f>VLOOKUP($A1211,'ACCESS EXPORT'!$A:$AF,3,FALSE)</f>
        <v>8310</v>
      </c>
      <c r="F1211" s="3" t="str">
        <f>UPPER(CONCATENATE(VLOOKUP(A1211,'ACCESS EXPORT'!$A:$AF,4,FALSE)," ",VLOOKUP(A1211,'ACCESS EXPORT'!$A:$AF,5,FALSE)," ",VLOOKUP(A1211,'ACCESS EXPORT'!$A:$AF,6,FALSE)," ",VLOOKUP(A1211,'ACCESS EXPORT'!$A:$AA,7,FALSE)," ",VLOOKUP(A1211,'ACCESS EXPORT'!$A:$AA,8,FALSE)))</f>
        <v>400 CELEBRATION PL  CELEBRATION FL 34747</v>
      </c>
      <c r="G1211" s="4" t="str">
        <f>UPPER(VLOOKUP($A1211,'ACCESS EXPORT'!$A:$AF,9,FALSE))</f>
        <v>OSCEOLA</v>
      </c>
      <c r="H1211" s="4" t="str">
        <f>_xlfn.IFNA(VLOOKUP($B1211,'ACCESS EXPORT'!$B:$J,9,FALSE),"")</f>
        <v>HB</v>
      </c>
      <c r="I1211" s="3" t="str">
        <f>CONCATENATE("(P)",VLOOKUP($A1211,'ACCESS EXPORT'!$A:$AF,11,FALSE)," (F)",VLOOKUP($A1211,'ACCESS EXPORT'!$A:$AF,29,FALSE))</f>
        <v>(P)(407) 975-0406 (F)(407) 975-0407</v>
      </c>
      <c r="J1211" s="4" t="str">
        <f>UPPER(VLOOKUP($A1211,'ACCESS EXPORT'!$A:$AF,12,FALSE))</f>
        <v>OB HOSPITALIST</v>
      </c>
      <c r="K1211" s="4" t="str">
        <f>UPPER(VLOOKUP($A1211,'ACCESS EXPORT'!$A:$AF,13,FALSE))</f>
        <v>WILLIAM WINDER</v>
      </c>
      <c r="L1211" s="3" t="str">
        <f>IF(AND(VLOOKUP(A1211,'ACCESS EXPORT'!A:AE,1,0),'ACCESS EXPORT'!N1211=""),UPPER(CONCATENATE('ACCESS EXPORT'!AE1211)),IF(VLOOKUP(A1211,'ACCESS EXPORT'!A:AE,1,0),UPPER(CONCATENATE('ACCESS EXPORT'!N1211," "&amp;CHAR(10),'ACCESS EXPORT'!AE1211))))</f>
        <v>JAHAIRA BARBOT-JIMENEZ 
JESSICA GREVES (PRAC. AMDIN)</v>
      </c>
      <c r="M1211" s="4" t="str">
        <f>UPPER(VLOOKUP($A1211,'ACCESS EXPORT'!$A:$O,15,FALSE))</f>
        <v>CALEB FERGUSON (PM)</v>
      </c>
      <c r="N1211" s="4" t="str">
        <f ca="1">IF(AND('ACCESS EXPORT'!X1211="",'ACCESS EXPORT'!Y1211=""),IF('ACCESS EXPORT'!V1211&lt;&gt;"",(IF(TODAY()-'ACCESS EXPORT'!V1211&gt;=-60,UPPER(CONCATENATE(VLOOKUP(B1211,'ACCESS EXPORT'!$B:$P,15,FALSE),""&amp;CHAR(10)&amp;"(SEP",TEXT('ACCESS EXPORT'!V1211," MM/DD/YYY)"))),IF(TODAY()-'ACCESS EXPORT'!V1211&lt;0,UPPER(VLOOKUP(B1211,'ACCESS EXPORT'!$B:$P,15,FALSE)),UPPER(VLOOKUP(B1211,'ACCESS EXPORT'!$B:$P,15,FALSE))))),IF('ACCESS EXPORT'!U1211="",UPPER(VLOOKUP(B1211,'ACCESS EXPORT'!$B:$P,15,FALSE)),IF(TODAY()-'ACCESS EXPORT'!U1211&lt;=30,CONCATENATE(UPPER(VLOOKUP(B1211,'ACCESS EXPORT'!$B:$P,15,FALSE)),""&amp;CHAR(10)&amp;"(NEW",TEXT('ACCESS EXPORT'!U1211," MM/DD/YYY)")),IF(AND(TODAY()-'ACCESS EXPORT'!U1211&gt;30,TODAY()&gt;0),UPPER(VLOOKUP(B1211,'ACCESS EXPORT'!$B:$P,15,FALSE)))))),IF('ACCESS EXPORT'!Y1211&lt;&gt;"",UPPER(CONCATENATE(UPPER(VLOOKUP(B1211,'ACCESS EXPORT'!$B:$P,15,FALSE)),""&amp;CHAR(10)&amp;"(Transfer Out",TEXT('ACCESS EXPORT'!Y1211," MM/DD/YYY)"))),IF('ACCESS EXPORT'!X1211&lt;&gt;"",UPPER(CONCATENATE(UPPER(VLOOKUP(B1211,'ACCESS EXPORT'!$B:$P,15,FALSE)),""&amp;CHAR(10)&amp;"(Transfer In",TEXT('ACCESS EXPORT'!X1211," MM/DD/YYY)"))))))</f>
        <v>HARRIS-WATSON, BRENDA</v>
      </c>
      <c r="O1211" s="4" t="str">
        <f>_xlfn.IFNA(VLOOKUP(B1211,'ACCESS EXPORT'!$B:$Q,16,FALSE),"")</f>
        <v>MD</v>
      </c>
      <c r="P1211" s="4" t="str">
        <f>_xlfn.IFNA(VLOOKUP(B1211,'ACCESS EXPORT'!B:W,22,FALSE),"-")</f>
        <v>1770581167</v>
      </c>
      <c r="Q1211" s="4" t="str">
        <f>_xlfn.IFNA(VLOOKUP(A1211,'ACCESS EXPORT'!$A:$AG,33,0),"-")</f>
        <v>Amanda Hernandez</v>
      </c>
      <c r="R1211" s="4" t="str">
        <f>_xlfn.IFNA(VLOOKUP(A1211,'ACCESS EXPORT'!$A:$AH,34,0),"-")</f>
        <v>Linda Hopkins</v>
      </c>
      <c r="S1211" s="4" t="str">
        <f>_xlfn.IFNA(VLOOKUP(A1211,'ACCESS EXPORT'!$A:$AI,35,0),"-")</f>
        <v>James Agee</v>
      </c>
      <c r="T1211" s="4" t="str">
        <f>_xlfn.IFNA(VLOOKUP(A1211,'ACCESS EXPORT'!$A:$AJ,36,0),"-")</f>
        <v>Wanda Cruz</v>
      </c>
      <c r="U1211" s="4" t="str">
        <f>_xlfn.IFNA(VLOOKUP(A1211,'ACCESS EXPORT'!$A:$AK,37,0),"-")</f>
        <v>Cerner</v>
      </c>
      <c r="V1211" s="4" t="str">
        <f>_xlfn.IFNA(VLOOKUP(A1211,'ACCESS EXPORT'!$A:$AL,38,0),"-")</f>
        <v>FHMG_FH OB SPECIALISTS</v>
      </c>
      <c r="W1211" s="4" t="str">
        <f>_xlfn.IFNA(VLOOKUP(A1211,'ACCESS EXPORT'!$A:$AM,39,0),"-")</f>
        <v/>
      </c>
      <c r="X1211" s="4" t="str">
        <f>_xlfn.IFNA(VLOOKUP(A1211,'ACCESS EXPORT'!$A:$AN,40,0),"-")</f>
        <v>Libia Villaquiran / Jenny Green</v>
      </c>
      <c r="Y1211" s="26" t="str">
        <f>_xlfn.IFNA(VLOOKUP(A1211,'ACCESS EXPORT'!A:AO,41,0),"")</f>
        <v>Andrea Brantley</v>
      </c>
      <c r="Z1211" s="26" t="str">
        <f>_xlfn.IFNA(VLOOKUP(A1211,'ACCESS EXPORT'!A:AP,42,0),"")</f>
        <v/>
      </c>
      <c r="AA1211" s="26" t="str">
        <f>_xlfn.IFNA(VLOOKUP(A1211,'ACCESS EXPORT'!A:AQ,43,0),"")</f>
        <v>Sara Channing</v>
      </c>
    </row>
    <row r="1212" spans="1:27" ht="18.75" x14ac:dyDescent="0.25">
      <c r="A1212" s="33">
        <v>290</v>
      </c>
      <c r="B1212" s="10">
        <v>1404</v>
      </c>
      <c r="C1212" s="7" t="str">
        <f ca="1">IFERROR(UPPER(IF(AND('ACCESS EXPORT'!AA1212="",'ACCESS EXPORT'!Z1212=""),VLOOKUP(A1212,'ACCESS EXPORT'!$A:$AF,32,FALSE),(IF('ACCESS EXPORT'!AA1212&lt;&gt;"",CONCATENATE(VLOOKUP(A1212,'ACCESS EXPORT'!$A:$AF,32,FALSE)," (Closed",TEXT('ACCESS EXPORT'!AA1212," MM/DD/YYY)")),IF(TODAY()&lt;(('ACCESS EXPORT'!Z1212)+30),CONCATENATE(VLOOKUP(A1212,'ACCESS EXPORT'!$A:$AF,32,FALSE)," (Opens",TEXT('ACCESS EXPORT'!Z1212," MM/DD/YYY)")),VLOOKUP(A1212,'ACCESS EXPORT'!$A:$AF,32,FALSE)))))),"-")</f>
        <v>ADVENTHEALTH MEDICAL GROUP OB HOSPITALISTS AT CENTRAL FLORIDA</v>
      </c>
      <c r="D1212" s="3" t="str">
        <f ca="1">IFERROR(UPPER(IF(AND('ACCESS EXPORT'!AA1212="",'ACCESS EXPORT'!Z1212=""),VLOOKUP(A1212,'ACCESS EXPORT'!$A:$AF,28,FALSE),(IF('ACCESS EXPORT'!AA1212&lt;&gt;"",CONCATENATE(VLOOKUP(A1212,'ACCESS EXPORT'!$A:$AF,28,FALSE)," (Closed",TEXT('ACCESS EXPORT'!AA1212," MM/DD/YYY)")),IF(TODAY()&lt;(('ACCESS EXPORT'!Z1212)+30),CONCATENATE(VLOOKUP(A1212,'ACCESS EXPORT'!$A:$AF,28,FALSE)," (Opens",TEXT('ACCESS EXPORT'!Z1212," MM/DD/YYY)")),VLOOKUP(A1212,'ACCESS EXPORT'!$A:$AF,28,FALSE)))))),"-")</f>
        <v>FLORIDA HOSPITAL OB SPECIALISTS - WINTER PARK</v>
      </c>
      <c r="E1212" s="3" t="str">
        <f>VLOOKUP($A1212,'ACCESS EXPORT'!$A:$AF,3,FALSE)</f>
        <v>8320</v>
      </c>
      <c r="F1212" s="3" t="str">
        <f>UPPER(CONCATENATE(VLOOKUP(A1212,'ACCESS EXPORT'!$A:$AF,4,FALSE)," ",VLOOKUP(A1212,'ACCESS EXPORT'!$A:$AF,5,FALSE)," ",VLOOKUP(A1212,'ACCESS EXPORT'!$A:$AF,6,FALSE)," ",VLOOKUP(A1212,'ACCESS EXPORT'!$A:$AA,7,FALSE)," ",VLOOKUP(A1212,'ACCESS EXPORT'!$A:$AA,8,FALSE)))</f>
        <v>1801 LEE RD SUITE 165 WINTER PARK FL 32789</v>
      </c>
      <c r="G1212" s="4" t="str">
        <f>UPPER(VLOOKUP($A1212,'ACCESS EXPORT'!$A:$AF,9,FALSE))</f>
        <v>ORANGE</v>
      </c>
      <c r="H1212" s="4" t="str">
        <f>_xlfn.IFNA(VLOOKUP($B1212,'ACCESS EXPORT'!$B:$J,9,FALSE),"")</f>
        <v>HB</v>
      </c>
      <c r="I1212" s="3" t="str">
        <f>CONCATENATE("(P)",VLOOKUP($A1212,'ACCESS EXPORT'!$A:$AF,11,FALSE)," (F)",VLOOKUP($A1212,'ACCESS EXPORT'!$A:$AF,29,FALSE))</f>
        <v>(P)(407) 975-0406 (F)(407) 975-0407</v>
      </c>
      <c r="J1212" s="4" t="str">
        <f>UPPER(VLOOKUP($A1212,'ACCESS EXPORT'!$A:$AF,12,FALSE))</f>
        <v>OB HOSPITALIST</v>
      </c>
      <c r="K1212" s="4" t="str">
        <f>UPPER(VLOOKUP($A1212,'ACCESS EXPORT'!$A:$AF,13,FALSE))</f>
        <v>WILLIAM WINDER</v>
      </c>
      <c r="L1212" s="3" t="str">
        <f>IF(AND(VLOOKUP(A1212,'ACCESS EXPORT'!A:AE,1,0),'ACCESS EXPORT'!N1212=""),UPPER(CONCATENATE('ACCESS EXPORT'!AE1212)),IF(VLOOKUP(A1212,'ACCESS EXPORT'!A:AE,1,0),UPPER(CONCATENATE('ACCESS EXPORT'!N1212," "&amp;CHAR(10),'ACCESS EXPORT'!AE1212))))</f>
        <v>JAHAIRA BARBOT-JIMENEZ 
JESSICA GREVES (PRAC. AMDIN)</v>
      </c>
      <c r="M1212" s="4" t="str">
        <f>UPPER(VLOOKUP($A1212,'ACCESS EXPORT'!$A:$O,15,FALSE))</f>
        <v>CALEB FERGUSON (PM)</v>
      </c>
      <c r="N1212" s="4" t="str">
        <f ca="1">IF(AND('ACCESS EXPORT'!X1212="",'ACCESS EXPORT'!Y1212=""),IF('ACCESS EXPORT'!V1212&lt;&gt;"",(IF(TODAY()-'ACCESS EXPORT'!V1212&gt;=-60,UPPER(CONCATENATE(VLOOKUP(B1212,'ACCESS EXPORT'!$B:$P,15,FALSE),""&amp;CHAR(10)&amp;"(SEP",TEXT('ACCESS EXPORT'!V1212," MM/DD/YYY)"))),IF(TODAY()-'ACCESS EXPORT'!V1212&lt;0,UPPER(VLOOKUP(B1212,'ACCESS EXPORT'!$B:$P,15,FALSE)),UPPER(VLOOKUP(B1212,'ACCESS EXPORT'!$B:$P,15,FALSE))))),IF('ACCESS EXPORT'!U1212="",UPPER(VLOOKUP(B1212,'ACCESS EXPORT'!$B:$P,15,FALSE)),IF(TODAY()-'ACCESS EXPORT'!U1212&lt;=30,CONCATENATE(UPPER(VLOOKUP(B1212,'ACCESS EXPORT'!$B:$P,15,FALSE)),""&amp;CHAR(10)&amp;"(NEW",TEXT('ACCESS EXPORT'!U1212," MM/DD/YYY)")),IF(AND(TODAY()-'ACCESS EXPORT'!U1212&gt;30,TODAY()&gt;0),UPPER(VLOOKUP(B1212,'ACCESS EXPORT'!$B:$P,15,FALSE)))))),IF('ACCESS EXPORT'!Y1212&lt;&gt;"",UPPER(CONCATENATE(UPPER(VLOOKUP(B1212,'ACCESS EXPORT'!$B:$P,15,FALSE)),""&amp;CHAR(10)&amp;"(Transfer Out",TEXT('ACCESS EXPORT'!Y1212," MM/DD/YYY)"))),IF('ACCESS EXPORT'!X1212&lt;&gt;"",UPPER(CONCATENATE(UPPER(VLOOKUP(B1212,'ACCESS EXPORT'!$B:$P,15,FALSE)),""&amp;CHAR(10)&amp;"(Transfer In",TEXT('ACCESS EXPORT'!X1212," MM/DD/YYY)"))))))</f>
        <v>ASEVEDO, MARIA</v>
      </c>
      <c r="O1212" s="4" t="str">
        <f>_xlfn.IFNA(VLOOKUP(B1212,'ACCESS EXPORT'!$B:$Q,16,FALSE),"")</f>
        <v>MD</v>
      </c>
      <c r="P1212" s="4" t="str">
        <f>_xlfn.IFNA(VLOOKUP(B1212,'ACCESS EXPORT'!B:W,22,FALSE),"-")</f>
        <v>1417905753</v>
      </c>
      <c r="Q1212" s="4" t="str">
        <f>_xlfn.IFNA(VLOOKUP(A1212,'ACCESS EXPORT'!$A:$AG,33,0),"-")</f>
        <v>Aldis Leonardo</v>
      </c>
      <c r="R1212" s="4" t="str">
        <f>_xlfn.IFNA(VLOOKUP(A1212,'ACCESS EXPORT'!$A:$AH,34,0),"-")</f>
        <v>Linda Hopkins</v>
      </c>
      <c r="S1212" s="4" t="str">
        <f>_xlfn.IFNA(VLOOKUP(A1212,'ACCESS EXPORT'!$A:$AI,35,0),"-")</f>
        <v>James Agee</v>
      </c>
      <c r="T1212" s="4" t="str">
        <f>_xlfn.IFNA(VLOOKUP(A1212,'ACCESS EXPORT'!$A:$AJ,36,0),"-")</f>
        <v>Wanda Cruz</v>
      </c>
      <c r="U1212" s="4" t="str">
        <f>_xlfn.IFNA(VLOOKUP(A1212,'ACCESS EXPORT'!$A:$AK,37,0),"-")</f>
        <v>Cerner</v>
      </c>
      <c r="V1212" s="4" t="str">
        <f>_xlfn.IFNA(VLOOKUP(A1212,'ACCESS EXPORT'!$A:$AL,38,0),"-")</f>
        <v>FHMG_FH OB SPECIALISTS</v>
      </c>
      <c r="W1212" s="4" t="str">
        <f>_xlfn.IFNA(VLOOKUP(A1212,'ACCESS EXPORT'!$A:$AM,39,0),"-")</f>
        <v/>
      </c>
      <c r="X1212" s="4" t="str">
        <f>_xlfn.IFNA(VLOOKUP(A1212,'ACCESS EXPORT'!$A:$AN,40,0),"-")</f>
        <v>Libia Villaquiran / Jenny Green</v>
      </c>
      <c r="Y1212" s="26" t="str">
        <f>_xlfn.IFNA(VLOOKUP(A1212,'ACCESS EXPORT'!A:AO,41,0),"")</f>
        <v>Andrea Brantley</v>
      </c>
      <c r="Z1212" s="26" t="str">
        <f>_xlfn.IFNA(VLOOKUP(A1212,'ACCESS EXPORT'!A:AP,42,0),"")</f>
        <v/>
      </c>
      <c r="AA1212" s="26" t="str">
        <f>_xlfn.IFNA(VLOOKUP(A1212,'ACCESS EXPORT'!A:AQ,43,0),"")</f>
        <v>Sara Channing</v>
      </c>
    </row>
    <row r="1213" spans="1:27" ht="18.75" x14ac:dyDescent="0.25">
      <c r="A1213" s="33">
        <v>290</v>
      </c>
      <c r="B1213" s="10">
        <v>1405</v>
      </c>
      <c r="C1213" s="7" t="str">
        <f ca="1">IFERROR(UPPER(IF(AND('ACCESS EXPORT'!AA1213="",'ACCESS EXPORT'!Z1213=""),VLOOKUP(A1213,'ACCESS EXPORT'!$A:$AF,32,FALSE),(IF('ACCESS EXPORT'!AA1213&lt;&gt;"",CONCATENATE(VLOOKUP(A1213,'ACCESS EXPORT'!$A:$AF,32,FALSE)," (Closed",TEXT('ACCESS EXPORT'!AA1213," MM/DD/YYY)")),IF(TODAY()&lt;(('ACCESS EXPORT'!Z1213)+30),CONCATENATE(VLOOKUP(A1213,'ACCESS EXPORT'!$A:$AF,32,FALSE)," (Opens",TEXT('ACCESS EXPORT'!Z1213," MM/DD/YYY)")),VLOOKUP(A1213,'ACCESS EXPORT'!$A:$AF,32,FALSE)))))),"-")</f>
        <v>ADVENTHEALTH MEDICAL GROUP OB HOSPITALISTS AT CENTRAL FLORIDA</v>
      </c>
      <c r="D1213" s="3" t="str">
        <f ca="1">IFERROR(UPPER(IF(AND('ACCESS EXPORT'!AA1213="",'ACCESS EXPORT'!Z1213=""),VLOOKUP(A1213,'ACCESS EXPORT'!$A:$AF,28,FALSE),(IF('ACCESS EXPORT'!AA1213&lt;&gt;"",CONCATENATE(VLOOKUP(A1213,'ACCESS EXPORT'!$A:$AF,28,FALSE)," (Closed",TEXT('ACCESS EXPORT'!AA1213," MM/DD/YYY)")),IF(TODAY()&lt;(('ACCESS EXPORT'!Z1213)+30),CONCATENATE(VLOOKUP(A1213,'ACCESS EXPORT'!$A:$AF,28,FALSE)," (Opens",TEXT('ACCESS EXPORT'!Z1213," MM/DD/YYY)")),VLOOKUP(A1213,'ACCESS EXPORT'!$A:$AF,28,FALSE)))))),"-")</f>
        <v>FLORIDA HOSPITAL OB SPECIALISTS - WINTER PARK</v>
      </c>
      <c r="E1213" s="3" t="str">
        <f>VLOOKUP($A1213,'ACCESS EXPORT'!$A:$AF,3,FALSE)</f>
        <v>8320</v>
      </c>
      <c r="F1213" s="3" t="str">
        <f>UPPER(CONCATENATE(VLOOKUP(A1213,'ACCESS EXPORT'!$A:$AF,4,FALSE)," ",VLOOKUP(A1213,'ACCESS EXPORT'!$A:$AF,5,FALSE)," ",VLOOKUP(A1213,'ACCESS EXPORT'!$A:$AF,6,FALSE)," ",VLOOKUP(A1213,'ACCESS EXPORT'!$A:$AA,7,FALSE)," ",VLOOKUP(A1213,'ACCESS EXPORT'!$A:$AA,8,FALSE)))</f>
        <v>1801 LEE RD SUITE 165 WINTER PARK FL 32789</v>
      </c>
      <c r="G1213" s="4" t="str">
        <f>UPPER(VLOOKUP($A1213,'ACCESS EXPORT'!$A:$AF,9,FALSE))</f>
        <v>ORANGE</v>
      </c>
      <c r="H1213" s="4" t="str">
        <f>_xlfn.IFNA(VLOOKUP($B1213,'ACCESS EXPORT'!$B:$J,9,FALSE),"")</f>
        <v>HB</v>
      </c>
      <c r="I1213" s="3" t="str">
        <f>CONCATENATE("(P)",VLOOKUP($A1213,'ACCESS EXPORT'!$A:$AF,11,FALSE)," (F)",VLOOKUP($A1213,'ACCESS EXPORT'!$A:$AF,29,FALSE))</f>
        <v>(P)(407) 975-0406 (F)(407) 975-0407</v>
      </c>
      <c r="J1213" s="4" t="str">
        <f>UPPER(VLOOKUP($A1213,'ACCESS EXPORT'!$A:$AF,12,FALSE))</f>
        <v>OB HOSPITALIST</v>
      </c>
      <c r="K1213" s="4" t="str">
        <f>UPPER(VLOOKUP($A1213,'ACCESS EXPORT'!$A:$AF,13,FALSE))</f>
        <v>WILLIAM WINDER</v>
      </c>
      <c r="L1213" s="3" t="str">
        <f>IF(AND(VLOOKUP(A1213,'ACCESS EXPORT'!A:AE,1,0),'ACCESS EXPORT'!N1213=""),UPPER(CONCATENATE('ACCESS EXPORT'!AE1213)),IF(VLOOKUP(A1213,'ACCESS EXPORT'!A:AE,1,0),UPPER(CONCATENATE('ACCESS EXPORT'!N1213," "&amp;CHAR(10),'ACCESS EXPORT'!AE1213))))</f>
        <v>JAHAIRA BARBOT-JIMENEZ 
JESSICA GREVES (PRAC. AMDIN)</v>
      </c>
      <c r="M1213" s="4" t="str">
        <f>UPPER(VLOOKUP($A1213,'ACCESS EXPORT'!$A:$O,15,FALSE))</f>
        <v>CALEB FERGUSON (PM)</v>
      </c>
      <c r="N1213" s="4" t="str">
        <f ca="1">IF(AND('ACCESS EXPORT'!X1213="",'ACCESS EXPORT'!Y1213=""),IF('ACCESS EXPORT'!V1213&lt;&gt;"",(IF(TODAY()-'ACCESS EXPORT'!V1213&gt;=-60,UPPER(CONCATENATE(VLOOKUP(B1213,'ACCESS EXPORT'!$B:$P,15,FALSE),""&amp;CHAR(10)&amp;"(SEP",TEXT('ACCESS EXPORT'!V1213," MM/DD/YYY)"))),IF(TODAY()-'ACCESS EXPORT'!V1213&lt;0,UPPER(VLOOKUP(B1213,'ACCESS EXPORT'!$B:$P,15,FALSE)),UPPER(VLOOKUP(B1213,'ACCESS EXPORT'!$B:$P,15,FALSE))))),IF('ACCESS EXPORT'!U1213="",UPPER(VLOOKUP(B1213,'ACCESS EXPORT'!$B:$P,15,FALSE)),IF(TODAY()-'ACCESS EXPORT'!U1213&lt;=30,CONCATENATE(UPPER(VLOOKUP(B1213,'ACCESS EXPORT'!$B:$P,15,FALSE)),""&amp;CHAR(10)&amp;"(NEW",TEXT('ACCESS EXPORT'!U1213," MM/DD/YYY)")),IF(AND(TODAY()-'ACCESS EXPORT'!U1213&gt;30,TODAY()&gt;0),UPPER(VLOOKUP(B1213,'ACCESS EXPORT'!$B:$P,15,FALSE)))))),IF('ACCESS EXPORT'!Y1213&lt;&gt;"",UPPER(CONCATENATE(UPPER(VLOOKUP(B1213,'ACCESS EXPORT'!$B:$P,15,FALSE)),""&amp;CHAR(10)&amp;"(Transfer Out",TEXT('ACCESS EXPORT'!Y1213," MM/DD/YYY)"))),IF('ACCESS EXPORT'!X1213&lt;&gt;"",UPPER(CONCATENATE(UPPER(VLOOKUP(B1213,'ACCESS EXPORT'!$B:$P,15,FALSE)),""&amp;CHAR(10)&amp;"(Transfer In",TEXT('ACCESS EXPORT'!X1213," MM/DD/YYY)"))))))</f>
        <v>CABRERA, MICHELLE</v>
      </c>
      <c r="O1213" s="4" t="str">
        <f>_xlfn.IFNA(VLOOKUP(B1213,'ACCESS EXPORT'!$B:$Q,16,FALSE),"")</f>
        <v>MD</v>
      </c>
      <c r="P1213" s="4" t="str">
        <f>_xlfn.IFNA(VLOOKUP(B1213,'ACCESS EXPORT'!B:W,22,FALSE),"-")</f>
        <v>1174774723</v>
      </c>
      <c r="Q1213" s="4" t="str">
        <f>_xlfn.IFNA(VLOOKUP(A1213,'ACCESS EXPORT'!$A:$AG,33,0),"-")</f>
        <v>Aldis Leonardo</v>
      </c>
      <c r="R1213" s="4" t="str">
        <f>_xlfn.IFNA(VLOOKUP(A1213,'ACCESS EXPORT'!$A:$AH,34,0),"-")</f>
        <v>Linda Hopkins</v>
      </c>
      <c r="S1213" s="4" t="str">
        <f>_xlfn.IFNA(VLOOKUP(A1213,'ACCESS EXPORT'!$A:$AI,35,0),"-")</f>
        <v>James Agee</v>
      </c>
      <c r="T1213" s="4" t="str">
        <f>_xlfn.IFNA(VLOOKUP(A1213,'ACCESS EXPORT'!$A:$AJ,36,0),"-")</f>
        <v>Wanda Cruz</v>
      </c>
      <c r="U1213" s="4" t="str">
        <f>_xlfn.IFNA(VLOOKUP(A1213,'ACCESS EXPORT'!$A:$AK,37,0),"-")</f>
        <v>Cerner</v>
      </c>
      <c r="V1213" s="4" t="str">
        <f>_xlfn.IFNA(VLOOKUP(A1213,'ACCESS EXPORT'!$A:$AL,38,0),"-")</f>
        <v>FHMG_FH OB SPECIALISTS</v>
      </c>
      <c r="W1213" s="4" t="str">
        <f>_xlfn.IFNA(VLOOKUP(A1213,'ACCESS EXPORT'!$A:$AM,39,0),"-")</f>
        <v/>
      </c>
      <c r="X1213" s="4" t="str">
        <f>_xlfn.IFNA(VLOOKUP(A1213,'ACCESS EXPORT'!$A:$AN,40,0),"-")</f>
        <v>Libia Villaquiran / Jenny Green</v>
      </c>
      <c r="Y1213" s="26" t="str">
        <f>_xlfn.IFNA(VLOOKUP(A1213,'ACCESS EXPORT'!A:AO,41,0),"")</f>
        <v>Andrea Brantley</v>
      </c>
      <c r="Z1213" s="26" t="str">
        <f>_xlfn.IFNA(VLOOKUP(A1213,'ACCESS EXPORT'!A:AP,42,0),"")</f>
        <v/>
      </c>
      <c r="AA1213" s="26" t="str">
        <f>_xlfn.IFNA(VLOOKUP(A1213,'ACCESS EXPORT'!A:AQ,43,0),"")</f>
        <v>Sara Channing</v>
      </c>
    </row>
    <row r="1214" spans="1:27" ht="18.75" x14ac:dyDescent="0.25">
      <c r="A1214" s="33">
        <v>290</v>
      </c>
      <c r="B1214" s="10">
        <v>1416</v>
      </c>
      <c r="C1214" s="7" t="str">
        <f ca="1">IFERROR(UPPER(IF(AND('ACCESS EXPORT'!AA1214="",'ACCESS EXPORT'!Z1214=""),VLOOKUP(A1214,'ACCESS EXPORT'!$A:$AF,32,FALSE),(IF('ACCESS EXPORT'!AA1214&lt;&gt;"",CONCATENATE(VLOOKUP(A1214,'ACCESS EXPORT'!$A:$AF,32,FALSE)," (Closed",TEXT('ACCESS EXPORT'!AA1214," MM/DD/YYY)")),IF(TODAY()&lt;(('ACCESS EXPORT'!Z1214)+30),CONCATENATE(VLOOKUP(A1214,'ACCESS EXPORT'!$A:$AF,32,FALSE)," (Opens",TEXT('ACCESS EXPORT'!Z1214," MM/DD/YYY)")),VLOOKUP(A1214,'ACCESS EXPORT'!$A:$AF,32,FALSE)))))),"-")</f>
        <v>ADVENTHEALTH MEDICAL GROUP OB HOSPITALISTS AT CENTRAL FLORIDA</v>
      </c>
      <c r="D1214" s="3" t="str">
        <f ca="1">IFERROR(UPPER(IF(AND('ACCESS EXPORT'!AA1214="",'ACCESS EXPORT'!Z1214=""),VLOOKUP(A1214,'ACCESS EXPORT'!$A:$AF,28,FALSE),(IF('ACCESS EXPORT'!AA1214&lt;&gt;"",CONCATENATE(VLOOKUP(A1214,'ACCESS EXPORT'!$A:$AF,28,FALSE)," (Closed",TEXT('ACCESS EXPORT'!AA1214," MM/DD/YYY)")),IF(TODAY()&lt;(('ACCESS EXPORT'!Z1214)+30),CONCATENATE(VLOOKUP(A1214,'ACCESS EXPORT'!$A:$AF,28,FALSE)," (Opens",TEXT('ACCESS EXPORT'!Z1214," MM/DD/YYY)")),VLOOKUP(A1214,'ACCESS EXPORT'!$A:$AF,28,FALSE)))))),"-")</f>
        <v>FLORIDA HOSPITAL OB SPECIALISTS - WINTER PARK</v>
      </c>
      <c r="E1214" s="3" t="str">
        <f>VLOOKUP($A1214,'ACCESS EXPORT'!$A:$AF,3,FALSE)</f>
        <v>8320</v>
      </c>
      <c r="F1214" s="3" t="str">
        <f>UPPER(CONCATENATE(VLOOKUP(A1214,'ACCESS EXPORT'!$A:$AF,4,FALSE)," ",VLOOKUP(A1214,'ACCESS EXPORT'!$A:$AF,5,FALSE)," ",VLOOKUP(A1214,'ACCESS EXPORT'!$A:$AF,6,FALSE)," ",VLOOKUP(A1214,'ACCESS EXPORT'!$A:$AA,7,FALSE)," ",VLOOKUP(A1214,'ACCESS EXPORT'!$A:$AA,8,FALSE)))</f>
        <v>1801 LEE RD SUITE 165 WINTER PARK FL 32789</v>
      </c>
      <c r="G1214" s="4" t="str">
        <f>UPPER(VLOOKUP($A1214,'ACCESS EXPORT'!$A:$AF,9,FALSE))</f>
        <v>ORANGE</v>
      </c>
      <c r="H1214" s="4" t="str">
        <f>_xlfn.IFNA(VLOOKUP($B1214,'ACCESS EXPORT'!$B:$J,9,FALSE),"")</f>
        <v>HB</v>
      </c>
      <c r="I1214" s="3" t="str">
        <f>CONCATENATE("(P)",VLOOKUP($A1214,'ACCESS EXPORT'!$A:$AF,11,FALSE)," (F)",VLOOKUP($A1214,'ACCESS EXPORT'!$A:$AF,29,FALSE))</f>
        <v>(P)(407) 975-0406 (F)(407) 975-0407</v>
      </c>
      <c r="J1214" s="4" t="str">
        <f>UPPER(VLOOKUP($A1214,'ACCESS EXPORT'!$A:$AF,12,FALSE))</f>
        <v>OB HOSPITALIST</v>
      </c>
      <c r="K1214" s="4" t="str">
        <f>UPPER(VLOOKUP($A1214,'ACCESS EXPORT'!$A:$AF,13,FALSE))</f>
        <v>WILLIAM WINDER</v>
      </c>
      <c r="L1214" s="3" t="str">
        <f>IF(AND(VLOOKUP(A1214,'ACCESS EXPORT'!A:AE,1,0),'ACCESS EXPORT'!N1214=""),UPPER(CONCATENATE('ACCESS EXPORT'!AE1214)),IF(VLOOKUP(A1214,'ACCESS EXPORT'!A:AE,1,0),UPPER(CONCATENATE('ACCESS EXPORT'!N1214," "&amp;CHAR(10),'ACCESS EXPORT'!AE1214))))</f>
        <v>JAHAIRA BARBOT-JIMENEZ 
JESSICA GREVES (PRAC. AMDIN)</v>
      </c>
      <c r="M1214" s="4" t="str">
        <f>UPPER(VLOOKUP($A1214,'ACCESS EXPORT'!$A:$O,15,FALSE))</f>
        <v>CALEB FERGUSON (PM)</v>
      </c>
      <c r="N1214" s="4" t="str">
        <f ca="1">IF(AND('ACCESS EXPORT'!X1214="",'ACCESS EXPORT'!Y1214=""),IF('ACCESS EXPORT'!V1214&lt;&gt;"",(IF(TODAY()-'ACCESS EXPORT'!V1214&gt;=-60,UPPER(CONCATENATE(VLOOKUP(B1214,'ACCESS EXPORT'!$B:$P,15,FALSE),""&amp;CHAR(10)&amp;"(SEP",TEXT('ACCESS EXPORT'!V1214," MM/DD/YYY)"))),IF(TODAY()-'ACCESS EXPORT'!V1214&lt;0,UPPER(VLOOKUP(B1214,'ACCESS EXPORT'!$B:$P,15,FALSE)),UPPER(VLOOKUP(B1214,'ACCESS EXPORT'!$B:$P,15,FALSE))))),IF('ACCESS EXPORT'!U1214="",UPPER(VLOOKUP(B1214,'ACCESS EXPORT'!$B:$P,15,FALSE)),IF(TODAY()-'ACCESS EXPORT'!U1214&lt;=30,CONCATENATE(UPPER(VLOOKUP(B1214,'ACCESS EXPORT'!$B:$P,15,FALSE)),""&amp;CHAR(10)&amp;"(NEW",TEXT('ACCESS EXPORT'!U1214," MM/DD/YYY)")),IF(AND(TODAY()-'ACCESS EXPORT'!U1214&gt;30,TODAY()&gt;0),UPPER(VLOOKUP(B1214,'ACCESS EXPORT'!$B:$P,15,FALSE)))))),IF('ACCESS EXPORT'!Y1214&lt;&gt;"",UPPER(CONCATENATE(UPPER(VLOOKUP(B1214,'ACCESS EXPORT'!$B:$P,15,FALSE)),""&amp;CHAR(10)&amp;"(Transfer Out",TEXT('ACCESS EXPORT'!Y1214," MM/DD/YYY)"))),IF('ACCESS EXPORT'!X1214&lt;&gt;"",UPPER(CONCATENATE(UPPER(VLOOKUP(B1214,'ACCESS EXPORT'!$B:$P,15,FALSE)),""&amp;CHAR(10)&amp;"(Transfer In",TEXT('ACCESS EXPORT'!X1214," MM/DD/YYY)"))))))</f>
        <v>QUINTANA, MANUEL</v>
      </c>
      <c r="O1214" s="4" t="str">
        <f>_xlfn.IFNA(VLOOKUP(B1214,'ACCESS EXPORT'!$B:$Q,16,FALSE),"")</f>
        <v>MD</v>
      </c>
      <c r="P1214" s="4" t="str">
        <f>_xlfn.IFNA(VLOOKUP(B1214,'ACCESS EXPORT'!B:W,22,FALSE),"-")</f>
        <v>1417059106</v>
      </c>
      <c r="Q1214" s="4" t="str">
        <f>_xlfn.IFNA(VLOOKUP(A1214,'ACCESS EXPORT'!$A:$AG,33,0),"-")</f>
        <v>Aldis Leonardo</v>
      </c>
      <c r="R1214" s="4" t="str">
        <f>_xlfn.IFNA(VLOOKUP(A1214,'ACCESS EXPORT'!$A:$AH,34,0),"-")</f>
        <v>Linda Hopkins</v>
      </c>
      <c r="S1214" s="4" t="str">
        <f>_xlfn.IFNA(VLOOKUP(A1214,'ACCESS EXPORT'!$A:$AI,35,0),"-")</f>
        <v>James Agee</v>
      </c>
      <c r="T1214" s="4" t="str">
        <f>_xlfn.IFNA(VLOOKUP(A1214,'ACCESS EXPORT'!$A:$AJ,36,0),"-")</f>
        <v>Wanda Cruz</v>
      </c>
      <c r="U1214" s="4" t="str">
        <f>_xlfn.IFNA(VLOOKUP(A1214,'ACCESS EXPORT'!$A:$AK,37,0),"-")</f>
        <v>Cerner</v>
      </c>
      <c r="V1214" s="4" t="str">
        <f>_xlfn.IFNA(VLOOKUP(A1214,'ACCESS EXPORT'!$A:$AL,38,0),"-")</f>
        <v>FHMG_FH OB SPECIALISTS</v>
      </c>
      <c r="W1214" s="4" t="str">
        <f>_xlfn.IFNA(VLOOKUP(A1214,'ACCESS EXPORT'!$A:$AM,39,0),"-")</f>
        <v/>
      </c>
      <c r="X1214" s="4" t="str">
        <f>_xlfn.IFNA(VLOOKUP(A1214,'ACCESS EXPORT'!$A:$AN,40,0),"-")</f>
        <v>Libia Villaquiran / Jenny Green</v>
      </c>
      <c r="Y1214" s="26" t="str">
        <f>_xlfn.IFNA(VLOOKUP(A1214,'ACCESS EXPORT'!A:AO,41,0),"")</f>
        <v>Andrea Brantley</v>
      </c>
      <c r="Z1214" s="26" t="str">
        <f>_xlfn.IFNA(VLOOKUP(A1214,'ACCESS EXPORT'!A:AP,42,0),"")</f>
        <v/>
      </c>
      <c r="AA1214" s="26" t="str">
        <f>_xlfn.IFNA(VLOOKUP(A1214,'ACCESS EXPORT'!A:AQ,43,0),"")</f>
        <v>Sara Channing</v>
      </c>
    </row>
    <row r="1215" spans="1:27" ht="18.75" x14ac:dyDescent="0.25">
      <c r="A1215" s="33">
        <v>290</v>
      </c>
      <c r="B1215" s="10">
        <v>1406</v>
      </c>
      <c r="C1215" s="7" t="str">
        <f ca="1">IFERROR(UPPER(IF(AND('ACCESS EXPORT'!AA1215="",'ACCESS EXPORT'!Z1215=""),VLOOKUP(A1215,'ACCESS EXPORT'!$A:$AF,32,FALSE),(IF('ACCESS EXPORT'!AA1215&lt;&gt;"",CONCATENATE(VLOOKUP(A1215,'ACCESS EXPORT'!$A:$AF,32,FALSE)," (Closed",TEXT('ACCESS EXPORT'!AA1215," MM/DD/YYY)")),IF(TODAY()&lt;(('ACCESS EXPORT'!Z1215)+30),CONCATENATE(VLOOKUP(A1215,'ACCESS EXPORT'!$A:$AF,32,FALSE)," (Opens",TEXT('ACCESS EXPORT'!Z1215," MM/DD/YYY)")),VLOOKUP(A1215,'ACCESS EXPORT'!$A:$AF,32,FALSE)))))),"-")</f>
        <v>ADVENTHEALTH MEDICAL GROUP OB HOSPITALISTS AT CENTRAL FLORIDA</v>
      </c>
      <c r="D1215" s="3" t="str">
        <f ca="1">IFERROR(UPPER(IF(AND('ACCESS EXPORT'!AA1215="",'ACCESS EXPORT'!Z1215=""),VLOOKUP(A1215,'ACCESS EXPORT'!$A:$AF,28,FALSE),(IF('ACCESS EXPORT'!AA1215&lt;&gt;"",CONCATENATE(VLOOKUP(A1215,'ACCESS EXPORT'!$A:$AF,28,FALSE)," (Closed",TEXT('ACCESS EXPORT'!AA1215," MM/DD/YYY)")),IF(TODAY()&lt;(('ACCESS EXPORT'!Z1215)+30),CONCATENATE(VLOOKUP(A1215,'ACCESS EXPORT'!$A:$AF,28,FALSE)," (Opens",TEXT('ACCESS EXPORT'!Z1215," MM/DD/YYY)")),VLOOKUP(A1215,'ACCESS EXPORT'!$A:$AF,28,FALSE)))))),"-")</f>
        <v>FLORIDA HOSPITAL OB SPECIALISTS - WINTER PARK</v>
      </c>
      <c r="E1215" s="3" t="str">
        <f>VLOOKUP($A1215,'ACCESS EXPORT'!$A:$AF,3,FALSE)</f>
        <v>8320</v>
      </c>
      <c r="F1215" s="3" t="str">
        <f>UPPER(CONCATENATE(VLOOKUP(A1215,'ACCESS EXPORT'!$A:$AF,4,FALSE)," ",VLOOKUP(A1215,'ACCESS EXPORT'!$A:$AF,5,FALSE)," ",VLOOKUP(A1215,'ACCESS EXPORT'!$A:$AF,6,FALSE)," ",VLOOKUP(A1215,'ACCESS EXPORT'!$A:$AA,7,FALSE)," ",VLOOKUP(A1215,'ACCESS EXPORT'!$A:$AA,8,FALSE)))</f>
        <v>1801 LEE RD SUITE 165 WINTER PARK FL 32789</v>
      </c>
      <c r="G1215" s="4" t="str">
        <f>UPPER(VLOOKUP($A1215,'ACCESS EXPORT'!$A:$AF,9,FALSE))</f>
        <v>ORANGE</v>
      </c>
      <c r="H1215" s="4" t="str">
        <f>_xlfn.IFNA(VLOOKUP($B1215,'ACCESS EXPORT'!$B:$J,9,FALSE),"")</f>
        <v>HB</v>
      </c>
      <c r="I1215" s="3" t="str">
        <f>CONCATENATE("(P)",VLOOKUP($A1215,'ACCESS EXPORT'!$A:$AF,11,FALSE)," (F)",VLOOKUP($A1215,'ACCESS EXPORT'!$A:$AF,29,FALSE))</f>
        <v>(P)(407) 975-0406 (F)(407) 975-0407</v>
      </c>
      <c r="J1215" s="4" t="str">
        <f>UPPER(VLOOKUP($A1215,'ACCESS EXPORT'!$A:$AF,12,FALSE))</f>
        <v>OB HOSPITALIST</v>
      </c>
      <c r="K1215" s="4" t="str">
        <f>UPPER(VLOOKUP($A1215,'ACCESS EXPORT'!$A:$AF,13,FALSE))</f>
        <v>WILLIAM WINDER</v>
      </c>
      <c r="L1215" s="3" t="str">
        <f>IF(AND(VLOOKUP(A1215,'ACCESS EXPORT'!A:AE,1,0),'ACCESS EXPORT'!N1215=""),UPPER(CONCATENATE('ACCESS EXPORT'!AE1215)),IF(VLOOKUP(A1215,'ACCESS EXPORT'!A:AE,1,0),UPPER(CONCATENATE('ACCESS EXPORT'!N1215," "&amp;CHAR(10),'ACCESS EXPORT'!AE1215))))</f>
        <v>JAHAIRA BARBOT-JIMENEZ 
JESSICA GREVES (PRAC. AMDIN)</v>
      </c>
      <c r="M1215" s="4" t="str">
        <f>UPPER(VLOOKUP($A1215,'ACCESS EXPORT'!$A:$O,15,FALSE))</f>
        <v>CALEB FERGUSON (PM)</v>
      </c>
      <c r="N1215" s="4" t="str">
        <f ca="1">IF(AND('ACCESS EXPORT'!X1215="",'ACCESS EXPORT'!Y1215=""),IF('ACCESS EXPORT'!V1215&lt;&gt;"",(IF(TODAY()-'ACCESS EXPORT'!V1215&gt;=-60,UPPER(CONCATENATE(VLOOKUP(B1215,'ACCESS EXPORT'!$B:$P,15,FALSE),""&amp;CHAR(10)&amp;"(SEP",TEXT('ACCESS EXPORT'!V1215," MM/DD/YYY)"))),IF(TODAY()-'ACCESS EXPORT'!V1215&lt;0,UPPER(VLOOKUP(B1215,'ACCESS EXPORT'!$B:$P,15,FALSE)),UPPER(VLOOKUP(B1215,'ACCESS EXPORT'!$B:$P,15,FALSE))))),IF('ACCESS EXPORT'!U1215="",UPPER(VLOOKUP(B1215,'ACCESS EXPORT'!$B:$P,15,FALSE)),IF(TODAY()-'ACCESS EXPORT'!U1215&lt;=30,CONCATENATE(UPPER(VLOOKUP(B1215,'ACCESS EXPORT'!$B:$P,15,FALSE)),""&amp;CHAR(10)&amp;"(NEW",TEXT('ACCESS EXPORT'!U1215," MM/DD/YYY)")),IF(AND(TODAY()-'ACCESS EXPORT'!U1215&gt;30,TODAY()&gt;0),UPPER(VLOOKUP(B1215,'ACCESS EXPORT'!$B:$P,15,FALSE)))))),IF('ACCESS EXPORT'!Y1215&lt;&gt;"",UPPER(CONCATENATE(UPPER(VLOOKUP(B1215,'ACCESS EXPORT'!$B:$P,15,FALSE)),""&amp;CHAR(10)&amp;"(Transfer Out",TEXT('ACCESS EXPORT'!Y1215," MM/DD/YYY)"))),IF('ACCESS EXPORT'!X1215&lt;&gt;"",UPPER(CONCATENATE(UPPER(VLOOKUP(B1215,'ACCESS EXPORT'!$B:$P,15,FALSE)),""&amp;CHAR(10)&amp;"(Transfer In",TEXT('ACCESS EXPORT'!X1215," MM/DD/YYY)"))))))</f>
        <v>SWOBODA, JENNIFER</v>
      </c>
      <c r="O1215" s="4" t="str">
        <f>_xlfn.IFNA(VLOOKUP(B1215,'ACCESS EXPORT'!$B:$Q,16,FALSE),"")</f>
        <v>MD</v>
      </c>
      <c r="P1215" s="4" t="str">
        <f>_xlfn.IFNA(VLOOKUP(B1215,'ACCESS EXPORT'!B:W,22,FALSE),"-")</f>
        <v>1427093145</v>
      </c>
      <c r="Q1215" s="4" t="str">
        <f>_xlfn.IFNA(VLOOKUP(A1215,'ACCESS EXPORT'!$A:$AG,33,0),"-")</f>
        <v>Aldis Leonardo</v>
      </c>
      <c r="R1215" s="4" t="str">
        <f>_xlfn.IFNA(VLOOKUP(A1215,'ACCESS EXPORT'!$A:$AH,34,0),"-")</f>
        <v>Linda Hopkins</v>
      </c>
      <c r="S1215" s="4" t="str">
        <f>_xlfn.IFNA(VLOOKUP(A1215,'ACCESS EXPORT'!$A:$AI,35,0),"-")</f>
        <v>James Agee</v>
      </c>
      <c r="T1215" s="4" t="str">
        <f>_xlfn.IFNA(VLOOKUP(A1215,'ACCESS EXPORT'!$A:$AJ,36,0),"-")</f>
        <v>Wanda Cruz</v>
      </c>
      <c r="U1215" s="4" t="str">
        <f>_xlfn.IFNA(VLOOKUP(A1215,'ACCESS EXPORT'!$A:$AK,37,0),"-")</f>
        <v>Cerner</v>
      </c>
      <c r="V1215" s="4" t="str">
        <f>_xlfn.IFNA(VLOOKUP(A1215,'ACCESS EXPORT'!$A:$AL,38,0),"-")</f>
        <v>FHMG_FH OB SPECIALISTS</v>
      </c>
      <c r="W1215" s="4" t="str">
        <f>_xlfn.IFNA(VLOOKUP(A1215,'ACCESS EXPORT'!$A:$AM,39,0),"-")</f>
        <v/>
      </c>
      <c r="X1215" s="4" t="str">
        <f>_xlfn.IFNA(VLOOKUP(A1215,'ACCESS EXPORT'!$A:$AN,40,0),"-")</f>
        <v>Libia Villaquiran / Jenny Green</v>
      </c>
      <c r="Y1215" s="26" t="str">
        <f>_xlfn.IFNA(VLOOKUP(A1215,'ACCESS EXPORT'!A:AO,41,0),"")</f>
        <v>Andrea Brantley</v>
      </c>
      <c r="Z1215" s="26" t="str">
        <f>_xlfn.IFNA(VLOOKUP(A1215,'ACCESS EXPORT'!A:AP,42,0),"")</f>
        <v/>
      </c>
      <c r="AA1215" s="26" t="str">
        <f>_xlfn.IFNA(VLOOKUP(A1215,'ACCESS EXPORT'!A:AQ,43,0),"")</f>
        <v>Sara Channing</v>
      </c>
    </row>
    <row r="1216" spans="1:27" ht="18.75" x14ac:dyDescent="0.25">
      <c r="A1216" s="33">
        <v>290</v>
      </c>
      <c r="B1216" s="10">
        <v>1402</v>
      </c>
      <c r="C1216" s="7" t="str">
        <f ca="1">IFERROR(UPPER(IF(AND('ACCESS EXPORT'!AA1216="",'ACCESS EXPORT'!Z1216=""),VLOOKUP(A1216,'ACCESS EXPORT'!$A:$AF,32,FALSE),(IF('ACCESS EXPORT'!AA1216&lt;&gt;"",CONCATENATE(VLOOKUP(A1216,'ACCESS EXPORT'!$A:$AF,32,FALSE)," (Closed",TEXT('ACCESS EXPORT'!AA1216," MM/DD/YYY)")),IF(TODAY()&lt;(('ACCESS EXPORT'!Z1216)+30),CONCATENATE(VLOOKUP(A1216,'ACCESS EXPORT'!$A:$AF,32,FALSE)," (Opens",TEXT('ACCESS EXPORT'!Z1216," MM/DD/YYY)")),VLOOKUP(A1216,'ACCESS EXPORT'!$A:$AF,32,FALSE)))))),"-")</f>
        <v>ADVENTHEALTH MEDICAL GROUP OB HOSPITALISTS AT CENTRAL FLORIDA</v>
      </c>
      <c r="D1216" s="3" t="str">
        <f ca="1">IFERROR(UPPER(IF(AND('ACCESS EXPORT'!AA1216="",'ACCESS EXPORT'!Z1216=""),VLOOKUP(A1216,'ACCESS EXPORT'!$A:$AF,28,FALSE),(IF('ACCESS EXPORT'!AA1216&lt;&gt;"",CONCATENATE(VLOOKUP(A1216,'ACCESS EXPORT'!$A:$AF,28,FALSE)," (Closed",TEXT('ACCESS EXPORT'!AA1216," MM/DD/YYY)")),IF(TODAY()&lt;(('ACCESS EXPORT'!Z1216)+30),CONCATENATE(VLOOKUP(A1216,'ACCESS EXPORT'!$A:$AF,28,FALSE)," (Opens",TEXT('ACCESS EXPORT'!Z1216," MM/DD/YYY)")),VLOOKUP(A1216,'ACCESS EXPORT'!$A:$AF,28,FALSE)))))),"-")</f>
        <v>FLORIDA HOSPITAL OB SPECIALISTS - WINTER PARK</v>
      </c>
      <c r="E1216" s="3" t="str">
        <f>VLOOKUP($A1216,'ACCESS EXPORT'!$A:$AF,3,FALSE)</f>
        <v>8320</v>
      </c>
      <c r="F1216" s="3" t="str">
        <f>UPPER(CONCATENATE(VLOOKUP(A1216,'ACCESS EXPORT'!$A:$AF,4,FALSE)," ",VLOOKUP(A1216,'ACCESS EXPORT'!$A:$AF,5,FALSE)," ",VLOOKUP(A1216,'ACCESS EXPORT'!$A:$AF,6,FALSE)," ",VLOOKUP(A1216,'ACCESS EXPORT'!$A:$AA,7,FALSE)," ",VLOOKUP(A1216,'ACCESS EXPORT'!$A:$AA,8,FALSE)))</f>
        <v>1801 LEE RD SUITE 165 WINTER PARK FL 32789</v>
      </c>
      <c r="G1216" s="4" t="str">
        <f>UPPER(VLOOKUP($A1216,'ACCESS EXPORT'!$A:$AF,9,FALSE))</f>
        <v>ORANGE</v>
      </c>
      <c r="H1216" s="4" t="str">
        <f>_xlfn.IFNA(VLOOKUP($B1216,'ACCESS EXPORT'!$B:$J,9,FALSE),"")</f>
        <v>HB</v>
      </c>
      <c r="I1216" s="3" t="str">
        <f>CONCATENATE("(P)",VLOOKUP($A1216,'ACCESS EXPORT'!$A:$AF,11,FALSE)," (F)",VLOOKUP($A1216,'ACCESS EXPORT'!$A:$AF,29,FALSE))</f>
        <v>(P)(407) 975-0406 (F)(407) 975-0407</v>
      </c>
      <c r="J1216" s="4" t="str">
        <f>UPPER(VLOOKUP($A1216,'ACCESS EXPORT'!$A:$AF,12,FALSE))</f>
        <v>OB HOSPITALIST</v>
      </c>
      <c r="K1216" s="4" t="str">
        <f>UPPER(VLOOKUP($A1216,'ACCESS EXPORT'!$A:$AF,13,FALSE))</f>
        <v>WILLIAM WINDER</v>
      </c>
      <c r="L1216" s="3" t="str">
        <f>IF(AND(VLOOKUP(A1216,'ACCESS EXPORT'!A:AE,1,0),'ACCESS EXPORT'!N1216=""),UPPER(CONCATENATE('ACCESS EXPORT'!AE1216)),IF(VLOOKUP(A1216,'ACCESS EXPORT'!A:AE,1,0),UPPER(CONCATENATE('ACCESS EXPORT'!N1216," "&amp;CHAR(10),'ACCESS EXPORT'!AE1216))))</f>
        <v>JAHAIRA BARBOT-JIMENEZ 
JESSICA GREVES (PRAC. AMDIN)</v>
      </c>
      <c r="M1216" s="4" t="str">
        <f>UPPER(VLOOKUP($A1216,'ACCESS EXPORT'!$A:$O,15,FALSE))</f>
        <v>CALEB FERGUSON (PM)</v>
      </c>
      <c r="N1216" s="4" t="str">
        <f ca="1">IF(AND('ACCESS EXPORT'!X1216="",'ACCESS EXPORT'!Y1216=""),IF('ACCESS EXPORT'!V1216&lt;&gt;"",(IF(TODAY()-'ACCESS EXPORT'!V1216&gt;=-60,UPPER(CONCATENATE(VLOOKUP(B1216,'ACCESS EXPORT'!$B:$P,15,FALSE),""&amp;CHAR(10)&amp;"(SEP",TEXT('ACCESS EXPORT'!V1216," MM/DD/YYY)"))),IF(TODAY()-'ACCESS EXPORT'!V1216&lt;0,UPPER(VLOOKUP(B1216,'ACCESS EXPORT'!$B:$P,15,FALSE)),UPPER(VLOOKUP(B1216,'ACCESS EXPORT'!$B:$P,15,FALSE))))),IF('ACCESS EXPORT'!U1216="",UPPER(VLOOKUP(B1216,'ACCESS EXPORT'!$B:$P,15,FALSE)),IF(TODAY()-'ACCESS EXPORT'!U1216&lt;=30,CONCATENATE(UPPER(VLOOKUP(B1216,'ACCESS EXPORT'!$B:$P,15,FALSE)),""&amp;CHAR(10)&amp;"(NEW",TEXT('ACCESS EXPORT'!U1216," MM/DD/YYY)")),IF(AND(TODAY()-'ACCESS EXPORT'!U1216&gt;30,TODAY()&gt;0),UPPER(VLOOKUP(B1216,'ACCESS EXPORT'!$B:$P,15,FALSE)))))),IF('ACCESS EXPORT'!Y1216&lt;&gt;"",UPPER(CONCATENATE(UPPER(VLOOKUP(B1216,'ACCESS EXPORT'!$B:$P,15,FALSE)),""&amp;CHAR(10)&amp;"(Transfer Out",TEXT('ACCESS EXPORT'!Y1216," MM/DD/YYY)"))),IF('ACCESS EXPORT'!X1216&lt;&gt;"",UPPER(CONCATENATE(UPPER(VLOOKUP(B1216,'ACCESS EXPORT'!$B:$P,15,FALSE)),""&amp;CHAR(10)&amp;"(Transfer In",TEXT('ACCESS EXPORT'!X1216," MM/DD/YYY)"))))))</f>
        <v>KJERULFF, ESENAM LUCINDA</v>
      </c>
      <c r="O1216" s="4" t="str">
        <f>_xlfn.IFNA(VLOOKUP(B1216,'ACCESS EXPORT'!$B:$Q,16,FALSE),"")</f>
        <v>MD</v>
      </c>
      <c r="P1216" s="4" t="str">
        <f>_xlfn.IFNA(VLOOKUP(B1216,'ACCESS EXPORT'!B:W,22,FALSE),"-")</f>
        <v>1215138847</v>
      </c>
      <c r="Q1216" s="4" t="str">
        <f>_xlfn.IFNA(VLOOKUP(A1216,'ACCESS EXPORT'!$A:$AG,33,0),"-")</f>
        <v>Aldis Leonardo</v>
      </c>
      <c r="R1216" s="4" t="str">
        <f>_xlfn.IFNA(VLOOKUP(A1216,'ACCESS EXPORT'!$A:$AH,34,0),"-")</f>
        <v>Linda Hopkins</v>
      </c>
      <c r="S1216" s="4" t="str">
        <f>_xlfn.IFNA(VLOOKUP(A1216,'ACCESS EXPORT'!$A:$AI,35,0),"-")</f>
        <v>James Agee</v>
      </c>
      <c r="T1216" s="4" t="str">
        <f>_xlfn.IFNA(VLOOKUP(A1216,'ACCESS EXPORT'!$A:$AJ,36,0),"-")</f>
        <v>Wanda Cruz</v>
      </c>
      <c r="U1216" s="4" t="str">
        <f>_xlfn.IFNA(VLOOKUP(A1216,'ACCESS EXPORT'!$A:$AK,37,0),"-")</f>
        <v>Cerner</v>
      </c>
      <c r="V1216" s="4" t="str">
        <f>_xlfn.IFNA(VLOOKUP(A1216,'ACCESS EXPORT'!$A:$AL,38,0),"-")</f>
        <v>FHMG_FH OB SPECIALISTS</v>
      </c>
      <c r="W1216" s="4" t="str">
        <f>_xlfn.IFNA(VLOOKUP(A1216,'ACCESS EXPORT'!$A:$AM,39,0),"-")</f>
        <v/>
      </c>
      <c r="X1216" s="4" t="str">
        <f>_xlfn.IFNA(VLOOKUP(A1216,'ACCESS EXPORT'!$A:$AN,40,0),"-")</f>
        <v>Libia Villaquiran / Jenny Green</v>
      </c>
      <c r="Y1216" s="26" t="str">
        <f>_xlfn.IFNA(VLOOKUP(A1216,'ACCESS EXPORT'!A:AO,41,0),"")</f>
        <v>Andrea Brantley</v>
      </c>
      <c r="Z1216" s="26" t="str">
        <f>_xlfn.IFNA(VLOOKUP(A1216,'ACCESS EXPORT'!A:AP,42,0),"")</f>
        <v/>
      </c>
      <c r="AA1216" s="26" t="str">
        <f>_xlfn.IFNA(VLOOKUP(A1216,'ACCESS EXPORT'!A:AQ,43,0),"")</f>
        <v>Sara Channing</v>
      </c>
    </row>
    <row r="1217" spans="1:27" ht="18.75" x14ac:dyDescent="0.25">
      <c r="A1217" s="33">
        <v>290</v>
      </c>
      <c r="B1217" s="10">
        <v>1775</v>
      </c>
      <c r="C1217" s="7" t="str">
        <f ca="1">IFERROR(UPPER(IF(AND('ACCESS EXPORT'!AA1217="",'ACCESS EXPORT'!Z1217=""),VLOOKUP(A1217,'ACCESS EXPORT'!$A:$AF,32,FALSE),(IF('ACCESS EXPORT'!AA1217&lt;&gt;"",CONCATENATE(VLOOKUP(A1217,'ACCESS EXPORT'!$A:$AF,32,FALSE)," (Closed",TEXT('ACCESS EXPORT'!AA1217," MM/DD/YYY)")),IF(TODAY()&lt;(('ACCESS EXPORT'!Z1217)+30),CONCATENATE(VLOOKUP(A1217,'ACCESS EXPORT'!$A:$AF,32,FALSE)," (Opens",TEXT('ACCESS EXPORT'!Z1217," MM/DD/YYY)")),VLOOKUP(A1217,'ACCESS EXPORT'!$A:$AF,32,FALSE)))))),"-")</f>
        <v>ADVENTHEALTH MEDICAL GROUP OB HOSPITALISTS AT CENTRAL FLORIDA</v>
      </c>
      <c r="D1217" s="3" t="str">
        <f ca="1">IFERROR(UPPER(IF(AND('ACCESS EXPORT'!AA1217="",'ACCESS EXPORT'!Z1217=""),VLOOKUP(A1217,'ACCESS EXPORT'!$A:$AF,28,FALSE),(IF('ACCESS EXPORT'!AA1217&lt;&gt;"",CONCATENATE(VLOOKUP(A1217,'ACCESS EXPORT'!$A:$AF,28,FALSE)," (Closed",TEXT('ACCESS EXPORT'!AA1217," MM/DD/YYY)")),IF(TODAY()&lt;(('ACCESS EXPORT'!Z1217)+30),CONCATENATE(VLOOKUP(A1217,'ACCESS EXPORT'!$A:$AF,28,FALSE)," (Opens",TEXT('ACCESS EXPORT'!Z1217," MM/DD/YYY)")),VLOOKUP(A1217,'ACCESS EXPORT'!$A:$AF,28,FALSE)))))),"-")</f>
        <v>FLORIDA HOSPITAL OB SPECIALISTS - WINTER PARK</v>
      </c>
      <c r="E1217" s="3" t="str">
        <f>VLOOKUP($A1217,'ACCESS EXPORT'!$A:$AF,3,FALSE)</f>
        <v>8320</v>
      </c>
      <c r="F1217" s="3" t="str">
        <f>UPPER(CONCATENATE(VLOOKUP(A1217,'ACCESS EXPORT'!$A:$AF,4,FALSE)," ",VLOOKUP(A1217,'ACCESS EXPORT'!$A:$AF,5,FALSE)," ",VLOOKUP(A1217,'ACCESS EXPORT'!$A:$AF,6,FALSE)," ",VLOOKUP(A1217,'ACCESS EXPORT'!$A:$AA,7,FALSE)," ",VLOOKUP(A1217,'ACCESS EXPORT'!$A:$AA,8,FALSE)))</f>
        <v>1801 LEE RD SUITE 165 WINTER PARK FL 32789</v>
      </c>
      <c r="G1217" s="4" t="str">
        <f>UPPER(VLOOKUP($A1217,'ACCESS EXPORT'!$A:$AF,9,FALSE))</f>
        <v>ORANGE</v>
      </c>
      <c r="H1217" s="4" t="str">
        <f>_xlfn.IFNA(VLOOKUP($B1217,'ACCESS EXPORT'!$B:$J,9,FALSE),"")</f>
        <v>HB</v>
      </c>
      <c r="I1217" s="3" t="str">
        <f>CONCATENATE("(P)",VLOOKUP($A1217,'ACCESS EXPORT'!$A:$AF,11,FALSE)," (F)",VLOOKUP($A1217,'ACCESS EXPORT'!$A:$AF,29,FALSE))</f>
        <v>(P)(407) 975-0406 (F)(407) 975-0407</v>
      </c>
      <c r="J1217" s="4" t="str">
        <f>UPPER(VLOOKUP($A1217,'ACCESS EXPORT'!$A:$AF,12,FALSE))</f>
        <v>OB HOSPITALIST</v>
      </c>
      <c r="K1217" s="4" t="str">
        <f>UPPER(VLOOKUP($A1217,'ACCESS EXPORT'!$A:$AF,13,FALSE))</f>
        <v>WILLIAM WINDER</v>
      </c>
      <c r="L1217" s="3" t="str">
        <f>IF(AND(VLOOKUP(A1217,'ACCESS EXPORT'!A:AE,1,0),'ACCESS EXPORT'!N1217=""),UPPER(CONCATENATE('ACCESS EXPORT'!AE1217)),IF(VLOOKUP(A1217,'ACCESS EXPORT'!A:AE,1,0),UPPER(CONCATENATE('ACCESS EXPORT'!N1217," "&amp;CHAR(10),'ACCESS EXPORT'!AE1217))))</f>
        <v>JAHAIRA BARBOT-JIMENEZ 
JESSICA GREVES (PRAC. AMDIN)</v>
      </c>
      <c r="M1217" s="4" t="str">
        <f>UPPER(VLOOKUP($A1217,'ACCESS EXPORT'!$A:$O,15,FALSE))</f>
        <v>CALEB FERGUSON (PM)</v>
      </c>
      <c r="N1217" s="4" t="str">
        <f ca="1">IF(AND('ACCESS EXPORT'!X1217="",'ACCESS EXPORT'!Y1217=""),IF('ACCESS EXPORT'!V1217&lt;&gt;"",(IF(TODAY()-'ACCESS EXPORT'!V1217&gt;=-60,UPPER(CONCATENATE(VLOOKUP(B1217,'ACCESS EXPORT'!$B:$P,15,FALSE),""&amp;CHAR(10)&amp;"(SEP",TEXT('ACCESS EXPORT'!V1217," MM/DD/YYY)"))),IF(TODAY()-'ACCESS EXPORT'!V1217&lt;0,UPPER(VLOOKUP(B1217,'ACCESS EXPORT'!$B:$P,15,FALSE)),UPPER(VLOOKUP(B1217,'ACCESS EXPORT'!$B:$P,15,FALSE))))),IF('ACCESS EXPORT'!U1217="",UPPER(VLOOKUP(B1217,'ACCESS EXPORT'!$B:$P,15,FALSE)),IF(TODAY()-'ACCESS EXPORT'!U1217&lt;=30,CONCATENATE(UPPER(VLOOKUP(B1217,'ACCESS EXPORT'!$B:$P,15,FALSE)),""&amp;CHAR(10)&amp;"(NEW",TEXT('ACCESS EXPORT'!U1217," MM/DD/YYY)")),IF(AND(TODAY()-'ACCESS EXPORT'!U1217&gt;30,TODAY()&gt;0),UPPER(VLOOKUP(B1217,'ACCESS EXPORT'!$B:$P,15,FALSE)))))),IF('ACCESS EXPORT'!Y1217&lt;&gt;"",UPPER(CONCATENATE(UPPER(VLOOKUP(B1217,'ACCESS EXPORT'!$B:$P,15,FALSE)),""&amp;CHAR(10)&amp;"(Transfer Out",TEXT('ACCESS EXPORT'!Y1217," MM/DD/YYY)"))),IF('ACCESS EXPORT'!X1217&lt;&gt;"",UPPER(CONCATENATE(UPPER(VLOOKUP(B1217,'ACCESS EXPORT'!$B:$P,15,FALSE)),""&amp;CHAR(10)&amp;"(Transfer In",TEXT('ACCESS EXPORT'!X1217," MM/DD/YYY)"))))))</f>
        <v>NARVAEZ, JUAN</v>
      </c>
      <c r="O1217" s="4" t="str">
        <f>_xlfn.IFNA(VLOOKUP(B1217,'ACCESS EXPORT'!$B:$Q,16,FALSE),"")</f>
        <v>MD</v>
      </c>
      <c r="P1217" s="4" t="str">
        <f>_xlfn.IFNA(VLOOKUP(B1217,'ACCESS EXPORT'!B:W,22,FALSE),"-")</f>
        <v>1356336432</v>
      </c>
      <c r="Q1217" s="4" t="str">
        <f>_xlfn.IFNA(VLOOKUP(A1217,'ACCESS EXPORT'!$A:$AG,33,0),"-")</f>
        <v>Aldis Leonardo</v>
      </c>
      <c r="R1217" s="4" t="str">
        <f>_xlfn.IFNA(VLOOKUP(A1217,'ACCESS EXPORT'!$A:$AH,34,0),"-")</f>
        <v>Linda Hopkins</v>
      </c>
      <c r="S1217" s="4" t="str">
        <f>_xlfn.IFNA(VLOOKUP(A1217,'ACCESS EXPORT'!$A:$AI,35,0),"-")</f>
        <v>James Agee</v>
      </c>
      <c r="T1217" s="4" t="str">
        <f>_xlfn.IFNA(VLOOKUP(A1217,'ACCESS EXPORT'!$A:$AJ,36,0),"-")</f>
        <v>Wanda Cruz</v>
      </c>
      <c r="U1217" s="4" t="str">
        <f>_xlfn.IFNA(VLOOKUP(A1217,'ACCESS EXPORT'!$A:$AK,37,0),"-")</f>
        <v>Cerner</v>
      </c>
      <c r="V1217" s="4" t="str">
        <f>_xlfn.IFNA(VLOOKUP(A1217,'ACCESS EXPORT'!$A:$AL,38,0),"-")</f>
        <v>FHMG_FH OB SPECIALISTS</v>
      </c>
      <c r="W1217" s="4" t="str">
        <f>_xlfn.IFNA(VLOOKUP(A1217,'ACCESS EXPORT'!$A:$AM,39,0),"-")</f>
        <v/>
      </c>
      <c r="X1217" s="4" t="str">
        <f>_xlfn.IFNA(VLOOKUP(A1217,'ACCESS EXPORT'!$A:$AN,40,0),"-")</f>
        <v>Libia Villaquiran / Jenny Green</v>
      </c>
      <c r="Y1217" s="26" t="str">
        <f>_xlfn.IFNA(VLOOKUP(A1217,'ACCESS EXPORT'!A:AO,41,0),"")</f>
        <v>Andrea Brantley</v>
      </c>
      <c r="Z1217" s="26" t="str">
        <f>_xlfn.IFNA(VLOOKUP(A1217,'ACCESS EXPORT'!A:AP,42,0),"")</f>
        <v/>
      </c>
      <c r="AA1217" s="26" t="str">
        <f>_xlfn.IFNA(VLOOKUP(A1217,'ACCESS EXPORT'!A:AQ,43,0),"")</f>
        <v>Sara Channing</v>
      </c>
    </row>
    <row r="1218" spans="1:27" ht="18.75" x14ac:dyDescent="0.25">
      <c r="A1218" s="33">
        <v>290</v>
      </c>
      <c r="B1218" s="10">
        <v>1408</v>
      </c>
      <c r="C1218" s="7" t="str">
        <f ca="1">IFERROR(UPPER(IF(AND('ACCESS EXPORT'!AA1218="",'ACCESS EXPORT'!Z1218=""),VLOOKUP(A1218,'ACCESS EXPORT'!$A:$AF,32,FALSE),(IF('ACCESS EXPORT'!AA1218&lt;&gt;"",CONCATENATE(VLOOKUP(A1218,'ACCESS EXPORT'!$A:$AF,32,FALSE)," (Closed",TEXT('ACCESS EXPORT'!AA1218," MM/DD/YYY)")),IF(TODAY()&lt;(('ACCESS EXPORT'!Z1218)+30),CONCATENATE(VLOOKUP(A1218,'ACCESS EXPORT'!$A:$AF,32,FALSE)," (Opens",TEXT('ACCESS EXPORT'!Z1218," MM/DD/YYY)")),VLOOKUP(A1218,'ACCESS EXPORT'!$A:$AF,32,FALSE)))))),"-")</f>
        <v>ADVENTHEALTH MEDICAL GROUP OB HOSPITALISTS AT CENTRAL FLORIDA</v>
      </c>
      <c r="D1218" s="3" t="str">
        <f ca="1">IFERROR(UPPER(IF(AND('ACCESS EXPORT'!AA1218="",'ACCESS EXPORT'!Z1218=""),VLOOKUP(A1218,'ACCESS EXPORT'!$A:$AF,28,FALSE),(IF('ACCESS EXPORT'!AA1218&lt;&gt;"",CONCATENATE(VLOOKUP(A1218,'ACCESS EXPORT'!$A:$AF,28,FALSE)," (Closed",TEXT('ACCESS EXPORT'!AA1218," MM/DD/YYY)")),IF(TODAY()&lt;(('ACCESS EXPORT'!Z1218)+30),CONCATENATE(VLOOKUP(A1218,'ACCESS EXPORT'!$A:$AF,28,FALSE)," (Opens",TEXT('ACCESS EXPORT'!Z1218," MM/DD/YYY)")),VLOOKUP(A1218,'ACCESS EXPORT'!$A:$AF,28,FALSE)))))),"-")</f>
        <v>FLORIDA HOSPITAL OB SPECIALISTS - WINTER PARK</v>
      </c>
      <c r="E1218" s="3" t="str">
        <f>VLOOKUP($A1218,'ACCESS EXPORT'!$A:$AF,3,FALSE)</f>
        <v>8320</v>
      </c>
      <c r="F1218" s="3" t="str">
        <f>UPPER(CONCATENATE(VLOOKUP(A1218,'ACCESS EXPORT'!$A:$AF,4,FALSE)," ",VLOOKUP(A1218,'ACCESS EXPORT'!$A:$AF,5,FALSE)," ",VLOOKUP(A1218,'ACCESS EXPORT'!$A:$AF,6,FALSE)," ",VLOOKUP(A1218,'ACCESS EXPORT'!$A:$AA,7,FALSE)," ",VLOOKUP(A1218,'ACCESS EXPORT'!$A:$AA,8,FALSE)))</f>
        <v>1801 LEE RD SUITE 165 WINTER PARK FL 32789</v>
      </c>
      <c r="G1218" s="4" t="str">
        <f>UPPER(VLOOKUP($A1218,'ACCESS EXPORT'!$A:$AF,9,FALSE))</f>
        <v>ORANGE</v>
      </c>
      <c r="H1218" s="4" t="str">
        <f>_xlfn.IFNA(VLOOKUP($B1218,'ACCESS EXPORT'!$B:$J,9,FALSE),"")</f>
        <v>HB</v>
      </c>
      <c r="I1218" s="3" t="str">
        <f>CONCATENATE("(P)",VLOOKUP($A1218,'ACCESS EXPORT'!$A:$AF,11,FALSE)," (F)",VLOOKUP($A1218,'ACCESS EXPORT'!$A:$AF,29,FALSE))</f>
        <v>(P)(407) 975-0406 (F)(407) 975-0407</v>
      </c>
      <c r="J1218" s="4" t="str">
        <f>UPPER(VLOOKUP($A1218,'ACCESS EXPORT'!$A:$AF,12,FALSE))</f>
        <v>OB HOSPITALIST</v>
      </c>
      <c r="K1218" s="4" t="str">
        <f>UPPER(VLOOKUP($A1218,'ACCESS EXPORT'!$A:$AF,13,FALSE))</f>
        <v>WILLIAM WINDER</v>
      </c>
      <c r="L1218" s="3" t="str">
        <f>IF(AND(VLOOKUP(A1218,'ACCESS EXPORT'!A:AE,1,0),'ACCESS EXPORT'!N1218=""),UPPER(CONCATENATE('ACCESS EXPORT'!AE1218)),IF(VLOOKUP(A1218,'ACCESS EXPORT'!A:AE,1,0),UPPER(CONCATENATE('ACCESS EXPORT'!N1218," "&amp;CHAR(10),'ACCESS EXPORT'!AE1218))))</f>
        <v>JAHAIRA BARBOT-JIMENEZ 
JESSICA GREVES (PRAC. AMDIN)</v>
      </c>
      <c r="M1218" s="4" t="str">
        <f>UPPER(VLOOKUP($A1218,'ACCESS EXPORT'!$A:$O,15,FALSE))</f>
        <v>CALEB FERGUSON (PM)</v>
      </c>
      <c r="N1218" s="4" t="str">
        <f ca="1">IF(AND('ACCESS EXPORT'!X1218="",'ACCESS EXPORT'!Y1218=""),IF('ACCESS EXPORT'!V1218&lt;&gt;"",(IF(TODAY()-'ACCESS EXPORT'!V1218&gt;=-60,UPPER(CONCATENATE(VLOOKUP(B1218,'ACCESS EXPORT'!$B:$P,15,FALSE),""&amp;CHAR(10)&amp;"(SEP",TEXT('ACCESS EXPORT'!V1218," MM/DD/YYY)"))),IF(TODAY()-'ACCESS EXPORT'!V1218&lt;0,UPPER(VLOOKUP(B1218,'ACCESS EXPORT'!$B:$P,15,FALSE)),UPPER(VLOOKUP(B1218,'ACCESS EXPORT'!$B:$P,15,FALSE))))),IF('ACCESS EXPORT'!U1218="",UPPER(VLOOKUP(B1218,'ACCESS EXPORT'!$B:$P,15,FALSE)),IF(TODAY()-'ACCESS EXPORT'!U1218&lt;=30,CONCATENATE(UPPER(VLOOKUP(B1218,'ACCESS EXPORT'!$B:$P,15,FALSE)),""&amp;CHAR(10)&amp;"(NEW",TEXT('ACCESS EXPORT'!U1218," MM/DD/YYY)")),IF(AND(TODAY()-'ACCESS EXPORT'!U1218&gt;30,TODAY()&gt;0),UPPER(VLOOKUP(B1218,'ACCESS EXPORT'!$B:$P,15,FALSE)))))),IF('ACCESS EXPORT'!Y1218&lt;&gt;"",UPPER(CONCATENATE(UPPER(VLOOKUP(B1218,'ACCESS EXPORT'!$B:$P,15,FALSE)),""&amp;CHAR(10)&amp;"(Transfer Out",TEXT('ACCESS EXPORT'!Y1218," MM/DD/YYY)"))),IF('ACCESS EXPORT'!X1218&lt;&gt;"",UPPER(CONCATENATE(UPPER(VLOOKUP(B1218,'ACCESS EXPORT'!$B:$P,15,FALSE)),""&amp;CHAR(10)&amp;"(Transfer In",TEXT('ACCESS EXPORT'!X1218," MM/DD/YYY)"))))))</f>
        <v>ASHMAWY, YESSIN</v>
      </c>
      <c r="O1218" s="4" t="str">
        <f>_xlfn.IFNA(VLOOKUP(B1218,'ACCESS EXPORT'!$B:$Q,16,FALSE),"")</f>
        <v>MD</v>
      </c>
      <c r="P1218" s="4" t="str">
        <f>_xlfn.IFNA(VLOOKUP(B1218,'ACCESS EXPORT'!B:W,22,FALSE),"-")</f>
        <v>1750386314</v>
      </c>
      <c r="Q1218" s="4" t="str">
        <f>_xlfn.IFNA(VLOOKUP(A1218,'ACCESS EXPORT'!$A:$AG,33,0),"-")</f>
        <v>Aldis Leonardo</v>
      </c>
      <c r="R1218" s="4" t="str">
        <f>_xlfn.IFNA(VLOOKUP(A1218,'ACCESS EXPORT'!$A:$AH,34,0),"-")</f>
        <v>Linda Hopkins</v>
      </c>
      <c r="S1218" s="4" t="str">
        <f>_xlfn.IFNA(VLOOKUP(A1218,'ACCESS EXPORT'!$A:$AI,35,0),"-")</f>
        <v>James Agee</v>
      </c>
      <c r="T1218" s="4" t="str">
        <f>_xlfn.IFNA(VLOOKUP(A1218,'ACCESS EXPORT'!$A:$AJ,36,0),"-")</f>
        <v>Wanda Cruz</v>
      </c>
      <c r="U1218" s="4" t="str">
        <f>_xlfn.IFNA(VLOOKUP(A1218,'ACCESS EXPORT'!$A:$AK,37,0),"-")</f>
        <v>Cerner</v>
      </c>
      <c r="V1218" s="4" t="str">
        <f>_xlfn.IFNA(VLOOKUP(A1218,'ACCESS EXPORT'!$A:$AL,38,0),"-")</f>
        <v>FHMG_FH OB SPECIALISTS</v>
      </c>
      <c r="W1218" s="4" t="str">
        <f>_xlfn.IFNA(VLOOKUP(A1218,'ACCESS EXPORT'!$A:$AM,39,0),"-")</f>
        <v/>
      </c>
      <c r="X1218" s="4" t="str">
        <f>_xlfn.IFNA(VLOOKUP(A1218,'ACCESS EXPORT'!$A:$AN,40,0),"-")</f>
        <v>Libia Villaquiran / Jenny Green</v>
      </c>
      <c r="Y1218" s="26" t="str">
        <f>_xlfn.IFNA(VLOOKUP(A1218,'ACCESS EXPORT'!A:AO,41,0),"")</f>
        <v>Andrea Brantley</v>
      </c>
      <c r="Z1218" s="26" t="str">
        <f>_xlfn.IFNA(VLOOKUP(A1218,'ACCESS EXPORT'!A:AP,42,0),"")</f>
        <v/>
      </c>
      <c r="AA1218" s="26" t="str">
        <f>_xlfn.IFNA(VLOOKUP(A1218,'ACCESS EXPORT'!A:AQ,43,0),"")</f>
        <v>Sara Channing</v>
      </c>
    </row>
    <row r="1219" spans="1:27" ht="18.75" x14ac:dyDescent="0.25">
      <c r="A1219" s="33">
        <v>290</v>
      </c>
      <c r="B1219" s="10">
        <v>1774</v>
      </c>
      <c r="C1219" s="7" t="str">
        <f ca="1">IFERROR(UPPER(IF(AND('ACCESS EXPORT'!AA1219="",'ACCESS EXPORT'!Z1219=""),VLOOKUP(A1219,'ACCESS EXPORT'!$A:$AF,32,FALSE),(IF('ACCESS EXPORT'!AA1219&lt;&gt;"",CONCATENATE(VLOOKUP(A1219,'ACCESS EXPORT'!$A:$AF,32,FALSE)," (Closed",TEXT('ACCESS EXPORT'!AA1219," MM/DD/YYY)")),IF(TODAY()&lt;(('ACCESS EXPORT'!Z1219)+30),CONCATENATE(VLOOKUP(A1219,'ACCESS EXPORT'!$A:$AF,32,FALSE)," (Opens",TEXT('ACCESS EXPORT'!Z1219," MM/DD/YYY)")),VLOOKUP(A1219,'ACCESS EXPORT'!$A:$AF,32,FALSE)))))),"-")</f>
        <v>ADVENTHEALTH MEDICAL GROUP OB HOSPITALISTS AT CENTRAL FLORIDA</v>
      </c>
      <c r="D1219" s="3" t="str">
        <f ca="1">IFERROR(UPPER(IF(AND('ACCESS EXPORT'!AA1219="",'ACCESS EXPORT'!Z1219=""),VLOOKUP(A1219,'ACCESS EXPORT'!$A:$AF,28,FALSE),(IF('ACCESS EXPORT'!AA1219&lt;&gt;"",CONCATENATE(VLOOKUP(A1219,'ACCESS EXPORT'!$A:$AF,28,FALSE)," (Closed",TEXT('ACCESS EXPORT'!AA1219," MM/DD/YYY)")),IF(TODAY()&lt;(('ACCESS EXPORT'!Z1219)+30),CONCATENATE(VLOOKUP(A1219,'ACCESS EXPORT'!$A:$AF,28,FALSE)," (Opens",TEXT('ACCESS EXPORT'!Z1219," MM/DD/YYY)")),VLOOKUP(A1219,'ACCESS EXPORT'!$A:$AF,28,FALSE)))))),"-")</f>
        <v>FLORIDA HOSPITAL OB SPECIALISTS - WINTER PARK</v>
      </c>
      <c r="E1219" s="3" t="str">
        <f>VLOOKUP($A1219,'ACCESS EXPORT'!$A:$AF,3,FALSE)</f>
        <v>8320</v>
      </c>
      <c r="F1219" s="3" t="str">
        <f>UPPER(CONCATENATE(VLOOKUP(A1219,'ACCESS EXPORT'!$A:$AF,4,FALSE)," ",VLOOKUP(A1219,'ACCESS EXPORT'!$A:$AF,5,FALSE)," ",VLOOKUP(A1219,'ACCESS EXPORT'!$A:$AF,6,FALSE)," ",VLOOKUP(A1219,'ACCESS EXPORT'!$A:$AA,7,FALSE)," ",VLOOKUP(A1219,'ACCESS EXPORT'!$A:$AA,8,FALSE)))</f>
        <v>1801 LEE RD SUITE 165 WINTER PARK FL 32789</v>
      </c>
      <c r="G1219" s="4" t="str">
        <f>UPPER(VLOOKUP($A1219,'ACCESS EXPORT'!$A:$AF,9,FALSE))</f>
        <v>ORANGE</v>
      </c>
      <c r="H1219" s="4" t="str">
        <f>_xlfn.IFNA(VLOOKUP($B1219,'ACCESS EXPORT'!$B:$J,9,FALSE),"")</f>
        <v>HB</v>
      </c>
      <c r="I1219" s="3" t="str">
        <f>CONCATENATE("(P)",VLOOKUP($A1219,'ACCESS EXPORT'!$A:$AF,11,FALSE)," (F)",VLOOKUP($A1219,'ACCESS EXPORT'!$A:$AF,29,FALSE))</f>
        <v>(P)(407) 975-0406 (F)(407) 975-0407</v>
      </c>
      <c r="J1219" s="4" t="str">
        <f>UPPER(VLOOKUP($A1219,'ACCESS EXPORT'!$A:$AF,12,FALSE))</f>
        <v>OB HOSPITALIST</v>
      </c>
      <c r="K1219" s="4" t="str">
        <f>UPPER(VLOOKUP($A1219,'ACCESS EXPORT'!$A:$AF,13,FALSE))</f>
        <v>WILLIAM WINDER</v>
      </c>
      <c r="L1219" s="3" t="str">
        <f>IF(AND(VLOOKUP(A1219,'ACCESS EXPORT'!A:AE,1,0),'ACCESS EXPORT'!N1219=""),UPPER(CONCATENATE('ACCESS EXPORT'!AE1219)),IF(VLOOKUP(A1219,'ACCESS EXPORT'!A:AE,1,0),UPPER(CONCATENATE('ACCESS EXPORT'!N1219," "&amp;CHAR(10),'ACCESS EXPORT'!AE1219))))</f>
        <v>JAHAIRA BARBOT-JIMENEZ 
JESSICA GREVES (PRAC. AMDIN)</v>
      </c>
      <c r="M1219" s="4" t="str">
        <f>UPPER(VLOOKUP($A1219,'ACCESS EXPORT'!$A:$O,15,FALSE))</f>
        <v>CALEB FERGUSON (PM)</v>
      </c>
      <c r="N1219" s="4" t="str">
        <f ca="1">IF(AND('ACCESS EXPORT'!X1219="",'ACCESS EXPORT'!Y1219=""),IF('ACCESS EXPORT'!V1219&lt;&gt;"",(IF(TODAY()-'ACCESS EXPORT'!V1219&gt;=-60,UPPER(CONCATENATE(VLOOKUP(B1219,'ACCESS EXPORT'!$B:$P,15,FALSE),""&amp;CHAR(10)&amp;"(SEP",TEXT('ACCESS EXPORT'!V1219," MM/DD/YYY)"))),IF(TODAY()-'ACCESS EXPORT'!V1219&lt;0,UPPER(VLOOKUP(B1219,'ACCESS EXPORT'!$B:$P,15,FALSE)),UPPER(VLOOKUP(B1219,'ACCESS EXPORT'!$B:$P,15,FALSE))))),IF('ACCESS EXPORT'!U1219="",UPPER(VLOOKUP(B1219,'ACCESS EXPORT'!$B:$P,15,FALSE)),IF(TODAY()-'ACCESS EXPORT'!U1219&lt;=30,CONCATENATE(UPPER(VLOOKUP(B1219,'ACCESS EXPORT'!$B:$P,15,FALSE)),""&amp;CHAR(10)&amp;"(NEW",TEXT('ACCESS EXPORT'!U1219," MM/DD/YYY)")),IF(AND(TODAY()-'ACCESS EXPORT'!U1219&gt;30,TODAY()&gt;0),UPPER(VLOOKUP(B1219,'ACCESS EXPORT'!$B:$P,15,FALSE)))))),IF('ACCESS EXPORT'!Y1219&lt;&gt;"",UPPER(CONCATENATE(UPPER(VLOOKUP(B1219,'ACCESS EXPORT'!$B:$P,15,FALSE)),""&amp;CHAR(10)&amp;"(Transfer Out",TEXT('ACCESS EXPORT'!Y1219," MM/DD/YYY)"))),IF('ACCESS EXPORT'!X1219&lt;&gt;"",UPPER(CONCATENATE(UPPER(VLOOKUP(B1219,'ACCESS EXPORT'!$B:$P,15,FALSE)),""&amp;CHAR(10)&amp;"(Transfer In",TEXT('ACCESS EXPORT'!X1219," MM/DD/YYY)"))))))</f>
        <v>ZOFFER, MATTHEW</v>
      </c>
      <c r="O1219" s="4" t="str">
        <f>_xlfn.IFNA(VLOOKUP(B1219,'ACCESS EXPORT'!$B:$Q,16,FALSE),"")</f>
        <v>DO</v>
      </c>
      <c r="P1219" s="4" t="str">
        <f>_xlfn.IFNA(VLOOKUP(B1219,'ACCESS EXPORT'!B:W,22,FALSE),"-")</f>
        <v>1336108059</v>
      </c>
      <c r="Q1219" s="4" t="str">
        <f>_xlfn.IFNA(VLOOKUP(A1219,'ACCESS EXPORT'!$A:$AG,33,0),"-")</f>
        <v>Aldis Leonardo</v>
      </c>
      <c r="R1219" s="4" t="str">
        <f>_xlfn.IFNA(VLOOKUP(A1219,'ACCESS EXPORT'!$A:$AH,34,0),"-")</f>
        <v>Linda Hopkins</v>
      </c>
      <c r="S1219" s="4" t="str">
        <f>_xlfn.IFNA(VLOOKUP(A1219,'ACCESS EXPORT'!$A:$AI,35,0),"-")</f>
        <v>James Agee</v>
      </c>
      <c r="T1219" s="4" t="str">
        <f>_xlfn.IFNA(VLOOKUP(A1219,'ACCESS EXPORT'!$A:$AJ,36,0),"-")</f>
        <v>Wanda Cruz</v>
      </c>
      <c r="U1219" s="4" t="str">
        <f>_xlfn.IFNA(VLOOKUP(A1219,'ACCESS EXPORT'!$A:$AK,37,0),"-")</f>
        <v>Cerner</v>
      </c>
      <c r="V1219" s="4" t="str">
        <f>_xlfn.IFNA(VLOOKUP(A1219,'ACCESS EXPORT'!$A:$AL,38,0),"-")</f>
        <v>FHMG_FH OB SPECIALISTS</v>
      </c>
      <c r="W1219" s="4" t="str">
        <f>_xlfn.IFNA(VLOOKUP(A1219,'ACCESS EXPORT'!$A:$AM,39,0),"-")</f>
        <v/>
      </c>
      <c r="X1219" s="4" t="str">
        <f>_xlfn.IFNA(VLOOKUP(A1219,'ACCESS EXPORT'!$A:$AN,40,0),"-")</f>
        <v>Libia Villaquiran / Jenny Green</v>
      </c>
      <c r="Y1219" s="26" t="str">
        <f>_xlfn.IFNA(VLOOKUP(A1219,'ACCESS EXPORT'!A:AO,41,0),"")</f>
        <v>Andrea Brantley</v>
      </c>
      <c r="Z1219" s="26" t="str">
        <f>_xlfn.IFNA(VLOOKUP(A1219,'ACCESS EXPORT'!A:AP,42,0),"")</f>
        <v/>
      </c>
      <c r="AA1219" s="26" t="str">
        <f>_xlfn.IFNA(VLOOKUP(A1219,'ACCESS EXPORT'!A:AQ,43,0),"")</f>
        <v>Sara Channing</v>
      </c>
    </row>
    <row r="1220" spans="1:27" ht="18.75" x14ac:dyDescent="0.25">
      <c r="A1220" s="33">
        <v>299</v>
      </c>
      <c r="B1220" s="10">
        <v>1939</v>
      </c>
      <c r="C1220" s="7" t="str">
        <f ca="1">IFERROR(UPPER(IF(AND('ACCESS EXPORT'!AA1220="",'ACCESS EXPORT'!Z1220=""),VLOOKUP(A1220,'ACCESS EXPORT'!$A:$AF,32,FALSE),(IF('ACCESS EXPORT'!AA1220&lt;&gt;"",CONCATENATE(VLOOKUP(A1220,'ACCESS EXPORT'!$A:$AF,32,FALSE)," (Closed",TEXT('ACCESS EXPORT'!AA1220," MM/DD/YYY)")),IF(TODAY()&lt;(('ACCESS EXPORT'!Z1220)+30),CONCATENATE(VLOOKUP(A1220,'ACCESS EXPORT'!$A:$AF,32,FALSE)," (Opens",TEXT('ACCESS EXPORT'!Z1220," MM/DD/YYY)")),VLOOKUP(A1220,'ACCESS EXPORT'!$A:$AF,32,FALSE)))))),"-")</f>
        <v>ADVENTHEALTH MEDICAL GROUP UROLOGY HOSPITALISTS AT ORLANDO</v>
      </c>
      <c r="D1220" s="3" t="str">
        <f ca="1">IFERROR(UPPER(IF(AND('ACCESS EXPORT'!AA1220="",'ACCESS EXPORT'!Z1220=""),VLOOKUP(A1220,'ACCESS EXPORT'!$A:$AF,28,FALSE),(IF('ACCESS EXPORT'!AA1220&lt;&gt;"",CONCATENATE(VLOOKUP(A1220,'ACCESS EXPORT'!$A:$AF,28,FALSE)," (Closed",TEXT('ACCESS EXPORT'!AA1220," MM/DD/YYY)")),IF(TODAY()&lt;(('ACCESS EXPORT'!Z1220)+30),CONCATENATE(VLOOKUP(A1220,'ACCESS EXPORT'!$A:$AF,28,FALSE)," (Opens",TEXT('ACCESS EXPORT'!Z1220," MM/DD/YYY)")),VLOOKUP(A1220,'ACCESS EXPORT'!$A:$AF,28,FALSE)))))),"-")</f>
        <v>FLORIDA UROLOGY ASSOCIATES HOSPITALISTS</v>
      </c>
      <c r="E1220" s="3" t="str">
        <f>VLOOKUP($A1220,'ACCESS EXPORT'!$A:$AF,3,FALSE)</f>
        <v>8330</v>
      </c>
      <c r="F1220" s="3" t="str">
        <f>UPPER(CONCATENATE(VLOOKUP(A1220,'ACCESS EXPORT'!$A:$AF,4,FALSE)," ",VLOOKUP(A1220,'ACCESS EXPORT'!$A:$AF,5,FALSE)," ",VLOOKUP(A1220,'ACCESS EXPORT'!$A:$AF,6,FALSE)," ",VLOOKUP(A1220,'ACCESS EXPORT'!$A:$AA,7,FALSE)," ",VLOOKUP(A1220,'ACCESS EXPORT'!$A:$AA,8,FALSE)))</f>
        <v>601 E ROLLINS ST  ORLANDO FL 32803</v>
      </c>
      <c r="G1220" s="4" t="str">
        <f>UPPER(VLOOKUP($A1220,'ACCESS EXPORT'!$A:$AF,9,FALSE))</f>
        <v>ORANGE</v>
      </c>
      <c r="H1220" s="4" t="str">
        <f>_xlfn.IFNA(VLOOKUP($B1220,'ACCESS EXPORT'!$B:$J,9,FALSE),"")</f>
        <v>HB</v>
      </c>
      <c r="I1220" s="3" t="str">
        <f>CONCATENATE("(P)",VLOOKUP($A1220,'ACCESS EXPORT'!$A:$AF,11,FALSE)," (F)",VLOOKUP($A1220,'ACCESS EXPORT'!$A:$AF,29,FALSE))</f>
        <v>(P)(407) 897-3499 (F)(407) 896-9454</v>
      </c>
      <c r="J1220" s="4" t="str">
        <f>UPPER(VLOOKUP($A1220,'ACCESS EXPORT'!$A:$AF,12,FALSE))</f>
        <v>UROLOGY</v>
      </c>
      <c r="K1220" s="4" t="str">
        <f>UPPER(VLOOKUP($A1220,'ACCESS EXPORT'!$A:$AF,13,FALSE))</f>
        <v>MARLENE HOLLAND</v>
      </c>
      <c r="L1220" s="3" t="str">
        <f>IF(AND(VLOOKUP(A1220,'ACCESS EXPORT'!A:AE,1,0),'ACCESS EXPORT'!N1220=""),UPPER(CONCATENATE('ACCESS EXPORT'!AE1220)),IF(VLOOKUP(A1220,'ACCESS EXPORT'!A:AE,1,0),UPPER(CONCATENATE('ACCESS EXPORT'!N1220," "&amp;CHAR(10),'ACCESS EXPORT'!AE1220))))</f>
        <v>DREW DEVANE (EXEC DIR) 
CHARLIE CULTER (PRAC. ADMIN) (INTERIM)</v>
      </c>
      <c r="M1220" s="4" t="str">
        <f>UPPER(VLOOKUP($A1220,'ACCESS EXPORT'!$A:$O,15,FALSE))</f>
        <v>ANGELA ORTIZ (PM)</v>
      </c>
      <c r="N1220" s="4" t="str">
        <f ca="1">IF(AND('ACCESS EXPORT'!X1220="",'ACCESS EXPORT'!Y1220=""),IF('ACCESS EXPORT'!V1220&lt;&gt;"",(IF(TODAY()-'ACCESS EXPORT'!V1220&gt;=-60,UPPER(CONCATENATE(VLOOKUP(B1220,'ACCESS EXPORT'!$B:$P,15,FALSE),""&amp;CHAR(10)&amp;"(SEP",TEXT('ACCESS EXPORT'!V1220," MM/DD/YYY)"))),IF(TODAY()-'ACCESS EXPORT'!V1220&lt;0,UPPER(VLOOKUP(B1220,'ACCESS EXPORT'!$B:$P,15,FALSE)),UPPER(VLOOKUP(B1220,'ACCESS EXPORT'!$B:$P,15,FALSE))))),IF('ACCESS EXPORT'!U1220="",UPPER(VLOOKUP(B1220,'ACCESS EXPORT'!$B:$P,15,FALSE)),IF(TODAY()-'ACCESS EXPORT'!U1220&lt;=30,CONCATENATE(UPPER(VLOOKUP(B1220,'ACCESS EXPORT'!$B:$P,15,FALSE)),""&amp;CHAR(10)&amp;"(NEW",TEXT('ACCESS EXPORT'!U1220," MM/DD/YYY)")),IF(AND(TODAY()-'ACCESS EXPORT'!U1220&gt;30,TODAY()&gt;0),UPPER(VLOOKUP(B1220,'ACCESS EXPORT'!$B:$P,15,FALSE)))))),IF('ACCESS EXPORT'!Y1220&lt;&gt;"",UPPER(CONCATENATE(UPPER(VLOOKUP(B1220,'ACCESS EXPORT'!$B:$P,15,FALSE)),""&amp;CHAR(10)&amp;"(Transfer Out",TEXT('ACCESS EXPORT'!Y1220," MM/DD/YYY)"))),IF('ACCESS EXPORT'!X1220&lt;&gt;"",UPPER(CONCATENATE(UPPER(VLOOKUP(B1220,'ACCESS EXPORT'!$B:$P,15,FALSE)),""&amp;CHAR(10)&amp;"(Transfer In",TEXT('ACCESS EXPORT'!X1220," MM/DD/YYY)"))))))</f>
        <v>BRABBLE, TANIA</v>
      </c>
      <c r="O1220" s="4" t="str">
        <f>_xlfn.IFNA(VLOOKUP(B1220,'ACCESS EXPORT'!$B:$Q,16,FALSE),"")</f>
        <v>APRN</v>
      </c>
      <c r="P1220" s="4" t="str">
        <f>_xlfn.IFNA(VLOOKUP(B1220,'ACCESS EXPORT'!B:W,22,FALSE),"-")</f>
        <v>1477930139</v>
      </c>
      <c r="Q1220" s="4" t="str">
        <f>_xlfn.IFNA(VLOOKUP(A1220,'ACCESS EXPORT'!$A:$AG,33,0),"-")</f>
        <v>Pat Lanier</v>
      </c>
      <c r="R1220" s="4" t="str">
        <f>_xlfn.IFNA(VLOOKUP(A1220,'ACCESS EXPORT'!$A:$AH,34,0),"-")</f>
        <v>Amanda Dowd</v>
      </c>
      <c r="S1220" s="4" t="str">
        <f>_xlfn.IFNA(VLOOKUP(A1220,'ACCESS EXPORT'!$A:$AI,35,0),"-")</f>
        <v>Courtney Powell</v>
      </c>
      <c r="T1220" s="4" t="str">
        <f>_xlfn.IFNA(VLOOKUP(A1220,'ACCESS EXPORT'!$A:$AJ,36,0),"-")</f>
        <v>Andrew Davis</v>
      </c>
      <c r="U1220" s="4" t="str">
        <f>_xlfn.IFNA(VLOOKUP(A1220,'ACCESS EXPORT'!$A:$AK,37,0),"-")</f>
        <v>athena</v>
      </c>
      <c r="V1220" s="4" t="str">
        <f>_xlfn.IFNA(VLOOKUP(A1220,'ACCESS EXPORT'!$A:$AL,38,0),"-")</f>
        <v>FHMG_FL URO ASSOC HOSP</v>
      </c>
      <c r="W1220" s="4" t="str">
        <f>_xlfn.IFNA(VLOOKUP(A1220,'ACCESS EXPORT'!$A:$AM,39,0),"-")</f>
        <v/>
      </c>
      <c r="X1220" s="4" t="str">
        <f>_xlfn.IFNA(VLOOKUP(A1220,'ACCESS EXPORT'!$A:$AN,40,0),"-")</f>
        <v>John Del Rio / Shahla Cedeno</v>
      </c>
      <c r="Y1220" s="26" t="str">
        <f>_xlfn.IFNA(VLOOKUP(A1220,'ACCESS EXPORT'!A:AO,41,0),"")</f>
        <v>Jose Anderson</v>
      </c>
      <c r="Z1220" s="26" t="str">
        <f>_xlfn.IFNA(VLOOKUP(A1220,'ACCESS EXPORT'!A:AP,42,0),"")</f>
        <v/>
      </c>
      <c r="AA1220" s="26" t="str">
        <f>_xlfn.IFNA(VLOOKUP(A1220,'ACCESS EXPORT'!A:AQ,43,0),"")</f>
        <v>Tricia Greco</v>
      </c>
    </row>
    <row r="1221" spans="1:27" ht="18.75" x14ac:dyDescent="0.25">
      <c r="A1221" s="33">
        <v>299</v>
      </c>
      <c r="B1221" s="10">
        <v>1422</v>
      </c>
      <c r="C1221" s="7" t="str">
        <f ca="1">IFERROR(UPPER(IF(AND('ACCESS EXPORT'!AA1221="",'ACCESS EXPORT'!Z1221=""),VLOOKUP(A1221,'ACCESS EXPORT'!$A:$AF,32,FALSE),(IF('ACCESS EXPORT'!AA1221&lt;&gt;"",CONCATENATE(VLOOKUP(A1221,'ACCESS EXPORT'!$A:$AF,32,FALSE)," (Closed",TEXT('ACCESS EXPORT'!AA1221," MM/DD/YYY)")),IF(TODAY()&lt;(('ACCESS EXPORT'!Z1221)+30),CONCATENATE(VLOOKUP(A1221,'ACCESS EXPORT'!$A:$AF,32,FALSE)," (Opens",TEXT('ACCESS EXPORT'!Z1221," MM/DD/YYY)")),VLOOKUP(A1221,'ACCESS EXPORT'!$A:$AF,32,FALSE)))))),"-")</f>
        <v>ADVENTHEALTH MEDICAL GROUP UROLOGY HOSPITALISTS AT ORLANDO</v>
      </c>
      <c r="D1221" s="3" t="str">
        <f ca="1">IFERROR(UPPER(IF(AND('ACCESS EXPORT'!AA1221="",'ACCESS EXPORT'!Z1221=""),VLOOKUP(A1221,'ACCESS EXPORT'!$A:$AF,28,FALSE),(IF('ACCESS EXPORT'!AA1221&lt;&gt;"",CONCATENATE(VLOOKUP(A1221,'ACCESS EXPORT'!$A:$AF,28,FALSE)," (Closed",TEXT('ACCESS EXPORT'!AA1221," MM/DD/YYY)")),IF(TODAY()&lt;(('ACCESS EXPORT'!Z1221)+30),CONCATENATE(VLOOKUP(A1221,'ACCESS EXPORT'!$A:$AF,28,FALSE)," (Opens",TEXT('ACCESS EXPORT'!Z1221," MM/DD/YYY)")),VLOOKUP(A1221,'ACCESS EXPORT'!$A:$AF,28,FALSE)))))),"-")</f>
        <v>FLORIDA UROLOGY ASSOCIATES HOSPITALISTS</v>
      </c>
      <c r="E1221" s="3" t="str">
        <f>VLOOKUP($A1221,'ACCESS EXPORT'!$A:$AF,3,FALSE)</f>
        <v>8330</v>
      </c>
      <c r="F1221" s="3" t="str">
        <f>UPPER(CONCATENATE(VLOOKUP(A1221,'ACCESS EXPORT'!$A:$AF,4,FALSE)," ",VLOOKUP(A1221,'ACCESS EXPORT'!$A:$AF,5,FALSE)," ",VLOOKUP(A1221,'ACCESS EXPORT'!$A:$AF,6,FALSE)," ",VLOOKUP(A1221,'ACCESS EXPORT'!$A:$AA,7,FALSE)," ",VLOOKUP(A1221,'ACCESS EXPORT'!$A:$AA,8,FALSE)))</f>
        <v>601 E ROLLINS ST  ORLANDO FL 32803</v>
      </c>
      <c r="G1221" s="4" t="str">
        <f>UPPER(VLOOKUP($A1221,'ACCESS EXPORT'!$A:$AF,9,FALSE))</f>
        <v>ORANGE</v>
      </c>
      <c r="H1221" s="4" t="str">
        <f>_xlfn.IFNA(VLOOKUP($B1221,'ACCESS EXPORT'!$B:$J,9,FALSE),"")</f>
        <v>Central</v>
      </c>
      <c r="I1221" s="3" t="str">
        <f>CONCATENATE("(P)",VLOOKUP($A1221,'ACCESS EXPORT'!$A:$AF,11,FALSE)," (F)",VLOOKUP($A1221,'ACCESS EXPORT'!$A:$AF,29,FALSE))</f>
        <v>(P)(407) 897-3499 (F)(407) 896-9454</v>
      </c>
      <c r="J1221" s="4" t="str">
        <f>UPPER(VLOOKUP($A1221,'ACCESS EXPORT'!$A:$AF,12,FALSE))</f>
        <v>UROLOGY</v>
      </c>
      <c r="K1221" s="4" t="str">
        <f>UPPER(VLOOKUP($A1221,'ACCESS EXPORT'!$A:$AF,13,FALSE))</f>
        <v>MARLENE HOLLAND</v>
      </c>
      <c r="L1221" s="3" t="str">
        <f>IF(AND(VLOOKUP(A1221,'ACCESS EXPORT'!A:AE,1,0),'ACCESS EXPORT'!N1221=""),UPPER(CONCATENATE('ACCESS EXPORT'!AE1221)),IF(VLOOKUP(A1221,'ACCESS EXPORT'!A:AE,1,0),UPPER(CONCATENATE('ACCESS EXPORT'!N1221," "&amp;CHAR(10),'ACCESS EXPORT'!AE1221))))</f>
        <v>DREW DEVANE (EXEC DIR) 
CHARLIE CULTER (PRAC. ADMIN) (INTERIM)</v>
      </c>
      <c r="M1221" s="4" t="str">
        <f>UPPER(VLOOKUP($A1221,'ACCESS EXPORT'!$A:$O,15,FALSE))</f>
        <v>ANGELA ORTIZ (PM)</v>
      </c>
      <c r="N1221" s="4" t="str">
        <f ca="1">IF(AND('ACCESS EXPORT'!X1221="",'ACCESS EXPORT'!Y1221=""),IF('ACCESS EXPORT'!V1221&lt;&gt;"",(IF(TODAY()-'ACCESS EXPORT'!V1221&gt;=-60,UPPER(CONCATENATE(VLOOKUP(B1221,'ACCESS EXPORT'!$B:$P,15,FALSE),""&amp;CHAR(10)&amp;"(SEP",TEXT('ACCESS EXPORT'!V1221," MM/DD/YYY)"))),IF(TODAY()-'ACCESS EXPORT'!V1221&lt;0,UPPER(VLOOKUP(B1221,'ACCESS EXPORT'!$B:$P,15,FALSE)),UPPER(VLOOKUP(B1221,'ACCESS EXPORT'!$B:$P,15,FALSE))))),IF('ACCESS EXPORT'!U1221="",UPPER(VLOOKUP(B1221,'ACCESS EXPORT'!$B:$P,15,FALSE)),IF(TODAY()-'ACCESS EXPORT'!U1221&lt;=30,CONCATENATE(UPPER(VLOOKUP(B1221,'ACCESS EXPORT'!$B:$P,15,FALSE)),""&amp;CHAR(10)&amp;"(NEW",TEXT('ACCESS EXPORT'!U1221," MM/DD/YYY)")),IF(AND(TODAY()-'ACCESS EXPORT'!U1221&gt;30,TODAY()&gt;0),UPPER(VLOOKUP(B1221,'ACCESS EXPORT'!$B:$P,15,FALSE)))))),IF('ACCESS EXPORT'!Y1221&lt;&gt;"",UPPER(CONCATENATE(UPPER(VLOOKUP(B1221,'ACCESS EXPORT'!$B:$P,15,FALSE)),""&amp;CHAR(10)&amp;"(Transfer Out",TEXT('ACCESS EXPORT'!Y1221," MM/DD/YYY)"))),IF('ACCESS EXPORT'!X1221&lt;&gt;"",UPPER(CONCATENATE(UPPER(VLOOKUP(B1221,'ACCESS EXPORT'!$B:$P,15,FALSE)),""&amp;CHAR(10)&amp;"(Transfer In",TEXT('ACCESS EXPORT'!X1221," MM/DD/YYY)"))))))</f>
        <v>MALDONADO OROZCO, GEORGINA</v>
      </c>
      <c r="O1221" s="4" t="str">
        <f>_xlfn.IFNA(VLOOKUP(B1221,'ACCESS EXPORT'!$B:$Q,16,FALSE),"")</f>
        <v>APRN</v>
      </c>
      <c r="P1221" s="4" t="str">
        <f>_xlfn.IFNA(VLOOKUP(B1221,'ACCESS EXPORT'!B:W,22,FALSE),"-")</f>
        <v>1639502081</v>
      </c>
      <c r="Q1221" s="4" t="str">
        <f>_xlfn.IFNA(VLOOKUP(A1221,'ACCESS EXPORT'!$A:$AG,33,0),"-")</f>
        <v>Pat Lanier</v>
      </c>
      <c r="R1221" s="4" t="str">
        <f>_xlfn.IFNA(VLOOKUP(A1221,'ACCESS EXPORT'!$A:$AH,34,0),"-")</f>
        <v>Amanda Dowd</v>
      </c>
      <c r="S1221" s="4" t="str">
        <f>_xlfn.IFNA(VLOOKUP(A1221,'ACCESS EXPORT'!$A:$AI,35,0),"-")</f>
        <v>Courtney Powell</v>
      </c>
      <c r="T1221" s="4" t="str">
        <f>_xlfn.IFNA(VLOOKUP(A1221,'ACCESS EXPORT'!$A:$AJ,36,0),"-")</f>
        <v>Andrew Davis</v>
      </c>
      <c r="U1221" s="4" t="str">
        <f>_xlfn.IFNA(VLOOKUP(A1221,'ACCESS EXPORT'!$A:$AK,37,0),"-")</f>
        <v>athena</v>
      </c>
      <c r="V1221" s="4" t="str">
        <f>_xlfn.IFNA(VLOOKUP(A1221,'ACCESS EXPORT'!$A:$AL,38,0),"-")</f>
        <v>FHMG_FL URO ASSOC HOSP</v>
      </c>
      <c r="W1221" s="4" t="str">
        <f>_xlfn.IFNA(VLOOKUP(A1221,'ACCESS EXPORT'!$A:$AM,39,0),"-")</f>
        <v/>
      </c>
      <c r="X1221" s="4" t="str">
        <f>_xlfn.IFNA(VLOOKUP(A1221,'ACCESS EXPORT'!$A:$AN,40,0),"-")</f>
        <v>John Del Rio / Shahla Cedeno</v>
      </c>
      <c r="Y1221" s="26" t="str">
        <f>_xlfn.IFNA(VLOOKUP(A1221,'ACCESS EXPORT'!A:AO,41,0),"")</f>
        <v>Jose Anderson</v>
      </c>
      <c r="Z1221" s="26" t="str">
        <f>_xlfn.IFNA(VLOOKUP(A1221,'ACCESS EXPORT'!A:AP,42,0),"")</f>
        <v/>
      </c>
      <c r="AA1221" s="26" t="str">
        <f>_xlfn.IFNA(VLOOKUP(A1221,'ACCESS EXPORT'!A:AQ,43,0),"")</f>
        <v>Tricia Greco</v>
      </c>
    </row>
    <row r="1222" spans="1:27" ht="18.75" x14ac:dyDescent="0.25">
      <c r="A1222" s="33">
        <v>299</v>
      </c>
      <c r="B1222" s="10">
        <v>1419</v>
      </c>
      <c r="C1222" s="7" t="str">
        <f ca="1">IFERROR(UPPER(IF(AND('ACCESS EXPORT'!AA1222="",'ACCESS EXPORT'!Z1222=""),VLOOKUP(A1222,'ACCESS EXPORT'!$A:$AF,32,FALSE),(IF('ACCESS EXPORT'!AA1222&lt;&gt;"",CONCATENATE(VLOOKUP(A1222,'ACCESS EXPORT'!$A:$AF,32,FALSE)," (Closed",TEXT('ACCESS EXPORT'!AA1222," MM/DD/YYY)")),IF(TODAY()&lt;(('ACCESS EXPORT'!Z1222)+30),CONCATENATE(VLOOKUP(A1222,'ACCESS EXPORT'!$A:$AF,32,FALSE)," (Opens",TEXT('ACCESS EXPORT'!Z1222," MM/DD/YYY)")),VLOOKUP(A1222,'ACCESS EXPORT'!$A:$AF,32,FALSE)))))),"-")</f>
        <v>ADVENTHEALTH MEDICAL GROUP UROLOGY HOSPITALISTS AT ORLANDO</v>
      </c>
      <c r="D1222" s="3" t="str">
        <f ca="1">IFERROR(UPPER(IF(AND('ACCESS EXPORT'!AA1222="",'ACCESS EXPORT'!Z1222=""),VLOOKUP(A1222,'ACCESS EXPORT'!$A:$AF,28,FALSE),(IF('ACCESS EXPORT'!AA1222&lt;&gt;"",CONCATENATE(VLOOKUP(A1222,'ACCESS EXPORT'!$A:$AF,28,FALSE)," (Closed",TEXT('ACCESS EXPORT'!AA1222," MM/DD/YYY)")),IF(TODAY()&lt;(('ACCESS EXPORT'!Z1222)+30),CONCATENATE(VLOOKUP(A1222,'ACCESS EXPORT'!$A:$AF,28,FALSE)," (Opens",TEXT('ACCESS EXPORT'!Z1222," MM/DD/YYY)")),VLOOKUP(A1222,'ACCESS EXPORT'!$A:$AF,28,FALSE)))))),"-")</f>
        <v>FLORIDA UROLOGY ASSOCIATES HOSPITALISTS</v>
      </c>
      <c r="E1222" s="3" t="str">
        <f>VLOOKUP($A1222,'ACCESS EXPORT'!$A:$AF,3,FALSE)</f>
        <v>8330</v>
      </c>
      <c r="F1222" s="3" t="str">
        <f>UPPER(CONCATENATE(VLOOKUP(A1222,'ACCESS EXPORT'!$A:$AF,4,FALSE)," ",VLOOKUP(A1222,'ACCESS EXPORT'!$A:$AF,5,FALSE)," ",VLOOKUP(A1222,'ACCESS EXPORT'!$A:$AF,6,FALSE)," ",VLOOKUP(A1222,'ACCESS EXPORT'!$A:$AA,7,FALSE)," ",VLOOKUP(A1222,'ACCESS EXPORT'!$A:$AA,8,FALSE)))</f>
        <v>601 E ROLLINS ST  ORLANDO FL 32803</v>
      </c>
      <c r="G1222" s="4" t="str">
        <f>UPPER(VLOOKUP($A1222,'ACCESS EXPORT'!$A:$AF,9,FALSE))</f>
        <v>ORANGE</v>
      </c>
      <c r="H1222" s="4" t="str">
        <f>_xlfn.IFNA(VLOOKUP($B1222,'ACCESS EXPORT'!$B:$J,9,FALSE),"")</f>
        <v>HB</v>
      </c>
      <c r="I1222" s="3" t="str">
        <f>CONCATENATE("(P)",VLOOKUP($A1222,'ACCESS EXPORT'!$A:$AF,11,FALSE)," (F)",VLOOKUP($A1222,'ACCESS EXPORT'!$A:$AF,29,FALSE))</f>
        <v>(P)(407) 897-3499 (F)(407) 896-9454</v>
      </c>
      <c r="J1222" s="4" t="str">
        <f>UPPER(VLOOKUP($A1222,'ACCESS EXPORT'!$A:$AF,12,FALSE))</f>
        <v>UROLOGY</v>
      </c>
      <c r="K1222" s="4" t="str">
        <f>UPPER(VLOOKUP($A1222,'ACCESS EXPORT'!$A:$AF,13,FALSE))</f>
        <v>MARLENE HOLLAND</v>
      </c>
      <c r="L1222" s="3" t="str">
        <f>IF(AND(VLOOKUP(A1222,'ACCESS EXPORT'!A:AE,1,0),'ACCESS EXPORT'!N1222=""),UPPER(CONCATENATE('ACCESS EXPORT'!AE1222)),IF(VLOOKUP(A1222,'ACCESS EXPORT'!A:AE,1,0),UPPER(CONCATENATE('ACCESS EXPORT'!N1222," "&amp;CHAR(10),'ACCESS EXPORT'!AE1222))))</f>
        <v>DREW DEVANE (EXEC DIR) 
CHARLIE CULTER (PRAC. ADMIN) (INTERIM)</v>
      </c>
      <c r="M1222" s="4" t="str">
        <f>UPPER(VLOOKUP($A1222,'ACCESS EXPORT'!$A:$O,15,FALSE))</f>
        <v>ANGELA ORTIZ (PM)</v>
      </c>
      <c r="N1222" s="4" t="str">
        <f ca="1">IF(AND('ACCESS EXPORT'!X1222="",'ACCESS EXPORT'!Y1222=""),IF('ACCESS EXPORT'!V1222&lt;&gt;"",(IF(TODAY()-'ACCESS EXPORT'!V1222&gt;=-60,UPPER(CONCATENATE(VLOOKUP(B1222,'ACCESS EXPORT'!$B:$P,15,FALSE),""&amp;CHAR(10)&amp;"(SEP",TEXT('ACCESS EXPORT'!V1222," MM/DD/YYY)"))),IF(TODAY()-'ACCESS EXPORT'!V1222&lt;0,UPPER(VLOOKUP(B1222,'ACCESS EXPORT'!$B:$P,15,FALSE)),UPPER(VLOOKUP(B1222,'ACCESS EXPORT'!$B:$P,15,FALSE))))),IF('ACCESS EXPORT'!U1222="",UPPER(VLOOKUP(B1222,'ACCESS EXPORT'!$B:$P,15,FALSE)),IF(TODAY()-'ACCESS EXPORT'!U1222&lt;=30,CONCATENATE(UPPER(VLOOKUP(B1222,'ACCESS EXPORT'!$B:$P,15,FALSE)),""&amp;CHAR(10)&amp;"(NEW",TEXT('ACCESS EXPORT'!U1222," MM/DD/YYY)")),IF(AND(TODAY()-'ACCESS EXPORT'!U1222&gt;30,TODAY()&gt;0),UPPER(VLOOKUP(B1222,'ACCESS EXPORT'!$B:$P,15,FALSE)))))),IF('ACCESS EXPORT'!Y1222&lt;&gt;"",UPPER(CONCATENATE(UPPER(VLOOKUP(B1222,'ACCESS EXPORT'!$B:$P,15,FALSE)),""&amp;CHAR(10)&amp;"(Transfer Out",TEXT('ACCESS EXPORT'!Y1222," MM/DD/YYY)"))),IF('ACCESS EXPORT'!X1222&lt;&gt;"",UPPER(CONCATENATE(UPPER(VLOOKUP(B1222,'ACCESS EXPORT'!$B:$P,15,FALSE)),""&amp;CHAR(10)&amp;"(Transfer In",TEXT('ACCESS EXPORT'!X1222," MM/DD/YYY)"))))))</f>
        <v>STEELE, JAMES</v>
      </c>
      <c r="O1222" s="4" t="str">
        <f>_xlfn.IFNA(VLOOKUP(B1222,'ACCESS EXPORT'!$B:$Q,16,FALSE),"")</f>
        <v>PA-C</v>
      </c>
      <c r="P1222" s="4" t="str">
        <f>_xlfn.IFNA(VLOOKUP(B1222,'ACCESS EXPORT'!B:W,22,FALSE),"-")</f>
        <v>1558547604</v>
      </c>
      <c r="Q1222" s="4" t="str">
        <f>_xlfn.IFNA(VLOOKUP(A1222,'ACCESS EXPORT'!$A:$AG,33,0),"-")</f>
        <v>Pat Lanier</v>
      </c>
      <c r="R1222" s="4" t="str">
        <f>_xlfn.IFNA(VLOOKUP(A1222,'ACCESS EXPORT'!$A:$AH,34,0),"-")</f>
        <v>Amanda Dowd</v>
      </c>
      <c r="S1222" s="4" t="str">
        <f>_xlfn.IFNA(VLOOKUP(A1222,'ACCESS EXPORT'!$A:$AI,35,0),"-")</f>
        <v>Courtney Powell</v>
      </c>
      <c r="T1222" s="4" t="str">
        <f>_xlfn.IFNA(VLOOKUP(A1222,'ACCESS EXPORT'!$A:$AJ,36,0),"-")</f>
        <v>Andrew Davis</v>
      </c>
      <c r="U1222" s="4" t="str">
        <f>_xlfn.IFNA(VLOOKUP(A1222,'ACCESS EXPORT'!$A:$AK,37,0),"-")</f>
        <v>athena</v>
      </c>
      <c r="V1222" s="4" t="str">
        <f>_xlfn.IFNA(VLOOKUP(A1222,'ACCESS EXPORT'!$A:$AL,38,0),"-")</f>
        <v>FHMG_FL URO ASSOC HOSP</v>
      </c>
      <c r="W1222" s="4" t="str">
        <f>_xlfn.IFNA(VLOOKUP(A1222,'ACCESS EXPORT'!$A:$AM,39,0),"-")</f>
        <v/>
      </c>
      <c r="X1222" s="4" t="str">
        <f>_xlfn.IFNA(VLOOKUP(A1222,'ACCESS EXPORT'!$A:$AN,40,0),"-")</f>
        <v>John Del Rio / Shahla Cedeno</v>
      </c>
      <c r="Y1222" s="26" t="str">
        <f>_xlfn.IFNA(VLOOKUP(A1222,'ACCESS EXPORT'!A:AO,41,0),"")</f>
        <v>Jose Anderson</v>
      </c>
      <c r="Z1222" s="26" t="str">
        <f>_xlfn.IFNA(VLOOKUP(A1222,'ACCESS EXPORT'!A:AP,42,0),"")</f>
        <v/>
      </c>
      <c r="AA1222" s="26" t="str">
        <f>_xlfn.IFNA(VLOOKUP(A1222,'ACCESS EXPORT'!A:AQ,43,0),"")</f>
        <v>Tricia Greco</v>
      </c>
    </row>
    <row r="1223" spans="1:27" ht="18.75" x14ac:dyDescent="0.25">
      <c r="A1223" s="33">
        <v>299</v>
      </c>
      <c r="B1223" s="10">
        <v>1418</v>
      </c>
      <c r="C1223" s="7" t="str">
        <f ca="1">IFERROR(UPPER(IF(AND('ACCESS EXPORT'!AA1223="",'ACCESS EXPORT'!Z1223=""),VLOOKUP(A1223,'ACCESS EXPORT'!$A:$AF,32,FALSE),(IF('ACCESS EXPORT'!AA1223&lt;&gt;"",CONCATENATE(VLOOKUP(A1223,'ACCESS EXPORT'!$A:$AF,32,FALSE)," (Closed",TEXT('ACCESS EXPORT'!AA1223," MM/DD/YYY)")),IF(TODAY()&lt;(('ACCESS EXPORT'!Z1223)+30),CONCATENATE(VLOOKUP(A1223,'ACCESS EXPORT'!$A:$AF,32,FALSE)," (Opens",TEXT('ACCESS EXPORT'!Z1223," MM/DD/YYY)")),VLOOKUP(A1223,'ACCESS EXPORT'!$A:$AF,32,FALSE)))))),"-")</f>
        <v>ADVENTHEALTH MEDICAL GROUP UROLOGY HOSPITALISTS AT ORLANDO</v>
      </c>
      <c r="D1223" s="3" t="str">
        <f ca="1">IFERROR(UPPER(IF(AND('ACCESS EXPORT'!AA1223="",'ACCESS EXPORT'!Z1223=""),VLOOKUP(A1223,'ACCESS EXPORT'!$A:$AF,28,FALSE),(IF('ACCESS EXPORT'!AA1223&lt;&gt;"",CONCATENATE(VLOOKUP(A1223,'ACCESS EXPORT'!$A:$AF,28,FALSE)," (Closed",TEXT('ACCESS EXPORT'!AA1223," MM/DD/YYY)")),IF(TODAY()&lt;(('ACCESS EXPORT'!Z1223)+30),CONCATENATE(VLOOKUP(A1223,'ACCESS EXPORT'!$A:$AF,28,FALSE)," (Opens",TEXT('ACCESS EXPORT'!Z1223," MM/DD/YYY)")),VLOOKUP(A1223,'ACCESS EXPORT'!$A:$AF,28,FALSE)))))),"-")</f>
        <v>FLORIDA UROLOGY ASSOCIATES HOSPITALISTS</v>
      </c>
      <c r="E1223" s="3" t="str">
        <f>VLOOKUP($A1223,'ACCESS EXPORT'!$A:$AF,3,FALSE)</f>
        <v>8330</v>
      </c>
      <c r="F1223" s="3" t="str">
        <f>UPPER(CONCATENATE(VLOOKUP(A1223,'ACCESS EXPORT'!$A:$AF,4,FALSE)," ",VLOOKUP(A1223,'ACCESS EXPORT'!$A:$AF,5,FALSE)," ",VLOOKUP(A1223,'ACCESS EXPORT'!$A:$AF,6,FALSE)," ",VLOOKUP(A1223,'ACCESS EXPORT'!$A:$AA,7,FALSE)," ",VLOOKUP(A1223,'ACCESS EXPORT'!$A:$AA,8,FALSE)))</f>
        <v>601 E ROLLINS ST  ORLANDO FL 32803</v>
      </c>
      <c r="G1223" s="4" t="str">
        <f>UPPER(VLOOKUP($A1223,'ACCESS EXPORT'!$A:$AF,9,FALSE))</f>
        <v>ORANGE</v>
      </c>
      <c r="H1223" s="4" t="str">
        <f>_xlfn.IFNA(VLOOKUP($B1223,'ACCESS EXPORT'!$B:$J,9,FALSE),"")</f>
        <v>HB</v>
      </c>
      <c r="I1223" s="3" t="str">
        <f>CONCATENATE("(P)",VLOOKUP($A1223,'ACCESS EXPORT'!$A:$AF,11,FALSE)," (F)",VLOOKUP($A1223,'ACCESS EXPORT'!$A:$AF,29,FALSE))</f>
        <v>(P)(407) 897-3499 (F)(407) 896-9454</v>
      </c>
      <c r="J1223" s="4" t="str">
        <f>UPPER(VLOOKUP($A1223,'ACCESS EXPORT'!$A:$AF,12,FALSE))</f>
        <v>UROLOGY</v>
      </c>
      <c r="K1223" s="4" t="str">
        <f>UPPER(VLOOKUP($A1223,'ACCESS EXPORT'!$A:$AF,13,FALSE))</f>
        <v>MARLENE HOLLAND</v>
      </c>
      <c r="L1223" s="3" t="str">
        <f>IF(AND(VLOOKUP(A1223,'ACCESS EXPORT'!A:AE,1,0),'ACCESS EXPORT'!N1223=""),UPPER(CONCATENATE('ACCESS EXPORT'!AE1223)),IF(VLOOKUP(A1223,'ACCESS EXPORT'!A:AE,1,0),UPPER(CONCATENATE('ACCESS EXPORT'!N1223," "&amp;CHAR(10),'ACCESS EXPORT'!AE1223))))</f>
        <v>DREW DEVANE (EXEC DIR) 
CHARLIE CULTER (PRAC. ADMIN) (INTERIM)</v>
      </c>
      <c r="M1223" s="4" t="str">
        <f>UPPER(VLOOKUP($A1223,'ACCESS EXPORT'!$A:$O,15,FALSE))</f>
        <v>ANGELA ORTIZ (PM)</v>
      </c>
      <c r="N1223" s="4" t="str">
        <f ca="1">IF(AND('ACCESS EXPORT'!X1223="",'ACCESS EXPORT'!Y1223=""),IF('ACCESS EXPORT'!V1223&lt;&gt;"",(IF(TODAY()-'ACCESS EXPORT'!V1223&gt;=-60,UPPER(CONCATENATE(VLOOKUP(B1223,'ACCESS EXPORT'!$B:$P,15,FALSE),""&amp;CHAR(10)&amp;"(SEP",TEXT('ACCESS EXPORT'!V1223," MM/DD/YYY)"))),IF(TODAY()-'ACCESS EXPORT'!V1223&lt;0,UPPER(VLOOKUP(B1223,'ACCESS EXPORT'!$B:$P,15,FALSE)),UPPER(VLOOKUP(B1223,'ACCESS EXPORT'!$B:$P,15,FALSE))))),IF('ACCESS EXPORT'!U1223="",UPPER(VLOOKUP(B1223,'ACCESS EXPORT'!$B:$P,15,FALSE)),IF(TODAY()-'ACCESS EXPORT'!U1223&lt;=30,CONCATENATE(UPPER(VLOOKUP(B1223,'ACCESS EXPORT'!$B:$P,15,FALSE)),""&amp;CHAR(10)&amp;"(NEW",TEXT('ACCESS EXPORT'!U1223," MM/DD/YYY)")),IF(AND(TODAY()-'ACCESS EXPORT'!U1223&gt;30,TODAY()&gt;0),UPPER(VLOOKUP(B1223,'ACCESS EXPORT'!$B:$P,15,FALSE)))))),IF('ACCESS EXPORT'!Y1223&lt;&gt;"",UPPER(CONCATENATE(UPPER(VLOOKUP(B1223,'ACCESS EXPORT'!$B:$P,15,FALSE)),""&amp;CHAR(10)&amp;"(Transfer Out",TEXT('ACCESS EXPORT'!Y1223," MM/DD/YYY)"))),IF('ACCESS EXPORT'!X1223&lt;&gt;"",UPPER(CONCATENATE(UPPER(VLOOKUP(B1223,'ACCESS EXPORT'!$B:$P,15,FALSE)),""&amp;CHAR(10)&amp;"(Transfer In",TEXT('ACCESS EXPORT'!X1223," MM/DD/YYY)"))))))</f>
        <v>BEHNKE, CATHRYN</v>
      </c>
      <c r="O1223" s="4" t="str">
        <f>_xlfn.IFNA(VLOOKUP(B1223,'ACCESS EXPORT'!$B:$Q,16,FALSE),"")</f>
        <v>APRN</v>
      </c>
      <c r="P1223" s="4" t="str">
        <f>_xlfn.IFNA(VLOOKUP(B1223,'ACCESS EXPORT'!B:W,22,FALSE),"-")</f>
        <v>1639593668</v>
      </c>
      <c r="Q1223" s="4" t="str">
        <f>_xlfn.IFNA(VLOOKUP(A1223,'ACCESS EXPORT'!$A:$AG,33,0),"-")</f>
        <v>Pat Lanier</v>
      </c>
      <c r="R1223" s="4" t="str">
        <f>_xlfn.IFNA(VLOOKUP(A1223,'ACCESS EXPORT'!$A:$AH,34,0),"-")</f>
        <v>Amanda Dowd</v>
      </c>
      <c r="S1223" s="4" t="str">
        <f>_xlfn.IFNA(VLOOKUP(A1223,'ACCESS EXPORT'!$A:$AI,35,0),"-")</f>
        <v>Courtney Powell</v>
      </c>
      <c r="T1223" s="4" t="str">
        <f>_xlfn.IFNA(VLOOKUP(A1223,'ACCESS EXPORT'!$A:$AJ,36,0),"-")</f>
        <v>Andrew Davis</v>
      </c>
      <c r="U1223" s="4" t="str">
        <f>_xlfn.IFNA(VLOOKUP(A1223,'ACCESS EXPORT'!$A:$AK,37,0),"-")</f>
        <v>athena</v>
      </c>
      <c r="V1223" s="4" t="str">
        <f>_xlfn.IFNA(VLOOKUP(A1223,'ACCESS EXPORT'!$A:$AL,38,0),"-")</f>
        <v>FHMG_FL URO ASSOC HOSP</v>
      </c>
      <c r="W1223" s="4" t="str">
        <f>_xlfn.IFNA(VLOOKUP(A1223,'ACCESS EXPORT'!$A:$AM,39,0),"-")</f>
        <v/>
      </c>
      <c r="X1223" s="4" t="str">
        <f>_xlfn.IFNA(VLOOKUP(A1223,'ACCESS EXPORT'!$A:$AN,40,0),"-")</f>
        <v>John Del Rio / Shahla Cedeno</v>
      </c>
      <c r="Y1223" s="26" t="str">
        <f>_xlfn.IFNA(VLOOKUP(A1223,'ACCESS EXPORT'!A:AO,41,0),"")</f>
        <v>Jose Anderson</v>
      </c>
      <c r="Z1223" s="26" t="str">
        <f>_xlfn.IFNA(VLOOKUP(A1223,'ACCESS EXPORT'!A:AP,42,0),"")</f>
        <v/>
      </c>
      <c r="AA1223" s="26" t="str">
        <f>_xlfn.IFNA(VLOOKUP(A1223,'ACCESS EXPORT'!A:AQ,43,0),"")</f>
        <v>Tricia Greco</v>
      </c>
    </row>
    <row r="1224" spans="1:27" ht="18.75" x14ac:dyDescent="0.25">
      <c r="A1224" s="33">
        <v>299</v>
      </c>
      <c r="B1224" s="10">
        <v>2160</v>
      </c>
      <c r="C1224" s="7" t="str">
        <f ca="1">IFERROR(UPPER(IF(AND('ACCESS EXPORT'!AA1224="",'ACCESS EXPORT'!Z1224=""),VLOOKUP(A1224,'ACCESS EXPORT'!$A:$AF,32,FALSE),(IF('ACCESS EXPORT'!AA1224&lt;&gt;"",CONCATENATE(VLOOKUP(A1224,'ACCESS EXPORT'!$A:$AF,32,FALSE)," (Closed",TEXT('ACCESS EXPORT'!AA1224," MM/DD/YYY)")),IF(TODAY()&lt;(('ACCESS EXPORT'!Z1224)+30),CONCATENATE(VLOOKUP(A1224,'ACCESS EXPORT'!$A:$AF,32,FALSE)," (Opens",TEXT('ACCESS EXPORT'!Z1224," MM/DD/YYY)")),VLOOKUP(A1224,'ACCESS EXPORT'!$A:$AF,32,FALSE)))))),"-")</f>
        <v>ADVENTHEALTH MEDICAL GROUP UROLOGY HOSPITALISTS AT ORLANDO</v>
      </c>
      <c r="D1224" s="3" t="str">
        <f ca="1">IFERROR(UPPER(IF(AND('ACCESS EXPORT'!AA1224="",'ACCESS EXPORT'!Z1224=""),VLOOKUP(A1224,'ACCESS EXPORT'!$A:$AF,28,FALSE),(IF('ACCESS EXPORT'!AA1224&lt;&gt;"",CONCATENATE(VLOOKUP(A1224,'ACCESS EXPORT'!$A:$AF,28,FALSE)," (Closed",TEXT('ACCESS EXPORT'!AA1224," MM/DD/YYY)")),IF(TODAY()&lt;(('ACCESS EXPORT'!Z1224)+30),CONCATENATE(VLOOKUP(A1224,'ACCESS EXPORT'!$A:$AF,28,FALSE)," (Opens",TEXT('ACCESS EXPORT'!Z1224," MM/DD/YYY)")),VLOOKUP(A1224,'ACCESS EXPORT'!$A:$AF,28,FALSE)))))),"-")</f>
        <v>FLORIDA UROLOGY ASSOCIATES HOSPITALISTS</v>
      </c>
      <c r="E1224" s="3" t="str">
        <f>VLOOKUP($A1224,'ACCESS EXPORT'!$A:$AF,3,FALSE)</f>
        <v>8330</v>
      </c>
      <c r="F1224" s="3" t="str">
        <f>UPPER(CONCATENATE(VLOOKUP(A1224,'ACCESS EXPORT'!$A:$AF,4,FALSE)," ",VLOOKUP(A1224,'ACCESS EXPORT'!$A:$AF,5,FALSE)," ",VLOOKUP(A1224,'ACCESS EXPORT'!$A:$AF,6,FALSE)," ",VLOOKUP(A1224,'ACCESS EXPORT'!$A:$AA,7,FALSE)," ",VLOOKUP(A1224,'ACCESS EXPORT'!$A:$AA,8,FALSE)))</f>
        <v>601 E ROLLINS ST  ORLANDO FL 32803</v>
      </c>
      <c r="G1224" s="4" t="str">
        <f>UPPER(VLOOKUP($A1224,'ACCESS EXPORT'!$A:$AF,9,FALSE))</f>
        <v>ORANGE</v>
      </c>
      <c r="H1224" s="4" t="str">
        <f>_xlfn.IFNA(VLOOKUP($B1224,'ACCESS EXPORT'!$B:$J,9,FALSE),"")</f>
        <v>HB</v>
      </c>
      <c r="I1224" s="3" t="str">
        <f>CONCATENATE("(P)",VLOOKUP($A1224,'ACCESS EXPORT'!$A:$AF,11,FALSE)," (F)",VLOOKUP($A1224,'ACCESS EXPORT'!$A:$AF,29,FALSE))</f>
        <v>(P)(407) 897-3499 (F)(407) 896-9454</v>
      </c>
      <c r="J1224" s="4" t="str">
        <f>UPPER(VLOOKUP($A1224,'ACCESS EXPORT'!$A:$AF,12,FALSE))</f>
        <v>UROLOGY</v>
      </c>
      <c r="K1224" s="4" t="str">
        <f>UPPER(VLOOKUP($A1224,'ACCESS EXPORT'!$A:$AF,13,FALSE))</f>
        <v>MARLENE HOLLAND</v>
      </c>
      <c r="L1224" s="3" t="str">
        <f>IF(AND(VLOOKUP(A1224,'ACCESS EXPORT'!A:AE,1,0),'ACCESS EXPORT'!N1224=""),UPPER(CONCATENATE('ACCESS EXPORT'!AE1224)),IF(VLOOKUP(A1224,'ACCESS EXPORT'!A:AE,1,0),UPPER(CONCATENATE('ACCESS EXPORT'!N1224," "&amp;CHAR(10),'ACCESS EXPORT'!AE1224))))</f>
        <v>DREW DEVANE (EXEC DIR) 
CHARLIE CULTER (PRAC. ADMIN) (INTERIM)</v>
      </c>
      <c r="M1224" s="4" t="str">
        <f>UPPER(VLOOKUP($A1224,'ACCESS EXPORT'!$A:$O,15,FALSE))</f>
        <v>ANGELA ORTIZ (PM)</v>
      </c>
      <c r="N1224" s="4" t="str">
        <f ca="1">IF(AND('ACCESS EXPORT'!X1224="",'ACCESS EXPORT'!Y1224=""),IF('ACCESS EXPORT'!V1224&lt;&gt;"",(IF(TODAY()-'ACCESS EXPORT'!V1224&gt;=-60,UPPER(CONCATENATE(VLOOKUP(B1224,'ACCESS EXPORT'!$B:$P,15,FALSE),""&amp;CHAR(10)&amp;"(SEP",TEXT('ACCESS EXPORT'!V1224," MM/DD/YYY)"))),IF(TODAY()-'ACCESS EXPORT'!V1224&lt;0,UPPER(VLOOKUP(B1224,'ACCESS EXPORT'!$B:$P,15,FALSE)),UPPER(VLOOKUP(B1224,'ACCESS EXPORT'!$B:$P,15,FALSE))))),IF('ACCESS EXPORT'!U1224="",UPPER(VLOOKUP(B1224,'ACCESS EXPORT'!$B:$P,15,FALSE)),IF(TODAY()-'ACCESS EXPORT'!U1224&lt;=30,CONCATENATE(UPPER(VLOOKUP(B1224,'ACCESS EXPORT'!$B:$P,15,FALSE)),""&amp;CHAR(10)&amp;"(NEW",TEXT('ACCESS EXPORT'!U1224," MM/DD/YYY)")),IF(AND(TODAY()-'ACCESS EXPORT'!U1224&gt;30,TODAY()&gt;0),UPPER(VLOOKUP(B1224,'ACCESS EXPORT'!$B:$P,15,FALSE)))))),IF('ACCESS EXPORT'!Y1224&lt;&gt;"",UPPER(CONCATENATE(UPPER(VLOOKUP(B1224,'ACCESS EXPORT'!$B:$P,15,FALSE)),""&amp;CHAR(10)&amp;"(Transfer Out",TEXT('ACCESS EXPORT'!Y1224," MM/DD/YYY)"))),IF('ACCESS EXPORT'!X1224&lt;&gt;"",UPPER(CONCATENATE(UPPER(VLOOKUP(B1224,'ACCESS EXPORT'!$B:$P,15,FALSE)),""&amp;CHAR(10)&amp;"(Transfer In",TEXT('ACCESS EXPORT'!X1224," MM/DD/YYY)"))))))</f>
        <v>EISENBROWN, JEANNE</v>
      </c>
      <c r="O1224" s="4" t="str">
        <f>_xlfn.IFNA(VLOOKUP(B1224,'ACCESS EXPORT'!$B:$Q,16,FALSE),"")</f>
        <v>MD</v>
      </c>
      <c r="P1224" s="4" t="str">
        <f>_xlfn.IFNA(VLOOKUP(B1224,'ACCESS EXPORT'!B:W,22,FALSE),"-")</f>
        <v>1750376323</v>
      </c>
      <c r="Q1224" s="4" t="str">
        <f>_xlfn.IFNA(VLOOKUP(A1224,'ACCESS EXPORT'!$A:$AG,33,0),"-")</f>
        <v>Pat Lanier</v>
      </c>
      <c r="R1224" s="4" t="str">
        <f>_xlfn.IFNA(VLOOKUP(A1224,'ACCESS EXPORT'!$A:$AH,34,0),"-")</f>
        <v>Amanda Dowd</v>
      </c>
      <c r="S1224" s="4" t="str">
        <f>_xlfn.IFNA(VLOOKUP(A1224,'ACCESS EXPORT'!$A:$AI,35,0),"-")</f>
        <v>Courtney Powell</v>
      </c>
      <c r="T1224" s="4" t="str">
        <f>_xlfn.IFNA(VLOOKUP(A1224,'ACCESS EXPORT'!$A:$AJ,36,0),"-")</f>
        <v>Andrew Davis</v>
      </c>
      <c r="U1224" s="4" t="str">
        <f>_xlfn.IFNA(VLOOKUP(A1224,'ACCESS EXPORT'!$A:$AK,37,0),"-")</f>
        <v>athena</v>
      </c>
      <c r="V1224" s="4" t="str">
        <f>_xlfn.IFNA(VLOOKUP(A1224,'ACCESS EXPORT'!$A:$AL,38,0),"-")</f>
        <v>FHMG_FL URO ASSOC HOSP</v>
      </c>
      <c r="W1224" s="4" t="str">
        <f>_xlfn.IFNA(VLOOKUP(A1224,'ACCESS EXPORT'!$A:$AM,39,0),"-")</f>
        <v/>
      </c>
      <c r="X1224" s="4" t="str">
        <f>_xlfn.IFNA(VLOOKUP(A1224,'ACCESS EXPORT'!$A:$AN,40,0),"-")</f>
        <v>John Del Rio / Shahla Cedeno</v>
      </c>
      <c r="Y1224" s="26" t="str">
        <f>_xlfn.IFNA(VLOOKUP(A1224,'ACCESS EXPORT'!A:AO,41,0),"")</f>
        <v>Jose Anderson</v>
      </c>
      <c r="Z1224" s="26" t="str">
        <f>_xlfn.IFNA(VLOOKUP(A1224,'ACCESS EXPORT'!A:AP,42,0),"")</f>
        <v/>
      </c>
      <c r="AA1224" s="26" t="str">
        <f>_xlfn.IFNA(VLOOKUP(A1224,'ACCESS EXPORT'!A:AQ,43,0),"")</f>
        <v>Tricia Greco</v>
      </c>
    </row>
    <row r="1225" spans="1:27" ht="18.75" x14ac:dyDescent="0.25">
      <c r="A1225" s="33">
        <v>331</v>
      </c>
      <c r="B1225" s="10">
        <v>2013</v>
      </c>
      <c r="C1225" s="7" t="str">
        <f ca="1">IFERROR(UPPER(IF(AND('ACCESS EXPORT'!AA1225="",'ACCESS EXPORT'!Z1225=""),VLOOKUP(A1225,'ACCESS EXPORT'!$A:$AF,32,FALSE),(IF('ACCESS EXPORT'!AA1225&lt;&gt;"",CONCATENATE(VLOOKUP(A1225,'ACCESS EXPORT'!$A:$AF,32,FALSE)," (Closed",TEXT('ACCESS EXPORT'!AA1225," MM/DD/YYY)")),IF(TODAY()&lt;(('ACCESS EXPORT'!Z1225)+30),CONCATENATE(VLOOKUP(A1225,'ACCESS EXPORT'!$A:$AF,32,FALSE)," (Opens",TEXT('ACCESS EXPORT'!Z1225," MM/DD/YYY)")),VLOOKUP(A1225,'ACCESS EXPORT'!$A:$AF,32,FALSE)))))),"-")</f>
        <v>ADVENTHEALTH MEDICAL GROUP COLORECTAL SURGERY AT CELEBRATION</v>
      </c>
      <c r="D1225" s="3" t="str">
        <f ca="1">IFERROR(UPPER(IF(AND('ACCESS EXPORT'!AA1225="",'ACCESS EXPORT'!Z1225=""),VLOOKUP(A1225,'ACCESS EXPORT'!$A:$AF,28,FALSE),(IF('ACCESS EXPORT'!AA1225&lt;&gt;"",CONCATENATE(VLOOKUP(A1225,'ACCESS EXPORT'!$A:$AF,28,FALSE)," (Closed",TEXT('ACCESS EXPORT'!AA1225," MM/DD/YYY)")),IF(TODAY()&lt;(('ACCESS EXPORT'!Z1225)+30),CONCATENATE(VLOOKUP(A1225,'ACCESS EXPORT'!$A:$AF,28,FALSE)," (Opens",TEXT('ACCESS EXPORT'!Z1225," MM/DD/YYY)")),VLOOKUP(A1225,'ACCESS EXPORT'!$A:$AF,28,FALSE)))))),"-")</f>
        <v>CENTER FOR COLON &amp; RECTAL SURGERY - CELEBRATION*</v>
      </c>
      <c r="E1225" s="3" t="str">
        <f>VLOOKUP($A1225,'ACCESS EXPORT'!$A:$AF,3,FALSE)</f>
        <v>8360</v>
      </c>
      <c r="F1225" s="3" t="str">
        <f>UPPER(CONCATENATE(VLOOKUP(A1225,'ACCESS EXPORT'!$A:$AF,4,FALSE)," ",VLOOKUP(A1225,'ACCESS EXPORT'!$A:$AF,5,FALSE)," ",VLOOKUP(A1225,'ACCESS EXPORT'!$A:$AF,6,FALSE)," ",VLOOKUP(A1225,'ACCESS EXPORT'!$A:$AA,7,FALSE)," ",VLOOKUP(A1225,'ACCESS EXPORT'!$A:$AA,8,FALSE)))</f>
        <v>400 CELEBRATION PL SUITE A150 CELEBRATION FL 34747</v>
      </c>
      <c r="G1225" s="4" t="str">
        <f>UPPER(VLOOKUP($A1225,'ACCESS EXPORT'!$A:$AF,9,FALSE))</f>
        <v>OSCEOLA</v>
      </c>
      <c r="H1225" s="4" t="str">
        <f>_xlfn.IFNA(VLOOKUP($B1225,'ACCESS EXPORT'!$B:$J,9,FALSE),"")</f>
        <v>Central</v>
      </c>
      <c r="I1225" s="3" t="str">
        <f>CONCATENATE("(P)",VLOOKUP($A1225,'ACCESS EXPORT'!$A:$AF,11,FALSE)," (F)",VLOOKUP($A1225,'ACCESS EXPORT'!$A:$AF,29,FALSE))</f>
        <v>(P)(407) 932-6204 (F)(407) 303-4872</v>
      </c>
      <c r="J1225" s="4" t="str">
        <f>UPPER(VLOOKUP($A1225,'ACCESS EXPORT'!$A:$AF,12,FALSE))</f>
        <v>SURGERY</v>
      </c>
      <c r="K1225" s="4" t="str">
        <f>UPPER(VLOOKUP($A1225,'ACCESS EXPORT'!$A:$AF,13,FALSE))</f>
        <v>SCOTT HILL</v>
      </c>
      <c r="L1225" s="3" t="str">
        <f>IF(AND(VLOOKUP(A1225,'ACCESS EXPORT'!A:AE,1,0),'ACCESS EXPORT'!N1225=""),UPPER(CONCATENATE('ACCESS EXPORT'!AE1225)),IF(VLOOKUP(A1225,'ACCESS EXPORT'!A:AE,1,0),UPPER(CONCATENATE('ACCESS EXPORT'!N1225," "&amp;CHAR(10),'ACCESS EXPORT'!AE1225))))</f>
        <v xml:space="preserve">MICHELL ATHANASE 
</v>
      </c>
      <c r="M1225" s="4" t="str">
        <f>UPPER(VLOOKUP($A1225,'ACCESS EXPORT'!$A:$O,15,FALSE))</f>
        <v>TBD (PM)/ BRITTANY TORRES (OS)</v>
      </c>
      <c r="N1225" s="4" t="str">
        <f ca="1">IF(AND('ACCESS EXPORT'!X1225="",'ACCESS EXPORT'!Y1225=""),IF('ACCESS EXPORT'!V1225&lt;&gt;"",(IF(TODAY()-'ACCESS EXPORT'!V1225&gt;=-60,UPPER(CONCATENATE(VLOOKUP(B1225,'ACCESS EXPORT'!$B:$P,15,FALSE),""&amp;CHAR(10)&amp;"(SEP",TEXT('ACCESS EXPORT'!V1225," MM/DD/YYY)"))),IF(TODAY()-'ACCESS EXPORT'!V1225&lt;0,UPPER(VLOOKUP(B1225,'ACCESS EXPORT'!$B:$P,15,FALSE)),UPPER(VLOOKUP(B1225,'ACCESS EXPORT'!$B:$P,15,FALSE))))),IF('ACCESS EXPORT'!U1225="",UPPER(VLOOKUP(B1225,'ACCESS EXPORT'!$B:$P,15,FALSE)),IF(TODAY()-'ACCESS EXPORT'!U1225&lt;=30,CONCATENATE(UPPER(VLOOKUP(B1225,'ACCESS EXPORT'!$B:$P,15,FALSE)),""&amp;CHAR(10)&amp;"(NEW",TEXT('ACCESS EXPORT'!U1225," MM/DD/YYY)")),IF(AND(TODAY()-'ACCESS EXPORT'!U1225&gt;30,TODAY()&gt;0),UPPER(VLOOKUP(B1225,'ACCESS EXPORT'!$B:$P,15,FALSE)))))),IF('ACCESS EXPORT'!Y1225&lt;&gt;"",UPPER(CONCATENATE(UPPER(VLOOKUP(B1225,'ACCESS EXPORT'!$B:$P,15,FALSE)),""&amp;CHAR(10)&amp;"(Transfer Out",TEXT('ACCESS EXPORT'!Y1225," MM/DD/YYY)"))),IF('ACCESS EXPORT'!X1225&lt;&gt;"",UPPER(CONCATENATE(UPPER(VLOOKUP(B1225,'ACCESS EXPORT'!$B:$P,15,FALSE)),""&amp;CHAR(10)&amp;"(Transfer In",TEXT('ACCESS EXPORT'!X1225," MM/DD/YYY)"))))))</f>
        <v>BONILLA, SAMANTHA</v>
      </c>
      <c r="O1225" s="4" t="str">
        <f>_xlfn.IFNA(VLOOKUP(B1225,'ACCESS EXPORT'!$B:$Q,16,FALSE),"")</f>
        <v>APRN</v>
      </c>
      <c r="P1225" s="4" t="str">
        <f>_xlfn.IFNA(VLOOKUP(B1225,'ACCESS EXPORT'!B:W,22,FALSE),"-")</f>
        <v>1174978175</v>
      </c>
      <c r="Q1225" s="4" t="str">
        <f>_xlfn.IFNA(VLOOKUP(A1225,'ACCESS EXPORT'!$A:$AG,33,0),"-")</f>
        <v>Amanda Hernandez</v>
      </c>
      <c r="R1225" s="4" t="str">
        <f>_xlfn.IFNA(VLOOKUP(A1225,'ACCESS EXPORT'!$A:$AH,34,0),"-")</f>
        <v>Cheri Benedeti</v>
      </c>
      <c r="S1225" s="4" t="str">
        <f>_xlfn.IFNA(VLOOKUP(A1225,'ACCESS EXPORT'!$A:$AI,35,0),"-")</f>
        <v>Kikzeny Cartagena</v>
      </c>
      <c r="T1225" s="4" t="str">
        <f>_xlfn.IFNA(VLOOKUP(A1225,'ACCESS EXPORT'!$A:$AJ,36,0),"-")</f>
        <v>Everil Elliott</v>
      </c>
      <c r="U1225" s="4" t="str">
        <f>_xlfn.IFNA(VLOOKUP(A1225,'ACCESS EXPORT'!$A:$AK,37,0),"-")</f>
        <v>athena</v>
      </c>
      <c r="V1225" s="4" t="str">
        <f>_xlfn.IFNA(VLOOKUP(A1225,'ACCESS EXPORT'!$A:$AL,38,0),"-")</f>
        <v>FHMG_CTR COLON RECTAL_CEL</v>
      </c>
      <c r="W1225" s="4" t="str">
        <f>_xlfn.IFNA(VLOOKUP(A1225,'ACCESS EXPORT'!$A:$AM,39,0),"-")</f>
        <v/>
      </c>
      <c r="X1225" s="4" t="str">
        <f>_xlfn.IFNA(VLOOKUP(A1225,'ACCESS EXPORT'!$A:$AN,40,0),"-")</f>
        <v>John Del Rio / Shahla Cedeno</v>
      </c>
      <c r="Y1225" s="26" t="str">
        <f>_xlfn.IFNA(VLOOKUP(A1225,'ACCESS EXPORT'!A:AO,41,0),"")</f>
        <v>Andrea Desilva</v>
      </c>
      <c r="Z1225" s="26" t="str">
        <f>_xlfn.IFNA(VLOOKUP(A1225,'ACCESS EXPORT'!A:AP,42,0),"")</f>
        <v>Candace Goodman</v>
      </c>
      <c r="AA1225" s="26" t="str">
        <f>_xlfn.IFNA(VLOOKUP(A1225,'ACCESS EXPORT'!A:AQ,43,0),"")</f>
        <v>Tricia Greco</v>
      </c>
    </row>
    <row r="1226" spans="1:27" ht="18.75" x14ac:dyDescent="0.25">
      <c r="A1226" s="33">
        <v>128</v>
      </c>
      <c r="B1226" s="10">
        <v>2013</v>
      </c>
      <c r="C1226" s="7" t="str">
        <f ca="1">IFERROR(UPPER(IF(AND('ACCESS EXPORT'!AA1226="",'ACCESS EXPORT'!Z1226=""),VLOOKUP(A1226,'ACCESS EXPORT'!$A:$AF,32,FALSE),(IF('ACCESS EXPORT'!AA1226&lt;&gt;"",CONCATENATE(VLOOKUP(A1226,'ACCESS EXPORT'!$A:$AF,32,FALSE)," (Closed",TEXT('ACCESS EXPORT'!AA1226," MM/DD/YYY)")),IF(TODAY()&lt;(('ACCESS EXPORT'!Z1226)+30),CONCATENATE(VLOOKUP(A1226,'ACCESS EXPORT'!$A:$AF,32,FALSE)," (Opens",TEXT('ACCESS EXPORT'!Z1226," MM/DD/YYY)")),VLOOKUP(A1226,'ACCESS EXPORT'!$A:$AF,32,FALSE)))))),"-")</f>
        <v>ADVENTHEALTH MEDICAL GROUP COLORECTAL SURGERY AT KISSIMMEE</v>
      </c>
      <c r="D1226" s="3" t="str">
        <f ca="1">IFERROR(UPPER(IF(AND('ACCESS EXPORT'!AA1226="",'ACCESS EXPORT'!Z1226=""),VLOOKUP(A1226,'ACCESS EXPORT'!$A:$AF,28,FALSE),(IF('ACCESS EXPORT'!AA1226&lt;&gt;"",CONCATENATE(VLOOKUP(A1226,'ACCESS EXPORT'!$A:$AF,28,FALSE)," (Closed",TEXT('ACCESS EXPORT'!AA1226," MM/DD/YYY)")),IF(TODAY()&lt;(('ACCESS EXPORT'!Z1226)+30),CONCATENATE(VLOOKUP(A1226,'ACCESS EXPORT'!$A:$AF,28,FALSE)," (Opens",TEXT('ACCESS EXPORT'!Z1226," MM/DD/YYY)")),VLOOKUP(A1226,'ACCESS EXPORT'!$A:$AF,28,FALSE)))))),"-")</f>
        <v>CENTER FOR COLON &amp; RECTAL SURGERY - KISSIMMEE*</v>
      </c>
      <c r="E1226" s="3" t="str">
        <f>VLOOKUP($A1226,'ACCESS EXPORT'!$A:$AF,3,FALSE)</f>
        <v>8360</v>
      </c>
      <c r="F1226" s="3" t="str">
        <f>UPPER(CONCATENATE(VLOOKUP(A1226,'ACCESS EXPORT'!$A:$AF,4,FALSE)," ",VLOOKUP(A1226,'ACCESS EXPORT'!$A:$AF,5,FALSE)," ",VLOOKUP(A1226,'ACCESS EXPORT'!$A:$AF,6,FALSE)," ",VLOOKUP(A1226,'ACCESS EXPORT'!$A:$AA,7,FALSE)," ",VLOOKUP(A1226,'ACCESS EXPORT'!$A:$AA,8,FALSE)))</f>
        <v>2400 N ORANGE BLOSSON TRL SUITE 203 KISSIMMEE FL 34744</v>
      </c>
      <c r="G1226" s="4" t="str">
        <f>UPPER(VLOOKUP($A1226,'ACCESS EXPORT'!$A:$AF,9,FALSE))</f>
        <v>OSCEOLA</v>
      </c>
      <c r="H1226" s="4" t="str">
        <f>_xlfn.IFNA(VLOOKUP($B1226,'ACCESS EXPORT'!$B:$J,9,FALSE),"")</f>
        <v>Central</v>
      </c>
      <c r="I1226" s="3" t="str">
        <f>CONCATENATE("(P)",VLOOKUP($A1226,'ACCESS EXPORT'!$A:$AF,11,FALSE)," (F)",VLOOKUP($A1226,'ACCESS EXPORT'!$A:$AF,29,FALSE))</f>
        <v>(P)(407) 932-6204 (F)(407)932-6209</v>
      </c>
      <c r="J1226" s="4" t="str">
        <f>UPPER(VLOOKUP($A1226,'ACCESS EXPORT'!$A:$AF,12,FALSE))</f>
        <v>SURGERY</v>
      </c>
      <c r="K1226" s="4" t="str">
        <f>UPPER(VLOOKUP($A1226,'ACCESS EXPORT'!$A:$AF,13,FALSE))</f>
        <v>SCOTT HILL</v>
      </c>
      <c r="L1226" s="3" t="str">
        <f>IF(AND(VLOOKUP(A1226,'ACCESS EXPORT'!A:AE,1,0),'ACCESS EXPORT'!N1226=""),UPPER(CONCATENATE('ACCESS EXPORT'!AE1226)),IF(VLOOKUP(A1226,'ACCESS EXPORT'!A:AE,1,0),UPPER(CONCATENATE('ACCESS EXPORT'!N1226," "&amp;CHAR(10),'ACCESS EXPORT'!AE1226))))</f>
        <v xml:space="preserve">MICHELL ATHANASE 
</v>
      </c>
      <c r="M1226" s="4" t="str">
        <f>UPPER(VLOOKUP($A1226,'ACCESS EXPORT'!$A:$O,15,FALSE))</f>
        <v>TBD (PM)/ BRITTANY TORRES (OS)</v>
      </c>
      <c r="N1226" s="4" t="str">
        <f ca="1">IF(AND('ACCESS EXPORT'!X1226="",'ACCESS EXPORT'!Y1226=""),IF('ACCESS EXPORT'!V1226&lt;&gt;"",(IF(TODAY()-'ACCESS EXPORT'!V1226&gt;=-60,UPPER(CONCATENATE(VLOOKUP(B1226,'ACCESS EXPORT'!$B:$P,15,FALSE),""&amp;CHAR(10)&amp;"(SEP",TEXT('ACCESS EXPORT'!V1226," MM/DD/YYY)"))),IF(TODAY()-'ACCESS EXPORT'!V1226&lt;0,UPPER(VLOOKUP(B1226,'ACCESS EXPORT'!$B:$P,15,FALSE)),UPPER(VLOOKUP(B1226,'ACCESS EXPORT'!$B:$P,15,FALSE))))),IF('ACCESS EXPORT'!U1226="",UPPER(VLOOKUP(B1226,'ACCESS EXPORT'!$B:$P,15,FALSE)),IF(TODAY()-'ACCESS EXPORT'!U1226&lt;=30,CONCATENATE(UPPER(VLOOKUP(B1226,'ACCESS EXPORT'!$B:$P,15,FALSE)),""&amp;CHAR(10)&amp;"(NEW",TEXT('ACCESS EXPORT'!U1226," MM/DD/YYY)")),IF(AND(TODAY()-'ACCESS EXPORT'!U1226&gt;30,TODAY()&gt;0),UPPER(VLOOKUP(B1226,'ACCESS EXPORT'!$B:$P,15,FALSE)))))),IF('ACCESS EXPORT'!Y1226&lt;&gt;"",UPPER(CONCATENATE(UPPER(VLOOKUP(B1226,'ACCESS EXPORT'!$B:$P,15,FALSE)),""&amp;CHAR(10)&amp;"(Transfer Out",TEXT('ACCESS EXPORT'!Y1226," MM/DD/YYY)"))),IF('ACCESS EXPORT'!X1226&lt;&gt;"",UPPER(CONCATENATE(UPPER(VLOOKUP(B1226,'ACCESS EXPORT'!$B:$P,15,FALSE)),""&amp;CHAR(10)&amp;"(Transfer In",TEXT('ACCESS EXPORT'!X1226," MM/DD/YYY)"))))))</f>
        <v>BONILLA, SAMANTHA</v>
      </c>
      <c r="O1226" s="4" t="str">
        <f>_xlfn.IFNA(VLOOKUP(B1226,'ACCESS EXPORT'!$B:$Q,16,FALSE),"")</f>
        <v>APRN</v>
      </c>
      <c r="P1226" s="4" t="str">
        <f>_xlfn.IFNA(VLOOKUP(B1226,'ACCESS EXPORT'!B:W,22,FALSE),"-")</f>
        <v>1174978175</v>
      </c>
      <c r="Q1226" s="4" t="str">
        <f>_xlfn.IFNA(VLOOKUP(A1226,'ACCESS EXPORT'!$A:$AG,33,0),"-")</f>
        <v>Amanda Hernandez</v>
      </c>
      <c r="R1226" s="4" t="str">
        <f>_xlfn.IFNA(VLOOKUP(A1226,'ACCESS EXPORT'!$A:$AH,34,0),"-")</f>
        <v>Cheri Benedeti</v>
      </c>
      <c r="S1226" s="4" t="str">
        <f>_xlfn.IFNA(VLOOKUP(A1226,'ACCESS EXPORT'!$A:$AI,35,0),"-")</f>
        <v>Kikzeny Cartagena</v>
      </c>
      <c r="T1226" s="4" t="str">
        <f>_xlfn.IFNA(VLOOKUP(A1226,'ACCESS EXPORT'!$A:$AJ,36,0),"-")</f>
        <v>Everil Elliott</v>
      </c>
      <c r="U1226" s="4" t="str">
        <f>_xlfn.IFNA(VLOOKUP(A1226,'ACCESS EXPORT'!$A:$AK,37,0),"-")</f>
        <v>athena</v>
      </c>
      <c r="V1226" s="4" t="str">
        <f>_xlfn.IFNA(VLOOKUP(A1226,'ACCESS EXPORT'!$A:$AL,38,0),"-")</f>
        <v>FHMG_CTR COLON RECTAL_KIS</v>
      </c>
      <c r="W1226" s="4" t="str">
        <f>_xlfn.IFNA(VLOOKUP(A1226,'ACCESS EXPORT'!$A:$AM,39,0),"-")</f>
        <v/>
      </c>
      <c r="X1226" s="4" t="str">
        <f>_xlfn.IFNA(VLOOKUP(A1226,'ACCESS EXPORT'!$A:$AN,40,0),"-")</f>
        <v>John Del Rio / Shahla Cedeno</v>
      </c>
      <c r="Y1226" s="26" t="str">
        <f>_xlfn.IFNA(VLOOKUP(A1226,'ACCESS EXPORT'!A:AO,41,0),"")</f>
        <v>Andrea Desilva</v>
      </c>
      <c r="Z1226" s="26" t="str">
        <f>_xlfn.IFNA(VLOOKUP(A1226,'ACCESS EXPORT'!A:AP,42,0),"")</f>
        <v>Candace Goodman</v>
      </c>
      <c r="AA1226" s="26" t="str">
        <f>_xlfn.IFNA(VLOOKUP(A1226,'ACCESS EXPORT'!A:AQ,43,0),"")</f>
        <v>Tricia Greco</v>
      </c>
    </row>
    <row r="1227" spans="1:27" ht="18.75" x14ac:dyDescent="0.25">
      <c r="A1227" s="33">
        <v>128</v>
      </c>
      <c r="B1227" s="10">
        <v>1957</v>
      </c>
      <c r="C1227" s="7" t="str">
        <f ca="1">IFERROR(UPPER(IF(AND('ACCESS EXPORT'!AA1227="",'ACCESS EXPORT'!Z1227=""),VLOOKUP(A1227,'ACCESS EXPORT'!$A:$AF,32,FALSE),(IF('ACCESS EXPORT'!AA1227&lt;&gt;"",CONCATENATE(VLOOKUP(A1227,'ACCESS EXPORT'!$A:$AF,32,FALSE)," (Closed",TEXT('ACCESS EXPORT'!AA1227," MM/DD/YYY)")),IF(TODAY()&lt;(('ACCESS EXPORT'!Z1227)+30),CONCATENATE(VLOOKUP(A1227,'ACCESS EXPORT'!$A:$AF,32,FALSE)," (Opens",TEXT('ACCESS EXPORT'!Z1227," MM/DD/YYY)")),VLOOKUP(A1227,'ACCESS EXPORT'!$A:$AF,32,FALSE)))))),"-")</f>
        <v>ADVENTHEALTH MEDICAL GROUP COLORECTAL SURGERY AT KISSIMMEE</v>
      </c>
      <c r="D1227" s="3" t="str">
        <f ca="1">IFERROR(UPPER(IF(AND('ACCESS EXPORT'!AA1227="",'ACCESS EXPORT'!Z1227=""),VLOOKUP(A1227,'ACCESS EXPORT'!$A:$AF,28,FALSE),(IF('ACCESS EXPORT'!AA1227&lt;&gt;"",CONCATENATE(VLOOKUP(A1227,'ACCESS EXPORT'!$A:$AF,28,FALSE)," (Closed",TEXT('ACCESS EXPORT'!AA1227," MM/DD/YYY)")),IF(TODAY()&lt;(('ACCESS EXPORT'!Z1227)+30),CONCATENATE(VLOOKUP(A1227,'ACCESS EXPORT'!$A:$AF,28,FALSE)," (Opens",TEXT('ACCESS EXPORT'!Z1227," MM/DD/YYY)")),VLOOKUP(A1227,'ACCESS EXPORT'!$A:$AF,28,FALSE)))))),"-")</f>
        <v>CENTER FOR COLON &amp; RECTAL SURGERY - KISSIMMEE*</v>
      </c>
      <c r="E1227" s="3" t="str">
        <f>VLOOKUP($A1227,'ACCESS EXPORT'!$A:$AF,3,FALSE)</f>
        <v>8360</v>
      </c>
      <c r="F1227" s="3" t="str">
        <f>UPPER(CONCATENATE(VLOOKUP(A1227,'ACCESS EXPORT'!$A:$AF,4,FALSE)," ",VLOOKUP(A1227,'ACCESS EXPORT'!$A:$AF,5,FALSE)," ",VLOOKUP(A1227,'ACCESS EXPORT'!$A:$AF,6,FALSE)," ",VLOOKUP(A1227,'ACCESS EXPORT'!$A:$AA,7,FALSE)," ",VLOOKUP(A1227,'ACCESS EXPORT'!$A:$AA,8,FALSE)))</f>
        <v>2400 N ORANGE BLOSSON TRL SUITE 203 KISSIMMEE FL 34744</v>
      </c>
      <c r="G1227" s="4" t="str">
        <f>UPPER(VLOOKUP($A1227,'ACCESS EXPORT'!$A:$AF,9,FALSE))</f>
        <v>OSCEOLA</v>
      </c>
      <c r="H1227" s="4" t="str">
        <f>_xlfn.IFNA(VLOOKUP($B1227,'ACCESS EXPORT'!$B:$J,9,FALSE),"")</f>
        <v>SW</v>
      </c>
      <c r="I1227" s="3" t="str">
        <f>CONCATENATE("(P)",VLOOKUP($A1227,'ACCESS EXPORT'!$A:$AF,11,FALSE)," (F)",VLOOKUP($A1227,'ACCESS EXPORT'!$A:$AF,29,FALSE))</f>
        <v>(P)(407) 932-6204 (F)(407)932-6209</v>
      </c>
      <c r="J1227" s="4" t="str">
        <f>UPPER(VLOOKUP($A1227,'ACCESS EXPORT'!$A:$AF,12,FALSE))</f>
        <v>SURGERY</v>
      </c>
      <c r="K1227" s="4" t="str">
        <f>UPPER(VLOOKUP($A1227,'ACCESS EXPORT'!$A:$AF,13,FALSE))</f>
        <v>SCOTT HILL</v>
      </c>
      <c r="L1227" s="3" t="str">
        <f>IF(AND(VLOOKUP(A1227,'ACCESS EXPORT'!A:AE,1,0),'ACCESS EXPORT'!N1227=""),UPPER(CONCATENATE('ACCESS EXPORT'!AE1227)),IF(VLOOKUP(A1227,'ACCESS EXPORT'!A:AE,1,0),UPPER(CONCATENATE('ACCESS EXPORT'!N1227," "&amp;CHAR(10),'ACCESS EXPORT'!AE1227))))</f>
        <v xml:space="preserve">MICHELL ATHANASE 
</v>
      </c>
      <c r="M1227" s="4" t="str">
        <f>UPPER(VLOOKUP($A1227,'ACCESS EXPORT'!$A:$O,15,FALSE))</f>
        <v>TBD (PM)/ BRITTANY TORRES (OS)</v>
      </c>
      <c r="N1227" s="4" t="str">
        <f ca="1">IF(AND('ACCESS EXPORT'!X1227="",'ACCESS EXPORT'!Y1227=""),IF('ACCESS EXPORT'!V1227&lt;&gt;"",(IF(TODAY()-'ACCESS EXPORT'!V1227&gt;=-60,UPPER(CONCATENATE(VLOOKUP(B1227,'ACCESS EXPORT'!$B:$P,15,FALSE),""&amp;CHAR(10)&amp;"(SEP",TEXT('ACCESS EXPORT'!V1227," MM/DD/YYY)"))),IF(TODAY()-'ACCESS EXPORT'!V1227&lt;0,UPPER(VLOOKUP(B1227,'ACCESS EXPORT'!$B:$P,15,FALSE)),UPPER(VLOOKUP(B1227,'ACCESS EXPORT'!$B:$P,15,FALSE))))),IF('ACCESS EXPORT'!U1227="",UPPER(VLOOKUP(B1227,'ACCESS EXPORT'!$B:$P,15,FALSE)),IF(TODAY()-'ACCESS EXPORT'!U1227&lt;=30,CONCATENATE(UPPER(VLOOKUP(B1227,'ACCESS EXPORT'!$B:$P,15,FALSE)),""&amp;CHAR(10)&amp;"(NEW",TEXT('ACCESS EXPORT'!U1227," MM/DD/YYY)")),IF(AND(TODAY()-'ACCESS EXPORT'!U1227&gt;30,TODAY()&gt;0),UPPER(VLOOKUP(B1227,'ACCESS EXPORT'!$B:$P,15,FALSE)))))),IF('ACCESS EXPORT'!Y1227&lt;&gt;"",UPPER(CONCATENATE(UPPER(VLOOKUP(B1227,'ACCESS EXPORT'!$B:$P,15,FALSE)),""&amp;CHAR(10)&amp;"(Transfer Out",TEXT('ACCESS EXPORT'!Y1227," MM/DD/YYY)"))),IF('ACCESS EXPORT'!X1227&lt;&gt;"",UPPER(CONCATENATE(UPPER(VLOOKUP(B1227,'ACCESS EXPORT'!$B:$P,15,FALSE)),""&amp;CHAR(10)&amp;"(Transfer In",TEXT('ACCESS EXPORT'!X1227," MM/DD/YYY)"))))))</f>
        <v>ORKIN, BRUCE</v>
      </c>
      <c r="O1227" s="4" t="str">
        <f>_xlfn.IFNA(VLOOKUP(B1227,'ACCESS EXPORT'!$B:$Q,16,FALSE),"")</f>
        <v>MD</v>
      </c>
      <c r="P1227" s="4" t="str">
        <f>_xlfn.IFNA(VLOOKUP(B1227,'ACCESS EXPORT'!B:W,22,FALSE),"-")</f>
        <v>1255341970</v>
      </c>
      <c r="Q1227" s="4" t="str">
        <f>_xlfn.IFNA(VLOOKUP(A1227,'ACCESS EXPORT'!$A:$AG,33,0),"-")</f>
        <v>Amanda Hernandez</v>
      </c>
      <c r="R1227" s="4" t="str">
        <f>_xlfn.IFNA(VLOOKUP(A1227,'ACCESS EXPORT'!$A:$AH,34,0),"-")</f>
        <v>Cheri Benedeti</v>
      </c>
      <c r="S1227" s="4" t="str">
        <f>_xlfn.IFNA(VLOOKUP(A1227,'ACCESS EXPORT'!$A:$AI,35,0),"-")</f>
        <v>Kikzeny Cartagena</v>
      </c>
      <c r="T1227" s="4" t="str">
        <f>_xlfn.IFNA(VLOOKUP(A1227,'ACCESS EXPORT'!$A:$AJ,36,0),"-")</f>
        <v>Everil Elliott</v>
      </c>
      <c r="U1227" s="4" t="str">
        <f>_xlfn.IFNA(VLOOKUP(A1227,'ACCESS EXPORT'!$A:$AK,37,0),"-")</f>
        <v>athena</v>
      </c>
      <c r="V1227" s="4" t="str">
        <f>_xlfn.IFNA(VLOOKUP(A1227,'ACCESS EXPORT'!$A:$AL,38,0),"-")</f>
        <v>FHMG_CTR COLON RECTAL_KIS</v>
      </c>
      <c r="W1227" s="4" t="str">
        <f>_xlfn.IFNA(VLOOKUP(A1227,'ACCESS EXPORT'!$A:$AM,39,0),"-")</f>
        <v/>
      </c>
      <c r="X1227" s="4" t="str">
        <f>_xlfn.IFNA(VLOOKUP(A1227,'ACCESS EXPORT'!$A:$AN,40,0),"-")</f>
        <v>John Del Rio / Shahla Cedeno</v>
      </c>
      <c r="Y1227" s="26" t="str">
        <f>_xlfn.IFNA(VLOOKUP(A1227,'ACCESS EXPORT'!A:AO,41,0),"")</f>
        <v>Andrea Desilva</v>
      </c>
      <c r="Z1227" s="26" t="str">
        <f>_xlfn.IFNA(VLOOKUP(A1227,'ACCESS EXPORT'!A:AP,42,0),"")</f>
        <v>Candace Goodman</v>
      </c>
      <c r="AA1227" s="26" t="str">
        <f>_xlfn.IFNA(VLOOKUP(A1227,'ACCESS EXPORT'!A:AQ,43,0),"")</f>
        <v>Tricia Greco</v>
      </c>
    </row>
    <row r="1228" spans="1:27" ht="18.75" x14ac:dyDescent="0.25">
      <c r="A1228" s="33">
        <v>331</v>
      </c>
      <c r="B1228" s="10">
        <v>1957</v>
      </c>
      <c r="C1228" s="7" t="str">
        <f ca="1">IFERROR(UPPER(IF(AND('ACCESS EXPORT'!AA1228="",'ACCESS EXPORT'!Z1228=""),VLOOKUP(A1228,'ACCESS EXPORT'!$A:$AF,32,FALSE),(IF('ACCESS EXPORT'!AA1228&lt;&gt;"",CONCATENATE(VLOOKUP(A1228,'ACCESS EXPORT'!$A:$AF,32,FALSE)," (Closed",TEXT('ACCESS EXPORT'!AA1228," MM/DD/YYY)")),IF(TODAY()&lt;(('ACCESS EXPORT'!Z1228)+30),CONCATENATE(VLOOKUP(A1228,'ACCESS EXPORT'!$A:$AF,32,FALSE)," (Opens",TEXT('ACCESS EXPORT'!Z1228," MM/DD/YYY)")),VLOOKUP(A1228,'ACCESS EXPORT'!$A:$AF,32,FALSE)))))),"-")</f>
        <v>ADVENTHEALTH MEDICAL GROUP COLORECTAL SURGERY AT CELEBRATION</v>
      </c>
      <c r="D1228" s="3" t="str">
        <f ca="1">IFERROR(UPPER(IF(AND('ACCESS EXPORT'!AA1228="",'ACCESS EXPORT'!Z1228=""),VLOOKUP(A1228,'ACCESS EXPORT'!$A:$AF,28,FALSE),(IF('ACCESS EXPORT'!AA1228&lt;&gt;"",CONCATENATE(VLOOKUP(A1228,'ACCESS EXPORT'!$A:$AF,28,FALSE)," (Closed",TEXT('ACCESS EXPORT'!AA1228," MM/DD/YYY)")),IF(TODAY()&lt;(('ACCESS EXPORT'!Z1228)+30),CONCATENATE(VLOOKUP(A1228,'ACCESS EXPORT'!$A:$AF,28,FALSE)," (Opens",TEXT('ACCESS EXPORT'!Z1228," MM/DD/YYY)")),VLOOKUP(A1228,'ACCESS EXPORT'!$A:$AF,28,FALSE)))))),"-")</f>
        <v>CENTER FOR COLON &amp; RECTAL SURGERY - CELEBRATION*</v>
      </c>
      <c r="E1228" s="3" t="str">
        <f>VLOOKUP($A1228,'ACCESS EXPORT'!$A:$AF,3,FALSE)</f>
        <v>8360</v>
      </c>
      <c r="F1228" s="3" t="str">
        <f>UPPER(CONCATENATE(VLOOKUP(A1228,'ACCESS EXPORT'!$A:$AF,4,FALSE)," ",VLOOKUP(A1228,'ACCESS EXPORT'!$A:$AF,5,FALSE)," ",VLOOKUP(A1228,'ACCESS EXPORT'!$A:$AF,6,FALSE)," ",VLOOKUP(A1228,'ACCESS EXPORT'!$A:$AA,7,FALSE)," ",VLOOKUP(A1228,'ACCESS EXPORT'!$A:$AA,8,FALSE)))</f>
        <v>400 CELEBRATION PL SUITE A150 CELEBRATION FL 34747</v>
      </c>
      <c r="G1228" s="4" t="str">
        <f>UPPER(VLOOKUP($A1228,'ACCESS EXPORT'!$A:$AF,9,FALSE))</f>
        <v>OSCEOLA</v>
      </c>
      <c r="H1228" s="4" t="str">
        <f>_xlfn.IFNA(VLOOKUP($B1228,'ACCESS EXPORT'!$B:$J,9,FALSE),"")</f>
        <v>SW</v>
      </c>
      <c r="I1228" s="3" t="str">
        <f>CONCATENATE("(P)",VLOOKUP($A1228,'ACCESS EXPORT'!$A:$AF,11,FALSE)," (F)",VLOOKUP($A1228,'ACCESS EXPORT'!$A:$AF,29,FALSE))</f>
        <v>(P)(407) 932-6204 (F)(407) 303-4872</v>
      </c>
      <c r="J1228" s="4" t="str">
        <f>UPPER(VLOOKUP($A1228,'ACCESS EXPORT'!$A:$AF,12,FALSE))</f>
        <v>SURGERY</v>
      </c>
      <c r="K1228" s="4" t="str">
        <f>UPPER(VLOOKUP($A1228,'ACCESS EXPORT'!$A:$AF,13,FALSE))</f>
        <v>SCOTT HILL</v>
      </c>
      <c r="L1228" s="3" t="str">
        <f>IF(AND(VLOOKUP(A1228,'ACCESS EXPORT'!A:AE,1,0),'ACCESS EXPORT'!N1228=""),UPPER(CONCATENATE('ACCESS EXPORT'!AE1228)),IF(VLOOKUP(A1228,'ACCESS EXPORT'!A:AE,1,0),UPPER(CONCATENATE('ACCESS EXPORT'!N1228," "&amp;CHAR(10),'ACCESS EXPORT'!AE1228))))</f>
        <v xml:space="preserve">MICHELL ATHANASE 
</v>
      </c>
      <c r="M1228" s="4" t="str">
        <f>UPPER(VLOOKUP($A1228,'ACCESS EXPORT'!$A:$O,15,FALSE))</f>
        <v>TBD (PM)/ BRITTANY TORRES (OS)</v>
      </c>
      <c r="N1228" s="4" t="str">
        <f ca="1">IF(AND('ACCESS EXPORT'!X1228="",'ACCESS EXPORT'!Y1228=""),IF('ACCESS EXPORT'!V1228&lt;&gt;"",(IF(TODAY()-'ACCESS EXPORT'!V1228&gt;=-60,UPPER(CONCATENATE(VLOOKUP(B1228,'ACCESS EXPORT'!$B:$P,15,FALSE),""&amp;CHAR(10)&amp;"(SEP",TEXT('ACCESS EXPORT'!V1228," MM/DD/YYY)"))),IF(TODAY()-'ACCESS EXPORT'!V1228&lt;0,UPPER(VLOOKUP(B1228,'ACCESS EXPORT'!$B:$P,15,FALSE)),UPPER(VLOOKUP(B1228,'ACCESS EXPORT'!$B:$P,15,FALSE))))),IF('ACCESS EXPORT'!U1228="",UPPER(VLOOKUP(B1228,'ACCESS EXPORT'!$B:$P,15,FALSE)),IF(TODAY()-'ACCESS EXPORT'!U1228&lt;=30,CONCATENATE(UPPER(VLOOKUP(B1228,'ACCESS EXPORT'!$B:$P,15,FALSE)),""&amp;CHAR(10)&amp;"(NEW",TEXT('ACCESS EXPORT'!U1228," MM/DD/YYY)")),IF(AND(TODAY()-'ACCESS EXPORT'!U1228&gt;30,TODAY()&gt;0),UPPER(VLOOKUP(B1228,'ACCESS EXPORT'!$B:$P,15,FALSE)))))),IF('ACCESS EXPORT'!Y1228&lt;&gt;"",UPPER(CONCATENATE(UPPER(VLOOKUP(B1228,'ACCESS EXPORT'!$B:$P,15,FALSE)),""&amp;CHAR(10)&amp;"(Transfer Out",TEXT('ACCESS EXPORT'!Y1228," MM/DD/YYY)"))),IF('ACCESS EXPORT'!X1228&lt;&gt;"",UPPER(CONCATENATE(UPPER(VLOOKUP(B1228,'ACCESS EXPORT'!$B:$P,15,FALSE)),""&amp;CHAR(10)&amp;"(Transfer In",TEXT('ACCESS EXPORT'!X1228," MM/DD/YYY)"))))))</f>
        <v>ORKIN, BRUCE</v>
      </c>
      <c r="O1228" s="4" t="str">
        <f>_xlfn.IFNA(VLOOKUP(B1228,'ACCESS EXPORT'!$B:$Q,16,FALSE),"")</f>
        <v>MD</v>
      </c>
      <c r="P1228" s="4" t="str">
        <f>_xlfn.IFNA(VLOOKUP(B1228,'ACCESS EXPORT'!B:W,22,FALSE),"-")</f>
        <v>1255341970</v>
      </c>
      <c r="Q1228" s="4" t="str">
        <f>_xlfn.IFNA(VLOOKUP(A1228,'ACCESS EXPORT'!$A:$AG,33,0),"-")</f>
        <v>Amanda Hernandez</v>
      </c>
      <c r="R1228" s="4" t="str">
        <f>_xlfn.IFNA(VLOOKUP(A1228,'ACCESS EXPORT'!$A:$AH,34,0),"-")</f>
        <v>Cheri Benedeti</v>
      </c>
      <c r="S1228" s="4" t="str">
        <f>_xlfn.IFNA(VLOOKUP(A1228,'ACCESS EXPORT'!$A:$AI,35,0),"-")</f>
        <v>Kikzeny Cartagena</v>
      </c>
      <c r="T1228" s="4" t="str">
        <f>_xlfn.IFNA(VLOOKUP(A1228,'ACCESS EXPORT'!$A:$AJ,36,0),"-")</f>
        <v>Everil Elliott</v>
      </c>
      <c r="U1228" s="4" t="str">
        <f>_xlfn.IFNA(VLOOKUP(A1228,'ACCESS EXPORT'!$A:$AK,37,0),"-")</f>
        <v>athena</v>
      </c>
      <c r="V1228" s="4" t="str">
        <f>_xlfn.IFNA(VLOOKUP(A1228,'ACCESS EXPORT'!$A:$AL,38,0),"-")</f>
        <v>FHMG_CTR COLON RECTAL_CEL</v>
      </c>
      <c r="W1228" s="4" t="str">
        <f>_xlfn.IFNA(VLOOKUP(A1228,'ACCESS EXPORT'!$A:$AM,39,0),"-")</f>
        <v/>
      </c>
      <c r="X1228" s="4" t="str">
        <f>_xlfn.IFNA(VLOOKUP(A1228,'ACCESS EXPORT'!$A:$AN,40,0),"-")</f>
        <v>John Del Rio / Shahla Cedeno</v>
      </c>
      <c r="Y1228" s="26" t="str">
        <f>_xlfn.IFNA(VLOOKUP(A1228,'ACCESS EXPORT'!A:AO,41,0),"")</f>
        <v>Andrea Desilva</v>
      </c>
      <c r="Z1228" s="26" t="str">
        <f>_xlfn.IFNA(VLOOKUP(A1228,'ACCESS EXPORT'!A:AP,42,0),"")</f>
        <v>Candace Goodman</v>
      </c>
      <c r="AA1228" s="26" t="str">
        <f>_xlfn.IFNA(VLOOKUP(A1228,'ACCESS EXPORT'!A:AQ,43,0),"")</f>
        <v>Tricia Greco</v>
      </c>
    </row>
    <row r="1229" spans="1:27" ht="18.75" x14ac:dyDescent="0.25">
      <c r="A1229" s="33">
        <v>128</v>
      </c>
      <c r="B1229" s="10">
        <v>1841</v>
      </c>
      <c r="C1229" s="7" t="str">
        <f ca="1">IFERROR(UPPER(IF(AND('ACCESS EXPORT'!AA1229="",'ACCESS EXPORT'!Z1229=""),VLOOKUP(A1229,'ACCESS EXPORT'!$A:$AF,32,FALSE),(IF('ACCESS EXPORT'!AA1229&lt;&gt;"",CONCATENATE(VLOOKUP(A1229,'ACCESS EXPORT'!$A:$AF,32,FALSE)," (Closed",TEXT('ACCESS EXPORT'!AA1229," MM/DD/YYY)")),IF(TODAY()&lt;(('ACCESS EXPORT'!Z1229)+30),CONCATENATE(VLOOKUP(A1229,'ACCESS EXPORT'!$A:$AF,32,FALSE)," (Opens",TEXT('ACCESS EXPORT'!Z1229," MM/DD/YYY)")),VLOOKUP(A1229,'ACCESS EXPORT'!$A:$AF,32,FALSE)))))),"-")</f>
        <v>ADVENTHEALTH MEDICAL GROUP COLORECTAL SURGERY AT KISSIMMEE</v>
      </c>
      <c r="D1229" s="3" t="str">
        <f ca="1">IFERROR(UPPER(IF(AND('ACCESS EXPORT'!AA1229="",'ACCESS EXPORT'!Z1229=""),VLOOKUP(A1229,'ACCESS EXPORT'!$A:$AF,28,FALSE),(IF('ACCESS EXPORT'!AA1229&lt;&gt;"",CONCATENATE(VLOOKUP(A1229,'ACCESS EXPORT'!$A:$AF,28,FALSE)," (Closed",TEXT('ACCESS EXPORT'!AA1229," MM/DD/YYY)")),IF(TODAY()&lt;(('ACCESS EXPORT'!Z1229)+30),CONCATENATE(VLOOKUP(A1229,'ACCESS EXPORT'!$A:$AF,28,FALSE)," (Opens",TEXT('ACCESS EXPORT'!Z1229," MM/DD/YYY)")),VLOOKUP(A1229,'ACCESS EXPORT'!$A:$AF,28,FALSE)))))),"-")</f>
        <v>CENTER FOR COLON &amp; RECTAL SURGERY - KISSIMMEE*</v>
      </c>
      <c r="E1229" s="3" t="str">
        <f>VLOOKUP($A1229,'ACCESS EXPORT'!$A:$AF,3,FALSE)</f>
        <v>8360</v>
      </c>
      <c r="F1229" s="3" t="str">
        <f>UPPER(CONCATENATE(VLOOKUP(A1229,'ACCESS EXPORT'!$A:$AF,4,FALSE)," ",VLOOKUP(A1229,'ACCESS EXPORT'!$A:$AF,5,FALSE)," ",VLOOKUP(A1229,'ACCESS EXPORT'!$A:$AF,6,FALSE)," ",VLOOKUP(A1229,'ACCESS EXPORT'!$A:$AA,7,FALSE)," ",VLOOKUP(A1229,'ACCESS EXPORT'!$A:$AA,8,FALSE)))</f>
        <v>2400 N ORANGE BLOSSON TRL SUITE 203 KISSIMMEE FL 34744</v>
      </c>
      <c r="G1229" s="4" t="str">
        <f>UPPER(VLOOKUP($A1229,'ACCESS EXPORT'!$A:$AF,9,FALSE))</f>
        <v>OSCEOLA</v>
      </c>
      <c r="H1229" s="4" t="str">
        <f>_xlfn.IFNA(VLOOKUP($B1229,'ACCESS EXPORT'!$B:$J,9,FALSE),"")</f>
        <v>Central</v>
      </c>
      <c r="I1229" s="3" t="str">
        <f>CONCATENATE("(P)",VLOOKUP($A1229,'ACCESS EXPORT'!$A:$AF,11,FALSE)," (F)",VLOOKUP($A1229,'ACCESS EXPORT'!$A:$AF,29,FALSE))</f>
        <v>(P)(407) 932-6204 (F)(407)932-6209</v>
      </c>
      <c r="J1229" s="4" t="str">
        <f>UPPER(VLOOKUP($A1229,'ACCESS EXPORT'!$A:$AF,12,FALSE))</f>
        <v>SURGERY</v>
      </c>
      <c r="K1229" s="4" t="str">
        <f>UPPER(VLOOKUP($A1229,'ACCESS EXPORT'!$A:$AF,13,FALSE))</f>
        <v>SCOTT HILL</v>
      </c>
      <c r="L1229" s="3" t="str">
        <f>IF(AND(VLOOKUP(A1229,'ACCESS EXPORT'!A:AE,1,0),'ACCESS EXPORT'!N1229=""),UPPER(CONCATENATE('ACCESS EXPORT'!AE1229)),IF(VLOOKUP(A1229,'ACCESS EXPORT'!A:AE,1,0),UPPER(CONCATENATE('ACCESS EXPORT'!N1229," "&amp;CHAR(10),'ACCESS EXPORT'!AE1229))))</f>
        <v xml:space="preserve">MICHELL ATHANASE 
</v>
      </c>
      <c r="M1229" s="4" t="str">
        <f>UPPER(VLOOKUP($A1229,'ACCESS EXPORT'!$A:$O,15,FALSE))</f>
        <v>TBD (PM)/ BRITTANY TORRES (OS)</v>
      </c>
      <c r="N1229" s="4" t="str">
        <f ca="1">IF(AND('ACCESS EXPORT'!X1229="",'ACCESS EXPORT'!Y1229=""),IF('ACCESS EXPORT'!V1229&lt;&gt;"",(IF(TODAY()-'ACCESS EXPORT'!V1229&gt;=-60,UPPER(CONCATENATE(VLOOKUP(B1229,'ACCESS EXPORT'!$B:$P,15,FALSE),""&amp;CHAR(10)&amp;"(SEP",TEXT('ACCESS EXPORT'!V1229," MM/DD/YYY)"))),IF(TODAY()-'ACCESS EXPORT'!V1229&lt;0,UPPER(VLOOKUP(B1229,'ACCESS EXPORT'!$B:$P,15,FALSE)),UPPER(VLOOKUP(B1229,'ACCESS EXPORT'!$B:$P,15,FALSE))))),IF('ACCESS EXPORT'!U1229="",UPPER(VLOOKUP(B1229,'ACCESS EXPORT'!$B:$P,15,FALSE)),IF(TODAY()-'ACCESS EXPORT'!U1229&lt;=30,CONCATENATE(UPPER(VLOOKUP(B1229,'ACCESS EXPORT'!$B:$P,15,FALSE)),""&amp;CHAR(10)&amp;"(NEW",TEXT('ACCESS EXPORT'!U1229," MM/DD/YYY)")),IF(AND(TODAY()-'ACCESS EXPORT'!U1229&gt;30,TODAY()&gt;0),UPPER(VLOOKUP(B1229,'ACCESS EXPORT'!$B:$P,15,FALSE)))))),IF('ACCESS EXPORT'!Y1229&lt;&gt;"",UPPER(CONCATENATE(UPPER(VLOOKUP(B1229,'ACCESS EXPORT'!$B:$P,15,FALSE)),""&amp;CHAR(10)&amp;"(Transfer Out",TEXT('ACCESS EXPORT'!Y1229," MM/DD/YYY)"))),IF('ACCESS EXPORT'!X1229&lt;&gt;"",UPPER(CONCATENATE(UPPER(VLOOKUP(B1229,'ACCESS EXPORT'!$B:$P,15,FALSE)),""&amp;CHAR(10)&amp;"(Transfer In",TEXT('ACCESS EXPORT'!X1229," MM/DD/YYY)"))))))</f>
        <v>DRAKE, JEREMY</v>
      </c>
      <c r="O1229" s="4" t="str">
        <f>_xlfn.IFNA(VLOOKUP(B1229,'ACCESS EXPORT'!$B:$Q,16,FALSE),"")</f>
        <v>MD</v>
      </c>
      <c r="P1229" s="4" t="str">
        <f>_xlfn.IFNA(VLOOKUP(B1229,'ACCESS EXPORT'!B:W,22,FALSE),"-")</f>
        <v>1922398445</v>
      </c>
      <c r="Q1229" s="4" t="str">
        <f>_xlfn.IFNA(VLOOKUP(A1229,'ACCESS EXPORT'!$A:$AG,33,0),"-")</f>
        <v>Amanda Hernandez</v>
      </c>
      <c r="R1229" s="4" t="str">
        <f>_xlfn.IFNA(VLOOKUP(A1229,'ACCESS EXPORT'!$A:$AH,34,0),"-")</f>
        <v>Cheri Benedeti</v>
      </c>
      <c r="S1229" s="4" t="str">
        <f>_xlfn.IFNA(VLOOKUP(A1229,'ACCESS EXPORT'!$A:$AI,35,0),"-")</f>
        <v>Kikzeny Cartagena</v>
      </c>
      <c r="T1229" s="4" t="str">
        <f>_xlfn.IFNA(VLOOKUP(A1229,'ACCESS EXPORT'!$A:$AJ,36,0),"-")</f>
        <v>Everil Elliott</v>
      </c>
      <c r="U1229" s="4" t="str">
        <f>_xlfn.IFNA(VLOOKUP(A1229,'ACCESS EXPORT'!$A:$AK,37,0),"-")</f>
        <v>athena</v>
      </c>
      <c r="V1229" s="4" t="str">
        <f>_xlfn.IFNA(VLOOKUP(A1229,'ACCESS EXPORT'!$A:$AL,38,0),"-")</f>
        <v>FHMG_CTR COLON RECTAL_KIS</v>
      </c>
      <c r="W1229" s="4" t="str">
        <f>_xlfn.IFNA(VLOOKUP(A1229,'ACCESS EXPORT'!$A:$AM,39,0),"-")</f>
        <v/>
      </c>
      <c r="X1229" s="4" t="str">
        <f>_xlfn.IFNA(VLOOKUP(A1229,'ACCESS EXPORT'!$A:$AN,40,0),"-")</f>
        <v>John Del Rio / Shahla Cedeno</v>
      </c>
      <c r="Y1229" s="26" t="str">
        <f>_xlfn.IFNA(VLOOKUP(A1229,'ACCESS EXPORT'!A:AO,41,0),"")</f>
        <v>Andrea Desilva</v>
      </c>
      <c r="Z1229" s="26" t="str">
        <f>_xlfn.IFNA(VLOOKUP(A1229,'ACCESS EXPORT'!A:AP,42,0),"")</f>
        <v>Candace Goodman</v>
      </c>
      <c r="AA1229" s="26" t="str">
        <f>_xlfn.IFNA(VLOOKUP(A1229,'ACCESS EXPORT'!A:AQ,43,0),"")</f>
        <v>Tricia Greco</v>
      </c>
    </row>
    <row r="1230" spans="1:27" ht="18.75" x14ac:dyDescent="0.25">
      <c r="A1230" s="33">
        <v>134</v>
      </c>
      <c r="B1230" s="10">
        <v>2136</v>
      </c>
      <c r="C1230" s="7" t="str">
        <f ca="1">IFERROR(UPPER(IF(AND('ACCESS EXPORT'!AA1230="",'ACCESS EXPORT'!Z1230=""),VLOOKUP(A1230,'ACCESS EXPORT'!$A:$AF,32,FALSE),(IF('ACCESS EXPORT'!AA1230&lt;&gt;"",CONCATENATE(VLOOKUP(A1230,'ACCESS EXPORT'!$A:$AF,32,FALSE)," (Closed",TEXT('ACCESS EXPORT'!AA1230," MM/DD/YYY)")),IF(TODAY()&lt;(('ACCESS EXPORT'!Z1230)+30),CONCATENATE(VLOOKUP(A1230,'ACCESS EXPORT'!$A:$AF,32,FALSE)," (Opens",TEXT('ACCESS EXPORT'!Z1230," MM/DD/YYY)")),VLOOKUP(A1230,'ACCESS EXPORT'!$A:$AF,32,FALSE)))))),"-")</f>
        <v>ADVENTHEALTH MEDICAL GROUP GASTROENTEROLOGY AT WATERMAN</v>
      </c>
      <c r="D1230" s="3" t="str">
        <f ca="1">IFERROR(UPPER(IF(AND('ACCESS EXPORT'!AA1230="",'ACCESS EXPORT'!Z1230=""),VLOOKUP(A1230,'ACCESS EXPORT'!$A:$AF,28,FALSE),(IF('ACCESS EXPORT'!AA1230&lt;&gt;"",CONCATENATE(VLOOKUP(A1230,'ACCESS EXPORT'!$A:$AF,28,FALSE)," (Closed",TEXT('ACCESS EXPORT'!AA1230," MM/DD/YYY)")),IF(TODAY()&lt;(('ACCESS EXPORT'!Z1230)+30),CONCATENATE(VLOOKUP(A1230,'ACCESS EXPORT'!$A:$AF,28,FALSE)," (Opens",TEXT('ACCESS EXPORT'!Z1230," MM/DD/YYY)")),VLOOKUP(A1230,'ACCESS EXPORT'!$A:$AF,28,FALSE)))))),"-")</f>
        <v>CENTER FOR DIGESTIVE CARE</v>
      </c>
      <c r="E1230" s="3" t="str">
        <f>VLOOKUP($A1230,'ACCESS EXPORT'!$A:$AF,3,FALSE)</f>
        <v>8370</v>
      </c>
      <c r="F1230" s="3" t="str">
        <f>UPPER(CONCATENATE(VLOOKUP(A1230,'ACCESS EXPORT'!$A:$AF,4,FALSE)," ",VLOOKUP(A1230,'ACCESS EXPORT'!$A:$AF,5,FALSE)," ",VLOOKUP(A1230,'ACCESS EXPORT'!$A:$AF,6,FALSE)," ",VLOOKUP(A1230,'ACCESS EXPORT'!$A:$AA,7,FALSE)," ",VLOOKUP(A1230,'ACCESS EXPORT'!$A:$AA,8,FALSE)))</f>
        <v>3345 WATERMAN WAY  TAVARAES FL 32778</v>
      </c>
      <c r="G1230" s="4" t="str">
        <f>UPPER(VLOOKUP($A1230,'ACCESS EXPORT'!$A:$AF,9,FALSE))</f>
        <v>LAKE</v>
      </c>
      <c r="H1230" s="4" t="str">
        <f>_xlfn.IFNA(VLOOKUP($B1230,'ACCESS EXPORT'!$B:$J,9,FALSE),"")</f>
        <v>Waterman</v>
      </c>
      <c r="I1230" s="3" t="str">
        <f>CONCATENATE("(P)",VLOOKUP($A1230,'ACCESS EXPORT'!$A:$AF,11,FALSE)," (F)",VLOOKUP($A1230,'ACCESS EXPORT'!$A:$AF,29,FALSE))</f>
        <v>(P)(352) 742-2192 (F)(352) 742-2689</v>
      </c>
      <c r="J1230" s="4" t="str">
        <f>UPPER(VLOOKUP($A1230,'ACCESS EXPORT'!$A:$AF,12,FALSE))</f>
        <v>GASTROENTEROLOGY</v>
      </c>
      <c r="K1230" s="4" t="str">
        <f>UPPER(VLOOKUP($A1230,'ACCESS EXPORT'!$A:$AF,13,FALSE))</f>
        <v>SCOTT HILL</v>
      </c>
      <c r="L1230" s="3" t="str">
        <f>IF(AND(VLOOKUP(A1230,'ACCESS EXPORT'!A:AE,1,0),'ACCESS EXPORT'!N1230=""),UPPER(CONCATENATE('ACCESS EXPORT'!AE1230)),IF(VLOOKUP(A1230,'ACCESS EXPORT'!A:AE,1,0),UPPER(CONCATENATE('ACCESS EXPORT'!N1230," "&amp;CHAR(10),'ACCESS EXPORT'!AE1230))))</f>
        <v xml:space="preserve">MICHELL ATHANASE 
</v>
      </c>
      <c r="M1230" s="4" t="str">
        <f>UPPER(VLOOKUP($A1230,'ACCESS EXPORT'!$A:$O,15,FALSE))</f>
        <v>TBD</v>
      </c>
      <c r="N1230" s="4" t="str">
        <f ca="1">IF(AND('ACCESS EXPORT'!X1230="",'ACCESS EXPORT'!Y1230=""),IF('ACCESS EXPORT'!V1230&lt;&gt;"",(IF(TODAY()-'ACCESS EXPORT'!V1230&gt;=-60,UPPER(CONCATENATE(VLOOKUP(B1230,'ACCESS EXPORT'!$B:$P,15,FALSE),""&amp;CHAR(10)&amp;"(SEP",TEXT('ACCESS EXPORT'!V1230," MM/DD/YYY)"))),IF(TODAY()-'ACCESS EXPORT'!V1230&lt;0,UPPER(VLOOKUP(B1230,'ACCESS EXPORT'!$B:$P,15,FALSE)),UPPER(VLOOKUP(B1230,'ACCESS EXPORT'!$B:$P,15,FALSE))))),IF('ACCESS EXPORT'!U1230="",UPPER(VLOOKUP(B1230,'ACCESS EXPORT'!$B:$P,15,FALSE)),IF(TODAY()-'ACCESS EXPORT'!U1230&lt;=30,CONCATENATE(UPPER(VLOOKUP(B1230,'ACCESS EXPORT'!$B:$P,15,FALSE)),""&amp;CHAR(10)&amp;"(NEW",TEXT('ACCESS EXPORT'!U1230," MM/DD/YYY)")),IF(AND(TODAY()-'ACCESS EXPORT'!U1230&gt;30,TODAY()&gt;0),UPPER(VLOOKUP(B1230,'ACCESS EXPORT'!$B:$P,15,FALSE)))))),IF('ACCESS EXPORT'!Y1230&lt;&gt;"",UPPER(CONCATENATE(UPPER(VLOOKUP(B1230,'ACCESS EXPORT'!$B:$P,15,FALSE)),""&amp;CHAR(10)&amp;"(Transfer Out",TEXT('ACCESS EXPORT'!Y1230," MM/DD/YYY)"))),IF('ACCESS EXPORT'!X1230&lt;&gt;"",UPPER(CONCATENATE(UPPER(VLOOKUP(B1230,'ACCESS EXPORT'!$B:$P,15,FALSE)),""&amp;CHAR(10)&amp;"(Transfer In",TEXT('ACCESS EXPORT'!X1230," MM/DD/YYY)"))))))</f>
        <v>WALLUM, ALLISON</v>
      </c>
      <c r="O1230" s="4" t="str">
        <f>_xlfn.IFNA(VLOOKUP(B1230,'ACCESS EXPORT'!$B:$Q,16,FALSE),"")</f>
        <v>PA</v>
      </c>
      <c r="P1230" s="4" t="str">
        <f>_xlfn.IFNA(VLOOKUP(B1230,'ACCESS EXPORT'!B:W,22,FALSE),"-")</f>
        <v>1639436926</v>
      </c>
      <c r="Q1230" s="4" t="str">
        <f>_xlfn.IFNA(VLOOKUP(A1230,'ACCESS EXPORT'!$A:$AG,33,0),"-")</f>
        <v>Maria Ortiz</v>
      </c>
      <c r="R1230" s="4" t="str">
        <f>_xlfn.IFNA(VLOOKUP(A1230,'ACCESS EXPORT'!$A:$AH,34,0),"-")</f>
        <v>Cheri Benedeti</v>
      </c>
      <c r="S1230" s="4" t="str">
        <f>_xlfn.IFNA(VLOOKUP(A1230,'ACCESS EXPORT'!$A:$AI,35,0),"-")</f>
        <v>James Agee</v>
      </c>
      <c r="T1230" s="4" t="str">
        <f>_xlfn.IFNA(VLOOKUP(A1230,'ACCESS EXPORT'!$A:$AJ,36,0),"-")</f>
        <v>Sorangia Jean-Francois</v>
      </c>
      <c r="U1230" s="4" t="str">
        <f>_xlfn.IFNA(VLOOKUP(A1230,'ACCESS EXPORT'!$A:$AK,37,0),"-")</f>
        <v>athena</v>
      </c>
      <c r="V1230" s="4" t="str">
        <f>_xlfn.IFNA(VLOOKUP(A1230,'ACCESS EXPORT'!$A:$AL,38,0),"-")</f>
        <v>FHMG_CTR FOR DIGESTIVE CARE</v>
      </c>
      <c r="W1230" s="4" t="str">
        <f>_xlfn.IFNA(VLOOKUP(A1230,'ACCESS EXPORT'!$A:$AM,39,0),"-")</f>
        <v/>
      </c>
      <c r="X1230" s="4" t="str">
        <f>_xlfn.IFNA(VLOOKUP(A1230,'ACCESS EXPORT'!$A:$AN,40,0),"-")</f>
        <v>John Del Rio / Shahla Cedeno</v>
      </c>
      <c r="Y1230" s="26" t="str">
        <f>_xlfn.IFNA(VLOOKUP(A1230,'ACCESS EXPORT'!A:AO,41,0),"")</f>
        <v>Jose Anderson</v>
      </c>
      <c r="Z1230" s="26" t="str">
        <f>_xlfn.IFNA(VLOOKUP(A1230,'ACCESS EXPORT'!A:AP,42,0),"")</f>
        <v>Varuna Singh</v>
      </c>
      <c r="AA1230" s="26" t="str">
        <f>_xlfn.IFNA(VLOOKUP(A1230,'ACCESS EXPORT'!A:AQ,43,0),"")</f>
        <v>Heather Tootle</v>
      </c>
    </row>
    <row r="1231" spans="1:27" ht="18.75" x14ac:dyDescent="0.25">
      <c r="A1231" s="33">
        <v>134</v>
      </c>
      <c r="B1231" s="10">
        <v>2206</v>
      </c>
      <c r="C1231" s="7" t="str">
        <f ca="1">IFERROR(UPPER(IF(AND('ACCESS EXPORT'!AA1231="",'ACCESS EXPORT'!Z1231=""),VLOOKUP(A1231,'ACCESS EXPORT'!$A:$AF,32,FALSE),(IF('ACCESS EXPORT'!AA1231&lt;&gt;"",CONCATENATE(VLOOKUP(A1231,'ACCESS EXPORT'!$A:$AF,32,FALSE)," (Closed",TEXT('ACCESS EXPORT'!AA1231," MM/DD/YYY)")),IF(TODAY()&lt;(('ACCESS EXPORT'!Z1231)+30),CONCATENATE(VLOOKUP(A1231,'ACCESS EXPORT'!$A:$AF,32,FALSE)," (Opens",TEXT('ACCESS EXPORT'!Z1231," MM/DD/YYY)")),VLOOKUP(A1231,'ACCESS EXPORT'!$A:$AF,32,FALSE)))))),"-")</f>
        <v>ADVENTHEALTH MEDICAL GROUP GASTROENTEROLOGY AT WATERMAN</v>
      </c>
      <c r="D1231" s="3" t="str">
        <f ca="1">IFERROR(UPPER(IF(AND('ACCESS EXPORT'!AA1231="",'ACCESS EXPORT'!Z1231=""),VLOOKUP(A1231,'ACCESS EXPORT'!$A:$AF,28,FALSE),(IF('ACCESS EXPORT'!AA1231&lt;&gt;"",CONCATENATE(VLOOKUP(A1231,'ACCESS EXPORT'!$A:$AF,28,FALSE)," (Closed",TEXT('ACCESS EXPORT'!AA1231," MM/DD/YYY)")),IF(TODAY()&lt;(('ACCESS EXPORT'!Z1231)+30),CONCATENATE(VLOOKUP(A1231,'ACCESS EXPORT'!$A:$AF,28,FALSE)," (Opens",TEXT('ACCESS EXPORT'!Z1231," MM/DD/YYY)")),VLOOKUP(A1231,'ACCESS EXPORT'!$A:$AF,28,FALSE)))))),"-")</f>
        <v>CENTER FOR DIGESTIVE CARE</v>
      </c>
      <c r="E1231" s="3" t="str">
        <f>VLOOKUP($A1231,'ACCESS EXPORT'!$A:$AF,3,FALSE)</f>
        <v>8370</v>
      </c>
      <c r="F1231" s="3" t="str">
        <f>UPPER(CONCATENATE(VLOOKUP(A1231,'ACCESS EXPORT'!$A:$AF,4,FALSE)," ",VLOOKUP(A1231,'ACCESS EXPORT'!$A:$AF,5,FALSE)," ",VLOOKUP(A1231,'ACCESS EXPORT'!$A:$AF,6,FALSE)," ",VLOOKUP(A1231,'ACCESS EXPORT'!$A:$AA,7,FALSE)," ",VLOOKUP(A1231,'ACCESS EXPORT'!$A:$AA,8,FALSE)))</f>
        <v>3345 WATERMAN WAY  TAVARAES FL 32778</v>
      </c>
      <c r="G1231" s="4" t="str">
        <f>UPPER(VLOOKUP($A1231,'ACCESS EXPORT'!$A:$AF,9,FALSE))</f>
        <v>LAKE</v>
      </c>
      <c r="H1231" s="4" t="str">
        <f>_xlfn.IFNA(VLOOKUP($B1231,'ACCESS EXPORT'!$B:$J,9,FALSE),"")</f>
        <v>Waterman</v>
      </c>
      <c r="I1231" s="3" t="str">
        <f>CONCATENATE("(P)",VLOOKUP($A1231,'ACCESS EXPORT'!$A:$AF,11,FALSE)," (F)",VLOOKUP($A1231,'ACCESS EXPORT'!$A:$AF,29,FALSE))</f>
        <v>(P)(352) 742-2192 (F)(352) 742-2689</v>
      </c>
      <c r="J1231" s="4" t="str">
        <f>UPPER(VLOOKUP($A1231,'ACCESS EXPORT'!$A:$AF,12,FALSE))</f>
        <v>GASTROENTEROLOGY</v>
      </c>
      <c r="K1231" s="4" t="str">
        <f>UPPER(VLOOKUP($A1231,'ACCESS EXPORT'!$A:$AF,13,FALSE))</f>
        <v>SCOTT HILL</v>
      </c>
      <c r="L1231" s="3" t="str">
        <f>IF(AND(VLOOKUP(A1231,'ACCESS EXPORT'!A:AE,1,0),'ACCESS EXPORT'!N1231=""),UPPER(CONCATENATE('ACCESS EXPORT'!AE1231)),IF(VLOOKUP(A1231,'ACCESS EXPORT'!A:AE,1,0),UPPER(CONCATENATE('ACCESS EXPORT'!N1231," "&amp;CHAR(10),'ACCESS EXPORT'!AE1231))))</f>
        <v xml:space="preserve">MICHELL ATHANASE 
</v>
      </c>
      <c r="M1231" s="4" t="str">
        <f>UPPER(VLOOKUP($A1231,'ACCESS EXPORT'!$A:$O,15,FALSE))</f>
        <v>TBD</v>
      </c>
      <c r="N1231" s="4" t="str">
        <f ca="1">IF(AND('ACCESS EXPORT'!X1231="",'ACCESS EXPORT'!Y1231=""),IF('ACCESS EXPORT'!V1231&lt;&gt;"",(IF(TODAY()-'ACCESS EXPORT'!V1231&gt;=-60,UPPER(CONCATENATE(VLOOKUP(B1231,'ACCESS EXPORT'!$B:$P,15,FALSE),""&amp;CHAR(10)&amp;"(SEP",TEXT('ACCESS EXPORT'!V1231," MM/DD/YYY)"))),IF(TODAY()-'ACCESS EXPORT'!V1231&lt;0,UPPER(VLOOKUP(B1231,'ACCESS EXPORT'!$B:$P,15,FALSE)),UPPER(VLOOKUP(B1231,'ACCESS EXPORT'!$B:$P,15,FALSE))))),IF('ACCESS EXPORT'!U1231="",UPPER(VLOOKUP(B1231,'ACCESS EXPORT'!$B:$P,15,FALSE)),IF(TODAY()-'ACCESS EXPORT'!U1231&lt;=30,CONCATENATE(UPPER(VLOOKUP(B1231,'ACCESS EXPORT'!$B:$P,15,FALSE)),""&amp;CHAR(10)&amp;"(NEW",TEXT('ACCESS EXPORT'!U1231," MM/DD/YYY)")),IF(AND(TODAY()-'ACCESS EXPORT'!U1231&gt;30,TODAY()&gt;0),UPPER(VLOOKUP(B1231,'ACCESS EXPORT'!$B:$P,15,FALSE)))))),IF('ACCESS EXPORT'!Y1231&lt;&gt;"",UPPER(CONCATENATE(UPPER(VLOOKUP(B1231,'ACCESS EXPORT'!$B:$P,15,FALSE)),""&amp;CHAR(10)&amp;"(Transfer Out",TEXT('ACCESS EXPORT'!Y1231," MM/DD/YYY)"))),IF('ACCESS EXPORT'!X1231&lt;&gt;"",UPPER(CONCATENATE(UPPER(VLOOKUP(B1231,'ACCESS EXPORT'!$B:$P,15,FALSE)),""&amp;CHAR(10)&amp;"(Transfer In",TEXT('ACCESS EXPORT'!X1231," MM/DD/YYY)"))))))</f>
        <v>GOSALIA, ASHIL</v>
      </c>
      <c r="O1231" s="4" t="str">
        <f>_xlfn.IFNA(VLOOKUP(B1231,'ACCESS EXPORT'!$B:$Q,16,FALSE),"")</f>
        <v>MD</v>
      </c>
      <c r="P1231" s="4" t="str">
        <f>_xlfn.IFNA(VLOOKUP(B1231,'ACCESS EXPORT'!B:W,22,FALSE),"-")</f>
        <v>1477846525</v>
      </c>
      <c r="Q1231" s="4" t="str">
        <f>_xlfn.IFNA(VLOOKUP(A1231,'ACCESS EXPORT'!$A:$AG,33,0),"-")</f>
        <v>Maria Ortiz</v>
      </c>
      <c r="R1231" s="4" t="str">
        <f>_xlfn.IFNA(VLOOKUP(A1231,'ACCESS EXPORT'!$A:$AH,34,0),"-")</f>
        <v>Cheri Benedeti</v>
      </c>
      <c r="S1231" s="4" t="str">
        <f>_xlfn.IFNA(VLOOKUP(A1231,'ACCESS EXPORT'!$A:$AI,35,0),"-")</f>
        <v>James Agee</v>
      </c>
      <c r="T1231" s="4" t="str">
        <f>_xlfn.IFNA(VLOOKUP(A1231,'ACCESS EXPORT'!$A:$AJ,36,0),"-")</f>
        <v>Sorangia Jean-Francois</v>
      </c>
      <c r="U1231" s="4" t="str">
        <f>_xlfn.IFNA(VLOOKUP(A1231,'ACCESS EXPORT'!$A:$AK,37,0),"-")</f>
        <v>athena</v>
      </c>
      <c r="V1231" s="4" t="str">
        <f>_xlfn.IFNA(VLOOKUP(A1231,'ACCESS EXPORT'!$A:$AL,38,0),"-")</f>
        <v>FHMG_CTR FOR DIGESTIVE CARE</v>
      </c>
      <c r="W1231" s="4" t="str">
        <f>_xlfn.IFNA(VLOOKUP(A1231,'ACCESS EXPORT'!$A:$AM,39,0),"-")</f>
        <v/>
      </c>
      <c r="X1231" s="4" t="str">
        <f>_xlfn.IFNA(VLOOKUP(A1231,'ACCESS EXPORT'!$A:$AN,40,0),"-")</f>
        <v>John Del Rio / Shahla Cedeno</v>
      </c>
      <c r="Y1231" s="26" t="str">
        <f>_xlfn.IFNA(VLOOKUP(A1231,'ACCESS EXPORT'!A:AO,41,0),"")</f>
        <v>Jose Anderson</v>
      </c>
      <c r="Z1231" s="26" t="str">
        <f>_xlfn.IFNA(VLOOKUP(A1231,'ACCESS EXPORT'!A:AP,42,0),"")</f>
        <v>Varuna Singh</v>
      </c>
      <c r="AA1231" s="26" t="str">
        <f>_xlfn.IFNA(VLOOKUP(A1231,'ACCESS EXPORT'!A:AQ,43,0),"")</f>
        <v>Heather Tootle</v>
      </c>
    </row>
    <row r="1232" spans="1:27" ht="18.75" x14ac:dyDescent="0.25">
      <c r="A1232" s="33">
        <v>134</v>
      </c>
      <c r="B1232" s="10">
        <v>1868</v>
      </c>
      <c r="C1232" s="7" t="str">
        <f ca="1">IFERROR(UPPER(IF(AND('ACCESS EXPORT'!AA1232="",'ACCESS EXPORT'!Z1232=""),VLOOKUP(A1232,'ACCESS EXPORT'!$A:$AF,32,FALSE),(IF('ACCESS EXPORT'!AA1232&lt;&gt;"",CONCATENATE(VLOOKUP(A1232,'ACCESS EXPORT'!$A:$AF,32,FALSE)," (Closed",TEXT('ACCESS EXPORT'!AA1232," MM/DD/YYY)")),IF(TODAY()&lt;(('ACCESS EXPORT'!Z1232)+30),CONCATENATE(VLOOKUP(A1232,'ACCESS EXPORT'!$A:$AF,32,FALSE)," (Opens",TEXT('ACCESS EXPORT'!Z1232," MM/DD/YYY)")),VLOOKUP(A1232,'ACCESS EXPORT'!$A:$AF,32,FALSE)))))),"-")</f>
        <v>ADVENTHEALTH MEDICAL GROUP GASTROENTEROLOGY AT WATERMAN</v>
      </c>
      <c r="D1232" s="3" t="str">
        <f ca="1">IFERROR(UPPER(IF(AND('ACCESS EXPORT'!AA1232="",'ACCESS EXPORT'!Z1232=""),VLOOKUP(A1232,'ACCESS EXPORT'!$A:$AF,28,FALSE),(IF('ACCESS EXPORT'!AA1232&lt;&gt;"",CONCATENATE(VLOOKUP(A1232,'ACCESS EXPORT'!$A:$AF,28,FALSE)," (Closed",TEXT('ACCESS EXPORT'!AA1232," MM/DD/YYY)")),IF(TODAY()&lt;(('ACCESS EXPORT'!Z1232)+30),CONCATENATE(VLOOKUP(A1232,'ACCESS EXPORT'!$A:$AF,28,FALSE)," (Opens",TEXT('ACCESS EXPORT'!Z1232," MM/DD/YYY)")),VLOOKUP(A1232,'ACCESS EXPORT'!$A:$AF,28,FALSE)))))),"-")</f>
        <v>CENTER FOR DIGESTIVE CARE</v>
      </c>
      <c r="E1232" s="3" t="str">
        <f>VLOOKUP($A1232,'ACCESS EXPORT'!$A:$AF,3,FALSE)</f>
        <v>8370</v>
      </c>
      <c r="F1232" s="3" t="str">
        <f>UPPER(CONCATENATE(VLOOKUP(A1232,'ACCESS EXPORT'!$A:$AF,4,FALSE)," ",VLOOKUP(A1232,'ACCESS EXPORT'!$A:$AF,5,FALSE)," ",VLOOKUP(A1232,'ACCESS EXPORT'!$A:$AF,6,FALSE)," ",VLOOKUP(A1232,'ACCESS EXPORT'!$A:$AA,7,FALSE)," ",VLOOKUP(A1232,'ACCESS EXPORT'!$A:$AA,8,FALSE)))</f>
        <v>3345 WATERMAN WAY  TAVARAES FL 32778</v>
      </c>
      <c r="G1232" s="4" t="str">
        <f>UPPER(VLOOKUP($A1232,'ACCESS EXPORT'!$A:$AF,9,FALSE))</f>
        <v>LAKE</v>
      </c>
      <c r="H1232" s="4" t="str">
        <f>_xlfn.IFNA(VLOOKUP($B1232,'ACCESS EXPORT'!$B:$J,9,FALSE),"")</f>
        <v>Waterman</v>
      </c>
      <c r="I1232" s="3" t="str">
        <f>CONCATENATE("(P)",VLOOKUP($A1232,'ACCESS EXPORT'!$A:$AF,11,FALSE)," (F)",VLOOKUP($A1232,'ACCESS EXPORT'!$A:$AF,29,FALSE))</f>
        <v>(P)(352) 742-2192 (F)(352) 742-2689</v>
      </c>
      <c r="J1232" s="4" t="str">
        <f>UPPER(VLOOKUP($A1232,'ACCESS EXPORT'!$A:$AF,12,FALSE))</f>
        <v>GASTROENTEROLOGY</v>
      </c>
      <c r="K1232" s="4" t="str">
        <f>UPPER(VLOOKUP($A1232,'ACCESS EXPORT'!$A:$AF,13,FALSE))</f>
        <v>SCOTT HILL</v>
      </c>
      <c r="L1232" s="3" t="str">
        <f>IF(AND(VLOOKUP(A1232,'ACCESS EXPORT'!A:AE,1,0),'ACCESS EXPORT'!N1232=""),UPPER(CONCATENATE('ACCESS EXPORT'!AE1232)),IF(VLOOKUP(A1232,'ACCESS EXPORT'!A:AE,1,0),UPPER(CONCATENATE('ACCESS EXPORT'!N1232," "&amp;CHAR(10),'ACCESS EXPORT'!AE1232))))</f>
        <v xml:space="preserve">MICHELL ATHANASE 
</v>
      </c>
      <c r="M1232" s="4" t="str">
        <f>UPPER(VLOOKUP($A1232,'ACCESS EXPORT'!$A:$O,15,FALSE))</f>
        <v>TBD</v>
      </c>
      <c r="N1232" s="4" t="str">
        <f ca="1">IF(AND('ACCESS EXPORT'!X1232="",'ACCESS EXPORT'!Y1232=""),IF('ACCESS EXPORT'!V1232&lt;&gt;"",(IF(TODAY()-'ACCESS EXPORT'!V1232&gt;=-60,UPPER(CONCATENATE(VLOOKUP(B1232,'ACCESS EXPORT'!$B:$P,15,FALSE),""&amp;CHAR(10)&amp;"(SEP",TEXT('ACCESS EXPORT'!V1232," MM/DD/YYY)"))),IF(TODAY()-'ACCESS EXPORT'!V1232&lt;0,UPPER(VLOOKUP(B1232,'ACCESS EXPORT'!$B:$P,15,FALSE)),UPPER(VLOOKUP(B1232,'ACCESS EXPORT'!$B:$P,15,FALSE))))),IF('ACCESS EXPORT'!U1232="",UPPER(VLOOKUP(B1232,'ACCESS EXPORT'!$B:$P,15,FALSE)),IF(TODAY()-'ACCESS EXPORT'!U1232&lt;=30,CONCATENATE(UPPER(VLOOKUP(B1232,'ACCESS EXPORT'!$B:$P,15,FALSE)),""&amp;CHAR(10)&amp;"(NEW",TEXT('ACCESS EXPORT'!U1232," MM/DD/YYY)")),IF(AND(TODAY()-'ACCESS EXPORT'!U1232&gt;30,TODAY()&gt;0),UPPER(VLOOKUP(B1232,'ACCESS EXPORT'!$B:$P,15,FALSE)))))),IF('ACCESS EXPORT'!Y1232&lt;&gt;"",UPPER(CONCATENATE(UPPER(VLOOKUP(B1232,'ACCESS EXPORT'!$B:$P,15,FALSE)),""&amp;CHAR(10)&amp;"(Transfer Out",TEXT('ACCESS EXPORT'!Y1232," MM/DD/YYY)"))),IF('ACCESS EXPORT'!X1232&lt;&gt;"",UPPER(CONCATENATE(UPPER(VLOOKUP(B1232,'ACCESS EXPORT'!$B:$P,15,FALSE)),""&amp;CHAR(10)&amp;"(Transfer In",TEXT('ACCESS EXPORT'!X1232," MM/DD/YYY)"))))))</f>
        <v>COVELLI, CHRISTINA</v>
      </c>
      <c r="O1232" s="4" t="str">
        <f>_xlfn.IFNA(VLOOKUP(B1232,'ACCESS EXPORT'!$B:$Q,16,FALSE),"")</f>
        <v>MD</v>
      </c>
      <c r="P1232" s="4" t="str">
        <f>_xlfn.IFNA(VLOOKUP(B1232,'ACCESS EXPORT'!B:W,22,FALSE),"-")</f>
        <v>1972680106</v>
      </c>
      <c r="Q1232" s="4" t="str">
        <f>_xlfn.IFNA(VLOOKUP(A1232,'ACCESS EXPORT'!$A:$AG,33,0),"-")</f>
        <v>Maria Ortiz</v>
      </c>
      <c r="R1232" s="4" t="str">
        <f>_xlfn.IFNA(VLOOKUP(A1232,'ACCESS EXPORT'!$A:$AH,34,0),"-")</f>
        <v>Cheri Benedeti</v>
      </c>
      <c r="S1232" s="4" t="str">
        <f>_xlfn.IFNA(VLOOKUP(A1232,'ACCESS EXPORT'!$A:$AI,35,0),"-")</f>
        <v>James Agee</v>
      </c>
      <c r="T1232" s="4" t="str">
        <f>_xlfn.IFNA(VLOOKUP(A1232,'ACCESS EXPORT'!$A:$AJ,36,0),"-")</f>
        <v>Sorangia Jean-Francois</v>
      </c>
      <c r="U1232" s="4" t="str">
        <f>_xlfn.IFNA(VLOOKUP(A1232,'ACCESS EXPORT'!$A:$AK,37,0),"-")</f>
        <v>athena</v>
      </c>
      <c r="V1232" s="4" t="str">
        <f>_xlfn.IFNA(VLOOKUP(A1232,'ACCESS EXPORT'!$A:$AL,38,0),"-")</f>
        <v>FHMG_CTR FOR DIGESTIVE CARE</v>
      </c>
      <c r="W1232" s="4" t="str">
        <f>_xlfn.IFNA(VLOOKUP(A1232,'ACCESS EXPORT'!$A:$AM,39,0),"-")</f>
        <v/>
      </c>
      <c r="X1232" s="4" t="str">
        <f>_xlfn.IFNA(VLOOKUP(A1232,'ACCESS EXPORT'!$A:$AN,40,0),"-")</f>
        <v>John Del Rio / Shahla Cedeno</v>
      </c>
      <c r="Y1232" s="26" t="str">
        <f>_xlfn.IFNA(VLOOKUP(A1232,'ACCESS EXPORT'!A:AO,41,0),"")</f>
        <v>Jose Anderson</v>
      </c>
      <c r="Z1232" s="26" t="str">
        <f>_xlfn.IFNA(VLOOKUP(A1232,'ACCESS EXPORT'!A:AP,42,0),"")</f>
        <v>Varuna Singh</v>
      </c>
      <c r="AA1232" s="26" t="str">
        <f>_xlfn.IFNA(VLOOKUP(A1232,'ACCESS EXPORT'!A:AQ,43,0),"")</f>
        <v>Heather Tootle</v>
      </c>
    </row>
    <row r="1233" spans="1:27" ht="18.75" x14ac:dyDescent="0.25">
      <c r="A1233" s="33">
        <v>327</v>
      </c>
      <c r="B1233" s="10">
        <v>1943</v>
      </c>
      <c r="C1233" s="7" t="str">
        <f ca="1">IFERROR(UPPER(IF(AND('ACCESS EXPORT'!AA1233="",'ACCESS EXPORT'!Z1233=""),VLOOKUP(A1233,'ACCESS EXPORT'!$A:$AF,32,FALSE),(IF('ACCESS EXPORT'!AA1233&lt;&gt;"",CONCATENATE(VLOOKUP(A1233,'ACCESS EXPORT'!$A:$AF,32,FALSE)," (Closed",TEXT('ACCESS EXPORT'!AA1233," MM/DD/YYY)")),IF(TODAY()&lt;(('ACCESS EXPORT'!Z1233)+30),CONCATENATE(VLOOKUP(A1233,'ACCESS EXPORT'!$A:$AF,32,FALSE)," (Opens",TEXT('ACCESS EXPORT'!Z1233," MM/DD/YYY)")),VLOOKUP(A1233,'ACCESS EXPORT'!$A:$AF,32,FALSE)))))),"-")</f>
        <v>ADVENTHEALTH MEDICAL GROUP PULMONARY AND SLEEP MEDICINE AT TAVARES</v>
      </c>
      <c r="D1233" s="3" t="str">
        <f ca="1">IFERROR(UPPER(IF(AND('ACCESS EXPORT'!AA1233="",'ACCESS EXPORT'!Z1233=""),VLOOKUP(A1233,'ACCESS EXPORT'!$A:$AF,28,FALSE),(IF('ACCESS EXPORT'!AA1233&lt;&gt;"",CONCATENATE(VLOOKUP(A1233,'ACCESS EXPORT'!$A:$AF,28,FALSE)," (Closed",TEXT('ACCESS EXPORT'!AA1233," MM/DD/YYY)")),IF(TODAY()&lt;(('ACCESS EXPORT'!Z1233)+30),CONCATENATE(VLOOKUP(A1233,'ACCESS EXPORT'!$A:$AF,28,FALSE)," (Opens",TEXT('ACCESS EXPORT'!Z1233," MM/DD/YYY)")),VLOOKUP(A1233,'ACCESS EXPORT'!$A:$AF,28,FALSE)))))),"-")</f>
        <v>LAKE PULMONARY CRITICAL CARE</v>
      </c>
      <c r="E1233" s="3" t="str">
        <f>VLOOKUP($A1233,'ACCESS EXPORT'!$A:$AF,3,FALSE)</f>
        <v>8390</v>
      </c>
      <c r="F1233" s="3" t="str">
        <f>UPPER(CONCATENATE(VLOOKUP(A1233,'ACCESS EXPORT'!$A:$AF,4,FALSE)," ",VLOOKUP(A1233,'ACCESS EXPORT'!$A:$AF,5,FALSE)," ",VLOOKUP(A1233,'ACCESS EXPORT'!$A:$AF,6,FALSE)," ",VLOOKUP(A1233,'ACCESS EXPORT'!$A:$AA,7,FALSE)," ",VLOOKUP(A1233,'ACCESS EXPORT'!$A:$AA,8,FALSE)))</f>
        <v>1876 NIGHTINGALE LN  TAVARES FL 32778</v>
      </c>
      <c r="G1233" s="4" t="str">
        <f>UPPER(VLOOKUP($A1233,'ACCESS EXPORT'!$A:$AF,9,FALSE))</f>
        <v>LAKE</v>
      </c>
      <c r="H1233" s="4" t="str">
        <f>_xlfn.IFNA(VLOOKUP($B1233,'ACCESS EXPORT'!$B:$J,9,FALSE),"")</f>
        <v>Waterman</v>
      </c>
      <c r="I1233" s="3" t="str">
        <f>CONCATENATE("(P)",VLOOKUP($A1233,'ACCESS EXPORT'!$A:$AF,11,FALSE)," (F)",VLOOKUP($A1233,'ACCESS EXPORT'!$A:$AF,29,FALSE))</f>
        <v>(P)(352) 742-4447 (F)(352) 742-4448</v>
      </c>
      <c r="J1233" s="4" t="str">
        <f>UPPER(VLOOKUP($A1233,'ACCESS EXPORT'!$A:$AF,12,FALSE))</f>
        <v>PULMONARY</v>
      </c>
      <c r="K1233" s="4" t="str">
        <f>UPPER(VLOOKUP($A1233,'ACCESS EXPORT'!$A:$AF,13,FALSE))</f>
        <v>WILLIAM WINDER</v>
      </c>
      <c r="L1233" s="3" t="str">
        <f>IF(AND(VLOOKUP(A1233,'ACCESS EXPORT'!A:AE,1,0),'ACCESS EXPORT'!N1233=""),UPPER(CONCATENATE('ACCESS EXPORT'!AE1233)),IF(VLOOKUP(A1233,'ACCESS EXPORT'!A:AE,1,0),UPPER(CONCATENATE('ACCESS EXPORT'!N1233," "&amp;CHAR(10),'ACCESS EXPORT'!AE1233))))</f>
        <v xml:space="preserve">AMBER MODANI 
</v>
      </c>
      <c r="M1233" s="4" t="str">
        <f>UPPER(VLOOKUP($A1233,'ACCESS EXPORT'!$A:$O,15,FALSE))</f>
        <v>JESSICA BARBER (PM)</v>
      </c>
      <c r="N1233" s="4" t="str">
        <f ca="1">IF(AND('ACCESS EXPORT'!X1233="",'ACCESS EXPORT'!Y1233=""),IF('ACCESS EXPORT'!V1233&lt;&gt;"",(IF(TODAY()-'ACCESS EXPORT'!V1233&gt;=-60,UPPER(CONCATENATE(VLOOKUP(B1233,'ACCESS EXPORT'!$B:$P,15,FALSE),""&amp;CHAR(10)&amp;"(SEP",TEXT('ACCESS EXPORT'!V1233," MM/DD/YYY)"))),IF(TODAY()-'ACCESS EXPORT'!V1233&lt;0,UPPER(VLOOKUP(B1233,'ACCESS EXPORT'!$B:$P,15,FALSE)),UPPER(VLOOKUP(B1233,'ACCESS EXPORT'!$B:$P,15,FALSE))))),IF('ACCESS EXPORT'!U1233="",UPPER(VLOOKUP(B1233,'ACCESS EXPORT'!$B:$P,15,FALSE)),IF(TODAY()-'ACCESS EXPORT'!U1233&lt;=30,CONCATENATE(UPPER(VLOOKUP(B1233,'ACCESS EXPORT'!$B:$P,15,FALSE)),""&amp;CHAR(10)&amp;"(NEW",TEXT('ACCESS EXPORT'!U1233," MM/DD/YYY)")),IF(AND(TODAY()-'ACCESS EXPORT'!U1233&gt;30,TODAY()&gt;0),UPPER(VLOOKUP(B1233,'ACCESS EXPORT'!$B:$P,15,FALSE)))))),IF('ACCESS EXPORT'!Y1233&lt;&gt;"",UPPER(CONCATENATE(UPPER(VLOOKUP(B1233,'ACCESS EXPORT'!$B:$P,15,FALSE)),""&amp;CHAR(10)&amp;"(Transfer Out",TEXT('ACCESS EXPORT'!Y1233," MM/DD/YYY)"))),IF('ACCESS EXPORT'!X1233&lt;&gt;"",UPPER(CONCATENATE(UPPER(VLOOKUP(B1233,'ACCESS EXPORT'!$B:$P,15,FALSE)),""&amp;CHAR(10)&amp;"(Transfer In",TEXT('ACCESS EXPORT'!X1233," MM/DD/YYY)"))))))</f>
        <v>MONTOYA, FRANCISCO</v>
      </c>
      <c r="O1233" s="4" t="str">
        <f>_xlfn.IFNA(VLOOKUP(B1233,'ACCESS EXPORT'!$B:$Q,16,FALSE),"")</f>
        <v>MD</v>
      </c>
      <c r="P1233" s="4" t="str">
        <f>_xlfn.IFNA(VLOOKUP(B1233,'ACCESS EXPORT'!B:W,22,FALSE),"-")</f>
        <v>1841285343</v>
      </c>
      <c r="Q1233" s="4" t="str">
        <f>_xlfn.IFNA(VLOOKUP(A1233,'ACCESS EXPORT'!$A:$AG,33,0),"-")</f>
        <v>Maria Ortiz</v>
      </c>
      <c r="R1233" s="4" t="str">
        <f>_xlfn.IFNA(VLOOKUP(A1233,'ACCESS EXPORT'!$A:$AH,34,0),"-")</f>
        <v>Cheri Benedeti</v>
      </c>
      <c r="S1233" s="4" t="str">
        <f>_xlfn.IFNA(VLOOKUP(A1233,'ACCESS EXPORT'!$A:$AI,35,0),"-")</f>
        <v>James Agee</v>
      </c>
      <c r="T1233" s="4" t="str">
        <f>_xlfn.IFNA(VLOOKUP(A1233,'ACCESS EXPORT'!$A:$AJ,36,0),"-")</f>
        <v>Sorangia Jean-Francois</v>
      </c>
      <c r="U1233" s="4" t="str">
        <f>_xlfn.IFNA(VLOOKUP(A1233,'ACCESS EXPORT'!$A:$AK,37,0),"-")</f>
        <v>athena</v>
      </c>
      <c r="V1233" s="4" t="str">
        <f>_xlfn.IFNA(VLOOKUP(A1233,'ACCESS EXPORT'!$A:$AL,38,0),"-")</f>
        <v>FHMG_LAKE PULM CRITICAL CARE</v>
      </c>
      <c r="W1233" s="4" t="str">
        <f>_xlfn.IFNA(VLOOKUP(A1233,'ACCESS EXPORT'!$A:$AM,39,0),"-")</f>
        <v/>
      </c>
      <c r="X1233" s="4" t="str">
        <f>_xlfn.IFNA(VLOOKUP(A1233,'ACCESS EXPORT'!$A:$AN,40,0),"-")</f>
        <v>Tiffany Palmer / John Hill</v>
      </c>
      <c r="Y1233" s="26" t="str">
        <f>_xlfn.IFNA(VLOOKUP(A1233,'ACCESS EXPORT'!A:AO,41,0),"")</f>
        <v>Gary Weston</v>
      </c>
      <c r="Z1233" s="26" t="str">
        <f>_xlfn.IFNA(VLOOKUP(A1233,'ACCESS EXPORT'!A:AP,42,0),"")</f>
        <v>Quisha Moorer</v>
      </c>
      <c r="AA1233" s="26" t="str">
        <f>_xlfn.IFNA(VLOOKUP(A1233,'ACCESS EXPORT'!A:AQ,43,0),"")</f>
        <v>Heather Tootle</v>
      </c>
    </row>
    <row r="1234" spans="1:27" ht="18.75" x14ac:dyDescent="0.25">
      <c r="A1234" s="33">
        <v>327</v>
      </c>
      <c r="B1234" s="10">
        <v>1942</v>
      </c>
      <c r="C1234" s="7" t="str">
        <f ca="1">IFERROR(UPPER(IF(AND('ACCESS EXPORT'!AA1234="",'ACCESS EXPORT'!Z1234=""),VLOOKUP(A1234,'ACCESS EXPORT'!$A:$AF,32,FALSE),(IF('ACCESS EXPORT'!AA1234&lt;&gt;"",CONCATENATE(VLOOKUP(A1234,'ACCESS EXPORT'!$A:$AF,32,FALSE)," (Closed",TEXT('ACCESS EXPORT'!AA1234," MM/DD/YYY)")),IF(TODAY()&lt;(('ACCESS EXPORT'!Z1234)+30),CONCATENATE(VLOOKUP(A1234,'ACCESS EXPORT'!$A:$AF,32,FALSE)," (Opens",TEXT('ACCESS EXPORT'!Z1234," MM/DD/YYY)")),VLOOKUP(A1234,'ACCESS EXPORT'!$A:$AF,32,FALSE)))))),"-")</f>
        <v>ADVENTHEALTH MEDICAL GROUP PULMONARY AND SLEEP MEDICINE AT TAVARES</v>
      </c>
      <c r="D1234" s="3" t="str">
        <f ca="1">IFERROR(UPPER(IF(AND('ACCESS EXPORT'!AA1234="",'ACCESS EXPORT'!Z1234=""),VLOOKUP(A1234,'ACCESS EXPORT'!$A:$AF,28,FALSE),(IF('ACCESS EXPORT'!AA1234&lt;&gt;"",CONCATENATE(VLOOKUP(A1234,'ACCESS EXPORT'!$A:$AF,28,FALSE)," (Closed",TEXT('ACCESS EXPORT'!AA1234," MM/DD/YYY)")),IF(TODAY()&lt;(('ACCESS EXPORT'!Z1234)+30),CONCATENATE(VLOOKUP(A1234,'ACCESS EXPORT'!$A:$AF,28,FALSE)," (Opens",TEXT('ACCESS EXPORT'!Z1234," MM/DD/YYY)")),VLOOKUP(A1234,'ACCESS EXPORT'!$A:$AF,28,FALSE)))))),"-")</f>
        <v>LAKE PULMONARY CRITICAL CARE</v>
      </c>
      <c r="E1234" s="3" t="str">
        <f>VLOOKUP($A1234,'ACCESS EXPORT'!$A:$AF,3,FALSE)</f>
        <v>8390</v>
      </c>
      <c r="F1234" s="3" t="str">
        <f>UPPER(CONCATENATE(VLOOKUP(A1234,'ACCESS EXPORT'!$A:$AF,4,FALSE)," ",VLOOKUP(A1234,'ACCESS EXPORT'!$A:$AF,5,FALSE)," ",VLOOKUP(A1234,'ACCESS EXPORT'!$A:$AF,6,FALSE)," ",VLOOKUP(A1234,'ACCESS EXPORT'!$A:$AA,7,FALSE)," ",VLOOKUP(A1234,'ACCESS EXPORT'!$A:$AA,8,FALSE)))</f>
        <v>1876 NIGHTINGALE LN  TAVARES FL 32778</v>
      </c>
      <c r="G1234" s="4" t="str">
        <f>UPPER(VLOOKUP($A1234,'ACCESS EXPORT'!$A:$AF,9,FALSE))</f>
        <v>LAKE</v>
      </c>
      <c r="H1234" s="4" t="str">
        <f>_xlfn.IFNA(VLOOKUP($B1234,'ACCESS EXPORT'!$B:$J,9,FALSE),"")</f>
        <v>Waterman</v>
      </c>
      <c r="I1234" s="3" t="str">
        <f>CONCATENATE("(P)",VLOOKUP($A1234,'ACCESS EXPORT'!$A:$AF,11,FALSE)," (F)",VLOOKUP($A1234,'ACCESS EXPORT'!$A:$AF,29,FALSE))</f>
        <v>(P)(352) 742-4447 (F)(352) 742-4448</v>
      </c>
      <c r="J1234" s="4" t="str">
        <f>UPPER(VLOOKUP($A1234,'ACCESS EXPORT'!$A:$AF,12,FALSE))</f>
        <v>PULMONARY</v>
      </c>
      <c r="K1234" s="4" t="str">
        <f>UPPER(VLOOKUP($A1234,'ACCESS EXPORT'!$A:$AF,13,FALSE))</f>
        <v>WILLIAM WINDER</v>
      </c>
      <c r="L1234" s="3" t="str">
        <f>IF(AND(VLOOKUP(A1234,'ACCESS EXPORT'!A:AE,1,0),'ACCESS EXPORT'!N1234=""),UPPER(CONCATENATE('ACCESS EXPORT'!AE1234)),IF(VLOOKUP(A1234,'ACCESS EXPORT'!A:AE,1,0),UPPER(CONCATENATE('ACCESS EXPORT'!N1234," "&amp;CHAR(10),'ACCESS EXPORT'!AE1234))))</f>
        <v xml:space="preserve">AMBER MODANI 
</v>
      </c>
      <c r="M1234" s="4" t="str">
        <f>UPPER(VLOOKUP($A1234,'ACCESS EXPORT'!$A:$O,15,FALSE))</f>
        <v>JESSICA BARBER (PM)</v>
      </c>
      <c r="N1234" s="4" t="str">
        <f ca="1">IF(AND('ACCESS EXPORT'!X1234="",'ACCESS EXPORT'!Y1234=""),IF('ACCESS EXPORT'!V1234&lt;&gt;"",(IF(TODAY()-'ACCESS EXPORT'!V1234&gt;=-60,UPPER(CONCATENATE(VLOOKUP(B1234,'ACCESS EXPORT'!$B:$P,15,FALSE),""&amp;CHAR(10)&amp;"(SEP",TEXT('ACCESS EXPORT'!V1234," MM/DD/YYY)"))),IF(TODAY()-'ACCESS EXPORT'!V1234&lt;0,UPPER(VLOOKUP(B1234,'ACCESS EXPORT'!$B:$P,15,FALSE)),UPPER(VLOOKUP(B1234,'ACCESS EXPORT'!$B:$P,15,FALSE))))),IF('ACCESS EXPORT'!U1234="",UPPER(VLOOKUP(B1234,'ACCESS EXPORT'!$B:$P,15,FALSE)),IF(TODAY()-'ACCESS EXPORT'!U1234&lt;=30,CONCATENATE(UPPER(VLOOKUP(B1234,'ACCESS EXPORT'!$B:$P,15,FALSE)),""&amp;CHAR(10)&amp;"(NEW",TEXT('ACCESS EXPORT'!U1234," MM/DD/YYY)")),IF(AND(TODAY()-'ACCESS EXPORT'!U1234&gt;30,TODAY()&gt;0),UPPER(VLOOKUP(B1234,'ACCESS EXPORT'!$B:$P,15,FALSE)))))),IF('ACCESS EXPORT'!Y1234&lt;&gt;"",UPPER(CONCATENATE(UPPER(VLOOKUP(B1234,'ACCESS EXPORT'!$B:$P,15,FALSE)),""&amp;CHAR(10)&amp;"(Transfer Out",TEXT('ACCESS EXPORT'!Y1234," MM/DD/YYY)"))),IF('ACCESS EXPORT'!X1234&lt;&gt;"",UPPER(CONCATENATE(UPPER(VLOOKUP(B1234,'ACCESS EXPORT'!$B:$P,15,FALSE)),""&amp;CHAR(10)&amp;"(Transfer In",TEXT('ACCESS EXPORT'!X1234," MM/DD/YYY)"))))))</f>
        <v>CIRELLI, ROSEMARY</v>
      </c>
      <c r="O1234" s="4" t="str">
        <f>_xlfn.IFNA(VLOOKUP(B1234,'ACCESS EXPORT'!$B:$Q,16,FALSE),"")</f>
        <v>MD</v>
      </c>
      <c r="P1234" s="4" t="str">
        <f>_xlfn.IFNA(VLOOKUP(B1234,'ACCESS EXPORT'!B:W,22,FALSE),"-")</f>
        <v>1043205552</v>
      </c>
      <c r="Q1234" s="4" t="str">
        <f>_xlfn.IFNA(VLOOKUP(A1234,'ACCESS EXPORT'!$A:$AG,33,0),"-")</f>
        <v>Maria Ortiz</v>
      </c>
      <c r="R1234" s="4" t="str">
        <f>_xlfn.IFNA(VLOOKUP(A1234,'ACCESS EXPORT'!$A:$AH,34,0),"-")</f>
        <v>Cheri Benedeti</v>
      </c>
      <c r="S1234" s="4" t="str">
        <f>_xlfn.IFNA(VLOOKUP(A1234,'ACCESS EXPORT'!$A:$AI,35,0),"-")</f>
        <v>James Agee</v>
      </c>
      <c r="T1234" s="4" t="str">
        <f>_xlfn.IFNA(VLOOKUP(A1234,'ACCESS EXPORT'!$A:$AJ,36,0),"-")</f>
        <v>Sorangia Jean-Francois</v>
      </c>
      <c r="U1234" s="4" t="str">
        <f>_xlfn.IFNA(VLOOKUP(A1234,'ACCESS EXPORT'!$A:$AK,37,0),"-")</f>
        <v>athena</v>
      </c>
      <c r="V1234" s="4" t="str">
        <f>_xlfn.IFNA(VLOOKUP(A1234,'ACCESS EXPORT'!$A:$AL,38,0),"-")</f>
        <v>FHMG_LAKE PULM CRITICAL CARE</v>
      </c>
      <c r="W1234" s="4" t="str">
        <f>_xlfn.IFNA(VLOOKUP(A1234,'ACCESS EXPORT'!$A:$AM,39,0),"-")</f>
        <v/>
      </c>
      <c r="X1234" s="4" t="str">
        <f>_xlfn.IFNA(VLOOKUP(A1234,'ACCESS EXPORT'!$A:$AN,40,0),"-")</f>
        <v>Tiffany Palmer / John Hill</v>
      </c>
      <c r="Y1234" s="26" t="str">
        <f>_xlfn.IFNA(VLOOKUP(A1234,'ACCESS EXPORT'!A:AO,41,0),"")</f>
        <v>Gary Weston</v>
      </c>
      <c r="Z1234" s="26" t="str">
        <f>_xlfn.IFNA(VLOOKUP(A1234,'ACCESS EXPORT'!A:AP,42,0),"")</f>
        <v>Quisha Moorer</v>
      </c>
      <c r="AA1234" s="26" t="str">
        <f>_xlfn.IFNA(VLOOKUP(A1234,'ACCESS EXPORT'!A:AQ,43,0),"")</f>
        <v>Heather Tootle</v>
      </c>
    </row>
    <row r="1235" spans="1:27" ht="18.75" x14ac:dyDescent="0.25">
      <c r="A1235" s="33">
        <v>387</v>
      </c>
      <c r="B1235" s="10">
        <v>1983</v>
      </c>
      <c r="C1235" s="7" t="str">
        <f ca="1">IFERROR(UPPER(IF(AND('ACCESS EXPORT'!AA1235="",'ACCESS EXPORT'!Z1235=""),VLOOKUP(A1235,'ACCESS EXPORT'!$A:$AF,32,FALSE),(IF('ACCESS EXPORT'!AA1235&lt;&gt;"",CONCATENATE(VLOOKUP(A1235,'ACCESS EXPORT'!$A:$AF,32,FALSE)," (Closed",TEXT('ACCESS EXPORT'!AA1235," MM/DD/YYY)")),IF(TODAY()&lt;(('ACCESS EXPORT'!Z1235)+30),CONCATENATE(VLOOKUP(A1235,'ACCESS EXPORT'!$A:$AF,32,FALSE)," (Opens",TEXT('ACCESS EXPORT'!Z1235," MM/DD/YYY)")),VLOOKUP(A1235,'ACCESS EXPORT'!$A:$AF,32,FALSE)))))),"-")</f>
        <v>ADVENTHEALTH MEDICAL GROUP GASTROENTEROLOGY AND HEPATOLOGY AT APOPKA PARK AVENUE (OPENS 06/20/2019)</v>
      </c>
      <c r="D1235" s="3" t="str">
        <f ca="1">IFERROR(UPPER(IF(AND('ACCESS EXPORT'!AA1235="",'ACCESS EXPORT'!Z1235=""),VLOOKUP(A1235,'ACCESS EXPORT'!$A:$AF,28,FALSE),(IF('ACCESS EXPORT'!AA1235&lt;&gt;"",CONCATENATE(VLOOKUP(A1235,'ACCESS EXPORT'!$A:$AF,28,FALSE)," (Closed",TEXT('ACCESS EXPORT'!AA1235," MM/DD/YYY)")),IF(TODAY()&lt;(('ACCESS EXPORT'!Z1235)+30),CONCATENATE(VLOOKUP(A1235,'ACCESS EXPORT'!$A:$AF,28,FALSE)," (Opens",TEXT('ACCESS EXPORT'!Z1235," MM/DD/YYY)")),VLOOKUP(A1235,'ACCESS EXPORT'!$A:$AF,28,FALSE)))))),"-")</f>
        <v xml:space="preserve"> (OPENS 06/20/2019)</v>
      </c>
      <c r="E1235" s="3" t="str">
        <f>VLOOKUP($A1235,'ACCESS EXPORT'!$A:$AF,3,FALSE)</f>
        <v>8410</v>
      </c>
      <c r="F1235" s="3" t="str">
        <f>UPPER(CONCATENATE(VLOOKUP(A1235,'ACCESS EXPORT'!$A:$AF,4,FALSE)," ",VLOOKUP(A1235,'ACCESS EXPORT'!$A:$AF,5,FALSE)," ",VLOOKUP(A1235,'ACCESS EXPORT'!$A:$AF,6,FALSE)," ",VLOOKUP(A1235,'ACCESS EXPORT'!$A:$AA,7,FALSE)," ",VLOOKUP(A1235,'ACCESS EXPORT'!$A:$AA,8,FALSE)))</f>
        <v>201 N PARK AVE SUITE 301 APOPKA FL 32703</v>
      </c>
      <c r="G1235" s="4" t="str">
        <f>UPPER(VLOOKUP($A1235,'ACCESS EXPORT'!$A:$AF,9,FALSE))</f>
        <v>ORANGE</v>
      </c>
      <c r="H1235" s="4" t="str">
        <f>_xlfn.IFNA(VLOOKUP($B1235,'ACCESS EXPORT'!$B:$J,9,FALSE),"")</f>
        <v>SW</v>
      </c>
      <c r="I1235" s="3" t="str">
        <f>CONCATENATE("(P)",VLOOKUP($A1235,'ACCESS EXPORT'!$A:$AF,11,FALSE)," (F)",VLOOKUP($A1235,'ACCESS EXPORT'!$A:$AF,29,FALSE))</f>
        <v>(P)(407) 609-7395 (F)(407) 609-7297</v>
      </c>
      <c r="J1235" s="4" t="str">
        <f>UPPER(VLOOKUP($A1235,'ACCESS EXPORT'!$A:$AF,12,FALSE))</f>
        <v>GASTROENTEROLOGY</v>
      </c>
      <c r="K1235" s="4" t="str">
        <f>UPPER(VLOOKUP($A1235,'ACCESS EXPORT'!$A:$AF,13,FALSE))</f>
        <v>SCOTT HILL</v>
      </c>
      <c r="L1235" s="3" t="str">
        <f>IF(AND(VLOOKUP(A1235,'ACCESS EXPORT'!A:AE,1,0),'ACCESS EXPORT'!N1235=""),UPPER(CONCATENATE('ACCESS EXPORT'!AE1235)),IF(VLOOKUP(A1235,'ACCESS EXPORT'!A:AE,1,0),UPPER(CONCATENATE('ACCESS EXPORT'!N1235," "&amp;CHAR(10),'ACCESS EXPORT'!AE1235))))</f>
        <v xml:space="preserve">MICHELL ATHANASE 
</v>
      </c>
      <c r="M1235" s="4" t="str">
        <f>UPPER(VLOOKUP($A1235,'ACCESS EXPORT'!$A:$O,15,FALSE))</f>
        <v>CYNTHIA NIEVES (PM)</v>
      </c>
      <c r="N1235" s="4" t="str">
        <f ca="1">IF(AND('ACCESS EXPORT'!X1235="",'ACCESS EXPORT'!Y1235=""),IF('ACCESS EXPORT'!V1235&lt;&gt;"",(IF(TODAY()-'ACCESS EXPORT'!V1235&gt;=-60,UPPER(CONCATENATE(VLOOKUP(B1235,'ACCESS EXPORT'!$B:$P,15,FALSE),""&amp;CHAR(10)&amp;"(SEP",TEXT('ACCESS EXPORT'!V1235," MM/DD/YYY)"))),IF(TODAY()-'ACCESS EXPORT'!V1235&lt;0,UPPER(VLOOKUP(B1235,'ACCESS EXPORT'!$B:$P,15,FALSE)),UPPER(VLOOKUP(B1235,'ACCESS EXPORT'!$B:$P,15,FALSE))))),IF('ACCESS EXPORT'!U1235="",UPPER(VLOOKUP(B1235,'ACCESS EXPORT'!$B:$P,15,FALSE)),IF(TODAY()-'ACCESS EXPORT'!U1235&lt;=30,CONCATENATE(UPPER(VLOOKUP(B1235,'ACCESS EXPORT'!$B:$P,15,FALSE)),""&amp;CHAR(10)&amp;"(NEW",TEXT('ACCESS EXPORT'!U1235," MM/DD/YYY)")),IF(AND(TODAY()-'ACCESS EXPORT'!U1235&gt;30,TODAY()&gt;0),UPPER(VLOOKUP(B1235,'ACCESS EXPORT'!$B:$P,15,FALSE)))))),IF('ACCESS EXPORT'!Y1235&lt;&gt;"",UPPER(CONCATENATE(UPPER(VLOOKUP(B1235,'ACCESS EXPORT'!$B:$P,15,FALSE)),""&amp;CHAR(10)&amp;"(Transfer Out",TEXT('ACCESS EXPORT'!Y1235," MM/DD/YYY)"))),IF('ACCESS EXPORT'!X1235&lt;&gt;"",UPPER(CONCATENATE(UPPER(VLOOKUP(B1235,'ACCESS EXPORT'!$B:$P,15,FALSE)),""&amp;CHAR(10)&amp;"(Transfer In",TEXT('ACCESS EXPORT'!X1235," MM/DD/YYY)"))))))</f>
        <v>HURAIRAH, ABU</v>
      </c>
      <c r="O1235" s="4" t="str">
        <f>_xlfn.IFNA(VLOOKUP(B1235,'ACCESS EXPORT'!$B:$Q,16,FALSE),"")</f>
        <v>MD</v>
      </c>
      <c r="P1235" s="4" t="str">
        <f>_xlfn.IFNA(VLOOKUP(B1235,'ACCESS EXPORT'!B:W,22,FALSE),"-")</f>
        <v>1184904377</v>
      </c>
      <c r="Q1235" s="4" t="str">
        <f>_xlfn.IFNA(VLOOKUP(A1235,'ACCESS EXPORT'!$A:$AG,33,0),"-")</f>
        <v>Quamirah Denson</v>
      </c>
      <c r="R1235" s="4" t="str">
        <f>_xlfn.IFNA(VLOOKUP(A1235,'ACCESS EXPORT'!$A:$AH,34,0),"-")</f>
        <v>Carol Shane</v>
      </c>
      <c r="S1235" s="4" t="str">
        <f>_xlfn.IFNA(VLOOKUP(A1235,'ACCESS EXPORT'!$A:$AI,35,0),"-")</f>
        <v>Kikzeny Cartagena</v>
      </c>
      <c r="T1235" s="4" t="str">
        <f>_xlfn.IFNA(VLOOKUP(A1235,'ACCESS EXPORT'!$A:$AJ,36,0),"-")</f>
        <v>TBD</v>
      </c>
      <c r="U1235" s="4" t="str">
        <f>_xlfn.IFNA(VLOOKUP(A1235,'ACCESS EXPORT'!$A:$AK,37,0),"-")</f>
        <v>athena</v>
      </c>
      <c r="V1235" s="4" t="str">
        <f>_xlfn.IFNA(VLOOKUP(A1235,'ACCESS EXPORT'!$A:$AL,38,0),"-")</f>
        <v/>
      </c>
      <c r="W1235" s="4" t="str">
        <f>_xlfn.IFNA(VLOOKUP(A1235,'ACCESS EXPORT'!$A:$AM,39,0),"-")</f>
        <v/>
      </c>
      <c r="X1235" s="4" t="str">
        <f>_xlfn.IFNA(VLOOKUP(A1235,'ACCESS EXPORT'!$A:$AN,40,0),"-")</f>
        <v>John Del Rio / Shahla Cedeno</v>
      </c>
      <c r="Y1235" s="26" t="str">
        <f>_xlfn.IFNA(VLOOKUP(A1235,'ACCESS EXPORT'!A:AO,41,0),"")</f>
        <v>Jose Anderson</v>
      </c>
      <c r="Z1235" s="26" t="str">
        <f>_xlfn.IFNA(VLOOKUP(A1235,'ACCESS EXPORT'!A:AP,42,0),"")</f>
        <v>Varuna Singh</v>
      </c>
      <c r="AA1235" s="26" t="str">
        <f>_xlfn.IFNA(VLOOKUP(A1235,'ACCESS EXPORT'!A:AQ,43,0),"")</f>
        <v>Tricia Greco</v>
      </c>
    </row>
    <row r="1236" spans="1:27" ht="18.75" x14ac:dyDescent="0.25">
      <c r="A1236" s="33">
        <v>308</v>
      </c>
      <c r="B1236" s="10">
        <v>1983</v>
      </c>
      <c r="C1236" s="7" t="str">
        <f ca="1">IFERROR(UPPER(IF(AND('ACCESS EXPORT'!AA1236="",'ACCESS EXPORT'!Z1236=""),VLOOKUP(A1236,'ACCESS EXPORT'!$A:$AF,32,FALSE),(IF('ACCESS EXPORT'!AA1236&lt;&gt;"",CONCATENATE(VLOOKUP(A1236,'ACCESS EXPORT'!$A:$AF,32,FALSE)," (Closed",TEXT('ACCESS EXPORT'!AA1236," MM/DD/YYY)")),IF(TODAY()&lt;(('ACCESS EXPORT'!Z1236)+30),CONCATENATE(VLOOKUP(A1236,'ACCESS EXPORT'!$A:$AF,32,FALSE)," (Opens",TEXT('ACCESS EXPORT'!Z1236," MM/DD/YYY)")),VLOOKUP(A1236,'ACCESS EXPORT'!$A:$AF,32,FALSE)))))),"-")</f>
        <v>ADVENTHEALTH MEDICAL GROUP GASTROENTEROLOGY AND HEPATOLOGY AT APOPKA</v>
      </c>
      <c r="D1236" s="3" t="str">
        <f ca="1">IFERROR(UPPER(IF(AND('ACCESS EXPORT'!AA1236="",'ACCESS EXPORT'!Z1236=""),VLOOKUP(A1236,'ACCESS EXPORT'!$A:$AF,28,FALSE),(IF('ACCESS EXPORT'!AA1236&lt;&gt;"",CONCATENATE(VLOOKUP(A1236,'ACCESS EXPORT'!$A:$AF,28,FALSE)," (Closed",TEXT('ACCESS EXPORT'!AA1236," MM/DD/YYY)")),IF(TODAY()&lt;(('ACCESS EXPORT'!Z1236)+30),CONCATENATE(VLOOKUP(A1236,'ACCESS EXPORT'!$A:$AF,28,FALSE)," (Opens",TEXT('ACCESS EXPORT'!Z1236," MM/DD/YYY)")),VLOOKUP(A1236,'ACCESS EXPORT'!$A:$AF,28,FALSE)))))),"-")</f>
        <v>CENTRAL FLORIDA HEPATOLOGY &amp; GASTROENTEROLOGY - APOPKA</v>
      </c>
      <c r="E1236" s="3" t="str">
        <f>VLOOKUP($A1236,'ACCESS EXPORT'!$A:$AF,3,FALSE)</f>
        <v>8410</v>
      </c>
      <c r="F1236" s="3" t="str">
        <f>UPPER(CONCATENATE(VLOOKUP(A1236,'ACCESS EXPORT'!$A:$AF,4,FALSE)," ",VLOOKUP(A1236,'ACCESS EXPORT'!$A:$AF,5,FALSE)," ",VLOOKUP(A1236,'ACCESS EXPORT'!$A:$AF,6,FALSE)," ",VLOOKUP(A1236,'ACCESS EXPORT'!$A:$AA,7,FALSE)," ",VLOOKUP(A1236,'ACCESS EXPORT'!$A:$AA,8,FALSE)))</f>
        <v>2100 OCOEE-APOPKA RD SUITE 110 APOPKA FL 32703</v>
      </c>
      <c r="G1236" s="4" t="str">
        <f>UPPER(VLOOKUP($A1236,'ACCESS EXPORT'!$A:$AF,9,FALSE))</f>
        <v>ORANGE</v>
      </c>
      <c r="H1236" s="4" t="str">
        <f>_xlfn.IFNA(VLOOKUP($B1236,'ACCESS EXPORT'!$B:$J,9,FALSE),"")</f>
        <v>SW</v>
      </c>
      <c r="I1236" s="3" t="str">
        <f>CONCATENATE("(P)",VLOOKUP($A1236,'ACCESS EXPORT'!$A:$AF,11,FALSE)," (F)",VLOOKUP($A1236,'ACCESS EXPORT'!$A:$AF,29,FALSE))</f>
        <v>(P)(407) 609-7395 (F)(407) 609-7297</v>
      </c>
      <c r="J1236" s="4" t="str">
        <f>UPPER(VLOOKUP($A1236,'ACCESS EXPORT'!$A:$AF,12,FALSE))</f>
        <v>GASTROENTEROLOGY</v>
      </c>
      <c r="K1236" s="4" t="str">
        <f>UPPER(VLOOKUP($A1236,'ACCESS EXPORT'!$A:$AF,13,FALSE))</f>
        <v>SCOTT HILL</v>
      </c>
      <c r="L1236" s="3" t="str">
        <f>IF(AND(VLOOKUP(A1236,'ACCESS EXPORT'!A:AE,1,0),'ACCESS EXPORT'!N1236=""),UPPER(CONCATENATE('ACCESS EXPORT'!AE1236)),IF(VLOOKUP(A1236,'ACCESS EXPORT'!A:AE,1,0),UPPER(CONCATENATE('ACCESS EXPORT'!N1236," "&amp;CHAR(10),'ACCESS EXPORT'!AE1236))))</f>
        <v xml:space="preserve">MICHELL ATHANASE 
</v>
      </c>
      <c r="M1236" s="4" t="str">
        <f>UPPER(VLOOKUP($A1236,'ACCESS EXPORT'!$A:$O,15,FALSE))</f>
        <v>CYNTHIA NIEVES (PM)</v>
      </c>
      <c r="N1236" s="4" t="str">
        <f ca="1">IF(AND('ACCESS EXPORT'!X1236="",'ACCESS EXPORT'!Y1236=""),IF('ACCESS EXPORT'!V1236&lt;&gt;"",(IF(TODAY()-'ACCESS EXPORT'!V1236&gt;=-60,UPPER(CONCATENATE(VLOOKUP(B1236,'ACCESS EXPORT'!$B:$P,15,FALSE),""&amp;CHAR(10)&amp;"(SEP",TEXT('ACCESS EXPORT'!V1236," MM/DD/YYY)"))),IF(TODAY()-'ACCESS EXPORT'!V1236&lt;0,UPPER(VLOOKUP(B1236,'ACCESS EXPORT'!$B:$P,15,FALSE)),UPPER(VLOOKUP(B1236,'ACCESS EXPORT'!$B:$P,15,FALSE))))),IF('ACCESS EXPORT'!U1236="",UPPER(VLOOKUP(B1236,'ACCESS EXPORT'!$B:$P,15,FALSE)),IF(TODAY()-'ACCESS EXPORT'!U1236&lt;=30,CONCATENATE(UPPER(VLOOKUP(B1236,'ACCESS EXPORT'!$B:$P,15,FALSE)),""&amp;CHAR(10)&amp;"(NEW",TEXT('ACCESS EXPORT'!U1236," MM/DD/YYY)")),IF(AND(TODAY()-'ACCESS EXPORT'!U1236&gt;30,TODAY()&gt;0),UPPER(VLOOKUP(B1236,'ACCESS EXPORT'!$B:$P,15,FALSE)))))),IF('ACCESS EXPORT'!Y1236&lt;&gt;"",UPPER(CONCATENATE(UPPER(VLOOKUP(B1236,'ACCESS EXPORT'!$B:$P,15,FALSE)),""&amp;CHAR(10)&amp;"(Transfer Out",TEXT('ACCESS EXPORT'!Y1236," MM/DD/YYY)"))),IF('ACCESS EXPORT'!X1236&lt;&gt;"",UPPER(CONCATENATE(UPPER(VLOOKUP(B1236,'ACCESS EXPORT'!$B:$P,15,FALSE)),""&amp;CHAR(10)&amp;"(Transfer In",TEXT('ACCESS EXPORT'!X1236," MM/DD/YYY)"))))))</f>
        <v>HURAIRAH, ABU</v>
      </c>
      <c r="O1236" s="4" t="str">
        <f>_xlfn.IFNA(VLOOKUP(B1236,'ACCESS EXPORT'!$B:$Q,16,FALSE),"")</f>
        <v>MD</v>
      </c>
      <c r="P1236" s="4" t="str">
        <f>_xlfn.IFNA(VLOOKUP(B1236,'ACCESS EXPORT'!B:W,22,FALSE),"-")</f>
        <v>1184904377</v>
      </c>
      <c r="Q1236" s="4" t="str">
        <f>_xlfn.IFNA(VLOOKUP(A1236,'ACCESS EXPORT'!$A:$AG,33,0),"-")</f>
        <v>Quamirah Denson</v>
      </c>
      <c r="R1236" s="4" t="str">
        <f>_xlfn.IFNA(VLOOKUP(A1236,'ACCESS EXPORT'!$A:$AH,34,0),"-")</f>
        <v>Carol Shane</v>
      </c>
      <c r="S1236" s="4" t="str">
        <f>_xlfn.IFNA(VLOOKUP(A1236,'ACCESS EXPORT'!$A:$AI,35,0),"-")</f>
        <v>Kikzeny Cartagena</v>
      </c>
      <c r="T1236" s="4" t="str">
        <f>_xlfn.IFNA(VLOOKUP(A1236,'ACCESS EXPORT'!$A:$AJ,36,0),"-")</f>
        <v>TBD</v>
      </c>
      <c r="U1236" s="4" t="str">
        <f>_xlfn.IFNA(VLOOKUP(A1236,'ACCESS EXPORT'!$A:$AK,37,0),"-")</f>
        <v>athena</v>
      </c>
      <c r="V1236" s="4" t="str">
        <f>_xlfn.IFNA(VLOOKUP(A1236,'ACCESS EXPORT'!$A:$AL,38,0),"-")</f>
        <v>FHMG_CENTRAL FL HEPA_APK</v>
      </c>
      <c r="W1236" s="4" t="str">
        <f>_xlfn.IFNA(VLOOKUP(A1236,'ACCESS EXPORT'!$A:$AM,39,0),"-")</f>
        <v/>
      </c>
      <c r="X1236" s="4" t="str">
        <f>_xlfn.IFNA(VLOOKUP(A1236,'ACCESS EXPORT'!$A:$AN,40,0),"-")</f>
        <v>John Del Rio / Shahla Cedeno</v>
      </c>
      <c r="Y1236" s="26" t="str">
        <f>_xlfn.IFNA(VLOOKUP(A1236,'ACCESS EXPORT'!A:AO,41,0),"")</f>
        <v>Jose Anderson</v>
      </c>
      <c r="Z1236" s="26" t="str">
        <f>_xlfn.IFNA(VLOOKUP(A1236,'ACCESS EXPORT'!A:AP,42,0),"")</f>
        <v>Varuna Singh</v>
      </c>
      <c r="AA1236" s="26" t="str">
        <f>_xlfn.IFNA(VLOOKUP(A1236,'ACCESS EXPORT'!A:AQ,43,0),"")</f>
        <v>Tricia Greco</v>
      </c>
    </row>
    <row r="1237" spans="1:27" ht="18.75" x14ac:dyDescent="0.25">
      <c r="A1237" s="33">
        <v>308</v>
      </c>
      <c r="B1237" s="10">
        <v>1965</v>
      </c>
      <c r="C1237" s="7" t="str">
        <f ca="1">IFERROR(UPPER(IF(AND('ACCESS EXPORT'!AA1237="",'ACCESS EXPORT'!Z1237=""),VLOOKUP(A1237,'ACCESS EXPORT'!$A:$AF,32,FALSE),(IF('ACCESS EXPORT'!AA1237&lt;&gt;"",CONCATENATE(VLOOKUP(A1237,'ACCESS EXPORT'!$A:$AF,32,FALSE)," (Closed",TEXT('ACCESS EXPORT'!AA1237," MM/DD/YYY)")),IF(TODAY()&lt;(('ACCESS EXPORT'!Z1237)+30),CONCATENATE(VLOOKUP(A1237,'ACCESS EXPORT'!$A:$AF,32,FALSE)," (Opens",TEXT('ACCESS EXPORT'!Z1237," MM/DD/YYY)")),VLOOKUP(A1237,'ACCESS EXPORT'!$A:$AF,32,FALSE)))))),"-")</f>
        <v>ADVENTHEALTH MEDICAL GROUP GASTROENTEROLOGY AND HEPATOLOGY AT APOPKA</v>
      </c>
      <c r="D1237" s="3" t="str">
        <f ca="1">IFERROR(UPPER(IF(AND('ACCESS EXPORT'!AA1237="",'ACCESS EXPORT'!Z1237=""),VLOOKUP(A1237,'ACCESS EXPORT'!$A:$AF,28,FALSE),(IF('ACCESS EXPORT'!AA1237&lt;&gt;"",CONCATENATE(VLOOKUP(A1237,'ACCESS EXPORT'!$A:$AF,28,FALSE)," (Closed",TEXT('ACCESS EXPORT'!AA1237," MM/DD/YYY)")),IF(TODAY()&lt;(('ACCESS EXPORT'!Z1237)+30),CONCATENATE(VLOOKUP(A1237,'ACCESS EXPORT'!$A:$AF,28,FALSE)," (Opens",TEXT('ACCESS EXPORT'!Z1237," MM/DD/YYY)")),VLOOKUP(A1237,'ACCESS EXPORT'!$A:$AF,28,FALSE)))))),"-")</f>
        <v>CENTRAL FLORIDA HEPATOLOGY &amp; GASTROENTEROLOGY - APOPKA</v>
      </c>
      <c r="E1237" s="3" t="str">
        <f>VLOOKUP($A1237,'ACCESS EXPORT'!$A:$AF,3,FALSE)</f>
        <v>8410</v>
      </c>
      <c r="F1237" s="3" t="str">
        <f>UPPER(CONCATENATE(VLOOKUP(A1237,'ACCESS EXPORT'!$A:$AF,4,FALSE)," ",VLOOKUP(A1237,'ACCESS EXPORT'!$A:$AF,5,FALSE)," ",VLOOKUP(A1237,'ACCESS EXPORT'!$A:$AF,6,FALSE)," ",VLOOKUP(A1237,'ACCESS EXPORT'!$A:$AA,7,FALSE)," ",VLOOKUP(A1237,'ACCESS EXPORT'!$A:$AA,8,FALSE)))</f>
        <v>2100 OCOEE-APOPKA RD SUITE 110 APOPKA FL 32703</v>
      </c>
      <c r="G1237" s="4" t="str">
        <f>UPPER(VLOOKUP($A1237,'ACCESS EXPORT'!$A:$AF,9,FALSE))</f>
        <v>ORANGE</v>
      </c>
      <c r="H1237" s="4" t="str">
        <f>_xlfn.IFNA(VLOOKUP($B1237,'ACCESS EXPORT'!$B:$J,9,FALSE),"")</f>
        <v>SW</v>
      </c>
      <c r="I1237" s="3" t="str">
        <f>CONCATENATE("(P)",VLOOKUP($A1237,'ACCESS EXPORT'!$A:$AF,11,FALSE)," (F)",VLOOKUP($A1237,'ACCESS EXPORT'!$A:$AF,29,FALSE))</f>
        <v>(P)(407) 609-7395 (F)(407) 609-7297</v>
      </c>
      <c r="J1237" s="4" t="str">
        <f>UPPER(VLOOKUP($A1237,'ACCESS EXPORT'!$A:$AF,12,FALSE))</f>
        <v>GASTROENTEROLOGY</v>
      </c>
      <c r="K1237" s="4" t="str">
        <f>UPPER(VLOOKUP($A1237,'ACCESS EXPORT'!$A:$AF,13,FALSE))</f>
        <v>SCOTT HILL</v>
      </c>
      <c r="L1237" s="3" t="str">
        <f>IF(AND(VLOOKUP(A1237,'ACCESS EXPORT'!A:AE,1,0),'ACCESS EXPORT'!N1237=""),UPPER(CONCATENATE('ACCESS EXPORT'!AE1237)),IF(VLOOKUP(A1237,'ACCESS EXPORT'!A:AE,1,0),UPPER(CONCATENATE('ACCESS EXPORT'!N1237," "&amp;CHAR(10),'ACCESS EXPORT'!AE1237))))</f>
        <v xml:space="preserve">MICHELL ATHANASE 
</v>
      </c>
      <c r="M1237" s="4" t="str">
        <f>UPPER(VLOOKUP($A1237,'ACCESS EXPORT'!$A:$O,15,FALSE))</f>
        <v>CYNTHIA NIEVES (PM)</v>
      </c>
      <c r="N1237" s="4" t="str">
        <f ca="1">IF(AND('ACCESS EXPORT'!X1237="",'ACCESS EXPORT'!Y1237=""),IF('ACCESS EXPORT'!V1237&lt;&gt;"",(IF(TODAY()-'ACCESS EXPORT'!V1237&gt;=-60,UPPER(CONCATENATE(VLOOKUP(B1237,'ACCESS EXPORT'!$B:$P,15,FALSE),""&amp;CHAR(10)&amp;"(SEP",TEXT('ACCESS EXPORT'!V1237," MM/DD/YYY)"))),IF(TODAY()-'ACCESS EXPORT'!V1237&lt;0,UPPER(VLOOKUP(B1237,'ACCESS EXPORT'!$B:$P,15,FALSE)),UPPER(VLOOKUP(B1237,'ACCESS EXPORT'!$B:$P,15,FALSE))))),IF('ACCESS EXPORT'!U1237="",UPPER(VLOOKUP(B1237,'ACCESS EXPORT'!$B:$P,15,FALSE)),IF(TODAY()-'ACCESS EXPORT'!U1237&lt;=30,CONCATENATE(UPPER(VLOOKUP(B1237,'ACCESS EXPORT'!$B:$P,15,FALSE)),""&amp;CHAR(10)&amp;"(NEW",TEXT('ACCESS EXPORT'!U1237," MM/DD/YYY)")),IF(AND(TODAY()-'ACCESS EXPORT'!U1237&gt;30,TODAY()&gt;0),UPPER(VLOOKUP(B1237,'ACCESS EXPORT'!$B:$P,15,FALSE)))))),IF('ACCESS EXPORT'!Y1237&lt;&gt;"",UPPER(CONCATENATE(UPPER(VLOOKUP(B1237,'ACCESS EXPORT'!$B:$P,15,FALSE)),""&amp;CHAR(10)&amp;"(Transfer Out",TEXT('ACCESS EXPORT'!Y1237," MM/DD/YYY)"))),IF('ACCESS EXPORT'!X1237&lt;&gt;"",UPPER(CONCATENATE(UPPER(VLOOKUP(B1237,'ACCESS EXPORT'!$B:$P,15,FALSE)),""&amp;CHAR(10)&amp;"(Transfer In",TEXT('ACCESS EXPORT'!X1237," MM/DD/YYY)"))))))</f>
        <v>MACMAHON, LEILA</v>
      </c>
      <c r="O1237" s="4" t="str">
        <f>_xlfn.IFNA(VLOOKUP(B1237,'ACCESS EXPORT'!$B:$Q,16,FALSE),"")</f>
        <v>APRN</v>
      </c>
      <c r="P1237" s="4" t="str">
        <f>_xlfn.IFNA(VLOOKUP(B1237,'ACCESS EXPORT'!B:W,22,FALSE),"-")</f>
        <v>1619416617</v>
      </c>
      <c r="Q1237" s="4" t="str">
        <f>_xlfn.IFNA(VLOOKUP(A1237,'ACCESS EXPORT'!$A:$AG,33,0),"-")</f>
        <v>Quamirah Denson</v>
      </c>
      <c r="R1237" s="4" t="str">
        <f>_xlfn.IFNA(VLOOKUP(A1237,'ACCESS EXPORT'!$A:$AH,34,0),"-")</f>
        <v>Carol Shane</v>
      </c>
      <c r="S1237" s="4" t="str">
        <f>_xlfn.IFNA(VLOOKUP(A1237,'ACCESS EXPORT'!$A:$AI,35,0),"-")</f>
        <v>Kikzeny Cartagena</v>
      </c>
      <c r="T1237" s="4" t="str">
        <f>_xlfn.IFNA(VLOOKUP(A1237,'ACCESS EXPORT'!$A:$AJ,36,0),"-")</f>
        <v>TBD</v>
      </c>
      <c r="U1237" s="4" t="str">
        <f>_xlfn.IFNA(VLOOKUP(A1237,'ACCESS EXPORT'!$A:$AK,37,0),"-")</f>
        <v>athena</v>
      </c>
      <c r="V1237" s="4" t="str">
        <f>_xlfn.IFNA(VLOOKUP(A1237,'ACCESS EXPORT'!$A:$AL,38,0),"-")</f>
        <v>FHMG_CENTRAL FL HEPA_APK</v>
      </c>
      <c r="W1237" s="4" t="str">
        <f>_xlfn.IFNA(VLOOKUP(A1237,'ACCESS EXPORT'!$A:$AM,39,0),"-")</f>
        <v/>
      </c>
      <c r="X1237" s="4" t="str">
        <f>_xlfn.IFNA(VLOOKUP(A1237,'ACCESS EXPORT'!$A:$AN,40,0),"-")</f>
        <v>John Del Rio / Shahla Cedeno</v>
      </c>
      <c r="Y1237" s="26" t="str">
        <f>_xlfn.IFNA(VLOOKUP(A1237,'ACCESS EXPORT'!A:AO,41,0),"")</f>
        <v>Jose Anderson</v>
      </c>
      <c r="Z1237" s="26" t="str">
        <f>_xlfn.IFNA(VLOOKUP(A1237,'ACCESS EXPORT'!A:AP,42,0),"")</f>
        <v>Varuna Singh</v>
      </c>
      <c r="AA1237" s="26" t="str">
        <f>_xlfn.IFNA(VLOOKUP(A1237,'ACCESS EXPORT'!A:AQ,43,0),"")</f>
        <v>Tricia Greco</v>
      </c>
    </row>
    <row r="1238" spans="1:27" ht="18.75" x14ac:dyDescent="0.25">
      <c r="A1238" s="33">
        <v>387</v>
      </c>
      <c r="B1238" s="10">
        <v>1965</v>
      </c>
      <c r="C1238" s="7" t="str">
        <f ca="1">IFERROR(UPPER(IF(AND('ACCESS EXPORT'!AA1238="",'ACCESS EXPORT'!Z1238=""),VLOOKUP(A1238,'ACCESS EXPORT'!$A:$AF,32,FALSE),(IF('ACCESS EXPORT'!AA1238&lt;&gt;"",CONCATENATE(VLOOKUP(A1238,'ACCESS EXPORT'!$A:$AF,32,FALSE)," (Closed",TEXT('ACCESS EXPORT'!AA1238," MM/DD/YYY)")),IF(TODAY()&lt;(('ACCESS EXPORT'!Z1238)+30),CONCATENATE(VLOOKUP(A1238,'ACCESS EXPORT'!$A:$AF,32,FALSE)," (Opens",TEXT('ACCESS EXPORT'!Z1238," MM/DD/YYY)")),VLOOKUP(A1238,'ACCESS EXPORT'!$A:$AF,32,FALSE)))))),"-")</f>
        <v>ADVENTHEALTH MEDICAL GROUP GASTROENTEROLOGY AND HEPATOLOGY AT APOPKA PARK AVENUE (OPENS 06/20/2019)</v>
      </c>
      <c r="D1238" s="3" t="str">
        <f ca="1">IFERROR(UPPER(IF(AND('ACCESS EXPORT'!AA1238="",'ACCESS EXPORT'!Z1238=""),VLOOKUP(A1238,'ACCESS EXPORT'!$A:$AF,28,FALSE),(IF('ACCESS EXPORT'!AA1238&lt;&gt;"",CONCATENATE(VLOOKUP(A1238,'ACCESS EXPORT'!$A:$AF,28,FALSE)," (Closed",TEXT('ACCESS EXPORT'!AA1238," MM/DD/YYY)")),IF(TODAY()&lt;(('ACCESS EXPORT'!Z1238)+30),CONCATENATE(VLOOKUP(A1238,'ACCESS EXPORT'!$A:$AF,28,FALSE)," (Opens",TEXT('ACCESS EXPORT'!Z1238," MM/DD/YYY)")),VLOOKUP(A1238,'ACCESS EXPORT'!$A:$AF,28,FALSE)))))),"-")</f>
        <v xml:space="preserve"> (OPENS 06/20/2019)</v>
      </c>
      <c r="E1238" s="3" t="str">
        <f>VLOOKUP($A1238,'ACCESS EXPORT'!$A:$AF,3,FALSE)</f>
        <v>8410</v>
      </c>
      <c r="F1238" s="3" t="str">
        <f>UPPER(CONCATENATE(VLOOKUP(A1238,'ACCESS EXPORT'!$A:$AF,4,FALSE)," ",VLOOKUP(A1238,'ACCESS EXPORT'!$A:$AF,5,FALSE)," ",VLOOKUP(A1238,'ACCESS EXPORT'!$A:$AF,6,FALSE)," ",VLOOKUP(A1238,'ACCESS EXPORT'!$A:$AA,7,FALSE)," ",VLOOKUP(A1238,'ACCESS EXPORT'!$A:$AA,8,FALSE)))</f>
        <v>201 N PARK AVE SUITE 301 APOPKA FL 32703</v>
      </c>
      <c r="G1238" s="4" t="str">
        <f>UPPER(VLOOKUP($A1238,'ACCESS EXPORT'!$A:$AF,9,FALSE))</f>
        <v>ORANGE</v>
      </c>
      <c r="H1238" s="4" t="str">
        <f>_xlfn.IFNA(VLOOKUP($B1238,'ACCESS EXPORT'!$B:$J,9,FALSE),"")</f>
        <v>SW</v>
      </c>
      <c r="I1238" s="3" t="str">
        <f>CONCATENATE("(P)",VLOOKUP($A1238,'ACCESS EXPORT'!$A:$AF,11,FALSE)," (F)",VLOOKUP($A1238,'ACCESS EXPORT'!$A:$AF,29,FALSE))</f>
        <v>(P)(407) 609-7395 (F)(407) 609-7297</v>
      </c>
      <c r="J1238" s="4" t="str">
        <f>UPPER(VLOOKUP($A1238,'ACCESS EXPORT'!$A:$AF,12,FALSE))</f>
        <v>GASTROENTEROLOGY</v>
      </c>
      <c r="K1238" s="4" t="str">
        <f>UPPER(VLOOKUP($A1238,'ACCESS EXPORT'!$A:$AF,13,FALSE))</f>
        <v>SCOTT HILL</v>
      </c>
      <c r="L1238" s="3" t="str">
        <f>IF(AND(VLOOKUP(A1238,'ACCESS EXPORT'!A:AE,1,0),'ACCESS EXPORT'!N1238=""),UPPER(CONCATENATE('ACCESS EXPORT'!AE1238)),IF(VLOOKUP(A1238,'ACCESS EXPORT'!A:AE,1,0),UPPER(CONCATENATE('ACCESS EXPORT'!N1238," "&amp;CHAR(10),'ACCESS EXPORT'!AE1238))))</f>
        <v xml:space="preserve">MICHELL ATHANASE 
</v>
      </c>
      <c r="M1238" s="4" t="str">
        <f>UPPER(VLOOKUP($A1238,'ACCESS EXPORT'!$A:$O,15,FALSE))</f>
        <v>CYNTHIA NIEVES (PM)</v>
      </c>
      <c r="N1238" s="4" t="str">
        <f ca="1">IF(AND('ACCESS EXPORT'!X1238="",'ACCESS EXPORT'!Y1238=""),IF('ACCESS EXPORT'!V1238&lt;&gt;"",(IF(TODAY()-'ACCESS EXPORT'!V1238&gt;=-60,UPPER(CONCATENATE(VLOOKUP(B1238,'ACCESS EXPORT'!$B:$P,15,FALSE),""&amp;CHAR(10)&amp;"(SEP",TEXT('ACCESS EXPORT'!V1238," MM/DD/YYY)"))),IF(TODAY()-'ACCESS EXPORT'!V1238&lt;0,UPPER(VLOOKUP(B1238,'ACCESS EXPORT'!$B:$P,15,FALSE)),UPPER(VLOOKUP(B1238,'ACCESS EXPORT'!$B:$P,15,FALSE))))),IF('ACCESS EXPORT'!U1238="",UPPER(VLOOKUP(B1238,'ACCESS EXPORT'!$B:$P,15,FALSE)),IF(TODAY()-'ACCESS EXPORT'!U1238&lt;=30,CONCATENATE(UPPER(VLOOKUP(B1238,'ACCESS EXPORT'!$B:$P,15,FALSE)),""&amp;CHAR(10)&amp;"(NEW",TEXT('ACCESS EXPORT'!U1238," MM/DD/YYY)")),IF(AND(TODAY()-'ACCESS EXPORT'!U1238&gt;30,TODAY()&gt;0),UPPER(VLOOKUP(B1238,'ACCESS EXPORT'!$B:$P,15,FALSE)))))),IF('ACCESS EXPORT'!Y1238&lt;&gt;"",UPPER(CONCATENATE(UPPER(VLOOKUP(B1238,'ACCESS EXPORT'!$B:$P,15,FALSE)),""&amp;CHAR(10)&amp;"(Transfer Out",TEXT('ACCESS EXPORT'!Y1238," MM/DD/YYY)"))),IF('ACCESS EXPORT'!X1238&lt;&gt;"",UPPER(CONCATENATE(UPPER(VLOOKUP(B1238,'ACCESS EXPORT'!$B:$P,15,FALSE)),""&amp;CHAR(10)&amp;"(Transfer In",TEXT('ACCESS EXPORT'!X1238," MM/DD/YYY)"))))))</f>
        <v>MACMAHON, LEILA</v>
      </c>
      <c r="O1238" s="4" t="str">
        <f>_xlfn.IFNA(VLOOKUP(B1238,'ACCESS EXPORT'!$B:$Q,16,FALSE),"")</f>
        <v>APRN</v>
      </c>
      <c r="P1238" s="4" t="str">
        <f>_xlfn.IFNA(VLOOKUP(B1238,'ACCESS EXPORT'!B:W,22,FALSE),"-")</f>
        <v>1619416617</v>
      </c>
      <c r="Q1238" s="4" t="str">
        <f>_xlfn.IFNA(VLOOKUP(A1238,'ACCESS EXPORT'!$A:$AG,33,0),"-")</f>
        <v>Quamirah Denson</v>
      </c>
      <c r="R1238" s="4" t="str">
        <f>_xlfn.IFNA(VLOOKUP(A1238,'ACCESS EXPORT'!$A:$AH,34,0),"-")</f>
        <v>Carol Shane</v>
      </c>
      <c r="S1238" s="4" t="str">
        <f>_xlfn.IFNA(VLOOKUP(A1238,'ACCESS EXPORT'!$A:$AI,35,0),"-")</f>
        <v>Kikzeny Cartagena</v>
      </c>
      <c r="T1238" s="4" t="str">
        <f>_xlfn.IFNA(VLOOKUP(A1238,'ACCESS EXPORT'!$A:$AJ,36,0),"-")</f>
        <v>TBD</v>
      </c>
      <c r="U1238" s="4" t="str">
        <f>_xlfn.IFNA(VLOOKUP(A1238,'ACCESS EXPORT'!$A:$AK,37,0),"-")</f>
        <v>athena</v>
      </c>
      <c r="V1238" s="4" t="str">
        <f>_xlfn.IFNA(VLOOKUP(A1238,'ACCESS EXPORT'!$A:$AL,38,0),"-")</f>
        <v/>
      </c>
      <c r="W1238" s="4" t="str">
        <f>_xlfn.IFNA(VLOOKUP(A1238,'ACCESS EXPORT'!$A:$AM,39,0),"-")</f>
        <v/>
      </c>
      <c r="X1238" s="4" t="str">
        <f>_xlfn.IFNA(VLOOKUP(A1238,'ACCESS EXPORT'!$A:$AN,40,0),"-")</f>
        <v>John Del Rio / Shahla Cedeno</v>
      </c>
      <c r="Y1238" s="26" t="str">
        <f>_xlfn.IFNA(VLOOKUP(A1238,'ACCESS EXPORT'!A:AO,41,0),"")</f>
        <v>Jose Anderson</v>
      </c>
      <c r="Z1238" s="26" t="str">
        <f>_xlfn.IFNA(VLOOKUP(A1238,'ACCESS EXPORT'!A:AP,42,0),"")</f>
        <v>Varuna Singh</v>
      </c>
      <c r="AA1238" s="26" t="str">
        <f>_xlfn.IFNA(VLOOKUP(A1238,'ACCESS EXPORT'!A:AQ,43,0),"")</f>
        <v>Tricia Greco</v>
      </c>
    </row>
    <row r="1239" spans="1:27" ht="18.75" x14ac:dyDescent="0.25">
      <c r="A1239" s="33">
        <v>308</v>
      </c>
      <c r="B1239" s="10">
        <v>2002</v>
      </c>
      <c r="C1239" s="7" t="str">
        <f ca="1">IFERROR(UPPER(IF(AND('ACCESS EXPORT'!AA1239="",'ACCESS EXPORT'!Z1239=""),VLOOKUP(A1239,'ACCESS EXPORT'!$A:$AF,32,FALSE),(IF('ACCESS EXPORT'!AA1239&lt;&gt;"",CONCATENATE(VLOOKUP(A1239,'ACCESS EXPORT'!$A:$AF,32,FALSE)," (Closed",TEXT('ACCESS EXPORT'!AA1239," MM/DD/YYY)")),IF(TODAY()&lt;(('ACCESS EXPORT'!Z1239)+30),CONCATENATE(VLOOKUP(A1239,'ACCESS EXPORT'!$A:$AF,32,FALSE)," (Opens",TEXT('ACCESS EXPORT'!Z1239," MM/DD/YYY)")),VLOOKUP(A1239,'ACCESS EXPORT'!$A:$AF,32,FALSE)))))),"-")</f>
        <v>ADVENTHEALTH MEDICAL GROUP GASTROENTEROLOGY AND HEPATOLOGY AT APOPKA</v>
      </c>
      <c r="D1239" s="3" t="str">
        <f ca="1">IFERROR(UPPER(IF(AND('ACCESS EXPORT'!AA1239="",'ACCESS EXPORT'!Z1239=""),VLOOKUP(A1239,'ACCESS EXPORT'!$A:$AF,28,FALSE),(IF('ACCESS EXPORT'!AA1239&lt;&gt;"",CONCATENATE(VLOOKUP(A1239,'ACCESS EXPORT'!$A:$AF,28,FALSE)," (Closed",TEXT('ACCESS EXPORT'!AA1239," MM/DD/YYY)")),IF(TODAY()&lt;(('ACCESS EXPORT'!Z1239)+30),CONCATENATE(VLOOKUP(A1239,'ACCESS EXPORT'!$A:$AF,28,FALSE)," (Opens",TEXT('ACCESS EXPORT'!Z1239," MM/DD/YYY)")),VLOOKUP(A1239,'ACCESS EXPORT'!$A:$AF,28,FALSE)))))),"-")</f>
        <v>CENTRAL FLORIDA HEPATOLOGY &amp; GASTROENTEROLOGY - APOPKA</v>
      </c>
      <c r="E1239" s="3" t="str">
        <f>VLOOKUP($A1239,'ACCESS EXPORT'!$A:$AF,3,FALSE)</f>
        <v>8410</v>
      </c>
      <c r="F1239" s="3" t="str">
        <f>UPPER(CONCATENATE(VLOOKUP(A1239,'ACCESS EXPORT'!$A:$AF,4,FALSE)," ",VLOOKUP(A1239,'ACCESS EXPORT'!$A:$AF,5,FALSE)," ",VLOOKUP(A1239,'ACCESS EXPORT'!$A:$AF,6,FALSE)," ",VLOOKUP(A1239,'ACCESS EXPORT'!$A:$AA,7,FALSE)," ",VLOOKUP(A1239,'ACCESS EXPORT'!$A:$AA,8,FALSE)))</f>
        <v>2100 OCOEE-APOPKA RD SUITE 110 APOPKA FL 32703</v>
      </c>
      <c r="G1239" s="4" t="str">
        <f>UPPER(VLOOKUP($A1239,'ACCESS EXPORT'!$A:$AF,9,FALSE))</f>
        <v>ORANGE</v>
      </c>
      <c r="H1239" s="4" t="str">
        <f>_xlfn.IFNA(VLOOKUP($B1239,'ACCESS EXPORT'!$B:$J,9,FALSE),"")</f>
        <v>Central</v>
      </c>
      <c r="I1239" s="3" t="str">
        <f>CONCATENATE("(P)",VLOOKUP($A1239,'ACCESS EXPORT'!$A:$AF,11,FALSE)," (F)",VLOOKUP($A1239,'ACCESS EXPORT'!$A:$AF,29,FALSE))</f>
        <v>(P)(407) 609-7395 (F)(407) 609-7297</v>
      </c>
      <c r="J1239" s="4" t="str">
        <f>UPPER(VLOOKUP($A1239,'ACCESS EXPORT'!$A:$AF,12,FALSE))</f>
        <v>GASTROENTEROLOGY</v>
      </c>
      <c r="K1239" s="4" t="str">
        <f>UPPER(VLOOKUP($A1239,'ACCESS EXPORT'!$A:$AF,13,FALSE))</f>
        <v>SCOTT HILL</v>
      </c>
      <c r="L1239" s="3" t="str">
        <f>IF(AND(VLOOKUP(A1239,'ACCESS EXPORT'!A:AE,1,0),'ACCESS EXPORT'!N1239=""),UPPER(CONCATENATE('ACCESS EXPORT'!AE1239)),IF(VLOOKUP(A1239,'ACCESS EXPORT'!A:AE,1,0),UPPER(CONCATENATE('ACCESS EXPORT'!N1239," "&amp;CHAR(10),'ACCESS EXPORT'!AE1239))))</f>
        <v xml:space="preserve">MICHELL ATHANASE 
</v>
      </c>
      <c r="M1239" s="4" t="str">
        <f>UPPER(VLOOKUP($A1239,'ACCESS EXPORT'!$A:$O,15,FALSE))</f>
        <v>CYNTHIA NIEVES (PM)</v>
      </c>
      <c r="N1239" s="4" t="str">
        <f ca="1">IF(AND('ACCESS EXPORT'!X1239="",'ACCESS EXPORT'!Y1239=""),IF('ACCESS EXPORT'!V1239&lt;&gt;"",(IF(TODAY()-'ACCESS EXPORT'!V1239&gt;=-60,UPPER(CONCATENATE(VLOOKUP(B1239,'ACCESS EXPORT'!$B:$P,15,FALSE),""&amp;CHAR(10)&amp;"(SEP",TEXT('ACCESS EXPORT'!V1239," MM/DD/YYY)"))),IF(TODAY()-'ACCESS EXPORT'!V1239&lt;0,UPPER(VLOOKUP(B1239,'ACCESS EXPORT'!$B:$P,15,FALSE)),UPPER(VLOOKUP(B1239,'ACCESS EXPORT'!$B:$P,15,FALSE))))),IF('ACCESS EXPORT'!U1239="",UPPER(VLOOKUP(B1239,'ACCESS EXPORT'!$B:$P,15,FALSE)),IF(TODAY()-'ACCESS EXPORT'!U1239&lt;=30,CONCATENATE(UPPER(VLOOKUP(B1239,'ACCESS EXPORT'!$B:$P,15,FALSE)),""&amp;CHAR(10)&amp;"(NEW",TEXT('ACCESS EXPORT'!U1239," MM/DD/YYY)")),IF(AND(TODAY()-'ACCESS EXPORT'!U1239&gt;30,TODAY()&gt;0),UPPER(VLOOKUP(B1239,'ACCESS EXPORT'!$B:$P,15,FALSE)))))),IF('ACCESS EXPORT'!Y1239&lt;&gt;"",UPPER(CONCATENATE(UPPER(VLOOKUP(B1239,'ACCESS EXPORT'!$B:$P,15,FALSE)),""&amp;CHAR(10)&amp;"(Transfer Out",TEXT('ACCESS EXPORT'!Y1239," MM/DD/YYY)"))),IF('ACCESS EXPORT'!X1239&lt;&gt;"",UPPER(CONCATENATE(UPPER(VLOOKUP(B1239,'ACCESS EXPORT'!$B:$P,15,FALSE)),""&amp;CHAR(10)&amp;"(Transfer In",TEXT('ACCESS EXPORT'!X1239," MM/DD/YYY)"))))))</f>
        <v>BRIL, LAWREN</v>
      </c>
      <c r="O1239" s="4" t="str">
        <f>_xlfn.IFNA(VLOOKUP(B1239,'ACCESS EXPORT'!$B:$Q,16,FALSE),"")</f>
        <v>APRN</v>
      </c>
      <c r="P1239" s="4" t="str">
        <f>_xlfn.IFNA(VLOOKUP(B1239,'ACCESS EXPORT'!B:W,22,FALSE),"-")</f>
        <v>1730627076</v>
      </c>
      <c r="Q1239" s="4" t="str">
        <f>_xlfn.IFNA(VLOOKUP(A1239,'ACCESS EXPORT'!$A:$AG,33,0),"-")</f>
        <v>Quamirah Denson</v>
      </c>
      <c r="R1239" s="4" t="str">
        <f>_xlfn.IFNA(VLOOKUP(A1239,'ACCESS EXPORT'!$A:$AH,34,0),"-")</f>
        <v>Carol Shane</v>
      </c>
      <c r="S1239" s="4" t="str">
        <f>_xlfn.IFNA(VLOOKUP(A1239,'ACCESS EXPORT'!$A:$AI,35,0),"-")</f>
        <v>Kikzeny Cartagena</v>
      </c>
      <c r="T1239" s="4" t="str">
        <f>_xlfn.IFNA(VLOOKUP(A1239,'ACCESS EXPORT'!$A:$AJ,36,0),"-")</f>
        <v>TBD</v>
      </c>
      <c r="U1239" s="4" t="str">
        <f>_xlfn.IFNA(VLOOKUP(A1239,'ACCESS EXPORT'!$A:$AK,37,0),"-")</f>
        <v>athena</v>
      </c>
      <c r="V1239" s="4" t="str">
        <f>_xlfn.IFNA(VLOOKUP(A1239,'ACCESS EXPORT'!$A:$AL,38,0),"-")</f>
        <v>FHMG_CENTRAL FL HEPA_APK</v>
      </c>
      <c r="W1239" s="4" t="str">
        <f>_xlfn.IFNA(VLOOKUP(A1239,'ACCESS EXPORT'!$A:$AM,39,0),"-")</f>
        <v/>
      </c>
      <c r="X1239" s="4" t="str">
        <f>_xlfn.IFNA(VLOOKUP(A1239,'ACCESS EXPORT'!$A:$AN,40,0),"-")</f>
        <v>John Del Rio / Shahla Cedeno</v>
      </c>
      <c r="Y1239" s="26" t="str">
        <f>_xlfn.IFNA(VLOOKUP(A1239,'ACCESS EXPORT'!A:AO,41,0),"")</f>
        <v>Jose Anderson</v>
      </c>
      <c r="Z1239" s="26" t="str">
        <f>_xlfn.IFNA(VLOOKUP(A1239,'ACCESS EXPORT'!A:AP,42,0),"")</f>
        <v>Varuna Singh</v>
      </c>
      <c r="AA1239" s="26" t="str">
        <f>_xlfn.IFNA(VLOOKUP(A1239,'ACCESS EXPORT'!A:AQ,43,0),"")</f>
        <v>Tricia Greco</v>
      </c>
    </row>
    <row r="1240" spans="1:27" ht="18.75" x14ac:dyDescent="0.25">
      <c r="A1240" s="33">
        <v>308</v>
      </c>
      <c r="B1240" s="10">
        <v>1770</v>
      </c>
      <c r="C1240" s="7" t="str">
        <f ca="1">IFERROR(UPPER(IF(AND('ACCESS EXPORT'!AA1240="",'ACCESS EXPORT'!Z1240=""),VLOOKUP(A1240,'ACCESS EXPORT'!$A:$AF,32,FALSE),(IF('ACCESS EXPORT'!AA1240&lt;&gt;"",CONCATENATE(VLOOKUP(A1240,'ACCESS EXPORT'!$A:$AF,32,FALSE)," (Closed",TEXT('ACCESS EXPORT'!AA1240," MM/DD/YYY)")),IF(TODAY()&lt;(('ACCESS EXPORT'!Z1240)+30),CONCATENATE(VLOOKUP(A1240,'ACCESS EXPORT'!$A:$AF,32,FALSE)," (Opens",TEXT('ACCESS EXPORT'!Z1240," MM/DD/YYY)")),VLOOKUP(A1240,'ACCESS EXPORT'!$A:$AF,32,FALSE)))))),"-")</f>
        <v>ADVENTHEALTH MEDICAL GROUP GASTROENTEROLOGY AND HEPATOLOGY AT APOPKA</v>
      </c>
      <c r="D1240" s="3" t="str">
        <f ca="1">IFERROR(UPPER(IF(AND('ACCESS EXPORT'!AA1240="",'ACCESS EXPORT'!Z1240=""),VLOOKUP(A1240,'ACCESS EXPORT'!$A:$AF,28,FALSE),(IF('ACCESS EXPORT'!AA1240&lt;&gt;"",CONCATENATE(VLOOKUP(A1240,'ACCESS EXPORT'!$A:$AF,28,FALSE)," (Closed",TEXT('ACCESS EXPORT'!AA1240," MM/DD/YYY)")),IF(TODAY()&lt;(('ACCESS EXPORT'!Z1240)+30),CONCATENATE(VLOOKUP(A1240,'ACCESS EXPORT'!$A:$AF,28,FALSE)," (Opens",TEXT('ACCESS EXPORT'!Z1240," MM/DD/YYY)")),VLOOKUP(A1240,'ACCESS EXPORT'!$A:$AF,28,FALSE)))))),"-")</f>
        <v>CENTRAL FLORIDA HEPATOLOGY &amp; GASTROENTEROLOGY - APOPKA</v>
      </c>
      <c r="E1240" s="3" t="str">
        <f>VLOOKUP($A1240,'ACCESS EXPORT'!$A:$AF,3,FALSE)</f>
        <v>8410</v>
      </c>
      <c r="F1240" s="3" t="str">
        <f>UPPER(CONCATENATE(VLOOKUP(A1240,'ACCESS EXPORT'!$A:$AF,4,FALSE)," ",VLOOKUP(A1240,'ACCESS EXPORT'!$A:$AF,5,FALSE)," ",VLOOKUP(A1240,'ACCESS EXPORT'!$A:$AF,6,FALSE)," ",VLOOKUP(A1240,'ACCESS EXPORT'!$A:$AA,7,FALSE)," ",VLOOKUP(A1240,'ACCESS EXPORT'!$A:$AA,8,FALSE)))</f>
        <v>2100 OCOEE-APOPKA RD SUITE 110 APOPKA FL 32703</v>
      </c>
      <c r="G1240" s="4" t="str">
        <f>UPPER(VLOOKUP($A1240,'ACCESS EXPORT'!$A:$AF,9,FALSE))</f>
        <v>ORANGE</v>
      </c>
      <c r="H1240" s="4" t="str">
        <f>_xlfn.IFNA(VLOOKUP($B1240,'ACCESS EXPORT'!$B:$J,9,FALSE),"")</f>
        <v>Central</v>
      </c>
      <c r="I1240" s="3" t="str">
        <f>CONCATENATE("(P)",VLOOKUP($A1240,'ACCESS EXPORT'!$A:$AF,11,FALSE)," (F)",VLOOKUP($A1240,'ACCESS EXPORT'!$A:$AF,29,FALSE))</f>
        <v>(P)(407) 609-7395 (F)(407) 609-7297</v>
      </c>
      <c r="J1240" s="4" t="str">
        <f>UPPER(VLOOKUP($A1240,'ACCESS EXPORT'!$A:$AF,12,FALSE))</f>
        <v>GASTROENTEROLOGY</v>
      </c>
      <c r="K1240" s="4" t="str">
        <f>UPPER(VLOOKUP($A1240,'ACCESS EXPORT'!$A:$AF,13,FALSE))</f>
        <v>SCOTT HILL</v>
      </c>
      <c r="L1240" s="3" t="str">
        <f>IF(AND(VLOOKUP(A1240,'ACCESS EXPORT'!A:AE,1,0),'ACCESS EXPORT'!N1240=""),UPPER(CONCATENATE('ACCESS EXPORT'!AE1240)),IF(VLOOKUP(A1240,'ACCESS EXPORT'!A:AE,1,0),UPPER(CONCATENATE('ACCESS EXPORT'!N1240," "&amp;CHAR(10),'ACCESS EXPORT'!AE1240))))</f>
        <v xml:space="preserve">MICHELL ATHANASE 
</v>
      </c>
      <c r="M1240" s="4" t="str">
        <f>UPPER(VLOOKUP($A1240,'ACCESS EXPORT'!$A:$O,15,FALSE))</f>
        <v>CYNTHIA NIEVES (PM)</v>
      </c>
      <c r="N1240" s="4" t="str">
        <f ca="1">IF(AND('ACCESS EXPORT'!X1240="",'ACCESS EXPORT'!Y1240=""),IF('ACCESS EXPORT'!V1240&lt;&gt;"",(IF(TODAY()-'ACCESS EXPORT'!V1240&gt;=-60,UPPER(CONCATENATE(VLOOKUP(B1240,'ACCESS EXPORT'!$B:$P,15,FALSE),""&amp;CHAR(10)&amp;"(SEP",TEXT('ACCESS EXPORT'!V1240," MM/DD/YYY)"))),IF(TODAY()-'ACCESS EXPORT'!V1240&lt;0,UPPER(VLOOKUP(B1240,'ACCESS EXPORT'!$B:$P,15,FALSE)),UPPER(VLOOKUP(B1240,'ACCESS EXPORT'!$B:$P,15,FALSE))))),IF('ACCESS EXPORT'!U1240="",UPPER(VLOOKUP(B1240,'ACCESS EXPORT'!$B:$P,15,FALSE)),IF(TODAY()-'ACCESS EXPORT'!U1240&lt;=30,CONCATENATE(UPPER(VLOOKUP(B1240,'ACCESS EXPORT'!$B:$P,15,FALSE)),""&amp;CHAR(10)&amp;"(NEW",TEXT('ACCESS EXPORT'!U1240," MM/DD/YYY)")),IF(AND(TODAY()-'ACCESS EXPORT'!U1240&gt;30,TODAY()&gt;0),UPPER(VLOOKUP(B1240,'ACCESS EXPORT'!$B:$P,15,FALSE)))))),IF('ACCESS EXPORT'!Y1240&lt;&gt;"",UPPER(CONCATENATE(UPPER(VLOOKUP(B1240,'ACCESS EXPORT'!$B:$P,15,FALSE)),""&amp;CHAR(10)&amp;"(Transfer Out",TEXT('ACCESS EXPORT'!Y1240," MM/DD/YYY)"))),IF('ACCESS EXPORT'!X1240&lt;&gt;"",UPPER(CONCATENATE(UPPER(VLOOKUP(B1240,'ACCESS EXPORT'!$B:$P,15,FALSE)),""&amp;CHAR(10)&amp;"(Transfer In",TEXT('ACCESS EXPORT'!X1240," MM/DD/YYY)"))))))</f>
        <v>KOLA, MOIN</v>
      </c>
      <c r="O1240" s="4" t="str">
        <f>_xlfn.IFNA(VLOOKUP(B1240,'ACCESS EXPORT'!$B:$Q,16,FALSE),"")</f>
        <v>MD</v>
      </c>
      <c r="P1240" s="4" t="str">
        <f>_xlfn.IFNA(VLOOKUP(B1240,'ACCESS EXPORT'!B:W,22,FALSE),"-")</f>
        <v>1548463003</v>
      </c>
      <c r="Q1240" s="4" t="str">
        <f>_xlfn.IFNA(VLOOKUP(A1240,'ACCESS EXPORT'!$A:$AG,33,0),"-")</f>
        <v>Quamirah Denson</v>
      </c>
      <c r="R1240" s="4" t="str">
        <f>_xlfn.IFNA(VLOOKUP(A1240,'ACCESS EXPORT'!$A:$AH,34,0),"-")</f>
        <v>Carol Shane</v>
      </c>
      <c r="S1240" s="4" t="str">
        <f>_xlfn.IFNA(VLOOKUP(A1240,'ACCESS EXPORT'!$A:$AI,35,0),"-")</f>
        <v>Kikzeny Cartagena</v>
      </c>
      <c r="T1240" s="4" t="str">
        <f>_xlfn.IFNA(VLOOKUP(A1240,'ACCESS EXPORT'!$A:$AJ,36,0),"-")</f>
        <v>TBD</v>
      </c>
      <c r="U1240" s="4" t="str">
        <f>_xlfn.IFNA(VLOOKUP(A1240,'ACCESS EXPORT'!$A:$AK,37,0),"-")</f>
        <v>athena</v>
      </c>
      <c r="V1240" s="4" t="str">
        <f>_xlfn.IFNA(VLOOKUP(A1240,'ACCESS EXPORT'!$A:$AL,38,0),"-")</f>
        <v>FHMG_CENTRAL FL HEPA_APK</v>
      </c>
      <c r="W1240" s="4" t="str">
        <f>_xlfn.IFNA(VLOOKUP(A1240,'ACCESS EXPORT'!$A:$AM,39,0),"-")</f>
        <v/>
      </c>
      <c r="X1240" s="4" t="str">
        <f>_xlfn.IFNA(VLOOKUP(A1240,'ACCESS EXPORT'!$A:$AN,40,0),"-")</f>
        <v>John Del Rio / Shahla Cedeno</v>
      </c>
      <c r="Y1240" s="26" t="str">
        <f>_xlfn.IFNA(VLOOKUP(A1240,'ACCESS EXPORT'!A:AO,41,0),"")</f>
        <v>Jose Anderson</v>
      </c>
      <c r="Z1240" s="26" t="str">
        <f>_xlfn.IFNA(VLOOKUP(A1240,'ACCESS EXPORT'!A:AP,42,0),"")</f>
        <v>Varuna Singh</v>
      </c>
      <c r="AA1240" s="26" t="str">
        <f>_xlfn.IFNA(VLOOKUP(A1240,'ACCESS EXPORT'!A:AQ,43,0),"")</f>
        <v>Tricia Greco</v>
      </c>
    </row>
    <row r="1241" spans="1:27" ht="18.75" x14ac:dyDescent="0.25">
      <c r="A1241" s="33">
        <v>149</v>
      </c>
      <c r="B1241" s="10">
        <v>1940</v>
      </c>
      <c r="C1241" s="7" t="str">
        <f ca="1">IFERROR(UPPER(IF(AND('ACCESS EXPORT'!AA1241="",'ACCESS EXPORT'!Z1241=""),VLOOKUP(A1241,'ACCESS EXPORT'!$A:$AF,32,FALSE),(IF('ACCESS EXPORT'!AA1241&lt;&gt;"",CONCATENATE(VLOOKUP(A1241,'ACCESS EXPORT'!$A:$AF,32,FALSE)," (Closed",TEXT('ACCESS EXPORT'!AA1241," MM/DD/YYY)")),IF(TODAY()&lt;(('ACCESS EXPORT'!Z1241)+30),CONCATENATE(VLOOKUP(A1241,'ACCESS EXPORT'!$A:$AF,32,FALSE)," (Opens",TEXT('ACCESS EXPORT'!Z1241," MM/DD/YYY)")),VLOOKUP(A1241,'ACCESS EXPORT'!$A:$AF,32,FALSE)))))),"-")</f>
        <v>ADVENTHEALTH MEDICAL GROUP GASTROENTEROLOGY AND HEPATOLOGY AT CENTER FOR HEALTH &amp; WELLBEING</v>
      </c>
      <c r="D1241" s="3" t="str">
        <f ca="1">IFERROR(UPPER(IF(AND('ACCESS EXPORT'!AA1241="",'ACCESS EXPORT'!Z1241=""),VLOOKUP(A1241,'ACCESS EXPORT'!$A:$AF,28,FALSE),(IF('ACCESS EXPORT'!AA1241&lt;&gt;"",CONCATENATE(VLOOKUP(A1241,'ACCESS EXPORT'!$A:$AF,28,FALSE)," (Closed",TEXT('ACCESS EXPORT'!AA1241," MM/DD/YYY)")),IF(TODAY()&lt;(('ACCESS EXPORT'!Z1241)+30),CONCATENATE(VLOOKUP(A1241,'ACCESS EXPORT'!$A:$AF,28,FALSE)," (Opens",TEXT('ACCESS EXPORT'!Z1241," MM/DD/YYY)")),VLOOKUP(A1241,'ACCESS EXPORT'!$A:$AF,28,FALSE)))))),"-")</f>
        <v>CENTRAL FLORIDA HEPATOLOGY &amp; GASTROENTEROLOGY - WINTER PARK</v>
      </c>
      <c r="E1241" s="3" t="str">
        <f>VLOOKUP($A1241,'ACCESS EXPORT'!$A:$AF,3,FALSE)</f>
        <v>8420</v>
      </c>
      <c r="F1241" s="3" t="str">
        <f>UPPER(CONCATENATE(VLOOKUP(A1241,'ACCESS EXPORT'!$A:$AF,4,FALSE)," ",VLOOKUP(A1241,'ACCESS EXPORT'!$A:$AF,5,FALSE)," ",VLOOKUP(A1241,'ACCESS EXPORT'!$A:$AF,6,FALSE)," ",VLOOKUP(A1241,'ACCESS EXPORT'!$A:$AA,7,FALSE)," ",VLOOKUP(A1241,'ACCESS EXPORT'!$A:$AA,8,FALSE)))</f>
        <v>2005 MIZELL AVE. SUITE 2100 WINTER PARK FL 32792</v>
      </c>
      <c r="G1241" s="4" t="str">
        <f>UPPER(VLOOKUP($A1241,'ACCESS EXPORT'!$A:$AF,9,FALSE))</f>
        <v>ORANGE</v>
      </c>
      <c r="H1241" s="4" t="str">
        <f>_xlfn.IFNA(VLOOKUP($B1241,'ACCESS EXPORT'!$B:$J,9,FALSE),"")</f>
        <v>Central</v>
      </c>
      <c r="I1241" s="3" t="str">
        <f>CONCATENATE("(P)",VLOOKUP($A1241,'ACCESS EXPORT'!$A:$AF,11,FALSE)," (F)",VLOOKUP($A1241,'ACCESS EXPORT'!$A:$AF,29,FALSE))</f>
        <v>(P)(407) 646-7015 (F)(407) 646-7935</v>
      </c>
      <c r="J1241" s="4" t="str">
        <f>UPPER(VLOOKUP($A1241,'ACCESS EXPORT'!$A:$AF,12,FALSE))</f>
        <v>GASTROENTEROLOGY</v>
      </c>
      <c r="K1241" s="4" t="str">
        <f>UPPER(VLOOKUP($A1241,'ACCESS EXPORT'!$A:$AF,13,FALSE))</f>
        <v>SCOTT HILL</v>
      </c>
      <c r="L1241" s="3" t="str">
        <f>IF(AND(VLOOKUP(A1241,'ACCESS EXPORT'!A:AE,1,0),'ACCESS EXPORT'!N1241=""),UPPER(CONCATENATE('ACCESS EXPORT'!AE1241)),IF(VLOOKUP(A1241,'ACCESS EXPORT'!A:AE,1,0),UPPER(CONCATENATE('ACCESS EXPORT'!N1241," "&amp;CHAR(10),'ACCESS EXPORT'!AE1241))))</f>
        <v xml:space="preserve">MICHELL ATHANASE 
</v>
      </c>
      <c r="M1241" s="4" t="str">
        <f>UPPER(VLOOKUP($A1241,'ACCESS EXPORT'!$A:$O,15,FALSE))</f>
        <v>CYNTHIA NIEVES (PM)</v>
      </c>
      <c r="N1241" s="4" t="str">
        <f ca="1">IF(AND('ACCESS EXPORT'!X1241="",'ACCESS EXPORT'!Y1241=""),IF('ACCESS EXPORT'!V1241&lt;&gt;"",(IF(TODAY()-'ACCESS EXPORT'!V1241&gt;=-60,UPPER(CONCATENATE(VLOOKUP(B1241,'ACCESS EXPORT'!$B:$P,15,FALSE),""&amp;CHAR(10)&amp;"(SEP",TEXT('ACCESS EXPORT'!V1241," MM/DD/YYY)"))),IF(TODAY()-'ACCESS EXPORT'!V1241&lt;0,UPPER(VLOOKUP(B1241,'ACCESS EXPORT'!$B:$P,15,FALSE)),UPPER(VLOOKUP(B1241,'ACCESS EXPORT'!$B:$P,15,FALSE))))),IF('ACCESS EXPORT'!U1241="",UPPER(VLOOKUP(B1241,'ACCESS EXPORT'!$B:$P,15,FALSE)),IF(TODAY()-'ACCESS EXPORT'!U1241&lt;=30,CONCATENATE(UPPER(VLOOKUP(B1241,'ACCESS EXPORT'!$B:$P,15,FALSE)),""&amp;CHAR(10)&amp;"(NEW",TEXT('ACCESS EXPORT'!U1241," MM/DD/YYY)")),IF(AND(TODAY()-'ACCESS EXPORT'!U1241&gt;30,TODAY()&gt;0),UPPER(VLOOKUP(B1241,'ACCESS EXPORT'!$B:$P,15,FALSE)))))),IF('ACCESS EXPORT'!Y1241&lt;&gt;"",UPPER(CONCATENATE(UPPER(VLOOKUP(B1241,'ACCESS EXPORT'!$B:$P,15,FALSE)),""&amp;CHAR(10)&amp;"(Transfer Out",TEXT('ACCESS EXPORT'!Y1241," MM/DD/YYY)"))),IF('ACCESS EXPORT'!X1241&lt;&gt;"",UPPER(CONCATENATE(UPPER(VLOOKUP(B1241,'ACCESS EXPORT'!$B:$P,15,FALSE)),""&amp;CHAR(10)&amp;"(Transfer In",TEXT('ACCESS EXPORT'!X1241," MM/DD/YYY)"))))))</f>
        <v>RIVERA, MARI</v>
      </c>
      <c r="O1241" s="4" t="str">
        <f>_xlfn.IFNA(VLOOKUP(B1241,'ACCESS EXPORT'!$B:$Q,16,FALSE),"")</f>
        <v>MD</v>
      </c>
      <c r="P1241" s="4" t="str">
        <f>_xlfn.IFNA(VLOOKUP(B1241,'ACCESS EXPORT'!B:W,22,FALSE),"-")</f>
        <v>1154550051</v>
      </c>
      <c r="Q1241" s="4" t="str">
        <f>_xlfn.IFNA(VLOOKUP(A1241,'ACCESS EXPORT'!$A:$AG,33,0),"-")</f>
        <v>Aldis Leonardo</v>
      </c>
      <c r="R1241" s="4" t="str">
        <f>_xlfn.IFNA(VLOOKUP(A1241,'ACCESS EXPORT'!$A:$AH,34,0),"-")</f>
        <v>Carol Shane</v>
      </c>
      <c r="S1241" s="4" t="str">
        <f>_xlfn.IFNA(VLOOKUP(A1241,'ACCESS EXPORT'!$A:$AI,35,0),"-")</f>
        <v>Kikzeny Cartagena</v>
      </c>
      <c r="T1241" s="4" t="str">
        <f>_xlfn.IFNA(VLOOKUP(A1241,'ACCESS EXPORT'!$A:$AJ,36,0),"-")</f>
        <v>TBD</v>
      </c>
      <c r="U1241" s="4" t="str">
        <f>_xlfn.IFNA(VLOOKUP(A1241,'ACCESS EXPORT'!$A:$AK,37,0),"-")</f>
        <v>athena</v>
      </c>
      <c r="V1241" s="4" t="str">
        <f>_xlfn.IFNA(VLOOKUP(A1241,'ACCESS EXPORT'!$A:$AL,38,0),"-")</f>
        <v>FHMG_CENTRAL FL HEPA_WP</v>
      </c>
      <c r="W1241" s="4" t="str">
        <f>_xlfn.IFNA(VLOOKUP(A1241,'ACCESS EXPORT'!$A:$AM,39,0),"-")</f>
        <v/>
      </c>
      <c r="X1241" s="4" t="str">
        <f>_xlfn.IFNA(VLOOKUP(A1241,'ACCESS EXPORT'!$A:$AN,40,0),"-")</f>
        <v>John Del Rio / Shahla Cedeno</v>
      </c>
      <c r="Y1241" s="26" t="str">
        <f>_xlfn.IFNA(VLOOKUP(A1241,'ACCESS EXPORT'!A:AO,41,0),"")</f>
        <v>Jose Anderson</v>
      </c>
      <c r="Z1241" s="26" t="str">
        <f>_xlfn.IFNA(VLOOKUP(A1241,'ACCESS EXPORT'!A:AP,42,0),"")</f>
        <v>Varuna Singh</v>
      </c>
      <c r="AA1241" s="26" t="str">
        <f>_xlfn.IFNA(VLOOKUP(A1241,'ACCESS EXPORT'!A:AQ,43,0),"")</f>
        <v>Tricia Greco</v>
      </c>
    </row>
    <row r="1242" spans="1:27" ht="18.75" x14ac:dyDescent="0.25">
      <c r="A1242" s="33">
        <v>149</v>
      </c>
      <c r="B1242" s="10">
        <v>1043</v>
      </c>
      <c r="C1242" s="7" t="str">
        <f ca="1">IFERROR(UPPER(IF(AND('ACCESS EXPORT'!AA1242="",'ACCESS EXPORT'!Z1242=""),VLOOKUP(A1242,'ACCESS EXPORT'!$A:$AF,32,FALSE),(IF('ACCESS EXPORT'!AA1242&lt;&gt;"",CONCATENATE(VLOOKUP(A1242,'ACCESS EXPORT'!$A:$AF,32,FALSE)," (Closed",TEXT('ACCESS EXPORT'!AA1242," MM/DD/YYY)")),IF(TODAY()&lt;(('ACCESS EXPORT'!Z1242)+30),CONCATENATE(VLOOKUP(A1242,'ACCESS EXPORT'!$A:$AF,32,FALSE)," (Opens",TEXT('ACCESS EXPORT'!Z1242," MM/DD/YYY)")),VLOOKUP(A1242,'ACCESS EXPORT'!$A:$AF,32,FALSE)))))),"-")</f>
        <v>ADVENTHEALTH MEDICAL GROUP GASTROENTEROLOGY AND HEPATOLOGY AT CENTER FOR HEALTH &amp; WELLBEING</v>
      </c>
      <c r="D1242" s="3" t="str">
        <f ca="1">IFERROR(UPPER(IF(AND('ACCESS EXPORT'!AA1242="",'ACCESS EXPORT'!Z1242=""),VLOOKUP(A1242,'ACCESS EXPORT'!$A:$AF,28,FALSE),(IF('ACCESS EXPORT'!AA1242&lt;&gt;"",CONCATENATE(VLOOKUP(A1242,'ACCESS EXPORT'!$A:$AF,28,FALSE)," (Closed",TEXT('ACCESS EXPORT'!AA1242," MM/DD/YYY)")),IF(TODAY()&lt;(('ACCESS EXPORT'!Z1242)+30),CONCATENATE(VLOOKUP(A1242,'ACCESS EXPORT'!$A:$AF,28,FALSE)," (Opens",TEXT('ACCESS EXPORT'!Z1242," MM/DD/YYY)")),VLOOKUP(A1242,'ACCESS EXPORT'!$A:$AF,28,FALSE)))))),"-")</f>
        <v>CENTRAL FLORIDA HEPATOLOGY &amp; GASTROENTEROLOGY - WINTER PARK</v>
      </c>
      <c r="E1242" s="3" t="str">
        <f>VLOOKUP($A1242,'ACCESS EXPORT'!$A:$AF,3,FALSE)</f>
        <v>8420</v>
      </c>
      <c r="F1242" s="3" t="str">
        <f>UPPER(CONCATENATE(VLOOKUP(A1242,'ACCESS EXPORT'!$A:$AF,4,FALSE)," ",VLOOKUP(A1242,'ACCESS EXPORT'!$A:$AF,5,FALSE)," ",VLOOKUP(A1242,'ACCESS EXPORT'!$A:$AF,6,FALSE)," ",VLOOKUP(A1242,'ACCESS EXPORT'!$A:$AA,7,FALSE)," ",VLOOKUP(A1242,'ACCESS EXPORT'!$A:$AA,8,FALSE)))</f>
        <v>2005 MIZELL AVE. SUITE 2100 WINTER PARK FL 32792</v>
      </c>
      <c r="G1242" s="4" t="str">
        <f>UPPER(VLOOKUP($A1242,'ACCESS EXPORT'!$A:$AF,9,FALSE))</f>
        <v>ORANGE</v>
      </c>
      <c r="H1242" s="4" t="str">
        <f>_xlfn.IFNA(VLOOKUP($B1242,'ACCESS EXPORT'!$B:$J,9,FALSE),"")</f>
        <v>Central</v>
      </c>
      <c r="I1242" s="3" t="str">
        <f>CONCATENATE("(P)",VLOOKUP($A1242,'ACCESS EXPORT'!$A:$AF,11,FALSE)," (F)",VLOOKUP($A1242,'ACCESS EXPORT'!$A:$AF,29,FALSE))</f>
        <v>(P)(407) 646-7015 (F)(407) 646-7935</v>
      </c>
      <c r="J1242" s="4" t="str">
        <f>UPPER(VLOOKUP($A1242,'ACCESS EXPORT'!$A:$AF,12,FALSE))</f>
        <v>GASTROENTEROLOGY</v>
      </c>
      <c r="K1242" s="4" t="str">
        <f>UPPER(VLOOKUP($A1242,'ACCESS EXPORT'!$A:$AF,13,FALSE))</f>
        <v>SCOTT HILL</v>
      </c>
      <c r="L1242" s="3" t="str">
        <f>IF(AND(VLOOKUP(A1242,'ACCESS EXPORT'!A:AE,1,0),'ACCESS EXPORT'!N1242=""),UPPER(CONCATENATE('ACCESS EXPORT'!AE1242)),IF(VLOOKUP(A1242,'ACCESS EXPORT'!A:AE,1,0),UPPER(CONCATENATE('ACCESS EXPORT'!N1242," "&amp;CHAR(10),'ACCESS EXPORT'!AE1242))))</f>
        <v xml:space="preserve">MICHELL ATHANASE 
</v>
      </c>
      <c r="M1242" s="4" t="str">
        <f>UPPER(VLOOKUP($A1242,'ACCESS EXPORT'!$A:$O,15,FALSE))</f>
        <v>CYNTHIA NIEVES (PM)</v>
      </c>
      <c r="N1242" s="4" t="str">
        <f ca="1">IF(AND('ACCESS EXPORT'!X1242="",'ACCESS EXPORT'!Y1242=""),IF('ACCESS EXPORT'!V1242&lt;&gt;"",(IF(TODAY()-'ACCESS EXPORT'!V1242&gt;=-60,UPPER(CONCATENATE(VLOOKUP(B1242,'ACCESS EXPORT'!$B:$P,15,FALSE),""&amp;CHAR(10)&amp;"(SEP",TEXT('ACCESS EXPORT'!V1242," MM/DD/YYY)"))),IF(TODAY()-'ACCESS EXPORT'!V1242&lt;0,UPPER(VLOOKUP(B1242,'ACCESS EXPORT'!$B:$P,15,FALSE)),UPPER(VLOOKUP(B1242,'ACCESS EXPORT'!$B:$P,15,FALSE))))),IF('ACCESS EXPORT'!U1242="",UPPER(VLOOKUP(B1242,'ACCESS EXPORT'!$B:$P,15,FALSE)),IF(TODAY()-'ACCESS EXPORT'!U1242&lt;=30,CONCATENATE(UPPER(VLOOKUP(B1242,'ACCESS EXPORT'!$B:$P,15,FALSE)),""&amp;CHAR(10)&amp;"(NEW",TEXT('ACCESS EXPORT'!U1242," MM/DD/YYY)")),IF(AND(TODAY()-'ACCESS EXPORT'!U1242&gt;30,TODAY()&gt;0),UPPER(VLOOKUP(B1242,'ACCESS EXPORT'!$B:$P,15,FALSE)))))),IF('ACCESS EXPORT'!Y1242&lt;&gt;"",UPPER(CONCATENATE(UPPER(VLOOKUP(B1242,'ACCESS EXPORT'!$B:$P,15,FALSE)),""&amp;CHAR(10)&amp;"(Transfer Out",TEXT('ACCESS EXPORT'!Y1242," MM/DD/YYY)"))),IF('ACCESS EXPORT'!X1242&lt;&gt;"",UPPER(CONCATENATE(UPPER(VLOOKUP(B1242,'ACCESS EXPORT'!$B:$P,15,FALSE)),""&amp;CHAR(10)&amp;"(Transfer In",TEXT('ACCESS EXPORT'!X1242," MM/DD/YYY)"))))))</f>
        <v>MCCABE, LINDSEY C.</v>
      </c>
      <c r="O1242" s="4" t="str">
        <f>_xlfn.IFNA(VLOOKUP(B1242,'ACCESS EXPORT'!$B:$Q,16,FALSE),"")</f>
        <v>APRN</v>
      </c>
      <c r="P1242" s="4" t="str">
        <f>_xlfn.IFNA(VLOOKUP(B1242,'ACCESS EXPORT'!B:W,22,FALSE),"-")</f>
        <v>1922461953</v>
      </c>
      <c r="Q1242" s="4" t="str">
        <f>_xlfn.IFNA(VLOOKUP(A1242,'ACCESS EXPORT'!$A:$AG,33,0),"-")</f>
        <v>Aldis Leonardo</v>
      </c>
      <c r="R1242" s="4" t="str">
        <f>_xlfn.IFNA(VLOOKUP(A1242,'ACCESS EXPORT'!$A:$AH,34,0),"-")</f>
        <v>Carol Shane</v>
      </c>
      <c r="S1242" s="4" t="str">
        <f>_xlfn.IFNA(VLOOKUP(A1242,'ACCESS EXPORT'!$A:$AI,35,0),"-")</f>
        <v>Kikzeny Cartagena</v>
      </c>
      <c r="T1242" s="4" t="str">
        <f>_xlfn.IFNA(VLOOKUP(A1242,'ACCESS EXPORT'!$A:$AJ,36,0),"-")</f>
        <v>TBD</v>
      </c>
      <c r="U1242" s="4" t="str">
        <f>_xlfn.IFNA(VLOOKUP(A1242,'ACCESS EXPORT'!$A:$AK,37,0),"-")</f>
        <v>athena</v>
      </c>
      <c r="V1242" s="4" t="str">
        <f>_xlfn.IFNA(VLOOKUP(A1242,'ACCESS EXPORT'!$A:$AL,38,0),"-")</f>
        <v>FHMG_CENTRAL FL HEPA_WP</v>
      </c>
      <c r="W1242" s="4" t="str">
        <f>_xlfn.IFNA(VLOOKUP(A1242,'ACCESS EXPORT'!$A:$AM,39,0),"-")</f>
        <v/>
      </c>
      <c r="X1242" s="4" t="str">
        <f>_xlfn.IFNA(VLOOKUP(A1242,'ACCESS EXPORT'!$A:$AN,40,0),"-")</f>
        <v>John Del Rio / Shahla Cedeno</v>
      </c>
      <c r="Y1242" s="26" t="str">
        <f>_xlfn.IFNA(VLOOKUP(A1242,'ACCESS EXPORT'!A:AO,41,0),"")</f>
        <v>Jose Anderson</v>
      </c>
      <c r="Z1242" s="26" t="str">
        <f>_xlfn.IFNA(VLOOKUP(A1242,'ACCESS EXPORT'!A:AP,42,0),"")</f>
        <v>Varuna Singh</v>
      </c>
      <c r="AA1242" s="26" t="str">
        <f>_xlfn.IFNA(VLOOKUP(A1242,'ACCESS EXPORT'!A:AQ,43,0),"")</f>
        <v>Tricia Greco</v>
      </c>
    </row>
    <row r="1243" spans="1:27" ht="18.75" x14ac:dyDescent="0.25">
      <c r="A1243" s="33">
        <v>149</v>
      </c>
      <c r="B1243" s="10">
        <v>1044</v>
      </c>
      <c r="C1243" s="7" t="str">
        <f ca="1">IFERROR(UPPER(IF(AND('ACCESS EXPORT'!AA1243="",'ACCESS EXPORT'!Z1243=""),VLOOKUP(A1243,'ACCESS EXPORT'!$A:$AF,32,FALSE),(IF('ACCESS EXPORT'!AA1243&lt;&gt;"",CONCATENATE(VLOOKUP(A1243,'ACCESS EXPORT'!$A:$AF,32,FALSE)," (Closed",TEXT('ACCESS EXPORT'!AA1243," MM/DD/YYY)")),IF(TODAY()&lt;(('ACCESS EXPORT'!Z1243)+30),CONCATENATE(VLOOKUP(A1243,'ACCESS EXPORT'!$A:$AF,32,FALSE)," (Opens",TEXT('ACCESS EXPORT'!Z1243," MM/DD/YYY)")),VLOOKUP(A1243,'ACCESS EXPORT'!$A:$AF,32,FALSE)))))),"-")</f>
        <v>ADVENTHEALTH MEDICAL GROUP GASTROENTEROLOGY AND HEPATOLOGY AT CENTER FOR HEALTH &amp; WELLBEING</v>
      </c>
      <c r="D1243" s="3" t="str">
        <f ca="1">IFERROR(UPPER(IF(AND('ACCESS EXPORT'!AA1243="",'ACCESS EXPORT'!Z1243=""),VLOOKUP(A1243,'ACCESS EXPORT'!$A:$AF,28,FALSE),(IF('ACCESS EXPORT'!AA1243&lt;&gt;"",CONCATENATE(VLOOKUP(A1243,'ACCESS EXPORT'!$A:$AF,28,FALSE)," (Closed",TEXT('ACCESS EXPORT'!AA1243," MM/DD/YYY)")),IF(TODAY()&lt;(('ACCESS EXPORT'!Z1243)+30),CONCATENATE(VLOOKUP(A1243,'ACCESS EXPORT'!$A:$AF,28,FALSE)," (Opens",TEXT('ACCESS EXPORT'!Z1243," MM/DD/YYY)")),VLOOKUP(A1243,'ACCESS EXPORT'!$A:$AF,28,FALSE)))))),"-")</f>
        <v>CENTRAL FLORIDA HEPATOLOGY &amp; GASTROENTEROLOGY - WINTER PARK</v>
      </c>
      <c r="E1243" s="3" t="str">
        <f>VLOOKUP($A1243,'ACCESS EXPORT'!$A:$AF,3,FALSE)</f>
        <v>8420</v>
      </c>
      <c r="F1243" s="3" t="str">
        <f>UPPER(CONCATENATE(VLOOKUP(A1243,'ACCESS EXPORT'!$A:$AF,4,FALSE)," ",VLOOKUP(A1243,'ACCESS EXPORT'!$A:$AF,5,FALSE)," ",VLOOKUP(A1243,'ACCESS EXPORT'!$A:$AF,6,FALSE)," ",VLOOKUP(A1243,'ACCESS EXPORT'!$A:$AA,7,FALSE)," ",VLOOKUP(A1243,'ACCESS EXPORT'!$A:$AA,8,FALSE)))</f>
        <v>2005 MIZELL AVE. SUITE 2100 WINTER PARK FL 32792</v>
      </c>
      <c r="G1243" s="4" t="str">
        <f>UPPER(VLOOKUP($A1243,'ACCESS EXPORT'!$A:$AF,9,FALSE))</f>
        <v>ORANGE</v>
      </c>
      <c r="H1243" s="4" t="str">
        <f>_xlfn.IFNA(VLOOKUP($B1243,'ACCESS EXPORT'!$B:$J,9,FALSE),"")</f>
        <v>Central</v>
      </c>
      <c r="I1243" s="3" t="str">
        <f>CONCATENATE("(P)",VLOOKUP($A1243,'ACCESS EXPORT'!$A:$AF,11,FALSE)," (F)",VLOOKUP($A1243,'ACCESS EXPORT'!$A:$AF,29,FALSE))</f>
        <v>(P)(407) 646-7015 (F)(407) 646-7935</v>
      </c>
      <c r="J1243" s="4" t="str">
        <f>UPPER(VLOOKUP($A1243,'ACCESS EXPORT'!$A:$AF,12,FALSE))</f>
        <v>GASTROENTEROLOGY</v>
      </c>
      <c r="K1243" s="4" t="str">
        <f>UPPER(VLOOKUP($A1243,'ACCESS EXPORT'!$A:$AF,13,FALSE))</f>
        <v>SCOTT HILL</v>
      </c>
      <c r="L1243" s="3" t="str">
        <f>IF(AND(VLOOKUP(A1243,'ACCESS EXPORT'!A:AE,1,0),'ACCESS EXPORT'!N1243=""),UPPER(CONCATENATE('ACCESS EXPORT'!AE1243)),IF(VLOOKUP(A1243,'ACCESS EXPORT'!A:AE,1,0),UPPER(CONCATENATE('ACCESS EXPORT'!N1243," "&amp;CHAR(10),'ACCESS EXPORT'!AE1243))))</f>
        <v xml:space="preserve">MICHELL ATHANASE 
</v>
      </c>
      <c r="M1243" s="4" t="str">
        <f>UPPER(VLOOKUP($A1243,'ACCESS EXPORT'!$A:$O,15,FALSE))</f>
        <v>CYNTHIA NIEVES (PM)</v>
      </c>
      <c r="N1243" s="4" t="str">
        <f ca="1">IF(AND('ACCESS EXPORT'!X1243="",'ACCESS EXPORT'!Y1243=""),IF('ACCESS EXPORT'!V1243&lt;&gt;"",(IF(TODAY()-'ACCESS EXPORT'!V1243&gt;=-60,UPPER(CONCATENATE(VLOOKUP(B1243,'ACCESS EXPORT'!$B:$P,15,FALSE),""&amp;CHAR(10)&amp;"(SEP",TEXT('ACCESS EXPORT'!V1243," MM/DD/YYY)"))),IF(TODAY()-'ACCESS EXPORT'!V1243&lt;0,UPPER(VLOOKUP(B1243,'ACCESS EXPORT'!$B:$P,15,FALSE)),UPPER(VLOOKUP(B1243,'ACCESS EXPORT'!$B:$P,15,FALSE))))),IF('ACCESS EXPORT'!U1243="",UPPER(VLOOKUP(B1243,'ACCESS EXPORT'!$B:$P,15,FALSE)),IF(TODAY()-'ACCESS EXPORT'!U1243&lt;=30,CONCATENATE(UPPER(VLOOKUP(B1243,'ACCESS EXPORT'!$B:$P,15,FALSE)),""&amp;CHAR(10)&amp;"(NEW",TEXT('ACCESS EXPORT'!U1243," MM/DD/YYY)")),IF(AND(TODAY()-'ACCESS EXPORT'!U1243&gt;30,TODAY()&gt;0),UPPER(VLOOKUP(B1243,'ACCESS EXPORT'!$B:$P,15,FALSE)))))),IF('ACCESS EXPORT'!Y1243&lt;&gt;"",UPPER(CONCATENATE(UPPER(VLOOKUP(B1243,'ACCESS EXPORT'!$B:$P,15,FALSE)),""&amp;CHAR(10)&amp;"(Transfer Out",TEXT('ACCESS EXPORT'!Y1243," MM/DD/YYY)"))),IF('ACCESS EXPORT'!X1243&lt;&gt;"",UPPER(CONCATENATE(UPPER(VLOOKUP(B1243,'ACCESS EXPORT'!$B:$P,15,FALSE)),""&amp;CHAR(10)&amp;"(Transfer In",TEXT('ACCESS EXPORT'!X1243," MM/DD/YYY)"))))))</f>
        <v>KASHI, MARYAM R.</v>
      </c>
      <c r="O1243" s="4" t="str">
        <f>_xlfn.IFNA(VLOOKUP(B1243,'ACCESS EXPORT'!$B:$Q,16,FALSE),"")</f>
        <v>DO</v>
      </c>
      <c r="P1243" s="4" t="str">
        <f>_xlfn.IFNA(VLOOKUP(B1243,'ACCESS EXPORT'!B:W,22,FALSE),"-")</f>
        <v>1467569533</v>
      </c>
      <c r="Q1243" s="4" t="str">
        <f>_xlfn.IFNA(VLOOKUP(A1243,'ACCESS EXPORT'!$A:$AG,33,0),"-")</f>
        <v>Aldis Leonardo</v>
      </c>
      <c r="R1243" s="4" t="str">
        <f>_xlfn.IFNA(VLOOKUP(A1243,'ACCESS EXPORT'!$A:$AH,34,0),"-")</f>
        <v>Carol Shane</v>
      </c>
      <c r="S1243" s="4" t="str">
        <f>_xlfn.IFNA(VLOOKUP(A1243,'ACCESS EXPORT'!$A:$AI,35,0),"-")</f>
        <v>Kikzeny Cartagena</v>
      </c>
      <c r="T1243" s="4" t="str">
        <f>_xlfn.IFNA(VLOOKUP(A1243,'ACCESS EXPORT'!$A:$AJ,36,0),"-")</f>
        <v>TBD</v>
      </c>
      <c r="U1243" s="4" t="str">
        <f>_xlfn.IFNA(VLOOKUP(A1243,'ACCESS EXPORT'!$A:$AK,37,0),"-")</f>
        <v>athena</v>
      </c>
      <c r="V1243" s="4" t="str">
        <f>_xlfn.IFNA(VLOOKUP(A1243,'ACCESS EXPORT'!$A:$AL,38,0),"-")</f>
        <v>FHMG_CENTRAL FL HEPA_WP</v>
      </c>
      <c r="W1243" s="4" t="str">
        <f>_xlfn.IFNA(VLOOKUP(A1243,'ACCESS EXPORT'!$A:$AM,39,0),"-")</f>
        <v/>
      </c>
      <c r="X1243" s="4" t="str">
        <f>_xlfn.IFNA(VLOOKUP(A1243,'ACCESS EXPORT'!$A:$AN,40,0),"-")</f>
        <v>John Del Rio / Shahla Cedeno</v>
      </c>
      <c r="Y1243" s="26" t="str">
        <f>_xlfn.IFNA(VLOOKUP(A1243,'ACCESS EXPORT'!A:AO,41,0),"")</f>
        <v>Jose Anderson</v>
      </c>
      <c r="Z1243" s="26" t="str">
        <f>_xlfn.IFNA(VLOOKUP(A1243,'ACCESS EXPORT'!A:AP,42,0),"")</f>
        <v>Varuna Singh</v>
      </c>
      <c r="AA1243" s="26" t="str">
        <f>_xlfn.IFNA(VLOOKUP(A1243,'ACCESS EXPORT'!A:AQ,43,0),"")</f>
        <v>Tricia Greco</v>
      </c>
    </row>
    <row r="1244" spans="1:27" ht="18.75" x14ac:dyDescent="0.25">
      <c r="A1244" s="33">
        <v>332</v>
      </c>
      <c r="B1244" s="10">
        <v>1940</v>
      </c>
      <c r="C1244" s="7" t="str">
        <f ca="1">IFERROR(UPPER(IF(AND('ACCESS EXPORT'!AA1244="",'ACCESS EXPORT'!Z1244=""),VLOOKUP(A1244,'ACCESS EXPORT'!$A:$AF,32,FALSE),(IF('ACCESS EXPORT'!AA1244&lt;&gt;"",CONCATENATE(VLOOKUP(A1244,'ACCESS EXPORT'!$A:$AF,32,FALSE)," (Closed",TEXT('ACCESS EXPORT'!AA1244," MM/DD/YYY)")),IF(TODAY()&lt;(('ACCESS EXPORT'!Z1244)+30),CONCATENATE(VLOOKUP(A1244,'ACCESS EXPORT'!$A:$AF,32,FALSE)," (Opens",TEXT('ACCESS EXPORT'!Z1244," MM/DD/YYY)")),VLOOKUP(A1244,'ACCESS EXPORT'!$A:$AF,32,FALSE)))))),"-")</f>
        <v>ADVENTHEALTH MEDICAL GROUP GASTROENTEROLOGY AND HEPATOLOGY AT EAST ORLANDO</v>
      </c>
      <c r="D1244" s="3" t="str">
        <f ca="1">IFERROR(UPPER(IF(AND('ACCESS EXPORT'!AA1244="",'ACCESS EXPORT'!Z1244=""),VLOOKUP(A1244,'ACCESS EXPORT'!$A:$AF,28,FALSE),(IF('ACCESS EXPORT'!AA1244&lt;&gt;"",CONCATENATE(VLOOKUP(A1244,'ACCESS EXPORT'!$A:$AF,28,FALSE)," (Closed",TEXT('ACCESS EXPORT'!AA1244," MM/DD/YYY)")),IF(TODAY()&lt;(('ACCESS EXPORT'!Z1244)+30),CONCATENATE(VLOOKUP(A1244,'ACCESS EXPORT'!$A:$AF,28,FALSE)," (Opens",TEXT('ACCESS EXPORT'!Z1244," MM/DD/YYY)")),VLOOKUP(A1244,'ACCESS EXPORT'!$A:$AF,28,FALSE)))))),"-")</f>
        <v>CENTRAL FLORIDA HEPATOLOGY &amp; GASTROENTEROLOGY - EAST ORLANDO</v>
      </c>
      <c r="E1244" s="3" t="str">
        <f>VLOOKUP($A1244,'ACCESS EXPORT'!$A:$AF,3,FALSE)</f>
        <v>8420</v>
      </c>
      <c r="F1244" s="3" t="str">
        <f>UPPER(CONCATENATE(VLOOKUP(A1244,'ACCESS EXPORT'!$A:$AF,4,FALSE)," ",VLOOKUP(A1244,'ACCESS EXPORT'!$A:$AF,5,FALSE)," ",VLOOKUP(A1244,'ACCESS EXPORT'!$A:$AF,6,FALSE)," ",VLOOKUP(A1244,'ACCESS EXPORT'!$A:$AA,7,FALSE)," ",VLOOKUP(A1244,'ACCESS EXPORT'!$A:$AA,8,FALSE)))</f>
        <v>258 S. CHICKASAW TRL SUITE 201 ORLANDO FL 32825</v>
      </c>
      <c r="G1244" s="4" t="str">
        <f>UPPER(VLOOKUP($A1244,'ACCESS EXPORT'!$A:$AF,9,FALSE))</f>
        <v>ORANGE</v>
      </c>
      <c r="H1244" s="4" t="str">
        <f>_xlfn.IFNA(VLOOKUP($B1244,'ACCESS EXPORT'!$B:$J,9,FALSE),"")</f>
        <v>Central</v>
      </c>
      <c r="I1244" s="3" t="str">
        <f>CONCATENATE("(P)",VLOOKUP($A1244,'ACCESS EXPORT'!$A:$AF,11,FALSE)," (F)",VLOOKUP($A1244,'ACCESS EXPORT'!$A:$AF,29,FALSE))</f>
        <v>(P)(407) 646-7015 (F)(407)646-7935</v>
      </c>
      <c r="J1244" s="4" t="str">
        <f>UPPER(VLOOKUP($A1244,'ACCESS EXPORT'!$A:$AF,12,FALSE))</f>
        <v>GASTROENTEROLOGY</v>
      </c>
      <c r="K1244" s="4" t="str">
        <f>UPPER(VLOOKUP($A1244,'ACCESS EXPORT'!$A:$AF,13,FALSE))</f>
        <v>SCOTT HILL</v>
      </c>
      <c r="L1244" s="3" t="str">
        <f>IF(AND(VLOOKUP(A1244,'ACCESS EXPORT'!A:AE,1,0),'ACCESS EXPORT'!N1244=""),UPPER(CONCATENATE('ACCESS EXPORT'!AE1244)),IF(VLOOKUP(A1244,'ACCESS EXPORT'!A:AE,1,0),UPPER(CONCATENATE('ACCESS EXPORT'!N1244," "&amp;CHAR(10),'ACCESS EXPORT'!AE1244))))</f>
        <v xml:space="preserve">MICHELL ATHANASE 
</v>
      </c>
      <c r="M1244" s="4" t="str">
        <f>UPPER(VLOOKUP($A1244,'ACCESS EXPORT'!$A:$O,15,FALSE))</f>
        <v>CYNTHIA NIEVES (PM) / MELISSA JOHNSON (OS)</v>
      </c>
      <c r="N1244" s="4" t="str">
        <f ca="1">IF(AND('ACCESS EXPORT'!X1244="",'ACCESS EXPORT'!Y1244=""),IF('ACCESS EXPORT'!V1244&lt;&gt;"",(IF(TODAY()-'ACCESS EXPORT'!V1244&gt;=-60,UPPER(CONCATENATE(VLOOKUP(B1244,'ACCESS EXPORT'!$B:$P,15,FALSE),""&amp;CHAR(10)&amp;"(SEP",TEXT('ACCESS EXPORT'!V1244," MM/DD/YYY)"))),IF(TODAY()-'ACCESS EXPORT'!V1244&lt;0,UPPER(VLOOKUP(B1244,'ACCESS EXPORT'!$B:$P,15,FALSE)),UPPER(VLOOKUP(B1244,'ACCESS EXPORT'!$B:$P,15,FALSE))))),IF('ACCESS EXPORT'!U1244="",UPPER(VLOOKUP(B1244,'ACCESS EXPORT'!$B:$P,15,FALSE)),IF(TODAY()-'ACCESS EXPORT'!U1244&lt;=30,CONCATENATE(UPPER(VLOOKUP(B1244,'ACCESS EXPORT'!$B:$P,15,FALSE)),""&amp;CHAR(10)&amp;"(NEW",TEXT('ACCESS EXPORT'!U1244," MM/DD/YYY)")),IF(AND(TODAY()-'ACCESS EXPORT'!U1244&gt;30,TODAY()&gt;0),UPPER(VLOOKUP(B1244,'ACCESS EXPORT'!$B:$P,15,FALSE)))))),IF('ACCESS EXPORT'!Y1244&lt;&gt;"",UPPER(CONCATENATE(UPPER(VLOOKUP(B1244,'ACCESS EXPORT'!$B:$P,15,FALSE)),""&amp;CHAR(10)&amp;"(Transfer Out",TEXT('ACCESS EXPORT'!Y1244," MM/DD/YYY)"))),IF('ACCESS EXPORT'!X1244&lt;&gt;"",UPPER(CONCATENATE(UPPER(VLOOKUP(B1244,'ACCESS EXPORT'!$B:$P,15,FALSE)),""&amp;CHAR(10)&amp;"(Transfer In",TEXT('ACCESS EXPORT'!X1244," MM/DD/YYY)"))))))</f>
        <v>RIVERA, MARI</v>
      </c>
      <c r="O1244" s="4" t="str">
        <f>_xlfn.IFNA(VLOOKUP(B1244,'ACCESS EXPORT'!$B:$Q,16,FALSE),"")</f>
        <v>MD</v>
      </c>
      <c r="P1244" s="4" t="str">
        <f>_xlfn.IFNA(VLOOKUP(B1244,'ACCESS EXPORT'!B:W,22,FALSE),"-")</f>
        <v>1154550051</v>
      </c>
      <c r="Q1244" s="4" t="str">
        <f>_xlfn.IFNA(VLOOKUP(A1244,'ACCESS EXPORT'!$A:$AG,33,0),"-")</f>
        <v>Alejandra Torres</v>
      </c>
      <c r="R1244" s="4" t="str">
        <f>_xlfn.IFNA(VLOOKUP(A1244,'ACCESS EXPORT'!$A:$AH,34,0),"-")</f>
        <v>Carol Shane</v>
      </c>
      <c r="S1244" s="4" t="str">
        <f>_xlfn.IFNA(VLOOKUP(A1244,'ACCESS EXPORT'!$A:$AI,35,0),"-")</f>
        <v>Kikzeny Cartagena</v>
      </c>
      <c r="T1244" s="4" t="str">
        <f>_xlfn.IFNA(VLOOKUP(A1244,'ACCESS EXPORT'!$A:$AJ,36,0),"-")</f>
        <v>TBD</v>
      </c>
      <c r="U1244" s="4" t="str">
        <f>_xlfn.IFNA(VLOOKUP(A1244,'ACCESS EXPORT'!$A:$AK,37,0),"-")</f>
        <v>athena</v>
      </c>
      <c r="V1244" s="4" t="str">
        <f>_xlfn.IFNA(VLOOKUP(A1244,'ACCESS EXPORT'!$A:$AL,38,0),"-")</f>
        <v>FHMG_CENTRAL FL HEPA _E ORL</v>
      </c>
      <c r="W1244" s="4" t="str">
        <f>_xlfn.IFNA(VLOOKUP(A1244,'ACCESS EXPORT'!$A:$AM,39,0),"-")</f>
        <v/>
      </c>
      <c r="X1244" s="4" t="str">
        <f>_xlfn.IFNA(VLOOKUP(A1244,'ACCESS EXPORT'!$A:$AN,40,0),"-")</f>
        <v>John Del Rio / Shahla Cedeno</v>
      </c>
      <c r="Y1244" s="26" t="str">
        <f>_xlfn.IFNA(VLOOKUP(A1244,'ACCESS EXPORT'!A:AO,41,0),"")</f>
        <v>Jose Anderson</v>
      </c>
      <c r="Z1244" s="26" t="str">
        <f>_xlfn.IFNA(VLOOKUP(A1244,'ACCESS EXPORT'!A:AP,42,0),"")</f>
        <v>Varuna Singh</v>
      </c>
      <c r="AA1244" s="26" t="str">
        <f>_xlfn.IFNA(VLOOKUP(A1244,'ACCESS EXPORT'!A:AQ,43,0),"")</f>
        <v>Tricia Greco</v>
      </c>
    </row>
    <row r="1245" spans="1:27" ht="18.75" x14ac:dyDescent="0.25">
      <c r="A1245" s="33">
        <v>332</v>
      </c>
      <c r="B1245" s="10">
        <v>1958</v>
      </c>
      <c r="C1245" s="7" t="str">
        <f ca="1">IFERROR(UPPER(IF(AND('ACCESS EXPORT'!AA1245="",'ACCESS EXPORT'!Z1245=""),VLOOKUP(A1245,'ACCESS EXPORT'!$A:$AF,32,FALSE),(IF('ACCESS EXPORT'!AA1245&lt;&gt;"",CONCATENATE(VLOOKUP(A1245,'ACCESS EXPORT'!$A:$AF,32,FALSE)," (Closed",TEXT('ACCESS EXPORT'!AA1245," MM/DD/YYY)")),IF(TODAY()&lt;(('ACCESS EXPORT'!Z1245)+30),CONCATENATE(VLOOKUP(A1245,'ACCESS EXPORT'!$A:$AF,32,FALSE)," (Opens",TEXT('ACCESS EXPORT'!Z1245," MM/DD/YYY)")),VLOOKUP(A1245,'ACCESS EXPORT'!$A:$AF,32,FALSE)))))),"-")</f>
        <v>ADVENTHEALTH MEDICAL GROUP GASTROENTEROLOGY AND HEPATOLOGY AT EAST ORLANDO</v>
      </c>
      <c r="D1245" s="3" t="str">
        <f ca="1">IFERROR(UPPER(IF(AND('ACCESS EXPORT'!AA1245="",'ACCESS EXPORT'!Z1245=""),VLOOKUP(A1245,'ACCESS EXPORT'!$A:$AF,28,FALSE),(IF('ACCESS EXPORT'!AA1245&lt;&gt;"",CONCATENATE(VLOOKUP(A1245,'ACCESS EXPORT'!$A:$AF,28,FALSE)," (Closed",TEXT('ACCESS EXPORT'!AA1245," MM/DD/YYY)")),IF(TODAY()&lt;(('ACCESS EXPORT'!Z1245)+30),CONCATENATE(VLOOKUP(A1245,'ACCESS EXPORT'!$A:$AF,28,FALSE)," (Opens",TEXT('ACCESS EXPORT'!Z1245," MM/DD/YYY)")),VLOOKUP(A1245,'ACCESS EXPORT'!$A:$AF,28,FALSE)))))),"-")</f>
        <v>CENTRAL FLORIDA HEPATOLOGY &amp; GASTROENTEROLOGY - EAST ORLANDO</v>
      </c>
      <c r="E1245" s="3" t="str">
        <f>VLOOKUP($A1245,'ACCESS EXPORT'!$A:$AF,3,FALSE)</f>
        <v>8420</v>
      </c>
      <c r="F1245" s="3" t="str">
        <f>UPPER(CONCATENATE(VLOOKUP(A1245,'ACCESS EXPORT'!$A:$AF,4,FALSE)," ",VLOOKUP(A1245,'ACCESS EXPORT'!$A:$AF,5,FALSE)," ",VLOOKUP(A1245,'ACCESS EXPORT'!$A:$AF,6,FALSE)," ",VLOOKUP(A1245,'ACCESS EXPORT'!$A:$AA,7,FALSE)," ",VLOOKUP(A1245,'ACCESS EXPORT'!$A:$AA,8,FALSE)))</f>
        <v>258 S. CHICKASAW TRL SUITE 201 ORLANDO FL 32825</v>
      </c>
      <c r="G1245" s="4" t="str">
        <f>UPPER(VLOOKUP($A1245,'ACCESS EXPORT'!$A:$AF,9,FALSE))</f>
        <v>ORANGE</v>
      </c>
      <c r="H1245" s="4" t="str">
        <f>_xlfn.IFNA(VLOOKUP($B1245,'ACCESS EXPORT'!$B:$J,9,FALSE),"")</f>
        <v>Central</v>
      </c>
      <c r="I1245" s="3" t="str">
        <f>CONCATENATE("(P)",VLOOKUP($A1245,'ACCESS EXPORT'!$A:$AF,11,FALSE)," (F)",VLOOKUP($A1245,'ACCESS EXPORT'!$A:$AF,29,FALSE))</f>
        <v>(P)(407) 646-7015 (F)(407)646-7935</v>
      </c>
      <c r="J1245" s="4" t="str">
        <f>UPPER(VLOOKUP($A1245,'ACCESS EXPORT'!$A:$AF,12,FALSE))</f>
        <v>GASTROENTEROLOGY</v>
      </c>
      <c r="K1245" s="4" t="str">
        <f>UPPER(VLOOKUP($A1245,'ACCESS EXPORT'!$A:$AF,13,FALSE))</f>
        <v>SCOTT HILL</v>
      </c>
      <c r="L1245" s="3" t="str">
        <f>IF(AND(VLOOKUP(A1245,'ACCESS EXPORT'!A:AE,1,0),'ACCESS EXPORT'!N1245=""),UPPER(CONCATENATE('ACCESS EXPORT'!AE1245)),IF(VLOOKUP(A1245,'ACCESS EXPORT'!A:AE,1,0),UPPER(CONCATENATE('ACCESS EXPORT'!N1245," "&amp;CHAR(10),'ACCESS EXPORT'!AE1245))))</f>
        <v xml:space="preserve">MICHELL ATHANASE 
</v>
      </c>
      <c r="M1245" s="4" t="str">
        <f>UPPER(VLOOKUP($A1245,'ACCESS EXPORT'!$A:$O,15,FALSE))</f>
        <v>CYNTHIA NIEVES (PM) / MELISSA JOHNSON (OS)</v>
      </c>
      <c r="N1245" s="4" t="str">
        <f ca="1">IF(AND('ACCESS EXPORT'!X1245="",'ACCESS EXPORT'!Y1245=""),IF('ACCESS EXPORT'!V1245&lt;&gt;"",(IF(TODAY()-'ACCESS EXPORT'!V1245&gt;=-60,UPPER(CONCATENATE(VLOOKUP(B1245,'ACCESS EXPORT'!$B:$P,15,FALSE),""&amp;CHAR(10)&amp;"(SEP",TEXT('ACCESS EXPORT'!V1245," MM/DD/YYY)"))),IF(TODAY()-'ACCESS EXPORT'!V1245&lt;0,UPPER(VLOOKUP(B1245,'ACCESS EXPORT'!$B:$P,15,FALSE)),UPPER(VLOOKUP(B1245,'ACCESS EXPORT'!$B:$P,15,FALSE))))),IF('ACCESS EXPORT'!U1245="",UPPER(VLOOKUP(B1245,'ACCESS EXPORT'!$B:$P,15,FALSE)),IF(TODAY()-'ACCESS EXPORT'!U1245&lt;=30,CONCATENATE(UPPER(VLOOKUP(B1245,'ACCESS EXPORT'!$B:$P,15,FALSE)),""&amp;CHAR(10)&amp;"(NEW",TEXT('ACCESS EXPORT'!U1245," MM/DD/YYY)")),IF(AND(TODAY()-'ACCESS EXPORT'!U1245&gt;30,TODAY()&gt;0),UPPER(VLOOKUP(B1245,'ACCESS EXPORT'!$B:$P,15,FALSE)))))),IF('ACCESS EXPORT'!Y1245&lt;&gt;"",UPPER(CONCATENATE(UPPER(VLOOKUP(B1245,'ACCESS EXPORT'!$B:$P,15,FALSE)),""&amp;CHAR(10)&amp;"(Transfer Out",TEXT('ACCESS EXPORT'!Y1245," MM/DD/YYY)"))),IF('ACCESS EXPORT'!X1245&lt;&gt;"",UPPER(CONCATENATE(UPPER(VLOOKUP(B1245,'ACCESS EXPORT'!$B:$P,15,FALSE)),""&amp;CHAR(10)&amp;"(Transfer In",TEXT('ACCESS EXPORT'!X1245," MM/DD/YYY)"))))))</f>
        <v>BADILLO, RAUL</v>
      </c>
      <c r="O1245" s="4" t="str">
        <f>_xlfn.IFNA(VLOOKUP(B1245,'ACCESS EXPORT'!$B:$Q,16,FALSE),"")</f>
        <v>MD</v>
      </c>
      <c r="P1245" s="4" t="str">
        <f>_xlfn.IFNA(VLOOKUP(B1245,'ACCESS EXPORT'!B:W,22,FALSE),"-")</f>
        <v>1346402732</v>
      </c>
      <c r="Q1245" s="4" t="str">
        <f>_xlfn.IFNA(VLOOKUP(A1245,'ACCESS EXPORT'!$A:$AG,33,0),"-")</f>
        <v>Alejandra Torres</v>
      </c>
      <c r="R1245" s="4" t="str">
        <f>_xlfn.IFNA(VLOOKUP(A1245,'ACCESS EXPORT'!$A:$AH,34,0),"-")</f>
        <v>Carol Shane</v>
      </c>
      <c r="S1245" s="4" t="str">
        <f>_xlfn.IFNA(VLOOKUP(A1245,'ACCESS EXPORT'!$A:$AI,35,0),"-")</f>
        <v>Kikzeny Cartagena</v>
      </c>
      <c r="T1245" s="4" t="str">
        <f>_xlfn.IFNA(VLOOKUP(A1245,'ACCESS EXPORT'!$A:$AJ,36,0),"-")</f>
        <v>TBD</v>
      </c>
      <c r="U1245" s="4" t="str">
        <f>_xlfn.IFNA(VLOOKUP(A1245,'ACCESS EXPORT'!$A:$AK,37,0),"-")</f>
        <v>athena</v>
      </c>
      <c r="V1245" s="4" t="str">
        <f>_xlfn.IFNA(VLOOKUP(A1245,'ACCESS EXPORT'!$A:$AL,38,0),"-")</f>
        <v>FHMG_CENTRAL FL HEPA _E ORL</v>
      </c>
      <c r="W1245" s="4" t="str">
        <f>_xlfn.IFNA(VLOOKUP(A1245,'ACCESS EXPORT'!$A:$AM,39,0),"-")</f>
        <v/>
      </c>
      <c r="X1245" s="4" t="str">
        <f>_xlfn.IFNA(VLOOKUP(A1245,'ACCESS EXPORT'!$A:$AN,40,0),"-")</f>
        <v>John Del Rio / Shahla Cedeno</v>
      </c>
      <c r="Y1245" s="26" t="str">
        <f>_xlfn.IFNA(VLOOKUP(A1245,'ACCESS EXPORT'!A:AO,41,0),"")</f>
        <v>Jose Anderson</v>
      </c>
      <c r="Z1245" s="26" t="str">
        <f>_xlfn.IFNA(VLOOKUP(A1245,'ACCESS EXPORT'!A:AP,42,0),"")</f>
        <v>Varuna Singh</v>
      </c>
      <c r="AA1245" s="26" t="str">
        <f>_xlfn.IFNA(VLOOKUP(A1245,'ACCESS EXPORT'!A:AQ,43,0),"")</f>
        <v>Tricia Greco</v>
      </c>
    </row>
    <row r="1246" spans="1:27" ht="18.75" x14ac:dyDescent="0.25">
      <c r="A1246" s="33">
        <v>149</v>
      </c>
      <c r="B1246" s="10">
        <v>1958</v>
      </c>
      <c r="C1246" s="7" t="str">
        <f ca="1">IFERROR(UPPER(IF(AND('ACCESS EXPORT'!AA1246="",'ACCESS EXPORT'!Z1246=""),VLOOKUP(A1246,'ACCESS EXPORT'!$A:$AF,32,FALSE),(IF('ACCESS EXPORT'!AA1246&lt;&gt;"",CONCATENATE(VLOOKUP(A1246,'ACCESS EXPORT'!$A:$AF,32,FALSE)," (Closed",TEXT('ACCESS EXPORT'!AA1246," MM/DD/YYY)")),IF(TODAY()&lt;(('ACCESS EXPORT'!Z1246)+30),CONCATENATE(VLOOKUP(A1246,'ACCESS EXPORT'!$A:$AF,32,FALSE)," (Opens",TEXT('ACCESS EXPORT'!Z1246," MM/DD/YYY)")),VLOOKUP(A1246,'ACCESS EXPORT'!$A:$AF,32,FALSE)))))),"-")</f>
        <v>ADVENTHEALTH MEDICAL GROUP GASTROENTEROLOGY AND HEPATOLOGY AT CENTER FOR HEALTH &amp; WELLBEING</v>
      </c>
      <c r="D1246" s="3" t="str">
        <f ca="1">IFERROR(UPPER(IF(AND('ACCESS EXPORT'!AA1246="",'ACCESS EXPORT'!Z1246=""),VLOOKUP(A1246,'ACCESS EXPORT'!$A:$AF,28,FALSE),(IF('ACCESS EXPORT'!AA1246&lt;&gt;"",CONCATENATE(VLOOKUP(A1246,'ACCESS EXPORT'!$A:$AF,28,FALSE)," (Closed",TEXT('ACCESS EXPORT'!AA1246," MM/DD/YYY)")),IF(TODAY()&lt;(('ACCESS EXPORT'!Z1246)+30),CONCATENATE(VLOOKUP(A1246,'ACCESS EXPORT'!$A:$AF,28,FALSE)," (Opens",TEXT('ACCESS EXPORT'!Z1246," MM/DD/YYY)")),VLOOKUP(A1246,'ACCESS EXPORT'!$A:$AF,28,FALSE)))))),"-")</f>
        <v>CENTRAL FLORIDA HEPATOLOGY &amp; GASTROENTEROLOGY - WINTER PARK</v>
      </c>
      <c r="E1246" s="3" t="str">
        <f>VLOOKUP($A1246,'ACCESS EXPORT'!$A:$AF,3,FALSE)</f>
        <v>8420</v>
      </c>
      <c r="F1246" s="3" t="str">
        <f>UPPER(CONCATENATE(VLOOKUP(A1246,'ACCESS EXPORT'!$A:$AF,4,FALSE)," ",VLOOKUP(A1246,'ACCESS EXPORT'!$A:$AF,5,FALSE)," ",VLOOKUP(A1246,'ACCESS EXPORT'!$A:$AF,6,FALSE)," ",VLOOKUP(A1246,'ACCESS EXPORT'!$A:$AA,7,FALSE)," ",VLOOKUP(A1246,'ACCESS EXPORT'!$A:$AA,8,FALSE)))</f>
        <v>2005 MIZELL AVE. SUITE 2100 WINTER PARK FL 32792</v>
      </c>
      <c r="G1246" s="4" t="str">
        <f>UPPER(VLOOKUP($A1246,'ACCESS EXPORT'!$A:$AF,9,FALSE))</f>
        <v>ORANGE</v>
      </c>
      <c r="H1246" s="4" t="str">
        <f>_xlfn.IFNA(VLOOKUP($B1246,'ACCESS EXPORT'!$B:$J,9,FALSE),"")</f>
        <v>Central</v>
      </c>
      <c r="I1246" s="3" t="str">
        <f>CONCATENATE("(P)",VLOOKUP($A1246,'ACCESS EXPORT'!$A:$AF,11,FALSE)," (F)",VLOOKUP($A1246,'ACCESS EXPORT'!$A:$AF,29,FALSE))</f>
        <v>(P)(407) 646-7015 (F)(407) 646-7935</v>
      </c>
      <c r="J1246" s="4" t="str">
        <f>UPPER(VLOOKUP($A1246,'ACCESS EXPORT'!$A:$AF,12,FALSE))</f>
        <v>GASTROENTEROLOGY</v>
      </c>
      <c r="K1246" s="4" t="str">
        <f>UPPER(VLOOKUP($A1246,'ACCESS EXPORT'!$A:$AF,13,FALSE))</f>
        <v>SCOTT HILL</v>
      </c>
      <c r="L1246" s="3" t="str">
        <f>IF(AND(VLOOKUP(A1246,'ACCESS EXPORT'!A:AE,1,0),'ACCESS EXPORT'!N1246=""),UPPER(CONCATENATE('ACCESS EXPORT'!AE1246)),IF(VLOOKUP(A1246,'ACCESS EXPORT'!A:AE,1,0),UPPER(CONCATENATE('ACCESS EXPORT'!N1246," "&amp;CHAR(10),'ACCESS EXPORT'!AE1246))))</f>
        <v xml:space="preserve">MICHELL ATHANASE 
</v>
      </c>
      <c r="M1246" s="4" t="str">
        <f>UPPER(VLOOKUP($A1246,'ACCESS EXPORT'!$A:$O,15,FALSE))</f>
        <v>CYNTHIA NIEVES (PM)</v>
      </c>
      <c r="N1246" s="4" t="str">
        <f ca="1">IF(AND('ACCESS EXPORT'!X1246="",'ACCESS EXPORT'!Y1246=""),IF('ACCESS EXPORT'!V1246&lt;&gt;"",(IF(TODAY()-'ACCESS EXPORT'!V1246&gt;=-60,UPPER(CONCATENATE(VLOOKUP(B1246,'ACCESS EXPORT'!$B:$P,15,FALSE),""&amp;CHAR(10)&amp;"(SEP",TEXT('ACCESS EXPORT'!V1246," MM/DD/YYY)"))),IF(TODAY()-'ACCESS EXPORT'!V1246&lt;0,UPPER(VLOOKUP(B1246,'ACCESS EXPORT'!$B:$P,15,FALSE)),UPPER(VLOOKUP(B1246,'ACCESS EXPORT'!$B:$P,15,FALSE))))),IF('ACCESS EXPORT'!U1246="",UPPER(VLOOKUP(B1246,'ACCESS EXPORT'!$B:$P,15,FALSE)),IF(TODAY()-'ACCESS EXPORT'!U1246&lt;=30,CONCATENATE(UPPER(VLOOKUP(B1246,'ACCESS EXPORT'!$B:$P,15,FALSE)),""&amp;CHAR(10)&amp;"(NEW",TEXT('ACCESS EXPORT'!U1246," MM/DD/YYY)")),IF(AND(TODAY()-'ACCESS EXPORT'!U1246&gt;30,TODAY()&gt;0),UPPER(VLOOKUP(B1246,'ACCESS EXPORT'!$B:$P,15,FALSE)))))),IF('ACCESS EXPORT'!Y1246&lt;&gt;"",UPPER(CONCATENATE(UPPER(VLOOKUP(B1246,'ACCESS EXPORT'!$B:$P,15,FALSE)),""&amp;CHAR(10)&amp;"(Transfer Out",TEXT('ACCESS EXPORT'!Y1246," MM/DD/YYY)"))),IF('ACCESS EXPORT'!X1246&lt;&gt;"",UPPER(CONCATENATE(UPPER(VLOOKUP(B1246,'ACCESS EXPORT'!$B:$P,15,FALSE)),""&amp;CHAR(10)&amp;"(Transfer In",TEXT('ACCESS EXPORT'!X1246," MM/DD/YYY)"))))))</f>
        <v>BADILLO, RAUL</v>
      </c>
      <c r="O1246" s="4" t="str">
        <f>_xlfn.IFNA(VLOOKUP(B1246,'ACCESS EXPORT'!$B:$Q,16,FALSE),"")</f>
        <v>MD</v>
      </c>
      <c r="P1246" s="4" t="str">
        <f>_xlfn.IFNA(VLOOKUP(B1246,'ACCESS EXPORT'!B:W,22,FALSE),"-")</f>
        <v>1346402732</v>
      </c>
      <c r="Q1246" s="4" t="str">
        <f>_xlfn.IFNA(VLOOKUP(A1246,'ACCESS EXPORT'!$A:$AG,33,0),"-")</f>
        <v>Aldis Leonardo</v>
      </c>
      <c r="R1246" s="4" t="str">
        <f>_xlfn.IFNA(VLOOKUP(A1246,'ACCESS EXPORT'!$A:$AH,34,0),"-")</f>
        <v>Carol Shane</v>
      </c>
      <c r="S1246" s="4" t="str">
        <f>_xlfn.IFNA(VLOOKUP(A1246,'ACCESS EXPORT'!$A:$AI,35,0),"-")</f>
        <v>Kikzeny Cartagena</v>
      </c>
      <c r="T1246" s="4" t="str">
        <f>_xlfn.IFNA(VLOOKUP(A1246,'ACCESS EXPORT'!$A:$AJ,36,0),"-")</f>
        <v>TBD</v>
      </c>
      <c r="U1246" s="4" t="str">
        <f>_xlfn.IFNA(VLOOKUP(A1246,'ACCESS EXPORT'!$A:$AK,37,0),"-")</f>
        <v>athena</v>
      </c>
      <c r="V1246" s="4" t="str">
        <f>_xlfn.IFNA(VLOOKUP(A1246,'ACCESS EXPORT'!$A:$AL,38,0),"-")</f>
        <v>FHMG_CENTRAL FL HEPA_WP</v>
      </c>
      <c r="W1246" s="4" t="str">
        <f>_xlfn.IFNA(VLOOKUP(A1246,'ACCESS EXPORT'!$A:$AM,39,0),"-")</f>
        <v/>
      </c>
      <c r="X1246" s="4" t="str">
        <f>_xlfn.IFNA(VLOOKUP(A1246,'ACCESS EXPORT'!$A:$AN,40,0),"-")</f>
        <v>John Del Rio / Shahla Cedeno</v>
      </c>
      <c r="Y1246" s="26" t="str">
        <f>_xlfn.IFNA(VLOOKUP(A1246,'ACCESS EXPORT'!A:AO,41,0),"")</f>
        <v>Jose Anderson</v>
      </c>
      <c r="Z1246" s="26" t="str">
        <f>_xlfn.IFNA(VLOOKUP(A1246,'ACCESS EXPORT'!A:AP,42,0),"")</f>
        <v>Varuna Singh</v>
      </c>
      <c r="AA1246" s="26" t="str">
        <f>_xlfn.IFNA(VLOOKUP(A1246,'ACCESS EXPORT'!A:AQ,43,0),"")</f>
        <v>Tricia Greco</v>
      </c>
    </row>
    <row r="1247" spans="1:27" ht="18.75" x14ac:dyDescent="0.25">
      <c r="A1247" s="33">
        <v>326</v>
      </c>
      <c r="B1247" s="10">
        <v>1318</v>
      </c>
      <c r="C1247" s="7" t="str">
        <f ca="1">IFERROR(UPPER(IF(AND('ACCESS EXPORT'!AA1247="",'ACCESS EXPORT'!Z1247=""),VLOOKUP(A1247,'ACCESS EXPORT'!$A:$AF,32,FALSE),(IF('ACCESS EXPORT'!AA1247&lt;&gt;"",CONCATENATE(VLOOKUP(A1247,'ACCESS EXPORT'!$A:$AF,32,FALSE)," (Closed",TEXT('ACCESS EXPORT'!AA1247," MM/DD/YYY)")),IF(TODAY()&lt;(('ACCESS EXPORT'!Z1247)+30),CONCATENATE(VLOOKUP(A1247,'ACCESS EXPORT'!$A:$AF,32,FALSE)," (Opens",TEXT('ACCESS EXPORT'!Z1247," MM/DD/YYY)")),VLOOKUP(A1247,'ACCESS EXPORT'!$A:$AF,32,FALSE)))))),"-")</f>
        <v>ADVENTHEALTH MEDICAL GROUP PULMONOLOGY AT APOPKA</v>
      </c>
      <c r="D1247" s="3" t="str">
        <f ca="1">IFERROR(UPPER(IF(AND('ACCESS EXPORT'!AA1247="",'ACCESS EXPORT'!Z1247=""),VLOOKUP(A1247,'ACCESS EXPORT'!$A:$AF,28,FALSE),(IF('ACCESS EXPORT'!AA1247&lt;&gt;"",CONCATENATE(VLOOKUP(A1247,'ACCESS EXPORT'!$A:$AF,28,FALSE)," (Closed",TEXT('ACCESS EXPORT'!AA1247," MM/DD/YYY)")),IF(TODAY()&lt;(('ACCESS EXPORT'!Z1247)+30),CONCATENATE(VLOOKUP(A1247,'ACCESS EXPORT'!$A:$AF,28,FALSE)," (Opens",TEXT('ACCESS EXPORT'!Z1247," MM/DD/YYY)")),VLOOKUP(A1247,'ACCESS EXPORT'!$A:$AF,28,FALSE)))))),"-")</f>
        <v>CENTER FOR PULMONARY DISEASES</v>
      </c>
      <c r="E1247" s="3" t="str">
        <f>VLOOKUP($A1247,'ACCESS EXPORT'!$A:$AF,3,FALSE)</f>
        <v>8430</v>
      </c>
      <c r="F1247" s="3" t="str">
        <f>UPPER(CONCATENATE(VLOOKUP(A1247,'ACCESS EXPORT'!$A:$AF,4,FALSE)," ",VLOOKUP(A1247,'ACCESS EXPORT'!$A:$AF,5,FALSE)," ",VLOOKUP(A1247,'ACCESS EXPORT'!$A:$AF,6,FALSE)," ",VLOOKUP(A1247,'ACCESS EXPORT'!$A:$AA,7,FALSE)," ",VLOOKUP(A1247,'ACCESS EXPORT'!$A:$AA,8,FALSE)))</f>
        <v>2100 OCOEE-APOPKA RD SUITE 040 APOPKA FL 32703</v>
      </c>
      <c r="G1247" s="4" t="str">
        <f>UPPER(VLOOKUP($A1247,'ACCESS EXPORT'!$A:$AF,9,FALSE))</f>
        <v>ORANGE</v>
      </c>
      <c r="H1247" s="4" t="str">
        <f>_xlfn.IFNA(VLOOKUP($B1247,'ACCESS EXPORT'!$B:$J,9,FALSE),"")</f>
        <v>HB</v>
      </c>
      <c r="I1247" s="3" t="str">
        <f>CONCATENATE("(P)",VLOOKUP($A1247,'ACCESS EXPORT'!$A:$AF,11,FALSE)," (F)",VLOOKUP($A1247,'ACCESS EXPORT'!$A:$AF,29,FALSE))</f>
        <v>(P)(407) 609-7365 (F)(407) 609-7366</v>
      </c>
      <c r="J1247" s="4" t="str">
        <f>UPPER(VLOOKUP($A1247,'ACCESS EXPORT'!$A:$AF,12,FALSE))</f>
        <v>PULMONARY</v>
      </c>
      <c r="K1247" s="4" t="str">
        <f>UPPER(VLOOKUP($A1247,'ACCESS EXPORT'!$A:$AF,13,FALSE))</f>
        <v>WILLIAM WINDER</v>
      </c>
      <c r="L1247" s="3" t="str">
        <f>IF(AND(VLOOKUP(A1247,'ACCESS EXPORT'!A:AE,1,0),'ACCESS EXPORT'!N1247=""),UPPER(CONCATENATE('ACCESS EXPORT'!AE1247)),IF(VLOOKUP(A1247,'ACCESS EXPORT'!A:AE,1,0),UPPER(CONCATENATE('ACCESS EXPORT'!N1247," "&amp;CHAR(10),'ACCESS EXPORT'!AE1247))))</f>
        <v xml:space="preserve">AMBER MODANI 
</v>
      </c>
      <c r="M1247" s="4" t="str">
        <f>UPPER(VLOOKUP($A1247,'ACCESS EXPORT'!$A:$O,15,FALSE))</f>
        <v>SHERONDA WRIGHT (PM)</v>
      </c>
      <c r="N1247" s="4" t="str">
        <f ca="1">IF(AND('ACCESS EXPORT'!X1247="",'ACCESS EXPORT'!Y1247=""),IF('ACCESS EXPORT'!V1247&lt;&gt;"",(IF(TODAY()-'ACCESS EXPORT'!V1247&gt;=-60,UPPER(CONCATENATE(VLOOKUP(B1247,'ACCESS EXPORT'!$B:$P,15,FALSE),""&amp;CHAR(10)&amp;"(SEP",TEXT('ACCESS EXPORT'!V1247," MM/DD/YYY)"))),IF(TODAY()-'ACCESS EXPORT'!V1247&lt;0,UPPER(VLOOKUP(B1247,'ACCESS EXPORT'!$B:$P,15,FALSE)),UPPER(VLOOKUP(B1247,'ACCESS EXPORT'!$B:$P,15,FALSE))))),IF('ACCESS EXPORT'!U1247="",UPPER(VLOOKUP(B1247,'ACCESS EXPORT'!$B:$P,15,FALSE)),IF(TODAY()-'ACCESS EXPORT'!U1247&lt;=30,CONCATENATE(UPPER(VLOOKUP(B1247,'ACCESS EXPORT'!$B:$P,15,FALSE)),""&amp;CHAR(10)&amp;"(NEW",TEXT('ACCESS EXPORT'!U1247," MM/DD/YYY)")),IF(AND(TODAY()-'ACCESS EXPORT'!U1247&gt;30,TODAY()&gt;0),UPPER(VLOOKUP(B1247,'ACCESS EXPORT'!$B:$P,15,FALSE)))))),IF('ACCESS EXPORT'!Y1247&lt;&gt;"",UPPER(CONCATENATE(UPPER(VLOOKUP(B1247,'ACCESS EXPORT'!$B:$P,15,FALSE)),""&amp;CHAR(10)&amp;"(Transfer Out",TEXT('ACCESS EXPORT'!Y1247," MM/DD/YYY)"))),IF('ACCESS EXPORT'!X1247&lt;&gt;"",UPPER(CONCATENATE(UPPER(VLOOKUP(B1247,'ACCESS EXPORT'!$B:$P,15,FALSE)),""&amp;CHAR(10)&amp;"(Transfer In",TEXT('ACCESS EXPORT'!X1247," MM/DD/YYY)"))))))</f>
        <v>BEHNIA, MEHRDAD</v>
      </c>
      <c r="O1247" s="4" t="str">
        <f>_xlfn.IFNA(VLOOKUP(B1247,'ACCESS EXPORT'!$B:$Q,16,FALSE),"")</f>
        <v>MD</v>
      </c>
      <c r="P1247" s="4" t="str">
        <f>_xlfn.IFNA(VLOOKUP(B1247,'ACCESS EXPORT'!B:W,22,FALSE),"-")</f>
        <v>1134101413</v>
      </c>
      <c r="Q1247" s="4" t="str">
        <f>_xlfn.IFNA(VLOOKUP(A1247,'ACCESS EXPORT'!$A:$AG,33,0),"-")</f>
        <v>Quamirah Denson</v>
      </c>
      <c r="R1247" s="4" t="str">
        <f>_xlfn.IFNA(VLOOKUP(A1247,'ACCESS EXPORT'!$A:$AH,34,0),"-")</f>
        <v>Linda Hopkins</v>
      </c>
      <c r="S1247" s="4" t="str">
        <f>_xlfn.IFNA(VLOOKUP(A1247,'ACCESS EXPORT'!$A:$AI,35,0),"-")</f>
        <v>James Agee</v>
      </c>
      <c r="T1247" s="4" t="str">
        <f>_xlfn.IFNA(VLOOKUP(A1247,'ACCESS EXPORT'!$A:$AJ,36,0),"-")</f>
        <v>Sorangia Jean-Francois</v>
      </c>
      <c r="U1247" s="4" t="str">
        <f>_xlfn.IFNA(VLOOKUP(A1247,'ACCESS EXPORT'!$A:$AK,37,0),"-")</f>
        <v>athena</v>
      </c>
      <c r="V1247" s="4" t="str">
        <f>_xlfn.IFNA(VLOOKUP(A1247,'ACCESS EXPORT'!$A:$AL,38,0),"-")</f>
        <v>FHMG_CTR PULM DISEASES</v>
      </c>
      <c r="W1247" s="4" t="str">
        <f>_xlfn.IFNA(VLOOKUP(A1247,'ACCESS EXPORT'!$A:$AM,39,0),"-")</f>
        <v/>
      </c>
      <c r="X1247" s="4" t="str">
        <f>_xlfn.IFNA(VLOOKUP(A1247,'ACCESS EXPORT'!$A:$AN,40,0),"-")</f>
        <v>Tiffany Palmer / John Hill</v>
      </c>
      <c r="Y1247" s="26" t="str">
        <f>_xlfn.IFNA(VLOOKUP(A1247,'ACCESS EXPORT'!A:AO,41,0),"")</f>
        <v>Kristin Miller</v>
      </c>
      <c r="Z1247" s="26" t="str">
        <f>_xlfn.IFNA(VLOOKUP(A1247,'ACCESS EXPORT'!A:AP,42,0),"")</f>
        <v>Quisha Moorer</v>
      </c>
      <c r="AA1247" s="26" t="str">
        <f>_xlfn.IFNA(VLOOKUP(A1247,'ACCESS EXPORT'!A:AQ,43,0),"")</f>
        <v>Carl Pfeiffer</v>
      </c>
    </row>
    <row r="1248" spans="1:27" ht="18.75" x14ac:dyDescent="0.25">
      <c r="A1248" s="33">
        <v>326</v>
      </c>
      <c r="B1248" s="10">
        <v>1305</v>
      </c>
      <c r="C1248" s="7" t="str">
        <f ca="1">IFERROR(UPPER(IF(AND('ACCESS EXPORT'!AA1248="",'ACCESS EXPORT'!Z1248=""),VLOOKUP(A1248,'ACCESS EXPORT'!$A:$AF,32,FALSE),(IF('ACCESS EXPORT'!AA1248&lt;&gt;"",CONCATENATE(VLOOKUP(A1248,'ACCESS EXPORT'!$A:$AF,32,FALSE)," (Closed",TEXT('ACCESS EXPORT'!AA1248," MM/DD/YYY)")),IF(TODAY()&lt;(('ACCESS EXPORT'!Z1248)+30),CONCATENATE(VLOOKUP(A1248,'ACCESS EXPORT'!$A:$AF,32,FALSE)," (Opens",TEXT('ACCESS EXPORT'!Z1248," MM/DD/YYY)")),VLOOKUP(A1248,'ACCESS EXPORT'!$A:$AF,32,FALSE)))))),"-")</f>
        <v>ADVENTHEALTH MEDICAL GROUP PULMONOLOGY AT APOPKA</v>
      </c>
      <c r="D1248" s="3" t="str">
        <f ca="1">IFERROR(UPPER(IF(AND('ACCESS EXPORT'!AA1248="",'ACCESS EXPORT'!Z1248=""),VLOOKUP(A1248,'ACCESS EXPORT'!$A:$AF,28,FALSE),(IF('ACCESS EXPORT'!AA1248&lt;&gt;"",CONCATENATE(VLOOKUP(A1248,'ACCESS EXPORT'!$A:$AF,28,FALSE)," (Closed",TEXT('ACCESS EXPORT'!AA1248," MM/DD/YYY)")),IF(TODAY()&lt;(('ACCESS EXPORT'!Z1248)+30),CONCATENATE(VLOOKUP(A1248,'ACCESS EXPORT'!$A:$AF,28,FALSE)," (Opens",TEXT('ACCESS EXPORT'!Z1248," MM/DD/YYY)")),VLOOKUP(A1248,'ACCESS EXPORT'!$A:$AF,28,FALSE)))))),"-")</f>
        <v>CENTER FOR PULMONARY DISEASES</v>
      </c>
      <c r="E1248" s="3" t="str">
        <f>VLOOKUP($A1248,'ACCESS EXPORT'!$A:$AF,3,FALSE)</f>
        <v>8430</v>
      </c>
      <c r="F1248" s="3" t="str">
        <f>UPPER(CONCATENATE(VLOOKUP(A1248,'ACCESS EXPORT'!$A:$AF,4,FALSE)," ",VLOOKUP(A1248,'ACCESS EXPORT'!$A:$AF,5,FALSE)," ",VLOOKUP(A1248,'ACCESS EXPORT'!$A:$AF,6,FALSE)," ",VLOOKUP(A1248,'ACCESS EXPORT'!$A:$AA,7,FALSE)," ",VLOOKUP(A1248,'ACCESS EXPORT'!$A:$AA,8,FALSE)))</f>
        <v>2100 OCOEE-APOPKA RD SUITE 040 APOPKA FL 32703</v>
      </c>
      <c r="G1248" s="4" t="str">
        <f>UPPER(VLOOKUP($A1248,'ACCESS EXPORT'!$A:$AF,9,FALSE))</f>
        <v>ORANGE</v>
      </c>
      <c r="H1248" s="4" t="str">
        <f>_xlfn.IFNA(VLOOKUP($B1248,'ACCESS EXPORT'!$B:$J,9,FALSE),"")</f>
        <v>HB</v>
      </c>
      <c r="I1248" s="3" t="str">
        <f>CONCATENATE("(P)",VLOOKUP($A1248,'ACCESS EXPORT'!$A:$AF,11,FALSE)," (F)",VLOOKUP($A1248,'ACCESS EXPORT'!$A:$AF,29,FALSE))</f>
        <v>(P)(407) 609-7365 (F)(407) 609-7366</v>
      </c>
      <c r="J1248" s="4" t="str">
        <f>UPPER(VLOOKUP($A1248,'ACCESS EXPORT'!$A:$AF,12,FALSE))</f>
        <v>PULMONARY</v>
      </c>
      <c r="K1248" s="4" t="str">
        <f>UPPER(VLOOKUP($A1248,'ACCESS EXPORT'!$A:$AF,13,FALSE))</f>
        <v>WILLIAM WINDER</v>
      </c>
      <c r="L1248" s="3" t="str">
        <f>IF(AND(VLOOKUP(A1248,'ACCESS EXPORT'!A:AE,1,0),'ACCESS EXPORT'!N1248=""),UPPER(CONCATENATE('ACCESS EXPORT'!AE1248)),IF(VLOOKUP(A1248,'ACCESS EXPORT'!A:AE,1,0),UPPER(CONCATENATE('ACCESS EXPORT'!N1248," "&amp;CHAR(10),'ACCESS EXPORT'!AE1248))))</f>
        <v xml:space="preserve">AMBER MODANI 
</v>
      </c>
      <c r="M1248" s="4" t="str">
        <f>UPPER(VLOOKUP($A1248,'ACCESS EXPORT'!$A:$O,15,FALSE))</f>
        <v>SHERONDA WRIGHT (PM)</v>
      </c>
      <c r="N1248" s="4" t="str">
        <f ca="1">IF(AND('ACCESS EXPORT'!X1248="",'ACCESS EXPORT'!Y1248=""),IF('ACCESS EXPORT'!V1248&lt;&gt;"",(IF(TODAY()-'ACCESS EXPORT'!V1248&gt;=-60,UPPER(CONCATENATE(VLOOKUP(B1248,'ACCESS EXPORT'!$B:$P,15,FALSE),""&amp;CHAR(10)&amp;"(SEP",TEXT('ACCESS EXPORT'!V1248," MM/DD/YYY)"))),IF(TODAY()-'ACCESS EXPORT'!V1248&lt;0,UPPER(VLOOKUP(B1248,'ACCESS EXPORT'!$B:$P,15,FALSE)),UPPER(VLOOKUP(B1248,'ACCESS EXPORT'!$B:$P,15,FALSE))))),IF('ACCESS EXPORT'!U1248="",UPPER(VLOOKUP(B1248,'ACCESS EXPORT'!$B:$P,15,FALSE)),IF(TODAY()-'ACCESS EXPORT'!U1248&lt;=30,CONCATENATE(UPPER(VLOOKUP(B1248,'ACCESS EXPORT'!$B:$P,15,FALSE)),""&amp;CHAR(10)&amp;"(NEW",TEXT('ACCESS EXPORT'!U1248," MM/DD/YYY)")),IF(AND(TODAY()-'ACCESS EXPORT'!U1248&gt;30,TODAY()&gt;0),UPPER(VLOOKUP(B1248,'ACCESS EXPORT'!$B:$P,15,FALSE)))))),IF('ACCESS EXPORT'!Y1248&lt;&gt;"",UPPER(CONCATENATE(UPPER(VLOOKUP(B1248,'ACCESS EXPORT'!$B:$P,15,FALSE)),""&amp;CHAR(10)&amp;"(Transfer Out",TEXT('ACCESS EXPORT'!Y1248," MM/DD/YYY)"))),IF('ACCESS EXPORT'!X1248&lt;&gt;"",UPPER(CONCATENATE(UPPER(VLOOKUP(B1248,'ACCESS EXPORT'!$B:$P,15,FALSE)),""&amp;CHAR(10)&amp;"(Transfer In",TEXT('ACCESS EXPORT'!X1248," MM/DD/YYY)"))))))</f>
        <v>OLIVEIRA, EDUARDO C.</v>
      </c>
      <c r="O1248" s="4" t="str">
        <f>_xlfn.IFNA(VLOOKUP(B1248,'ACCESS EXPORT'!$B:$Q,16,FALSE),"")</f>
        <v>MD</v>
      </c>
      <c r="P1248" s="4" t="str">
        <f>_xlfn.IFNA(VLOOKUP(B1248,'ACCESS EXPORT'!B:W,22,FALSE),"-")</f>
        <v>1285694562</v>
      </c>
      <c r="Q1248" s="4" t="str">
        <f>_xlfn.IFNA(VLOOKUP(A1248,'ACCESS EXPORT'!$A:$AG,33,0),"-")</f>
        <v>Quamirah Denson</v>
      </c>
      <c r="R1248" s="4" t="str">
        <f>_xlfn.IFNA(VLOOKUP(A1248,'ACCESS EXPORT'!$A:$AH,34,0),"-")</f>
        <v>Linda Hopkins</v>
      </c>
      <c r="S1248" s="4" t="str">
        <f>_xlfn.IFNA(VLOOKUP(A1248,'ACCESS EXPORT'!$A:$AI,35,0),"-")</f>
        <v>James Agee</v>
      </c>
      <c r="T1248" s="4" t="str">
        <f>_xlfn.IFNA(VLOOKUP(A1248,'ACCESS EXPORT'!$A:$AJ,36,0),"-")</f>
        <v>Sorangia Jean-Francois</v>
      </c>
      <c r="U1248" s="4" t="str">
        <f>_xlfn.IFNA(VLOOKUP(A1248,'ACCESS EXPORT'!$A:$AK,37,0),"-")</f>
        <v>athena</v>
      </c>
      <c r="V1248" s="4" t="str">
        <f>_xlfn.IFNA(VLOOKUP(A1248,'ACCESS EXPORT'!$A:$AL,38,0),"-")</f>
        <v>FHMG_CTR PULM DISEASES</v>
      </c>
      <c r="W1248" s="4" t="str">
        <f>_xlfn.IFNA(VLOOKUP(A1248,'ACCESS EXPORT'!$A:$AM,39,0),"-")</f>
        <v/>
      </c>
      <c r="X1248" s="4" t="str">
        <f>_xlfn.IFNA(VLOOKUP(A1248,'ACCESS EXPORT'!$A:$AN,40,0),"-")</f>
        <v>Tiffany Palmer / John Hill</v>
      </c>
      <c r="Y1248" s="26" t="str">
        <f>_xlfn.IFNA(VLOOKUP(A1248,'ACCESS EXPORT'!A:AO,41,0),"")</f>
        <v>Kristin Miller</v>
      </c>
      <c r="Z1248" s="26" t="str">
        <f>_xlfn.IFNA(VLOOKUP(A1248,'ACCESS EXPORT'!A:AP,42,0),"")</f>
        <v>Quisha Moorer</v>
      </c>
      <c r="AA1248" s="26" t="str">
        <f>_xlfn.IFNA(VLOOKUP(A1248,'ACCESS EXPORT'!A:AQ,43,0),"")</f>
        <v>Carl Pfeiffer</v>
      </c>
    </row>
    <row r="1249" spans="1:27" ht="18.75" x14ac:dyDescent="0.25">
      <c r="A1249" s="33">
        <v>133</v>
      </c>
      <c r="B1249" s="10">
        <v>1199</v>
      </c>
      <c r="C1249" s="7" t="str">
        <f ca="1">IFERROR(UPPER(IF(AND('ACCESS EXPORT'!AA1249="",'ACCESS EXPORT'!Z1249=""),VLOOKUP(A1249,'ACCESS EXPORT'!$A:$AF,32,FALSE),(IF('ACCESS EXPORT'!AA1249&lt;&gt;"",CONCATENATE(VLOOKUP(A1249,'ACCESS EXPORT'!$A:$AF,32,FALSE)," (Closed",TEXT('ACCESS EXPORT'!AA1249," MM/DD/YYY)")),IF(TODAY()&lt;(('ACCESS EXPORT'!Z1249)+30),CONCATENATE(VLOOKUP(A1249,'ACCESS EXPORT'!$A:$AF,32,FALSE)," (Opens",TEXT('ACCESS EXPORT'!Z1249," MM/DD/YYY)")),VLOOKUP(A1249,'ACCESS EXPORT'!$A:$AF,32,FALSE)))))),"-")</f>
        <v>ADVENTHEALTH MEDICAL GROUP GASTROENTEROLOGY AND HEPATOLOGY AT KISSIMMEE</v>
      </c>
      <c r="D1249" s="3" t="str">
        <f ca="1">IFERROR(UPPER(IF(AND('ACCESS EXPORT'!AA1249="",'ACCESS EXPORT'!Z1249=""),VLOOKUP(A1249,'ACCESS EXPORT'!$A:$AF,28,FALSE),(IF('ACCESS EXPORT'!AA1249&lt;&gt;"",CONCATENATE(VLOOKUP(A1249,'ACCESS EXPORT'!$A:$AF,28,FALSE)," (Closed",TEXT('ACCESS EXPORT'!AA1249," MM/DD/YYY)")),IF(TODAY()&lt;(('ACCESS EXPORT'!Z1249)+30),CONCATENATE(VLOOKUP(A1249,'ACCESS EXPORT'!$A:$AF,28,FALSE)," (Opens",TEXT('ACCESS EXPORT'!Z1249," MM/DD/YYY)")),VLOOKUP(A1249,'ACCESS EXPORT'!$A:$AF,28,FALSE)))))),"-")</f>
        <v>CENTRAL FLORIDA HEPATOLOGY &amp; GASTROENTEROLOGY - KISSIMMEE</v>
      </c>
      <c r="E1249" s="3" t="str">
        <f>VLOOKUP($A1249,'ACCESS EXPORT'!$A:$AF,3,FALSE)</f>
        <v>8440</v>
      </c>
      <c r="F1249" s="3" t="str">
        <f>UPPER(CONCATENATE(VLOOKUP(A1249,'ACCESS EXPORT'!$A:$AF,4,FALSE)," ",VLOOKUP(A1249,'ACCESS EXPORT'!$A:$AF,5,FALSE)," ",VLOOKUP(A1249,'ACCESS EXPORT'!$A:$AF,6,FALSE)," ",VLOOKUP(A1249,'ACCESS EXPORT'!$A:$AA,7,FALSE)," ",VLOOKUP(A1249,'ACCESS EXPORT'!$A:$AA,8,FALSE)))</f>
        <v>2400 N ORANGE BLOSSOM TRL SUITE 302 KISSIMMEE FL 34744</v>
      </c>
      <c r="G1249" s="4" t="str">
        <f>UPPER(VLOOKUP($A1249,'ACCESS EXPORT'!$A:$AF,9,FALSE))</f>
        <v>OSCEOLA</v>
      </c>
      <c r="H1249" s="4" t="str">
        <f>_xlfn.IFNA(VLOOKUP($B1249,'ACCESS EXPORT'!$B:$J,9,FALSE),"")</f>
        <v>SW</v>
      </c>
      <c r="I1249" s="3" t="str">
        <f>CONCATENATE("(P)",VLOOKUP($A1249,'ACCESS EXPORT'!$A:$AF,11,FALSE)," (F)",VLOOKUP($A1249,'ACCESS EXPORT'!$A:$AF,29,FALSE))</f>
        <v>(P)(407) 932-6193 (F)(407) 932-6194</v>
      </c>
      <c r="J1249" s="4" t="str">
        <f>UPPER(VLOOKUP($A1249,'ACCESS EXPORT'!$A:$AF,12,FALSE))</f>
        <v>GASTROENTEROLOGY</v>
      </c>
      <c r="K1249" s="4" t="str">
        <f>UPPER(VLOOKUP($A1249,'ACCESS EXPORT'!$A:$AF,13,FALSE))</f>
        <v>SCOTT HILL</v>
      </c>
      <c r="L1249" s="3" t="str">
        <f>IF(AND(VLOOKUP(A1249,'ACCESS EXPORT'!A:AE,1,0),'ACCESS EXPORT'!N1249=""),UPPER(CONCATENATE('ACCESS EXPORT'!AE1249)),IF(VLOOKUP(A1249,'ACCESS EXPORT'!A:AE,1,0),UPPER(CONCATENATE('ACCESS EXPORT'!N1249," "&amp;CHAR(10),'ACCESS EXPORT'!AE1249))))</f>
        <v xml:space="preserve">MICHELL ATHANASE 
</v>
      </c>
      <c r="M1249" s="4" t="str">
        <f>UPPER(VLOOKUP($A1249,'ACCESS EXPORT'!$A:$O,15,FALSE))</f>
        <v>CYNTHIA NIEVES (PM) / CRYSTAL SOTO (OS)</v>
      </c>
      <c r="N1249" s="4" t="str">
        <f ca="1">IF(AND('ACCESS EXPORT'!X1249="",'ACCESS EXPORT'!Y1249=""),IF('ACCESS EXPORT'!V1249&lt;&gt;"",(IF(TODAY()-'ACCESS EXPORT'!V1249&gt;=-60,UPPER(CONCATENATE(VLOOKUP(B1249,'ACCESS EXPORT'!$B:$P,15,FALSE),""&amp;CHAR(10)&amp;"(SEP",TEXT('ACCESS EXPORT'!V1249," MM/DD/YYY)"))),IF(TODAY()-'ACCESS EXPORT'!V1249&lt;0,UPPER(VLOOKUP(B1249,'ACCESS EXPORT'!$B:$P,15,FALSE)),UPPER(VLOOKUP(B1249,'ACCESS EXPORT'!$B:$P,15,FALSE))))),IF('ACCESS EXPORT'!U1249="",UPPER(VLOOKUP(B1249,'ACCESS EXPORT'!$B:$P,15,FALSE)),IF(TODAY()-'ACCESS EXPORT'!U1249&lt;=30,CONCATENATE(UPPER(VLOOKUP(B1249,'ACCESS EXPORT'!$B:$P,15,FALSE)),""&amp;CHAR(10)&amp;"(NEW",TEXT('ACCESS EXPORT'!U1249," MM/DD/YYY)")),IF(AND(TODAY()-'ACCESS EXPORT'!U1249&gt;30,TODAY()&gt;0),UPPER(VLOOKUP(B1249,'ACCESS EXPORT'!$B:$P,15,FALSE)))))),IF('ACCESS EXPORT'!Y1249&lt;&gt;"",UPPER(CONCATENATE(UPPER(VLOOKUP(B1249,'ACCESS EXPORT'!$B:$P,15,FALSE)),""&amp;CHAR(10)&amp;"(Transfer Out",TEXT('ACCESS EXPORT'!Y1249," MM/DD/YYY)"))),IF('ACCESS EXPORT'!X1249&lt;&gt;"",UPPER(CONCATENATE(UPPER(VLOOKUP(B1249,'ACCESS EXPORT'!$B:$P,15,FALSE)),""&amp;CHAR(10)&amp;"(Transfer In",TEXT('ACCESS EXPORT'!X1249," MM/DD/YYY)"))))))</f>
        <v>HARRIS, JULIET</v>
      </c>
      <c r="O1249" s="4" t="str">
        <f>_xlfn.IFNA(VLOOKUP(B1249,'ACCESS EXPORT'!$B:$Q,16,FALSE),"")</f>
        <v>APRN</v>
      </c>
      <c r="P1249" s="4" t="str">
        <f>_xlfn.IFNA(VLOOKUP(B1249,'ACCESS EXPORT'!B:W,22,FALSE),"-")</f>
        <v>1568695419</v>
      </c>
      <c r="Q1249" s="4" t="str">
        <f>_xlfn.IFNA(VLOOKUP(A1249,'ACCESS EXPORT'!$A:$AG,33,0),"-")</f>
        <v>Amanda Hernandez</v>
      </c>
      <c r="R1249" s="4" t="str">
        <f>_xlfn.IFNA(VLOOKUP(A1249,'ACCESS EXPORT'!$A:$AH,34,0),"-")</f>
        <v>Carol Shane</v>
      </c>
      <c r="S1249" s="4" t="str">
        <f>_xlfn.IFNA(VLOOKUP(A1249,'ACCESS EXPORT'!$A:$AI,35,0),"-")</f>
        <v>Kikzeny Cartagena</v>
      </c>
      <c r="T1249" s="4" t="str">
        <f>_xlfn.IFNA(VLOOKUP(A1249,'ACCESS EXPORT'!$A:$AJ,36,0),"-")</f>
        <v>TBD</v>
      </c>
      <c r="U1249" s="4" t="str">
        <f>_xlfn.IFNA(VLOOKUP(A1249,'ACCESS EXPORT'!$A:$AK,37,0),"-")</f>
        <v>athena</v>
      </c>
      <c r="V1249" s="4" t="str">
        <f>_xlfn.IFNA(VLOOKUP(A1249,'ACCESS EXPORT'!$A:$AL,38,0),"-")</f>
        <v>FHMG_CENTRAL FL HEPA_KIS</v>
      </c>
      <c r="W1249" s="4" t="str">
        <f>_xlfn.IFNA(VLOOKUP(A1249,'ACCESS EXPORT'!$A:$AM,39,0),"-")</f>
        <v/>
      </c>
      <c r="X1249" s="4" t="str">
        <f>_xlfn.IFNA(VLOOKUP(A1249,'ACCESS EXPORT'!$A:$AN,40,0),"-")</f>
        <v>John Del Rio / Shahla Cedeno</v>
      </c>
      <c r="Y1249" s="26" t="str">
        <f>_xlfn.IFNA(VLOOKUP(A1249,'ACCESS EXPORT'!A:AO,41,0),"")</f>
        <v>Jose Anderson</v>
      </c>
      <c r="Z1249" s="26" t="str">
        <f>_xlfn.IFNA(VLOOKUP(A1249,'ACCESS EXPORT'!A:AP,42,0),"")</f>
        <v>Varuna Singh</v>
      </c>
      <c r="AA1249" s="26" t="str">
        <f>_xlfn.IFNA(VLOOKUP(A1249,'ACCESS EXPORT'!A:AQ,43,0),"")</f>
        <v>Tricia Greco</v>
      </c>
    </row>
    <row r="1250" spans="1:27" ht="18.75" x14ac:dyDescent="0.25">
      <c r="A1250" s="33">
        <v>377</v>
      </c>
      <c r="B1250" s="10">
        <v>1013</v>
      </c>
      <c r="C1250" s="7" t="str">
        <f ca="1">IFERROR(UPPER(IF(AND('ACCESS EXPORT'!AA1250="",'ACCESS EXPORT'!Z1250=""),VLOOKUP(A1250,'ACCESS EXPORT'!$A:$AF,32,FALSE),(IF('ACCESS EXPORT'!AA1250&lt;&gt;"",CONCATENATE(VLOOKUP(A1250,'ACCESS EXPORT'!$A:$AF,32,FALSE)," (Closed",TEXT('ACCESS EXPORT'!AA1250," MM/DD/YYY)")),IF(TODAY()&lt;(('ACCESS EXPORT'!Z1250)+30),CONCATENATE(VLOOKUP(A1250,'ACCESS EXPORT'!$A:$AF,32,FALSE)," (Opens",TEXT('ACCESS EXPORT'!Z1250," MM/DD/YYY)")),VLOOKUP(A1250,'ACCESS EXPORT'!$A:$AF,32,FALSE)))))),"-")</f>
        <v>ADVENTHEALTH MEDICAL GROUP GASTROENTEROLOGY AND HEPATOLOGY AT LAKE NONA</v>
      </c>
      <c r="D1250" s="3" t="str">
        <f ca="1">IFERROR(UPPER(IF(AND('ACCESS EXPORT'!AA1250="",'ACCESS EXPORT'!Z1250=""),VLOOKUP(A1250,'ACCESS EXPORT'!$A:$AF,28,FALSE),(IF('ACCESS EXPORT'!AA1250&lt;&gt;"",CONCATENATE(VLOOKUP(A1250,'ACCESS EXPORT'!$A:$AF,28,FALSE)," (Closed",TEXT('ACCESS EXPORT'!AA1250," MM/DD/YYY)")),IF(TODAY()&lt;(('ACCESS EXPORT'!Z1250)+30),CONCATENATE(VLOOKUP(A1250,'ACCESS EXPORT'!$A:$AF,28,FALSE)," (Opens",TEXT('ACCESS EXPORT'!Z1250," MM/DD/YYY)")),VLOOKUP(A1250,'ACCESS EXPORT'!$A:$AF,28,FALSE)))))),"-")</f>
        <v/>
      </c>
      <c r="E1250" s="3" t="str">
        <f>VLOOKUP($A1250,'ACCESS EXPORT'!$A:$AF,3,FALSE)</f>
        <v>8440</v>
      </c>
      <c r="F1250" s="3" t="str">
        <f>UPPER(CONCATENATE(VLOOKUP(A1250,'ACCESS EXPORT'!$A:$AF,4,FALSE)," ",VLOOKUP(A1250,'ACCESS EXPORT'!$A:$AF,5,FALSE)," ",VLOOKUP(A1250,'ACCESS EXPORT'!$A:$AF,6,FALSE)," ",VLOOKUP(A1250,'ACCESS EXPORT'!$A:$AA,7,FALSE)," ",VLOOKUP(A1250,'ACCESS EXPORT'!$A:$AA,8,FALSE)))</f>
        <v>9975 TAVISTOCK LAKES BLVD SUITE 220 ORLANDO FL 32827</v>
      </c>
      <c r="G1250" s="4" t="str">
        <f>UPPER(VLOOKUP($A1250,'ACCESS EXPORT'!$A:$AF,9,FALSE))</f>
        <v>ORANGE</v>
      </c>
      <c r="H1250" s="4" t="str">
        <f>_xlfn.IFNA(VLOOKUP($B1250,'ACCESS EXPORT'!$B:$J,9,FALSE),"")</f>
        <v>Central</v>
      </c>
      <c r="I1250" s="3" t="str">
        <f>CONCATENATE("(P)",VLOOKUP($A1250,'ACCESS EXPORT'!$A:$AF,11,FALSE)," (F)",VLOOKUP($A1250,'ACCESS EXPORT'!$A:$AF,29,FALSE))</f>
        <v>(P)(407) 932-6193 (F)(407) 932-9394</v>
      </c>
      <c r="J1250" s="4" t="str">
        <f>UPPER(VLOOKUP($A1250,'ACCESS EXPORT'!$A:$AF,12,FALSE))</f>
        <v>GASTROENTEROLOGY</v>
      </c>
      <c r="K1250" s="4" t="str">
        <f>UPPER(VLOOKUP($A1250,'ACCESS EXPORT'!$A:$AF,13,FALSE))</f>
        <v>SCOTT HILL</v>
      </c>
      <c r="L1250" s="3" t="str">
        <f>IF(AND(VLOOKUP(A1250,'ACCESS EXPORT'!A:AE,1,0),'ACCESS EXPORT'!N1250=""),UPPER(CONCATENATE('ACCESS EXPORT'!AE1250)),IF(VLOOKUP(A1250,'ACCESS EXPORT'!A:AE,1,0),UPPER(CONCATENATE('ACCESS EXPORT'!N1250," "&amp;CHAR(10),'ACCESS EXPORT'!AE1250))))</f>
        <v xml:space="preserve">MICHELL ATHANASE 
</v>
      </c>
      <c r="M1250" s="4" t="str">
        <f>UPPER(VLOOKUP($A1250,'ACCESS EXPORT'!$A:$O,15,FALSE))</f>
        <v>CYNTHIA NIEVES (PM) / CRYSTAL SOTO (OS)</v>
      </c>
      <c r="N1250" s="4" t="str">
        <f ca="1">IF(AND('ACCESS EXPORT'!X1250="",'ACCESS EXPORT'!Y1250=""),IF('ACCESS EXPORT'!V1250&lt;&gt;"",(IF(TODAY()-'ACCESS EXPORT'!V1250&gt;=-60,UPPER(CONCATENATE(VLOOKUP(B1250,'ACCESS EXPORT'!$B:$P,15,FALSE),""&amp;CHAR(10)&amp;"(SEP",TEXT('ACCESS EXPORT'!V1250," MM/DD/YYY)"))),IF(TODAY()-'ACCESS EXPORT'!V1250&lt;0,UPPER(VLOOKUP(B1250,'ACCESS EXPORT'!$B:$P,15,FALSE)),UPPER(VLOOKUP(B1250,'ACCESS EXPORT'!$B:$P,15,FALSE))))),IF('ACCESS EXPORT'!U1250="",UPPER(VLOOKUP(B1250,'ACCESS EXPORT'!$B:$P,15,FALSE)),IF(TODAY()-'ACCESS EXPORT'!U1250&lt;=30,CONCATENATE(UPPER(VLOOKUP(B1250,'ACCESS EXPORT'!$B:$P,15,FALSE)),""&amp;CHAR(10)&amp;"(NEW",TEXT('ACCESS EXPORT'!U1250," MM/DD/YYY)")),IF(AND(TODAY()-'ACCESS EXPORT'!U1250&gt;30,TODAY()&gt;0),UPPER(VLOOKUP(B1250,'ACCESS EXPORT'!$B:$P,15,FALSE)))))),IF('ACCESS EXPORT'!Y1250&lt;&gt;"",UPPER(CONCATENATE(UPPER(VLOOKUP(B1250,'ACCESS EXPORT'!$B:$P,15,FALSE)),""&amp;CHAR(10)&amp;"(Transfer Out",TEXT('ACCESS EXPORT'!Y1250," MM/DD/YYY)"))),IF('ACCESS EXPORT'!X1250&lt;&gt;"",UPPER(CONCATENATE(UPPER(VLOOKUP(B1250,'ACCESS EXPORT'!$B:$P,15,FALSE)),""&amp;CHAR(10)&amp;"(Transfer In",TEXT('ACCESS EXPORT'!X1250," MM/DD/YYY)"))))))</f>
        <v>AHARONI, ILAN</v>
      </c>
      <c r="O1250" s="4" t="str">
        <f>_xlfn.IFNA(VLOOKUP(B1250,'ACCESS EXPORT'!$B:$Q,16,FALSE),"")</f>
        <v>MD</v>
      </c>
      <c r="P1250" s="4" t="str">
        <f>_xlfn.IFNA(VLOOKUP(B1250,'ACCESS EXPORT'!B:W,22,FALSE),"-")</f>
        <v>1851423701</v>
      </c>
      <c r="Q1250" s="4" t="str">
        <f>_xlfn.IFNA(VLOOKUP(A1250,'ACCESS EXPORT'!$A:$AG,33,0),"-")</f>
        <v>Alejandra Torres</v>
      </c>
      <c r="R1250" s="4" t="str">
        <f>_xlfn.IFNA(VLOOKUP(A1250,'ACCESS EXPORT'!$A:$AH,34,0),"-")</f>
        <v>Cheri Benedeti</v>
      </c>
      <c r="S1250" s="4" t="str">
        <f>_xlfn.IFNA(VLOOKUP(A1250,'ACCESS EXPORT'!$A:$AI,35,0),"-")</f>
        <v>Kikzeny Cartagena</v>
      </c>
      <c r="T1250" s="4" t="str">
        <f>_xlfn.IFNA(VLOOKUP(A1250,'ACCESS EXPORT'!$A:$AJ,36,0),"-")</f>
        <v>TBD</v>
      </c>
      <c r="U1250" s="4" t="str">
        <f>_xlfn.IFNA(VLOOKUP(A1250,'ACCESS EXPORT'!$A:$AK,37,0),"-")</f>
        <v>athena</v>
      </c>
      <c r="V1250" s="4" t="str">
        <f>_xlfn.IFNA(VLOOKUP(A1250,'ACCESS EXPORT'!$A:$AL,38,0),"-")</f>
        <v>FHMG_CENTRAL FL HEPA_LN</v>
      </c>
      <c r="W1250" s="4" t="str">
        <f>_xlfn.IFNA(VLOOKUP(A1250,'ACCESS EXPORT'!$A:$AM,39,0),"-")</f>
        <v/>
      </c>
      <c r="X1250" s="4" t="str">
        <f>_xlfn.IFNA(VLOOKUP(A1250,'ACCESS EXPORT'!$A:$AN,40,0),"-")</f>
        <v>John Del Rio / Shahla Cedeno</v>
      </c>
      <c r="Y1250" s="26" t="str">
        <f>_xlfn.IFNA(VLOOKUP(A1250,'ACCESS EXPORT'!A:AO,41,0),"")</f>
        <v>Jose Anderson</v>
      </c>
      <c r="Z1250" s="26" t="str">
        <f>_xlfn.IFNA(VLOOKUP(A1250,'ACCESS EXPORT'!A:AP,42,0),"")</f>
        <v>Varuna Singh</v>
      </c>
      <c r="AA1250" s="26" t="str">
        <f>_xlfn.IFNA(VLOOKUP(A1250,'ACCESS EXPORT'!A:AQ,43,0),"")</f>
        <v>Tricia Greco</v>
      </c>
    </row>
    <row r="1251" spans="1:27" ht="18.75" x14ac:dyDescent="0.25">
      <c r="A1251" s="33">
        <v>133</v>
      </c>
      <c r="B1251" s="10">
        <v>1013</v>
      </c>
      <c r="C1251" s="7" t="str">
        <f ca="1">IFERROR(UPPER(IF(AND('ACCESS EXPORT'!AA1251="",'ACCESS EXPORT'!Z1251=""),VLOOKUP(A1251,'ACCESS EXPORT'!$A:$AF,32,FALSE),(IF('ACCESS EXPORT'!AA1251&lt;&gt;"",CONCATENATE(VLOOKUP(A1251,'ACCESS EXPORT'!$A:$AF,32,FALSE)," (Closed",TEXT('ACCESS EXPORT'!AA1251," MM/DD/YYY)")),IF(TODAY()&lt;(('ACCESS EXPORT'!Z1251)+30),CONCATENATE(VLOOKUP(A1251,'ACCESS EXPORT'!$A:$AF,32,FALSE)," (Opens",TEXT('ACCESS EXPORT'!Z1251," MM/DD/YYY)")),VLOOKUP(A1251,'ACCESS EXPORT'!$A:$AF,32,FALSE)))))),"-")</f>
        <v>ADVENTHEALTH MEDICAL GROUP GASTROENTEROLOGY AND HEPATOLOGY AT KISSIMMEE</v>
      </c>
      <c r="D1251" s="3" t="str">
        <f ca="1">IFERROR(UPPER(IF(AND('ACCESS EXPORT'!AA1251="",'ACCESS EXPORT'!Z1251=""),VLOOKUP(A1251,'ACCESS EXPORT'!$A:$AF,28,FALSE),(IF('ACCESS EXPORT'!AA1251&lt;&gt;"",CONCATENATE(VLOOKUP(A1251,'ACCESS EXPORT'!$A:$AF,28,FALSE)," (Closed",TEXT('ACCESS EXPORT'!AA1251," MM/DD/YYY)")),IF(TODAY()&lt;(('ACCESS EXPORT'!Z1251)+30),CONCATENATE(VLOOKUP(A1251,'ACCESS EXPORT'!$A:$AF,28,FALSE)," (Opens",TEXT('ACCESS EXPORT'!Z1251," MM/DD/YYY)")),VLOOKUP(A1251,'ACCESS EXPORT'!$A:$AF,28,FALSE)))))),"-")</f>
        <v>CENTRAL FLORIDA HEPATOLOGY &amp; GASTROENTEROLOGY - KISSIMMEE</v>
      </c>
      <c r="E1251" s="3" t="str">
        <f>VLOOKUP($A1251,'ACCESS EXPORT'!$A:$AF,3,FALSE)</f>
        <v>8440</v>
      </c>
      <c r="F1251" s="3" t="str">
        <f>UPPER(CONCATENATE(VLOOKUP(A1251,'ACCESS EXPORT'!$A:$AF,4,FALSE)," ",VLOOKUP(A1251,'ACCESS EXPORT'!$A:$AF,5,FALSE)," ",VLOOKUP(A1251,'ACCESS EXPORT'!$A:$AF,6,FALSE)," ",VLOOKUP(A1251,'ACCESS EXPORT'!$A:$AA,7,FALSE)," ",VLOOKUP(A1251,'ACCESS EXPORT'!$A:$AA,8,FALSE)))</f>
        <v>2400 N ORANGE BLOSSOM TRL SUITE 302 KISSIMMEE FL 34744</v>
      </c>
      <c r="G1251" s="4" t="str">
        <f>UPPER(VLOOKUP($A1251,'ACCESS EXPORT'!$A:$AF,9,FALSE))</f>
        <v>OSCEOLA</v>
      </c>
      <c r="H1251" s="4" t="str">
        <f>_xlfn.IFNA(VLOOKUP($B1251,'ACCESS EXPORT'!$B:$J,9,FALSE),"")</f>
        <v>Central</v>
      </c>
      <c r="I1251" s="3" t="str">
        <f>CONCATENATE("(P)",VLOOKUP($A1251,'ACCESS EXPORT'!$A:$AF,11,FALSE)," (F)",VLOOKUP($A1251,'ACCESS EXPORT'!$A:$AF,29,FALSE))</f>
        <v>(P)(407) 932-6193 (F)(407) 932-6194</v>
      </c>
      <c r="J1251" s="4" t="str">
        <f>UPPER(VLOOKUP($A1251,'ACCESS EXPORT'!$A:$AF,12,FALSE))</f>
        <v>GASTROENTEROLOGY</v>
      </c>
      <c r="K1251" s="4" t="str">
        <f>UPPER(VLOOKUP($A1251,'ACCESS EXPORT'!$A:$AF,13,FALSE))</f>
        <v>SCOTT HILL</v>
      </c>
      <c r="L1251" s="3" t="str">
        <f>IF(AND(VLOOKUP(A1251,'ACCESS EXPORT'!A:AE,1,0),'ACCESS EXPORT'!N1251=""),UPPER(CONCATENATE('ACCESS EXPORT'!AE1251)),IF(VLOOKUP(A1251,'ACCESS EXPORT'!A:AE,1,0),UPPER(CONCATENATE('ACCESS EXPORT'!N1251," "&amp;CHAR(10),'ACCESS EXPORT'!AE1251))))</f>
        <v xml:space="preserve">MICHELL ATHANASE 
</v>
      </c>
      <c r="M1251" s="4" t="str">
        <f>UPPER(VLOOKUP($A1251,'ACCESS EXPORT'!$A:$O,15,FALSE))</f>
        <v>CYNTHIA NIEVES (PM) / CRYSTAL SOTO (OS)</v>
      </c>
      <c r="N1251" s="4" t="str">
        <f ca="1">IF(AND('ACCESS EXPORT'!X1251="",'ACCESS EXPORT'!Y1251=""),IF('ACCESS EXPORT'!V1251&lt;&gt;"",(IF(TODAY()-'ACCESS EXPORT'!V1251&gt;=-60,UPPER(CONCATENATE(VLOOKUP(B1251,'ACCESS EXPORT'!$B:$P,15,FALSE),""&amp;CHAR(10)&amp;"(SEP",TEXT('ACCESS EXPORT'!V1251," MM/DD/YYY)"))),IF(TODAY()-'ACCESS EXPORT'!V1251&lt;0,UPPER(VLOOKUP(B1251,'ACCESS EXPORT'!$B:$P,15,FALSE)),UPPER(VLOOKUP(B1251,'ACCESS EXPORT'!$B:$P,15,FALSE))))),IF('ACCESS EXPORT'!U1251="",UPPER(VLOOKUP(B1251,'ACCESS EXPORT'!$B:$P,15,FALSE)),IF(TODAY()-'ACCESS EXPORT'!U1251&lt;=30,CONCATENATE(UPPER(VLOOKUP(B1251,'ACCESS EXPORT'!$B:$P,15,FALSE)),""&amp;CHAR(10)&amp;"(NEW",TEXT('ACCESS EXPORT'!U1251," MM/DD/YYY)")),IF(AND(TODAY()-'ACCESS EXPORT'!U1251&gt;30,TODAY()&gt;0),UPPER(VLOOKUP(B1251,'ACCESS EXPORT'!$B:$P,15,FALSE)))))),IF('ACCESS EXPORT'!Y1251&lt;&gt;"",UPPER(CONCATENATE(UPPER(VLOOKUP(B1251,'ACCESS EXPORT'!$B:$P,15,FALSE)),""&amp;CHAR(10)&amp;"(Transfer Out",TEXT('ACCESS EXPORT'!Y1251," MM/DD/YYY)"))),IF('ACCESS EXPORT'!X1251&lt;&gt;"",UPPER(CONCATENATE(UPPER(VLOOKUP(B1251,'ACCESS EXPORT'!$B:$P,15,FALSE)),""&amp;CHAR(10)&amp;"(Transfer In",TEXT('ACCESS EXPORT'!X1251," MM/DD/YYY)"))))))</f>
        <v>AHARONI, ILAN</v>
      </c>
      <c r="O1251" s="4" t="str">
        <f>_xlfn.IFNA(VLOOKUP(B1251,'ACCESS EXPORT'!$B:$Q,16,FALSE),"")</f>
        <v>MD</v>
      </c>
      <c r="P1251" s="4" t="str">
        <f>_xlfn.IFNA(VLOOKUP(B1251,'ACCESS EXPORT'!B:W,22,FALSE),"-")</f>
        <v>1851423701</v>
      </c>
      <c r="Q1251" s="4" t="str">
        <f>_xlfn.IFNA(VLOOKUP(A1251,'ACCESS EXPORT'!$A:$AG,33,0),"-")</f>
        <v>Amanda Hernandez</v>
      </c>
      <c r="R1251" s="4" t="str">
        <f>_xlfn.IFNA(VLOOKUP(A1251,'ACCESS EXPORT'!$A:$AH,34,0),"-")</f>
        <v>Carol Shane</v>
      </c>
      <c r="S1251" s="4" t="str">
        <f>_xlfn.IFNA(VLOOKUP(A1251,'ACCESS EXPORT'!$A:$AI,35,0),"-")</f>
        <v>Kikzeny Cartagena</v>
      </c>
      <c r="T1251" s="4" t="str">
        <f>_xlfn.IFNA(VLOOKUP(A1251,'ACCESS EXPORT'!$A:$AJ,36,0),"-")</f>
        <v>TBD</v>
      </c>
      <c r="U1251" s="4" t="str">
        <f>_xlfn.IFNA(VLOOKUP(A1251,'ACCESS EXPORT'!$A:$AK,37,0),"-")</f>
        <v>athena</v>
      </c>
      <c r="V1251" s="4" t="str">
        <f>_xlfn.IFNA(VLOOKUP(A1251,'ACCESS EXPORT'!$A:$AL,38,0),"-")</f>
        <v>FHMG_CENTRAL FL HEPA_KIS</v>
      </c>
      <c r="W1251" s="4" t="str">
        <f>_xlfn.IFNA(VLOOKUP(A1251,'ACCESS EXPORT'!$A:$AM,39,0),"-")</f>
        <v/>
      </c>
      <c r="X1251" s="4" t="str">
        <f>_xlfn.IFNA(VLOOKUP(A1251,'ACCESS EXPORT'!$A:$AN,40,0),"-")</f>
        <v>John Del Rio / Shahla Cedeno</v>
      </c>
      <c r="Y1251" s="26" t="str">
        <f>_xlfn.IFNA(VLOOKUP(A1251,'ACCESS EXPORT'!A:AO,41,0),"")</f>
        <v>Jose Anderson</v>
      </c>
      <c r="Z1251" s="26" t="str">
        <f>_xlfn.IFNA(VLOOKUP(A1251,'ACCESS EXPORT'!A:AP,42,0),"")</f>
        <v>Varuna Singh</v>
      </c>
      <c r="AA1251" s="26" t="str">
        <f>_xlfn.IFNA(VLOOKUP(A1251,'ACCESS EXPORT'!A:AQ,43,0),"")</f>
        <v>Tricia Greco</v>
      </c>
    </row>
    <row r="1252" spans="1:27" ht="18.75" x14ac:dyDescent="0.25">
      <c r="A1252" s="33">
        <v>133</v>
      </c>
      <c r="B1252" s="10">
        <v>1022</v>
      </c>
      <c r="C1252" s="7" t="str">
        <f ca="1">IFERROR(UPPER(IF(AND('ACCESS EXPORT'!AA1252="",'ACCESS EXPORT'!Z1252=""),VLOOKUP(A1252,'ACCESS EXPORT'!$A:$AF,32,FALSE),(IF('ACCESS EXPORT'!AA1252&lt;&gt;"",CONCATENATE(VLOOKUP(A1252,'ACCESS EXPORT'!$A:$AF,32,FALSE)," (Closed",TEXT('ACCESS EXPORT'!AA1252," MM/DD/YYY)")),IF(TODAY()&lt;(('ACCESS EXPORT'!Z1252)+30),CONCATENATE(VLOOKUP(A1252,'ACCESS EXPORT'!$A:$AF,32,FALSE)," (Opens",TEXT('ACCESS EXPORT'!Z1252," MM/DD/YYY)")),VLOOKUP(A1252,'ACCESS EXPORT'!$A:$AF,32,FALSE)))))),"-")</f>
        <v>ADVENTHEALTH MEDICAL GROUP GASTROENTEROLOGY AND HEPATOLOGY AT KISSIMMEE</v>
      </c>
      <c r="D1252" s="3" t="str">
        <f ca="1">IFERROR(UPPER(IF(AND('ACCESS EXPORT'!AA1252="",'ACCESS EXPORT'!Z1252=""),VLOOKUP(A1252,'ACCESS EXPORT'!$A:$AF,28,FALSE),(IF('ACCESS EXPORT'!AA1252&lt;&gt;"",CONCATENATE(VLOOKUP(A1252,'ACCESS EXPORT'!$A:$AF,28,FALSE)," (Closed",TEXT('ACCESS EXPORT'!AA1252," MM/DD/YYY)")),IF(TODAY()&lt;(('ACCESS EXPORT'!Z1252)+30),CONCATENATE(VLOOKUP(A1252,'ACCESS EXPORT'!$A:$AF,28,FALSE)," (Opens",TEXT('ACCESS EXPORT'!Z1252," MM/DD/YYY)")),VLOOKUP(A1252,'ACCESS EXPORT'!$A:$AF,28,FALSE)))))),"-")</f>
        <v>CENTRAL FLORIDA HEPATOLOGY &amp; GASTROENTEROLOGY - KISSIMMEE</v>
      </c>
      <c r="E1252" s="3" t="str">
        <f>VLOOKUP($A1252,'ACCESS EXPORT'!$A:$AF,3,FALSE)</f>
        <v>8440</v>
      </c>
      <c r="F1252" s="3" t="str">
        <f>UPPER(CONCATENATE(VLOOKUP(A1252,'ACCESS EXPORT'!$A:$AF,4,FALSE)," ",VLOOKUP(A1252,'ACCESS EXPORT'!$A:$AF,5,FALSE)," ",VLOOKUP(A1252,'ACCESS EXPORT'!$A:$AF,6,FALSE)," ",VLOOKUP(A1252,'ACCESS EXPORT'!$A:$AA,7,FALSE)," ",VLOOKUP(A1252,'ACCESS EXPORT'!$A:$AA,8,FALSE)))</f>
        <v>2400 N ORANGE BLOSSOM TRL SUITE 302 KISSIMMEE FL 34744</v>
      </c>
      <c r="G1252" s="4" t="str">
        <f>UPPER(VLOOKUP($A1252,'ACCESS EXPORT'!$A:$AF,9,FALSE))</f>
        <v>OSCEOLA</v>
      </c>
      <c r="H1252" s="4" t="str">
        <f>_xlfn.IFNA(VLOOKUP($B1252,'ACCESS EXPORT'!$B:$J,9,FALSE),"")</f>
        <v>Central</v>
      </c>
      <c r="I1252" s="3" t="str">
        <f>CONCATENATE("(P)",VLOOKUP($A1252,'ACCESS EXPORT'!$A:$AF,11,FALSE)," (F)",VLOOKUP($A1252,'ACCESS EXPORT'!$A:$AF,29,FALSE))</f>
        <v>(P)(407) 932-6193 (F)(407) 932-6194</v>
      </c>
      <c r="J1252" s="4" t="str">
        <f>UPPER(VLOOKUP($A1252,'ACCESS EXPORT'!$A:$AF,12,FALSE))</f>
        <v>GASTROENTEROLOGY</v>
      </c>
      <c r="K1252" s="4" t="str">
        <f>UPPER(VLOOKUP($A1252,'ACCESS EXPORT'!$A:$AF,13,FALSE))</f>
        <v>SCOTT HILL</v>
      </c>
      <c r="L1252" s="3" t="str">
        <f>IF(AND(VLOOKUP(A1252,'ACCESS EXPORT'!A:AE,1,0),'ACCESS EXPORT'!N1252=""),UPPER(CONCATENATE('ACCESS EXPORT'!AE1252)),IF(VLOOKUP(A1252,'ACCESS EXPORT'!A:AE,1,0),UPPER(CONCATENATE('ACCESS EXPORT'!N1252," "&amp;CHAR(10),'ACCESS EXPORT'!AE1252))))</f>
        <v xml:space="preserve">MICHELL ATHANASE 
</v>
      </c>
      <c r="M1252" s="4" t="str">
        <f>UPPER(VLOOKUP($A1252,'ACCESS EXPORT'!$A:$O,15,FALSE))</f>
        <v>CYNTHIA NIEVES (PM) / CRYSTAL SOTO (OS)</v>
      </c>
      <c r="N1252" s="4" t="str">
        <f ca="1">IF(AND('ACCESS EXPORT'!X1252="",'ACCESS EXPORT'!Y1252=""),IF('ACCESS EXPORT'!V1252&lt;&gt;"",(IF(TODAY()-'ACCESS EXPORT'!V1252&gt;=-60,UPPER(CONCATENATE(VLOOKUP(B1252,'ACCESS EXPORT'!$B:$P,15,FALSE),""&amp;CHAR(10)&amp;"(SEP",TEXT('ACCESS EXPORT'!V1252," MM/DD/YYY)"))),IF(TODAY()-'ACCESS EXPORT'!V1252&lt;0,UPPER(VLOOKUP(B1252,'ACCESS EXPORT'!$B:$P,15,FALSE)),UPPER(VLOOKUP(B1252,'ACCESS EXPORT'!$B:$P,15,FALSE))))),IF('ACCESS EXPORT'!U1252="",UPPER(VLOOKUP(B1252,'ACCESS EXPORT'!$B:$P,15,FALSE)),IF(TODAY()-'ACCESS EXPORT'!U1252&lt;=30,CONCATENATE(UPPER(VLOOKUP(B1252,'ACCESS EXPORT'!$B:$P,15,FALSE)),""&amp;CHAR(10)&amp;"(NEW",TEXT('ACCESS EXPORT'!U1252," MM/DD/YYY)")),IF(AND(TODAY()-'ACCESS EXPORT'!U1252&gt;30,TODAY()&gt;0),UPPER(VLOOKUP(B1252,'ACCESS EXPORT'!$B:$P,15,FALSE)))))),IF('ACCESS EXPORT'!Y1252&lt;&gt;"",UPPER(CONCATENATE(UPPER(VLOOKUP(B1252,'ACCESS EXPORT'!$B:$P,15,FALSE)),""&amp;CHAR(10)&amp;"(Transfer Out",TEXT('ACCESS EXPORT'!Y1252," MM/DD/YYY)"))),IF('ACCESS EXPORT'!X1252&lt;&gt;"",UPPER(CONCATENATE(UPPER(VLOOKUP(B1252,'ACCESS EXPORT'!$B:$P,15,FALSE)),""&amp;CHAR(10)&amp;"(Transfer In",TEXT('ACCESS EXPORT'!X1252," MM/DD/YYY)"))))))</f>
        <v>INAYAT, IRTEZA B.</v>
      </c>
      <c r="O1252" s="4" t="str">
        <f>_xlfn.IFNA(VLOOKUP(B1252,'ACCESS EXPORT'!$B:$Q,16,FALSE),"")</f>
        <v>MD</v>
      </c>
      <c r="P1252" s="4" t="str">
        <f>_xlfn.IFNA(VLOOKUP(B1252,'ACCESS EXPORT'!B:W,22,FALSE),"-")</f>
        <v>1063689339</v>
      </c>
      <c r="Q1252" s="4" t="str">
        <f>_xlfn.IFNA(VLOOKUP(A1252,'ACCESS EXPORT'!$A:$AG,33,0),"-")</f>
        <v>Amanda Hernandez</v>
      </c>
      <c r="R1252" s="4" t="str">
        <f>_xlfn.IFNA(VLOOKUP(A1252,'ACCESS EXPORT'!$A:$AH,34,0),"-")</f>
        <v>Carol Shane</v>
      </c>
      <c r="S1252" s="4" t="str">
        <f>_xlfn.IFNA(VLOOKUP(A1252,'ACCESS EXPORT'!$A:$AI,35,0),"-")</f>
        <v>Kikzeny Cartagena</v>
      </c>
      <c r="T1252" s="4" t="str">
        <f>_xlfn.IFNA(VLOOKUP(A1252,'ACCESS EXPORT'!$A:$AJ,36,0),"-")</f>
        <v>TBD</v>
      </c>
      <c r="U1252" s="4" t="str">
        <f>_xlfn.IFNA(VLOOKUP(A1252,'ACCESS EXPORT'!$A:$AK,37,0),"-")</f>
        <v>athena</v>
      </c>
      <c r="V1252" s="4" t="str">
        <f>_xlfn.IFNA(VLOOKUP(A1252,'ACCESS EXPORT'!$A:$AL,38,0),"-")</f>
        <v>FHMG_CENTRAL FL HEPA_KIS</v>
      </c>
      <c r="W1252" s="4" t="str">
        <f>_xlfn.IFNA(VLOOKUP(A1252,'ACCESS EXPORT'!$A:$AM,39,0),"-")</f>
        <v/>
      </c>
      <c r="X1252" s="4" t="str">
        <f>_xlfn.IFNA(VLOOKUP(A1252,'ACCESS EXPORT'!$A:$AN,40,0),"-")</f>
        <v>John Del Rio / Shahla Cedeno</v>
      </c>
      <c r="Y1252" s="26" t="str">
        <f>_xlfn.IFNA(VLOOKUP(A1252,'ACCESS EXPORT'!A:AO,41,0),"")</f>
        <v>Jose Anderson</v>
      </c>
      <c r="Z1252" s="26" t="str">
        <f>_xlfn.IFNA(VLOOKUP(A1252,'ACCESS EXPORT'!A:AP,42,0),"")</f>
        <v>Varuna Singh</v>
      </c>
      <c r="AA1252" s="26" t="str">
        <f>_xlfn.IFNA(VLOOKUP(A1252,'ACCESS EXPORT'!A:AQ,43,0),"")</f>
        <v>Tricia Greco</v>
      </c>
    </row>
    <row r="1253" spans="1:27" ht="18.75" x14ac:dyDescent="0.25">
      <c r="A1253" s="33">
        <v>377</v>
      </c>
      <c r="B1253" s="10">
        <v>1022</v>
      </c>
      <c r="C1253" s="7" t="str">
        <f ca="1">IFERROR(UPPER(IF(AND('ACCESS EXPORT'!AA1253="",'ACCESS EXPORT'!Z1253=""),VLOOKUP(A1253,'ACCESS EXPORT'!$A:$AF,32,FALSE),(IF('ACCESS EXPORT'!AA1253&lt;&gt;"",CONCATENATE(VLOOKUP(A1253,'ACCESS EXPORT'!$A:$AF,32,FALSE)," (Closed",TEXT('ACCESS EXPORT'!AA1253," MM/DD/YYY)")),IF(TODAY()&lt;(('ACCESS EXPORT'!Z1253)+30),CONCATENATE(VLOOKUP(A1253,'ACCESS EXPORT'!$A:$AF,32,FALSE)," (Opens",TEXT('ACCESS EXPORT'!Z1253," MM/DD/YYY)")),VLOOKUP(A1253,'ACCESS EXPORT'!$A:$AF,32,FALSE)))))),"-")</f>
        <v>ADVENTHEALTH MEDICAL GROUP GASTROENTEROLOGY AND HEPATOLOGY AT LAKE NONA</v>
      </c>
      <c r="D1253" s="3" t="str">
        <f ca="1">IFERROR(UPPER(IF(AND('ACCESS EXPORT'!AA1253="",'ACCESS EXPORT'!Z1253=""),VLOOKUP(A1253,'ACCESS EXPORT'!$A:$AF,28,FALSE),(IF('ACCESS EXPORT'!AA1253&lt;&gt;"",CONCATENATE(VLOOKUP(A1253,'ACCESS EXPORT'!$A:$AF,28,FALSE)," (Closed",TEXT('ACCESS EXPORT'!AA1253," MM/DD/YYY)")),IF(TODAY()&lt;(('ACCESS EXPORT'!Z1253)+30),CONCATENATE(VLOOKUP(A1253,'ACCESS EXPORT'!$A:$AF,28,FALSE)," (Opens",TEXT('ACCESS EXPORT'!Z1253," MM/DD/YYY)")),VLOOKUP(A1253,'ACCESS EXPORT'!$A:$AF,28,FALSE)))))),"-")</f>
        <v/>
      </c>
      <c r="E1253" s="3" t="str">
        <f>VLOOKUP($A1253,'ACCESS EXPORT'!$A:$AF,3,FALSE)</f>
        <v>8440</v>
      </c>
      <c r="F1253" s="3" t="str">
        <f>UPPER(CONCATENATE(VLOOKUP(A1253,'ACCESS EXPORT'!$A:$AF,4,FALSE)," ",VLOOKUP(A1253,'ACCESS EXPORT'!$A:$AF,5,FALSE)," ",VLOOKUP(A1253,'ACCESS EXPORT'!$A:$AF,6,FALSE)," ",VLOOKUP(A1253,'ACCESS EXPORT'!$A:$AA,7,FALSE)," ",VLOOKUP(A1253,'ACCESS EXPORT'!$A:$AA,8,FALSE)))</f>
        <v>9975 TAVISTOCK LAKES BLVD SUITE 220 ORLANDO FL 32827</v>
      </c>
      <c r="G1253" s="4" t="str">
        <f>UPPER(VLOOKUP($A1253,'ACCESS EXPORT'!$A:$AF,9,FALSE))</f>
        <v>ORANGE</v>
      </c>
      <c r="H1253" s="4" t="str">
        <f>_xlfn.IFNA(VLOOKUP($B1253,'ACCESS EXPORT'!$B:$J,9,FALSE),"")</f>
        <v>Central</v>
      </c>
      <c r="I1253" s="3" t="str">
        <f>CONCATENATE("(P)",VLOOKUP($A1253,'ACCESS EXPORT'!$A:$AF,11,FALSE)," (F)",VLOOKUP($A1253,'ACCESS EXPORT'!$A:$AF,29,FALSE))</f>
        <v>(P)(407) 932-6193 (F)(407) 932-9394</v>
      </c>
      <c r="J1253" s="4" t="str">
        <f>UPPER(VLOOKUP($A1253,'ACCESS EXPORT'!$A:$AF,12,FALSE))</f>
        <v>GASTROENTEROLOGY</v>
      </c>
      <c r="K1253" s="4" t="str">
        <f>UPPER(VLOOKUP($A1253,'ACCESS EXPORT'!$A:$AF,13,FALSE))</f>
        <v>SCOTT HILL</v>
      </c>
      <c r="L1253" s="3" t="str">
        <f>IF(AND(VLOOKUP(A1253,'ACCESS EXPORT'!A:AE,1,0),'ACCESS EXPORT'!N1253=""),UPPER(CONCATENATE('ACCESS EXPORT'!AE1253)),IF(VLOOKUP(A1253,'ACCESS EXPORT'!A:AE,1,0),UPPER(CONCATENATE('ACCESS EXPORT'!N1253," "&amp;CHAR(10),'ACCESS EXPORT'!AE1253))))</f>
        <v xml:space="preserve">MICHELL ATHANASE 
</v>
      </c>
      <c r="M1253" s="4" t="str">
        <f>UPPER(VLOOKUP($A1253,'ACCESS EXPORT'!$A:$O,15,FALSE))</f>
        <v>CYNTHIA NIEVES (PM) / CRYSTAL SOTO (OS)</v>
      </c>
      <c r="N1253" s="4" t="str">
        <f ca="1">IF(AND('ACCESS EXPORT'!X1253="",'ACCESS EXPORT'!Y1253=""),IF('ACCESS EXPORT'!V1253&lt;&gt;"",(IF(TODAY()-'ACCESS EXPORT'!V1253&gt;=-60,UPPER(CONCATENATE(VLOOKUP(B1253,'ACCESS EXPORT'!$B:$P,15,FALSE),""&amp;CHAR(10)&amp;"(SEP",TEXT('ACCESS EXPORT'!V1253," MM/DD/YYY)"))),IF(TODAY()-'ACCESS EXPORT'!V1253&lt;0,UPPER(VLOOKUP(B1253,'ACCESS EXPORT'!$B:$P,15,FALSE)),UPPER(VLOOKUP(B1253,'ACCESS EXPORT'!$B:$P,15,FALSE))))),IF('ACCESS EXPORT'!U1253="",UPPER(VLOOKUP(B1253,'ACCESS EXPORT'!$B:$P,15,FALSE)),IF(TODAY()-'ACCESS EXPORT'!U1253&lt;=30,CONCATENATE(UPPER(VLOOKUP(B1253,'ACCESS EXPORT'!$B:$P,15,FALSE)),""&amp;CHAR(10)&amp;"(NEW",TEXT('ACCESS EXPORT'!U1253," MM/DD/YYY)")),IF(AND(TODAY()-'ACCESS EXPORT'!U1253&gt;30,TODAY()&gt;0),UPPER(VLOOKUP(B1253,'ACCESS EXPORT'!$B:$P,15,FALSE)))))),IF('ACCESS EXPORT'!Y1253&lt;&gt;"",UPPER(CONCATENATE(UPPER(VLOOKUP(B1253,'ACCESS EXPORT'!$B:$P,15,FALSE)),""&amp;CHAR(10)&amp;"(Transfer Out",TEXT('ACCESS EXPORT'!Y1253," MM/DD/YYY)"))),IF('ACCESS EXPORT'!X1253&lt;&gt;"",UPPER(CONCATENATE(UPPER(VLOOKUP(B1253,'ACCESS EXPORT'!$B:$P,15,FALSE)),""&amp;CHAR(10)&amp;"(Transfer In",TEXT('ACCESS EXPORT'!X1253," MM/DD/YYY)"))))))</f>
        <v>INAYAT, IRTEZA B.</v>
      </c>
      <c r="O1253" s="4" t="str">
        <f>_xlfn.IFNA(VLOOKUP(B1253,'ACCESS EXPORT'!$B:$Q,16,FALSE),"")</f>
        <v>MD</v>
      </c>
      <c r="P1253" s="4" t="str">
        <f>_xlfn.IFNA(VLOOKUP(B1253,'ACCESS EXPORT'!B:W,22,FALSE),"-")</f>
        <v>1063689339</v>
      </c>
      <c r="Q1253" s="4" t="str">
        <f>_xlfn.IFNA(VLOOKUP(A1253,'ACCESS EXPORT'!$A:$AG,33,0),"-")</f>
        <v>Alejandra Torres</v>
      </c>
      <c r="R1253" s="4" t="str">
        <f>_xlfn.IFNA(VLOOKUP(A1253,'ACCESS EXPORT'!$A:$AH,34,0),"-")</f>
        <v>Cheri Benedeti</v>
      </c>
      <c r="S1253" s="4" t="str">
        <f>_xlfn.IFNA(VLOOKUP(A1253,'ACCESS EXPORT'!$A:$AI,35,0),"-")</f>
        <v>Kikzeny Cartagena</v>
      </c>
      <c r="T1253" s="4" t="str">
        <f>_xlfn.IFNA(VLOOKUP(A1253,'ACCESS EXPORT'!$A:$AJ,36,0),"-")</f>
        <v>TBD</v>
      </c>
      <c r="U1253" s="4" t="str">
        <f>_xlfn.IFNA(VLOOKUP(A1253,'ACCESS EXPORT'!$A:$AK,37,0),"-")</f>
        <v>athena</v>
      </c>
      <c r="V1253" s="4" t="str">
        <f>_xlfn.IFNA(VLOOKUP(A1253,'ACCESS EXPORT'!$A:$AL,38,0),"-")</f>
        <v>FHMG_CENTRAL FL HEPA_LN</v>
      </c>
      <c r="W1253" s="4" t="str">
        <f>_xlfn.IFNA(VLOOKUP(A1253,'ACCESS EXPORT'!$A:$AM,39,0),"-")</f>
        <v/>
      </c>
      <c r="X1253" s="4" t="str">
        <f>_xlfn.IFNA(VLOOKUP(A1253,'ACCESS EXPORT'!$A:$AN,40,0),"-")</f>
        <v>John Del Rio / Shahla Cedeno</v>
      </c>
      <c r="Y1253" s="26" t="str">
        <f>_xlfn.IFNA(VLOOKUP(A1253,'ACCESS EXPORT'!A:AO,41,0),"")</f>
        <v>Jose Anderson</v>
      </c>
      <c r="Z1253" s="26" t="str">
        <f>_xlfn.IFNA(VLOOKUP(A1253,'ACCESS EXPORT'!A:AP,42,0),"")</f>
        <v>Varuna Singh</v>
      </c>
      <c r="AA1253" s="26" t="str">
        <f>_xlfn.IFNA(VLOOKUP(A1253,'ACCESS EXPORT'!A:AQ,43,0),"")</f>
        <v>Tricia Greco</v>
      </c>
    </row>
    <row r="1254" spans="1:27" ht="18.75" x14ac:dyDescent="0.25">
      <c r="A1254" s="33">
        <v>133</v>
      </c>
      <c r="B1254" s="10">
        <v>1093</v>
      </c>
      <c r="C1254" s="7" t="str">
        <f ca="1">IFERROR(UPPER(IF(AND('ACCESS EXPORT'!AA1254="",'ACCESS EXPORT'!Z1254=""),VLOOKUP(A1254,'ACCESS EXPORT'!$A:$AF,32,FALSE),(IF('ACCESS EXPORT'!AA1254&lt;&gt;"",CONCATENATE(VLOOKUP(A1254,'ACCESS EXPORT'!$A:$AF,32,FALSE)," (Closed",TEXT('ACCESS EXPORT'!AA1254," MM/DD/YYY)")),IF(TODAY()&lt;(('ACCESS EXPORT'!Z1254)+30),CONCATENATE(VLOOKUP(A1254,'ACCESS EXPORT'!$A:$AF,32,FALSE)," (Opens",TEXT('ACCESS EXPORT'!Z1254," MM/DD/YYY)")),VLOOKUP(A1254,'ACCESS EXPORT'!$A:$AF,32,FALSE)))))),"-")</f>
        <v>ADVENTHEALTH MEDICAL GROUP GASTROENTEROLOGY AND HEPATOLOGY AT KISSIMMEE</v>
      </c>
      <c r="D1254" s="3" t="str">
        <f ca="1">IFERROR(UPPER(IF(AND('ACCESS EXPORT'!AA1254="",'ACCESS EXPORT'!Z1254=""),VLOOKUP(A1254,'ACCESS EXPORT'!$A:$AF,28,FALSE),(IF('ACCESS EXPORT'!AA1254&lt;&gt;"",CONCATENATE(VLOOKUP(A1254,'ACCESS EXPORT'!$A:$AF,28,FALSE)," (Closed",TEXT('ACCESS EXPORT'!AA1254," MM/DD/YYY)")),IF(TODAY()&lt;(('ACCESS EXPORT'!Z1254)+30),CONCATENATE(VLOOKUP(A1254,'ACCESS EXPORT'!$A:$AF,28,FALSE)," (Opens",TEXT('ACCESS EXPORT'!Z1254," MM/DD/YYY)")),VLOOKUP(A1254,'ACCESS EXPORT'!$A:$AF,28,FALSE)))))),"-")</f>
        <v>CENTRAL FLORIDA HEPATOLOGY &amp; GASTROENTEROLOGY - KISSIMMEE</v>
      </c>
      <c r="E1254" s="3" t="str">
        <f>VLOOKUP($A1254,'ACCESS EXPORT'!$A:$AF,3,FALSE)</f>
        <v>8440</v>
      </c>
      <c r="F1254" s="3" t="str">
        <f>UPPER(CONCATENATE(VLOOKUP(A1254,'ACCESS EXPORT'!$A:$AF,4,FALSE)," ",VLOOKUP(A1254,'ACCESS EXPORT'!$A:$AF,5,FALSE)," ",VLOOKUP(A1254,'ACCESS EXPORT'!$A:$AF,6,FALSE)," ",VLOOKUP(A1254,'ACCESS EXPORT'!$A:$AA,7,FALSE)," ",VLOOKUP(A1254,'ACCESS EXPORT'!$A:$AA,8,FALSE)))</f>
        <v>2400 N ORANGE BLOSSOM TRL SUITE 302 KISSIMMEE FL 34744</v>
      </c>
      <c r="G1254" s="4" t="str">
        <f>UPPER(VLOOKUP($A1254,'ACCESS EXPORT'!$A:$AF,9,FALSE))</f>
        <v>OSCEOLA</v>
      </c>
      <c r="H1254" s="4" t="str">
        <f>_xlfn.IFNA(VLOOKUP($B1254,'ACCESS EXPORT'!$B:$J,9,FALSE),"")</f>
        <v>SW</v>
      </c>
      <c r="I1254" s="3" t="str">
        <f>CONCATENATE("(P)",VLOOKUP($A1254,'ACCESS EXPORT'!$A:$AF,11,FALSE)," (F)",VLOOKUP($A1254,'ACCESS EXPORT'!$A:$AF,29,FALSE))</f>
        <v>(P)(407) 932-6193 (F)(407) 932-6194</v>
      </c>
      <c r="J1254" s="4" t="str">
        <f>UPPER(VLOOKUP($A1254,'ACCESS EXPORT'!$A:$AF,12,FALSE))</f>
        <v>GASTROENTEROLOGY</v>
      </c>
      <c r="K1254" s="4" t="str">
        <f>UPPER(VLOOKUP($A1254,'ACCESS EXPORT'!$A:$AF,13,FALSE))</f>
        <v>SCOTT HILL</v>
      </c>
      <c r="L1254" s="3" t="str">
        <f>IF(AND(VLOOKUP(A1254,'ACCESS EXPORT'!A:AE,1,0),'ACCESS EXPORT'!N1254=""),UPPER(CONCATENATE('ACCESS EXPORT'!AE1254)),IF(VLOOKUP(A1254,'ACCESS EXPORT'!A:AE,1,0),UPPER(CONCATENATE('ACCESS EXPORT'!N1254," "&amp;CHAR(10),'ACCESS EXPORT'!AE1254))))</f>
        <v xml:space="preserve">MICHELL ATHANASE 
</v>
      </c>
      <c r="M1254" s="4" t="str">
        <f>UPPER(VLOOKUP($A1254,'ACCESS EXPORT'!$A:$O,15,FALSE))</f>
        <v>CYNTHIA NIEVES (PM) / CRYSTAL SOTO (OS)</v>
      </c>
      <c r="N1254" s="4" t="str">
        <f ca="1">IF(AND('ACCESS EXPORT'!X1254="",'ACCESS EXPORT'!Y1254=""),IF('ACCESS EXPORT'!V1254&lt;&gt;"",(IF(TODAY()-'ACCESS EXPORT'!V1254&gt;=-60,UPPER(CONCATENATE(VLOOKUP(B1254,'ACCESS EXPORT'!$B:$P,15,FALSE),""&amp;CHAR(10)&amp;"(SEP",TEXT('ACCESS EXPORT'!V1254," MM/DD/YYY)"))),IF(TODAY()-'ACCESS EXPORT'!V1254&lt;0,UPPER(VLOOKUP(B1254,'ACCESS EXPORT'!$B:$P,15,FALSE)),UPPER(VLOOKUP(B1254,'ACCESS EXPORT'!$B:$P,15,FALSE))))),IF('ACCESS EXPORT'!U1254="",UPPER(VLOOKUP(B1254,'ACCESS EXPORT'!$B:$P,15,FALSE)),IF(TODAY()-'ACCESS EXPORT'!U1254&lt;=30,CONCATENATE(UPPER(VLOOKUP(B1254,'ACCESS EXPORT'!$B:$P,15,FALSE)),""&amp;CHAR(10)&amp;"(NEW",TEXT('ACCESS EXPORT'!U1254," MM/DD/YYY)")),IF(AND(TODAY()-'ACCESS EXPORT'!U1254&gt;30,TODAY()&gt;0),UPPER(VLOOKUP(B1254,'ACCESS EXPORT'!$B:$P,15,FALSE)))))),IF('ACCESS EXPORT'!Y1254&lt;&gt;"",UPPER(CONCATENATE(UPPER(VLOOKUP(B1254,'ACCESS EXPORT'!$B:$P,15,FALSE)),""&amp;CHAR(10)&amp;"(Transfer Out",TEXT('ACCESS EXPORT'!Y1254," MM/DD/YYY)"))),IF('ACCESS EXPORT'!X1254&lt;&gt;"",UPPER(CONCATENATE(UPPER(VLOOKUP(B1254,'ACCESS EXPORT'!$B:$P,15,FALSE)),""&amp;CHAR(10)&amp;"(Transfer In",TEXT('ACCESS EXPORT'!X1254," MM/DD/YYY)"))))))</f>
        <v>BELARDO, MELISSA</v>
      </c>
      <c r="O1254" s="4" t="str">
        <f>_xlfn.IFNA(VLOOKUP(B1254,'ACCESS EXPORT'!$B:$Q,16,FALSE),"")</f>
        <v>APRN</v>
      </c>
      <c r="P1254" s="4" t="str">
        <f>_xlfn.IFNA(VLOOKUP(B1254,'ACCESS EXPORT'!B:W,22,FALSE),"-")</f>
        <v>1174902811</v>
      </c>
      <c r="Q1254" s="4" t="str">
        <f>_xlfn.IFNA(VLOOKUP(A1254,'ACCESS EXPORT'!$A:$AG,33,0),"-")</f>
        <v>Amanda Hernandez</v>
      </c>
      <c r="R1254" s="4" t="str">
        <f>_xlfn.IFNA(VLOOKUP(A1254,'ACCESS EXPORT'!$A:$AH,34,0),"-")</f>
        <v>Carol Shane</v>
      </c>
      <c r="S1254" s="4" t="str">
        <f>_xlfn.IFNA(VLOOKUP(A1254,'ACCESS EXPORT'!$A:$AI,35,0),"-")</f>
        <v>Kikzeny Cartagena</v>
      </c>
      <c r="T1254" s="4" t="str">
        <f>_xlfn.IFNA(VLOOKUP(A1254,'ACCESS EXPORT'!$A:$AJ,36,0),"-")</f>
        <v>TBD</v>
      </c>
      <c r="U1254" s="4" t="str">
        <f>_xlfn.IFNA(VLOOKUP(A1254,'ACCESS EXPORT'!$A:$AK,37,0),"-")</f>
        <v>athena</v>
      </c>
      <c r="V1254" s="4" t="str">
        <f>_xlfn.IFNA(VLOOKUP(A1254,'ACCESS EXPORT'!$A:$AL,38,0),"-")</f>
        <v>FHMG_CENTRAL FL HEPA_KIS</v>
      </c>
      <c r="W1254" s="4" t="str">
        <f>_xlfn.IFNA(VLOOKUP(A1254,'ACCESS EXPORT'!$A:$AM,39,0),"-")</f>
        <v/>
      </c>
      <c r="X1254" s="4" t="str">
        <f>_xlfn.IFNA(VLOOKUP(A1254,'ACCESS EXPORT'!$A:$AN,40,0),"-")</f>
        <v>John Del Rio / Shahla Cedeno</v>
      </c>
      <c r="Y1254" s="26" t="str">
        <f>_xlfn.IFNA(VLOOKUP(A1254,'ACCESS EXPORT'!A:AO,41,0),"")</f>
        <v>Jose Anderson</v>
      </c>
      <c r="Z1254" s="26" t="str">
        <f>_xlfn.IFNA(VLOOKUP(A1254,'ACCESS EXPORT'!A:AP,42,0),"")</f>
        <v>Varuna Singh</v>
      </c>
      <c r="AA1254" s="26" t="str">
        <f>_xlfn.IFNA(VLOOKUP(A1254,'ACCESS EXPORT'!A:AQ,43,0),"")</f>
        <v>Tricia Greco</v>
      </c>
    </row>
    <row r="1255" spans="1:27" ht="18.75" x14ac:dyDescent="0.25">
      <c r="A1255" s="33">
        <v>133</v>
      </c>
      <c r="B1255" s="10">
        <v>1201</v>
      </c>
      <c r="C1255" s="7" t="str">
        <f ca="1">IFERROR(UPPER(IF(AND('ACCESS EXPORT'!AA1255="",'ACCESS EXPORT'!Z1255=""),VLOOKUP(A1255,'ACCESS EXPORT'!$A:$AF,32,FALSE),(IF('ACCESS EXPORT'!AA1255&lt;&gt;"",CONCATENATE(VLOOKUP(A1255,'ACCESS EXPORT'!$A:$AF,32,FALSE)," (Closed",TEXT('ACCESS EXPORT'!AA1255," MM/DD/YYY)")),IF(TODAY()&lt;(('ACCESS EXPORT'!Z1255)+30),CONCATENATE(VLOOKUP(A1255,'ACCESS EXPORT'!$A:$AF,32,FALSE)," (Opens",TEXT('ACCESS EXPORT'!Z1255," MM/DD/YYY)")),VLOOKUP(A1255,'ACCESS EXPORT'!$A:$AF,32,FALSE)))))),"-")</f>
        <v>ADVENTHEALTH MEDICAL GROUP GASTROENTEROLOGY AND HEPATOLOGY AT KISSIMMEE</v>
      </c>
      <c r="D1255" s="3" t="str">
        <f ca="1">IFERROR(UPPER(IF(AND('ACCESS EXPORT'!AA1255="",'ACCESS EXPORT'!Z1255=""),VLOOKUP(A1255,'ACCESS EXPORT'!$A:$AF,28,FALSE),(IF('ACCESS EXPORT'!AA1255&lt;&gt;"",CONCATENATE(VLOOKUP(A1255,'ACCESS EXPORT'!$A:$AF,28,FALSE)," (Closed",TEXT('ACCESS EXPORT'!AA1255," MM/DD/YYY)")),IF(TODAY()&lt;(('ACCESS EXPORT'!Z1255)+30),CONCATENATE(VLOOKUP(A1255,'ACCESS EXPORT'!$A:$AF,28,FALSE)," (Opens",TEXT('ACCESS EXPORT'!Z1255," MM/DD/YYY)")),VLOOKUP(A1255,'ACCESS EXPORT'!$A:$AF,28,FALSE)))))),"-")</f>
        <v>CENTRAL FLORIDA HEPATOLOGY &amp; GASTROENTEROLOGY - KISSIMMEE</v>
      </c>
      <c r="E1255" s="3" t="str">
        <f>VLOOKUP($A1255,'ACCESS EXPORT'!$A:$AF,3,FALSE)</f>
        <v>8440</v>
      </c>
      <c r="F1255" s="3" t="str">
        <f>UPPER(CONCATENATE(VLOOKUP(A1255,'ACCESS EXPORT'!$A:$AF,4,FALSE)," ",VLOOKUP(A1255,'ACCESS EXPORT'!$A:$AF,5,FALSE)," ",VLOOKUP(A1255,'ACCESS EXPORT'!$A:$AF,6,FALSE)," ",VLOOKUP(A1255,'ACCESS EXPORT'!$A:$AA,7,FALSE)," ",VLOOKUP(A1255,'ACCESS EXPORT'!$A:$AA,8,FALSE)))</f>
        <v>2400 N ORANGE BLOSSOM TRL SUITE 302 KISSIMMEE FL 34744</v>
      </c>
      <c r="G1255" s="4" t="str">
        <f>UPPER(VLOOKUP($A1255,'ACCESS EXPORT'!$A:$AF,9,FALSE))</f>
        <v>OSCEOLA</v>
      </c>
      <c r="H1255" s="4" t="str">
        <f>_xlfn.IFNA(VLOOKUP($B1255,'ACCESS EXPORT'!$B:$J,9,FALSE),"")</f>
        <v>SW</v>
      </c>
      <c r="I1255" s="3" t="str">
        <f>CONCATENATE("(P)",VLOOKUP($A1255,'ACCESS EXPORT'!$A:$AF,11,FALSE)," (F)",VLOOKUP($A1255,'ACCESS EXPORT'!$A:$AF,29,FALSE))</f>
        <v>(P)(407) 932-6193 (F)(407) 932-6194</v>
      </c>
      <c r="J1255" s="4" t="str">
        <f>UPPER(VLOOKUP($A1255,'ACCESS EXPORT'!$A:$AF,12,FALSE))</f>
        <v>GASTROENTEROLOGY</v>
      </c>
      <c r="K1255" s="4" t="str">
        <f>UPPER(VLOOKUP($A1255,'ACCESS EXPORT'!$A:$AF,13,FALSE))</f>
        <v>SCOTT HILL</v>
      </c>
      <c r="L1255" s="3" t="str">
        <f>IF(AND(VLOOKUP(A1255,'ACCESS EXPORT'!A:AE,1,0),'ACCESS EXPORT'!N1255=""),UPPER(CONCATENATE('ACCESS EXPORT'!AE1255)),IF(VLOOKUP(A1255,'ACCESS EXPORT'!A:AE,1,0),UPPER(CONCATENATE('ACCESS EXPORT'!N1255," "&amp;CHAR(10),'ACCESS EXPORT'!AE1255))))</f>
        <v xml:space="preserve">MICHELL ATHANASE 
</v>
      </c>
      <c r="M1255" s="4" t="str">
        <f>UPPER(VLOOKUP($A1255,'ACCESS EXPORT'!$A:$O,15,FALSE))</f>
        <v>CYNTHIA NIEVES (PM) / CRYSTAL SOTO (OS)</v>
      </c>
      <c r="N1255" s="4" t="str">
        <f ca="1">IF(AND('ACCESS EXPORT'!X1255="",'ACCESS EXPORT'!Y1255=""),IF('ACCESS EXPORT'!V1255&lt;&gt;"",(IF(TODAY()-'ACCESS EXPORT'!V1255&gt;=-60,UPPER(CONCATENATE(VLOOKUP(B1255,'ACCESS EXPORT'!$B:$P,15,FALSE),""&amp;CHAR(10)&amp;"(SEP",TEXT('ACCESS EXPORT'!V1255," MM/DD/YYY)"))),IF(TODAY()-'ACCESS EXPORT'!V1255&lt;0,UPPER(VLOOKUP(B1255,'ACCESS EXPORT'!$B:$P,15,FALSE)),UPPER(VLOOKUP(B1255,'ACCESS EXPORT'!$B:$P,15,FALSE))))),IF('ACCESS EXPORT'!U1255="",UPPER(VLOOKUP(B1255,'ACCESS EXPORT'!$B:$P,15,FALSE)),IF(TODAY()-'ACCESS EXPORT'!U1255&lt;=30,CONCATENATE(UPPER(VLOOKUP(B1255,'ACCESS EXPORT'!$B:$P,15,FALSE)),""&amp;CHAR(10)&amp;"(NEW",TEXT('ACCESS EXPORT'!U1255," MM/DD/YYY)")),IF(AND(TODAY()-'ACCESS EXPORT'!U1255&gt;30,TODAY()&gt;0),UPPER(VLOOKUP(B1255,'ACCESS EXPORT'!$B:$P,15,FALSE)))))),IF('ACCESS EXPORT'!Y1255&lt;&gt;"",UPPER(CONCATENATE(UPPER(VLOOKUP(B1255,'ACCESS EXPORT'!$B:$P,15,FALSE)),""&amp;CHAR(10)&amp;"(Transfer Out",TEXT('ACCESS EXPORT'!Y1255," MM/DD/YYY)"))),IF('ACCESS EXPORT'!X1255&lt;&gt;"",UPPER(CONCATENATE(UPPER(VLOOKUP(B1255,'ACCESS EXPORT'!$B:$P,15,FALSE)),""&amp;CHAR(10)&amp;"(Transfer In",TEXT('ACCESS EXPORT'!X1255," MM/DD/YYY)"))))))</f>
        <v>CARTY, AUDREY DONNA-MARIE</v>
      </c>
      <c r="O1255" s="4" t="str">
        <f>_xlfn.IFNA(VLOOKUP(B1255,'ACCESS EXPORT'!$B:$Q,16,FALSE),"")</f>
        <v>APRN</v>
      </c>
      <c r="P1255" s="4" t="str">
        <f>_xlfn.IFNA(VLOOKUP(B1255,'ACCESS EXPORT'!B:W,22,FALSE),"-")</f>
        <v>1427479765</v>
      </c>
      <c r="Q1255" s="4" t="str">
        <f>_xlfn.IFNA(VLOOKUP(A1255,'ACCESS EXPORT'!$A:$AG,33,0),"-")</f>
        <v>Amanda Hernandez</v>
      </c>
      <c r="R1255" s="4" t="str">
        <f>_xlfn.IFNA(VLOOKUP(A1255,'ACCESS EXPORT'!$A:$AH,34,0),"-")</f>
        <v>Carol Shane</v>
      </c>
      <c r="S1255" s="4" t="str">
        <f>_xlfn.IFNA(VLOOKUP(A1255,'ACCESS EXPORT'!$A:$AI,35,0),"-")</f>
        <v>Kikzeny Cartagena</v>
      </c>
      <c r="T1255" s="4" t="str">
        <f>_xlfn.IFNA(VLOOKUP(A1255,'ACCESS EXPORT'!$A:$AJ,36,0),"-")</f>
        <v>TBD</v>
      </c>
      <c r="U1255" s="4" t="str">
        <f>_xlfn.IFNA(VLOOKUP(A1255,'ACCESS EXPORT'!$A:$AK,37,0),"-")</f>
        <v>athena</v>
      </c>
      <c r="V1255" s="4" t="str">
        <f>_xlfn.IFNA(VLOOKUP(A1255,'ACCESS EXPORT'!$A:$AL,38,0),"-")</f>
        <v>FHMG_CENTRAL FL HEPA_KIS</v>
      </c>
      <c r="W1255" s="4" t="str">
        <f>_xlfn.IFNA(VLOOKUP(A1255,'ACCESS EXPORT'!$A:$AM,39,0),"-")</f>
        <v/>
      </c>
      <c r="X1255" s="4" t="str">
        <f>_xlfn.IFNA(VLOOKUP(A1255,'ACCESS EXPORT'!$A:$AN,40,0),"-")</f>
        <v>John Del Rio / Shahla Cedeno</v>
      </c>
      <c r="Y1255" s="26" t="str">
        <f>_xlfn.IFNA(VLOOKUP(A1255,'ACCESS EXPORT'!A:AO,41,0),"")</f>
        <v>Jose Anderson</v>
      </c>
      <c r="Z1255" s="26" t="str">
        <f>_xlfn.IFNA(VLOOKUP(A1255,'ACCESS EXPORT'!A:AP,42,0),"")</f>
        <v>Varuna Singh</v>
      </c>
      <c r="AA1255" s="26" t="str">
        <f>_xlfn.IFNA(VLOOKUP(A1255,'ACCESS EXPORT'!A:AQ,43,0),"")</f>
        <v>Tricia Greco</v>
      </c>
    </row>
    <row r="1256" spans="1:27" ht="18.75" x14ac:dyDescent="0.25">
      <c r="A1256" s="33">
        <v>133</v>
      </c>
      <c r="B1256" s="10">
        <v>1824</v>
      </c>
      <c r="C1256" s="7" t="str">
        <f ca="1">IFERROR(UPPER(IF(AND('ACCESS EXPORT'!AA1256="",'ACCESS EXPORT'!Z1256=""),VLOOKUP(A1256,'ACCESS EXPORT'!$A:$AF,32,FALSE),(IF('ACCESS EXPORT'!AA1256&lt;&gt;"",CONCATENATE(VLOOKUP(A1256,'ACCESS EXPORT'!$A:$AF,32,FALSE)," (Closed",TEXT('ACCESS EXPORT'!AA1256," MM/DD/YYY)")),IF(TODAY()&lt;(('ACCESS EXPORT'!Z1256)+30),CONCATENATE(VLOOKUP(A1256,'ACCESS EXPORT'!$A:$AF,32,FALSE)," (Opens",TEXT('ACCESS EXPORT'!Z1256," MM/DD/YYY)")),VLOOKUP(A1256,'ACCESS EXPORT'!$A:$AF,32,FALSE)))))),"-")</f>
        <v>ADVENTHEALTH MEDICAL GROUP GASTROENTEROLOGY AND HEPATOLOGY AT KISSIMMEE</v>
      </c>
      <c r="D1256" s="3" t="str">
        <f ca="1">IFERROR(UPPER(IF(AND('ACCESS EXPORT'!AA1256="",'ACCESS EXPORT'!Z1256=""),VLOOKUP(A1256,'ACCESS EXPORT'!$A:$AF,28,FALSE),(IF('ACCESS EXPORT'!AA1256&lt;&gt;"",CONCATENATE(VLOOKUP(A1256,'ACCESS EXPORT'!$A:$AF,28,FALSE)," (Closed",TEXT('ACCESS EXPORT'!AA1256," MM/DD/YYY)")),IF(TODAY()&lt;(('ACCESS EXPORT'!Z1256)+30),CONCATENATE(VLOOKUP(A1256,'ACCESS EXPORT'!$A:$AF,28,FALSE)," (Opens",TEXT('ACCESS EXPORT'!Z1256," MM/DD/YYY)")),VLOOKUP(A1256,'ACCESS EXPORT'!$A:$AF,28,FALSE)))))),"-")</f>
        <v>CENTRAL FLORIDA HEPATOLOGY &amp; GASTROENTEROLOGY - KISSIMMEE</v>
      </c>
      <c r="E1256" s="3" t="str">
        <f>VLOOKUP($A1256,'ACCESS EXPORT'!$A:$AF,3,FALSE)</f>
        <v>8440</v>
      </c>
      <c r="F1256" s="3" t="str">
        <f>UPPER(CONCATENATE(VLOOKUP(A1256,'ACCESS EXPORT'!$A:$AF,4,FALSE)," ",VLOOKUP(A1256,'ACCESS EXPORT'!$A:$AF,5,FALSE)," ",VLOOKUP(A1256,'ACCESS EXPORT'!$A:$AF,6,FALSE)," ",VLOOKUP(A1256,'ACCESS EXPORT'!$A:$AA,7,FALSE)," ",VLOOKUP(A1256,'ACCESS EXPORT'!$A:$AA,8,FALSE)))</f>
        <v>2400 N ORANGE BLOSSOM TRL SUITE 302 KISSIMMEE FL 34744</v>
      </c>
      <c r="G1256" s="4" t="str">
        <f>UPPER(VLOOKUP($A1256,'ACCESS EXPORT'!$A:$AF,9,FALSE))</f>
        <v>OSCEOLA</v>
      </c>
      <c r="H1256" s="4" t="str">
        <f>_xlfn.IFNA(VLOOKUP($B1256,'ACCESS EXPORT'!$B:$J,9,FALSE),"")</f>
        <v>SW</v>
      </c>
      <c r="I1256" s="3" t="str">
        <f>CONCATENATE("(P)",VLOOKUP($A1256,'ACCESS EXPORT'!$A:$AF,11,FALSE)," (F)",VLOOKUP($A1256,'ACCESS EXPORT'!$A:$AF,29,FALSE))</f>
        <v>(P)(407) 932-6193 (F)(407) 932-6194</v>
      </c>
      <c r="J1256" s="4" t="str">
        <f>UPPER(VLOOKUP($A1256,'ACCESS EXPORT'!$A:$AF,12,FALSE))</f>
        <v>GASTROENTEROLOGY</v>
      </c>
      <c r="K1256" s="4" t="str">
        <f>UPPER(VLOOKUP($A1256,'ACCESS EXPORT'!$A:$AF,13,FALSE))</f>
        <v>SCOTT HILL</v>
      </c>
      <c r="L1256" s="3" t="str">
        <f>IF(AND(VLOOKUP(A1256,'ACCESS EXPORT'!A:AE,1,0),'ACCESS EXPORT'!N1256=""),UPPER(CONCATENATE('ACCESS EXPORT'!AE1256)),IF(VLOOKUP(A1256,'ACCESS EXPORT'!A:AE,1,0),UPPER(CONCATENATE('ACCESS EXPORT'!N1256," "&amp;CHAR(10),'ACCESS EXPORT'!AE1256))))</f>
        <v xml:space="preserve">MICHELL ATHANASE 
</v>
      </c>
      <c r="M1256" s="4" t="str">
        <f>UPPER(VLOOKUP($A1256,'ACCESS EXPORT'!$A:$O,15,FALSE))</f>
        <v>CYNTHIA NIEVES (PM) / CRYSTAL SOTO (OS)</v>
      </c>
      <c r="N1256" s="4" t="str">
        <f ca="1">IF(AND('ACCESS EXPORT'!X1256="",'ACCESS EXPORT'!Y1256=""),IF('ACCESS EXPORT'!V1256&lt;&gt;"",(IF(TODAY()-'ACCESS EXPORT'!V1256&gt;=-60,UPPER(CONCATENATE(VLOOKUP(B1256,'ACCESS EXPORT'!$B:$P,15,FALSE),""&amp;CHAR(10)&amp;"(SEP",TEXT('ACCESS EXPORT'!V1256," MM/DD/YYY)"))),IF(TODAY()-'ACCESS EXPORT'!V1256&lt;0,UPPER(VLOOKUP(B1256,'ACCESS EXPORT'!$B:$P,15,FALSE)),UPPER(VLOOKUP(B1256,'ACCESS EXPORT'!$B:$P,15,FALSE))))),IF('ACCESS EXPORT'!U1256="",UPPER(VLOOKUP(B1256,'ACCESS EXPORT'!$B:$P,15,FALSE)),IF(TODAY()-'ACCESS EXPORT'!U1256&lt;=30,CONCATENATE(UPPER(VLOOKUP(B1256,'ACCESS EXPORT'!$B:$P,15,FALSE)),""&amp;CHAR(10)&amp;"(NEW",TEXT('ACCESS EXPORT'!U1256," MM/DD/YYY)")),IF(AND(TODAY()-'ACCESS EXPORT'!U1256&gt;30,TODAY()&gt;0),UPPER(VLOOKUP(B1256,'ACCESS EXPORT'!$B:$P,15,FALSE)))))),IF('ACCESS EXPORT'!Y1256&lt;&gt;"",UPPER(CONCATENATE(UPPER(VLOOKUP(B1256,'ACCESS EXPORT'!$B:$P,15,FALSE)),""&amp;CHAR(10)&amp;"(Transfer Out",TEXT('ACCESS EXPORT'!Y1256," MM/DD/YYY)"))),IF('ACCESS EXPORT'!X1256&lt;&gt;"",UPPER(CONCATENATE(UPPER(VLOOKUP(B1256,'ACCESS EXPORT'!$B:$P,15,FALSE)),""&amp;CHAR(10)&amp;"(Transfer In",TEXT('ACCESS EXPORT'!X1256," MM/DD/YYY)"))))))</f>
        <v>FUENTES-BLANCO, CARLA
(SEP 04/04/2019)</v>
      </c>
      <c r="O1256" s="4" t="str">
        <f>_xlfn.IFNA(VLOOKUP(B1256,'ACCESS EXPORT'!$B:$Q,16,FALSE),"")</f>
        <v>APRN</v>
      </c>
      <c r="P1256" s="4" t="str">
        <f>_xlfn.IFNA(VLOOKUP(B1256,'ACCESS EXPORT'!B:W,22,FALSE),"-")</f>
        <v>1972816056</v>
      </c>
      <c r="Q1256" s="4" t="str">
        <f>_xlfn.IFNA(VLOOKUP(A1256,'ACCESS EXPORT'!$A:$AG,33,0),"-")</f>
        <v>Amanda Hernandez</v>
      </c>
      <c r="R1256" s="4" t="str">
        <f>_xlfn.IFNA(VLOOKUP(A1256,'ACCESS EXPORT'!$A:$AH,34,0),"-")</f>
        <v>Carol Shane</v>
      </c>
      <c r="S1256" s="4" t="str">
        <f>_xlfn.IFNA(VLOOKUP(A1256,'ACCESS EXPORT'!$A:$AI,35,0),"-")</f>
        <v>Kikzeny Cartagena</v>
      </c>
      <c r="T1256" s="4" t="str">
        <f>_xlfn.IFNA(VLOOKUP(A1256,'ACCESS EXPORT'!$A:$AJ,36,0),"-")</f>
        <v>TBD</v>
      </c>
      <c r="U1256" s="4" t="str">
        <f>_xlfn.IFNA(VLOOKUP(A1256,'ACCESS EXPORT'!$A:$AK,37,0),"-")</f>
        <v>athena</v>
      </c>
      <c r="V1256" s="4" t="str">
        <f>_xlfn.IFNA(VLOOKUP(A1256,'ACCESS EXPORT'!$A:$AL,38,0),"-")</f>
        <v>FHMG_CENTRAL FL HEPA_KIS</v>
      </c>
      <c r="W1256" s="4" t="str">
        <f>_xlfn.IFNA(VLOOKUP(A1256,'ACCESS EXPORT'!$A:$AM,39,0),"-")</f>
        <v/>
      </c>
      <c r="X1256" s="4" t="str">
        <f>_xlfn.IFNA(VLOOKUP(A1256,'ACCESS EXPORT'!$A:$AN,40,0),"-")</f>
        <v>John Del Rio / Shahla Cedeno</v>
      </c>
      <c r="Y1256" s="26" t="str">
        <f>_xlfn.IFNA(VLOOKUP(A1256,'ACCESS EXPORT'!A:AO,41,0),"")</f>
        <v>Jose Anderson</v>
      </c>
      <c r="Z1256" s="26" t="str">
        <f>_xlfn.IFNA(VLOOKUP(A1256,'ACCESS EXPORT'!A:AP,42,0),"")</f>
        <v>Varuna Singh</v>
      </c>
      <c r="AA1256" s="26" t="str">
        <f>_xlfn.IFNA(VLOOKUP(A1256,'ACCESS EXPORT'!A:AQ,43,0),"")</f>
        <v>Tricia Greco</v>
      </c>
    </row>
    <row r="1257" spans="1:27" ht="18.75" x14ac:dyDescent="0.25">
      <c r="A1257" s="33">
        <v>133</v>
      </c>
      <c r="B1257">
        <v>2010</v>
      </c>
      <c r="C1257" s="7" t="str">
        <f ca="1">IFERROR(UPPER(IF(AND('ACCESS EXPORT'!AA1257="",'ACCESS EXPORT'!Z1257=""),VLOOKUP(A1257,'ACCESS EXPORT'!$A:$AF,32,FALSE),(IF('ACCESS EXPORT'!AA1257&lt;&gt;"",CONCATENATE(VLOOKUP(A1257,'ACCESS EXPORT'!$A:$AF,32,FALSE)," (Closed",TEXT('ACCESS EXPORT'!AA1257," MM/DD/YYY)")),IF(TODAY()&lt;(('ACCESS EXPORT'!Z1257)+30),CONCATENATE(VLOOKUP(A1257,'ACCESS EXPORT'!$A:$AF,32,FALSE)," (Opens",TEXT('ACCESS EXPORT'!Z1257," MM/DD/YYY)")),VLOOKUP(A1257,'ACCESS EXPORT'!$A:$AF,32,FALSE)))))),"-")</f>
        <v>ADVENTHEALTH MEDICAL GROUP GASTROENTEROLOGY AND HEPATOLOGY AT KISSIMMEE</v>
      </c>
      <c r="D1257" s="7" t="str">
        <f ca="1">IFERROR(UPPER(IF(AND('ACCESS EXPORT'!AA1257="",'ACCESS EXPORT'!Z1257=""),VLOOKUP(A1257,'ACCESS EXPORT'!$A:$AF,28,FALSE),(IF('ACCESS EXPORT'!AA1257&lt;&gt;"",CONCATENATE(VLOOKUP(A1257,'ACCESS EXPORT'!$A:$AF,28,FALSE)," (Closed",TEXT('ACCESS EXPORT'!AA1257," MM/DD/YYY)")),IF(TODAY()&lt;(('ACCESS EXPORT'!Z1257)+30),CONCATENATE(VLOOKUP(A1257,'ACCESS EXPORT'!$A:$AF,28,FALSE)," (Opens",TEXT('ACCESS EXPORT'!Z1257," MM/DD/YYY)")),VLOOKUP(A1257,'ACCESS EXPORT'!$A:$AF,28,FALSE)))))),"-")</f>
        <v>CENTRAL FLORIDA HEPATOLOGY &amp; GASTROENTEROLOGY - KISSIMMEE</v>
      </c>
      <c r="E1257" s="7" t="str">
        <f>VLOOKUP($A1257,'ACCESS EXPORT'!$A:$AF,3,FALSE)</f>
        <v>8440</v>
      </c>
      <c r="F1257" s="7" t="str">
        <f>UPPER(CONCATENATE(VLOOKUP(A1257,'ACCESS EXPORT'!$A:$AF,4,FALSE)," ",VLOOKUP(A1257,'ACCESS EXPORT'!$A:$AF,5,FALSE)," ",VLOOKUP(A1257,'ACCESS EXPORT'!$A:$AF,6,FALSE)," ",VLOOKUP(A1257,'ACCESS EXPORT'!$A:$AA,7,FALSE)," ",VLOOKUP(A1257,'ACCESS EXPORT'!$A:$AA,8,FALSE)))</f>
        <v>2400 N ORANGE BLOSSOM TRL SUITE 302 KISSIMMEE FL 34744</v>
      </c>
      <c r="G1257" s="26" t="str">
        <f>UPPER(VLOOKUP($A1257,'ACCESS EXPORT'!$A:$AF,9,FALSE))</f>
        <v>OSCEOLA</v>
      </c>
      <c r="H1257" s="26" t="str">
        <f>_xlfn.IFNA(VLOOKUP($B1257,'ACCESS EXPORT'!$B:$J,9,FALSE),"")</f>
        <v>SW</v>
      </c>
      <c r="I1257" s="7" t="str">
        <f>CONCATENATE("(P)",VLOOKUP($A1257,'ACCESS EXPORT'!$A:$AF,11,FALSE)," (F)",VLOOKUP($A1257,'ACCESS EXPORT'!$A:$AF,29,FALSE))</f>
        <v>(P)(407) 932-6193 (F)(407) 932-6194</v>
      </c>
      <c r="J1257" s="26" t="str">
        <f>UPPER(VLOOKUP($A1257,'ACCESS EXPORT'!$A:$AF,12,FALSE))</f>
        <v>GASTROENTEROLOGY</v>
      </c>
      <c r="K1257" s="26" t="str">
        <f>UPPER(VLOOKUP($A1257,'ACCESS EXPORT'!$A:$AF,13,FALSE))</f>
        <v>SCOTT HILL</v>
      </c>
      <c r="L1257" s="3" t="str">
        <f>IF(AND(VLOOKUP(A1257,'ACCESS EXPORT'!A:AE,1,0),'ACCESS EXPORT'!N1257=""),UPPER(CONCATENATE('ACCESS EXPORT'!AE1257)),IF(VLOOKUP(A1257,'ACCESS EXPORT'!A:AE,1,0),UPPER(CONCATENATE('ACCESS EXPORT'!N1257," "&amp;CHAR(10),'ACCESS EXPORT'!AE1257))))</f>
        <v xml:space="preserve">MICHELL ATHANASE 
</v>
      </c>
      <c r="M1257" s="26" t="str">
        <f>UPPER(VLOOKUP($A1257,'ACCESS EXPORT'!$A:$O,15,FALSE))</f>
        <v>CYNTHIA NIEVES (PM) / CRYSTAL SOTO (OS)</v>
      </c>
      <c r="N1257" s="26" t="str">
        <f ca="1">IF(AND('ACCESS EXPORT'!X1257="",'ACCESS EXPORT'!Y1257=""),IF('ACCESS EXPORT'!V1257&lt;&gt;"",(IF(TODAY()-'ACCESS EXPORT'!V1257&gt;=-60,UPPER(CONCATENATE(VLOOKUP(B1257,'ACCESS EXPORT'!$B:$P,15,FALSE),""&amp;CHAR(10)&amp;"(SEP",TEXT('ACCESS EXPORT'!V1257," MM/DD/YYY)"))),IF(TODAY()-'ACCESS EXPORT'!V1257&lt;0,UPPER(VLOOKUP(B1257,'ACCESS EXPORT'!$B:$P,15,FALSE)),UPPER(VLOOKUP(B1257,'ACCESS EXPORT'!$B:$P,15,FALSE))))),IF('ACCESS EXPORT'!U1257="",UPPER(VLOOKUP(B1257,'ACCESS EXPORT'!$B:$P,15,FALSE)),IF(TODAY()-'ACCESS EXPORT'!U1257&lt;=30,CONCATENATE(UPPER(VLOOKUP(B1257,'ACCESS EXPORT'!$B:$P,15,FALSE)),""&amp;CHAR(10)&amp;"(NEW",TEXT('ACCESS EXPORT'!U1257," MM/DD/YYY)")),IF(AND(TODAY()-'ACCESS EXPORT'!U1257&gt;30,TODAY()&gt;0),UPPER(VLOOKUP(B1257,'ACCESS EXPORT'!$B:$P,15,FALSE)))))),IF('ACCESS EXPORT'!Y1257&lt;&gt;"",UPPER(CONCATENATE(UPPER(VLOOKUP(B1257,'ACCESS EXPORT'!$B:$P,15,FALSE)),""&amp;CHAR(10)&amp;"(Transfer Out",TEXT('ACCESS EXPORT'!Y1257," MM/DD/YYY)"))),IF('ACCESS EXPORT'!X1257&lt;&gt;"",UPPER(CONCATENATE(UPPER(VLOOKUP(B1257,'ACCESS EXPORT'!$B:$P,15,FALSE)),""&amp;CHAR(10)&amp;"(Transfer In",TEXT('ACCESS EXPORT'!X1257," MM/DD/YYY)"))))))</f>
        <v>GOMEZ-DORATI, NICOLE</v>
      </c>
      <c r="O1257" s="26" t="str">
        <f>_xlfn.IFNA(VLOOKUP(B1257,'ACCESS EXPORT'!$B:$Q,16,FALSE),"")</f>
        <v>MD</v>
      </c>
      <c r="P1257" s="26" t="str">
        <f>_xlfn.IFNA(VLOOKUP(B1257,'ACCESS EXPORT'!B:W,22,FALSE),"-")</f>
        <v>1558775791</v>
      </c>
      <c r="Q1257" s="26" t="str">
        <f>_xlfn.IFNA(VLOOKUP(A1257,'ACCESS EXPORT'!$A:$AG,33,0),"-")</f>
        <v>Amanda Hernandez</v>
      </c>
      <c r="R1257" s="26" t="str">
        <f>_xlfn.IFNA(VLOOKUP(A1257,'ACCESS EXPORT'!$A:$AH,34,0),"-")</f>
        <v>Carol Shane</v>
      </c>
      <c r="S1257" s="26" t="str">
        <f>_xlfn.IFNA(VLOOKUP(A1257,'ACCESS EXPORT'!$A:$AI,35,0),"-")</f>
        <v>Kikzeny Cartagena</v>
      </c>
      <c r="T1257" s="26" t="str">
        <f>_xlfn.IFNA(VLOOKUP(A1257,'ACCESS EXPORT'!$A:$AJ,36,0),"-")</f>
        <v>TBD</v>
      </c>
      <c r="U1257" s="26" t="str">
        <f>_xlfn.IFNA(VLOOKUP(A1257,'ACCESS EXPORT'!$A:$AK,37,0),"-")</f>
        <v>athena</v>
      </c>
      <c r="V1257" s="26" t="str">
        <f>_xlfn.IFNA(VLOOKUP(A1257,'ACCESS EXPORT'!$A:$AL,38,0),"-")</f>
        <v>FHMG_CENTRAL FL HEPA_KIS</v>
      </c>
      <c r="W1257" s="26" t="str">
        <f>_xlfn.IFNA(VLOOKUP(A1257,'ACCESS EXPORT'!$A:$AM,39,0),"-")</f>
        <v/>
      </c>
      <c r="X1257" s="26" t="str">
        <f>_xlfn.IFNA(VLOOKUP(A1257,'ACCESS EXPORT'!$A:$AN,40,0),"-")</f>
        <v>John Del Rio / Shahla Cedeno</v>
      </c>
      <c r="Y1257" s="26" t="str">
        <f>_xlfn.IFNA(VLOOKUP(A1257,'ACCESS EXPORT'!A:AO,41,0),"")</f>
        <v>Jose Anderson</v>
      </c>
      <c r="Z1257" s="26" t="str">
        <f>_xlfn.IFNA(VLOOKUP(A1257,'ACCESS EXPORT'!A:AP,42,0),"")</f>
        <v>Varuna Singh</v>
      </c>
      <c r="AA1257" s="26" t="str">
        <f>_xlfn.IFNA(VLOOKUP(A1257,'ACCESS EXPORT'!A:AQ,43,0),"")</f>
        <v>Tricia Greco</v>
      </c>
    </row>
    <row r="1258" spans="1:27" ht="18.75" x14ac:dyDescent="0.25">
      <c r="A1258" s="33">
        <v>133</v>
      </c>
      <c r="B1258">
        <v>1202</v>
      </c>
      <c r="C1258" s="7" t="str">
        <f ca="1">IFERROR(UPPER(IF(AND('ACCESS EXPORT'!AA1258="",'ACCESS EXPORT'!Z1258=""),VLOOKUP(A1258,'ACCESS EXPORT'!$A:$AF,32,FALSE),(IF('ACCESS EXPORT'!AA1258&lt;&gt;"",CONCATENATE(VLOOKUP(A1258,'ACCESS EXPORT'!$A:$AF,32,FALSE)," (Closed",TEXT('ACCESS EXPORT'!AA1258," MM/DD/YYY)")),IF(TODAY()&lt;(('ACCESS EXPORT'!Z1258)+30),CONCATENATE(VLOOKUP(A1258,'ACCESS EXPORT'!$A:$AF,32,FALSE)," (Opens",TEXT('ACCESS EXPORT'!Z1258," MM/DD/YYY)")),VLOOKUP(A1258,'ACCESS EXPORT'!$A:$AF,32,FALSE)))))),"-")</f>
        <v>ADVENTHEALTH MEDICAL GROUP GASTROENTEROLOGY AND HEPATOLOGY AT KISSIMMEE</v>
      </c>
      <c r="D1258" s="7" t="str">
        <f ca="1">IFERROR(UPPER(IF(AND('ACCESS EXPORT'!AA1258="",'ACCESS EXPORT'!Z1258=""),VLOOKUP(A1258,'ACCESS EXPORT'!$A:$AF,28,FALSE),(IF('ACCESS EXPORT'!AA1258&lt;&gt;"",CONCATENATE(VLOOKUP(A1258,'ACCESS EXPORT'!$A:$AF,28,FALSE)," (Closed",TEXT('ACCESS EXPORT'!AA1258," MM/DD/YYY)")),IF(TODAY()&lt;(('ACCESS EXPORT'!Z1258)+30),CONCATENATE(VLOOKUP(A1258,'ACCESS EXPORT'!$A:$AF,28,FALSE)," (Opens",TEXT('ACCESS EXPORT'!Z1258," MM/DD/YYY)")),VLOOKUP(A1258,'ACCESS EXPORT'!$A:$AF,28,FALSE)))))),"-")</f>
        <v>CENTRAL FLORIDA HEPATOLOGY &amp; GASTROENTEROLOGY - KISSIMMEE</v>
      </c>
      <c r="E1258" s="7" t="str">
        <f>VLOOKUP($A1258,'ACCESS EXPORT'!$A:$AF,3,FALSE)</f>
        <v>8440</v>
      </c>
      <c r="F1258" s="7" t="str">
        <f>UPPER(CONCATENATE(VLOOKUP(A1258,'ACCESS EXPORT'!$A:$AF,4,FALSE)," ",VLOOKUP(A1258,'ACCESS EXPORT'!$A:$AF,5,FALSE)," ",VLOOKUP(A1258,'ACCESS EXPORT'!$A:$AF,6,FALSE)," ",VLOOKUP(A1258,'ACCESS EXPORT'!$A:$AA,7,FALSE)," ",VLOOKUP(A1258,'ACCESS EXPORT'!$A:$AA,8,FALSE)))</f>
        <v>2400 N ORANGE BLOSSOM TRL SUITE 302 KISSIMMEE FL 34744</v>
      </c>
      <c r="G1258" s="26" t="str">
        <f>UPPER(VLOOKUP($A1258,'ACCESS EXPORT'!$A:$AF,9,FALSE))</f>
        <v>OSCEOLA</v>
      </c>
      <c r="H1258" s="26" t="str">
        <f>_xlfn.IFNA(VLOOKUP($B1258,'ACCESS EXPORT'!$B:$J,9,FALSE),"")</f>
        <v>SW</v>
      </c>
      <c r="I1258" s="7" t="str">
        <f>CONCATENATE("(P)",VLOOKUP($A1258,'ACCESS EXPORT'!$A:$AF,11,FALSE)," (F)",VLOOKUP($A1258,'ACCESS EXPORT'!$A:$AF,29,FALSE))</f>
        <v>(P)(407) 932-6193 (F)(407) 932-6194</v>
      </c>
      <c r="J1258" s="26" t="str">
        <f>UPPER(VLOOKUP($A1258,'ACCESS EXPORT'!$A:$AF,12,FALSE))</f>
        <v>GASTROENTEROLOGY</v>
      </c>
      <c r="K1258" s="26" t="str">
        <f>UPPER(VLOOKUP($A1258,'ACCESS EXPORT'!$A:$AF,13,FALSE))</f>
        <v>SCOTT HILL</v>
      </c>
      <c r="L1258" s="3" t="str">
        <f>IF(AND(VLOOKUP(A1258,'ACCESS EXPORT'!A:AE,1,0),'ACCESS EXPORT'!N1258=""),UPPER(CONCATENATE('ACCESS EXPORT'!AE1258)),IF(VLOOKUP(A1258,'ACCESS EXPORT'!A:AE,1,0),UPPER(CONCATENATE('ACCESS EXPORT'!N1258," "&amp;CHAR(10),'ACCESS EXPORT'!AE1258))))</f>
        <v xml:space="preserve">MICHELL ATHANASE 
</v>
      </c>
      <c r="M1258" s="26" t="str">
        <f>UPPER(VLOOKUP($A1258,'ACCESS EXPORT'!$A:$O,15,FALSE))</f>
        <v>CYNTHIA NIEVES (PM) / CRYSTAL SOTO (OS)</v>
      </c>
      <c r="N1258" s="26" t="str">
        <f ca="1">IF(AND('ACCESS EXPORT'!X1258="",'ACCESS EXPORT'!Y1258=""),IF('ACCESS EXPORT'!V1258&lt;&gt;"",(IF(TODAY()-'ACCESS EXPORT'!V1258&gt;=-60,UPPER(CONCATENATE(VLOOKUP(B1258,'ACCESS EXPORT'!$B:$P,15,FALSE),""&amp;CHAR(10)&amp;"(SEP",TEXT('ACCESS EXPORT'!V1258," MM/DD/YYY)"))),IF(TODAY()-'ACCESS EXPORT'!V1258&lt;0,UPPER(VLOOKUP(B1258,'ACCESS EXPORT'!$B:$P,15,FALSE)),UPPER(VLOOKUP(B1258,'ACCESS EXPORT'!$B:$P,15,FALSE))))),IF('ACCESS EXPORT'!U1258="",UPPER(VLOOKUP(B1258,'ACCESS EXPORT'!$B:$P,15,FALSE)),IF(TODAY()-'ACCESS EXPORT'!U1258&lt;=30,CONCATENATE(UPPER(VLOOKUP(B1258,'ACCESS EXPORT'!$B:$P,15,FALSE)),""&amp;CHAR(10)&amp;"(NEW",TEXT('ACCESS EXPORT'!U1258," MM/DD/YYY)")),IF(AND(TODAY()-'ACCESS EXPORT'!U1258&gt;30,TODAY()&gt;0),UPPER(VLOOKUP(B1258,'ACCESS EXPORT'!$B:$P,15,FALSE)))))),IF('ACCESS EXPORT'!Y1258&lt;&gt;"",UPPER(CONCATENATE(UPPER(VLOOKUP(B1258,'ACCESS EXPORT'!$B:$P,15,FALSE)),""&amp;CHAR(10)&amp;"(Transfer Out",TEXT('ACCESS EXPORT'!Y1258," MM/DD/YYY)"))),IF('ACCESS EXPORT'!X1258&lt;&gt;"",UPPER(CONCATENATE(UPPER(VLOOKUP(B1258,'ACCESS EXPORT'!$B:$P,15,FALSE)),""&amp;CHAR(10)&amp;"(Transfer In",TEXT('ACCESS EXPORT'!X1258," MM/DD/YYY)"))))))</f>
        <v>LACANDOLA, MARIE DESIREE VILLARUZ</v>
      </c>
      <c r="O1258" s="26" t="str">
        <f>_xlfn.IFNA(VLOOKUP(B1258,'ACCESS EXPORT'!$B:$Q,16,FALSE),"")</f>
        <v>APRN</v>
      </c>
      <c r="P1258" s="26" t="str">
        <f>_xlfn.IFNA(VLOOKUP(B1258,'ACCESS EXPORT'!B:W,22,FALSE),"-")</f>
        <v>1962837419</v>
      </c>
      <c r="Q1258" s="26" t="str">
        <f>_xlfn.IFNA(VLOOKUP(A1258,'ACCESS EXPORT'!$A:$AG,33,0),"-")</f>
        <v>Amanda Hernandez</v>
      </c>
      <c r="R1258" s="26" t="str">
        <f>_xlfn.IFNA(VLOOKUP(A1258,'ACCESS EXPORT'!$A:$AH,34,0),"-")</f>
        <v>Carol Shane</v>
      </c>
      <c r="S1258" s="26" t="str">
        <f>_xlfn.IFNA(VLOOKUP(A1258,'ACCESS EXPORT'!$A:$AI,35,0),"-")</f>
        <v>Kikzeny Cartagena</v>
      </c>
      <c r="T1258" s="26" t="str">
        <f>_xlfn.IFNA(VLOOKUP(A1258,'ACCESS EXPORT'!$A:$AJ,36,0),"-")</f>
        <v>TBD</v>
      </c>
      <c r="U1258" s="26" t="str">
        <f>_xlfn.IFNA(VLOOKUP(A1258,'ACCESS EXPORT'!$A:$AK,37,0),"-")</f>
        <v>athena</v>
      </c>
      <c r="V1258" s="26" t="str">
        <f>_xlfn.IFNA(VLOOKUP(A1258,'ACCESS EXPORT'!$A:$AL,38,0),"-")</f>
        <v>FHMG_CENTRAL FL HEPA_KIS</v>
      </c>
      <c r="W1258" s="26" t="str">
        <f>_xlfn.IFNA(VLOOKUP(A1258,'ACCESS EXPORT'!$A:$AM,39,0),"-")</f>
        <v/>
      </c>
      <c r="X1258" s="26" t="str">
        <f>_xlfn.IFNA(VLOOKUP(A1258,'ACCESS EXPORT'!$A:$AN,40,0),"-")</f>
        <v>John Del Rio / Shahla Cedeno</v>
      </c>
      <c r="Y1258" s="26" t="str">
        <f>_xlfn.IFNA(VLOOKUP(A1258,'ACCESS EXPORT'!A:AO,41,0),"")</f>
        <v>Jose Anderson</v>
      </c>
      <c r="Z1258" s="26" t="str">
        <f>_xlfn.IFNA(VLOOKUP(A1258,'ACCESS EXPORT'!A:AP,42,0),"")</f>
        <v>Varuna Singh</v>
      </c>
      <c r="AA1258" s="26" t="str">
        <f>_xlfn.IFNA(VLOOKUP(A1258,'ACCESS EXPORT'!A:AQ,43,0),"")</f>
        <v>Tricia Greco</v>
      </c>
    </row>
    <row r="1259" spans="1:27" ht="18.75" x14ac:dyDescent="0.25">
      <c r="A1259" s="33">
        <v>133</v>
      </c>
      <c r="B1259">
        <v>2264</v>
      </c>
      <c r="C1259" s="7" t="str">
        <f ca="1">IFERROR(UPPER(IF(AND('ACCESS EXPORT'!AA1259="",'ACCESS EXPORT'!Z1259=""),VLOOKUP(A1259,'ACCESS EXPORT'!$A:$AF,32,FALSE),(IF('ACCESS EXPORT'!AA1259&lt;&gt;"",CONCATENATE(VLOOKUP(A1259,'ACCESS EXPORT'!$A:$AF,32,FALSE)," (Closed",TEXT('ACCESS EXPORT'!AA1259," MM/DD/YYY)")),IF(TODAY()&lt;(('ACCESS EXPORT'!Z1259)+30),CONCATENATE(VLOOKUP(A1259,'ACCESS EXPORT'!$A:$AF,32,FALSE)," (Opens",TEXT('ACCESS EXPORT'!Z1259," MM/DD/YYY)")),VLOOKUP(A1259,'ACCESS EXPORT'!$A:$AF,32,FALSE)))))),"-")</f>
        <v>ADVENTHEALTH MEDICAL GROUP GASTROENTEROLOGY AND HEPATOLOGY AT KISSIMMEE</v>
      </c>
      <c r="D1259" s="7" t="str">
        <f ca="1">IFERROR(UPPER(IF(AND('ACCESS EXPORT'!AA1259="",'ACCESS EXPORT'!Z1259=""),VLOOKUP(A1259,'ACCESS EXPORT'!$A:$AF,28,FALSE),(IF('ACCESS EXPORT'!AA1259&lt;&gt;"",CONCATENATE(VLOOKUP(A1259,'ACCESS EXPORT'!$A:$AF,28,FALSE)," (Closed",TEXT('ACCESS EXPORT'!AA1259," MM/DD/YYY)")),IF(TODAY()&lt;(('ACCESS EXPORT'!Z1259)+30),CONCATENATE(VLOOKUP(A1259,'ACCESS EXPORT'!$A:$AF,28,FALSE)," (Opens",TEXT('ACCESS EXPORT'!Z1259," MM/DD/YYY)")),VLOOKUP(A1259,'ACCESS EXPORT'!$A:$AF,28,FALSE)))))),"-")</f>
        <v>CENTRAL FLORIDA HEPATOLOGY &amp; GASTROENTEROLOGY - KISSIMMEE</v>
      </c>
      <c r="E1259" s="7" t="str">
        <f>VLOOKUP($A1259,'ACCESS EXPORT'!$A:$AF,3,FALSE)</f>
        <v>8440</v>
      </c>
      <c r="F1259" s="7" t="str">
        <f>UPPER(CONCATENATE(VLOOKUP(A1259,'ACCESS EXPORT'!$A:$AF,4,FALSE)," ",VLOOKUP(A1259,'ACCESS EXPORT'!$A:$AF,5,FALSE)," ",VLOOKUP(A1259,'ACCESS EXPORT'!$A:$AF,6,FALSE)," ",VLOOKUP(A1259,'ACCESS EXPORT'!$A:$AA,7,FALSE)," ",VLOOKUP(A1259,'ACCESS EXPORT'!$A:$AA,8,FALSE)))</f>
        <v>2400 N ORANGE BLOSSOM TRL SUITE 302 KISSIMMEE FL 34744</v>
      </c>
      <c r="G1259" s="26" t="str">
        <f>UPPER(VLOOKUP($A1259,'ACCESS EXPORT'!$A:$AF,9,FALSE))</f>
        <v>OSCEOLA</v>
      </c>
      <c r="H1259" s="26" t="str">
        <f>_xlfn.IFNA(VLOOKUP($B1259,'ACCESS EXPORT'!$B:$J,9,FALSE),"")</f>
        <v>SW</v>
      </c>
      <c r="I1259" s="7" t="str">
        <f>CONCATENATE("(P)",VLOOKUP($A1259,'ACCESS EXPORT'!$A:$AF,11,FALSE)," (F)",VLOOKUP($A1259,'ACCESS EXPORT'!$A:$AF,29,FALSE))</f>
        <v>(P)(407) 932-6193 (F)(407) 932-6194</v>
      </c>
      <c r="J1259" s="26" t="str">
        <f>UPPER(VLOOKUP($A1259,'ACCESS EXPORT'!$A:$AF,12,FALSE))</f>
        <v>GASTROENTEROLOGY</v>
      </c>
      <c r="K1259" s="26" t="str">
        <f>UPPER(VLOOKUP($A1259,'ACCESS EXPORT'!$A:$AF,13,FALSE))</f>
        <v>SCOTT HILL</v>
      </c>
      <c r="L1259" s="3" t="str">
        <f>IF(AND(VLOOKUP(A1259,'ACCESS EXPORT'!A:AE,1,0),'ACCESS EXPORT'!N1259=""),UPPER(CONCATENATE('ACCESS EXPORT'!AE1259)),IF(VLOOKUP(A1259,'ACCESS EXPORT'!A:AE,1,0),UPPER(CONCATENATE('ACCESS EXPORT'!N1259," "&amp;CHAR(10),'ACCESS EXPORT'!AE1259))))</f>
        <v xml:space="preserve">MICHELL ATHANASE 
</v>
      </c>
      <c r="M1259" s="26" t="str">
        <f>UPPER(VLOOKUP($A1259,'ACCESS EXPORT'!$A:$O,15,FALSE))</f>
        <v>CYNTHIA NIEVES (PM) / CRYSTAL SOTO (OS)</v>
      </c>
      <c r="N1259" s="26" t="str">
        <f ca="1">IF(AND('ACCESS EXPORT'!X1259="",'ACCESS EXPORT'!Y1259=""),IF('ACCESS EXPORT'!V1259&lt;&gt;"",(IF(TODAY()-'ACCESS EXPORT'!V1259&gt;=-60,UPPER(CONCATENATE(VLOOKUP(B1259,'ACCESS EXPORT'!$B:$P,15,FALSE),""&amp;CHAR(10)&amp;"(SEP",TEXT('ACCESS EXPORT'!V1259," MM/DD/YYY)"))),IF(TODAY()-'ACCESS EXPORT'!V1259&lt;0,UPPER(VLOOKUP(B1259,'ACCESS EXPORT'!$B:$P,15,FALSE)),UPPER(VLOOKUP(B1259,'ACCESS EXPORT'!$B:$P,15,FALSE))))),IF('ACCESS EXPORT'!U1259="",UPPER(VLOOKUP(B1259,'ACCESS EXPORT'!$B:$P,15,FALSE)),IF(TODAY()-'ACCESS EXPORT'!U1259&lt;=30,CONCATENATE(UPPER(VLOOKUP(B1259,'ACCESS EXPORT'!$B:$P,15,FALSE)),""&amp;CHAR(10)&amp;"(NEW",TEXT('ACCESS EXPORT'!U1259," MM/DD/YYY)")),IF(AND(TODAY()-'ACCESS EXPORT'!U1259&gt;30,TODAY()&gt;0),UPPER(VLOOKUP(B1259,'ACCESS EXPORT'!$B:$P,15,FALSE)))))),IF('ACCESS EXPORT'!Y1259&lt;&gt;"",UPPER(CONCATENATE(UPPER(VLOOKUP(B1259,'ACCESS EXPORT'!$B:$P,15,FALSE)),""&amp;CHAR(10)&amp;"(Transfer Out",TEXT('ACCESS EXPORT'!Y1259," MM/DD/YYY)"))),IF('ACCESS EXPORT'!X1259&lt;&gt;"",UPPER(CONCATENATE(UPPER(VLOOKUP(B1259,'ACCESS EXPORT'!$B:$P,15,FALSE)),""&amp;CHAR(10)&amp;"(Transfer In",TEXT('ACCESS EXPORT'!X1259," MM/DD/YYY)"))))))</f>
        <v>LO, MICHAEL
(NEW 06/24/2019)</v>
      </c>
      <c r="O1259" s="26" t="str">
        <f>_xlfn.IFNA(VLOOKUP(B1259,'ACCESS EXPORT'!$B:$Q,16,FALSE),"")</f>
        <v>APRN</v>
      </c>
      <c r="P1259" s="26" t="str">
        <f>_xlfn.IFNA(VLOOKUP(B1259,'ACCESS EXPORT'!B:W,22,FALSE),"-")</f>
        <v>1902259310</v>
      </c>
      <c r="Q1259" s="26" t="str">
        <f>_xlfn.IFNA(VLOOKUP(A1259,'ACCESS EXPORT'!$A:$AG,33,0),"-")</f>
        <v>Amanda Hernandez</v>
      </c>
      <c r="R1259" s="26" t="str">
        <f>_xlfn.IFNA(VLOOKUP(A1259,'ACCESS EXPORT'!$A:$AH,34,0),"-")</f>
        <v>Carol Shane</v>
      </c>
      <c r="S1259" s="26" t="str">
        <f>_xlfn.IFNA(VLOOKUP(A1259,'ACCESS EXPORT'!$A:$AI,35,0),"-")</f>
        <v>Kikzeny Cartagena</v>
      </c>
      <c r="T1259" s="26" t="str">
        <f>_xlfn.IFNA(VLOOKUP(A1259,'ACCESS EXPORT'!$A:$AJ,36,0),"-")</f>
        <v>TBD</v>
      </c>
      <c r="U1259" s="26" t="str">
        <f>_xlfn.IFNA(VLOOKUP(A1259,'ACCESS EXPORT'!$A:$AK,37,0),"-")</f>
        <v>athena</v>
      </c>
      <c r="V1259" s="26" t="str">
        <f>_xlfn.IFNA(VLOOKUP(A1259,'ACCESS EXPORT'!$A:$AL,38,0),"-")</f>
        <v>FHMG_CENTRAL FL HEPA_KIS</v>
      </c>
      <c r="W1259" s="26" t="str">
        <f>_xlfn.IFNA(VLOOKUP(A1259,'ACCESS EXPORT'!$A:$AM,39,0),"-")</f>
        <v/>
      </c>
      <c r="X1259" s="26" t="str">
        <f>_xlfn.IFNA(VLOOKUP(A1259,'ACCESS EXPORT'!$A:$AN,40,0),"-")</f>
        <v>John Del Rio / Shahla Cedeno</v>
      </c>
      <c r="Y1259" s="26" t="str">
        <f>_xlfn.IFNA(VLOOKUP(A1259,'ACCESS EXPORT'!A:AO,41,0),"")</f>
        <v>Jose Anderson</v>
      </c>
      <c r="Z1259" s="26" t="str">
        <f>_xlfn.IFNA(VLOOKUP(A1259,'ACCESS EXPORT'!A:AP,42,0),"")</f>
        <v>Varuna Singh</v>
      </c>
      <c r="AA1259" s="26" t="str">
        <f>_xlfn.IFNA(VLOOKUP(A1259,'ACCESS EXPORT'!A:AQ,43,0),"")</f>
        <v>Tricia Greco</v>
      </c>
    </row>
    <row r="1260" spans="1:27" ht="18.75" x14ac:dyDescent="0.25">
      <c r="A1260" s="33">
        <v>337</v>
      </c>
      <c r="B1260">
        <v>1984</v>
      </c>
      <c r="C1260" s="7" t="str">
        <f ca="1">IFERROR(UPPER(IF(AND('ACCESS EXPORT'!AA1260="",'ACCESS EXPORT'!Z1260=""),VLOOKUP(A1260,'ACCESS EXPORT'!$A:$AF,32,FALSE),(IF('ACCESS EXPORT'!AA1260&lt;&gt;"",CONCATENATE(VLOOKUP(A1260,'ACCESS EXPORT'!$A:$AF,32,FALSE)," (Closed",TEXT('ACCESS EXPORT'!AA1260," MM/DD/YYY)")),IF(TODAY()&lt;(('ACCESS EXPORT'!Z1260)+30),CONCATENATE(VLOOKUP(A1260,'ACCESS EXPORT'!$A:$AF,32,FALSE)," (Opens",TEXT('ACCESS EXPORT'!Z1260," MM/DD/YYY)")),VLOOKUP(A1260,'ACCESS EXPORT'!$A:$AF,32,FALSE)))))),"-")</f>
        <v>ADVENTHEALTH MEDICAL GROUP CARDIOLOGY AT EAST ORLANDO</v>
      </c>
      <c r="D1260" s="7" t="str">
        <f ca="1">IFERROR(UPPER(IF(AND('ACCESS EXPORT'!AA1260="",'ACCESS EXPORT'!Z1260=""),VLOOKUP(A1260,'ACCESS EXPORT'!$A:$AF,28,FALSE),(IF('ACCESS EXPORT'!AA1260&lt;&gt;"",CONCATENATE(VLOOKUP(A1260,'ACCESS EXPORT'!$A:$AF,28,FALSE)," (Closed",TEXT('ACCESS EXPORT'!AA1260," MM/DD/YYY)")),IF(TODAY()&lt;(('ACCESS EXPORT'!Z1260)+30),CONCATENATE(VLOOKUP(A1260,'ACCESS EXPORT'!$A:$AF,28,FALSE)," (Opens",TEXT('ACCESS EXPORT'!Z1260," MM/DD/YYY)")),VLOOKUP(A1260,'ACCESS EXPORT'!$A:$AF,28,FALSE)))))),"-")</f>
        <v>EAST ORLANDO CARDIOLOGY</v>
      </c>
      <c r="E1260" s="7" t="str">
        <f>VLOOKUP($A1260,'ACCESS EXPORT'!$A:$AF,3,FALSE)</f>
        <v>8450</v>
      </c>
      <c r="F1260" s="7" t="str">
        <f>UPPER(CONCATENATE(VLOOKUP(A1260,'ACCESS EXPORT'!$A:$AF,4,FALSE)," ",VLOOKUP(A1260,'ACCESS EXPORT'!$A:$AF,5,FALSE)," ",VLOOKUP(A1260,'ACCESS EXPORT'!$A:$AF,6,FALSE)," ",VLOOKUP(A1260,'ACCESS EXPORT'!$A:$AA,7,FALSE)," ",VLOOKUP(A1260,'ACCESS EXPORT'!$A:$AA,8,FALSE)))</f>
        <v>258 SOUTH CHICKASAW TRL SUITE 203 ORLANDO FL 32825</v>
      </c>
      <c r="G1260" s="26" t="str">
        <f>UPPER(VLOOKUP($A1260,'ACCESS EXPORT'!$A:$AF,9,FALSE))</f>
        <v>ORANGE</v>
      </c>
      <c r="H1260" s="26" t="str">
        <f>_xlfn.IFNA(VLOOKUP($B1260,'ACCESS EXPORT'!$B:$J,9,FALSE),"")</f>
        <v>NE</v>
      </c>
      <c r="I1260" s="7" t="str">
        <f>CONCATENATE("(P)",VLOOKUP($A1260,'ACCESS EXPORT'!$A:$AF,11,FALSE)," (F)",VLOOKUP($A1260,'ACCESS EXPORT'!$A:$AF,29,FALSE))</f>
        <v>(P)(407) 303-6588 (F)(407) 303-6592</v>
      </c>
      <c r="J1260" s="26" t="str">
        <f>UPPER(VLOOKUP($A1260,'ACCESS EXPORT'!$A:$AF,12,FALSE))</f>
        <v>CARDIOLOGY</v>
      </c>
      <c r="K1260" s="26" t="str">
        <f>UPPER(VLOOKUP($A1260,'ACCESS EXPORT'!$A:$AF,13,FALSE))</f>
        <v>SCOTT HILL</v>
      </c>
      <c r="L1260" s="3" t="str">
        <f>IF(AND(VLOOKUP(A1260,'ACCESS EXPORT'!A:AE,1,0),'ACCESS EXPORT'!N1260=""),UPPER(CONCATENATE('ACCESS EXPORT'!AE1260)),IF(VLOOKUP(A1260,'ACCESS EXPORT'!A:AE,1,0),UPPER(CONCATENATE('ACCESS EXPORT'!N1260," "&amp;CHAR(10),'ACCESS EXPORT'!AE1260))))</f>
        <v xml:space="preserve">BRENT WEBER 
</v>
      </c>
      <c r="M1260" s="26" t="str">
        <f>UPPER(VLOOKUP($A1260,'ACCESS EXPORT'!$A:$O,15,FALSE))</f>
        <v>AMANDA LINDLEY (PM) / SELENA RUSSO (OS)</v>
      </c>
      <c r="N1260" s="26" t="str">
        <f ca="1">IF(AND('ACCESS EXPORT'!X1260="",'ACCESS EXPORT'!Y1260=""),IF('ACCESS EXPORT'!V1260&lt;&gt;"",(IF(TODAY()-'ACCESS EXPORT'!V1260&gt;=-60,UPPER(CONCATENATE(VLOOKUP(B1260,'ACCESS EXPORT'!$B:$P,15,FALSE),""&amp;CHAR(10)&amp;"(SEP",TEXT('ACCESS EXPORT'!V1260," MM/DD/YYY)"))),IF(TODAY()-'ACCESS EXPORT'!V1260&lt;0,UPPER(VLOOKUP(B1260,'ACCESS EXPORT'!$B:$P,15,FALSE)),UPPER(VLOOKUP(B1260,'ACCESS EXPORT'!$B:$P,15,FALSE))))),IF('ACCESS EXPORT'!U1260="",UPPER(VLOOKUP(B1260,'ACCESS EXPORT'!$B:$P,15,FALSE)),IF(TODAY()-'ACCESS EXPORT'!U1260&lt;=30,CONCATENATE(UPPER(VLOOKUP(B1260,'ACCESS EXPORT'!$B:$P,15,FALSE)),""&amp;CHAR(10)&amp;"(NEW",TEXT('ACCESS EXPORT'!U1260," MM/DD/YYY)")),IF(AND(TODAY()-'ACCESS EXPORT'!U1260&gt;30,TODAY()&gt;0),UPPER(VLOOKUP(B1260,'ACCESS EXPORT'!$B:$P,15,FALSE)))))),IF('ACCESS EXPORT'!Y1260&lt;&gt;"",UPPER(CONCATENATE(UPPER(VLOOKUP(B1260,'ACCESS EXPORT'!$B:$P,15,FALSE)),""&amp;CHAR(10)&amp;"(Transfer Out",TEXT('ACCESS EXPORT'!Y1260," MM/DD/YYY)"))),IF('ACCESS EXPORT'!X1260&lt;&gt;"",UPPER(CONCATENATE(UPPER(VLOOKUP(B1260,'ACCESS EXPORT'!$B:$P,15,FALSE)),""&amp;CHAR(10)&amp;"(Transfer In",TEXT('ACCESS EXPORT'!X1260," MM/DD/YYY)"))))))</f>
        <v>TOTA-MAHARAJ, RAJESH</v>
      </c>
      <c r="O1260" s="26" t="str">
        <f>_xlfn.IFNA(VLOOKUP(B1260,'ACCESS EXPORT'!$B:$Q,16,FALSE),"")</f>
        <v>MD</v>
      </c>
      <c r="P1260" s="26" t="str">
        <f>_xlfn.IFNA(VLOOKUP(B1260,'ACCESS EXPORT'!B:W,22,FALSE),"-")</f>
        <v>1316178445</v>
      </c>
      <c r="Q1260" s="26" t="str">
        <f>_xlfn.IFNA(VLOOKUP(A1260,'ACCESS EXPORT'!$A:$AG,33,0),"-")</f>
        <v>Alejandra Torres</v>
      </c>
      <c r="R1260" s="26" t="str">
        <f>_xlfn.IFNA(VLOOKUP(A1260,'ACCESS EXPORT'!$A:$AH,34,0),"-")</f>
        <v>Carol Shane</v>
      </c>
      <c r="S1260" s="26" t="str">
        <f>_xlfn.IFNA(VLOOKUP(A1260,'ACCESS EXPORT'!$A:$AI,35,0),"-")</f>
        <v>Kikzeny Cartagena</v>
      </c>
      <c r="T1260" s="26" t="str">
        <f>_xlfn.IFNA(VLOOKUP(A1260,'ACCESS EXPORT'!$A:$AJ,36,0),"-")</f>
        <v>Everil Elliott</v>
      </c>
      <c r="U1260" s="26" t="str">
        <f>_xlfn.IFNA(VLOOKUP(A1260,'ACCESS EXPORT'!$A:$AK,37,0),"-")</f>
        <v>athena</v>
      </c>
      <c r="V1260" s="26" t="str">
        <f>_xlfn.IFNA(VLOOKUP(A1260,'ACCESS EXPORT'!$A:$AL,38,0),"-")</f>
        <v>FHMG_E ORLANDO CARDIOLOGY</v>
      </c>
      <c r="W1260" s="26" t="str">
        <f>_xlfn.IFNA(VLOOKUP(A1260,'ACCESS EXPORT'!$A:$AM,39,0),"-")</f>
        <v/>
      </c>
      <c r="X1260" s="26" t="str">
        <f>_xlfn.IFNA(VLOOKUP(A1260,'ACCESS EXPORT'!$A:$AN,40,0),"-")</f>
        <v>Tiffany Palmer / John Hill</v>
      </c>
      <c r="Y1260" s="26" t="str">
        <f>_xlfn.IFNA(VLOOKUP(A1260,'ACCESS EXPORT'!A:AO,41,0),"")</f>
        <v>Gary Weston</v>
      </c>
      <c r="Z1260" s="26" t="str">
        <f>_xlfn.IFNA(VLOOKUP(A1260,'ACCESS EXPORT'!A:AP,42,0),"")</f>
        <v>Quisha Moorer</v>
      </c>
      <c r="AA1260" s="26" t="str">
        <f>_xlfn.IFNA(VLOOKUP(A1260,'ACCESS EXPORT'!A:AQ,43,0),"")</f>
        <v>Carl Pfeiffer</v>
      </c>
    </row>
    <row r="1261" spans="1:27" ht="18.75" x14ac:dyDescent="0.25">
      <c r="A1261" s="33">
        <v>374</v>
      </c>
      <c r="B1261">
        <v>1984</v>
      </c>
      <c r="C1261" s="7" t="str">
        <f ca="1">IFERROR(UPPER(IF(AND('ACCESS EXPORT'!AA1261="",'ACCESS EXPORT'!Z1261=""),VLOOKUP(A1261,'ACCESS EXPORT'!$A:$AF,32,FALSE),(IF('ACCESS EXPORT'!AA1261&lt;&gt;"",CONCATENATE(VLOOKUP(A1261,'ACCESS EXPORT'!$A:$AF,32,FALSE)," (Closed",TEXT('ACCESS EXPORT'!AA1261," MM/DD/YYY)")),IF(TODAY()&lt;(('ACCESS EXPORT'!Z1261)+30),CONCATENATE(VLOOKUP(A1261,'ACCESS EXPORT'!$A:$AF,32,FALSE)," (Opens",TEXT('ACCESS EXPORT'!Z1261," MM/DD/YYY)")),VLOOKUP(A1261,'ACCESS EXPORT'!$A:$AF,32,FALSE)))))),"-")</f>
        <v>ADVENTHEALTH MEDICAL GROUP CARDIOLOGY AT LAKE NONA</v>
      </c>
      <c r="D1261" s="7" t="str">
        <f ca="1">IFERROR(UPPER(IF(AND('ACCESS EXPORT'!AA1261="",'ACCESS EXPORT'!Z1261=""),VLOOKUP(A1261,'ACCESS EXPORT'!$A:$AF,28,FALSE),(IF('ACCESS EXPORT'!AA1261&lt;&gt;"",CONCATENATE(VLOOKUP(A1261,'ACCESS EXPORT'!$A:$AF,28,FALSE)," (Closed",TEXT('ACCESS EXPORT'!AA1261," MM/DD/YYY)")),IF(TODAY()&lt;(('ACCESS EXPORT'!Z1261)+30),CONCATENATE(VLOOKUP(A1261,'ACCESS EXPORT'!$A:$AF,28,FALSE)," (Opens",TEXT('ACCESS EXPORT'!Z1261," MM/DD/YYY)")),VLOOKUP(A1261,'ACCESS EXPORT'!$A:$AF,28,FALSE)))))),"-")</f>
        <v>EAST ORLANDO CARDIOLOGY</v>
      </c>
      <c r="E1261" s="7" t="str">
        <f>VLOOKUP($A1261,'ACCESS EXPORT'!$A:$AF,3,FALSE)</f>
        <v>8450</v>
      </c>
      <c r="F1261" s="7" t="str">
        <f>UPPER(CONCATENATE(VLOOKUP(A1261,'ACCESS EXPORT'!$A:$AF,4,FALSE)," ",VLOOKUP(A1261,'ACCESS EXPORT'!$A:$AF,5,FALSE)," ",VLOOKUP(A1261,'ACCESS EXPORT'!$A:$AF,6,FALSE)," ",VLOOKUP(A1261,'ACCESS EXPORT'!$A:$AA,7,FALSE)," ",VLOOKUP(A1261,'ACCESS EXPORT'!$A:$AA,8,FALSE)))</f>
        <v>9975 TAVISTOCK LAKES BLVD  ORLANDO FL 32827</v>
      </c>
      <c r="G1261" s="26" t="str">
        <f>UPPER(VLOOKUP($A1261,'ACCESS EXPORT'!$A:$AF,9,FALSE))</f>
        <v>ORANGE</v>
      </c>
      <c r="H1261" s="26" t="str">
        <f>_xlfn.IFNA(VLOOKUP($B1261,'ACCESS EXPORT'!$B:$J,9,FALSE),"")</f>
        <v>NE</v>
      </c>
      <c r="I1261" s="7" t="str">
        <f>CONCATENATE("(P)",VLOOKUP($A1261,'ACCESS EXPORT'!$A:$AF,11,FALSE)," (F)",VLOOKUP($A1261,'ACCESS EXPORT'!$A:$AF,29,FALSE))</f>
        <v>(P)(407) 303-6588 (F)(407) 303-6592</v>
      </c>
      <c r="J1261" s="26" t="str">
        <f>UPPER(VLOOKUP($A1261,'ACCESS EXPORT'!$A:$AF,12,FALSE))</f>
        <v>CARDIOLOGY</v>
      </c>
      <c r="K1261" s="26" t="str">
        <f>UPPER(VLOOKUP($A1261,'ACCESS EXPORT'!$A:$AF,13,FALSE))</f>
        <v>SCOTT HILL</v>
      </c>
      <c r="L1261" s="3" t="str">
        <f>IF(AND(VLOOKUP(A1261,'ACCESS EXPORT'!A:AE,1,0),'ACCESS EXPORT'!N1261=""),UPPER(CONCATENATE('ACCESS EXPORT'!AE1261)),IF(VLOOKUP(A1261,'ACCESS EXPORT'!A:AE,1,0),UPPER(CONCATENATE('ACCESS EXPORT'!N1261," "&amp;CHAR(10),'ACCESS EXPORT'!AE1261))))</f>
        <v xml:space="preserve">BRENT WEBER 
</v>
      </c>
      <c r="M1261" s="26" t="str">
        <f>UPPER(VLOOKUP($A1261,'ACCESS EXPORT'!$A:$O,15,FALSE))</f>
        <v>AMANDA LINDLEY (PM) / SELENA RUSSO (OS)</v>
      </c>
      <c r="N1261" s="26" t="str">
        <f ca="1">IF(AND('ACCESS EXPORT'!X1261="",'ACCESS EXPORT'!Y1261=""),IF('ACCESS EXPORT'!V1261&lt;&gt;"",(IF(TODAY()-'ACCESS EXPORT'!V1261&gt;=-60,UPPER(CONCATENATE(VLOOKUP(B1261,'ACCESS EXPORT'!$B:$P,15,FALSE),""&amp;CHAR(10)&amp;"(SEP",TEXT('ACCESS EXPORT'!V1261," MM/DD/YYY)"))),IF(TODAY()-'ACCESS EXPORT'!V1261&lt;0,UPPER(VLOOKUP(B1261,'ACCESS EXPORT'!$B:$P,15,FALSE)),UPPER(VLOOKUP(B1261,'ACCESS EXPORT'!$B:$P,15,FALSE))))),IF('ACCESS EXPORT'!U1261="",UPPER(VLOOKUP(B1261,'ACCESS EXPORT'!$B:$P,15,FALSE)),IF(TODAY()-'ACCESS EXPORT'!U1261&lt;=30,CONCATENATE(UPPER(VLOOKUP(B1261,'ACCESS EXPORT'!$B:$P,15,FALSE)),""&amp;CHAR(10)&amp;"(NEW",TEXT('ACCESS EXPORT'!U1261," MM/DD/YYY)")),IF(AND(TODAY()-'ACCESS EXPORT'!U1261&gt;30,TODAY()&gt;0),UPPER(VLOOKUP(B1261,'ACCESS EXPORT'!$B:$P,15,FALSE)))))),IF('ACCESS EXPORT'!Y1261&lt;&gt;"",UPPER(CONCATENATE(UPPER(VLOOKUP(B1261,'ACCESS EXPORT'!$B:$P,15,FALSE)),""&amp;CHAR(10)&amp;"(Transfer Out",TEXT('ACCESS EXPORT'!Y1261," MM/DD/YYY)"))),IF('ACCESS EXPORT'!X1261&lt;&gt;"",UPPER(CONCATENATE(UPPER(VLOOKUP(B1261,'ACCESS EXPORT'!$B:$P,15,FALSE)),""&amp;CHAR(10)&amp;"(Transfer In",TEXT('ACCESS EXPORT'!X1261," MM/DD/YYY)"))))))</f>
        <v>TOTA-MAHARAJ, RAJESH</v>
      </c>
      <c r="O1261" s="26" t="str">
        <f>_xlfn.IFNA(VLOOKUP(B1261,'ACCESS EXPORT'!$B:$Q,16,FALSE),"")</f>
        <v>MD</v>
      </c>
      <c r="P1261" s="26" t="str">
        <f>_xlfn.IFNA(VLOOKUP(B1261,'ACCESS EXPORT'!B:W,22,FALSE),"-")</f>
        <v>1316178445</v>
      </c>
      <c r="Q1261" s="26" t="str">
        <f>_xlfn.IFNA(VLOOKUP(A1261,'ACCESS EXPORT'!$A:$AG,33,0),"-")</f>
        <v>Alejandra Torres</v>
      </c>
      <c r="R1261" s="26" t="str">
        <f>_xlfn.IFNA(VLOOKUP(A1261,'ACCESS EXPORT'!$A:$AH,34,0),"-")</f>
        <v>Carol Shane</v>
      </c>
      <c r="S1261" s="26" t="str">
        <f>_xlfn.IFNA(VLOOKUP(A1261,'ACCESS EXPORT'!$A:$AI,35,0),"-")</f>
        <v>Kikzeny Cartagena</v>
      </c>
      <c r="T1261" s="26" t="str">
        <f>_xlfn.IFNA(VLOOKUP(A1261,'ACCESS EXPORT'!$A:$AJ,36,0),"-")</f>
        <v>Everil Elliott</v>
      </c>
      <c r="U1261" s="26" t="str">
        <f>_xlfn.IFNA(VLOOKUP(A1261,'ACCESS EXPORT'!$A:$AK,37,0),"-")</f>
        <v>athena</v>
      </c>
      <c r="V1261" s="26" t="str">
        <f>_xlfn.IFNA(VLOOKUP(A1261,'ACCESS EXPORT'!$A:$AL,38,0),"-")</f>
        <v>FHMG_E ORLANDO CARDIOLOGY</v>
      </c>
      <c r="W1261" s="26" t="str">
        <f>_xlfn.IFNA(VLOOKUP(A1261,'ACCESS EXPORT'!$A:$AM,39,0),"-")</f>
        <v/>
      </c>
      <c r="X1261" s="26" t="str">
        <f>_xlfn.IFNA(VLOOKUP(A1261,'ACCESS EXPORT'!$A:$AN,40,0),"-")</f>
        <v>Tiffany Palmer / John Hill</v>
      </c>
      <c r="Y1261" s="26" t="str">
        <f>_xlfn.IFNA(VLOOKUP(A1261,'ACCESS EXPORT'!A:AO,41,0),"")</f>
        <v>Gary Weston</v>
      </c>
      <c r="Z1261" s="26" t="str">
        <f>_xlfn.IFNA(VLOOKUP(A1261,'ACCESS EXPORT'!A:AP,42,0),"")</f>
        <v>Quisha Moorer</v>
      </c>
      <c r="AA1261" s="26" t="str">
        <f>_xlfn.IFNA(VLOOKUP(A1261,'ACCESS EXPORT'!A:AQ,43,0),"")</f>
        <v>Carl Pfeiffer</v>
      </c>
    </row>
    <row r="1262" spans="1:27" ht="18.75" x14ac:dyDescent="0.25">
      <c r="A1262" s="33">
        <v>391</v>
      </c>
      <c r="B1262">
        <v>1984</v>
      </c>
      <c r="C1262" s="7" t="str">
        <f ca="1">IFERROR(UPPER(IF(AND('ACCESS EXPORT'!AA1262="",'ACCESS EXPORT'!Z1262=""),VLOOKUP(A1262,'ACCESS EXPORT'!$A:$AF,32,FALSE),(IF('ACCESS EXPORT'!AA1262&lt;&gt;"",CONCATENATE(VLOOKUP(A1262,'ACCESS EXPORT'!$A:$AF,32,FALSE)," (Closed",TEXT('ACCESS EXPORT'!AA1262," MM/DD/YYY)")),IF(TODAY()&lt;(('ACCESS EXPORT'!Z1262)+30),CONCATENATE(VLOOKUP(A1262,'ACCESS EXPORT'!$A:$AF,32,FALSE)," (Opens",TEXT('ACCESS EXPORT'!Z1262," MM/DD/YYY)")),VLOOKUP(A1262,'ACCESS EXPORT'!$A:$AF,32,FALSE)))))),"-")</f>
        <v>ADVENTHEALTH MEDICAL GROUP CARDIOLOGY AT AVALON PARK (OPENS 07/26/2019)</v>
      </c>
      <c r="D1262" s="7" t="str">
        <f ca="1">IFERROR(UPPER(IF(AND('ACCESS EXPORT'!AA1262="",'ACCESS EXPORT'!Z1262=""),VLOOKUP(A1262,'ACCESS EXPORT'!$A:$AF,28,FALSE),(IF('ACCESS EXPORT'!AA1262&lt;&gt;"",CONCATENATE(VLOOKUP(A1262,'ACCESS EXPORT'!$A:$AF,28,FALSE)," (Closed",TEXT('ACCESS EXPORT'!AA1262," MM/DD/YYY)")),IF(TODAY()&lt;(('ACCESS EXPORT'!Z1262)+30),CONCATENATE(VLOOKUP(A1262,'ACCESS EXPORT'!$A:$AF,28,FALSE)," (Opens",TEXT('ACCESS EXPORT'!Z1262," MM/DD/YYY)")),VLOOKUP(A1262,'ACCESS EXPORT'!$A:$AF,28,FALSE)))))),"-")</f>
        <v xml:space="preserve"> (OPENS 07/26/2019)</v>
      </c>
      <c r="E1262" s="7" t="str">
        <f>VLOOKUP($A1262,'ACCESS EXPORT'!$A:$AF,3,FALSE)</f>
        <v>8450</v>
      </c>
      <c r="F1262" s="7" t="str">
        <f>UPPER(CONCATENATE(VLOOKUP(A1262,'ACCESS EXPORT'!$A:$AF,4,FALSE)," ",VLOOKUP(A1262,'ACCESS EXPORT'!$A:$AF,5,FALSE)," ",VLOOKUP(A1262,'ACCESS EXPORT'!$A:$AF,6,FALSE)," ",VLOOKUP(A1262,'ACCESS EXPORT'!$A:$AA,7,FALSE)," ",VLOOKUP(A1262,'ACCESS EXPORT'!$A:$AA,8,FALSE)))</f>
        <v>3701 AVALON PARK WEST BLVD SUITE 205 ORLANDO FL 32828</v>
      </c>
      <c r="G1262" s="26" t="str">
        <f>UPPER(VLOOKUP($A1262,'ACCESS EXPORT'!$A:$AF,9,FALSE))</f>
        <v>ORANGE</v>
      </c>
      <c r="H1262" s="26" t="str">
        <f>_xlfn.IFNA(VLOOKUP($B1262,'ACCESS EXPORT'!$B:$J,9,FALSE),"")</f>
        <v>NE</v>
      </c>
      <c r="I1262" s="7" t="str">
        <f>CONCATENATE("(P)",VLOOKUP($A1262,'ACCESS EXPORT'!$A:$AF,11,FALSE)," (F)",VLOOKUP($A1262,'ACCESS EXPORT'!$A:$AF,29,FALSE))</f>
        <v>(P)(407) 303-6588 (F)(407) 303-6592</v>
      </c>
      <c r="J1262" s="26" t="str">
        <f>UPPER(VLOOKUP($A1262,'ACCESS EXPORT'!$A:$AF,12,FALSE))</f>
        <v>CARDIOLOGY</v>
      </c>
      <c r="K1262" s="26" t="str">
        <f>UPPER(VLOOKUP($A1262,'ACCESS EXPORT'!$A:$AF,13,FALSE))</f>
        <v>SCOTT HILL</v>
      </c>
      <c r="L1262" s="3" t="str">
        <f>IF(AND(VLOOKUP(A1262,'ACCESS EXPORT'!A:AE,1,0),'ACCESS EXPORT'!N1262=""),UPPER(CONCATENATE('ACCESS EXPORT'!AE1262)),IF(VLOOKUP(A1262,'ACCESS EXPORT'!A:AE,1,0),UPPER(CONCATENATE('ACCESS EXPORT'!N1262," "&amp;CHAR(10),'ACCESS EXPORT'!AE1262))))</f>
        <v xml:space="preserve">BRENT WEBER 
</v>
      </c>
      <c r="M1262" s="26" t="str">
        <f>UPPER(VLOOKUP($A1262,'ACCESS EXPORT'!$A:$O,15,FALSE))</f>
        <v>AMANDA LINDLEY (PM) / SELENA RUSSO (OS)</v>
      </c>
      <c r="N1262" s="26" t="str">
        <f ca="1">IF(AND('ACCESS EXPORT'!X1262="",'ACCESS EXPORT'!Y1262=""),IF('ACCESS EXPORT'!V1262&lt;&gt;"",(IF(TODAY()-'ACCESS EXPORT'!V1262&gt;=-60,UPPER(CONCATENATE(VLOOKUP(B1262,'ACCESS EXPORT'!$B:$P,15,FALSE),""&amp;CHAR(10)&amp;"(SEP",TEXT('ACCESS EXPORT'!V1262," MM/DD/YYY)"))),IF(TODAY()-'ACCESS EXPORT'!V1262&lt;0,UPPER(VLOOKUP(B1262,'ACCESS EXPORT'!$B:$P,15,FALSE)),UPPER(VLOOKUP(B1262,'ACCESS EXPORT'!$B:$P,15,FALSE))))),IF('ACCESS EXPORT'!U1262="",UPPER(VLOOKUP(B1262,'ACCESS EXPORT'!$B:$P,15,FALSE)),IF(TODAY()-'ACCESS EXPORT'!U1262&lt;=30,CONCATENATE(UPPER(VLOOKUP(B1262,'ACCESS EXPORT'!$B:$P,15,FALSE)),""&amp;CHAR(10)&amp;"(NEW",TEXT('ACCESS EXPORT'!U1262," MM/DD/YYY)")),IF(AND(TODAY()-'ACCESS EXPORT'!U1262&gt;30,TODAY()&gt;0),UPPER(VLOOKUP(B1262,'ACCESS EXPORT'!$B:$P,15,FALSE)))))),IF('ACCESS EXPORT'!Y1262&lt;&gt;"",UPPER(CONCATENATE(UPPER(VLOOKUP(B1262,'ACCESS EXPORT'!$B:$P,15,FALSE)),""&amp;CHAR(10)&amp;"(Transfer Out",TEXT('ACCESS EXPORT'!Y1262," MM/DD/YYY)"))),IF('ACCESS EXPORT'!X1262&lt;&gt;"",UPPER(CONCATENATE(UPPER(VLOOKUP(B1262,'ACCESS EXPORT'!$B:$P,15,FALSE)),""&amp;CHAR(10)&amp;"(Transfer In",TEXT('ACCESS EXPORT'!X1262," MM/DD/YYY)"))))))</f>
        <v>TOTA-MAHARAJ, RAJESH</v>
      </c>
      <c r="O1262" s="26" t="str">
        <f>_xlfn.IFNA(VLOOKUP(B1262,'ACCESS EXPORT'!$B:$Q,16,FALSE),"")</f>
        <v>MD</v>
      </c>
      <c r="P1262" s="26" t="str">
        <f>_xlfn.IFNA(VLOOKUP(B1262,'ACCESS EXPORT'!B:W,22,FALSE),"-")</f>
        <v>1316178445</v>
      </c>
      <c r="Q1262" s="26" t="str">
        <f>_xlfn.IFNA(VLOOKUP(A1262,'ACCESS EXPORT'!$A:$AG,33,0),"-")</f>
        <v>Alejandra Torres</v>
      </c>
      <c r="R1262" s="26" t="str">
        <f>_xlfn.IFNA(VLOOKUP(A1262,'ACCESS EXPORT'!$A:$AH,34,0),"-")</f>
        <v>Carol Shane</v>
      </c>
      <c r="S1262" s="26" t="str">
        <f>_xlfn.IFNA(VLOOKUP(A1262,'ACCESS EXPORT'!$A:$AI,35,0),"-")</f>
        <v>Kikzeny Cartagena</v>
      </c>
      <c r="T1262" s="26" t="str">
        <f>_xlfn.IFNA(VLOOKUP(A1262,'ACCESS EXPORT'!$A:$AJ,36,0),"-")</f>
        <v>Everil Elliott</v>
      </c>
      <c r="U1262" s="26" t="str">
        <f>_xlfn.IFNA(VLOOKUP(A1262,'ACCESS EXPORT'!$A:$AK,37,0),"-")</f>
        <v>athena</v>
      </c>
      <c r="V1262" s="26" t="str">
        <f>_xlfn.IFNA(VLOOKUP(A1262,'ACCESS EXPORT'!$A:$AL,38,0),"-")</f>
        <v>FHMG_E  ORLANDO CARDIO AVALON PARK 205</v>
      </c>
      <c r="W1262" s="26" t="str">
        <f>_xlfn.IFNA(VLOOKUP(A1262,'ACCESS EXPORT'!$A:$AM,39,0),"-")</f>
        <v/>
      </c>
      <c r="X1262" s="26" t="str">
        <f>_xlfn.IFNA(VLOOKUP(A1262,'ACCESS EXPORT'!$A:$AN,40,0),"-")</f>
        <v>Tiffany Palmer / John Hill</v>
      </c>
      <c r="Y1262" s="26" t="str">
        <f>_xlfn.IFNA(VLOOKUP(A1262,'ACCESS EXPORT'!A:AO,41,0),"")</f>
        <v>Gary Weston</v>
      </c>
      <c r="Z1262" s="26" t="str">
        <f>_xlfn.IFNA(VLOOKUP(A1262,'ACCESS EXPORT'!A:AP,42,0),"")</f>
        <v>Quisha Moorer</v>
      </c>
      <c r="AA1262" s="26" t="str">
        <f>_xlfn.IFNA(VLOOKUP(A1262,'ACCESS EXPORT'!A:AQ,43,0),"")</f>
        <v>Carl Pfeiffer</v>
      </c>
    </row>
    <row r="1263" spans="1:27" ht="18.75" x14ac:dyDescent="0.25">
      <c r="A1263" s="33">
        <v>337</v>
      </c>
      <c r="B1263">
        <v>2201</v>
      </c>
      <c r="C1263" s="7" t="str">
        <f ca="1">IFERROR(UPPER(IF(AND('ACCESS EXPORT'!AA1263="",'ACCESS EXPORT'!Z1263=""),VLOOKUP(A1263,'ACCESS EXPORT'!$A:$AF,32,FALSE),(IF('ACCESS EXPORT'!AA1263&lt;&gt;"",CONCATENATE(VLOOKUP(A1263,'ACCESS EXPORT'!$A:$AF,32,FALSE)," (Closed",TEXT('ACCESS EXPORT'!AA1263," MM/DD/YYY)")),IF(TODAY()&lt;(('ACCESS EXPORT'!Z1263)+30),CONCATENATE(VLOOKUP(A1263,'ACCESS EXPORT'!$A:$AF,32,FALSE)," (Opens",TEXT('ACCESS EXPORT'!Z1263," MM/DD/YYY)")),VLOOKUP(A1263,'ACCESS EXPORT'!$A:$AF,32,FALSE)))))),"-")</f>
        <v>ADVENTHEALTH MEDICAL GROUP CARDIOLOGY AT EAST ORLANDO</v>
      </c>
      <c r="D1263" s="7" t="str">
        <f ca="1">IFERROR(UPPER(IF(AND('ACCESS EXPORT'!AA1263="",'ACCESS EXPORT'!Z1263=""),VLOOKUP(A1263,'ACCESS EXPORT'!$A:$AF,28,FALSE),(IF('ACCESS EXPORT'!AA1263&lt;&gt;"",CONCATENATE(VLOOKUP(A1263,'ACCESS EXPORT'!$A:$AF,28,FALSE)," (Closed",TEXT('ACCESS EXPORT'!AA1263," MM/DD/YYY)")),IF(TODAY()&lt;(('ACCESS EXPORT'!Z1263)+30),CONCATENATE(VLOOKUP(A1263,'ACCESS EXPORT'!$A:$AF,28,FALSE)," (Opens",TEXT('ACCESS EXPORT'!Z1263," MM/DD/YYY)")),VLOOKUP(A1263,'ACCESS EXPORT'!$A:$AF,28,FALSE)))))),"-")</f>
        <v>EAST ORLANDO CARDIOLOGY</v>
      </c>
      <c r="E1263" s="7" t="str">
        <f>VLOOKUP($A1263,'ACCESS EXPORT'!$A:$AF,3,FALSE)</f>
        <v>8450</v>
      </c>
      <c r="F1263" s="7" t="str">
        <f>UPPER(CONCATENATE(VLOOKUP(A1263,'ACCESS EXPORT'!$A:$AF,4,FALSE)," ",VLOOKUP(A1263,'ACCESS EXPORT'!$A:$AF,5,FALSE)," ",VLOOKUP(A1263,'ACCESS EXPORT'!$A:$AF,6,FALSE)," ",VLOOKUP(A1263,'ACCESS EXPORT'!$A:$AA,7,FALSE)," ",VLOOKUP(A1263,'ACCESS EXPORT'!$A:$AA,8,FALSE)))</f>
        <v>258 SOUTH CHICKASAW TRL SUITE 203 ORLANDO FL 32825</v>
      </c>
      <c r="G1263" s="26" t="str">
        <f>UPPER(VLOOKUP($A1263,'ACCESS EXPORT'!$A:$AF,9,FALSE))</f>
        <v>ORANGE</v>
      </c>
      <c r="H1263" s="26" t="str">
        <f>_xlfn.IFNA(VLOOKUP($B1263,'ACCESS EXPORT'!$B:$J,9,FALSE),"")</f>
        <v>Central</v>
      </c>
      <c r="I1263" s="7" t="str">
        <f>CONCATENATE("(P)",VLOOKUP($A1263,'ACCESS EXPORT'!$A:$AF,11,FALSE)," (F)",VLOOKUP($A1263,'ACCESS EXPORT'!$A:$AF,29,FALSE))</f>
        <v>(P)(407) 303-6588 (F)(407) 303-6592</v>
      </c>
      <c r="J1263" s="26" t="str">
        <f>UPPER(VLOOKUP($A1263,'ACCESS EXPORT'!$A:$AF,12,FALSE))</f>
        <v>CARDIOLOGY</v>
      </c>
      <c r="K1263" s="26" t="str">
        <f>UPPER(VLOOKUP($A1263,'ACCESS EXPORT'!$A:$AF,13,FALSE))</f>
        <v>SCOTT HILL</v>
      </c>
      <c r="L1263" s="3" t="str">
        <f>IF(AND(VLOOKUP(A1263,'ACCESS EXPORT'!A:AE,1,0),'ACCESS EXPORT'!N1263=""),UPPER(CONCATENATE('ACCESS EXPORT'!AE1263)),IF(VLOOKUP(A1263,'ACCESS EXPORT'!A:AE,1,0),UPPER(CONCATENATE('ACCESS EXPORT'!N1263," "&amp;CHAR(10),'ACCESS EXPORT'!AE1263))))</f>
        <v xml:space="preserve">BRENT WEBER 
</v>
      </c>
      <c r="M1263" s="26" t="str">
        <f>UPPER(VLOOKUP($A1263,'ACCESS EXPORT'!$A:$O,15,FALSE))</f>
        <v>AMANDA LINDLEY (PM) / SELENA RUSSO (OS)</v>
      </c>
      <c r="N1263" s="26" t="str">
        <f ca="1">IF(AND('ACCESS EXPORT'!X1263="",'ACCESS EXPORT'!Y1263=""),IF('ACCESS EXPORT'!V1263&lt;&gt;"",(IF(TODAY()-'ACCESS EXPORT'!V1263&gt;=-60,UPPER(CONCATENATE(VLOOKUP(B1263,'ACCESS EXPORT'!$B:$P,15,FALSE),""&amp;CHAR(10)&amp;"(SEP",TEXT('ACCESS EXPORT'!V1263," MM/DD/YYY)"))),IF(TODAY()-'ACCESS EXPORT'!V1263&lt;0,UPPER(VLOOKUP(B1263,'ACCESS EXPORT'!$B:$P,15,FALSE)),UPPER(VLOOKUP(B1263,'ACCESS EXPORT'!$B:$P,15,FALSE))))),IF('ACCESS EXPORT'!U1263="",UPPER(VLOOKUP(B1263,'ACCESS EXPORT'!$B:$P,15,FALSE)),IF(TODAY()-'ACCESS EXPORT'!U1263&lt;=30,CONCATENATE(UPPER(VLOOKUP(B1263,'ACCESS EXPORT'!$B:$P,15,FALSE)),""&amp;CHAR(10)&amp;"(NEW",TEXT('ACCESS EXPORT'!U1263," MM/DD/YYY)")),IF(AND(TODAY()-'ACCESS EXPORT'!U1263&gt;30,TODAY()&gt;0),UPPER(VLOOKUP(B1263,'ACCESS EXPORT'!$B:$P,15,FALSE)))))),IF('ACCESS EXPORT'!Y1263&lt;&gt;"",UPPER(CONCATENATE(UPPER(VLOOKUP(B1263,'ACCESS EXPORT'!$B:$P,15,FALSE)),""&amp;CHAR(10)&amp;"(Transfer Out",TEXT('ACCESS EXPORT'!Y1263," MM/DD/YYY)"))),IF('ACCESS EXPORT'!X1263&lt;&gt;"",UPPER(CONCATENATE(UPPER(VLOOKUP(B1263,'ACCESS EXPORT'!$B:$P,15,FALSE)),""&amp;CHAR(10)&amp;"(Transfer In",TEXT('ACCESS EXPORT'!X1263," MM/DD/YYY)"))))))</f>
        <v>TORALBEN PATEL</v>
      </c>
      <c r="O1263" s="26" t="str">
        <f>_xlfn.IFNA(VLOOKUP(B1263,'ACCESS EXPORT'!$B:$Q,16,FALSE),"")</f>
        <v>MD</v>
      </c>
      <c r="P1263" s="26" t="str">
        <f>_xlfn.IFNA(VLOOKUP(B1263,'ACCESS EXPORT'!B:W,22,FALSE),"-")</f>
        <v>1861728941</v>
      </c>
      <c r="Q1263" s="26" t="str">
        <f>_xlfn.IFNA(VLOOKUP(A1263,'ACCESS EXPORT'!$A:$AG,33,0),"-")</f>
        <v>Alejandra Torres</v>
      </c>
      <c r="R1263" s="26" t="str">
        <f>_xlfn.IFNA(VLOOKUP(A1263,'ACCESS EXPORT'!$A:$AH,34,0),"-")</f>
        <v>Carol Shane</v>
      </c>
      <c r="S1263" s="26" t="str">
        <f>_xlfn.IFNA(VLOOKUP(A1263,'ACCESS EXPORT'!$A:$AI,35,0),"-")</f>
        <v>Kikzeny Cartagena</v>
      </c>
      <c r="T1263" s="26" t="str">
        <f>_xlfn.IFNA(VLOOKUP(A1263,'ACCESS EXPORT'!$A:$AJ,36,0),"-")</f>
        <v>Everil Elliott</v>
      </c>
      <c r="U1263" s="26" t="str">
        <f>_xlfn.IFNA(VLOOKUP(A1263,'ACCESS EXPORT'!$A:$AK,37,0),"-")</f>
        <v>athena</v>
      </c>
      <c r="V1263" s="26" t="str">
        <f>_xlfn.IFNA(VLOOKUP(A1263,'ACCESS EXPORT'!$A:$AL,38,0),"-")</f>
        <v>FHMG_E ORLANDO CARDIOLOGY</v>
      </c>
      <c r="W1263" s="26" t="str">
        <f>_xlfn.IFNA(VLOOKUP(A1263,'ACCESS EXPORT'!$A:$AM,39,0),"-")</f>
        <v/>
      </c>
      <c r="X1263" s="26" t="str">
        <f>_xlfn.IFNA(VLOOKUP(A1263,'ACCESS EXPORT'!$A:$AN,40,0),"-")</f>
        <v>Tiffany Palmer / John Hill</v>
      </c>
      <c r="Y1263" s="26" t="str">
        <f>_xlfn.IFNA(VLOOKUP(A1263,'ACCESS EXPORT'!A:AO,41,0),"")</f>
        <v>Gary Weston</v>
      </c>
      <c r="Z1263" s="26" t="str">
        <f>_xlfn.IFNA(VLOOKUP(A1263,'ACCESS EXPORT'!A:AP,42,0),"")</f>
        <v>Quisha Moorer</v>
      </c>
      <c r="AA1263" s="26" t="str">
        <f>_xlfn.IFNA(VLOOKUP(A1263,'ACCESS EXPORT'!A:AQ,43,0),"")</f>
        <v>Carl Pfeiffer</v>
      </c>
    </row>
    <row r="1264" spans="1:27" ht="18.75" x14ac:dyDescent="0.25">
      <c r="A1264" s="33">
        <v>391</v>
      </c>
      <c r="B1264">
        <v>2201</v>
      </c>
      <c r="C1264" s="7" t="str">
        <f ca="1">IFERROR(UPPER(IF(AND('ACCESS EXPORT'!AA1264="",'ACCESS EXPORT'!Z1264=""),VLOOKUP(A1264,'ACCESS EXPORT'!$A:$AF,32,FALSE),(IF('ACCESS EXPORT'!AA1264&lt;&gt;"",CONCATENATE(VLOOKUP(A1264,'ACCESS EXPORT'!$A:$AF,32,FALSE)," (Closed",TEXT('ACCESS EXPORT'!AA1264," MM/DD/YYY)")),IF(TODAY()&lt;(('ACCESS EXPORT'!Z1264)+30),CONCATENATE(VLOOKUP(A1264,'ACCESS EXPORT'!$A:$AF,32,FALSE)," (Opens",TEXT('ACCESS EXPORT'!Z1264," MM/DD/YYY)")),VLOOKUP(A1264,'ACCESS EXPORT'!$A:$AF,32,FALSE)))))),"-")</f>
        <v>ADVENTHEALTH MEDICAL GROUP CARDIOLOGY AT AVALON PARK (OPENS 07/26/2019)</v>
      </c>
      <c r="D1264" s="7" t="str">
        <f ca="1">IFERROR(UPPER(IF(AND('ACCESS EXPORT'!AA1264="",'ACCESS EXPORT'!Z1264=""),VLOOKUP(A1264,'ACCESS EXPORT'!$A:$AF,28,FALSE),(IF('ACCESS EXPORT'!AA1264&lt;&gt;"",CONCATENATE(VLOOKUP(A1264,'ACCESS EXPORT'!$A:$AF,28,FALSE)," (Closed",TEXT('ACCESS EXPORT'!AA1264," MM/DD/YYY)")),IF(TODAY()&lt;(('ACCESS EXPORT'!Z1264)+30),CONCATENATE(VLOOKUP(A1264,'ACCESS EXPORT'!$A:$AF,28,FALSE)," (Opens",TEXT('ACCESS EXPORT'!Z1264," MM/DD/YYY)")),VLOOKUP(A1264,'ACCESS EXPORT'!$A:$AF,28,FALSE)))))),"-")</f>
        <v xml:space="preserve"> (OPENS 07/26/2019)</v>
      </c>
      <c r="E1264" s="7" t="str">
        <f>VLOOKUP($A1264,'ACCESS EXPORT'!$A:$AF,3,FALSE)</f>
        <v>8450</v>
      </c>
      <c r="F1264" s="7" t="str">
        <f>UPPER(CONCATENATE(VLOOKUP(A1264,'ACCESS EXPORT'!$A:$AF,4,FALSE)," ",VLOOKUP(A1264,'ACCESS EXPORT'!$A:$AF,5,FALSE)," ",VLOOKUP(A1264,'ACCESS EXPORT'!$A:$AF,6,FALSE)," ",VLOOKUP(A1264,'ACCESS EXPORT'!$A:$AA,7,FALSE)," ",VLOOKUP(A1264,'ACCESS EXPORT'!$A:$AA,8,FALSE)))</f>
        <v>3701 AVALON PARK WEST BLVD SUITE 205 ORLANDO FL 32828</v>
      </c>
      <c r="G1264" s="26" t="str">
        <f>UPPER(VLOOKUP($A1264,'ACCESS EXPORT'!$A:$AF,9,FALSE))</f>
        <v>ORANGE</v>
      </c>
      <c r="H1264" s="26" t="str">
        <f>_xlfn.IFNA(VLOOKUP($B1264,'ACCESS EXPORT'!$B:$J,9,FALSE),"")</f>
        <v>Central</v>
      </c>
      <c r="I1264" s="7" t="str">
        <f>CONCATENATE("(P)",VLOOKUP($A1264,'ACCESS EXPORT'!$A:$AF,11,FALSE)," (F)",VLOOKUP($A1264,'ACCESS EXPORT'!$A:$AF,29,FALSE))</f>
        <v>(P)(407) 303-6588 (F)(407) 303-6592</v>
      </c>
      <c r="J1264" s="26" t="str">
        <f>UPPER(VLOOKUP($A1264,'ACCESS EXPORT'!$A:$AF,12,FALSE))</f>
        <v>CARDIOLOGY</v>
      </c>
      <c r="K1264" s="26" t="str">
        <f>UPPER(VLOOKUP($A1264,'ACCESS EXPORT'!$A:$AF,13,FALSE))</f>
        <v>SCOTT HILL</v>
      </c>
      <c r="L1264" s="3" t="str">
        <f>IF(AND(VLOOKUP(A1264,'ACCESS EXPORT'!A:AE,1,0),'ACCESS EXPORT'!N1264=""),UPPER(CONCATENATE('ACCESS EXPORT'!AE1264)),IF(VLOOKUP(A1264,'ACCESS EXPORT'!A:AE,1,0),UPPER(CONCATENATE('ACCESS EXPORT'!N1264," "&amp;CHAR(10),'ACCESS EXPORT'!AE1264))))</f>
        <v xml:space="preserve">BRENT WEBER 
</v>
      </c>
      <c r="M1264" s="26" t="str">
        <f>UPPER(VLOOKUP($A1264,'ACCESS EXPORT'!$A:$O,15,FALSE))</f>
        <v>AMANDA LINDLEY (PM) / SELENA RUSSO (OS)</v>
      </c>
      <c r="N1264" s="26" t="str">
        <f ca="1">IF(AND('ACCESS EXPORT'!X1264="",'ACCESS EXPORT'!Y1264=""),IF('ACCESS EXPORT'!V1264&lt;&gt;"",(IF(TODAY()-'ACCESS EXPORT'!V1264&gt;=-60,UPPER(CONCATENATE(VLOOKUP(B1264,'ACCESS EXPORT'!$B:$P,15,FALSE),""&amp;CHAR(10)&amp;"(SEP",TEXT('ACCESS EXPORT'!V1264," MM/DD/YYY)"))),IF(TODAY()-'ACCESS EXPORT'!V1264&lt;0,UPPER(VLOOKUP(B1264,'ACCESS EXPORT'!$B:$P,15,FALSE)),UPPER(VLOOKUP(B1264,'ACCESS EXPORT'!$B:$P,15,FALSE))))),IF('ACCESS EXPORT'!U1264="",UPPER(VLOOKUP(B1264,'ACCESS EXPORT'!$B:$P,15,FALSE)),IF(TODAY()-'ACCESS EXPORT'!U1264&lt;=30,CONCATENATE(UPPER(VLOOKUP(B1264,'ACCESS EXPORT'!$B:$P,15,FALSE)),""&amp;CHAR(10)&amp;"(NEW",TEXT('ACCESS EXPORT'!U1264," MM/DD/YYY)")),IF(AND(TODAY()-'ACCESS EXPORT'!U1264&gt;30,TODAY()&gt;0),UPPER(VLOOKUP(B1264,'ACCESS EXPORT'!$B:$P,15,FALSE)))))),IF('ACCESS EXPORT'!Y1264&lt;&gt;"",UPPER(CONCATENATE(UPPER(VLOOKUP(B1264,'ACCESS EXPORT'!$B:$P,15,FALSE)),""&amp;CHAR(10)&amp;"(Transfer Out",TEXT('ACCESS EXPORT'!Y1264," MM/DD/YYY)"))),IF('ACCESS EXPORT'!X1264&lt;&gt;"",UPPER(CONCATENATE(UPPER(VLOOKUP(B1264,'ACCESS EXPORT'!$B:$P,15,FALSE)),""&amp;CHAR(10)&amp;"(Transfer In",TEXT('ACCESS EXPORT'!X1264," MM/DD/YYY)"))))))</f>
        <v>TORALBEN PATEL</v>
      </c>
      <c r="O1264" s="26" t="str">
        <f>_xlfn.IFNA(VLOOKUP(B1264,'ACCESS EXPORT'!$B:$Q,16,FALSE),"")</f>
        <v>MD</v>
      </c>
      <c r="P1264" s="26" t="str">
        <f>_xlfn.IFNA(VLOOKUP(B1264,'ACCESS EXPORT'!B:W,22,FALSE),"-")</f>
        <v>1861728941</v>
      </c>
      <c r="Q1264" s="26" t="str">
        <f>_xlfn.IFNA(VLOOKUP(A1264,'ACCESS EXPORT'!$A:$AG,33,0),"-")</f>
        <v>Alejandra Torres</v>
      </c>
      <c r="R1264" s="26" t="str">
        <f>_xlfn.IFNA(VLOOKUP(A1264,'ACCESS EXPORT'!$A:$AH,34,0),"-")</f>
        <v>Carol Shane</v>
      </c>
      <c r="S1264" s="26" t="str">
        <f>_xlfn.IFNA(VLOOKUP(A1264,'ACCESS EXPORT'!$A:$AI,35,0),"-")</f>
        <v>Kikzeny Cartagena</v>
      </c>
      <c r="T1264" s="26" t="str">
        <f>_xlfn.IFNA(VLOOKUP(A1264,'ACCESS EXPORT'!$A:$AJ,36,0),"-")</f>
        <v>Everil Elliott</v>
      </c>
      <c r="U1264" s="26" t="str">
        <f>_xlfn.IFNA(VLOOKUP(A1264,'ACCESS EXPORT'!$A:$AK,37,0),"-")</f>
        <v>athena</v>
      </c>
      <c r="V1264" s="26" t="str">
        <f>_xlfn.IFNA(VLOOKUP(A1264,'ACCESS EXPORT'!$A:$AL,38,0),"-")</f>
        <v>FHMG_E  ORLANDO CARDIO AVALON PARK 205</v>
      </c>
      <c r="W1264" s="26" t="str">
        <f>_xlfn.IFNA(VLOOKUP(A1264,'ACCESS EXPORT'!$A:$AM,39,0),"-")</f>
        <v/>
      </c>
      <c r="X1264" s="26" t="str">
        <f>_xlfn.IFNA(VLOOKUP(A1264,'ACCESS EXPORT'!$A:$AN,40,0),"-")</f>
        <v>Tiffany Palmer / John Hill</v>
      </c>
      <c r="Y1264" s="26" t="str">
        <f>_xlfn.IFNA(VLOOKUP(A1264,'ACCESS EXPORT'!A:AO,41,0),"")</f>
        <v>Gary Weston</v>
      </c>
      <c r="Z1264" s="26" t="str">
        <f>_xlfn.IFNA(VLOOKUP(A1264,'ACCESS EXPORT'!A:AP,42,0),"")</f>
        <v>Quisha Moorer</v>
      </c>
      <c r="AA1264" s="26" t="str">
        <f>_xlfn.IFNA(VLOOKUP(A1264,'ACCESS EXPORT'!A:AQ,43,0),"")</f>
        <v>Carl Pfeiffer</v>
      </c>
    </row>
    <row r="1265" spans="1:27" ht="18.75" x14ac:dyDescent="0.25">
      <c r="A1265" s="33">
        <v>374</v>
      </c>
      <c r="B1265">
        <v>2209</v>
      </c>
      <c r="C1265" s="7" t="str">
        <f ca="1">IFERROR(UPPER(IF(AND('ACCESS EXPORT'!AA1265="",'ACCESS EXPORT'!Z1265=""),VLOOKUP(A1265,'ACCESS EXPORT'!$A:$AF,32,FALSE),(IF('ACCESS EXPORT'!AA1265&lt;&gt;"",CONCATENATE(VLOOKUP(A1265,'ACCESS EXPORT'!$A:$AF,32,FALSE)," (Closed",TEXT('ACCESS EXPORT'!AA1265," MM/DD/YYY)")),IF(TODAY()&lt;(('ACCESS EXPORT'!Z1265)+30),CONCATENATE(VLOOKUP(A1265,'ACCESS EXPORT'!$A:$AF,32,FALSE)," (Opens",TEXT('ACCESS EXPORT'!Z1265," MM/DD/YYY)")),VLOOKUP(A1265,'ACCESS EXPORT'!$A:$AF,32,FALSE)))))),"-")</f>
        <v>ADVENTHEALTH MEDICAL GROUP CARDIOLOGY AT LAKE NONA</v>
      </c>
      <c r="D1265" s="7" t="str">
        <f ca="1">IFERROR(UPPER(IF(AND('ACCESS EXPORT'!AA1265="",'ACCESS EXPORT'!Z1265=""),VLOOKUP(A1265,'ACCESS EXPORT'!$A:$AF,28,FALSE),(IF('ACCESS EXPORT'!AA1265&lt;&gt;"",CONCATENATE(VLOOKUP(A1265,'ACCESS EXPORT'!$A:$AF,28,FALSE)," (Closed",TEXT('ACCESS EXPORT'!AA1265," MM/DD/YYY)")),IF(TODAY()&lt;(('ACCESS EXPORT'!Z1265)+30),CONCATENATE(VLOOKUP(A1265,'ACCESS EXPORT'!$A:$AF,28,FALSE)," (Opens",TEXT('ACCESS EXPORT'!Z1265," MM/DD/YYY)")),VLOOKUP(A1265,'ACCESS EXPORT'!$A:$AF,28,FALSE)))))),"-")</f>
        <v>EAST ORLANDO CARDIOLOGY</v>
      </c>
      <c r="E1265" s="7" t="str">
        <f>VLOOKUP($A1265,'ACCESS EXPORT'!$A:$AF,3,FALSE)</f>
        <v>8450</v>
      </c>
      <c r="F1265" s="7" t="str">
        <f>UPPER(CONCATENATE(VLOOKUP(A1265,'ACCESS EXPORT'!$A:$AF,4,FALSE)," ",VLOOKUP(A1265,'ACCESS EXPORT'!$A:$AF,5,FALSE)," ",VLOOKUP(A1265,'ACCESS EXPORT'!$A:$AF,6,FALSE)," ",VLOOKUP(A1265,'ACCESS EXPORT'!$A:$AA,7,FALSE)," ",VLOOKUP(A1265,'ACCESS EXPORT'!$A:$AA,8,FALSE)))</f>
        <v>9975 TAVISTOCK LAKES BLVD  ORLANDO FL 32827</v>
      </c>
      <c r="G1265" s="26" t="str">
        <f>UPPER(VLOOKUP($A1265,'ACCESS EXPORT'!$A:$AF,9,FALSE))</f>
        <v>ORANGE</v>
      </c>
      <c r="H1265" s="26" t="str">
        <f>_xlfn.IFNA(VLOOKUP($B1265,'ACCESS EXPORT'!$B:$J,9,FALSE),"")</f>
        <v>NE</v>
      </c>
      <c r="I1265" s="7" t="str">
        <f>CONCATENATE("(P)",VLOOKUP($A1265,'ACCESS EXPORT'!$A:$AF,11,FALSE)," (F)",VLOOKUP($A1265,'ACCESS EXPORT'!$A:$AF,29,FALSE))</f>
        <v>(P)(407) 303-6588 (F)(407) 303-6592</v>
      </c>
      <c r="J1265" s="26" t="str">
        <f>UPPER(VLOOKUP($A1265,'ACCESS EXPORT'!$A:$AF,12,FALSE))</f>
        <v>CARDIOLOGY</v>
      </c>
      <c r="K1265" s="26" t="str">
        <f>UPPER(VLOOKUP($A1265,'ACCESS EXPORT'!$A:$AF,13,FALSE))</f>
        <v>SCOTT HILL</v>
      </c>
      <c r="L1265" s="3" t="str">
        <f>IF(AND(VLOOKUP(A1265,'ACCESS EXPORT'!A:AE,1,0),'ACCESS EXPORT'!N1265=""),UPPER(CONCATENATE('ACCESS EXPORT'!AE1265)),IF(VLOOKUP(A1265,'ACCESS EXPORT'!A:AE,1,0),UPPER(CONCATENATE('ACCESS EXPORT'!N1265," "&amp;CHAR(10),'ACCESS EXPORT'!AE1265))))</f>
        <v xml:space="preserve">BRENT WEBER 
</v>
      </c>
      <c r="M1265" s="26" t="str">
        <f>UPPER(VLOOKUP($A1265,'ACCESS EXPORT'!$A:$O,15,FALSE))</f>
        <v>AMANDA LINDLEY (PM) / SELENA RUSSO (OS)</v>
      </c>
      <c r="N1265" s="26" t="str">
        <f ca="1">IF(AND('ACCESS EXPORT'!X1265="",'ACCESS EXPORT'!Y1265=""),IF('ACCESS EXPORT'!V1265&lt;&gt;"",(IF(TODAY()-'ACCESS EXPORT'!V1265&gt;=-60,UPPER(CONCATENATE(VLOOKUP(B1265,'ACCESS EXPORT'!$B:$P,15,FALSE),""&amp;CHAR(10)&amp;"(SEP",TEXT('ACCESS EXPORT'!V1265," MM/DD/YYY)"))),IF(TODAY()-'ACCESS EXPORT'!V1265&lt;0,UPPER(VLOOKUP(B1265,'ACCESS EXPORT'!$B:$P,15,FALSE)),UPPER(VLOOKUP(B1265,'ACCESS EXPORT'!$B:$P,15,FALSE))))),IF('ACCESS EXPORT'!U1265="",UPPER(VLOOKUP(B1265,'ACCESS EXPORT'!$B:$P,15,FALSE)),IF(TODAY()-'ACCESS EXPORT'!U1265&lt;=30,CONCATENATE(UPPER(VLOOKUP(B1265,'ACCESS EXPORT'!$B:$P,15,FALSE)),""&amp;CHAR(10)&amp;"(NEW",TEXT('ACCESS EXPORT'!U1265," MM/DD/YYY)")),IF(AND(TODAY()-'ACCESS EXPORT'!U1265&gt;30,TODAY()&gt;0),UPPER(VLOOKUP(B1265,'ACCESS EXPORT'!$B:$P,15,FALSE)))))),IF('ACCESS EXPORT'!Y1265&lt;&gt;"",UPPER(CONCATENATE(UPPER(VLOOKUP(B1265,'ACCESS EXPORT'!$B:$P,15,FALSE)),""&amp;CHAR(10)&amp;"(Transfer Out",TEXT('ACCESS EXPORT'!Y1265," MM/DD/YYY)"))),IF('ACCESS EXPORT'!X1265&lt;&gt;"",UPPER(CONCATENATE(UPPER(VLOOKUP(B1265,'ACCESS EXPORT'!$B:$P,15,FALSE)),""&amp;CHAR(10)&amp;"(Transfer In",TEXT('ACCESS EXPORT'!X1265," MM/DD/YYY)"))))))</f>
        <v>RUIZ, MABEL</v>
      </c>
      <c r="O1265" s="26" t="str">
        <f>_xlfn.IFNA(VLOOKUP(B1265,'ACCESS EXPORT'!$B:$Q,16,FALSE),"")</f>
        <v>APRN</v>
      </c>
      <c r="P1265" s="26" t="str">
        <f>_xlfn.IFNA(VLOOKUP(B1265,'ACCESS EXPORT'!B:W,22,FALSE),"-")</f>
        <v>1174077440</v>
      </c>
      <c r="Q1265" s="26" t="str">
        <f>_xlfn.IFNA(VLOOKUP(A1265,'ACCESS EXPORT'!$A:$AG,33,0),"-")</f>
        <v>Alejandra Torres</v>
      </c>
      <c r="R1265" s="26" t="str">
        <f>_xlfn.IFNA(VLOOKUP(A1265,'ACCESS EXPORT'!$A:$AH,34,0),"-")</f>
        <v>Carol Shane</v>
      </c>
      <c r="S1265" s="26" t="str">
        <f>_xlfn.IFNA(VLOOKUP(A1265,'ACCESS EXPORT'!$A:$AI,35,0),"-")</f>
        <v>Kikzeny Cartagena</v>
      </c>
      <c r="T1265" s="26" t="str">
        <f>_xlfn.IFNA(VLOOKUP(A1265,'ACCESS EXPORT'!$A:$AJ,36,0),"-")</f>
        <v>Everil Elliott</v>
      </c>
      <c r="U1265" s="26" t="str">
        <f>_xlfn.IFNA(VLOOKUP(A1265,'ACCESS EXPORT'!$A:$AK,37,0),"-")</f>
        <v>athena</v>
      </c>
      <c r="V1265" s="26" t="str">
        <f>_xlfn.IFNA(VLOOKUP(A1265,'ACCESS EXPORT'!$A:$AL,38,0),"-")</f>
        <v>FHMG_E ORLANDO CARDIOLOGY</v>
      </c>
      <c r="W1265" s="26" t="str">
        <f>_xlfn.IFNA(VLOOKUP(A1265,'ACCESS EXPORT'!$A:$AM,39,0),"-")</f>
        <v/>
      </c>
      <c r="X1265" s="26" t="str">
        <f>_xlfn.IFNA(VLOOKUP(A1265,'ACCESS EXPORT'!$A:$AN,40,0),"-")</f>
        <v>Tiffany Palmer / John Hill</v>
      </c>
      <c r="Y1265" s="26" t="str">
        <f>_xlfn.IFNA(VLOOKUP(A1265,'ACCESS EXPORT'!A:AO,41,0),"")</f>
        <v>Gary Weston</v>
      </c>
      <c r="Z1265" s="26" t="str">
        <f>_xlfn.IFNA(VLOOKUP(A1265,'ACCESS EXPORT'!A:AP,42,0),"")</f>
        <v>Quisha Moorer</v>
      </c>
      <c r="AA1265" s="26" t="str">
        <f>_xlfn.IFNA(VLOOKUP(A1265,'ACCESS EXPORT'!A:AQ,43,0),"")</f>
        <v>Carl Pfeiffer</v>
      </c>
    </row>
    <row r="1266" spans="1:27" ht="18.75" x14ac:dyDescent="0.25">
      <c r="A1266" s="33">
        <v>374</v>
      </c>
      <c r="B1266">
        <v>1999</v>
      </c>
      <c r="C1266" s="7" t="str">
        <f ca="1">IFERROR(UPPER(IF(AND('ACCESS EXPORT'!AA1266="",'ACCESS EXPORT'!Z1266=""),VLOOKUP(A1266,'ACCESS EXPORT'!$A:$AF,32,FALSE),(IF('ACCESS EXPORT'!AA1266&lt;&gt;"",CONCATENATE(VLOOKUP(A1266,'ACCESS EXPORT'!$A:$AF,32,FALSE)," (Closed",TEXT('ACCESS EXPORT'!AA1266," MM/DD/YYY)")),IF(TODAY()&lt;(('ACCESS EXPORT'!Z1266)+30),CONCATENATE(VLOOKUP(A1266,'ACCESS EXPORT'!$A:$AF,32,FALSE)," (Opens",TEXT('ACCESS EXPORT'!Z1266," MM/DD/YYY)")),VLOOKUP(A1266,'ACCESS EXPORT'!$A:$AF,32,FALSE)))))),"-")</f>
        <v>ADVENTHEALTH MEDICAL GROUP CARDIOLOGY AT LAKE NONA</v>
      </c>
      <c r="D1266" s="7" t="str">
        <f ca="1">IFERROR(UPPER(IF(AND('ACCESS EXPORT'!AA1266="",'ACCESS EXPORT'!Z1266=""),VLOOKUP(A1266,'ACCESS EXPORT'!$A:$AF,28,FALSE),(IF('ACCESS EXPORT'!AA1266&lt;&gt;"",CONCATENATE(VLOOKUP(A1266,'ACCESS EXPORT'!$A:$AF,28,FALSE)," (Closed",TEXT('ACCESS EXPORT'!AA1266," MM/DD/YYY)")),IF(TODAY()&lt;(('ACCESS EXPORT'!Z1266)+30),CONCATENATE(VLOOKUP(A1266,'ACCESS EXPORT'!$A:$AF,28,FALSE)," (Opens",TEXT('ACCESS EXPORT'!Z1266," MM/DD/YYY)")),VLOOKUP(A1266,'ACCESS EXPORT'!$A:$AF,28,FALSE)))))),"-")</f>
        <v>EAST ORLANDO CARDIOLOGY</v>
      </c>
      <c r="E1266" s="7" t="str">
        <f>VLOOKUP($A1266,'ACCESS EXPORT'!$A:$AF,3,FALSE)</f>
        <v>8450</v>
      </c>
      <c r="F1266" s="7" t="str">
        <f>UPPER(CONCATENATE(VLOOKUP(A1266,'ACCESS EXPORT'!$A:$AF,4,FALSE)," ",VLOOKUP(A1266,'ACCESS EXPORT'!$A:$AF,5,FALSE)," ",VLOOKUP(A1266,'ACCESS EXPORT'!$A:$AF,6,FALSE)," ",VLOOKUP(A1266,'ACCESS EXPORT'!$A:$AA,7,FALSE)," ",VLOOKUP(A1266,'ACCESS EXPORT'!$A:$AA,8,FALSE)))</f>
        <v>9975 TAVISTOCK LAKES BLVD  ORLANDO FL 32827</v>
      </c>
      <c r="G1266" s="26" t="str">
        <f>UPPER(VLOOKUP($A1266,'ACCESS EXPORT'!$A:$AF,9,FALSE))</f>
        <v>ORANGE</v>
      </c>
      <c r="H1266" s="26" t="str">
        <f>_xlfn.IFNA(VLOOKUP($B1266,'ACCESS EXPORT'!$B:$J,9,FALSE),"")</f>
        <v>NE</v>
      </c>
      <c r="I1266" s="7" t="str">
        <f>CONCATENATE("(P)",VLOOKUP($A1266,'ACCESS EXPORT'!$A:$AF,11,FALSE)," (F)",VLOOKUP($A1266,'ACCESS EXPORT'!$A:$AF,29,FALSE))</f>
        <v>(P)(407) 303-6588 (F)(407) 303-6592</v>
      </c>
      <c r="J1266" s="26" t="str">
        <f>UPPER(VLOOKUP($A1266,'ACCESS EXPORT'!$A:$AF,12,FALSE))</f>
        <v>CARDIOLOGY</v>
      </c>
      <c r="K1266" s="26" t="str">
        <f>UPPER(VLOOKUP($A1266,'ACCESS EXPORT'!$A:$AF,13,FALSE))</f>
        <v>SCOTT HILL</v>
      </c>
      <c r="L1266" s="3" t="str">
        <f>IF(AND(VLOOKUP(A1266,'ACCESS EXPORT'!A:AE,1,0),'ACCESS EXPORT'!N1266=""),UPPER(CONCATENATE('ACCESS EXPORT'!AE1266)),IF(VLOOKUP(A1266,'ACCESS EXPORT'!A:AE,1,0),UPPER(CONCATENATE('ACCESS EXPORT'!N1266," "&amp;CHAR(10),'ACCESS EXPORT'!AE1266))))</f>
        <v xml:space="preserve">BRENT WEBER 
</v>
      </c>
      <c r="M1266" s="26" t="str">
        <f>UPPER(VLOOKUP($A1266,'ACCESS EXPORT'!$A:$O,15,FALSE))</f>
        <v>AMANDA LINDLEY (PM) / SELENA RUSSO (OS)</v>
      </c>
      <c r="N1266" s="26" t="str">
        <f ca="1">IF(AND('ACCESS EXPORT'!X1266="",'ACCESS EXPORT'!Y1266=""),IF('ACCESS EXPORT'!V1266&lt;&gt;"",(IF(TODAY()-'ACCESS EXPORT'!V1266&gt;=-60,UPPER(CONCATENATE(VLOOKUP(B1266,'ACCESS EXPORT'!$B:$P,15,FALSE),""&amp;CHAR(10)&amp;"(SEP",TEXT('ACCESS EXPORT'!V1266," MM/DD/YYY)"))),IF(TODAY()-'ACCESS EXPORT'!V1266&lt;0,UPPER(VLOOKUP(B1266,'ACCESS EXPORT'!$B:$P,15,FALSE)),UPPER(VLOOKUP(B1266,'ACCESS EXPORT'!$B:$P,15,FALSE))))),IF('ACCESS EXPORT'!U1266="",UPPER(VLOOKUP(B1266,'ACCESS EXPORT'!$B:$P,15,FALSE)),IF(TODAY()-'ACCESS EXPORT'!U1266&lt;=30,CONCATENATE(UPPER(VLOOKUP(B1266,'ACCESS EXPORT'!$B:$P,15,FALSE)),""&amp;CHAR(10)&amp;"(NEW",TEXT('ACCESS EXPORT'!U1266," MM/DD/YYY)")),IF(AND(TODAY()-'ACCESS EXPORT'!U1266&gt;30,TODAY()&gt;0),UPPER(VLOOKUP(B1266,'ACCESS EXPORT'!$B:$P,15,FALSE)))))),IF('ACCESS EXPORT'!Y1266&lt;&gt;"",UPPER(CONCATENATE(UPPER(VLOOKUP(B1266,'ACCESS EXPORT'!$B:$P,15,FALSE)),""&amp;CHAR(10)&amp;"(Transfer Out",TEXT('ACCESS EXPORT'!Y1266," MM/DD/YYY)"))),IF('ACCESS EXPORT'!X1266&lt;&gt;"",UPPER(CONCATENATE(UPPER(VLOOKUP(B1266,'ACCESS EXPORT'!$B:$P,15,FALSE)),""&amp;CHAR(10)&amp;"(Transfer In",TEXT('ACCESS EXPORT'!X1266," MM/DD/YYY)"))))))</f>
        <v>HASHMI, USMAN</v>
      </c>
      <c r="O1266" s="26" t="str">
        <f>_xlfn.IFNA(VLOOKUP(B1266,'ACCESS EXPORT'!$B:$Q,16,FALSE),"")</f>
        <v>MD</v>
      </c>
      <c r="P1266" s="26" t="str">
        <f>_xlfn.IFNA(VLOOKUP(B1266,'ACCESS EXPORT'!B:W,22,FALSE),"-")</f>
        <v>1922334556</v>
      </c>
      <c r="Q1266" s="26" t="str">
        <f>_xlfn.IFNA(VLOOKUP(A1266,'ACCESS EXPORT'!$A:$AG,33,0),"-")</f>
        <v>Alejandra Torres</v>
      </c>
      <c r="R1266" s="26" t="str">
        <f>_xlfn.IFNA(VLOOKUP(A1266,'ACCESS EXPORT'!$A:$AH,34,0),"-")</f>
        <v>Carol Shane</v>
      </c>
      <c r="S1266" s="26" t="str">
        <f>_xlfn.IFNA(VLOOKUP(A1266,'ACCESS EXPORT'!$A:$AI,35,0),"-")</f>
        <v>Kikzeny Cartagena</v>
      </c>
      <c r="T1266" s="26" t="str">
        <f>_xlfn.IFNA(VLOOKUP(A1266,'ACCESS EXPORT'!$A:$AJ,36,0),"-")</f>
        <v>Everil Elliott</v>
      </c>
      <c r="U1266" s="26" t="str">
        <f>_xlfn.IFNA(VLOOKUP(A1266,'ACCESS EXPORT'!$A:$AK,37,0),"-")</f>
        <v>athena</v>
      </c>
      <c r="V1266" s="26" t="str">
        <f>_xlfn.IFNA(VLOOKUP(A1266,'ACCESS EXPORT'!$A:$AL,38,0),"-")</f>
        <v>FHMG_E ORLANDO CARDIOLOGY</v>
      </c>
      <c r="W1266" s="26" t="str">
        <f>_xlfn.IFNA(VLOOKUP(A1266,'ACCESS EXPORT'!$A:$AM,39,0),"-")</f>
        <v/>
      </c>
      <c r="X1266" s="26" t="str">
        <f>_xlfn.IFNA(VLOOKUP(A1266,'ACCESS EXPORT'!$A:$AN,40,0),"-")</f>
        <v>Tiffany Palmer / John Hill</v>
      </c>
      <c r="Y1266" s="26" t="str">
        <f>_xlfn.IFNA(VLOOKUP(A1266,'ACCESS EXPORT'!A:AO,41,0),"")</f>
        <v>Gary Weston</v>
      </c>
      <c r="Z1266" s="26" t="str">
        <f>_xlfn.IFNA(VLOOKUP(A1266,'ACCESS EXPORT'!A:AP,42,0),"")</f>
        <v>Quisha Moorer</v>
      </c>
      <c r="AA1266" s="26" t="str">
        <f>_xlfn.IFNA(VLOOKUP(A1266,'ACCESS EXPORT'!A:AQ,43,0),"")</f>
        <v>Carl Pfeiffer</v>
      </c>
    </row>
    <row r="1267" spans="1:27" ht="18.75" x14ac:dyDescent="0.25">
      <c r="A1267" s="33">
        <v>337</v>
      </c>
      <c r="B1267">
        <v>2209</v>
      </c>
      <c r="C1267" s="7" t="str">
        <f ca="1">IFERROR(UPPER(IF(AND('ACCESS EXPORT'!AA1267="",'ACCESS EXPORT'!Z1267=""),VLOOKUP(A1267,'ACCESS EXPORT'!$A:$AF,32,FALSE),(IF('ACCESS EXPORT'!AA1267&lt;&gt;"",CONCATENATE(VLOOKUP(A1267,'ACCESS EXPORT'!$A:$AF,32,FALSE)," (Closed",TEXT('ACCESS EXPORT'!AA1267," MM/DD/YYY)")),IF(TODAY()&lt;(('ACCESS EXPORT'!Z1267)+30),CONCATENATE(VLOOKUP(A1267,'ACCESS EXPORT'!$A:$AF,32,FALSE)," (Opens",TEXT('ACCESS EXPORT'!Z1267," MM/DD/YYY)")),VLOOKUP(A1267,'ACCESS EXPORT'!$A:$AF,32,FALSE)))))),"-")</f>
        <v>ADVENTHEALTH MEDICAL GROUP CARDIOLOGY AT EAST ORLANDO</v>
      </c>
      <c r="D1267" s="7" t="str">
        <f ca="1">IFERROR(UPPER(IF(AND('ACCESS EXPORT'!AA1267="",'ACCESS EXPORT'!Z1267=""),VLOOKUP(A1267,'ACCESS EXPORT'!$A:$AF,28,FALSE),(IF('ACCESS EXPORT'!AA1267&lt;&gt;"",CONCATENATE(VLOOKUP(A1267,'ACCESS EXPORT'!$A:$AF,28,FALSE)," (Closed",TEXT('ACCESS EXPORT'!AA1267," MM/DD/YYY)")),IF(TODAY()&lt;(('ACCESS EXPORT'!Z1267)+30),CONCATENATE(VLOOKUP(A1267,'ACCESS EXPORT'!$A:$AF,28,FALSE)," (Opens",TEXT('ACCESS EXPORT'!Z1267," MM/DD/YYY)")),VLOOKUP(A1267,'ACCESS EXPORT'!$A:$AF,28,FALSE)))))),"-")</f>
        <v>EAST ORLANDO CARDIOLOGY</v>
      </c>
      <c r="E1267" s="7" t="str">
        <f>VLOOKUP($A1267,'ACCESS EXPORT'!$A:$AF,3,FALSE)</f>
        <v>8450</v>
      </c>
      <c r="F1267" s="7" t="str">
        <f>UPPER(CONCATENATE(VLOOKUP(A1267,'ACCESS EXPORT'!$A:$AF,4,FALSE)," ",VLOOKUP(A1267,'ACCESS EXPORT'!$A:$AF,5,FALSE)," ",VLOOKUP(A1267,'ACCESS EXPORT'!$A:$AF,6,FALSE)," ",VLOOKUP(A1267,'ACCESS EXPORT'!$A:$AA,7,FALSE)," ",VLOOKUP(A1267,'ACCESS EXPORT'!$A:$AA,8,FALSE)))</f>
        <v>258 SOUTH CHICKASAW TRL SUITE 203 ORLANDO FL 32825</v>
      </c>
      <c r="G1267" s="26" t="str">
        <f>UPPER(VLOOKUP($A1267,'ACCESS EXPORT'!$A:$AF,9,FALSE))</f>
        <v>ORANGE</v>
      </c>
      <c r="H1267" s="26" t="str">
        <f>_xlfn.IFNA(VLOOKUP($B1267,'ACCESS EXPORT'!$B:$J,9,FALSE),"")</f>
        <v>NE</v>
      </c>
      <c r="I1267" s="7" t="str">
        <f>CONCATENATE("(P)",VLOOKUP($A1267,'ACCESS EXPORT'!$A:$AF,11,FALSE)," (F)",VLOOKUP($A1267,'ACCESS EXPORT'!$A:$AF,29,FALSE))</f>
        <v>(P)(407) 303-6588 (F)(407) 303-6592</v>
      </c>
      <c r="J1267" s="26" t="str">
        <f>UPPER(VLOOKUP($A1267,'ACCESS EXPORT'!$A:$AF,12,FALSE))</f>
        <v>CARDIOLOGY</v>
      </c>
      <c r="K1267" s="26" t="str">
        <f>UPPER(VLOOKUP($A1267,'ACCESS EXPORT'!$A:$AF,13,FALSE))</f>
        <v>SCOTT HILL</v>
      </c>
      <c r="L1267" s="3" t="str">
        <f>IF(AND(VLOOKUP(A1267,'ACCESS EXPORT'!A:AE,1,0),'ACCESS EXPORT'!N1267=""),UPPER(CONCATENATE('ACCESS EXPORT'!AE1267)),IF(VLOOKUP(A1267,'ACCESS EXPORT'!A:AE,1,0),UPPER(CONCATENATE('ACCESS EXPORT'!N1267," "&amp;CHAR(10),'ACCESS EXPORT'!AE1267))))</f>
        <v xml:space="preserve">BRENT WEBER 
</v>
      </c>
      <c r="M1267" s="26" t="str">
        <f>UPPER(VLOOKUP($A1267,'ACCESS EXPORT'!$A:$O,15,FALSE))</f>
        <v>AMANDA LINDLEY (PM) / SELENA RUSSO (OS)</v>
      </c>
      <c r="N1267" s="26" t="str">
        <f ca="1">IF(AND('ACCESS EXPORT'!X1267="",'ACCESS EXPORT'!Y1267=""),IF('ACCESS EXPORT'!V1267&lt;&gt;"",(IF(TODAY()-'ACCESS EXPORT'!V1267&gt;=-60,UPPER(CONCATENATE(VLOOKUP(B1267,'ACCESS EXPORT'!$B:$P,15,FALSE),""&amp;CHAR(10)&amp;"(SEP",TEXT('ACCESS EXPORT'!V1267," MM/DD/YYY)"))),IF(TODAY()-'ACCESS EXPORT'!V1267&lt;0,UPPER(VLOOKUP(B1267,'ACCESS EXPORT'!$B:$P,15,FALSE)),UPPER(VLOOKUP(B1267,'ACCESS EXPORT'!$B:$P,15,FALSE))))),IF('ACCESS EXPORT'!U1267="",UPPER(VLOOKUP(B1267,'ACCESS EXPORT'!$B:$P,15,FALSE)),IF(TODAY()-'ACCESS EXPORT'!U1267&lt;=30,CONCATENATE(UPPER(VLOOKUP(B1267,'ACCESS EXPORT'!$B:$P,15,FALSE)),""&amp;CHAR(10)&amp;"(NEW",TEXT('ACCESS EXPORT'!U1267," MM/DD/YYY)")),IF(AND(TODAY()-'ACCESS EXPORT'!U1267&gt;30,TODAY()&gt;0),UPPER(VLOOKUP(B1267,'ACCESS EXPORT'!$B:$P,15,FALSE)))))),IF('ACCESS EXPORT'!Y1267&lt;&gt;"",UPPER(CONCATENATE(UPPER(VLOOKUP(B1267,'ACCESS EXPORT'!$B:$P,15,FALSE)),""&amp;CHAR(10)&amp;"(Transfer Out",TEXT('ACCESS EXPORT'!Y1267," MM/DD/YYY)"))),IF('ACCESS EXPORT'!X1267&lt;&gt;"",UPPER(CONCATENATE(UPPER(VLOOKUP(B1267,'ACCESS EXPORT'!$B:$P,15,FALSE)),""&amp;CHAR(10)&amp;"(Transfer In",TEXT('ACCESS EXPORT'!X1267," MM/DD/YYY)"))))))</f>
        <v>RUIZ, MABEL</v>
      </c>
      <c r="O1267" s="26" t="str">
        <f>_xlfn.IFNA(VLOOKUP(B1267,'ACCESS EXPORT'!$B:$Q,16,FALSE),"")</f>
        <v>APRN</v>
      </c>
      <c r="P1267" s="26" t="str">
        <f>_xlfn.IFNA(VLOOKUP(B1267,'ACCESS EXPORT'!B:W,22,FALSE),"-")</f>
        <v>1174077440</v>
      </c>
      <c r="Q1267" s="26" t="str">
        <f>_xlfn.IFNA(VLOOKUP(A1267,'ACCESS EXPORT'!$A:$AG,33,0),"-")</f>
        <v>Alejandra Torres</v>
      </c>
      <c r="R1267" s="26" t="str">
        <f>_xlfn.IFNA(VLOOKUP(A1267,'ACCESS EXPORT'!$A:$AH,34,0),"-")</f>
        <v>Carol Shane</v>
      </c>
      <c r="S1267" s="26" t="str">
        <f>_xlfn.IFNA(VLOOKUP(A1267,'ACCESS EXPORT'!$A:$AI,35,0),"-")</f>
        <v>Kikzeny Cartagena</v>
      </c>
      <c r="T1267" s="26" t="str">
        <f>_xlfn.IFNA(VLOOKUP(A1267,'ACCESS EXPORT'!$A:$AJ,36,0),"-")</f>
        <v>Everil Elliott</v>
      </c>
      <c r="U1267" s="26" t="str">
        <f>_xlfn.IFNA(VLOOKUP(A1267,'ACCESS EXPORT'!$A:$AK,37,0),"-")</f>
        <v>athena</v>
      </c>
      <c r="V1267" s="26" t="str">
        <f>_xlfn.IFNA(VLOOKUP(A1267,'ACCESS EXPORT'!$A:$AL,38,0),"-")</f>
        <v>FHMG_E ORLANDO CARDIOLOGY</v>
      </c>
      <c r="W1267" s="26" t="str">
        <f>_xlfn.IFNA(VLOOKUP(A1267,'ACCESS EXPORT'!$A:$AM,39,0),"-")</f>
        <v/>
      </c>
      <c r="X1267" s="26" t="str">
        <f>_xlfn.IFNA(VLOOKUP(A1267,'ACCESS EXPORT'!$A:$AN,40,0),"-")</f>
        <v>Tiffany Palmer / John Hill</v>
      </c>
      <c r="Y1267" s="26" t="str">
        <f>_xlfn.IFNA(VLOOKUP(A1267,'ACCESS EXPORT'!A:AO,41,0),"")</f>
        <v>Gary Weston</v>
      </c>
      <c r="Z1267" s="26" t="str">
        <f>_xlfn.IFNA(VLOOKUP(A1267,'ACCESS EXPORT'!A:AP,42,0),"")</f>
        <v>Quisha Moorer</v>
      </c>
      <c r="AA1267" s="26" t="str">
        <f>_xlfn.IFNA(VLOOKUP(A1267,'ACCESS EXPORT'!A:AQ,43,0),"")</f>
        <v>Carl Pfeiffer</v>
      </c>
    </row>
    <row r="1268" spans="1:27" ht="75" x14ac:dyDescent="0.25">
      <c r="A1268" s="34">
        <v>337</v>
      </c>
      <c r="B1268">
        <v>1999</v>
      </c>
      <c r="C1268" s="7" t="str">
        <f ca="1">IFERROR(UPPER(IF(AND('ACCESS EXPORT'!AA1268="",'ACCESS EXPORT'!Z1268=""),VLOOKUP(A1268,'ACCESS EXPORT'!$A:$AF,32,FALSE),(IF('ACCESS EXPORT'!AA1268&lt;&gt;"",CONCATENATE(VLOOKUP(A1268,'ACCESS EXPORT'!$A:$AF,32,FALSE)," (Closed",TEXT('ACCESS EXPORT'!AA1268," MM/DD/YYY)")),IF(TODAY()&lt;(('ACCESS EXPORT'!Z1268)+30),CONCATENATE(VLOOKUP(A1268,'ACCESS EXPORT'!$A:$AF,32,FALSE)," (Opens",TEXT('ACCESS EXPORT'!Z1268," MM/DD/YYY)")),VLOOKUP(A1268,'ACCESS EXPORT'!$A:$AF,32,FALSE)))))),"-")</f>
        <v>ADVENTHEALTH MEDICAL GROUP CARDIOLOGY AT EAST ORLANDO</v>
      </c>
      <c r="D1268" s="3" t="str">
        <f ca="1">IFERROR(UPPER(IF(AND('ACCESS EXPORT'!AA1268="",'ACCESS EXPORT'!Z1268=""),VLOOKUP(A1268,'ACCESS EXPORT'!$A:$AF,28,FALSE),(IF('ACCESS EXPORT'!AA1268&lt;&gt;"",CONCATENATE(VLOOKUP(A1268,'ACCESS EXPORT'!$A:$AF,28,FALSE)," (Closed",TEXT('ACCESS EXPORT'!AA1268," MM/DD/YYY)")),IF(TODAY()&lt;(('ACCESS EXPORT'!Z1268)+30),CONCATENATE(VLOOKUP(A1268,'ACCESS EXPORT'!$A:$AF,28,FALSE)," (Opens",TEXT('ACCESS EXPORT'!Z1268," MM/DD/YYY)")),VLOOKUP(A1268,'ACCESS EXPORT'!$A:$AF,28,FALSE)))))),"-")</f>
        <v>EAST ORLANDO CARDIOLOGY</v>
      </c>
      <c r="E1268" s="3" t="str">
        <f>VLOOKUP($A1268,'ACCESS EXPORT'!$A:$AF,3,FALSE)</f>
        <v>8450</v>
      </c>
      <c r="F1268" s="3" t="str">
        <f>UPPER(CONCATENATE(VLOOKUP(A1268,'ACCESS EXPORT'!$A:$AF,4,FALSE)," ",VLOOKUP(A1268,'ACCESS EXPORT'!$A:$AF,5,FALSE)," ",VLOOKUP(A1268,'ACCESS EXPORT'!$A:$AF,6,FALSE)," ",VLOOKUP(A1268,'ACCESS EXPORT'!$A:$AA,7,FALSE)," ",VLOOKUP(A1268,'ACCESS EXPORT'!$A:$AA,8,FALSE)))</f>
        <v>258 SOUTH CHICKASAW TRL SUITE 203 ORLANDO FL 32825</v>
      </c>
      <c r="G1268" s="4" t="str">
        <f>UPPER(VLOOKUP($A1268,'ACCESS EXPORT'!$A:$AF,9,FALSE))</f>
        <v>ORANGE</v>
      </c>
      <c r="H1268" s="4" t="str">
        <f>_xlfn.IFNA(VLOOKUP($B1268,'ACCESS EXPORT'!$B:$J,9,FALSE),"")</f>
        <v>NE</v>
      </c>
      <c r="I1268" s="3" t="str">
        <f>CONCATENATE("(P)",VLOOKUP($A1268,'ACCESS EXPORT'!$A:$AF,11,FALSE)," (F)",VLOOKUP($A1268,'ACCESS EXPORT'!$A:$AF,29,FALSE))</f>
        <v>(P)(407) 303-6588 (F)(407) 303-6592</v>
      </c>
      <c r="J1268" s="4" t="str">
        <f>UPPER(VLOOKUP($A1268,'ACCESS EXPORT'!$A:$AF,12,FALSE))</f>
        <v>CARDIOLOGY</v>
      </c>
      <c r="K1268" s="4" t="str">
        <f>UPPER(VLOOKUP($A1268,'ACCESS EXPORT'!$A:$AF,13,FALSE))</f>
        <v>SCOTT HILL</v>
      </c>
      <c r="L1268" s="3" t="str">
        <f>IF(AND(VLOOKUP(A1268,'ACCESS EXPORT'!A:AE,1,0),'ACCESS EXPORT'!N1268=""),UPPER(CONCATENATE('ACCESS EXPORT'!AE1268)),IF(VLOOKUP(A1268,'ACCESS EXPORT'!A:AE,1,0),UPPER(CONCATENATE('ACCESS EXPORT'!N1268," "&amp;CHAR(10),'ACCESS EXPORT'!AE1268))))</f>
        <v xml:space="preserve">BRENT WEBER 
</v>
      </c>
      <c r="M1268" s="4" t="str">
        <f>UPPER(VLOOKUP($A1268,'ACCESS EXPORT'!$A:$O,15,FALSE))</f>
        <v>AMANDA LINDLEY (PM) / SELENA RUSSO (OS)</v>
      </c>
      <c r="N1268" s="4" t="str">
        <f ca="1">IF(AND('ACCESS EXPORT'!X1268="",'ACCESS EXPORT'!Y1268=""),IF('ACCESS EXPORT'!V1268&lt;&gt;"",(IF(TODAY()-'ACCESS EXPORT'!V1268&gt;=-60,UPPER(CONCATENATE(VLOOKUP(B1268,'ACCESS EXPORT'!$B:$P,15,FALSE),""&amp;CHAR(10)&amp;"(SEP",TEXT('ACCESS EXPORT'!V1268," MM/DD/YYY)"))),IF(TODAY()-'ACCESS EXPORT'!V1268&lt;0,UPPER(VLOOKUP(B1268,'ACCESS EXPORT'!$B:$P,15,FALSE)),UPPER(VLOOKUP(B1268,'ACCESS EXPORT'!$B:$P,15,FALSE))))),IF('ACCESS EXPORT'!U1268="",UPPER(VLOOKUP(B1268,'ACCESS EXPORT'!$B:$P,15,FALSE)),IF(TODAY()-'ACCESS EXPORT'!U1268&lt;=30,CONCATENATE(UPPER(VLOOKUP(B1268,'ACCESS EXPORT'!$B:$P,15,FALSE)),""&amp;CHAR(10)&amp;"(NEW",TEXT('ACCESS EXPORT'!U1268," MM/DD/YYY)")),IF(AND(TODAY()-'ACCESS EXPORT'!U1268&gt;30,TODAY()&gt;0),UPPER(VLOOKUP(B1268,'ACCESS EXPORT'!$B:$P,15,FALSE)))))),IF('ACCESS EXPORT'!Y1268&lt;&gt;"",UPPER(CONCATENATE(UPPER(VLOOKUP(B1268,'ACCESS EXPORT'!$B:$P,15,FALSE)),""&amp;CHAR(10)&amp;"(Transfer Out",TEXT('ACCESS EXPORT'!Y1268," MM/DD/YYY)"))),IF('ACCESS EXPORT'!X1268&lt;&gt;"",UPPER(CONCATENATE(UPPER(VLOOKUP(B1268,'ACCESS EXPORT'!$B:$P,15,FALSE)),""&amp;CHAR(10)&amp;"(Transfer In",TEXT('ACCESS EXPORT'!X1268," MM/DD/YYY)"))))))</f>
        <v>HASHMI, USMAN</v>
      </c>
      <c r="O1268" s="4" t="str">
        <f>_xlfn.IFNA(VLOOKUP(B1268,'ACCESS EXPORT'!$B:$Q,16,FALSE),"")</f>
        <v>MD</v>
      </c>
      <c r="P1268" s="4" t="str">
        <f>_xlfn.IFNA(VLOOKUP(B1268,'ACCESS EXPORT'!B:W,22,FALSE),"-")</f>
        <v>1922334556</v>
      </c>
      <c r="Q1268" s="4" t="str">
        <f>_xlfn.IFNA(VLOOKUP(A1268,'ACCESS EXPORT'!$A:$AG,33,0),"-")</f>
        <v>Alejandra Torres</v>
      </c>
      <c r="R1268" s="4" t="str">
        <f>_xlfn.IFNA(VLOOKUP(A1268,'ACCESS EXPORT'!$A:$AH,34,0),"-")</f>
        <v>Carol Shane</v>
      </c>
      <c r="S1268" s="4" t="str">
        <f>_xlfn.IFNA(VLOOKUP(A1268,'ACCESS EXPORT'!$A:$AI,35,0),"-")</f>
        <v>Kikzeny Cartagena</v>
      </c>
      <c r="T1268" s="4" t="str">
        <f>_xlfn.IFNA(VLOOKUP(A1268,'ACCESS EXPORT'!$A:$AJ,36,0),"-")</f>
        <v>Everil Elliott</v>
      </c>
      <c r="U1268" s="4" t="str">
        <f>_xlfn.IFNA(VLOOKUP(A1268,'ACCESS EXPORT'!$A:$AK,37,0),"-")</f>
        <v>athena</v>
      </c>
      <c r="V1268" s="4" t="str">
        <f>_xlfn.IFNA(VLOOKUP(A1268,'ACCESS EXPORT'!$A:$AL,38,0),"-")</f>
        <v>FHMG_E ORLANDO CARDIOLOGY</v>
      </c>
      <c r="W1268" s="4" t="str">
        <f>_xlfn.IFNA(VLOOKUP(A1268,'ACCESS EXPORT'!$A:$AM,39,0),"-")</f>
        <v/>
      </c>
      <c r="X1268" s="4" t="str">
        <f>_xlfn.IFNA(VLOOKUP(A1268,'ACCESS EXPORT'!$A:$AN,40,0),"-")</f>
        <v>Tiffany Palmer / John Hill</v>
      </c>
      <c r="Y1268" s="26" t="str">
        <f>_xlfn.IFNA(VLOOKUP(A1268,'ACCESS EXPORT'!A:AO,41,0),"")</f>
        <v>Gary Weston</v>
      </c>
      <c r="Z1268" s="26" t="str">
        <f>_xlfn.IFNA(VLOOKUP(A1268,'ACCESS EXPORT'!A:AP,42,0),"")</f>
        <v>Quisha Moorer</v>
      </c>
      <c r="AA1268" s="26" t="str">
        <f>_xlfn.IFNA(VLOOKUP(A1268,'ACCESS EXPORT'!A:AQ,43,0),"")</f>
        <v>Carl Pfeiffer</v>
      </c>
    </row>
    <row r="1269" spans="1:27" ht="93.75" x14ac:dyDescent="0.25">
      <c r="A1269" s="34">
        <v>374</v>
      </c>
      <c r="B1269">
        <v>2201</v>
      </c>
      <c r="C1269" s="7" t="str">
        <f ca="1">IFERROR(UPPER(IF(AND('ACCESS EXPORT'!AA1269="",'ACCESS EXPORT'!Z1269=""),VLOOKUP(A1269,'ACCESS EXPORT'!$A:$AF,32,FALSE),(IF('ACCESS EXPORT'!AA1269&lt;&gt;"",CONCATENATE(VLOOKUP(A1269,'ACCESS EXPORT'!$A:$AF,32,FALSE)," (Closed",TEXT('ACCESS EXPORT'!AA1269," MM/DD/YYY)")),IF(TODAY()&lt;(('ACCESS EXPORT'!Z1269)+30),CONCATENATE(VLOOKUP(A1269,'ACCESS EXPORT'!$A:$AF,32,FALSE)," (Opens",TEXT('ACCESS EXPORT'!Z1269," MM/DD/YYY)")),VLOOKUP(A1269,'ACCESS EXPORT'!$A:$AF,32,FALSE)))))),"-")</f>
        <v>ADVENTHEALTH MEDICAL GROUP CARDIOLOGY AT LAKE NONA</v>
      </c>
      <c r="D1269" s="3" t="str">
        <f ca="1">IFERROR(UPPER(IF(AND('ACCESS EXPORT'!AA1269="",'ACCESS EXPORT'!Z1269=""),VLOOKUP(A1269,'ACCESS EXPORT'!$A:$AF,28,FALSE),(IF('ACCESS EXPORT'!AA1269&lt;&gt;"",CONCATENATE(VLOOKUP(A1269,'ACCESS EXPORT'!$A:$AF,28,FALSE)," (Closed",TEXT('ACCESS EXPORT'!AA1269," MM/DD/YYY)")),IF(TODAY()&lt;(('ACCESS EXPORT'!Z1269)+30),CONCATENATE(VLOOKUP(A1269,'ACCESS EXPORT'!$A:$AF,28,FALSE)," (Opens",TEXT('ACCESS EXPORT'!Z1269," MM/DD/YYY)")),VLOOKUP(A1269,'ACCESS EXPORT'!$A:$AF,28,FALSE)))))),"-")</f>
        <v>EAST ORLANDO CARDIOLOGY</v>
      </c>
      <c r="E1269" s="3" t="str">
        <f>VLOOKUP($A1269,'ACCESS EXPORT'!$A:$AF,3,FALSE)</f>
        <v>8450</v>
      </c>
      <c r="F1269" s="3" t="str">
        <f>UPPER(CONCATENATE(VLOOKUP(A1269,'ACCESS EXPORT'!$A:$AF,4,FALSE)," ",VLOOKUP(A1269,'ACCESS EXPORT'!$A:$AF,5,FALSE)," ",VLOOKUP(A1269,'ACCESS EXPORT'!$A:$AF,6,FALSE)," ",VLOOKUP(A1269,'ACCESS EXPORT'!$A:$AA,7,FALSE)," ",VLOOKUP(A1269,'ACCESS EXPORT'!$A:$AA,8,FALSE)))</f>
        <v>9975 TAVISTOCK LAKES BLVD  ORLANDO FL 32827</v>
      </c>
      <c r="G1269" s="4" t="str">
        <f>UPPER(VLOOKUP($A1269,'ACCESS EXPORT'!$A:$AF,9,FALSE))</f>
        <v>ORANGE</v>
      </c>
      <c r="H1269" s="4" t="str">
        <f>_xlfn.IFNA(VLOOKUP($B1269,'ACCESS EXPORT'!$B:$J,9,FALSE),"")</f>
        <v>Central</v>
      </c>
      <c r="I1269" s="3" t="str">
        <f>CONCATENATE("(P)",VLOOKUP($A1269,'ACCESS EXPORT'!$A:$AF,11,FALSE)," (F)",VLOOKUP($A1269,'ACCESS EXPORT'!$A:$AF,29,FALSE))</f>
        <v>(P)(407) 303-6588 (F)(407) 303-6592</v>
      </c>
      <c r="J1269" s="4" t="str">
        <f>UPPER(VLOOKUP($A1269,'ACCESS EXPORT'!$A:$AF,12,FALSE))</f>
        <v>CARDIOLOGY</v>
      </c>
      <c r="K1269" s="4" t="str">
        <f>UPPER(VLOOKUP($A1269,'ACCESS EXPORT'!$A:$AF,13,FALSE))</f>
        <v>SCOTT HILL</v>
      </c>
      <c r="L1269" s="3" t="str">
        <f>IF(AND(VLOOKUP(A1269,'ACCESS EXPORT'!A:AE,1,0),'ACCESS EXPORT'!N1269=""),UPPER(CONCATENATE('ACCESS EXPORT'!AE1269)),IF(VLOOKUP(A1269,'ACCESS EXPORT'!A:AE,1,0),UPPER(CONCATENATE('ACCESS EXPORT'!N1269," "&amp;CHAR(10),'ACCESS EXPORT'!AE1269))))</f>
        <v xml:space="preserve">BRENT WEBER 
</v>
      </c>
      <c r="M1269" s="4" t="str">
        <f>UPPER(VLOOKUP($A1269,'ACCESS EXPORT'!$A:$O,15,FALSE))</f>
        <v>AMANDA LINDLEY (PM) / SELENA RUSSO (OS)</v>
      </c>
      <c r="N1269" s="4" t="str">
        <f ca="1">IF(AND('ACCESS EXPORT'!X1269="",'ACCESS EXPORT'!Y1269=""),IF('ACCESS EXPORT'!V1269&lt;&gt;"",(IF(TODAY()-'ACCESS EXPORT'!V1269&gt;=-60,UPPER(CONCATENATE(VLOOKUP(B1269,'ACCESS EXPORT'!$B:$P,15,FALSE),""&amp;CHAR(10)&amp;"(SEP",TEXT('ACCESS EXPORT'!V1269," MM/DD/YYY)"))),IF(TODAY()-'ACCESS EXPORT'!V1269&lt;0,UPPER(VLOOKUP(B1269,'ACCESS EXPORT'!$B:$P,15,FALSE)),UPPER(VLOOKUP(B1269,'ACCESS EXPORT'!$B:$P,15,FALSE))))),IF('ACCESS EXPORT'!U1269="",UPPER(VLOOKUP(B1269,'ACCESS EXPORT'!$B:$P,15,FALSE)),IF(TODAY()-'ACCESS EXPORT'!U1269&lt;=30,CONCATENATE(UPPER(VLOOKUP(B1269,'ACCESS EXPORT'!$B:$P,15,FALSE)),""&amp;CHAR(10)&amp;"(NEW",TEXT('ACCESS EXPORT'!U1269," MM/DD/YYY)")),IF(AND(TODAY()-'ACCESS EXPORT'!U1269&gt;30,TODAY()&gt;0),UPPER(VLOOKUP(B1269,'ACCESS EXPORT'!$B:$P,15,FALSE)))))),IF('ACCESS EXPORT'!Y1269&lt;&gt;"",UPPER(CONCATENATE(UPPER(VLOOKUP(B1269,'ACCESS EXPORT'!$B:$P,15,FALSE)),""&amp;CHAR(10)&amp;"(Transfer Out",TEXT('ACCESS EXPORT'!Y1269," MM/DD/YYY)"))),IF('ACCESS EXPORT'!X1269&lt;&gt;"",UPPER(CONCATENATE(UPPER(VLOOKUP(B1269,'ACCESS EXPORT'!$B:$P,15,FALSE)),""&amp;CHAR(10)&amp;"(Transfer In",TEXT('ACCESS EXPORT'!X1269," MM/DD/YYY)"))))))</f>
        <v>TORALBEN PATEL</v>
      </c>
      <c r="O1269" s="4" t="str">
        <f>_xlfn.IFNA(VLOOKUP(B1269,'ACCESS EXPORT'!$B:$Q,16,FALSE),"")</f>
        <v>MD</v>
      </c>
      <c r="P1269" s="4" t="str">
        <f>_xlfn.IFNA(VLOOKUP(B1269,'ACCESS EXPORT'!B:W,22,FALSE),"-")</f>
        <v>1861728941</v>
      </c>
      <c r="Q1269" s="4" t="str">
        <f>_xlfn.IFNA(VLOOKUP(A1269,'ACCESS EXPORT'!$A:$AG,33,0),"-")</f>
        <v>Alejandra Torres</v>
      </c>
      <c r="R1269" s="4" t="str">
        <f>_xlfn.IFNA(VLOOKUP(A1269,'ACCESS EXPORT'!$A:$AH,34,0),"-")</f>
        <v>Carol Shane</v>
      </c>
      <c r="S1269" s="4" t="str">
        <f>_xlfn.IFNA(VLOOKUP(A1269,'ACCESS EXPORT'!$A:$AI,35,0),"-")</f>
        <v>Kikzeny Cartagena</v>
      </c>
      <c r="T1269" s="4" t="str">
        <f>_xlfn.IFNA(VLOOKUP(A1269,'ACCESS EXPORT'!$A:$AJ,36,0),"-")</f>
        <v>Everil Elliott</v>
      </c>
      <c r="U1269" s="4" t="str">
        <f>_xlfn.IFNA(VLOOKUP(A1269,'ACCESS EXPORT'!$A:$AK,37,0),"-")</f>
        <v>athena</v>
      </c>
      <c r="V1269" s="4" t="str">
        <f>_xlfn.IFNA(VLOOKUP(A1269,'ACCESS EXPORT'!$A:$AL,38,0),"-")</f>
        <v>FHMG_E ORLANDO CARDIOLOGY</v>
      </c>
      <c r="W1269" s="4" t="str">
        <f>_xlfn.IFNA(VLOOKUP(A1269,'ACCESS EXPORT'!$A:$AM,39,0),"-")</f>
        <v/>
      </c>
      <c r="X1269" s="4" t="str">
        <f>_xlfn.IFNA(VLOOKUP(A1269,'ACCESS EXPORT'!$A:$AN,40,0),"-")</f>
        <v>Tiffany Palmer / John Hill</v>
      </c>
      <c r="Y1269" s="26" t="str">
        <f>_xlfn.IFNA(VLOOKUP(A1269,'ACCESS EXPORT'!A:AO,41,0),"")</f>
        <v>Gary Weston</v>
      </c>
      <c r="Z1269" s="26" t="str">
        <f>_xlfn.IFNA(VLOOKUP(A1269,'ACCESS EXPORT'!A:AP,42,0),"")</f>
        <v>Quisha Moorer</v>
      </c>
      <c r="AA1269" s="26" t="str">
        <f>_xlfn.IFNA(VLOOKUP(A1269,'ACCESS EXPORT'!A:AQ,43,0),"")</f>
        <v>Carl Pfeiffer</v>
      </c>
    </row>
    <row r="1270" spans="1:27" ht="75" x14ac:dyDescent="0.25">
      <c r="A1270" s="34">
        <v>391</v>
      </c>
      <c r="B1270">
        <v>1999</v>
      </c>
      <c r="C1270" s="7" t="str">
        <f ca="1">IFERROR(UPPER(IF(AND('ACCESS EXPORT'!AA1270="",'ACCESS EXPORT'!Z1270=""),VLOOKUP(A1270,'ACCESS EXPORT'!$A:$AF,32,FALSE),(IF('ACCESS EXPORT'!AA1270&lt;&gt;"",CONCATENATE(VLOOKUP(A1270,'ACCESS EXPORT'!$A:$AF,32,FALSE)," (Closed",TEXT('ACCESS EXPORT'!AA1270," MM/DD/YYY)")),IF(TODAY()&lt;(('ACCESS EXPORT'!Z1270)+30),CONCATENATE(VLOOKUP(A1270,'ACCESS EXPORT'!$A:$AF,32,FALSE)," (Opens",TEXT('ACCESS EXPORT'!Z1270," MM/DD/YYY)")),VLOOKUP(A1270,'ACCESS EXPORT'!$A:$AF,32,FALSE)))))),"-")</f>
        <v>ADVENTHEALTH MEDICAL GROUP CARDIOLOGY AT AVALON PARK (OPENS 07/26/2019)</v>
      </c>
      <c r="D1270" s="3" t="str">
        <f ca="1">IFERROR(UPPER(IF(AND('ACCESS EXPORT'!AA1270="",'ACCESS EXPORT'!Z1270=""),VLOOKUP(A1270,'ACCESS EXPORT'!$A:$AF,28,FALSE),(IF('ACCESS EXPORT'!AA1270&lt;&gt;"",CONCATENATE(VLOOKUP(A1270,'ACCESS EXPORT'!$A:$AF,28,FALSE)," (Closed",TEXT('ACCESS EXPORT'!AA1270," MM/DD/YYY)")),IF(TODAY()&lt;(('ACCESS EXPORT'!Z1270)+30),CONCATENATE(VLOOKUP(A1270,'ACCESS EXPORT'!$A:$AF,28,FALSE)," (Opens",TEXT('ACCESS EXPORT'!Z1270," MM/DD/YYY)")),VLOOKUP(A1270,'ACCESS EXPORT'!$A:$AF,28,FALSE)))))),"-")</f>
        <v xml:space="preserve"> (OPENS 07/26/2019)</v>
      </c>
      <c r="E1270" s="3" t="str">
        <f>VLOOKUP($A1270,'ACCESS EXPORT'!$A:$AF,3,FALSE)</f>
        <v>8450</v>
      </c>
      <c r="F1270" s="3" t="str">
        <f>UPPER(CONCATENATE(VLOOKUP(A1270,'ACCESS EXPORT'!$A:$AF,4,FALSE)," ",VLOOKUP(A1270,'ACCESS EXPORT'!$A:$AF,5,FALSE)," ",VLOOKUP(A1270,'ACCESS EXPORT'!$A:$AF,6,FALSE)," ",VLOOKUP(A1270,'ACCESS EXPORT'!$A:$AA,7,FALSE)," ",VLOOKUP(A1270,'ACCESS EXPORT'!$A:$AA,8,FALSE)))</f>
        <v>3701 AVALON PARK WEST BLVD SUITE 205 ORLANDO FL 32828</v>
      </c>
      <c r="G1270" s="4" t="str">
        <f>UPPER(VLOOKUP($A1270,'ACCESS EXPORT'!$A:$AF,9,FALSE))</f>
        <v>ORANGE</v>
      </c>
      <c r="H1270" s="4" t="str">
        <f>_xlfn.IFNA(VLOOKUP($B1270,'ACCESS EXPORT'!$B:$J,9,FALSE),"")</f>
        <v>NE</v>
      </c>
      <c r="I1270" s="3" t="str">
        <f>CONCATENATE("(P)",VLOOKUP($A1270,'ACCESS EXPORT'!$A:$AF,11,FALSE)," (F)",VLOOKUP($A1270,'ACCESS EXPORT'!$A:$AF,29,FALSE))</f>
        <v>(P)(407) 303-6588 (F)(407) 303-6592</v>
      </c>
      <c r="J1270" s="4" t="str">
        <f>UPPER(VLOOKUP($A1270,'ACCESS EXPORT'!$A:$AF,12,FALSE))</f>
        <v>CARDIOLOGY</v>
      </c>
      <c r="K1270" s="4" t="str">
        <f>UPPER(VLOOKUP($A1270,'ACCESS EXPORT'!$A:$AF,13,FALSE))</f>
        <v>SCOTT HILL</v>
      </c>
      <c r="L1270" s="3" t="str">
        <f>IF(AND(VLOOKUP(A1270,'ACCESS EXPORT'!A:AE,1,0),'ACCESS EXPORT'!N1270=""),UPPER(CONCATENATE('ACCESS EXPORT'!AE1270)),IF(VLOOKUP(A1270,'ACCESS EXPORT'!A:AE,1,0),UPPER(CONCATENATE('ACCESS EXPORT'!N1270," "&amp;CHAR(10),'ACCESS EXPORT'!AE1270))))</f>
        <v xml:space="preserve">BRENT WEBER 
</v>
      </c>
      <c r="M1270" s="4" t="str">
        <f>UPPER(VLOOKUP($A1270,'ACCESS EXPORT'!$A:$O,15,FALSE))</f>
        <v>AMANDA LINDLEY (PM) / SELENA RUSSO (OS)</v>
      </c>
      <c r="N1270" s="4" t="str">
        <f ca="1">IF(AND('ACCESS EXPORT'!X1270="",'ACCESS EXPORT'!Y1270=""),IF('ACCESS EXPORT'!V1270&lt;&gt;"",(IF(TODAY()-'ACCESS EXPORT'!V1270&gt;=-60,UPPER(CONCATENATE(VLOOKUP(B1270,'ACCESS EXPORT'!$B:$P,15,FALSE),""&amp;CHAR(10)&amp;"(SEP",TEXT('ACCESS EXPORT'!V1270," MM/DD/YYY)"))),IF(TODAY()-'ACCESS EXPORT'!V1270&lt;0,UPPER(VLOOKUP(B1270,'ACCESS EXPORT'!$B:$P,15,FALSE)),UPPER(VLOOKUP(B1270,'ACCESS EXPORT'!$B:$P,15,FALSE))))),IF('ACCESS EXPORT'!U1270="",UPPER(VLOOKUP(B1270,'ACCESS EXPORT'!$B:$P,15,FALSE)),IF(TODAY()-'ACCESS EXPORT'!U1270&lt;=30,CONCATENATE(UPPER(VLOOKUP(B1270,'ACCESS EXPORT'!$B:$P,15,FALSE)),""&amp;CHAR(10)&amp;"(NEW",TEXT('ACCESS EXPORT'!U1270," MM/DD/YYY)")),IF(AND(TODAY()-'ACCESS EXPORT'!U1270&gt;30,TODAY()&gt;0),UPPER(VLOOKUP(B1270,'ACCESS EXPORT'!$B:$P,15,FALSE)))))),IF('ACCESS EXPORT'!Y1270&lt;&gt;"",UPPER(CONCATENATE(UPPER(VLOOKUP(B1270,'ACCESS EXPORT'!$B:$P,15,FALSE)),""&amp;CHAR(10)&amp;"(Transfer Out",TEXT('ACCESS EXPORT'!Y1270," MM/DD/YYY)"))),IF('ACCESS EXPORT'!X1270&lt;&gt;"",UPPER(CONCATENATE(UPPER(VLOOKUP(B1270,'ACCESS EXPORT'!$B:$P,15,FALSE)),""&amp;CHAR(10)&amp;"(Transfer In",TEXT('ACCESS EXPORT'!X1270," MM/DD/YYY)"))))))</f>
        <v>HASHMI, USMAN</v>
      </c>
      <c r="O1270" s="4" t="str">
        <f>_xlfn.IFNA(VLOOKUP(B1270,'ACCESS EXPORT'!$B:$Q,16,FALSE),"")</f>
        <v>MD</v>
      </c>
      <c r="P1270" s="4" t="str">
        <f>_xlfn.IFNA(VLOOKUP(B1270,'ACCESS EXPORT'!B:W,22,FALSE),"-")</f>
        <v>1922334556</v>
      </c>
      <c r="Q1270" s="4" t="str">
        <f>_xlfn.IFNA(VLOOKUP(A1270,'ACCESS EXPORT'!$A:$AG,33,0),"-")</f>
        <v>Alejandra Torres</v>
      </c>
      <c r="R1270" s="4" t="str">
        <f>_xlfn.IFNA(VLOOKUP(A1270,'ACCESS EXPORT'!$A:$AH,34,0),"-")</f>
        <v>Carol Shane</v>
      </c>
      <c r="S1270" s="4" t="str">
        <f>_xlfn.IFNA(VLOOKUP(A1270,'ACCESS EXPORT'!$A:$AI,35,0),"-")</f>
        <v>Kikzeny Cartagena</v>
      </c>
      <c r="T1270" s="4" t="str">
        <f>_xlfn.IFNA(VLOOKUP(A1270,'ACCESS EXPORT'!$A:$AJ,36,0),"-")</f>
        <v>Everil Elliott</v>
      </c>
      <c r="U1270" s="4" t="str">
        <f>_xlfn.IFNA(VLOOKUP(A1270,'ACCESS EXPORT'!$A:$AK,37,0),"-")</f>
        <v>athena</v>
      </c>
      <c r="V1270" s="4" t="str">
        <f>_xlfn.IFNA(VLOOKUP(A1270,'ACCESS EXPORT'!$A:$AL,38,0),"-")</f>
        <v>FHMG_E  ORLANDO CARDIO AVALON PARK 205</v>
      </c>
      <c r="W1270" s="4" t="str">
        <f>_xlfn.IFNA(VLOOKUP(A1270,'ACCESS EXPORT'!$A:$AM,39,0),"-")</f>
        <v/>
      </c>
      <c r="X1270" s="4" t="str">
        <f>_xlfn.IFNA(VLOOKUP(A1270,'ACCESS EXPORT'!$A:$AN,40,0),"-")</f>
        <v>Tiffany Palmer / John Hill</v>
      </c>
      <c r="Y1270" s="26" t="str">
        <f>_xlfn.IFNA(VLOOKUP(A1270,'ACCESS EXPORT'!A:AO,41,0),"")</f>
        <v>Gary Weston</v>
      </c>
      <c r="Z1270" s="26" t="str">
        <f>_xlfn.IFNA(VLOOKUP(A1270,'ACCESS EXPORT'!A:AP,42,0),"")</f>
        <v>Quisha Moorer</v>
      </c>
      <c r="AA1270" s="26" t="str">
        <f>_xlfn.IFNA(VLOOKUP(A1270,'ACCESS EXPORT'!A:AQ,43,0),"")</f>
        <v>Carl Pfeiffer</v>
      </c>
    </row>
    <row r="1271" spans="1:27" ht="75" x14ac:dyDescent="0.25">
      <c r="A1271" s="34">
        <v>381</v>
      </c>
      <c r="B1271">
        <v>1266</v>
      </c>
      <c r="C1271" s="7" t="str">
        <f ca="1">IFERROR(UPPER(IF(AND('ACCESS EXPORT'!AA1271="",'ACCESS EXPORT'!Z1271=""),VLOOKUP(A1271,'ACCESS EXPORT'!$A:$AF,32,FALSE),(IF('ACCESS EXPORT'!AA1271&lt;&gt;"",CONCATENATE(VLOOKUP(A1271,'ACCESS EXPORT'!$A:$AF,32,FALSE)," (Closed",TEXT('ACCESS EXPORT'!AA1271," MM/DD/YYY)")),IF(TODAY()&lt;(('ACCESS EXPORT'!Z1271)+30),CONCATENATE(VLOOKUP(A1271,'ACCESS EXPORT'!$A:$AF,32,FALSE)," (Opens",TEXT('ACCESS EXPORT'!Z1271," MM/DD/YYY)")),VLOOKUP(A1271,'ACCESS EXPORT'!$A:$AF,32,FALSE)))))),"-")</f>
        <v>ADVENTHEALTH MEDICAL GROUP SURGICAL ONCOLOGY AT ORLANDO</v>
      </c>
      <c r="D1271" s="3" t="str">
        <f ca="1">IFERROR(UPPER(IF(AND('ACCESS EXPORT'!AA1271="",'ACCESS EXPORT'!Z1271=""),VLOOKUP(A1271,'ACCESS EXPORT'!$A:$AF,28,FALSE),(IF('ACCESS EXPORT'!AA1271&lt;&gt;"",CONCATENATE(VLOOKUP(A1271,'ACCESS EXPORT'!$A:$AF,28,FALSE)," (Closed",TEXT('ACCESS EXPORT'!AA1271," MM/DD/YYY)")),IF(TODAY()&lt;(('ACCESS EXPORT'!Z1271)+30),CONCATENATE(VLOOKUP(A1271,'ACCESS EXPORT'!$A:$AF,28,FALSE)," (Opens",TEXT('ACCESS EXPORT'!Z1271," MM/DD/YYY)")),VLOOKUP(A1271,'ACCESS EXPORT'!$A:$AF,28,FALSE)))))),"-")</f>
        <v/>
      </c>
      <c r="E1271" s="3" t="str">
        <f>VLOOKUP($A1271,'ACCESS EXPORT'!$A:$AF,3,FALSE)</f>
        <v>8460</v>
      </c>
      <c r="F1271" s="3" t="str">
        <f>UPPER(CONCATENATE(VLOOKUP(A1271,'ACCESS EXPORT'!$A:$AF,4,FALSE)," ",VLOOKUP(A1271,'ACCESS EXPORT'!$A:$AF,5,FALSE)," ",VLOOKUP(A1271,'ACCESS EXPORT'!$A:$AF,6,FALSE)," ",VLOOKUP(A1271,'ACCESS EXPORT'!$A:$AA,7,FALSE)," ",VLOOKUP(A1271,'ACCESS EXPORT'!$A:$AA,8,FALSE)))</f>
        <v>2501 NORTH ORANGE AVE SUITE 201 ORLANDO FL 32804</v>
      </c>
      <c r="G1271" s="4" t="str">
        <f>UPPER(VLOOKUP($A1271,'ACCESS EXPORT'!$A:$AF,9,FALSE))</f>
        <v>ORANGE</v>
      </c>
      <c r="H1271" s="4" t="str">
        <f>_xlfn.IFNA(VLOOKUP($B1271,'ACCESS EXPORT'!$B:$J,9,FALSE),"")</f>
        <v>Central</v>
      </c>
      <c r="I1271" s="3" t="str">
        <f>CONCATENATE("(P)",VLOOKUP($A1271,'ACCESS EXPORT'!$A:$AF,11,FALSE)," (F)",VLOOKUP($A1271,'ACCESS EXPORT'!$A:$AF,29,FALSE))</f>
        <v>(P)(407 821-3620 (F)(407) 821-3621</v>
      </c>
      <c r="J1271" s="4" t="str">
        <f>UPPER(VLOOKUP($A1271,'ACCESS EXPORT'!$A:$AF,12,FALSE))</f>
        <v>SURGICAL ONCOLOGY</v>
      </c>
      <c r="K1271" s="4" t="str">
        <f>UPPER(VLOOKUP($A1271,'ACCESS EXPORT'!$A:$AF,13,FALSE))</f>
        <v>SCOTT HILL</v>
      </c>
      <c r="L1271" s="3" t="str">
        <f>IF(AND(VLOOKUP(A1271,'ACCESS EXPORT'!A:AE,1,0),'ACCESS EXPORT'!N1271=""),UPPER(CONCATENATE('ACCESS EXPORT'!AE1271)),IF(VLOOKUP(A1271,'ACCESS EXPORT'!A:AE,1,0),UPPER(CONCATENATE('ACCESS EXPORT'!N1271," "&amp;CHAR(10),'ACCESS EXPORT'!AE1271))))</f>
        <v xml:space="preserve">CINDY MCMILLAN 
</v>
      </c>
      <c r="M1271" s="4" t="str">
        <f>UPPER(VLOOKUP($A1271,'ACCESS EXPORT'!$A:$O,15,FALSE))</f>
        <v>JANELLE CALDWELL (OS)</v>
      </c>
      <c r="N1271" s="4" t="str">
        <f ca="1">IF(AND('ACCESS EXPORT'!X1271="",'ACCESS EXPORT'!Y1271=""),IF('ACCESS EXPORT'!V1271&lt;&gt;"",(IF(TODAY()-'ACCESS EXPORT'!V1271&gt;=-60,UPPER(CONCATENATE(VLOOKUP(B1271,'ACCESS EXPORT'!$B:$P,15,FALSE),""&amp;CHAR(10)&amp;"(SEP",TEXT('ACCESS EXPORT'!V1271," MM/DD/YYY)"))),IF(TODAY()-'ACCESS EXPORT'!V1271&lt;0,UPPER(VLOOKUP(B1271,'ACCESS EXPORT'!$B:$P,15,FALSE)),UPPER(VLOOKUP(B1271,'ACCESS EXPORT'!$B:$P,15,FALSE))))),IF('ACCESS EXPORT'!U1271="",UPPER(VLOOKUP(B1271,'ACCESS EXPORT'!$B:$P,15,FALSE)),IF(TODAY()-'ACCESS EXPORT'!U1271&lt;=30,CONCATENATE(UPPER(VLOOKUP(B1271,'ACCESS EXPORT'!$B:$P,15,FALSE)),""&amp;CHAR(10)&amp;"(NEW",TEXT('ACCESS EXPORT'!U1271," MM/DD/YYY)")),IF(AND(TODAY()-'ACCESS EXPORT'!U1271&gt;30,TODAY()&gt;0),UPPER(VLOOKUP(B1271,'ACCESS EXPORT'!$B:$P,15,FALSE)))))),IF('ACCESS EXPORT'!Y1271&lt;&gt;"",UPPER(CONCATENATE(UPPER(VLOOKUP(B1271,'ACCESS EXPORT'!$B:$P,15,FALSE)),""&amp;CHAR(10)&amp;"(Transfer Out",TEXT('ACCESS EXPORT'!Y1271," MM/DD/YYY)"))),IF('ACCESS EXPORT'!X1271&lt;&gt;"",UPPER(CONCATENATE(UPPER(VLOOKUP(B1271,'ACCESS EXPORT'!$B:$P,15,FALSE)),""&amp;CHAR(10)&amp;"(Transfer In",TEXT('ACCESS EXPORT'!X1271," MM/DD/YYY)"))))))</f>
        <v>ARNOLETTI, JUAN PABLO</v>
      </c>
      <c r="O1271" s="4" t="str">
        <f>_xlfn.IFNA(VLOOKUP(B1271,'ACCESS EXPORT'!$B:$Q,16,FALSE),"")</f>
        <v>MD</v>
      </c>
      <c r="P1271" s="4" t="str">
        <f>_xlfn.IFNA(VLOOKUP(B1271,'ACCESS EXPORT'!B:W,22,FALSE),"-")</f>
        <v>1528071289</v>
      </c>
      <c r="Q1271" s="4" t="str">
        <f>_xlfn.IFNA(VLOOKUP(A1271,'ACCESS EXPORT'!$A:$AG,33,0),"-")</f>
        <v>TBD</v>
      </c>
      <c r="R1271" s="4" t="str">
        <f>_xlfn.IFNA(VLOOKUP(A1271,'ACCESS EXPORT'!$A:$AH,34,0),"-")</f>
        <v>Carol Shane</v>
      </c>
      <c r="S1271" s="4" t="str">
        <f>_xlfn.IFNA(VLOOKUP(A1271,'ACCESS EXPORT'!$A:$AI,35,0),"-")</f>
        <v>Kikzeny Cartagena</v>
      </c>
      <c r="T1271" s="4" t="str">
        <f>_xlfn.IFNA(VLOOKUP(A1271,'ACCESS EXPORT'!$A:$AJ,36,0),"-")</f>
        <v>Everil Elliott</v>
      </c>
      <c r="U1271" s="4" t="str">
        <f>_xlfn.IFNA(VLOOKUP(A1271,'ACCESS EXPORT'!$A:$AK,37,0),"-")</f>
        <v>athena</v>
      </c>
      <c r="V1271" s="4" t="str">
        <f>_xlfn.IFNA(VLOOKUP(A1271,'ACCESS EXPORT'!$A:$AL,38,0),"-")</f>
        <v>FHMG_CTR FOR SURGICAL ONC</v>
      </c>
      <c r="W1271" s="4" t="str">
        <f>_xlfn.IFNA(VLOOKUP(A1271,'ACCESS EXPORT'!$A:$AM,39,0),"-")</f>
        <v/>
      </c>
      <c r="X1271" s="4" t="str">
        <f>_xlfn.IFNA(VLOOKUP(A1271,'ACCESS EXPORT'!$A:$AN,40,0),"-")</f>
        <v>Karen Kelly</v>
      </c>
      <c r="Y1271" s="26" t="str">
        <f>_xlfn.IFNA(VLOOKUP(A1271,'ACCESS EXPORT'!A:AO,41,0),"")</f>
        <v>Dave Cowley</v>
      </c>
      <c r="Z1271" s="26" t="str">
        <f>_xlfn.IFNA(VLOOKUP(A1271,'ACCESS EXPORT'!A:AP,42,0),"")</f>
        <v/>
      </c>
      <c r="AA1271" s="26" t="str">
        <f>_xlfn.IFNA(VLOOKUP(A1271,'ACCESS EXPORT'!A:AQ,43,0),"")</f>
        <v>Joe Townsend</v>
      </c>
    </row>
    <row r="1272" spans="1:27" ht="75" x14ac:dyDescent="0.25">
      <c r="A1272" s="34">
        <v>381</v>
      </c>
      <c r="B1272">
        <v>2251</v>
      </c>
      <c r="C1272" s="7" t="str">
        <f ca="1">IFERROR(UPPER(IF(AND('ACCESS EXPORT'!AA1272="",'ACCESS EXPORT'!Z1272=""),VLOOKUP(A1272,'ACCESS EXPORT'!$A:$AF,32,FALSE),(IF('ACCESS EXPORT'!AA1272&lt;&gt;"",CONCATENATE(VLOOKUP(A1272,'ACCESS EXPORT'!$A:$AF,32,FALSE)," (Closed",TEXT('ACCESS EXPORT'!AA1272," MM/DD/YYY)")),IF(TODAY()&lt;(('ACCESS EXPORT'!Z1272)+30),CONCATENATE(VLOOKUP(A1272,'ACCESS EXPORT'!$A:$AF,32,FALSE)," (Opens",TEXT('ACCESS EXPORT'!Z1272," MM/DD/YYY)")),VLOOKUP(A1272,'ACCESS EXPORT'!$A:$AF,32,FALSE)))))),"-")</f>
        <v>ADVENTHEALTH MEDICAL GROUP SURGICAL ONCOLOGY AT ORLANDO</v>
      </c>
      <c r="D1272" s="3" t="str">
        <f ca="1">IFERROR(UPPER(IF(AND('ACCESS EXPORT'!AA1272="",'ACCESS EXPORT'!Z1272=""),VLOOKUP(A1272,'ACCESS EXPORT'!$A:$AF,28,FALSE),(IF('ACCESS EXPORT'!AA1272&lt;&gt;"",CONCATENATE(VLOOKUP(A1272,'ACCESS EXPORT'!$A:$AF,28,FALSE)," (Closed",TEXT('ACCESS EXPORT'!AA1272," MM/DD/YYY)")),IF(TODAY()&lt;(('ACCESS EXPORT'!Z1272)+30),CONCATENATE(VLOOKUP(A1272,'ACCESS EXPORT'!$A:$AF,28,FALSE)," (Opens",TEXT('ACCESS EXPORT'!Z1272," MM/DD/YYY)")),VLOOKUP(A1272,'ACCESS EXPORT'!$A:$AF,28,FALSE)))))),"-")</f>
        <v/>
      </c>
      <c r="E1272" s="3" t="str">
        <f>VLOOKUP($A1272,'ACCESS EXPORT'!$A:$AF,3,FALSE)</f>
        <v>8460</v>
      </c>
      <c r="F1272" s="3" t="str">
        <f>UPPER(CONCATENATE(VLOOKUP(A1272,'ACCESS EXPORT'!$A:$AF,4,FALSE)," ",VLOOKUP(A1272,'ACCESS EXPORT'!$A:$AF,5,FALSE)," ",VLOOKUP(A1272,'ACCESS EXPORT'!$A:$AF,6,FALSE)," ",VLOOKUP(A1272,'ACCESS EXPORT'!$A:$AA,7,FALSE)," ",VLOOKUP(A1272,'ACCESS EXPORT'!$A:$AA,8,FALSE)))</f>
        <v>2501 NORTH ORANGE AVE SUITE 201 ORLANDO FL 32804</v>
      </c>
      <c r="G1272" s="4" t="str">
        <f>UPPER(VLOOKUP($A1272,'ACCESS EXPORT'!$A:$AF,9,FALSE))</f>
        <v>ORANGE</v>
      </c>
      <c r="H1272" s="4" t="str">
        <f>_xlfn.IFNA(VLOOKUP($B1272,'ACCESS EXPORT'!$B:$J,9,FALSE),"")</f>
        <v>Central</v>
      </c>
      <c r="I1272" s="3" t="str">
        <f>CONCATENATE("(P)",VLOOKUP($A1272,'ACCESS EXPORT'!$A:$AF,11,FALSE)," (F)",VLOOKUP($A1272,'ACCESS EXPORT'!$A:$AF,29,FALSE))</f>
        <v>(P)(407 821-3620 (F)(407) 821-3621</v>
      </c>
      <c r="J1272" s="4" t="str">
        <f>UPPER(VLOOKUP($A1272,'ACCESS EXPORT'!$A:$AF,12,FALSE))</f>
        <v>SURGICAL ONCOLOGY</v>
      </c>
      <c r="K1272" s="4" t="str">
        <f>UPPER(VLOOKUP($A1272,'ACCESS EXPORT'!$A:$AF,13,FALSE))</f>
        <v>SCOTT HILL</v>
      </c>
      <c r="L1272" s="3" t="str">
        <f>IF(AND(VLOOKUP(A1272,'ACCESS EXPORT'!A:AE,1,0),'ACCESS EXPORT'!N1272=""),UPPER(CONCATENATE('ACCESS EXPORT'!AE1272)),IF(VLOOKUP(A1272,'ACCESS EXPORT'!A:AE,1,0),UPPER(CONCATENATE('ACCESS EXPORT'!N1272," "&amp;CHAR(10),'ACCESS EXPORT'!AE1272))))</f>
        <v xml:space="preserve">CINDY MCMILLAN 
</v>
      </c>
      <c r="M1272" s="4" t="str">
        <f>UPPER(VLOOKUP($A1272,'ACCESS EXPORT'!$A:$O,15,FALSE))</f>
        <v>JANELLE CALDWELL (OS)</v>
      </c>
      <c r="N1272" s="4" t="str">
        <f ca="1">IF(AND('ACCESS EXPORT'!X1272="",'ACCESS EXPORT'!Y1272=""),IF('ACCESS EXPORT'!V1272&lt;&gt;"",(IF(TODAY()-'ACCESS EXPORT'!V1272&gt;=-60,UPPER(CONCATENATE(VLOOKUP(B1272,'ACCESS EXPORT'!$B:$P,15,FALSE),""&amp;CHAR(10)&amp;"(SEP",TEXT('ACCESS EXPORT'!V1272," MM/DD/YYY)"))),IF(TODAY()-'ACCESS EXPORT'!V1272&lt;0,UPPER(VLOOKUP(B1272,'ACCESS EXPORT'!$B:$P,15,FALSE)),UPPER(VLOOKUP(B1272,'ACCESS EXPORT'!$B:$P,15,FALSE))))),IF('ACCESS EXPORT'!U1272="",UPPER(VLOOKUP(B1272,'ACCESS EXPORT'!$B:$P,15,FALSE)),IF(TODAY()-'ACCESS EXPORT'!U1272&lt;=30,CONCATENATE(UPPER(VLOOKUP(B1272,'ACCESS EXPORT'!$B:$P,15,FALSE)),""&amp;CHAR(10)&amp;"(NEW",TEXT('ACCESS EXPORT'!U1272," MM/DD/YYY)")),IF(AND(TODAY()-'ACCESS EXPORT'!U1272&gt;30,TODAY()&gt;0),UPPER(VLOOKUP(B1272,'ACCESS EXPORT'!$B:$P,15,FALSE)))))),IF('ACCESS EXPORT'!Y1272&lt;&gt;"",UPPER(CONCATENATE(UPPER(VLOOKUP(B1272,'ACCESS EXPORT'!$B:$P,15,FALSE)),""&amp;CHAR(10)&amp;"(Transfer Out",TEXT('ACCESS EXPORT'!Y1272," MM/DD/YYY)"))),IF('ACCESS EXPORT'!X1272&lt;&gt;"",UPPER(CONCATENATE(UPPER(VLOOKUP(B1272,'ACCESS EXPORT'!$B:$P,15,FALSE)),""&amp;CHAR(10)&amp;"(Transfer In",TEXT('ACCESS EXPORT'!X1272," MM/DD/YYY)"))))))</f>
        <v>LAWLER, SUSAN</v>
      </c>
      <c r="O1272" s="4" t="str">
        <f>_xlfn.IFNA(VLOOKUP(B1272,'ACCESS EXPORT'!$B:$Q,16,FALSE),"")</f>
        <v>APRN</v>
      </c>
      <c r="P1272" s="4" t="str">
        <f>_xlfn.IFNA(VLOOKUP(B1272,'ACCESS EXPORT'!B:W,22,FALSE),"-")</f>
        <v>1497757934</v>
      </c>
      <c r="Q1272" s="4" t="str">
        <f>_xlfn.IFNA(VLOOKUP(A1272,'ACCESS EXPORT'!$A:$AG,33,0),"-")</f>
        <v>TBD</v>
      </c>
      <c r="R1272" s="4" t="str">
        <f>_xlfn.IFNA(VLOOKUP(A1272,'ACCESS EXPORT'!$A:$AH,34,0),"-")</f>
        <v>Carol Shane</v>
      </c>
      <c r="S1272" s="4" t="str">
        <f>_xlfn.IFNA(VLOOKUP(A1272,'ACCESS EXPORT'!$A:$AI,35,0),"-")</f>
        <v>Kikzeny Cartagena</v>
      </c>
      <c r="T1272" s="4" t="str">
        <f>_xlfn.IFNA(VLOOKUP(A1272,'ACCESS EXPORT'!$A:$AJ,36,0),"-")</f>
        <v>Everil Elliott</v>
      </c>
      <c r="U1272" s="4" t="str">
        <f>_xlfn.IFNA(VLOOKUP(A1272,'ACCESS EXPORT'!$A:$AK,37,0),"-")</f>
        <v>athena</v>
      </c>
      <c r="V1272" s="4" t="str">
        <f>_xlfn.IFNA(VLOOKUP(A1272,'ACCESS EXPORT'!$A:$AL,38,0),"-")</f>
        <v>FHMG_CTR FOR SURGICAL ONC</v>
      </c>
      <c r="W1272" s="4" t="str">
        <f>_xlfn.IFNA(VLOOKUP(A1272,'ACCESS EXPORT'!$A:$AM,39,0),"-")</f>
        <v/>
      </c>
      <c r="X1272" s="4" t="str">
        <f>_xlfn.IFNA(VLOOKUP(A1272,'ACCESS EXPORT'!$A:$AN,40,0),"-")</f>
        <v>Karen Kelly</v>
      </c>
      <c r="Y1272" s="26" t="str">
        <f>_xlfn.IFNA(VLOOKUP(A1272,'ACCESS EXPORT'!A:AO,41,0),"")</f>
        <v>Dave Cowley</v>
      </c>
      <c r="Z1272" s="26" t="str">
        <f>_xlfn.IFNA(VLOOKUP(A1272,'ACCESS EXPORT'!A:AP,42,0),"")</f>
        <v/>
      </c>
      <c r="AA1272" s="26" t="str">
        <f>_xlfn.IFNA(VLOOKUP(A1272,'ACCESS EXPORT'!A:AQ,43,0),"")</f>
        <v>Joe Townsend</v>
      </c>
    </row>
    <row r="1273" spans="1:27" ht="75" x14ac:dyDescent="0.25">
      <c r="A1273" s="34">
        <v>389</v>
      </c>
      <c r="B1273">
        <v>2273</v>
      </c>
      <c r="C1273" s="7" t="str">
        <f ca="1">IFERROR(UPPER(IF(AND('ACCESS EXPORT'!AA1273="",'ACCESS EXPORT'!Z1273=""),VLOOKUP(A1273,'ACCESS EXPORT'!$A:$AF,32,FALSE),(IF('ACCESS EXPORT'!AA1273&lt;&gt;"",CONCATENATE(VLOOKUP(A1273,'ACCESS EXPORT'!$A:$AF,32,FALSE)," (Closed",TEXT('ACCESS EXPORT'!AA1273," MM/DD/YYY)")),IF(TODAY()&lt;(('ACCESS EXPORT'!Z1273)+30),CONCATENATE(VLOOKUP(A1273,'ACCESS EXPORT'!$A:$AF,32,FALSE)," (Opens",TEXT('ACCESS EXPORT'!Z1273," MM/DD/YYY)")),VLOOKUP(A1273,'ACCESS EXPORT'!$A:$AF,32,FALSE)))))),"-")</f>
        <v>ADVENTHEALTH MEDICAL GROUP PEDIATRIC HOSPITALISTS AT CENTRAL FLORIDA</v>
      </c>
      <c r="D1273" s="3" t="str">
        <f ca="1">IFERROR(UPPER(IF(AND('ACCESS EXPORT'!AA1273="",'ACCESS EXPORT'!Z1273=""),VLOOKUP(A1273,'ACCESS EXPORT'!$A:$AF,28,FALSE),(IF('ACCESS EXPORT'!AA1273&lt;&gt;"",CONCATENATE(VLOOKUP(A1273,'ACCESS EXPORT'!$A:$AF,28,FALSE)," (Closed",TEXT('ACCESS EXPORT'!AA1273," MM/DD/YYY)")),IF(TODAY()&lt;(('ACCESS EXPORT'!Z1273)+30),CONCATENATE(VLOOKUP(A1273,'ACCESS EXPORT'!$A:$AF,28,FALSE)," (Opens",TEXT('ACCESS EXPORT'!Z1273," MM/DD/YYY)")),VLOOKUP(A1273,'ACCESS EXPORT'!$A:$AF,28,FALSE)))))),"-")</f>
        <v>FLORIDA HOSPITAL PEDIATRIC HOSPITALISTS - OCALA</v>
      </c>
      <c r="E1273" s="3" t="str">
        <f>VLOOKUP($A1273,'ACCESS EXPORT'!$A:$AF,3,FALSE)</f>
        <v>8470</v>
      </c>
      <c r="F1273" s="3" t="str">
        <f>UPPER(CONCATENATE(VLOOKUP(A1273,'ACCESS EXPORT'!$A:$AF,4,FALSE)," ",VLOOKUP(A1273,'ACCESS EXPORT'!$A:$AF,5,FALSE)," ",VLOOKUP(A1273,'ACCESS EXPORT'!$A:$AF,6,FALSE)," ",VLOOKUP(A1273,'ACCESS EXPORT'!$A:$AA,7,FALSE)," ",VLOOKUP(A1273,'ACCESS EXPORT'!$A:$AA,8,FALSE)))</f>
        <v>1801 LEE RD SUITE 165 WINTER PARK FL 32789</v>
      </c>
      <c r="G1273" s="4" t="str">
        <f>UPPER(VLOOKUP($A1273,'ACCESS EXPORT'!$A:$AF,9,FALSE))</f>
        <v>ORANGE</v>
      </c>
      <c r="H1273" s="4" t="str">
        <f>_xlfn.IFNA(VLOOKUP($B1273,'ACCESS EXPORT'!$B:$J,9,FALSE),"")</f>
        <v>HB</v>
      </c>
      <c r="I1273" s="3" t="str">
        <f>CONCATENATE("(P)",VLOOKUP($A1273,'ACCESS EXPORT'!$A:$AF,11,FALSE)," (F)",VLOOKUP($A1273,'ACCESS EXPORT'!$A:$AF,29,FALSE))</f>
        <v>(P)(407) 975-0412 (F)(407)975-0413</v>
      </c>
      <c r="J1273" s="4" t="str">
        <f>UPPER(VLOOKUP($A1273,'ACCESS EXPORT'!$A:$AF,12,FALSE))</f>
        <v>PEDIATRIC HOSPITALIST</v>
      </c>
      <c r="K1273" s="4" t="str">
        <f>UPPER(VLOOKUP($A1273,'ACCESS EXPORT'!$A:$AF,13,FALSE))</f>
        <v>WILLIAM WINDER</v>
      </c>
      <c r="L1273" s="3" t="str">
        <f>IF(AND(VLOOKUP(A1273,'ACCESS EXPORT'!A:AE,1,0),'ACCESS EXPORT'!N1273=""),UPPER(CONCATENATE('ACCESS EXPORT'!AE1273)),IF(VLOOKUP(A1273,'ACCESS EXPORT'!A:AE,1,0),UPPER(CONCATENATE('ACCESS EXPORT'!N1273," "&amp;CHAR(10),'ACCESS EXPORT'!AE1273))))</f>
        <v>JAHAIRA BARBOT-JIMENEZ 
IAN MCCRACKEN (PRAC. ADMIN)</v>
      </c>
      <c r="M1273" s="4" t="str">
        <f>UPPER(VLOOKUP($A1273,'ACCESS EXPORT'!$A:$O,15,FALSE))</f>
        <v>ALLISON ALPERS (PM)</v>
      </c>
      <c r="N1273" s="4" t="str">
        <f ca="1">IF(AND('ACCESS EXPORT'!X1273="",'ACCESS EXPORT'!Y1273=""),IF('ACCESS EXPORT'!V1273&lt;&gt;"",(IF(TODAY()-'ACCESS EXPORT'!V1273&gt;=-60,UPPER(CONCATENATE(VLOOKUP(B1273,'ACCESS EXPORT'!$B:$P,15,FALSE),""&amp;CHAR(10)&amp;"(SEP",TEXT('ACCESS EXPORT'!V1273," MM/DD/YYY)"))),IF(TODAY()-'ACCESS EXPORT'!V1273&lt;0,UPPER(VLOOKUP(B1273,'ACCESS EXPORT'!$B:$P,15,FALSE)),UPPER(VLOOKUP(B1273,'ACCESS EXPORT'!$B:$P,15,FALSE))))),IF('ACCESS EXPORT'!U1273="",UPPER(VLOOKUP(B1273,'ACCESS EXPORT'!$B:$P,15,FALSE)),IF(TODAY()-'ACCESS EXPORT'!U1273&lt;=30,CONCATENATE(UPPER(VLOOKUP(B1273,'ACCESS EXPORT'!$B:$P,15,FALSE)),""&amp;CHAR(10)&amp;"(NEW",TEXT('ACCESS EXPORT'!U1273," MM/DD/YYY)")),IF(AND(TODAY()-'ACCESS EXPORT'!U1273&gt;30,TODAY()&gt;0),UPPER(VLOOKUP(B1273,'ACCESS EXPORT'!$B:$P,15,FALSE)))))),IF('ACCESS EXPORT'!Y1273&lt;&gt;"",UPPER(CONCATENATE(UPPER(VLOOKUP(B1273,'ACCESS EXPORT'!$B:$P,15,FALSE)),""&amp;CHAR(10)&amp;"(Transfer Out",TEXT('ACCESS EXPORT'!Y1273," MM/DD/YYY)"))),IF('ACCESS EXPORT'!X1273&lt;&gt;"",UPPER(CONCATENATE(UPPER(VLOOKUP(B1273,'ACCESS EXPORT'!$B:$P,15,FALSE)),""&amp;CHAR(10)&amp;"(Transfer In",TEXT('ACCESS EXPORT'!X1273," MM/DD/YYY)"))))))</f>
        <v>WARD, KELLEY
(NEW 07/22/2019)</v>
      </c>
      <c r="O1273" s="4" t="str">
        <f>_xlfn.IFNA(VLOOKUP(B1273,'ACCESS EXPORT'!$B:$Q,16,FALSE),"")</f>
        <v>MD</v>
      </c>
      <c r="P1273" s="4" t="str">
        <f>_xlfn.IFNA(VLOOKUP(B1273,'ACCESS EXPORT'!B:W,22,FALSE),"-")</f>
        <v>1891140471</v>
      </c>
      <c r="Q1273" s="4" t="str">
        <f>_xlfn.IFNA(VLOOKUP(A1273,'ACCESS EXPORT'!$A:$AG,33,0),"-")</f>
        <v>Aldis Leonardo</v>
      </c>
      <c r="R1273" s="4" t="str">
        <f>_xlfn.IFNA(VLOOKUP(A1273,'ACCESS EXPORT'!$A:$AH,34,0),"-")</f>
        <v>Linda Hopkins</v>
      </c>
      <c r="S1273" s="4" t="str">
        <f>_xlfn.IFNA(VLOOKUP(A1273,'ACCESS EXPORT'!$A:$AI,35,0),"-")</f>
        <v>James Agee</v>
      </c>
      <c r="T1273" s="4" t="str">
        <f>_xlfn.IFNA(VLOOKUP(A1273,'ACCESS EXPORT'!$A:$AJ,36,0),"-")</f>
        <v>Wanda Cruz</v>
      </c>
      <c r="U1273" s="4" t="str">
        <f>_xlfn.IFNA(VLOOKUP(A1273,'ACCESS EXPORT'!$A:$AK,37,0),"-")</f>
        <v>Cerner</v>
      </c>
      <c r="V1273" s="4" t="str">
        <f>_xlfn.IFNA(VLOOKUP(A1273,'ACCESS EXPORT'!$A:$AL,38,0),"-")</f>
        <v>N/A</v>
      </c>
      <c r="W1273" s="4" t="str">
        <f>_xlfn.IFNA(VLOOKUP(A1273,'ACCESS EXPORT'!$A:$AM,39,0),"-")</f>
        <v/>
      </c>
      <c r="X1273" s="4" t="str">
        <f>_xlfn.IFNA(VLOOKUP(A1273,'ACCESS EXPORT'!$A:$AN,40,0),"-")</f>
        <v/>
      </c>
      <c r="Y1273" s="26" t="str">
        <f>_xlfn.IFNA(VLOOKUP(A1273,'ACCESS EXPORT'!A:AO,41,0),"")</f>
        <v>Kristin Miller</v>
      </c>
      <c r="Z1273" s="26" t="str">
        <f>_xlfn.IFNA(VLOOKUP(A1273,'ACCESS EXPORT'!A:AP,42,0),"")</f>
        <v/>
      </c>
      <c r="AA1273" s="26" t="str">
        <f>_xlfn.IFNA(VLOOKUP(A1273,'ACCESS EXPORT'!A:AQ,43,0),"")</f>
        <v>Claire Pagan</v>
      </c>
    </row>
    <row r="1274" spans="1:27" ht="75" x14ac:dyDescent="0.25">
      <c r="A1274" s="34">
        <v>389</v>
      </c>
      <c r="B1274">
        <v>2292</v>
      </c>
      <c r="C1274" s="7" t="str">
        <f ca="1">IFERROR(UPPER(IF(AND('ACCESS EXPORT'!AA1274="",'ACCESS EXPORT'!Z1274=""),VLOOKUP(A1274,'ACCESS EXPORT'!$A:$AF,32,FALSE),(IF('ACCESS EXPORT'!AA1274&lt;&gt;"",CONCATENATE(VLOOKUP(A1274,'ACCESS EXPORT'!$A:$AF,32,FALSE)," (Closed",TEXT('ACCESS EXPORT'!AA1274," MM/DD/YYY)")),IF(TODAY()&lt;(('ACCESS EXPORT'!Z1274)+30),CONCATENATE(VLOOKUP(A1274,'ACCESS EXPORT'!$A:$AF,32,FALSE)," (Opens",TEXT('ACCESS EXPORT'!Z1274," MM/DD/YYY)")),VLOOKUP(A1274,'ACCESS EXPORT'!$A:$AF,32,FALSE)))))),"-")</f>
        <v>ADVENTHEALTH MEDICAL GROUP PEDIATRIC HOSPITALISTS AT CENTRAL FLORIDA</v>
      </c>
      <c r="D1274" s="3" t="str">
        <f ca="1">IFERROR(UPPER(IF(AND('ACCESS EXPORT'!AA1274="",'ACCESS EXPORT'!Z1274=""),VLOOKUP(A1274,'ACCESS EXPORT'!$A:$AF,28,FALSE),(IF('ACCESS EXPORT'!AA1274&lt;&gt;"",CONCATENATE(VLOOKUP(A1274,'ACCESS EXPORT'!$A:$AF,28,FALSE)," (Closed",TEXT('ACCESS EXPORT'!AA1274," MM/DD/YYY)")),IF(TODAY()&lt;(('ACCESS EXPORT'!Z1274)+30),CONCATENATE(VLOOKUP(A1274,'ACCESS EXPORT'!$A:$AF,28,FALSE)," (Opens",TEXT('ACCESS EXPORT'!Z1274," MM/DD/YYY)")),VLOOKUP(A1274,'ACCESS EXPORT'!$A:$AF,28,FALSE)))))),"-")</f>
        <v>FLORIDA HOSPITAL PEDIATRIC HOSPITALISTS - OCALA</v>
      </c>
      <c r="E1274" s="3" t="str">
        <f>VLOOKUP($A1274,'ACCESS EXPORT'!$A:$AF,3,FALSE)</f>
        <v>8470</v>
      </c>
      <c r="F1274" s="3" t="str">
        <f>UPPER(CONCATENATE(VLOOKUP(A1274,'ACCESS EXPORT'!$A:$AF,4,FALSE)," ",VLOOKUP(A1274,'ACCESS EXPORT'!$A:$AF,5,FALSE)," ",VLOOKUP(A1274,'ACCESS EXPORT'!$A:$AF,6,FALSE)," ",VLOOKUP(A1274,'ACCESS EXPORT'!$A:$AA,7,FALSE)," ",VLOOKUP(A1274,'ACCESS EXPORT'!$A:$AA,8,FALSE)))</f>
        <v>1801 LEE RD SUITE 165 WINTER PARK FL 32789</v>
      </c>
      <c r="G1274" s="4" t="str">
        <f>UPPER(VLOOKUP($A1274,'ACCESS EXPORT'!$A:$AF,9,FALSE))</f>
        <v>ORANGE</v>
      </c>
      <c r="H1274" s="4" t="str">
        <f>_xlfn.IFNA(VLOOKUP($B1274,'ACCESS EXPORT'!$B:$J,9,FALSE),"")</f>
        <v>HB</v>
      </c>
      <c r="I1274" s="3" t="str">
        <f>CONCATENATE("(P)",VLOOKUP($A1274,'ACCESS EXPORT'!$A:$AF,11,FALSE)," (F)",VLOOKUP($A1274,'ACCESS EXPORT'!$A:$AF,29,FALSE))</f>
        <v>(P)(407) 975-0412 (F)(407)975-0413</v>
      </c>
      <c r="J1274" s="4" t="str">
        <f>UPPER(VLOOKUP($A1274,'ACCESS EXPORT'!$A:$AF,12,FALSE))</f>
        <v>PEDIATRIC HOSPITALIST</v>
      </c>
      <c r="K1274" s="4" t="str">
        <f>UPPER(VLOOKUP($A1274,'ACCESS EXPORT'!$A:$AF,13,FALSE))</f>
        <v>WILLIAM WINDER</v>
      </c>
      <c r="L1274" s="3" t="str">
        <f>IF(AND(VLOOKUP(A1274,'ACCESS EXPORT'!A:AE,1,0),'ACCESS EXPORT'!N1274=""),UPPER(CONCATENATE('ACCESS EXPORT'!AE1274)),IF(VLOOKUP(A1274,'ACCESS EXPORT'!A:AE,1,0),UPPER(CONCATENATE('ACCESS EXPORT'!N1274," "&amp;CHAR(10),'ACCESS EXPORT'!AE1274))))</f>
        <v>JAHAIRA BARBOT-JIMENEZ 
IAN MCCRACKEN (PRAC. ADMIN)</v>
      </c>
      <c r="M1274" s="4" t="str">
        <f>UPPER(VLOOKUP($A1274,'ACCESS EXPORT'!$A:$O,15,FALSE))</f>
        <v>ALLISON ALPERS (PM)</v>
      </c>
      <c r="N1274" s="4" t="str">
        <f ca="1">IF(AND('ACCESS EXPORT'!X1274="",'ACCESS EXPORT'!Y1274=""),IF('ACCESS EXPORT'!V1274&lt;&gt;"",(IF(TODAY()-'ACCESS EXPORT'!V1274&gt;=-60,UPPER(CONCATENATE(VLOOKUP(B1274,'ACCESS EXPORT'!$B:$P,15,FALSE),""&amp;CHAR(10)&amp;"(SEP",TEXT('ACCESS EXPORT'!V1274," MM/DD/YYY)"))),IF(TODAY()-'ACCESS EXPORT'!V1274&lt;0,UPPER(VLOOKUP(B1274,'ACCESS EXPORT'!$B:$P,15,FALSE)),UPPER(VLOOKUP(B1274,'ACCESS EXPORT'!$B:$P,15,FALSE))))),IF('ACCESS EXPORT'!U1274="",UPPER(VLOOKUP(B1274,'ACCESS EXPORT'!$B:$P,15,FALSE)),IF(TODAY()-'ACCESS EXPORT'!U1274&lt;=30,CONCATENATE(UPPER(VLOOKUP(B1274,'ACCESS EXPORT'!$B:$P,15,FALSE)),""&amp;CHAR(10)&amp;"(NEW",TEXT('ACCESS EXPORT'!U1274," MM/DD/YYY)")),IF(AND(TODAY()-'ACCESS EXPORT'!U1274&gt;30,TODAY()&gt;0),UPPER(VLOOKUP(B1274,'ACCESS EXPORT'!$B:$P,15,FALSE)))))),IF('ACCESS EXPORT'!Y1274&lt;&gt;"",UPPER(CONCATENATE(UPPER(VLOOKUP(B1274,'ACCESS EXPORT'!$B:$P,15,FALSE)),""&amp;CHAR(10)&amp;"(Transfer Out",TEXT('ACCESS EXPORT'!Y1274," MM/DD/YYY)"))),IF('ACCESS EXPORT'!X1274&lt;&gt;"",UPPER(CONCATENATE(UPPER(VLOOKUP(B1274,'ACCESS EXPORT'!$B:$P,15,FALSE)),""&amp;CHAR(10)&amp;"(Transfer In",TEXT('ACCESS EXPORT'!X1274," MM/DD/YYY)"))))))</f>
        <v>WANG, WEI
(NEW 07/22/2019)</v>
      </c>
      <c r="O1274" s="4" t="str">
        <f>_xlfn.IFNA(VLOOKUP(B1274,'ACCESS EXPORT'!$B:$Q,16,FALSE),"")</f>
        <v>MD</v>
      </c>
      <c r="P1274" s="4" t="str">
        <f>_xlfn.IFNA(VLOOKUP(B1274,'ACCESS EXPORT'!B:W,22,FALSE),"-")</f>
        <v>1962856146</v>
      </c>
      <c r="Q1274" s="4" t="str">
        <f>_xlfn.IFNA(VLOOKUP(A1274,'ACCESS EXPORT'!$A:$AG,33,0),"-")</f>
        <v>Aldis Leonardo</v>
      </c>
      <c r="R1274" s="4" t="str">
        <f>_xlfn.IFNA(VLOOKUP(A1274,'ACCESS EXPORT'!$A:$AH,34,0),"-")</f>
        <v>Linda Hopkins</v>
      </c>
      <c r="S1274" s="4" t="str">
        <f>_xlfn.IFNA(VLOOKUP(A1274,'ACCESS EXPORT'!$A:$AI,35,0),"-")</f>
        <v>James Agee</v>
      </c>
      <c r="T1274" s="4" t="str">
        <f>_xlfn.IFNA(VLOOKUP(A1274,'ACCESS EXPORT'!$A:$AJ,36,0),"-")</f>
        <v>Wanda Cruz</v>
      </c>
      <c r="U1274" s="4" t="str">
        <f>_xlfn.IFNA(VLOOKUP(A1274,'ACCESS EXPORT'!$A:$AK,37,0),"-")</f>
        <v>Cerner</v>
      </c>
      <c r="V1274" s="4" t="str">
        <f>_xlfn.IFNA(VLOOKUP(A1274,'ACCESS EXPORT'!$A:$AL,38,0),"-")</f>
        <v>N/A</v>
      </c>
      <c r="W1274" s="4" t="str">
        <f>_xlfn.IFNA(VLOOKUP(A1274,'ACCESS EXPORT'!$A:$AM,39,0),"-")</f>
        <v/>
      </c>
      <c r="X1274" s="4" t="str">
        <f>_xlfn.IFNA(VLOOKUP(A1274,'ACCESS EXPORT'!$A:$AN,40,0),"-")</f>
        <v/>
      </c>
      <c r="Y1274" s="26" t="str">
        <f>_xlfn.IFNA(VLOOKUP(A1274,'ACCESS EXPORT'!A:AO,41,0),"")</f>
        <v>Kristin Miller</v>
      </c>
      <c r="Z1274" s="26" t="str">
        <f>_xlfn.IFNA(VLOOKUP(A1274,'ACCESS EXPORT'!A:AP,42,0),"")</f>
        <v/>
      </c>
      <c r="AA1274" s="26" t="str">
        <f>_xlfn.IFNA(VLOOKUP(A1274,'ACCESS EXPORT'!A:AQ,43,0),"")</f>
        <v>Claire Pagan</v>
      </c>
    </row>
    <row r="1275" spans="1:27" ht="93.75" x14ac:dyDescent="0.25">
      <c r="A1275" s="34">
        <v>389</v>
      </c>
      <c r="B1275">
        <v>2293</v>
      </c>
      <c r="C1275" s="7" t="str">
        <f ca="1">IFERROR(UPPER(IF(AND('ACCESS EXPORT'!AA1275="",'ACCESS EXPORT'!Z1275=""),VLOOKUP(A1275,'ACCESS EXPORT'!$A:$AF,32,FALSE),(IF('ACCESS EXPORT'!AA1275&lt;&gt;"",CONCATENATE(VLOOKUP(A1275,'ACCESS EXPORT'!$A:$AF,32,FALSE)," (Closed",TEXT('ACCESS EXPORT'!AA1275," MM/DD/YYY)")),IF(TODAY()&lt;(('ACCESS EXPORT'!Z1275)+30),CONCATENATE(VLOOKUP(A1275,'ACCESS EXPORT'!$A:$AF,32,FALSE)," (Opens",TEXT('ACCESS EXPORT'!Z1275," MM/DD/YYY)")),VLOOKUP(A1275,'ACCESS EXPORT'!$A:$AF,32,FALSE)))))),"-")</f>
        <v>ADVENTHEALTH MEDICAL GROUP PEDIATRIC HOSPITALISTS AT CENTRAL FLORIDA</v>
      </c>
      <c r="D1275" s="3" t="str">
        <f ca="1">IFERROR(UPPER(IF(AND('ACCESS EXPORT'!AA1275="",'ACCESS EXPORT'!Z1275=""),VLOOKUP(A1275,'ACCESS EXPORT'!$A:$AF,28,FALSE),(IF('ACCESS EXPORT'!AA1275&lt;&gt;"",CONCATENATE(VLOOKUP(A1275,'ACCESS EXPORT'!$A:$AF,28,FALSE)," (Closed",TEXT('ACCESS EXPORT'!AA1275," MM/DD/YYY)")),IF(TODAY()&lt;(('ACCESS EXPORT'!Z1275)+30),CONCATENATE(VLOOKUP(A1275,'ACCESS EXPORT'!$A:$AF,28,FALSE)," (Opens",TEXT('ACCESS EXPORT'!Z1275," MM/DD/YYY)")),VLOOKUP(A1275,'ACCESS EXPORT'!$A:$AF,28,FALSE)))))),"-")</f>
        <v>FLORIDA HOSPITAL PEDIATRIC HOSPITALISTS - OCALA</v>
      </c>
      <c r="E1275" s="3" t="str">
        <f>VLOOKUP($A1275,'ACCESS EXPORT'!$A:$AF,3,FALSE)</f>
        <v>8470</v>
      </c>
      <c r="F1275" s="3" t="str">
        <f>UPPER(CONCATENATE(VLOOKUP(A1275,'ACCESS EXPORT'!$A:$AF,4,FALSE)," ",VLOOKUP(A1275,'ACCESS EXPORT'!$A:$AF,5,FALSE)," ",VLOOKUP(A1275,'ACCESS EXPORT'!$A:$AF,6,FALSE)," ",VLOOKUP(A1275,'ACCESS EXPORT'!$A:$AA,7,FALSE)," ",VLOOKUP(A1275,'ACCESS EXPORT'!$A:$AA,8,FALSE)))</f>
        <v>1801 LEE RD SUITE 165 WINTER PARK FL 32789</v>
      </c>
      <c r="G1275" s="4" t="str">
        <f>UPPER(VLOOKUP($A1275,'ACCESS EXPORT'!$A:$AF,9,FALSE))</f>
        <v>ORANGE</v>
      </c>
      <c r="H1275" s="4" t="str">
        <f>_xlfn.IFNA(VLOOKUP($B1275,'ACCESS EXPORT'!$B:$J,9,FALSE),"")</f>
        <v>HB</v>
      </c>
      <c r="I1275" s="3" t="str">
        <f>CONCATENATE("(P)",VLOOKUP($A1275,'ACCESS EXPORT'!$A:$AF,11,FALSE)," (F)",VLOOKUP($A1275,'ACCESS EXPORT'!$A:$AF,29,FALSE))</f>
        <v>(P)(407) 975-0412 (F)(407)975-0413</v>
      </c>
      <c r="J1275" s="4" t="str">
        <f>UPPER(VLOOKUP($A1275,'ACCESS EXPORT'!$A:$AF,12,FALSE))</f>
        <v>PEDIATRIC HOSPITALIST</v>
      </c>
      <c r="K1275" s="4" t="str">
        <f>UPPER(VLOOKUP($A1275,'ACCESS EXPORT'!$A:$AF,13,FALSE))</f>
        <v>WILLIAM WINDER</v>
      </c>
      <c r="L1275" s="3" t="str">
        <f>IF(AND(VLOOKUP(A1275,'ACCESS EXPORT'!A:AE,1,0),'ACCESS EXPORT'!N1275=""),UPPER(CONCATENATE('ACCESS EXPORT'!AE1275)),IF(VLOOKUP(A1275,'ACCESS EXPORT'!A:AE,1,0),UPPER(CONCATENATE('ACCESS EXPORT'!N1275," "&amp;CHAR(10),'ACCESS EXPORT'!AE1275))))</f>
        <v>JAHAIRA BARBOT-JIMENEZ 
IAN MCCRACKEN (PRAC. ADMIN)</v>
      </c>
      <c r="M1275" s="4" t="str">
        <f>UPPER(VLOOKUP($A1275,'ACCESS EXPORT'!$A:$O,15,FALSE))</f>
        <v>ALLISON ALPERS (PM)</v>
      </c>
      <c r="N1275" s="4" t="str">
        <f ca="1">IF(AND('ACCESS EXPORT'!X1275="",'ACCESS EXPORT'!Y1275=""),IF('ACCESS EXPORT'!V1275&lt;&gt;"",(IF(TODAY()-'ACCESS EXPORT'!V1275&gt;=-60,UPPER(CONCATENATE(VLOOKUP(B1275,'ACCESS EXPORT'!$B:$P,15,FALSE),""&amp;CHAR(10)&amp;"(SEP",TEXT('ACCESS EXPORT'!V1275," MM/DD/YYY)"))),IF(TODAY()-'ACCESS EXPORT'!V1275&lt;0,UPPER(VLOOKUP(B1275,'ACCESS EXPORT'!$B:$P,15,FALSE)),UPPER(VLOOKUP(B1275,'ACCESS EXPORT'!$B:$P,15,FALSE))))),IF('ACCESS EXPORT'!U1275="",UPPER(VLOOKUP(B1275,'ACCESS EXPORT'!$B:$P,15,FALSE)),IF(TODAY()-'ACCESS EXPORT'!U1275&lt;=30,CONCATENATE(UPPER(VLOOKUP(B1275,'ACCESS EXPORT'!$B:$P,15,FALSE)),""&amp;CHAR(10)&amp;"(NEW",TEXT('ACCESS EXPORT'!U1275," MM/DD/YYY)")),IF(AND(TODAY()-'ACCESS EXPORT'!U1275&gt;30,TODAY()&gt;0),UPPER(VLOOKUP(B1275,'ACCESS EXPORT'!$B:$P,15,FALSE)))))),IF('ACCESS EXPORT'!Y1275&lt;&gt;"",UPPER(CONCATENATE(UPPER(VLOOKUP(B1275,'ACCESS EXPORT'!$B:$P,15,FALSE)),""&amp;CHAR(10)&amp;"(Transfer Out",TEXT('ACCESS EXPORT'!Y1275," MM/DD/YYY)"))),IF('ACCESS EXPORT'!X1275&lt;&gt;"",UPPER(CONCATENATE(UPPER(VLOOKUP(B1275,'ACCESS EXPORT'!$B:$P,15,FALSE)),""&amp;CHAR(10)&amp;"(Transfer In",TEXT('ACCESS EXPORT'!X1275," MM/DD/YYY)"))))))</f>
        <v>NEWCOMER, KRISTEN
(NEW 07/22/2019)</v>
      </c>
      <c r="O1275" s="4" t="str">
        <f>_xlfn.IFNA(VLOOKUP(B1275,'ACCESS EXPORT'!$B:$Q,16,FALSE),"")</f>
        <v>DO</v>
      </c>
      <c r="P1275" s="4" t="str">
        <f>_xlfn.IFNA(VLOOKUP(B1275,'ACCESS EXPORT'!B:W,22,FALSE),"-")</f>
        <v>1184088072</v>
      </c>
      <c r="Q1275" s="4" t="str">
        <f>_xlfn.IFNA(VLOOKUP(A1275,'ACCESS EXPORT'!$A:$AG,33,0),"-")</f>
        <v>Aldis Leonardo</v>
      </c>
      <c r="R1275" s="4" t="str">
        <f>_xlfn.IFNA(VLOOKUP(A1275,'ACCESS EXPORT'!$A:$AH,34,0),"-")</f>
        <v>Linda Hopkins</v>
      </c>
      <c r="S1275" s="4" t="str">
        <f>_xlfn.IFNA(VLOOKUP(A1275,'ACCESS EXPORT'!$A:$AI,35,0),"-")</f>
        <v>James Agee</v>
      </c>
      <c r="T1275" s="4" t="str">
        <f>_xlfn.IFNA(VLOOKUP(A1275,'ACCESS EXPORT'!$A:$AJ,36,0),"-")</f>
        <v>Wanda Cruz</v>
      </c>
      <c r="U1275" s="4" t="str">
        <f>_xlfn.IFNA(VLOOKUP(A1275,'ACCESS EXPORT'!$A:$AK,37,0),"-")</f>
        <v>Cerner</v>
      </c>
      <c r="V1275" s="4" t="str">
        <f>_xlfn.IFNA(VLOOKUP(A1275,'ACCESS EXPORT'!$A:$AL,38,0),"-")</f>
        <v>N/A</v>
      </c>
      <c r="W1275" s="4" t="str">
        <f>_xlfn.IFNA(VLOOKUP(A1275,'ACCESS EXPORT'!$A:$AM,39,0),"-")</f>
        <v/>
      </c>
      <c r="X1275" s="4" t="str">
        <f>_xlfn.IFNA(VLOOKUP(A1275,'ACCESS EXPORT'!$A:$AN,40,0),"-")</f>
        <v/>
      </c>
      <c r="Y1275" s="26" t="str">
        <f>_xlfn.IFNA(VLOOKUP(A1275,'ACCESS EXPORT'!A:AO,41,0),"")</f>
        <v>Kristin Miller</v>
      </c>
      <c r="Z1275" s="26" t="str">
        <f>_xlfn.IFNA(VLOOKUP(A1275,'ACCESS EXPORT'!A:AP,42,0),"")</f>
        <v/>
      </c>
      <c r="AA1275" s="26" t="str">
        <f>_xlfn.IFNA(VLOOKUP(A1275,'ACCESS EXPORT'!A:AQ,43,0),"")</f>
        <v>Claire Pagan</v>
      </c>
    </row>
    <row r="1276" spans="1:27" ht="56.25" x14ac:dyDescent="0.25">
      <c r="A1276" s="34">
        <v>386</v>
      </c>
      <c r="B1276">
        <v>2012</v>
      </c>
      <c r="C1276" s="7" t="str">
        <f ca="1">IFERROR(UPPER(IF(AND('ACCESS EXPORT'!AA1276="",'ACCESS EXPORT'!Z1276=""),VLOOKUP(A1276,'ACCESS EXPORT'!$A:$AF,32,FALSE),(IF('ACCESS EXPORT'!AA1276&lt;&gt;"",CONCATENATE(VLOOKUP(A1276,'ACCESS EXPORT'!$A:$AF,32,FALSE)," (Closed",TEXT('ACCESS EXPORT'!AA1276," MM/DD/YYY)")),IF(TODAY()&lt;(('ACCESS EXPORT'!Z1276)+30),CONCATENATE(VLOOKUP(A1276,'ACCESS EXPORT'!$A:$AF,32,FALSE)," (Opens",TEXT('ACCESS EXPORT'!Z1276," MM/DD/YYY)")),VLOOKUP(A1276,'ACCESS EXPORT'!$A:$AF,32,FALSE)))))),"-")</f>
        <v>ADVENTHEALTH MEDICAL GROUP FAMILY MEDICINE AT CENTER FOR HEALTH &amp; WELLBEING</v>
      </c>
      <c r="D1276" s="3" t="str">
        <f ca="1">IFERROR(UPPER(IF(AND('ACCESS EXPORT'!AA1276="",'ACCESS EXPORT'!Z1276=""),VLOOKUP(A1276,'ACCESS EXPORT'!$A:$AF,28,FALSE),(IF('ACCESS EXPORT'!AA1276&lt;&gt;"",CONCATENATE(VLOOKUP(A1276,'ACCESS EXPORT'!$A:$AF,28,FALSE)," (Closed",TEXT('ACCESS EXPORT'!AA1276," MM/DD/YYY)")),IF(TODAY()&lt;(('ACCESS EXPORT'!Z1276)+30),CONCATENATE(VLOOKUP(A1276,'ACCESS EXPORT'!$A:$AF,28,FALSE)," (Opens",TEXT('ACCESS EXPORT'!Z1276," MM/DD/YYY)")),VLOOKUP(A1276,'ACCESS EXPORT'!$A:$AF,28,FALSE)))))),"-")</f>
        <v/>
      </c>
      <c r="E1276" s="3" t="str">
        <f>VLOOKUP($A1276,'ACCESS EXPORT'!$A:$AF,3,FALSE)</f>
        <v>8480</v>
      </c>
      <c r="F1276" s="3" t="str">
        <f>UPPER(CONCATENATE(VLOOKUP(A1276,'ACCESS EXPORT'!$A:$AF,4,FALSE)," ",VLOOKUP(A1276,'ACCESS EXPORT'!$A:$AF,5,FALSE)," ",VLOOKUP(A1276,'ACCESS EXPORT'!$A:$AF,6,FALSE)," ",VLOOKUP(A1276,'ACCESS EXPORT'!$A:$AA,7,FALSE)," ",VLOOKUP(A1276,'ACCESS EXPORT'!$A:$AA,8,FALSE)))</f>
        <v>2005 MIZELL AVE SUITE 1600A WINTER PARK FL 32792</v>
      </c>
      <c r="G1276" s="4" t="str">
        <f>UPPER(VLOOKUP($A1276,'ACCESS EXPORT'!$A:$AF,9,FALSE))</f>
        <v>ORANGE</v>
      </c>
      <c r="H1276" s="4" t="str">
        <f>_xlfn.IFNA(VLOOKUP($B1276,'ACCESS EXPORT'!$B:$J,9,FALSE),"")</f>
        <v>NE</v>
      </c>
      <c r="I1276" s="3" t="str">
        <f>CONCATENATE("(P)",VLOOKUP($A1276,'ACCESS EXPORT'!$A:$AF,11,FALSE)," (F)",VLOOKUP($A1276,'ACCESS EXPORT'!$A:$AF,29,FALSE))</f>
        <v>(P)(407) 646-7380 (F)(407) 646-7381</v>
      </c>
      <c r="J1276" s="4" t="str">
        <f>UPPER(VLOOKUP($A1276,'ACCESS EXPORT'!$A:$AF,12,FALSE))</f>
        <v>FAMILY MEDICINE</v>
      </c>
      <c r="K1276" s="4" t="str">
        <f>UPPER(VLOOKUP($A1276,'ACCESS EXPORT'!$A:$AF,13,FALSE))</f>
        <v>DEBORAH HAYWOOD</v>
      </c>
      <c r="L1276" s="3" t="str">
        <f>IF(AND(VLOOKUP(A1276,'ACCESS EXPORT'!A:AE,1,0),'ACCESS EXPORT'!N1276=""),UPPER(CONCATENATE('ACCESS EXPORT'!AE1276)),IF(VLOOKUP(A1276,'ACCESS EXPORT'!A:AE,1,0),UPPER(CONCATENATE('ACCESS EXPORT'!N1276," "&amp;CHAR(10),'ACCESS EXPORT'!AE1276))))</f>
        <v xml:space="preserve">DALIA TIRADO 
</v>
      </c>
      <c r="M1276" s="4" t="str">
        <f>UPPER(VLOOKUP($A1276,'ACCESS EXPORT'!$A:$O,15,FALSE))</f>
        <v>SAYRE RINCON (PM)</v>
      </c>
      <c r="N1276" s="4" t="str">
        <f ca="1">IF(AND('ACCESS EXPORT'!X1276="",'ACCESS EXPORT'!Y1276=""),IF('ACCESS EXPORT'!V1276&lt;&gt;"",(IF(TODAY()-'ACCESS EXPORT'!V1276&gt;=-60,UPPER(CONCATENATE(VLOOKUP(B1276,'ACCESS EXPORT'!$B:$P,15,FALSE),""&amp;CHAR(10)&amp;"(SEP",TEXT('ACCESS EXPORT'!V1276," MM/DD/YYY)"))),IF(TODAY()-'ACCESS EXPORT'!V1276&lt;0,UPPER(VLOOKUP(B1276,'ACCESS EXPORT'!$B:$P,15,FALSE)),UPPER(VLOOKUP(B1276,'ACCESS EXPORT'!$B:$P,15,FALSE))))),IF('ACCESS EXPORT'!U1276="",UPPER(VLOOKUP(B1276,'ACCESS EXPORT'!$B:$P,15,FALSE)),IF(TODAY()-'ACCESS EXPORT'!U1276&lt;=30,CONCATENATE(UPPER(VLOOKUP(B1276,'ACCESS EXPORT'!$B:$P,15,FALSE)),""&amp;CHAR(10)&amp;"(NEW",TEXT('ACCESS EXPORT'!U1276," MM/DD/YYY)")),IF(AND(TODAY()-'ACCESS EXPORT'!U1276&gt;30,TODAY()&gt;0),UPPER(VLOOKUP(B1276,'ACCESS EXPORT'!$B:$P,15,FALSE)))))),IF('ACCESS EXPORT'!Y1276&lt;&gt;"",UPPER(CONCATENATE(UPPER(VLOOKUP(B1276,'ACCESS EXPORT'!$B:$P,15,FALSE)),""&amp;CHAR(10)&amp;"(Transfer Out",TEXT('ACCESS EXPORT'!Y1276," MM/DD/YYY)"))),IF('ACCESS EXPORT'!X1276&lt;&gt;"",UPPER(CONCATENATE(UPPER(VLOOKUP(B1276,'ACCESS EXPORT'!$B:$P,15,FALSE)),""&amp;CHAR(10)&amp;"(Transfer In",TEXT('ACCESS EXPORT'!X1276," MM/DD/YYY)"))))))</f>
        <v>BECKER, ARIANNA</v>
      </c>
      <c r="O1276" s="4" t="str">
        <f>_xlfn.IFNA(VLOOKUP(B1276,'ACCESS EXPORT'!$B:$Q,16,FALSE),"")</f>
        <v>DO</v>
      </c>
      <c r="P1276" s="4" t="str">
        <f>_xlfn.IFNA(VLOOKUP(B1276,'ACCESS EXPORT'!B:W,22,FALSE),"-")</f>
        <v>1205215985</v>
      </c>
      <c r="Q1276" s="4" t="str">
        <f>_xlfn.IFNA(VLOOKUP(A1276,'ACCESS EXPORT'!$A:$AG,33,0),"-")</f>
        <v>Aldis Leonardo</v>
      </c>
      <c r="R1276" s="4" t="str">
        <f>_xlfn.IFNA(VLOOKUP(A1276,'ACCESS EXPORT'!$A:$AH,34,0),"-")</f>
        <v>Cheri Benedeti</v>
      </c>
      <c r="S1276" s="4" t="str">
        <f>_xlfn.IFNA(VLOOKUP(A1276,'ACCESS EXPORT'!$A:$AI,35,0),"-")</f>
        <v>Anna Bachtis</v>
      </c>
      <c r="T1276" s="4" t="str">
        <f>_xlfn.IFNA(VLOOKUP(A1276,'ACCESS EXPORT'!$A:$AJ,36,0),"-")</f>
        <v>Andrew Davis</v>
      </c>
      <c r="U1276" s="4" t="str">
        <f>_xlfn.IFNA(VLOOKUP(A1276,'ACCESS EXPORT'!$A:$AK,37,0),"-")</f>
        <v>athena</v>
      </c>
      <c r="V1276" s="4" t="str">
        <f>_xlfn.IFNA(VLOOKUP(A1276,'ACCESS EXPORT'!$A:$AL,38,0),"-")</f>
        <v>FHMG_FM AT CTR FOR HLTH/WELL</v>
      </c>
      <c r="W1276" s="4" t="str">
        <f>_xlfn.IFNA(VLOOKUP(A1276,'ACCESS EXPORT'!$A:$AM,39,0),"-")</f>
        <v/>
      </c>
      <c r="X1276" s="4" t="str">
        <f>_xlfn.IFNA(VLOOKUP(A1276,'ACCESS EXPORT'!$A:$AN,40,0),"-")</f>
        <v>Karen Kelly</v>
      </c>
      <c r="Y1276" s="26" t="str">
        <f>_xlfn.IFNA(VLOOKUP(A1276,'ACCESS EXPORT'!A:AO,41,0),"")</f>
        <v>Karen Kundinger</v>
      </c>
      <c r="Z1276" s="26" t="str">
        <f>_xlfn.IFNA(VLOOKUP(A1276,'ACCESS EXPORT'!A:AP,42,0),"")</f>
        <v>Janice Scales</v>
      </c>
      <c r="AA1276" s="26" t="str">
        <f>_xlfn.IFNA(VLOOKUP(A1276,'ACCESS EXPORT'!A:AQ,43,0),"")</f>
        <v>Heather McComb</v>
      </c>
    </row>
    <row r="1277" spans="1:27" ht="75" x14ac:dyDescent="0.25">
      <c r="A1277" s="34">
        <v>277</v>
      </c>
      <c r="B1277">
        <v>1513</v>
      </c>
      <c r="C1277" s="7" t="str">
        <f ca="1">IFERROR(UPPER(IF(AND('ACCESS EXPORT'!AA1277="",'ACCESS EXPORT'!Z1277=""),VLOOKUP(A1277,'ACCESS EXPORT'!$A:$AF,32,FALSE),(IF('ACCESS EXPORT'!AA1277&lt;&gt;"",CONCATENATE(VLOOKUP(A1277,'ACCESS EXPORT'!$A:$AF,32,FALSE)," (Closed",TEXT('ACCESS EXPORT'!AA1277," MM/DD/YYY)")),IF(TODAY()&lt;(('ACCESS EXPORT'!Z1277)+30),CONCATENATE(VLOOKUP(A1277,'ACCESS EXPORT'!$A:$AF,32,FALSE)," (Opens",TEXT('ACCESS EXPORT'!Z1277," MM/DD/YYY)")),VLOOKUP(A1277,'ACCESS EXPORT'!$A:$AF,32,FALSE)))))),"-")</f>
        <v>ADVENTHEALTH MEDICAL GROUP FAMILY AND INTERNAL MEDICINE AT APOPKA</v>
      </c>
      <c r="D1277" s="3" t="str">
        <f ca="1">IFERROR(UPPER(IF(AND('ACCESS EXPORT'!AA1277="",'ACCESS EXPORT'!Z1277=""),VLOOKUP(A1277,'ACCESS EXPORT'!$A:$AF,28,FALSE),(IF('ACCESS EXPORT'!AA1277&lt;&gt;"",CONCATENATE(VLOOKUP(A1277,'ACCESS EXPORT'!$A:$AF,28,FALSE)," (Closed",TEXT('ACCESS EXPORT'!AA1277," MM/DD/YYY)")),IF(TODAY()&lt;(('ACCESS EXPORT'!Z1277)+30),CONCATENATE(VLOOKUP(A1277,'ACCESS EXPORT'!$A:$AF,28,FALSE)," (Opens",TEXT('ACCESS EXPORT'!Z1277," MM/DD/YYY)")),VLOOKUP(A1277,'ACCESS EXPORT'!$A:$AF,28,FALSE)))))),"-")</f>
        <v>WHOLE HEALTH FAMILY MEDICINE</v>
      </c>
      <c r="E1277" s="3" t="str">
        <f>VLOOKUP($A1277,'ACCESS EXPORT'!$A:$AF,3,FALSE)</f>
        <v>8490</v>
      </c>
      <c r="F1277" s="3" t="str">
        <f>UPPER(CONCATENATE(VLOOKUP(A1277,'ACCESS EXPORT'!$A:$AF,4,FALSE)," ",VLOOKUP(A1277,'ACCESS EXPORT'!$A:$AF,5,FALSE)," ",VLOOKUP(A1277,'ACCESS EXPORT'!$A:$AF,6,FALSE)," ",VLOOKUP(A1277,'ACCESS EXPORT'!$A:$AA,7,FALSE)," ",VLOOKUP(A1277,'ACCESS EXPORT'!$A:$AA,8,FALSE)))</f>
        <v>201 N PARK AVE SUITE 105 APOPKA FL 32703</v>
      </c>
      <c r="G1277" s="4" t="str">
        <f>UPPER(VLOOKUP($A1277,'ACCESS EXPORT'!$A:$AF,9,FALSE))</f>
        <v>ORANGE</v>
      </c>
      <c r="H1277" s="4" t="str">
        <f>_xlfn.IFNA(VLOOKUP($B1277,'ACCESS EXPORT'!$B:$J,9,FALSE),"")</f>
        <v>SW</v>
      </c>
      <c r="I1277" s="3" t="str">
        <f>CONCATENATE("(P)",VLOOKUP($A1277,'ACCESS EXPORT'!$A:$AF,11,FALSE)," (F)",VLOOKUP($A1277,'ACCESS EXPORT'!$A:$AF,29,FALSE))</f>
        <v>(P)(407) 889-1953 (F)(407) 303-0845</v>
      </c>
      <c r="J1277" s="4" t="str">
        <f>UPPER(VLOOKUP($A1277,'ACCESS EXPORT'!$A:$AF,12,FALSE))</f>
        <v>FAMILY MEDICINE</v>
      </c>
      <c r="K1277" s="4" t="str">
        <f>UPPER(VLOOKUP($A1277,'ACCESS EXPORT'!$A:$AF,13,FALSE))</f>
        <v>DEBORAH HAYWOOD</v>
      </c>
      <c r="L1277" s="3" t="str">
        <f>IF(AND(VLOOKUP(A1277,'ACCESS EXPORT'!A:AE,1,0),'ACCESS EXPORT'!N1277=""),UPPER(CONCATENATE('ACCESS EXPORT'!AE1277)),IF(VLOOKUP(A1277,'ACCESS EXPORT'!A:AE,1,0),UPPER(CONCATENATE('ACCESS EXPORT'!N1277," "&amp;CHAR(10),'ACCESS EXPORT'!AE1277))))</f>
        <v xml:space="preserve">BERNADETTE SILVERSTEIN 
</v>
      </c>
      <c r="M1277" s="4" t="str">
        <f>UPPER(VLOOKUP($A1277,'ACCESS EXPORT'!$A:$O,15,FALSE))</f>
        <v>MICHAEL SCHULZ (PM)</v>
      </c>
      <c r="N1277" s="4" t="str">
        <f ca="1">IF(AND('ACCESS EXPORT'!X1277="",'ACCESS EXPORT'!Y1277=""),IF('ACCESS EXPORT'!V1277&lt;&gt;"",(IF(TODAY()-'ACCESS EXPORT'!V1277&gt;=-60,UPPER(CONCATENATE(VLOOKUP(B1277,'ACCESS EXPORT'!$B:$P,15,FALSE),""&amp;CHAR(10)&amp;"(SEP",TEXT('ACCESS EXPORT'!V1277," MM/DD/YYY)"))),IF(TODAY()-'ACCESS EXPORT'!V1277&lt;0,UPPER(VLOOKUP(B1277,'ACCESS EXPORT'!$B:$P,15,FALSE)),UPPER(VLOOKUP(B1277,'ACCESS EXPORT'!$B:$P,15,FALSE))))),IF('ACCESS EXPORT'!U1277="",UPPER(VLOOKUP(B1277,'ACCESS EXPORT'!$B:$P,15,FALSE)),IF(TODAY()-'ACCESS EXPORT'!U1277&lt;=30,CONCATENATE(UPPER(VLOOKUP(B1277,'ACCESS EXPORT'!$B:$P,15,FALSE)),""&amp;CHAR(10)&amp;"(NEW",TEXT('ACCESS EXPORT'!U1277," MM/DD/YYY)")),IF(AND(TODAY()-'ACCESS EXPORT'!U1277&gt;30,TODAY()&gt;0),UPPER(VLOOKUP(B1277,'ACCESS EXPORT'!$B:$P,15,FALSE)))))),IF('ACCESS EXPORT'!Y1277&lt;&gt;"",UPPER(CONCATENATE(UPPER(VLOOKUP(B1277,'ACCESS EXPORT'!$B:$P,15,FALSE)),""&amp;CHAR(10)&amp;"(Transfer Out",TEXT('ACCESS EXPORT'!Y1277," MM/DD/YYY)"))),IF('ACCESS EXPORT'!X1277&lt;&gt;"",UPPER(CONCATENATE(UPPER(VLOOKUP(B1277,'ACCESS EXPORT'!$B:$P,15,FALSE)),""&amp;CHAR(10)&amp;"(Transfer In",TEXT('ACCESS EXPORT'!X1277," MM/DD/YYY)"))))))</f>
        <v>BEDNEY, LAUREN M.</v>
      </c>
      <c r="O1277" s="4" t="str">
        <f>_xlfn.IFNA(VLOOKUP(B1277,'ACCESS EXPORT'!$B:$Q,16,FALSE),"")</f>
        <v>MD</v>
      </c>
      <c r="P1277" s="4" t="str">
        <f>_xlfn.IFNA(VLOOKUP(B1277,'ACCESS EXPORT'!B:W,22,FALSE),"-")</f>
        <v>1528497526</v>
      </c>
      <c r="Q1277" s="4" t="str">
        <f>_xlfn.IFNA(VLOOKUP(A1277,'ACCESS EXPORT'!$A:$AG,33,0),"-")</f>
        <v>Quamirah Denson</v>
      </c>
      <c r="R1277" s="4" t="str">
        <f>_xlfn.IFNA(VLOOKUP(A1277,'ACCESS EXPORT'!$A:$AH,34,0),"-")</f>
        <v>Cheri Benedeti</v>
      </c>
      <c r="S1277" s="4" t="str">
        <f>_xlfn.IFNA(VLOOKUP(A1277,'ACCESS EXPORT'!$A:$AI,35,0),"-")</f>
        <v>Anna Bachtis</v>
      </c>
      <c r="T1277" s="4" t="str">
        <f>_xlfn.IFNA(VLOOKUP(A1277,'ACCESS EXPORT'!$A:$AJ,36,0),"-")</f>
        <v>Andrew Davis</v>
      </c>
      <c r="U1277" s="4" t="str">
        <f>_xlfn.IFNA(VLOOKUP(A1277,'ACCESS EXPORT'!$A:$AK,37,0),"-")</f>
        <v>athena</v>
      </c>
      <c r="V1277" s="4" t="str">
        <f>_xlfn.IFNA(VLOOKUP(A1277,'ACCESS EXPORT'!$A:$AL,38,0),"-")</f>
        <v>FHMG_FM AND IM AT APOPKA</v>
      </c>
      <c r="W1277" s="4" t="str">
        <f>_xlfn.IFNA(VLOOKUP(A1277,'ACCESS EXPORT'!$A:$AM,39,0),"-")</f>
        <v/>
      </c>
      <c r="X1277" s="4" t="str">
        <f>_xlfn.IFNA(VLOOKUP(A1277,'ACCESS EXPORT'!$A:$AN,40,0),"-")</f>
        <v>Libia Villaquiran / Jenny Green</v>
      </c>
      <c r="Y1277" s="26" t="str">
        <f>_xlfn.IFNA(VLOOKUP(A1277,'ACCESS EXPORT'!A:AO,41,0),"")</f>
        <v>Karen Kundinger</v>
      </c>
      <c r="Z1277" s="26" t="str">
        <f>_xlfn.IFNA(VLOOKUP(A1277,'ACCESS EXPORT'!A:AP,42,0),"")</f>
        <v>Janice Scales</v>
      </c>
      <c r="AA1277" s="26" t="str">
        <f>_xlfn.IFNA(VLOOKUP(A1277,'ACCESS EXPORT'!A:AQ,43,0),"")</f>
        <v>Heather McComb</v>
      </c>
    </row>
    <row r="1278" spans="1:27" ht="75" x14ac:dyDescent="0.25">
      <c r="A1278" s="34">
        <v>277</v>
      </c>
      <c r="B1278">
        <v>1132</v>
      </c>
      <c r="C1278" s="7" t="str">
        <f ca="1">IFERROR(UPPER(IF(AND('ACCESS EXPORT'!AA1278="",'ACCESS EXPORT'!Z1278=""),VLOOKUP(A1278,'ACCESS EXPORT'!$A:$AF,32,FALSE),(IF('ACCESS EXPORT'!AA1278&lt;&gt;"",CONCATENATE(VLOOKUP(A1278,'ACCESS EXPORT'!$A:$AF,32,FALSE)," (Closed",TEXT('ACCESS EXPORT'!AA1278," MM/DD/YYY)")),IF(TODAY()&lt;(('ACCESS EXPORT'!Z1278)+30),CONCATENATE(VLOOKUP(A1278,'ACCESS EXPORT'!$A:$AF,32,FALSE)," (Opens",TEXT('ACCESS EXPORT'!Z1278," MM/DD/YYY)")),VLOOKUP(A1278,'ACCESS EXPORT'!$A:$AF,32,FALSE)))))),"-")</f>
        <v>ADVENTHEALTH MEDICAL GROUP FAMILY AND INTERNAL MEDICINE AT APOPKA</v>
      </c>
      <c r="D1278" s="3" t="str">
        <f ca="1">IFERROR(UPPER(IF(AND('ACCESS EXPORT'!AA1278="",'ACCESS EXPORT'!Z1278=""),VLOOKUP(A1278,'ACCESS EXPORT'!$A:$AF,28,FALSE),(IF('ACCESS EXPORT'!AA1278&lt;&gt;"",CONCATENATE(VLOOKUP(A1278,'ACCESS EXPORT'!$A:$AF,28,FALSE)," (Closed",TEXT('ACCESS EXPORT'!AA1278," MM/DD/YYY)")),IF(TODAY()&lt;(('ACCESS EXPORT'!Z1278)+30),CONCATENATE(VLOOKUP(A1278,'ACCESS EXPORT'!$A:$AF,28,FALSE)," (Opens",TEXT('ACCESS EXPORT'!Z1278," MM/DD/YYY)")),VLOOKUP(A1278,'ACCESS EXPORT'!$A:$AF,28,FALSE)))))),"-")</f>
        <v>WHOLE HEALTH FAMILY MEDICINE</v>
      </c>
      <c r="E1278" s="3" t="str">
        <f>VLOOKUP($A1278,'ACCESS EXPORT'!$A:$AF,3,FALSE)</f>
        <v>8490</v>
      </c>
      <c r="F1278" s="3" t="str">
        <f>UPPER(CONCATENATE(VLOOKUP(A1278,'ACCESS EXPORT'!$A:$AF,4,FALSE)," ",VLOOKUP(A1278,'ACCESS EXPORT'!$A:$AF,5,FALSE)," ",VLOOKUP(A1278,'ACCESS EXPORT'!$A:$AF,6,FALSE)," ",VLOOKUP(A1278,'ACCESS EXPORT'!$A:$AA,7,FALSE)," ",VLOOKUP(A1278,'ACCESS EXPORT'!$A:$AA,8,FALSE)))</f>
        <v>201 N PARK AVE SUITE 105 APOPKA FL 32703</v>
      </c>
      <c r="G1278" s="4" t="str">
        <f>UPPER(VLOOKUP($A1278,'ACCESS EXPORT'!$A:$AF,9,FALSE))</f>
        <v>ORANGE</v>
      </c>
      <c r="H1278" s="4" t="str">
        <f>_xlfn.IFNA(VLOOKUP($B1278,'ACCESS EXPORT'!$B:$J,9,FALSE),"")</f>
        <v>SW</v>
      </c>
      <c r="I1278" s="3" t="str">
        <f>CONCATENATE("(P)",VLOOKUP($A1278,'ACCESS EXPORT'!$A:$AF,11,FALSE)," (F)",VLOOKUP($A1278,'ACCESS EXPORT'!$A:$AF,29,FALSE))</f>
        <v>(P)(407) 889-1953 (F)(407) 303-0845</v>
      </c>
      <c r="J1278" s="4" t="str">
        <f>UPPER(VLOOKUP($A1278,'ACCESS EXPORT'!$A:$AF,12,FALSE))</f>
        <v>FAMILY MEDICINE</v>
      </c>
      <c r="K1278" s="4" t="str">
        <f>UPPER(VLOOKUP($A1278,'ACCESS EXPORT'!$A:$AF,13,FALSE))</f>
        <v>DEBORAH HAYWOOD</v>
      </c>
      <c r="L1278" s="3" t="str">
        <f>IF(AND(VLOOKUP(A1278,'ACCESS EXPORT'!A:AE,1,0),'ACCESS EXPORT'!N1278=""),UPPER(CONCATENATE('ACCESS EXPORT'!AE1278)),IF(VLOOKUP(A1278,'ACCESS EXPORT'!A:AE,1,0),UPPER(CONCATENATE('ACCESS EXPORT'!N1278," "&amp;CHAR(10),'ACCESS EXPORT'!AE1278))))</f>
        <v xml:space="preserve">BERNADETTE SILVERSTEIN 
</v>
      </c>
      <c r="M1278" s="4" t="str">
        <f>UPPER(VLOOKUP($A1278,'ACCESS EXPORT'!$A:$O,15,FALSE))</f>
        <v>MICHAEL SCHULZ (PM)</v>
      </c>
      <c r="N1278" s="4" t="str">
        <f ca="1">IF(AND('ACCESS EXPORT'!X1278="",'ACCESS EXPORT'!Y1278=""),IF('ACCESS EXPORT'!V1278&lt;&gt;"",(IF(TODAY()-'ACCESS EXPORT'!V1278&gt;=-60,UPPER(CONCATENATE(VLOOKUP(B1278,'ACCESS EXPORT'!$B:$P,15,FALSE),""&amp;CHAR(10)&amp;"(SEP",TEXT('ACCESS EXPORT'!V1278," MM/DD/YYY)"))),IF(TODAY()-'ACCESS EXPORT'!V1278&lt;0,UPPER(VLOOKUP(B1278,'ACCESS EXPORT'!$B:$P,15,FALSE)),UPPER(VLOOKUP(B1278,'ACCESS EXPORT'!$B:$P,15,FALSE))))),IF('ACCESS EXPORT'!U1278="",UPPER(VLOOKUP(B1278,'ACCESS EXPORT'!$B:$P,15,FALSE)),IF(TODAY()-'ACCESS EXPORT'!U1278&lt;=30,CONCATENATE(UPPER(VLOOKUP(B1278,'ACCESS EXPORT'!$B:$P,15,FALSE)),""&amp;CHAR(10)&amp;"(NEW",TEXT('ACCESS EXPORT'!U1278," MM/DD/YYY)")),IF(AND(TODAY()-'ACCESS EXPORT'!U1278&gt;30,TODAY()&gt;0),UPPER(VLOOKUP(B1278,'ACCESS EXPORT'!$B:$P,15,FALSE)))))),IF('ACCESS EXPORT'!Y1278&lt;&gt;"",UPPER(CONCATENATE(UPPER(VLOOKUP(B1278,'ACCESS EXPORT'!$B:$P,15,FALSE)),""&amp;CHAR(10)&amp;"(Transfer Out",TEXT('ACCESS EXPORT'!Y1278," MM/DD/YYY)"))),IF('ACCESS EXPORT'!X1278&lt;&gt;"",UPPER(CONCATENATE(UPPER(VLOOKUP(B1278,'ACCESS EXPORT'!$B:$P,15,FALSE)),""&amp;CHAR(10)&amp;"(Transfer In",TEXT('ACCESS EXPORT'!X1278," MM/DD/YYY)"))))))</f>
        <v>RINGENBERG, RAE E.</v>
      </c>
      <c r="O1278" s="4" t="str">
        <f>_xlfn.IFNA(VLOOKUP(B1278,'ACCESS EXPORT'!$B:$Q,16,FALSE),"")</f>
        <v>MD</v>
      </c>
      <c r="P1278" s="4" t="str">
        <f>_xlfn.IFNA(VLOOKUP(B1278,'ACCESS EXPORT'!B:W,22,FALSE),"-")</f>
        <v>1477500494</v>
      </c>
      <c r="Q1278" s="4" t="str">
        <f>_xlfn.IFNA(VLOOKUP(A1278,'ACCESS EXPORT'!$A:$AG,33,0),"-")</f>
        <v>Quamirah Denson</v>
      </c>
      <c r="R1278" s="4" t="str">
        <f>_xlfn.IFNA(VLOOKUP(A1278,'ACCESS EXPORT'!$A:$AH,34,0),"-")</f>
        <v>Cheri Benedeti</v>
      </c>
      <c r="S1278" s="4" t="str">
        <f>_xlfn.IFNA(VLOOKUP(A1278,'ACCESS EXPORT'!$A:$AI,35,0),"-")</f>
        <v>Anna Bachtis</v>
      </c>
      <c r="T1278" s="4" t="str">
        <f>_xlfn.IFNA(VLOOKUP(A1278,'ACCESS EXPORT'!$A:$AJ,36,0),"-")</f>
        <v>Andrew Davis</v>
      </c>
      <c r="U1278" s="4" t="str">
        <f>_xlfn.IFNA(VLOOKUP(A1278,'ACCESS EXPORT'!$A:$AK,37,0),"-")</f>
        <v>athena</v>
      </c>
      <c r="V1278" s="4" t="str">
        <f>_xlfn.IFNA(VLOOKUP(A1278,'ACCESS EXPORT'!$A:$AL,38,0),"-")</f>
        <v>FHMG_FM AND IM AT APOPKA</v>
      </c>
      <c r="W1278" s="4" t="str">
        <f>_xlfn.IFNA(VLOOKUP(A1278,'ACCESS EXPORT'!$A:$AM,39,0),"-")</f>
        <v/>
      </c>
      <c r="X1278" s="4" t="str">
        <f>_xlfn.IFNA(VLOOKUP(A1278,'ACCESS EXPORT'!$A:$AN,40,0),"-")</f>
        <v>Libia Villaquiran / Jenny Green</v>
      </c>
      <c r="Y1278" s="26" t="str">
        <f>_xlfn.IFNA(VLOOKUP(A1278,'ACCESS EXPORT'!A:AO,41,0),"")</f>
        <v>Karen Kundinger</v>
      </c>
      <c r="Z1278" s="26" t="str">
        <f>_xlfn.IFNA(VLOOKUP(A1278,'ACCESS EXPORT'!A:AP,42,0),"")</f>
        <v>Janice Scales</v>
      </c>
      <c r="AA1278" s="26" t="str">
        <f>_xlfn.IFNA(VLOOKUP(A1278,'ACCESS EXPORT'!A:AQ,43,0),"")</f>
        <v>Heather McComb</v>
      </c>
    </row>
    <row r="1279" spans="1:27" ht="75" x14ac:dyDescent="0.25">
      <c r="A1279" s="34">
        <v>277</v>
      </c>
      <c r="B1279">
        <v>1133</v>
      </c>
      <c r="C1279" s="7" t="str">
        <f ca="1">IFERROR(UPPER(IF(AND('ACCESS EXPORT'!AA1279="",'ACCESS EXPORT'!Z1279=""),VLOOKUP(A1279,'ACCESS EXPORT'!$A:$AF,32,FALSE),(IF('ACCESS EXPORT'!AA1279&lt;&gt;"",CONCATENATE(VLOOKUP(A1279,'ACCESS EXPORT'!$A:$AF,32,FALSE)," (Closed",TEXT('ACCESS EXPORT'!AA1279," MM/DD/YYY)")),IF(TODAY()&lt;(('ACCESS EXPORT'!Z1279)+30),CONCATENATE(VLOOKUP(A1279,'ACCESS EXPORT'!$A:$AF,32,FALSE)," (Opens",TEXT('ACCESS EXPORT'!Z1279," MM/DD/YYY)")),VLOOKUP(A1279,'ACCESS EXPORT'!$A:$AF,32,FALSE)))))),"-")</f>
        <v>ADVENTHEALTH MEDICAL GROUP FAMILY AND INTERNAL MEDICINE AT APOPKA</v>
      </c>
      <c r="D1279" s="3" t="str">
        <f ca="1">IFERROR(UPPER(IF(AND('ACCESS EXPORT'!AA1279="",'ACCESS EXPORT'!Z1279=""),VLOOKUP(A1279,'ACCESS EXPORT'!$A:$AF,28,FALSE),(IF('ACCESS EXPORT'!AA1279&lt;&gt;"",CONCATENATE(VLOOKUP(A1279,'ACCESS EXPORT'!$A:$AF,28,FALSE)," (Closed",TEXT('ACCESS EXPORT'!AA1279," MM/DD/YYY)")),IF(TODAY()&lt;(('ACCESS EXPORT'!Z1279)+30),CONCATENATE(VLOOKUP(A1279,'ACCESS EXPORT'!$A:$AF,28,FALSE)," (Opens",TEXT('ACCESS EXPORT'!Z1279," MM/DD/YYY)")),VLOOKUP(A1279,'ACCESS EXPORT'!$A:$AF,28,FALSE)))))),"-")</f>
        <v>WHOLE HEALTH FAMILY MEDICINE</v>
      </c>
      <c r="E1279" s="3" t="str">
        <f>VLOOKUP($A1279,'ACCESS EXPORT'!$A:$AF,3,FALSE)</f>
        <v>8490</v>
      </c>
      <c r="F1279" s="3" t="str">
        <f>UPPER(CONCATENATE(VLOOKUP(A1279,'ACCESS EXPORT'!$A:$AF,4,FALSE)," ",VLOOKUP(A1279,'ACCESS EXPORT'!$A:$AF,5,FALSE)," ",VLOOKUP(A1279,'ACCESS EXPORT'!$A:$AF,6,FALSE)," ",VLOOKUP(A1279,'ACCESS EXPORT'!$A:$AA,7,FALSE)," ",VLOOKUP(A1279,'ACCESS EXPORT'!$A:$AA,8,FALSE)))</f>
        <v>201 N PARK AVE SUITE 105 APOPKA FL 32703</v>
      </c>
      <c r="G1279" s="4" t="str">
        <f>UPPER(VLOOKUP($A1279,'ACCESS EXPORT'!$A:$AF,9,FALSE))</f>
        <v>ORANGE</v>
      </c>
      <c r="H1279" s="4" t="str">
        <f>_xlfn.IFNA(VLOOKUP($B1279,'ACCESS EXPORT'!$B:$J,9,FALSE),"")</f>
        <v>SW</v>
      </c>
      <c r="I1279" s="3" t="str">
        <f>CONCATENATE("(P)",VLOOKUP($A1279,'ACCESS EXPORT'!$A:$AF,11,FALSE)," (F)",VLOOKUP($A1279,'ACCESS EXPORT'!$A:$AF,29,FALSE))</f>
        <v>(P)(407) 889-1953 (F)(407) 303-0845</v>
      </c>
      <c r="J1279" s="4" t="str">
        <f>UPPER(VLOOKUP($A1279,'ACCESS EXPORT'!$A:$AF,12,FALSE))</f>
        <v>FAMILY MEDICINE</v>
      </c>
      <c r="K1279" s="4" t="str">
        <f>UPPER(VLOOKUP($A1279,'ACCESS EXPORT'!$A:$AF,13,FALSE))</f>
        <v>DEBORAH HAYWOOD</v>
      </c>
      <c r="L1279" s="3" t="str">
        <f>IF(AND(VLOOKUP(A1279,'ACCESS EXPORT'!A:AE,1,0),'ACCESS EXPORT'!N1279=""),UPPER(CONCATENATE('ACCESS EXPORT'!AE1279)),IF(VLOOKUP(A1279,'ACCESS EXPORT'!A:AE,1,0),UPPER(CONCATENATE('ACCESS EXPORT'!N1279," "&amp;CHAR(10),'ACCESS EXPORT'!AE1279))))</f>
        <v xml:space="preserve">BERNADETTE SILVERSTEIN 
</v>
      </c>
      <c r="M1279" s="4" t="str">
        <f>UPPER(VLOOKUP($A1279,'ACCESS EXPORT'!$A:$O,15,FALSE))</f>
        <v>MICHAEL SCHULZ (PM)</v>
      </c>
      <c r="N1279" s="4" t="str">
        <f ca="1">IF(AND('ACCESS EXPORT'!X1279="",'ACCESS EXPORT'!Y1279=""),IF('ACCESS EXPORT'!V1279&lt;&gt;"",(IF(TODAY()-'ACCESS EXPORT'!V1279&gt;=-60,UPPER(CONCATENATE(VLOOKUP(B1279,'ACCESS EXPORT'!$B:$P,15,FALSE),""&amp;CHAR(10)&amp;"(SEP",TEXT('ACCESS EXPORT'!V1279," MM/DD/YYY)"))),IF(TODAY()-'ACCESS EXPORT'!V1279&lt;0,UPPER(VLOOKUP(B1279,'ACCESS EXPORT'!$B:$P,15,FALSE)),UPPER(VLOOKUP(B1279,'ACCESS EXPORT'!$B:$P,15,FALSE))))),IF('ACCESS EXPORT'!U1279="",UPPER(VLOOKUP(B1279,'ACCESS EXPORT'!$B:$P,15,FALSE)),IF(TODAY()-'ACCESS EXPORT'!U1279&lt;=30,CONCATENATE(UPPER(VLOOKUP(B1279,'ACCESS EXPORT'!$B:$P,15,FALSE)),""&amp;CHAR(10)&amp;"(NEW",TEXT('ACCESS EXPORT'!U1279," MM/DD/YYY)")),IF(AND(TODAY()-'ACCESS EXPORT'!U1279&gt;30,TODAY()&gt;0),UPPER(VLOOKUP(B1279,'ACCESS EXPORT'!$B:$P,15,FALSE)))))),IF('ACCESS EXPORT'!Y1279&lt;&gt;"",UPPER(CONCATENATE(UPPER(VLOOKUP(B1279,'ACCESS EXPORT'!$B:$P,15,FALSE)),""&amp;CHAR(10)&amp;"(Transfer Out",TEXT('ACCESS EXPORT'!Y1279," MM/DD/YYY)"))),IF('ACCESS EXPORT'!X1279&lt;&gt;"",UPPER(CONCATENATE(UPPER(VLOOKUP(B1279,'ACCESS EXPORT'!$B:$P,15,FALSE)),""&amp;CHAR(10)&amp;"(Transfer In",TEXT('ACCESS EXPORT'!X1279," MM/DD/YYY)"))))))</f>
        <v>ACOSTA, IRMA C.</v>
      </c>
      <c r="O1279" s="4" t="str">
        <f>_xlfn.IFNA(VLOOKUP(B1279,'ACCESS EXPORT'!$B:$Q,16,FALSE),"")</f>
        <v>PA-C</v>
      </c>
      <c r="P1279" s="4" t="str">
        <f>_xlfn.IFNA(VLOOKUP(B1279,'ACCESS EXPORT'!B:W,22,FALSE),"-")</f>
        <v>1386036150</v>
      </c>
      <c r="Q1279" s="4" t="str">
        <f>_xlfn.IFNA(VLOOKUP(A1279,'ACCESS EXPORT'!$A:$AG,33,0),"-")</f>
        <v>Quamirah Denson</v>
      </c>
      <c r="R1279" s="4" t="str">
        <f>_xlfn.IFNA(VLOOKUP(A1279,'ACCESS EXPORT'!$A:$AH,34,0),"-")</f>
        <v>Cheri Benedeti</v>
      </c>
      <c r="S1279" s="4" t="str">
        <f>_xlfn.IFNA(VLOOKUP(A1279,'ACCESS EXPORT'!$A:$AI,35,0),"-")</f>
        <v>Anna Bachtis</v>
      </c>
      <c r="T1279" s="4" t="str">
        <f>_xlfn.IFNA(VLOOKUP(A1279,'ACCESS EXPORT'!$A:$AJ,36,0),"-")</f>
        <v>Andrew Davis</v>
      </c>
      <c r="U1279" s="4" t="str">
        <f>_xlfn.IFNA(VLOOKUP(A1279,'ACCESS EXPORT'!$A:$AK,37,0),"-")</f>
        <v>athena</v>
      </c>
      <c r="V1279" s="4" t="str">
        <f>_xlfn.IFNA(VLOOKUP(A1279,'ACCESS EXPORT'!$A:$AL,38,0),"-")</f>
        <v>FHMG_FM AND IM AT APOPKA</v>
      </c>
      <c r="W1279" s="4" t="str">
        <f>_xlfn.IFNA(VLOOKUP(A1279,'ACCESS EXPORT'!$A:$AM,39,0),"-")</f>
        <v/>
      </c>
      <c r="X1279" s="4" t="str">
        <f>_xlfn.IFNA(VLOOKUP(A1279,'ACCESS EXPORT'!$A:$AN,40,0),"-")</f>
        <v>Libia Villaquiran / Jenny Green</v>
      </c>
      <c r="Y1279" s="26" t="str">
        <f>_xlfn.IFNA(VLOOKUP(A1279,'ACCESS EXPORT'!A:AO,41,0),"")</f>
        <v>Karen Kundinger</v>
      </c>
      <c r="Z1279" s="26" t="str">
        <f>_xlfn.IFNA(VLOOKUP(A1279,'ACCESS EXPORT'!A:AP,42,0),"")</f>
        <v>Janice Scales</v>
      </c>
      <c r="AA1279" s="26" t="str">
        <f>_xlfn.IFNA(VLOOKUP(A1279,'ACCESS EXPORT'!A:AQ,43,0),"")</f>
        <v>Heather McComb</v>
      </c>
    </row>
    <row r="1280" spans="1:27" ht="75" x14ac:dyDescent="0.25">
      <c r="A1280" s="34">
        <v>277</v>
      </c>
      <c r="B1280">
        <v>1734</v>
      </c>
      <c r="C1280" s="7" t="str">
        <f ca="1">IFERROR(UPPER(IF(AND('ACCESS EXPORT'!AA1280="",'ACCESS EXPORT'!Z1280=""),VLOOKUP(A1280,'ACCESS EXPORT'!$A:$AF,32,FALSE),(IF('ACCESS EXPORT'!AA1280&lt;&gt;"",CONCATENATE(VLOOKUP(A1280,'ACCESS EXPORT'!$A:$AF,32,FALSE)," (Closed",TEXT('ACCESS EXPORT'!AA1280," MM/DD/YYY)")),IF(TODAY()&lt;(('ACCESS EXPORT'!Z1280)+30),CONCATENATE(VLOOKUP(A1280,'ACCESS EXPORT'!$A:$AF,32,FALSE)," (Opens",TEXT('ACCESS EXPORT'!Z1280," MM/DD/YYY)")),VLOOKUP(A1280,'ACCESS EXPORT'!$A:$AF,32,FALSE)))))),"-")</f>
        <v>ADVENTHEALTH MEDICAL GROUP FAMILY AND INTERNAL MEDICINE AT APOPKA</v>
      </c>
      <c r="D1280" s="3" t="str">
        <f ca="1">IFERROR(UPPER(IF(AND('ACCESS EXPORT'!AA1280="",'ACCESS EXPORT'!Z1280=""),VLOOKUP(A1280,'ACCESS EXPORT'!$A:$AF,28,FALSE),(IF('ACCESS EXPORT'!AA1280&lt;&gt;"",CONCATENATE(VLOOKUP(A1280,'ACCESS EXPORT'!$A:$AF,28,FALSE)," (Closed",TEXT('ACCESS EXPORT'!AA1280," MM/DD/YYY)")),IF(TODAY()&lt;(('ACCESS EXPORT'!Z1280)+30),CONCATENATE(VLOOKUP(A1280,'ACCESS EXPORT'!$A:$AF,28,FALSE)," (Opens",TEXT('ACCESS EXPORT'!Z1280," MM/DD/YYY)")),VLOOKUP(A1280,'ACCESS EXPORT'!$A:$AF,28,FALSE)))))),"-")</f>
        <v>WHOLE HEALTH FAMILY MEDICINE</v>
      </c>
      <c r="E1280" s="3" t="str">
        <f>VLOOKUP($A1280,'ACCESS EXPORT'!$A:$AF,3,FALSE)</f>
        <v>8490</v>
      </c>
      <c r="F1280" s="3" t="str">
        <f>UPPER(CONCATENATE(VLOOKUP(A1280,'ACCESS EXPORT'!$A:$AF,4,FALSE)," ",VLOOKUP(A1280,'ACCESS EXPORT'!$A:$AF,5,FALSE)," ",VLOOKUP(A1280,'ACCESS EXPORT'!$A:$AF,6,FALSE)," ",VLOOKUP(A1280,'ACCESS EXPORT'!$A:$AA,7,FALSE)," ",VLOOKUP(A1280,'ACCESS EXPORT'!$A:$AA,8,FALSE)))</f>
        <v>201 N PARK AVE SUITE 105 APOPKA FL 32703</v>
      </c>
      <c r="G1280" s="4" t="str">
        <f>UPPER(VLOOKUP($A1280,'ACCESS EXPORT'!$A:$AF,9,FALSE))</f>
        <v>ORANGE</v>
      </c>
      <c r="H1280" s="4" t="str">
        <f>_xlfn.IFNA(VLOOKUP($B1280,'ACCESS EXPORT'!$B:$J,9,FALSE),"")</f>
        <v>SW</v>
      </c>
      <c r="I1280" s="3" t="str">
        <f>CONCATENATE("(P)",VLOOKUP($A1280,'ACCESS EXPORT'!$A:$AF,11,FALSE)," (F)",VLOOKUP($A1280,'ACCESS EXPORT'!$A:$AF,29,FALSE))</f>
        <v>(P)(407) 889-1953 (F)(407) 303-0845</v>
      </c>
      <c r="J1280" s="4" t="str">
        <f>UPPER(VLOOKUP($A1280,'ACCESS EXPORT'!$A:$AF,12,FALSE))</f>
        <v>FAMILY MEDICINE</v>
      </c>
      <c r="K1280" s="4" t="str">
        <f>UPPER(VLOOKUP($A1280,'ACCESS EXPORT'!$A:$AF,13,FALSE))</f>
        <v>DEBORAH HAYWOOD</v>
      </c>
      <c r="L1280" s="3" t="str">
        <f>IF(AND(VLOOKUP(A1280,'ACCESS EXPORT'!A:AE,1,0),'ACCESS EXPORT'!N1280=""),UPPER(CONCATENATE('ACCESS EXPORT'!AE1280)),IF(VLOOKUP(A1280,'ACCESS EXPORT'!A:AE,1,0),UPPER(CONCATENATE('ACCESS EXPORT'!N1280," "&amp;CHAR(10),'ACCESS EXPORT'!AE1280))))</f>
        <v xml:space="preserve">BERNADETTE SILVERSTEIN 
</v>
      </c>
      <c r="M1280" s="4" t="str">
        <f>UPPER(VLOOKUP($A1280,'ACCESS EXPORT'!$A:$O,15,FALSE))</f>
        <v>MICHAEL SCHULZ (PM)</v>
      </c>
      <c r="N1280" s="4" t="str">
        <f ca="1">IF(AND('ACCESS EXPORT'!X1280="",'ACCESS EXPORT'!Y1280=""),IF('ACCESS EXPORT'!V1280&lt;&gt;"",(IF(TODAY()-'ACCESS EXPORT'!V1280&gt;=-60,UPPER(CONCATENATE(VLOOKUP(B1280,'ACCESS EXPORT'!$B:$P,15,FALSE),""&amp;CHAR(10)&amp;"(SEP",TEXT('ACCESS EXPORT'!V1280," MM/DD/YYY)"))),IF(TODAY()-'ACCESS EXPORT'!V1280&lt;0,UPPER(VLOOKUP(B1280,'ACCESS EXPORT'!$B:$P,15,FALSE)),UPPER(VLOOKUP(B1280,'ACCESS EXPORT'!$B:$P,15,FALSE))))),IF('ACCESS EXPORT'!U1280="",UPPER(VLOOKUP(B1280,'ACCESS EXPORT'!$B:$P,15,FALSE)),IF(TODAY()-'ACCESS EXPORT'!U1280&lt;=30,CONCATENATE(UPPER(VLOOKUP(B1280,'ACCESS EXPORT'!$B:$P,15,FALSE)),""&amp;CHAR(10)&amp;"(NEW",TEXT('ACCESS EXPORT'!U1280," MM/DD/YYY)")),IF(AND(TODAY()-'ACCESS EXPORT'!U1280&gt;30,TODAY()&gt;0),UPPER(VLOOKUP(B1280,'ACCESS EXPORT'!$B:$P,15,FALSE)))))),IF('ACCESS EXPORT'!Y1280&lt;&gt;"",UPPER(CONCATENATE(UPPER(VLOOKUP(B1280,'ACCESS EXPORT'!$B:$P,15,FALSE)),""&amp;CHAR(10)&amp;"(Transfer Out",TEXT('ACCESS EXPORT'!Y1280," MM/DD/YYY)"))),IF('ACCESS EXPORT'!X1280&lt;&gt;"",UPPER(CONCATENATE(UPPER(VLOOKUP(B1280,'ACCESS EXPORT'!$B:$P,15,FALSE)),""&amp;CHAR(10)&amp;"(Transfer In",TEXT('ACCESS EXPORT'!X1280," MM/DD/YYY)"))))))</f>
        <v>JOHNSON, IVONNE</v>
      </c>
      <c r="O1280" s="4" t="str">
        <f>_xlfn.IFNA(VLOOKUP(B1280,'ACCESS EXPORT'!$B:$Q,16,FALSE),"")</f>
        <v>APRN</v>
      </c>
      <c r="P1280" s="4" t="str">
        <f>_xlfn.IFNA(VLOOKUP(B1280,'ACCESS EXPORT'!B:W,22,FALSE),"-")</f>
        <v>1407899412</v>
      </c>
      <c r="Q1280" s="4" t="str">
        <f>_xlfn.IFNA(VLOOKUP(A1280,'ACCESS EXPORT'!$A:$AG,33,0),"-")</f>
        <v>Quamirah Denson</v>
      </c>
      <c r="R1280" s="4" t="str">
        <f>_xlfn.IFNA(VLOOKUP(A1280,'ACCESS EXPORT'!$A:$AH,34,0),"-")</f>
        <v>Cheri Benedeti</v>
      </c>
      <c r="S1280" s="4" t="str">
        <f>_xlfn.IFNA(VLOOKUP(A1280,'ACCESS EXPORT'!$A:$AI,35,0),"-")</f>
        <v>Anna Bachtis</v>
      </c>
      <c r="T1280" s="4" t="str">
        <f>_xlfn.IFNA(VLOOKUP(A1280,'ACCESS EXPORT'!$A:$AJ,36,0),"-")</f>
        <v>Andrew Davis</v>
      </c>
      <c r="U1280" s="4" t="str">
        <f>_xlfn.IFNA(VLOOKUP(A1280,'ACCESS EXPORT'!$A:$AK,37,0),"-")</f>
        <v>athena</v>
      </c>
      <c r="V1280" s="4" t="str">
        <f>_xlfn.IFNA(VLOOKUP(A1280,'ACCESS EXPORT'!$A:$AL,38,0),"-")</f>
        <v>FHMG_FM AND IM AT APOPKA</v>
      </c>
      <c r="W1280" s="4" t="str">
        <f>_xlfn.IFNA(VLOOKUP(A1280,'ACCESS EXPORT'!$A:$AM,39,0),"-")</f>
        <v/>
      </c>
      <c r="X1280" s="4" t="str">
        <f>_xlfn.IFNA(VLOOKUP(A1280,'ACCESS EXPORT'!$A:$AN,40,0),"-")</f>
        <v>Libia Villaquiran / Jenny Green</v>
      </c>
      <c r="Y1280" s="26" t="str">
        <f>_xlfn.IFNA(VLOOKUP(A1280,'ACCESS EXPORT'!A:AO,41,0),"")</f>
        <v>Karen Kundinger</v>
      </c>
      <c r="Z1280" s="26" t="str">
        <f>_xlfn.IFNA(VLOOKUP(A1280,'ACCESS EXPORT'!A:AP,42,0),"")</f>
        <v>Janice Scales</v>
      </c>
      <c r="AA1280" s="26" t="str">
        <f>_xlfn.IFNA(VLOOKUP(A1280,'ACCESS EXPORT'!A:AQ,43,0),"")</f>
        <v>Heather McComb</v>
      </c>
    </row>
    <row r="1281" spans="1:27" ht="75" x14ac:dyDescent="0.25">
      <c r="A1281" s="34">
        <v>277</v>
      </c>
      <c r="B1281">
        <v>2238</v>
      </c>
      <c r="C1281" s="7" t="str">
        <f ca="1">IFERROR(UPPER(IF(AND('ACCESS EXPORT'!AA1281="",'ACCESS EXPORT'!Z1281=""),VLOOKUP(A1281,'ACCESS EXPORT'!$A:$AF,32,FALSE),(IF('ACCESS EXPORT'!AA1281&lt;&gt;"",CONCATENATE(VLOOKUP(A1281,'ACCESS EXPORT'!$A:$AF,32,FALSE)," (Closed",TEXT('ACCESS EXPORT'!AA1281," MM/DD/YYY)")),IF(TODAY()&lt;(('ACCESS EXPORT'!Z1281)+30),CONCATENATE(VLOOKUP(A1281,'ACCESS EXPORT'!$A:$AF,32,FALSE)," (Opens",TEXT('ACCESS EXPORT'!Z1281," MM/DD/YYY)")),VLOOKUP(A1281,'ACCESS EXPORT'!$A:$AF,32,FALSE)))))),"-")</f>
        <v>ADVENTHEALTH MEDICAL GROUP FAMILY AND INTERNAL MEDICINE AT APOPKA</v>
      </c>
      <c r="D1281" s="3" t="str">
        <f ca="1">IFERROR(UPPER(IF(AND('ACCESS EXPORT'!AA1281="",'ACCESS EXPORT'!Z1281=""),VLOOKUP(A1281,'ACCESS EXPORT'!$A:$AF,28,FALSE),(IF('ACCESS EXPORT'!AA1281&lt;&gt;"",CONCATENATE(VLOOKUP(A1281,'ACCESS EXPORT'!$A:$AF,28,FALSE)," (Closed",TEXT('ACCESS EXPORT'!AA1281," MM/DD/YYY)")),IF(TODAY()&lt;(('ACCESS EXPORT'!Z1281)+30),CONCATENATE(VLOOKUP(A1281,'ACCESS EXPORT'!$A:$AF,28,FALSE)," (Opens",TEXT('ACCESS EXPORT'!Z1281," MM/DD/YYY)")),VLOOKUP(A1281,'ACCESS EXPORT'!$A:$AF,28,FALSE)))))),"-")</f>
        <v>WHOLE HEALTH FAMILY MEDICINE</v>
      </c>
      <c r="E1281" s="3" t="str">
        <f>VLOOKUP($A1281,'ACCESS EXPORT'!$A:$AF,3,FALSE)</f>
        <v>8490</v>
      </c>
      <c r="F1281" s="3" t="str">
        <f>UPPER(CONCATENATE(VLOOKUP(A1281,'ACCESS EXPORT'!$A:$AF,4,FALSE)," ",VLOOKUP(A1281,'ACCESS EXPORT'!$A:$AF,5,FALSE)," ",VLOOKUP(A1281,'ACCESS EXPORT'!$A:$AF,6,FALSE)," ",VLOOKUP(A1281,'ACCESS EXPORT'!$A:$AA,7,FALSE)," ",VLOOKUP(A1281,'ACCESS EXPORT'!$A:$AA,8,FALSE)))</f>
        <v>201 N PARK AVE SUITE 105 APOPKA FL 32703</v>
      </c>
      <c r="G1281" s="4" t="str">
        <f>UPPER(VLOOKUP($A1281,'ACCESS EXPORT'!$A:$AF,9,FALSE))</f>
        <v>ORANGE</v>
      </c>
      <c r="H1281" s="4" t="str">
        <f>_xlfn.IFNA(VLOOKUP($B1281,'ACCESS EXPORT'!$B:$J,9,FALSE),"")</f>
        <v>SW</v>
      </c>
      <c r="I1281" s="3" t="str">
        <f>CONCATENATE("(P)",VLOOKUP($A1281,'ACCESS EXPORT'!$A:$AF,11,FALSE)," (F)",VLOOKUP($A1281,'ACCESS EXPORT'!$A:$AF,29,FALSE))</f>
        <v>(P)(407) 889-1953 (F)(407) 303-0845</v>
      </c>
      <c r="J1281" s="4" t="str">
        <f>UPPER(VLOOKUP($A1281,'ACCESS EXPORT'!$A:$AF,12,FALSE))</f>
        <v>FAMILY MEDICINE</v>
      </c>
      <c r="K1281" s="4" t="str">
        <f>UPPER(VLOOKUP($A1281,'ACCESS EXPORT'!$A:$AF,13,FALSE))</f>
        <v>DEBORAH HAYWOOD</v>
      </c>
      <c r="L1281" s="3" t="str">
        <f>IF(AND(VLOOKUP(A1281,'ACCESS EXPORT'!A:AE,1,0),'ACCESS EXPORT'!N1281=""),UPPER(CONCATENATE('ACCESS EXPORT'!AE1281)),IF(VLOOKUP(A1281,'ACCESS EXPORT'!A:AE,1,0),UPPER(CONCATENATE('ACCESS EXPORT'!N1281," "&amp;CHAR(10),'ACCESS EXPORT'!AE1281))))</f>
        <v xml:space="preserve">BERNADETTE SILVERSTEIN 
</v>
      </c>
      <c r="M1281" s="4" t="str">
        <f>UPPER(VLOOKUP($A1281,'ACCESS EXPORT'!$A:$O,15,FALSE))</f>
        <v>MICHAEL SCHULZ (PM)</v>
      </c>
      <c r="N1281" s="4" t="str">
        <f ca="1">IF(AND('ACCESS EXPORT'!X1281="",'ACCESS EXPORT'!Y1281=""),IF('ACCESS EXPORT'!V1281&lt;&gt;"",(IF(TODAY()-'ACCESS EXPORT'!V1281&gt;=-60,UPPER(CONCATENATE(VLOOKUP(B1281,'ACCESS EXPORT'!$B:$P,15,FALSE),""&amp;CHAR(10)&amp;"(SEP",TEXT('ACCESS EXPORT'!V1281," MM/DD/YYY)"))),IF(TODAY()-'ACCESS EXPORT'!V1281&lt;0,UPPER(VLOOKUP(B1281,'ACCESS EXPORT'!$B:$P,15,FALSE)),UPPER(VLOOKUP(B1281,'ACCESS EXPORT'!$B:$P,15,FALSE))))),IF('ACCESS EXPORT'!U1281="",UPPER(VLOOKUP(B1281,'ACCESS EXPORT'!$B:$P,15,FALSE)),IF(TODAY()-'ACCESS EXPORT'!U1281&lt;=30,CONCATENATE(UPPER(VLOOKUP(B1281,'ACCESS EXPORT'!$B:$P,15,FALSE)),""&amp;CHAR(10)&amp;"(NEW",TEXT('ACCESS EXPORT'!U1281," MM/DD/YYY)")),IF(AND(TODAY()-'ACCESS EXPORT'!U1281&gt;30,TODAY()&gt;0),UPPER(VLOOKUP(B1281,'ACCESS EXPORT'!$B:$P,15,FALSE)))))),IF('ACCESS EXPORT'!Y1281&lt;&gt;"",UPPER(CONCATENATE(UPPER(VLOOKUP(B1281,'ACCESS EXPORT'!$B:$P,15,FALSE)),""&amp;CHAR(10)&amp;"(Transfer Out",TEXT('ACCESS EXPORT'!Y1281," MM/DD/YYY)"))),IF('ACCESS EXPORT'!X1281&lt;&gt;"",UPPER(CONCATENATE(UPPER(VLOOKUP(B1281,'ACCESS EXPORT'!$B:$P,15,FALSE)),""&amp;CHAR(10)&amp;"(Transfer In",TEXT('ACCESS EXPORT'!X1281," MM/DD/YYY)"))))))</f>
        <v>HEO, JAE</v>
      </c>
      <c r="O1281" s="4" t="str">
        <f>_xlfn.IFNA(VLOOKUP(B1281,'ACCESS EXPORT'!$B:$Q,16,FALSE),"")</f>
        <v>PA-C</v>
      </c>
      <c r="P1281" s="4" t="str">
        <f>_xlfn.IFNA(VLOOKUP(B1281,'ACCESS EXPORT'!B:W,22,FALSE),"-")</f>
        <v>1730625443</v>
      </c>
      <c r="Q1281" s="4" t="str">
        <f>_xlfn.IFNA(VLOOKUP(A1281,'ACCESS EXPORT'!$A:$AG,33,0),"-")</f>
        <v>Quamirah Denson</v>
      </c>
      <c r="R1281" s="4" t="str">
        <f>_xlfn.IFNA(VLOOKUP(A1281,'ACCESS EXPORT'!$A:$AH,34,0),"-")</f>
        <v>Cheri Benedeti</v>
      </c>
      <c r="S1281" s="4" t="str">
        <f>_xlfn.IFNA(VLOOKUP(A1281,'ACCESS EXPORT'!$A:$AI,35,0),"-")</f>
        <v>Anna Bachtis</v>
      </c>
      <c r="T1281" s="4" t="str">
        <f>_xlfn.IFNA(VLOOKUP(A1281,'ACCESS EXPORT'!$A:$AJ,36,0),"-")</f>
        <v>Andrew Davis</v>
      </c>
      <c r="U1281" s="4" t="str">
        <f>_xlfn.IFNA(VLOOKUP(A1281,'ACCESS EXPORT'!$A:$AK,37,0),"-")</f>
        <v>athena</v>
      </c>
      <c r="V1281" s="4" t="str">
        <f>_xlfn.IFNA(VLOOKUP(A1281,'ACCESS EXPORT'!$A:$AL,38,0),"-")</f>
        <v>FHMG_FM AND IM AT APOPKA</v>
      </c>
      <c r="W1281" s="4" t="str">
        <f>_xlfn.IFNA(VLOOKUP(A1281,'ACCESS EXPORT'!$A:$AM,39,0),"-")</f>
        <v/>
      </c>
      <c r="X1281" s="4" t="str">
        <f>_xlfn.IFNA(VLOOKUP(A1281,'ACCESS EXPORT'!$A:$AN,40,0),"-")</f>
        <v>Libia Villaquiran / Jenny Green</v>
      </c>
      <c r="Y1281" s="26" t="str">
        <f>_xlfn.IFNA(VLOOKUP(A1281,'ACCESS EXPORT'!A:AO,41,0),"")</f>
        <v>Karen Kundinger</v>
      </c>
      <c r="Z1281" s="26" t="str">
        <f>_xlfn.IFNA(VLOOKUP(A1281,'ACCESS EXPORT'!A:AP,42,0),"")</f>
        <v>Janice Scales</v>
      </c>
      <c r="AA1281" s="26" t="str">
        <f>_xlfn.IFNA(VLOOKUP(A1281,'ACCESS EXPORT'!A:AQ,43,0),"")</f>
        <v>Heather McComb</v>
      </c>
    </row>
    <row r="1282" spans="1:27" ht="75" x14ac:dyDescent="0.25">
      <c r="A1282" s="34">
        <v>277</v>
      </c>
      <c r="B1282">
        <v>1850</v>
      </c>
      <c r="C1282" s="7" t="str">
        <f ca="1">IFERROR(UPPER(IF(AND('ACCESS EXPORT'!AA1282="",'ACCESS EXPORT'!Z1282=""),VLOOKUP(A1282,'ACCESS EXPORT'!$A:$AF,32,FALSE),(IF('ACCESS EXPORT'!AA1282&lt;&gt;"",CONCATENATE(VLOOKUP(A1282,'ACCESS EXPORT'!$A:$AF,32,FALSE)," (Closed",TEXT('ACCESS EXPORT'!AA1282," MM/DD/YYY)")),IF(TODAY()&lt;(('ACCESS EXPORT'!Z1282)+30),CONCATENATE(VLOOKUP(A1282,'ACCESS EXPORT'!$A:$AF,32,FALSE)," (Opens",TEXT('ACCESS EXPORT'!Z1282," MM/DD/YYY)")),VLOOKUP(A1282,'ACCESS EXPORT'!$A:$AF,32,FALSE)))))),"-")</f>
        <v>ADVENTHEALTH MEDICAL GROUP FAMILY AND INTERNAL MEDICINE AT APOPKA</v>
      </c>
      <c r="D1282" s="3" t="str">
        <f ca="1">IFERROR(UPPER(IF(AND('ACCESS EXPORT'!AA1282="",'ACCESS EXPORT'!Z1282=""),VLOOKUP(A1282,'ACCESS EXPORT'!$A:$AF,28,FALSE),(IF('ACCESS EXPORT'!AA1282&lt;&gt;"",CONCATENATE(VLOOKUP(A1282,'ACCESS EXPORT'!$A:$AF,28,FALSE)," (Closed",TEXT('ACCESS EXPORT'!AA1282," MM/DD/YYY)")),IF(TODAY()&lt;(('ACCESS EXPORT'!Z1282)+30),CONCATENATE(VLOOKUP(A1282,'ACCESS EXPORT'!$A:$AF,28,FALSE)," (Opens",TEXT('ACCESS EXPORT'!Z1282," MM/DD/YYY)")),VLOOKUP(A1282,'ACCESS EXPORT'!$A:$AF,28,FALSE)))))),"-")</f>
        <v>WHOLE HEALTH FAMILY MEDICINE</v>
      </c>
      <c r="E1282" s="3" t="str">
        <f>VLOOKUP($A1282,'ACCESS EXPORT'!$A:$AF,3,FALSE)</f>
        <v>8490</v>
      </c>
      <c r="F1282" s="3" t="str">
        <f>UPPER(CONCATENATE(VLOOKUP(A1282,'ACCESS EXPORT'!$A:$AF,4,FALSE)," ",VLOOKUP(A1282,'ACCESS EXPORT'!$A:$AF,5,FALSE)," ",VLOOKUP(A1282,'ACCESS EXPORT'!$A:$AF,6,FALSE)," ",VLOOKUP(A1282,'ACCESS EXPORT'!$A:$AA,7,FALSE)," ",VLOOKUP(A1282,'ACCESS EXPORT'!$A:$AA,8,FALSE)))</f>
        <v>201 N PARK AVE SUITE 105 APOPKA FL 32703</v>
      </c>
      <c r="G1282" s="4" t="str">
        <f>UPPER(VLOOKUP($A1282,'ACCESS EXPORT'!$A:$AF,9,FALSE))</f>
        <v>ORANGE</v>
      </c>
      <c r="H1282" s="4" t="str">
        <f>_xlfn.IFNA(VLOOKUP($B1282,'ACCESS EXPORT'!$B:$J,9,FALSE),"")</f>
        <v>SW</v>
      </c>
      <c r="I1282" s="3" t="str">
        <f>CONCATENATE("(P)",VLOOKUP($A1282,'ACCESS EXPORT'!$A:$AF,11,FALSE)," (F)",VLOOKUP($A1282,'ACCESS EXPORT'!$A:$AF,29,FALSE))</f>
        <v>(P)(407) 889-1953 (F)(407) 303-0845</v>
      </c>
      <c r="J1282" s="4" t="str">
        <f>UPPER(VLOOKUP($A1282,'ACCESS EXPORT'!$A:$AF,12,FALSE))</f>
        <v>FAMILY MEDICINE</v>
      </c>
      <c r="K1282" s="4" t="str">
        <f>UPPER(VLOOKUP($A1282,'ACCESS EXPORT'!$A:$AF,13,FALSE))</f>
        <v>DEBORAH HAYWOOD</v>
      </c>
      <c r="L1282" s="3" t="str">
        <f>IF(AND(VLOOKUP(A1282,'ACCESS EXPORT'!A:AE,1,0),'ACCESS EXPORT'!N1282=""),UPPER(CONCATENATE('ACCESS EXPORT'!AE1282)),IF(VLOOKUP(A1282,'ACCESS EXPORT'!A:AE,1,0),UPPER(CONCATENATE('ACCESS EXPORT'!N1282," "&amp;CHAR(10),'ACCESS EXPORT'!AE1282))))</f>
        <v xml:space="preserve">BERNADETTE SILVERSTEIN 
</v>
      </c>
      <c r="M1282" s="4" t="str">
        <f>UPPER(VLOOKUP($A1282,'ACCESS EXPORT'!$A:$O,15,FALSE))</f>
        <v>MICHAEL SCHULZ (PM)</v>
      </c>
      <c r="N1282" s="4" t="str">
        <f ca="1">IF(AND('ACCESS EXPORT'!X1282="",'ACCESS EXPORT'!Y1282=""),IF('ACCESS EXPORT'!V1282&lt;&gt;"",(IF(TODAY()-'ACCESS EXPORT'!V1282&gt;=-60,UPPER(CONCATENATE(VLOOKUP(B1282,'ACCESS EXPORT'!$B:$P,15,FALSE),""&amp;CHAR(10)&amp;"(SEP",TEXT('ACCESS EXPORT'!V1282," MM/DD/YYY)"))),IF(TODAY()-'ACCESS EXPORT'!V1282&lt;0,UPPER(VLOOKUP(B1282,'ACCESS EXPORT'!$B:$P,15,FALSE)),UPPER(VLOOKUP(B1282,'ACCESS EXPORT'!$B:$P,15,FALSE))))),IF('ACCESS EXPORT'!U1282="",UPPER(VLOOKUP(B1282,'ACCESS EXPORT'!$B:$P,15,FALSE)),IF(TODAY()-'ACCESS EXPORT'!U1282&lt;=30,CONCATENATE(UPPER(VLOOKUP(B1282,'ACCESS EXPORT'!$B:$P,15,FALSE)),""&amp;CHAR(10)&amp;"(NEW",TEXT('ACCESS EXPORT'!U1282," MM/DD/YYY)")),IF(AND(TODAY()-'ACCESS EXPORT'!U1282&gt;30,TODAY()&gt;0),UPPER(VLOOKUP(B1282,'ACCESS EXPORT'!$B:$P,15,FALSE)))))),IF('ACCESS EXPORT'!Y1282&lt;&gt;"",UPPER(CONCATENATE(UPPER(VLOOKUP(B1282,'ACCESS EXPORT'!$B:$P,15,FALSE)),""&amp;CHAR(10)&amp;"(Transfer Out",TEXT('ACCESS EXPORT'!Y1282," MM/DD/YYY)"))),IF('ACCESS EXPORT'!X1282&lt;&gt;"",UPPER(CONCATENATE(UPPER(VLOOKUP(B1282,'ACCESS EXPORT'!$B:$P,15,FALSE)),""&amp;CHAR(10)&amp;"(Transfer In",TEXT('ACCESS EXPORT'!X1282," MM/DD/YYY)"))))))</f>
        <v>CORTES, JOYCE</v>
      </c>
      <c r="O1282" s="4" t="str">
        <f>_xlfn.IFNA(VLOOKUP(B1282,'ACCESS EXPORT'!$B:$Q,16,FALSE),"")</f>
        <v>MD</v>
      </c>
      <c r="P1282" s="4" t="str">
        <f>_xlfn.IFNA(VLOOKUP(B1282,'ACCESS EXPORT'!B:W,22,FALSE),"-")</f>
        <v>1881883478</v>
      </c>
      <c r="Q1282" s="4" t="str">
        <f>_xlfn.IFNA(VLOOKUP(A1282,'ACCESS EXPORT'!$A:$AG,33,0),"-")</f>
        <v>Quamirah Denson</v>
      </c>
      <c r="R1282" s="4" t="str">
        <f>_xlfn.IFNA(VLOOKUP(A1282,'ACCESS EXPORT'!$A:$AH,34,0),"-")</f>
        <v>Cheri Benedeti</v>
      </c>
      <c r="S1282" s="4" t="str">
        <f>_xlfn.IFNA(VLOOKUP(A1282,'ACCESS EXPORT'!$A:$AI,35,0),"-")</f>
        <v>Anna Bachtis</v>
      </c>
      <c r="T1282" s="4" t="str">
        <f>_xlfn.IFNA(VLOOKUP(A1282,'ACCESS EXPORT'!$A:$AJ,36,0),"-")</f>
        <v>Andrew Davis</v>
      </c>
      <c r="U1282" s="4" t="str">
        <f>_xlfn.IFNA(VLOOKUP(A1282,'ACCESS EXPORT'!$A:$AK,37,0),"-")</f>
        <v>athena</v>
      </c>
      <c r="V1282" s="4" t="str">
        <f>_xlfn.IFNA(VLOOKUP(A1282,'ACCESS EXPORT'!$A:$AL,38,0),"-")</f>
        <v>FHMG_FM AND IM AT APOPKA</v>
      </c>
      <c r="W1282" s="4" t="str">
        <f>_xlfn.IFNA(VLOOKUP(A1282,'ACCESS EXPORT'!$A:$AM,39,0),"-")</f>
        <v/>
      </c>
      <c r="X1282" s="4" t="str">
        <f>_xlfn.IFNA(VLOOKUP(A1282,'ACCESS EXPORT'!$A:$AN,40,0),"-")</f>
        <v>Libia Villaquiran / Jenny Green</v>
      </c>
      <c r="Y1282" s="26" t="str">
        <f>_xlfn.IFNA(VLOOKUP(A1282,'ACCESS EXPORT'!A:AO,41,0),"")</f>
        <v>Karen Kundinger</v>
      </c>
      <c r="Z1282" s="26" t="str">
        <f>_xlfn.IFNA(VLOOKUP(A1282,'ACCESS EXPORT'!A:AP,42,0),"")</f>
        <v>Janice Scales</v>
      </c>
      <c r="AA1282" s="26" t="str">
        <f>_xlfn.IFNA(VLOOKUP(A1282,'ACCESS EXPORT'!A:AQ,43,0),"")</f>
        <v>Heather McComb</v>
      </c>
    </row>
    <row r="1283" spans="1:27" ht="75" x14ac:dyDescent="0.25">
      <c r="A1283" s="34">
        <v>382</v>
      </c>
      <c r="B1283">
        <v>2203</v>
      </c>
      <c r="C1283" s="7" t="str">
        <f ca="1">IFERROR(UPPER(IF(AND('ACCESS EXPORT'!AA1283="",'ACCESS EXPORT'!Z1283=""),VLOOKUP(A1283,'ACCESS EXPORT'!$A:$AF,32,FALSE),(IF('ACCESS EXPORT'!AA1283&lt;&gt;"",CONCATENATE(VLOOKUP(A1283,'ACCESS EXPORT'!$A:$AF,32,FALSE)," (Closed",TEXT('ACCESS EXPORT'!AA1283," MM/DD/YYY)")),IF(TODAY()&lt;(('ACCESS EXPORT'!Z1283)+30),CONCATENATE(VLOOKUP(A1283,'ACCESS EXPORT'!$A:$AF,32,FALSE)," (Opens",TEXT('ACCESS EXPORT'!Z1283," MM/DD/YYY)")),VLOOKUP(A1283,'ACCESS EXPORT'!$A:$AF,32,FALSE)))))),"-")</f>
        <v>ADVENTHEALTH MEDICAL GROUP FAMILY MEDICINE AT KISSIMMEE</v>
      </c>
      <c r="D1283" s="3" t="str">
        <f ca="1">IFERROR(UPPER(IF(AND('ACCESS EXPORT'!AA1283="",'ACCESS EXPORT'!Z1283=""),VLOOKUP(A1283,'ACCESS EXPORT'!$A:$AF,28,FALSE),(IF('ACCESS EXPORT'!AA1283&lt;&gt;"",CONCATENATE(VLOOKUP(A1283,'ACCESS EXPORT'!$A:$AF,28,FALSE)," (Closed",TEXT('ACCESS EXPORT'!AA1283," MM/DD/YYY)")),IF(TODAY()&lt;(('ACCESS EXPORT'!Z1283)+30),CONCATENATE(VLOOKUP(A1283,'ACCESS EXPORT'!$A:$AF,28,FALSE)," (Opens",TEXT('ACCESS EXPORT'!Z1283," MM/DD/YYY)")),VLOOKUP(A1283,'ACCESS EXPORT'!$A:$AF,28,FALSE)))))),"-")</f>
        <v/>
      </c>
      <c r="E1283" s="3" t="str">
        <f>VLOOKUP($A1283,'ACCESS EXPORT'!$A:$AF,3,FALSE)</f>
        <v>8500</v>
      </c>
      <c r="F1283" s="3" t="str">
        <f>UPPER(CONCATENATE(VLOOKUP(A1283,'ACCESS EXPORT'!$A:$AF,4,FALSE)," ",VLOOKUP(A1283,'ACCESS EXPORT'!$A:$AF,5,FALSE)," ",VLOOKUP(A1283,'ACCESS EXPORT'!$A:$AF,6,FALSE)," ",VLOOKUP(A1283,'ACCESS EXPORT'!$A:$AA,7,FALSE)," ",VLOOKUP(A1283,'ACCESS EXPORT'!$A:$AA,8,FALSE)))</f>
        <v>720 OAK COMMONS BLVD  KISSIMMEE FL 34741</v>
      </c>
      <c r="G1283" s="4" t="str">
        <f>UPPER(VLOOKUP($A1283,'ACCESS EXPORT'!$A:$AF,9,FALSE))</f>
        <v>OSCEOLA</v>
      </c>
      <c r="H1283" s="4" t="str">
        <f>_xlfn.IFNA(VLOOKUP($B1283,'ACCESS EXPORT'!$B:$J,9,FALSE),"")</f>
        <v>SW</v>
      </c>
      <c r="I1283" s="3" t="str">
        <f>CONCATENATE("(P)",VLOOKUP($A1283,'ACCESS EXPORT'!$A:$AF,11,FALSE)," (F)",VLOOKUP($A1283,'ACCESS EXPORT'!$A:$AF,29,FALSE))</f>
        <v>(P)(407) 933-2522 (F)(407) 932-0215</v>
      </c>
      <c r="J1283" s="4" t="str">
        <f>UPPER(VLOOKUP($A1283,'ACCESS EXPORT'!$A:$AF,12,FALSE))</f>
        <v>FAMILY MEDICINE</v>
      </c>
      <c r="K1283" s="4" t="str">
        <f>UPPER(VLOOKUP($A1283,'ACCESS EXPORT'!$A:$AF,13,FALSE))</f>
        <v>DEBORAH HAYWOOD</v>
      </c>
      <c r="L1283" s="3" t="str">
        <f>IF(AND(VLOOKUP(A1283,'ACCESS EXPORT'!A:AE,1,0),'ACCESS EXPORT'!N1283=""),UPPER(CONCATENATE('ACCESS EXPORT'!AE1283)),IF(VLOOKUP(A1283,'ACCESS EXPORT'!A:AE,1,0),UPPER(CONCATENATE('ACCESS EXPORT'!N1283," "&amp;CHAR(10),'ACCESS EXPORT'!AE1283))))</f>
        <v xml:space="preserve">CRYSTAL BINKS 
</v>
      </c>
      <c r="M1283" s="4" t="str">
        <f>UPPER(VLOOKUP($A1283,'ACCESS EXPORT'!$A:$O,15,FALSE))</f>
        <v>TRACY CARLSON (PM)</v>
      </c>
      <c r="N1283" s="4" t="str">
        <f ca="1">IF(AND('ACCESS EXPORT'!X1283="",'ACCESS EXPORT'!Y1283=""),IF('ACCESS EXPORT'!V1283&lt;&gt;"",(IF(TODAY()-'ACCESS EXPORT'!V1283&gt;=-60,UPPER(CONCATENATE(VLOOKUP(B1283,'ACCESS EXPORT'!$B:$P,15,FALSE),""&amp;CHAR(10)&amp;"(SEP",TEXT('ACCESS EXPORT'!V1283," MM/DD/YYY)"))),IF(TODAY()-'ACCESS EXPORT'!V1283&lt;0,UPPER(VLOOKUP(B1283,'ACCESS EXPORT'!$B:$P,15,FALSE)),UPPER(VLOOKUP(B1283,'ACCESS EXPORT'!$B:$P,15,FALSE))))),IF('ACCESS EXPORT'!U1283="",UPPER(VLOOKUP(B1283,'ACCESS EXPORT'!$B:$P,15,FALSE)),IF(TODAY()-'ACCESS EXPORT'!U1283&lt;=30,CONCATENATE(UPPER(VLOOKUP(B1283,'ACCESS EXPORT'!$B:$P,15,FALSE)),""&amp;CHAR(10)&amp;"(NEW",TEXT('ACCESS EXPORT'!U1283," MM/DD/YYY)")),IF(AND(TODAY()-'ACCESS EXPORT'!U1283&gt;30,TODAY()&gt;0),UPPER(VLOOKUP(B1283,'ACCESS EXPORT'!$B:$P,15,FALSE)))))),IF('ACCESS EXPORT'!Y1283&lt;&gt;"",UPPER(CONCATENATE(UPPER(VLOOKUP(B1283,'ACCESS EXPORT'!$B:$P,15,FALSE)),""&amp;CHAR(10)&amp;"(Transfer Out",TEXT('ACCESS EXPORT'!Y1283," MM/DD/YYY)"))),IF('ACCESS EXPORT'!X1283&lt;&gt;"",UPPER(CONCATENATE(UPPER(VLOOKUP(B1283,'ACCESS EXPORT'!$B:$P,15,FALSE)),""&amp;CHAR(10)&amp;"(Transfer In",TEXT('ACCESS EXPORT'!X1283," MM/DD/YYY)"))))))</f>
        <v>DUNN, JOHANNE</v>
      </c>
      <c r="O1283" s="4" t="str">
        <f>_xlfn.IFNA(VLOOKUP(B1283,'ACCESS EXPORT'!$B:$Q,16,FALSE),"")</f>
        <v>MD</v>
      </c>
      <c r="P1283" s="4" t="str">
        <f>_xlfn.IFNA(VLOOKUP(B1283,'ACCESS EXPORT'!B:W,22,FALSE),"-")</f>
        <v>1962476044</v>
      </c>
      <c r="Q1283" s="4" t="str">
        <f>_xlfn.IFNA(VLOOKUP(A1283,'ACCESS EXPORT'!$A:$AG,33,0),"-")</f>
        <v>Alejandra Torres</v>
      </c>
      <c r="R1283" s="4" t="str">
        <f>_xlfn.IFNA(VLOOKUP(A1283,'ACCESS EXPORT'!$A:$AH,34,0),"-")</f>
        <v>Carol Shane</v>
      </c>
      <c r="S1283" s="4" t="str">
        <f>_xlfn.IFNA(VLOOKUP(A1283,'ACCESS EXPORT'!$A:$AI,35,0),"-")</f>
        <v>Anna Bachtis</v>
      </c>
      <c r="T1283" s="4" t="str">
        <f>_xlfn.IFNA(VLOOKUP(A1283,'ACCESS EXPORT'!$A:$AJ,36,0),"-")</f>
        <v>Andrew Davis</v>
      </c>
      <c r="U1283" s="4" t="str">
        <f>_xlfn.IFNA(VLOOKUP(A1283,'ACCESS EXPORT'!$A:$AK,37,0),"-")</f>
        <v>athena</v>
      </c>
      <c r="V1283" s="4" t="str">
        <f>_xlfn.IFNA(VLOOKUP(A1283,'ACCESS EXPORT'!$A:$AL,38,0),"-")</f>
        <v>FHMG_FM AT KISSIMMEE</v>
      </c>
      <c r="W1283" s="4" t="str">
        <f>_xlfn.IFNA(VLOOKUP(A1283,'ACCESS EXPORT'!$A:$AM,39,0),"-")</f>
        <v/>
      </c>
      <c r="X1283" s="4" t="str">
        <f>_xlfn.IFNA(VLOOKUP(A1283,'ACCESS EXPORT'!$A:$AN,40,0),"-")</f>
        <v>Libia Villaquiran / Jenny Green</v>
      </c>
      <c r="Y1283" s="26" t="str">
        <f>_xlfn.IFNA(VLOOKUP(A1283,'ACCESS EXPORT'!A:AO,41,0),"")</f>
        <v>Carlos Calderon</v>
      </c>
      <c r="Z1283" s="26" t="str">
        <f>_xlfn.IFNA(VLOOKUP(A1283,'ACCESS EXPORT'!A:AP,42,0),"")</f>
        <v>Janice Scales</v>
      </c>
      <c r="AA1283" s="26" t="str">
        <f>_xlfn.IFNA(VLOOKUP(A1283,'ACCESS EXPORT'!A:AQ,43,0),"")</f>
        <v>Heather McComb</v>
      </c>
    </row>
    <row r="1284" spans="1:27" ht="75" x14ac:dyDescent="0.25">
      <c r="A1284" s="34">
        <v>382</v>
      </c>
      <c r="B1284">
        <v>2205</v>
      </c>
      <c r="C1284" s="7" t="str">
        <f ca="1">IFERROR(UPPER(IF(AND('ACCESS EXPORT'!AA1284="",'ACCESS EXPORT'!Z1284=""),VLOOKUP(A1284,'ACCESS EXPORT'!$A:$AF,32,FALSE),(IF('ACCESS EXPORT'!AA1284&lt;&gt;"",CONCATENATE(VLOOKUP(A1284,'ACCESS EXPORT'!$A:$AF,32,FALSE)," (Closed",TEXT('ACCESS EXPORT'!AA1284," MM/DD/YYY)")),IF(TODAY()&lt;(('ACCESS EXPORT'!Z1284)+30),CONCATENATE(VLOOKUP(A1284,'ACCESS EXPORT'!$A:$AF,32,FALSE)," (Opens",TEXT('ACCESS EXPORT'!Z1284," MM/DD/YYY)")),VLOOKUP(A1284,'ACCESS EXPORT'!$A:$AF,32,FALSE)))))),"-")</f>
        <v>ADVENTHEALTH MEDICAL GROUP FAMILY MEDICINE AT KISSIMMEE</v>
      </c>
      <c r="D1284" s="3" t="str">
        <f ca="1">IFERROR(UPPER(IF(AND('ACCESS EXPORT'!AA1284="",'ACCESS EXPORT'!Z1284=""),VLOOKUP(A1284,'ACCESS EXPORT'!$A:$AF,28,FALSE),(IF('ACCESS EXPORT'!AA1284&lt;&gt;"",CONCATENATE(VLOOKUP(A1284,'ACCESS EXPORT'!$A:$AF,28,FALSE)," (Closed",TEXT('ACCESS EXPORT'!AA1284," MM/DD/YYY)")),IF(TODAY()&lt;(('ACCESS EXPORT'!Z1284)+30),CONCATENATE(VLOOKUP(A1284,'ACCESS EXPORT'!$A:$AF,28,FALSE)," (Opens",TEXT('ACCESS EXPORT'!Z1284," MM/DD/YYY)")),VLOOKUP(A1284,'ACCESS EXPORT'!$A:$AF,28,FALSE)))))),"-")</f>
        <v/>
      </c>
      <c r="E1284" s="3" t="str">
        <f>VLOOKUP($A1284,'ACCESS EXPORT'!$A:$AF,3,FALSE)</f>
        <v>8500</v>
      </c>
      <c r="F1284" s="3" t="str">
        <f>UPPER(CONCATENATE(VLOOKUP(A1284,'ACCESS EXPORT'!$A:$AF,4,FALSE)," ",VLOOKUP(A1284,'ACCESS EXPORT'!$A:$AF,5,FALSE)," ",VLOOKUP(A1284,'ACCESS EXPORT'!$A:$AF,6,FALSE)," ",VLOOKUP(A1284,'ACCESS EXPORT'!$A:$AA,7,FALSE)," ",VLOOKUP(A1284,'ACCESS EXPORT'!$A:$AA,8,FALSE)))</f>
        <v>720 OAK COMMONS BLVD  KISSIMMEE FL 34741</v>
      </c>
      <c r="G1284" s="4" t="str">
        <f>UPPER(VLOOKUP($A1284,'ACCESS EXPORT'!$A:$AF,9,FALSE))</f>
        <v>OSCEOLA</v>
      </c>
      <c r="H1284" s="4" t="str">
        <f>_xlfn.IFNA(VLOOKUP($B1284,'ACCESS EXPORT'!$B:$J,9,FALSE),"")</f>
        <v>SW</v>
      </c>
      <c r="I1284" s="3" t="str">
        <f>CONCATENATE("(P)",VLOOKUP($A1284,'ACCESS EXPORT'!$A:$AF,11,FALSE)," (F)",VLOOKUP($A1284,'ACCESS EXPORT'!$A:$AF,29,FALSE))</f>
        <v>(P)(407) 933-2522 (F)(407) 932-0215</v>
      </c>
      <c r="J1284" s="4" t="str">
        <f>UPPER(VLOOKUP($A1284,'ACCESS EXPORT'!$A:$AF,12,FALSE))</f>
        <v>FAMILY MEDICINE</v>
      </c>
      <c r="K1284" s="4" t="str">
        <f>UPPER(VLOOKUP($A1284,'ACCESS EXPORT'!$A:$AF,13,FALSE))</f>
        <v>DEBORAH HAYWOOD</v>
      </c>
      <c r="L1284" s="3" t="str">
        <f>IF(AND(VLOOKUP(A1284,'ACCESS EXPORT'!A:AE,1,0),'ACCESS EXPORT'!N1284=""),UPPER(CONCATENATE('ACCESS EXPORT'!AE1284)),IF(VLOOKUP(A1284,'ACCESS EXPORT'!A:AE,1,0),UPPER(CONCATENATE('ACCESS EXPORT'!N1284," "&amp;CHAR(10),'ACCESS EXPORT'!AE1284))))</f>
        <v xml:space="preserve">CRYSTAL BINKS 
</v>
      </c>
      <c r="M1284" s="4" t="str">
        <f>UPPER(VLOOKUP($A1284,'ACCESS EXPORT'!$A:$O,15,FALSE))</f>
        <v>TRACY CARLSON (PM)</v>
      </c>
      <c r="N1284" s="4" t="str">
        <f ca="1">IF(AND('ACCESS EXPORT'!X1284="",'ACCESS EXPORT'!Y1284=""),IF('ACCESS EXPORT'!V1284&lt;&gt;"",(IF(TODAY()-'ACCESS EXPORT'!V1284&gt;=-60,UPPER(CONCATENATE(VLOOKUP(B1284,'ACCESS EXPORT'!$B:$P,15,FALSE),""&amp;CHAR(10)&amp;"(SEP",TEXT('ACCESS EXPORT'!V1284," MM/DD/YYY)"))),IF(TODAY()-'ACCESS EXPORT'!V1284&lt;0,UPPER(VLOOKUP(B1284,'ACCESS EXPORT'!$B:$P,15,FALSE)),UPPER(VLOOKUP(B1284,'ACCESS EXPORT'!$B:$P,15,FALSE))))),IF('ACCESS EXPORT'!U1284="",UPPER(VLOOKUP(B1284,'ACCESS EXPORT'!$B:$P,15,FALSE)),IF(TODAY()-'ACCESS EXPORT'!U1284&lt;=30,CONCATENATE(UPPER(VLOOKUP(B1284,'ACCESS EXPORT'!$B:$P,15,FALSE)),""&amp;CHAR(10)&amp;"(NEW",TEXT('ACCESS EXPORT'!U1284," MM/DD/YYY)")),IF(AND(TODAY()-'ACCESS EXPORT'!U1284&gt;30,TODAY()&gt;0),UPPER(VLOOKUP(B1284,'ACCESS EXPORT'!$B:$P,15,FALSE)))))),IF('ACCESS EXPORT'!Y1284&lt;&gt;"",UPPER(CONCATENATE(UPPER(VLOOKUP(B1284,'ACCESS EXPORT'!$B:$P,15,FALSE)),""&amp;CHAR(10)&amp;"(Transfer Out",TEXT('ACCESS EXPORT'!Y1284," MM/DD/YYY)"))),IF('ACCESS EXPORT'!X1284&lt;&gt;"",UPPER(CONCATENATE(UPPER(VLOOKUP(B1284,'ACCESS EXPORT'!$B:$P,15,FALSE)),""&amp;CHAR(10)&amp;"(Transfer In",TEXT('ACCESS EXPORT'!X1284," MM/DD/YYY)"))))))</f>
        <v>LIN, JENNIFER</v>
      </c>
      <c r="O1284" s="4" t="str">
        <f>_xlfn.IFNA(VLOOKUP(B1284,'ACCESS EXPORT'!$B:$Q,16,FALSE),"")</f>
        <v>PA-C</v>
      </c>
      <c r="P1284" s="4" t="str">
        <f>_xlfn.IFNA(VLOOKUP(B1284,'ACCESS EXPORT'!B:W,22,FALSE),"-")</f>
        <v>1467404277</v>
      </c>
      <c r="Q1284" s="4" t="str">
        <f>_xlfn.IFNA(VLOOKUP(A1284,'ACCESS EXPORT'!$A:$AG,33,0),"-")</f>
        <v>Alejandra Torres</v>
      </c>
      <c r="R1284" s="4" t="str">
        <f>_xlfn.IFNA(VLOOKUP(A1284,'ACCESS EXPORT'!$A:$AH,34,0),"-")</f>
        <v>Carol Shane</v>
      </c>
      <c r="S1284" s="4" t="str">
        <f>_xlfn.IFNA(VLOOKUP(A1284,'ACCESS EXPORT'!$A:$AI,35,0),"-")</f>
        <v>Anna Bachtis</v>
      </c>
      <c r="T1284" s="4" t="str">
        <f>_xlfn.IFNA(VLOOKUP(A1284,'ACCESS EXPORT'!$A:$AJ,36,0),"-")</f>
        <v>Andrew Davis</v>
      </c>
      <c r="U1284" s="4" t="str">
        <f>_xlfn.IFNA(VLOOKUP(A1284,'ACCESS EXPORT'!$A:$AK,37,0),"-")</f>
        <v>athena</v>
      </c>
      <c r="V1284" s="4" t="str">
        <f>_xlfn.IFNA(VLOOKUP(A1284,'ACCESS EXPORT'!$A:$AL,38,0),"-")</f>
        <v>FHMG_FM AT KISSIMMEE</v>
      </c>
      <c r="W1284" s="4" t="str">
        <f>_xlfn.IFNA(VLOOKUP(A1284,'ACCESS EXPORT'!$A:$AM,39,0),"-")</f>
        <v/>
      </c>
      <c r="X1284" s="4" t="str">
        <f>_xlfn.IFNA(VLOOKUP(A1284,'ACCESS EXPORT'!$A:$AN,40,0),"-")</f>
        <v>Libia Villaquiran / Jenny Green</v>
      </c>
      <c r="Y1284" s="26" t="str">
        <f>_xlfn.IFNA(VLOOKUP(A1284,'ACCESS EXPORT'!A:AO,41,0),"")</f>
        <v>Carlos Calderon</v>
      </c>
      <c r="Z1284" s="26" t="str">
        <f>_xlfn.IFNA(VLOOKUP(A1284,'ACCESS EXPORT'!A:AP,42,0),"")</f>
        <v>Janice Scales</v>
      </c>
      <c r="AA1284" s="26" t="str">
        <f>_xlfn.IFNA(VLOOKUP(A1284,'ACCESS EXPORT'!A:AQ,43,0),"")</f>
        <v>Heather McComb</v>
      </c>
    </row>
    <row r="1285" spans="1:27" ht="56.25" x14ac:dyDescent="0.25">
      <c r="A1285" s="34">
        <v>382</v>
      </c>
      <c r="B1285">
        <v>2202</v>
      </c>
      <c r="C1285" s="7" t="str">
        <f ca="1">IFERROR(UPPER(IF(AND('ACCESS EXPORT'!AA1285="",'ACCESS EXPORT'!Z1285=""),VLOOKUP(A1285,'ACCESS EXPORT'!$A:$AF,32,FALSE),(IF('ACCESS EXPORT'!AA1285&lt;&gt;"",CONCATENATE(VLOOKUP(A1285,'ACCESS EXPORT'!$A:$AF,32,FALSE)," (Closed",TEXT('ACCESS EXPORT'!AA1285," MM/DD/YYY)")),IF(TODAY()&lt;(('ACCESS EXPORT'!Z1285)+30),CONCATENATE(VLOOKUP(A1285,'ACCESS EXPORT'!$A:$AF,32,FALSE)," (Opens",TEXT('ACCESS EXPORT'!Z1285," MM/DD/YYY)")),VLOOKUP(A1285,'ACCESS EXPORT'!$A:$AF,32,FALSE)))))),"-")</f>
        <v>ADVENTHEALTH MEDICAL GROUP FAMILY MEDICINE AT KISSIMMEE</v>
      </c>
      <c r="D1285" s="3" t="str">
        <f ca="1">IFERROR(UPPER(IF(AND('ACCESS EXPORT'!AA1285="",'ACCESS EXPORT'!Z1285=""),VLOOKUP(A1285,'ACCESS EXPORT'!$A:$AF,28,FALSE),(IF('ACCESS EXPORT'!AA1285&lt;&gt;"",CONCATENATE(VLOOKUP(A1285,'ACCESS EXPORT'!$A:$AF,28,FALSE)," (Closed",TEXT('ACCESS EXPORT'!AA1285," MM/DD/YYY)")),IF(TODAY()&lt;(('ACCESS EXPORT'!Z1285)+30),CONCATENATE(VLOOKUP(A1285,'ACCESS EXPORT'!$A:$AF,28,FALSE)," (Opens",TEXT('ACCESS EXPORT'!Z1285," MM/DD/YYY)")),VLOOKUP(A1285,'ACCESS EXPORT'!$A:$AF,28,FALSE)))))),"-")</f>
        <v/>
      </c>
      <c r="E1285" s="3" t="str">
        <f>VLOOKUP($A1285,'ACCESS EXPORT'!$A:$AF,3,FALSE)</f>
        <v>8500</v>
      </c>
      <c r="F1285" s="3" t="str">
        <f>UPPER(CONCATENATE(VLOOKUP(A1285,'ACCESS EXPORT'!$A:$AF,4,FALSE)," ",VLOOKUP(A1285,'ACCESS EXPORT'!$A:$AF,5,FALSE)," ",VLOOKUP(A1285,'ACCESS EXPORT'!$A:$AF,6,FALSE)," ",VLOOKUP(A1285,'ACCESS EXPORT'!$A:$AA,7,FALSE)," ",VLOOKUP(A1285,'ACCESS EXPORT'!$A:$AA,8,FALSE)))</f>
        <v>720 OAK COMMONS BLVD  KISSIMMEE FL 34741</v>
      </c>
      <c r="G1285" s="4" t="str">
        <f>UPPER(VLOOKUP($A1285,'ACCESS EXPORT'!$A:$AF,9,FALSE))</f>
        <v>OSCEOLA</v>
      </c>
      <c r="H1285" s="4" t="str">
        <f>_xlfn.IFNA(VLOOKUP($B1285,'ACCESS EXPORT'!$B:$J,9,FALSE),"")</f>
        <v>SW</v>
      </c>
      <c r="I1285" s="3" t="str">
        <f>CONCATENATE("(P)",VLOOKUP($A1285,'ACCESS EXPORT'!$A:$AF,11,FALSE)," (F)",VLOOKUP($A1285,'ACCESS EXPORT'!$A:$AF,29,FALSE))</f>
        <v>(P)(407) 933-2522 (F)(407) 932-0215</v>
      </c>
      <c r="J1285" s="4" t="str">
        <f>UPPER(VLOOKUP($A1285,'ACCESS EXPORT'!$A:$AF,12,FALSE))</f>
        <v>FAMILY MEDICINE</v>
      </c>
      <c r="K1285" s="4" t="str">
        <f>UPPER(VLOOKUP($A1285,'ACCESS EXPORT'!$A:$AF,13,FALSE))</f>
        <v>DEBORAH HAYWOOD</v>
      </c>
      <c r="L1285" s="3" t="str">
        <f>IF(AND(VLOOKUP(A1285,'ACCESS EXPORT'!A:AE,1,0),'ACCESS EXPORT'!N1285=""),UPPER(CONCATENATE('ACCESS EXPORT'!AE1285)),IF(VLOOKUP(A1285,'ACCESS EXPORT'!A:AE,1,0),UPPER(CONCATENATE('ACCESS EXPORT'!N1285," "&amp;CHAR(10),'ACCESS EXPORT'!AE1285))))</f>
        <v xml:space="preserve">CRYSTAL BINKS 
</v>
      </c>
      <c r="M1285" s="4" t="str">
        <f>UPPER(VLOOKUP($A1285,'ACCESS EXPORT'!$A:$O,15,FALSE))</f>
        <v>TRACY CARLSON (PM)</v>
      </c>
      <c r="N1285" s="4" t="str">
        <f ca="1">IF(AND('ACCESS EXPORT'!X1285="",'ACCESS EXPORT'!Y1285=""),IF('ACCESS EXPORT'!V1285&lt;&gt;"",(IF(TODAY()-'ACCESS EXPORT'!V1285&gt;=-60,UPPER(CONCATENATE(VLOOKUP(B1285,'ACCESS EXPORT'!$B:$P,15,FALSE),""&amp;CHAR(10)&amp;"(SEP",TEXT('ACCESS EXPORT'!V1285," MM/DD/YYY)"))),IF(TODAY()-'ACCESS EXPORT'!V1285&lt;0,UPPER(VLOOKUP(B1285,'ACCESS EXPORT'!$B:$P,15,FALSE)),UPPER(VLOOKUP(B1285,'ACCESS EXPORT'!$B:$P,15,FALSE))))),IF('ACCESS EXPORT'!U1285="",UPPER(VLOOKUP(B1285,'ACCESS EXPORT'!$B:$P,15,FALSE)),IF(TODAY()-'ACCESS EXPORT'!U1285&lt;=30,CONCATENATE(UPPER(VLOOKUP(B1285,'ACCESS EXPORT'!$B:$P,15,FALSE)),""&amp;CHAR(10)&amp;"(NEW",TEXT('ACCESS EXPORT'!U1285," MM/DD/YYY)")),IF(AND(TODAY()-'ACCESS EXPORT'!U1285&gt;30,TODAY()&gt;0),UPPER(VLOOKUP(B1285,'ACCESS EXPORT'!$B:$P,15,FALSE)))))),IF('ACCESS EXPORT'!Y1285&lt;&gt;"",UPPER(CONCATENATE(UPPER(VLOOKUP(B1285,'ACCESS EXPORT'!$B:$P,15,FALSE)),""&amp;CHAR(10)&amp;"(Transfer Out",TEXT('ACCESS EXPORT'!Y1285," MM/DD/YYY)"))),IF('ACCESS EXPORT'!X1285&lt;&gt;"",UPPER(CONCATENATE(UPPER(VLOOKUP(B1285,'ACCESS EXPORT'!$B:$P,15,FALSE)),""&amp;CHAR(10)&amp;"(Transfer In",TEXT('ACCESS EXPORT'!X1285," MM/DD/YYY)"))))))</f>
        <v>WEINBERGER, JOEL</v>
      </c>
      <c r="O1285" s="4" t="str">
        <f>_xlfn.IFNA(VLOOKUP(B1285,'ACCESS EXPORT'!$B:$Q,16,FALSE),"")</f>
        <v>DO</v>
      </c>
      <c r="P1285" s="4" t="str">
        <f>_xlfn.IFNA(VLOOKUP(B1285,'ACCESS EXPORT'!B:W,22,FALSE),"-")</f>
        <v>1568411577</v>
      </c>
      <c r="Q1285" s="4" t="str">
        <f>_xlfn.IFNA(VLOOKUP(A1285,'ACCESS EXPORT'!$A:$AG,33,0),"-")</f>
        <v>Alejandra Torres</v>
      </c>
      <c r="R1285" s="4" t="str">
        <f>_xlfn.IFNA(VLOOKUP(A1285,'ACCESS EXPORT'!$A:$AH,34,0),"-")</f>
        <v>Carol Shane</v>
      </c>
      <c r="S1285" s="4" t="str">
        <f>_xlfn.IFNA(VLOOKUP(A1285,'ACCESS EXPORT'!$A:$AI,35,0),"-")</f>
        <v>Anna Bachtis</v>
      </c>
      <c r="T1285" s="4" t="str">
        <f>_xlfn.IFNA(VLOOKUP(A1285,'ACCESS EXPORT'!$A:$AJ,36,0),"-")</f>
        <v>Andrew Davis</v>
      </c>
      <c r="U1285" s="4" t="str">
        <f>_xlfn.IFNA(VLOOKUP(A1285,'ACCESS EXPORT'!$A:$AK,37,0),"-")</f>
        <v>athena</v>
      </c>
      <c r="V1285" s="4" t="str">
        <f>_xlfn.IFNA(VLOOKUP(A1285,'ACCESS EXPORT'!$A:$AL,38,0),"-")</f>
        <v>FHMG_FM AT KISSIMMEE</v>
      </c>
      <c r="W1285" s="4" t="str">
        <f>_xlfn.IFNA(VLOOKUP(A1285,'ACCESS EXPORT'!$A:$AM,39,0),"-")</f>
        <v/>
      </c>
      <c r="X1285" s="4" t="str">
        <f>_xlfn.IFNA(VLOOKUP(A1285,'ACCESS EXPORT'!$A:$AN,40,0),"-")</f>
        <v>Libia Villaquiran / Jenny Green</v>
      </c>
      <c r="Y1285" s="26" t="str">
        <f>_xlfn.IFNA(VLOOKUP(A1285,'ACCESS EXPORT'!A:AO,41,0),"")</f>
        <v>Carlos Calderon</v>
      </c>
      <c r="Z1285" s="26" t="str">
        <f>_xlfn.IFNA(VLOOKUP(A1285,'ACCESS EXPORT'!A:AP,42,0),"")</f>
        <v>Janice Scales</v>
      </c>
      <c r="AA1285" s="26" t="str">
        <f>_xlfn.IFNA(VLOOKUP(A1285,'ACCESS EXPORT'!A:AQ,43,0),"")</f>
        <v>Heather McComb</v>
      </c>
    </row>
    <row r="1286" spans="1:27" ht="75" x14ac:dyDescent="0.25">
      <c r="A1286" s="34">
        <v>382</v>
      </c>
      <c r="B1286">
        <v>2204</v>
      </c>
      <c r="C1286" s="7" t="str">
        <f ca="1">IFERROR(UPPER(IF(AND('ACCESS EXPORT'!AA1286="",'ACCESS EXPORT'!Z1286=""),VLOOKUP(A1286,'ACCESS EXPORT'!$A:$AF,32,FALSE),(IF('ACCESS EXPORT'!AA1286&lt;&gt;"",CONCATENATE(VLOOKUP(A1286,'ACCESS EXPORT'!$A:$AF,32,FALSE)," (Closed",TEXT('ACCESS EXPORT'!AA1286," MM/DD/YYY)")),IF(TODAY()&lt;(('ACCESS EXPORT'!Z1286)+30),CONCATENATE(VLOOKUP(A1286,'ACCESS EXPORT'!$A:$AF,32,FALSE)," (Opens",TEXT('ACCESS EXPORT'!Z1286," MM/DD/YYY)")),VLOOKUP(A1286,'ACCESS EXPORT'!$A:$AF,32,FALSE)))))),"-")</f>
        <v>ADVENTHEALTH MEDICAL GROUP FAMILY MEDICINE AT KISSIMMEE</v>
      </c>
      <c r="D1286" s="3" t="str">
        <f ca="1">IFERROR(UPPER(IF(AND('ACCESS EXPORT'!AA1286="",'ACCESS EXPORT'!Z1286=""),VLOOKUP(A1286,'ACCESS EXPORT'!$A:$AF,28,FALSE),(IF('ACCESS EXPORT'!AA1286&lt;&gt;"",CONCATENATE(VLOOKUP(A1286,'ACCESS EXPORT'!$A:$AF,28,FALSE)," (Closed",TEXT('ACCESS EXPORT'!AA1286," MM/DD/YYY)")),IF(TODAY()&lt;(('ACCESS EXPORT'!Z1286)+30),CONCATENATE(VLOOKUP(A1286,'ACCESS EXPORT'!$A:$AF,28,FALSE)," (Opens",TEXT('ACCESS EXPORT'!Z1286," MM/DD/YYY)")),VLOOKUP(A1286,'ACCESS EXPORT'!$A:$AF,28,FALSE)))))),"-")</f>
        <v/>
      </c>
      <c r="E1286" s="3" t="str">
        <f>VLOOKUP($A1286,'ACCESS EXPORT'!$A:$AF,3,FALSE)</f>
        <v>8500</v>
      </c>
      <c r="F1286" s="3" t="str">
        <f>UPPER(CONCATENATE(VLOOKUP(A1286,'ACCESS EXPORT'!$A:$AF,4,FALSE)," ",VLOOKUP(A1286,'ACCESS EXPORT'!$A:$AF,5,FALSE)," ",VLOOKUP(A1286,'ACCESS EXPORT'!$A:$AF,6,FALSE)," ",VLOOKUP(A1286,'ACCESS EXPORT'!$A:$AA,7,FALSE)," ",VLOOKUP(A1286,'ACCESS EXPORT'!$A:$AA,8,FALSE)))</f>
        <v>720 OAK COMMONS BLVD  KISSIMMEE FL 34741</v>
      </c>
      <c r="G1286" s="4" t="str">
        <f>UPPER(VLOOKUP($A1286,'ACCESS EXPORT'!$A:$AF,9,FALSE))</f>
        <v>OSCEOLA</v>
      </c>
      <c r="H1286" s="4" t="str">
        <f>_xlfn.IFNA(VLOOKUP($B1286,'ACCESS EXPORT'!$B:$J,9,FALSE),"")</f>
        <v>SW</v>
      </c>
      <c r="I1286" s="3" t="str">
        <f>CONCATENATE("(P)",VLOOKUP($A1286,'ACCESS EXPORT'!$A:$AF,11,FALSE)," (F)",VLOOKUP($A1286,'ACCESS EXPORT'!$A:$AF,29,FALSE))</f>
        <v>(P)(407) 933-2522 (F)(407) 932-0215</v>
      </c>
      <c r="J1286" s="4" t="str">
        <f>UPPER(VLOOKUP($A1286,'ACCESS EXPORT'!$A:$AF,12,FALSE))</f>
        <v>FAMILY MEDICINE</v>
      </c>
      <c r="K1286" s="4" t="str">
        <f>UPPER(VLOOKUP($A1286,'ACCESS EXPORT'!$A:$AF,13,FALSE))</f>
        <v>DEBORAH HAYWOOD</v>
      </c>
      <c r="L1286" s="3" t="str">
        <f>IF(AND(VLOOKUP(A1286,'ACCESS EXPORT'!A:AE,1,0),'ACCESS EXPORT'!N1286=""),UPPER(CONCATENATE('ACCESS EXPORT'!AE1286)),IF(VLOOKUP(A1286,'ACCESS EXPORT'!A:AE,1,0),UPPER(CONCATENATE('ACCESS EXPORT'!N1286," "&amp;CHAR(10),'ACCESS EXPORT'!AE1286))))</f>
        <v xml:space="preserve">CRYSTAL BINKS 
</v>
      </c>
      <c r="M1286" s="4" t="str">
        <f>UPPER(VLOOKUP($A1286,'ACCESS EXPORT'!$A:$O,15,FALSE))</f>
        <v>TRACY CARLSON (PM)</v>
      </c>
      <c r="N1286" s="4" t="str">
        <f ca="1">IF(AND('ACCESS EXPORT'!X1286="",'ACCESS EXPORT'!Y1286=""),IF('ACCESS EXPORT'!V1286&lt;&gt;"",(IF(TODAY()-'ACCESS EXPORT'!V1286&gt;=-60,UPPER(CONCATENATE(VLOOKUP(B1286,'ACCESS EXPORT'!$B:$P,15,FALSE),""&amp;CHAR(10)&amp;"(SEP",TEXT('ACCESS EXPORT'!V1286," MM/DD/YYY)"))),IF(TODAY()-'ACCESS EXPORT'!V1286&lt;0,UPPER(VLOOKUP(B1286,'ACCESS EXPORT'!$B:$P,15,FALSE)),UPPER(VLOOKUP(B1286,'ACCESS EXPORT'!$B:$P,15,FALSE))))),IF('ACCESS EXPORT'!U1286="",UPPER(VLOOKUP(B1286,'ACCESS EXPORT'!$B:$P,15,FALSE)),IF(TODAY()-'ACCESS EXPORT'!U1286&lt;=30,CONCATENATE(UPPER(VLOOKUP(B1286,'ACCESS EXPORT'!$B:$P,15,FALSE)),""&amp;CHAR(10)&amp;"(NEW",TEXT('ACCESS EXPORT'!U1286," MM/DD/YYY)")),IF(AND(TODAY()-'ACCESS EXPORT'!U1286&gt;30,TODAY()&gt;0),UPPER(VLOOKUP(B1286,'ACCESS EXPORT'!$B:$P,15,FALSE)))))),IF('ACCESS EXPORT'!Y1286&lt;&gt;"",UPPER(CONCATENATE(UPPER(VLOOKUP(B1286,'ACCESS EXPORT'!$B:$P,15,FALSE)),""&amp;CHAR(10)&amp;"(Transfer Out",TEXT('ACCESS EXPORT'!Y1286," MM/DD/YYY)"))),IF('ACCESS EXPORT'!X1286&lt;&gt;"",UPPER(CONCATENATE(UPPER(VLOOKUP(B1286,'ACCESS EXPORT'!$B:$P,15,FALSE)),""&amp;CHAR(10)&amp;"(Transfer In",TEXT('ACCESS EXPORT'!X1286," MM/DD/YYY)"))))))</f>
        <v>THERIAULT, VIVIAN</v>
      </c>
      <c r="O1286" s="4" t="str">
        <f>_xlfn.IFNA(VLOOKUP(B1286,'ACCESS EXPORT'!$B:$Q,16,FALSE),"")</f>
        <v>APRN</v>
      </c>
      <c r="P1286" s="4" t="str">
        <f>_xlfn.IFNA(VLOOKUP(B1286,'ACCESS EXPORT'!B:W,22,FALSE),"-")</f>
        <v>1740494962</v>
      </c>
      <c r="Q1286" s="4" t="str">
        <f>_xlfn.IFNA(VLOOKUP(A1286,'ACCESS EXPORT'!$A:$AG,33,0),"-")</f>
        <v>Alejandra Torres</v>
      </c>
      <c r="R1286" s="4" t="str">
        <f>_xlfn.IFNA(VLOOKUP(A1286,'ACCESS EXPORT'!$A:$AH,34,0),"-")</f>
        <v>Carol Shane</v>
      </c>
      <c r="S1286" s="4" t="str">
        <f>_xlfn.IFNA(VLOOKUP(A1286,'ACCESS EXPORT'!$A:$AI,35,0),"-")</f>
        <v>Anna Bachtis</v>
      </c>
      <c r="T1286" s="4" t="str">
        <f>_xlfn.IFNA(VLOOKUP(A1286,'ACCESS EXPORT'!$A:$AJ,36,0),"-")</f>
        <v>Andrew Davis</v>
      </c>
      <c r="U1286" s="4" t="str">
        <f>_xlfn.IFNA(VLOOKUP(A1286,'ACCESS EXPORT'!$A:$AK,37,0),"-")</f>
        <v>athena</v>
      </c>
      <c r="V1286" s="4" t="str">
        <f>_xlfn.IFNA(VLOOKUP(A1286,'ACCESS EXPORT'!$A:$AL,38,0),"-")</f>
        <v>FHMG_FM AT KISSIMMEE</v>
      </c>
      <c r="W1286" s="4" t="str">
        <f>_xlfn.IFNA(VLOOKUP(A1286,'ACCESS EXPORT'!$A:$AM,39,0),"-")</f>
        <v/>
      </c>
      <c r="X1286" s="4" t="str">
        <f>_xlfn.IFNA(VLOOKUP(A1286,'ACCESS EXPORT'!$A:$AN,40,0),"-")</f>
        <v>Libia Villaquiran / Jenny Green</v>
      </c>
      <c r="Y1286" s="26" t="str">
        <f>_xlfn.IFNA(VLOOKUP(A1286,'ACCESS EXPORT'!A:AO,41,0),"")</f>
        <v>Carlos Calderon</v>
      </c>
      <c r="Z1286" s="26" t="str">
        <f>_xlfn.IFNA(VLOOKUP(A1286,'ACCESS EXPORT'!A:AP,42,0),"")</f>
        <v>Janice Scales</v>
      </c>
      <c r="AA1286" s="26" t="str">
        <f>_xlfn.IFNA(VLOOKUP(A1286,'ACCESS EXPORT'!A:AQ,43,0),"")</f>
        <v>Heather McComb</v>
      </c>
    </row>
    <row r="1287" spans="1:27" ht="93.75" x14ac:dyDescent="0.25">
      <c r="A1287" s="34">
        <v>379</v>
      </c>
      <c r="B1287">
        <v>2200</v>
      </c>
      <c r="C1287" s="7" t="str">
        <f ca="1">IFERROR(UPPER(IF(AND('ACCESS EXPORT'!AA1287="",'ACCESS EXPORT'!Z1287=""),VLOOKUP(A1287,'ACCESS EXPORT'!$A:$AF,32,FALSE),(IF('ACCESS EXPORT'!AA1287&lt;&gt;"",CONCATENATE(VLOOKUP(A1287,'ACCESS EXPORT'!$A:$AF,32,FALSE)," (Closed",TEXT('ACCESS EXPORT'!AA1287," MM/DD/YYY)")),IF(TODAY()&lt;(('ACCESS EXPORT'!Z1287)+30),CONCATENATE(VLOOKUP(A1287,'ACCESS EXPORT'!$A:$AF,32,FALSE)," (Opens",TEXT('ACCESS EXPORT'!Z1287," MM/DD/YYY)")),VLOOKUP(A1287,'ACCESS EXPORT'!$A:$AF,32,FALSE)))))),"-")</f>
        <v>ADVENTHEALTH MEDICAL GROUP HYPERBARIC MEDICINE &amp; WOUND MANGAEMENT CENTER</v>
      </c>
      <c r="D1287" s="3" t="str">
        <f ca="1">IFERROR(UPPER(IF(AND('ACCESS EXPORT'!AA1287="",'ACCESS EXPORT'!Z1287=""),VLOOKUP(A1287,'ACCESS EXPORT'!$A:$AF,28,FALSE),(IF('ACCESS EXPORT'!AA1287&lt;&gt;"",CONCATENATE(VLOOKUP(A1287,'ACCESS EXPORT'!$A:$AF,28,FALSE)," (Closed",TEXT('ACCESS EXPORT'!AA1287," MM/DD/YYY)")),IF(TODAY()&lt;(('ACCESS EXPORT'!Z1287)+30),CONCATENATE(VLOOKUP(A1287,'ACCESS EXPORT'!$A:$AF,28,FALSE)," (Opens",TEXT('ACCESS EXPORT'!Z1287," MM/DD/YYY)")),VLOOKUP(A1287,'ACCESS EXPORT'!$A:$AF,28,FALSE)))))),"-")</f>
        <v/>
      </c>
      <c r="E1287" s="3" t="str">
        <f>VLOOKUP($A1287,'ACCESS EXPORT'!$A:$AF,3,FALSE)</f>
        <v>8510</v>
      </c>
      <c r="F1287" s="3" t="str">
        <f>UPPER(CONCATENATE(VLOOKUP(A1287,'ACCESS EXPORT'!$A:$AF,4,FALSE)," ",VLOOKUP(A1287,'ACCESS EXPORT'!$A:$AF,5,FALSE)," ",VLOOKUP(A1287,'ACCESS EXPORT'!$A:$AF,6,FALSE)," ",VLOOKUP(A1287,'ACCESS EXPORT'!$A:$AA,7,FALSE)," ",VLOOKUP(A1287,'ACCESS EXPORT'!$A:$AA,8,FALSE)))</f>
        <v>1000 WATERMAN WAY SUITE 3290 TAVARES FL 32778</v>
      </c>
      <c r="G1287" s="4" t="str">
        <f>UPPER(VLOOKUP($A1287,'ACCESS EXPORT'!$A:$AF,9,FALSE))</f>
        <v>LAKE</v>
      </c>
      <c r="H1287" s="4" t="str">
        <f>_xlfn.IFNA(VLOOKUP($B1287,'ACCESS EXPORT'!$B:$J,9,FALSE),"")</f>
        <v>HB</v>
      </c>
      <c r="I1287" s="3" t="str">
        <f>CONCATENATE("(P)",VLOOKUP($A1287,'ACCESS EXPORT'!$A:$AF,11,FALSE)," (F)",VLOOKUP($A1287,'ACCESS EXPORT'!$A:$AF,29,FALSE))</f>
        <v>(P)(352) 253-3100 (F)(352) 253-3101</v>
      </c>
      <c r="J1287" s="4" t="str">
        <f>UPPER(VLOOKUP($A1287,'ACCESS EXPORT'!$A:$AF,12,FALSE))</f>
        <v>WOUND CARE</v>
      </c>
      <c r="K1287" s="4" t="str">
        <f>UPPER(VLOOKUP($A1287,'ACCESS EXPORT'!$A:$AF,13,FALSE))</f>
        <v>WILLIAM WINDER</v>
      </c>
      <c r="L1287" s="3" t="str">
        <f>IF(AND(VLOOKUP(A1287,'ACCESS EXPORT'!A:AE,1,0),'ACCESS EXPORT'!N1287=""),UPPER(CONCATENATE('ACCESS EXPORT'!AE1287)),IF(VLOOKUP(A1287,'ACCESS EXPORT'!A:AE,1,0),UPPER(CONCATENATE('ACCESS EXPORT'!N1287," "&amp;CHAR(10),'ACCESS EXPORT'!AE1287))))</f>
        <v xml:space="preserve">AMBER MODANI 
</v>
      </c>
      <c r="M1287" s="4" t="str">
        <f>UPPER(VLOOKUP($A1287,'ACCESS EXPORT'!$A:$O,15,FALSE))</f>
        <v>SHERONDA WRIGHT (PM)</v>
      </c>
      <c r="N1287" s="4" t="str">
        <f ca="1">IF(AND('ACCESS EXPORT'!X1287="",'ACCESS EXPORT'!Y1287=""),IF('ACCESS EXPORT'!V1287&lt;&gt;"",(IF(TODAY()-'ACCESS EXPORT'!V1287&gt;=-60,UPPER(CONCATENATE(VLOOKUP(B1287,'ACCESS EXPORT'!$B:$P,15,FALSE),""&amp;CHAR(10)&amp;"(SEP",TEXT('ACCESS EXPORT'!V1287," MM/DD/YYY)"))),IF(TODAY()-'ACCESS EXPORT'!V1287&lt;0,UPPER(VLOOKUP(B1287,'ACCESS EXPORT'!$B:$P,15,FALSE)),UPPER(VLOOKUP(B1287,'ACCESS EXPORT'!$B:$P,15,FALSE))))),IF('ACCESS EXPORT'!U1287="",UPPER(VLOOKUP(B1287,'ACCESS EXPORT'!$B:$P,15,FALSE)),IF(TODAY()-'ACCESS EXPORT'!U1287&lt;=30,CONCATENATE(UPPER(VLOOKUP(B1287,'ACCESS EXPORT'!$B:$P,15,FALSE)),""&amp;CHAR(10)&amp;"(NEW",TEXT('ACCESS EXPORT'!U1287," MM/DD/YYY)")),IF(AND(TODAY()-'ACCESS EXPORT'!U1287&gt;30,TODAY()&gt;0),UPPER(VLOOKUP(B1287,'ACCESS EXPORT'!$B:$P,15,FALSE)))))),IF('ACCESS EXPORT'!Y1287&lt;&gt;"",UPPER(CONCATENATE(UPPER(VLOOKUP(B1287,'ACCESS EXPORT'!$B:$P,15,FALSE)),""&amp;CHAR(10)&amp;"(Transfer Out",TEXT('ACCESS EXPORT'!Y1287," MM/DD/YYY)"))),IF('ACCESS EXPORT'!X1287&lt;&gt;"",UPPER(CONCATENATE(UPPER(VLOOKUP(B1287,'ACCESS EXPORT'!$B:$P,15,FALSE)),""&amp;CHAR(10)&amp;"(Transfer In",TEXT('ACCESS EXPORT'!X1287," MM/DD/YYY)"))))))</f>
        <v>FERNANDEZ, DAVID</v>
      </c>
      <c r="O1287" s="4" t="str">
        <f>_xlfn.IFNA(VLOOKUP(B1287,'ACCESS EXPORT'!$B:$Q,16,FALSE),"")</f>
        <v>MD</v>
      </c>
      <c r="P1287" s="4" t="str">
        <f>_xlfn.IFNA(VLOOKUP(B1287,'ACCESS EXPORT'!B:W,22,FALSE),"-")</f>
        <v>1871578617</v>
      </c>
      <c r="Q1287" s="4" t="str">
        <f>_xlfn.IFNA(VLOOKUP(A1287,'ACCESS EXPORT'!$A:$AG,33,0),"-")</f>
        <v>TBD</v>
      </c>
      <c r="R1287" s="4" t="str">
        <f>_xlfn.IFNA(VLOOKUP(A1287,'ACCESS EXPORT'!$A:$AH,34,0),"-")</f>
        <v>Linda Hopkins</v>
      </c>
      <c r="S1287" s="4" t="str">
        <f>_xlfn.IFNA(VLOOKUP(A1287,'ACCESS EXPORT'!$A:$AI,35,0),"-")</f>
        <v>N/A</v>
      </c>
      <c r="T1287" s="4" t="str">
        <f>_xlfn.IFNA(VLOOKUP(A1287,'ACCESS EXPORT'!$A:$AJ,36,0),"-")</f>
        <v>Wanda Cruz</v>
      </c>
      <c r="U1287" s="4" t="str">
        <f>_xlfn.IFNA(VLOOKUP(A1287,'ACCESS EXPORT'!$A:$AK,37,0),"-")</f>
        <v>athena</v>
      </c>
      <c r="V1287" s="4" t="str">
        <f>_xlfn.IFNA(VLOOKUP(A1287,'ACCESS EXPORT'!$A:$AL,38,0),"-")</f>
        <v>N/A</v>
      </c>
      <c r="W1287" s="4" t="str">
        <f>_xlfn.IFNA(VLOOKUP(A1287,'ACCESS EXPORT'!$A:$AM,39,0),"-")</f>
        <v/>
      </c>
      <c r="X1287" s="4" t="str">
        <f>_xlfn.IFNA(VLOOKUP(A1287,'ACCESS EXPORT'!$A:$AN,40,0),"-")</f>
        <v>Tiffany Palmer / John Hill</v>
      </c>
      <c r="Y1287" s="26" t="str">
        <f>_xlfn.IFNA(VLOOKUP(A1287,'ACCESS EXPORT'!A:AO,41,0),"")</f>
        <v>Kristin Miller</v>
      </c>
      <c r="Z1287" s="26" t="str">
        <f>_xlfn.IFNA(VLOOKUP(A1287,'ACCESS EXPORT'!A:AP,42,0),"")</f>
        <v/>
      </c>
      <c r="AA1287" s="26" t="str">
        <f>_xlfn.IFNA(VLOOKUP(A1287,'ACCESS EXPORT'!A:AQ,43,0),"")</f>
        <v>Tricia Greco</v>
      </c>
    </row>
    <row r="1288" spans="1:27" ht="75" x14ac:dyDescent="0.25">
      <c r="A1288" s="34">
        <v>378</v>
      </c>
      <c r="B1288">
        <v>2200</v>
      </c>
      <c r="C1288" s="7" t="str">
        <f ca="1">IFERROR(UPPER(IF(AND('ACCESS EXPORT'!AA1288="",'ACCESS EXPORT'!Z1288=""),VLOOKUP(A1288,'ACCESS EXPORT'!$A:$AF,32,FALSE),(IF('ACCESS EXPORT'!AA1288&lt;&gt;"",CONCATENATE(VLOOKUP(A1288,'ACCESS EXPORT'!$A:$AF,32,FALSE)," (Closed",TEXT('ACCESS EXPORT'!AA1288," MM/DD/YYY)")),IF(TODAY()&lt;(('ACCESS EXPORT'!Z1288)+30),CONCATENATE(VLOOKUP(A1288,'ACCESS EXPORT'!$A:$AF,32,FALSE)," (Opens",TEXT('ACCESS EXPORT'!Z1288," MM/DD/YYY)")),VLOOKUP(A1288,'ACCESS EXPORT'!$A:$AF,32,FALSE)))))),"-")</f>
        <v>ADVENTHEALTH MEDICAL GROUP HYPERBARIC MEDICINE &amp; WOUND MANGAEMENT CENTER</v>
      </c>
      <c r="D1288" s="3" t="str">
        <f ca="1">IFERROR(UPPER(IF(AND('ACCESS EXPORT'!AA1288="",'ACCESS EXPORT'!Z1288=""),VLOOKUP(A1288,'ACCESS EXPORT'!$A:$AF,28,FALSE),(IF('ACCESS EXPORT'!AA1288&lt;&gt;"",CONCATENATE(VLOOKUP(A1288,'ACCESS EXPORT'!$A:$AF,28,FALSE)," (Closed",TEXT('ACCESS EXPORT'!AA1288," MM/DD/YYY)")),IF(TODAY()&lt;(('ACCESS EXPORT'!Z1288)+30),CONCATENATE(VLOOKUP(A1288,'ACCESS EXPORT'!$A:$AF,28,FALSE)," (Opens",TEXT('ACCESS EXPORT'!Z1288," MM/DD/YYY)")),VLOOKUP(A1288,'ACCESS EXPORT'!$A:$AF,28,FALSE)))))),"-")</f>
        <v/>
      </c>
      <c r="E1288" s="3" t="str">
        <f>VLOOKUP($A1288,'ACCESS EXPORT'!$A:$AF,3,FALSE)</f>
        <v>8510</v>
      </c>
      <c r="F1288" s="3" t="str">
        <f>UPPER(CONCATENATE(VLOOKUP(A1288,'ACCESS EXPORT'!$A:$AF,4,FALSE)," ",VLOOKUP(A1288,'ACCESS EXPORT'!$A:$AF,5,FALSE)," ",VLOOKUP(A1288,'ACCESS EXPORT'!$A:$AF,6,FALSE)," ",VLOOKUP(A1288,'ACCESS EXPORT'!$A:$AA,7,FALSE)," ",VLOOKUP(A1288,'ACCESS EXPORT'!$A:$AA,8,FALSE)))</f>
        <v>601 EAST ROLLINS  ORLANDO FL 32803</v>
      </c>
      <c r="G1288" s="4" t="str">
        <f>UPPER(VLOOKUP($A1288,'ACCESS EXPORT'!$A:$AF,9,FALSE))</f>
        <v>ORANGE</v>
      </c>
      <c r="H1288" s="4" t="str">
        <f>_xlfn.IFNA(VLOOKUP($B1288,'ACCESS EXPORT'!$B:$J,9,FALSE),"")</f>
        <v>HB</v>
      </c>
      <c r="I1288" s="3" t="str">
        <f>CONCATENATE("(P)",VLOOKUP($A1288,'ACCESS EXPORT'!$A:$AF,11,FALSE)," (F)",VLOOKUP($A1288,'ACCESS EXPORT'!$A:$AF,29,FALSE))</f>
        <v>(P)(407) 303-1549 (F)(407) 303-7621</v>
      </c>
      <c r="J1288" s="4" t="str">
        <f>UPPER(VLOOKUP($A1288,'ACCESS EXPORT'!$A:$AF,12,FALSE))</f>
        <v>WOUND CARE</v>
      </c>
      <c r="K1288" s="4" t="str">
        <f>UPPER(VLOOKUP($A1288,'ACCESS EXPORT'!$A:$AF,13,FALSE))</f>
        <v>WILLIAM WINDER</v>
      </c>
      <c r="L1288" s="3" t="str">
        <f>IF(AND(VLOOKUP(A1288,'ACCESS EXPORT'!A:AE,1,0),'ACCESS EXPORT'!N1288=""),UPPER(CONCATENATE('ACCESS EXPORT'!AE1288)),IF(VLOOKUP(A1288,'ACCESS EXPORT'!A:AE,1,0),UPPER(CONCATENATE('ACCESS EXPORT'!N1288," "&amp;CHAR(10),'ACCESS EXPORT'!AE1288))))</f>
        <v xml:space="preserve">AMBER MODANI 
</v>
      </c>
      <c r="M1288" s="4" t="str">
        <f>UPPER(VLOOKUP($A1288,'ACCESS EXPORT'!$A:$O,15,FALSE))</f>
        <v>SHERONDA WRIGHT (PM)</v>
      </c>
      <c r="N1288" s="4" t="str">
        <f ca="1">IF(AND('ACCESS EXPORT'!X1288="",'ACCESS EXPORT'!Y1288=""),IF('ACCESS EXPORT'!V1288&lt;&gt;"",(IF(TODAY()-'ACCESS EXPORT'!V1288&gt;=-60,UPPER(CONCATENATE(VLOOKUP(B1288,'ACCESS EXPORT'!$B:$P,15,FALSE),""&amp;CHAR(10)&amp;"(SEP",TEXT('ACCESS EXPORT'!V1288," MM/DD/YYY)"))),IF(TODAY()-'ACCESS EXPORT'!V1288&lt;0,UPPER(VLOOKUP(B1288,'ACCESS EXPORT'!$B:$P,15,FALSE)),UPPER(VLOOKUP(B1288,'ACCESS EXPORT'!$B:$P,15,FALSE))))),IF('ACCESS EXPORT'!U1288="",UPPER(VLOOKUP(B1288,'ACCESS EXPORT'!$B:$P,15,FALSE)),IF(TODAY()-'ACCESS EXPORT'!U1288&lt;=30,CONCATENATE(UPPER(VLOOKUP(B1288,'ACCESS EXPORT'!$B:$P,15,FALSE)),""&amp;CHAR(10)&amp;"(NEW",TEXT('ACCESS EXPORT'!U1288," MM/DD/YYY)")),IF(AND(TODAY()-'ACCESS EXPORT'!U1288&gt;30,TODAY()&gt;0),UPPER(VLOOKUP(B1288,'ACCESS EXPORT'!$B:$P,15,FALSE)))))),IF('ACCESS EXPORT'!Y1288&lt;&gt;"",UPPER(CONCATENATE(UPPER(VLOOKUP(B1288,'ACCESS EXPORT'!$B:$P,15,FALSE)),""&amp;CHAR(10)&amp;"(Transfer Out",TEXT('ACCESS EXPORT'!Y1288," MM/DD/YYY)"))),IF('ACCESS EXPORT'!X1288&lt;&gt;"",UPPER(CONCATENATE(UPPER(VLOOKUP(B1288,'ACCESS EXPORT'!$B:$P,15,FALSE)),""&amp;CHAR(10)&amp;"(Transfer In",TEXT('ACCESS EXPORT'!X1288," MM/DD/YYY)"))))))</f>
        <v>FERNANDEZ, DAVID</v>
      </c>
      <c r="O1288" s="4" t="str">
        <f>_xlfn.IFNA(VLOOKUP(B1288,'ACCESS EXPORT'!$B:$Q,16,FALSE),"")</f>
        <v>MD</v>
      </c>
      <c r="P1288" s="4" t="str">
        <f>_xlfn.IFNA(VLOOKUP(B1288,'ACCESS EXPORT'!B:W,22,FALSE),"-")</f>
        <v>1871578617</v>
      </c>
      <c r="Q1288" s="4" t="str">
        <f>_xlfn.IFNA(VLOOKUP(A1288,'ACCESS EXPORT'!$A:$AG,33,0),"-")</f>
        <v>TBD</v>
      </c>
      <c r="R1288" s="4" t="str">
        <f>_xlfn.IFNA(VLOOKUP(A1288,'ACCESS EXPORT'!$A:$AH,34,0),"-")</f>
        <v>Linda Hopkins</v>
      </c>
      <c r="S1288" s="4" t="str">
        <f>_xlfn.IFNA(VLOOKUP(A1288,'ACCESS EXPORT'!$A:$AI,35,0),"-")</f>
        <v>N/A</v>
      </c>
      <c r="T1288" s="4" t="str">
        <f>_xlfn.IFNA(VLOOKUP(A1288,'ACCESS EXPORT'!$A:$AJ,36,0),"-")</f>
        <v>Wanda Cruz</v>
      </c>
      <c r="U1288" s="4" t="str">
        <f>_xlfn.IFNA(VLOOKUP(A1288,'ACCESS EXPORT'!$A:$AK,37,0),"-")</f>
        <v>athena</v>
      </c>
      <c r="V1288" s="4" t="str">
        <f>_xlfn.IFNA(VLOOKUP(A1288,'ACCESS EXPORT'!$A:$AL,38,0),"-")</f>
        <v>N/A</v>
      </c>
      <c r="W1288" s="4" t="str">
        <f>_xlfn.IFNA(VLOOKUP(A1288,'ACCESS EXPORT'!$A:$AM,39,0),"-")</f>
        <v/>
      </c>
      <c r="X1288" s="4" t="str">
        <f>_xlfn.IFNA(VLOOKUP(A1288,'ACCESS EXPORT'!$A:$AN,40,0),"-")</f>
        <v>Tiffany Palmer / John Hill</v>
      </c>
      <c r="Y1288" s="26" t="str">
        <f>_xlfn.IFNA(VLOOKUP(A1288,'ACCESS EXPORT'!A:AO,41,0),"")</f>
        <v>Kristin Miller</v>
      </c>
      <c r="Z1288" s="26" t="str">
        <f>_xlfn.IFNA(VLOOKUP(A1288,'ACCESS EXPORT'!A:AP,42,0),"")</f>
        <v/>
      </c>
      <c r="AA1288" s="26" t="str">
        <f>_xlfn.IFNA(VLOOKUP(A1288,'ACCESS EXPORT'!A:AQ,43,0),"")</f>
        <v>Tricia Greco</v>
      </c>
    </row>
    <row r="1289" spans="1:27" ht="112.5" x14ac:dyDescent="0.25">
      <c r="A1289" s="34">
        <v>392</v>
      </c>
      <c r="B1289">
        <v>1103</v>
      </c>
      <c r="C1289" s="7" t="str">
        <f ca="1">IFERROR(UPPER(IF(AND('ACCESS EXPORT'!AA1289="",'ACCESS EXPORT'!Z1289=""),VLOOKUP(A1289,'ACCESS EXPORT'!$A:$AF,32,FALSE),(IF('ACCESS EXPORT'!AA1289&lt;&gt;"",CONCATENATE(VLOOKUP(A1289,'ACCESS EXPORT'!$A:$AF,32,FALSE)," (Closed",TEXT('ACCESS EXPORT'!AA1289," MM/DD/YYY)")),IF(TODAY()&lt;(('ACCESS EXPORT'!Z1289)+30),CONCATENATE(VLOOKUP(A1289,'ACCESS EXPORT'!$A:$AF,32,FALSE)," (Opens",TEXT('ACCESS EXPORT'!Z1289," MM/DD/YYY)")),VLOOKUP(A1289,'ACCESS EXPORT'!$A:$AF,32,FALSE)))))),"-")</f>
        <v>ADVENTHEALTH MEDICAL GROUP PEDIATRICS AT WINTER GARDEN (OPENS 07/15/2019)</v>
      </c>
      <c r="D1289" s="3" t="str">
        <f ca="1">IFERROR(UPPER(IF(AND('ACCESS EXPORT'!AA1289="",'ACCESS EXPORT'!Z1289=""),VLOOKUP(A1289,'ACCESS EXPORT'!$A:$AF,28,FALSE),(IF('ACCESS EXPORT'!AA1289&lt;&gt;"",CONCATENATE(VLOOKUP(A1289,'ACCESS EXPORT'!$A:$AF,28,FALSE)," (Closed",TEXT('ACCESS EXPORT'!AA1289," MM/DD/YYY)")),IF(TODAY()&lt;(('ACCESS EXPORT'!Z1289)+30),CONCATENATE(VLOOKUP(A1289,'ACCESS EXPORT'!$A:$AF,28,FALSE)," (Opens",TEXT('ACCESS EXPORT'!Z1289," MM/DD/YYY)")),VLOOKUP(A1289,'ACCESS EXPORT'!$A:$AF,28,FALSE)))))),"-")</f>
        <v xml:space="preserve"> (OPENS 07/15/2019)</v>
      </c>
      <c r="E1289" s="3" t="str">
        <f>VLOOKUP($A1289,'ACCESS EXPORT'!$A:$AF,3,FALSE)</f>
        <v>8520</v>
      </c>
      <c r="F1289" s="3" t="str">
        <f>UPPER(CONCATENATE(VLOOKUP(A1289,'ACCESS EXPORT'!$A:$AF,4,FALSE)," ",VLOOKUP(A1289,'ACCESS EXPORT'!$A:$AF,5,FALSE)," ",VLOOKUP(A1289,'ACCESS EXPORT'!$A:$AF,6,FALSE)," ",VLOOKUP(A1289,'ACCESS EXPORT'!$A:$AA,7,FALSE)," ",VLOOKUP(A1289,'ACCESS EXPORT'!$A:$AA,8,FALSE)))</f>
        <v>15502 STONEYBROOK WEST PKWY SUITE 112 WINTER GARDEN FL 34787</v>
      </c>
      <c r="G1289" s="4" t="str">
        <f>UPPER(VLOOKUP($A1289,'ACCESS EXPORT'!$A:$AF,9,FALSE))</f>
        <v>ORANGE</v>
      </c>
      <c r="H1289" s="4" t="str">
        <f>_xlfn.IFNA(VLOOKUP($B1289,'ACCESS EXPORT'!$B:$J,9,FALSE),"")</f>
        <v>Childrens</v>
      </c>
      <c r="I1289" s="3" t="str">
        <f>CONCATENATE("(P)",VLOOKUP($A1289,'ACCESS EXPORT'!$A:$AF,11,FALSE)," (F)",VLOOKUP($A1289,'ACCESS EXPORT'!$A:$AF,29,FALSE))</f>
        <v>(P)(407) 821-3680 (F)(407) 821-3681</v>
      </c>
      <c r="J1289" s="4" t="str">
        <f>UPPER(VLOOKUP($A1289,'ACCESS EXPORT'!$A:$AF,12,FALSE))</f>
        <v>CHILDRENS</v>
      </c>
      <c r="K1289" s="4" t="str">
        <f>UPPER(VLOOKUP($A1289,'ACCESS EXPORT'!$A:$AF,13,FALSE))</f>
        <v>MARLENE HOLLAND</v>
      </c>
      <c r="L1289" s="3" t="str">
        <f>IF(AND(VLOOKUP(A1289,'ACCESS EXPORT'!A:AE,1,0),'ACCESS EXPORT'!N1289=""),UPPER(CONCATENATE('ACCESS EXPORT'!AE1289)),IF(VLOOKUP(A1289,'ACCESS EXPORT'!A:AE,1,0),UPPER(CONCATENATE('ACCESS EXPORT'!N1289," "&amp;CHAR(10),'ACCESS EXPORT'!AE1289))))</f>
        <v>DAWN LEE 
MUBINA LAKHA (PRAC. ADMIN)</v>
      </c>
      <c r="M1289" s="4" t="str">
        <f>UPPER(VLOOKUP($A1289,'ACCESS EXPORT'!$A:$O,15,FALSE))</f>
        <v/>
      </c>
      <c r="N1289" s="4" t="str">
        <f ca="1">IF(AND('ACCESS EXPORT'!X1289="",'ACCESS EXPORT'!Y1289=""),IF('ACCESS EXPORT'!V1289&lt;&gt;"",(IF(TODAY()-'ACCESS EXPORT'!V1289&gt;=-60,UPPER(CONCATENATE(VLOOKUP(B1289,'ACCESS EXPORT'!$B:$P,15,FALSE),""&amp;CHAR(10)&amp;"(SEP",TEXT('ACCESS EXPORT'!V1289," MM/DD/YYY)"))),IF(TODAY()-'ACCESS EXPORT'!V1289&lt;0,UPPER(VLOOKUP(B1289,'ACCESS EXPORT'!$B:$P,15,FALSE)),UPPER(VLOOKUP(B1289,'ACCESS EXPORT'!$B:$P,15,FALSE))))),IF('ACCESS EXPORT'!U1289="",UPPER(VLOOKUP(B1289,'ACCESS EXPORT'!$B:$P,15,FALSE)),IF(TODAY()-'ACCESS EXPORT'!U1289&lt;=30,CONCATENATE(UPPER(VLOOKUP(B1289,'ACCESS EXPORT'!$B:$P,15,FALSE)),""&amp;CHAR(10)&amp;"(NEW",TEXT('ACCESS EXPORT'!U1289," MM/DD/YYY)")),IF(AND(TODAY()-'ACCESS EXPORT'!U1289&gt;30,TODAY()&gt;0),UPPER(VLOOKUP(B1289,'ACCESS EXPORT'!$B:$P,15,FALSE)))))),IF('ACCESS EXPORT'!Y1289&lt;&gt;"",UPPER(CONCATENATE(UPPER(VLOOKUP(B1289,'ACCESS EXPORT'!$B:$P,15,FALSE)),""&amp;CHAR(10)&amp;"(Transfer Out",TEXT('ACCESS EXPORT'!Y1289," MM/DD/YYY)"))),IF('ACCESS EXPORT'!X1289&lt;&gt;"",UPPER(CONCATENATE(UPPER(VLOOKUP(B1289,'ACCESS EXPORT'!$B:$P,15,FALSE)),""&amp;CHAR(10)&amp;"(Transfer In",TEXT('ACCESS EXPORT'!X1289," MM/DD/YYY)"))))))</f>
        <v>ROQUE, MARK</v>
      </c>
      <c r="O1289" s="4" t="str">
        <f>_xlfn.IFNA(VLOOKUP(B1289,'ACCESS EXPORT'!$B:$Q,16,FALSE),"")</f>
        <v>MD</v>
      </c>
      <c r="P1289" s="4" t="str">
        <f>_xlfn.IFNA(VLOOKUP(B1289,'ACCESS EXPORT'!B:W,22,FALSE),"-")</f>
        <v>1164427043</v>
      </c>
      <c r="Q1289" s="4" t="str">
        <f>_xlfn.IFNA(VLOOKUP(A1289,'ACCESS EXPORT'!$A:$AG,33,0),"-")</f>
        <v>Julie Morris</v>
      </c>
      <c r="R1289" s="4" t="str">
        <f>_xlfn.IFNA(VLOOKUP(A1289,'ACCESS EXPORT'!$A:$AH,34,0),"-")</f>
        <v>Amanda Dowd</v>
      </c>
      <c r="S1289" s="4" t="str">
        <f>_xlfn.IFNA(VLOOKUP(A1289,'ACCESS EXPORT'!$A:$AI,35,0),"-")</f>
        <v>Courtney Powell</v>
      </c>
      <c r="T1289" s="4" t="str">
        <f>_xlfn.IFNA(VLOOKUP(A1289,'ACCESS EXPORT'!$A:$AJ,36,0),"-")</f>
        <v>Ishmael Molyneaux</v>
      </c>
      <c r="U1289" s="4" t="str">
        <f>_xlfn.IFNA(VLOOKUP(A1289,'ACCESS EXPORT'!$A:$AK,37,0),"-")</f>
        <v>athena</v>
      </c>
      <c r="V1289" s="4" t="str">
        <f>_xlfn.IFNA(VLOOKUP(A1289,'ACCESS EXPORT'!$A:$AL,38,0),"-")</f>
        <v>FHMG_LAKE MARY PEDS_WG</v>
      </c>
      <c r="W1289" s="4" t="str">
        <f>_xlfn.IFNA(VLOOKUP(A1289,'ACCESS EXPORT'!$A:$AM,39,0),"-")</f>
        <v/>
      </c>
      <c r="X1289" s="4" t="str">
        <f>_xlfn.IFNA(VLOOKUP(A1289,'ACCESS EXPORT'!$A:$AN,40,0),"-")</f>
        <v>Libia Villaquiran / Jenny Green</v>
      </c>
      <c r="Y1289" s="26" t="str">
        <f>_xlfn.IFNA(VLOOKUP(A1289,'ACCESS EXPORT'!A:AO,41,0),"")</f>
        <v>Melissa Miller</v>
      </c>
      <c r="Z1289" s="26" t="str">
        <f>_xlfn.IFNA(VLOOKUP(A1289,'ACCESS EXPORT'!A:AP,42,0),"")</f>
        <v>Maria Angel</v>
      </c>
      <c r="AA1289" s="26" t="str">
        <f>_xlfn.IFNA(VLOOKUP(A1289,'ACCESS EXPORT'!A:AQ,43,0),"")</f>
        <v>Heather McComb</v>
      </c>
    </row>
    <row r="1290" spans="1:27" ht="75" x14ac:dyDescent="0.25">
      <c r="A1290" s="34">
        <v>368</v>
      </c>
      <c r="B1290">
        <v>1736</v>
      </c>
      <c r="C1290" s="7" t="str">
        <f ca="1">IFERROR(UPPER(IF(AND('ACCESS EXPORT'!AA1290="",'ACCESS EXPORT'!Z1290=""),VLOOKUP(A1290,'ACCESS EXPORT'!$A:$AF,32,FALSE),(IF('ACCESS EXPORT'!AA1290&lt;&gt;"",CONCATENATE(VLOOKUP(A1290,'ACCESS EXPORT'!$A:$AF,32,FALSE)," (Closed",TEXT('ACCESS EXPORT'!AA1290," MM/DD/YYY)")),IF(TODAY()&lt;(('ACCESS EXPORT'!Z1290)+30),CONCATENATE(VLOOKUP(A1290,'ACCESS EXPORT'!$A:$AF,32,FALSE)," (Opens",TEXT('ACCESS EXPORT'!Z1290," MM/DD/YYY)")),VLOOKUP(A1290,'ACCESS EXPORT'!$A:$AF,32,FALSE)))))),"-")</f>
        <v>ADVENTHEALTH MEDICAL GROUP FAMILY MEDICINE AT WINTER PARK</v>
      </c>
      <c r="D1290" s="3" t="str">
        <f ca="1">IFERROR(UPPER(IF(AND('ACCESS EXPORT'!AA1290="",'ACCESS EXPORT'!Z1290=""),VLOOKUP(A1290,'ACCESS EXPORT'!$A:$AF,28,FALSE),(IF('ACCESS EXPORT'!AA1290&lt;&gt;"",CONCATENATE(VLOOKUP(A1290,'ACCESS EXPORT'!$A:$AF,28,FALSE)," (Closed",TEXT('ACCESS EXPORT'!AA1290," MM/DD/YYY)")),IF(TODAY()&lt;(('ACCESS EXPORT'!Z1290)+30),CONCATENATE(VLOOKUP(A1290,'ACCESS EXPORT'!$A:$AF,28,FALSE)," (Opens",TEXT('ACCESS EXPORT'!Z1290," MM/DD/YYY)")),VLOOKUP(A1290,'ACCESS EXPORT'!$A:$AF,28,FALSE)))))),"-")</f>
        <v>CENTRE FOR FAMILY MEDICINE</v>
      </c>
      <c r="E1290" s="3" t="str">
        <f>VLOOKUP($A1290,'ACCESS EXPORT'!$A:$AF,3,FALSE)</f>
        <v>9001</v>
      </c>
      <c r="F1290" s="3" t="str">
        <f>UPPER(CONCATENATE(VLOOKUP(A1290,'ACCESS EXPORT'!$A:$AF,4,FALSE)," ",VLOOKUP(A1290,'ACCESS EXPORT'!$A:$AF,5,FALSE)," ",VLOOKUP(A1290,'ACCESS EXPORT'!$A:$AF,6,FALSE)," ",VLOOKUP(A1290,'ACCESS EXPORT'!$A:$AA,7,FALSE)," ",VLOOKUP(A1290,'ACCESS EXPORT'!$A:$AA,8,FALSE)))</f>
        <v>133 BENMORE DR SUITE 200 WINTER PARK FL 32792</v>
      </c>
      <c r="G1290" s="4" t="str">
        <f>UPPER(VLOOKUP($A1290,'ACCESS EXPORT'!$A:$AF,9,FALSE))</f>
        <v>ORANGE</v>
      </c>
      <c r="H1290" s="4" t="str">
        <f>_xlfn.IFNA(VLOOKUP($B1290,'ACCESS EXPORT'!$B:$J,9,FALSE),"")</f>
        <v>GME</v>
      </c>
      <c r="I1290" s="3" t="str">
        <f>CONCATENATE("(P)",VLOOKUP($A1290,'ACCESS EXPORT'!$A:$AF,11,FALSE)," (F)",VLOOKUP($A1290,'ACCESS EXPORT'!$A:$AF,29,FALSE))</f>
        <v>(P)(407) 646-7070 (F)(407) 646-7747</v>
      </c>
      <c r="J1290" s="4" t="str">
        <f>UPPER(VLOOKUP($A1290,'ACCESS EXPORT'!$A:$AF,12,FALSE))</f>
        <v>FAMILY MEDICINE</v>
      </c>
      <c r="K1290" s="4" t="str">
        <f>UPPER(VLOOKUP($A1290,'ACCESS EXPORT'!$A:$AF,13,FALSE))</f>
        <v>DEBORAH HAYWOOD</v>
      </c>
      <c r="L1290" s="3" t="str">
        <f>IF(AND(VLOOKUP(A1290,'ACCESS EXPORT'!A:AE,1,0),'ACCESS EXPORT'!N1290=""),UPPER(CONCATENATE('ACCESS EXPORT'!AE1290)),IF(VLOOKUP(A1290,'ACCESS EXPORT'!A:AE,1,0),UPPER(CONCATENATE('ACCESS EXPORT'!N1290," "&amp;CHAR(10),'ACCESS EXPORT'!AE1290))))</f>
        <v>KATHRYN WILSON 
JAMES HARBOTTLE (AD)</v>
      </c>
      <c r="M1290" s="4" t="str">
        <f>UPPER(VLOOKUP($A1290,'ACCESS EXPORT'!$A:$O,15,FALSE))</f>
        <v>TAMESHA RYAN (PM)</v>
      </c>
      <c r="N1290" s="4" t="str">
        <f ca="1">IF(AND('ACCESS EXPORT'!X1290="",'ACCESS EXPORT'!Y1290=""),IF('ACCESS EXPORT'!V1290&lt;&gt;"",(IF(TODAY()-'ACCESS EXPORT'!V1290&gt;=-60,UPPER(CONCATENATE(VLOOKUP(B1290,'ACCESS EXPORT'!$B:$P,15,FALSE),""&amp;CHAR(10)&amp;"(SEP",TEXT('ACCESS EXPORT'!V1290," MM/DD/YYY)"))),IF(TODAY()-'ACCESS EXPORT'!V1290&lt;0,UPPER(VLOOKUP(B1290,'ACCESS EXPORT'!$B:$P,15,FALSE)),UPPER(VLOOKUP(B1290,'ACCESS EXPORT'!$B:$P,15,FALSE))))),IF('ACCESS EXPORT'!U1290="",UPPER(VLOOKUP(B1290,'ACCESS EXPORT'!$B:$P,15,FALSE)),IF(TODAY()-'ACCESS EXPORT'!U1290&lt;=30,CONCATENATE(UPPER(VLOOKUP(B1290,'ACCESS EXPORT'!$B:$P,15,FALSE)),""&amp;CHAR(10)&amp;"(NEW",TEXT('ACCESS EXPORT'!U1290," MM/DD/YYY)")),IF(AND(TODAY()-'ACCESS EXPORT'!U1290&gt;30,TODAY()&gt;0),UPPER(VLOOKUP(B1290,'ACCESS EXPORT'!$B:$P,15,FALSE)))))),IF('ACCESS EXPORT'!Y1290&lt;&gt;"",UPPER(CONCATENATE(UPPER(VLOOKUP(B1290,'ACCESS EXPORT'!$B:$P,15,FALSE)),""&amp;CHAR(10)&amp;"(Transfer Out",TEXT('ACCESS EXPORT'!Y1290," MM/DD/YYY)"))),IF('ACCESS EXPORT'!X1290&lt;&gt;"",UPPER(CONCATENATE(UPPER(VLOOKUP(B1290,'ACCESS EXPORT'!$B:$P,15,FALSE)),""&amp;CHAR(10)&amp;"(Transfer In",TEXT('ACCESS EXPORT'!X1290," MM/DD/YYY)"))))))</f>
        <v>BEDNEY, DANIEL L</v>
      </c>
      <c r="O1290" s="4" t="str">
        <f>_xlfn.IFNA(VLOOKUP(B1290,'ACCESS EXPORT'!$B:$Q,16,FALSE),"")</f>
        <v>MD</v>
      </c>
      <c r="P1290" s="4" t="str">
        <f>_xlfn.IFNA(VLOOKUP(B1290,'ACCESS EXPORT'!B:W,22,FALSE),"-")</f>
        <v>1831529890</v>
      </c>
      <c r="Q1290" s="4" t="str">
        <f>_xlfn.IFNA(VLOOKUP(A1290,'ACCESS EXPORT'!$A:$AG,33,0),"-")</f>
        <v>Aldis Leonardo</v>
      </c>
      <c r="R1290" s="4" t="str">
        <f>_xlfn.IFNA(VLOOKUP(A1290,'ACCESS EXPORT'!$A:$AH,34,0),"-")</f>
        <v>GME Hospital HR</v>
      </c>
      <c r="S1290" s="4" t="str">
        <f>_xlfn.IFNA(VLOOKUP(A1290,'ACCESS EXPORT'!$A:$AI,35,0),"-")</f>
        <v>Anna Bachtis</v>
      </c>
      <c r="T1290" s="4" t="str">
        <f>_xlfn.IFNA(VLOOKUP(A1290,'ACCESS EXPORT'!$A:$AJ,36,0),"-")</f>
        <v>Rebecca Richardson</v>
      </c>
      <c r="U1290" s="4" t="str">
        <f>_xlfn.IFNA(VLOOKUP(A1290,'ACCESS EXPORT'!$A:$AK,37,0),"-")</f>
        <v>athena</v>
      </c>
      <c r="V1290" s="4" t="str">
        <f>_xlfn.IFNA(VLOOKUP(A1290,'ACCESS EXPORT'!$A:$AL,38,0),"-")</f>
        <v>FHMG_CTR FOR FM</v>
      </c>
      <c r="W1290" s="4" t="str">
        <f>_xlfn.IFNA(VLOOKUP(A1290,'ACCESS EXPORT'!$A:$AM,39,0),"-")</f>
        <v/>
      </c>
      <c r="X1290" s="4" t="str">
        <f>_xlfn.IFNA(VLOOKUP(A1290,'ACCESS EXPORT'!$A:$AN,40,0),"-")</f>
        <v>Karen Kelly</v>
      </c>
      <c r="Y1290" s="26" t="str">
        <f>_xlfn.IFNA(VLOOKUP(A1290,'ACCESS EXPORT'!A:AO,41,0),"")</f>
        <v>Karen Kundinger</v>
      </c>
      <c r="Z1290" s="26" t="str">
        <f>_xlfn.IFNA(VLOOKUP(A1290,'ACCESS EXPORT'!A:AP,42,0),"")</f>
        <v/>
      </c>
      <c r="AA1290" s="26" t="str">
        <f>_xlfn.IFNA(VLOOKUP(A1290,'ACCESS EXPORT'!A:AQ,43,0),"")</f>
        <v>Heather McComb</v>
      </c>
    </row>
    <row r="1291" spans="1:27" ht="75" x14ac:dyDescent="0.25">
      <c r="A1291" s="34">
        <v>368</v>
      </c>
      <c r="B1291">
        <v>2177</v>
      </c>
      <c r="C1291" s="7" t="str">
        <f ca="1">IFERROR(UPPER(IF(AND('ACCESS EXPORT'!AA1291="",'ACCESS EXPORT'!Z1291=""),VLOOKUP(A1291,'ACCESS EXPORT'!$A:$AF,32,FALSE),(IF('ACCESS EXPORT'!AA1291&lt;&gt;"",CONCATENATE(VLOOKUP(A1291,'ACCESS EXPORT'!$A:$AF,32,FALSE)," (Closed",TEXT('ACCESS EXPORT'!AA1291," MM/DD/YYY)")),IF(TODAY()&lt;(('ACCESS EXPORT'!Z1291)+30),CONCATENATE(VLOOKUP(A1291,'ACCESS EXPORT'!$A:$AF,32,FALSE)," (Opens",TEXT('ACCESS EXPORT'!Z1291," MM/DD/YYY)")),VLOOKUP(A1291,'ACCESS EXPORT'!$A:$AF,32,FALSE)))))),"-")</f>
        <v>ADVENTHEALTH MEDICAL GROUP FAMILY MEDICINE AT WINTER PARK</v>
      </c>
      <c r="D1291" s="3" t="str">
        <f ca="1">IFERROR(UPPER(IF(AND('ACCESS EXPORT'!AA1291="",'ACCESS EXPORT'!Z1291=""),VLOOKUP(A1291,'ACCESS EXPORT'!$A:$AF,28,FALSE),(IF('ACCESS EXPORT'!AA1291&lt;&gt;"",CONCATENATE(VLOOKUP(A1291,'ACCESS EXPORT'!$A:$AF,28,FALSE)," (Closed",TEXT('ACCESS EXPORT'!AA1291," MM/DD/YYY)")),IF(TODAY()&lt;(('ACCESS EXPORT'!Z1291)+30),CONCATENATE(VLOOKUP(A1291,'ACCESS EXPORT'!$A:$AF,28,FALSE)," (Opens",TEXT('ACCESS EXPORT'!Z1291," MM/DD/YYY)")),VLOOKUP(A1291,'ACCESS EXPORT'!$A:$AF,28,FALSE)))))),"-")</f>
        <v>CENTRE FOR FAMILY MEDICINE</v>
      </c>
      <c r="E1291" s="3" t="str">
        <f>VLOOKUP($A1291,'ACCESS EXPORT'!$A:$AF,3,FALSE)</f>
        <v>9001</v>
      </c>
      <c r="F1291" s="3" t="str">
        <f>UPPER(CONCATENATE(VLOOKUP(A1291,'ACCESS EXPORT'!$A:$AF,4,FALSE)," ",VLOOKUP(A1291,'ACCESS EXPORT'!$A:$AF,5,FALSE)," ",VLOOKUP(A1291,'ACCESS EXPORT'!$A:$AF,6,FALSE)," ",VLOOKUP(A1291,'ACCESS EXPORT'!$A:$AA,7,FALSE)," ",VLOOKUP(A1291,'ACCESS EXPORT'!$A:$AA,8,FALSE)))</f>
        <v>133 BENMORE DR SUITE 200 WINTER PARK FL 32792</v>
      </c>
      <c r="G1291" s="4" t="str">
        <f>UPPER(VLOOKUP($A1291,'ACCESS EXPORT'!$A:$AF,9,FALSE))</f>
        <v>ORANGE</v>
      </c>
      <c r="H1291" s="4" t="str">
        <f>_xlfn.IFNA(VLOOKUP($B1291,'ACCESS EXPORT'!$B:$J,9,FALSE),"")</f>
        <v>GME</v>
      </c>
      <c r="I1291" s="3" t="str">
        <f>CONCATENATE("(P)",VLOOKUP($A1291,'ACCESS EXPORT'!$A:$AF,11,FALSE)," (F)",VLOOKUP($A1291,'ACCESS EXPORT'!$A:$AF,29,FALSE))</f>
        <v>(P)(407) 646-7070 (F)(407) 646-7747</v>
      </c>
      <c r="J1291" s="4" t="str">
        <f>UPPER(VLOOKUP($A1291,'ACCESS EXPORT'!$A:$AF,12,FALSE))</f>
        <v>FAMILY MEDICINE</v>
      </c>
      <c r="K1291" s="4" t="str">
        <f>UPPER(VLOOKUP($A1291,'ACCESS EXPORT'!$A:$AF,13,FALSE))</f>
        <v>DEBORAH HAYWOOD</v>
      </c>
      <c r="L1291" s="3" t="str">
        <f>IF(AND(VLOOKUP(A1291,'ACCESS EXPORT'!A:AE,1,0),'ACCESS EXPORT'!N1291=""),UPPER(CONCATENATE('ACCESS EXPORT'!AE1291)),IF(VLOOKUP(A1291,'ACCESS EXPORT'!A:AE,1,0),UPPER(CONCATENATE('ACCESS EXPORT'!N1291," "&amp;CHAR(10),'ACCESS EXPORT'!AE1291))))</f>
        <v>KATHRYN WILSON 
JAMES HARBOTTLE (AD)</v>
      </c>
      <c r="M1291" s="4" t="str">
        <f>UPPER(VLOOKUP($A1291,'ACCESS EXPORT'!$A:$O,15,FALSE))</f>
        <v>TAMESHA RYAN (PM)</v>
      </c>
      <c r="N1291" s="4" t="str">
        <f ca="1">IF(AND('ACCESS EXPORT'!X1291="",'ACCESS EXPORT'!Y1291=""),IF('ACCESS EXPORT'!V1291&lt;&gt;"",(IF(TODAY()-'ACCESS EXPORT'!V1291&gt;=-60,UPPER(CONCATENATE(VLOOKUP(B1291,'ACCESS EXPORT'!$B:$P,15,FALSE),""&amp;CHAR(10)&amp;"(SEP",TEXT('ACCESS EXPORT'!V1291," MM/DD/YYY)"))),IF(TODAY()-'ACCESS EXPORT'!V1291&lt;0,UPPER(VLOOKUP(B1291,'ACCESS EXPORT'!$B:$P,15,FALSE)),UPPER(VLOOKUP(B1291,'ACCESS EXPORT'!$B:$P,15,FALSE))))),IF('ACCESS EXPORT'!U1291="",UPPER(VLOOKUP(B1291,'ACCESS EXPORT'!$B:$P,15,FALSE)),IF(TODAY()-'ACCESS EXPORT'!U1291&lt;=30,CONCATENATE(UPPER(VLOOKUP(B1291,'ACCESS EXPORT'!$B:$P,15,FALSE)),""&amp;CHAR(10)&amp;"(NEW",TEXT('ACCESS EXPORT'!U1291," MM/DD/YYY)")),IF(AND(TODAY()-'ACCESS EXPORT'!U1291&gt;30,TODAY()&gt;0),UPPER(VLOOKUP(B1291,'ACCESS EXPORT'!$B:$P,15,FALSE)))))),IF('ACCESS EXPORT'!Y1291&lt;&gt;"",UPPER(CONCATENATE(UPPER(VLOOKUP(B1291,'ACCESS EXPORT'!$B:$P,15,FALSE)),""&amp;CHAR(10)&amp;"(Transfer Out",TEXT('ACCESS EXPORT'!Y1291," MM/DD/YYY)"))),IF('ACCESS EXPORT'!X1291&lt;&gt;"",UPPER(CONCATENATE(UPPER(VLOOKUP(B1291,'ACCESS EXPORT'!$B:$P,15,FALSE)),""&amp;CHAR(10)&amp;"(Transfer In",TEXT('ACCESS EXPORT'!X1291," MM/DD/YYY)"))))))</f>
        <v>MEHTA, RAJ</v>
      </c>
      <c r="O1291" s="4" t="str">
        <f>_xlfn.IFNA(VLOOKUP(B1291,'ACCESS EXPORT'!$B:$Q,16,FALSE),"")</f>
        <v>MD</v>
      </c>
      <c r="P1291" s="4" t="str">
        <f>_xlfn.IFNA(VLOOKUP(B1291,'ACCESS EXPORT'!B:W,22,FALSE),"-")</f>
        <v>1891920328</v>
      </c>
      <c r="Q1291" s="4" t="str">
        <f>_xlfn.IFNA(VLOOKUP(A1291,'ACCESS EXPORT'!$A:$AG,33,0),"-")</f>
        <v>Aldis Leonardo</v>
      </c>
      <c r="R1291" s="4" t="str">
        <f>_xlfn.IFNA(VLOOKUP(A1291,'ACCESS EXPORT'!$A:$AH,34,0),"-")</f>
        <v>GME Hospital HR</v>
      </c>
      <c r="S1291" s="4" t="str">
        <f>_xlfn.IFNA(VLOOKUP(A1291,'ACCESS EXPORT'!$A:$AI,35,0),"-")</f>
        <v>Anna Bachtis</v>
      </c>
      <c r="T1291" s="4" t="str">
        <f>_xlfn.IFNA(VLOOKUP(A1291,'ACCESS EXPORT'!$A:$AJ,36,0),"-")</f>
        <v>Rebecca Richardson</v>
      </c>
      <c r="U1291" s="4" t="str">
        <f>_xlfn.IFNA(VLOOKUP(A1291,'ACCESS EXPORT'!$A:$AK,37,0),"-")</f>
        <v>athena</v>
      </c>
      <c r="V1291" s="4" t="str">
        <f>_xlfn.IFNA(VLOOKUP(A1291,'ACCESS EXPORT'!$A:$AL,38,0),"-")</f>
        <v>FHMG_CTR FOR FM</v>
      </c>
      <c r="W1291" s="4" t="str">
        <f>_xlfn.IFNA(VLOOKUP(A1291,'ACCESS EXPORT'!$A:$AM,39,0),"-")</f>
        <v/>
      </c>
      <c r="X1291" s="4" t="str">
        <f>_xlfn.IFNA(VLOOKUP(A1291,'ACCESS EXPORT'!$A:$AN,40,0),"-")</f>
        <v>Karen Kelly</v>
      </c>
      <c r="Y1291" s="26" t="str">
        <f>_xlfn.IFNA(VLOOKUP(A1291,'ACCESS EXPORT'!A:AO,41,0),"")</f>
        <v>Karen Kundinger</v>
      </c>
      <c r="Z1291" s="26" t="str">
        <f>_xlfn.IFNA(VLOOKUP(A1291,'ACCESS EXPORT'!A:AP,42,0),"")</f>
        <v/>
      </c>
      <c r="AA1291" s="26" t="str">
        <f>_xlfn.IFNA(VLOOKUP(A1291,'ACCESS EXPORT'!A:AQ,43,0),"")</f>
        <v>Heather McComb</v>
      </c>
    </row>
    <row r="1292" spans="1:27" ht="75" x14ac:dyDescent="0.25">
      <c r="A1292" s="34">
        <v>368</v>
      </c>
      <c r="B1292">
        <v>2098</v>
      </c>
      <c r="C1292" s="7" t="str">
        <f ca="1">IFERROR(UPPER(IF(AND('ACCESS EXPORT'!AA1292="",'ACCESS EXPORT'!Z1292=""),VLOOKUP(A1292,'ACCESS EXPORT'!$A:$AF,32,FALSE),(IF('ACCESS EXPORT'!AA1292&lt;&gt;"",CONCATENATE(VLOOKUP(A1292,'ACCESS EXPORT'!$A:$AF,32,FALSE)," (Closed",TEXT('ACCESS EXPORT'!AA1292," MM/DD/YYY)")),IF(TODAY()&lt;(('ACCESS EXPORT'!Z1292)+30),CONCATENATE(VLOOKUP(A1292,'ACCESS EXPORT'!$A:$AF,32,FALSE)," (Opens",TEXT('ACCESS EXPORT'!Z1292," MM/DD/YYY)")),VLOOKUP(A1292,'ACCESS EXPORT'!$A:$AF,32,FALSE)))))),"-")</f>
        <v>ADVENTHEALTH MEDICAL GROUP FAMILY MEDICINE AT WINTER PARK</v>
      </c>
      <c r="D1292" s="3" t="str">
        <f ca="1">IFERROR(UPPER(IF(AND('ACCESS EXPORT'!AA1292="",'ACCESS EXPORT'!Z1292=""),VLOOKUP(A1292,'ACCESS EXPORT'!$A:$AF,28,FALSE),(IF('ACCESS EXPORT'!AA1292&lt;&gt;"",CONCATENATE(VLOOKUP(A1292,'ACCESS EXPORT'!$A:$AF,28,FALSE)," (Closed",TEXT('ACCESS EXPORT'!AA1292," MM/DD/YYY)")),IF(TODAY()&lt;(('ACCESS EXPORT'!Z1292)+30),CONCATENATE(VLOOKUP(A1292,'ACCESS EXPORT'!$A:$AF,28,FALSE)," (Opens",TEXT('ACCESS EXPORT'!Z1292," MM/DD/YYY)")),VLOOKUP(A1292,'ACCESS EXPORT'!$A:$AF,28,FALSE)))))),"-")</f>
        <v>CENTRE FOR FAMILY MEDICINE</v>
      </c>
      <c r="E1292" s="3" t="str">
        <f>VLOOKUP($A1292,'ACCESS EXPORT'!$A:$AF,3,FALSE)</f>
        <v>9001</v>
      </c>
      <c r="F1292" s="3" t="str">
        <f>UPPER(CONCATENATE(VLOOKUP(A1292,'ACCESS EXPORT'!$A:$AF,4,FALSE)," ",VLOOKUP(A1292,'ACCESS EXPORT'!$A:$AF,5,FALSE)," ",VLOOKUP(A1292,'ACCESS EXPORT'!$A:$AF,6,FALSE)," ",VLOOKUP(A1292,'ACCESS EXPORT'!$A:$AA,7,FALSE)," ",VLOOKUP(A1292,'ACCESS EXPORT'!$A:$AA,8,FALSE)))</f>
        <v>133 BENMORE DR SUITE 200 WINTER PARK FL 32792</v>
      </c>
      <c r="G1292" s="4" t="str">
        <f>UPPER(VLOOKUP($A1292,'ACCESS EXPORT'!$A:$AF,9,FALSE))</f>
        <v>ORANGE</v>
      </c>
      <c r="H1292" s="4" t="str">
        <f>_xlfn.IFNA(VLOOKUP($B1292,'ACCESS EXPORT'!$B:$J,9,FALSE),"")</f>
        <v>GME</v>
      </c>
      <c r="I1292" s="3" t="str">
        <f>CONCATENATE("(P)",VLOOKUP($A1292,'ACCESS EXPORT'!$A:$AF,11,FALSE)," (F)",VLOOKUP($A1292,'ACCESS EXPORT'!$A:$AF,29,FALSE))</f>
        <v>(P)(407) 646-7070 (F)(407) 646-7747</v>
      </c>
      <c r="J1292" s="4" t="str">
        <f>UPPER(VLOOKUP($A1292,'ACCESS EXPORT'!$A:$AF,12,FALSE))</f>
        <v>FAMILY MEDICINE</v>
      </c>
      <c r="K1292" s="4" t="str">
        <f>UPPER(VLOOKUP($A1292,'ACCESS EXPORT'!$A:$AF,13,FALSE))</f>
        <v>DEBORAH HAYWOOD</v>
      </c>
      <c r="L1292" s="3" t="str">
        <f>IF(AND(VLOOKUP(A1292,'ACCESS EXPORT'!A:AE,1,0),'ACCESS EXPORT'!N1292=""),UPPER(CONCATENATE('ACCESS EXPORT'!AE1292)),IF(VLOOKUP(A1292,'ACCESS EXPORT'!A:AE,1,0),UPPER(CONCATENATE('ACCESS EXPORT'!N1292," "&amp;CHAR(10),'ACCESS EXPORT'!AE1292))))</f>
        <v>KATHRYN WILSON 
JAMES HARBOTTLE (AD)</v>
      </c>
      <c r="M1292" s="4" t="str">
        <f>UPPER(VLOOKUP($A1292,'ACCESS EXPORT'!$A:$O,15,FALSE))</f>
        <v>TAMESHA RYAN (PM)</v>
      </c>
      <c r="N1292" s="4" t="str">
        <f ca="1">IF(AND('ACCESS EXPORT'!X1292="",'ACCESS EXPORT'!Y1292=""),IF('ACCESS EXPORT'!V1292&lt;&gt;"",(IF(TODAY()-'ACCESS EXPORT'!V1292&gt;=-60,UPPER(CONCATENATE(VLOOKUP(B1292,'ACCESS EXPORT'!$B:$P,15,FALSE),""&amp;CHAR(10)&amp;"(SEP",TEXT('ACCESS EXPORT'!V1292," MM/DD/YYY)"))),IF(TODAY()-'ACCESS EXPORT'!V1292&lt;0,UPPER(VLOOKUP(B1292,'ACCESS EXPORT'!$B:$P,15,FALSE)),UPPER(VLOOKUP(B1292,'ACCESS EXPORT'!$B:$P,15,FALSE))))),IF('ACCESS EXPORT'!U1292="",UPPER(VLOOKUP(B1292,'ACCESS EXPORT'!$B:$P,15,FALSE)),IF(TODAY()-'ACCESS EXPORT'!U1292&lt;=30,CONCATENATE(UPPER(VLOOKUP(B1292,'ACCESS EXPORT'!$B:$P,15,FALSE)),""&amp;CHAR(10)&amp;"(NEW",TEXT('ACCESS EXPORT'!U1292," MM/DD/YYY)")),IF(AND(TODAY()-'ACCESS EXPORT'!U1292&gt;30,TODAY()&gt;0),UPPER(VLOOKUP(B1292,'ACCESS EXPORT'!$B:$P,15,FALSE)))))),IF('ACCESS EXPORT'!Y1292&lt;&gt;"",UPPER(CONCATENATE(UPPER(VLOOKUP(B1292,'ACCESS EXPORT'!$B:$P,15,FALSE)),""&amp;CHAR(10)&amp;"(Transfer Out",TEXT('ACCESS EXPORT'!Y1292," MM/DD/YYY)"))),IF('ACCESS EXPORT'!X1292&lt;&gt;"",UPPER(CONCATENATE(UPPER(VLOOKUP(B1292,'ACCESS EXPORT'!$B:$P,15,FALSE)),""&amp;CHAR(10)&amp;"(Transfer In",TEXT('ACCESS EXPORT'!X1292," MM/DD/YYY)"))))))</f>
        <v>BENTINGANAN CORTES, ZEENA</v>
      </c>
      <c r="O1292" s="4" t="str">
        <f>_xlfn.IFNA(VLOOKUP(B1292,'ACCESS EXPORT'!$B:$Q,16,FALSE),"")</f>
        <v>MD</v>
      </c>
      <c r="P1292" s="4" t="str">
        <f>_xlfn.IFNA(VLOOKUP(B1292,'ACCESS EXPORT'!B:W,22,FALSE),"-")</f>
        <v>1336579606</v>
      </c>
      <c r="Q1292" s="4" t="str">
        <f>_xlfn.IFNA(VLOOKUP(A1292,'ACCESS EXPORT'!$A:$AG,33,0),"-")</f>
        <v>Aldis Leonardo</v>
      </c>
      <c r="R1292" s="4" t="str">
        <f>_xlfn.IFNA(VLOOKUP(A1292,'ACCESS EXPORT'!$A:$AH,34,0),"-")</f>
        <v>GME Hospital HR</v>
      </c>
      <c r="S1292" s="4" t="str">
        <f>_xlfn.IFNA(VLOOKUP(A1292,'ACCESS EXPORT'!$A:$AI,35,0),"-")</f>
        <v>Anna Bachtis</v>
      </c>
      <c r="T1292" s="4" t="str">
        <f>_xlfn.IFNA(VLOOKUP(A1292,'ACCESS EXPORT'!$A:$AJ,36,0),"-")</f>
        <v>Rebecca Richardson</v>
      </c>
      <c r="U1292" s="4" t="str">
        <f>_xlfn.IFNA(VLOOKUP(A1292,'ACCESS EXPORT'!$A:$AK,37,0),"-")</f>
        <v>athena</v>
      </c>
      <c r="V1292" s="4" t="str">
        <f>_xlfn.IFNA(VLOOKUP(A1292,'ACCESS EXPORT'!$A:$AL,38,0),"-")</f>
        <v>FHMG_CTR FOR FM</v>
      </c>
      <c r="W1292" s="4" t="str">
        <f>_xlfn.IFNA(VLOOKUP(A1292,'ACCESS EXPORT'!$A:$AM,39,0),"-")</f>
        <v/>
      </c>
      <c r="X1292" s="4" t="str">
        <f>_xlfn.IFNA(VLOOKUP(A1292,'ACCESS EXPORT'!$A:$AN,40,0),"-")</f>
        <v>Karen Kelly</v>
      </c>
      <c r="Y1292" s="26" t="str">
        <f>_xlfn.IFNA(VLOOKUP(A1292,'ACCESS EXPORT'!A:AO,41,0),"")</f>
        <v>Karen Kundinger</v>
      </c>
      <c r="Z1292" s="26" t="str">
        <f>_xlfn.IFNA(VLOOKUP(A1292,'ACCESS EXPORT'!A:AP,42,0),"")</f>
        <v/>
      </c>
      <c r="AA1292" s="26" t="str">
        <f>_xlfn.IFNA(VLOOKUP(A1292,'ACCESS EXPORT'!A:AQ,43,0),"")</f>
        <v>Heather McComb</v>
      </c>
    </row>
    <row r="1293" spans="1:27" ht="75" x14ac:dyDescent="0.25">
      <c r="A1293" s="34">
        <v>368</v>
      </c>
      <c r="B1293">
        <v>2099</v>
      </c>
      <c r="C1293" s="7" t="str">
        <f ca="1">IFERROR(UPPER(IF(AND('ACCESS EXPORT'!AA1293="",'ACCESS EXPORT'!Z1293=""),VLOOKUP(A1293,'ACCESS EXPORT'!$A:$AF,32,FALSE),(IF('ACCESS EXPORT'!AA1293&lt;&gt;"",CONCATENATE(VLOOKUP(A1293,'ACCESS EXPORT'!$A:$AF,32,FALSE)," (Closed",TEXT('ACCESS EXPORT'!AA1293," MM/DD/YYY)")),IF(TODAY()&lt;(('ACCESS EXPORT'!Z1293)+30),CONCATENATE(VLOOKUP(A1293,'ACCESS EXPORT'!$A:$AF,32,FALSE)," (Opens",TEXT('ACCESS EXPORT'!Z1293," MM/DD/YYY)")),VLOOKUP(A1293,'ACCESS EXPORT'!$A:$AF,32,FALSE)))))),"-")</f>
        <v>ADVENTHEALTH MEDICAL GROUP FAMILY MEDICINE AT WINTER PARK</v>
      </c>
      <c r="D1293" s="3" t="str">
        <f ca="1">IFERROR(UPPER(IF(AND('ACCESS EXPORT'!AA1293="",'ACCESS EXPORT'!Z1293=""),VLOOKUP(A1293,'ACCESS EXPORT'!$A:$AF,28,FALSE),(IF('ACCESS EXPORT'!AA1293&lt;&gt;"",CONCATENATE(VLOOKUP(A1293,'ACCESS EXPORT'!$A:$AF,28,FALSE)," (Closed",TEXT('ACCESS EXPORT'!AA1293," MM/DD/YYY)")),IF(TODAY()&lt;(('ACCESS EXPORT'!Z1293)+30),CONCATENATE(VLOOKUP(A1293,'ACCESS EXPORT'!$A:$AF,28,FALSE)," (Opens",TEXT('ACCESS EXPORT'!Z1293," MM/DD/YYY)")),VLOOKUP(A1293,'ACCESS EXPORT'!$A:$AF,28,FALSE)))))),"-")</f>
        <v>CENTRE FOR FAMILY MEDICINE</v>
      </c>
      <c r="E1293" s="3" t="str">
        <f>VLOOKUP($A1293,'ACCESS EXPORT'!$A:$AF,3,FALSE)</f>
        <v>9001</v>
      </c>
      <c r="F1293" s="3" t="str">
        <f>UPPER(CONCATENATE(VLOOKUP(A1293,'ACCESS EXPORT'!$A:$AF,4,FALSE)," ",VLOOKUP(A1293,'ACCESS EXPORT'!$A:$AF,5,FALSE)," ",VLOOKUP(A1293,'ACCESS EXPORT'!$A:$AF,6,FALSE)," ",VLOOKUP(A1293,'ACCESS EXPORT'!$A:$AA,7,FALSE)," ",VLOOKUP(A1293,'ACCESS EXPORT'!$A:$AA,8,FALSE)))</f>
        <v>133 BENMORE DR SUITE 200 WINTER PARK FL 32792</v>
      </c>
      <c r="G1293" s="4" t="str">
        <f>UPPER(VLOOKUP($A1293,'ACCESS EXPORT'!$A:$AF,9,FALSE))</f>
        <v>ORANGE</v>
      </c>
      <c r="H1293" s="4" t="str">
        <f>_xlfn.IFNA(VLOOKUP($B1293,'ACCESS EXPORT'!$B:$J,9,FALSE),"")</f>
        <v>GME</v>
      </c>
      <c r="I1293" s="3" t="str">
        <f>CONCATENATE("(P)",VLOOKUP($A1293,'ACCESS EXPORT'!$A:$AF,11,FALSE)," (F)",VLOOKUP($A1293,'ACCESS EXPORT'!$A:$AF,29,FALSE))</f>
        <v>(P)(407) 646-7070 (F)(407) 646-7747</v>
      </c>
      <c r="J1293" s="4" t="str">
        <f>UPPER(VLOOKUP($A1293,'ACCESS EXPORT'!$A:$AF,12,FALSE))</f>
        <v>FAMILY MEDICINE</v>
      </c>
      <c r="K1293" s="4" t="str">
        <f>UPPER(VLOOKUP($A1293,'ACCESS EXPORT'!$A:$AF,13,FALSE))</f>
        <v>DEBORAH HAYWOOD</v>
      </c>
      <c r="L1293" s="3" t="str">
        <f>IF(AND(VLOOKUP(A1293,'ACCESS EXPORT'!A:AE,1,0),'ACCESS EXPORT'!N1293=""),UPPER(CONCATENATE('ACCESS EXPORT'!AE1293)),IF(VLOOKUP(A1293,'ACCESS EXPORT'!A:AE,1,0),UPPER(CONCATENATE('ACCESS EXPORT'!N1293," "&amp;CHAR(10),'ACCESS EXPORT'!AE1293))))</f>
        <v>KATHRYN WILSON 
JAMES HARBOTTLE (AD)</v>
      </c>
      <c r="M1293" s="4" t="str">
        <f>UPPER(VLOOKUP($A1293,'ACCESS EXPORT'!$A:$O,15,FALSE))</f>
        <v>TAMESHA RYAN (PM)</v>
      </c>
      <c r="N1293" s="4" t="str">
        <f ca="1">IF(AND('ACCESS EXPORT'!X1293="",'ACCESS EXPORT'!Y1293=""),IF('ACCESS EXPORT'!V1293&lt;&gt;"",(IF(TODAY()-'ACCESS EXPORT'!V1293&gt;=-60,UPPER(CONCATENATE(VLOOKUP(B1293,'ACCESS EXPORT'!$B:$P,15,FALSE),""&amp;CHAR(10)&amp;"(SEP",TEXT('ACCESS EXPORT'!V1293," MM/DD/YYY)"))),IF(TODAY()-'ACCESS EXPORT'!V1293&lt;0,UPPER(VLOOKUP(B1293,'ACCESS EXPORT'!$B:$P,15,FALSE)),UPPER(VLOOKUP(B1293,'ACCESS EXPORT'!$B:$P,15,FALSE))))),IF('ACCESS EXPORT'!U1293="",UPPER(VLOOKUP(B1293,'ACCESS EXPORT'!$B:$P,15,FALSE)),IF(TODAY()-'ACCESS EXPORT'!U1293&lt;=30,CONCATENATE(UPPER(VLOOKUP(B1293,'ACCESS EXPORT'!$B:$P,15,FALSE)),""&amp;CHAR(10)&amp;"(NEW",TEXT('ACCESS EXPORT'!U1293," MM/DD/YYY)")),IF(AND(TODAY()-'ACCESS EXPORT'!U1293&gt;30,TODAY()&gt;0),UPPER(VLOOKUP(B1293,'ACCESS EXPORT'!$B:$P,15,FALSE)))))),IF('ACCESS EXPORT'!Y1293&lt;&gt;"",UPPER(CONCATENATE(UPPER(VLOOKUP(B1293,'ACCESS EXPORT'!$B:$P,15,FALSE)),""&amp;CHAR(10)&amp;"(Transfer Out",TEXT('ACCESS EXPORT'!Y1293," MM/DD/YYY)"))),IF('ACCESS EXPORT'!X1293&lt;&gt;"",UPPER(CONCATENATE(UPPER(VLOOKUP(B1293,'ACCESS EXPORT'!$B:$P,15,FALSE)),""&amp;CHAR(10)&amp;"(Transfer In",TEXT('ACCESS EXPORT'!X1293," MM/DD/YYY)"))))))</f>
        <v>DOAN, JENNIFER</v>
      </c>
      <c r="O1293" s="4" t="str">
        <f>_xlfn.IFNA(VLOOKUP(B1293,'ACCESS EXPORT'!$B:$Q,16,FALSE),"")</f>
        <v>DO</v>
      </c>
      <c r="P1293" s="4" t="str">
        <f>_xlfn.IFNA(VLOOKUP(B1293,'ACCESS EXPORT'!B:W,22,FALSE),"-")</f>
        <v>1720347651</v>
      </c>
      <c r="Q1293" s="4" t="str">
        <f>_xlfn.IFNA(VLOOKUP(A1293,'ACCESS EXPORT'!$A:$AG,33,0),"-")</f>
        <v>Aldis Leonardo</v>
      </c>
      <c r="R1293" s="4" t="str">
        <f>_xlfn.IFNA(VLOOKUP(A1293,'ACCESS EXPORT'!$A:$AH,34,0),"-")</f>
        <v>GME Hospital HR</v>
      </c>
      <c r="S1293" s="4" t="str">
        <f>_xlfn.IFNA(VLOOKUP(A1293,'ACCESS EXPORT'!$A:$AI,35,0),"-")</f>
        <v>Anna Bachtis</v>
      </c>
      <c r="T1293" s="4" t="str">
        <f>_xlfn.IFNA(VLOOKUP(A1293,'ACCESS EXPORT'!$A:$AJ,36,0),"-")</f>
        <v>Rebecca Richardson</v>
      </c>
      <c r="U1293" s="4" t="str">
        <f>_xlfn.IFNA(VLOOKUP(A1293,'ACCESS EXPORT'!$A:$AK,37,0),"-")</f>
        <v>athena</v>
      </c>
      <c r="V1293" s="4" t="str">
        <f>_xlfn.IFNA(VLOOKUP(A1293,'ACCESS EXPORT'!$A:$AL,38,0),"-")</f>
        <v>FHMG_CTR FOR FM</v>
      </c>
      <c r="W1293" s="4" t="str">
        <f>_xlfn.IFNA(VLOOKUP(A1293,'ACCESS EXPORT'!$A:$AM,39,0),"-")</f>
        <v/>
      </c>
      <c r="X1293" s="4" t="str">
        <f>_xlfn.IFNA(VLOOKUP(A1293,'ACCESS EXPORT'!$A:$AN,40,0),"-")</f>
        <v>Karen Kelly</v>
      </c>
      <c r="Y1293" s="26" t="str">
        <f>_xlfn.IFNA(VLOOKUP(A1293,'ACCESS EXPORT'!A:AO,41,0),"")</f>
        <v>Karen Kundinger</v>
      </c>
      <c r="Z1293" s="26" t="str">
        <f>_xlfn.IFNA(VLOOKUP(A1293,'ACCESS EXPORT'!A:AP,42,0),"")</f>
        <v/>
      </c>
      <c r="AA1293" s="26" t="str">
        <f>_xlfn.IFNA(VLOOKUP(A1293,'ACCESS EXPORT'!A:AQ,43,0),"")</f>
        <v>Heather McComb</v>
      </c>
    </row>
    <row r="1294" spans="1:27" ht="75" x14ac:dyDescent="0.25">
      <c r="A1294" s="34">
        <v>368</v>
      </c>
      <c r="B1294">
        <v>2102</v>
      </c>
      <c r="C1294" s="7" t="str">
        <f ca="1">IFERROR(UPPER(IF(AND('ACCESS EXPORT'!AA1294="",'ACCESS EXPORT'!Z1294=""),VLOOKUP(A1294,'ACCESS EXPORT'!$A:$AF,32,FALSE),(IF('ACCESS EXPORT'!AA1294&lt;&gt;"",CONCATENATE(VLOOKUP(A1294,'ACCESS EXPORT'!$A:$AF,32,FALSE)," (Closed",TEXT('ACCESS EXPORT'!AA1294," MM/DD/YYY)")),IF(TODAY()&lt;(('ACCESS EXPORT'!Z1294)+30),CONCATENATE(VLOOKUP(A1294,'ACCESS EXPORT'!$A:$AF,32,FALSE)," (Opens",TEXT('ACCESS EXPORT'!Z1294," MM/DD/YYY)")),VLOOKUP(A1294,'ACCESS EXPORT'!$A:$AF,32,FALSE)))))),"-")</f>
        <v>ADVENTHEALTH MEDICAL GROUP FAMILY MEDICINE AT WINTER PARK</v>
      </c>
      <c r="D1294" s="3" t="str">
        <f ca="1">IFERROR(UPPER(IF(AND('ACCESS EXPORT'!AA1294="",'ACCESS EXPORT'!Z1294=""),VLOOKUP(A1294,'ACCESS EXPORT'!$A:$AF,28,FALSE),(IF('ACCESS EXPORT'!AA1294&lt;&gt;"",CONCATENATE(VLOOKUP(A1294,'ACCESS EXPORT'!$A:$AF,28,FALSE)," (Closed",TEXT('ACCESS EXPORT'!AA1294," MM/DD/YYY)")),IF(TODAY()&lt;(('ACCESS EXPORT'!Z1294)+30),CONCATENATE(VLOOKUP(A1294,'ACCESS EXPORT'!$A:$AF,28,FALSE)," (Opens",TEXT('ACCESS EXPORT'!Z1294," MM/DD/YYY)")),VLOOKUP(A1294,'ACCESS EXPORT'!$A:$AF,28,FALSE)))))),"-")</f>
        <v>CENTRE FOR FAMILY MEDICINE</v>
      </c>
      <c r="E1294" s="3" t="str">
        <f>VLOOKUP($A1294,'ACCESS EXPORT'!$A:$AF,3,FALSE)</f>
        <v>9001</v>
      </c>
      <c r="F1294" s="3" t="str">
        <f>UPPER(CONCATENATE(VLOOKUP(A1294,'ACCESS EXPORT'!$A:$AF,4,FALSE)," ",VLOOKUP(A1294,'ACCESS EXPORT'!$A:$AF,5,FALSE)," ",VLOOKUP(A1294,'ACCESS EXPORT'!$A:$AF,6,FALSE)," ",VLOOKUP(A1294,'ACCESS EXPORT'!$A:$AA,7,FALSE)," ",VLOOKUP(A1294,'ACCESS EXPORT'!$A:$AA,8,FALSE)))</f>
        <v>133 BENMORE DR SUITE 200 WINTER PARK FL 32792</v>
      </c>
      <c r="G1294" s="4" t="str">
        <f>UPPER(VLOOKUP($A1294,'ACCESS EXPORT'!$A:$AF,9,FALSE))</f>
        <v>ORANGE</v>
      </c>
      <c r="H1294" s="4" t="str">
        <f>_xlfn.IFNA(VLOOKUP($B1294,'ACCESS EXPORT'!$B:$J,9,FALSE),"")</f>
        <v>GME</v>
      </c>
      <c r="I1294" s="3" t="str">
        <f>CONCATENATE("(P)",VLOOKUP($A1294,'ACCESS EXPORT'!$A:$AF,11,FALSE)," (F)",VLOOKUP($A1294,'ACCESS EXPORT'!$A:$AF,29,FALSE))</f>
        <v>(P)(407) 646-7070 (F)(407) 646-7747</v>
      </c>
      <c r="J1294" s="4" t="str">
        <f>UPPER(VLOOKUP($A1294,'ACCESS EXPORT'!$A:$AF,12,FALSE))</f>
        <v>FAMILY MEDICINE</v>
      </c>
      <c r="K1294" s="4" t="str">
        <f>UPPER(VLOOKUP($A1294,'ACCESS EXPORT'!$A:$AF,13,FALSE))</f>
        <v>DEBORAH HAYWOOD</v>
      </c>
      <c r="L1294" s="3" t="str">
        <f>IF(AND(VLOOKUP(A1294,'ACCESS EXPORT'!A:AE,1,0),'ACCESS EXPORT'!N1294=""),UPPER(CONCATENATE('ACCESS EXPORT'!AE1294)),IF(VLOOKUP(A1294,'ACCESS EXPORT'!A:AE,1,0),UPPER(CONCATENATE('ACCESS EXPORT'!N1294," "&amp;CHAR(10),'ACCESS EXPORT'!AE1294))))</f>
        <v>KATHRYN WILSON 
JAMES HARBOTTLE (AD)</v>
      </c>
      <c r="M1294" s="4" t="str">
        <f>UPPER(VLOOKUP($A1294,'ACCESS EXPORT'!$A:$O,15,FALSE))</f>
        <v>TAMESHA RYAN (PM)</v>
      </c>
      <c r="N1294" s="4" t="str">
        <f ca="1">IF(AND('ACCESS EXPORT'!X1294="",'ACCESS EXPORT'!Y1294=""),IF('ACCESS EXPORT'!V1294&lt;&gt;"",(IF(TODAY()-'ACCESS EXPORT'!V1294&gt;=-60,UPPER(CONCATENATE(VLOOKUP(B1294,'ACCESS EXPORT'!$B:$P,15,FALSE),""&amp;CHAR(10)&amp;"(SEP",TEXT('ACCESS EXPORT'!V1294," MM/DD/YYY)"))),IF(TODAY()-'ACCESS EXPORT'!V1294&lt;0,UPPER(VLOOKUP(B1294,'ACCESS EXPORT'!$B:$P,15,FALSE)),UPPER(VLOOKUP(B1294,'ACCESS EXPORT'!$B:$P,15,FALSE))))),IF('ACCESS EXPORT'!U1294="",UPPER(VLOOKUP(B1294,'ACCESS EXPORT'!$B:$P,15,FALSE)),IF(TODAY()-'ACCESS EXPORT'!U1294&lt;=30,CONCATENATE(UPPER(VLOOKUP(B1294,'ACCESS EXPORT'!$B:$P,15,FALSE)),""&amp;CHAR(10)&amp;"(NEW",TEXT('ACCESS EXPORT'!U1294," MM/DD/YYY)")),IF(AND(TODAY()-'ACCESS EXPORT'!U1294&gt;30,TODAY()&gt;0),UPPER(VLOOKUP(B1294,'ACCESS EXPORT'!$B:$P,15,FALSE)))))),IF('ACCESS EXPORT'!Y1294&lt;&gt;"",UPPER(CONCATENATE(UPPER(VLOOKUP(B1294,'ACCESS EXPORT'!$B:$P,15,FALSE)),""&amp;CHAR(10)&amp;"(Transfer Out",TEXT('ACCESS EXPORT'!Y1294," MM/DD/YYY)"))),IF('ACCESS EXPORT'!X1294&lt;&gt;"",UPPER(CONCATENATE(UPPER(VLOOKUP(B1294,'ACCESS EXPORT'!$B:$P,15,FALSE)),""&amp;CHAR(10)&amp;"(Transfer In",TEXT('ACCESS EXPORT'!X1294," MM/DD/YYY)"))))))</f>
        <v>GRIFFITH, HEATHER</v>
      </c>
      <c r="O1294" s="4" t="str">
        <f>_xlfn.IFNA(VLOOKUP(B1294,'ACCESS EXPORT'!$B:$Q,16,FALSE),"")</f>
        <v>MD</v>
      </c>
      <c r="P1294" s="4" t="str">
        <f>_xlfn.IFNA(VLOOKUP(B1294,'ACCESS EXPORT'!B:W,22,FALSE),"-")</f>
        <v>1902284417</v>
      </c>
      <c r="Q1294" s="4" t="str">
        <f>_xlfn.IFNA(VLOOKUP(A1294,'ACCESS EXPORT'!$A:$AG,33,0),"-")</f>
        <v>Aldis Leonardo</v>
      </c>
      <c r="R1294" s="4" t="str">
        <f>_xlfn.IFNA(VLOOKUP(A1294,'ACCESS EXPORT'!$A:$AH,34,0),"-")</f>
        <v>GME Hospital HR</v>
      </c>
      <c r="S1294" s="4" t="str">
        <f>_xlfn.IFNA(VLOOKUP(A1294,'ACCESS EXPORT'!$A:$AI,35,0),"-")</f>
        <v>Anna Bachtis</v>
      </c>
      <c r="T1294" s="4" t="str">
        <f>_xlfn.IFNA(VLOOKUP(A1294,'ACCESS EXPORT'!$A:$AJ,36,0),"-")</f>
        <v>Rebecca Richardson</v>
      </c>
      <c r="U1294" s="4" t="str">
        <f>_xlfn.IFNA(VLOOKUP(A1294,'ACCESS EXPORT'!$A:$AK,37,0),"-")</f>
        <v>athena</v>
      </c>
      <c r="V1294" s="4" t="str">
        <f>_xlfn.IFNA(VLOOKUP(A1294,'ACCESS EXPORT'!$A:$AL,38,0),"-")</f>
        <v>FHMG_CTR FOR FM</v>
      </c>
      <c r="W1294" s="4" t="str">
        <f>_xlfn.IFNA(VLOOKUP(A1294,'ACCESS EXPORT'!$A:$AM,39,0),"-")</f>
        <v/>
      </c>
      <c r="X1294" s="4" t="str">
        <f>_xlfn.IFNA(VLOOKUP(A1294,'ACCESS EXPORT'!$A:$AN,40,0),"-")</f>
        <v>Karen Kelly</v>
      </c>
      <c r="Y1294" s="26" t="str">
        <f>_xlfn.IFNA(VLOOKUP(A1294,'ACCESS EXPORT'!A:AO,41,0),"")</f>
        <v>Karen Kundinger</v>
      </c>
      <c r="Z1294" s="26" t="str">
        <f>_xlfn.IFNA(VLOOKUP(A1294,'ACCESS EXPORT'!A:AP,42,0),"")</f>
        <v/>
      </c>
      <c r="AA1294" s="26" t="str">
        <f>_xlfn.IFNA(VLOOKUP(A1294,'ACCESS EXPORT'!A:AQ,43,0),"")</f>
        <v>Heather McComb</v>
      </c>
    </row>
    <row r="1295" spans="1:27" ht="75" x14ac:dyDescent="0.25">
      <c r="A1295" s="34">
        <v>368</v>
      </c>
      <c r="B1295">
        <v>2104</v>
      </c>
      <c r="C1295" s="7" t="str">
        <f ca="1">IFERROR(UPPER(IF(AND('ACCESS EXPORT'!AA1295="",'ACCESS EXPORT'!Z1295=""),VLOOKUP(A1295,'ACCESS EXPORT'!$A:$AF,32,FALSE),(IF('ACCESS EXPORT'!AA1295&lt;&gt;"",CONCATENATE(VLOOKUP(A1295,'ACCESS EXPORT'!$A:$AF,32,FALSE)," (Closed",TEXT('ACCESS EXPORT'!AA1295," MM/DD/YYY)")),IF(TODAY()&lt;(('ACCESS EXPORT'!Z1295)+30),CONCATENATE(VLOOKUP(A1295,'ACCESS EXPORT'!$A:$AF,32,FALSE)," (Opens",TEXT('ACCESS EXPORT'!Z1295," MM/DD/YYY)")),VLOOKUP(A1295,'ACCESS EXPORT'!$A:$AF,32,FALSE)))))),"-")</f>
        <v>ADVENTHEALTH MEDICAL GROUP FAMILY MEDICINE AT WINTER PARK</v>
      </c>
      <c r="D1295" s="3" t="str">
        <f ca="1">IFERROR(UPPER(IF(AND('ACCESS EXPORT'!AA1295="",'ACCESS EXPORT'!Z1295=""),VLOOKUP(A1295,'ACCESS EXPORT'!$A:$AF,28,FALSE),(IF('ACCESS EXPORT'!AA1295&lt;&gt;"",CONCATENATE(VLOOKUP(A1295,'ACCESS EXPORT'!$A:$AF,28,FALSE)," (Closed",TEXT('ACCESS EXPORT'!AA1295," MM/DD/YYY)")),IF(TODAY()&lt;(('ACCESS EXPORT'!Z1295)+30),CONCATENATE(VLOOKUP(A1295,'ACCESS EXPORT'!$A:$AF,28,FALSE)," (Opens",TEXT('ACCESS EXPORT'!Z1295," MM/DD/YYY)")),VLOOKUP(A1295,'ACCESS EXPORT'!$A:$AF,28,FALSE)))))),"-")</f>
        <v>CENTRE FOR FAMILY MEDICINE</v>
      </c>
      <c r="E1295" s="3" t="str">
        <f>VLOOKUP($A1295,'ACCESS EXPORT'!$A:$AF,3,FALSE)</f>
        <v>9001</v>
      </c>
      <c r="F1295" s="3" t="str">
        <f>UPPER(CONCATENATE(VLOOKUP(A1295,'ACCESS EXPORT'!$A:$AF,4,FALSE)," ",VLOOKUP(A1295,'ACCESS EXPORT'!$A:$AF,5,FALSE)," ",VLOOKUP(A1295,'ACCESS EXPORT'!$A:$AF,6,FALSE)," ",VLOOKUP(A1295,'ACCESS EXPORT'!$A:$AA,7,FALSE)," ",VLOOKUP(A1295,'ACCESS EXPORT'!$A:$AA,8,FALSE)))</f>
        <v>133 BENMORE DR SUITE 200 WINTER PARK FL 32792</v>
      </c>
      <c r="G1295" s="4" t="str">
        <f>UPPER(VLOOKUP($A1295,'ACCESS EXPORT'!$A:$AF,9,FALSE))</f>
        <v>ORANGE</v>
      </c>
      <c r="H1295" s="4" t="str">
        <f>_xlfn.IFNA(VLOOKUP($B1295,'ACCESS EXPORT'!$B:$J,9,FALSE),"")</f>
        <v>GME</v>
      </c>
      <c r="I1295" s="3" t="str">
        <f>CONCATENATE("(P)",VLOOKUP($A1295,'ACCESS EXPORT'!$A:$AF,11,FALSE)," (F)",VLOOKUP($A1295,'ACCESS EXPORT'!$A:$AF,29,FALSE))</f>
        <v>(P)(407) 646-7070 (F)(407) 646-7747</v>
      </c>
      <c r="J1295" s="4" t="str">
        <f>UPPER(VLOOKUP($A1295,'ACCESS EXPORT'!$A:$AF,12,FALSE))</f>
        <v>FAMILY MEDICINE</v>
      </c>
      <c r="K1295" s="4" t="str">
        <f>UPPER(VLOOKUP($A1295,'ACCESS EXPORT'!$A:$AF,13,FALSE))</f>
        <v>DEBORAH HAYWOOD</v>
      </c>
      <c r="L1295" s="3" t="str">
        <f>IF(AND(VLOOKUP(A1295,'ACCESS EXPORT'!A:AE,1,0),'ACCESS EXPORT'!N1295=""),UPPER(CONCATENATE('ACCESS EXPORT'!AE1295)),IF(VLOOKUP(A1295,'ACCESS EXPORT'!A:AE,1,0),UPPER(CONCATENATE('ACCESS EXPORT'!N1295," "&amp;CHAR(10),'ACCESS EXPORT'!AE1295))))</f>
        <v>KATHRYN WILSON 
JAMES HARBOTTLE (AD)</v>
      </c>
      <c r="M1295" s="4" t="str">
        <f>UPPER(VLOOKUP($A1295,'ACCESS EXPORT'!$A:$O,15,FALSE))</f>
        <v>TAMESHA RYAN (PM)</v>
      </c>
      <c r="N1295" s="4" t="str">
        <f ca="1">IF(AND('ACCESS EXPORT'!X1295="",'ACCESS EXPORT'!Y1295=""),IF('ACCESS EXPORT'!V1295&lt;&gt;"",(IF(TODAY()-'ACCESS EXPORT'!V1295&gt;=-60,UPPER(CONCATENATE(VLOOKUP(B1295,'ACCESS EXPORT'!$B:$P,15,FALSE),""&amp;CHAR(10)&amp;"(SEP",TEXT('ACCESS EXPORT'!V1295," MM/DD/YYY)"))),IF(TODAY()-'ACCESS EXPORT'!V1295&lt;0,UPPER(VLOOKUP(B1295,'ACCESS EXPORT'!$B:$P,15,FALSE)),UPPER(VLOOKUP(B1295,'ACCESS EXPORT'!$B:$P,15,FALSE))))),IF('ACCESS EXPORT'!U1295="",UPPER(VLOOKUP(B1295,'ACCESS EXPORT'!$B:$P,15,FALSE)),IF(TODAY()-'ACCESS EXPORT'!U1295&lt;=30,CONCATENATE(UPPER(VLOOKUP(B1295,'ACCESS EXPORT'!$B:$P,15,FALSE)),""&amp;CHAR(10)&amp;"(NEW",TEXT('ACCESS EXPORT'!U1295," MM/DD/YYY)")),IF(AND(TODAY()-'ACCESS EXPORT'!U1295&gt;30,TODAY()&gt;0),UPPER(VLOOKUP(B1295,'ACCESS EXPORT'!$B:$P,15,FALSE)))))),IF('ACCESS EXPORT'!Y1295&lt;&gt;"",UPPER(CONCATENATE(UPPER(VLOOKUP(B1295,'ACCESS EXPORT'!$B:$P,15,FALSE)),""&amp;CHAR(10)&amp;"(Transfer Out",TEXT('ACCESS EXPORT'!Y1295," MM/DD/YYY)"))),IF('ACCESS EXPORT'!X1295&lt;&gt;"",UPPER(CONCATENATE(UPPER(VLOOKUP(B1295,'ACCESS EXPORT'!$B:$P,15,FALSE)),""&amp;CHAR(10)&amp;"(Transfer In",TEXT('ACCESS EXPORT'!X1295," MM/DD/YYY)"))))))</f>
        <v>KLEGA, ANN</v>
      </c>
      <c r="O1295" s="4" t="str">
        <f>_xlfn.IFNA(VLOOKUP(B1295,'ACCESS EXPORT'!$B:$Q,16,FALSE),"")</f>
        <v>MD</v>
      </c>
      <c r="P1295" s="4" t="str">
        <f>_xlfn.IFNA(VLOOKUP(B1295,'ACCESS EXPORT'!B:W,22,FALSE),"-")</f>
        <v>1255406161</v>
      </c>
      <c r="Q1295" s="4" t="str">
        <f>_xlfn.IFNA(VLOOKUP(A1295,'ACCESS EXPORT'!$A:$AG,33,0),"-")</f>
        <v>Aldis Leonardo</v>
      </c>
      <c r="R1295" s="4" t="str">
        <f>_xlfn.IFNA(VLOOKUP(A1295,'ACCESS EXPORT'!$A:$AH,34,0),"-")</f>
        <v>GME Hospital HR</v>
      </c>
      <c r="S1295" s="4" t="str">
        <f>_xlfn.IFNA(VLOOKUP(A1295,'ACCESS EXPORT'!$A:$AI,35,0),"-")</f>
        <v>Anna Bachtis</v>
      </c>
      <c r="T1295" s="4" t="str">
        <f>_xlfn.IFNA(VLOOKUP(A1295,'ACCESS EXPORT'!$A:$AJ,36,0),"-")</f>
        <v>Rebecca Richardson</v>
      </c>
      <c r="U1295" s="4" t="str">
        <f>_xlfn.IFNA(VLOOKUP(A1295,'ACCESS EXPORT'!$A:$AK,37,0),"-")</f>
        <v>athena</v>
      </c>
      <c r="V1295" s="4" t="str">
        <f>_xlfn.IFNA(VLOOKUP(A1295,'ACCESS EXPORT'!$A:$AL,38,0),"-")</f>
        <v>FHMG_CTR FOR FM</v>
      </c>
      <c r="W1295" s="4" t="str">
        <f>_xlfn.IFNA(VLOOKUP(A1295,'ACCESS EXPORT'!$A:$AM,39,0),"-")</f>
        <v/>
      </c>
      <c r="X1295" s="4" t="str">
        <f>_xlfn.IFNA(VLOOKUP(A1295,'ACCESS EXPORT'!$A:$AN,40,0),"-")</f>
        <v>Karen Kelly</v>
      </c>
      <c r="Y1295" s="26" t="str">
        <f>_xlfn.IFNA(VLOOKUP(A1295,'ACCESS EXPORT'!A:AO,41,0),"")</f>
        <v>Karen Kundinger</v>
      </c>
      <c r="Z1295" s="26" t="str">
        <f>_xlfn.IFNA(VLOOKUP(A1295,'ACCESS EXPORT'!A:AP,42,0),"")</f>
        <v/>
      </c>
      <c r="AA1295" s="26" t="str">
        <f>_xlfn.IFNA(VLOOKUP(A1295,'ACCESS EXPORT'!A:AQ,43,0),"")</f>
        <v>Heather McComb</v>
      </c>
    </row>
    <row r="1296" spans="1:27" ht="75" x14ac:dyDescent="0.25">
      <c r="A1296" s="34">
        <v>368</v>
      </c>
      <c r="B1296">
        <v>2108</v>
      </c>
      <c r="C1296" s="7" t="str">
        <f ca="1">IFERROR(UPPER(IF(AND('ACCESS EXPORT'!AA1296="",'ACCESS EXPORT'!Z1296=""),VLOOKUP(A1296,'ACCESS EXPORT'!$A:$AF,32,FALSE),(IF('ACCESS EXPORT'!AA1296&lt;&gt;"",CONCATENATE(VLOOKUP(A1296,'ACCESS EXPORT'!$A:$AF,32,FALSE)," (Closed",TEXT('ACCESS EXPORT'!AA1296," MM/DD/YYY)")),IF(TODAY()&lt;(('ACCESS EXPORT'!Z1296)+30),CONCATENATE(VLOOKUP(A1296,'ACCESS EXPORT'!$A:$AF,32,FALSE)," (Opens",TEXT('ACCESS EXPORT'!Z1296," MM/DD/YYY)")),VLOOKUP(A1296,'ACCESS EXPORT'!$A:$AF,32,FALSE)))))),"-")</f>
        <v>ADVENTHEALTH MEDICAL GROUP FAMILY MEDICINE AT WINTER PARK</v>
      </c>
      <c r="D1296" s="3" t="str">
        <f ca="1">IFERROR(UPPER(IF(AND('ACCESS EXPORT'!AA1296="",'ACCESS EXPORT'!Z1296=""),VLOOKUP(A1296,'ACCESS EXPORT'!$A:$AF,28,FALSE),(IF('ACCESS EXPORT'!AA1296&lt;&gt;"",CONCATENATE(VLOOKUP(A1296,'ACCESS EXPORT'!$A:$AF,28,FALSE)," (Closed",TEXT('ACCESS EXPORT'!AA1296," MM/DD/YYY)")),IF(TODAY()&lt;(('ACCESS EXPORT'!Z1296)+30),CONCATENATE(VLOOKUP(A1296,'ACCESS EXPORT'!$A:$AF,28,FALSE)," (Opens",TEXT('ACCESS EXPORT'!Z1296," MM/DD/YYY)")),VLOOKUP(A1296,'ACCESS EXPORT'!$A:$AF,28,FALSE)))))),"-")</f>
        <v>CENTRE FOR FAMILY MEDICINE</v>
      </c>
      <c r="E1296" s="3" t="str">
        <f>VLOOKUP($A1296,'ACCESS EXPORT'!$A:$AF,3,FALSE)</f>
        <v>9001</v>
      </c>
      <c r="F1296" s="3" t="str">
        <f>UPPER(CONCATENATE(VLOOKUP(A1296,'ACCESS EXPORT'!$A:$AF,4,FALSE)," ",VLOOKUP(A1296,'ACCESS EXPORT'!$A:$AF,5,FALSE)," ",VLOOKUP(A1296,'ACCESS EXPORT'!$A:$AF,6,FALSE)," ",VLOOKUP(A1296,'ACCESS EXPORT'!$A:$AA,7,FALSE)," ",VLOOKUP(A1296,'ACCESS EXPORT'!$A:$AA,8,FALSE)))</f>
        <v>133 BENMORE DR SUITE 200 WINTER PARK FL 32792</v>
      </c>
      <c r="G1296" s="4" t="str">
        <f>UPPER(VLOOKUP($A1296,'ACCESS EXPORT'!$A:$AF,9,FALSE))</f>
        <v>ORANGE</v>
      </c>
      <c r="H1296" s="4" t="str">
        <f>_xlfn.IFNA(VLOOKUP($B1296,'ACCESS EXPORT'!$B:$J,9,FALSE),"")</f>
        <v>GME</v>
      </c>
      <c r="I1296" s="3" t="str">
        <f>CONCATENATE("(P)",VLOOKUP($A1296,'ACCESS EXPORT'!$A:$AF,11,FALSE)," (F)",VLOOKUP($A1296,'ACCESS EXPORT'!$A:$AF,29,FALSE))</f>
        <v>(P)(407) 646-7070 (F)(407) 646-7747</v>
      </c>
      <c r="J1296" s="4" t="str">
        <f>UPPER(VLOOKUP($A1296,'ACCESS EXPORT'!$A:$AF,12,FALSE))</f>
        <v>FAMILY MEDICINE</v>
      </c>
      <c r="K1296" s="4" t="str">
        <f>UPPER(VLOOKUP($A1296,'ACCESS EXPORT'!$A:$AF,13,FALSE))</f>
        <v>DEBORAH HAYWOOD</v>
      </c>
      <c r="L1296" s="3" t="str">
        <f>IF(AND(VLOOKUP(A1296,'ACCESS EXPORT'!A:AE,1,0),'ACCESS EXPORT'!N1296=""),UPPER(CONCATENATE('ACCESS EXPORT'!AE1296)),IF(VLOOKUP(A1296,'ACCESS EXPORT'!A:AE,1,0),UPPER(CONCATENATE('ACCESS EXPORT'!N1296," "&amp;CHAR(10),'ACCESS EXPORT'!AE1296))))</f>
        <v>KATHRYN WILSON 
JAMES HARBOTTLE (AD)</v>
      </c>
      <c r="M1296" s="4" t="str">
        <f>UPPER(VLOOKUP($A1296,'ACCESS EXPORT'!$A:$O,15,FALSE))</f>
        <v>TAMESHA RYAN (PM)</v>
      </c>
      <c r="N1296" s="4" t="str">
        <f ca="1">IF(AND('ACCESS EXPORT'!X1296="",'ACCESS EXPORT'!Y1296=""),IF('ACCESS EXPORT'!V1296&lt;&gt;"",(IF(TODAY()-'ACCESS EXPORT'!V1296&gt;=-60,UPPER(CONCATENATE(VLOOKUP(B1296,'ACCESS EXPORT'!$B:$P,15,FALSE),""&amp;CHAR(10)&amp;"(SEP",TEXT('ACCESS EXPORT'!V1296," MM/DD/YYY)"))),IF(TODAY()-'ACCESS EXPORT'!V1296&lt;0,UPPER(VLOOKUP(B1296,'ACCESS EXPORT'!$B:$P,15,FALSE)),UPPER(VLOOKUP(B1296,'ACCESS EXPORT'!$B:$P,15,FALSE))))),IF('ACCESS EXPORT'!U1296="",UPPER(VLOOKUP(B1296,'ACCESS EXPORT'!$B:$P,15,FALSE)),IF(TODAY()-'ACCESS EXPORT'!U1296&lt;=30,CONCATENATE(UPPER(VLOOKUP(B1296,'ACCESS EXPORT'!$B:$P,15,FALSE)),""&amp;CHAR(10)&amp;"(NEW",TEXT('ACCESS EXPORT'!U1296," MM/DD/YYY)")),IF(AND(TODAY()-'ACCESS EXPORT'!U1296&gt;30,TODAY()&gt;0),UPPER(VLOOKUP(B1296,'ACCESS EXPORT'!$B:$P,15,FALSE)))))),IF('ACCESS EXPORT'!Y1296&lt;&gt;"",UPPER(CONCATENATE(UPPER(VLOOKUP(B1296,'ACCESS EXPORT'!$B:$P,15,FALSE)),""&amp;CHAR(10)&amp;"(Transfer Out",TEXT('ACCESS EXPORT'!Y1296," MM/DD/YYY)"))),IF('ACCESS EXPORT'!X1296&lt;&gt;"",UPPER(CONCATENATE(UPPER(VLOOKUP(B1296,'ACCESS EXPORT'!$B:$P,15,FALSE)),""&amp;CHAR(10)&amp;"(Transfer In",TEXT('ACCESS EXPORT'!X1296," MM/DD/YYY)"))))))</f>
        <v>SHOLAR, SARA</v>
      </c>
      <c r="O1296" s="4" t="str">
        <f>_xlfn.IFNA(VLOOKUP(B1296,'ACCESS EXPORT'!$B:$Q,16,FALSE),"")</f>
        <v>DO</v>
      </c>
      <c r="P1296" s="4" t="str">
        <f>_xlfn.IFNA(VLOOKUP(B1296,'ACCESS EXPORT'!B:W,22,FALSE),"-")</f>
        <v>1336529247</v>
      </c>
      <c r="Q1296" s="4" t="str">
        <f>_xlfn.IFNA(VLOOKUP(A1296,'ACCESS EXPORT'!$A:$AG,33,0),"-")</f>
        <v>Aldis Leonardo</v>
      </c>
      <c r="R1296" s="4" t="str">
        <f>_xlfn.IFNA(VLOOKUP(A1296,'ACCESS EXPORT'!$A:$AH,34,0),"-")</f>
        <v>GME Hospital HR</v>
      </c>
      <c r="S1296" s="4" t="str">
        <f>_xlfn.IFNA(VLOOKUP(A1296,'ACCESS EXPORT'!$A:$AI,35,0),"-")</f>
        <v>Anna Bachtis</v>
      </c>
      <c r="T1296" s="4" t="str">
        <f>_xlfn.IFNA(VLOOKUP(A1296,'ACCESS EXPORT'!$A:$AJ,36,0),"-")</f>
        <v>Rebecca Richardson</v>
      </c>
      <c r="U1296" s="4" t="str">
        <f>_xlfn.IFNA(VLOOKUP(A1296,'ACCESS EXPORT'!$A:$AK,37,0),"-")</f>
        <v>athena</v>
      </c>
      <c r="V1296" s="4" t="str">
        <f>_xlfn.IFNA(VLOOKUP(A1296,'ACCESS EXPORT'!$A:$AL,38,0),"-")</f>
        <v>FHMG_CTR FOR FM</v>
      </c>
      <c r="W1296" s="4" t="str">
        <f>_xlfn.IFNA(VLOOKUP(A1296,'ACCESS EXPORT'!$A:$AM,39,0),"-")</f>
        <v/>
      </c>
      <c r="X1296" s="4" t="str">
        <f>_xlfn.IFNA(VLOOKUP(A1296,'ACCESS EXPORT'!$A:$AN,40,0),"-")</f>
        <v>Karen Kelly</v>
      </c>
      <c r="Y1296" s="26" t="str">
        <f>_xlfn.IFNA(VLOOKUP(A1296,'ACCESS EXPORT'!A:AO,41,0),"")</f>
        <v>Karen Kundinger</v>
      </c>
      <c r="Z1296" s="26" t="str">
        <f>_xlfn.IFNA(VLOOKUP(A1296,'ACCESS EXPORT'!A:AP,42,0),"")</f>
        <v/>
      </c>
      <c r="AA1296" s="26" t="str">
        <f>_xlfn.IFNA(VLOOKUP(A1296,'ACCESS EXPORT'!A:AQ,43,0),"")</f>
        <v>Heather McComb</v>
      </c>
    </row>
    <row r="1297" spans="1:27" ht="75" x14ac:dyDescent="0.25">
      <c r="A1297" s="34">
        <v>368</v>
      </c>
      <c r="B1297">
        <v>2109</v>
      </c>
      <c r="C1297" s="7" t="str">
        <f ca="1">IFERROR(UPPER(IF(AND('ACCESS EXPORT'!AA1297="",'ACCESS EXPORT'!Z1297=""),VLOOKUP(A1297,'ACCESS EXPORT'!$A:$AF,32,FALSE),(IF('ACCESS EXPORT'!AA1297&lt;&gt;"",CONCATENATE(VLOOKUP(A1297,'ACCESS EXPORT'!$A:$AF,32,FALSE)," (Closed",TEXT('ACCESS EXPORT'!AA1297," MM/DD/YYY)")),IF(TODAY()&lt;(('ACCESS EXPORT'!Z1297)+30),CONCATENATE(VLOOKUP(A1297,'ACCESS EXPORT'!$A:$AF,32,FALSE)," (Opens",TEXT('ACCESS EXPORT'!Z1297," MM/DD/YYY)")),VLOOKUP(A1297,'ACCESS EXPORT'!$A:$AF,32,FALSE)))))),"-")</f>
        <v>ADVENTHEALTH MEDICAL GROUP FAMILY MEDICINE AT WINTER PARK</v>
      </c>
      <c r="D1297" s="3" t="str">
        <f ca="1">IFERROR(UPPER(IF(AND('ACCESS EXPORT'!AA1297="",'ACCESS EXPORT'!Z1297=""),VLOOKUP(A1297,'ACCESS EXPORT'!$A:$AF,28,FALSE),(IF('ACCESS EXPORT'!AA1297&lt;&gt;"",CONCATENATE(VLOOKUP(A1297,'ACCESS EXPORT'!$A:$AF,28,FALSE)," (Closed",TEXT('ACCESS EXPORT'!AA1297," MM/DD/YYY)")),IF(TODAY()&lt;(('ACCESS EXPORT'!Z1297)+30),CONCATENATE(VLOOKUP(A1297,'ACCESS EXPORT'!$A:$AF,28,FALSE)," (Opens",TEXT('ACCESS EXPORT'!Z1297," MM/DD/YYY)")),VLOOKUP(A1297,'ACCESS EXPORT'!$A:$AF,28,FALSE)))))),"-")</f>
        <v>CENTRE FOR FAMILY MEDICINE</v>
      </c>
      <c r="E1297" s="3" t="str">
        <f>VLOOKUP($A1297,'ACCESS EXPORT'!$A:$AF,3,FALSE)</f>
        <v>9001</v>
      </c>
      <c r="F1297" s="3" t="str">
        <f>UPPER(CONCATENATE(VLOOKUP(A1297,'ACCESS EXPORT'!$A:$AF,4,FALSE)," ",VLOOKUP(A1297,'ACCESS EXPORT'!$A:$AF,5,FALSE)," ",VLOOKUP(A1297,'ACCESS EXPORT'!$A:$AF,6,FALSE)," ",VLOOKUP(A1297,'ACCESS EXPORT'!$A:$AA,7,FALSE)," ",VLOOKUP(A1297,'ACCESS EXPORT'!$A:$AA,8,FALSE)))</f>
        <v>133 BENMORE DR SUITE 200 WINTER PARK FL 32792</v>
      </c>
      <c r="G1297" s="4" t="str">
        <f>UPPER(VLOOKUP($A1297,'ACCESS EXPORT'!$A:$AF,9,FALSE))</f>
        <v>ORANGE</v>
      </c>
      <c r="H1297" s="4" t="str">
        <f>_xlfn.IFNA(VLOOKUP($B1297,'ACCESS EXPORT'!$B:$J,9,FALSE),"")</f>
        <v>GME</v>
      </c>
      <c r="I1297" s="3" t="str">
        <f>CONCATENATE("(P)",VLOOKUP($A1297,'ACCESS EXPORT'!$A:$AF,11,FALSE)," (F)",VLOOKUP($A1297,'ACCESS EXPORT'!$A:$AF,29,FALSE))</f>
        <v>(P)(407) 646-7070 (F)(407) 646-7747</v>
      </c>
      <c r="J1297" s="4" t="str">
        <f>UPPER(VLOOKUP($A1297,'ACCESS EXPORT'!$A:$AF,12,FALSE))</f>
        <v>FAMILY MEDICINE</v>
      </c>
      <c r="K1297" s="4" t="str">
        <f>UPPER(VLOOKUP($A1297,'ACCESS EXPORT'!$A:$AF,13,FALSE))</f>
        <v>DEBORAH HAYWOOD</v>
      </c>
      <c r="L1297" s="3" t="str">
        <f>IF(AND(VLOOKUP(A1297,'ACCESS EXPORT'!A:AE,1,0),'ACCESS EXPORT'!N1297=""),UPPER(CONCATENATE('ACCESS EXPORT'!AE1297)),IF(VLOOKUP(A1297,'ACCESS EXPORT'!A:AE,1,0),UPPER(CONCATENATE('ACCESS EXPORT'!N1297," "&amp;CHAR(10),'ACCESS EXPORT'!AE1297))))</f>
        <v>KATHRYN WILSON 
JAMES HARBOTTLE (AD)</v>
      </c>
      <c r="M1297" s="4" t="str">
        <f>UPPER(VLOOKUP($A1297,'ACCESS EXPORT'!$A:$O,15,FALSE))</f>
        <v>TAMESHA RYAN (PM)</v>
      </c>
      <c r="N1297" s="4" t="str">
        <f ca="1">IF(AND('ACCESS EXPORT'!X1297="",'ACCESS EXPORT'!Y1297=""),IF('ACCESS EXPORT'!V1297&lt;&gt;"",(IF(TODAY()-'ACCESS EXPORT'!V1297&gt;=-60,UPPER(CONCATENATE(VLOOKUP(B1297,'ACCESS EXPORT'!$B:$P,15,FALSE),""&amp;CHAR(10)&amp;"(SEP",TEXT('ACCESS EXPORT'!V1297," MM/DD/YYY)"))),IF(TODAY()-'ACCESS EXPORT'!V1297&lt;0,UPPER(VLOOKUP(B1297,'ACCESS EXPORT'!$B:$P,15,FALSE)),UPPER(VLOOKUP(B1297,'ACCESS EXPORT'!$B:$P,15,FALSE))))),IF('ACCESS EXPORT'!U1297="",UPPER(VLOOKUP(B1297,'ACCESS EXPORT'!$B:$P,15,FALSE)),IF(TODAY()-'ACCESS EXPORT'!U1297&lt;=30,CONCATENATE(UPPER(VLOOKUP(B1297,'ACCESS EXPORT'!$B:$P,15,FALSE)),""&amp;CHAR(10)&amp;"(NEW",TEXT('ACCESS EXPORT'!U1297," MM/DD/YYY)")),IF(AND(TODAY()-'ACCESS EXPORT'!U1297&gt;30,TODAY()&gt;0),UPPER(VLOOKUP(B1297,'ACCESS EXPORT'!$B:$P,15,FALSE)))))),IF('ACCESS EXPORT'!Y1297&lt;&gt;"",UPPER(CONCATENATE(UPPER(VLOOKUP(B1297,'ACCESS EXPORT'!$B:$P,15,FALSE)),""&amp;CHAR(10)&amp;"(Transfer Out",TEXT('ACCESS EXPORT'!Y1297," MM/DD/YYY)"))),IF('ACCESS EXPORT'!X1297&lt;&gt;"",UPPER(CONCATENATE(UPPER(VLOOKUP(B1297,'ACCESS EXPORT'!$B:$P,15,FALSE)),""&amp;CHAR(10)&amp;"(Transfer In",TEXT('ACCESS EXPORT'!X1297," MM/DD/YYY)"))))))</f>
        <v>SIDDIQUI, SABIHA</v>
      </c>
      <c r="O1297" s="4" t="str">
        <f>_xlfn.IFNA(VLOOKUP(B1297,'ACCESS EXPORT'!$B:$Q,16,FALSE),"")</f>
        <v>MD</v>
      </c>
      <c r="P1297" s="4" t="str">
        <f>_xlfn.IFNA(VLOOKUP(B1297,'ACCESS EXPORT'!B:W,22,FALSE),"-")</f>
        <v>1679562599</v>
      </c>
      <c r="Q1297" s="4" t="str">
        <f>_xlfn.IFNA(VLOOKUP(A1297,'ACCESS EXPORT'!$A:$AG,33,0),"-")</f>
        <v>Aldis Leonardo</v>
      </c>
      <c r="R1297" s="4" t="str">
        <f>_xlfn.IFNA(VLOOKUP(A1297,'ACCESS EXPORT'!$A:$AH,34,0),"-")</f>
        <v>GME Hospital HR</v>
      </c>
      <c r="S1297" s="4" t="str">
        <f>_xlfn.IFNA(VLOOKUP(A1297,'ACCESS EXPORT'!$A:$AI,35,0),"-")</f>
        <v>Anna Bachtis</v>
      </c>
      <c r="T1297" s="4" t="str">
        <f>_xlfn.IFNA(VLOOKUP(A1297,'ACCESS EXPORT'!$A:$AJ,36,0),"-")</f>
        <v>Rebecca Richardson</v>
      </c>
      <c r="U1297" s="4" t="str">
        <f>_xlfn.IFNA(VLOOKUP(A1297,'ACCESS EXPORT'!$A:$AK,37,0),"-")</f>
        <v>athena</v>
      </c>
      <c r="V1297" s="4" t="str">
        <f>_xlfn.IFNA(VLOOKUP(A1297,'ACCESS EXPORT'!$A:$AL,38,0),"-")</f>
        <v>FHMG_CTR FOR FM</v>
      </c>
      <c r="W1297" s="4" t="str">
        <f>_xlfn.IFNA(VLOOKUP(A1297,'ACCESS EXPORT'!$A:$AM,39,0),"-")</f>
        <v/>
      </c>
      <c r="X1297" s="4" t="str">
        <f>_xlfn.IFNA(VLOOKUP(A1297,'ACCESS EXPORT'!$A:$AN,40,0),"-")</f>
        <v>Karen Kelly</v>
      </c>
      <c r="Y1297" s="26" t="str">
        <f>_xlfn.IFNA(VLOOKUP(A1297,'ACCESS EXPORT'!A:AO,41,0),"")</f>
        <v>Karen Kundinger</v>
      </c>
      <c r="Z1297" s="26" t="str">
        <f>_xlfn.IFNA(VLOOKUP(A1297,'ACCESS EXPORT'!A:AP,42,0),"")</f>
        <v/>
      </c>
      <c r="AA1297" s="26" t="str">
        <f>_xlfn.IFNA(VLOOKUP(A1297,'ACCESS EXPORT'!A:AQ,43,0),"")</f>
        <v>Heather McComb</v>
      </c>
    </row>
    <row r="1298" spans="1:27" ht="75" x14ac:dyDescent="0.25">
      <c r="A1298" s="34">
        <v>368</v>
      </c>
      <c r="B1298">
        <v>2122</v>
      </c>
      <c r="C1298" s="7" t="str">
        <f ca="1">IFERROR(UPPER(IF(AND('ACCESS EXPORT'!AA1298="",'ACCESS EXPORT'!Z1298=""),VLOOKUP(A1298,'ACCESS EXPORT'!$A:$AF,32,FALSE),(IF('ACCESS EXPORT'!AA1298&lt;&gt;"",CONCATENATE(VLOOKUP(A1298,'ACCESS EXPORT'!$A:$AF,32,FALSE)," (Closed",TEXT('ACCESS EXPORT'!AA1298," MM/DD/YYY)")),IF(TODAY()&lt;(('ACCESS EXPORT'!Z1298)+30),CONCATENATE(VLOOKUP(A1298,'ACCESS EXPORT'!$A:$AF,32,FALSE)," (Opens",TEXT('ACCESS EXPORT'!Z1298," MM/DD/YYY)")),VLOOKUP(A1298,'ACCESS EXPORT'!$A:$AF,32,FALSE)))))),"-")</f>
        <v>ADVENTHEALTH MEDICAL GROUP FAMILY MEDICINE AT WINTER PARK</v>
      </c>
      <c r="D1298" s="3" t="str">
        <f ca="1">IFERROR(UPPER(IF(AND('ACCESS EXPORT'!AA1298="",'ACCESS EXPORT'!Z1298=""),VLOOKUP(A1298,'ACCESS EXPORT'!$A:$AF,28,FALSE),(IF('ACCESS EXPORT'!AA1298&lt;&gt;"",CONCATENATE(VLOOKUP(A1298,'ACCESS EXPORT'!$A:$AF,28,FALSE)," (Closed",TEXT('ACCESS EXPORT'!AA1298," MM/DD/YYY)")),IF(TODAY()&lt;(('ACCESS EXPORT'!Z1298)+30),CONCATENATE(VLOOKUP(A1298,'ACCESS EXPORT'!$A:$AF,28,FALSE)," (Opens",TEXT('ACCESS EXPORT'!Z1298," MM/DD/YYY)")),VLOOKUP(A1298,'ACCESS EXPORT'!$A:$AF,28,FALSE)))))),"-")</f>
        <v>CENTRE FOR FAMILY MEDICINE</v>
      </c>
      <c r="E1298" s="3" t="str">
        <f>VLOOKUP($A1298,'ACCESS EXPORT'!$A:$AF,3,FALSE)</f>
        <v>9001</v>
      </c>
      <c r="F1298" s="3" t="str">
        <f>UPPER(CONCATENATE(VLOOKUP(A1298,'ACCESS EXPORT'!$A:$AF,4,FALSE)," ",VLOOKUP(A1298,'ACCESS EXPORT'!$A:$AF,5,FALSE)," ",VLOOKUP(A1298,'ACCESS EXPORT'!$A:$AF,6,FALSE)," ",VLOOKUP(A1298,'ACCESS EXPORT'!$A:$AA,7,FALSE)," ",VLOOKUP(A1298,'ACCESS EXPORT'!$A:$AA,8,FALSE)))</f>
        <v>133 BENMORE DR SUITE 200 WINTER PARK FL 32792</v>
      </c>
      <c r="G1298" s="4" t="str">
        <f>UPPER(VLOOKUP($A1298,'ACCESS EXPORT'!$A:$AF,9,FALSE))</f>
        <v>ORANGE</v>
      </c>
      <c r="H1298" s="4" t="str">
        <f>_xlfn.IFNA(VLOOKUP($B1298,'ACCESS EXPORT'!$B:$J,9,FALSE),"")</f>
        <v>GME</v>
      </c>
      <c r="I1298" s="3" t="str">
        <f>CONCATENATE("(P)",VLOOKUP($A1298,'ACCESS EXPORT'!$A:$AF,11,FALSE)," (F)",VLOOKUP($A1298,'ACCESS EXPORT'!$A:$AF,29,FALSE))</f>
        <v>(P)(407) 646-7070 (F)(407) 646-7747</v>
      </c>
      <c r="J1298" s="4" t="str">
        <f>UPPER(VLOOKUP($A1298,'ACCESS EXPORT'!$A:$AF,12,FALSE))</f>
        <v>FAMILY MEDICINE</v>
      </c>
      <c r="K1298" s="4" t="str">
        <f>UPPER(VLOOKUP($A1298,'ACCESS EXPORT'!$A:$AF,13,FALSE))</f>
        <v>DEBORAH HAYWOOD</v>
      </c>
      <c r="L1298" s="3" t="str">
        <f>IF(AND(VLOOKUP(A1298,'ACCESS EXPORT'!A:AE,1,0),'ACCESS EXPORT'!N1298=""),UPPER(CONCATENATE('ACCESS EXPORT'!AE1298)),IF(VLOOKUP(A1298,'ACCESS EXPORT'!A:AE,1,0),UPPER(CONCATENATE('ACCESS EXPORT'!N1298," "&amp;CHAR(10),'ACCESS EXPORT'!AE1298))))</f>
        <v>KATHRYN WILSON 
JAMES HARBOTTLE (AD)</v>
      </c>
      <c r="M1298" s="4" t="str">
        <f>UPPER(VLOOKUP($A1298,'ACCESS EXPORT'!$A:$O,15,FALSE))</f>
        <v>TAMESHA RYAN (PM)</v>
      </c>
      <c r="N1298" s="4" t="str">
        <f ca="1">IF(AND('ACCESS EXPORT'!X1298="",'ACCESS EXPORT'!Y1298=""),IF('ACCESS EXPORT'!V1298&lt;&gt;"",(IF(TODAY()-'ACCESS EXPORT'!V1298&gt;=-60,UPPER(CONCATENATE(VLOOKUP(B1298,'ACCESS EXPORT'!$B:$P,15,FALSE),""&amp;CHAR(10)&amp;"(SEP",TEXT('ACCESS EXPORT'!V1298," MM/DD/YYY)"))),IF(TODAY()-'ACCESS EXPORT'!V1298&lt;0,UPPER(VLOOKUP(B1298,'ACCESS EXPORT'!$B:$P,15,FALSE)),UPPER(VLOOKUP(B1298,'ACCESS EXPORT'!$B:$P,15,FALSE))))),IF('ACCESS EXPORT'!U1298="",UPPER(VLOOKUP(B1298,'ACCESS EXPORT'!$B:$P,15,FALSE)),IF(TODAY()-'ACCESS EXPORT'!U1298&lt;=30,CONCATENATE(UPPER(VLOOKUP(B1298,'ACCESS EXPORT'!$B:$P,15,FALSE)),""&amp;CHAR(10)&amp;"(NEW",TEXT('ACCESS EXPORT'!U1298," MM/DD/YYY)")),IF(AND(TODAY()-'ACCESS EXPORT'!U1298&gt;30,TODAY()&gt;0),UPPER(VLOOKUP(B1298,'ACCESS EXPORT'!$B:$P,15,FALSE)))))),IF('ACCESS EXPORT'!Y1298&lt;&gt;"",UPPER(CONCATENATE(UPPER(VLOOKUP(B1298,'ACCESS EXPORT'!$B:$P,15,FALSE)),""&amp;CHAR(10)&amp;"(Transfer Out",TEXT('ACCESS EXPORT'!Y1298," MM/DD/YYY)"))),IF('ACCESS EXPORT'!X1298&lt;&gt;"",UPPER(CONCATENATE(UPPER(VLOOKUP(B1298,'ACCESS EXPORT'!$B:$P,15,FALSE)),""&amp;CHAR(10)&amp;"(Transfer In",TEXT('ACCESS EXPORT'!X1298," MM/DD/YYY)"))))))</f>
        <v>CREAMER, ROBIN C</v>
      </c>
      <c r="O1298" s="4" t="str">
        <f>_xlfn.IFNA(VLOOKUP(B1298,'ACCESS EXPORT'!$B:$Q,16,FALSE),"")</f>
        <v>DO</v>
      </c>
      <c r="P1298" s="4" t="str">
        <f>_xlfn.IFNA(VLOOKUP(B1298,'ACCESS EXPORT'!B:W,22,FALSE),"-")</f>
        <v>1588650519</v>
      </c>
      <c r="Q1298" s="4" t="str">
        <f>_xlfn.IFNA(VLOOKUP(A1298,'ACCESS EXPORT'!$A:$AG,33,0),"-")</f>
        <v>Aldis Leonardo</v>
      </c>
      <c r="R1298" s="4" t="str">
        <f>_xlfn.IFNA(VLOOKUP(A1298,'ACCESS EXPORT'!$A:$AH,34,0),"-")</f>
        <v>GME Hospital HR</v>
      </c>
      <c r="S1298" s="4" t="str">
        <f>_xlfn.IFNA(VLOOKUP(A1298,'ACCESS EXPORT'!$A:$AI,35,0),"-")</f>
        <v>Anna Bachtis</v>
      </c>
      <c r="T1298" s="4" t="str">
        <f>_xlfn.IFNA(VLOOKUP(A1298,'ACCESS EXPORT'!$A:$AJ,36,0),"-")</f>
        <v>Rebecca Richardson</v>
      </c>
      <c r="U1298" s="4" t="str">
        <f>_xlfn.IFNA(VLOOKUP(A1298,'ACCESS EXPORT'!$A:$AK,37,0),"-")</f>
        <v>athena</v>
      </c>
      <c r="V1298" s="4" t="str">
        <f>_xlfn.IFNA(VLOOKUP(A1298,'ACCESS EXPORT'!$A:$AL,38,0),"-")</f>
        <v>FHMG_CTR FOR FM</v>
      </c>
      <c r="W1298" s="4" t="str">
        <f>_xlfn.IFNA(VLOOKUP(A1298,'ACCESS EXPORT'!$A:$AM,39,0),"-")</f>
        <v/>
      </c>
      <c r="X1298" s="4" t="str">
        <f>_xlfn.IFNA(VLOOKUP(A1298,'ACCESS EXPORT'!$A:$AN,40,0),"-")</f>
        <v>Karen Kelly</v>
      </c>
      <c r="Y1298" s="26" t="str">
        <f>_xlfn.IFNA(VLOOKUP(A1298,'ACCESS EXPORT'!A:AO,41,0),"")</f>
        <v>Karen Kundinger</v>
      </c>
      <c r="Z1298" s="26" t="str">
        <f>_xlfn.IFNA(VLOOKUP(A1298,'ACCESS EXPORT'!A:AP,42,0),"")</f>
        <v/>
      </c>
      <c r="AA1298" s="26" t="str">
        <f>_xlfn.IFNA(VLOOKUP(A1298,'ACCESS EXPORT'!A:AQ,43,0),"")</f>
        <v>Heather McComb</v>
      </c>
    </row>
    <row r="1299" spans="1:27" ht="75" x14ac:dyDescent="0.25">
      <c r="A1299" s="34">
        <v>368</v>
      </c>
      <c r="B1299">
        <v>2179</v>
      </c>
      <c r="C1299" s="7" t="str">
        <f ca="1">IFERROR(UPPER(IF(AND('ACCESS EXPORT'!AA1299="",'ACCESS EXPORT'!Z1299=""),VLOOKUP(A1299,'ACCESS EXPORT'!$A:$AF,32,FALSE),(IF('ACCESS EXPORT'!AA1299&lt;&gt;"",CONCATENATE(VLOOKUP(A1299,'ACCESS EXPORT'!$A:$AF,32,FALSE)," (Closed",TEXT('ACCESS EXPORT'!AA1299," MM/DD/YYY)")),IF(TODAY()&lt;(('ACCESS EXPORT'!Z1299)+30),CONCATENATE(VLOOKUP(A1299,'ACCESS EXPORT'!$A:$AF,32,FALSE)," (Opens",TEXT('ACCESS EXPORT'!Z1299," MM/DD/YYY)")),VLOOKUP(A1299,'ACCESS EXPORT'!$A:$AF,32,FALSE)))))),"-")</f>
        <v>ADVENTHEALTH MEDICAL GROUP FAMILY MEDICINE AT WINTER PARK</v>
      </c>
      <c r="D1299" s="3" t="str">
        <f ca="1">IFERROR(UPPER(IF(AND('ACCESS EXPORT'!AA1299="",'ACCESS EXPORT'!Z1299=""),VLOOKUP(A1299,'ACCESS EXPORT'!$A:$AF,28,FALSE),(IF('ACCESS EXPORT'!AA1299&lt;&gt;"",CONCATENATE(VLOOKUP(A1299,'ACCESS EXPORT'!$A:$AF,28,FALSE)," (Closed",TEXT('ACCESS EXPORT'!AA1299," MM/DD/YYY)")),IF(TODAY()&lt;(('ACCESS EXPORT'!Z1299)+30),CONCATENATE(VLOOKUP(A1299,'ACCESS EXPORT'!$A:$AF,28,FALSE)," (Opens",TEXT('ACCESS EXPORT'!Z1299," MM/DD/YYY)")),VLOOKUP(A1299,'ACCESS EXPORT'!$A:$AF,28,FALSE)))))),"-")</f>
        <v>CENTRE FOR FAMILY MEDICINE</v>
      </c>
      <c r="E1299" s="3" t="str">
        <f>VLOOKUP($A1299,'ACCESS EXPORT'!$A:$AF,3,FALSE)</f>
        <v>9001</v>
      </c>
      <c r="F1299" s="3" t="str">
        <f>UPPER(CONCATENATE(VLOOKUP(A1299,'ACCESS EXPORT'!$A:$AF,4,FALSE)," ",VLOOKUP(A1299,'ACCESS EXPORT'!$A:$AF,5,FALSE)," ",VLOOKUP(A1299,'ACCESS EXPORT'!$A:$AF,6,FALSE)," ",VLOOKUP(A1299,'ACCESS EXPORT'!$A:$AA,7,FALSE)," ",VLOOKUP(A1299,'ACCESS EXPORT'!$A:$AA,8,FALSE)))</f>
        <v>133 BENMORE DR SUITE 200 WINTER PARK FL 32792</v>
      </c>
      <c r="G1299" s="4" t="str">
        <f>UPPER(VLOOKUP($A1299,'ACCESS EXPORT'!$A:$AF,9,FALSE))</f>
        <v>ORANGE</v>
      </c>
      <c r="H1299" s="4" t="str">
        <f>_xlfn.IFNA(VLOOKUP($B1299,'ACCESS EXPORT'!$B:$J,9,FALSE),"")</f>
        <v>GME</v>
      </c>
      <c r="I1299" s="3" t="str">
        <f>CONCATENATE("(P)",VLOOKUP($A1299,'ACCESS EXPORT'!$A:$AF,11,FALSE)," (F)",VLOOKUP($A1299,'ACCESS EXPORT'!$A:$AF,29,FALSE))</f>
        <v>(P)(407) 646-7070 (F)(407) 646-7747</v>
      </c>
      <c r="J1299" s="4" t="str">
        <f>UPPER(VLOOKUP($A1299,'ACCESS EXPORT'!$A:$AF,12,FALSE))</f>
        <v>FAMILY MEDICINE</v>
      </c>
      <c r="K1299" s="4" t="str">
        <f>UPPER(VLOOKUP($A1299,'ACCESS EXPORT'!$A:$AF,13,FALSE))</f>
        <v>DEBORAH HAYWOOD</v>
      </c>
      <c r="L1299" s="3" t="str">
        <f>IF(AND(VLOOKUP(A1299,'ACCESS EXPORT'!A:AE,1,0),'ACCESS EXPORT'!N1299=""),UPPER(CONCATENATE('ACCESS EXPORT'!AE1299)),IF(VLOOKUP(A1299,'ACCESS EXPORT'!A:AE,1,0),UPPER(CONCATENATE('ACCESS EXPORT'!N1299," "&amp;CHAR(10),'ACCESS EXPORT'!AE1299))))</f>
        <v>KATHRYN WILSON 
JAMES HARBOTTLE (AD)</v>
      </c>
      <c r="M1299" s="4" t="str">
        <f>UPPER(VLOOKUP($A1299,'ACCESS EXPORT'!$A:$O,15,FALSE))</f>
        <v>TAMESHA RYAN (PM)</v>
      </c>
      <c r="N1299" s="4" t="str">
        <f ca="1">IF(AND('ACCESS EXPORT'!X1299="",'ACCESS EXPORT'!Y1299=""),IF('ACCESS EXPORT'!V1299&lt;&gt;"",(IF(TODAY()-'ACCESS EXPORT'!V1299&gt;=-60,UPPER(CONCATENATE(VLOOKUP(B1299,'ACCESS EXPORT'!$B:$P,15,FALSE),""&amp;CHAR(10)&amp;"(SEP",TEXT('ACCESS EXPORT'!V1299," MM/DD/YYY)"))),IF(TODAY()-'ACCESS EXPORT'!V1299&lt;0,UPPER(VLOOKUP(B1299,'ACCESS EXPORT'!$B:$P,15,FALSE)),UPPER(VLOOKUP(B1299,'ACCESS EXPORT'!$B:$P,15,FALSE))))),IF('ACCESS EXPORT'!U1299="",UPPER(VLOOKUP(B1299,'ACCESS EXPORT'!$B:$P,15,FALSE)),IF(TODAY()-'ACCESS EXPORT'!U1299&lt;=30,CONCATENATE(UPPER(VLOOKUP(B1299,'ACCESS EXPORT'!$B:$P,15,FALSE)),""&amp;CHAR(10)&amp;"(NEW",TEXT('ACCESS EXPORT'!U1299," MM/DD/YYY)")),IF(AND(TODAY()-'ACCESS EXPORT'!U1299&gt;30,TODAY()&gt;0),UPPER(VLOOKUP(B1299,'ACCESS EXPORT'!$B:$P,15,FALSE)))))),IF('ACCESS EXPORT'!Y1299&lt;&gt;"",UPPER(CONCATENATE(UPPER(VLOOKUP(B1299,'ACCESS EXPORT'!$B:$P,15,FALSE)),""&amp;CHAR(10)&amp;"(Transfer Out",TEXT('ACCESS EXPORT'!Y1299," MM/DD/YYY)"))),IF('ACCESS EXPORT'!X1299&lt;&gt;"",UPPER(CONCATENATE(UPPER(VLOOKUP(B1299,'ACCESS EXPORT'!$B:$P,15,FALSE)),""&amp;CHAR(10)&amp;"(Transfer In",TEXT('ACCESS EXPORT'!X1299," MM/DD/YYY)"))))))</f>
        <v>QUIGLEY, ROBERT</v>
      </c>
      <c r="O1299" s="4" t="str">
        <f>_xlfn.IFNA(VLOOKUP(B1299,'ACCESS EXPORT'!$B:$Q,16,FALSE),"")</f>
        <v>MD</v>
      </c>
      <c r="P1299" s="4" t="str">
        <f>_xlfn.IFNA(VLOOKUP(B1299,'ACCESS EXPORT'!B:W,22,FALSE),"-")</f>
        <v>1922098417</v>
      </c>
      <c r="Q1299" s="4" t="str">
        <f>_xlfn.IFNA(VLOOKUP(A1299,'ACCESS EXPORT'!$A:$AG,33,0),"-")</f>
        <v>Aldis Leonardo</v>
      </c>
      <c r="R1299" s="4" t="str">
        <f>_xlfn.IFNA(VLOOKUP(A1299,'ACCESS EXPORT'!$A:$AH,34,0),"-")</f>
        <v>GME Hospital HR</v>
      </c>
      <c r="S1299" s="4" t="str">
        <f>_xlfn.IFNA(VLOOKUP(A1299,'ACCESS EXPORT'!$A:$AI,35,0),"-")</f>
        <v>Anna Bachtis</v>
      </c>
      <c r="T1299" s="4" t="str">
        <f>_xlfn.IFNA(VLOOKUP(A1299,'ACCESS EXPORT'!$A:$AJ,36,0),"-")</f>
        <v>Rebecca Richardson</v>
      </c>
      <c r="U1299" s="4" t="str">
        <f>_xlfn.IFNA(VLOOKUP(A1299,'ACCESS EXPORT'!$A:$AK,37,0),"-")</f>
        <v>athena</v>
      </c>
      <c r="V1299" s="4" t="str">
        <f>_xlfn.IFNA(VLOOKUP(A1299,'ACCESS EXPORT'!$A:$AL,38,0),"-")</f>
        <v>FHMG_CTR FOR FM</v>
      </c>
      <c r="W1299" s="4" t="str">
        <f>_xlfn.IFNA(VLOOKUP(A1299,'ACCESS EXPORT'!$A:$AM,39,0),"-")</f>
        <v/>
      </c>
      <c r="X1299" s="4" t="str">
        <f>_xlfn.IFNA(VLOOKUP(A1299,'ACCESS EXPORT'!$A:$AN,40,0),"-")</f>
        <v>Karen Kelly</v>
      </c>
      <c r="Y1299" s="26" t="str">
        <f>_xlfn.IFNA(VLOOKUP(A1299,'ACCESS EXPORT'!A:AO,41,0),"")</f>
        <v>Karen Kundinger</v>
      </c>
      <c r="Z1299" s="26" t="str">
        <f>_xlfn.IFNA(VLOOKUP(A1299,'ACCESS EXPORT'!A:AP,42,0),"")</f>
        <v/>
      </c>
      <c r="AA1299" s="26" t="str">
        <f>_xlfn.IFNA(VLOOKUP(A1299,'ACCESS EXPORT'!A:AQ,43,0),"")</f>
        <v>Heather McComb</v>
      </c>
    </row>
    <row r="1300" spans="1:27" ht="75" x14ac:dyDescent="0.25">
      <c r="A1300" s="34">
        <v>368</v>
      </c>
      <c r="B1300">
        <v>2176</v>
      </c>
      <c r="C1300" s="7" t="str">
        <f ca="1">IFERROR(UPPER(IF(AND('ACCESS EXPORT'!AA1300="",'ACCESS EXPORT'!Z1300=""),VLOOKUP(A1300,'ACCESS EXPORT'!$A:$AF,32,FALSE),(IF('ACCESS EXPORT'!AA1300&lt;&gt;"",CONCATENATE(VLOOKUP(A1300,'ACCESS EXPORT'!$A:$AF,32,FALSE)," (Closed",TEXT('ACCESS EXPORT'!AA1300," MM/DD/YYY)")),IF(TODAY()&lt;(('ACCESS EXPORT'!Z1300)+30),CONCATENATE(VLOOKUP(A1300,'ACCESS EXPORT'!$A:$AF,32,FALSE)," (Opens",TEXT('ACCESS EXPORT'!Z1300," MM/DD/YYY)")),VLOOKUP(A1300,'ACCESS EXPORT'!$A:$AF,32,FALSE)))))),"-")</f>
        <v>ADVENTHEALTH MEDICAL GROUP FAMILY MEDICINE AT WINTER PARK</v>
      </c>
      <c r="D1300" s="3" t="str">
        <f ca="1">IFERROR(UPPER(IF(AND('ACCESS EXPORT'!AA1300="",'ACCESS EXPORT'!Z1300=""),VLOOKUP(A1300,'ACCESS EXPORT'!$A:$AF,28,FALSE),(IF('ACCESS EXPORT'!AA1300&lt;&gt;"",CONCATENATE(VLOOKUP(A1300,'ACCESS EXPORT'!$A:$AF,28,FALSE)," (Closed",TEXT('ACCESS EXPORT'!AA1300," MM/DD/YYY)")),IF(TODAY()&lt;(('ACCESS EXPORT'!Z1300)+30),CONCATENATE(VLOOKUP(A1300,'ACCESS EXPORT'!$A:$AF,28,FALSE)," (Opens",TEXT('ACCESS EXPORT'!Z1300," MM/DD/YYY)")),VLOOKUP(A1300,'ACCESS EXPORT'!$A:$AF,28,FALSE)))))),"-")</f>
        <v>CENTRE FOR FAMILY MEDICINE</v>
      </c>
      <c r="E1300" s="3" t="str">
        <f>VLOOKUP($A1300,'ACCESS EXPORT'!$A:$AF,3,FALSE)</f>
        <v>9001</v>
      </c>
      <c r="F1300" s="3" t="str">
        <f>UPPER(CONCATENATE(VLOOKUP(A1300,'ACCESS EXPORT'!$A:$AF,4,FALSE)," ",VLOOKUP(A1300,'ACCESS EXPORT'!$A:$AF,5,FALSE)," ",VLOOKUP(A1300,'ACCESS EXPORT'!$A:$AF,6,FALSE)," ",VLOOKUP(A1300,'ACCESS EXPORT'!$A:$AA,7,FALSE)," ",VLOOKUP(A1300,'ACCESS EXPORT'!$A:$AA,8,FALSE)))</f>
        <v>133 BENMORE DR SUITE 200 WINTER PARK FL 32792</v>
      </c>
      <c r="G1300" s="4" t="str">
        <f>UPPER(VLOOKUP($A1300,'ACCESS EXPORT'!$A:$AF,9,FALSE))</f>
        <v>ORANGE</v>
      </c>
      <c r="H1300" s="4" t="str">
        <f>_xlfn.IFNA(VLOOKUP($B1300,'ACCESS EXPORT'!$B:$J,9,FALSE),"")</f>
        <v>GME</v>
      </c>
      <c r="I1300" s="3" t="str">
        <f>CONCATENATE("(P)",VLOOKUP($A1300,'ACCESS EXPORT'!$A:$AF,11,FALSE)," (F)",VLOOKUP($A1300,'ACCESS EXPORT'!$A:$AF,29,FALSE))</f>
        <v>(P)(407) 646-7070 (F)(407) 646-7747</v>
      </c>
      <c r="J1300" s="4" t="str">
        <f>UPPER(VLOOKUP($A1300,'ACCESS EXPORT'!$A:$AF,12,FALSE))</f>
        <v>FAMILY MEDICINE</v>
      </c>
      <c r="K1300" s="4" t="str">
        <f>UPPER(VLOOKUP($A1300,'ACCESS EXPORT'!$A:$AF,13,FALSE))</f>
        <v>DEBORAH HAYWOOD</v>
      </c>
      <c r="L1300" s="3" t="str">
        <f>IF(AND(VLOOKUP(A1300,'ACCESS EXPORT'!A:AE,1,0),'ACCESS EXPORT'!N1300=""),UPPER(CONCATENATE('ACCESS EXPORT'!AE1300)),IF(VLOOKUP(A1300,'ACCESS EXPORT'!A:AE,1,0),UPPER(CONCATENATE('ACCESS EXPORT'!N1300," "&amp;CHAR(10),'ACCESS EXPORT'!AE1300))))</f>
        <v>KATHRYN WILSON 
JAMES HARBOTTLE (AD)</v>
      </c>
      <c r="M1300" s="4" t="str">
        <f>UPPER(VLOOKUP($A1300,'ACCESS EXPORT'!$A:$O,15,FALSE))</f>
        <v>TAMESHA RYAN (PM)</v>
      </c>
      <c r="N1300" s="4" t="str">
        <f ca="1">IF(AND('ACCESS EXPORT'!X1300="",'ACCESS EXPORT'!Y1300=""),IF('ACCESS EXPORT'!V1300&lt;&gt;"",(IF(TODAY()-'ACCESS EXPORT'!V1300&gt;=-60,UPPER(CONCATENATE(VLOOKUP(B1300,'ACCESS EXPORT'!$B:$P,15,FALSE),""&amp;CHAR(10)&amp;"(SEP",TEXT('ACCESS EXPORT'!V1300," MM/DD/YYY)"))),IF(TODAY()-'ACCESS EXPORT'!V1300&lt;0,UPPER(VLOOKUP(B1300,'ACCESS EXPORT'!$B:$P,15,FALSE)),UPPER(VLOOKUP(B1300,'ACCESS EXPORT'!$B:$P,15,FALSE))))),IF('ACCESS EXPORT'!U1300="",UPPER(VLOOKUP(B1300,'ACCESS EXPORT'!$B:$P,15,FALSE)),IF(TODAY()-'ACCESS EXPORT'!U1300&lt;=30,CONCATENATE(UPPER(VLOOKUP(B1300,'ACCESS EXPORT'!$B:$P,15,FALSE)),""&amp;CHAR(10)&amp;"(NEW",TEXT('ACCESS EXPORT'!U1300," MM/DD/YYY)")),IF(AND(TODAY()-'ACCESS EXPORT'!U1300&gt;30,TODAY()&gt;0),UPPER(VLOOKUP(B1300,'ACCESS EXPORT'!$B:$P,15,FALSE)))))),IF('ACCESS EXPORT'!Y1300&lt;&gt;"",UPPER(CONCATENATE(UPPER(VLOOKUP(B1300,'ACCESS EXPORT'!$B:$P,15,FALSE)),""&amp;CHAR(10)&amp;"(Transfer Out",TEXT('ACCESS EXPORT'!Y1300," MM/DD/YYY)"))),IF('ACCESS EXPORT'!X1300&lt;&gt;"",UPPER(CONCATENATE(UPPER(VLOOKUP(B1300,'ACCESS EXPORT'!$B:$P,15,FALSE)),""&amp;CHAR(10)&amp;"(Transfer In",TEXT('ACCESS EXPORT'!X1300," MM/DD/YYY)"))))))</f>
        <v>GUTHRIE, GEORGE</v>
      </c>
      <c r="O1300" s="4" t="str">
        <f>_xlfn.IFNA(VLOOKUP(B1300,'ACCESS EXPORT'!$B:$Q,16,FALSE),"")</f>
        <v>MD</v>
      </c>
      <c r="P1300" s="4" t="str">
        <f>_xlfn.IFNA(VLOOKUP(B1300,'ACCESS EXPORT'!B:W,22,FALSE),"-")</f>
        <v>1396755799</v>
      </c>
      <c r="Q1300" s="4" t="str">
        <f>_xlfn.IFNA(VLOOKUP(A1300,'ACCESS EXPORT'!$A:$AG,33,0),"-")</f>
        <v>Aldis Leonardo</v>
      </c>
      <c r="R1300" s="4" t="str">
        <f>_xlfn.IFNA(VLOOKUP(A1300,'ACCESS EXPORT'!$A:$AH,34,0),"-")</f>
        <v>GME Hospital HR</v>
      </c>
      <c r="S1300" s="4" t="str">
        <f>_xlfn.IFNA(VLOOKUP(A1300,'ACCESS EXPORT'!$A:$AI,35,0),"-")</f>
        <v>Anna Bachtis</v>
      </c>
      <c r="T1300" s="4" t="str">
        <f>_xlfn.IFNA(VLOOKUP(A1300,'ACCESS EXPORT'!$A:$AJ,36,0),"-")</f>
        <v>Rebecca Richardson</v>
      </c>
      <c r="U1300" s="4" t="str">
        <f>_xlfn.IFNA(VLOOKUP(A1300,'ACCESS EXPORT'!$A:$AK,37,0),"-")</f>
        <v>athena</v>
      </c>
      <c r="V1300" s="4" t="str">
        <f>_xlfn.IFNA(VLOOKUP(A1300,'ACCESS EXPORT'!$A:$AL,38,0),"-")</f>
        <v>FHMG_CTR FOR FM</v>
      </c>
      <c r="W1300" s="4" t="str">
        <f>_xlfn.IFNA(VLOOKUP(A1300,'ACCESS EXPORT'!$A:$AM,39,0),"-")</f>
        <v/>
      </c>
      <c r="X1300" s="4" t="str">
        <f>_xlfn.IFNA(VLOOKUP(A1300,'ACCESS EXPORT'!$A:$AN,40,0),"-")</f>
        <v>Karen Kelly</v>
      </c>
      <c r="Y1300" s="26" t="str">
        <f>_xlfn.IFNA(VLOOKUP(A1300,'ACCESS EXPORT'!A:AO,41,0),"")</f>
        <v>Karen Kundinger</v>
      </c>
      <c r="Z1300" s="26" t="str">
        <f>_xlfn.IFNA(VLOOKUP(A1300,'ACCESS EXPORT'!A:AP,42,0),"")</f>
        <v/>
      </c>
      <c r="AA1300" s="26" t="str">
        <f>_xlfn.IFNA(VLOOKUP(A1300,'ACCESS EXPORT'!A:AQ,43,0),"")</f>
        <v>Heather McComb</v>
      </c>
    </row>
    <row r="1301" spans="1:27" ht="75" x14ac:dyDescent="0.25">
      <c r="A1301" s="34">
        <v>368</v>
      </c>
      <c r="B1301">
        <v>2175</v>
      </c>
      <c r="C1301" s="7" t="str">
        <f ca="1">IFERROR(UPPER(IF(AND('ACCESS EXPORT'!AA1301="",'ACCESS EXPORT'!Z1301=""),VLOOKUP(A1301,'ACCESS EXPORT'!$A:$AF,32,FALSE),(IF('ACCESS EXPORT'!AA1301&lt;&gt;"",CONCATENATE(VLOOKUP(A1301,'ACCESS EXPORT'!$A:$AF,32,FALSE)," (Closed",TEXT('ACCESS EXPORT'!AA1301," MM/DD/YYY)")),IF(TODAY()&lt;(('ACCESS EXPORT'!Z1301)+30),CONCATENATE(VLOOKUP(A1301,'ACCESS EXPORT'!$A:$AF,32,FALSE)," (Opens",TEXT('ACCESS EXPORT'!Z1301," MM/DD/YYY)")),VLOOKUP(A1301,'ACCESS EXPORT'!$A:$AF,32,FALSE)))))),"-")</f>
        <v>ADVENTHEALTH MEDICAL GROUP FAMILY MEDICINE AT WINTER PARK</v>
      </c>
      <c r="D1301" s="3" t="str">
        <f ca="1">IFERROR(UPPER(IF(AND('ACCESS EXPORT'!AA1301="",'ACCESS EXPORT'!Z1301=""),VLOOKUP(A1301,'ACCESS EXPORT'!$A:$AF,28,FALSE),(IF('ACCESS EXPORT'!AA1301&lt;&gt;"",CONCATENATE(VLOOKUP(A1301,'ACCESS EXPORT'!$A:$AF,28,FALSE)," (Closed",TEXT('ACCESS EXPORT'!AA1301," MM/DD/YYY)")),IF(TODAY()&lt;(('ACCESS EXPORT'!Z1301)+30),CONCATENATE(VLOOKUP(A1301,'ACCESS EXPORT'!$A:$AF,28,FALSE)," (Opens",TEXT('ACCESS EXPORT'!Z1301," MM/DD/YYY)")),VLOOKUP(A1301,'ACCESS EXPORT'!$A:$AF,28,FALSE)))))),"-")</f>
        <v>CENTRE FOR FAMILY MEDICINE</v>
      </c>
      <c r="E1301" s="3" t="str">
        <f>VLOOKUP($A1301,'ACCESS EXPORT'!$A:$AF,3,FALSE)</f>
        <v>9001</v>
      </c>
      <c r="F1301" s="3" t="str">
        <f>UPPER(CONCATENATE(VLOOKUP(A1301,'ACCESS EXPORT'!$A:$AF,4,FALSE)," ",VLOOKUP(A1301,'ACCESS EXPORT'!$A:$AF,5,FALSE)," ",VLOOKUP(A1301,'ACCESS EXPORT'!$A:$AF,6,FALSE)," ",VLOOKUP(A1301,'ACCESS EXPORT'!$A:$AA,7,FALSE)," ",VLOOKUP(A1301,'ACCESS EXPORT'!$A:$AA,8,FALSE)))</f>
        <v>133 BENMORE DR SUITE 200 WINTER PARK FL 32792</v>
      </c>
      <c r="G1301" s="4" t="str">
        <f>UPPER(VLOOKUP($A1301,'ACCESS EXPORT'!$A:$AF,9,FALSE))</f>
        <v>ORANGE</v>
      </c>
      <c r="H1301" s="4" t="str">
        <f>_xlfn.IFNA(VLOOKUP($B1301,'ACCESS EXPORT'!$B:$J,9,FALSE),"")</f>
        <v>GME</v>
      </c>
      <c r="I1301" s="3" t="str">
        <f>CONCATENATE("(P)",VLOOKUP($A1301,'ACCESS EXPORT'!$A:$AF,11,FALSE)," (F)",VLOOKUP($A1301,'ACCESS EXPORT'!$A:$AF,29,FALSE))</f>
        <v>(P)(407) 646-7070 (F)(407) 646-7747</v>
      </c>
      <c r="J1301" s="4" t="str">
        <f>UPPER(VLOOKUP($A1301,'ACCESS EXPORT'!$A:$AF,12,FALSE))</f>
        <v>FAMILY MEDICINE</v>
      </c>
      <c r="K1301" s="4" t="str">
        <f>UPPER(VLOOKUP($A1301,'ACCESS EXPORT'!$A:$AF,13,FALSE))</f>
        <v>DEBORAH HAYWOOD</v>
      </c>
      <c r="L1301" s="3" t="str">
        <f>IF(AND(VLOOKUP(A1301,'ACCESS EXPORT'!A:AE,1,0),'ACCESS EXPORT'!N1301=""),UPPER(CONCATENATE('ACCESS EXPORT'!AE1301)),IF(VLOOKUP(A1301,'ACCESS EXPORT'!A:AE,1,0),UPPER(CONCATENATE('ACCESS EXPORT'!N1301," "&amp;CHAR(10),'ACCESS EXPORT'!AE1301))))</f>
        <v>KATHRYN WILSON 
JAMES HARBOTTLE (AD)</v>
      </c>
      <c r="M1301" s="4" t="str">
        <f>UPPER(VLOOKUP($A1301,'ACCESS EXPORT'!$A:$O,15,FALSE))</f>
        <v>TAMESHA RYAN (PM)</v>
      </c>
      <c r="N1301" s="4" t="str">
        <f ca="1">IF(AND('ACCESS EXPORT'!X1301="",'ACCESS EXPORT'!Y1301=""),IF('ACCESS EXPORT'!V1301&lt;&gt;"",(IF(TODAY()-'ACCESS EXPORT'!V1301&gt;=-60,UPPER(CONCATENATE(VLOOKUP(B1301,'ACCESS EXPORT'!$B:$P,15,FALSE),""&amp;CHAR(10)&amp;"(SEP",TEXT('ACCESS EXPORT'!V1301," MM/DD/YYY)"))),IF(TODAY()-'ACCESS EXPORT'!V1301&lt;0,UPPER(VLOOKUP(B1301,'ACCESS EXPORT'!$B:$P,15,FALSE)),UPPER(VLOOKUP(B1301,'ACCESS EXPORT'!$B:$P,15,FALSE))))),IF('ACCESS EXPORT'!U1301="",UPPER(VLOOKUP(B1301,'ACCESS EXPORT'!$B:$P,15,FALSE)),IF(TODAY()-'ACCESS EXPORT'!U1301&lt;=30,CONCATENATE(UPPER(VLOOKUP(B1301,'ACCESS EXPORT'!$B:$P,15,FALSE)),""&amp;CHAR(10)&amp;"(NEW",TEXT('ACCESS EXPORT'!U1301," MM/DD/YYY)")),IF(AND(TODAY()-'ACCESS EXPORT'!U1301&gt;30,TODAY()&gt;0),UPPER(VLOOKUP(B1301,'ACCESS EXPORT'!$B:$P,15,FALSE)))))),IF('ACCESS EXPORT'!Y1301&lt;&gt;"",UPPER(CONCATENATE(UPPER(VLOOKUP(B1301,'ACCESS EXPORT'!$B:$P,15,FALSE)),""&amp;CHAR(10)&amp;"(Transfer Out",TEXT('ACCESS EXPORT'!Y1301," MM/DD/YYY)"))),IF('ACCESS EXPORT'!X1301&lt;&gt;"",UPPER(CONCATENATE(UPPER(VLOOKUP(B1301,'ACCESS EXPORT'!$B:$P,15,FALSE)),""&amp;CHAR(10)&amp;"(Transfer In",TEXT('ACCESS EXPORT'!X1301," MM/DD/YYY)"))))))</f>
        <v>FISHBERG, ALEXANDER</v>
      </c>
      <c r="O1301" s="4" t="str">
        <f>_xlfn.IFNA(VLOOKUP(B1301,'ACCESS EXPORT'!$B:$Q,16,FALSE),"")</f>
        <v>MD</v>
      </c>
      <c r="P1301" s="4" t="str">
        <f>_xlfn.IFNA(VLOOKUP(B1301,'ACCESS EXPORT'!B:W,22,FALSE),"-")</f>
        <v>1225038391</v>
      </c>
      <c r="Q1301" s="4" t="str">
        <f>_xlfn.IFNA(VLOOKUP(A1301,'ACCESS EXPORT'!$A:$AG,33,0),"-")</f>
        <v>Aldis Leonardo</v>
      </c>
      <c r="R1301" s="4" t="str">
        <f>_xlfn.IFNA(VLOOKUP(A1301,'ACCESS EXPORT'!$A:$AH,34,0),"-")</f>
        <v>GME Hospital HR</v>
      </c>
      <c r="S1301" s="4" t="str">
        <f>_xlfn.IFNA(VLOOKUP(A1301,'ACCESS EXPORT'!$A:$AI,35,0),"-")</f>
        <v>Anna Bachtis</v>
      </c>
      <c r="T1301" s="4" t="str">
        <f>_xlfn.IFNA(VLOOKUP(A1301,'ACCESS EXPORT'!$A:$AJ,36,0),"-")</f>
        <v>Rebecca Richardson</v>
      </c>
      <c r="U1301" s="4" t="str">
        <f>_xlfn.IFNA(VLOOKUP(A1301,'ACCESS EXPORT'!$A:$AK,37,0),"-")</f>
        <v>athena</v>
      </c>
      <c r="V1301" s="4" t="str">
        <f>_xlfn.IFNA(VLOOKUP(A1301,'ACCESS EXPORT'!$A:$AL,38,0),"-")</f>
        <v>FHMG_CTR FOR FM</v>
      </c>
      <c r="W1301" s="4" t="str">
        <f>_xlfn.IFNA(VLOOKUP(A1301,'ACCESS EXPORT'!$A:$AM,39,0),"-")</f>
        <v/>
      </c>
      <c r="X1301" s="4" t="str">
        <f>_xlfn.IFNA(VLOOKUP(A1301,'ACCESS EXPORT'!$A:$AN,40,0),"-")</f>
        <v>Karen Kelly</v>
      </c>
      <c r="Y1301" s="26" t="str">
        <f>_xlfn.IFNA(VLOOKUP(A1301,'ACCESS EXPORT'!A:AO,41,0),"")</f>
        <v>Karen Kundinger</v>
      </c>
      <c r="Z1301" s="26" t="str">
        <f>_xlfn.IFNA(VLOOKUP(A1301,'ACCESS EXPORT'!A:AP,42,0),"")</f>
        <v/>
      </c>
      <c r="AA1301" s="26" t="str">
        <f>_xlfn.IFNA(VLOOKUP(A1301,'ACCESS EXPORT'!A:AQ,43,0),"")</f>
        <v>Heather McComb</v>
      </c>
    </row>
    <row r="1302" spans="1:27" ht="75" x14ac:dyDescent="0.25">
      <c r="A1302" s="34">
        <v>368</v>
      </c>
      <c r="B1302">
        <v>2178</v>
      </c>
      <c r="C1302" s="7" t="str">
        <f ca="1">IFERROR(UPPER(IF(AND('ACCESS EXPORT'!AA1302="",'ACCESS EXPORT'!Z1302=""),VLOOKUP(A1302,'ACCESS EXPORT'!$A:$AF,32,FALSE),(IF('ACCESS EXPORT'!AA1302&lt;&gt;"",CONCATENATE(VLOOKUP(A1302,'ACCESS EXPORT'!$A:$AF,32,FALSE)," (Closed",TEXT('ACCESS EXPORT'!AA1302," MM/DD/YYY)")),IF(TODAY()&lt;(('ACCESS EXPORT'!Z1302)+30),CONCATENATE(VLOOKUP(A1302,'ACCESS EXPORT'!$A:$AF,32,FALSE)," (Opens",TEXT('ACCESS EXPORT'!Z1302," MM/DD/YYY)")),VLOOKUP(A1302,'ACCESS EXPORT'!$A:$AF,32,FALSE)))))),"-")</f>
        <v>ADVENTHEALTH MEDICAL GROUP FAMILY MEDICINE AT WINTER PARK</v>
      </c>
      <c r="D1302" s="3" t="str">
        <f ca="1">IFERROR(UPPER(IF(AND('ACCESS EXPORT'!AA1302="",'ACCESS EXPORT'!Z1302=""),VLOOKUP(A1302,'ACCESS EXPORT'!$A:$AF,28,FALSE),(IF('ACCESS EXPORT'!AA1302&lt;&gt;"",CONCATENATE(VLOOKUP(A1302,'ACCESS EXPORT'!$A:$AF,28,FALSE)," (Closed",TEXT('ACCESS EXPORT'!AA1302," MM/DD/YYY)")),IF(TODAY()&lt;(('ACCESS EXPORT'!Z1302)+30),CONCATENATE(VLOOKUP(A1302,'ACCESS EXPORT'!$A:$AF,28,FALSE)," (Opens",TEXT('ACCESS EXPORT'!Z1302," MM/DD/YYY)")),VLOOKUP(A1302,'ACCESS EXPORT'!$A:$AF,28,FALSE)))))),"-")</f>
        <v>CENTRE FOR FAMILY MEDICINE</v>
      </c>
      <c r="E1302" s="3" t="str">
        <f>VLOOKUP($A1302,'ACCESS EXPORT'!$A:$AF,3,FALSE)</f>
        <v>9001</v>
      </c>
      <c r="F1302" s="3" t="str">
        <f>UPPER(CONCATENATE(VLOOKUP(A1302,'ACCESS EXPORT'!$A:$AF,4,FALSE)," ",VLOOKUP(A1302,'ACCESS EXPORT'!$A:$AF,5,FALSE)," ",VLOOKUP(A1302,'ACCESS EXPORT'!$A:$AF,6,FALSE)," ",VLOOKUP(A1302,'ACCESS EXPORT'!$A:$AA,7,FALSE)," ",VLOOKUP(A1302,'ACCESS EXPORT'!$A:$AA,8,FALSE)))</f>
        <v>133 BENMORE DR SUITE 200 WINTER PARK FL 32792</v>
      </c>
      <c r="G1302" s="4" t="str">
        <f>UPPER(VLOOKUP($A1302,'ACCESS EXPORT'!$A:$AF,9,FALSE))</f>
        <v>ORANGE</v>
      </c>
      <c r="H1302" s="4" t="str">
        <f>_xlfn.IFNA(VLOOKUP($B1302,'ACCESS EXPORT'!$B:$J,9,FALSE),"")</f>
        <v>GME</v>
      </c>
      <c r="I1302" s="3" t="str">
        <f>CONCATENATE("(P)",VLOOKUP($A1302,'ACCESS EXPORT'!$A:$AF,11,FALSE)," (F)",VLOOKUP($A1302,'ACCESS EXPORT'!$A:$AF,29,FALSE))</f>
        <v>(P)(407) 646-7070 (F)(407) 646-7747</v>
      </c>
      <c r="J1302" s="4" t="str">
        <f>UPPER(VLOOKUP($A1302,'ACCESS EXPORT'!$A:$AF,12,FALSE))</f>
        <v>FAMILY MEDICINE</v>
      </c>
      <c r="K1302" s="4" t="str">
        <f>UPPER(VLOOKUP($A1302,'ACCESS EXPORT'!$A:$AF,13,FALSE))</f>
        <v>DEBORAH HAYWOOD</v>
      </c>
      <c r="L1302" s="3" t="str">
        <f>IF(AND(VLOOKUP(A1302,'ACCESS EXPORT'!A:AE,1,0),'ACCESS EXPORT'!N1302=""),UPPER(CONCATENATE('ACCESS EXPORT'!AE1302)),IF(VLOOKUP(A1302,'ACCESS EXPORT'!A:AE,1,0),UPPER(CONCATENATE('ACCESS EXPORT'!N1302," "&amp;CHAR(10),'ACCESS EXPORT'!AE1302))))</f>
        <v>KATHRYN WILSON 
JAMES HARBOTTLE (AD)</v>
      </c>
      <c r="M1302" s="4" t="str">
        <f>UPPER(VLOOKUP($A1302,'ACCESS EXPORT'!$A:$O,15,FALSE))</f>
        <v>TAMESHA RYAN (PM)</v>
      </c>
      <c r="N1302" s="4" t="str">
        <f ca="1">IF(AND('ACCESS EXPORT'!X1302="",'ACCESS EXPORT'!Y1302=""),IF('ACCESS EXPORT'!V1302&lt;&gt;"",(IF(TODAY()-'ACCESS EXPORT'!V1302&gt;=-60,UPPER(CONCATENATE(VLOOKUP(B1302,'ACCESS EXPORT'!$B:$P,15,FALSE),""&amp;CHAR(10)&amp;"(SEP",TEXT('ACCESS EXPORT'!V1302," MM/DD/YYY)"))),IF(TODAY()-'ACCESS EXPORT'!V1302&lt;0,UPPER(VLOOKUP(B1302,'ACCESS EXPORT'!$B:$P,15,FALSE)),UPPER(VLOOKUP(B1302,'ACCESS EXPORT'!$B:$P,15,FALSE))))),IF('ACCESS EXPORT'!U1302="",UPPER(VLOOKUP(B1302,'ACCESS EXPORT'!$B:$P,15,FALSE)),IF(TODAY()-'ACCESS EXPORT'!U1302&lt;=30,CONCATENATE(UPPER(VLOOKUP(B1302,'ACCESS EXPORT'!$B:$P,15,FALSE)),""&amp;CHAR(10)&amp;"(NEW",TEXT('ACCESS EXPORT'!U1302," MM/DD/YYY)")),IF(AND(TODAY()-'ACCESS EXPORT'!U1302&gt;30,TODAY()&gt;0),UPPER(VLOOKUP(B1302,'ACCESS EXPORT'!$B:$P,15,FALSE)))))),IF('ACCESS EXPORT'!Y1302&lt;&gt;"",UPPER(CONCATENATE(UPPER(VLOOKUP(B1302,'ACCESS EXPORT'!$B:$P,15,FALSE)),""&amp;CHAR(10)&amp;"(Transfer Out",TEXT('ACCESS EXPORT'!Y1302," MM/DD/YYY)"))),IF('ACCESS EXPORT'!X1302&lt;&gt;"",UPPER(CONCATENATE(UPPER(VLOOKUP(B1302,'ACCESS EXPORT'!$B:$P,15,FALSE)),""&amp;CHAR(10)&amp;"(Transfer In",TEXT('ACCESS EXPORT'!X1302," MM/DD/YYY)"))))))</f>
        <v>NEEDHAM, JOHN EDWARD</v>
      </c>
      <c r="O1302" s="4" t="str">
        <f>_xlfn.IFNA(VLOOKUP(B1302,'ACCESS EXPORT'!$B:$Q,16,FALSE),"")</f>
        <v>MD</v>
      </c>
      <c r="P1302" s="4" t="str">
        <f>_xlfn.IFNA(VLOOKUP(B1302,'ACCESS EXPORT'!B:W,22,FALSE),"-")</f>
        <v>1639271679</v>
      </c>
      <c r="Q1302" s="4" t="str">
        <f>_xlfn.IFNA(VLOOKUP(A1302,'ACCESS EXPORT'!$A:$AG,33,0),"-")</f>
        <v>Aldis Leonardo</v>
      </c>
      <c r="R1302" s="4" t="str">
        <f>_xlfn.IFNA(VLOOKUP(A1302,'ACCESS EXPORT'!$A:$AH,34,0),"-")</f>
        <v>GME Hospital HR</v>
      </c>
      <c r="S1302" s="4" t="str">
        <f>_xlfn.IFNA(VLOOKUP(A1302,'ACCESS EXPORT'!$A:$AI,35,0),"-")</f>
        <v>Anna Bachtis</v>
      </c>
      <c r="T1302" s="4" t="str">
        <f>_xlfn.IFNA(VLOOKUP(A1302,'ACCESS EXPORT'!$A:$AJ,36,0),"-")</f>
        <v>Rebecca Richardson</v>
      </c>
      <c r="U1302" s="4" t="str">
        <f>_xlfn.IFNA(VLOOKUP(A1302,'ACCESS EXPORT'!$A:$AK,37,0),"-")</f>
        <v>athena</v>
      </c>
      <c r="V1302" s="4" t="str">
        <f>_xlfn.IFNA(VLOOKUP(A1302,'ACCESS EXPORT'!$A:$AL,38,0),"-")</f>
        <v>FHMG_CTR FOR FM</v>
      </c>
      <c r="W1302" s="4" t="str">
        <f>_xlfn.IFNA(VLOOKUP(A1302,'ACCESS EXPORT'!$A:$AM,39,0),"-")</f>
        <v/>
      </c>
      <c r="X1302" s="4" t="str">
        <f>_xlfn.IFNA(VLOOKUP(A1302,'ACCESS EXPORT'!$A:$AN,40,0),"-")</f>
        <v>Karen Kelly</v>
      </c>
      <c r="Y1302" s="26" t="str">
        <f>_xlfn.IFNA(VLOOKUP(A1302,'ACCESS EXPORT'!A:AO,41,0),"")</f>
        <v>Karen Kundinger</v>
      </c>
      <c r="Z1302" s="26" t="str">
        <f>_xlfn.IFNA(VLOOKUP(A1302,'ACCESS EXPORT'!A:AP,42,0),"")</f>
        <v/>
      </c>
      <c r="AA1302" s="26" t="str">
        <f>_xlfn.IFNA(VLOOKUP(A1302,'ACCESS EXPORT'!A:AQ,43,0),"")</f>
        <v>Heather McComb</v>
      </c>
    </row>
    <row r="1303" spans="1:27" ht="75" x14ac:dyDescent="0.25">
      <c r="A1303" s="34">
        <v>368</v>
      </c>
      <c r="B1303">
        <v>2174</v>
      </c>
      <c r="C1303" s="7" t="str">
        <f ca="1">IFERROR(UPPER(IF(AND('ACCESS EXPORT'!AA1303="",'ACCESS EXPORT'!Z1303=""),VLOOKUP(A1303,'ACCESS EXPORT'!$A:$AF,32,FALSE),(IF('ACCESS EXPORT'!AA1303&lt;&gt;"",CONCATENATE(VLOOKUP(A1303,'ACCESS EXPORT'!$A:$AF,32,FALSE)," (Closed",TEXT('ACCESS EXPORT'!AA1303," MM/DD/YYY)")),IF(TODAY()&lt;(('ACCESS EXPORT'!Z1303)+30),CONCATENATE(VLOOKUP(A1303,'ACCESS EXPORT'!$A:$AF,32,FALSE)," (Opens",TEXT('ACCESS EXPORT'!Z1303," MM/DD/YYY)")),VLOOKUP(A1303,'ACCESS EXPORT'!$A:$AF,32,FALSE)))))),"-")</f>
        <v>ADVENTHEALTH MEDICAL GROUP FAMILY MEDICINE AT WINTER PARK</v>
      </c>
      <c r="D1303" s="3" t="str">
        <f ca="1">IFERROR(UPPER(IF(AND('ACCESS EXPORT'!AA1303="",'ACCESS EXPORT'!Z1303=""),VLOOKUP(A1303,'ACCESS EXPORT'!$A:$AF,28,FALSE),(IF('ACCESS EXPORT'!AA1303&lt;&gt;"",CONCATENATE(VLOOKUP(A1303,'ACCESS EXPORT'!$A:$AF,28,FALSE)," (Closed",TEXT('ACCESS EXPORT'!AA1303," MM/DD/YYY)")),IF(TODAY()&lt;(('ACCESS EXPORT'!Z1303)+30),CONCATENATE(VLOOKUP(A1303,'ACCESS EXPORT'!$A:$AF,28,FALSE)," (Opens",TEXT('ACCESS EXPORT'!Z1303," MM/DD/YYY)")),VLOOKUP(A1303,'ACCESS EXPORT'!$A:$AF,28,FALSE)))))),"-")</f>
        <v>CENTRE FOR FAMILY MEDICINE</v>
      </c>
      <c r="E1303" s="3" t="str">
        <f>VLOOKUP($A1303,'ACCESS EXPORT'!$A:$AF,3,FALSE)</f>
        <v>9001</v>
      </c>
      <c r="F1303" s="3" t="str">
        <f>UPPER(CONCATENATE(VLOOKUP(A1303,'ACCESS EXPORT'!$A:$AF,4,FALSE)," ",VLOOKUP(A1303,'ACCESS EXPORT'!$A:$AF,5,FALSE)," ",VLOOKUP(A1303,'ACCESS EXPORT'!$A:$AF,6,FALSE)," ",VLOOKUP(A1303,'ACCESS EXPORT'!$A:$AA,7,FALSE)," ",VLOOKUP(A1303,'ACCESS EXPORT'!$A:$AA,8,FALSE)))</f>
        <v>133 BENMORE DR SUITE 200 WINTER PARK FL 32792</v>
      </c>
      <c r="G1303" s="4" t="str">
        <f>UPPER(VLOOKUP($A1303,'ACCESS EXPORT'!$A:$AF,9,FALSE))</f>
        <v>ORANGE</v>
      </c>
      <c r="H1303" s="4" t="str">
        <f>_xlfn.IFNA(VLOOKUP($B1303,'ACCESS EXPORT'!$B:$J,9,FALSE),"")</f>
        <v>GME</v>
      </c>
      <c r="I1303" s="3" t="str">
        <f>CONCATENATE("(P)",VLOOKUP($A1303,'ACCESS EXPORT'!$A:$AF,11,FALSE)," (F)",VLOOKUP($A1303,'ACCESS EXPORT'!$A:$AF,29,FALSE))</f>
        <v>(P)(407) 646-7070 (F)(407) 646-7747</v>
      </c>
      <c r="J1303" s="4" t="str">
        <f>UPPER(VLOOKUP($A1303,'ACCESS EXPORT'!$A:$AF,12,FALSE))</f>
        <v>FAMILY MEDICINE</v>
      </c>
      <c r="K1303" s="4" t="str">
        <f>UPPER(VLOOKUP($A1303,'ACCESS EXPORT'!$A:$AF,13,FALSE))</f>
        <v>DEBORAH HAYWOOD</v>
      </c>
      <c r="L1303" s="3" t="str">
        <f>IF(AND(VLOOKUP(A1303,'ACCESS EXPORT'!A:AE,1,0),'ACCESS EXPORT'!N1303=""),UPPER(CONCATENATE('ACCESS EXPORT'!AE1303)),IF(VLOOKUP(A1303,'ACCESS EXPORT'!A:AE,1,0),UPPER(CONCATENATE('ACCESS EXPORT'!N1303," "&amp;CHAR(10),'ACCESS EXPORT'!AE1303))))</f>
        <v>KATHRYN WILSON 
JAMES HARBOTTLE (AD)</v>
      </c>
      <c r="M1303" s="4" t="str">
        <f>UPPER(VLOOKUP($A1303,'ACCESS EXPORT'!$A:$O,15,FALSE))</f>
        <v>TAMESHA RYAN (PM)</v>
      </c>
      <c r="N1303" s="4" t="str">
        <f ca="1">IF(AND('ACCESS EXPORT'!X1303="",'ACCESS EXPORT'!Y1303=""),IF('ACCESS EXPORT'!V1303&lt;&gt;"",(IF(TODAY()-'ACCESS EXPORT'!V1303&gt;=-60,UPPER(CONCATENATE(VLOOKUP(B1303,'ACCESS EXPORT'!$B:$P,15,FALSE),""&amp;CHAR(10)&amp;"(SEP",TEXT('ACCESS EXPORT'!V1303," MM/DD/YYY)"))),IF(TODAY()-'ACCESS EXPORT'!V1303&lt;0,UPPER(VLOOKUP(B1303,'ACCESS EXPORT'!$B:$P,15,FALSE)),UPPER(VLOOKUP(B1303,'ACCESS EXPORT'!$B:$P,15,FALSE))))),IF('ACCESS EXPORT'!U1303="",UPPER(VLOOKUP(B1303,'ACCESS EXPORT'!$B:$P,15,FALSE)),IF(TODAY()-'ACCESS EXPORT'!U1303&lt;=30,CONCATENATE(UPPER(VLOOKUP(B1303,'ACCESS EXPORT'!$B:$P,15,FALSE)),""&amp;CHAR(10)&amp;"(NEW",TEXT('ACCESS EXPORT'!U1303," MM/DD/YYY)")),IF(AND(TODAY()-'ACCESS EXPORT'!U1303&gt;30,TODAY()&gt;0),UPPER(VLOOKUP(B1303,'ACCESS EXPORT'!$B:$P,15,FALSE)))))),IF('ACCESS EXPORT'!Y1303&lt;&gt;"",UPPER(CONCATENATE(UPPER(VLOOKUP(B1303,'ACCESS EXPORT'!$B:$P,15,FALSE)),""&amp;CHAR(10)&amp;"(Transfer Out",TEXT('ACCESS EXPORT'!Y1303," MM/DD/YYY)"))),IF('ACCESS EXPORT'!X1303&lt;&gt;"",UPPER(CONCATENATE(UPPER(VLOOKUP(B1303,'ACCESS EXPORT'!$B:$P,15,FALSE)),""&amp;CHAR(10)&amp;"(Transfer In",TEXT('ACCESS EXPORT'!X1303," MM/DD/YYY)"))))))</f>
        <v>DUMOIS, CARLOS</v>
      </c>
      <c r="O1303" s="4" t="str">
        <f>_xlfn.IFNA(VLOOKUP(B1303,'ACCESS EXPORT'!$B:$Q,16,FALSE),"")</f>
        <v>MD</v>
      </c>
      <c r="P1303" s="4" t="str">
        <f>_xlfn.IFNA(VLOOKUP(B1303,'ACCESS EXPORT'!B:W,22,FALSE),"-")</f>
        <v>1790713790</v>
      </c>
      <c r="Q1303" s="4" t="str">
        <f>_xlfn.IFNA(VLOOKUP(A1303,'ACCESS EXPORT'!$A:$AG,33,0),"-")</f>
        <v>Aldis Leonardo</v>
      </c>
      <c r="R1303" s="4" t="str">
        <f>_xlfn.IFNA(VLOOKUP(A1303,'ACCESS EXPORT'!$A:$AH,34,0),"-")</f>
        <v>GME Hospital HR</v>
      </c>
      <c r="S1303" s="4" t="str">
        <f>_xlfn.IFNA(VLOOKUP(A1303,'ACCESS EXPORT'!$A:$AI,35,0),"-")</f>
        <v>Anna Bachtis</v>
      </c>
      <c r="T1303" s="4" t="str">
        <f>_xlfn.IFNA(VLOOKUP(A1303,'ACCESS EXPORT'!$A:$AJ,36,0),"-")</f>
        <v>Rebecca Richardson</v>
      </c>
      <c r="U1303" s="4" t="str">
        <f>_xlfn.IFNA(VLOOKUP(A1303,'ACCESS EXPORT'!$A:$AK,37,0),"-")</f>
        <v>athena</v>
      </c>
      <c r="V1303" s="4" t="str">
        <f>_xlfn.IFNA(VLOOKUP(A1303,'ACCESS EXPORT'!$A:$AL,38,0),"-")</f>
        <v>FHMG_CTR FOR FM</v>
      </c>
      <c r="W1303" s="4" t="str">
        <f>_xlfn.IFNA(VLOOKUP(A1303,'ACCESS EXPORT'!$A:$AM,39,0),"-")</f>
        <v/>
      </c>
      <c r="X1303" s="4" t="str">
        <f>_xlfn.IFNA(VLOOKUP(A1303,'ACCESS EXPORT'!$A:$AN,40,0),"-")</f>
        <v>Karen Kelly</v>
      </c>
      <c r="Y1303" s="26" t="str">
        <f>_xlfn.IFNA(VLOOKUP(A1303,'ACCESS EXPORT'!A:AO,41,0),"")</f>
        <v>Karen Kundinger</v>
      </c>
      <c r="Z1303" s="26" t="str">
        <f>_xlfn.IFNA(VLOOKUP(A1303,'ACCESS EXPORT'!A:AP,42,0),"")</f>
        <v/>
      </c>
      <c r="AA1303" s="26" t="str">
        <f>_xlfn.IFNA(VLOOKUP(A1303,'ACCESS EXPORT'!A:AQ,43,0),"")</f>
        <v>Heather McComb</v>
      </c>
    </row>
    <row r="1304" spans="1:27" ht="93.75" x14ac:dyDescent="0.25">
      <c r="A1304" s="34">
        <v>362</v>
      </c>
      <c r="B1304">
        <v>2168</v>
      </c>
      <c r="C1304" s="7" t="str">
        <f ca="1">IFERROR(UPPER(IF(AND('ACCESS EXPORT'!AA1304="",'ACCESS EXPORT'!Z1304=""),VLOOKUP(A1304,'ACCESS EXPORT'!$A:$AF,32,FALSE),(IF('ACCESS EXPORT'!AA1304&lt;&gt;"",CONCATENATE(VLOOKUP(A1304,'ACCESS EXPORT'!$A:$AF,32,FALSE)," (Closed",TEXT('ACCESS EXPORT'!AA1304," MM/DD/YYY)")),IF(TODAY()&lt;(('ACCESS EXPORT'!Z1304)+30),CONCATENATE(VLOOKUP(A1304,'ACCESS EXPORT'!$A:$AF,32,FALSE)," (Opens",TEXT('ACCESS EXPORT'!Z1304," MM/DD/YYY)")),VLOOKUP(A1304,'ACCESS EXPORT'!$A:$AF,32,FALSE)))))),"-")</f>
        <v>ADVENTHEALTH MEDICAL GROUP FAMILY MEDICINE AT EAST ORLANDO</v>
      </c>
      <c r="D1304" s="3" t="str">
        <f ca="1">IFERROR(UPPER(IF(AND('ACCESS EXPORT'!AA1304="",'ACCESS EXPORT'!Z1304=""),VLOOKUP(A1304,'ACCESS EXPORT'!$A:$AF,28,FALSE),(IF('ACCESS EXPORT'!AA1304&lt;&gt;"",CONCATENATE(VLOOKUP(A1304,'ACCESS EXPORT'!$A:$AF,28,FALSE)," (Closed",TEXT('ACCESS EXPORT'!AA1304," MM/DD/YYY)")),IF(TODAY()&lt;(('ACCESS EXPORT'!Z1304)+30),CONCATENATE(VLOOKUP(A1304,'ACCESS EXPORT'!$A:$AF,28,FALSE)," (Opens",TEXT('ACCESS EXPORT'!Z1304," MM/DD/YYY)")),VLOOKUP(A1304,'ACCESS EXPORT'!$A:$AF,28,FALSE)))))),"-")</f>
        <v>CENTER FOR FAMILY CARE &amp; NEUROMUSCULAR MEDICINE</v>
      </c>
      <c r="E1304" s="3" t="str">
        <f>VLOOKUP($A1304,'ACCESS EXPORT'!$A:$AF,3,FALSE)</f>
        <v>9002/4904</v>
      </c>
      <c r="F1304" s="3" t="str">
        <f>UPPER(CONCATENATE(VLOOKUP(A1304,'ACCESS EXPORT'!$A:$AF,4,FALSE)," ",VLOOKUP(A1304,'ACCESS EXPORT'!$A:$AF,5,FALSE)," ",VLOOKUP(A1304,'ACCESS EXPORT'!$A:$AF,6,FALSE)," ",VLOOKUP(A1304,'ACCESS EXPORT'!$A:$AA,7,FALSE)," ",VLOOKUP(A1304,'ACCESS EXPORT'!$A:$AA,8,FALSE)))</f>
        <v>7975 LAKE UNDERHILL RD SUITE 200 ORLANDO FL 32822</v>
      </c>
      <c r="G1304" s="4" t="str">
        <f>UPPER(VLOOKUP($A1304,'ACCESS EXPORT'!$A:$AF,9,FALSE))</f>
        <v>ORANGE</v>
      </c>
      <c r="H1304" s="4" t="str">
        <f>_xlfn.IFNA(VLOOKUP($B1304,'ACCESS EXPORT'!$B:$J,9,FALSE),"")</f>
        <v>GME</v>
      </c>
      <c r="I1304" s="3" t="str">
        <f>CONCATENATE("(P)",VLOOKUP($A1304,'ACCESS EXPORT'!$A:$AF,11,FALSE)," (F)",VLOOKUP($A1304,'ACCESS EXPORT'!$A:$AF,29,FALSE))</f>
        <v>(P)(407) 303-6830 (F)(407) 303-8659</v>
      </c>
      <c r="J1304" s="4" t="str">
        <f>UPPER(VLOOKUP($A1304,'ACCESS EXPORT'!$A:$AF,12,FALSE))</f>
        <v>FAMILY MEDICINE</v>
      </c>
      <c r="K1304" s="4" t="str">
        <f>UPPER(VLOOKUP($A1304,'ACCESS EXPORT'!$A:$AF,13,FALSE))</f>
        <v>DEBORAH HAYWOOD</v>
      </c>
      <c r="L1304" s="3" t="str">
        <f>IF(AND(VLOOKUP(A1304,'ACCESS EXPORT'!A:AE,1,0),'ACCESS EXPORT'!N1304=""),UPPER(CONCATENATE('ACCESS EXPORT'!AE1304)),IF(VLOOKUP(A1304,'ACCESS EXPORT'!A:AE,1,0),UPPER(CONCATENATE('ACCESS EXPORT'!N1304," "&amp;CHAR(10),'ACCESS EXPORT'!AE1304))))</f>
        <v>KATHRYN WILSON 
JAMES HARBOTTLE (AD)</v>
      </c>
      <c r="M1304" s="4" t="str">
        <f>UPPER(VLOOKUP($A1304,'ACCESS EXPORT'!$A:$O,15,FALSE))</f>
        <v>NIKO ANDO (PM)</v>
      </c>
      <c r="N1304" s="4" t="str">
        <f ca="1">IF(AND('ACCESS EXPORT'!X1304="",'ACCESS EXPORT'!Y1304=""),IF('ACCESS EXPORT'!V1304&lt;&gt;"",(IF(TODAY()-'ACCESS EXPORT'!V1304&gt;=-60,UPPER(CONCATENATE(VLOOKUP(B1304,'ACCESS EXPORT'!$B:$P,15,FALSE),""&amp;CHAR(10)&amp;"(SEP",TEXT('ACCESS EXPORT'!V1304," MM/DD/YYY)"))),IF(TODAY()-'ACCESS EXPORT'!V1304&lt;0,UPPER(VLOOKUP(B1304,'ACCESS EXPORT'!$B:$P,15,FALSE)),UPPER(VLOOKUP(B1304,'ACCESS EXPORT'!$B:$P,15,FALSE))))),IF('ACCESS EXPORT'!U1304="",UPPER(VLOOKUP(B1304,'ACCESS EXPORT'!$B:$P,15,FALSE)),IF(TODAY()-'ACCESS EXPORT'!U1304&lt;=30,CONCATENATE(UPPER(VLOOKUP(B1304,'ACCESS EXPORT'!$B:$P,15,FALSE)),""&amp;CHAR(10)&amp;"(NEW",TEXT('ACCESS EXPORT'!U1304," MM/DD/YYY)")),IF(AND(TODAY()-'ACCESS EXPORT'!U1304&gt;30,TODAY()&gt;0),UPPER(VLOOKUP(B1304,'ACCESS EXPORT'!$B:$P,15,FALSE)))))),IF('ACCESS EXPORT'!Y1304&lt;&gt;"",UPPER(CONCATENATE(UPPER(VLOOKUP(B1304,'ACCESS EXPORT'!$B:$P,15,FALSE)),""&amp;CHAR(10)&amp;"(Transfer Out",TEXT('ACCESS EXPORT'!Y1304," MM/DD/YYY)"))),IF('ACCESS EXPORT'!X1304&lt;&gt;"",UPPER(CONCATENATE(UPPER(VLOOKUP(B1304,'ACCESS EXPORT'!$B:$P,15,FALSE)),""&amp;CHAR(10)&amp;"(Transfer In",TEXT('ACCESS EXPORT'!X1304," MM/DD/YYY)"))))))</f>
        <v>BROWNING, BRIAN</v>
      </c>
      <c r="O1304" s="4" t="str">
        <f>_xlfn.IFNA(VLOOKUP(B1304,'ACCESS EXPORT'!$B:$Q,16,FALSE),"")</f>
        <v>DO</v>
      </c>
      <c r="P1304" s="4" t="str">
        <f>_xlfn.IFNA(VLOOKUP(B1304,'ACCESS EXPORT'!B:W,22,FALSE),"-")</f>
        <v>1003083759</v>
      </c>
      <c r="Q1304" s="4" t="str">
        <f>_xlfn.IFNA(VLOOKUP(A1304,'ACCESS EXPORT'!$A:$AG,33,0),"-")</f>
        <v>Julie Morris</v>
      </c>
      <c r="R1304" s="4" t="str">
        <f>_xlfn.IFNA(VLOOKUP(A1304,'ACCESS EXPORT'!$A:$AH,34,0),"-")</f>
        <v>GME Hospital HR</v>
      </c>
      <c r="S1304" s="4" t="str">
        <f>_xlfn.IFNA(VLOOKUP(A1304,'ACCESS EXPORT'!$A:$AI,35,0),"-")</f>
        <v>Anna Bachtis</v>
      </c>
      <c r="T1304" s="4" t="str">
        <f>_xlfn.IFNA(VLOOKUP(A1304,'ACCESS EXPORT'!$A:$AJ,36,0),"-")</f>
        <v>Andrew Davis</v>
      </c>
      <c r="U1304" s="4" t="str">
        <f>_xlfn.IFNA(VLOOKUP(A1304,'ACCESS EXPORT'!$A:$AK,37,0),"-")</f>
        <v>athena</v>
      </c>
      <c r="V1304" s="4" t="str">
        <f>_xlfn.IFNA(VLOOKUP(A1304,'ACCESS EXPORT'!$A:$AL,38,0),"-")</f>
        <v>FHMG_CTR FOR FC NMM</v>
      </c>
      <c r="W1304" s="4" t="str">
        <f>_xlfn.IFNA(VLOOKUP(A1304,'ACCESS EXPORT'!$A:$AM,39,0),"-")</f>
        <v/>
      </c>
      <c r="X1304" s="4" t="str">
        <f>_xlfn.IFNA(VLOOKUP(A1304,'ACCESS EXPORT'!$A:$AN,40,0),"-")</f>
        <v>Karen Kelly</v>
      </c>
      <c r="Y1304" s="26" t="str">
        <f>_xlfn.IFNA(VLOOKUP(A1304,'ACCESS EXPORT'!A:AO,41,0),"")</f>
        <v>Karen Kundinger</v>
      </c>
      <c r="Z1304" s="26" t="str">
        <f>_xlfn.IFNA(VLOOKUP(A1304,'ACCESS EXPORT'!A:AP,42,0),"")</f>
        <v/>
      </c>
      <c r="AA1304" s="26" t="str">
        <f>_xlfn.IFNA(VLOOKUP(A1304,'ACCESS EXPORT'!A:AQ,43,0),"")</f>
        <v>Heather McComb</v>
      </c>
    </row>
    <row r="1305" spans="1:27" ht="93.75" x14ac:dyDescent="0.25">
      <c r="A1305" s="34">
        <v>362</v>
      </c>
      <c r="B1305">
        <v>2084</v>
      </c>
      <c r="C1305" s="7" t="str">
        <f ca="1">IFERROR(UPPER(IF(AND('ACCESS EXPORT'!AA1305="",'ACCESS EXPORT'!Z1305=""),VLOOKUP(A1305,'ACCESS EXPORT'!$A:$AF,32,FALSE),(IF('ACCESS EXPORT'!AA1305&lt;&gt;"",CONCATENATE(VLOOKUP(A1305,'ACCESS EXPORT'!$A:$AF,32,FALSE)," (Closed",TEXT('ACCESS EXPORT'!AA1305," MM/DD/YYY)")),IF(TODAY()&lt;(('ACCESS EXPORT'!Z1305)+30),CONCATENATE(VLOOKUP(A1305,'ACCESS EXPORT'!$A:$AF,32,FALSE)," (Opens",TEXT('ACCESS EXPORT'!Z1305," MM/DD/YYY)")),VLOOKUP(A1305,'ACCESS EXPORT'!$A:$AF,32,FALSE)))))),"-")</f>
        <v>ADVENTHEALTH MEDICAL GROUP FAMILY MEDICINE AT EAST ORLANDO</v>
      </c>
      <c r="D1305" s="3" t="str">
        <f ca="1">IFERROR(UPPER(IF(AND('ACCESS EXPORT'!AA1305="",'ACCESS EXPORT'!Z1305=""),VLOOKUP(A1305,'ACCESS EXPORT'!$A:$AF,28,FALSE),(IF('ACCESS EXPORT'!AA1305&lt;&gt;"",CONCATENATE(VLOOKUP(A1305,'ACCESS EXPORT'!$A:$AF,28,FALSE)," (Closed",TEXT('ACCESS EXPORT'!AA1305," MM/DD/YYY)")),IF(TODAY()&lt;(('ACCESS EXPORT'!Z1305)+30),CONCATENATE(VLOOKUP(A1305,'ACCESS EXPORT'!$A:$AF,28,FALSE)," (Opens",TEXT('ACCESS EXPORT'!Z1305," MM/DD/YYY)")),VLOOKUP(A1305,'ACCESS EXPORT'!$A:$AF,28,FALSE)))))),"-")</f>
        <v>CENTER FOR FAMILY CARE &amp; NEUROMUSCULAR MEDICINE</v>
      </c>
      <c r="E1305" s="3" t="str">
        <f>VLOOKUP($A1305,'ACCESS EXPORT'!$A:$AF,3,FALSE)</f>
        <v>9002/4904</v>
      </c>
      <c r="F1305" s="3" t="str">
        <f>UPPER(CONCATENATE(VLOOKUP(A1305,'ACCESS EXPORT'!$A:$AF,4,FALSE)," ",VLOOKUP(A1305,'ACCESS EXPORT'!$A:$AF,5,FALSE)," ",VLOOKUP(A1305,'ACCESS EXPORT'!$A:$AF,6,FALSE)," ",VLOOKUP(A1305,'ACCESS EXPORT'!$A:$AA,7,FALSE)," ",VLOOKUP(A1305,'ACCESS EXPORT'!$A:$AA,8,FALSE)))</f>
        <v>7975 LAKE UNDERHILL RD SUITE 200 ORLANDO FL 32822</v>
      </c>
      <c r="G1305" s="4" t="str">
        <f>UPPER(VLOOKUP($A1305,'ACCESS EXPORT'!$A:$AF,9,FALSE))</f>
        <v>ORANGE</v>
      </c>
      <c r="H1305" s="4" t="str">
        <f>_xlfn.IFNA(VLOOKUP($B1305,'ACCESS EXPORT'!$B:$J,9,FALSE),"")</f>
        <v>GME</v>
      </c>
      <c r="I1305" s="3" t="str">
        <f>CONCATENATE("(P)",VLOOKUP($A1305,'ACCESS EXPORT'!$A:$AF,11,FALSE)," (F)",VLOOKUP($A1305,'ACCESS EXPORT'!$A:$AF,29,FALSE))</f>
        <v>(P)(407) 303-6830 (F)(407) 303-8659</v>
      </c>
      <c r="J1305" s="4" t="str">
        <f>UPPER(VLOOKUP($A1305,'ACCESS EXPORT'!$A:$AF,12,FALSE))</f>
        <v>FAMILY MEDICINE</v>
      </c>
      <c r="K1305" s="4" t="str">
        <f>UPPER(VLOOKUP($A1305,'ACCESS EXPORT'!$A:$AF,13,FALSE))</f>
        <v>DEBORAH HAYWOOD</v>
      </c>
      <c r="L1305" s="3" t="str">
        <f>IF(AND(VLOOKUP(A1305,'ACCESS EXPORT'!A:AE,1,0),'ACCESS EXPORT'!N1305=""),UPPER(CONCATENATE('ACCESS EXPORT'!AE1305)),IF(VLOOKUP(A1305,'ACCESS EXPORT'!A:AE,1,0),UPPER(CONCATENATE('ACCESS EXPORT'!N1305," "&amp;CHAR(10),'ACCESS EXPORT'!AE1305))))</f>
        <v>KATHRYN WILSON 
JAMES HARBOTTLE (AD)</v>
      </c>
      <c r="M1305" s="4" t="str">
        <f>UPPER(VLOOKUP($A1305,'ACCESS EXPORT'!$A:$O,15,FALSE))</f>
        <v>NIKO ANDO (PM)</v>
      </c>
      <c r="N1305" s="4" t="str">
        <f ca="1">IF(AND('ACCESS EXPORT'!X1305="",'ACCESS EXPORT'!Y1305=""),IF('ACCESS EXPORT'!V1305&lt;&gt;"",(IF(TODAY()-'ACCESS EXPORT'!V1305&gt;=-60,UPPER(CONCATENATE(VLOOKUP(B1305,'ACCESS EXPORT'!$B:$P,15,FALSE),""&amp;CHAR(10)&amp;"(SEP",TEXT('ACCESS EXPORT'!V1305," MM/DD/YYY)"))),IF(TODAY()-'ACCESS EXPORT'!V1305&lt;0,UPPER(VLOOKUP(B1305,'ACCESS EXPORT'!$B:$P,15,FALSE)),UPPER(VLOOKUP(B1305,'ACCESS EXPORT'!$B:$P,15,FALSE))))),IF('ACCESS EXPORT'!U1305="",UPPER(VLOOKUP(B1305,'ACCESS EXPORT'!$B:$P,15,FALSE)),IF(TODAY()-'ACCESS EXPORT'!U1305&lt;=30,CONCATENATE(UPPER(VLOOKUP(B1305,'ACCESS EXPORT'!$B:$P,15,FALSE)),""&amp;CHAR(10)&amp;"(NEW",TEXT('ACCESS EXPORT'!U1305," MM/DD/YYY)")),IF(AND(TODAY()-'ACCESS EXPORT'!U1305&gt;30,TODAY()&gt;0),UPPER(VLOOKUP(B1305,'ACCESS EXPORT'!$B:$P,15,FALSE)))))),IF('ACCESS EXPORT'!Y1305&lt;&gt;"",UPPER(CONCATENATE(UPPER(VLOOKUP(B1305,'ACCESS EXPORT'!$B:$P,15,FALSE)),""&amp;CHAR(10)&amp;"(Transfer Out",TEXT('ACCESS EXPORT'!Y1305," MM/DD/YYY)"))),IF('ACCESS EXPORT'!X1305&lt;&gt;"",UPPER(CONCATENATE(UPPER(VLOOKUP(B1305,'ACCESS EXPORT'!$B:$P,15,FALSE)),""&amp;CHAR(10)&amp;"(Transfer In",TEXT('ACCESS EXPORT'!X1305," MM/DD/YYY)"))))))</f>
        <v>CONAWAY, EILEEN</v>
      </c>
      <c r="O1305" s="4" t="str">
        <f>_xlfn.IFNA(VLOOKUP(B1305,'ACCESS EXPORT'!$B:$Q,16,FALSE),"")</f>
        <v>DO</v>
      </c>
      <c r="P1305" s="4" t="str">
        <f>_xlfn.IFNA(VLOOKUP(B1305,'ACCESS EXPORT'!B:W,22,FALSE),"-")</f>
        <v>1023310281</v>
      </c>
      <c r="Q1305" s="4" t="str">
        <f>_xlfn.IFNA(VLOOKUP(A1305,'ACCESS EXPORT'!$A:$AG,33,0),"-")</f>
        <v>Julie Morris</v>
      </c>
      <c r="R1305" s="4" t="str">
        <f>_xlfn.IFNA(VLOOKUP(A1305,'ACCESS EXPORT'!$A:$AH,34,0),"-")</f>
        <v>GME Hospital HR</v>
      </c>
      <c r="S1305" s="4" t="str">
        <f>_xlfn.IFNA(VLOOKUP(A1305,'ACCESS EXPORT'!$A:$AI,35,0),"-")</f>
        <v>Anna Bachtis</v>
      </c>
      <c r="T1305" s="4" t="str">
        <f>_xlfn.IFNA(VLOOKUP(A1305,'ACCESS EXPORT'!$A:$AJ,36,0),"-")</f>
        <v>Andrew Davis</v>
      </c>
      <c r="U1305" s="4" t="str">
        <f>_xlfn.IFNA(VLOOKUP(A1305,'ACCESS EXPORT'!$A:$AK,37,0),"-")</f>
        <v>athena</v>
      </c>
      <c r="V1305" s="4" t="str">
        <f>_xlfn.IFNA(VLOOKUP(A1305,'ACCESS EXPORT'!$A:$AL,38,0),"-")</f>
        <v>FHMG_CTR FOR FC NMM</v>
      </c>
      <c r="W1305" s="4" t="str">
        <f>_xlfn.IFNA(VLOOKUP(A1305,'ACCESS EXPORT'!$A:$AM,39,0),"-")</f>
        <v/>
      </c>
      <c r="X1305" s="4" t="str">
        <f>_xlfn.IFNA(VLOOKUP(A1305,'ACCESS EXPORT'!$A:$AN,40,0),"-")</f>
        <v>Karen Kelly</v>
      </c>
      <c r="Y1305" s="26" t="str">
        <f>_xlfn.IFNA(VLOOKUP(A1305,'ACCESS EXPORT'!A:AO,41,0),"")</f>
        <v>Karen Kundinger</v>
      </c>
      <c r="Z1305" s="26" t="str">
        <f>_xlfn.IFNA(VLOOKUP(A1305,'ACCESS EXPORT'!A:AP,42,0),"")</f>
        <v/>
      </c>
      <c r="AA1305" s="26" t="str">
        <f>_xlfn.IFNA(VLOOKUP(A1305,'ACCESS EXPORT'!A:AQ,43,0),"")</f>
        <v>Heather McComb</v>
      </c>
    </row>
    <row r="1306" spans="1:27" ht="93.75" x14ac:dyDescent="0.25">
      <c r="A1306" s="34">
        <v>362</v>
      </c>
      <c r="B1306">
        <v>2086</v>
      </c>
      <c r="C1306" s="7" t="str">
        <f ca="1">IFERROR(UPPER(IF(AND('ACCESS EXPORT'!AA1306="",'ACCESS EXPORT'!Z1306=""),VLOOKUP(A1306,'ACCESS EXPORT'!$A:$AF,32,FALSE),(IF('ACCESS EXPORT'!AA1306&lt;&gt;"",CONCATENATE(VLOOKUP(A1306,'ACCESS EXPORT'!$A:$AF,32,FALSE)," (Closed",TEXT('ACCESS EXPORT'!AA1306," MM/DD/YYY)")),IF(TODAY()&lt;(('ACCESS EXPORT'!Z1306)+30),CONCATENATE(VLOOKUP(A1306,'ACCESS EXPORT'!$A:$AF,32,FALSE)," (Opens",TEXT('ACCESS EXPORT'!Z1306," MM/DD/YYY)")),VLOOKUP(A1306,'ACCESS EXPORT'!$A:$AF,32,FALSE)))))),"-")</f>
        <v>ADVENTHEALTH MEDICAL GROUP FAMILY MEDICINE AT EAST ORLANDO</v>
      </c>
      <c r="D1306" s="3" t="str">
        <f ca="1">IFERROR(UPPER(IF(AND('ACCESS EXPORT'!AA1306="",'ACCESS EXPORT'!Z1306=""),VLOOKUP(A1306,'ACCESS EXPORT'!$A:$AF,28,FALSE),(IF('ACCESS EXPORT'!AA1306&lt;&gt;"",CONCATENATE(VLOOKUP(A1306,'ACCESS EXPORT'!$A:$AF,28,FALSE)," (Closed",TEXT('ACCESS EXPORT'!AA1306," MM/DD/YYY)")),IF(TODAY()&lt;(('ACCESS EXPORT'!Z1306)+30),CONCATENATE(VLOOKUP(A1306,'ACCESS EXPORT'!$A:$AF,28,FALSE)," (Opens",TEXT('ACCESS EXPORT'!Z1306," MM/DD/YYY)")),VLOOKUP(A1306,'ACCESS EXPORT'!$A:$AF,28,FALSE)))))),"-")</f>
        <v>CENTER FOR FAMILY CARE &amp; NEUROMUSCULAR MEDICINE</v>
      </c>
      <c r="E1306" s="3" t="str">
        <f>VLOOKUP($A1306,'ACCESS EXPORT'!$A:$AF,3,FALSE)</f>
        <v>9002/4904</v>
      </c>
      <c r="F1306" s="3" t="str">
        <f>UPPER(CONCATENATE(VLOOKUP(A1306,'ACCESS EXPORT'!$A:$AF,4,FALSE)," ",VLOOKUP(A1306,'ACCESS EXPORT'!$A:$AF,5,FALSE)," ",VLOOKUP(A1306,'ACCESS EXPORT'!$A:$AF,6,FALSE)," ",VLOOKUP(A1306,'ACCESS EXPORT'!$A:$AA,7,FALSE)," ",VLOOKUP(A1306,'ACCESS EXPORT'!$A:$AA,8,FALSE)))</f>
        <v>7975 LAKE UNDERHILL RD SUITE 200 ORLANDO FL 32822</v>
      </c>
      <c r="G1306" s="4" t="str">
        <f>UPPER(VLOOKUP($A1306,'ACCESS EXPORT'!$A:$AF,9,FALSE))</f>
        <v>ORANGE</v>
      </c>
      <c r="H1306" s="4" t="str">
        <f>_xlfn.IFNA(VLOOKUP($B1306,'ACCESS EXPORT'!$B:$J,9,FALSE),"")</f>
        <v>GME</v>
      </c>
      <c r="I1306" s="3" t="str">
        <f>CONCATENATE("(P)",VLOOKUP($A1306,'ACCESS EXPORT'!$A:$AF,11,FALSE)," (F)",VLOOKUP($A1306,'ACCESS EXPORT'!$A:$AF,29,FALSE))</f>
        <v>(P)(407) 303-6830 (F)(407) 303-8659</v>
      </c>
      <c r="J1306" s="4" t="str">
        <f>UPPER(VLOOKUP($A1306,'ACCESS EXPORT'!$A:$AF,12,FALSE))</f>
        <v>FAMILY MEDICINE</v>
      </c>
      <c r="K1306" s="4" t="str">
        <f>UPPER(VLOOKUP($A1306,'ACCESS EXPORT'!$A:$AF,13,FALSE))</f>
        <v>DEBORAH HAYWOOD</v>
      </c>
      <c r="L1306" s="3" t="str">
        <f>IF(AND(VLOOKUP(A1306,'ACCESS EXPORT'!A:AE,1,0),'ACCESS EXPORT'!N1306=""),UPPER(CONCATENATE('ACCESS EXPORT'!AE1306)),IF(VLOOKUP(A1306,'ACCESS EXPORT'!A:AE,1,0),UPPER(CONCATENATE('ACCESS EXPORT'!N1306," "&amp;CHAR(10),'ACCESS EXPORT'!AE1306))))</f>
        <v>KATHRYN WILSON 
JAMES HARBOTTLE (AD)</v>
      </c>
      <c r="M1306" s="4" t="str">
        <f>UPPER(VLOOKUP($A1306,'ACCESS EXPORT'!$A:$O,15,FALSE))</f>
        <v>NIKO ANDO (PM)</v>
      </c>
      <c r="N1306" s="4" t="str">
        <f ca="1">IF(AND('ACCESS EXPORT'!X1306="",'ACCESS EXPORT'!Y1306=""),IF('ACCESS EXPORT'!V1306&lt;&gt;"",(IF(TODAY()-'ACCESS EXPORT'!V1306&gt;=-60,UPPER(CONCATENATE(VLOOKUP(B1306,'ACCESS EXPORT'!$B:$P,15,FALSE),""&amp;CHAR(10)&amp;"(SEP",TEXT('ACCESS EXPORT'!V1306," MM/DD/YYY)"))),IF(TODAY()-'ACCESS EXPORT'!V1306&lt;0,UPPER(VLOOKUP(B1306,'ACCESS EXPORT'!$B:$P,15,FALSE)),UPPER(VLOOKUP(B1306,'ACCESS EXPORT'!$B:$P,15,FALSE))))),IF('ACCESS EXPORT'!U1306="",UPPER(VLOOKUP(B1306,'ACCESS EXPORT'!$B:$P,15,FALSE)),IF(TODAY()-'ACCESS EXPORT'!U1306&lt;=30,CONCATENATE(UPPER(VLOOKUP(B1306,'ACCESS EXPORT'!$B:$P,15,FALSE)),""&amp;CHAR(10)&amp;"(NEW",TEXT('ACCESS EXPORT'!U1306," MM/DD/YYY)")),IF(AND(TODAY()-'ACCESS EXPORT'!U1306&gt;30,TODAY()&gt;0),UPPER(VLOOKUP(B1306,'ACCESS EXPORT'!$B:$P,15,FALSE)))))),IF('ACCESS EXPORT'!Y1306&lt;&gt;"",UPPER(CONCATENATE(UPPER(VLOOKUP(B1306,'ACCESS EXPORT'!$B:$P,15,FALSE)),""&amp;CHAR(10)&amp;"(Transfer Out",TEXT('ACCESS EXPORT'!Y1306," MM/DD/YYY)"))),IF('ACCESS EXPORT'!X1306&lt;&gt;"",UPPER(CONCATENATE(UPPER(VLOOKUP(B1306,'ACCESS EXPORT'!$B:$P,15,FALSE)),""&amp;CHAR(10)&amp;"(Transfer In",TEXT('ACCESS EXPORT'!X1306," MM/DD/YYY)"))))))</f>
        <v>GEER, KAMINI</v>
      </c>
      <c r="O1306" s="4" t="str">
        <f>_xlfn.IFNA(VLOOKUP(B1306,'ACCESS EXPORT'!$B:$Q,16,FALSE),"")</f>
        <v>MD</v>
      </c>
      <c r="P1306" s="4" t="str">
        <f>_xlfn.IFNA(VLOOKUP(B1306,'ACCESS EXPORT'!B:W,22,FALSE),"-")</f>
        <v>1386714574</v>
      </c>
      <c r="Q1306" s="4" t="str">
        <f>_xlfn.IFNA(VLOOKUP(A1306,'ACCESS EXPORT'!$A:$AG,33,0),"-")</f>
        <v>Julie Morris</v>
      </c>
      <c r="R1306" s="4" t="str">
        <f>_xlfn.IFNA(VLOOKUP(A1306,'ACCESS EXPORT'!$A:$AH,34,0),"-")</f>
        <v>GME Hospital HR</v>
      </c>
      <c r="S1306" s="4" t="str">
        <f>_xlfn.IFNA(VLOOKUP(A1306,'ACCESS EXPORT'!$A:$AI,35,0),"-")</f>
        <v>Anna Bachtis</v>
      </c>
      <c r="T1306" s="4" t="str">
        <f>_xlfn.IFNA(VLOOKUP(A1306,'ACCESS EXPORT'!$A:$AJ,36,0),"-")</f>
        <v>Andrew Davis</v>
      </c>
      <c r="U1306" s="4" t="str">
        <f>_xlfn.IFNA(VLOOKUP(A1306,'ACCESS EXPORT'!$A:$AK,37,0),"-")</f>
        <v>athena</v>
      </c>
      <c r="V1306" s="4" t="str">
        <f>_xlfn.IFNA(VLOOKUP(A1306,'ACCESS EXPORT'!$A:$AL,38,0),"-")</f>
        <v>FHMG_CTR FOR FC NMM</v>
      </c>
      <c r="W1306" s="4" t="str">
        <f>_xlfn.IFNA(VLOOKUP(A1306,'ACCESS EXPORT'!$A:$AM,39,0),"-")</f>
        <v/>
      </c>
      <c r="X1306" s="4" t="str">
        <f>_xlfn.IFNA(VLOOKUP(A1306,'ACCESS EXPORT'!$A:$AN,40,0),"-")</f>
        <v>Karen Kelly</v>
      </c>
      <c r="Y1306" s="26" t="str">
        <f>_xlfn.IFNA(VLOOKUP(A1306,'ACCESS EXPORT'!A:AO,41,0),"")</f>
        <v>Karen Kundinger</v>
      </c>
      <c r="Z1306" s="26" t="str">
        <f>_xlfn.IFNA(VLOOKUP(A1306,'ACCESS EXPORT'!A:AP,42,0),"")</f>
        <v/>
      </c>
      <c r="AA1306" s="26" t="str">
        <f>_xlfn.IFNA(VLOOKUP(A1306,'ACCESS EXPORT'!A:AQ,43,0),"")</f>
        <v>Heather McComb</v>
      </c>
    </row>
    <row r="1307" spans="1:27" ht="93.75" x14ac:dyDescent="0.25">
      <c r="A1307" s="34">
        <v>362</v>
      </c>
      <c r="B1307">
        <v>2088</v>
      </c>
      <c r="C1307" s="7" t="str">
        <f ca="1">IFERROR(UPPER(IF(AND('ACCESS EXPORT'!AA1307="",'ACCESS EXPORT'!Z1307=""),VLOOKUP(A1307,'ACCESS EXPORT'!$A:$AF,32,FALSE),(IF('ACCESS EXPORT'!AA1307&lt;&gt;"",CONCATENATE(VLOOKUP(A1307,'ACCESS EXPORT'!$A:$AF,32,FALSE)," (Closed",TEXT('ACCESS EXPORT'!AA1307," MM/DD/YYY)")),IF(TODAY()&lt;(('ACCESS EXPORT'!Z1307)+30),CONCATENATE(VLOOKUP(A1307,'ACCESS EXPORT'!$A:$AF,32,FALSE)," (Opens",TEXT('ACCESS EXPORT'!Z1307," MM/DD/YYY)")),VLOOKUP(A1307,'ACCESS EXPORT'!$A:$AF,32,FALSE)))))),"-")</f>
        <v>ADVENTHEALTH MEDICAL GROUP FAMILY MEDICINE AT EAST ORLANDO</v>
      </c>
      <c r="D1307" s="3" t="str">
        <f ca="1">IFERROR(UPPER(IF(AND('ACCESS EXPORT'!AA1307="",'ACCESS EXPORT'!Z1307=""),VLOOKUP(A1307,'ACCESS EXPORT'!$A:$AF,28,FALSE),(IF('ACCESS EXPORT'!AA1307&lt;&gt;"",CONCATENATE(VLOOKUP(A1307,'ACCESS EXPORT'!$A:$AF,28,FALSE)," (Closed",TEXT('ACCESS EXPORT'!AA1307," MM/DD/YYY)")),IF(TODAY()&lt;(('ACCESS EXPORT'!Z1307)+30),CONCATENATE(VLOOKUP(A1307,'ACCESS EXPORT'!$A:$AF,28,FALSE)," (Opens",TEXT('ACCESS EXPORT'!Z1307," MM/DD/YYY)")),VLOOKUP(A1307,'ACCESS EXPORT'!$A:$AF,28,FALSE)))))),"-")</f>
        <v>CENTER FOR FAMILY CARE &amp; NEUROMUSCULAR MEDICINE</v>
      </c>
      <c r="E1307" s="3" t="str">
        <f>VLOOKUP($A1307,'ACCESS EXPORT'!$A:$AF,3,FALSE)</f>
        <v>9002/4904</v>
      </c>
      <c r="F1307" s="3" t="str">
        <f>UPPER(CONCATENATE(VLOOKUP(A1307,'ACCESS EXPORT'!$A:$AF,4,FALSE)," ",VLOOKUP(A1307,'ACCESS EXPORT'!$A:$AF,5,FALSE)," ",VLOOKUP(A1307,'ACCESS EXPORT'!$A:$AF,6,FALSE)," ",VLOOKUP(A1307,'ACCESS EXPORT'!$A:$AA,7,FALSE)," ",VLOOKUP(A1307,'ACCESS EXPORT'!$A:$AA,8,FALSE)))</f>
        <v>7975 LAKE UNDERHILL RD SUITE 200 ORLANDO FL 32822</v>
      </c>
      <c r="G1307" s="4" t="str">
        <f>UPPER(VLOOKUP($A1307,'ACCESS EXPORT'!$A:$AF,9,FALSE))</f>
        <v>ORANGE</v>
      </c>
      <c r="H1307" s="4" t="str">
        <f>_xlfn.IFNA(VLOOKUP($B1307,'ACCESS EXPORT'!$B:$J,9,FALSE),"")</f>
        <v>GME</v>
      </c>
      <c r="I1307" s="3" t="str">
        <f>CONCATENATE("(P)",VLOOKUP($A1307,'ACCESS EXPORT'!$A:$AF,11,FALSE)," (F)",VLOOKUP($A1307,'ACCESS EXPORT'!$A:$AF,29,FALSE))</f>
        <v>(P)(407) 303-6830 (F)(407) 303-8659</v>
      </c>
      <c r="J1307" s="4" t="str">
        <f>UPPER(VLOOKUP($A1307,'ACCESS EXPORT'!$A:$AF,12,FALSE))</f>
        <v>FAMILY MEDICINE</v>
      </c>
      <c r="K1307" s="4" t="str">
        <f>UPPER(VLOOKUP($A1307,'ACCESS EXPORT'!$A:$AF,13,FALSE))</f>
        <v>DEBORAH HAYWOOD</v>
      </c>
      <c r="L1307" s="3" t="str">
        <f>IF(AND(VLOOKUP(A1307,'ACCESS EXPORT'!A:AE,1,0),'ACCESS EXPORT'!N1307=""),UPPER(CONCATENATE('ACCESS EXPORT'!AE1307)),IF(VLOOKUP(A1307,'ACCESS EXPORT'!A:AE,1,0),UPPER(CONCATENATE('ACCESS EXPORT'!N1307," "&amp;CHAR(10),'ACCESS EXPORT'!AE1307))))</f>
        <v>KATHRYN WILSON 
JAMES HARBOTTLE (AD)</v>
      </c>
      <c r="M1307" s="4" t="str">
        <f>UPPER(VLOOKUP($A1307,'ACCESS EXPORT'!$A:$O,15,FALSE))</f>
        <v>NIKO ANDO (PM)</v>
      </c>
      <c r="N1307" s="4" t="str">
        <f ca="1">IF(AND('ACCESS EXPORT'!X1307="",'ACCESS EXPORT'!Y1307=""),IF('ACCESS EXPORT'!V1307&lt;&gt;"",(IF(TODAY()-'ACCESS EXPORT'!V1307&gt;=-60,UPPER(CONCATENATE(VLOOKUP(B1307,'ACCESS EXPORT'!$B:$P,15,FALSE),""&amp;CHAR(10)&amp;"(SEP",TEXT('ACCESS EXPORT'!V1307," MM/DD/YYY)"))),IF(TODAY()-'ACCESS EXPORT'!V1307&lt;0,UPPER(VLOOKUP(B1307,'ACCESS EXPORT'!$B:$P,15,FALSE)),UPPER(VLOOKUP(B1307,'ACCESS EXPORT'!$B:$P,15,FALSE))))),IF('ACCESS EXPORT'!U1307="",UPPER(VLOOKUP(B1307,'ACCESS EXPORT'!$B:$P,15,FALSE)),IF(TODAY()-'ACCESS EXPORT'!U1307&lt;=30,CONCATENATE(UPPER(VLOOKUP(B1307,'ACCESS EXPORT'!$B:$P,15,FALSE)),""&amp;CHAR(10)&amp;"(NEW",TEXT('ACCESS EXPORT'!U1307," MM/DD/YYY)")),IF(AND(TODAY()-'ACCESS EXPORT'!U1307&gt;30,TODAY()&gt;0),UPPER(VLOOKUP(B1307,'ACCESS EXPORT'!$B:$P,15,FALSE)))))),IF('ACCESS EXPORT'!Y1307&lt;&gt;"",UPPER(CONCATENATE(UPPER(VLOOKUP(B1307,'ACCESS EXPORT'!$B:$P,15,FALSE)),""&amp;CHAR(10)&amp;"(Transfer Out",TEXT('ACCESS EXPORT'!Y1307," MM/DD/YYY)"))),IF('ACCESS EXPORT'!X1307&lt;&gt;"",UPPER(CONCATENATE(UPPER(VLOOKUP(B1307,'ACCESS EXPORT'!$B:$P,15,FALSE)),""&amp;CHAR(10)&amp;"(Transfer In",TEXT('ACCESS EXPORT'!X1307," MM/DD/YYY)"))))))</f>
        <v>MADRAZO-RICO, SONIA</v>
      </c>
      <c r="O1307" s="4" t="str">
        <f>_xlfn.IFNA(VLOOKUP(B1307,'ACCESS EXPORT'!$B:$Q,16,FALSE),"")</f>
        <v>MD</v>
      </c>
      <c r="P1307" s="4" t="str">
        <f>_xlfn.IFNA(VLOOKUP(B1307,'ACCESS EXPORT'!B:W,22,FALSE),"-")</f>
        <v>1881610210</v>
      </c>
      <c r="Q1307" s="4" t="str">
        <f>_xlfn.IFNA(VLOOKUP(A1307,'ACCESS EXPORT'!$A:$AG,33,0),"-")</f>
        <v>Julie Morris</v>
      </c>
      <c r="R1307" s="4" t="str">
        <f>_xlfn.IFNA(VLOOKUP(A1307,'ACCESS EXPORT'!$A:$AH,34,0),"-")</f>
        <v>GME Hospital HR</v>
      </c>
      <c r="S1307" s="4" t="str">
        <f>_xlfn.IFNA(VLOOKUP(A1307,'ACCESS EXPORT'!$A:$AI,35,0),"-")</f>
        <v>Anna Bachtis</v>
      </c>
      <c r="T1307" s="4" t="str">
        <f>_xlfn.IFNA(VLOOKUP(A1307,'ACCESS EXPORT'!$A:$AJ,36,0),"-")</f>
        <v>Andrew Davis</v>
      </c>
      <c r="U1307" s="4" t="str">
        <f>_xlfn.IFNA(VLOOKUP(A1307,'ACCESS EXPORT'!$A:$AK,37,0),"-")</f>
        <v>athena</v>
      </c>
      <c r="V1307" s="4" t="str">
        <f>_xlfn.IFNA(VLOOKUP(A1307,'ACCESS EXPORT'!$A:$AL,38,0),"-")</f>
        <v>FHMG_CTR FOR FC NMM</v>
      </c>
      <c r="W1307" s="4" t="str">
        <f>_xlfn.IFNA(VLOOKUP(A1307,'ACCESS EXPORT'!$A:$AM,39,0),"-")</f>
        <v/>
      </c>
      <c r="X1307" s="4" t="str">
        <f>_xlfn.IFNA(VLOOKUP(A1307,'ACCESS EXPORT'!$A:$AN,40,0),"-")</f>
        <v>Karen Kelly</v>
      </c>
      <c r="Y1307" s="26" t="str">
        <f>_xlfn.IFNA(VLOOKUP(A1307,'ACCESS EXPORT'!A:AO,41,0),"")</f>
        <v>Karen Kundinger</v>
      </c>
      <c r="Z1307" s="26" t="str">
        <f>_xlfn.IFNA(VLOOKUP(A1307,'ACCESS EXPORT'!A:AP,42,0),"")</f>
        <v/>
      </c>
      <c r="AA1307" s="26" t="str">
        <f>_xlfn.IFNA(VLOOKUP(A1307,'ACCESS EXPORT'!A:AQ,43,0),"")</f>
        <v>Heather McComb</v>
      </c>
    </row>
    <row r="1308" spans="1:27" ht="93.75" x14ac:dyDescent="0.25">
      <c r="A1308" s="34">
        <v>362</v>
      </c>
      <c r="B1308">
        <v>2089</v>
      </c>
      <c r="C1308" s="7" t="str">
        <f ca="1">IFERROR(UPPER(IF(AND('ACCESS EXPORT'!AA1308="",'ACCESS EXPORT'!Z1308=""),VLOOKUP(A1308,'ACCESS EXPORT'!$A:$AF,32,FALSE),(IF('ACCESS EXPORT'!AA1308&lt;&gt;"",CONCATENATE(VLOOKUP(A1308,'ACCESS EXPORT'!$A:$AF,32,FALSE)," (Closed",TEXT('ACCESS EXPORT'!AA1308," MM/DD/YYY)")),IF(TODAY()&lt;(('ACCESS EXPORT'!Z1308)+30),CONCATENATE(VLOOKUP(A1308,'ACCESS EXPORT'!$A:$AF,32,FALSE)," (Opens",TEXT('ACCESS EXPORT'!Z1308," MM/DD/YYY)")),VLOOKUP(A1308,'ACCESS EXPORT'!$A:$AF,32,FALSE)))))),"-")</f>
        <v>ADVENTHEALTH MEDICAL GROUP FAMILY MEDICINE AT EAST ORLANDO</v>
      </c>
      <c r="D1308" s="3" t="str">
        <f ca="1">IFERROR(UPPER(IF(AND('ACCESS EXPORT'!AA1308="",'ACCESS EXPORT'!Z1308=""),VLOOKUP(A1308,'ACCESS EXPORT'!$A:$AF,28,FALSE),(IF('ACCESS EXPORT'!AA1308&lt;&gt;"",CONCATENATE(VLOOKUP(A1308,'ACCESS EXPORT'!$A:$AF,28,FALSE)," (Closed",TEXT('ACCESS EXPORT'!AA1308," MM/DD/YYY)")),IF(TODAY()&lt;(('ACCESS EXPORT'!Z1308)+30),CONCATENATE(VLOOKUP(A1308,'ACCESS EXPORT'!$A:$AF,28,FALSE)," (Opens",TEXT('ACCESS EXPORT'!Z1308," MM/DD/YYY)")),VLOOKUP(A1308,'ACCESS EXPORT'!$A:$AF,28,FALSE)))))),"-")</f>
        <v>CENTER FOR FAMILY CARE &amp; NEUROMUSCULAR MEDICINE</v>
      </c>
      <c r="E1308" s="3" t="str">
        <f>VLOOKUP($A1308,'ACCESS EXPORT'!$A:$AF,3,FALSE)</f>
        <v>9002/4904</v>
      </c>
      <c r="F1308" s="3" t="str">
        <f>UPPER(CONCATENATE(VLOOKUP(A1308,'ACCESS EXPORT'!$A:$AF,4,FALSE)," ",VLOOKUP(A1308,'ACCESS EXPORT'!$A:$AF,5,FALSE)," ",VLOOKUP(A1308,'ACCESS EXPORT'!$A:$AF,6,FALSE)," ",VLOOKUP(A1308,'ACCESS EXPORT'!$A:$AA,7,FALSE)," ",VLOOKUP(A1308,'ACCESS EXPORT'!$A:$AA,8,FALSE)))</f>
        <v>7975 LAKE UNDERHILL RD SUITE 200 ORLANDO FL 32822</v>
      </c>
      <c r="G1308" s="4" t="str">
        <f>UPPER(VLOOKUP($A1308,'ACCESS EXPORT'!$A:$AF,9,FALSE))</f>
        <v>ORANGE</v>
      </c>
      <c r="H1308" s="4" t="str">
        <f>_xlfn.IFNA(VLOOKUP($B1308,'ACCESS EXPORT'!$B:$J,9,FALSE),"")</f>
        <v>GME</v>
      </c>
      <c r="I1308" s="3" t="str">
        <f>CONCATENATE("(P)",VLOOKUP($A1308,'ACCESS EXPORT'!$A:$AF,11,FALSE)," (F)",VLOOKUP($A1308,'ACCESS EXPORT'!$A:$AF,29,FALSE))</f>
        <v>(P)(407) 303-6830 (F)(407) 303-8659</v>
      </c>
      <c r="J1308" s="4" t="str">
        <f>UPPER(VLOOKUP($A1308,'ACCESS EXPORT'!$A:$AF,12,FALSE))</f>
        <v>FAMILY MEDICINE</v>
      </c>
      <c r="K1308" s="4" t="str">
        <f>UPPER(VLOOKUP($A1308,'ACCESS EXPORT'!$A:$AF,13,FALSE))</f>
        <v>DEBORAH HAYWOOD</v>
      </c>
      <c r="L1308" s="3" t="str">
        <f>IF(AND(VLOOKUP(A1308,'ACCESS EXPORT'!A:AE,1,0),'ACCESS EXPORT'!N1308=""),UPPER(CONCATENATE('ACCESS EXPORT'!AE1308)),IF(VLOOKUP(A1308,'ACCESS EXPORT'!A:AE,1,0),UPPER(CONCATENATE('ACCESS EXPORT'!N1308," "&amp;CHAR(10),'ACCESS EXPORT'!AE1308))))</f>
        <v>KATHRYN WILSON 
JAMES HARBOTTLE (AD)</v>
      </c>
      <c r="M1308" s="4" t="str">
        <f>UPPER(VLOOKUP($A1308,'ACCESS EXPORT'!$A:$O,15,FALSE))</f>
        <v>NIKO ANDO (PM)</v>
      </c>
      <c r="N1308" s="4" t="str">
        <f ca="1">IF(AND('ACCESS EXPORT'!X1308="",'ACCESS EXPORT'!Y1308=""),IF('ACCESS EXPORT'!V1308&lt;&gt;"",(IF(TODAY()-'ACCESS EXPORT'!V1308&gt;=-60,UPPER(CONCATENATE(VLOOKUP(B1308,'ACCESS EXPORT'!$B:$P,15,FALSE),""&amp;CHAR(10)&amp;"(SEP",TEXT('ACCESS EXPORT'!V1308," MM/DD/YYY)"))),IF(TODAY()-'ACCESS EXPORT'!V1308&lt;0,UPPER(VLOOKUP(B1308,'ACCESS EXPORT'!$B:$P,15,FALSE)),UPPER(VLOOKUP(B1308,'ACCESS EXPORT'!$B:$P,15,FALSE))))),IF('ACCESS EXPORT'!U1308="",UPPER(VLOOKUP(B1308,'ACCESS EXPORT'!$B:$P,15,FALSE)),IF(TODAY()-'ACCESS EXPORT'!U1308&lt;=30,CONCATENATE(UPPER(VLOOKUP(B1308,'ACCESS EXPORT'!$B:$P,15,FALSE)),""&amp;CHAR(10)&amp;"(NEW",TEXT('ACCESS EXPORT'!U1308," MM/DD/YYY)")),IF(AND(TODAY()-'ACCESS EXPORT'!U1308&gt;30,TODAY()&gt;0),UPPER(VLOOKUP(B1308,'ACCESS EXPORT'!$B:$P,15,FALSE)))))),IF('ACCESS EXPORT'!Y1308&lt;&gt;"",UPPER(CONCATENATE(UPPER(VLOOKUP(B1308,'ACCESS EXPORT'!$B:$P,15,FALSE)),""&amp;CHAR(10)&amp;"(Transfer Out",TEXT('ACCESS EXPORT'!Y1308," MM/DD/YYY)"))),IF('ACCESS EXPORT'!X1308&lt;&gt;"",UPPER(CONCATENATE(UPPER(VLOOKUP(B1308,'ACCESS EXPORT'!$B:$P,15,FALSE)),""&amp;CHAR(10)&amp;"(Transfer In",TEXT('ACCESS EXPORT'!X1308," MM/DD/YYY)"))))))</f>
        <v>O'DONNELL, ARLENE</v>
      </c>
      <c r="O1308" s="4" t="str">
        <f>_xlfn.IFNA(VLOOKUP(B1308,'ACCESS EXPORT'!$B:$Q,16,FALSE),"")</f>
        <v>DO</v>
      </c>
      <c r="P1308" s="4" t="str">
        <f>_xlfn.IFNA(VLOOKUP(B1308,'ACCESS EXPORT'!B:W,22,FALSE),"-")</f>
        <v>1609126291</v>
      </c>
      <c r="Q1308" s="4" t="str">
        <f>_xlfn.IFNA(VLOOKUP(A1308,'ACCESS EXPORT'!$A:$AG,33,0),"-")</f>
        <v>Julie Morris</v>
      </c>
      <c r="R1308" s="4" t="str">
        <f>_xlfn.IFNA(VLOOKUP(A1308,'ACCESS EXPORT'!$A:$AH,34,0),"-")</f>
        <v>GME Hospital HR</v>
      </c>
      <c r="S1308" s="4" t="str">
        <f>_xlfn.IFNA(VLOOKUP(A1308,'ACCESS EXPORT'!$A:$AI,35,0),"-")</f>
        <v>Anna Bachtis</v>
      </c>
      <c r="T1308" s="4" t="str">
        <f>_xlfn.IFNA(VLOOKUP(A1308,'ACCESS EXPORT'!$A:$AJ,36,0),"-")</f>
        <v>Andrew Davis</v>
      </c>
      <c r="U1308" s="4" t="str">
        <f>_xlfn.IFNA(VLOOKUP(A1308,'ACCESS EXPORT'!$A:$AK,37,0),"-")</f>
        <v>athena</v>
      </c>
      <c r="V1308" s="4" t="str">
        <f>_xlfn.IFNA(VLOOKUP(A1308,'ACCESS EXPORT'!$A:$AL,38,0),"-")</f>
        <v>FHMG_CTR FOR FC NMM</v>
      </c>
      <c r="W1308" s="4" t="str">
        <f>_xlfn.IFNA(VLOOKUP(A1308,'ACCESS EXPORT'!$A:$AM,39,0),"-")</f>
        <v/>
      </c>
      <c r="X1308" s="4" t="str">
        <f>_xlfn.IFNA(VLOOKUP(A1308,'ACCESS EXPORT'!$A:$AN,40,0),"-")</f>
        <v>Karen Kelly</v>
      </c>
      <c r="Y1308" s="26" t="str">
        <f>_xlfn.IFNA(VLOOKUP(A1308,'ACCESS EXPORT'!A:AO,41,0),"")</f>
        <v>Karen Kundinger</v>
      </c>
      <c r="Z1308" s="26" t="str">
        <f>_xlfn.IFNA(VLOOKUP(A1308,'ACCESS EXPORT'!A:AP,42,0),"")</f>
        <v/>
      </c>
      <c r="AA1308" s="26" t="str">
        <f>_xlfn.IFNA(VLOOKUP(A1308,'ACCESS EXPORT'!A:AQ,43,0),"")</f>
        <v>Heather McComb</v>
      </c>
    </row>
    <row r="1309" spans="1:27" ht="93.75" x14ac:dyDescent="0.25">
      <c r="A1309" s="34">
        <v>362</v>
      </c>
      <c r="B1309">
        <v>2169</v>
      </c>
      <c r="C1309" s="7" t="str">
        <f ca="1">IFERROR(UPPER(IF(AND('ACCESS EXPORT'!AA1309="",'ACCESS EXPORT'!Z1309=""),VLOOKUP(A1309,'ACCESS EXPORT'!$A:$AF,32,FALSE),(IF('ACCESS EXPORT'!AA1309&lt;&gt;"",CONCATENATE(VLOOKUP(A1309,'ACCESS EXPORT'!$A:$AF,32,FALSE)," (Closed",TEXT('ACCESS EXPORT'!AA1309," MM/DD/YYY)")),IF(TODAY()&lt;(('ACCESS EXPORT'!Z1309)+30),CONCATENATE(VLOOKUP(A1309,'ACCESS EXPORT'!$A:$AF,32,FALSE)," (Opens",TEXT('ACCESS EXPORT'!Z1309," MM/DD/YYY)")),VLOOKUP(A1309,'ACCESS EXPORT'!$A:$AF,32,FALSE)))))),"-")</f>
        <v>ADVENTHEALTH MEDICAL GROUP FAMILY MEDICINE AT EAST ORLANDO</v>
      </c>
      <c r="D1309" s="3" t="str">
        <f ca="1">IFERROR(UPPER(IF(AND('ACCESS EXPORT'!AA1309="",'ACCESS EXPORT'!Z1309=""),VLOOKUP(A1309,'ACCESS EXPORT'!$A:$AF,28,FALSE),(IF('ACCESS EXPORT'!AA1309&lt;&gt;"",CONCATENATE(VLOOKUP(A1309,'ACCESS EXPORT'!$A:$AF,28,FALSE)," (Closed",TEXT('ACCESS EXPORT'!AA1309," MM/DD/YYY)")),IF(TODAY()&lt;(('ACCESS EXPORT'!Z1309)+30),CONCATENATE(VLOOKUP(A1309,'ACCESS EXPORT'!$A:$AF,28,FALSE)," (Opens",TEXT('ACCESS EXPORT'!Z1309," MM/DD/YYY)")),VLOOKUP(A1309,'ACCESS EXPORT'!$A:$AF,28,FALSE)))))),"-")</f>
        <v>CENTER FOR FAMILY CARE &amp; NEUROMUSCULAR MEDICINE</v>
      </c>
      <c r="E1309" s="3" t="str">
        <f>VLOOKUP($A1309,'ACCESS EXPORT'!$A:$AF,3,FALSE)</f>
        <v>9002/4904</v>
      </c>
      <c r="F1309" s="3" t="str">
        <f>UPPER(CONCATENATE(VLOOKUP(A1309,'ACCESS EXPORT'!$A:$AF,4,FALSE)," ",VLOOKUP(A1309,'ACCESS EXPORT'!$A:$AF,5,FALSE)," ",VLOOKUP(A1309,'ACCESS EXPORT'!$A:$AF,6,FALSE)," ",VLOOKUP(A1309,'ACCESS EXPORT'!$A:$AA,7,FALSE)," ",VLOOKUP(A1309,'ACCESS EXPORT'!$A:$AA,8,FALSE)))</f>
        <v>7975 LAKE UNDERHILL RD SUITE 200 ORLANDO FL 32822</v>
      </c>
      <c r="G1309" s="4" t="str">
        <f>UPPER(VLOOKUP($A1309,'ACCESS EXPORT'!$A:$AF,9,FALSE))</f>
        <v>ORANGE</v>
      </c>
      <c r="H1309" s="4" t="str">
        <f>_xlfn.IFNA(VLOOKUP($B1309,'ACCESS EXPORT'!$B:$J,9,FALSE),"")</f>
        <v>GME</v>
      </c>
      <c r="I1309" s="3" t="str">
        <f>CONCATENATE("(P)",VLOOKUP($A1309,'ACCESS EXPORT'!$A:$AF,11,FALSE)," (F)",VLOOKUP($A1309,'ACCESS EXPORT'!$A:$AF,29,FALSE))</f>
        <v>(P)(407) 303-6830 (F)(407) 303-8659</v>
      </c>
      <c r="J1309" s="4" t="str">
        <f>UPPER(VLOOKUP($A1309,'ACCESS EXPORT'!$A:$AF,12,FALSE))</f>
        <v>FAMILY MEDICINE</v>
      </c>
      <c r="K1309" s="4" t="str">
        <f>UPPER(VLOOKUP($A1309,'ACCESS EXPORT'!$A:$AF,13,FALSE))</f>
        <v>DEBORAH HAYWOOD</v>
      </c>
      <c r="L1309" s="3" t="str">
        <f>IF(AND(VLOOKUP(A1309,'ACCESS EXPORT'!A:AE,1,0),'ACCESS EXPORT'!N1309=""),UPPER(CONCATENATE('ACCESS EXPORT'!AE1309)),IF(VLOOKUP(A1309,'ACCESS EXPORT'!A:AE,1,0),UPPER(CONCATENATE('ACCESS EXPORT'!N1309," "&amp;CHAR(10),'ACCESS EXPORT'!AE1309))))</f>
        <v>KATHRYN WILSON 
JAMES HARBOTTLE (AD)</v>
      </c>
      <c r="M1309" s="4" t="str">
        <f>UPPER(VLOOKUP($A1309,'ACCESS EXPORT'!$A:$O,15,FALSE))</f>
        <v>NIKO ANDO (PM)</v>
      </c>
      <c r="N1309" s="4" t="str">
        <f ca="1">IF(AND('ACCESS EXPORT'!X1309="",'ACCESS EXPORT'!Y1309=""),IF('ACCESS EXPORT'!V1309&lt;&gt;"",(IF(TODAY()-'ACCESS EXPORT'!V1309&gt;=-60,UPPER(CONCATENATE(VLOOKUP(B1309,'ACCESS EXPORT'!$B:$P,15,FALSE),""&amp;CHAR(10)&amp;"(SEP",TEXT('ACCESS EXPORT'!V1309," MM/DD/YYY)"))),IF(TODAY()-'ACCESS EXPORT'!V1309&lt;0,UPPER(VLOOKUP(B1309,'ACCESS EXPORT'!$B:$P,15,FALSE)),UPPER(VLOOKUP(B1309,'ACCESS EXPORT'!$B:$P,15,FALSE))))),IF('ACCESS EXPORT'!U1309="",UPPER(VLOOKUP(B1309,'ACCESS EXPORT'!$B:$P,15,FALSE)),IF(TODAY()-'ACCESS EXPORT'!U1309&lt;=30,CONCATENATE(UPPER(VLOOKUP(B1309,'ACCESS EXPORT'!$B:$P,15,FALSE)),""&amp;CHAR(10)&amp;"(NEW",TEXT('ACCESS EXPORT'!U1309," MM/DD/YYY)")),IF(AND(TODAY()-'ACCESS EXPORT'!U1309&gt;30,TODAY()&gt;0),UPPER(VLOOKUP(B1309,'ACCESS EXPORT'!$B:$P,15,FALSE)))))),IF('ACCESS EXPORT'!Y1309&lt;&gt;"",UPPER(CONCATENATE(UPPER(VLOOKUP(B1309,'ACCESS EXPORT'!$B:$P,15,FALSE)),""&amp;CHAR(10)&amp;"(Transfer Out",TEXT('ACCESS EXPORT'!Y1309," MM/DD/YYY)"))),IF('ACCESS EXPORT'!X1309&lt;&gt;"",UPPER(CONCATENATE(UPPER(VLOOKUP(B1309,'ACCESS EXPORT'!$B:$P,15,FALSE)),""&amp;CHAR(10)&amp;"(Transfer In",TEXT('ACCESS EXPORT'!X1309," MM/DD/YYY)"))))))</f>
        <v>JACKSON, EDWARD</v>
      </c>
      <c r="O1309" s="4" t="str">
        <f>_xlfn.IFNA(VLOOKUP(B1309,'ACCESS EXPORT'!$B:$Q,16,FALSE),"")</f>
        <v>MD</v>
      </c>
      <c r="P1309" s="4" t="str">
        <f>_xlfn.IFNA(VLOOKUP(B1309,'ACCESS EXPORT'!B:W,22,FALSE),"-")</f>
        <v>1639104029</v>
      </c>
      <c r="Q1309" s="4" t="str">
        <f>_xlfn.IFNA(VLOOKUP(A1309,'ACCESS EXPORT'!$A:$AG,33,0),"-")</f>
        <v>Julie Morris</v>
      </c>
      <c r="R1309" s="4" t="str">
        <f>_xlfn.IFNA(VLOOKUP(A1309,'ACCESS EXPORT'!$A:$AH,34,0),"-")</f>
        <v>GME Hospital HR</v>
      </c>
      <c r="S1309" s="4" t="str">
        <f>_xlfn.IFNA(VLOOKUP(A1309,'ACCESS EXPORT'!$A:$AI,35,0),"-")</f>
        <v>Anna Bachtis</v>
      </c>
      <c r="T1309" s="4" t="str">
        <f>_xlfn.IFNA(VLOOKUP(A1309,'ACCESS EXPORT'!$A:$AJ,36,0),"-")</f>
        <v>Andrew Davis</v>
      </c>
      <c r="U1309" s="4" t="str">
        <f>_xlfn.IFNA(VLOOKUP(A1309,'ACCESS EXPORT'!$A:$AK,37,0),"-")</f>
        <v>athena</v>
      </c>
      <c r="V1309" s="4" t="str">
        <f>_xlfn.IFNA(VLOOKUP(A1309,'ACCESS EXPORT'!$A:$AL,38,0),"-")</f>
        <v>FHMG_CTR FOR FC NMM</v>
      </c>
      <c r="W1309" s="4" t="str">
        <f>_xlfn.IFNA(VLOOKUP(A1309,'ACCESS EXPORT'!$A:$AM,39,0),"-")</f>
        <v/>
      </c>
      <c r="X1309" s="4" t="str">
        <f>_xlfn.IFNA(VLOOKUP(A1309,'ACCESS EXPORT'!$A:$AN,40,0),"-")</f>
        <v>Karen Kelly</v>
      </c>
      <c r="Y1309" s="26" t="str">
        <f>_xlfn.IFNA(VLOOKUP(A1309,'ACCESS EXPORT'!A:AO,41,0),"")</f>
        <v>Karen Kundinger</v>
      </c>
      <c r="Z1309" s="26" t="str">
        <f>_xlfn.IFNA(VLOOKUP(A1309,'ACCESS EXPORT'!A:AP,42,0),"")</f>
        <v/>
      </c>
      <c r="AA1309" s="26" t="str">
        <f>_xlfn.IFNA(VLOOKUP(A1309,'ACCESS EXPORT'!A:AQ,43,0),"")</f>
        <v>Heather McComb</v>
      </c>
    </row>
    <row r="1310" spans="1:27" ht="93.75" x14ac:dyDescent="0.25">
      <c r="A1310" s="34">
        <v>362</v>
      </c>
      <c r="B1310">
        <v>2170</v>
      </c>
      <c r="C1310" s="7" t="str">
        <f ca="1">IFERROR(UPPER(IF(AND('ACCESS EXPORT'!AA1310="",'ACCESS EXPORT'!Z1310=""),VLOOKUP(A1310,'ACCESS EXPORT'!$A:$AF,32,FALSE),(IF('ACCESS EXPORT'!AA1310&lt;&gt;"",CONCATENATE(VLOOKUP(A1310,'ACCESS EXPORT'!$A:$AF,32,FALSE)," (Closed",TEXT('ACCESS EXPORT'!AA1310," MM/DD/YYY)")),IF(TODAY()&lt;(('ACCESS EXPORT'!Z1310)+30),CONCATENATE(VLOOKUP(A1310,'ACCESS EXPORT'!$A:$AF,32,FALSE)," (Opens",TEXT('ACCESS EXPORT'!Z1310," MM/DD/YYY)")),VLOOKUP(A1310,'ACCESS EXPORT'!$A:$AF,32,FALSE)))))),"-")</f>
        <v>ADVENTHEALTH MEDICAL GROUP FAMILY MEDICINE AT EAST ORLANDO</v>
      </c>
      <c r="D1310" s="3" t="str">
        <f ca="1">IFERROR(UPPER(IF(AND('ACCESS EXPORT'!AA1310="",'ACCESS EXPORT'!Z1310=""),VLOOKUP(A1310,'ACCESS EXPORT'!$A:$AF,28,FALSE),(IF('ACCESS EXPORT'!AA1310&lt;&gt;"",CONCATENATE(VLOOKUP(A1310,'ACCESS EXPORT'!$A:$AF,28,FALSE)," (Closed",TEXT('ACCESS EXPORT'!AA1310," MM/DD/YYY)")),IF(TODAY()&lt;(('ACCESS EXPORT'!Z1310)+30),CONCATENATE(VLOOKUP(A1310,'ACCESS EXPORT'!$A:$AF,28,FALSE)," (Opens",TEXT('ACCESS EXPORT'!Z1310," MM/DD/YYY)")),VLOOKUP(A1310,'ACCESS EXPORT'!$A:$AF,28,FALSE)))))),"-")</f>
        <v>CENTER FOR FAMILY CARE &amp; NEUROMUSCULAR MEDICINE</v>
      </c>
      <c r="E1310" s="3" t="str">
        <f>VLOOKUP($A1310,'ACCESS EXPORT'!$A:$AF,3,FALSE)</f>
        <v>9002/4904</v>
      </c>
      <c r="F1310" s="3" t="str">
        <f>UPPER(CONCATENATE(VLOOKUP(A1310,'ACCESS EXPORT'!$A:$AF,4,FALSE)," ",VLOOKUP(A1310,'ACCESS EXPORT'!$A:$AF,5,FALSE)," ",VLOOKUP(A1310,'ACCESS EXPORT'!$A:$AF,6,FALSE)," ",VLOOKUP(A1310,'ACCESS EXPORT'!$A:$AA,7,FALSE)," ",VLOOKUP(A1310,'ACCESS EXPORT'!$A:$AA,8,FALSE)))</f>
        <v>7975 LAKE UNDERHILL RD SUITE 200 ORLANDO FL 32822</v>
      </c>
      <c r="G1310" s="4" t="str">
        <f>UPPER(VLOOKUP($A1310,'ACCESS EXPORT'!$A:$AF,9,FALSE))</f>
        <v>ORANGE</v>
      </c>
      <c r="H1310" s="4" t="str">
        <f>_xlfn.IFNA(VLOOKUP($B1310,'ACCESS EXPORT'!$B:$J,9,FALSE),"")</f>
        <v>GME</v>
      </c>
      <c r="I1310" s="3" t="str">
        <f>CONCATENATE("(P)",VLOOKUP($A1310,'ACCESS EXPORT'!$A:$AF,11,FALSE)," (F)",VLOOKUP($A1310,'ACCESS EXPORT'!$A:$AF,29,FALSE))</f>
        <v>(P)(407) 303-6830 (F)(407) 303-8659</v>
      </c>
      <c r="J1310" s="4" t="str">
        <f>UPPER(VLOOKUP($A1310,'ACCESS EXPORT'!$A:$AF,12,FALSE))</f>
        <v>FAMILY MEDICINE</v>
      </c>
      <c r="K1310" s="4" t="str">
        <f>UPPER(VLOOKUP($A1310,'ACCESS EXPORT'!$A:$AF,13,FALSE))</f>
        <v>DEBORAH HAYWOOD</v>
      </c>
      <c r="L1310" s="3" t="str">
        <f>IF(AND(VLOOKUP(A1310,'ACCESS EXPORT'!A:AE,1,0),'ACCESS EXPORT'!N1310=""),UPPER(CONCATENATE('ACCESS EXPORT'!AE1310)),IF(VLOOKUP(A1310,'ACCESS EXPORT'!A:AE,1,0),UPPER(CONCATENATE('ACCESS EXPORT'!N1310," "&amp;CHAR(10),'ACCESS EXPORT'!AE1310))))</f>
        <v>KATHRYN WILSON 
JAMES HARBOTTLE (AD)</v>
      </c>
      <c r="M1310" s="4" t="str">
        <f>UPPER(VLOOKUP($A1310,'ACCESS EXPORT'!$A:$O,15,FALSE))</f>
        <v>NIKO ANDO (PM)</v>
      </c>
      <c r="N1310" s="4" t="str">
        <f ca="1">IF(AND('ACCESS EXPORT'!X1310="",'ACCESS EXPORT'!Y1310=""),IF('ACCESS EXPORT'!V1310&lt;&gt;"",(IF(TODAY()-'ACCESS EXPORT'!V1310&gt;=-60,UPPER(CONCATENATE(VLOOKUP(B1310,'ACCESS EXPORT'!$B:$P,15,FALSE),""&amp;CHAR(10)&amp;"(SEP",TEXT('ACCESS EXPORT'!V1310," MM/DD/YYY)"))),IF(TODAY()-'ACCESS EXPORT'!V1310&lt;0,UPPER(VLOOKUP(B1310,'ACCESS EXPORT'!$B:$P,15,FALSE)),UPPER(VLOOKUP(B1310,'ACCESS EXPORT'!$B:$P,15,FALSE))))),IF('ACCESS EXPORT'!U1310="",UPPER(VLOOKUP(B1310,'ACCESS EXPORT'!$B:$P,15,FALSE)),IF(TODAY()-'ACCESS EXPORT'!U1310&lt;=30,CONCATENATE(UPPER(VLOOKUP(B1310,'ACCESS EXPORT'!$B:$P,15,FALSE)),""&amp;CHAR(10)&amp;"(NEW",TEXT('ACCESS EXPORT'!U1310," MM/DD/YYY)")),IF(AND(TODAY()-'ACCESS EXPORT'!U1310&gt;30,TODAY()&gt;0),UPPER(VLOOKUP(B1310,'ACCESS EXPORT'!$B:$P,15,FALSE)))))),IF('ACCESS EXPORT'!Y1310&lt;&gt;"",UPPER(CONCATENATE(UPPER(VLOOKUP(B1310,'ACCESS EXPORT'!$B:$P,15,FALSE)),""&amp;CHAR(10)&amp;"(Transfer Out",TEXT('ACCESS EXPORT'!Y1310," MM/DD/YYY)"))),IF('ACCESS EXPORT'!X1310&lt;&gt;"",UPPER(CONCATENATE(UPPER(VLOOKUP(B1310,'ACCESS EXPORT'!$B:$P,15,FALSE)),""&amp;CHAR(10)&amp;"(Transfer In",TEXT('ACCESS EXPORT'!X1310," MM/DD/YYY)"))))))</f>
        <v>MARGAITIS, RICHARD</v>
      </c>
      <c r="O1310" s="4" t="str">
        <f>_xlfn.IFNA(VLOOKUP(B1310,'ACCESS EXPORT'!$B:$Q,16,FALSE),"")</f>
        <v>DO</v>
      </c>
      <c r="P1310" s="4" t="str">
        <f>_xlfn.IFNA(VLOOKUP(B1310,'ACCESS EXPORT'!B:W,22,FALSE),"-")</f>
        <v>1720223332</v>
      </c>
      <c r="Q1310" s="4" t="str">
        <f>_xlfn.IFNA(VLOOKUP(A1310,'ACCESS EXPORT'!$A:$AG,33,0),"-")</f>
        <v>Julie Morris</v>
      </c>
      <c r="R1310" s="4" t="str">
        <f>_xlfn.IFNA(VLOOKUP(A1310,'ACCESS EXPORT'!$A:$AH,34,0),"-")</f>
        <v>GME Hospital HR</v>
      </c>
      <c r="S1310" s="4" t="str">
        <f>_xlfn.IFNA(VLOOKUP(A1310,'ACCESS EXPORT'!$A:$AI,35,0),"-")</f>
        <v>Anna Bachtis</v>
      </c>
      <c r="T1310" s="4" t="str">
        <f>_xlfn.IFNA(VLOOKUP(A1310,'ACCESS EXPORT'!$A:$AJ,36,0),"-")</f>
        <v>Andrew Davis</v>
      </c>
      <c r="U1310" s="4" t="str">
        <f>_xlfn.IFNA(VLOOKUP(A1310,'ACCESS EXPORT'!$A:$AK,37,0),"-")</f>
        <v>athena</v>
      </c>
      <c r="V1310" s="4" t="str">
        <f>_xlfn.IFNA(VLOOKUP(A1310,'ACCESS EXPORT'!$A:$AL,38,0),"-")</f>
        <v>FHMG_CTR FOR FC NMM</v>
      </c>
      <c r="W1310" s="4" t="str">
        <f>_xlfn.IFNA(VLOOKUP(A1310,'ACCESS EXPORT'!$A:$AM,39,0),"-")</f>
        <v/>
      </c>
      <c r="X1310" s="4" t="str">
        <f>_xlfn.IFNA(VLOOKUP(A1310,'ACCESS EXPORT'!$A:$AN,40,0),"-")</f>
        <v>Karen Kelly</v>
      </c>
      <c r="Y1310" s="26" t="str">
        <f>_xlfn.IFNA(VLOOKUP(A1310,'ACCESS EXPORT'!A:AO,41,0),"")</f>
        <v>Karen Kundinger</v>
      </c>
      <c r="Z1310" s="26" t="str">
        <f>_xlfn.IFNA(VLOOKUP(A1310,'ACCESS EXPORT'!A:AP,42,0),"")</f>
        <v/>
      </c>
      <c r="AA1310" s="26" t="str">
        <f>_xlfn.IFNA(VLOOKUP(A1310,'ACCESS EXPORT'!A:AQ,43,0),"")</f>
        <v>Heather McComb</v>
      </c>
    </row>
    <row r="1311" spans="1:27" ht="93.75" x14ac:dyDescent="0.25">
      <c r="A1311" s="34">
        <v>363</v>
      </c>
      <c r="B1311">
        <v>2196</v>
      </c>
      <c r="C1311" s="7" t="str">
        <f ca="1">IFERROR(UPPER(IF(AND('ACCESS EXPORT'!AA1311="",'ACCESS EXPORT'!Z1311=""),VLOOKUP(A1311,'ACCESS EXPORT'!$A:$AF,32,FALSE),(IF('ACCESS EXPORT'!AA1311&lt;&gt;"",CONCATENATE(VLOOKUP(A1311,'ACCESS EXPORT'!$A:$AF,32,FALSE)," (Closed",TEXT('ACCESS EXPORT'!AA1311," MM/DD/YYY)")),IF(TODAY()&lt;(('ACCESS EXPORT'!Z1311)+30),CONCATENATE(VLOOKUP(A1311,'ACCESS EXPORT'!$A:$AF,32,FALSE)," (Opens",TEXT('ACCESS EXPORT'!Z1311," MM/DD/YYY)")),VLOOKUP(A1311,'ACCESS EXPORT'!$A:$AF,32,FALSE)))))),"-")</f>
        <v>ADVENTHEALTH MEDICAL GROUP OB GYN AT ORLANDO</v>
      </c>
      <c r="D1311" s="3" t="str">
        <f ca="1">IFERROR(UPPER(IF(AND('ACCESS EXPORT'!AA1311="",'ACCESS EXPORT'!Z1311=""),VLOOKUP(A1311,'ACCESS EXPORT'!$A:$AF,28,FALSE),(IF('ACCESS EXPORT'!AA1311&lt;&gt;"",CONCATENATE(VLOOKUP(A1311,'ACCESS EXPORT'!$A:$AF,28,FALSE)," (Closed",TEXT('ACCESS EXPORT'!AA1311," MM/DD/YYY)")),IF(TODAY()&lt;(('ACCESS EXPORT'!Z1311)+30),CONCATENATE(VLOOKUP(A1311,'ACCESS EXPORT'!$A:$AF,28,FALSE)," (Opens",TEXT('ACCESS EXPORT'!Z1311," MM/DD/YYY)")),VLOOKUP(A1311,'ACCESS EXPORT'!$A:$AF,28,FALSE)))))),"-")</f>
        <v>LOCH HAVEN OB-GYN GROUP PRINCETON</v>
      </c>
      <c r="E1311" s="3" t="str">
        <f>VLOOKUP($A1311,'ACCESS EXPORT'!$A:$AF,3,FALSE)</f>
        <v>9003</v>
      </c>
      <c r="F1311" s="3" t="str">
        <f>UPPER(CONCATENATE(VLOOKUP(A1311,'ACCESS EXPORT'!$A:$AF,4,FALSE)," ",VLOOKUP(A1311,'ACCESS EXPORT'!$A:$AF,5,FALSE)," ",VLOOKUP(A1311,'ACCESS EXPORT'!$A:$AF,6,FALSE)," ",VLOOKUP(A1311,'ACCESS EXPORT'!$A:$AA,7,FALSE)," ",VLOOKUP(A1311,'ACCESS EXPORT'!$A:$AA,8,FALSE)))</f>
        <v>235 EAST PRINCETON ST SUITE 200 ORLANDO FL 32804</v>
      </c>
      <c r="G1311" s="4" t="str">
        <f>UPPER(VLOOKUP($A1311,'ACCESS EXPORT'!$A:$AF,9,FALSE))</f>
        <v>ORANGE</v>
      </c>
      <c r="H1311" s="4" t="str">
        <f>_xlfn.IFNA(VLOOKUP($B1311,'ACCESS EXPORT'!$B:$J,9,FALSE),"")</f>
        <v>GME</v>
      </c>
      <c r="I1311" s="3" t="str">
        <f>CONCATENATE("(P)",VLOOKUP($A1311,'ACCESS EXPORT'!$A:$AF,11,FALSE)," (F)",VLOOKUP($A1311,'ACCESS EXPORT'!$A:$AF,29,FALSE))</f>
        <v>(P)(407) 303-1444 (F)(407)303-1446</v>
      </c>
      <c r="J1311" s="4" t="str">
        <f>UPPER(VLOOKUP($A1311,'ACCESS EXPORT'!$A:$AF,12,FALSE))</f>
        <v>OB/GYN</v>
      </c>
      <c r="K1311" s="4" t="str">
        <f>UPPER(VLOOKUP($A1311,'ACCESS EXPORT'!$A:$AF,13,FALSE))</f>
        <v>DEBORAH HAYWOOD</v>
      </c>
      <c r="L1311" s="3" t="str">
        <f>IF(AND(VLOOKUP(A1311,'ACCESS EXPORT'!A:AE,1,0),'ACCESS EXPORT'!N1311=""),UPPER(CONCATENATE('ACCESS EXPORT'!AE1311)),IF(VLOOKUP(A1311,'ACCESS EXPORT'!A:AE,1,0),UPPER(CONCATENATE('ACCESS EXPORT'!N1311," "&amp;CHAR(10),'ACCESS EXPORT'!AE1311))))</f>
        <v>KATHRYN WILSON 
JAMES HARBOTTLE (AD)</v>
      </c>
      <c r="M1311" s="4" t="str">
        <f>UPPER(VLOOKUP($A1311,'ACCESS EXPORT'!$A:$O,15,FALSE))</f>
        <v>LEIDA SANTOS (PM)</v>
      </c>
      <c r="N1311" s="4" t="str">
        <f ca="1">IF(AND('ACCESS EXPORT'!X1311="",'ACCESS EXPORT'!Y1311=""),IF('ACCESS EXPORT'!V1311&lt;&gt;"",(IF(TODAY()-'ACCESS EXPORT'!V1311&gt;=-60,UPPER(CONCATENATE(VLOOKUP(B1311,'ACCESS EXPORT'!$B:$P,15,FALSE),""&amp;CHAR(10)&amp;"(SEP",TEXT('ACCESS EXPORT'!V1311," MM/DD/YYY)"))),IF(TODAY()-'ACCESS EXPORT'!V1311&lt;0,UPPER(VLOOKUP(B1311,'ACCESS EXPORT'!$B:$P,15,FALSE)),UPPER(VLOOKUP(B1311,'ACCESS EXPORT'!$B:$P,15,FALSE))))),IF('ACCESS EXPORT'!U1311="",UPPER(VLOOKUP(B1311,'ACCESS EXPORT'!$B:$P,15,FALSE)),IF(TODAY()-'ACCESS EXPORT'!U1311&lt;=30,CONCATENATE(UPPER(VLOOKUP(B1311,'ACCESS EXPORT'!$B:$P,15,FALSE)),""&amp;CHAR(10)&amp;"(NEW",TEXT('ACCESS EXPORT'!U1311," MM/DD/YYY)")),IF(AND(TODAY()-'ACCESS EXPORT'!U1311&gt;30,TODAY()&gt;0),UPPER(VLOOKUP(B1311,'ACCESS EXPORT'!$B:$P,15,FALSE)))))),IF('ACCESS EXPORT'!Y1311&lt;&gt;"",UPPER(CONCATENATE(UPPER(VLOOKUP(B1311,'ACCESS EXPORT'!$B:$P,15,FALSE)),""&amp;CHAR(10)&amp;"(Transfer Out",TEXT('ACCESS EXPORT'!Y1311," MM/DD/YYY)"))),IF('ACCESS EXPORT'!X1311&lt;&gt;"",UPPER(CONCATENATE(UPPER(VLOOKUP(B1311,'ACCESS EXPORT'!$B:$P,15,FALSE)),""&amp;CHAR(10)&amp;"(Transfer In",TEXT('ACCESS EXPORT'!X1311," MM/DD/YYY)"))))))</f>
        <v>REICHERT, JESSICA</v>
      </c>
      <c r="O1311" s="4" t="str">
        <f>_xlfn.IFNA(VLOOKUP(B1311,'ACCESS EXPORT'!$B:$Q,16,FALSE),"")</f>
        <v>CNM</v>
      </c>
      <c r="P1311" s="4" t="str">
        <f>_xlfn.IFNA(VLOOKUP(B1311,'ACCESS EXPORT'!B:W,22,FALSE),"-")</f>
        <v>1598116550</v>
      </c>
      <c r="Q1311" s="4" t="str">
        <f>_xlfn.IFNA(VLOOKUP(A1311,'ACCESS EXPORT'!$A:$AG,33,0),"-")</f>
        <v>Julie Morris</v>
      </c>
      <c r="R1311" s="4" t="str">
        <f>_xlfn.IFNA(VLOOKUP(A1311,'ACCESS EXPORT'!$A:$AH,34,0),"-")</f>
        <v>GME Hospital HR</v>
      </c>
      <c r="S1311" s="4" t="str">
        <f>_xlfn.IFNA(VLOOKUP(A1311,'ACCESS EXPORT'!$A:$AI,35,0),"-")</f>
        <v>Anna Bachtis</v>
      </c>
      <c r="T1311" s="4" t="str">
        <f>_xlfn.IFNA(VLOOKUP(A1311,'ACCESS EXPORT'!$A:$AJ,36,0),"-")</f>
        <v>Rebecca Richardson</v>
      </c>
      <c r="U1311" s="4" t="str">
        <f>_xlfn.IFNA(VLOOKUP(A1311,'ACCESS EXPORT'!$A:$AK,37,0),"-")</f>
        <v>Cerner</v>
      </c>
      <c r="V1311" s="4" t="str">
        <f>_xlfn.IFNA(VLOOKUP(A1311,'ACCESS EXPORT'!$A:$AL,38,0),"-")</f>
        <v>FHMG_LOCH HAVEN OB GYN</v>
      </c>
      <c r="W1311" s="4" t="str">
        <f>_xlfn.IFNA(VLOOKUP(A1311,'ACCESS EXPORT'!$A:$AM,39,0),"-")</f>
        <v/>
      </c>
      <c r="X1311" s="4" t="str">
        <f>_xlfn.IFNA(VLOOKUP(A1311,'ACCESS EXPORT'!$A:$AN,40,0),"-")</f>
        <v>Libia Villaquiran / Jenny Green</v>
      </c>
      <c r="Y1311" s="26" t="str">
        <f>_xlfn.IFNA(VLOOKUP(A1311,'ACCESS EXPORT'!A:AO,41,0),"")</f>
        <v>Andrea Brantley</v>
      </c>
      <c r="Z1311" s="26" t="str">
        <f>_xlfn.IFNA(VLOOKUP(A1311,'ACCESS EXPORT'!A:AP,42,0),"")</f>
        <v/>
      </c>
      <c r="AA1311" s="26" t="str">
        <f>_xlfn.IFNA(VLOOKUP(A1311,'ACCESS EXPORT'!A:AQ,43,0),"")</f>
        <v>Sara Channing</v>
      </c>
    </row>
    <row r="1312" spans="1:27" ht="93.75" x14ac:dyDescent="0.25">
      <c r="A1312" s="34">
        <v>363</v>
      </c>
      <c r="B1312">
        <v>2224</v>
      </c>
      <c r="C1312" s="7" t="str">
        <f ca="1">IFERROR(UPPER(IF(AND('ACCESS EXPORT'!AA1312="",'ACCESS EXPORT'!Z1312=""),VLOOKUP(A1312,'ACCESS EXPORT'!$A:$AF,32,FALSE),(IF('ACCESS EXPORT'!AA1312&lt;&gt;"",CONCATENATE(VLOOKUP(A1312,'ACCESS EXPORT'!$A:$AF,32,FALSE)," (Closed",TEXT('ACCESS EXPORT'!AA1312," MM/DD/YYY)")),IF(TODAY()&lt;(('ACCESS EXPORT'!Z1312)+30),CONCATENATE(VLOOKUP(A1312,'ACCESS EXPORT'!$A:$AF,32,FALSE)," (Opens",TEXT('ACCESS EXPORT'!Z1312," MM/DD/YYY)")),VLOOKUP(A1312,'ACCESS EXPORT'!$A:$AF,32,FALSE)))))),"-")</f>
        <v>ADVENTHEALTH MEDICAL GROUP OB GYN AT ORLANDO</v>
      </c>
      <c r="D1312" s="3" t="str">
        <f ca="1">IFERROR(UPPER(IF(AND('ACCESS EXPORT'!AA1312="",'ACCESS EXPORT'!Z1312=""),VLOOKUP(A1312,'ACCESS EXPORT'!$A:$AF,28,FALSE),(IF('ACCESS EXPORT'!AA1312&lt;&gt;"",CONCATENATE(VLOOKUP(A1312,'ACCESS EXPORT'!$A:$AF,28,FALSE)," (Closed",TEXT('ACCESS EXPORT'!AA1312," MM/DD/YYY)")),IF(TODAY()&lt;(('ACCESS EXPORT'!Z1312)+30),CONCATENATE(VLOOKUP(A1312,'ACCESS EXPORT'!$A:$AF,28,FALSE)," (Opens",TEXT('ACCESS EXPORT'!Z1312," MM/DD/YYY)")),VLOOKUP(A1312,'ACCESS EXPORT'!$A:$AF,28,FALSE)))))),"-")</f>
        <v>LOCH HAVEN OB-GYN GROUP PRINCETON</v>
      </c>
      <c r="E1312" s="3" t="str">
        <f>VLOOKUP($A1312,'ACCESS EXPORT'!$A:$AF,3,FALSE)</f>
        <v>9003</v>
      </c>
      <c r="F1312" s="3" t="str">
        <f>UPPER(CONCATENATE(VLOOKUP(A1312,'ACCESS EXPORT'!$A:$AF,4,FALSE)," ",VLOOKUP(A1312,'ACCESS EXPORT'!$A:$AF,5,FALSE)," ",VLOOKUP(A1312,'ACCESS EXPORT'!$A:$AF,6,FALSE)," ",VLOOKUP(A1312,'ACCESS EXPORT'!$A:$AA,7,FALSE)," ",VLOOKUP(A1312,'ACCESS EXPORT'!$A:$AA,8,FALSE)))</f>
        <v>235 EAST PRINCETON ST SUITE 200 ORLANDO FL 32804</v>
      </c>
      <c r="G1312" s="4" t="str">
        <f>UPPER(VLOOKUP($A1312,'ACCESS EXPORT'!$A:$AF,9,FALSE))</f>
        <v>ORANGE</v>
      </c>
      <c r="H1312" s="4" t="str">
        <f>_xlfn.IFNA(VLOOKUP($B1312,'ACCESS EXPORT'!$B:$J,9,FALSE),"")</f>
        <v>Central</v>
      </c>
      <c r="I1312" s="3" t="str">
        <f>CONCATENATE("(P)",VLOOKUP($A1312,'ACCESS EXPORT'!$A:$AF,11,FALSE)," (F)",VLOOKUP($A1312,'ACCESS EXPORT'!$A:$AF,29,FALSE))</f>
        <v>(P)(407) 303-1444 (F)(407)303-1446</v>
      </c>
      <c r="J1312" s="4" t="str">
        <f>UPPER(VLOOKUP($A1312,'ACCESS EXPORT'!$A:$AF,12,FALSE))</f>
        <v>OB/GYN</v>
      </c>
      <c r="K1312" s="4" t="str">
        <f>UPPER(VLOOKUP($A1312,'ACCESS EXPORT'!$A:$AF,13,FALSE))</f>
        <v>DEBORAH HAYWOOD</v>
      </c>
      <c r="L1312" s="3" t="str">
        <f>IF(AND(VLOOKUP(A1312,'ACCESS EXPORT'!A:AE,1,0),'ACCESS EXPORT'!N1312=""),UPPER(CONCATENATE('ACCESS EXPORT'!AE1312)),IF(VLOOKUP(A1312,'ACCESS EXPORT'!A:AE,1,0),UPPER(CONCATENATE('ACCESS EXPORT'!N1312," "&amp;CHAR(10),'ACCESS EXPORT'!AE1312))))</f>
        <v>KATHRYN WILSON 
JAMES HARBOTTLE (AD)</v>
      </c>
      <c r="M1312" s="4" t="str">
        <f>UPPER(VLOOKUP($A1312,'ACCESS EXPORT'!$A:$O,15,FALSE))</f>
        <v>LEIDA SANTOS (PM)</v>
      </c>
      <c r="N1312" s="4" t="str">
        <f ca="1">IF(AND('ACCESS EXPORT'!X1312="",'ACCESS EXPORT'!Y1312=""),IF('ACCESS EXPORT'!V1312&lt;&gt;"",(IF(TODAY()-'ACCESS EXPORT'!V1312&gt;=-60,UPPER(CONCATENATE(VLOOKUP(B1312,'ACCESS EXPORT'!$B:$P,15,FALSE),""&amp;CHAR(10)&amp;"(SEP",TEXT('ACCESS EXPORT'!V1312," MM/DD/YYY)"))),IF(TODAY()-'ACCESS EXPORT'!V1312&lt;0,UPPER(VLOOKUP(B1312,'ACCESS EXPORT'!$B:$P,15,FALSE)),UPPER(VLOOKUP(B1312,'ACCESS EXPORT'!$B:$P,15,FALSE))))),IF('ACCESS EXPORT'!U1312="",UPPER(VLOOKUP(B1312,'ACCESS EXPORT'!$B:$P,15,FALSE)),IF(TODAY()-'ACCESS EXPORT'!U1312&lt;=30,CONCATENATE(UPPER(VLOOKUP(B1312,'ACCESS EXPORT'!$B:$P,15,FALSE)),""&amp;CHAR(10)&amp;"(NEW",TEXT('ACCESS EXPORT'!U1312," MM/DD/YYY)")),IF(AND(TODAY()-'ACCESS EXPORT'!U1312&gt;30,TODAY()&gt;0),UPPER(VLOOKUP(B1312,'ACCESS EXPORT'!$B:$P,15,FALSE)))))),IF('ACCESS EXPORT'!Y1312&lt;&gt;"",UPPER(CONCATENATE(UPPER(VLOOKUP(B1312,'ACCESS EXPORT'!$B:$P,15,FALSE)),""&amp;CHAR(10)&amp;"(Transfer Out",TEXT('ACCESS EXPORT'!Y1312," MM/DD/YYY)"))),IF('ACCESS EXPORT'!X1312&lt;&gt;"",UPPER(CONCATENATE(UPPER(VLOOKUP(B1312,'ACCESS EXPORT'!$B:$P,15,FALSE)),""&amp;CHAR(10)&amp;"(Transfer In",TEXT('ACCESS EXPORT'!X1312," MM/DD/YYY)"))))))</f>
        <v>LAUREN GOVER</v>
      </c>
      <c r="O1312" s="4" t="str">
        <f>_xlfn.IFNA(VLOOKUP(B1312,'ACCESS EXPORT'!$B:$Q,16,FALSE),"")</f>
        <v>CNM</v>
      </c>
      <c r="P1312" s="4" t="str">
        <f>_xlfn.IFNA(VLOOKUP(B1312,'ACCESS EXPORT'!B:W,22,FALSE),"-")</f>
        <v>1124592779</v>
      </c>
      <c r="Q1312" s="4" t="str">
        <f>_xlfn.IFNA(VLOOKUP(A1312,'ACCESS EXPORT'!$A:$AG,33,0),"-")</f>
        <v>Julie Morris</v>
      </c>
      <c r="R1312" s="4" t="str">
        <f>_xlfn.IFNA(VLOOKUP(A1312,'ACCESS EXPORT'!$A:$AH,34,0),"-")</f>
        <v>GME Hospital HR</v>
      </c>
      <c r="S1312" s="4" t="str">
        <f>_xlfn.IFNA(VLOOKUP(A1312,'ACCESS EXPORT'!$A:$AI,35,0),"-")</f>
        <v>Anna Bachtis</v>
      </c>
      <c r="T1312" s="4" t="str">
        <f>_xlfn.IFNA(VLOOKUP(A1312,'ACCESS EXPORT'!$A:$AJ,36,0),"-")</f>
        <v>Rebecca Richardson</v>
      </c>
      <c r="U1312" s="4" t="str">
        <f>_xlfn.IFNA(VLOOKUP(A1312,'ACCESS EXPORT'!$A:$AK,37,0),"-")</f>
        <v>Cerner</v>
      </c>
      <c r="V1312" s="4" t="str">
        <f>_xlfn.IFNA(VLOOKUP(A1312,'ACCESS EXPORT'!$A:$AL,38,0),"-")</f>
        <v>FHMG_LOCH HAVEN OB GYN</v>
      </c>
      <c r="W1312" s="4" t="str">
        <f>_xlfn.IFNA(VLOOKUP(A1312,'ACCESS EXPORT'!$A:$AM,39,0),"-")</f>
        <v/>
      </c>
      <c r="X1312" s="4" t="str">
        <f>_xlfn.IFNA(VLOOKUP(A1312,'ACCESS EXPORT'!$A:$AN,40,0),"-")</f>
        <v>Libia Villaquiran / Jenny Green</v>
      </c>
      <c r="Y1312" s="26" t="str">
        <f>_xlfn.IFNA(VLOOKUP(A1312,'ACCESS EXPORT'!A:AO,41,0),"")</f>
        <v>Andrea Brantley</v>
      </c>
      <c r="Z1312" s="26" t="str">
        <f>_xlfn.IFNA(VLOOKUP(A1312,'ACCESS EXPORT'!A:AP,42,0),"")</f>
        <v/>
      </c>
      <c r="AA1312" s="26" t="str">
        <f>_xlfn.IFNA(VLOOKUP(A1312,'ACCESS EXPORT'!A:AQ,43,0),"")</f>
        <v>Sara Channing</v>
      </c>
    </row>
    <row r="1313" spans="1:27" ht="93.75" x14ac:dyDescent="0.25">
      <c r="A1313" s="34">
        <v>363</v>
      </c>
      <c r="B1313">
        <v>2190</v>
      </c>
      <c r="C1313" s="7" t="str">
        <f ca="1">IFERROR(UPPER(IF(AND('ACCESS EXPORT'!AA1313="",'ACCESS EXPORT'!Z1313=""),VLOOKUP(A1313,'ACCESS EXPORT'!$A:$AF,32,FALSE),(IF('ACCESS EXPORT'!AA1313&lt;&gt;"",CONCATENATE(VLOOKUP(A1313,'ACCESS EXPORT'!$A:$AF,32,FALSE)," (Closed",TEXT('ACCESS EXPORT'!AA1313," MM/DD/YYY)")),IF(TODAY()&lt;(('ACCESS EXPORT'!Z1313)+30),CONCATENATE(VLOOKUP(A1313,'ACCESS EXPORT'!$A:$AF,32,FALSE)," (Opens",TEXT('ACCESS EXPORT'!Z1313," MM/DD/YYY)")),VLOOKUP(A1313,'ACCESS EXPORT'!$A:$AF,32,FALSE)))))),"-")</f>
        <v>ADVENTHEALTH MEDICAL GROUP OB GYN AT ORLANDO</v>
      </c>
      <c r="D1313" s="3" t="str">
        <f ca="1">IFERROR(UPPER(IF(AND('ACCESS EXPORT'!AA1313="",'ACCESS EXPORT'!Z1313=""),VLOOKUP(A1313,'ACCESS EXPORT'!$A:$AF,28,FALSE),(IF('ACCESS EXPORT'!AA1313&lt;&gt;"",CONCATENATE(VLOOKUP(A1313,'ACCESS EXPORT'!$A:$AF,28,FALSE)," (Closed",TEXT('ACCESS EXPORT'!AA1313," MM/DD/YYY)")),IF(TODAY()&lt;(('ACCESS EXPORT'!Z1313)+30),CONCATENATE(VLOOKUP(A1313,'ACCESS EXPORT'!$A:$AF,28,FALSE)," (Opens",TEXT('ACCESS EXPORT'!Z1313," MM/DD/YYY)")),VLOOKUP(A1313,'ACCESS EXPORT'!$A:$AF,28,FALSE)))))),"-")</f>
        <v>LOCH HAVEN OB-GYN GROUP PRINCETON</v>
      </c>
      <c r="E1313" s="3" t="str">
        <f>VLOOKUP($A1313,'ACCESS EXPORT'!$A:$AF,3,FALSE)</f>
        <v>9003</v>
      </c>
      <c r="F1313" s="3" t="str">
        <f>UPPER(CONCATENATE(VLOOKUP(A1313,'ACCESS EXPORT'!$A:$AF,4,FALSE)," ",VLOOKUP(A1313,'ACCESS EXPORT'!$A:$AF,5,FALSE)," ",VLOOKUP(A1313,'ACCESS EXPORT'!$A:$AF,6,FALSE)," ",VLOOKUP(A1313,'ACCESS EXPORT'!$A:$AA,7,FALSE)," ",VLOOKUP(A1313,'ACCESS EXPORT'!$A:$AA,8,FALSE)))</f>
        <v>235 EAST PRINCETON ST SUITE 200 ORLANDO FL 32804</v>
      </c>
      <c r="G1313" s="4" t="str">
        <f>UPPER(VLOOKUP($A1313,'ACCESS EXPORT'!$A:$AF,9,FALSE))</f>
        <v>ORANGE</v>
      </c>
      <c r="H1313" s="4" t="str">
        <f>_xlfn.IFNA(VLOOKUP($B1313,'ACCESS EXPORT'!$B:$J,9,FALSE),"")</f>
        <v>GME</v>
      </c>
      <c r="I1313" s="3" t="str">
        <f>CONCATENATE("(P)",VLOOKUP($A1313,'ACCESS EXPORT'!$A:$AF,11,FALSE)," (F)",VLOOKUP($A1313,'ACCESS EXPORT'!$A:$AF,29,FALSE))</f>
        <v>(P)(407) 303-1444 (F)(407)303-1446</v>
      </c>
      <c r="J1313" s="4" t="str">
        <f>UPPER(VLOOKUP($A1313,'ACCESS EXPORT'!$A:$AF,12,FALSE))</f>
        <v>OB/GYN</v>
      </c>
      <c r="K1313" s="4" t="str">
        <f>UPPER(VLOOKUP($A1313,'ACCESS EXPORT'!$A:$AF,13,FALSE))</f>
        <v>DEBORAH HAYWOOD</v>
      </c>
      <c r="L1313" s="3" t="str">
        <f>IF(AND(VLOOKUP(A1313,'ACCESS EXPORT'!A:AE,1,0),'ACCESS EXPORT'!N1313=""),UPPER(CONCATENATE('ACCESS EXPORT'!AE1313)),IF(VLOOKUP(A1313,'ACCESS EXPORT'!A:AE,1,0),UPPER(CONCATENATE('ACCESS EXPORT'!N1313," "&amp;CHAR(10),'ACCESS EXPORT'!AE1313))))</f>
        <v>KATHRYN WILSON 
JAMES HARBOTTLE (AD)</v>
      </c>
      <c r="M1313" s="4" t="str">
        <f>UPPER(VLOOKUP($A1313,'ACCESS EXPORT'!$A:$O,15,FALSE))</f>
        <v>LEIDA SANTOS (PM)</v>
      </c>
      <c r="N1313" s="4" t="str">
        <f ca="1">IF(AND('ACCESS EXPORT'!X1313="",'ACCESS EXPORT'!Y1313=""),IF('ACCESS EXPORT'!V1313&lt;&gt;"",(IF(TODAY()-'ACCESS EXPORT'!V1313&gt;=-60,UPPER(CONCATENATE(VLOOKUP(B1313,'ACCESS EXPORT'!$B:$P,15,FALSE),""&amp;CHAR(10)&amp;"(SEP",TEXT('ACCESS EXPORT'!V1313," MM/DD/YYY)"))),IF(TODAY()-'ACCESS EXPORT'!V1313&lt;0,UPPER(VLOOKUP(B1313,'ACCESS EXPORT'!$B:$P,15,FALSE)),UPPER(VLOOKUP(B1313,'ACCESS EXPORT'!$B:$P,15,FALSE))))),IF('ACCESS EXPORT'!U1313="",UPPER(VLOOKUP(B1313,'ACCESS EXPORT'!$B:$P,15,FALSE)),IF(TODAY()-'ACCESS EXPORT'!U1313&lt;=30,CONCATENATE(UPPER(VLOOKUP(B1313,'ACCESS EXPORT'!$B:$P,15,FALSE)),""&amp;CHAR(10)&amp;"(NEW",TEXT('ACCESS EXPORT'!U1313," MM/DD/YYY)")),IF(AND(TODAY()-'ACCESS EXPORT'!U1313&gt;30,TODAY()&gt;0),UPPER(VLOOKUP(B1313,'ACCESS EXPORT'!$B:$P,15,FALSE)))))),IF('ACCESS EXPORT'!Y1313&lt;&gt;"",UPPER(CONCATENATE(UPPER(VLOOKUP(B1313,'ACCESS EXPORT'!$B:$P,15,FALSE)),""&amp;CHAR(10)&amp;"(Transfer Out",TEXT('ACCESS EXPORT'!Y1313," MM/DD/YYY)"))),IF('ACCESS EXPORT'!X1313&lt;&gt;"",UPPER(CONCATENATE(UPPER(VLOOKUP(B1313,'ACCESS EXPORT'!$B:$P,15,FALSE)),""&amp;CHAR(10)&amp;"(Transfer In",TEXT('ACCESS EXPORT'!X1313," MM/DD/YYY)"))))))</f>
        <v>BOONE, SCOTT</v>
      </c>
      <c r="O1313" s="4" t="str">
        <f>_xlfn.IFNA(VLOOKUP(B1313,'ACCESS EXPORT'!$B:$Q,16,FALSE),"")</f>
        <v>MD</v>
      </c>
      <c r="P1313" s="4" t="str">
        <f>_xlfn.IFNA(VLOOKUP(B1313,'ACCESS EXPORT'!B:W,22,FALSE),"-")</f>
        <v>1538191663</v>
      </c>
      <c r="Q1313" s="4" t="str">
        <f>_xlfn.IFNA(VLOOKUP(A1313,'ACCESS EXPORT'!$A:$AG,33,0),"-")</f>
        <v>Julie Morris</v>
      </c>
      <c r="R1313" s="4" t="str">
        <f>_xlfn.IFNA(VLOOKUP(A1313,'ACCESS EXPORT'!$A:$AH,34,0),"-")</f>
        <v>GME Hospital HR</v>
      </c>
      <c r="S1313" s="4" t="str">
        <f>_xlfn.IFNA(VLOOKUP(A1313,'ACCESS EXPORT'!$A:$AI,35,0),"-")</f>
        <v>Anna Bachtis</v>
      </c>
      <c r="T1313" s="4" t="str">
        <f>_xlfn.IFNA(VLOOKUP(A1313,'ACCESS EXPORT'!$A:$AJ,36,0),"-")</f>
        <v>Rebecca Richardson</v>
      </c>
      <c r="U1313" s="4" t="str">
        <f>_xlfn.IFNA(VLOOKUP(A1313,'ACCESS EXPORT'!$A:$AK,37,0),"-")</f>
        <v>Cerner</v>
      </c>
      <c r="V1313" s="4" t="str">
        <f>_xlfn.IFNA(VLOOKUP(A1313,'ACCESS EXPORT'!$A:$AL,38,0),"-")</f>
        <v>FHMG_LOCH HAVEN OB GYN</v>
      </c>
      <c r="W1313" s="4" t="str">
        <f>_xlfn.IFNA(VLOOKUP(A1313,'ACCESS EXPORT'!$A:$AM,39,0),"-")</f>
        <v/>
      </c>
      <c r="X1313" s="4" t="str">
        <f>_xlfn.IFNA(VLOOKUP(A1313,'ACCESS EXPORT'!$A:$AN,40,0),"-")</f>
        <v>Libia Villaquiran / Jenny Green</v>
      </c>
      <c r="Y1313" s="26" t="str">
        <f>_xlfn.IFNA(VLOOKUP(A1313,'ACCESS EXPORT'!A:AO,41,0),"")</f>
        <v>Andrea Brantley</v>
      </c>
      <c r="Z1313" s="26" t="str">
        <f>_xlfn.IFNA(VLOOKUP(A1313,'ACCESS EXPORT'!A:AP,42,0),"")</f>
        <v/>
      </c>
      <c r="AA1313" s="26" t="str">
        <f>_xlfn.IFNA(VLOOKUP(A1313,'ACCESS EXPORT'!A:AQ,43,0),"")</f>
        <v>Sara Channing</v>
      </c>
    </row>
    <row r="1314" spans="1:27" ht="93.75" x14ac:dyDescent="0.25">
      <c r="A1314" s="34">
        <v>363</v>
      </c>
      <c r="B1314">
        <v>2195</v>
      </c>
      <c r="C1314" s="7" t="str">
        <f ca="1">IFERROR(UPPER(IF(AND('ACCESS EXPORT'!AA1314="",'ACCESS EXPORT'!Z1314=""),VLOOKUP(A1314,'ACCESS EXPORT'!$A:$AF,32,FALSE),(IF('ACCESS EXPORT'!AA1314&lt;&gt;"",CONCATENATE(VLOOKUP(A1314,'ACCESS EXPORT'!$A:$AF,32,FALSE)," (Closed",TEXT('ACCESS EXPORT'!AA1314," MM/DD/YYY)")),IF(TODAY()&lt;(('ACCESS EXPORT'!Z1314)+30),CONCATENATE(VLOOKUP(A1314,'ACCESS EXPORT'!$A:$AF,32,FALSE)," (Opens",TEXT('ACCESS EXPORT'!Z1314," MM/DD/YYY)")),VLOOKUP(A1314,'ACCESS EXPORT'!$A:$AF,32,FALSE)))))),"-")</f>
        <v>ADVENTHEALTH MEDICAL GROUP OB GYN AT ORLANDO</v>
      </c>
      <c r="D1314" s="3" t="str">
        <f ca="1">IFERROR(UPPER(IF(AND('ACCESS EXPORT'!AA1314="",'ACCESS EXPORT'!Z1314=""),VLOOKUP(A1314,'ACCESS EXPORT'!$A:$AF,28,FALSE),(IF('ACCESS EXPORT'!AA1314&lt;&gt;"",CONCATENATE(VLOOKUP(A1314,'ACCESS EXPORT'!$A:$AF,28,FALSE)," (Closed",TEXT('ACCESS EXPORT'!AA1314," MM/DD/YYY)")),IF(TODAY()&lt;(('ACCESS EXPORT'!Z1314)+30),CONCATENATE(VLOOKUP(A1314,'ACCESS EXPORT'!$A:$AF,28,FALSE)," (Opens",TEXT('ACCESS EXPORT'!Z1314," MM/DD/YYY)")),VLOOKUP(A1314,'ACCESS EXPORT'!$A:$AF,28,FALSE)))))),"-")</f>
        <v>LOCH HAVEN OB-GYN GROUP PRINCETON</v>
      </c>
      <c r="E1314" s="3" t="str">
        <f>VLOOKUP($A1314,'ACCESS EXPORT'!$A:$AF,3,FALSE)</f>
        <v>9003</v>
      </c>
      <c r="F1314" s="3" t="str">
        <f>UPPER(CONCATENATE(VLOOKUP(A1314,'ACCESS EXPORT'!$A:$AF,4,FALSE)," ",VLOOKUP(A1314,'ACCESS EXPORT'!$A:$AF,5,FALSE)," ",VLOOKUP(A1314,'ACCESS EXPORT'!$A:$AF,6,FALSE)," ",VLOOKUP(A1314,'ACCESS EXPORT'!$A:$AA,7,FALSE)," ",VLOOKUP(A1314,'ACCESS EXPORT'!$A:$AA,8,FALSE)))</f>
        <v>235 EAST PRINCETON ST SUITE 200 ORLANDO FL 32804</v>
      </c>
      <c r="G1314" s="4" t="str">
        <f>UPPER(VLOOKUP($A1314,'ACCESS EXPORT'!$A:$AF,9,FALSE))</f>
        <v>ORANGE</v>
      </c>
      <c r="H1314" s="4" t="str">
        <f>_xlfn.IFNA(VLOOKUP($B1314,'ACCESS EXPORT'!$B:$J,9,FALSE),"")</f>
        <v>GME</v>
      </c>
      <c r="I1314" s="3" t="str">
        <f>CONCATENATE("(P)",VLOOKUP($A1314,'ACCESS EXPORT'!$A:$AF,11,FALSE)," (F)",VLOOKUP($A1314,'ACCESS EXPORT'!$A:$AF,29,FALSE))</f>
        <v>(P)(407) 303-1444 (F)(407)303-1446</v>
      </c>
      <c r="J1314" s="4" t="str">
        <f>UPPER(VLOOKUP($A1314,'ACCESS EXPORT'!$A:$AF,12,FALSE))</f>
        <v>OB/GYN</v>
      </c>
      <c r="K1314" s="4" t="str">
        <f>UPPER(VLOOKUP($A1314,'ACCESS EXPORT'!$A:$AF,13,FALSE))</f>
        <v>DEBORAH HAYWOOD</v>
      </c>
      <c r="L1314" s="3" t="str">
        <f>IF(AND(VLOOKUP(A1314,'ACCESS EXPORT'!A:AE,1,0),'ACCESS EXPORT'!N1314=""),UPPER(CONCATENATE('ACCESS EXPORT'!AE1314)),IF(VLOOKUP(A1314,'ACCESS EXPORT'!A:AE,1,0),UPPER(CONCATENATE('ACCESS EXPORT'!N1314," "&amp;CHAR(10),'ACCESS EXPORT'!AE1314))))</f>
        <v>KATHRYN WILSON 
JAMES HARBOTTLE (AD)</v>
      </c>
      <c r="M1314" s="4" t="str">
        <f>UPPER(VLOOKUP($A1314,'ACCESS EXPORT'!$A:$O,15,FALSE))</f>
        <v>LEIDA SANTOS (PM)</v>
      </c>
      <c r="N1314" s="4" t="str">
        <f ca="1">IF(AND('ACCESS EXPORT'!X1314="",'ACCESS EXPORT'!Y1314=""),IF('ACCESS EXPORT'!V1314&lt;&gt;"",(IF(TODAY()-'ACCESS EXPORT'!V1314&gt;=-60,UPPER(CONCATENATE(VLOOKUP(B1314,'ACCESS EXPORT'!$B:$P,15,FALSE),""&amp;CHAR(10)&amp;"(SEP",TEXT('ACCESS EXPORT'!V1314," MM/DD/YYY)"))),IF(TODAY()-'ACCESS EXPORT'!V1314&lt;0,UPPER(VLOOKUP(B1314,'ACCESS EXPORT'!$B:$P,15,FALSE)),UPPER(VLOOKUP(B1314,'ACCESS EXPORT'!$B:$P,15,FALSE))))),IF('ACCESS EXPORT'!U1314="",UPPER(VLOOKUP(B1314,'ACCESS EXPORT'!$B:$P,15,FALSE)),IF(TODAY()-'ACCESS EXPORT'!U1314&lt;=30,CONCATENATE(UPPER(VLOOKUP(B1314,'ACCESS EXPORT'!$B:$P,15,FALSE)),""&amp;CHAR(10)&amp;"(NEW",TEXT('ACCESS EXPORT'!U1314," MM/DD/YYY)")),IF(AND(TODAY()-'ACCESS EXPORT'!U1314&gt;30,TODAY()&gt;0),UPPER(VLOOKUP(B1314,'ACCESS EXPORT'!$B:$P,15,FALSE)))))),IF('ACCESS EXPORT'!Y1314&lt;&gt;"",UPPER(CONCATENATE(UPPER(VLOOKUP(B1314,'ACCESS EXPORT'!$B:$P,15,FALSE)),""&amp;CHAR(10)&amp;"(Transfer Out",TEXT('ACCESS EXPORT'!Y1314," MM/DD/YYY)"))),IF('ACCESS EXPORT'!X1314&lt;&gt;"",UPPER(CONCATENATE(UPPER(VLOOKUP(B1314,'ACCESS EXPORT'!$B:$P,15,FALSE)),""&amp;CHAR(10)&amp;"(Transfer In",TEXT('ACCESS EXPORT'!X1314," MM/DD/YYY)"))))))</f>
        <v>PATIL, GARGEY</v>
      </c>
      <c r="O1314" s="4" t="str">
        <f>_xlfn.IFNA(VLOOKUP(B1314,'ACCESS EXPORT'!$B:$Q,16,FALSE),"")</f>
        <v>MD</v>
      </c>
      <c r="P1314" s="4" t="str">
        <f>_xlfn.IFNA(VLOOKUP(B1314,'ACCESS EXPORT'!B:W,22,FALSE),"-")</f>
        <v>1457351595</v>
      </c>
      <c r="Q1314" s="4" t="str">
        <f>_xlfn.IFNA(VLOOKUP(A1314,'ACCESS EXPORT'!$A:$AG,33,0),"-")</f>
        <v>Julie Morris</v>
      </c>
      <c r="R1314" s="4" t="str">
        <f>_xlfn.IFNA(VLOOKUP(A1314,'ACCESS EXPORT'!$A:$AH,34,0),"-")</f>
        <v>GME Hospital HR</v>
      </c>
      <c r="S1314" s="4" t="str">
        <f>_xlfn.IFNA(VLOOKUP(A1314,'ACCESS EXPORT'!$A:$AI,35,0),"-")</f>
        <v>Anna Bachtis</v>
      </c>
      <c r="T1314" s="4" t="str">
        <f>_xlfn.IFNA(VLOOKUP(A1314,'ACCESS EXPORT'!$A:$AJ,36,0),"-")</f>
        <v>Rebecca Richardson</v>
      </c>
      <c r="U1314" s="4" t="str">
        <f>_xlfn.IFNA(VLOOKUP(A1314,'ACCESS EXPORT'!$A:$AK,37,0),"-")</f>
        <v>Cerner</v>
      </c>
      <c r="V1314" s="4" t="str">
        <f>_xlfn.IFNA(VLOOKUP(A1314,'ACCESS EXPORT'!$A:$AL,38,0),"-")</f>
        <v>FHMG_LOCH HAVEN OB GYN</v>
      </c>
      <c r="W1314" s="4" t="str">
        <f>_xlfn.IFNA(VLOOKUP(A1314,'ACCESS EXPORT'!$A:$AM,39,0),"-")</f>
        <v/>
      </c>
      <c r="X1314" s="4" t="str">
        <f>_xlfn.IFNA(VLOOKUP(A1314,'ACCESS EXPORT'!$A:$AN,40,0),"-")</f>
        <v>Libia Villaquiran / Jenny Green</v>
      </c>
      <c r="Y1314" s="26" t="str">
        <f>_xlfn.IFNA(VLOOKUP(A1314,'ACCESS EXPORT'!A:AO,41,0),"")</f>
        <v>Andrea Brantley</v>
      </c>
      <c r="Z1314" s="26" t="str">
        <f>_xlfn.IFNA(VLOOKUP(A1314,'ACCESS EXPORT'!A:AP,42,0),"")</f>
        <v/>
      </c>
      <c r="AA1314" s="26" t="str">
        <f>_xlfn.IFNA(VLOOKUP(A1314,'ACCESS EXPORT'!A:AQ,43,0),"")</f>
        <v>Sara Channing</v>
      </c>
    </row>
    <row r="1315" spans="1:27" ht="93.75" x14ac:dyDescent="0.25">
      <c r="A1315" s="34">
        <v>363</v>
      </c>
      <c r="B1315">
        <v>2223</v>
      </c>
      <c r="C1315" s="7" t="str">
        <f ca="1">IFERROR(UPPER(IF(AND('ACCESS EXPORT'!AA1315="",'ACCESS EXPORT'!Z1315=""),VLOOKUP(A1315,'ACCESS EXPORT'!$A:$AF,32,FALSE),(IF('ACCESS EXPORT'!AA1315&lt;&gt;"",CONCATENATE(VLOOKUP(A1315,'ACCESS EXPORT'!$A:$AF,32,FALSE)," (Closed",TEXT('ACCESS EXPORT'!AA1315," MM/DD/YYY)")),IF(TODAY()&lt;(('ACCESS EXPORT'!Z1315)+30),CONCATENATE(VLOOKUP(A1315,'ACCESS EXPORT'!$A:$AF,32,FALSE)," (Opens",TEXT('ACCESS EXPORT'!Z1315," MM/DD/YYY)")),VLOOKUP(A1315,'ACCESS EXPORT'!$A:$AF,32,FALSE)))))),"-")</f>
        <v>ADVENTHEALTH MEDICAL GROUP OB GYN AT ORLANDO</v>
      </c>
      <c r="D1315" s="3" t="str">
        <f ca="1">IFERROR(UPPER(IF(AND('ACCESS EXPORT'!AA1315="",'ACCESS EXPORT'!Z1315=""),VLOOKUP(A1315,'ACCESS EXPORT'!$A:$AF,28,FALSE),(IF('ACCESS EXPORT'!AA1315&lt;&gt;"",CONCATENATE(VLOOKUP(A1315,'ACCESS EXPORT'!$A:$AF,28,FALSE)," (Closed",TEXT('ACCESS EXPORT'!AA1315," MM/DD/YYY)")),IF(TODAY()&lt;(('ACCESS EXPORT'!Z1315)+30),CONCATENATE(VLOOKUP(A1315,'ACCESS EXPORT'!$A:$AF,28,FALSE)," (Opens",TEXT('ACCESS EXPORT'!Z1315," MM/DD/YYY)")),VLOOKUP(A1315,'ACCESS EXPORT'!$A:$AF,28,FALSE)))))),"-")</f>
        <v>LOCH HAVEN OB-GYN GROUP PRINCETON</v>
      </c>
      <c r="E1315" s="3" t="str">
        <f>VLOOKUP($A1315,'ACCESS EXPORT'!$A:$AF,3,FALSE)</f>
        <v>9003</v>
      </c>
      <c r="F1315" s="3" t="str">
        <f>UPPER(CONCATENATE(VLOOKUP(A1315,'ACCESS EXPORT'!$A:$AF,4,FALSE)," ",VLOOKUP(A1315,'ACCESS EXPORT'!$A:$AF,5,FALSE)," ",VLOOKUP(A1315,'ACCESS EXPORT'!$A:$AF,6,FALSE)," ",VLOOKUP(A1315,'ACCESS EXPORT'!$A:$AA,7,FALSE)," ",VLOOKUP(A1315,'ACCESS EXPORT'!$A:$AA,8,FALSE)))</f>
        <v>235 EAST PRINCETON ST SUITE 200 ORLANDO FL 32804</v>
      </c>
      <c r="G1315" s="4" t="str">
        <f>UPPER(VLOOKUP($A1315,'ACCESS EXPORT'!$A:$AF,9,FALSE))</f>
        <v>ORANGE</v>
      </c>
      <c r="H1315" s="4" t="str">
        <f>_xlfn.IFNA(VLOOKUP($B1315,'ACCESS EXPORT'!$B:$J,9,FALSE),"")</f>
        <v>Central</v>
      </c>
      <c r="I1315" s="3" t="str">
        <f>CONCATENATE("(P)",VLOOKUP($A1315,'ACCESS EXPORT'!$A:$AF,11,FALSE)," (F)",VLOOKUP($A1315,'ACCESS EXPORT'!$A:$AF,29,FALSE))</f>
        <v>(P)(407) 303-1444 (F)(407)303-1446</v>
      </c>
      <c r="J1315" s="4" t="str">
        <f>UPPER(VLOOKUP($A1315,'ACCESS EXPORT'!$A:$AF,12,FALSE))</f>
        <v>OB/GYN</v>
      </c>
      <c r="K1315" s="4" t="str">
        <f>UPPER(VLOOKUP($A1315,'ACCESS EXPORT'!$A:$AF,13,FALSE))</f>
        <v>DEBORAH HAYWOOD</v>
      </c>
      <c r="L1315" s="3" t="str">
        <f>IF(AND(VLOOKUP(A1315,'ACCESS EXPORT'!A:AE,1,0),'ACCESS EXPORT'!N1315=""),UPPER(CONCATENATE('ACCESS EXPORT'!AE1315)),IF(VLOOKUP(A1315,'ACCESS EXPORT'!A:AE,1,0),UPPER(CONCATENATE('ACCESS EXPORT'!N1315," "&amp;CHAR(10),'ACCESS EXPORT'!AE1315))))</f>
        <v>KATHRYN WILSON 
JAMES HARBOTTLE (AD)</v>
      </c>
      <c r="M1315" s="4" t="str">
        <f>UPPER(VLOOKUP($A1315,'ACCESS EXPORT'!$A:$O,15,FALSE))</f>
        <v>LEIDA SANTOS (PM)</v>
      </c>
      <c r="N1315" s="4" t="str">
        <f ca="1">IF(AND('ACCESS EXPORT'!X1315="",'ACCESS EXPORT'!Y1315=""),IF('ACCESS EXPORT'!V1315&lt;&gt;"",(IF(TODAY()-'ACCESS EXPORT'!V1315&gt;=-60,UPPER(CONCATENATE(VLOOKUP(B1315,'ACCESS EXPORT'!$B:$P,15,FALSE),""&amp;CHAR(10)&amp;"(SEP",TEXT('ACCESS EXPORT'!V1315," MM/DD/YYY)"))),IF(TODAY()-'ACCESS EXPORT'!V1315&lt;0,UPPER(VLOOKUP(B1315,'ACCESS EXPORT'!$B:$P,15,FALSE)),UPPER(VLOOKUP(B1315,'ACCESS EXPORT'!$B:$P,15,FALSE))))),IF('ACCESS EXPORT'!U1315="",UPPER(VLOOKUP(B1315,'ACCESS EXPORT'!$B:$P,15,FALSE)),IF(TODAY()-'ACCESS EXPORT'!U1315&lt;=30,CONCATENATE(UPPER(VLOOKUP(B1315,'ACCESS EXPORT'!$B:$P,15,FALSE)),""&amp;CHAR(10)&amp;"(NEW",TEXT('ACCESS EXPORT'!U1315," MM/DD/YYY)")),IF(AND(TODAY()-'ACCESS EXPORT'!U1315&gt;30,TODAY()&gt;0),UPPER(VLOOKUP(B1315,'ACCESS EXPORT'!$B:$P,15,FALSE)))))),IF('ACCESS EXPORT'!Y1315&lt;&gt;"",UPPER(CONCATENATE(UPPER(VLOOKUP(B1315,'ACCESS EXPORT'!$B:$P,15,FALSE)),""&amp;CHAR(10)&amp;"(Transfer Out",TEXT('ACCESS EXPORT'!Y1315," MM/DD/YYY)"))),IF('ACCESS EXPORT'!X1315&lt;&gt;"",UPPER(CONCATENATE(UPPER(VLOOKUP(B1315,'ACCESS EXPORT'!$B:$P,15,FALSE)),""&amp;CHAR(10)&amp;"(Transfer In",TEXT('ACCESS EXPORT'!X1315," MM/DD/YYY)"))))))</f>
        <v>KAUFMANN, KIMBERLY</v>
      </c>
      <c r="O1315" s="4" t="str">
        <f>_xlfn.IFNA(VLOOKUP(B1315,'ACCESS EXPORT'!$B:$Q,16,FALSE),"")</f>
        <v>CNM</v>
      </c>
      <c r="P1315" s="4" t="str">
        <f>_xlfn.IFNA(VLOOKUP(B1315,'ACCESS EXPORT'!B:W,22,FALSE),"-")</f>
        <v>1235387606</v>
      </c>
      <c r="Q1315" s="4" t="str">
        <f>_xlfn.IFNA(VLOOKUP(A1315,'ACCESS EXPORT'!$A:$AG,33,0),"-")</f>
        <v>Julie Morris</v>
      </c>
      <c r="R1315" s="4" t="str">
        <f>_xlfn.IFNA(VLOOKUP(A1315,'ACCESS EXPORT'!$A:$AH,34,0),"-")</f>
        <v>GME Hospital HR</v>
      </c>
      <c r="S1315" s="4" t="str">
        <f>_xlfn.IFNA(VLOOKUP(A1315,'ACCESS EXPORT'!$A:$AI,35,0),"-")</f>
        <v>Anna Bachtis</v>
      </c>
      <c r="T1315" s="4" t="str">
        <f>_xlfn.IFNA(VLOOKUP(A1315,'ACCESS EXPORT'!$A:$AJ,36,0),"-")</f>
        <v>Rebecca Richardson</v>
      </c>
      <c r="U1315" s="4" t="str">
        <f>_xlfn.IFNA(VLOOKUP(A1315,'ACCESS EXPORT'!$A:$AK,37,0),"-")</f>
        <v>Cerner</v>
      </c>
      <c r="V1315" s="4" t="str">
        <f>_xlfn.IFNA(VLOOKUP(A1315,'ACCESS EXPORT'!$A:$AL,38,0),"-")</f>
        <v>FHMG_LOCH HAVEN OB GYN</v>
      </c>
      <c r="W1315" s="4" t="str">
        <f>_xlfn.IFNA(VLOOKUP(A1315,'ACCESS EXPORT'!$A:$AM,39,0),"-")</f>
        <v/>
      </c>
      <c r="X1315" s="4" t="str">
        <f>_xlfn.IFNA(VLOOKUP(A1315,'ACCESS EXPORT'!$A:$AN,40,0),"-")</f>
        <v>Libia Villaquiran / Jenny Green</v>
      </c>
      <c r="Y1315" s="26" t="str">
        <f>_xlfn.IFNA(VLOOKUP(A1315,'ACCESS EXPORT'!A:AO,41,0),"")</f>
        <v>Andrea Brantley</v>
      </c>
      <c r="Z1315" s="26" t="str">
        <f>_xlfn.IFNA(VLOOKUP(A1315,'ACCESS EXPORT'!A:AP,42,0),"")</f>
        <v/>
      </c>
      <c r="AA1315" s="26" t="str">
        <f>_xlfn.IFNA(VLOOKUP(A1315,'ACCESS EXPORT'!A:AQ,43,0),"")</f>
        <v>Sara Channing</v>
      </c>
    </row>
    <row r="1316" spans="1:27" ht="93.75" x14ac:dyDescent="0.25">
      <c r="A1316" s="34">
        <v>363</v>
      </c>
      <c r="B1316">
        <v>2194</v>
      </c>
      <c r="C1316" s="7" t="str">
        <f ca="1">IFERROR(UPPER(IF(AND('ACCESS EXPORT'!AA1316="",'ACCESS EXPORT'!Z1316=""),VLOOKUP(A1316,'ACCESS EXPORT'!$A:$AF,32,FALSE),(IF('ACCESS EXPORT'!AA1316&lt;&gt;"",CONCATENATE(VLOOKUP(A1316,'ACCESS EXPORT'!$A:$AF,32,FALSE)," (Closed",TEXT('ACCESS EXPORT'!AA1316," MM/DD/YYY)")),IF(TODAY()&lt;(('ACCESS EXPORT'!Z1316)+30),CONCATENATE(VLOOKUP(A1316,'ACCESS EXPORT'!$A:$AF,32,FALSE)," (Opens",TEXT('ACCESS EXPORT'!Z1316," MM/DD/YYY)")),VLOOKUP(A1316,'ACCESS EXPORT'!$A:$AF,32,FALSE)))))),"-")</f>
        <v>ADVENTHEALTH MEDICAL GROUP OB GYN AT ORLANDO</v>
      </c>
      <c r="D1316" s="3" t="str">
        <f ca="1">IFERROR(UPPER(IF(AND('ACCESS EXPORT'!AA1316="",'ACCESS EXPORT'!Z1316=""),VLOOKUP(A1316,'ACCESS EXPORT'!$A:$AF,28,FALSE),(IF('ACCESS EXPORT'!AA1316&lt;&gt;"",CONCATENATE(VLOOKUP(A1316,'ACCESS EXPORT'!$A:$AF,28,FALSE)," (Closed",TEXT('ACCESS EXPORT'!AA1316," MM/DD/YYY)")),IF(TODAY()&lt;(('ACCESS EXPORT'!Z1316)+30),CONCATENATE(VLOOKUP(A1316,'ACCESS EXPORT'!$A:$AF,28,FALSE)," (Opens",TEXT('ACCESS EXPORT'!Z1316," MM/DD/YYY)")),VLOOKUP(A1316,'ACCESS EXPORT'!$A:$AF,28,FALSE)))))),"-")</f>
        <v>LOCH HAVEN OB-GYN GROUP PRINCETON</v>
      </c>
      <c r="E1316" s="3" t="str">
        <f>VLOOKUP($A1316,'ACCESS EXPORT'!$A:$AF,3,FALSE)</f>
        <v>9003</v>
      </c>
      <c r="F1316" s="3" t="str">
        <f>UPPER(CONCATENATE(VLOOKUP(A1316,'ACCESS EXPORT'!$A:$AF,4,FALSE)," ",VLOOKUP(A1316,'ACCESS EXPORT'!$A:$AF,5,FALSE)," ",VLOOKUP(A1316,'ACCESS EXPORT'!$A:$AF,6,FALSE)," ",VLOOKUP(A1316,'ACCESS EXPORT'!$A:$AA,7,FALSE)," ",VLOOKUP(A1316,'ACCESS EXPORT'!$A:$AA,8,FALSE)))</f>
        <v>235 EAST PRINCETON ST SUITE 200 ORLANDO FL 32804</v>
      </c>
      <c r="G1316" s="4" t="str">
        <f>UPPER(VLOOKUP($A1316,'ACCESS EXPORT'!$A:$AF,9,FALSE))</f>
        <v>ORANGE</v>
      </c>
      <c r="H1316" s="4" t="str">
        <f>_xlfn.IFNA(VLOOKUP($B1316,'ACCESS EXPORT'!$B:$J,9,FALSE),"")</f>
        <v>GME</v>
      </c>
      <c r="I1316" s="3" t="str">
        <f>CONCATENATE("(P)",VLOOKUP($A1316,'ACCESS EXPORT'!$A:$AF,11,FALSE)," (F)",VLOOKUP($A1316,'ACCESS EXPORT'!$A:$AF,29,FALSE))</f>
        <v>(P)(407) 303-1444 (F)(407)303-1446</v>
      </c>
      <c r="J1316" s="4" t="str">
        <f>UPPER(VLOOKUP($A1316,'ACCESS EXPORT'!$A:$AF,12,FALSE))</f>
        <v>OB/GYN</v>
      </c>
      <c r="K1316" s="4" t="str">
        <f>UPPER(VLOOKUP($A1316,'ACCESS EXPORT'!$A:$AF,13,FALSE))</f>
        <v>DEBORAH HAYWOOD</v>
      </c>
      <c r="L1316" s="3" t="str">
        <f>IF(AND(VLOOKUP(A1316,'ACCESS EXPORT'!A:AE,1,0),'ACCESS EXPORT'!N1316=""),UPPER(CONCATENATE('ACCESS EXPORT'!AE1316)),IF(VLOOKUP(A1316,'ACCESS EXPORT'!A:AE,1,0),UPPER(CONCATENATE('ACCESS EXPORT'!N1316," "&amp;CHAR(10),'ACCESS EXPORT'!AE1316))))</f>
        <v>KATHRYN WILSON 
JAMES HARBOTTLE (AD)</v>
      </c>
      <c r="M1316" s="4" t="str">
        <f>UPPER(VLOOKUP($A1316,'ACCESS EXPORT'!$A:$O,15,FALSE))</f>
        <v>LEIDA SANTOS (PM)</v>
      </c>
      <c r="N1316" s="4" t="str">
        <f ca="1">IF(AND('ACCESS EXPORT'!X1316="",'ACCESS EXPORT'!Y1316=""),IF('ACCESS EXPORT'!V1316&lt;&gt;"",(IF(TODAY()-'ACCESS EXPORT'!V1316&gt;=-60,UPPER(CONCATENATE(VLOOKUP(B1316,'ACCESS EXPORT'!$B:$P,15,FALSE),""&amp;CHAR(10)&amp;"(SEP",TEXT('ACCESS EXPORT'!V1316," MM/DD/YYY)"))),IF(TODAY()-'ACCESS EXPORT'!V1316&lt;0,UPPER(VLOOKUP(B1316,'ACCESS EXPORT'!$B:$P,15,FALSE)),UPPER(VLOOKUP(B1316,'ACCESS EXPORT'!$B:$P,15,FALSE))))),IF('ACCESS EXPORT'!U1316="",UPPER(VLOOKUP(B1316,'ACCESS EXPORT'!$B:$P,15,FALSE)),IF(TODAY()-'ACCESS EXPORT'!U1316&lt;=30,CONCATENATE(UPPER(VLOOKUP(B1316,'ACCESS EXPORT'!$B:$P,15,FALSE)),""&amp;CHAR(10)&amp;"(NEW",TEXT('ACCESS EXPORT'!U1316," MM/DD/YYY)")),IF(AND(TODAY()-'ACCESS EXPORT'!U1316&gt;30,TODAY()&gt;0),UPPER(VLOOKUP(B1316,'ACCESS EXPORT'!$B:$P,15,FALSE)))))),IF('ACCESS EXPORT'!Y1316&lt;&gt;"",UPPER(CONCATENATE(UPPER(VLOOKUP(B1316,'ACCESS EXPORT'!$B:$P,15,FALSE)),""&amp;CHAR(10)&amp;"(Transfer Out",TEXT('ACCESS EXPORT'!Y1316," MM/DD/YYY)"))),IF('ACCESS EXPORT'!X1316&lt;&gt;"",UPPER(CONCATENATE(UPPER(VLOOKUP(B1316,'ACCESS EXPORT'!$B:$P,15,FALSE)),""&amp;CHAR(10)&amp;"(Transfer In",TEXT('ACCESS EXPORT'!X1316," MM/DD/YYY)"))))))</f>
        <v>HILL, D. ASHLEY</v>
      </c>
      <c r="O1316" s="4" t="str">
        <f>_xlfn.IFNA(VLOOKUP(B1316,'ACCESS EXPORT'!$B:$Q,16,FALSE),"")</f>
        <v>MD</v>
      </c>
      <c r="P1316" s="4" t="str">
        <f>_xlfn.IFNA(VLOOKUP(B1316,'ACCESS EXPORT'!B:W,22,FALSE),"-")</f>
        <v>1336164326</v>
      </c>
      <c r="Q1316" s="4" t="str">
        <f>_xlfn.IFNA(VLOOKUP(A1316,'ACCESS EXPORT'!$A:$AG,33,0),"-")</f>
        <v>Julie Morris</v>
      </c>
      <c r="R1316" s="4" t="str">
        <f>_xlfn.IFNA(VLOOKUP(A1316,'ACCESS EXPORT'!$A:$AH,34,0),"-")</f>
        <v>GME Hospital HR</v>
      </c>
      <c r="S1316" s="4" t="str">
        <f>_xlfn.IFNA(VLOOKUP(A1316,'ACCESS EXPORT'!$A:$AI,35,0),"-")</f>
        <v>Anna Bachtis</v>
      </c>
      <c r="T1316" s="4" t="str">
        <f>_xlfn.IFNA(VLOOKUP(A1316,'ACCESS EXPORT'!$A:$AJ,36,0),"-")</f>
        <v>Rebecca Richardson</v>
      </c>
      <c r="U1316" s="4" t="str">
        <f>_xlfn.IFNA(VLOOKUP(A1316,'ACCESS EXPORT'!$A:$AK,37,0),"-")</f>
        <v>Cerner</v>
      </c>
      <c r="V1316" s="4" t="str">
        <f>_xlfn.IFNA(VLOOKUP(A1316,'ACCESS EXPORT'!$A:$AL,38,0),"-")</f>
        <v>FHMG_LOCH HAVEN OB GYN</v>
      </c>
      <c r="W1316" s="4" t="str">
        <f>_xlfn.IFNA(VLOOKUP(A1316,'ACCESS EXPORT'!$A:$AM,39,0),"-")</f>
        <v/>
      </c>
      <c r="X1316" s="4" t="str">
        <f>_xlfn.IFNA(VLOOKUP(A1316,'ACCESS EXPORT'!$A:$AN,40,0),"-")</f>
        <v>Libia Villaquiran / Jenny Green</v>
      </c>
      <c r="Y1316" s="26" t="str">
        <f>_xlfn.IFNA(VLOOKUP(A1316,'ACCESS EXPORT'!A:AO,41,0),"")</f>
        <v>Andrea Brantley</v>
      </c>
      <c r="Z1316" s="26" t="str">
        <f>_xlfn.IFNA(VLOOKUP(A1316,'ACCESS EXPORT'!A:AP,42,0),"")</f>
        <v/>
      </c>
      <c r="AA1316" s="26" t="str">
        <f>_xlfn.IFNA(VLOOKUP(A1316,'ACCESS EXPORT'!A:AQ,43,0),"")</f>
        <v>Sara Channing</v>
      </c>
    </row>
    <row r="1317" spans="1:27" ht="93.75" x14ac:dyDescent="0.25">
      <c r="A1317" s="34">
        <v>363</v>
      </c>
      <c r="B1317">
        <v>2096</v>
      </c>
      <c r="C1317" s="7" t="str">
        <f ca="1">IFERROR(UPPER(IF(AND('ACCESS EXPORT'!AA1317="",'ACCESS EXPORT'!Z1317=""),VLOOKUP(A1317,'ACCESS EXPORT'!$A:$AF,32,FALSE),(IF('ACCESS EXPORT'!AA1317&lt;&gt;"",CONCATENATE(VLOOKUP(A1317,'ACCESS EXPORT'!$A:$AF,32,FALSE)," (Closed",TEXT('ACCESS EXPORT'!AA1317," MM/DD/YYY)")),IF(TODAY()&lt;(('ACCESS EXPORT'!Z1317)+30),CONCATENATE(VLOOKUP(A1317,'ACCESS EXPORT'!$A:$AF,32,FALSE)," (Opens",TEXT('ACCESS EXPORT'!Z1317," MM/DD/YYY)")),VLOOKUP(A1317,'ACCESS EXPORT'!$A:$AF,32,FALSE)))))),"-")</f>
        <v>ADVENTHEALTH MEDICAL GROUP OB GYN AT ORLANDO</v>
      </c>
      <c r="D1317" s="3" t="str">
        <f ca="1">IFERROR(UPPER(IF(AND('ACCESS EXPORT'!AA1317="",'ACCESS EXPORT'!Z1317=""),VLOOKUP(A1317,'ACCESS EXPORT'!$A:$AF,28,FALSE),(IF('ACCESS EXPORT'!AA1317&lt;&gt;"",CONCATENATE(VLOOKUP(A1317,'ACCESS EXPORT'!$A:$AF,28,FALSE)," (Closed",TEXT('ACCESS EXPORT'!AA1317," MM/DD/YYY)")),IF(TODAY()&lt;(('ACCESS EXPORT'!Z1317)+30),CONCATENATE(VLOOKUP(A1317,'ACCESS EXPORT'!$A:$AF,28,FALSE)," (Opens",TEXT('ACCESS EXPORT'!Z1317," MM/DD/YYY)")),VLOOKUP(A1317,'ACCESS EXPORT'!$A:$AF,28,FALSE)))))),"-")</f>
        <v>LOCH HAVEN OB-GYN GROUP PRINCETON</v>
      </c>
      <c r="E1317" s="3" t="str">
        <f>VLOOKUP($A1317,'ACCESS EXPORT'!$A:$AF,3,FALSE)</f>
        <v>9003</v>
      </c>
      <c r="F1317" s="3" t="str">
        <f>UPPER(CONCATENATE(VLOOKUP(A1317,'ACCESS EXPORT'!$A:$AF,4,FALSE)," ",VLOOKUP(A1317,'ACCESS EXPORT'!$A:$AF,5,FALSE)," ",VLOOKUP(A1317,'ACCESS EXPORT'!$A:$AF,6,FALSE)," ",VLOOKUP(A1317,'ACCESS EXPORT'!$A:$AA,7,FALSE)," ",VLOOKUP(A1317,'ACCESS EXPORT'!$A:$AA,8,FALSE)))</f>
        <v>235 EAST PRINCETON ST SUITE 200 ORLANDO FL 32804</v>
      </c>
      <c r="G1317" s="4" t="str">
        <f>UPPER(VLOOKUP($A1317,'ACCESS EXPORT'!$A:$AF,9,FALSE))</f>
        <v>ORANGE</v>
      </c>
      <c r="H1317" s="4" t="str">
        <f>_xlfn.IFNA(VLOOKUP($B1317,'ACCESS EXPORT'!$B:$J,9,FALSE),"")</f>
        <v>GME</v>
      </c>
      <c r="I1317" s="3" t="str">
        <f>CONCATENATE("(P)",VLOOKUP($A1317,'ACCESS EXPORT'!$A:$AF,11,FALSE)," (F)",VLOOKUP($A1317,'ACCESS EXPORT'!$A:$AF,29,FALSE))</f>
        <v>(P)(407) 303-1444 (F)(407)303-1446</v>
      </c>
      <c r="J1317" s="4" t="str">
        <f>UPPER(VLOOKUP($A1317,'ACCESS EXPORT'!$A:$AF,12,FALSE))</f>
        <v>OB/GYN</v>
      </c>
      <c r="K1317" s="4" t="str">
        <f>UPPER(VLOOKUP($A1317,'ACCESS EXPORT'!$A:$AF,13,FALSE))</f>
        <v>DEBORAH HAYWOOD</v>
      </c>
      <c r="L1317" s="3" t="str">
        <f>IF(AND(VLOOKUP(A1317,'ACCESS EXPORT'!A:AE,1,0),'ACCESS EXPORT'!N1317=""),UPPER(CONCATENATE('ACCESS EXPORT'!AE1317)),IF(VLOOKUP(A1317,'ACCESS EXPORT'!A:AE,1,0),UPPER(CONCATENATE('ACCESS EXPORT'!N1317," "&amp;CHAR(10),'ACCESS EXPORT'!AE1317))))</f>
        <v>KATHRYN WILSON 
JAMES HARBOTTLE (AD)</v>
      </c>
      <c r="M1317" s="4" t="str">
        <f>UPPER(VLOOKUP($A1317,'ACCESS EXPORT'!$A:$O,15,FALSE))</f>
        <v>LEIDA SANTOS (PM)</v>
      </c>
      <c r="N1317" s="4" t="str">
        <f ca="1">IF(AND('ACCESS EXPORT'!X1317="",'ACCESS EXPORT'!Y1317=""),IF('ACCESS EXPORT'!V1317&lt;&gt;"",(IF(TODAY()-'ACCESS EXPORT'!V1317&gt;=-60,UPPER(CONCATENATE(VLOOKUP(B1317,'ACCESS EXPORT'!$B:$P,15,FALSE),""&amp;CHAR(10)&amp;"(SEP",TEXT('ACCESS EXPORT'!V1317," MM/DD/YYY)"))),IF(TODAY()-'ACCESS EXPORT'!V1317&lt;0,UPPER(VLOOKUP(B1317,'ACCESS EXPORT'!$B:$P,15,FALSE)),UPPER(VLOOKUP(B1317,'ACCESS EXPORT'!$B:$P,15,FALSE))))),IF('ACCESS EXPORT'!U1317="",UPPER(VLOOKUP(B1317,'ACCESS EXPORT'!$B:$P,15,FALSE)),IF(TODAY()-'ACCESS EXPORT'!U1317&lt;=30,CONCATENATE(UPPER(VLOOKUP(B1317,'ACCESS EXPORT'!$B:$P,15,FALSE)),""&amp;CHAR(10)&amp;"(NEW",TEXT('ACCESS EXPORT'!U1317," MM/DD/YYY)")),IF(AND(TODAY()-'ACCESS EXPORT'!U1317&gt;30,TODAY()&gt;0),UPPER(VLOOKUP(B1317,'ACCESS EXPORT'!$B:$P,15,FALSE)))))),IF('ACCESS EXPORT'!Y1317&lt;&gt;"",UPPER(CONCATENATE(UPPER(VLOOKUP(B1317,'ACCESS EXPORT'!$B:$P,15,FALSE)),""&amp;CHAR(10)&amp;"(Transfer Out",TEXT('ACCESS EXPORT'!Y1317," MM/DD/YYY)"))),IF('ACCESS EXPORT'!X1317&lt;&gt;"",UPPER(CONCATENATE(UPPER(VLOOKUP(B1317,'ACCESS EXPORT'!$B:$P,15,FALSE)),""&amp;CHAR(10)&amp;"(Transfer In",TEXT('ACCESS EXPORT'!X1317," MM/DD/YYY)"))))))</f>
        <v>JOHNSON, JILL</v>
      </c>
      <c r="O1317" s="4" t="str">
        <f>_xlfn.IFNA(VLOOKUP(B1317,'ACCESS EXPORT'!$B:$Q,16,FALSE),"")</f>
        <v>DO</v>
      </c>
      <c r="P1317" s="4" t="str">
        <f>_xlfn.IFNA(VLOOKUP(B1317,'ACCESS EXPORT'!B:W,22,FALSE),"-")</f>
        <v>1508121948</v>
      </c>
      <c r="Q1317" s="4" t="str">
        <f>_xlfn.IFNA(VLOOKUP(A1317,'ACCESS EXPORT'!$A:$AG,33,0),"-")</f>
        <v>Julie Morris</v>
      </c>
      <c r="R1317" s="4" t="str">
        <f>_xlfn.IFNA(VLOOKUP(A1317,'ACCESS EXPORT'!$A:$AH,34,0),"-")</f>
        <v>GME Hospital HR</v>
      </c>
      <c r="S1317" s="4" t="str">
        <f>_xlfn.IFNA(VLOOKUP(A1317,'ACCESS EXPORT'!$A:$AI,35,0),"-")</f>
        <v>Anna Bachtis</v>
      </c>
      <c r="T1317" s="4" t="str">
        <f>_xlfn.IFNA(VLOOKUP(A1317,'ACCESS EXPORT'!$A:$AJ,36,0),"-")</f>
        <v>Rebecca Richardson</v>
      </c>
      <c r="U1317" s="4" t="str">
        <f>_xlfn.IFNA(VLOOKUP(A1317,'ACCESS EXPORT'!$A:$AK,37,0),"-")</f>
        <v>Cerner</v>
      </c>
      <c r="V1317" s="4" t="str">
        <f>_xlfn.IFNA(VLOOKUP(A1317,'ACCESS EXPORT'!$A:$AL,38,0),"-")</f>
        <v>FHMG_LOCH HAVEN OB GYN</v>
      </c>
      <c r="W1317" s="4" t="str">
        <f>_xlfn.IFNA(VLOOKUP(A1317,'ACCESS EXPORT'!$A:$AM,39,0),"-")</f>
        <v/>
      </c>
      <c r="X1317" s="4" t="str">
        <f>_xlfn.IFNA(VLOOKUP(A1317,'ACCESS EXPORT'!$A:$AN,40,0),"-")</f>
        <v>Libia Villaquiran / Jenny Green</v>
      </c>
      <c r="Y1317" s="26" t="str">
        <f>_xlfn.IFNA(VLOOKUP(A1317,'ACCESS EXPORT'!A:AO,41,0),"")</f>
        <v>Andrea Brantley</v>
      </c>
      <c r="Z1317" s="26" t="str">
        <f>_xlfn.IFNA(VLOOKUP(A1317,'ACCESS EXPORT'!A:AP,42,0),"")</f>
        <v/>
      </c>
      <c r="AA1317" s="26" t="str">
        <f>_xlfn.IFNA(VLOOKUP(A1317,'ACCESS EXPORT'!A:AQ,43,0),"")</f>
        <v>Sara Channing</v>
      </c>
    </row>
    <row r="1318" spans="1:27" ht="93.75" x14ac:dyDescent="0.25">
      <c r="A1318" s="34">
        <v>363</v>
      </c>
      <c r="B1318">
        <v>2092</v>
      </c>
      <c r="C1318" s="7" t="str">
        <f ca="1">IFERROR(UPPER(IF(AND('ACCESS EXPORT'!AA1318="",'ACCESS EXPORT'!Z1318=""),VLOOKUP(A1318,'ACCESS EXPORT'!$A:$AF,32,FALSE),(IF('ACCESS EXPORT'!AA1318&lt;&gt;"",CONCATENATE(VLOOKUP(A1318,'ACCESS EXPORT'!$A:$AF,32,FALSE)," (Closed",TEXT('ACCESS EXPORT'!AA1318," MM/DD/YYY)")),IF(TODAY()&lt;(('ACCESS EXPORT'!Z1318)+30),CONCATENATE(VLOOKUP(A1318,'ACCESS EXPORT'!$A:$AF,32,FALSE)," (Opens",TEXT('ACCESS EXPORT'!Z1318," MM/DD/YYY)")),VLOOKUP(A1318,'ACCESS EXPORT'!$A:$AF,32,FALSE)))))),"-")</f>
        <v>ADVENTHEALTH MEDICAL GROUP OB GYN AT ORLANDO</v>
      </c>
      <c r="D1318" s="3" t="str">
        <f ca="1">IFERROR(UPPER(IF(AND('ACCESS EXPORT'!AA1318="",'ACCESS EXPORT'!Z1318=""),VLOOKUP(A1318,'ACCESS EXPORT'!$A:$AF,28,FALSE),(IF('ACCESS EXPORT'!AA1318&lt;&gt;"",CONCATENATE(VLOOKUP(A1318,'ACCESS EXPORT'!$A:$AF,28,FALSE)," (Closed",TEXT('ACCESS EXPORT'!AA1318," MM/DD/YYY)")),IF(TODAY()&lt;(('ACCESS EXPORT'!Z1318)+30),CONCATENATE(VLOOKUP(A1318,'ACCESS EXPORT'!$A:$AF,28,FALSE)," (Opens",TEXT('ACCESS EXPORT'!Z1318," MM/DD/YYY)")),VLOOKUP(A1318,'ACCESS EXPORT'!$A:$AF,28,FALSE)))))),"-")</f>
        <v>LOCH HAVEN OB-GYN GROUP PRINCETON</v>
      </c>
      <c r="E1318" s="3" t="str">
        <f>VLOOKUP($A1318,'ACCESS EXPORT'!$A:$AF,3,FALSE)</f>
        <v>9003</v>
      </c>
      <c r="F1318" s="3" t="str">
        <f>UPPER(CONCATENATE(VLOOKUP(A1318,'ACCESS EXPORT'!$A:$AF,4,FALSE)," ",VLOOKUP(A1318,'ACCESS EXPORT'!$A:$AF,5,FALSE)," ",VLOOKUP(A1318,'ACCESS EXPORT'!$A:$AF,6,FALSE)," ",VLOOKUP(A1318,'ACCESS EXPORT'!$A:$AA,7,FALSE)," ",VLOOKUP(A1318,'ACCESS EXPORT'!$A:$AA,8,FALSE)))</f>
        <v>235 EAST PRINCETON ST SUITE 200 ORLANDO FL 32804</v>
      </c>
      <c r="G1318" s="4" t="str">
        <f>UPPER(VLOOKUP($A1318,'ACCESS EXPORT'!$A:$AF,9,FALSE))</f>
        <v>ORANGE</v>
      </c>
      <c r="H1318" s="4" t="str">
        <f>_xlfn.IFNA(VLOOKUP($B1318,'ACCESS EXPORT'!$B:$J,9,FALSE),"")</f>
        <v>GME</v>
      </c>
      <c r="I1318" s="3" t="str">
        <f>CONCATENATE("(P)",VLOOKUP($A1318,'ACCESS EXPORT'!$A:$AF,11,FALSE)," (F)",VLOOKUP($A1318,'ACCESS EXPORT'!$A:$AF,29,FALSE))</f>
        <v>(P)(407) 303-1444 (F)(407)303-1446</v>
      </c>
      <c r="J1318" s="4" t="str">
        <f>UPPER(VLOOKUP($A1318,'ACCESS EXPORT'!$A:$AF,12,FALSE))</f>
        <v>OB/GYN</v>
      </c>
      <c r="K1318" s="4" t="str">
        <f>UPPER(VLOOKUP($A1318,'ACCESS EXPORT'!$A:$AF,13,FALSE))</f>
        <v>DEBORAH HAYWOOD</v>
      </c>
      <c r="L1318" s="3" t="str">
        <f>IF(AND(VLOOKUP(A1318,'ACCESS EXPORT'!A:AE,1,0),'ACCESS EXPORT'!N1318=""),UPPER(CONCATENATE('ACCESS EXPORT'!AE1318)),IF(VLOOKUP(A1318,'ACCESS EXPORT'!A:AE,1,0),UPPER(CONCATENATE('ACCESS EXPORT'!N1318," "&amp;CHAR(10),'ACCESS EXPORT'!AE1318))))</f>
        <v>KATHRYN WILSON 
JAMES HARBOTTLE (AD)</v>
      </c>
      <c r="M1318" s="4" t="str">
        <f>UPPER(VLOOKUP($A1318,'ACCESS EXPORT'!$A:$O,15,FALSE))</f>
        <v>LEIDA SANTOS (PM)</v>
      </c>
      <c r="N1318" s="4" t="str">
        <f ca="1">IF(AND('ACCESS EXPORT'!X1318="",'ACCESS EXPORT'!Y1318=""),IF('ACCESS EXPORT'!V1318&lt;&gt;"",(IF(TODAY()-'ACCESS EXPORT'!V1318&gt;=-60,UPPER(CONCATENATE(VLOOKUP(B1318,'ACCESS EXPORT'!$B:$P,15,FALSE),""&amp;CHAR(10)&amp;"(SEP",TEXT('ACCESS EXPORT'!V1318," MM/DD/YYY)"))),IF(TODAY()-'ACCESS EXPORT'!V1318&lt;0,UPPER(VLOOKUP(B1318,'ACCESS EXPORT'!$B:$P,15,FALSE)),UPPER(VLOOKUP(B1318,'ACCESS EXPORT'!$B:$P,15,FALSE))))),IF('ACCESS EXPORT'!U1318="",UPPER(VLOOKUP(B1318,'ACCESS EXPORT'!$B:$P,15,FALSE)),IF(TODAY()-'ACCESS EXPORT'!U1318&lt;=30,CONCATENATE(UPPER(VLOOKUP(B1318,'ACCESS EXPORT'!$B:$P,15,FALSE)),""&amp;CHAR(10)&amp;"(NEW",TEXT('ACCESS EXPORT'!U1318," MM/DD/YYY)")),IF(AND(TODAY()-'ACCESS EXPORT'!U1318&gt;30,TODAY()&gt;0),UPPER(VLOOKUP(B1318,'ACCESS EXPORT'!$B:$P,15,FALSE)))))),IF('ACCESS EXPORT'!Y1318&lt;&gt;"",UPPER(CONCATENATE(UPPER(VLOOKUP(B1318,'ACCESS EXPORT'!$B:$P,15,FALSE)),""&amp;CHAR(10)&amp;"(Transfer Out",TEXT('ACCESS EXPORT'!Y1318," MM/DD/YYY)"))),IF('ACCESS EXPORT'!X1318&lt;&gt;"",UPPER(CONCATENATE(UPPER(VLOOKUP(B1318,'ACCESS EXPORT'!$B:$P,15,FALSE)),""&amp;CHAR(10)&amp;"(Transfer In",TEXT('ACCESS EXPORT'!X1318," MM/DD/YYY)"))))))</f>
        <v>BALINT, LYNDA</v>
      </c>
      <c r="O1318" s="4" t="str">
        <f>_xlfn.IFNA(VLOOKUP(B1318,'ACCESS EXPORT'!$B:$Q,16,FALSE),"")</f>
        <v>MD</v>
      </c>
      <c r="P1318" s="4" t="str">
        <f>_xlfn.IFNA(VLOOKUP(B1318,'ACCESS EXPORT'!B:W,22,FALSE),"-")</f>
        <v>1104853464</v>
      </c>
      <c r="Q1318" s="4" t="str">
        <f>_xlfn.IFNA(VLOOKUP(A1318,'ACCESS EXPORT'!$A:$AG,33,0),"-")</f>
        <v>Julie Morris</v>
      </c>
      <c r="R1318" s="4" t="str">
        <f>_xlfn.IFNA(VLOOKUP(A1318,'ACCESS EXPORT'!$A:$AH,34,0),"-")</f>
        <v>GME Hospital HR</v>
      </c>
      <c r="S1318" s="4" t="str">
        <f>_xlfn.IFNA(VLOOKUP(A1318,'ACCESS EXPORT'!$A:$AI,35,0),"-")</f>
        <v>Anna Bachtis</v>
      </c>
      <c r="T1318" s="4" t="str">
        <f>_xlfn.IFNA(VLOOKUP(A1318,'ACCESS EXPORT'!$A:$AJ,36,0),"-")</f>
        <v>Rebecca Richardson</v>
      </c>
      <c r="U1318" s="4" t="str">
        <f>_xlfn.IFNA(VLOOKUP(A1318,'ACCESS EXPORT'!$A:$AK,37,0),"-")</f>
        <v>Cerner</v>
      </c>
      <c r="V1318" s="4" t="str">
        <f>_xlfn.IFNA(VLOOKUP(A1318,'ACCESS EXPORT'!$A:$AL,38,0),"-")</f>
        <v>FHMG_LOCH HAVEN OB GYN</v>
      </c>
      <c r="W1318" s="4" t="str">
        <f>_xlfn.IFNA(VLOOKUP(A1318,'ACCESS EXPORT'!$A:$AM,39,0),"-")</f>
        <v/>
      </c>
      <c r="X1318" s="4" t="str">
        <f>_xlfn.IFNA(VLOOKUP(A1318,'ACCESS EXPORT'!$A:$AN,40,0),"-")</f>
        <v>Libia Villaquiran / Jenny Green</v>
      </c>
      <c r="Y1318" s="26" t="str">
        <f>_xlfn.IFNA(VLOOKUP(A1318,'ACCESS EXPORT'!A:AO,41,0),"")</f>
        <v>Andrea Brantley</v>
      </c>
      <c r="Z1318" s="26" t="str">
        <f>_xlfn.IFNA(VLOOKUP(A1318,'ACCESS EXPORT'!A:AP,42,0),"")</f>
        <v/>
      </c>
      <c r="AA1318" s="26" t="str">
        <f>_xlfn.IFNA(VLOOKUP(A1318,'ACCESS EXPORT'!A:AQ,43,0),"")</f>
        <v>Sara Channing</v>
      </c>
    </row>
    <row r="1319" spans="1:27" ht="93.75" x14ac:dyDescent="0.25">
      <c r="A1319" s="34">
        <v>363</v>
      </c>
      <c r="B1319">
        <v>2091</v>
      </c>
      <c r="C1319" s="7" t="str">
        <f ca="1">IFERROR(UPPER(IF(AND('ACCESS EXPORT'!AA1319="",'ACCESS EXPORT'!Z1319=""),VLOOKUP(A1319,'ACCESS EXPORT'!$A:$AF,32,FALSE),(IF('ACCESS EXPORT'!AA1319&lt;&gt;"",CONCATENATE(VLOOKUP(A1319,'ACCESS EXPORT'!$A:$AF,32,FALSE)," (Closed",TEXT('ACCESS EXPORT'!AA1319," MM/DD/YYY)")),IF(TODAY()&lt;(('ACCESS EXPORT'!Z1319)+30),CONCATENATE(VLOOKUP(A1319,'ACCESS EXPORT'!$A:$AF,32,FALSE)," (Opens",TEXT('ACCESS EXPORT'!Z1319," MM/DD/YYY)")),VLOOKUP(A1319,'ACCESS EXPORT'!$A:$AF,32,FALSE)))))),"-")</f>
        <v>ADVENTHEALTH MEDICAL GROUP OB GYN AT ORLANDO</v>
      </c>
      <c r="D1319" s="3" t="str">
        <f ca="1">IFERROR(UPPER(IF(AND('ACCESS EXPORT'!AA1319="",'ACCESS EXPORT'!Z1319=""),VLOOKUP(A1319,'ACCESS EXPORT'!$A:$AF,28,FALSE),(IF('ACCESS EXPORT'!AA1319&lt;&gt;"",CONCATENATE(VLOOKUP(A1319,'ACCESS EXPORT'!$A:$AF,28,FALSE)," (Closed",TEXT('ACCESS EXPORT'!AA1319," MM/DD/YYY)")),IF(TODAY()&lt;(('ACCESS EXPORT'!Z1319)+30),CONCATENATE(VLOOKUP(A1319,'ACCESS EXPORT'!$A:$AF,28,FALSE)," (Opens",TEXT('ACCESS EXPORT'!Z1319," MM/DD/YYY)")),VLOOKUP(A1319,'ACCESS EXPORT'!$A:$AF,28,FALSE)))))),"-")</f>
        <v>LOCH HAVEN OB-GYN GROUP PRINCETON</v>
      </c>
      <c r="E1319" s="3" t="str">
        <f>VLOOKUP($A1319,'ACCESS EXPORT'!$A:$AF,3,FALSE)</f>
        <v>9003</v>
      </c>
      <c r="F1319" s="3" t="str">
        <f>UPPER(CONCATENATE(VLOOKUP(A1319,'ACCESS EXPORT'!$A:$AF,4,FALSE)," ",VLOOKUP(A1319,'ACCESS EXPORT'!$A:$AF,5,FALSE)," ",VLOOKUP(A1319,'ACCESS EXPORT'!$A:$AF,6,FALSE)," ",VLOOKUP(A1319,'ACCESS EXPORT'!$A:$AA,7,FALSE)," ",VLOOKUP(A1319,'ACCESS EXPORT'!$A:$AA,8,FALSE)))</f>
        <v>235 EAST PRINCETON ST SUITE 200 ORLANDO FL 32804</v>
      </c>
      <c r="G1319" s="4" t="str">
        <f>UPPER(VLOOKUP($A1319,'ACCESS EXPORT'!$A:$AF,9,FALSE))</f>
        <v>ORANGE</v>
      </c>
      <c r="H1319" s="4" t="str">
        <f>_xlfn.IFNA(VLOOKUP($B1319,'ACCESS EXPORT'!$B:$J,9,FALSE),"")</f>
        <v>GME</v>
      </c>
      <c r="I1319" s="3" t="str">
        <f>CONCATENATE("(P)",VLOOKUP($A1319,'ACCESS EXPORT'!$A:$AF,11,FALSE)," (F)",VLOOKUP($A1319,'ACCESS EXPORT'!$A:$AF,29,FALSE))</f>
        <v>(P)(407) 303-1444 (F)(407)303-1446</v>
      </c>
      <c r="J1319" s="4" t="str">
        <f>UPPER(VLOOKUP($A1319,'ACCESS EXPORT'!$A:$AF,12,FALSE))</f>
        <v>OB/GYN</v>
      </c>
      <c r="K1319" s="4" t="str">
        <f>UPPER(VLOOKUP($A1319,'ACCESS EXPORT'!$A:$AF,13,FALSE))</f>
        <v>DEBORAH HAYWOOD</v>
      </c>
      <c r="L1319" s="3" t="str">
        <f>IF(AND(VLOOKUP(A1319,'ACCESS EXPORT'!A:AE,1,0),'ACCESS EXPORT'!N1319=""),UPPER(CONCATENATE('ACCESS EXPORT'!AE1319)),IF(VLOOKUP(A1319,'ACCESS EXPORT'!A:AE,1,0),UPPER(CONCATENATE('ACCESS EXPORT'!N1319," "&amp;CHAR(10),'ACCESS EXPORT'!AE1319))))</f>
        <v>KATHRYN WILSON 
JAMES HARBOTTLE (AD)</v>
      </c>
      <c r="M1319" s="4" t="str">
        <f>UPPER(VLOOKUP($A1319,'ACCESS EXPORT'!$A:$O,15,FALSE))</f>
        <v>LEIDA SANTOS (PM)</v>
      </c>
      <c r="N1319" s="4" t="str">
        <f ca="1">IF(AND('ACCESS EXPORT'!X1319="",'ACCESS EXPORT'!Y1319=""),IF('ACCESS EXPORT'!V1319&lt;&gt;"",(IF(TODAY()-'ACCESS EXPORT'!V1319&gt;=-60,UPPER(CONCATENATE(VLOOKUP(B1319,'ACCESS EXPORT'!$B:$P,15,FALSE),""&amp;CHAR(10)&amp;"(SEP",TEXT('ACCESS EXPORT'!V1319," MM/DD/YYY)"))),IF(TODAY()-'ACCESS EXPORT'!V1319&lt;0,UPPER(VLOOKUP(B1319,'ACCESS EXPORT'!$B:$P,15,FALSE)),UPPER(VLOOKUP(B1319,'ACCESS EXPORT'!$B:$P,15,FALSE))))),IF('ACCESS EXPORT'!U1319="",UPPER(VLOOKUP(B1319,'ACCESS EXPORT'!$B:$P,15,FALSE)),IF(TODAY()-'ACCESS EXPORT'!U1319&lt;=30,CONCATENATE(UPPER(VLOOKUP(B1319,'ACCESS EXPORT'!$B:$P,15,FALSE)),""&amp;CHAR(10)&amp;"(NEW",TEXT('ACCESS EXPORT'!U1319," MM/DD/YYY)")),IF(AND(TODAY()-'ACCESS EXPORT'!U1319&gt;30,TODAY()&gt;0),UPPER(VLOOKUP(B1319,'ACCESS EXPORT'!$B:$P,15,FALSE)))))),IF('ACCESS EXPORT'!Y1319&lt;&gt;"",UPPER(CONCATENATE(UPPER(VLOOKUP(B1319,'ACCESS EXPORT'!$B:$P,15,FALSE)),""&amp;CHAR(10)&amp;"(Transfer Out",TEXT('ACCESS EXPORT'!Y1319," MM/DD/YYY)"))),IF('ACCESS EXPORT'!X1319&lt;&gt;"",UPPER(CONCATENATE(UPPER(VLOOKUP(B1319,'ACCESS EXPORT'!$B:$P,15,FALSE)),""&amp;CHAR(10)&amp;"(Transfer In",TEXT('ACCESS EXPORT'!X1319," MM/DD/YYY)"))))))</f>
        <v>AUFFANT, JESSICA</v>
      </c>
      <c r="O1319" s="4" t="str">
        <f>_xlfn.IFNA(VLOOKUP(B1319,'ACCESS EXPORT'!$B:$Q,16,FALSE),"")</f>
        <v>MD</v>
      </c>
      <c r="P1319" s="4" t="str">
        <f>_xlfn.IFNA(VLOOKUP(B1319,'ACCESS EXPORT'!B:W,22,FALSE),"-")</f>
        <v>1255582888</v>
      </c>
      <c r="Q1319" s="4" t="str">
        <f>_xlfn.IFNA(VLOOKUP(A1319,'ACCESS EXPORT'!$A:$AG,33,0),"-")</f>
        <v>Julie Morris</v>
      </c>
      <c r="R1319" s="4" t="str">
        <f>_xlfn.IFNA(VLOOKUP(A1319,'ACCESS EXPORT'!$A:$AH,34,0),"-")</f>
        <v>GME Hospital HR</v>
      </c>
      <c r="S1319" s="4" t="str">
        <f>_xlfn.IFNA(VLOOKUP(A1319,'ACCESS EXPORT'!$A:$AI,35,0),"-")</f>
        <v>Anna Bachtis</v>
      </c>
      <c r="T1319" s="4" t="str">
        <f>_xlfn.IFNA(VLOOKUP(A1319,'ACCESS EXPORT'!$A:$AJ,36,0),"-")</f>
        <v>Rebecca Richardson</v>
      </c>
      <c r="U1319" s="4" t="str">
        <f>_xlfn.IFNA(VLOOKUP(A1319,'ACCESS EXPORT'!$A:$AK,37,0),"-")</f>
        <v>Cerner</v>
      </c>
      <c r="V1319" s="4" t="str">
        <f>_xlfn.IFNA(VLOOKUP(A1319,'ACCESS EXPORT'!$A:$AL,38,0),"-")</f>
        <v>FHMG_LOCH HAVEN OB GYN</v>
      </c>
      <c r="W1319" s="4" t="str">
        <f>_xlfn.IFNA(VLOOKUP(A1319,'ACCESS EXPORT'!$A:$AM,39,0),"-")</f>
        <v/>
      </c>
      <c r="X1319" s="4" t="str">
        <f>_xlfn.IFNA(VLOOKUP(A1319,'ACCESS EXPORT'!$A:$AN,40,0),"-")</f>
        <v>Libia Villaquiran / Jenny Green</v>
      </c>
      <c r="Y1319" s="26" t="str">
        <f>_xlfn.IFNA(VLOOKUP(A1319,'ACCESS EXPORT'!A:AO,41,0),"")</f>
        <v>Andrea Brantley</v>
      </c>
      <c r="Z1319" s="26" t="str">
        <f>_xlfn.IFNA(VLOOKUP(A1319,'ACCESS EXPORT'!A:AP,42,0),"")</f>
        <v/>
      </c>
      <c r="AA1319" s="26" t="str">
        <f>_xlfn.IFNA(VLOOKUP(A1319,'ACCESS EXPORT'!A:AQ,43,0),"")</f>
        <v>Sara Channing</v>
      </c>
    </row>
    <row r="1320" spans="1:27" ht="93.75" x14ac:dyDescent="0.25">
      <c r="A1320" s="34">
        <v>363</v>
      </c>
      <c r="B1320">
        <v>2193</v>
      </c>
      <c r="C1320" s="7" t="str">
        <f ca="1">IFERROR(UPPER(IF(AND('ACCESS EXPORT'!AA1320="",'ACCESS EXPORT'!Z1320=""),VLOOKUP(A1320,'ACCESS EXPORT'!$A:$AF,32,FALSE),(IF('ACCESS EXPORT'!AA1320&lt;&gt;"",CONCATENATE(VLOOKUP(A1320,'ACCESS EXPORT'!$A:$AF,32,FALSE)," (Closed",TEXT('ACCESS EXPORT'!AA1320," MM/DD/YYY)")),IF(TODAY()&lt;(('ACCESS EXPORT'!Z1320)+30),CONCATENATE(VLOOKUP(A1320,'ACCESS EXPORT'!$A:$AF,32,FALSE)," (Opens",TEXT('ACCESS EXPORT'!Z1320," MM/DD/YYY)")),VLOOKUP(A1320,'ACCESS EXPORT'!$A:$AF,32,FALSE)))))),"-")</f>
        <v>ADVENTHEALTH MEDICAL GROUP OB GYN AT ORLANDO</v>
      </c>
      <c r="D1320" s="3" t="str">
        <f ca="1">IFERROR(UPPER(IF(AND('ACCESS EXPORT'!AA1320="",'ACCESS EXPORT'!Z1320=""),VLOOKUP(A1320,'ACCESS EXPORT'!$A:$AF,28,FALSE),(IF('ACCESS EXPORT'!AA1320&lt;&gt;"",CONCATENATE(VLOOKUP(A1320,'ACCESS EXPORT'!$A:$AF,28,FALSE)," (Closed",TEXT('ACCESS EXPORT'!AA1320," MM/DD/YYY)")),IF(TODAY()&lt;(('ACCESS EXPORT'!Z1320)+30),CONCATENATE(VLOOKUP(A1320,'ACCESS EXPORT'!$A:$AF,28,FALSE)," (Opens",TEXT('ACCESS EXPORT'!Z1320," MM/DD/YYY)")),VLOOKUP(A1320,'ACCESS EXPORT'!$A:$AF,28,FALSE)))))),"-")</f>
        <v>LOCH HAVEN OB-GYN GROUP PRINCETON</v>
      </c>
      <c r="E1320" s="3" t="str">
        <f>VLOOKUP($A1320,'ACCESS EXPORT'!$A:$AF,3,FALSE)</f>
        <v>9003</v>
      </c>
      <c r="F1320" s="3" t="str">
        <f>UPPER(CONCATENATE(VLOOKUP(A1320,'ACCESS EXPORT'!$A:$AF,4,FALSE)," ",VLOOKUP(A1320,'ACCESS EXPORT'!$A:$AF,5,FALSE)," ",VLOOKUP(A1320,'ACCESS EXPORT'!$A:$AF,6,FALSE)," ",VLOOKUP(A1320,'ACCESS EXPORT'!$A:$AA,7,FALSE)," ",VLOOKUP(A1320,'ACCESS EXPORT'!$A:$AA,8,FALSE)))</f>
        <v>235 EAST PRINCETON ST SUITE 200 ORLANDO FL 32804</v>
      </c>
      <c r="G1320" s="4" t="str">
        <f>UPPER(VLOOKUP($A1320,'ACCESS EXPORT'!$A:$AF,9,FALSE))</f>
        <v>ORANGE</v>
      </c>
      <c r="H1320" s="4" t="str">
        <f>_xlfn.IFNA(VLOOKUP($B1320,'ACCESS EXPORT'!$B:$J,9,FALSE),"")</f>
        <v>GME</v>
      </c>
      <c r="I1320" s="3" t="str">
        <f>CONCATENATE("(P)",VLOOKUP($A1320,'ACCESS EXPORT'!$A:$AF,11,FALSE)," (F)",VLOOKUP($A1320,'ACCESS EXPORT'!$A:$AF,29,FALSE))</f>
        <v>(P)(407) 303-1444 (F)(407)303-1446</v>
      </c>
      <c r="J1320" s="4" t="str">
        <f>UPPER(VLOOKUP($A1320,'ACCESS EXPORT'!$A:$AF,12,FALSE))</f>
        <v>OB/GYN</v>
      </c>
      <c r="K1320" s="4" t="str">
        <f>UPPER(VLOOKUP($A1320,'ACCESS EXPORT'!$A:$AF,13,FALSE))</f>
        <v>DEBORAH HAYWOOD</v>
      </c>
      <c r="L1320" s="3" t="str">
        <f>IF(AND(VLOOKUP(A1320,'ACCESS EXPORT'!A:AE,1,0),'ACCESS EXPORT'!N1320=""),UPPER(CONCATENATE('ACCESS EXPORT'!AE1320)),IF(VLOOKUP(A1320,'ACCESS EXPORT'!A:AE,1,0),UPPER(CONCATENATE('ACCESS EXPORT'!N1320," "&amp;CHAR(10),'ACCESS EXPORT'!AE1320))))</f>
        <v>KATHRYN WILSON 
JAMES HARBOTTLE (AD)</v>
      </c>
      <c r="M1320" s="4" t="str">
        <f>UPPER(VLOOKUP($A1320,'ACCESS EXPORT'!$A:$O,15,FALSE))</f>
        <v>LEIDA SANTOS (PM)</v>
      </c>
      <c r="N1320" s="4" t="str">
        <f ca="1">IF(AND('ACCESS EXPORT'!X1320="",'ACCESS EXPORT'!Y1320=""),IF('ACCESS EXPORT'!V1320&lt;&gt;"",(IF(TODAY()-'ACCESS EXPORT'!V1320&gt;=-60,UPPER(CONCATENATE(VLOOKUP(B1320,'ACCESS EXPORT'!$B:$P,15,FALSE),""&amp;CHAR(10)&amp;"(SEP",TEXT('ACCESS EXPORT'!V1320," MM/DD/YYY)"))),IF(TODAY()-'ACCESS EXPORT'!V1320&lt;0,UPPER(VLOOKUP(B1320,'ACCESS EXPORT'!$B:$P,15,FALSE)),UPPER(VLOOKUP(B1320,'ACCESS EXPORT'!$B:$P,15,FALSE))))),IF('ACCESS EXPORT'!U1320="",UPPER(VLOOKUP(B1320,'ACCESS EXPORT'!$B:$P,15,FALSE)),IF(TODAY()-'ACCESS EXPORT'!U1320&lt;=30,CONCATENATE(UPPER(VLOOKUP(B1320,'ACCESS EXPORT'!$B:$P,15,FALSE)),""&amp;CHAR(10)&amp;"(NEW",TEXT('ACCESS EXPORT'!U1320," MM/DD/YYY)")),IF(AND(TODAY()-'ACCESS EXPORT'!U1320&gt;30,TODAY()&gt;0),UPPER(VLOOKUP(B1320,'ACCESS EXPORT'!$B:$P,15,FALSE)))))),IF('ACCESS EXPORT'!Y1320&lt;&gt;"",UPPER(CONCATENATE(UPPER(VLOOKUP(B1320,'ACCESS EXPORT'!$B:$P,15,FALSE)),""&amp;CHAR(10)&amp;"(Transfer Out",TEXT('ACCESS EXPORT'!Y1320," MM/DD/YYY)"))),IF('ACCESS EXPORT'!X1320&lt;&gt;"",UPPER(CONCATENATE(UPPER(VLOOKUP(B1320,'ACCESS EXPORT'!$B:$P,15,FALSE)),""&amp;CHAR(10)&amp;"(Transfer In",TEXT('ACCESS EXPORT'!X1320," MM/DD/YYY)"))))))</f>
        <v>CRIDER, MARK</v>
      </c>
      <c r="O1320" s="4" t="str">
        <f>_xlfn.IFNA(VLOOKUP(B1320,'ACCESS EXPORT'!$B:$Q,16,FALSE),"")</f>
        <v>MD</v>
      </c>
      <c r="P1320" s="4" t="str">
        <f>_xlfn.IFNA(VLOOKUP(B1320,'ACCESS EXPORT'!B:W,22,FALSE),"-")</f>
        <v>1265439624</v>
      </c>
      <c r="Q1320" s="4" t="str">
        <f>_xlfn.IFNA(VLOOKUP(A1320,'ACCESS EXPORT'!$A:$AG,33,0),"-")</f>
        <v>Julie Morris</v>
      </c>
      <c r="R1320" s="4" t="str">
        <f>_xlfn.IFNA(VLOOKUP(A1320,'ACCESS EXPORT'!$A:$AH,34,0),"-")</f>
        <v>GME Hospital HR</v>
      </c>
      <c r="S1320" s="4" t="str">
        <f>_xlfn.IFNA(VLOOKUP(A1320,'ACCESS EXPORT'!$A:$AI,35,0),"-")</f>
        <v>Anna Bachtis</v>
      </c>
      <c r="T1320" s="4" t="str">
        <f>_xlfn.IFNA(VLOOKUP(A1320,'ACCESS EXPORT'!$A:$AJ,36,0),"-")</f>
        <v>Rebecca Richardson</v>
      </c>
      <c r="U1320" s="4" t="str">
        <f>_xlfn.IFNA(VLOOKUP(A1320,'ACCESS EXPORT'!$A:$AK,37,0),"-")</f>
        <v>Cerner</v>
      </c>
      <c r="V1320" s="4" t="str">
        <f>_xlfn.IFNA(VLOOKUP(A1320,'ACCESS EXPORT'!$A:$AL,38,0),"-")</f>
        <v>FHMG_LOCH HAVEN OB GYN</v>
      </c>
      <c r="W1320" s="4" t="str">
        <f>_xlfn.IFNA(VLOOKUP(A1320,'ACCESS EXPORT'!$A:$AM,39,0),"-")</f>
        <v/>
      </c>
      <c r="X1320" s="4" t="str">
        <f>_xlfn.IFNA(VLOOKUP(A1320,'ACCESS EXPORT'!$A:$AN,40,0),"-")</f>
        <v>Libia Villaquiran / Jenny Green</v>
      </c>
      <c r="Y1320" s="26" t="str">
        <f>_xlfn.IFNA(VLOOKUP(A1320,'ACCESS EXPORT'!A:AO,41,0),"")</f>
        <v>Andrea Brantley</v>
      </c>
      <c r="Z1320" s="26" t="str">
        <f>_xlfn.IFNA(VLOOKUP(A1320,'ACCESS EXPORT'!A:AP,42,0),"")</f>
        <v/>
      </c>
      <c r="AA1320" s="26" t="str">
        <f>_xlfn.IFNA(VLOOKUP(A1320,'ACCESS EXPORT'!A:AQ,43,0),"")</f>
        <v>Sara Channing</v>
      </c>
    </row>
    <row r="1321" spans="1:27" ht="93.75" x14ac:dyDescent="0.25">
      <c r="A1321" s="34">
        <v>363</v>
      </c>
      <c r="B1321">
        <v>2192</v>
      </c>
      <c r="C1321" s="7" t="str">
        <f ca="1">IFERROR(UPPER(IF(AND('ACCESS EXPORT'!AA1321="",'ACCESS EXPORT'!Z1321=""),VLOOKUP(A1321,'ACCESS EXPORT'!$A:$AF,32,FALSE),(IF('ACCESS EXPORT'!AA1321&lt;&gt;"",CONCATENATE(VLOOKUP(A1321,'ACCESS EXPORT'!$A:$AF,32,FALSE)," (Closed",TEXT('ACCESS EXPORT'!AA1321," MM/DD/YYY)")),IF(TODAY()&lt;(('ACCESS EXPORT'!Z1321)+30),CONCATENATE(VLOOKUP(A1321,'ACCESS EXPORT'!$A:$AF,32,FALSE)," (Opens",TEXT('ACCESS EXPORT'!Z1321," MM/DD/YYY)")),VLOOKUP(A1321,'ACCESS EXPORT'!$A:$AF,32,FALSE)))))),"-")</f>
        <v>ADVENTHEALTH MEDICAL GROUP OB GYN AT ORLANDO</v>
      </c>
      <c r="D1321" s="3" t="str">
        <f ca="1">IFERROR(UPPER(IF(AND('ACCESS EXPORT'!AA1321="",'ACCESS EXPORT'!Z1321=""),VLOOKUP(A1321,'ACCESS EXPORT'!$A:$AF,28,FALSE),(IF('ACCESS EXPORT'!AA1321&lt;&gt;"",CONCATENATE(VLOOKUP(A1321,'ACCESS EXPORT'!$A:$AF,28,FALSE)," (Closed",TEXT('ACCESS EXPORT'!AA1321," MM/DD/YYY)")),IF(TODAY()&lt;(('ACCESS EXPORT'!Z1321)+30),CONCATENATE(VLOOKUP(A1321,'ACCESS EXPORT'!$A:$AF,28,FALSE)," (Opens",TEXT('ACCESS EXPORT'!Z1321," MM/DD/YYY)")),VLOOKUP(A1321,'ACCESS EXPORT'!$A:$AF,28,FALSE)))))),"-")</f>
        <v>LOCH HAVEN OB-GYN GROUP PRINCETON</v>
      </c>
      <c r="E1321" s="3" t="str">
        <f>VLOOKUP($A1321,'ACCESS EXPORT'!$A:$AF,3,FALSE)</f>
        <v>9003</v>
      </c>
      <c r="F1321" s="3" t="str">
        <f>UPPER(CONCATENATE(VLOOKUP(A1321,'ACCESS EXPORT'!$A:$AF,4,FALSE)," ",VLOOKUP(A1321,'ACCESS EXPORT'!$A:$AF,5,FALSE)," ",VLOOKUP(A1321,'ACCESS EXPORT'!$A:$AF,6,FALSE)," ",VLOOKUP(A1321,'ACCESS EXPORT'!$A:$AA,7,FALSE)," ",VLOOKUP(A1321,'ACCESS EXPORT'!$A:$AA,8,FALSE)))</f>
        <v>235 EAST PRINCETON ST SUITE 200 ORLANDO FL 32804</v>
      </c>
      <c r="G1321" s="4" t="str">
        <f>UPPER(VLOOKUP($A1321,'ACCESS EXPORT'!$A:$AF,9,FALSE))</f>
        <v>ORANGE</v>
      </c>
      <c r="H1321" s="4" t="str">
        <f>_xlfn.IFNA(VLOOKUP($B1321,'ACCESS EXPORT'!$B:$J,9,FALSE),"")</f>
        <v>GME</v>
      </c>
      <c r="I1321" s="3" t="str">
        <f>CONCATENATE("(P)",VLOOKUP($A1321,'ACCESS EXPORT'!$A:$AF,11,FALSE)," (F)",VLOOKUP($A1321,'ACCESS EXPORT'!$A:$AF,29,FALSE))</f>
        <v>(P)(407) 303-1444 (F)(407)303-1446</v>
      </c>
      <c r="J1321" s="4" t="str">
        <f>UPPER(VLOOKUP($A1321,'ACCESS EXPORT'!$A:$AF,12,FALSE))</f>
        <v>OB/GYN</v>
      </c>
      <c r="K1321" s="4" t="str">
        <f>UPPER(VLOOKUP($A1321,'ACCESS EXPORT'!$A:$AF,13,FALSE))</f>
        <v>DEBORAH HAYWOOD</v>
      </c>
      <c r="L1321" s="3" t="str">
        <f>IF(AND(VLOOKUP(A1321,'ACCESS EXPORT'!A:AE,1,0),'ACCESS EXPORT'!N1321=""),UPPER(CONCATENATE('ACCESS EXPORT'!AE1321)),IF(VLOOKUP(A1321,'ACCESS EXPORT'!A:AE,1,0),UPPER(CONCATENATE('ACCESS EXPORT'!N1321," "&amp;CHAR(10),'ACCESS EXPORT'!AE1321))))</f>
        <v>KATHRYN WILSON 
JAMES HARBOTTLE (AD)</v>
      </c>
      <c r="M1321" s="4" t="str">
        <f>UPPER(VLOOKUP($A1321,'ACCESS EXPORT'!$A:$O,15,FALSE))</f>
        <v>LEIDA SANTOS (PM)</v>
      </c>
      <c r="N1321" s="4" t="str">
        <f ca="1">IF(AND('ACCESS EXPORT'!X1321="",'ACCESS EXPORT'!Y1321=""),IF('ACCESS EXPORT'!V1321&lt;&gt;"",(IF(TODAY()-'ACCESS EXPORT'!V1321&gt;=-60,UPPER(CONCATENATE(VLOOKUP(B1321,'ACCESS EXPORT'!$B:$P,15,FALSE),""&amp;CHAR(10)&amp;"(SEP",TEXT('ACCESS EXPORT'!V1321," MM/DD/YYY)"))),IF(TODAY()-'ACCESS EXPORT'!V1321&lt;0,UPPER(VLOOKUP(B1321,'ACCESS EXPORT'!$B:$P,15,FALSE)),UPPER(VLOOKUP(B1321,'ACCESS EXPORT'!$B:$P,15,FALSE))))),IF('ACCESS EXPORT'!U1321="",UPPER(VLOOKUP(B1321,'ACCESS EXPORT'!$B:$P,15,FALSE)),IF(TODAY()-'ACCESS EXPORT'!U1321&lt;=30,CONCATENATE(UPPER(VLOOKUP(B1321,'ACCESS EXPORT'!$B:$P,15,FALSE)),""&amp;CHAR(10)&amp;"(NEW",TEXT('ACCESS EXPORT'!U1321," MM/DD/YYY)")),IF(AND(TODAY()-'ACCESS EXPORT'!U1321&gt;30,TODAY()&gt;0),UPPER(VLOOKUP(B1321,'ACCESS EXPORT'!$B:$P,15,FALSE)))))),IF('ACCESS EXPORT'!Y1321&lt;&gt;"",UPPER(CONCATENATE(UPPER(VLOOKUP(B1321,'ACCESS EXPORT'!$B:$P,15,FALSE)),""&amp;CHAR(10)&amp;"(Transfer Out",TEXT('ACCESS EXPORT'!Y1321," MM/DD/YYY)"))),IF('ACCESS EXPORT'!X1321&lt;&gt;"",UPPER(CONCATENATE(UPPER(VLOOKUP(B1321,'ACCESS EXPORT'!$B:$P,15,FALSE)),""&amp;CHAR(10)&amp;"(Transfer In",TEXT('ACCESS EXPORT'!X1321," MM/DD/YYY)"))))))</f>
        <v>BUTSCHEK, STACY</v>
      </c>
      <c r="O1321" s="4" t="str">
        <f>_xlfn.IFNA(VLOOKUP(B1321,'ACCESS EXPORT'!$B:$Q,16,FALSE),"")</f>
        <v>CNM</v>
      </c>
      <c r="P1321" s="4" t="str">
        <f>_xlfn.IFNA(VLOOKUP(B1321,'ACCESS EXPORT'!B:W,22,FALSE),"-")</f>
        <v>1467891820</v>
      </c>
      <c r="Q1321" s="4" t="str">
        <f>_xlfn.IFNA(VLOOKUP(A1321,'ACCESS EXPORT'!$A:$AG,33,0),"-")</f>
        <v>Julie Morris</v>
      </c>
      <c r="R1321" s="4" t="str">
        <f>_xlfn.IFNA(VLOOKUP(A1321,'ACCESS EXPORT'!$A:$AH,34,0),"-")</f>
        <v>GME Hospital HR</v>
      </c>
      <c r="S1321" s="4" t="str">
        <f>_xlfn.IFNA(VLOOKUP(A1321,'ACCESS EXPORT'!$A:$AI,35,0),"-")</f>
        <v>Anna Bachtis</v>
      </c>
      <c r="T1321" s="4" t="str">
        <f>_xlfn.IFNA(VLOOKUP(A1321,'ACCESS EXPORT'!$A:$AJ,36,0),"-")</f>
        <v>Rebecca Richardson</v>
      </c>
      <c r="U1321" s="4" t="str">
        <f>_xlfn.IFNA(VLOOKUP(A1321,'ACCESS EXPORT'!$A:$AK,37,0),"-")</f>
        <v>Cerner</v>
      </c>
      <c r="V1321" s="4" t="str">
        <f>_xlfn.IFNA(VLOOKUP(A1321,'ACCESS EXPORT'!$A:$AL,38,0),"-")</f>
        <v>FHMG_LOCH HAVEN OB GYN</v>
      </c>
      <c r="W1321" s="4" t="str">
        <f>_xlfn.IFNA(VLOOKUP(A1321,'ACCESS EXPORT'!$A:$AM,39,0),"-")</f>
        <v/>
      </c>
      <c r="X1321" s="4" t="str">
        <f>_xlfn.IFNA(VLOOKUP(A1321,'ACCESS EXPORT'!$A:$AN,40,0),"-")</f>
        <v>Libia Villaquiran / Jenny Green</v>
      </c>
      <c r="Y1321" s="26" t="str">
        <f>_xlfn.IFNA(VLOOKUP(A1321,'ACCESS EXPORT'!A:AO,41,0),"")</f>
        <v>Andrea Brantley</v>
      </c>
      <c r="Z1321" s="26" t="str">
        <f>_xlfn.IFNA(VLOOKUP(A1321,'ACCESS EXPORT'!A:AP,42,0),"")</f>
        <v/>
      </c>
      <c r="AA1321" s="26" t="str">
        <f>_xlfn.IFNA(VLOOKUP(A1321,'ACCESS EXPORT'!A:AQ,43,0),"")</f>
        <v>Sara Channing</v>
      </c>
    </row>
    <row r="1322" spans="1:27" ht="93.75" x14ac:dyDescent="0.25">
      <c r="A1322" s="34">
        <v>363</v>
      </c>
      <c r="B1322">
        <v>2191</v>
      </c>
      <c r="C1322" s="7" t="str">
        <f ca="1">IFERROR(UPPER(IF(AND('ACCESS EXPORT'!AA1322="",'ACCESS EXPORT'!Z1322=""),VLOOKUP(A1322,'ACCESS EXPORT'!$A:$AF,32,FALSE),(IF('ACCESS EXPORT'!AA1322&lt;&gt;"",CONCATENATE(VLOOKUP(A1322,'ACCESS EXPORT'!$A:$AF,32,FALSE)," (Closed",TEXT('ACCESS EXPORT'!AA1322," MM/DD/YYY)")),IF(TODAY()&lt;(('ACCESS EXPORT'!Z1322)+30),CONCATENATE(VLOOKUP(A1322,'ACCESS EXPORT'!$A:$AF,32,FALSE)," (Opens",TEXT('ACCESS EXPORT'!Z1322," MM/DD/YYY)")),VLOOKUP(A1322,'ACCESS EXPORT'!$A:$AF,32,FALSE)))))),"-")</f>
        <v>ADVENTHEALTH MEDICAL GROUP OB GYN AT ORLANDO</v>
      </c>
      <c r="D1322" s="3" t="str">
        <f ca="1">IFERROR(UPPER(IF(AND('ACCESS EXPORT'!AA1322="",'ACCESS EXPORT'!Z1322=""),VLOOKUP(A1322,'ACCESS EXPORT'!$A:$AF,28,FALSE),(IF('ACCESS EXPORT'!AA1322&lt;&gt;"",CONCATENATE(VLOOKUP(A1322,'ACCESS EXPORT'!$A:$AF,28,FALSE)," (Closed",TEXT('ACCESS EXPORT'!AA1322," MM/DD/YYY)")),IF(TODAY()&lt;(('ACCESS EXPORT'!Z1322)+30),CONCATENATE(VLOOKUP(A1322,'ACCESS EXPORT'!$A:$AF,28,FALSE)," (Opens",TEXT('ACCESS EXPORT'!Z1322," MM/DD/YYY)")),VLOOKUP(A1322,'ACCESS EXPORT'!$A:$AF,28,FALSE)))))),"-")</f>
        <v>LOCH HAVEN OB-GYN GROUP PRINCETON</v>
      </c>
      <c r="E1322" s="3" t="str">
        <f>VLOOKUP($A1322,'ACCESS EXPORT'!$A:$AF,3,FALSE)</f>
        <v>9003</v>
      </c>
      <c r="F1322" s="3" t="str">
        <f>UPPER(CONCATENATE(VLOOKUP(A1322,'ACCESS EXPORT'!$A:$AF,4,FALSE)," ",VLOOKUP(A1322,'ACCESS EXPORT'!$A:$AF,5,FALSE)," ",VLOOKUP(A1322,'ACCESS EXPORT'!$A:$AF,6,FALSE)," ",VLOOKUP(A1322,'ACCESS EXPORT'!$A:$AA,7,FALSE)," ",VLOOKUP(A1322,'ACCESS EXPORT'!$A:$AA,8,FALSE)))</f>
        <v>235 EAST PRINCETON ST SUITE 200 ORLANDO FL 32804</v>
      </c>
      <c r="G1322" s="4" t="str">
        <f>UPPER(VLOOKUP($A1322,'ACCESS EXPORT'!$A:$AF,9,FALSE))</f>
        <v>ORANGE</v>
      </c>
      <c r="H1322" s="4" t="str">
        <f>_xlfn.IFNA(VLOOKUP($B1322,'ACCESS EXPORT'!$B:$J,9,FALSE),"")</f>
        <v>GME</v>
      </c>
      <c r="I1322" s="3" t="str">
        <f>CONCATENATE("(P)",VLOOKUP($A1322,'ACCESS EXPORT'!$A:$AF,11,FALSE)," (F)",VLOOKUP($A1322,'ACCESS EXPORT'!$A:$AF,29,FALSE))</f>
        <v>(P)(407) 303-1444 (F)(407)303-1446</v>
      </c>
      <c r="J1322" s="4" t="str">
        <f>UPPER(VLOOKUP($A1322,'ACCESS EXPORT'!$A:$AF,12,FALSE))</f>
        <v>OB/GYN</v>
      </c>
      <c r="K1322" s="4" t="str">
        <f>UPPER(VLOOKUP($A1322,'ACCESS EXPORT'!$A:$AF,13,FALSE))</f>
        <v>DEBORAH HAYWOOD</v>
      </c>
      <c r="L1322" s="3" t="str">
        <f>IF(AND(VLOOKUP(A1322,'ACCESS EXPORT'!A:AE,1,0),'ACCESS EXPORT'!N1322=""),UPPER(CONCATENATE('ACCESS EXPORT'!AE1322)),IF(VLOOKUP(A1322,'ACCESS EXPORT'!A:AE,1,0),UPPER(CONCATENATE('ACCESS EXPORT'!N1322," "&amp;CHAR(10),'ACCESS EXPORT'!AE1322))))</f>
        <v>KATHRYN WILSON 
JAMES HARBOTTLE (AD)</v>
      </c>
      <c r="M1322" s="4" t="str">
        <f>UPPER(VLOOKUP($A1322,'ACCESS EXPORT'!$A:$O,15,FALSE))</f>
        <v>LEIDA SANTOS (PM)</v>
      </c>
      <c r="N1322" s="4" t="str">
        <f ca="1">IF(AND('ACCESS EXPORT'!X1322="",'ACCESS EXPORT'!Y1322=""),IF('ACCESS EXPORT'!V1322&lt;&gt;"",(IF(TODAY()-'ACCESS EXPORT'!V1322&gt;=-60,UPPER(CONCATENATE(VLOOKUP(B1322,'ACCESS EXPORT'!$B:$P,15,FALSE),""&amp;CHAR(10)&amp;"(SEP",TEXT('ACCESS EXPORT'!V1322," MM/DD/YYY)"))),IF(TODAY()-'ACCESS EXPORT'!V1322&lt;0,UPPER(VLOOKUP(B1322,'ACCESS EXPORT'!$B:$P,15,FALSE)),UPPER(VLOOKUP(B1322,'ACCESS EXPORT'!$B:$P,15,FALSE))))),IF('ACCESS EXPORT'!U1322="",UPPER(VLOOKUP(B1322,'ACCESS EXPORT'!$B:$P,15,FALSE)),IF(TODAY()-'ACCESS EXPORT'!U1322&lt;=30,CONCATENATE(UPPER(VLOOKUP(B1322,'ACCESS EXPORT'!$B:$P,15,FALSE)),""&amp;CHAR(10)&amp;"(NEW",TEXT('ACCESS EXPORT'!U1322," MM/DD/YYY)")),IF(AND(TODAY()-'ACCESS EXPORT'!U1322&gt;30,TODAY()&gt;0),UPPER(VLOOKUP(B1322,'ACCESS EXPORT'!$B:$P,15,FALSE)))))),IF('ACCESS EXPORT'!Y1322&lt;&gt;"",UPPER(CONCATENATE(UPPER(VLOOKUP(B1322,'ACCESS EXPORT'!$B:$P,15,FALSE)),""&amp;CHAR(10)&amp;"(Transfer Out",TEXT('ACCESS EXPORT'!Y1322," MM/DD/YYY)"))),IF('ACCESS EXPORT'!X1322&lt;&gt;"",UPPER(CONCATENATE(UPPER(VLOOKUP(B1322,'ACCESS EXPORT'!$B:$P,15,FALSE)),""&amp;CHAR(10)&amp;"(Transfer In",TEXT('ACCESS EXPORT'!X1322," MM/DD/YYY)"))))))</f>
        <v>BROWN, DEBORAH</v>
      </c>
      <c r="O1322" s="4" t="str">
        <f>_xlfn.IFNA(VLOOKUP(B1322,'ACCESS EXPORT'!$B:$Q,16,FALSE),"")</f>
        <v>CNM</v>
      </c>
      <c r="P1322" s="4" t="str">
        <f>_xlfn.IFNA(VLOOKUP(B1322,'ACCESS EXPORT'!B:W,22,FALSE),"-")</f>
        <v>1043264427</v>
      </c>
      <c r="Q1322" s="4" t="str">
        <f>_xlfn.IFNA(VLOOKUP(A1322,'ACCESS EXPORT'!$A:$AG,33,0),"-")</f>
        <v>Julie Morris</v>
      </c>
      <c r="R1322" s="4" t="str">
        <f>_xlfn.IFNA(VLOOKUP(A1322,'ACCESS EXPORT'!$A:$AH,34,0),"-")</f>
        <v>GME Hospital HR</v>
      </c>
      <c r="S1322" s="4" t="str">
        <f>_xlfn.IFNA(VLOOKUP(A1322,'ACCESS EXPORT'!$A:$AI,35,0),"-")</f>
        <v>Anna Bachtis</v>
      </c>
      <c r="T1322" s="4" t="str">
        <f>_xlfn.IFNA(VLOOKUP(A1322,'ACCESS EXPORT'!$A:$AJ,36,0),"-")</f>
        <v>Rebecca Richardson</v>
      </c>
      <c r="U1322" s="4" t="str">
        <f>_xlfn.IFNA(VLOOKUP(A1322,'ACCESS EXPORT'!$A:$AK,37,0),"-")</f>
        <v>Cerner</v>
      </c>
      <c r="V1322" s="4" t="str">
        <f>_xlfn.IFNA(VLOOKUP(A1322,'ACCESS EXPORT'!$A:$AL,38,0),"-")</f>
        <v>FHMG_LOCH HAVEN OB GYN</v>
      </c>
      <c r="W1322" s="4" t="str">
        <f>_xlfn.IFNA(VLOOKUP(A1322,'ACCESS EXPORT'!$A:$AM,39,0),"-")</f>
        <v/>
      </c>
      <c r="X1322" s="4" t="str">
        <f>_xlfn.IFNA(VLOOKUP(A1322,'ACCESS EXPORT'!$A:$AN,40,0),"-")</f>
        <v>Libia Villaquiran / Jenny Green</v>
      </c>
      <c r="Y1322" s="26" t="str">
        <f>_xlfn.IFNA(VLOOKUP(A1322,'ACCESS EXPORT'!A:AO,41,0),"")</f>
        <v>Andrea Brantley</v>
      </c>
      <c r="Z1322" s="26" t="str">
        <f>_xlfn.IFNA(VLOOKUP(A1322,'ACCESS EXPORT'!A:AP,42,0),"")</f>
        <v/>
      </c>
      <c r="AA1322" s="26" t="str">
        <f>_xlfn.IFNA(VLOOKUP(A1322,'ACCESS EXPORT'!A:AQ,43,0),"")</f>
        <v>Sara Channing</v>
      </c>
    </row>
    <row r="1323" spans="1:27" ht="93.75" x14ac:dyDescent="0.25">
      <c r="A1323" s="34">
        <v>363</v>
      </c>
      <c r="B1323">
        <v>2189</v>
      </c>
      <c r="C1323" s="7" t="str">
        <f ca="1">IFERROR(UPPER(IF(AND('ACCESS EXPORT'!AA1323="",'ACCESS EXPORT'!Z1323=""),VLOOKUP(A1323,'ACCESS EXPORT'!$A:$AF,32,FALSE),(IF('ACCESS EXPORT'!AA1323&lt;&gt;"",CONCATENATE(VLOOKUP(A1323,'ACCESS EXPORT'!$A:$AF,32,FALSE)," (Closed",TEXT('ACCESS EXPORT'!AA1323," MM/DD/YYY)")),IF(TODAY()&lt;(('ACCESS EXPORT'!Z1323)+30),CONCATENATE(VLOOKUP(A1323,'ACCESS EXPORT'!$A:$AF,32,FALSE)," (Opens",TEXT('ACCESS EXPORT'!Z1323," MM/DD/YYY)")),VLOOKUP(A1323,'ACCESS EXPORT'!$A:$AF,32,FALSE)))))),"-")</f>
        <v>ADVENTHEALTH MEDICAL GROUP OB GYN AT ORLANDO</v>
      </c>
      <c r="D1323" s="3" t="str">
        <f ca="1">IFERROR(UPPER(IF(AND('ACCESS EXPORT'!AA1323="",'ACCESS EXPORT'!Z1323=""),VLOOKUP(A1323,'ACCESS EXPORT'!$A:$AF,28,FALSE),(IF('ACCESS EXPORT'!AA1323&lt;&gt;"",CONCATENATE(VLOOKUP(A1323,'ACCESS EXPORT'!$A:$AF,28,FALSE)," (Closed",TEXT('ACCESS EXPORT'!AA1323," MM/DD/YYY)")),IF(TODAY()&lt;(('ACCESS EXPORT'!Z1323)+30),CONCATENATE(VLOOKUP(A1323,'ACCESS EXPORT'!$A:$AF,28,FALSE)," (Opens",TEXT('ACCESS EXPORT'!Z1323," MM/DD/YYY)")),VLOOKUP(A1323,'ACCESS EXPORT'!$A:$AF,28,FALSE)))))),"-")</f>
        <v>LOCH HAVEN OB-GYN GROUP PRINCETON</v>
      </c>
      <c r="E1323" s="3" t="str">
        <f>VLOOKUP($A1323,'ACCESS EXPORT'!$A:$AF,3,FALSE)</f>
        <v>9003</v>
      </c>
      <c r="F1323" s="3" t="str">
        <f>UPPER(CONCATENATE(VLOOKUP(A1323,'ACCESS EXPORT'!$A:$AF,4,FALSE)," ",VLOOKUP(A1323,'ACCESS EXPORT'!$A:$AF,5,FALSE)," ",VLOOKUP(A1323,'ACCESS EXPORT'!$A:$AF,6,FALSE)," ",VLOOKUP(A1323,'ACCESS EXPORT'!$A:$AA,7,FALSE)," ",VLOOKUP(A1323,'ACCESS EXPORT'!$A:$AA,8,FALSE)))</f>
        <v>235 EAST PRINCETON ST SUITE 200 ORLANDO FL 32804</v>
      </c>
      <c r="G1323" s="4" t="str">
        <f>UPPER(VLOOKUP($A1323,'ACCESS EXPORT'!$A:$AF,9,FALSE))</f>
        <v>ORANGE</v>
      </c>
      <c r="H1323" s="4" t="str">
        <f>_xlfn.IFNA(VLOOKUP($B1323,'ACCESS EXPORT'!$B:$J,9,FALSE),"")</f>
        <v>GME</v>
      </c>
      <c r="I1323" s="3" t="str">
        <f>CONCATENATE("(P)",VLOOKUP($A1323,'ACCESS EXPORT'!$A:$AF,11,FALSE)," (F)",VLOOKUP($A1323,'ACCESS EXPORT'!$A:$AF,29,FALSE))</f>
        <v>(P)(407) 303-1444 (F)(407)303-1446</v>
      </c>
      <c r="J1323" s="4" t="str">
        <f>UPPER(VLOOKUP($A1323,'ACCESS EXPORT'!$A:$AF,12,FALSE))</f>
        <v>OB/GYN</v>
      </c>
      <c r="K1323" s="4" t="str">
        <f>UPPER(VLOOKUP($A1323,'ACCESS EXPORT'!$A:$AF,13,FALSE))</f>
        <v>DEBORAH HAYWOOD</v>
      </c>
      <c r="L1323" s="3" t="str">
        <f>IF(AND(VLOOKUP(A1323,'ACCESS EXPORT'!A:AE,1,0),'ACCESS EXPORT'!N1323=""),UPPER(CONCATENATE('ACCESS EXPORT'!AE1323)),IF(VLOOKUP(A1323,'ACCESS EXPORT'!A:AE,1,0),UPPER(CONCATENATE('ACCESS EXPORT'!N1323," "&amp;CHAR(10),'ACCESS EXPORT'!AE1323))))</f>
        <v>KATHRYN WILSON 
JAMES HARBOTTLE (AD)</v>
      </c>
      <c r="M1323" s="4" t="str">
        <f>UPPER(VLOOKUP($A1323,'ACCESS EXPORT'!$A:$O,15,FALSE))</f>
        <v>LEIDA SANTOS (PM)</v>
      </c>
      <c r="N1323" s="4" t="str">
        <f ca="1">IF(AND('ACCESS EXPORT'!X1323="",'ACCESS EXPORT'!Y1323=""),IF('ACCESS EXPORT'!V1323&lt;&gt;"",(IF(TODAY()-'ACCESS EXPORT'!V1323&gt;=-60,UPPER(CONCATENATE(VLOOKUP(B1323,'ACCESS EXPORT'!$B:$P,15,FALSE),""&amp;CHAR(10)&amp;"(SEP",TEXT('ACCESS EXPORT'!V1323," MM/DD/YYY)"))),IF(TODAY()-'ACCESS EXPORT'!V1323&lt;0,UPPER(VLOOKUP(B1323,'ACCESS EXPORT'!$B:$P,15,FALSE)),UPPER(VLOOKUP(B1323,'ACCESS EXPORT'!$B:$P,15,FALSE))))),IF('ACCESS EXPORT'!U1323="",UPPER(VLOOKUP(B1323,'ACCESS EXPORT'!$B:$P,15,FALSE)),IF(TODAY()-'ACCESS EXPORT'!U1323&lt;=30,CONCATENATE(UPPER(VLOOKUP(B1323,'ACCESS EXPORT'!$B:$P,15,FALSE)),""&amp;CHAR(10)&amp;"(NEW",TEXT('ACCESS EXPORT'!U1323," MM/DD/YYY)")),IF(AND(TODAY()-'ACCESS EXPORT'!U1323&gt;30,TODAY()&gt;0),UPPER(VLOOKUP(B1323,'ACCESS EXPORT'!$B:$P,15,FALSE)))))),IF('ACCESS EXPORT'!Y1323&lt;&gt;"",UPPER(CONCATENATE(UPPER(VLOOKUP(B1323,'ACCESS EXPORT'!$B:$P,15,FALSE)),""&amp;CHAR(10)&amp;"(Transfer Out",TEXT('ACCESS EXPORT'!Y1323," MM/DD/YYY)"))),IF('ACCESS EXPORT'!X1323&lt;&gt;"",UPPER(CONCATENATE(UPPER(VLOOKUP(B1323,'ACCESS EXPORT'!$B:$P,15,FALSE)),""&amp;CHAR(10)&amp;"(Transfer In",TEXT('ACCESS EXPORT'!X1323," MM/DD/YYY)"))))))</f>
        <v>ARTIS, JILLIAN</v>
      </c>
      <c r="O1323" s="4" t="str">
        <f>_xlfn.IFNA(VLOOKUP(B1323,'ACCESS EXPORT'!$B:$Q,16,FALSE),"")</f>
        <v>CNM</v>
      </c>
      <c r="P1323" s="4" t="str">
        <f>_xlfn.IFNA(VLOOKUP(B1323,'ACCESS EXPORT'!B:W,22,FALSE),"-")</f>
        <v>1356897565</v>
      </c>
      <c r="Q1323" s="4" t="str">
        <f>_xlfn.IFNA(VLOOKUP(A1323,'ACCESS EXPORT'!$A:$AG,33,0),"-")</f>
        <v>Julie Morris</v>
      </c>
      <c r="R1323" s="4" t="str">
        <f>_xlfn.IFNA(VLOOKUP(A1323,'ACCESS EXPORT'!$A:$AH,34,0),"-")</f>
        <v>GME Hospital HR</v>
      </c>
      <c r="S1323" s="4" t="str">
        <f>_xlfn.IFNA(VLOOKUP(A1323,'ACCESS EXPORT'!$A:$AI,35,0),"-")</f>
        <v>Anna Bachtis</v>
      </c>
      <c r="T1323" s="4" t="str">
        <f>_xlfn.IFNA(VLOOKUP(A1323,'ACCESS EXPORT'!$A:$AJ,36,0),"-")</f>
        <v>Rebecca Richardson</v>
      </c>
      <c r="U1323" s="4" t="str">
        <f>_xlfn.IFNA(VLOOKUP(A1323,'ACCESS EXPORT'!$A:$AK,37,0),"-")</f>
        <v>Cerner</v>
      </c>
      <c r="V1323" s="4" t="str">
        <f>_xlfn.IFNA(VLOOKUP(A1323,'ACCESS EXPORT'!$A:$AL,38,0),"-")</f>
        <v>FHMG_LOCH HAVEN OB GYN</v>
      </c>
      <c r="W1323" s="4" t="str">
        <f>_xlfn.IFNA(VLOOKUP(A1323,'ACCESS EXPORT'!$A:$AM,39,0),"-")</f>
        <v/>
      </c>
      <c r="X1323" s="4" t="str">
        <f>_xlfn.IFNA(VLOOKUP(A1323,'ACCESS EXPORT'!$A:$AN,40,0),"-")</f>
        <v>Libia Villaquiran / Jenny Green</v>
      </c>
      <c r="Y1323" s="26" t="str">
        <f>_xlfn.IFNA(VLOOKUP(A1323,'ACCESS EXPORT'!A:AO,41,0),"")</f>
        <v>Andrea Brantley</v>
      </c>
      <c r="Z1323" s="26" t="str">
        <f>_xlfn.IFNA(VLOOKUP(A1323,'ACCESS EXPORT'!A:AP,42,0),"")</f>
        <v/>
      </c>
      <c r="AA1323" s="26" t="str">
        <f>_xlfn.IFNA(VLOOKUP(A1323,'ACCESS EXPORT'!A:AQ,43,0),"")</f>
        <v>Sara Channing</v>
      </c>
    </row>
    <row r="1324" spans="1:27" ht="18.75" x14ac:dyDescent="0.25">
      <c r="C1324" s="7"/>
      <c r="D1324" s="3"/>
      <c r="E1324" s="3"/>
      <c r="F1324" s="3"/>
      <c r="G1324" s="4"/>
      <c r="H1324" s="4"/>
      <c r="I1324" s="3"/>
      <c r="J1324" s="4"/>
      <c r="K1324" s="4"/>
      <c r="L1324" s="3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26"/>
      <c r="Z1324" s="26"/>
      <c r="AA1324" s="26"/>
    </row>
    <row r="1325" spans="1:27" ht="18.75" x14ac:dyDescent="0.25">
      <c r="C1325" s="7"/>
      <c r="D1325" s="3"/>
      <c r="E1325" s="3"/>
      <c r="F1325" s="3"/>
      <c r="G1325" s="4"/>
      <c r="H1325" s="4"/>
      <c r="I1325" s="3"/>
      <c r="J1325" s="4"/>
      <c r="K1325" s="4"/>
      <c r="L1325" s="3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26"/>
      <c r="Z1325" s="26"/>
      <c r="AA1325" s="26"/>
    </row>
    <row r="1326" spans="1:27" ht="18.75" x14ac:dyDescent="0.25">
      <c r="C1326" s="7"/>
      <c r="D1326" s="3"/>
      <c r="E1326" s="3"/>
      <c r="F1326" s="3"/>
      <c r="G1326" s="4"/>
      <c r="H1326" s="4"/>
      <c r="I1326" s="3"/>
      <c r="J1326" s="4"/>
      <c r="K1326" s="4"/>
      <c r="L1326" s="3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26"/>
      <c r="Z1326" s="26"/>
      <c r="AA1326" s="26"/>
    </row>
    <row r="1327" spans="1:27" ht="18.75" x14ac:dyDescent="0.25">
      <c r="C1327" s="7"/>
      <c r="D1327" s="3"/>
      <c r="E1327" s="3"/>
      <c r="F1327" s="3"/>
      <c r="G1327" s="4"/>
      <c r="H1327" s="4"/>
      <c r="I1327" s="3"/>
      <c r="J1327" s="4"/>
      <c r="K1327" s="4"/>
      <c r="L1327" s="3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26"/>
      <c r="Z1327" s="26"/>
      <c r="AA1327" s="26"/>
    </row>
    <row r="1328" spans="1:27" ht="18.75" x14ac:dyDescent="0.25">
      <c r="C1328" s="7"/>
      <c r="D1328" s="3"/>
      <c r="E1328" s="3"/>
      <c r="F1328" s="3"/>
      <c r="G1328" s="4"/>
      <c r="H1328" s="4"/>
      <c r="I1328" s="3"/>
      <c r="J1328" s="4"/>
      <c r="K1328" s="4"/>
      <c r="L1328" s="3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26"/>
      <c r="Z1328" s="26"/>
      <c r="AA1328" s="26"/>
    </row>
    <row r="1329" spans="3:27" ht="18.75" x14ac:dyDescent="0.25">
      <c r="C1329" s="7"/>
      <c r="D1329" s="3"/>
      <c r="E1329" s="3"/>
      <c r="F1329" s="3"/>
      <c r="G1329" s="4"/>
      <c r="H1329" s="4"/>
      <c r="I1329" s="3"/>
      <c r="J1329" s="4"/>
      <c r="K1329" s="4"/>
      <c r="L1329" s="3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26"/>
      <c r="Z1329" s="26"/>
      <c r="AA1329" s="26"/>
    </row>
    <row r="1330" spans="3:27" ht="18.75" x14ac:dyDescent="0.25">
      <c r="C1330" s="7"/>
      <c r="D1330" s="3"/>
      <c r="E1330" s="3"/>
      <c r="F1330" s="3"/>
      <c r="G1330" s="4"/>
      <c r="H1330" s="4"/>
      <c r="I1330" s="3"/>
      <c r="J1330" s="4"/>
      <c r="K1330" s="4"/>
      <c r="L1330" s="3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26"/>
      <c r="Z1330" s="26"/>
      <c r="AA1330" s="26"/>
    </row>
    <row r="1331" spans="3:27" ht="18.75" x14ac:dyDescent="0.25">
      <c r="C1331" s="7"/>
      <c r="D1331" s="3"/>
      <c r="E1331" s="3"/>
      <c r="F1331" s="3"/>
      <c r="G1331" s="4"/>
      <c r="H1331" s="4"/>
      <c r="I1331" s="3"/>
      <c r="J1331" s="4"/>
      <c r="K1331" s="4"/>
      <c r="L1331" s="3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26"/>
      <c r="Z1331" s="26"/>
      <c r="AA1331" s="26"/>
    </row>
    <row r="1332" spans="3:27" ht="18.75" x14ac:dyDescent="0.25">
      <c r="C1332" s="7"/>
      <c r="D1332" s="3"/>
      <c r="E1332" s="3"/>
      <c r="F1332" s="3"/>
      <c r="G1332" s="4"/>
      <c r="H1332" s="4"/>
      <c r="I1332" s="3"/>
      <c r="J1332" s="4"/>
      <c r="K1332" s="4"/>
      <c r="L1332" s="3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26"/>
      <c r="Z1332" s="26"/>
      <c r="AA1332" s="26"/>
    </row>
    <row r="1333" spans="3:27" ht="18.75" x14ac:dyDescent="0.25">
      <c r="C1333" s="7"/>
      <c r="D1333" s="3"/>
      <c r="E1333" s="3"/>
      <c r="F1333" s="3"/>
      <c r="G1333" s="4"/>
      <c r="H1333" s="4"/>
      <c r="I1333" s="3"/>
      <c r="J1333" s="4"/>
      <c r="K1333" s="4"/>
      <c r="L1333" s="3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26"/>
      <c r="Z1333" s="26"/>
      <c r="AA1333" s="26"/>
    </row>
    <row r="1334" spans="3:27" ht="18.75" x14ac:dyDescent="0.25">
      <c r="C1334" s="7"/>
      <c r="D1334" s="3"/>
      <c r="E1334" s="3"/>
      <c r="F1334" s="3"/>
      <c r="G1334" s="4"/>
      <c r="H1334" s="4"/>
      <c r="I1334" s="3"/>
      <c r="J1334" s="4"/>
      <c r="K1334" s="4"/>
      <c r="L1334" s="3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26"/>
      <c r="Z1334" s="26"/>
      <c r="AA1334" s="26"/>
    </row>
    <row r="1335" spans="3:27" ht="18.75" x14ac:dyDescent="0.25">
      <c r="C1335" s="7"/>
      <c r="D1335" s="3"/>
      <c r="E1335" s="3"/>
      <c r="F1335" s="3"/>
      <c r="G1335" s="4"/>
      <c r="H1335" s="4"/>
      <c r="I1335" s="3"/>
      <c r="J1335" s="4"/>
      <c r="K1335" s="4"/>
      <c r="L1335" s="3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26"/>
      <c r="Z1335" s="26"/>
      <c r="AA1335" s="26"/>
    </row>
    <row r="1336" spans="3:27" ht="18.75" x14ac:dyDescent="0.25">
      <c r="C1336" s="7"/>
      <c r="D1336" s="3"/>
      <c r="E1336" s="3"/>
      <c r="F1336" s="3"/>
      <c r="G1336" s="4"/>
      <c r="H1336" s="4"/>
      <c r="I1336" s="3"/>
      <c r="J1336" s="4"/>
      <c r="K1336" s="4"/>
      <c r="L1336" s="3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26"/>
      <c r="Z1336" s="26"/>
      <c r="AA1336" s="26"/>
    </row>
    <row r="1337" spans="3:27" ht="18.75" x14ac:dyDescent="0.25">
      <c r="C1337" s="7"/>
      <c r="D1337" s="3"/>
      <c r="E1337" s="3"/>
      <c r="F1337" s="3"/>
      <c r="G1337" s="4"/>
      <c r="H1337" s="4"/>
      <c r="I1337" s="3"/>
      <c r="J1337" s="4"/>
      <c r="K1337" s="4"/>
      <c r="L1337" s="3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26"/>
      <c r="Z1337" s="26"/>
      <c r="AA1337" s="26"/>
    </row>
  </sheetData>
  <conditionalFormatting sqref="A1:B1 C1:D1048576">
    <cfRule type="containsText" dxfId="620" priority="15" operator="containsText" text="Opens">
      <formula>NOT(ISERROR(SEARCH("Opens",A1)))</formula>
    </cfRule>
    <cfRule type="containsText" dxfId="619" priority="16" operator="containsText" text="Closed">
      <formula>NOT(ISERROR(SEARCH("Closed",A1)))</formula>
    </cfRule>
  </conditionalFormatting>
  <conditionalFormatting sqref="N1:P1048576">
    <cfRule type="containsText" dxfId="618" priority="13" operator="containsText" text="SEP ">
      <formula>NOT(ISERROR(SEARCH("SEP ",N1)))</formula>
    </cfRule>
    <cfRule type="containsText" dxfId="617" priority="17" operator="containsText" text="TRANSFER OUT">
      <formula>NOT(ISERROR(SEARCH("TRANSFER OUT",N1)))</formula>
    </cfRule>
    <cfRule type="containsText" dxfId="616" priority="18" operator="containsText" text="TRANSFER IN">
      <formula>NOT(ISERROR(SEARCH("TRANSFER IN",N1)))</formula>
    </cfRule>
    <cfRule type="containsText" dxfId="615" priority="21" operator="containsText" text="NEW ">
      <formula>NOT(ISERROR(SEARCH("NEW ",N1)))</formula>
    </cfRule>
  </conditionalFormatting>
  <pageMargins left="0.7" right="0.7" top="0.75" bottom="0.75" header="0.3" footer="0.3"/>
  <pageSetup scale="41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347"/>
  <sheetViews>
    <sheetView tabSelected="1" zoomScale="50" zoomScaleNormal="50" workbookViewId="0">
      <pane ySplit="1" topLeftCell="A2" activePane="bottomLeft" state="frozen"/>
      <selection pane="bottomLeft" activeCell="A2" sqref="A2"/>
    </sheetView>
  </sheetViews>
  <sheetFormatPr defaultRowHeight="75" customHeight="1" x14ac:dyDescent="0.25"/>
  <cols>
    <col min="1" max="1" width="80.7109375" style="18" customWidth="1"/>
    <col min="2" max="2" width="70.7109375" style="19" customWidth="1"/>
    <col min="3" max="3" width="14" style="19" bestFit="1" customWidth="1"/>
    <col min="4" max="4" width="32.5703125" style="20" bestFit="1" customWidth="1"/>
    <col min="5" max="5" width="19.85546875" style="20" bestFit="1" customWidth="1"/>
    <col min="6" max="6" width="18.140625" style="20" bestFit="1" customWidth="1"/>
    <col min="7" max="7" width="24.140625" style="20" customWidth="1"/>
    <col min="8" max="8" width="38.7109375" style="20" customWidth="1"/>
    <col min="9" max="9" width="30.42578125" style="20" bestFit="1" customWidth="1"/>
    <col min="10" max="10" width="41.85546875" style="20" bestFit="1" customWidth="1"/>
    <col min="11" max="11" width="49.28515625" style="20" customWidth="1"/>
    <col min="12" max="12" width="34.42578125" style="20" bestFit="1" customWidth="1"/>
    <col min="13" max="13" width="19" style="21" bestFit="1" customWidth="1"/>
    <col min="14" max="14" width="15.85546875" style="21" bestFit="1" customWidth="1"/>
    <col min="15" max="16384" width="9.140625" style="14"/>
  </cols>
  <sheetData>
    <row r="1" spans="1:14" ht="75" customHeight="1" x14ac:dyDescent="0.25">
      <c r="A1" s="31" t="s">
        <v>5886</v>
      </c>
      <c r="B1" s="31" t="s">
        <v>5887</v>
      </c>
      <c r="C1" s="31" t="s">
        <v>2867</v>
      </c>
      <c r="D1" s="31" t="s">
        <v>2731</v>
      </c>
      <c r="E1" s="31" t="s">
        <v>2732</v>
      </c>
      <c r="F1" s="31" t="s">
        <v>2740</v>
      </c>
      <c r="G1" s="31" t="s">
        <v>2733</v>
      </c>
      <c r="H1" s="31" t="s">
        <v>2734</v>
      </c>
      <c r="I1" s="31" t="s">
        <v>2735</v>
      </c>
      <c r="J1" s="31" t="s">
        <v>7338</v>
      </c>
      <c r="K1" s="31" t="s">
        <v>2737</v>
      </c>
      <c r="L1" s="31" t="s">
        <v>2738</v>
      </c>
      <c r="M1" s="31" t="s">
        <v>3607</v>
      </c>
      <c r="N1" s="31" t="s">
        <v>2739</v>
      </c>
    </row>
    <row r="2" spans="1:14" ht="75" customHeight="1" x14ac:dyDescent="0.25">
      <c r="A2" s="7" t="s">
        <v>5917</v>
      </c>
      <c r="B2" s="3" t="s">
        <v>4735</v>
      </c>
      <c r="C2" s="23" t="s">
        <v>6811</v>
      </c>
      <c r="D2" s="3" t="s">
        <v>6425</v>
      </c>
      <c r="E2" s="4" t="s">
        <v>2886</v>
      </c>
      <c r="F2" s="4" t="s">
        <v>3477</v>
      </c>
      <c r="G2" s="3" t="s">
        <v>2768</v>
      </c>
      <c r="H2" s="4" t="s">
        <v>3005</v>
      </c>
      <c r="I2" s="4" t="s">
        <v>2892</v>
      </c>
      <c r="J2" s="3" t="s">
        <v>6244</v>
      </c>
      <c r="K2" s="3" t="s">
        <v>343</v>
      </c>
      <c r="L2" s="3" t="s">
        <v>684</v>
      </c>
      <c r="M2" s="4" t="s">
        <v>34</v>
      </c>
      <c r="N2" s="4" t="s">
        <v>688</v>
      </c>
    </row>
    <row r="3" spans="1:14" ht="75" customHeight="1" x14ac:dyDescent="0.25">
      <c r="A3" s="7" t="s">
        <v>5917</v>
      </c>
      <c r="B3" s="3" t="s">
        <v>4735</v>
      </c>
      <c r="C3" s="23" t="s">
        <v>6811</v>
      </c>
      <c r="D3" s="3" t="s">
        <v>6425</v>
      </c>
      <c r="E3" s="4" t="s">
        <v>2886</v>
      </c>
      <c r="F3" s="4" t="s">
        <v>3477</v>
      </c>
      <c r="G3" s="3" t="s">
        <v>2768</v>
      </c>
      <c r="H3" s="4" t="s">
        <v>3005</v>
      </c>
      <c r="I3" s="4" t="s">
        <v>2892</v>
      </c>
      <c r="J3" s="3" t="s">
        <v>6244</v>
      </c>
      <c r="K3" s="3" t="s">
        <v>343</v>
      </c>
      <c r="L3" s="3" t="s">
        <v>679</v>
      </c>
      <c r="M3" s="4" t="s">
        <v>5561</v>
      </c>
      <c r="N3" s="4" t="s">
        <v>683</v>
      </c>
    </row>
    <row r="4" spans="1:14" ht="75" customHeight="1" x14ac:dyDescent="0.25">
      <c r="A4" s="7" t="s">
        <v>5917</v>
      </c>
      <c r="B4" s="3" t="s">
        <v>4735</v>
      </c>
      <c r="C4" s="23" t="s">
        <v>6811</v>
      </c>
      <c r="D4" s="3" t="s">
        <v>6425</v>
      </c>
      <c r="E4" s="4" t="s">
        <v>2886</v>
      </c>
      <c r="F4" s="4" t="s">
        <v>3477</v>
      </c>
      <c r="G4" s="3" t="s">
        <v>2768</v>
      </c>
      <c r="H4" s="4" t="s">
        <v>3005</v>
      </c>
      <c r="I4" s="4" t="s">
        <v>2892</v>
      </c>
      <c r="J4" s="3" t="s">
        <v>6244</v>
      </c>
      <c r="K4" s="3" t="s">
        <v>343</v>
      </c>
      <c r="L4" s="3" t="s">
        <v>5418</v>
      </c>
      <c r="M4" s="4" t="s">
        <v>34</v>
      </c>
      <c r="N4" s="4" t="s">
        <v>4915</v>
      </c>
    </row>
    <row r="5" spans="1:14" ht="75" customHeight="1" x14ac:dyDescent="0.25">
      <c r="A5" s="7" t="s">
        <v>5917</v>
      </c>
      <c r="B5" s="3" t="s">
        <v>4735</v>
      </c>
      <c r="C5" s="23" t="s">
        <v>6811</v>
      </c>
      <c r="D5" s="3" t="s">
        <v>6425</v>
      </c>
      <c r="E5" s="4" t="s">
        <v>2886</v>
      </c>
      <c r="F5" s="4" t="s">
        <v>3477</v>
      </c>
      <c r="G5" s="3" t="s">
        <v>2768</v>
      </c>
      <c r="H5" s="4" t="s">
        <v>3005</v>
      </c>
      <c r="I5" s="4" t="s">
        <v>2892</v>
      </c>
      <c r="J5" s="3" t="s">
        <v>6244</v>
      </c>
      <c r="K5" s="3" t="s">
        <v>343</v>
      </c>
      <c r="L5" s="3" t="s">
        <v>5618</v>
      </c>
      <c r="M5" s="4" t="s">
        <v>5561</v>
      </c>
      <c r="N5" s="4" t="s">
        <v>5003</v>
      </c>
    </row>
    <row r="6" spans="1:14" ht="75" customHeight="1" x14ac:dyDescent="0.25">
      <c r="A6" s="7" t="s">
        <v>7785</v>
      </c>
      <c r="B6" s="3" t="s">
        <v>2974</v>
      </c>
      <c r="C6" s="23" t="s">
        <v>6802</v>
      </c>
      <c r="D6" s="3" t="s">
        <v>6423</v>
      </c>
      <c r="E6" s="4" t="s">
        <v>2869</v>
      </c>
      <c r="F6" s="4" t="s">
        <v>3472</v>
      </c>
      <c r="G6" s="3" t="s">
        <v>2766</v>
      </c>
      <c r="H6" s="4" t="s">
        <v>2880</v>
      </c>
      <c r="I6" s="4" t="s">
        <v>2881</v>
      </c>
      <c r="J6" s="3" t="s">
        <v>2864</v>
      </c>
      <c r="K6" s="3" t="s">
        <v>3998</v>
      </c>
      <c r="L6" s="3" t="s">
        <v>2976</v>
      </c>
      <c r="M6" s="4" t="s">
        <v>34</v>
      </c>
      <c r="N6" s="4" t="s">
        <v>553</v>
      </c>
    </row>
    <row r="7" spans="1:14" ht="75" customHeight="1" x14ac:dyDescent="0.25">
      <c r="A7" s="7" t="s">
        <v>7785</v>
      </c>
      <c r="B7" s="3" t="s">
        <v>2974</v>
      </c>
      <c r="C7" s="23" t="s">
        <v>6802</v>
      </c>
      <c r="D7" s="3" t="s">
        <v>6423</v>
      </c>
      <c r="E7" s="4" t="s">
        <v>2869</v>
      </c>
      <c r="F7" s="4" t="s">
        <v>3472</v>
      </c>
      <c r="G7" s="3" t="s">
        <v>2766</v>
      </c>
      <c r="H7" s="4" t="s">
        <v>2880</v>
      </c>
      <c r="I7" s="4" t="s">
        <v>2881</v>
      </c>
      <c r="J7" s="3" t="s">
        <v>2864</v>
      </c>
      <c r="K7" s="3" t="s">
        <v>3998</v>
      </c>
      <c r="L7" s="3" t="s">
        <v>2975</v>
      </c>
      <c r="M7" s="4" t="s">
        <v>34</v>
      </c>
      <c r="N7" s="4" t="s">
        <v>557</v>
      </c>
    </row>
    <row r="8" spans="1:14" ht="75" customHeight="1" x14ac:dyDescent="0.25">
      <c r="A8" s="7" t="s">
        <v>7785</v>
      </c>
      <c r="B8" s="3" t="s">
        <v>2974</v>
      </c>
      <c r="C8" s="23" t="s">
        <v>6802</v>
      </c>
      <c r="D8" s="3" t="s">
        <v>6423</v>
      </c>
      <c r="E8" s="4" t="s">
        <v>2869</v>
      </c>
      <c r="F8" s="4" t="s">
        <v>3472</v>
      </c>
      <c r="G8" s="3" t="s">
        <v>2766</v>
      </c>
      <c r="H8" s="4" t="s">
        <v>2880</v>
      </c>
      <c r="I8" s="4" t="s">
        <v>2881</v>
      </c>
      <c r="J8" s="3" t="s">
        <v>2864</v>
      </c>
      <c r="K8" s="3" t="s">
        <v>3998</v>
      </c>
      <c r="L8" s="3" t="s">
        <v>2977</v>
      </c>
      <c r="M8" s="4" t="s">
        <v>83</v>
      </c>
      <c r="N8" s="4" t="s">
        <v>562</v>
      </c>
    </row>
    <row r="9" spans="1:14" ht="75" customHeight="1" x14ac:dyDescent="0.25">
      <c r="A9" s="7" t="s">
        <v>7785</v>
      </c>
      <c r="B9" s="3" t="s">
        <v>2974</v>
      </c>
      <c r="C9" s="23" t="s">
        <v>6802</v>
      </c>
      <c r="D9" s="3" t="s">
        <v>6423</v>
      </c>
      <c r="E9" s="4" t="s">
        <v>2869</v>
      </c>
      <c r="F9" s="4" t="s">
        <v>3472</v>
      </c>
      <c r="G9" s="3" t="s">
        <v>2766</v>
      </c>
      <c r="H9" s="4" t="s">
        <v>2880</v>
      </c>
      <c r="I9" s="4" t="s">
        <v>2881</v>
      </c>
      <c r="J9" s="3" t="s">
        <v>2864</v>
      </c>
      <c r="K9" s="3" t="s">
        <v>3998</v>
      </c>
      <c r="L9" s="3" t="s">
        <v>4001</v>
      </c>
      <c r="M9" s="4" t="s">
        <v>83</v>
      </c>
      <c r="N9" s="4" t="s">
        <v>3927</v>
      </c>
    </row>
    <row r="10" spans="1:14" ht="75" customHeight="1" x14ac:dyDescent="0.25">
      <c r="A10" s="7" t="s">
        <v>7785</v>
      </c>
      <c r="B10" s="3" t="s">
        <v>2974</v>
      </c>
      <c r="C10" s="23" t="s">
        <v>6802</v>
      </c>
      <c r="D10" s="3" t="s">
        <v>6423</v>
      </c>
      <c r="E10" s="4" t="s">
        <v>2869</v>
      </c>
      <c r="F10" s="4" t="s">
        <v>3472</v>
      </c>
      <c r="G10" s="3" t="s">
        <v>2766</v>
      </c>
      <c r="H10" s="4" t="s">
        <v>2880</v>
      </c>
      <c r="I10" s="4" t="s">
        <v>2881</v>
      </c>
      <c r="J10" s="3" t="s">
        <v>2864</v>
      </c>
      <c r="K10" s="3" t="s">
        <v>3998</v>
      </c>
      <c r="L10" s="3" t="s">
        <v>4293</v>
      </c>
      <c r="M10" s="4" t="s">
        <v>5561</v>
      </c>
      <c r="N10" s="4" t="s">
        <v>4128</v>
      </c>
    </row>
    <row r="11" spans="1:14" ht="75" customHeight="1" x14ac:dyDescent="0.25">
      <c r="A11" s="7" t="s">
        <v>6569</v>
      </c>
      <c r="B11" s="3" t="s">
        <v>2905</v>
      </c>
      <c r="C11" s="23" t="s">
        <v>6706</v>
      </c>
      <c r="D11" s="3" t="s">
        <v>6362</v>
      </c>
      <c r="E11" s="4" t="s">
        <v>2886</v>
      </c>
      <c r="F11" s="4" t="s">
        <v>3477</v>
      </c>
      <c r="G11" s="3" t="s">
        <v>2747</v>
      </c>
      <c r="H11" s="4" t="s">
        <v>2906</v>
      </c>
      <c r="I11" s="4" t="s">
        <v>2881</v>
      </c>
      <c r="J11" s="3" t="s">
        <v>7727</v>
      </c>
      <c r="K11" s="3" t="s">
        <v>29</v>
      </c>
      <c r="L11" s="3" t="s">
        <v>2909</v>
      </c>
      <c r="M11" s="4" t="s">
        <v>83</v>
      </c>
      <c r="N11" s="4" t="s">
        <v>222</v>
      </c>
    </row>
    <row r="12" spans="1:14" ht="75" customHeight="1" x14ac:dyDescent="0.25">
      <c r="A12" s="7" t="s">
        <v>6569</v>
      </c>
      <c r="B12" s="3" t="s">
        <v>2905</v>
      </c>
      <c r="C12" s="23" t="s">
        <v>6706</v>
      </c>
      <c r="D12" s="3" t="s">
        <v>6362</v>
      </c>
      <c r="E12" s="4" t="s">
        <v>2886</v>
      </c>
      <c r="F12" s="4" t="s">
        <v>3477</v>
      </c>
      <c r="G12" s="3" t="s">
        <v>2747</v>
      </c>
      <c r="H12" s="4" t="s">
        <v>2906</v>
      </c>
      <c r="I12" s="4" t="s">
        <v>2881</v>
      </c>
      <c r="J12" s="3" t="s">
        <v>7727</v>
      </c>
      <c r="K12" s="3" t="s">
        <v>29</v>
      </c>
      <c r="L12" s="3" t="s">
        <v>2911</v>
      </c>
      <c r="M12" s="4" t="s">
        <v>34</v>
      </c>
      <c r="N12" s="4" t="s">
        <v>209</v>
      </c>
    </row>
    <row r="13" spans="1:14" ht="75" customHeight="1" x14ac:dyDescent="0.25">
      <c r="A13" s="7" t="s">
        <v>6569</v>
      </c>
      <c r="B13" s="3" t="s">
        <v>2905</v>
      </c>
      <c r="C13" s="23" t="s">
        <v>6706</v>
      </c>
      <c r="D13" s="3" t="s">
        <v>6362</v>
      </c>
      <c r="E13" s="4" t="s">
        <v>2886</v>
      </c>
      <c r="F13" s="4" t="s">
        <v>3477</v>
      </c>
      <c r="G13" s="3" t="s">
        <v>2747</v>
      </c>
      <c r="H13" s="4" t="s">
        <v>2906</v>
      </c>
      <c r="I13" s="4" t="s">
        <v>2881</v>
      </c>
      <c r="J13" s="3" t="s">
        <v>7727</v>
      </c>
      <c r="K13" s="3" t="s">
        <v>29</v>
      </c>
      <c r="L13" s="3" t="s">
        <v>3335</v>
      </c>
      <c r="M13" s="4" t="s">
        <v>5561</v>
      </c>
      <c r="N13" s="4" t="s">
        <v>2203</v>
      </c>
    </row>
    <row r="14" spans="1:14" ht="75" customHeight="1" x14ac:dyDescent="0.25">
      <c r="A14" s="7" t="s">
        <v>6569</v>
      </c>
      <c r="B14" s="3" t="s">
        <v>2905</v>
      </c>
      <c r="C14" s="23" t="s">
        <v>6706</v>
      </c>
      <c r="D14" s="3" t="s">
        <v>6362</v>
      </c>
      <c r="E14" s="4" t="s">
        <v>2886</v>
      </c>
      <c r="F14" s="4" t="s">
        <v>3477</v>
      </c>
      <c r="G14" s="3" t="s">
        <v>2747</v>
      </c>
      <c r="H14" s="4" t="s">
        <v>2906</v>
      </c>
      <c r="I14" s="4" t="s">
        <v>2881</v>
      </c>
      <c r="J14" s="3" t="s">
        <v>7727</v>
      </c>
      <c r="K14" s="3" t="s">
        <v>29</v>
      </c>
      <c r="L14" s="3" t="s">
        <v>2910</v>
      </c>
      <c r="M14" s="4" t="s">
        <v>34</v>
      </c>
      <c r="N14" s="4" t="s">
        <v>205</v>
      </c>
    </row>
    <row r="15" spans="1:14" ht="75" customHeight="1" x14ac:dyDescent="0.25">
      <c r="A15" s="7" t="s">
        <v>6569</v>
      </c>
      <c r="B15" s="3" t="s">
        <v>2905</v>
      </c>
      <c r="C15" s="23" t="s">
        <v>6706</v>
      </c>
      <c r="D15" s="3" t="s">
        <v>6362</v>
      </c>
      <c r="E15" s="4" t="s">
        <v>2886</v>
      </c>
      <c r="F15" s="4" t="s">
        <v>3477</v>
      </c>
      <c r="G15" s="3" t="s">
        <v>2747</v>
      </c>
      <c r="H15" s="4" t="s">
        <v>2906</v>
      </c>
      <c r="I15" s="4" t="s">
        <v>2881</v>
      </c>
      <c r="J15" s="3" t="s">
        <v>7727</v>
      </c>
      <c r="K15" s="3" t="s">
        <v>29</v>
      </c>
      <c r="L15" s="3" t="s">
        <v>2907</v>
      </c>
      <c r="M15" s="4" t="s">
        <v>83</v>
      </c>
      <c r="N15" s="4" t="s">
        <v>213</v>
      </c>
    </row>
    <row r="16" spans="1:14" ht="75" customHeight="1" x14ac:dyDescent="0.25">
      <c r="A16" s="7" t="s">
        <v>6569</v>
      </c>
      <c r="B16" s="3" t="s">
        <v>2905</v>
      </c>
      <c r="C16" s="23" t="s">
        <v>6706</v>
      </c>
      <c r="D16" s="3" t="s">
        <v>6362</v>
      </c>
      <c r="E16" s="4" t="s">
        <v>2886</v>
      </c>
      <c r="F16" s="4" t="s">
        <v>3477</v>
      </c>
      <c r="G16" s="3" t="s">
        <v>2747</v>
      </c>
      <c r="H16" s="4" t="s">
        <v>2906</v>
      </c>
      <c r="I16" s="4" t="s">
        <v>2881</v>
      </c>
      <c r="J16" s="3" t="s">
        <v>7727</v>
      </c>
      <c r="K16" s="3" t="s">
        <v>29</v>
      </c>
      <c r="L16" s="3" t="s">
        <v>2912</v>
      </c>
      <c r="M16" s="4" t="s">
        <v>5561</v>
      </c>
      <c r="N16" s="4" t="s">
        <v>226</v>
      </c>
    </row>
    <row r="17" spans="1:14" ht="75" customHeight="1" x14ac:dyDescent="0.25">
      <c r="A17" s="7" t="s">
        <v>6569</v>
      </c>
      <c r="B17" s="3" t="s">
        <v>2905</v>
      </c>
      <c r="C17" s="23" t="s">
        <v>6706</v>
      </c>
      <c r="D17" s="3" t="s">
        <v>6362</v>
      </c>
      <c r="E17" s="4" t="s">
        <v>2886</v>
      </c>
      <c r="F17" s="4" t="s">
        <v>3477</v>
      </c>
      <c r="G17" s="3" t="s">
        <v>2747</v>
      </c>
      <c r="H17" s="4" t="s">
        <v>2906</v>
      </c>
      <c r="I17" s="4" t="s">
        <v>2881</v>
      </c>
      <c r="J17" s="3" t="s">
        <v>7727</v>
      </c>
      <c r="K17" s="3" t="s">
        <v>29</v>
      </c>
      <c r="L17" s="3" t="s">
        <v>2908</v>
      </c>
      <c r="M17" s="4" t="s">
        <v>5561</v>
      </c>
      <c r="N17" s="4" t="s">
        <v>218</v>
      </c>
    </row>
    <row r="18" spans="1:14" ht="75" customHeight="1" x14ac:dyDescent="0.25">
      <c r="A18" s="7" t="s">
        <v>6569</v>
      </c>
      <c r="B18" s="3" t="s">
        <v>2905</v>
      </c>
      <c r="C18" s="23" t="s">
        <v>6706</v>
      </c>
      <c r="D18" s="3" t="s">
        <v>6362</v>
      </c>
      <c r="E18" s="4" t="s">
        <v>2886</v>
      </c>
      <c r="F18" s="4" t="s">
        <v>3477</v>
      </c>
      <c r="G18" s="3" t="s">
        <v>2747</v>
      </c>
      <c r="H18" s="4" t="s">
        <v>2906</v>
      </c>
      <c r="I18" s="4" t="s">
        <v>2881</v>
      </c>
      <c r="J18" s="3" t="s">
        <v>7727</v>
      </c>
      <c r="K18" s="3" t="s">
        <v>29</v>
      </c>
      <c r="L18" s="3" t="s">
        <v>4183</v>
      </c>
      <c r="M18" s="4" t="s">
        <v>5561</v>
      </c>
      <c r="N18" s="4" t="s">
        <v>4056</v>
      </c>
    </row>
    <row r="19" spans="1:14" ht="75" customHeight="1" x14ac:dyDescent="0.25">
      <c r="A19" s="7" t="s">
        <v>6569</v>
      </c>
      <c r="B19" s="3" t="s">
        <v>2905</v>
      </c>
      <c r="C19" s="23" t="s">
        <v>6706</v>
      </c>
      <c r="D19" s="3" t="s">
        <v>6362</v>
      </c>
      <c r="E19" s="4" t="s">
        <v>2886</v>
      </c>
      <c r="F19" s="4" t="s">
        <v>3477</v>
      </c>
      <c r="G19" s="3" t="s">
        <v>2747</v>
      </c>
      <c r="H19" s="4" t="s">
        <v>2906</v>
      </c>
      <c r="I19" s="4" t="s">
        <v>2881</v>
      </c>
      <c r="J19" s="3" t="s">
        <v>7727</v>
      </c>
      <c r="K19" s="3" t="s">
        <v>29</v>
      </c>
      <c r="L19" s="3" t="s">
        <v>4546</v>
      </c>
      <c r="M19" s="4" t="s">
        <v>34</v>
      </c>
      <c r="N19" s="4" t="s">
        <v>4385</v>
      </c>
    </row>
    <row r="20" spans="1:14" ht="75" customHeight="1" x14ac:dyDescent="0.25">
      <c r="A20" s="7" t="s">
        <v>6569</v>
      </c>
      <c r="B20" s="3" t="s">
        <v>2905</v>
      </c>
      <c r="C20" s="23" t="s">
        <v>6706</v>
      </c>
      <c r="D20" s="3" t="s">
        <v>6362</v>
      </c>
      <c r="E20" s="4" t="s">
        <v>2886</v>
      </c>
      <c r="F20" s="4" t="s">
        <v>3477</v>
      </c>
      <c r="G20" s="3" t="s">
        <v>2747</v>
      </c>
      <c r="H20" s="4" t="s">
        <v>2906</v>
      </c>
      <c r="I20" s="4" t="s">
        <v>2881</v>
      </c>
      <c r="J20" s="3" t="s">
        <v>7727</v>
      </c>
      <c r="K20" s="3" t="s">
        <v>29</v>
      </c>
      <c r="L20" s="3" t="s">
        <v>3842</v>
      </c>
      <c r="M20" s="4" t="s">
        <v>34</v>
      </c>
      <c r="N20" s="4" t="s">
        <v>3671</v>
      </c>
    </row>
    <row r="21" spans="1:14" ht="75" customHeight="1" x14ac:dyDescent="0.25">
      <c r="A21" s="7" t="s">
        <v>6569</v>
      </c>
      <c r="B21" s="3" t="s">
        <v>2905</v>
      </c>
      <c r="C21" s="23" t="s">
        <v>6706</v>
      </c>
      <c r="D21" s="3" t="s">
        <v>6362</v>
      </c>
      <c r="E21" s="4" t="s">
        <v>2886</v>
      </c>
      <c r="F21" s="4" t="s">
        <v>3477</v>
      </c>
      <c r="G21" s="3" t="s">
        <v>2747</v>
      </c>
      <c r="H21" s="4" t="s">
        <v>2906</v>
      </c>
      <c r="I21" s="4" t="s">
        <v>2881</v>
      </c>
      <c r="J21" s="3" t="s">
        <v>7727</v>
      </c>
      <c r="K21" s="3" t="s">
        <v>29</v>
      </c>
      <c r="L21" s="3" t="s">
        <v>4545</v>
      </c>
      <c r="M21" s="4" t="s">
        <v>83</v>
      </c>
      <c r="N21" s="4" t="s">
        <v>4382</v>
      </c>
    </row>
    <row r="22" spans="1:14" ht="75" customHeight="1" x14ac:dyDescent="0.25">
      <c r="A22" s="7" t="s">
        <v>6573</v>
      </c>
      <c r="B22" s="3" t="s">
        <v>3019</v>
      </c>
      <c r="C22" s="23" t="s">
        <v>6711</v>
      </c>
      <c r="D22" s="3" t="s">
        <v>6382</v>
      </c>
      <c r="E22" s="4" t="s">
        <v>2891</v>
      </c>
      <c r="F22" s="4" t="s">
        <v>3476</v>
      </c>
      <c r="G22" s="3" t="s">
        <v>2770</v>
      </c>
      <c r="H22" s="4" t="s">
        <v>2906</v>
      </c>
      <c r="I22" s="4" t="s">
        <v>2881</v>
      </c>
      <c r="J22" s="3" t="s">
        <v>3699</v>
      </c>
      <c r="K22" s="3" t="s">
        <v>5921</v>
      </c>
      <c r="L22" s="3" t="s">
        <v>3020</v>
      </c>
      <c r="M22" s="4" t="s">
        <v>34</v>
      </c>
      <c r="N22" s="4" t="s">
        <v>750</v>
      </c>
    </row>
    <row r="23" spans="1:14" ht="75" customHeight="1" x14ac:dyDescent="0.25">
      <c r="A23" s="7" t="s">
        <v>6573</v>
      </c>
      <c r="B23" s="3" t="s">
        <v>3019</v>
      </c>
      <c r="C23" s="23" t="s">
        <v>6711</v>
      </c>
      <c r="D23" s="3" t="s">
        <v>6382</v>
      </c>
      <c r="E23" s="4" t="s">
        <v>2891</v>
      </c>
      <c r="F23" s="4" t="s">
        <v>3476</v>
      </c>
      <c r="G23" s="3" t="s">
        <v>2770</v>
      </c>
      <c r="H23" s="4" t="s">
        <v>2906</v>
      </c>
      <c r="I23" s="4" t="s">
        <v>2881</v>
      </c>
      <c r="J23" s="3" t="s">
        <v>3699</v>
      </c>
      <c r="K23" s="3" t="s">
        <v>5921</v>
      </c>
      <c r="L23" s="3" t="s">
        <v>4576</v>
      </c>
      <c r="M23" s="4" t="s">
        <v>34</v>
      </c>
      <c r="N23" s="4" t="s">
        <v>4363</v>
      </c>
    </row>
    <row r="24" spans="1:14" ht="75" customHeight="1" x14ac:dyDescent="0.25">
      <c r="A24" s="7" t="s">
        <v>6573</v>
      </c>
      <c r="B24" s="3" t="s">
        <v>3019</v>
      </c>
      <c r="C24" s="23" t="s">
        <v>6711</v>
      </c>
      <c r="D24" s="3" t="s">
        <v>6382</v>
      </c>
      <c r="E24" s="4" t="s">
        <v>2891</v>
      </c>
      <c r="F24" s="4" t="s">
        <v>3476</v>
      </c>
      <c r="G24" s="3" t="s">
        <v>2770</v>
      </c>
      <c r="H24" s="4" t="s">
        <v>2906</v>
      </c>
      <c r="I24" s="4" t="s">
        <v>2881</v>
      </c>
      <c r="J24" s="3" t="s">
        <v>3699</v>
      </c>
      <c r="K24" s="3" t="s">
        <v>5921</v>
      </c>
      <c r="L24" s="3" t="s">
        <v>5922</v>
      </c>
      <c r="M24" s="4" t="s">
        <v>4009</v>
      </c>
      <c r="N24" s="4" t="s">
        <v>5554</v>
      </c>
    </row>
    <row r="25" spans="1:14" ht="75" customHeight="1" x14ac:dyDescent="0.25">
      <c r="A25" s="7" t="s">
        <v>5935</v>
      </c>
      <c r="B25" s="3" t="s">
        <v>3087</v>
      </c>
      <c r="C25" s="23" t="s">
        <v>6711</v>
      </c>
      <c r="D25" s="3" t="s">
        <v>6335</v>
      </c>
      <c r="E25" s="4" t="s">
        <v>2869</v>
      </c>
      <c r="F25" s="4" t="s">
        <v>3472</v>
      </c>
      <c r="G25" s="3" t="s">
        <v>2786</v>
      </c>
      <c r="H25" s="4" t="s">
        <v>2906</v>
      </c>
      <c r="I25" s="4" t="s">
        <v>2881</v>
      </c>
      <c r="J25" s="3" t="s">
        <v>3699</v>
      </c>
      <c r="K25" s="3" t="s">
        <v>5921</v>
      </c>
      <c r="L25" s="3" t="s">
        <v>4692</v>
      </c>
      <c r="M25" s="4" t="s">
        <v>5561</v>
      </c>
      <c r="N25" s="4" t="s">
        <v>4353</v>
      </c>
    </row>
    <row r="26" spans="1:14" ht="75" customHeight="1" x14ac:dyDescent="0.25">
      <c r="A26" s="7" t="s">
        <v>5935</v>
      </c>
      <c r="B26" s="3" t="s">
        <v>3087</v>
      </c>
      <c r="C26" s="23" t="s">
        <v>6711</v>
      </c>
      <c r="D26" s="3" t="s">
        <v>6335</v>
      </c>
      <c r="E26" s="4" t="s">
        <v>2869</v>
      </c>
      <c r="F26" s="4" t="s">
        <v>3476</v>
      </c>
      <c r="G26" s="3" t="s">
        <v>2786</v>
      </c>
      <c r="H26" s="4" t="s">
        <v>2906</v>
      </c>
      <c r="I26" s="4" t="s">
        <v>2881</v>
      </c>
      <c r="J26" s="3" t="s">
        <v>3699</v>
      </c>
      <c r="K26" s="3" t="s">
        <v>5921</v>
      </c>
      <c r="L26" s="3" t="s">
        <v>4576</v>
      </c>
      <c r="M26" s="4" t="s">
        <v>34</v>
      </c>
      <c r="N26" s="4" t="s">
        <v>4363</v>
      </c>
    </row>
    <row r="27" spans="1:14" ht="75" customHeight="1" x14ac:dyDescent="0.25">
      <c r="A27" s="7" t="s">
        <v>5935</v>
      </c>
      <c r="B27" s="3" t="s">
        <v>3087</v>
      </c>
      <c r="C27" s="23" t="s">
        <v>6711</v>
      </c>
      <c r="D27" s="3" t="s">
        <v>6335</v>
      </c>
      <c r="E27" s="4" t="s">
        <v>2869</v>
      </c>
      <c r="F27" s="4" t="s">
        <v>3476</v>
      </c>
      <c r="G27" s="3" t="s">
        <v>2786</v>
      </c>
      <c r="H27" s="4" t="s">
        <v>2906</v>
      </c>
      <c r="I27" s="4" t="s">
        <v>2881</v>
      </c>
      <c r="J27" s="3" t="s">
        <v>3699</v>
      </c>
      <c r="K27" s="3" t="s">
        <v>5921</v>
      </c>
      <c r="L27" s="3" t="s">
        <v>3020</v>
      </c>
      <c r="M27" s="4" t="s">
        <v>34</v>
      </c>
      <c r="N27" s="4" t="s">
        <v>750</v>
      </c>
    </row>
    <row r="28" spans="1:14" ht="75" customHeight="1" x14ac:dyDescent="0.25">
      <c r="A28" s="7" t="s">
        <v>5895</v>
      </c>
      <c r="B28" s="3" t="s">
        <v>2916</v>
      </c>
      <c r="C28" s="23" t="s">
        <v>6777</v>
      </c>
      <c r="D28" s="3" t="s">
        <v>6410</v>
      </c>
      <c r="E28" s="4" t="s">
        <v>2886</v>
      </c>
      <c r="F28" s="4" t="s">
        <v>3476</v>
      </c>
      <c r="G28" s="3" t="s">
        <v>2749</v>
      </c>
      <c r="H28" s="4" t="s">
        <v>2870</v>
      </c>
      <c r="I28" s="4" t="s">
        <v>2871</v>
      </c>
      <c r="J28" s="3" t="s">
        <v>2866</v>
      </c>
      <c r="K28" s="3" t="s">
        <v>3698</v>
      </c>
      <c r="L28" s="3" t="s">
        <v>2917</v>
      </c>
      <c r="M28" s="4" t="s">
        <v>34</v>
      </c>
      <c r="N28" s="4" t="s">
        <v>248</v>
      </c>
    </row>
    <row r="29" spans="1:14" ht="75" customHeight="1" x14ac:dyDescent="0.25">
      <c r="A29" s="7" t="s">
        <v>6574</v>
      </c>
      <c r="B29" s="3" t="s">
        <v>3146</v>
      </c>
      <c r="C29" s="23" t="s">
        <v>6737</v>
      </c>
      <c r="D29" s="3" t="s">
        <v>6384</v>
      </c>
      <c r="E29" s="4" t="s">
        <v>2869</v>
      </c>
      <c r="F29" s="4" t="s">
        <v>3477</v>
      </c>
      <c r="G29" s="3" t="s">
        <v>3714</v>
      </c>
      <c r="H29" s="4" t="s">
        <v>3005</v>
      </c>
      <c r="I29" s="4" t="s">
        <v>2892</v>
      </c>
      <c r="J29" s="3" t="s">
        <v>7500</v>
      </c>
      <c r="K29" s="3" t="s">
        <v>3715</v>
      </c>
      <c r="L29" s="3" t="s">
        <v>3150</v>
      </c>
      <c r="M29" s="4" t="s">
        <v>34</v>
      </c>
      <c r="N29" s="4" t="s">
        <v>1372</v>
      </c>
    </row>
    <row r="30" spans="1:14" ht="75" customHeight="1" x14ac:dyDescent="0.25">
      <c r="A30" s="7" t="s">
        <v>6579</v>
      </c>
      <c r="B30" s="3" t="s">
        <v>4530</v>
      </c>
      <c r="C30" s="23" t="s">
        <v>6737</v>
      </c>
      <c r="D30" s="3" t="s">
        <v>6337</v>
      </c>
      <c r="E30" s="4" t="s">
        <v>2869</v>
      </c>
      <c r="F30" s="4" t="s">
        <v>3477</v>
      </c>
      <c r="G30" s="3" t="s">
        <v>3714</v>
      </c>
      <c r="H30" s="4" t="s">
        <v>3005</v>
      </c>
      <c r="I30" s="4" t="s">
        <v>2892</v>
      </c>
      <c r="J30" s="3" t="s">
        <v>7500</v>
      </c>
      <c r="K30" s="3" t="s">
        <v>3715</v>
      </c>
      <c r="L30" s="3" t="s">
        <v>5020</v>
      </c>
      <c r="M30" s="4" t="s">
        <v>5561</v>
      </c>
      <c r="N30" s="4" t="s">
        <v>4764</v>
      </c>
    </row>
    <row r="31" spans="1:14" ht="75" customHeight="1" x14ac:dyDescent="0.25">
      <c r="A31" s="7" t="s">
        <v>6579</v>
      </c>
      <c r="B31" s="3" t="s">
        <v>4530</v>
      </c>
      <c r="C31" s="23" t="s">
        <v>6737</v>
      </c>
      <c r="D31" s="3" t="s">
        <v>6337</v>
      </c>
      <c r="E31" s="4" t="s">
        <v>2869</v>
      </c>
      <c r="F31" s="4" t="s">
        <v>3477</v>
      </c>
      <c r="G31" s="3" t="s">
        <v>3714</v>
      </c>
      <c r="H31" s="4" t="s">
        <v>3005</v>
      </c>
      <c r="I31" s="4" t="s">
        <v>2892</v>
      </c>
      <c r="J31" s="3" t="s">
        <v>7500</v>
      </c>
      <c r="K31" s="3" t="s">
        <v>3715</v>
      </c>
      <c r="L31" s="3" t="s">
        <v>6962</v>
      </c>
      <c r="M31" s="4" t="s">
        <v>34</v>
      </c>
      <c r="N31" s="4" t="s">
        <v>6215</v>
      </c>
    </row>
    <row r="32" spans="1:14" ht="75" customHeight="1" x14ac:dyDescent="0.25">
      <c r="A32" s="7" t="s">
        <v>6579</v>
      </c>
      <c r="B32" s="3" t="s">
        <v>4530</v>
      </c>
      <c r="C32" s="23" t="s">
        <v>6737</v>
      </c>
      <c r="D32" s="3" t="s">
        <v>6337</v>
      </c>
      <c r="E32" s="4" t="s">
        <v>2869</v>
      </c>
      <c r="F32" s="4" t="s">
        <v>3477</v>
      </c>
      <c r="G32" s="3" t="s">
        <v>3714</v>
      </c>
      <c r="H32" s="4" t="s">
        <v>3005</v>
      </c>
      <c r="I32" s="4" t="s">
        <v>2892</v>
      </c>
      <c r="J32" s="3" t="s">
        <v>7500</v>
      </c>
      <c r="K32" s="3" t="s">
        <v>3715</v>
      </c>
      <c r="L32" s="3" t="s">
        <v>3151</v>
      </c>
      <c r="M32" s="4" t="s">
        <v>5561</v>
      </c>
      <c r="N32" s="4" t="s">
        <v>1312</v>
      </c>
    </row>
    <row r="33" spans="1:14" ht="75" customHeight="1" x14ac:dyDescent="0.25">
      <c r="A33" s="7" t="s">
        <v>6579</v>
      </c>
      <c r="B33" s="3" t="s">
        <v>4530</v>
      </c>
      <c r="C33" s="23" t="s">
        <v>6737</v>
      </c>
      <c r="D33" s="3" t="s">
        <v>6337</v>
      </c>
      <c r="E33" s="4" t="s">
        <v>2869</v>
      </c>
      <c r="F33" s="4" t="s">
        <v>3477</v>
      </c>
      <c r="G33" s="3" t="s">
        <v>3714</v>
      </c>
      <c r="H33" s="4" t="s">
        <v>3005</v>
      </c>
      <c r="I33" s="4" t="s">
        <v>2892</v>
      </c>
      <c r="J33" s="3" t="s">
        <v>7500</v>
      </c>
      <c r="K33" s="3" t="s">
        <v>3715</v>
      </c>
      <c r="L33" s="3" t="s">
        <v>5627</v>
      </c>
      <c r="M33" s="4" t="s">
        <v>5561</v>
      </c>
      <c r="N33" s="4" t="s">
        <v>5495</v>
      </c>
    </row>
    <row r="34" spans="1:14" ht="75" customHeight="1" x14ac:dyDescent="0.25">
      <c r="A34" s="7" t="s">
        <v>6579</v>
      </c>
      <c r="B34" s="3" t="s">
        <v>4530</v>
      </c>
      <c r="C34" s="23" t="s">
        <v>6737</v>
      </c>
      <c r="D34" s="3" t="s">
        <v>6337</v>
      </c>
      <c r="E34" s="4" t="s">
        <v>2869</v>
      </c>
      <c r="F34" s="4" t="s">
        <v>3477</v>
      </c>
      <c r="G34" s="3" t="s">
        <v>3714</v>
      </c>
      <c r="H34" s="4" t="s">
        <v>3005</v>
      </c>
      <c r="I34" s="4" t="s">
        <v>2892</v>
      </c>
      <c r="J34" s="3" t="s">
        <v>7500</v>
      </c>
      <c r="K34" s="3" t="s">
        <v>3715</v>
      </c>
      <c r="L34" s="3" t="s">
        <v>3147</v>
      </c>
      <c r="M34" s="4" t="s">
        <v>34</v>
      </c>
      <c r="N34" s="4" t="s">
        <v>1398</v>
      </c>
    </row>
    <row r="35" spans="1:14" ht="75" customHeight="1" x14ac:dyDescent="0.25">
      <c r="A35" s="7" t="s">
        <v>5949</v>
      </c>
      <c r="B35" s="3" t="s">
        <v>3143</v>
      </c>
      <c r="C35" s="23" t="s">
        <v>6834</v>
      </c>
      <c r="D35" s="3" t="s">
        <v>6446</v>
      </c>
      <c r="E35" s="4" t="s">
        <v>2891</v>
      </c>
      <c r="F35" s="4" t="s">
        <v>3477</v>
      </c>
      <c r="G35" s="3" t="s">
        <v>3714</v>
      </c>
      <c r="H35" s="4" t="s">
        <v>3005</v>
      </c>
      <c r="I35" s="4" t="s">
        <v>2892</v>
      </c>
      <c r="J35" s="3" t="s">
        <v>7500</v>
      </c>
      <c r="K35" s="3" t="s">
        <v>3715</v>
      </c>
      <c r="L35" s="3" t="s">
        <v>3160</v>
      </c>
      <c r="M35" s="4" t="s">
        <v>34</v>
      </c>
      <c r="N35" s="4" t="s">
        <v>1367</v>
      </c>
    </row>
    <row r="36" spans="1:14" ht="75" customHeight="1" x14ac:dyDescent="0.25">
      <c r="A36" s="7" t="s">
        <v>5949</v>
      </c>
      <c r="B36" s="3" t="s">
        <v>3143</v>
      </c>
      <c r="C36" s="23" t="s">
        <v>6834</v>
      </c>
      <c r="D36" s="3" t="s">
        <v>6446</v>
      </c>
      <c r="E36" s="4" t="s">
        <v>2891</v>
      </c>
      <c r="F36" s="4" t="s">
        <v>3477</v>
      </c>
      <c r="G36" s="3" t="s">
        <v>3714</v>
      </c>
      <c r="H36" s="4" t="s">
        <v>3005</v>
      </c>
      <c r="I36" s="4" t="s">
        <v>2892</v>
      </c>
      <c r="J36" s="3" t="s">
        <v>7500</v>
      </c>
      <c r="K36" s="3" t="s">
        <v>3715</v>
      </c>
      <c r="L36" s="3" t="s">
        <v>3149</v>
      </c>
      <c r="M36" s="4" t="s">
        <v>34</v>
      </c>
      <c r="N36" s="4" t="s">
        <v>1344</v>
      </c>
    </row>
    <row r="37" spans="1:14" ht="75" customHeight="1" x14ac:dyDescent="0.25">
      <c r="A37" s="7" t="s">
        <v>5949</v>
      </c>
      <c r="B37" s="3" t="s">
        <v>3143</v>
      </c>
      <c r="C37" s="23" t="s">
        <v>6834</v>
      </c>
      <c r="D37" s="3" t="s">
        <v>6446</v>
      </c>
      <c r="E37" s="4" t="s">
        <v>2891</v>
      </c>
      <c r="F37" s="4" t="s">
        <v>3477</v>
      </c>
      <c r="G37" s="3" t="s">
        <v>3714</v>
      </c>
      <c r="H37" s="4" t="s">
        <v>3005</v>
      </c>
      <c r="I37" s="4" t="s">
        <v>2892</v>
      </c>
      <c r="J37" s="3" t="s">
        <v>7500</v>
      </c>
      <c r="K37" s="3" t="s">
        <v>3715</v>
      </c>
      <c r="L37" s="3" t="s">
        <v>3167</v>
      </c>
      <c r="M37" s="4" t="s">
        <v>34</v>
      </c>
      <c r="N37" s="4" t="s">
        <v>1362</v>
      </c>
    </row>
    <row r="38" spans="1:14" ht="75" customHeight="1" x14ac:dyDescent="0.25">
      <c r="A38" s="7" t="s">
        <v>5949</v>
      </c>
      <c r="B38" s="3" t="s">
        <v>3143</v>
      </c>
      <c r="C38" s="23" t="s">
        <v>6834</v>
      </c>
      <c r="D38" s="3" t="s">
        <v>6446</v>
      </c>
      <c r="E38" s="4" t="s">
        <v>2891</v>
      </c>
      <c r="F38" s="4" t="s">
        <v>3477</v>
      </c>
      <c r="G38" s="3" t="s">
        <v>3714</v>
      </c>
      <c r="H38" s="4" t="s">
        <v>3005</v>
      </c>
      <c r="I38" s="4" t="s">
        <v>2892</v>
      </c>
      <c r="J38" s="3" t="s">
        <v>7500</v>
      </c>
      <c r="K38" s="3" t="s">
        <v>3715</v>
      </c>
      <c r="L38" s="3" t="s">
        <v>3144</v>
      </c>
      <c r="M38" s="4" t="s">
        <v>34</v>
      </c>
      <c r="N38" s="4" t="s">
        <v>1384</v>
      </c>
    </row>
    <row r="39" spans="1:14" ht="75" customHeight="1" x14ac:dyDescent="0.25">
      <c r="A39" s="7" t="s">
        <v>5949</v>
      </c>
      <c r="B39" s="3" t="s">
        <v>3143</v>
      </c>
      <c r="C39" s="23" t="s">
        <v>6834</v>
      </c>
      <c r="D39" s="3" t="s">
        <v>6446</v>
      </c>
      <c r="E39" s="4" t="s">
        <v>2891</v>
      </c>
      <c r="F39" s="4" t="s">
        <v>3477</v>
      </c>
      <c r="G39" s="3" t="s">
        <v>3714</v>
      </c>
      <c r="H39" s="4" t="s">
        <v>3005</v>
      </c>
      <c r="I39" s="4" t="s">
        <v>2892</v>
      </c>
      <c r="J39" s="3" t="s">
        <v>7500</v>
      </c>
      <c r="K39" s="3" t="s">
        <v>3715</v>
      </c>
      <c r="L39" s="3" t="s">
        <v>3159</v>
      </c>
      <c r="M39" s="4" t="s">
        <v>34</v>
      </c>
      <c r="N39" s="4" t="s">
        <v>1340</v>
      </c>
    </row>
    <row r="40" spans="1:14" ht="75" customHeight="1" x14ac:dyDescent="0.25">
      <c r="A40" s="7" t="s">
        <v>5949</v>
      </c>
      <c r="B40" s="3" t="s">
        <v>3143</v>
      </c>
      <c r="C40" s="23" t="s">
        <v>6834</v>
      </c>
      <c r="D40" s="3" t="s">
        <v>6446</v>
      </c>
      <c r="E40" s="4" t="s">
        <v>2891</v>
      </c>
      <c r="F40" s="4" t="s">
        <v>3477</v>
      </c>
      <c r="G40" s="3" t="s">
        <v>3714</v>
      </c>
      <c r="H40" s="4" t="s">
        <v>3005</v>
      </c>
      <c r="I40" s="4" t="s">
        <v>2892</v>
      </c>
      <c r="J40" s="3" t="s">
        <v>7500</v>
      </c>
      <c r="K40" s="3" t="s">
        <v>3715</v>
      </c>
      <c r="L40" s="3" t="s">
        <v>7519</v>
      </c>
      <c r="M40" s="4" t="s">
        <v>34</v>
      </c>
      <c r="N40" s="4" t="s">
        <v>1369</v>
      </c>
    </row>
    <row r="41" spans="1:14" ht="75" customHeight="1" x14ac:dyDescent="0.25">
      <c r="A41" s="7" t="s">
        <v>5949</v>
      </c>
      <c r="B41" s="3" t="s">
        <v>3143</v>
      </c>
      <c r="C41" s="23" t="s">
        <v>6834</v>
      </c>
      <c r="D41" s="3" t="s">
        <v>6446</v>
      </c>
      <c r="E41" s="4" t="s">
        <v>2891</v>
      </c>
      <c r="F41" s="4" t="s">
        <v>3477</v>
      </c>
      <c r="G41" s="3" t="s">
        <v>3714</v>
      </c>
      <c r="H41" s="4" t="s">
        <v>3005</v>
      </c>
      <c r="I41" s="4" t="s">
        <v>2892</v>
      </c>
      <c r="J41" s="3" t="s">
        <v>7500</v>
      </c>
      <c r="K41" s="3" t="s">
        <v>3715</v>
      </c>
      <c r="L41" s="3" t="s">
        <v>3155</v>
      </c>
      <c r="M41" s="4" t="s">
        <v>34</v>
      </c>
      <c r="N41" s="4" t="s">
        <v>1352</v>
      </c>
    </row>
    <row r="42" spans="1:14" ht="75" customHeight="1" x14ac:dyDescent="0.25">
      <c r="A42" s="7" t="s">
        <v>5949</v>
      </c>
      <c r="B42" s="3" t="s">
        <v>3143</v>
      </c>
      <c r="C42" s="23" t="s">
        <v>6834</v>
      </c>
      <c r="D42" s="3" t="s">
        <v>6446</v>
      </c>
      <c r="E42" s="4" t="s">
        <v>2891</v>
      </c>
      <c r="F42" s="4" t="s">
        <v>3477</v>
      </c>
      <c r="G42" s="3" t="s">
        <v>3714</v>
      </c>
      <c r="H42" s="4" t="s">
        <v>3005</v>
      </c>
      <c r="I42" s="4" t="s">
        <v>2892</v>
      </c>
      <c r="J42" s="3" t="s">
        <v>7500</v>
      </c>
      <c r="K42" s="3" t="s">
        <v>3715</v>
      </c>
      <c r="L42" s="3" t="s">
        <v>3168</v>
      </c>
      <c r="M42" s="4" t="s">
        <v>34</v>
      </c>
      <c r="N42" s="4" t="s">
        <v>1336</v>
      </c>
    </row>
    <row r="43" spans="1:14" ht="75" customHeight="1" x14ac:dyDescent="0.25">
      <c r="A43" s="7" t="s">
        <v>5949</v>
      </c>
      <c r="B43" s="3" t="s">
        <v>3143</v>
      </c>
      <c r="C43" s="23" t="s">
        <v>6834</v>
      </c>
      <c r="D43" s="3" t="s">
        <v>6446</v>
      </c>
      <c r="E43" s="4" t="s">
        <v>2891</v>
      </c>
      <c r="F43" s="4" t="s">
        <v>3477</v>
      </c>
      <c r="G43" s="3" t="s">
        <v>3714</v>
      </c>
      <c r="H43" s="4" t="s">
        <v>3005</v>
      </c>
      <c r="I43" s="4" t="s">
        <v>2892</v>
      </c>
      <c r="J43" s="3" t="s">
        <v>7500</v>
      </c>
      <c r="K43" s="3" t="s">
        <v>3715</v>
      </c>
      <c r="L43" s="3" t="s">
        <v>3164</v>
      </c>
      <c r="M43" s="4" t="s">
        <v>34</v>
      </c>
      <c r="N43" s="4" t="s">
        <v>1297</v>
      </c>
    </row>
    <row r="44" spans="1:14" ht="75" customHeight="1" x14ac:dyDescent="0.25">
      <c r="A44" s="7" t="s">
        <v>5949</v>
      </c>
      <c r="B44" s="3" t="s">
        <v>3143</v>
      </c>
      <c r="C44" s="23" t="s">
        <v>6834</v>
      </c>
      <c r="D44" s="3" t="s">
        <v>6446</v>
      </c>
      <c r="E44" s="4" t="s">
        <v>2891</v>
      </c>
      <c r="F44" s="4" t="s">
        <v>3477</v>
      </c>
      <c r="G44" s="3" t="s">
        <v>3714</v>
      </c>
      <c r="H44" s="4" t="s">
        <v>3005</v>
      </c>
      <c r="I44" s="4" t="s">
        <v>2892</v>
      </c>
      <c r="J44" s="3" t="s">
        <v>7500</v>
      </c>
      <c r="K44" s="3" t="s">
        <v>3715</v>
      </c>
      <c r="L44" s="3" t="s">
        <v>3161</v>
      </c>
      <c r="M44" s="4" t="s">
        <v>83</v>
      </c>
      <c r="N44" s="4" t="s">
        <v>1324</v>
      </c>
    </row>
    <row r="45" spans="1:14" ht="75" customHeight="1" x14ac:dyDescent="0.25">
      <c r="A45" s="7" t="s">
        <v>5949</v>
      </c>
      <c r="B45" s="3" t="s">
        <v>3143</v>
      </c>
      <c r="C45" s="23" t="s">
        <v>6834</v>
      </c>
      <c r="D45" s="3" t="s">
        <v>6446</v>
      </c>
      <c r="E45" s="4" t="s">
        <v>2891</v>
      </c>
      <c r="F45" s="4" t="s">
        <v>3477</v>
      </c>
      <c r="G45" s="3" t="s">
        <v>3714</v>
      </c>
      <c r="H45" s="4" t="s">
        <v>3005</v>
      </c>
      <c r="I45" s="4" t="s">
        <v>2892</v>
      </c>
      <c r="J45" s="3" t="s">
        <v>7500</v>
      </c>
      <c r="K45" s="3" t="s">
        <v>3715</v>
      </c>
      <c r="L45" s="3" t="s">
        <v>3165</v>
      </c>
      <c r="M45" s="4" t="s">
        <v>34</v>
      </c>
      <c r="N45" s="4" t="s">
        <v>1358</v>
      </c>
    </row>
    <row r="46" spans="1:14" ht="75" customHeight="1" x14ac:dyDescent="0.25">
      <c r="A46" s="7" t="s">
        <v>5949</v>
      </c>
      <c r="B46" s="3" t="s">
        <v>3143</v>
      </c>
      <c r="C46" s="23" t="s">
        <v>6834</v>
      </c>
      <c r="D46" s="3" t="s">
        <v>6446</v>
      </c>
      <c r="E46" s="4" t="s">
        <v>2891</v>
      </c>
      <c r="F46" s="4" t="s">
        <v>3477</v>
      </c>
      <c r="G46" s="3" t="s">
        <v>3714</v>
      </c>
      <c r="H46" s="4" t="s">
        <v>3005</v>
      </c>
      <c r="I46" s="4" t="s">
        <v>2892</v>
      </c>
      <c r="J46" s="3" t="s">
        <v>7500</v>
      </c>
      <c r="K46" s="3" t="s">
        <v>3715</v>
      </c>
      <c r="L46" s="3" t="s">
        <v>3145</v>
      </c>
      <c r="M46" s="4" t="s">
        <v>34</v>
      </c>
      <c r="N46" s="4" t="s">
        <v>1387</v>
      </c>
    </row>
    <row r="47" spans="1:14" ht="75" customHeight="1" x14ac:dyDescent="0.25">
      <c r="A47" s="7" t="s">
        <v>5949</v>
      </c>
      <c r="B47" s="3" t="s">
        <v>3143</v>
      </c>
      <c r="C47" s="23" t="s">
        <v>6834</v>
      </c>
      <c r="D47" s="3" t="s">
        <v>6446</v>
      </c>
      <c r="E47" s="4" t="s">
        <v>2891</v>
      </c>
      <c r="F47" s="4" t="s">
        <v>3477</v>
      </c>
      <c r="G47" s="3" t="s">
        <v>3714</v>
      </c>
      <c r="H47" s="4" t="s">
        <v>3005</v>
      </c>
      <c r="I47" s="4" t="s">
        <v>2892</v>
      </c>
      <c r="J47" s="3" t="s">
        <v>7500</v>
      </c>
      <c r="K47" s="3" t="s">
        <v>3715</v>
      </c>
      <c r="L47" s="3" t="s">
        <v>3776</v>
      </c>
      <c r="M47" s="4" t="s">
        <v>5561</v>
      </c>
      <c r="N47" s="4" t="s">
        <v>1298</v>
      </c>
    </row>
    <row r="48" spans="1:14" ht="75" customHeight="1" x14ac:dyDescent="0.25">
      <c r="A48" s="7" t="s">
        <v>6045</v>
      </c>
      <c r="B48" s="3" t="s">
        <v>4390</v>
      </c>
      <c r="C48" s="23" t="s">
        <v>6801</v>
      </c>
      <c r="D48" s="3" t="s">
        <v>6338</v>
      </c>
      <c r="E48" s="4" t="s">
        <v>2886</v>
      </c>
      <c r="F48" s="4" t="s">
        <v>3472</v>
      </c>
      <c r="G48" s="3" t="s">
        <v>2800</v>
      </c>
      <c r="H48" s="4" t="s">
        <v>3005</v>
      </c>
      <c r="I48" s="4" t="s">
        <v>2892</v>
      </c>
      <c r="J48" s="3" t="s">
        <v>6244</v>
      </c>
      <c r="K48" s="3" t="s">
        <v>3713</v>
      </c>
      <c r="L48" s="3" t="s">
        <v>4827</v>
      </c>
      <c r="M48" s="4" t="s">
        <v>34</v>
      </c>
      <c r="N48" s="4" t="s">
        <v>4717</v>
      </c>
    </row>
    <row r="49" spans="1:14" ht="75" customHeight="1" x14ac:dyDescent="0.25">
      <c r="A49" s="7" t="s">
        <v>6045</v>
      </c>
      <c r="B49" s="3" t="s">
        <v>4390</v>
      </c>
      <c r="C49" s="23" t="s">
        <v>6801</v>
      </c>
      <c r="D49" s="3" t="s">
        <v>6338</v>
      </c>
      <c r="E49" s="4" t="s">
        <v>2886</v>
      </c>
      <c r="F49" s="4" t="s">
        <v>3472</v>
      </c>
      <c r="G49" s="3" t="s">
        <v>2800</v>
      </c>
      <c r="H49" s="4" t="s">
        <v>3005</v>
      </c>
      <c r="I49" s="4" t="s">
        <v>2892</v>
      </c>
      <c r="J49" s="3" t="s">
        <v>6244</v>
      </c>
      <c r="K49" s="3" t="s">
        <v>3713</v>
      </c>
      <c r="L49" s="3" t="s">
        <v>5613</v>
      </c>
      <c r="M49" s="4" t="s">
        <v>34</v>
      </c>
      <c r="N49" s="4" t="s">
        <v>4986</v>
      </c>
    </row>
    <row r="50" spans="1:14" ht="75" customHeight="1" x14ac:dyDescent="0.25">
      <c r="A50" s="7" t="s">
        <v>6045</v>
      </c>
      <c r="B50" s="3" t="s">
        <v>4390</v>
      </c>
      <c r="C50" s="23" t="s">
        <v>6801</v>
      </c>
      <c r="D50" s="3" t="s">
        <v>6338</v>
      </c>
      <c r="E50" s="4" t="s">
        <v>2886</v>
      </c>
      <c r="F50" s="4" t="s">
        <v>3472</v>
      </c>
      <c r="G50" s="3" t="s">
        <v>2800</v>
      </c>
      <c r="H50" s="4" t="s">
        <v>3005</v>
      </c>
      <c r="I50" s="4" t="s">
        <v>2892</v>
      </c>
      <c r="J50" s="3" t="s">
        <v>6244</v>
      </c>
      <c r="K50" s="3" t="s">
        <v>3713</v>
      </c>
      <c r="L50" s="3" t="s">
        <v>5620</v>
      </c>
      <c r="M50" s="4" t="s">
        <v>34</v>
      </c>
      <c r="N50" s="4" t="s">
        <v>5011</v>
      </c>
    </row>
    <row r="51" spans="1:14" ht="75" customHeight="1" x14ac:dyDescent="0.25">
      <c r="A51" s="7" t="s">
        <v>6045</v>
      </c>
      <c r="B51" s="3" t="s">
        <v>4390</v>
      </c>
      <c r="C51" s="23" t="s">
        <v>6801</v>
      </c>
      <c r="D51" s="3" t="s">
        <v>6338</v>
      </c>
      <c r="E51" s="4" t="s">
        <v>2886</v>
      </c>
      <c r="F51" s="4" t="s">
        <v>3472</v>
      </c>
      <c r="G51" s="3" t="s">
        <v>2800</v>
      </c>
      <c r="H51" s="4" t="s">
        <v>3005</v>
      </c>
      <c r="I51" s="4" t="s">
        <v>2892</v>
      </c>
      <c r="J51" s="3" t="s">
        <v>6244</v>
      </c>
      <c r="K51" s="3" t="s">
        <v>3713</v>
      </c>
      <c r="L51" s="3" t="s">
        <v>3142</v>
      </c>
      <c r="M51" s="4" t="s">
        <v>34</v>
      </c>
      <c r="N51" s="4" t="s">
        <v>1291</v>
      </c>
    </row>
    <row r="52" spans="1:14" ht="75" customHeight="1" x14ac:dyDescent="0.25">
      <c r="A52" s="7" t="s">
        <v>6045</v>
      </c>
      <c r="B52" s="3" t="s">
        <v>4390</v>
      </c>
      <c r="C52" s="23" t="s">
        <v>6801</v>
      </c>
      <c r="D52" s="3" t="s">
        <v>6338</v>
      </c>
      <c r="E52" s="4" t="s">
        <v>2886</v>
      </c>
      <c r="F52" s="4" t="s">
        <v>3472</v>
      </c>
      <c r="G52" s="3" t="s">
        <v>2800</v>
      </c>
      <c r="H52" s="4" t="s">
        <v>3005</v>
      </c>
      <c r="I52" s="4" t="s">
        <v>2892</v>
      </c>
      <c r="J52" s="3" t="s">
        <v>6244</v>
      </c>
      <c r="K52" s="3" t="s">
        <v>3713</v>
      </c>
      <c r="L52" s="3" t="s">
        <v>4473</v>
      </c>
      <c r="M52" s="4" t="s">
        <v>34</v>
      </c>
      <c r="N52" s="4" t="s">
        <v>4322</v>
      </c>
    </row>
    <row r="53" spans="1:14" ht="75" customHeight="1" x14ac:dyDescent="0.25">
      <c r="A53" s="7" t="s">
        <v>7798</v>
      </c>
      <c r="B53" s="3" t="s">
        <v>7799</v>
      </c>
      <c r="C53" s="23" t="s">
        <v>6822</v>
      </c>
      <c r="D53" s="3" t="s">
        <v>6438</v>
      </c>
      <c r="E53" s="4" t="s">
        <v>2886</v>
      </c>
      <c r="F53" s="4" t="s">
        <v>3476</v>
      </c>
      <c r="G53" s="3" t="s">
        <v>4809</v>
      </c>
      <c r="H53" s="4" t="s">
        <v>3005</v>
      </c>
      <c r="I53" s="4" t="s">
        <v>2892</v>
      </c>
      <c r="J53" s="3" t="s">
        <v>6244</v>
      </c>
      <c r="K53" s="3" t="s">
        <v>7517</v>
      </c>
      <c r="L53" s="3" t="s">
        <v>5022</v>
      </c>
      <c r="M53" s="4" t="s">
        <v>34</v>
      </c>
      <c r="N53" s="4" t="s">
        <v>4777</v>
      </c>
    </row>
    <row r="54" spans="1:14" ht="75" customHeight="1" x14ac:dyDescent="0.25">
      <c r="A54" s="7" t="s">
        <v>7798</v>
      </c>
      <c r="B54" s="3" t="s">
        <v>7799</v>
      </c>
      <c r="C54" s="23" t="s">
        <v>6822</v>
      </c>
      <c r="D54" s="3" t="s">
        <v>6438</v>
      </c>
      <c r="E54" s="4" t="s">
        <v>2886</v>
      </c>
      <c r="F54" s="4" t="s">
        <v>3477</v>
      </c>
      <c r="G54" s="3" t="s">
        <v>4809</v>
      </c>
      <c r="H54" s="4" t="s">
        <v>3005</v>
      </c>
      <c r="I54" s="4" t="s">
        <v>2892</v>
      </c>
      <c r="J54" s="3" t="s">
        <v>6244</v>
      </c>
      <c r="K54" s="3" t="s">
        <v>7517</v>
      </c>
      <c r="L54" s="3" t="s">
        <v>6945</v>
      </c>
      <c r="M54" s="4" t="s">
        <v>34</v>
      </c>
      <c r="N54" s="4" t="s">
        <v>6515</v>
      </c>
    </row>
    <row r="55" spans="1:14" ht="75" customHeight="1" x14ac:dyDescent="0.25">
      <c r="A55" s="7" t="s">
        <v>7798</v>
      </c>
      <c r="B55" s="3" t="s">
        <v>7799</v>
      </c>
      <c r="C55" s="23" t="s">
        <v>6822</v>
      </c>
      <c r="D55" s="3" t="s">
        <v>6438</v>
      </c>
      <c r="E55" s="4" t="s">
        <v>2886</v>
      </c>
      <c r="F55" s="4" t="s">
        <v>3476</v>
      </c>
      <c r="G55" s="3" t="s">
        <v>4809</v>
      </c>
      <c r="H55" s="4" t="s">
        <v>3005</v>
      </c>
      <c r="I55" s="4" t="s">
        <v>2892</v>
      </c>
      <c r="J55" s="3" t="s">
        <v>6244</v>
      </c>
      <c r="K55" s="3" t="s">
        <v>7517</v>
      </c>
      <c r="L55" s="3" t="s">
        <v>5417</v>
      </c>
      <c r="M55" s="4" t="s">
        <v>34</v>
      </c>
      <c r="N55" s="4" t="s">
        <v>4912</v>
      </c>
    </row>
    <row r="56" spans="1:14" ht="75" customHeight="1" x14ac:dyDescent="0.25">
      <c r="A56" s="7" t="s">
        <v>6057</v>
      </c>
      <c r="B56" s="3" t="s">
        <v>4808</v>
      </c>
      <c r="C56" s="23" t="s">
        <v>6822</v>
      </c>
      <c r="D56" s="3" t="s">
        <v>6581</v>
      </c>
      <c r="E56" s="4" t="s">
        <v>2886</v>
      </c>
      <c r="F56" s="4" t="s">
        <v>3476</v>
      </c>
      <c r="G56" s="3" t="s">
        <v>4809</v>
      </c>
      <c r="H56" s="4" t="s">
        <v>3005</v>
      </c>
      <c r="I56" s="4" t="s">
        <v>2892</v>
      </c>
      <c r="J56" s="3" t="s">
        <v>6244</v>
      </c>
      <c r="K56" s="3" t="s">
        <v>7517</v>
      </c>
      <c r="L56" s="3" t="s">
        <v>5022</v>
      </c>
      <c r="M56" s="4" t="s">
        <v>34</v>
      </c>
      <c r="N56" s="4" t="s">
        <v>4777</v>
      </c>
    </row>
    <row r="57" spans="1:14" ht="75" customHeight="1" x14ac:dyDescent="0.25">
      <c r="A57" s="7" t="s">
        <v>6057</v>
      </c>
      <c r="B57" s="3" t="s">
        <v>4808</v>
      </c>
      <c r="C57" s="23" t="s">
        <v>6822</v>
      </c>
      <c r="D57" s="3" t="s">
        <v>6581</v>
      </c>
      <c r="E57" s="4" t="s">
        <v>2886</v>
      </c>
      <c r="F57" s="4" t="s">
        <v>3477</v>
      </c>
      <c r="G57" s="3" t="s">
        <v>4809</v>
      </c>
      <c r="H57" s="4" t="s">
        <v>3005</v>
      </c>
      <c r="I57" s="4" t="s">
        <v>2892</v>
      </c>
      <c r="J57" s="3" t="s">
        <v>6244</v>
      </c>
      <c r="K57" s="3" t="s">
        <v>7517</v>
      </c>
      <c r="L57" s="3" t="s">
        <v>6945</v>
      </c>
      <c r="M57" s="4" t="s">
        <v>34</v>
      </c>
      <c r="N57" s="4" t="s">
        <v>6515</v>
      </c>
    </row>
    <row r="58" spans="1:14" ht="75" customHeight="1" x14ac:dyDescent="0.25">
      <c r="A58" s="7" t="s">
        <v>6057</v>
      </c>
      <c r="B58" s="3" t="s">
        <v>4808</v>
      </c>
      <c r="C58" s="23" t="s">
        <v>6822</v>
      </c>
      <c r="D58" s="3" t="s">
        <v>6581</v>
      </c>
      <c r="E58" s="4" t="s">
        <v>2886</v>
      </c>
      <c r="F58" s="4" t="s">
        <v>3476</v>
      </c>
      <c r="G58" s="3" t="s">
        <v>4809</v>
      </c>
      <c r="H58" s="4" t="s">
        <v>3005</v>
      </c>
      <c r="I58" s="4" t="s">
        <v>2892</v>
      </c>
      <c r="J58" s="3" t="s">
        <v>6244</v>
      </c>
      <c r="K58" s="3" t="s">
        <v>7517</v>
      </c>
      <c r="L58" s="3" t="s">
        <v>7376</v>
      </c>
      <c r="M58" s="4" t="s">
        <v>5561</v>
      </c>
      <c r="N58" s="4" t="s">
        <v>7066</v>
      </c>
    </row>
    <row r="59" spans="1:14" ht="75" customHeight="1" x14ac:dyDescent="0.25">
      <c r="A59" s="7" t="s">
        <v>6057</v>
      </c>
      <c r="B59" s="3" t="s">
        <v>4808</v>
      </c>
      <c r="C59" s="23" t="s">
        <v>6822</v>
      </c>
      <c r="D59" s="3" t="s">
        <v>6581</v>
      </c>
      <c r="E59" s="4" t="s">
        <v>2886</v>
      </c>
      <c r="F59" s="4" t="s">
        <v>3476</v>
      </c>
      <c r="G59" s="3" t="s">
        <v>4809</v>
      </c>
      <c r="H59" s="4" t="s">
        <v>3005</v>
      </c>
      <c r="I59" s="4" t="s">
        <v>2892</v>
      </c>
      <c r="J59" s="3" t="s">
        <v>6244</v>
      </c>
      <c r="K59" s="3" t="s">
        <v>7517</v>
      </c>
      <c r="L59" s="3" t="s">
        <v>5417</v>
      </c>
      <c r="M59" s="4" t="s">
        <v>34</v>
      </c>
      <c r="N59" s="4" t="s">
        <v>4912</v>
      </c>
    </row>
    <row r="60" spans="1:14" ht="75" customHeight="1" x14ac:dyDescent="0.25">
      <c r="A60" s="7" t="s">
        <v>6026</v>
      </c>
      <c r="B60" s="3" t="s">
        <v>4291</v>
      </c>
      <c r="C60" s="23" t="s">
        <v>6834</v>
      </c>
      <c r="D60" s="3" t="s">
        <v>6296</v>
      </c>
      <c r="E60" s="4" t="s">
        <v>2891</v>
      </c>
      <c r="F60" s="4" t="s">
        <v>3477</v>
      </c>
      <c r="G60" s="3" t="s">
        <v>3714</v>
      </c>
      <c r="H60" s="4" t="s">
        <v>3005</v>
      </c>
      <c r="I60" s="4" t="s">
        <v>2892</v>
      </c>
      <c r="J60" s="3" t="s">
        <v>7500</v>
      </c>
      <c r="K60" s="3" t="s">
        <v>3715</v>
      </c>
      <c r="L60" s="3" t="s">
        <v>3145</v>
      </c>
      <c r="M60" s="4" t="s">
        <v>34</v>
      </c>
      <c r="N60" s="4" t="s">
        <v>1387</v>
      </c>
    </row>
    <row r="61" spans="1:14" ht="75" customHeight="1" x14ac:dyDescent="0.25">
      <c r="A61" s="7" t="s">
        <v>6026</v>
      </c>
      <c r="B61" s="3" t="s">
        <v>4291</v>
      </c>
      <c r="C61" s="23" t="s">
        <v>6834</v>
      </c>
      <c r="D61" s="3" t="s">
        <v>6296</v>
      </c>
      <c r="E61" s="4" t="s">
        <v>2891</v>
      </c>
      <c r="F61" s="4" t="s">
        <v>3477</v>
      </c>
      <c r="G61" s="3" t="s">
        <v>3714</v>
      </c>
      <c r="H61" s="4" t="s">
        <v>3005</v>
      </c>
      <c r="I61" s="4" t="s">
        <v>2892</v>
      </c>
      <c r="J61" s="3" t="s">
        <v>7500</v>
      </c>
      <c r="K61" s="3" t="s">
        <v>3715</v>
      </c>
      <c r="L61" s="3" t="s">
        <v>3164</v>
      </c>
      <c r="M61" s="4" t="s">
        <v>34</v>
      </c>
      <c r="N61" s="4" t="s">
        <v>1297</v>
      </c>
    </row>
    <row r="62" spans="1:14" ht="75" customHeight="1" x14ac:dyDescent="0.25">
      <c r="A62" s="7" t="s">
        <v>6077</v>
      </c>
      <c r="B62" s="3" t="s">
        <v>4808</v>
      </c>
      <c r="C62" s="23" t="s">
        <v>6822</v>
      </c>
      <c r="D62" s="3" t="s">
        <v>6435</v>
      </c>
      <c r="E62" s="4" t="s">
        <v>2886</v>
      </c>
      <c r="F62" s="4" t="s">
        <v>3476</v>
      </c>
      <c r="G62" s="3" t="s">
        <v>4809</v>
      </c>
      <c r="H62" s="4" t="s">
        <v>3005</v>
      </c>
      <c r="I62" s="4" t="s">
        <v>2892</v>
      </c>
      <c r="J62" s="3" t="s">
        <v>6244</v>
      </c>
      <c r="K62" s="3" t="s">
        <v>7517</v>
      </c>
      <c r="L62" s="3" t="s">
        <v>5022</v>
      </c>
      <c r="M62" s="4" t="s">
        <v>34</v>
      </c>
      <c r="N62" s="4" t="s">
        <v>4777</v>
      </c>
    </row>
    <row r="63" spans="1:14" ht="75" customHeight="1" x14ac:dyDescent="0.25">
      <c r="A63" s="7" t="s">
        <v>6077</v>
      </c>
      <c r="B63" s="3" t="s">
        <v>4808</v>
      </c>
      <c r="C63" s="23" t="s">
        <v>6822</v>
      </c>
      <c r="D63" s="3" t="s">
        <v>6435</v>
      </c>
      <c r="E63" s="4" t="s">
        <v>2886</v>
      </c>
      <c r="F63" s="4" t="s">
        <v>3476</v>
      </c>
      <c r="G63" s="3" t="s">
        <v>4809</v>
      </c>
      <c r="H63" s="4" t="s">
        <v>3005</v>
      </c>
      <c r="I63" s="4" t="s">
        <v>2892</v>
      </c>
      <c r="J63" s="3" t="s">
        <v>6244</v>
      </c>
      <c r="K63" s="3" t="s">
        <v>7517</v>
      </c>
      <c r="L63" s="3" t="s">
        <v>7376</v>
      </c>
      <c r="M63" s="4" t="s">
        <v>5561</v>
      </c>
      <c r="N63" s="4" t="s">
        <v>7066</v>
      </c>
    </row>
    <row r="64" spans="1:14" ht="75" customHeight="1" x14ac:dyDescent="0.25">
      <c r="A64" s="7" t="s">
        <v>6077</v>
      </c>
      <c r="B64" s="3" t="s">
        <v>4808</v>
      </c>
      <c r="C64" s="23" t="s">
        <v>6822</v>
      </c>
      <c r="D64" s="3" t="s">
        <v>6435</v>
      </c>
      <c r="E64" s="4" t="s">
        <v>2886</v>
      </c>
      <c r="F64" s="4" t="s">
        <v>3476</v>
      </c>
      <c r="G64" s="3" t="s">
        <v>4809</v>
      </c>
      <c r="H64" s="4" t="s">
        <v>3005</v>
      </c>
      <c r="I64" s="4" t="s">
        <v>2892</v>
      </c>
      <c r="J64" s="3" t="s">
        <v>6244</v>
      </c>
      <c r="K64" s="3" t="s">
        <v>7517</v>
      </c>
      <c r="L64" s="3" t="s">
        <v>5417</v>
      </c>
      <c r="M64" s="4" t="s">
        <v>34</v>
      </c>
      <c r="N64" s="4" t="s">
        <v>4912</v>
      </c>
    </row>
    <row r="65" spans="1:14" ht="75" customHeight="1" x14ac:dyDescent="0.25">
      <c r="A65" s="7" t="s">
        <v>6077</v>
      </c>
      <c r="B65" s="3" t="s">
        <v>4808</v>
      </c>
      <c r="C65" s="23" t="s">
        <v>6822</v>
      </c>
      <c r="D65" s="3" t="s">
        <v>6435</v>
      </c>
      <c r="E65" s="4" t="s">
        <v>2886</v>
      </c>
      <c r="F65" s="4" t="s">
        <v>3477</v>
      </c>
      <c r="G65" s="3" t="s">
        <v>4809</v>
      </c>
      <c r="H65" s="4" t="s">
        <v>3005</v>
      </c>
      <c r="I65" s="4" t="s">
        <v>2892</v>
      </c>
      <c r="J65" s="3" t="s">
        <v>6244</v>
      </c>
      <c r="K65" s="3" t="s">
        <v>7517</v>
      </c>
      <c r="L65" s="3" t="s">
        <v>6945</v>
      </c>
      <c r="M65" s="4" t="s">
        <v>34</v>
      </c>
      <c r="N65" s="4" t="s">
        <v>6515</v>
      </c>
    </row>
    <row r="66" spans="1:14" ht="75" customHeight="1" x14ac:dyDescent="0.25">
      <c r="A66" s="7" t="s">
        <v>5948</v>
      </c>
      <c r="B66" s="3" t="s">
        <v>3148</v>
      </c>
      <c r="C66" s="23" t="s">
        <v>6739</v>
      </c>
      <c r="D66" s="3" t="s">
        <v>6383</v>
      </c>
      <c r="E66" s="4" t="s">
        <v>2886</v>
      </c>
      <c r="F66" s="4" t="s">
        <v>3477</v>
      </c>
      <c r="G66" s="3" t="s">
        <v>3714</v>
      </c>
      <c r="H66" s="4" t="s">
        <v>3005</v>
      </c>
      <c r="I66" s="4" t="s">
        <v>2892</v>
      </c>
      <c r="J66" s="3" t="s">
        <v>7500</v>
      </c>
      <c r="K66" s="3" t="s">
        <v>3715</v>
      </c>
      <c r="L66" s="3" t="s">
        <v>5020</v>
      </c>
      <c r="M66" s="4" t="s">
        <v>5561</v>
      </c>
      <c r="N66" s="4" t="s">
        <v>4764</v>
      </c>
    </row>
    <row r="67" spans="1:14" ht="75" customHeight="1" x14ac:dyDescent="0.25">
      <c r="A67" s="7" t="s">
        <v>5948</v>
      </c>
      <c r="B67" s="3" t="s">
        <v>3148</v>
      </c>
      <c r="C67" s="23" t="s">
        <v>6739</v>
      </c>
      <c r="D67" s="3" t="s">
        <v>6383</v>
      </c>
      <c r="E67" s="4" t="s">
        <v>2886</v>
      </c>
      <c r="F67" s="4" t="s">
        <v>3477</v>
      </c>
      <c r="G67" s="3" t="s">
        <v>3714</v>
      </c>
      <c r="H67" s="4" t="s">
        <v>3005</v>
      </c>
      <c r="I67" s="4" t="s">
        <v>2892</v>
      </c>
      <c r="J67" s="3" t="s">
        <v>7500</v>
      </c>
      <c r="K67" s="3" t="s">
        <v>3715</v>
      </c>
      <c r="L67" s="3" t="s">
        <v>4542</v>
      </c>
      <c r="M67" s="4" t="s">
        <v>5561</v>
      </c>
      <c r="N67" s="4" t="s">
        <v>1374</v>
      </c>
    </row>
    <row r="68" spans="1:14" ht="75" customHeight="1" x14ac:dyDescent="0.25">
      <c r="A68" s="7" t="s">
        <v>5948</v>
      </c>
      <c r="B68" s="3" t="s">
        <v>3148</v>
      </c>
      <c r="C68" s="23" t="s">
        <v>6739</v>
      </c>
      <c r="D68" s="3" t="s">
        <v>6383</v>
      </c>
      <c r="E68" s="4" t="s">
        <v>2886</v>
      </c>
      <c r="F68" s="4" t="s">
        <v>3477</v>
      </c>
      <c r="G68" s="3" t="s">
        <v>3714</v>
      </c>
      <c r="H68" s="4" t="s">
        <v>3005</v>
      </c>
      <c r="I68" s="4" t="s">
        <v>2892</v>
      </c>
      <c r="J68" s="3" t="s">
        <v>7500</v>
      </c>
      <c r="K68" s="3" t="s">
        <v>3715</v>
      </c>
      <c r="L68" s="3" t="s">
        <v>3166</v>
      </c>
      <c r="M68" s="4" t="s">
        <v>34</v>
      </c>
      <c r="N68" s="4" t="s">
        <v>1378</v>
      </c>
    </row>
    <row r="69" spans="1:14" ht="75" customHeight="1" x14ac:dyDescent="0.25">
      <c r="A69" s="7" t="s">
        <v>5948</v>
      </c>
      <c r="B69" s="3" t="s">
        <v>3148</v>
      </c>
      <c r="C69" s="23" t="s">
        <v>6739</v>
      </c>
      <c r="D69" s="3" t="s">
        <v>6383</v>
      </c>
      <c r="E69" s="4" t="s">
        <v>2886</v>
      </c>
      <c r="F69" s="4" t="s">
        <v>3477</v>
      </c>
      <c r="G69" s="3" t="s">
        <v>3714</v>
      </c>
      <c r="H69" s="4" t="s">
        <v>3005</v>
      </c>
      <c r="I69" s="4" t="s">
        <v>2892</v>
      </c>
      <c r="J69" s="3" t="s">
        <v>7500</v>
      </c>
      <c r="K69" s="3" t="s">
        <v>3715</v>
      </c>
      <c r="L69" s="3" t="s">
        <v>3150</v>
      </c>
      <c r="M69" s="4" t="s">
        <v>34</v>
      </c>
      <c r="N69" s="4" t="s">
        <v>1372</v>
      </c>
    </row>
    <row r="70" spans="1:14" ht="75" customHeight="1" x14ac:dyDescent="0.25">
      <c r="A70" s="7" t="s">
        <v>5948</v>
      </c>
      <c r="B70" s="3" t="s">
        <v>3148</v>
      </c>
      <c r="C70" s="23" t="s">
        <v>6739</v>
      </c>
      <c r="D70" s="3" t="s">
        <v>6383</v>
      </c>
      <c r="E70" s="4" t="s">
        <v>2886</v>
      </c>
      <c r="F70" s="4" t="s">
        <v>3477</v>
      </c>
      <c r="G70" s="3" t="s">
        <v>3714</v>
      </c>
      <c r="H70" s="4" t="s">
        <v>3005</v>
      </c>
      <c r="I70" s="4" t="s">
        <v>2892</v>
      </c>
      <c r="J70" s="3" t="s">
        <v>7500</v>
      </c>
      <c r="K70" s="3" t="s">
        <v>3715</v>
      </c>
      <c r="L70" s="3" t="s">
        <v>3159</v>
      </c>
      <c r="M70" s="4" t="s">
        <v>34</v>
      </c>
      <c r="N70" s="4" t="s">
        <v>1340</v>
      </c>
    </row>
    <row r="71" spans="1:14" ht="75" customHeight="1" x14ac:dyDescent="0.25">
      <c r="A71" s="7" t="s">
        <v>5948</v>
      </c>
      <c r="B71" s="3" t="s">
        <v>3148</v>
      </c>
      <c r="C71" s="23" t="s">
        <v>6739</v>
      </c>
      <c r="D71" s="3" t="s">
        <v>6383</v>
      </c>
      <c r="E71" s="4" t="s">
        <v>2886</v>
      </c>
      <c r="F71" s="4" t="s">
        <v>3477</v>
      </c>
      <c r="G71" s="3" t="s">
        <v>3714</v>
      </c>
      <c r="H71" s="4" t="s">
        <v>3005</v>
      </c>
      <c r="I71" s="4" t="s">
        <v>2892</v>
      </c>
      <c r="J71" s="3" t="s">
        <v>7500</v>
      </c>
      <c r="K71" s="3" t="s">
        <v>3715</v>
      </c>
      <c r="L71" s="3" t="s">
        <v>3154</v>
      </c>
      <c r="M71" s="4" t="s">
        <v>34</v>
      </c>
      <c r="N71" s="4" t="s">
        <v>1348</v>
      </c>
    </row>
    <row r="72" spans="1:14" ht="75" customHeight="1" x14ac:dyDescent="0.25">
      <c r="A72" s="7" t="s">
        <v>5948</v>
      </c>
      <c r="B72" s="3" t="s">
        <v>3148</v>
      </c>
      <c r="C72" s="23" t="s">
        <v>6739</v>
      </c>
      <c r="D72" s="3" t="s">
        <v>6383</v>
      </c>
      <c r="E72" s="4" t="s">
        <v>2886</v>
      </c>
      <c r="F72" s="4" t="s">
        <v>3477</v>
      </c>
      <c r="G72" s="3" t="s">
        <v>3714</v>
      </c>
      <c r="H72" s="4" t="s">
        <v>3005</v>
      </c>
      <c r="I72" s="4" t="s">
        <v>2892</v>
      </c>
      <c r="J72" s="3" t="s">
        <v>7500</v>
      </c>
      <c r="K72" s="3" t="s">
        <v>3715</v>
      </c>
      <c r="L72" s="3" t="s">
        <v>7740</v>
      </c>
      <c r="M72" s="4" t="s">
        <v>5561</v>
      </c>
      <c r="N72" s="4" t="s">
        <v>7060</v>
      </c>
    </row>
    <row r="73" spans="1:14" ht="75" customHeight="1" x14ac:dyDescent="0.25">
      <c r="A73" s="7" t="s">
        <v>5948</v>
      </c>
      <c r="B73" s="3" t="s">
        <v>3148</v>
      </c>
      <c r="C73" s="23" t="s">
        <v>6739</v>
      </c>
      <c r="D73" s="3" t="s">
        <v>6383</v>
      </c>
      <c r="E73" s="4" t="s">
        <v>2886</v>
      </c>
      <c r="F73" s="4" t="s">
        <v>3477</v>
      </c>
      <c r="G73" s="3" t="s">
        <v>3714</v>
      </c>
      <c r="H73" s="4" t="s">
        <v>3005</v>
      </c>
      <c r="I73" s="4" t="s">
        <v>2892</v>
      </c>
      <c r="J73" s="3" t="s">
        <v>7500</v>
      </c>
      <c r="K73" s="3" t="s">
        <v>3715</v>
      </c>
      <c r="L73" s="3" t="s">
        <v>3158</v>
      </c>
      <c r="M73" s="4" t="s">
        <v>34</v>
      </c>
      <c r="N73" s="4" t="s">
        <v>1355</v>
      </c>
    </row>
    <row r="74" spans="1:14" ht="75" customHeight="1" x14ac:dyDescent="0.25">
      <c r="A74" s="7" t="s">
        <v>5948</v>
      </c>
      <c r="B74" s="3" t="s">
        <v>3148</v>
      </c>
      <c r="C74" s="23" t="s">
        <v>6739</v>
      </c>
      <c r="D74" s="3" t="s">
        <v>6383</v>
      </c>
      <c r="E74" s="4" t="s">
        <v>2886</v>
      </c>
      <c r="F74" s="4" t="s">
        <v>3477</v>
      </c>
      <c r="G74" s="3" t="s">
        <v>3714</v>
      </c>
      <c r="H74" s="4" t="s">
        <v>3005</v>
      </c>
      <c r="I74" s="4" t="s">
        <v>2892</v>
      </c>
      <c r="J74" s="3" t="s">
        <v>7500</v>
      </c>
      <c r="K74" s="3" t="s">
        <v>3715</v>
      </c>
      <c r="L74" s="3" t="s">
        <v>3147</v>
      </c>
      <c r="M74" s="4" t="s">
        <v>34</v>
      </c>
      <c r="N74" s="4" t="s">
        <v>1398</v>
      </c>
    </row>
    <row r="75" spans="1:14" ht="75" customHeight="1" x14ac:dyDescent="0.25">
      <c r="A75" s="7" t="s">
        <v>5948</v>
      </c>
      <c r="B75" s="3" t="s">
        <v>3148</v>
      </c>
      <c r="C75" s="23" t="s">
        <v>6739</v>
      </c>
      <c r="D75" s="3" t="s">
        <v>6383</v>
      </c>
      <c r="E75" s="4" t="s">
        <v>2886</v>
      </c>
      <c r="F75" s="4" t="s">
        <v>3477</v>
      </c>
      <c r="G75" s="3" t="s">
        <v>3714</v>
      </c>
      <c r="H75" s="4" t="s">
        <v>3005</v>
      </c>
      <c r="I75" s="4" t="s">
        <v>2892</v>
      </c>
      <c r="J75" s="3" t="s">
        <v>7500</v>
      </c>
      <c r="K75" s="3" t="s">
        <v>3715</v>
      </c>
      <c r="L75" s="3" t="s">
        <v>3149</v>
      </c>
      <c r="M75" s="4" t="s">
        <v>34</v>
      </c>
      <c r="N75" s="4" t="s">
        <v>1344</v>
      </c>
    </row>
    <row r="76" spans="1:14" ht="75" customHeight="1" x14ac:dyDescent="0.25">
      <c r="A76" s="7" t="s">
        <v>5948</v>
      </c>
      <c r="B76" s="3" t="s">
        <v>3148</v>
      </c>
      <c r="C76" s="23" t="s">
        <v>6739</v>
      </c>
      <c r="D76" s="3" t="s">
        <v>6383</v>
      </c>
      <c r="E76" s="4" t="s">
        <v>2886</v>
      </c>
      <c r="F76" s="4" t="s">
        <v>3477</v>
      </c>
      <c r="G76" s="3" t="s">
        <v>3714</v>
      </c>
      <c r="H76" s="4" t="s">
        <v>3005</v>
      </c>
      <c r="I76" s="4" t="s">
        <v>2892</v>
      </c>
      <c r="J76" s="3" t="s">
        <v>7500</v>
      </c>
      <c r="K76" s="3" t="s">
        <v>3715</v>
      </c>
      <c r="L76" s="3" t="s">
        <v>3165</v>
      </c>
      <c r="M76" s="4" t="s">
        <v>34</v>
      </c>
      <c r="N76" s="4" t="s">
        <v>1358</v>
      </c>
    </row>
    <row r="77" spans="1:14" ht="75" customHeight="1" x14ac:dyDescent="0.25">
      <c r="A77" s="15" t="s">
        <v>5948</v>
      </c>
      <c r="B77" s="16" t="s">
        <v>3148</v>
      </c>
      <c r="C77" s="25" t="s">
        <v>6739</v>
      </c>
      <c r="D77" s="16" t="s">
        <v>6383</v>
      </c>
      <c r="E77" s="22" t="s">
        <v>2886</v>
      </c>
      <c r="F77" s="22" t="s">
        <v>3477</v>
      </c>
      <c r="G77" s="15" t="s">
        <v>3714</v>
      </c>
      <c r="H77" s="22" t="s">
        <v>3005</v>
      </c>
      <c r="I77" s="22" t="s">
        <v>2892</v>
      </c>
      <c r="J77" s="15" t="s">
        <v>7500</v>
      </c>
      <c r="K77" s="15" t="s">
        <v>3715</v>
      </c>
      <c r="L77" s="15" t="s">
        <v>3155</v>
      </c>
      <c r="M77" s="17" t="s">
        <v>34</v>
      </c>
      <c r="N77" s="17" t="s">
        <v>1352</v>
      </c>
    </row>
    <row r="78" spans="1:14" ht="75" customHeight="1" x14ac:dyDescent="0.25">
      <c r="A78" s="7" t="s">
        <v>5948</v>
      </c>
      <c r="B78" s="3" t="s">
        <v>3148</v>
      </c>
      <c r="C78" s="23" t="s">
        <v>6739</v>
      </c>
      <c r="D78" s="3" t="s">
        <v>6383</v>
      </c>
      <c r="E78" s="4" t="s">
        <v>2886</v>
      </c>
      <c r="F78" s="4" t="s">
        <v>3477</v>
      </c>
      <c r="G78" s="3" t="s">
        <v>3714</v>
      </c>
      <c r="H78" s="4" t="s">
        <v>3005</v>
      </c>
      <c r="I78" s="4" t="s">
        <v>2892</v>
      </c>
      <c r="J78" s="3" t="s">
        <v>7500</v>
      </c>
      <c r="K78" s="3" t="s">
        <v>3715</v>
      </c>
      <c r="L78" s="3" t="s">
        <v>3163</v>
      </c>
      <c r="M78" s="4" t="s">
        <v>5561</v>
      </c>
      <c r="N78" s="4" t="s">
        <v>1332</v>
      </c>
    </row>
    <row r="79" spans="1:14" ht="75" customHeight="1" x14ac:dyDescent="0.25">
      <c r="A79" s="7" t="s">
        <v>5948</v>
      </c>
      <c r="B79" s="3" t="s">
        <v>3148</v>
      </c>
      <c r="C79" s="23" t="s">
        <v>6739</v>
      </c>
      <c r="D79" s="3" t="s">
        <v>6383</v>
      </c>
      <c r="E79" s="4" t="s">
        <v>2886</v>
      </c>
      <c r="F79" s="4" t="s">
        <v>3477</v>
      </c>
      <c r="G79" s="3" t="s">
        <v>3714</v>
      </c>
      <c r="H79" s="4" t="s">
        <v>3005</v>
      </c>
      <c r="I79" s="4" t="s">
        <v>2892</v>
      </c>
      <c r="J79" s="3" t="s">
        <v>7500</v>
      </c>
      <c r="K79" s="3" t="s">
        <v>3715</v>
      </c>
      <c r="L79" s="3" t="s">
        <v>3156</v>
      </c>
      <c r="M79" s="4" t="s">
        <v>34</v>
      </c>
      <c r="N79" s="4" t="s">
        <v>1306</v>
      </c>
    </row>
    <row r="80" spans="1:14" ht="75" customHeight="1" x14ac:dyDescent="0.25">
      <c r="A80" s="7" t="s">
        <v>5948</v>
      </c>
      <c r="B80" s="3" t="s">
        <v>3148</v>
      </c>
      <c r="C80" s="23" t="s">
        <v>6739</v>
      </c>
      <c r="D80" s="3" t="s">
        <v>6383</v>
      </c>
      <c r="E80" s="4" t="s">
        <v>2886</v>
      </c>
      <c r="F80" s="4" t="s">
        <v>3477</v>
      </c>
      <c r="G80" s="3" t="s">
        <v>3714</v>
      </c>
      <c r="H80" s="4" t="s">
        <v>3005</v>
      </c>
      <c r="I80" s="4" t="s">
        <v>2892</v>
      </c>
      <c r="J80" s="3" t="s">
        <v>7500</v>
      </c>
      <c r="K80" s="3" t="s">
        <v>3715</v>
      </c>
      <c r="L80" s="3" t="s">
        <v>3152</v>
      </c>
      <c r="M80" s="4" t="s">
        <v>34</v>
      </c>
      <c r="N80" s="4" t="s">
        <v>1302</v>
      </c>
    </row>
    <row r="81" spans="1:14" ht="75" customHeight="1" x14ac:dyDescent="0.25">
      <c r="A81" s="7" t="s">
        <v>5948</v>
      </c>
      <c r="B81" s="3" t="s">
        <v>3148</v>
      </c>
      <c r="C81" s="23" t="s">
        <v>6739</v>
      </c>
      <c r="D81" s="3" t="s">
        <v>6383</v>
      </c>
      <c r="E81" s="4" t="s">
        <v>2886</v>
      </c>
      <c r="F81" s="4" t="s">
        <v>3477</v>
      </c>
      <c r="G81" s="3" t="s">
        <v>3714</v>
      </c>
      <c r="H81" s="4" t="s">
        <v>3005</v>
      </c>
      <c r="I81" s="4" t="s">
        <v>2892</v>
      </c>
      <c r="J81" s="3" t="s">
        <v>7500</v>
      </c>
      <c r="K81" s="3" t="s">
        <v>3715</v>
      </c>
      <c r="L81" s="3" t="s">
        <v>3151</v>
      </c>
      <c r="M81" s="4" t="s">
        <v>5561</v>
      </c>
      <c r="N81" s="4" t="s">
        <v>1312</v>
      </c>
    </row>
    <row r="82" spans="1:14" ht="75" customHeight="1" x14ac:dyDescent="0.25">
      <c r="A82" s="7" t="s">
        <v>5948</v>
      </c>
      <c r="B82" s="3" t="s">
        <v>3148</v>
      </c>
      <c r="C82" s="23" t="s">
        <v>6739</v>
      </c>
      <c r="D82" s="3" t="s">
        <v>6383</v>
      </c>
      <c r="E82" s="4" t="s">
        <v>2886</v>
      </c>
      <c r="F82" s="4" t="s">
        <v>3477</v>
      </c>
      <c r="G82" s="3" t="s">
        <v>3714</v>
      </c>
      <c r="H82" s="4" t="s">
        <v>3005</v>
      </c>
      <c r="I82" s="4" t="s">
        <v>2892</v>
      </c>
      <c r="J82" s="3" t="s">
        <v>7500</v>
      </c>
      <c r="K82" s="3" t="s">
        <v>3715</v>
      </c>
      <c r="L82" s="3" t="s">
        <v>3169</v>
      </c>
      <c r="M82" s="4" t="s">
        <v>5561</v>
      </c>
      <c r="N82" s="4" t="s">
        <v>1327</v>
      </c>
    </row>
    <row r="83" spans="1:14" ht="75" customHeight="1" x14ac:dyDescent="0.25">
      <c r="A83" s="7" t="s">
        <v>5948</v>
      </c>
      <c r="B83" s="3" t="s">
        <v>3148</v>
      </c>
      <c r="C83" s="23" t="s">
        <v>6739</v>
      </c>
      <c r="D83" s="3" t="s">
        <v>6383</v>
      </c>
      <c r="E83" s="4" t="s">
        <v>2886</v>
      </c>
      <c r="F83" s="4" t="s">
        <v>3477</v>
      </c>
      <c r="G83" s="3" t="s">
        <v>3714</v>
      </c>
      <c r="H83" s="4" t="s">
        <v>3005</v>
      </c>
      <c r="I83" s="4" t="s">
        <v>2892</v>
      </c>
      <c r="J83" s="3" t="s">
        <v>7500</v>
      </c>
      <c r="K83" s="3" t="s">
        <v>3715</v>
      </c>
      <c r="L83" s="3" t="s">
        <v>3776</v>
      </c>
      <c r="M83" s="4" t="s">
        <v>5561</v>
      </c>
      <c r="N83" s="4" t="s">
        <v>1298</v>
      </c>
    </row>
    <row r="84" spans="1:14" ht="75" customHeight="1" x14ac:dyDescent="0.25">
      <c r="A84" s="7" t="s">
        <v>5948</v>
      </c>
      <c r="B84" s="3" t="s">
        <v>3148</v>
      </c>
      <c r="C84" s="23" t="s">
        <v>6739</v>
      </c>
      <c r="D84" s="3" t="s">
        <v>6383</v>
      </c>
      <c r="E84" s="4" t="s">
        <v>2886</v>
      </c>
      <c r="F84" s="4" t="s">
        <v>3477</v>
      </c>
      <c r="G84" s="3" t="s">
        <v>3714</v>
      </c>
      <c r="H84" s="4" t="s">
        <v>3005</v>
      </c>
      <c r="I84" s="4" t="s">
        <v>2892</v>
      </c>
      <c r="J84" s="3" t="s">
        <v>7500</v>
      </c>
      <c r="K84" s="3" t="s">
        <v>3715</v>
      </c>
      <c r="L84" s="3" t="s">
        <v>3153</v>
      </c>
      <c r="M84" s="4" t="s">
        <v>5561</v>
      </c>
      <c r="N84" s="4" t="s">
        <v>1315</v>
      </c>
    </row>
    <row r="85" spans="1:14" ht="75" customHeight="1" x14ac:dyDescent="0.25">
      <c r="A85" s="7" t="s">
        <v>5948</v>
      </c>
      <c r="B85" s="3" t="s">
        <v>3148</v>
      </c>
      <c r="C85" s="23" t="s">
        <v>6739</v>
      </c>
      <c r="D85" s="3" t="s">
        <v>6383</v>
      </c>
      <c r="E85" s="4" t="s">
        <v>2886</v>
      </c>
      <c r="F85" s="4" t="s">
        <v>3477</v>
      </c>
      <c r="G85" s="3" t="s">
        <v>3714</v>
      </c>
      <c r="H85" s="4" t="s">
        <v>3005</v>
      </c>
      <c r="I85" s="4" t="s">
        <v>2892</v>
      </c>
      <c r="J85" s="3" t="s">
        <v>7500</v>
      </c>
      <c r="K85" s="3" t="s">
        <v>3715</v>
      </c>
      <c r="L85" s="3" t="s">
        <v>3157</v>
      </c>
      <c r="M85" s="4" t="s">
        <v>5561</v>
      </c>
      <c r="N85" s="4" t="s">
        <v>1319</v>
      </c>
    </row>
    <row r="86" spans="1:14" ht="75" customHeight="1" x14ac:dyDescent="0.25">
      <c r="A86" s="7" t="s">
        <v>5948</v>
      </c>
      <c r="B86" s="3" t="s">
        <v>3148</v>
      </c>
      <c r="C86" s="23" t="s">
        <v>6739</v>
      </c>
      <c r="D86" s="3" t="s">
        <v>6383</v>
      </c>
      <c r="E86" s="4" t="s">
        <v>2886</v>
      </c>
      <c r="F86" s="4" t="s">
        <v>3477</v>
      </c>
      <c r="G86" s="3" t="s">
        <v>3714</v>
      </c>
      <c r="H86" s="4" t="s">
        <v>3005</v>
      </c>
      <c r="I86" s="4" t="s">
        <v>2892</v>
      </c>
      <c r="J86" s="3" t="s">
        <v>7500</v>
      </c>
      <c r="K86" s="3" t="s">
        <v>3715</v>
      </c>
      <c r="L86" s="3" t="s">
        <v>3161</v>
      </c>
      <c r="M86" s="4" t="s">
        <v>83</v>
      </c>
      <c r="N86" s="4" t="s">
        <v>1324</v>
      </c>
    </row>
    <row r="87" spans="1:14" ht="75" customHeight="1" x14ac:dyDescent="0.25">
      <c r="A87" s="7" t="s">
        <v>5948</v>
      </c>
      <c r="B87" s="3" t="s">
        <v>3148</v>
      </c>
      <c r="C87" s="23" t="s">
        <v>6739</v>
      </c>
      <c r="D87" s="3" t="s">
        <v>6383</v>
      </c>
      <c r="E87" s="4" t="s">
        <v>2886</v>
      </c>
      <c r="F87" s="4" t="s">
        <v>3477</v>
      </c>
      <c r="G87" s="3" t="s">
        <v>3714</v>
      </c>
      <c r="H87" s="4" t="s">
        <v>3005</v>
      </c>
      <c r="I87" s="4" t="s">
        <v>2892</v>
      </c>
      <c r="J87" s="3" t="s">
        <v>7500</v>
      </c>
      <c r="K87" s="3" t="s">
        <v>3715</v>
      </c>
      <c r="L87" s="3" t="s">
        <v>3162</v>
      </c>
      <c r="M87" s="4" t="s">
        <v>34</v>
      </c>
      <c r="N87" s="4" t="s">
        <v>1309</v>
      </c>
    </row>
    <row r="88" spans="1:14" ht="75" customHeight="1" x14ac:dyDescent="0.25">
      <c r="A88" s="7" t="s">
        <v>5948</v>
      </c>
      <c r="B88" s="3" t="s">
        <v>3148</v>
      </c>
      <c r="C88" s="23" t="s">
        <v>6739</v>
      </c>
      <c r="D88" s="3" t="s">
        <v>6383</v>
      </c>
      <c r="E88" s="4" t="s">
        <v>2886</v>
      </c>
      <c r="F88" s="4" t="s">
        <v>3477</v>
      </c>
      <c r="G88" s="3" t="s">
        <v>3714</v>
      </c>
      <c r="H88" s="4" t="s">
        <v>3005</v>
      </c>
      <c r="I88" s="4" t="s">
        <v>2892</v>
      </c>
      <c r="J88" s="3" t="s">
        <v>7500</v>
      </c>
      <c r="K88" s="3" t="s">
        <v>3715</v>
      </c>
      <c r="L88" s="3" t="s">
        <v>7519</v>
      </c>
      <c r="M88" s="4" t="s">
        <v>34</v>
      </c>
      <c r="N88" s="4" t="s">
        <v>1369</v>
      </c>
    </row>
    <row r="89" spans="1:14" ht="75" customHeight="1" x14ac:dyDescent="0.25">
      <c r="A89" s="7" t="s">
        <v>5948</v>
      </c>
      <c r="B89" s="3" t="s">
        <v>3148</v>
      </c>
      <c r="C89" s="23" t="s">
        <v>6739</v>
      </c>
      <c r="D89" s="3" t="s">
        <v>6383</v>
      </c>
      <c r="E89" s="4" t="s">
        <v>2886</v>
      </c>
      <c r="F89" s="4" t="s">
        <v>3477</v>
      </c>
      <c r="G89" s="3" t="s">
        <v>3714</v>
      </c>
      <c r="H89" s="4" t="s">
        <v>3005</v>
      </c>
      <c r="I89" s="4" t="s">
        <v>2892</v>
      </c>
      <c r="J89" s="3" t="s">
        <v>7500</v>
      </c>
      <c r="K89" s="3" t="s">
        <v>3715</v>
      </c>
      <c r="L89" s="3" t="s">
        <v>3144</v>
      </c>
      <c r="M89" s="4" t="s">
        <v>34</v>
      </c>
      <c r="N89" s="4" t="s">
        <v>1384</v>
      </c>
    </row>
    <row r="90" spans="1:14" ht="75" customHeight="1" x14ac:dyDescent="0.25">
      <c r="A90" s="7" t="s">
        <v>5948</v>
      </c>
      <c r="B90" s="3" t="s">
        <v>3148</v>
      </c>
      <c r="C90" s="23" t="s">
        <v>6739</v>
      </c>
      <c r="D90" s="3" t="s">
        <v>6383</v>
      </c>
      <c r="E90" s="4" t="s">
        <v>2886</v>
      </c>
      <c r="F90" s="4" t="s">
        <v>3477</v>
      </c>
      <c r="G90" s="3" t="s">
        <v>3714</v>
      </c>
      <c r="H90" s="4" t="s">
        <v>3005</v>
      </c>
      <c r="I90" s="4" t="s">
        <v>2892</v>
      </c>
      <c r="J90" s="3" t="s">
        <v>7500</v>
      </c>
      <c r="K90" s="3" t="s">
        <v>3715</v>
      </c>
      <c r="L90" s="3" t="s">
        <v>3168</v>
      </c>
      <c r="M90" s="4" t="s">
        <v>34</v>
      </c>
      <c r="N90" s="4" t="s">
        <v>1336</v>
      </c>
    </row>
    <row r="91" spans="1:14" ht="75" customHeight="1" x14ac:dyDescent="0.25">
      <c r="A91" s="7" t="s">
        <v>5948</v>
      </c>
      <c r="B91" s="3" t="s">
        <v>3148</v>
      </c>
      <c r="C91" s="23" t="s">
        <v>6739</v>
      </c>
      <c r="D91" s="3" t="s">
        <v>6383</v>
      </c>
      <c r="E91" s="4" t="s">
        <v>2886</v>
      </c>
      <c r="F91" s="4" t="s">
        <v>3477</v>
      </c>
      <c r="G91" s="3" t="s">
        <v>3714</v>
      </c>
      <c r="H91" s="4" t="s">
        <v>3005</v>
      </c>
      <c r="I91" s="4" t="s">
        <v>2892</v>
      </c>
      <c r="J91" s="3" t="s">
        <v>7500</v>
      </c>
      <c r="K91" s="3" t="s">
        <v>3715</v>
      </c>
      <c r="L91" s="3" t="s">
        <v>4298</v>
      </c>
      <c r="M91" s="4" t="s">
        <v>5561</v>
      </c>
      <c r="N91" s="4" t="s">
        <v>4167</v>
      </c>
    </row>
    <row r="92" spans="1:14" ht="75" customHeight="1" x14ac:dyDescent="0.25">
      <c r="A92" s="7" t="s">
        <v>5948</v>
      </c>
      <c r="B92" s="3" t="s">
        <v>3148</v>
      </c>
      <c r="C92" s="23" t="s">
        <v>6739</v>
      </c>
      <c r="D92" s="3" t="s">
        <v>6383</v>
      </c>
      <c r="E92" s="4" t="s">
        <v>2886</v>
      </c>
      <c r="F92" s="4" t="s">
        <v>3477</v>
      </c>
      <c r="G92" s="3" t="s">
        <v>3714</v>
      </c>
      <c r="H92" s="4" t="s">
        <v>3005</v>
      </c>
      <c r="I92" s="4" t="s">
        <v>2892</v>
      </c>
      <c r="J92" s="3" t="s">
        <v>7500</v>
      </c>
      <c r="K92" s="3" t="s">
        <v>3715</v>
      </c>
      <c r="L92" s="3" t="s">
        <v>3160</v>
      </c>
      <c r="M92" s="4" t="s">
        <v>34</v>
      </c>
      <c r="N92" s="4" t="s">
        <v>1367</v>
      </c>
    </row>
    <row r="93" spans="1:14" ht="75" customHeight="1" x14ac:dyDescent="0.25">
      <c r="A93" s="7" t="s">
        <v>5948</v>
      </c>
      <c r="B93" s="3" t="s">
        <v>3148</v>
      </c>
      <c r="C93" s="23" t="s">
        <v>6739</v>
      </c>
      <c r="D93" s="3" t="s">
        <v>6383</v>
      </c>
      <c r="E93" s="4" t="s">
        <v>2886</v>
      </c>
      <c r="F93" s="4" t="s">
        <v>3477</v>
      </c>
      <c r="G93" s="3" t="s">
        <v>3714</v>
      </c>
      <c r="H93" s="4" t="s">
        <v>3005</v>
      </c>
      <c r="I93" s="4" t="s">
        <v>2892</v>
      </c>
      <c r="J93" s="3" t="s">
        <v>7500</v>
      </c>
      <c r="K93" s="3" t="s">
        <v>3715</v>
      </c>
      <c r="L93" s="3" t="s">
        <v>3167</v>
      </c>
      <c r="M93" s="4" t="s">
        <v>34</v>
      </c>
      <c r="N93" s="4" t="s">
        <v>1362</v>
      </c>
    </row>
    <row r="94" spans="1:14" ht="75" customHeight="1" x14ac:dyDescent="0.25">
      <c r="A94" s="7" t="s">
        <v>5948</v>
      </c>
      <c r="B94" s="3" t="s">
        <v>3148</v>
      </c>
      <c r="C94" s="23" t="s">
        <v>6739</v>
      </c>
      <c r="D94" s="3" t="s">
        <v>6383</v>
      </c>
      <c r="E94" s="4" t="s">
        <v>2886</v>
      </c>
      <c r="F94" s="4" t="s">
        <v>3477</v>
      </c>
      <c r="G94" s="3" t="s">
        <v>3714</v>
      </c>
      <c r="H94" s="4" t="s">
        <v>3005</v>
      </c>
      <c r="I94" s="4" t="s">
        <v>2892</v>
      </c>
      <c r="J94" s="3" t="s">
        <v>7500</v>
      </c>
      <c r="K94" s="3" t="s">
        <v>3715</v>
      </c>
      <c r="L94" s="3" t="s">
        <v>3171</v>
      </c>
      <c r="M94" s="4" t="s">
        <v>34</v>
      </c>
      <c r="N94" s="4" t="s">
        <v>1393</v>
      </c>
    </row>
    <row r="95" spans="1:14" ht="75" customHeight="1" x14ac:dyDescent="0.25">
      <c r="A95" s="7" t="s">
        <v>5950</v>
      </c>
      <c r="B95" s="3" t="s">
        <v>3170</v>
      </c>
      <c r="C95" s="23" t="s">
        <v>6835</v>
      </c>
      <c r="D95" s="3" t="s">
        <v>6447</v>
      </c>
      <c r="E95" s="4" t="s">
        <v>2891</v>
      </c>
      <c r="F95" s="4" t="s">
        <v>3477</v>
      </c>
      <c r="G95" s="3" t="s">
        <v>3714</v>
      </c>
      <c r="H95" s="4" t="s">
        <v>3005</v>
      </c>
      <c r="I95" s="4" t="s">
        <v>2892</v>
      </c>
      <c r="J95" s="3" t="s">
        <v>7500</v>
      </c>
      <c r="K95" s="3" t="s">
        <v>3715</v>
      </c>
      <c r="L95" s="3" t="s">
        <v>3167</v>
      </c>
      <c r="M95" s="4" t="s">
        <v>34</v>
      </c>
      <c r="N95" s="4" t="s">
        <v>1362</v>
      </c>
    </row>
    <row r="96" spans="1:14" ht="75" customHeight="1" x14ac:dyDescent="0.25">
      <c r="A96" s="7" t="s">
        <v>5950</v>
      </c>
      <c r="B96" s="3" t="s">
        <v>3170</v>
      </c>
      <c r="C96" s="23" t="s">
        <v>6835</v>
      </c>
      <c r="D96" s="3" t="s">
        <v>6447</v>
      </c>
      <c r="E96" s="4" t="s">
        <v>2891</v>
      </c>
      <c r="F96" s="4" t="s">
        <v>3477</v>
      </c>
      <c r="G96" s="3" t="s">
        <v>3714</v>
      </c>
      <c r="H96" s="4" t="s">
        <v>3005</v>
      </c>
      <c r="I96" s="4" t="s">
        <v>2892</v>
      </c>
      <c r="J96" s="3" t="s">
        <v>7500</v>
      </c>
      <c r="K96" s="3" t="s">
        <v>3715</v>
      </c>
      <c r="L96" s="3" t="s">
        <v>3171</v>
      </c>
      <c r="M96" s="4" t="s">
        <v>34</v>
      </c>
      <c r="N96" s="4" t="s">
        <v>1393</v>
      </c>
    </row>
    <row r="97" spans="1:14" ht="75" customHeight="1" x14ac:dyDescent="0.25">
      <c r="A97" s="7" t="s">
        <v>5950</v>
      </c>
      <c r="B97" s="3" t="s">
        <v>3170</v>
      </c>
      <c r="C97" s="23" t="s">
        <v>6835</v>
      </c>
      <c r="D97" s="3" t="s">
        <v>6447</v>
      </c>
      <c r="E97" s="4" t="s">
        <v>2891</v>
      </c>
      <c r="F97" s="4" t="s">
        <v>3477</v>
      </c>
      <c r="G97" s="3" t="s">
        <v>3714</v>
      </c>
      <c r="H97" s="4" t="s">
        <v>3005</v>
      </c>
      <c r="I97" s="4" t="s">
        <v>2892</v>
      </c>
      <c r="J97" s="3" t="s">
        <v>7500</v>
      </c>
      <c r="K97" s="3" t="s">
        <v>3715</v>
      </c>
      <c r="L97" s="3" t="s">
        <v>3158</v>
      </c>
      <c r="M97" s="4" t="s">
        <v>34</v>
      </c>
      <c r="N97" s="4" t="s">
        <v>1355</v>
      </c>
    </row>
    <row r="98" spans="1:14" ht="75" customHeight="1" x14ac:dyDescent="0.25">
      <c r="A98" s="7" t="s">
        <v>5950</v>
      </c>
      <c r="B98" s="3" t="s">
        <v>3170</v>
      </c>
      <c r="C98" s="23" t="s">
        <v>6835</v>
      </c>
      <c r="D98" s="3" t="s">
        <v>6447</v>
      </c>
      <c r="E98" s="4" t="s">
        <v>2891</v>
      </c>
      <c r="F98" s="4" t="s">
        <v>3477</v>
      </c>
      <c r="G98" s="3" t="s">
        <v>3714</v>
      </c>
      <c r="H98" s="4" t="s">
        <v>3005</v>
      </c>
      <c r="I98" s="4" t="s">
        <v>2892</v>
      </c>
      <c r="J98" s="3" t="s">
        <v>7500</v>
      </c>
      <c r="K98" s="3" t="s">
        <v>3715</v>
      </c>
      <c r="L98" s="3" t="s">
        <v>3160</v>
      </c>
      <c r="M98" s="4" t="s">
        <v>34</v>
      </c>
      <c r="N98" s="4" t="s">
        <v>1367</v>
      </c>
    </row>
    <row r="99" spans="1:14" ht="75" customHeight="1" x14ac:dyDescent="0.25">
      <c r="A99" s="7" t="s">
        <v>5950</v>
      </c>
      <c r="B99" s="3" t="s">
        <v>3170</v>
      </c>
      <c r="C99" s="23" t="s">
        <v>6835</v>
      </c>
      <c r="D99" s="3" t="s">
        <v>6447</v>
      </c>
      <c r="E99" s="4" t="s">
        <v>2891</v>
      </c>
      <c r="F99" s="4" t="s">
        <v>3477</v>
      </c>
      <c r="G99" s="3" t="s">
        <v>3714</v>
      </c>
      <c r="H99" s="4" t="s">
        <v>3005</v>
      </c>
      <c r="I99" s="4" t="s">
        <v>2892</v>
      </c>
      <c r="J99" s="3" t="s">
        <v>7500</v>
      </c>
      <c r="K99" s="3" t="s">
        <v>3715</v>
      </c>
      <c r="L99" s="3" t="s">
        <v>3154</v>
      </c>
      <c r="M99" s="4" t="s">
        <v>34</v>
      </c>
      <c r="N99" s="4" t="s">
        <v>1348</v>
      </c>
    </row>
    <row r="100" spans="1:14" ht="75" customHeight="1" x14ac:dyDescent="0.25">
      <c r="A100" s="7" t="s">
        <v>6245</v>
      </c>
      <c r="B100" s="3" t="s">
        <v>3884</v>
      </c>
      <c r="C100" s="23" t="s">
        <v>6801</v>
      </c>
      <c r="D100" s="3" t="s">
        <v>6378</v>
      </c>
      <c r="E100" s="4" t="s">
        <v>2886</v>
      </c>
      <c r="F100" s="4" t="s">
        <v>3472</v>
      </c>
      <c r="G100" s="3" t="s">
        <v>2800</v>
      </c>
      <c r="H100" s="4" t="s">
        <v>3005</v>
      </c>
      <c r="I100" s="4" t="s">
        <v>2892</v>
      </c>
      <c r="J100" s="3" t="s">
        <v>6244</v>
      </c>
      <c r="K100" s="3" t="s">
        <v>3713</v>
      </c>
      <c r="L100" s="3" t="s">
        <v>5613</v>
      </c>
      <c r="M100" s="4" t="s">
        <v>34</v>
      </c>
      <c r="N100" s="4" t="s">
        <v>4986</v>
      </c>
    </row>
    <row r="101" spans="1:14" ht="75" customHeight="1" x14ac:dyDescent="0.25">
      <c r="A101" s="15" t="s">
        <v>6245</v>
      </c>
      <c r="B101" s="16" t="s">
        <v>3884</v>
      </c>
      <c r="C101" s="24" t="s">
        <v>6801</v>
      </c>
      <c r="D101" s="16" t="s">
        <v>6378</v>
      </c>
      <c r="E101" s="17" t="s">
        <v>2886</v>
      </c>
      <c r="F101" s="17" t="s">
        <v>3472</v>
      </c>
      <c r="G101" s="16" t="s">
        <v>2800</v>
      </c>
      <c r="H101" s="17" t="s">
        <v>3005</v>
      </c>
      <c r="I101" s="17" t="s">
        <v>2892</v>
      </c>
      <c r="J101" s="16" t="s">
        <v>6244</v>
      </c>
      <c r="K101" s="16" t="s">
        <v>3713</v>
      </c>
      <c r="L101" s="16" t="s">
        <v>4827</v>
      </c>
      <c r="M101" s="17" t="s">
        <v>34</v>
      </c>
      <c r="N101" s="17" t="s">
        <v>4717</v>
      </c>
    </row>
    <row r="102" spans="1:14" ht="75" customHeight="1" x14ac:dyDescent="0.25">
      <c r="A102" s="7" t="s">
        <v>6245</v>
      </c>
      <c r="B102" s="3" t="s">
        <v>3884</v>
      </c>
      <c r="C102" s="23" t="s">
        <v>6801</v>
      </c>
      <c r="D102" s="3" t="s">
        <v>6378</v>
      </c>
      <c r="E102" s="4" t="s">
        <v>2886</v>
      </c>
      <c r="F102" s="4" t="s">
        <v>3472</v>
      </c>
      <c r="G102" s="3" t="s">
        <v>2800</v>
      </c>
      <c r="H102" s="4" t="s">
        <v>3005</v>
      </c>
      <c r="I102" s="4" t="s">
        <v>2892</v>
      </c>
      <c r="J102" s="3" t="s">
        <v>6244</v>
      </c>
      <c r="K102" s="3" t="s">
        <v>3713</v>
      </c>
      <c r="L102" s="3" t="s">
        <v>3142</v>
      </c>
      <c r="M102" s="4" t="s">
        <v>34</v>
      </c>
      <c r="N102" s="4" t="s">
        <v>1291</v>
      </c>
    </row>
    <row r="103" spans="1:14" ht="75" customHeight="1" x14ac:dyDescent="0.25">
      <c r="A103" s="7" t="s">
        <v>6245</v>
      </c>
      <c r="B103" s="3" t="s">
        <v>3884</v>
      </c>
      <c r="C103" s="23" t="s">
        <v>6801</v>
      </c>
      <c r="D103" s="3" t="s">
        <v>6378</v>
      </c>
      <c r="E103" s="4" t="s">
        <v>2886</v>
      </c>
      <c r="F103" s="4" t="s">
        <v>3472</v>
      </c>
      <c r="G103" s="3" t="s">
        <v>2800</v>
      </c>
      <c r="H103" s="4" t="s">
        <v>3005</v>
      </c>
      <c r="I103" s="4" t="s">
        <v>2892</v>
      </c>
      <c r="J103" s="3" t="s">
        <v>6244</v>
      </c>
      <c r="K103" s="3" t="s">
        <v>3713</v>
      </c>
      <c r="L103" s="3" t="s">
        <v>5620</v>
      </c>
      <c r="M103" s="4" t="s">
        <v>34</v>
      </c>
      <c r="N103" s="4" t="s">
        <v>5011</v>
      </c>
    </row>
    <row r="104" spans="1:14" ht="75" customHeight="1" x14ac:dyDescent="0.25">
      <c r="A104" s="7" t="s">
        <v>6031</v>
      </c>
      <c r="B104" s="3" t="s">
        <v>4000</v>
      </c>
      <c r="C104" s="23" t="s">
        <v>6834</v>
      </c>
      <c r="D104" s="3" t="s">
        <v>6378</v>
      </c>
      <c r="E104" s="4" t="s">
        <v>2886</v>
      </c>
      <c r="F104" s="4" t="s">
        <v>3477</v>
      </c>
      <c r="G104" s="3" t="s">
        <v>3714</v>
      </c>
      <c r="H104" s="4" t="s">
        <v>3005</v>
      </c>
      <c r="I104" s="4" t="s">
        <v>2892</v>
      </c>
      <c r="J104" s="3" t="s">
        <v>7500</v>
      </c>
      <c r="K104" s="3" t="s">
        <v>3715</v>
      </c>
      <c r="L104" s="3" t="s">
        <v>3159</v>
      </c>
      <c r="M104" s="4" t="s">
        <v>34</v>
      </c>
      <c r="N104" s="4" t="s">
        <v>1340</v>
      </c>
    </row>
    <row r="105" spans="1:14" ht="75" customHeight="1" x14ac:dyDescent="0.25">
      <c r="A105" s="7" t="s">
        <v>6053</v>
      </c>
      <c r="B105" s="3" t="s">
        <v>4641</v>
      </c>
      <c r="C105" s="23" t="s">
        <v>6738</v>
      </c>
      <c r="D105" s="3" t="s">
        <v>7501</v>
      </c>
      <c r="E105" s="4" t="s">
        <v>2886</v>
      </c>
      <c r="F105" s="4" t="s">
        <v>3477</v>
      </c>
      <c r="G105" s="3" t="s">
        <v>3714</v>
      </c>
      <c r="H105" s="4" t="s">
        <v>3005</v>
      </c>
      <c r="I105" s="4" t="s">
        <v>2892</v>
      </c>
      <c r="J105" s="3" t="s">
        <v>7500</v>
      </c>
      <c r="K105" s="3" t="s">
        <v>3715</v>
      </c>
      <c r="L105" s="3" t="s">
        <v>3150</v>
      </c>
      <c r="M105" s="4" t="s">
        <v>34</v>
      </c>
      <c r="N105" s="4" t="s">
        <v>1372</v>
      </c>
    </row>
    <row r="106" spans="1:14" ht="75" customHeight="1" x14ac:dyDescent="0.25">
      <c r="A106" s="7" t="s">
        <v>6053</v>
      </c>
      <c r="B106" s="3" t="s">
        <v>4641</v>
      </c>
      <c r="C106" s="23" t="s">
        <v>6738</v>
      </c>
      <c r="D106" s="3" t="s">
        <v>7501</v>
      </c>
      <c r="E106" s="4" t="s">
        <v>2886</v>
      </c>
      <c r="F106" s="4" t="s">
        <v>3477</v>
      </c>
      <c r="G106" s="3" t="s">
        <v>3714</v>
      </c>
      <c r="H106" s="4" t="s">
        <v>3005</v>
      </c>
      <c r="I106" s="4" t="s">
        <v>2892</v>
      </c>
      <c r="J106" s="3" t="s">
        <v>7500</v>
      </c>
      <c r="K106" s="3" t="s">
        <v>3715</v>
      </c>
      <c r="L106" s="3" t="s">
        <v>3171</v>
      </c>
      <c r="M106" s="4" t="s">
        <v>34</v>
      </c>
      <c r="N106" s="4" t="s">
        <v>1393</v>
      </c>
    </row>
    <row r="107" spans="1:14" ht="75" customHeight="1" x14ac:dyDescent="0.25">
      <c r="A107" s="7" t="s">
        <v>6053</v>
      </c>
      <c r="B107" s="3" t="s">
        <v>4641</v>
      </c>
      <c r="C107" s="23" t="s">
        <v>6738</v>
      </c>
      <c r="D107" s="3" t="s">
        <v>7501</v>
      </c>
      <c r="E107" s="4" t="s">
        <v>2886</v>
      </c>
      <c r="F107" s="4" t="s">
        <v>3477</v>
      </c>
      <c r="G107" s="3" t="s">
        <v>3714</v>
      </c>
      <c r="H107" s="4" t="s">
        <v>3005</v>
      </c>
      <c r="I107" s="4" t="s">
        <v>2892</v>
      </c>
      <c r="J107" s="3" t="s">
        <v>7500</v>
      </c>
      <c r="K107" s="3" t="s">
        <v>3715</v>
      </c>
      <c r="L107" s="3" t="s">
        <v>3152</v>
      </c>
      <c r="M107" s="4" t="s">
        <v>34</v>
      </c>
      <c r="N107" s="4" t="s">
        <v>1302</v>
      </c>
    </row>
    <row r="108" spans="1:14" ht="75" customHeight="1" x14ac:dyDescent="0.25">
      <c r="A108" s="7" t="s">
        <v>6053</v>
      </c>
      <c r="B108" s="3" t="s">
        <v>4641</v>
      </c>
      <c r="C108" s="23" t="s">
        <v>6738</v>
      </c>
      <c r="D108" s="3" t="s">
        <v>7501</v>
      </c>
      <c r="E108" s="4" t="s">
        <v>2886</v>
      </c>
      <c r="F108" s="4" t="s">
        <v>3477</v>
      </c>
      <c r="G108" s="3" t="s">
        <v>3714</v>
      </c>
      <c r="H108" s="4" t="s">
        <v>3005</v>
      </c>
      <c r="I108" s="4" t="s">
        <v>2892</v>
      </c>
      <c r="J108" s="3" t="s">
        <v>7500</v>
      </c>
      <c r="K108" s="3" t="s">
        <v>3715</v>
      </c>
      <c r="L108" s="3" t="s">
        <v>3154</v>
      </c>
      <c r="M108" s="4" t="s">
        <v>34</v>
      </c>
      <c r="N108" s="4" t="s">
        <v>1348</v>
      </c>
    </row>
    <row r="109" spans="1:14" ht="75" customHeight="1" x14ac:dyDescent="0.25">
      <c r="A109" s="7" t="s">
        <v>6053</v>
      </c>
      <c r="B109" s="3" t="s">
        <v>4641</v>
      </c>
      <c r="C109" s="23" t="s">
        <v>6738</v>
      </c>
      <c r="D109" s="3" t="s">
        <v>7501</v>
      </c>
      <c r="E109" s="4" t="s">
        <v>2886</v>
      </c>
      <c r="F109" s="4" t="s">
        <v>3477</v>
      </c>
      <c r="G109" s="3" t="s">
        <v>3714</v>
      </c>
      <c r="H109" s="4" t="s">
        <v>3005</v>
      </c>
      <c r="I109" s="4" t="s">
        <v>2892</v>
      </c>
      <c r="J109" s="3" t="s">
        <v>7500</v>
      </c>
      <c r="K109" s="3" t="s">
        <v>3715</v>
      </c>
      <c r="L109" s="3" t="s">
        <v>3164</v>
      </c>
      <c r="M109" s="4" t="s">
        <v>34</v>
      </c>
      <c r="N109" s="4" t="s">
        <v>1297</v>
      </c>
    </row>
    <row r="110" spans="1:14" ht="75" customHeight="1" x14ac:dyDescent="0.25">
      <c r="A110" s="7" t="s">
        <v>6051</v>
      </c>
      <c r="B110" s="3" t="s">
        <v>4574</v>
      </c>
      <c r="C110" s="23" t="s">
        <v>6678</v>
      </c>
      <c r="D110" s="3" t="s">
        <v>6338</v>
      </c>
      <c r="E110" s="4" t="s">
        <v>2886</v>
      </c>
      <c r="F110" s="4" t="s">
        <v>3488</v>
      </c>
      <c r="G110" s="3" t="s">
        <v>2834</v>
      </c>
      <c r="H110" s="4" t="s">
        <v>2880</v>
      </c>
      <c r="I110" s="4" t="s">
        <v>2892</v>
      </c>
      <c r="J110" s="3" t="s">
        <v>6244</v>
      </c>
      <c r="K110" s="3" t="s">
        <v>6923</v>
      </c>
      <c r="L110" s="3" t="s">
        <v>3279</v>
      </c>
      <c r="M110" s="4" t="s">
        <v>83</v>
      </c>
      <c r="N110" s="4" t="s">
        <v>1899</v>
      </c>
    </row>
    <row r="111" spans="1:14" ht="75" customHeight="1" x14ac:dyDescent="0.25">
      <c r="A111" s="7" t="s">
        <v>6051</v>
      </c>
      <c r="B111" s="3" t="s">
        <v>4574</v>
      </c>
      <c r="C111" s="23" t="s">
        <v>6678</v>
      </c>
      <c r="D111" s="3" t="s">
        <v>6338</v>
      </c>
      <c r="E111" s="4" t="s">
        <v>2886</v>
      </c>
      <c r="F111" s="4" t="s">
        <v>3488</v>
      </c>
      <c r="G111" s="3" t="s">
        <v>2834</v>
      </c>
      <c r="H111" s="4" t="s">
        <v>2880</v>
      </c>
      <c r="I111" s="4" t="s">
        <v>2892</v>
      </c>
      <c r="J111" s="3" t="s">
        <v>6244</v>
      </c>
      <c r="K111" s="3" t="s">
        <v>6923</v>
      </c>
      <c r="L111" s="3" t="s">
        <v>3600</v>
      </c>
      <c r="M111" s="4" t="s">
        <v>83</v>
      </c>
      <c r="N111" s="4" t="s">
        <v>1900</v>
      </c>
    </row>
    <row r="112" spans="1:14" ht="75" customHeight="1" x14ac:dyDescent="0.25">
      <c r="A112" s="7" t="s">
        <v>6051</v>
      </c>
      <c r="B112" s="3" t="s">
        <v>4574</v>
      </c>
      <c r="C112" s="23" t="s">
        <v>6678</v>
      </c>
      <c r="D112" s="3" t="s">
        <v>6338</v>
      </c>
      <c r="E112" s="4" t="s">
        <v>2886</v>
      </c>
      <c r="F112" s="4" t="s">
        <v>3488</v>
      </c>
      <c r="G112" s="3" t="s">
        <v>2834</v>
      </c>
      <c r="H112" s="4" t="s">
        <v>2880</v>
      </c>
      <c r="I112" s="4" t="s">
        <v>2892</v>
      </c>
      <c r="J112" s="3" t="s">
        <v>6244</v>
      </c>
      <c r="K112" s="3" t="s">
        <v>6923</v>
      </c>
      <c r="L112" s="3" t="s">
        <v>3278</v>
      </c>
      <c r="M112" s="4" t="s">
        <v>34</v>
      </c>
      <c r="N112" s="4" t="s">
        <v>1896</v>
      </c>
    </row>
    <row r="113" spans="1:14" ht="75" customHeight="1" x14ac:dyDescent="0.25">
      <c r="A113" s="7" t="s">
        <v>6051</v>
      </c>
      <c r="B113" s="3" t="s">
        <v>4574</v>
      </c>
      <c r="C113" s="23" t="s">
        <v>6678</v>
      </c>
      <c r="D113" s="3" t="s">
        <v>6338</v>
      </c>
      <c r="E113" s="4" t="s">
        <v>2886</v>
      </c>
      <c r="F113" s="4" t="s">
        <v>3488</v>
      </c>
      <c r="G113" s="3" t="s">
        <v>2834</v>
      </c>
      <c r="H113" s="4" t="s">
        <v>2880</v>
      </c>
      <c r="I113" s="4" t="s">
        <v>2892</v>
      </c>
      <c r="J113" s="3" t="s">
        <v>6244</v>
      </c>
      <c r="K113" s="3" t="s">
        <v>6923</v>
      </c>
      <c r="L113" s="3" t="s">
        <v>4475</v>
      </c>
      <c r="M113" s="4" t="s">
        <v>34</v>
      </c>
      <c r="N113" s="4" t="s">
        <v>4331</v>
      </c>
    </row>
    <row r="114" spans="1:14" ht="75" customHeight="1" x14ac:dyDescent="0.25">
      <c r="A114" s="7" t="s">
        <v>6050</v>
      </c>
      <c r="B114" s="3" t="s">
        <v>4676</v>
      </c>
      <c r="C114" s="23" t="s">
        <v>6678</v>
      </c>
      <c r="D114" s="3" t="s">
        <v>6453</v>
      </c>
      <c r="E114" s="4" t="s">
        <v>2946</v>
      </c>
      <c r="F114" s="4" t="s">
        <v>3488</v>
      </c>
      <c r="G114" s="3" t="s">
        <v>2834</v>
      </c>
      <c r="H114" s="4" t="s">
        <v>2880</v>
      </c>
      <c r="I114" s="4" t="s">
        <v>2892</v>
      </c>
      <c r="J114" s="3" t="s">
        <v>6244</v>
      </c>
      <c r="K114" s="3" t="s">
        <v>6923</v>
      </c>
      <c r="L114" s="3" t="s">
        <v>4475</v>
      </c>
      <c r="M114" s="4" t="s">
        <v>34</v>
      </c>
      <c r="N114" s="4" t="s">
        <v>4331</v>
      </c>
    </row>
    <row r="115" spans="1:14" ht="75" customHeight="1" x14ac:dyDescent="0.25">
      <c r="A115" s="7" t="s">
        <v>6469</v>
      </c>
      <c r="B115" s="3" t="s">
        <v>2936</v>
      </c>
      <c r="C115" s="23" t="s">
        <v>6783</v>
      </c>
      <c r="D115" s="3" t="s">
        <v>6415</v>
      </c>
      <c r="E115" s="4" t="s">
        <v>2886</v>
      </c>
      <c r="F115" s="4" t="s">
        <v>3477</v>
      </c>
      <c r="G115" s="3" t="s">
        <v>2753</v>
      </c>
      <c r="H115" s="4" t="s">
        <v>2880</v>
      </c>
      <c r="I115" s="4" t="s">
        <v>2892</v>
      </c>
      <c r="J115" s="3" t="s">
        <v>6244</v>
      </c>
      <c r="K115" s="3" t="s">
        <v>343</v>
      </c>
      <c r="L115" s="3" t="s">
        <v>2938</v>
      </c>
      <c r="M115" s="4" t="s">
        <v>83</v>
      </c>
      <c r="N115" s="4" t="s">
        <v>352</v>
      </c>
    </row>
    <row r="116" spans="1:14" ht="75" customHeight="1" x14ac:dyDescent="0.25">
      <c r="A116" s="7" t="s">
        <v>6469</v>
      </c>
      <c r="B116" s="3" t="s">
        <v>2936</v>
      </c>
      <c r="C116" s="23" t="s">
        <v>6783</v>
      </c>
      <c r="D116" s="3" t="s">
        <v>6415</v>
      </c>
      <c r="E116" s="4" t="s">
        <v>2886</v>
      </c>
      <c r="F116" s="4" t="s">
        <v>3477</v>
      </c>
      <c r="G116" s="3" t="s">
        <v>2753</v>
      </c>
      <c r="H116" s="4" t="s">
        <v>2880</v>
      </c>
      <c r="I116" s="4" t="s">
        <v>2892</v>
      </c>
      <c r="J116" s="3" t="s">
        <v>6244</v>
      </c>
      <c r="K116" s="3" t="s">
        <v>343</v>
      </c>
      <c r="L116" s="3" t="s">
        <v>2937</v>
      </c>
      <c r="M116" s="4" t="s">
        <v>34</v>
      </c>
      <c r="N116" s="4" t="s">
        <v>348</v>
      </c>
    </row>
    <row r="117" spans="1:14" ht="75" customHeight="1" x14ac:dyDescent="0.25">
      <c r="A117" s="7" t="s">
        <v>5984</v>
      </c>
      <c r="B117" s="3" t="s">
        <v>3277</v>
      </c>
      <c r="C117" s="23" t="s">
        <v>6678</v>
      </c>
      <c r="D117" s="3" t="s">
        <v>6339</v>
      </c>
      <c r="E117" s="4" t="s">
        <v>2946</v>
      </c>
      <c r="F117" s="4" t="s">
        <v>3488</v>
      </c>
      <c r="G117" s="3" t="s">
        <v>2834</v>
      </c>
      <c r="H117" s="4" t="s">
        <v>2880</v>
      </c>
      <c r="I117" s="4" t="s">
        <v>2892</v>
      </c>
      <c r="J117" s="3" t="s">
        <v>6244</v>
      </c>
      <c r="K117" s="3" t="s">
        <v>6923</v>
      </c>
      <c r="L117" s="3" t="s">
        <v>3600</v>
      </c>
      <c r="M117" s="4" t="s">
        <v>83</v>
      </c>
      <c r="N117" s="4" t="s">
        <v>1900</v>
      </c>
    </row>
    <row r="118" spans="1:14" ht="75" customHeight="1" x14ac:dyDescent="0.25">
      <c r="A118" s="7" t="s">
        <v>5984</v>
      </c>
      <c r="B118" s="3" t="s">
        <v>3277</v>
      </c>
      <c r="C118" s="23" t="s">
        <v>6678</v>
      </c>
      <c r="D118" s="3" t="s">
        <v>6339</v>
      </c>
      <c r="E118" s="4" t="s">
        <v>2946</v>
      </c>
      <c r="F118" s="4" t="s">
        <v>3488</v>
      </c>
      <c r="G118" s="3" t="s">
        <v>2834</v>
      </c>
      <c r="H118" s="4" t="s">
        <v>2880</v>
      </c>
      <c r="I118" s="4" t="s">
        <v>2892</v>
      </c>
      <c r="J118" s="3" t="s">
        <v>6244</v>
      </c>
      <c r="K118" s="3" t="s">
        <v>6923</v>
      </c>
      <c r="L118" s="3" t="s">
        <v>3279</v>
      </c>
      <c r="M118" s="4" t="s">
        <v>83</v>
      </c>
      <c r="N118" s="4" t="s">
        <v>1899</v>
      </c>
    </row>
    <row r="119" spans="1:14" ht="75" customHeight="1" x14ac:dyDescent="0.25">
      <c r="A119" s="7" t="s">
        <v>5984</v>
      </c>
      <c r="B119" s="3" t="s">
        <v>3277</v>
      </c>
      <c r="C119" s="23" t="s">
        <v>6678</v>
      </c>
      <c r="D119" s="3" t="s">
        <v>6339</v>
      </c>
      <c r="E119" s="4" t="s">
        <v>2946</v>
      </c>
      <c r="F119" s="4" t="s">
        <v>3488</v>
      </c>
      <c r="G119" s="3" t="s">
        <v>2834</v>
      </c>
      <c r="H119" s="4" t="s">
        <v>2880</v>
      </c>
      <c r="I119" s="4" t="s">
        <v>2892</v>
      </c>
      <c r="J119" s="3" t="s">
        <v>6244</v>
      </c>
      <c r="K119" s="3" t="s">
        <v>6923</v>
      </c>
      <c r="L119" s="3" t="s">
        <v>3278</v>
      </c>
      <c r="M119" s="4" t="s">
        <v>34</v>
      </c>
      <c r="N119" s="4" t="s">
        <v>1896</v>
      </c>
    </row>
    <row r="120" spans="1:14" ht="75" customHeight="1" x14ac:dyDescent="0.25">
      <c r="A120" s="7" t="s">
        <v>5984</v>
      </c>
      <c r="B120" s="3" t="s">
        <v>3277</v>
      </c>
      <c r="C120" s="23" t="s">
        <v>6678</v>
      </c>
      <c r="D120" s="3" t="s">
        <v>6339</v>
      </c>
      <c r="E120" s="4" t="s">
        <v>2946</v>
      </c>
      <c r="F120" s="4" t="s">
        <v>3488</v>
      </c>
      <c r="G120" s="3" t="s">
        <v>2834</v>
      </c>
      <c r="H120" s="4" t="s">
        <v>2880</v>
      </c>
      <c r="I120" s="4" t="s">
        <v>2892</v>
      </c>
      <c r="J120" s="3" t="s">
        <v>6244</v>
      </c>
      <c r="K120" s="3" t="s">
        <v>6923</v>
      </c>
      <c r="L120" s="3" t="s">
        <v>4475</v>
      </c>
      <c r="M120" s="4" t="s">
        <v>34</v>
      </c>
      <c r="N120" s="4" t="s">
        <v>4331</v>
      </c>
    </row>
    <row r="121" spans="1:14" ht="75" customHeight="1" x14ac:dyDescent="0.25">
      <c r="A121" s="7" t="s">
        <v>6065</v>
      </c>
      <c r="B121" s="3" t="s">
        <v>5376</v>
      </c>
      <c r="C121" s="23" t="s">
        <v>6862</v>
      </c>
      <c r="D121" s="3" t="s">
        <v>6456</v>
      </c>
      <c r="E121" s="4" t="s">
        <v>2886</v>
      </c>
      <c r="F121" s="4" t="s">
        <v>5117</v>
      </c>
      <c r="G121" s="3" t="s">
        <v>5377</v>
      </c>
      <c r="H121" s="4" t="s">
        <v>5367</v>
      </c>
      <c r="I121" s="4" t="s">
        <v>5378</v>
      </c>
      <c r="J121" s="3" t="s">
        <v>5379</v>
      </c>
      <c r="K121" s="3" t="s">
        <v>5380</v>
      </c>
      <c r="L121" s="3" t="s">
        <v>5381</v>
      </c>
      <c r="M121" s="4" t="s">
        <v>34</v>
      </c>
      <c r="N121" s="4" t="s">
        <v>5521</v>
      </c>
    </row>
    <row r="122" spans="1:14" ht="75" customHeight="1" x14ac:dyDescent="0.25">
      <c r="A122" s="7" t="s">
        <v>6065</v>
      </c>
      <c r="B122" s="3" t="s">
        <v>5376</v>
      </c>
      <c r="C122" s="23" t="s">
        <v>6862</v>
      </c>
      <c r="D122" s="3" t="s">
        <v>6456</v>
      </c>
      <c r="E122" s="4" t="s">
        <v>2886</v>
      </c>
      <c r="F122" s="4" t="s">
        <v>5117</v>
      </c>
      <c r="G122" s="3" t="s">
        <v>5377</v>
      </c>
      <c r="H122" s="4" t="s">
        <v>5367</v>
      </c>
      <c r="I122" s="4" t="s">
        <v>5378</v>
      </c>
      <c r="J122" s="3" t="s">
        <v>5379</v>
      </c>
      <c r="K122" s="3" t="s">
        <v>5380</v>
      </c>
      <c r="L122" s="3" t="s">
        <v>5382</v>
      </c>
      <c r="M122" s="4" t="s">
        <v>5561</v>
      </c>
      <c r="N122" s="4" t="s">
        <v>5595</v>
      </c>
    </row>
    <row r="123" spans="1:14" ht="75" customHeight="1" x14ac:dyDescent="0.25">
      <c r="A123" s="7" t="s">
        <v>6065</v>
      </c>
      <c r="B123" s="3" t="s">
        <v>5376</v>
      </c>
      <c r="C123" s="23" t="s">
        <v>6862</v>
      </c>
      <c r="D123" s="3" t="s">
        <v>6456</v>
      </c>
      <c r="E123" s="4" t="s">
        <v>2886</v>
      </c>
      <c r="F123" s="4" t="s">
        <v>5117</v>
      </c>
      <c r="G123" s="3" t="s">
        <v>5377</v>
      </c>
      <c r="H123" s="4" t="s">
        <v>5367</v>
      </c>
      <c r="I123" s="4" t="s">
        <v>5378</v>
      </c>
      <c r="J123" s="3" t="s">
        <v>5379</v>
      </c>
      <c r="K123" s="3" t="s">
        <v>5380</v>
      </c>
      <c r="L123" s="3" t="s">
        <v>5384</v>
      </c>
      <c r="M123" s="4" t="s">
        <v>5561</v>
      </c>
      <c r="N123" s="4" t="s">
        <v>5596</v>
      </c>
    </row>
    <row r="124" spans="1:14" ht="75" customHeight="1" x14ac:dyDescent="0.25">
      <c r="A124" s="7" t="s">
        <v>6257</v>
      </c>
      <c r="B124" s="3" t="s">
        <v>5365</v>
      </c>
      <c r="C124" s="23" t="s">
        <v>6855</v>
      </c>
      <c r="D124" s="3" t="s">
        <v>6451</v>
      </c>
      <c r="E124" s="4" t="s">
        <v>2869</v>
      </c>
      <c r="F124" s="4" t="s">
        <v>5117</v>
      </c>
      <c r="G124" s="3" t="s">
        <v>5366</v>
      </c>
      <c r="H124" s="4" t="s">
        <v>5367</v>
      </c>
      <c r="I124" s="4" t="s">
        <v>5368</v>
      </c>
      <c r="J124" s="3" t="s">
        <v>5369</v>
      </c>
      <c r="K124" s="3" t="s">
        <v>5370</v>
      </c>
      <c r="L124" s="3" t="s">
        <v>7542</v>
      </c>
      <c r="M124" s="4" t="s">
        <v>5561</v>
      </c>
      <c r="N124" s="4" t="s">
        <v>7455</v>
      </c>
    </row>
    <row r="125" spans="1:14" ht="75" customHeight="1" x14ac:dyDescent="0.25">
      <c r="A125" s="7" t="s">
        <v>6257</v>
      </c>
      <c r="B125" s="3" t="s">
        <v>5365</v>
      </c>
      <c r="C125" s="23" t="s">
        <v>6855</v>
      </c>
      <c r="D125" s="3" t="s">
        <v>6451</v>
      </c>
      <c r="E125" s="4" t="s">
        <v>2869</v>
      </c>
      <c r="F125" s="4" t="s">
        <v>5117</v>
      </c>
      <c r="G125" s="3" t="s">
        <v>5366</v>
      </c>
      <c r="H125" s="4" t="s">
        <v>5367</v>
      </c>
      <c r="I125" s="4" t="s">
        <v>5368</v>
      </c>
      <c r="J125" s="3" t="s">
        <v>5369</v>
      </c>
      <c r="K125" s="3" t="s">
        <v>5370</v>
      </c>
      <c r="L125" s="3" t="s">
        <v>5371</v>
      </c>
      <c r="M125" s="4" t="s">
        <v>34</v>
      </c>
      <c r="N125" s="4" t="s">
        <v>5588</v>
      </c>
    </row>
    <row r="126" spans="1:14" ht="75" customHeight="1" x14ac:dyDescent="0.25">
      <c r="A126" s="7" t="s">
        <v>6257</v>
      </c>
      <c r="B126" s="3" t="s">
        <v>5365</v>
      </c>
      <c r="C126" s="23" t="s">
        <v>6855</v>
      </c>
      <c r="D126" s="3" t="s">
        <v>6451</v>
      </c>
      <c r="E126" s="4" t="s">
        <v>2869</v>
      </c>
      <c r="F126" s="4" t="s">
        <v>5117</v>
      </c>
      <c r="G126" s="3" t="s">
        <v>5366</v>
      </c>
      <c r="H126" s="4" t="s">
        <v>5367</v>
      </c>
      <c r="I126" s="4" t="s">
        <v>5368</v>
      </c>
      <c r="J126" s="3" t="s">
        <v>5369</v>
      </c>
      <c r="K126" s="3" t="s">
        <v>5370</v>
      </c>
      <c r="L126" s="3" t="s">
        <v>5372</v>
      </c>
      <c r="M126" s="4" t="s">
        <v>5561</v>
      </c>
      <c r="N126" s="4" t="s">
        <v>5589</v>
      </c>
    </row>
    <row r="127" spans="1:14" ht="75" customHeight="1" x14ac:dyDescent="0.25">
      <c r="A127" s="7" t="s">
        <v>6257</v>
      </c>
      <c r="B127" s="3" t="s">
        <v>5365</v>
      </c>
      <c r="C127" s="23" t="s">
        <v>6855</v>
      </c>
      <c r="D127" s="3" t="s">
        <v>6451</v>
      </c>
      <c r="E127" s="4" t="s">
        <v>2869</v>
      </c>
      <c r="F127" s="4" t="s">
        <v>5117</v>
      </c>
      <c r="G127" s="3" t="s">
        <v>5366</v>
      </c>
      <c r="H127" s="4" t="s">
        <v>5367</v>
      </c>
      <c r="I127" s="4" t="s">
        <v>5368</v>
      </c>
      <c r="J127" s="3" t="s">
        <v>5369</v>
      </c>
      <c r="K127" s="3" t="s">
        <v>5370</v>
      </c>
      <c r="L127" s="3" t="s">
        <v>5373</v>
      </c>
      <c r="M127" s="4" t="s">
        <v>5561</v>
      </c>
      <c r="N127" s="4" t="s">
        <v>5590</v>
      </c>
    </row>
    <row r="128" spans="1:14" ht="75" customHeight="1" x14ac:dyDescent="0.25">
      <c r="A128" s="7" t="s">
        <v>6066</v>
      </c>
      <c r="B128" s="3" t="s">
        <v>5383</v>
      </c>
      <c r="C128" s="23" t="s">
        <v>6863</v>
      </c>
      <c r="D128" s="3" t="s">
        <v>6457</v>
      </c>
      <c r="E128" s="4" t="s">
        <v>2869</v>
      </c>
      <c r="F128" s="4" t="s">
        <v>5117</v>
      </c>
      <c r="G128" s="3" t="s">
        <v>5377</v>
      </c>
      <c r="H128" s="4" t="s">
        <v>5367</v>
      </c>
      <c r="I128" s="4" t="s">
        <v>5378</v>
      </c>
      <c r="J128" s="3" t="s">
        <v>5379</v>
      </c>
      <c r="K128" s="3" t="s">
        <v>5380</v>
      </c>
      <c r="L128" s="3" t="s">
        <v>5382</v>
      </c>
      <c r="M128" s="4" t="s">
        <v>5561</v>
      </c>
      <c r="N128" s="4" t="s">
        <v>5595</v>
      </c>
    </row>
    <row r="129" spans="1:14" ht="75" customHeight="1" x14ac:dyDescent="0.25">
      <c r="A129" s="7" t="s">
        <v>6066</v>
      </c>
      <c r="B129" s="3" t="s">
        <v>5383</v>
      </c>
      <c r="C129" s="23" t="s">
        <v>6863</v>
      </c>
      <c r="D129" s="3" t="s">
        <v>6457</v>
      </c>
      <c r="E129" s="4" t="s">
        <v>2869</v>
      </c>
      <c r="F129" s="4" t="s">
        <v>5117</v>
      </c>
      <c r="G129" s="3" t="s">
        <v>5377</v>
      </c>
      <c r="H129" s="4" t="s">
        <v>5367</v>
      </c>
      <c r="I129" s="4" t="s">
        <v>5378</v>
      </c>
      <c r="J129" s="3" t="s">
        <v>5379</v>
      </c>
      <c r="K129" s="3" t="s">
        <v>5380</v>
      </c>
      <c r="L129" s="3" t="s">
        <v>5384</v>
      </c>
      <c r="M129" s="4" t="s">
        <v>5561</v>
      </c>
      <c r="N129" s="4" t="s">
        <v>5596</v>
      </c>
    </row>
    <row r="130" spans="1:14" ht="75" customHeight="1" x14ac:dyDescent="0.25">
      <c r="A130" s="7" t="s">
        <v>5908</v>
      </c>
      <c r="B130" s="3" t="s">
        <v>3771</v>
      </c>
      <c r="C130" s="23" t="s">
        <v>6748</v>
      </c>
      <c r="D130" s="3" t="s">
        <v>6390</v>
      </c>
      <c r="E130" s="4" t="s">
        <v>2891</v>
      </c>
      <c r="F130" s="4" t="s">
        <v>3477</v>
      </c>
      <c r="G130" s="3" t="s">
        <v>2761</v>
      </c>
      <c r="H130" s="4" t="s">
        <v>2880</v>
      </c>
      <c r="I130" s="4" t="s">
        <v>2892</v>
      </c>
      <c r="J130" s="3" t="s">
        <v>7486</v>
      </c>
      <c r="K130" s="3" t="s">
        <v>7347</v>
      </c>
      <c r="L130" s="3" t="s">
        <v>2961</v>
      </c>
      <c r="M130" s="4" t="s">
        <v>5561</v>
      </c>
      <c r="N130" s="4" t="s">
        <v>472</v>
      </c>
    </row>
    <row r="131" spans="1:14" ht="75" customHeight="1" x14ac:dyDescent="0.25">
      <c r="A131" s="7" t="s">
        <v>5908</v>
      </c>
      <c r="B131" s="3" t="s">
        <v>3771</v>
      </c>
      <c r="C131" s="23" t="s">
        <v>6748</v>
      </c>
      <c r="D131" s="3" t="s">
        <v>6390</v>
      </c>
      <c r="E131" s="4" t="s">
        <v>2891</v>
      </c>
      <c r="F131" s="4" t="s">
        <v>3477</v>
      </c>
      <c r="G131" s="3" t="s">
        <v>2761</v>
      </c>
      <c r="H131" s="4" t="s">
        <v>2880</v>
      </c>
      <c r="I131" s="4" t="s">
        <v>2892</v>
      </c>
      <c r="J131" s="3" t="s">
        <v>7486</v>
      </c>
      <c r="K131" s="3" t="s">
        <v>7347</v>
      </c>
      <c r="L131" s="3" t="s">
        <v>2964</v>
      </c>
      <c r="M131" s="4" t="s">
        <v>122</v>
      </c>
      <c r="N131" s="4" t="s">
        <v>462</v>
      </c>
    </row>
    <row r="132" spans="1:14" ht="75" customHeight="1" x14ac:dyDescent="0.25">
      <c r="A132" s="7" t="s">
        <v>5908</v>
      </c>
      <c r="B132" s="3" t="s">
        <v>3771</v>
      </c>
      <c r="C132" s="23" t="s">
        <v>6748</v>
      </c>
      <c r="D132" s="3" t="s">
        <v>6390</v>
      </c>
      <c r="E132" s="4" t="s">
        <v>2891</v>
      </c>
      <c r="F132" s="4" t="s">
        <v>3477</v>
      </c>
      <c r="G132" s="3" t="s">
        <v>2761</v>
      </c>
      <c r="H132" s="4" t="s">
        <v>2880</v>
      </c>
      <c r="I132" s="4" t="s">
        <v>2892</v>
      </c>
      <c r="J132" s="3" t="s">
        <v>7486</v>
      </c>
      <c r="K132" s="3" t="s">
        <v>7347</v>
      </c>
      <c r="L132" s="3" t="s">
        <v>2960</v>
      </c>
      <c r="M132" s="4" t="s">
        <v>34</v>
      </c>
      <c r="N132" s="4" t="s">
        <v>468</v>
      </c>
    </row>
    <row r="133" spans="1:14" ht="75" customHeight="1" x14ac:dyDescent="0.25">
      <c r="A133" s="7" t="s">
        <v>5908</v>
      </c>
      <c r="B133" s="3" t="s">
        <v>3771</v>
      </c>
      <c r="C133" s="23" t="s">
        <v>6748</v>
      </c>
      <c r="D133" s="3" t="s">
        <v>6390</v>
      </c>
      <c r="E133" s="4" t="s">
        <v>2891</v>
      </c>
      <c r="F133" s="4" t="s">
        <v>3477</v>
      </c>
      <c r="G133" s="3" t="s">
        <v>2761</v>
      </c>
      <c r="H133" s="4" t="s">
        <v>2880</v>
      </c>
      <c r="I133" s="4" t="s">
        <v>2892</v>
      </c>
      <c r="J133" s="3" t="s">
        <v>7486</v>
      </c>
      <c r="K133" s="3" t="s">
        <v>7347</v>
      </c>
      <c r="L133" s="3" t="s">
        <v>3786</v>
      </c>
      <c r="M133" s="4" t="s">
        <v>5561</v>
      </c>
      <c r="N133" s="4" t="s">
        <v>3675</v>
      </c>
    </row>
    <row r="134" spans="1:14" ht="75" customHeight="1" x14ac:dyDescent="0.25">
      <c r="A134" s="7" t="s">
        <v>5908</v>
      </c>
      <c r="B134" s="3" t="s">
        <v>3771</v>
      </c>
      <c r="C134" s="23" t="s">
        <v>6748</v>
      </c>
      <c r="D134" s="3" t="s">
        <v>6390</v>
      </c>
      <c r="E134" s="4" t="s">
        <v>2891</v>
      </c>
      <c r="F134" s="4" t="s">
        <v>3781</v>
      </c>
      <c r="G134" s="3" t="s">
        <v>2761</v>
      </c>
      <c r="H134" s="4" t="s">
        <v>2880</v>
      </c>
      <c r="I134" s="4" t="s">
        <v>2892</v>
      </c>
      <c r="J134" s="3" t="s">
        <v>7486</v>
      </c>
      <c r="K134" s="3" t="s">
        <v>7347</v>
      </c>
      <c r="L134" s="3" t="s">
        <v>3599</v>
      </c>
      <c r="M134" s="4" t="s">
        <v>5561</v>
      </c>
      <c r="N134" s="4" t="s">
        <v>1493</v>
      </c>
    </row>
    <row r="135" spans="1:14" ht="75" customHeight="1" x14ac:dyDescent="0.25">
      <c r="A135" s="7" t="s">
        <v>5908</v>
      </c>
      <c r="B135" s="3" t="s">
        <v>3771</v>
      </c>
      <c r="C135" s="23" t="s">
        <v>6748</v>
      </c>
      <c r="D135" s="3" t="s">
        <v>6390</v>
      </c>
      <c r="E135" s="4" t="s">
        <v>2891</v>
      </c>
      <c r="F135" s="4" t="s">
        <v>3477</v>
      </c>
      <c r="G135" s="3" t="s">
        <v>2761</v>
      </c>
      <c r="H135" s="4" t="s">
        <v>2880</v>
      </c>
      <c r="I135" s="4" t="s">
        <v>2892</v>
      </c>
      <c r="J135" s="3" t="s">
        <v>7486</v>
      </c>
      <c r="K135" s="3" t="s">
        <v>7347</v>
      </c>
      <c r="L135" s="3" t="s">
        <v>7719</v>
      </c>
      <c r="M135" s="4" t="s">
        <v>4009</v>
      </c>
      <c r="N135" s="4" t="s">
        <v>7657</v>
      </c>
    </row>
    <row r="136" spans="1:14" ht="75" customHeight="1" x14ac:dyDescent="0.25">
      <c r="A136" s="7" t="s">
        <v>5908</v>
      </c>
      <c r="B136" s="3" t="s">
        <v>3771</v>
      </c>
      <c r="C136" s="23" t="s">
        <v>6748</v>
      </c>
      <c r="D136" s="3" t="s">
        <v>6390</v>
      </c>
      <c r="E136" s="4" t="s">
        <v>2891</v>
      </c>
      <c r="F136" s="4" t="s">
        <v>3476</v>
      </c>
      <c r="G136" s="3" t="s">
        <v>2761</v>
      </c>
      <c r="H136" s="4" t="s">
        <v>2880</v>
      </c>
      <c r="I136" s="4" t="s">
        <v>2892</v>
      </c>
      <c r="J136" s="3" t="s">
        <v>7486</v>
      </c>
      <c r="K136" s="3" t="s">
        <v>7347</v>
      </c>
      <c r="L136" s="3" t="s">
        <v>4474</v>
      </c>
      <c r="M136" s="4" t="s">
        <v>34</v>
      </c>
      <c r="N136" s="4" t="s">
        <v>4324</v>
      </c>
    </row>
    <row r="137" spans="1:14" ht="75" customHeight="1" x14ac:dyDescent="0.25">
      <c r="A137" s="7" t="s">
        <v>6052</v>
      </c>
      <c r="B137" s="3" t="s">
        <v>4689</v>
      </c>
      <c r="C137" s="23" t="s">
        <v>6800</v>
      </c>
      <c r="D137" s="3" t="s">
        <v>6451</v>
      </c>
      <c r="E137" s="4" t="s">
        <v>2869</v>
      </c>
      <c r="F137" s="4" t="s">
        <v>3477</v>
      </c>
      <c r="G137" s="3" t="s">
        <v>4646</v>
      </c>
      <c r="H137" s="4" t="s">
        <v>2880</v>
      </c>
      <c r="I137" s="4" t="s">
        <v>2892</v>
      </c>
      <c r="J137" s="3" t="s">
        <v>7486</v>
      </c>
      <c r="K137" s="3" t="s">
        <v>7369</v>
      </c>
      <c r="L137" s="3" t="s">
        <v>5610</v>
      </c>
      <c r="M137" s="4" t="s">
        <v>5561</v>
      </c>
      <c r="N137" s="4" t="s">
        <v>4974</v>
      </c>
    </row>
    <row r="138" spans="1:14" ht="75" customHeight="1" x14ac:dyDescent="0.25">
      <c r="A138" s="7" t="s">
        <v>6052</v>
      </c>
      <c r="B138" s="3" t="s">
        <v>4689</v>
      </c>
      <c r="C138" s="23" t="s">
        <v>6800</v>
      </c>
      <c r="D138" s="3" t="s">
        <v>6451</v>
      </c>
      <c r="E138" s="4" t="s">
        <v>2869</v>
      </c>
      <c r="F138" s="4" t="s">
        <v>3472</v>
      </c>
      <c r="G138" s="3" t="s">
        <v>4646</v>
      </c>
      <c r="H138" s="4" t="s">
        <v>2880</v>
      </c>
      <c r="I138" s="4" t="s">
        <v>2892</v>
      </c>
      <c r="J138" s="3" t="s">
        <v>7486</v>
      </c>
      <c r="K138" s="3" t="s">
        <v>7369</v>
      </c>
      <c r="L138" s="3" t="s">
        <v>4688</v>
      </c>
      <c r="M138" s="4" t="s">
        <v>34</v>
      </c>
      <c r="N138" s="4" t="s">
        <v>4602</v>
      </c>
    </row>
    <row r="139" spans="1:14" ht="75" customHeight="1" x14ac:dyDescent="0.25">
      <c r="A139" s="7" t="s">
        <v>5909</v>
      </c>
      <c r="B139" s="3" t="s">
        <v>3772</v>
      </c>
      <c r="C139" s="23" t="s">
        <v>6799</v>
      </c>
      <c r="D139" s="3" t="s">
        <v>6421</v>
      </c>
      <c r="E139" s="4" t="s">
        <v>2886</v>
      </c>
      <c r="F139" s="4" t="s">
        <v>3477</v>
      </c>
      <c r="G139" s="3" t="s">
        <v>2762</v>
      </c>
      <c r="H139" s="4" t="s">
        <v>2880</v>
      </c>
      <c r="I139" s="4" t="s">
        <v>2892</v>
      </c>
      <c r="J139" s="3" t="s">
        <v>7486</v>
      </c>
      <c r="K139" s="3" t="s">
        <v>7361</v>
      </c>
      <c r="L139" s="3" t="s">
        <v>2962</v>
      </c>
      <c r="M139" s="4" t="s">
        <v>34</v>
      </c>
      <c r="N139" s="4" t="s">
        <v>480</v>
      </c>
    </row>
    <row r="140" spans="1:14" ht="75" customHeight="1" x14ac:dyDescent="0.25">
      <c r="A140" s="7" t="s">
        <v>5909</v>
      </c>
      <c r="B140" s="3" t="s">
        <v>3772</v>
      </c>
      <c r="C140" s="23" t="s">
        <v>6799</v>
      </c>
      <c r="D140" s="3" t="s">
        <v>6421</v>
      </c>
      <c r="E140" s="4" t="s">
        <v>2886</v>
      </c>
      <c r="F140" s="4" t="s">
        <v>3477</v>
      </c>
      <c r="G140" s="3" t="s">
        <v>2762</v>
      </c>
      <c r="H140" s="4" t="s">
        <v>2880</v>
      </c>
      <c r="I140" s="4" t="s">
        <v>2892</v>
      </c>
      <c r="J140" s="3" t="s">
        <v>7486</v>
      </c>
      <c r="K140" s="3" t="s">
        <v>7361</v>
      </c>
      <c r="L140" s="3" t="s">
        <v>5619</v>
      </c>
      <c r="M140" s="4" t="s">
        <v>34</v>
      </c>
      <c r="N140" s="4" t="s">
        <v>5007</v>
      </c>
    </row>
    <row r="141" spans="1:14" ht="75" customHeight="1" x14ac:dyDescent="0.25">
      <c r="A141" s="7" t="s">
        <v>5909</v>
      </c>
      <c r="B141" s="3" t="s">
        <v>3772</v>
      </c>
      <c r="C141" s="23" t="s">
        <v>6799</v>
      </c>
      <c r="D141" s="3" t="s">
        <v>6421</v>
      </c>
      <c r="E141" s="4" t="s">
        <v>2886</v>
      </c>
      <c r="F141" s="4" t="s">
        <v>3477</v>
      </c>
      <c r="G141" s="3" t="s">
        <v>2762</v>
      </c>
      <c r="H141" s="4" t="s">
        <v>2880</v>
      </c>
      <c r="I141" s="4" t="s">
        <v>2892</v>
      </c>
      <c r="J141" s="3" t="s">
        <v>7486</v>
      </c>
      <c r="K141" s="3" t="s">
        <v>7361</v>
      </c>
      <c r="L141" s="3" t="s">
        <v>4737</v>
      </c>
      <c r="M141" s="4" t="s">
        <v>5561</v>
      </c>
      <c r="N141" s="4" t="s">
        <v>4613</v>
      </c>
    </row>
    <row r="142" spans="1:14" ht="75" customHeight="1" x14ac:dyDescent="0.25">
      <c r="A142" s="7" t="s">
        <v>5909</v>
      </c>
      <c r="B142" s="3" t="s">
        <v>3772</v>
      </c>
      <c r="C142" s="23" t="s">
        <v>6799</v>
      </c>
      <c r="D142" s="3" t="s">
        <v>6421</v>
      </c>
      <c r="E142" s="4" t="s">
        <v>2886</v>
      </c>
      <c r="F142" s="4" t="s">
        <v>3477</v>
      </c>
      <c r="G142" s="3" t="s">
        <v>2762</v>
      </c>
      <c r="H142" s="4" t="s">
        <v>2880</v>
      </c>
      <c r="I142" s="4" t="s">
        <v>2892</v>
      </c>
      <c r="J142" s="3" t="s">
        <v>7486</v>
      </c>
      <c r="K142" s="3" t="s">
        <v>7361</v>
      </c>
      <c r="L142" s="3" t="s">
        <v>4738</v>
      </c>
      <c r="M142" s="4" t="s">
        <v>83</v>
      </c>
      <c r="N142" s="4" t="s">
        <v>4616</v>
      </c>
    </row>
    <row r="143" spans="1:14" ht="75" customHeight="1" x14ac:dyDescent="0.25">
      <c r="A143" s="7" t="s">
        <v>5907</v>
      </c>
      <c r="B143" s="3" t="s">
        <v>2963</v>
      </c>
      <c r="C143" s="23" t="s">
        <v>6800</v>
      </c>
      <c r="D143" s="3" t="s">
        <v>7368</v>
      </c>
      <c r="E143" s="4" t="s">
        <v>2869</v>
      </c>
      <c r="F143" s="4" t="s">
        <v>3477</v>
      </c>
      <c r="G143" s="3" t="s">
        <v>7794</v>
      </c>
      <c r="H143" s="4" t="s">
        <v>2880</v>
      </c>
      <c r="I143" s="4" t="s">
        <v>2892</v>
      </c>
      <c r="J143" s="3" t="s">
        <v>7486</v>
      </c>
      <c r="K143" s="3" t="s">
        <v>7369</v>
      </c>
      <c r="L143" s="3" t="s">
        <v>5610</v>
      </c>
      <c r="M143" s="4" t="s">
        <v>5561</v>
      </c>
      <c r="N143" s="4" t="s">
        <v>4974</v>
      </c>
    </row>
    <row r="144" spans="1:14" ht="75" customHeight="1" x14ac:dyDescent="0.25">
      <c r="A144" s="7" t="s">
        <v>5907</v>
      </c>
      <c r="B144" s="3" t="s">
        <v>2963</v>
      </c>
      <c r="C144" s="23" t="s">
        <v>6800</v>
      </c>
      <c r="D144" s="3" t="s">
        <v>7368</v>
      </c>
      <c r="E144" s="4" t="s">
        <v>2869</v>
      </c>
      <c r="F144" s="4" t="s">
        <v>3472</v>
      </c>
      <c r="G144" s="3" t="s">
        <v>7794</v>
      </c>
      <c r="H144" s="4" t="s">
        <v>2880</v>
      </c>
      <c r="I144" s="4" t="s">
        <v>2892</v>
      </c>
      <c r="J144" s="3" t="s">
        <v>7486</v>
      </c>
      <c r="K144" s="3" t="s">
        <v>7369</v>
      </c>
      <c r="L144" s="3" t="s">
        <v>4688</v>
      </c>
      <c r="M144" s="4" t="s">
        <v>34</v>
      </c>
      <c r="N144" s="4" t="s">
        <v>4602</v>
      </c>
    </row>
    <row r="145" spans="1:14" ht="75" customHeight="1" x14ac:dyDescent="0.25">
      <c r="A145" s="7" t="s">
        <v>5907</v>
      </c>
      <c r="B145" s="3" t="s">
        <v>2963</v>
      </c>
      <c r="C145" s="23" t="s">
        <v>6800</v>
      </c>
      <c r="D145" s="3" t="s">
        <v>7368</v>
      </c>
      <c r="E145" s="4" t="s">
        <v>2869</v>
      </c>
      <c r="F145" s="4" t="s">
        <v>3477</v>
      </c>
      <c r="G145" s="3" t="s">
        <v>7794</v>
      </c>
      <c r="H145" s="4" t="s">
        <v>2880</v>
      </c>
      <c r="I145" s="4" t="s">
        <v>2892</v>
      </c>
      <c r="J145" s="3" t="s">
        <v>7486</v>
      </c>
      <c r="K145" s="3" t="s">
        <v>7369</v>
      </c>
      <c r="L145" s="3" t="s">
        <v>4189</v>
      </c>
      <c r="M145" s="4" t="s">
        <v>34</v>
      </c>
      <c r="N145" s="4" t="s">
        <v>4084</v>
      </c>
    </row>
    <row r="146" spans="1:14" ht="75" customHeight="1" x14ac:dyDescent="0.25">
      <c r="A146" s="7" t="s">
        <v>6054</v>
      </c>
      <c r="B146" s="3" t="s">
        <v>4751</v>
      </c>
      <c r="C146" s="23" t="s">
        <v>6747</v>
      </c>
      <c r="D146" s="3" t="s">
        <v>6296</v>
      </c>
      <c r="E146" s="4" t="s">
        <v>2891</v>
      </c>
      <c r="F146" s="4" t="s">
        <v>3477</v>
      </c>
      <c r="G146" s="3" t="s">
        <v>2763</v>
      </c>
      <c r="H146" s="4" t="s">
        <v>2880</v>
      </c>
      <c r="I146" s="4" t="s">
        <v>2892</v>
      </c>
      <c r="J146" s="3" t="s">
        <v>7486</v>
      </c>
      <c r="K146" s="3" t="s">
        <v>7347</v>
      </c>
      <c r="L146" s="3" t="s">
        <v>485</v>
      </c>
      <c r="M146" s="4" t="s">
        <v>34</v>
      </c>
      <c r="N146" s="4" t="s">
        <v>487</v>
      </c>
    </row>
    <row r="147" spans="1:14" ht="75" customHeight="1" x14ac:dyDescent="0.25">
      <c r="A147" s="15" t="s">
        <v>5910</v>
      </c>
      <c r="B147" s="16" t="s">
        <v>2965</v>
      </c>
      <c r="C147" s="24" t="s">
        <v>6747</v>
      </c>
      <c r="D147" s="16" t="s">
        <v>6391</v>
      </c>
      <c r="E147" s="17" t="s">
        <v>2886</v>
      </c>
      <c r="F147" s="17" t="s">
        <v>3477</v>
      </c>
      <c r="G147" s="16" t="s">
        <v>2763</v>
      </c>
      <c r="H147" s="17" t="s">
        <v>2880</v>
      </c>
      <c r="I147" s="17" t="s">
        <v>2892</v>
      </c>
      <c r="J147" s="16" t="s">
        <v>7486</v>
      </c>
      <c r="K147" s="16" t="s">
        <v>7361</v>
      </c>
      <c r="L147" s="16" t="s">
        <v>485</v>
      </c>
      <c r="M147" s="17" t="s">
        <v>34</v>
      </c>
      <c r="N147" s="17" t="s">
        <v>487</v>
      </c>
    </row>
    <row r="148" spans="1:14" ht="75" customHeight="1" x14ac:dyDescent="0.25">
      <c r="A148" s="7" t="s">
        <v>5910</v>
      </c>
      <c r="B148" s="3" t="s">
        <v>2965</v>
      </c>
      <c r="C148" s="23" t="s">
        <v>6747</v>
      </c>
      <c r="D148" s="3" t="s">
        <v>6391</v>
      </c>
      <c r="E148" s="4" t="s">
        <v>2886</v>
      </c>
      <c r="F148" s="4" t="s">
        <v>3477</v>
      </c>
      <c r="G148" s="3" t="s">
        <v>2763</v>
      </c>
      <c r="H148" s="4" t="s">
        <v>2880</v>
      </c>
      <c r="I148" s="4" t="s">
        <v>2892</v>
      </c>
      <c r="J148" s="3" t="s">
        <v>7486</v>
      </c>
      <c r="K148" s="3" t="s">
        <v>7361</v>
      </c>
      <c r="L148" s="3" t="s">
        <v>2961</v>
      </c>
      <c r="M148" s="4" t="s">
        <v>5561</v>
      </c>
      <c r="N148" s="4" t="s">
        <v>472</v>
      </c>
    </row>
    <row r="149" spans="1:14" ht="75" customHeight="1" x14ac:dyDescent="0.25">
      <c r="A149" s="7" t="s">
        <v>5910</v>
      </c>
      <c r="B149" s="3" t="s">
        <v>2965</v>
      </c>
      <c r="C149" s="23" t="s">
        <v>6747</v>
      </c>
      <c r="D149" s="3" t="s">
        <v>6391</v>
      </c>
      <c r="E149" s="4" t="s">
        <v>2886</v>
      </c>
      <c r="F149" s="4" t="s">
        <v>3477</v>
      </c>
      <c r="G149" s="3" t="s">
        <v>2763</v>
      </c>
      <c r="H149" s="4" t="s">
        <v>2880</v>
      </c>
      <c r="I149" s="4" t="s">
        <v>2892</v>
      </c>
      <c r="J149" s="3" t="s">
        <v>7486</v>
      </c>
      <c r="K149" s="3" t="s">
        <v>7361</v>
      </c>
      <c r="L149" s="3" t="s">
        <v>3786</v>
      </c>
      <c r="M149" s="4" t="s">
        <v>5561</v>
      </c>
      <c r="N149" s="4" t="s">
        <v>3675</v>
      </c>
    </row>
    <row r="150" spans="1:14" ht="75" customHeight="1" x14ac:dyDescent="0.25">
      <c r="A150" s="7" t="s">
        <v>5910</v>
      </c>
      <c r="B150" s="3" t="s">
        <v>2965</v>
      </c>
      <c r="C150" s="23" t="s">
        <v>6747</v>
      </c>
      <c r="D150" s="3" t="s">
        <v>6391</v>
      </c>
      <c r="E150" s="4" t="s">
        <v>2886</v>
      </c>
      <c r="F150" s="4" t="s">
        <v>3477</v>
      </c>
      <c r="G150" s="3" t="s">
        <v>2763</v>
      </c>
      <c r="H150" s="4" t="s">
        <v>2880</v>
      </c>
      <c r="I150" s="4" t="s">
        <v>2892</v>
      </c>
      <c r="J150" s="3" t="s">
        <v>7486</v>
      </c>
      <c r="K150" s="3" t="s">
        <v>7361</v>
      </c>
      <c r="L150" s="3" t="s">
        <v>3597</v>
      </c>
      <c r="M150" s="4" t="s">
        <v>5561</v>
      </c>
      <c r="N150" s="4" t="s">
        <v>496</v>
      </c>
    </row>
    <row r="151" spans="1:14" ht="75" customHeight="1" x14ac:dyDescent="0.25">
      <c r="A151" s="7" t="s">
        <v>5910</v>
      </c>
      <c r="B151" s="3" t="s">
        <v>2965</v>
      </c>
      <c r="C151" s="23" t="s">
        <v>6747</v>
      </c>
      <c r="D151" s="3" t="s">
        <v>6391</v>
      </c>
      <c r="E151" s="4" t="s">
        <v>2886</v>
      </c>
      <c r="F151" s="4" t="s">
        <v>3477</v>
      </c>
      <c r="G151" s="3" t="s">
        <v>2763</v>
      </c>
      <c r="H151" s="4" t="s">
        <v>2880</v>
      </c>
      <c r="I151" s="4" t="s">
        <v>2892</v>
      </c>
      <c r="J151" s="3" t="s">
        <v>7486</v>
      </c>
      <c r="K151" s="3" t="s">
        <v>7361</v>
      </c>
      <c r="L151" s="3" t="s">
        <v>2962</v>
      </c>
      <c r="M151" s="4" t="s">
        <v>34</v>
      </c>
      <c r="N151" s="4" t="s">
        <v>480</v>
      </c>
    </row>
    <row r="152" spans="1:14" ht="75" customHeight="1" x14ac:dyDescent="0.25">
      <c r="A152" s="7" t="s">
        <v>5910</v>
      </c>
      <c r="B152" s="3" t="s">
        <v>2965</v>
      </c>
      <c r="C152" s="23" t="s">
        <v>6747</v>
      </c>
      <c r="D152" s="3" t="s">
        <v>6391</v>
      </c>
      <c r="E152" s="4" t="s">
        <v>2886</v>
      </c>
      <c r="F152" s="4" t="s">
        <v>3477</v>
      </c>
      <c r="G152" s="3" t="s">
        <v>2763</v>
      </c>
      <c r="H152" s="4" t="s">
        <v>2880</v>
      </c>
      <c r="I152" s="4" t="s">
        <v>2892</v>
      </c>
      <c r="J152" s="3" t="s">
        <v>7486</v>
      </c>
      <c r="K152" s="3" t="s">
        <v>7361</v>
      </c>
      <c r="L152" s="3" t="s">
        <v>2964</v>
      </c>
      <c r="M152" s="4" t="s">
        <v>122</v>
      </c>
      <c r="N152" s="4" t="s">
        <v>462</v>
      </c>
    </row>
    <row r="153" spans="1:14" ht="75" customHeight="1" x14ac:dyDescent="0.25">
      <c r="A153" s="7" t="s">
        <v>5910</v>
      </c>
      <c r="B153" s="3" t="s">
        <v>2965</v>
      </c>
      <c r="C153" s="23" t="s">
        <v>6747</v>
      </c>
      <c r="D153" s="3" t="s">
        <v>6391</v>
      </c>
      <c r="E153" s="4" t="s">
        <v>2886</v>
      </c>
      <c r="F153" s="4" t="s">
        <v>3477</v>
      </c>
      <c r="G153" s="3" t="s">
        <v>2763</v>
      </c>
      <c r="H153" s="4" t="s">
        <v>2880</v>
      </c>
      <c r="I153" s="4" t="s">
        <v>2892</v>
      </c>
      <c r="J153" s="3" t="s">
        <v>7486</v>
      </c>
      <c r="K153" s="3" t="s">
        <v>7361</v>
      </c>
      <c r="L153" s="3" t="s">
        <v>7365</v>
      </c>
      <c r="M153" s="4" t="s">
        <v>83</v>
      </c>
      <c r="N153" s="4" t="s">
        <v>492</v>
      </c>
    </row>
    <row r="154" spans="1:14" ht="75" customHeight="1" x14ac:dyDescent="0.25">
      <c r="A154" s="7" t="s">
        <v>5910</v>
      </c>
      <c r="B154" s="3" t="s">
        <v>2965</v>
      </c>
      <c r="C154" s="23" t="s">
        <v>6747</v>
      </c>
      <c r="D154" s="3" t="s">
        <v>6391</v>
      </c>
      <c r="E154" s="4" t="s">
        <v>2886</v>
      </c>
      <c r="F154" s="4" t="s">
        <v>3477</v>
      </c>
      <c r="G154" s="3" t="s">
        <v>2763</v>
      </c>
      <c r="H154" s="4" t="s">
        <v>2880</v>
      </c>
      <c r="I154" s="4" t="s">
        <v>2892</v>
      </c>
      <c r="J154" s="3" t="s">
        <v>7486</v>
      </c>
      <c r="K154" s="3" t="s">
        <v>7361</v>
      </c>
      <c r="L154" s="3" t="s">
        <v>2960</v>
      </c>
      <c r="M154" s="4" t="s">
        <v>34</v>
      </c>
      <c r="N154" s="4" t="s">
        <v>468</v>
      </c>
    </row>
    <row r="155" spans="1:14" ht="75" customHeight="1" x14ac:dyDescent="0.25">
      <c r="A155" s="7" t="s">
        <v>5910</v>
      </c>
      <c r="B155" s="3" t="s">
        <v>2965</v>
      </c>
      <c r="C155" s="23" t="s">
        <v>6747</v>
      </c>
      <c r="D155" s="3" t="s">
        <v>6391</v>
      </c>
      <c r="E155" s="4" t="s">
        <v>2886</v>
      </c>
      <c r="F155" s="4" t="s">
        <v>3477</v>
      </c>
      <c r="G155" s="3" t="s">
        <v>2763</v>
      </c>
      <c r="H155" s="4" t="s">
        <v>2880</v>
      </c>
      <c r="I155" s="4" t="s">
        <v>2892</v>
      </c>
      <c r="J155" s="3" t="s">
        <v>7486</v>
      </c>
      <c r="K155" s="3" t="s">
        <v>7361</v>
      </c>
      <c r="L155" s="3" t="s">
        <v>5700</v>
      </c>
      <c r="M155" s="4" t="s">
        <v>34</v>
      </c>
      <c r="N155" s="4" t="s">
        <v>5681</v>
      </c>
    </row>
    <row r="156" spans="1:14" ht="75" customHeight="1" x14ac:dyDescent="0.25">
      <c r="A156" s="7" t="s">
        <v>5910</v>
      </c>
      <c r="B156" s="3" t="s">
        <v>2965</v>
      </c>
      <c r="C156" s="23" t="s">
        <v>6747</v>
      </c>
      <c r="D156" s="3" t="s">
        <v>6391</v>
      </c>
      <c r="E156" s="4" t="s">
        <v>2886</v>
      </c>
      <c r="F156" s="4" t="s">
        <v>3477</v>
      </c>
      <c r="G156" s="3" t="s">
        <v>2763</v>
      </c>
      <c r="H156" s="4" t="s">
        <v>2880</v>
      </c>
      <c r="I156" s="4" t="s">
        <v>2892</v>
      </c>
      <c r="J156" s="3" t="s">
        <v>7486</v>
      </c>
      <c r="K156" s="3" t="s">
        <v>7361</v>
      </c>
      <c r="L156" s="3" t="s">
        <v>5619</v>
      </c>
      <c r="M156" s="4" t="s">
        <v>34</v>
      </c>
      <c r="N156" s="4" t="s">
        <v>5007</v>
      </c>
    </row>
    <row r="157" spans="1:14" ht="75" customHeight="1" x14ac:dyDescent="0.25">
      <c r="A157" s="7" t="s">
        <v>5910</v>
      </c>
      <c r="B157" s="3" t="s">
        <v>2965</v>
      </c>
      <c r="C157" s="23" t="s">
        <v>6747</v>
      </c>
      <c r="D157" s="3" t="s">
        <v>6391</v>
      </c>
      <c r="E157" s="4" t="s">
        <v>2886</v>
      </c>
      <c r="F157" s="4" t="s">
        <v>3477</v>
      </c>
      <c r="G157" s="3" t="s">
        <v>2763</v>
      </c>
      <c r="H157" s="4" t="s">
        <v>2880</v>
      </c>
      <c r="I157" s="4" t="s">
        <v>2892</v>
      </c>
      <c r="J157" s="3" t="s">
        <v>7486</v>
      </c>
      <c r="K157" s="3" t="s">
        <v>7361</v>
      </c>
      <c r="L157" s="3" t="s">
        <v>4737</v>
      </c>
      <c r="M157" s="4" t="s">
        <v>5561</v>
      </c>
      <c r="N157" s="4" t="s">
        <v>4613</v>
      </c>
    </row>
    <row r="158" spans="1:14" ht="75" customHeight="1" x14ac:dyDescent="0.25">
      <c r="A158" s="7" t="s">
        <v>5910</v>
      </c>
      <c r="B158" s="3" t="s">
        <v>2965</v>
      </c>
      <c r="C158" s="23" t="s">
        <v>6747</v>
      </c>
      <c r="D158" s="3" t="s">
        <v>6391</v>
      </c>
      <c r="E158" s="4" t="s">
        <v>2886</v>
      </c>
      <c r="F158" s="4" t="s">
        <v>3476</v>
      </c>
      <c r="G158" s="3" t="s">
        <v>2763</v>
      </c>
      <c r="H158" s="4" t="s">
        <v>2880</v>
      </c>
      <c r="I158" s="4" t="s">
        <v>2892</v>
      </c>
      <c r="J158" s="3" t="s">
        <v>7486</v>
      </c>
      <c r="K158" s="3" t="s">
        <v>7361</v>
      </c>
      <c r="L158" s="3" t="s">
        <v>4474</v>
      </c>
      <c r="M158" s="4" t="s">
        <v>34</v>
      </c>
      <c r="N158" s="4" t="s">
        <v>4324</v>
      </c>
    </row>
    <row r="159" spans="1:14" ht="75" customHeight="1" x14ac:dyDescent="0.25">
      <c r="A159" s="7" t="s">
        <v>6034</v>
      </c>
      <c r="B159" s="3" t="s">
        <v>3910</v>
      </c>
      <c r="C159" s="23" t="s">
        <v>6747</v>
      </c>
      <c r="D159" s="3" t="s">
        <v>6378</v>
      </c>
      <c r="E159" s="4" t="s">
        <v>2886</v>
      </c>
      <c r="F159" s="4" t="s">
        <v>3477</v>
      </c>
      <c r="G159" s="3" t="s">
        <v>2763</v>
      </c>
      <c r="H159" s="4" t="s">
        <v>2880</v>
      </c>
      <c r="I159" s="4" t="s">
        <v>2892</v>
      </c>
      <c r="J159" s="3" t="s">
        <v>7486</v>
      </c>
      <c r="K159" s="3" t="s">
        <v>7361</v>
      </c>
      <c r="L159" s="3" t="s">
        <v>3597</v>
      </c>
      <c r="M159" s="4" t="s">
        <v>5561</v>
      </c>
      <c r="N159" s="4" t="s">
        <v>496</v>
      </c>
    </row>
    <row r="160" spans="1:14" ht="75" customHeight="1" x14ac:dyDescent="0.25">
      <c r="A160" s="7" t="s">
        <v>5911</v>
      </c>
      <c r="B160" s="3" t="s">
        <v>4754</v>
      </c>
      <c r="C160" s="23" t="s">
        <v>6641</v>
      </c>
      <c r="D160" s="3" t="s">
        <v>7750</v>
      </c>
      <c r="E160" s="4" t="s">
        <v>2886</v>
      </c>
      <c r="F160" s="4" t="s">
        <v>3477</v>
      </c>
      <c r="G160" s="3" t="s">
        <v>7346</v>
      </c>
      <c r="H160" s="4" t="s">
        <v>2880</v>
      </c>
      <c r="I160" s="4" t="s">
        <v>2892</v>
      </c>
      <c r="J160" s="3" t="s">
        <v>7486</v>
      </c>
      <c r="K160" s="3" t="s">
        <v>7751</v>
      </c>
      <c r="L160" s="3" t="s">
        <v>5603</v>
      </c>
      <c r="M160" s="4" t="s">
        <v>122</v>
      </c>
      <c r="N160" s="4" t="s">
        <v>4955</v>
      </c>
    </row>
    <row r="161" spans="1:14" ht="75" customHeight="1" x14ac:dyDescent="0.25">
      <c r="A161" s="7" t="s">
        <v>5911</v>
      </c>
      <c r="B161" s="3" t="s">
        <v>4754</v>
      </c>
      <c r="C161" s="23" t="s">
        <v>6641</v>
      </c>
      <c r="D161" s="3" t="s">
        <v>7750</v>
      </c>
      <c r="E161" s="4" t="s">
        <v>2886</v>
      </c>
      <c r="F161" s="4" t="s">
        <v>3476</v>
      </c>
      <c r="G161" s="3" t="s">
        <v>7346</v>
      </c>
      <c r="H161" s="4" t="s">
        <v>2880</v>
      </c>
      <c r="I161" s="4" t="s">
        <v>2892</v>
      </c>
      <c r="J161" s="3" t="s">
        <v>7486</v>
      </c>
      <c r="K161" s="3" t="s">
        <v>7751</v>
      </c>
      <c r="L161" s="3" t="s">
        <v>4474</v>
      </c>
      <c r="M161" s="4" t="s">
        <v>34</v>
      </c>
      <c r="N161" s="4" t="s">
        <v>4324</v>
      </c>
    </row>
    <row r="162" spans="1:14" ht="75" customHeight="1" x14ac:dyDescent="0.25">
      <c r="A162" s="7" t="s">
        <v>6071</v>
      </c>
      <c r="B162" s="3" t="s">
        <v>5445</v>
      </c>
      <c r="C162" s="23" t="s">
        <v>6875</v>
      </c>
      <c r="D162" s="3" t="s">
        <v>6359</v>
      </c>
      <c r="E162" s="4" t="s">
        <v>2886</v>
      </c>
      <c r="F162" s="4" t="s">
        <v>5047</v>
      </c>
      <c r="G162" s="3" t="s">
        <v>5446</v>
      </c>
      <c r="H162" s="4" t="s">
        <v>5431</v>
      </c>
      <c r="I162" s="4" t="s">
        <v>5336</v>
      </c>
      <c r="J162" s="3" t="s">
        <v>7499</v>
      </c>
      <c r="K162" s="3" t="s">
        <v>6947</v>
      </c>
      <c r="L162" s="3" t="s">
        <v>5447</v>
      </c>
      <c r="M162" s="4" t="s">
        <v>34</v>
      </c>
      <c r="N162" s="4" t="s">
        <v>5479</v>
      </c>
    </row>
    <row r="163" spans="1:14" ht="75" customHeight="1" x14ac:dyDescent="0.25">
      <c r="A163" s="7" t="s">
        <v>6258</v>
      </c>
      <c r="B163" s="3" t="s">
        <v>5430</v>
      </c>
      <c r="C163" s="23" t="s">
        <v>6872</v>
      </c>
      <c r="D163" s="3" t="s">
        <v>6460</v>
      </c>
      <c r="E163" s="4" t="s">
        <v>2886</v>
      </c>
      <c r="F163" s="4" t="s">
        <v>5047</v>
      </c>
      <c r="G163" s="3" t="s">
        <v>5701</v>
      </c>
      <c r="H163" s="4" t="s">
        <v>5431</v>
      </c>
      <c r="I163" s="4" t="s">
        <v>5336</v>
      </c>
      <c r="J163" s="3" t="s">
        <v>7499</v>
      </c>
      <c r="K163" s="3" t="s">
        <v>5432</v>
      </c>
      <c r="L163" s="3" t="s">
        <v>5447</v>
      </c>
      <c r="M163" s="4" t="s">
        <v>34</v>
      </c>
      <c r="N163" s="4" t="s">
        <v>5479</v>
      </c>
    </row>
    <row r="164" spans="1:14" ht="75" customHeight="1" x14ac:dyDescent="0.25">
      <c r="A164" s="7" t="s">
        <v>6258</v>
      </c>
      <c r="B164" s="3" t="s">
        <v>5430</v>
      </c>
      <c r="C164" s="23" t="s">
        <v>6872</v>
      </c>
      <c r="D164" s="3" t="s">
        <v>6460</v>
      </c>
      <c r="E164" s="4" t="s">
        <v>2886</v>
      </c>
      <c r="F164" s="4" t="s">
        <v>5047</v>
      </c>
      <c r="G164" s="3" t="s">
        <v>5701</v>
      </c>
      <c r="H164" s="4" t="s">
        <v>5431</v>
      </c>
      <c r="I164" s="4" t="s">
        <v>5336</v>
      </c>
      <c r="J164" s="3" t="s">
        <v>7499</v>
      </c>
      <c r="K164" s="3" t="s">
        <v>5432</v>
      </c>
      <c r="L164" s="3" t="s">
        <v>5433</v>
      </c>
      <c r="M164" s="4" t="s">
        <v>34</v>
      </c>
      <c r="N164" s="4" t="s">
        <v>5484</v>
      </c>
    </row>
    <row r="165" spans="1:14" ht="75" customHeight="1" x14ac:dyDescent="0.25">
      <c r="A165" s="7" t="s">
        <v>6039</v>
      </c>
      <c r="B165" s="3" t="s">
        <v>4833</v>
      </c>
      <c r="C165" s="23" t="s">
        <v>6841</v>
      </c>
      <c r="D165" s="3" t="s">
        <v>6450</v>
      </c>
      <c r="E165" s="4" t="s">
        <v>2886</v>
      </c>
      <c r="F165" s="4" t="s">
        <v>3474</v>
      </c>
      <c r="G165" s="3" t="s">
        <v>5342</v>
      </c>
      <c r="H165" s="4" t="s">
        <v>2887</v>
      </c>
      <c r="I165" s="4" t="s">
        <v>2871</v>
      </c>
      <c r="J165" s="3" t="s">
        <v>2863</v>
      </c>
      <c r="K165" s="3" t="s">
        <v>3980</v>
      </c>
      <c r="L165" s="3" t="s">
        <v>4116</v>
      </c>
      <c r="M165" s="4" t="s">
        <v>34</v>
      </c>
      <c r="N165" s="4" t="s">
        <v>2157</v>
      </c>
    </row>
    <row r="166" spans="1:14" ht="75" customHeight="1" x14ac:dyDescent="0.25">
      <c r="A166" s="7" t="s">
        <v>6039</v>
      </c>
      <c r="B166" s="3" t="s">
        <v>4833</v>
      </c>
      <c r="C166" s="23" t="s">
        <v>6841</v>
      </c>
      <c r="D166" s="3" t="s">
        <v>6450</v>
      </c>
      <c r="E166" s="4" t="s">
        <v>2886</v>
      </c>
      <c r="F166" s="4" t="s">
        <v>5047</v>
      </c>
      <c r="G166" s="3" t="s">
        <v>5342</v>
      </c>
      <c r="H166" s="4" t="s">
        <v>2887</v>
      </c>
      <c r="I166" s="4" t="s">
        <v>2871</v>
      </c>
      <c r="J166" s="3" t="s">
        <v>2863</v>
      </c>
      <c r="K166" s="3" t="s">
        <v>3980</v>
      </c>
      <c r="L166" s="3" t="s">
        <v>5424</v>
      </c>
      <c r="M166" s="4" t="s">
        <v>34</v>
      </c>
      <c r="N166" s="4" t="s">
        <v>5506</v>
      </c>
    </row>
    <row r="167" spans="1:14" ht="75" customHeight="1" x14ac:dyDescent="0.25">
      <c r="A167" s="7" t="s">
        <v>5929</v>
      </c>
      <c r="B167" s="3" t="s">
        <v>3046</v>
      </c>
      <c r="C167" s="23" t="s">
        <v>6628</v>
      </c>
      <c r="D167" s="3" t="s">
        <v>6307</v>
      </c>
      <c r="E167" s="4" t="s">
        <v>2886</v>
      </c>
      <c r="F167" s="4" t="s">
        <v>3781</v>
      </c>
      <c r="G167" s="3" t="s">
        <v>2780</v>
      </c>
      <c r="H167" s="4" t="s">
        <v>3580</v>
      </c>
      <c r="I167" s="4" t="s">
        <v>7473</v>
      </c>
      <c r="J167" s="3" t="s">
        <v>7475</v>
      </c>
      <c r="K167" s="3" t="s">
        <v>29</v>
      </c>
      <c r="L167" s="3" t="s">
        <v>6964</v>
      </c>
      <c r="M167" s="4" t="s">
        <v>34</v>
      </c>
      <c r="N167" s="4" t="s">
        <v>956</v>
      </c>
    </row>
    <row r="168" spans="1:14" ht="75" customHeight="1" x14ac:dyDescent="0.25">
      <c r="A168" s="7" t="s">
        <v>5929</v>
      </c>
      <c r="B168" s="3" t="s">
        <v>3046</v>
      </c>
      <c r="C168" s="23" t="s">
        <v>6628</v>
      </c>
      <c r="D168" s="3" t="s">
        <v>6307</v>
      </c>
      <c r="E168" s="4" t="s">
        <v>2886</v>
      </c>
      <c r="F168" s="4" t="s">
        <v>3781</v>
      </c>
      <c r="G168" s="3" t="s">
        <v>2780</v>
      </c>
      <c r="H168" s="4" t="s">
        <v>3580</v>
      </c>
      <c r="I168" s="4" t="s">
        <v>7473</v>
      </c>
      <c r="J168" s="3" t="s">
        <v>7475</v>
      </c>
      <c r="K168" s="3" t="s">
        <v>29</v>
      </c>
      <c r="L168" s="3" t="s">
        <v>3052</v>
      </c>
      <c r="M168" s="4" t="s">
        <v>5561</v>
      </c>
      <c r="N168" s="4" t="s">
        <v>922</v>
      </c>
    </row>
    <row r="169" spans="1:14" ht="75" customHeight="1" x14ac:dyDescent="0.25">
      <c r="A169" s="7" t="s">
        <v>5929</v>
      </c>
      <c r="B169" s="3" t="s">
        <v>3046</v>
      </c>
      <c r="C169" s="23" t="s">
        <v>6628</v>
      </c>
      <c r="D169" s="3" t="s">
        <v>6307</v>
      </c>
      <c r="E169" s="4" t="s">
        <v>2886</v>
      </c>
      <c r="F169" s="4" t="s">
        <v>3781</v>
      </c>
      <c r="G169" s="3" t="s">
        <v>2780</v>
      </c>
      <c r="H169" s="4" t="s">
        <v>3580</v>
      </c>
      <c r="I169" s="4" t="s">
        <v>7473</v>
      </c>
      <c r="J169" s="3" t="s">
        <v>7475</v>
      </c>
      <c r="K169" s="3" t="s">
        <v>29</v>
      </c>
      <c r="L169" s="3" t="s">
        <v>4577</v>
      </c>
      <c r="M169" s="4" t="s">
        <v>34</v>
      </c>
      <c r="N169" s="4" t="s">
        <v>4271</v>
      </c>
    </row>
    <row r="170" spans="1:14" ht="75" customHeight="1" x14ac:dyDescent="0.25">
      <c r="A170" s="7" t="s">
        <v>5929</v>
      </c>
      <c r="B170" s="3" t="s">
        <v>3046</v>
      </c>
      <c r="C170" s="23" t="s">
        <v>6628</v>
      </c>
      <c r="D170" s="3" t="s">
        <v>6307</v>
      </c>
      <c r="E170" s="4" t="s">
        <v>2886</v>
      </c>
      <c r="F170" s="4" t="s">
        <v>3477</v>
      </c>
      <c r="G170" s="3" t="s">
        <v>2780</v>
      </c>
      <c r="H170" s="4" t="s">
        <v>3580</v>
      </c>
      <c r="I170" s="4" t="s">
        <v>7473</v>
      </c>
      <c r="J170" s="3" t="s">
        <v>7475</v>
      </c>
      <c r="K170" s="3" t="s">
        <v>29</v>
      </c>
      <c r="L170" s="3" t="s">
        <v>5930</v>
      </c>
      <c r="M170" s="4" t="s">
        <v>34</v>
      </c>
      <c r="N170" s="4" t="s">
        <v>5551</v>
      </c>
    </row>
    <row r="171" spans="1:14" ht="75" customHeight="1" x14ac:dyDescent="0.25">
      <c r="A171" s="7" t="s">
        <v>5929</v>
      </c>
      <c r="B171" s="3" t="s">
        <v>3046</v>
      </c>
      <c r="C171" s="23" t="s">
        <v>6628</v>
      </c>
      <c r="D171" s="3" t="s">
        <v>6307</v>
      </c>
      <c r="E171" s="4" t="s">
        <v>2886</v>
      </c>
      <c r="F171" s="4" t="s">
        <v>3781</v>
      </c>
      <c r="G171" s="3" t="s">
        <v>2780</v>
      </c>
      <c r="H171" s="4" t="s">
        <v>3580</v>
      </c>
      <c r="I171" s="4" t="s">
        <v>7473</v>
      </c>
      <c r="J171" s="3" t="s">
        <v>7475</v>
      </c>
      <c r="K171" s="3" t="s">
        <v>29</v>
      </c>
      <c r="L171" s="3" t="s">
        <v>3054</v>
      </c>
      <c r="M171" s="4" t="s">
        <v>83</v>
      </c>
      <c r="N171" s="4" t="s">
        <v>925</v>
      </c>
    </row>
    <row r="172" spans="1:14" ht="75" customHeight="1" x14ac:dyDescent="0.25">
      <c r="A172" s="7" t="s">
        <v>5929</v>
      </c>
      <c r="B172" s="3" t="s">
        <v>3046</v>
      </c>
      <c r="C172" s="23" t="s">
        <v>6628</v>
      </c>
      <c r="D172" s="3" t="s">
        <v>6307</v>
      </c>
      <c r="E172" s="4" t="s">
        <v>2886</v>
      </c>
      <c r="F172" s="4" t="s">
        <v>3781</v>
      </c>
      <c r="G172" s="3" t="s">
        <v>2780</v>
      </c>
      <c r="H172" s="4" t="s">
        <v>3580</v>
      </c>
      <c r="I172" s="4" t="s">
        <v>7473</v>
      </c>
      <c r="J172" s="3" t="s">
        <v>7475</v>
      </c>
      <c r="K172" s="3" t="s">
        <v>29</v>
      </c>
      <c r="L172" s="3" t="s">
        <v>3051</v>
      </c>
      <c r="M172" s="4" t="s">
        <v>34</v>
      </c>
      <c r="N172" s="4" t="s">
        <v>918</v>
      </c>
    </row>
    <row r="173" spans="1:14" ht="75" customHeight="1" x14ac:dyDescent="0.25">
      <c r="A173" s="7" t="s">
        <v>5929</v>
      </c>
      <c r="B173" s="3" t="s">
        <v>3046</v>
      </c>
      <c r="C173" s="23" t="s">
        <v>6628</v>
      </c>
      <c r="D173" s="3" t="s">
        <v>6307</v>
      </c>
      <c r="E173" s="4" t="s">
        <v>2886</v>
      </c>
      <c r="F173" s="4" t="s">
        <v>3781</v>
      </c>
      <c r="G173" s="3" t="s">
        <v>2780</v>
      </c>
      <c r="H173" s="4" t="s">
        <v>3580</v>
      </c>
      <c r="I173" s="4" t="s">
        <v>7473</v>
      </c>
      <c r="J173" s="3" t="s">
        <v>7475</v>
      </c>
      <c r="K173" s="3" t="s">
        <v>29</v>
      </c>
      <c r="L173" s="3" t="s">
        <v>4825</v>
      </c>
      <c r="M173" s="4" t="s">
        <v>5561</v>
      </c>
      <c r="N173" s="4" t="s">
        <v>4710</v>
      </c>
    </row>
    <row r="174" spans="1:14" ht="75" customHeight="1" x14ac:dyDescent="0.25">
      <c r="A174" s="7" t="s">
        <v>5929</v>
      </c>
      <c r="B174" s="3" t="s">
        <v>3046</v>
      </c>
      <c r="C174" s="23" t="s">
        <v>6628</v>
      </c>
      <c r="D174" s="3" t="s">
        <v>6307</v>
      </c>
      <c r="E174" s="4" t="s">
        <v>2886</v>
      </c>
      <c r="F174" s="4" t="s">
        <v>3781</v>
      </c>
      <c r="G174" s="3" t="s">
        <v>2780</v>
      </c>
      <c r="H174" s="4" t="s">
        <v>3580</v>
      </c>
      <c r="I174" s="4" t="s">
        <v>7473</v>
      </c>
      <c r="J174" s="3" t="s">
        <v>7475</v>
      </c>
      <c r="K174" s="3" t="s">
        <v>29</v>
      </c>
      <c r="L174" s="3" t="s">
        <v>3072</v>
      </c>
      <c r="M174" s="4" t="s">
        <v>5561</v>
      </c>
      <c r="N174" s="4" t="s">
        <v>946</v>
      </c>
    </row>
    <row r="175" spans="1:14" ht="75" customHeight="1" x14ac:dyDescent="0.25">
      <c r="A175" s="7" t="s">
        <v>5929</v>
      </c>
      <c r="B175" s="3" t="s">
        <v>3046</v>
      </c>
      <c r="C175" s="23" t="s">
        <v>6628</v>
      </c>
      <c r="D175" s="3" t="s">
        <v>6307</v>
      </c>
      <c r="E175" s="4" t="s">
        <v>2886</v>
      </c>
      <c r="F175" s="4" t="s">
        <v>3781</v>
      </c>
      <c r="G175" s="3" t="s">
        <v>2780</v>
      </c>
      <c r="H175" s="4" t="s">
        <v>3580</v>
      </c>
      <c r="I175" s="4" t="s">
        <v>7473</v>
      </c>
      <c r="J175" s="3" t="s">
        <v>7475</v>
      </c>
      <c r="K175" s="3" t="s">
        <v>29</v>
      </c>
      <c r="L175" s="3" t="s">
        <v>957</v>
      </c>
      <c r="M175" s="4" t="s">
        <v>5561</v>
      </c>
      <c r="N175" s="4" t="s">
        <v>960</v>
      </c>
    </row>
    <row r="176" spans="1:14" ht="75" customHeight="1" x14ac:dyDescent="0.25">
      <c r="A176" s="7" t="s">
        <v>5929</v>
      </c>
      <c r="B176" s="3" t="s">
        <v>3046</v>
      </c>
      <c r="C176" s="23" t="s">
        <v>6628</v>
      </c>
      <c r="D176" s="3" t="s">
        <v>6307</v>
      </c>
      <c r="E176" s="4" t="s">
        <v>2886</v>
      </c>
      <c r="F176" s="4" t="s">
        <v>3781</v>
      </c>
      <c r="G176" s="3" t="s">
        <v>2780</v>
      </c>
      <c r="H176" s="4" t="s">
        <v>3580</v>
      </c>
      <c r="I176" s="4" t="s">
        <v>7473</v>
      </c>
      <c r="J176" s="3" t="s">
        <v>7475</v>
      </c>
      <c r="K176" s="3" t="s">
        <v>29</v>
      </c>
      <c r="L176" s="3" t="s">
        <v>3066</v>
      </c>
      <c r="M176" s="4" t="s">
        <v>34</v>
      </c>
      <c r="N176" s="4" t="s">
        <v>973</v>
      </c>
    </row>
    <row r="177" spans="1:14" ht="75" customHeight="1" x14ac:dyDescent="0.25">
      <c r="A177" s="7" t="s">
        <v>5929</v>
      </c>
      <c r="B177" s="3" t="s">
        <v>3046</v>
      </c>
      <c r="C177" s="23" t="s">
        <v>6628</v>
      </c>
      <c r="D177" s="3" t="s">
        <v>6307</v>
      </c>
      <c r="E177" s="4" t="s">
        <v>2886</v>
      </c>
      <c r="F177" s="4" t="s">
        <v>3781</v>
      </c>
      <c r="G177" s="3" t="s">
        <v>2780</v>
      </c>
      <c r="H177" s="4" t="s">
        <v>3580</v>
      </c>
      <c r="I177" s="4" t="s">
        <v>7473</v>
      </c>
      <c r="J177" s="3" t="s">
        <v>7475</v>
      </c>
      <c r="K177" s="3" t="s">
        <v>29</v>
      </c>
      <c r="L177" s="3" t="s">
        <v>3073</v>
      </c>
      <c r="M177" s="4" t="s">
        <v>83</v>
      </c>
      <c r="N177" s="4" t="s">
        <v>951</v>
      </c>
    </row>
    <row r="178" spans="1:14" ht="75" customHeight="1" x14ac:dyDescent="0.25">
      <c r="A178" s="7" t="s">
        <v>5929</v>
      </c>
      <c r="B178" s="3" t="s">
        <v>3046</v>
      </c>
      <c r="C178" s="23" t="s">
        <v>6628</v>
      </c>
      <c r="D178" s="3" t="s">
        <v>6307</v>
      </c>
      <c r="E178" s="4" t="s">
        <v>2886</v>
      </c>
      <c r="F178" s="4" t="s">
        <v>3781</v>
      </c>
      <c r="G178" s="3" t="s">
        <v>2780</v>
      </c>
      <c r="H178" s="4" t="s">
        <v>3580</v>
      </c>
      <c r="I178" s="4" t="s">
        <v>7473</v>
      </c>
      <c r="J178" s="3" t="s">
        <v>7475</v>
      </c>
      <c r="K178" s="3" t="s">
        <v>29</v>
      </c>
      <c r="L178" s="3" t="s">
        <v>4543</v>
      </c>
      <c r="M178" s="4" t="s">
        <v>83</v>
      </c>
      <c r="N178" s="4" t="s">
        <v>4368</v>
      </c>
    </row>
    <row r="179" spans="1:14" ht="75" customHeight="1" x14ac:dyDescent="0.25">
      <c r="A179" s="7" t="s">
        <v>5929</v>
      </c>
      <c r="B179" s="3" t="s">
        <v>3046</v>
      </c>
      <c r="C179" s="23" t="s">
        <v>6628</v>
      </c>
      <c r="D179" s="3" t="s">
        <v>6307</v>
      </c>
      <c r="E179" s="4" t="s">
        <v>2886</v>
      </c>
      <c r="F179" s="4" t="s">
        <v>3781</v>
      </c>
      <c r="G179" s="3" t="s">
        <v>2780</v>
      </c>
      <c r="H179" s="4" t="s">
        <v>3580</v>
      </c>
      <c r="I179" s="4" t="s">
        <v>7473</v>
      </c>
      <c r="J179" s="3" t="s">
        <v>7475</v>
      </c>
      <c r="K179" s="3" t="s">
        <v>29</v>
      </c>
      <c r="L179" s="3" t="s">
        <v>5324</v>
      </c>
      <c r="M179" s="4" t="s">
        <v>4009</v>
      </c>
      <c r="N179" s="4" t="s">
        <v>4847</v>
      </c>
    </row>
    <row r="180" spans="1:14" ht="75" customHeight="1" x14ac:dyDescent="0.25">
      <c r="A180" s="7" t="s">
        <v>5929</v>
      </c>
      <c r="B180" s="3" t="s">
        <v>3046</v>
      </c>
      <c r="C180" s="23" t="s">
        <v>6628</v>
      </c>
      <c r="D180" s="3" t="s">
        <v>6307</v>
      </c>
      <c r="E180" s="4" t="s">
        <v>2886</v>
      </c>
      <c r="F180" s="4" t="s">
        <v>3477</v>
      </c>
      <c r="G180" s="3" t="s">
        <v>2780</v>
      </c>
      <c r="H180" s="4" t="s">
        <v>3580</v>
      </c>
      <c r="I180" s="4" t="s">
        <v>7473</v>
      </c>
      <c r="J180" s="3" t="s">
        <v>7475</v>
      </c>
      <c r="K180" s="3" t="s">
        <v>29</v>
      </c>
      <c r="L180" s="3" t="s">
        <v>4671</v>
      </c>
      <c r="M180" s="4" t="s">
        <v>34</v>
      </c>
      <c r="N180" s="4" t="s">
        <v>4650</v>
      </c>
    </row>
    <row r="181" spans="1:14" ht="75" customHeight="1" x14ac:dyDescent="0.25">
      <c r="A181" s="7" t="s">
        <v>5929</v>
      </c>
      <c r="B181" s="3" t="s">
        <v>3046</v>
      </c>
      <c r="C181" s="23" t="s">
        <v>6628</v>
      </c>
      <c r="D181" s="3" t="s">
        <v>6307</v>
      </c>
      <c r="E181" s="4" t="s">
        <v>2886</v>
      </c>
      <c r="F181" s="4" t="s">
        <v>3781</v>
      </c>
      <c r="G181" s="3" t="s">
        <v>2780</v>
      </c>
      <c r="H181" s="4" t="s">
        <v>3580</v>
      </c>
      <c r="I181" s="4" t="s">
        <v>7473</v>
      </c>
      <c r="J181" s="3" t="s">
        <v>7475</v>
      </c>
      <c r="K181" s="3" t="s">
        <v>29</v>
      </c>
      <c r="L181" s="3" t="s">
        <v>7779</v>
      </c>
      <c r="M181" s="4" t="s">
        <v>34</v>
      </c>
      <c r="N181" s="4" t="s">
        <v>7018</v>
      </c>
    </row>
    <row r="182" spans="1:14" ht="75" customHeight="1" x14ac:dyDescent="0.25">
      <c r="A182" s="7" t="s">
        <v>5929</v>
      </c>
      <c r="B182" s="3" t="s">
        <v>3046</v>
      </c>
      <c r="C182" s="23" t="s">
        <v>6628</v>
      </c>
      <c r="D182" s="3" t="s">
        <v>6307</v>
      </c>
      <c r="E182" s="4" t="s">
        <v>2886</v>
      </c>
      <c r="F182" s="4" t="s">
        <v>3781</v>
      </c>
      <c r="G182" s="3" t="s">
        <v>2780</v>
      </c>
      <c r="H182" s="4" t="s">
        <v>3580</v>
      </c>
      <c r="I182" s="4" t="s">
        <v>7473</v>
      </c>
      <c r="J182" s="3" t="s">
        <v>7475</v>
      </c>
      <c r="K182" s="3" t="s">
        <v>29</v>
      </c>
      <c r="L182" s="3" t="s">
        <v>3060</v>
      </c>
      <c r="M182" s="4" t="s">
        <v>5561</v>
      </c>
      <c r="N182" s="4" t="s">
        <v>902</v>
      </c>
    </row>
    <row r="183" spans="1:14" ht="75" customHeight="1" x14ac:dyDescent="0.25">
      <c r="A183" s="7" t="s">
        <v>5929</v>
      </c>
      <c r="B183" s="3" t="s">
        <v>3046</v>
      </c>
      <c r="C183" s="23" t="s">
        <v>6628</v>
      </c>
      <c r="D183" s="3" t="s">
        <v>6307</v>
      </c>
      <c r="E183" s="4" t="s">
        <v>2886</v>
      </c>
      <c r="F183" s="4" t="s">
        <v>3781</v>
      </c>
      <c r="G183" s="3" t="s">
        <v>2780</v>
      </c>
      <c r="H183" s="4" t="s">
        <v>3580</v>
      </c>
      <c r="I183" s="4" t="s">
        <v>7473</v>
      </c>
      <c r="J183" s="3" t="s">
        <v>7475</v>
      </c>
      <c r="K183" s="3" t="s">
        <v>29</v>
      </c>
      <c r="L183" s="3" t="s">
        <v>3057</v>
      </c>
      <c r="M183" s="4" t="s">
        <v>5561</v>
      </c>
      <c r="N183" s="4" t="s">
        <v>905</v>
      </c>
    </row>
    <row r="184" spans="1:14" ht="75" customHeight="1" x14ac:dyDescent="0.25">
      <c r="A184" s="7" t="s">
        <v>5929</v>
      </c>
      <c r="B184" s="3" t="s">
        <v>3046</v>
      </c>
      <c r="C184" s="23" t="s">
        <v>6628</v>
      </c>
      <c r="D184" s="3" t="s">
        <v>6307</v>
      </c>
      <c r="E184" s="4" t="s">
        <v>2886</v>
      </c>
      <c r="F184" s="4" t="s">
        <v>3781</v>
      </c>
      <c r="G184" s="3" t="s">
        <v>2780</v>
      </c>
      <c r="H184" s="4" t="s">
        <v>3580</v>
      </c>
      <c r="I184" s="4" t="s">
        <v>7473</v>
      </c>
      <c r="J184" s="3" t="s">
        <v>7475</v>
      </c>
      <c r="K184" s="3" t="s">
        <v>29</v>
      </c>
      <c r="L184" s="3" t="s">
        <v>3050</v>
      </c>
      <c r="M184" s="4" t="s">
        <v>5561</v>
      </c>
      <c r="N184" s="4" t="s">
        <v>914</v>
      </c>
    </row>
    <row r="185" spans="1:14" ht="75" customHeight="1" x14ac:dyDescent="0.25">
      <c r="A185" s="7" t="s">
        <v>5929</v>
      </c>
      <c r="B185" s="3" t="s">
        <v>3046</v>
      </c>
      <c r="C185" s="23" t="s">
        <v>6628</v>
      </c>
      <c r="D185" s="3" t="s">
        <v>6307</v>
      </c>
      <c r="E185" s="4" t="s">
        <v>2886</v>
      </c>
      <c r="F185" s="4" t="s">
        <v>3781</v>
      </c>
      <c r="G185" s="3" t="s">
        <v>2780</v>
      </c>
      <c r="H185" s="4" t="s">
        <v>3580</v>
      </c>
      <c r="I185" s="4" t="s">
        <v>7473</v>
      </c>
      <c r="J185" s="3" t="s">
        <v>7475</v>
      </c>
      <c r="K185" s="3" t="s">
        <v>29</v>
      </c>
      <c r="L185" s="3" t="s">
        <v>3069</v>
      </c>
      <c r="M185" s="4" t="s">
        <v>83</v>
      </c>
      <c r="N185" s="4" t="s">
        <v>1001</v>
      </c>
    </row>
    <row r="186" spans="1:14" ht="75" customHeight="1" x14ac:dyDescent="0.25">
      <c r="A186" s="7" t="s">
        <v>5929</v>
      </c>
      <c r="B186" s="3" t="s">
        <v>3046</v>
      </c>
      <c r="C186" s="23" t="s">
        <v>6628</v>
      </c>
      <c r="D186" s="3" t="s">
        <v>6307</v>
      </c>
      <c r="E186" s="4" t="s">
        <v>2886</v>
      </c>
      <c r="F186" s="4" t="s">
        <v>3488</v>
      </c>
      <c r="G186" s="3" t="s">
        <v>2780</v>
      </c>
      <c r="H186" s="4" t="s">
        <v>3580</v>
      </c>
      <c r="I186" s="4" t="s">
        <v>7473</v>
      </c>
      <c r="J186" s="3" t="s">
        <v>7475</v>
      </c>
      <c r="K186" s="3" t="s">
        <v>29</v>
      </c>
      <c r="L186" s="3" t="s">
        <v>3280</v>
      </c>
      <c r="M186" s="4" t="s">
        <v>83</v>
      </c>
      <c r="N186" s="4" t="s">
        <v>1894</v>
      </c>
    </row>
    <row r="187" spans="1:14" ht="75" customHeight="1" x14ac:dyDescent="0.25">
      <c r="A187" s="7" t="s">
        <v>5929</v>
      </c>
      <c r="B187" s="3" t="s">
        <v>3046</v>
      </c>
      <c r="C187" s="23" t="s">
        <v>6628</v>
      </c>
      <c r="D187" s="3" t="s">
        <v>6307</v>
      </c>
      <c r="E187" s="4" t="s">
        <v>2886</v>
      </c>
      <c r="F187" s="4" t="s">
        <v>3781</v>
      </c>
      <c r="G187" s="3" t="s">
        <v>2780</v>
      </c>
      <c r="H187" s="4" t="s">
        <v>3580</v>
      </c>
      <c r="I187" s="4" t="s">
        <v>7473</v>
      </c>
      <c r="J187" s="3" t="s">
        <v>7475</v>
      </c>
      <c r="K187" s="3" t="s">
        <v>29</v>
      </c>
      <c r="L187" s="3" t="s">
        <v>3055</v>
      </c>
      <c r="M187" s="4" t="s">
        <v>34</v>
      </c>
      <c r="N187" s="4" t="s">
        <v>977</v>
      </c>
    </row>
    <row r="188" spans="1:14" ht="75" customHeight="1" x14ac:dyDescent="0.25">
      <c r="A188" s="7" t="s">
        <v>5929</v>
      </c>
      <c r="B188" s="3" t="s">
        <v>3046</v>
      </c>
      <c r="C188" s="23" t="s">
        <v>6628</v>
      </c>
      <c r="D188" s="3" t="s">
        <v>6307</v>
      </c>
      <c r="E188" s="4" t="s">
        <v>2886</v>
      </c>
      <c r="F188" s="4" t="s">
        <v>3781</v>
      </c>
      <c r="G188" s="3" t="s">
        <v>2780</v>
      </c>
      <c r="H188" s="4" t="s">
        <v>3580</v>
      </c>
      <c r="I188" s="4" t="s">
        <v>7473</v>
      </c>
      <c r="J188" s="3" t="s">
        <v>7475</v>
      </c>
      <c r="K188" s="3" t="s">
        <v>29</v>
      </c>
      <c r="L188" s="3" t="s">
        <v>3065</v>
      </c>
      <c r="M188" s="4" t="s">
        <v>34</v>
      </c>
      <c r="N188" s="4" t="s">
        <v>942</v>
      </c>
    </row>
    <row r="189" spans="1:14" ht="75" customHeight="1" x14ac:dyDescent="0.25">
      <c r="A189" s="7" t="s">
        <v>5929</v>
      </c>
      <c r="B189" s="3" t="s">
        <v>3046</v>
      </c>
      <c r="C189" s="23" t="s">
        <v>6628</v>
      </c>
      <c r="D189" s="3" t="s">
        <v>6307</v>
      </c>
      <c r="E189" s="4" t="s">
        <v>2886</v>
      </c>
      <c r="F189" s="4" t="s">
        <v>3781</v>
      </c>
      <c r="G189" s="3" t="s">
        <v>2780</v>
      </c>
      <c r="H189" s="4" t="s">
        <v>3580</v>
      </c>
      <c r="I189" s="4" t="s">
        <v>7473</v>
      </c>
      <c r="J189" s="3" t="s">
        <v>7475</v>
      </c>
      <c r="K189" s="3" t="s">
        <v>29</v>
      </c>
      <c r="L189" s="3" t="s">
        <v>5329</v>
      </c>
      <c r="M189" s="4" t="s">
        <v>34</v>
      </c>
      <c r="N189" s="4" t="s">
        <v>4703</v>
      </c>
    </row>
    <row r="190" spans="1:14" ht="75" customHeight="1" x14ac:dyDescent="0.25">
      <c r="A190" s="7" t="s">
        <v>5929</v>
      </c>
      <c r="B190" s="3" t="s">
        <v>3046</v>
      </c>
      <c r="C190" s="23" t="s">
        <v>6628</v>
      </c>
      <c r="D190" s="3" t="s">
        <v>6307</v>
      </c>
      <c r="E190" s="4" t="s">
        <v>2886</v>
      </c>
      <c r="F190" s="4" t="s">
        <v>3781</v>
      </c>
      <c r="G190" s="3" t="s">
        <v>2780</v>
      </c>
      <c r="H190" s="4" t="s">
        <v>3580</v>
      </c>
      <c r="I190" s="4" t="s">
        <v>7473</v>
      </c>
      <c r="J190" s="3" t="s">
        <v>7475</v>
      </c>
      <c r="K190" s="3" t="s">
        <v>29</v>
      </c>
      <c r="L190" s="3" t="s">
        <v>3071</v>
      </c>
      <c r="M190" s="4" t="s">
        <v>5561</v>
      </c>
      <c r="N190" s="4" t="s">
        <v>987</v>
      </c>
    </row>
    <row r="191" spans="1:14" ht="75" customHeight="1" x14ac:dyDescent="0.25">
      <c r="A191" s="7" t="s">
        <v>5929</v>
      </c>
      <c r="B191" s="3" t="s">
        <v>3046</v>
      </c>
      <c r="C191" s="23" t="s">
        <v>6628</v>
      </c>
      <c r="D191" s="3" t="s">
        <v>6307</v>
      </c>
      <c r="E191" s="4" t="s">
        <v>2886</v>
      </c>
      <c r="F191" s="4" t="s">
        <v>3781</v>
      </c>
      <c r="G191" s="3" t="s">
        <v>2780</v>
      </c>
      <c r="H191" s="4" t="s">
        <v>3580</v>
      </c>
      <c r="I191" s="4" t="s">
        <v>7473</v>
      </c>
      <c r="J191" s="3" t="s">
        <v>7475</v>
      </c>
      <c r="K191" s="3" t="s">
        <v>29</v>
      </c>
      <c r="L191" s="3" t="s">
        <v>4387</v>
      </c>
      <c r="M191" s="4" t="s">
        <v>83</v>
      </c>
      <c r="N191" s="4" t="s">
        <v>4217</v>
      </c>
    </row>
    <row r="192" spans="1:14" ht="75" customHeight="1" x14ac:dyDescent="0.25">
      <c r="A192" s="7" t="s">
        <v>5929</v>
      </c>
      <c r="B192" s="3" t="s">
        <v>3046</v>
      </c>
      <c r="C192" s="23" t="s">
        <v>6628</v>
      </c>
      <c r="D192" s="3" t="s">
        <v>6307</v>
      </c>
      <c r="E192" s="4" t="s">
        <v>2886</v>
      </c>
      <c r="F192" s="4" t="s">
        <v>3781</v>
      </c>
      <c r="G192" s="3" t="s">
        <v>2780</v>
      </c>
      <c r="H192" s="4" t="s">
        <v>3580</v>
      </c>
      <c r="I192" s="4" t="s">
        <v>7473</v>
      </c>
      <c r="J192" s="3" t="s">
        <v>7475</v>
      </c>
      <c r="K192" s="3" t="s">
        <v>29</v>
      </c>
      <c r="L192" s="3" t="s">
        <v>4346</v>
      </c>
      <c r="M192" s="4" t="s">
        <v>83</v>
      </c>
      <c r="N192" s="4" t="s">
        <v>4212</v>
      </c>
    </row>
    <row r="193" spans="1:14" ht="75" customHeight="1" x14ac:dyDescent="0.25">
      <c r="A193" s="7" t="s">
        <v>5929</v>
      </c>
      <c r="B193" s="3" t="s">
        <v>3046</v>
      </c>
      <c r="C193" s="23" t="s">
        <v>6628</v>
      </c>
      <c r="D193" s="3" t="s">
        <v>6307</v>
      </c>
      <c r="E193" s="4" t="s">
        <v>2886</v>
      </c>
      <c r="F193" s="4" t="s">
        <v>3781</v>
      </c>
      <c r="G193" s="3" t="s">
        <v>2780</v>
      </c>
      <c r="H193" s="4" t="s">
        <v>3580</v>
      </c>
      <c r="I193" s="4" t="s">
        <v>7473</v>
      </c>
      <c r="J193" s="3" t="s">
        <v>7475</v>
      </c>
      <c r="K193" s="3" t="s">
        <v>29</v>
      </c>
      <c r="L193" s="3" t="s">
        <v>7780</v>
      </c>
      <c r="M193" s="4" t="s">
        <v>5561</v>
      </c>
      <c r="N193" s="4" t="s">
        <v>7029</v>
      </c>
    </row>
    <row r="194" spans="1:14" ht="75" customHeight="1" x14ac:dyDescent="0.25">
      <c r="A194" s="7" t="s">
        <v>5929</v>
      </c>
      <c r="B194" s="3" t="s">
        <v>3046</v>
      </c>
      <c r="C194" s="23" t="s">
        <v>6628</v>
      </c>
      <c r="D194" s="3" t="s">
        <v>6307</v>
      </c>
      <c r="E194" s="4" t="s">
        <v>2886</v>
      </c>
      <c r="F194" s="4" t="s">
        <v>3781</v>
      </c>
      <c r="G194" s="3" t="s">
        <v>2780</v>
      </c>
      <c r="H194" s="4" t="s">
        <v>3580</v>
      </c>
      <c r="I194" s="4" t="s">
        <v>7473</v>
      </c>
      <c r="J194" s="3" t="s">
        <v>7475</v>
      </c>
      <c r="K194" s="3" t="s">
        <v>29</v>
      </c>
      <c r="L194" s="3" t="s">
        <v>3048</v>
      </c>
      <c r="M194" s="4" t="s">
        <v>34</v>
      </c>
      <c r="N194" s="4" t="s">
        <v>4704</v>
      </c>
    </row>
    <row r="195" spans="1:14" ht="75" customHeight="1" x14ac:dyDescent="0.25">
      <c r="A195" s="7" t="s">
        <v>5929</v>
      </c>
      <c r="B195" s="3" t="s">
        <v>3046</v>
      </c>
      <c r="C195" s="23" t="s">
        <v>6628</v>
      </c>
      <c r="D195" s="3" t="s">
        <v>6307</v>
      </c>
      <c r="E195" s="4" t="s">
        <v>2886</v>
      </c>
      <c r="F195" s="4" t="s">
        <v>3781</v>
      </c>
      <c r="G195" s="3" t="s">
        <v>2780</v>
      </c>
      <c r="H195" s="4" t="s">
        <v>3580</v>
      </c>
      <c r="I195" s="4" t="s">
        <v>7473</v>
      </c>
      <c r="J195" s="3" t="s">
        <v>7475</v>
      </c>
      <c r="K195" s="3" t="s">
        <v>29</v>
      </c>
      <c r="L195" s="3" t="s">
        <v>6931</v>
      </c>
      <c r="M195" s="4" t="s">
        <v>83</v>
      </c>
      <c r="N195" s="4" t="s">
        <v>6755</v>
      </c>
    </row>
    <row r="196" spans="1:14" ht="75" customHeight="1" x14ac:dyDescent="0.25">
      <c r="A196" s="7" t="s">
        <v>5929</v>
      </c>
      <c r="B196" s="3" t="s">
        <v>3046</v>
      </c>
      <c r="C196" s="23" t="s">
        <v>6628</v>
      </c>
      <c r="D196" s="3" t="s">
        <v>6307</v>
      </c>
      <c r="E196" s="4" t="s">
        <v>2886</v>
      </c>
      <c r="F196" s="4" t="s">
        <v>3781</v>
      </c>
      <c r="G196" s="3" t="s">
        <v>2780</v>
      </c>
      <c r="H196" s="4" t="s">
        <v>3580</v>
      </c>
      <c r="I196" s="4" t="s">
        <v>7473</v>
      </c>
      <c r="J196" s="3" t="s">
        <v>7475</v>
      </c>
      <c r="K196" s="3" t="s">
        <v>29</v>
      </c>
      <c r="L196" s="3" t="s">
        <v>3053</v>
      </c>
      <c r="M196" s="4" t="s">
        <v>5561</v>
      </c>
      <c r="N196" s="4" t="s">
        <v>981</v>
      </c>
    </row>
    <row r="197" spans="1:14" ht="75" customHeight="1" x14ac:dyDescent="0.25">
      <c r="A197" s="7" t="s">
        <v>5929</v>
      </c>
      <c r="B197" s="3" t="s">
        <v>3046</v>
      </c>
      <c r="C197" s="23" t="s">
        <v>6628</v>
      </c>
      <c r="D197" s="3" t="s">
        <v>6307</v>
      </c>
      <c r="E197" s="4" t="s">
        <v>2886</v>
      </c>
      <c r="F197" s="4" t="s">
        <v>3781</v>
      </c>
      <c r="G197" s="3" t="s">
        <v>2780</v>
      </c>
      <c r="H197" s="4" t="s">
        <v>3580</v>
      </c>
      <c r="I197" s="4" t="s">
        <v>7473</v>
      </c>
      <c r="J197" s="3" t="s">
        <v>7475</v>
      </c>
      <c r="K197" s="3" t="s">
        <v>29</v>
      </c>
      <c r="L197" s="3" t="s">
        <v>3063</v>
      </c>
      <c r="M197" s="4" t="s">
        <v>34</v>
      </c>
      <c r="N197" s="4" t="s">
        <v>997</v>
      </c>
    </row>
    <row r="198" spans="1:14" ht="75" customHeight="1" x14ac:dyDescent="0.25">
      <c r="A198" s="7" t="s">
        <v>5929</v>
      </c>
      <c r="B198" s="3" t="s">
        <v>3046</v>
      </c>
      <c r="C198" s="23" t="s">
        <v>6628</v>
      </c>
      <c r="D198" s="3" t="s">
        <v>6307</v>
      </c>
      <c r="E198" s="4" t="s">
        <v>2886</v>
      </c>
      <c r="F198" s="4" t="s">
        <v>3781</v>
      </c>
      <c r="G198" s="3" t="s">
        <v>2780</v>
      </c>
      <c r="H198" s="4" t="s">
        <v>3580</v>
      </c>
      <c r="I198" s="4" t="s">
        <v>7473</v>
      </c>
      <c r="J198" s="3" t="s">
        <v>7475</v>
      </c>
      <c r="K198" s="3" t="s">
        <v>29</v>
      </c>
      <c r="L198" s="3" t="s">
        <v>3064</v>
      </c>
      <c r="M198" s="4" t="s">
        <v>34</v>
      </c>
      <c r="N198" s="4" t="s">
        <v>909</v>
      </c>
    </row>
    <row r="199" spans="1:14" ht="75" customHeight="1" x14ac:dyDescent="0.25">
      <c r="A199" s="7" t="s">
        <v>5929</v>
      </c>
      <c r="B199" s="3" t="s">
        <v>3046</v>
      </c>
      <c r="C199" s="23" t="s">
        <v>6628</v>
      </c>
      <c r="D199" s="3" t="s">
        <v>6307</v>
      </c>
      <c r="E199" s="4" t="s">
        <v>2886</v>
      </c>
      <c r="F199" s="4" t="s">
        <v>3781</v>
      </c>
      <c r="G199" s="3" t="s">
        <v>2780</v>
      </c>
      <c r="H199" s="4" t="s">
        <v>3580</v>
      </c>
      <c r="I199" s="4" t="s">
        <v>7473</v>
      </c>
      <c r="J199" s="3" t="s">
        <v>7475</v>
      </c>
      <c r="K199" s="3" t="s">
        <v>29</v>
      </c>
      <c r="L199" s="3" t="s">
        <v>7781</v>
      </c>
      <c r="M199" s="4" t="s">
        <v>83</v>
      </c>
      <c r="N199" s="4" t="s">
        <v>1004</v>
      </c>
    </row>
    <row r="200" spans="1:14" ht="75" customHeight="1" x14ac:dyDescent="0.25">
      <c r="A200" s="7" t="s">
        <v>5929</v>
      </c>
      <c r="B200" s="3" t="s">
        <v>3046</v>
      </c>
      <c r="C200" s="23" t="s">
        <v>6628</v>
      </c>
      <c r="D200" s="3" t="s">
        <v>6307</v>
      </c>
      <c r="E200" s="4" t="s">
        <v>2886</v>
      </c>
      <c r="F200" s="4" t="s">
        <v>3781</v>
      </c>
      <c r="G200" s="3" t="s">
        <v>2780</v>
      </c>
      <c r="H200" s="4" t="s">
        <v>3580</v>
      </c>
      <c r="I200" s="4" t="s">
        <v>7473</v>
      </c>
      <c r="J200" s="3" t="s">
        <v>7475</v>
      </c>
      <c r="K200" s="3" t="s">
        <v>29</v>
      </c>
      <c r="L200" s="3" t="s">
        <v>3070</v>
      </c>
      <c r="M200" s="4" t="s">
        <v>5561</v>
      </c>
      <c r="N200" s="4" t="s">
        <v>1008</v>
      </c>
    </row>
    <row r="201" spans="1:14" ht="75" customHeight="1" x14ac:dyDescent="0.25">
      <c r="A201" s="7" t="s">
        <v>5929</v>
      </c>
      <c r="B201" s="3" t="s">
        <v>3046</v>
      </c>
      <c r="C201" s="23" t="s">
        <v>6628</v>
      </c>
      <c r="D201" s="3" t="s">
        <v>6307</v>
      </c>
      <c r="E201" s="4" t="s">
        <v>2886</v>
      </c>
      <c r="F201" s="4" t="s">
        <v>3781</v>
      </c>
      <c r="G201" s="3" t="s">
        <v>2780</v>
      </c>
      <c r="H201" s="4" t="s">
        <v>3580</v>
      </c>
      <c r="I201" s="4" t="s">
        <v>7473</v>
      </c>
      <c r="J201" s="3" t="s">
        <v>7475</v>
      </c>
      <c r="K201" s="3" t="s">
        <v>29</v>
      </c>
      <c r="L201" s="3" t="s">
        <v>3061</v>
      </c>
      <c r="M201" s="4" t="s">
        <v>34</v>
      </c>
      <c r="N201" s="4" t="s">
        <v>939</v>
      </c>
    </row>
    <row r="202" spans="1:14" ht="75" customHeight="1" x14ac:dyDescent="0.25">
      <c r="A202" s="7" t="s">
        <v>5929</v>
      </c>
      <c r="B202" s="3" t="s">
        <v>3046</v>
      </c>
      <c r="C202" s="23" t="s">
        <v>6628</v>
      </c>
      <c r="D202" s="3" t="s">
        <v>6307</v>
      </c>
      <c r="E202" s="4" t="s">
        <v>2886</v>
      </c>
      <c r="F202" s="4" t="s">
        <v>3781</v>
      </c>
      <c r="G202" s="3" t="s">
        <v>2780</v>
      </c>
      <c r="H202" s="4" t="s">
        <v>3580</v>
      </c>
      <c r="I202" s="4" t="s">
        <v>7473</v>
      </c>
      <c r="J202" s="3" t="s">
        <v>7475</v>
      </c>
      <c r="K202" s="3" t="s">
        <v>29</v>
      </c>
      <c r="L202" s="3" t="s">
        <v>3049</v>
      </c>
      <c r="M202" s="4" t="s">
        <v>83</v>
      </c>
      <c r="N202" s="4" t="s">
        <v>1012</v>
      </c>
    </row>
    <row r="203" spans="1:14" ht="75" customHeight="1" x14ac:dyDescent="0.25">
      <c r="A203" s="7" t="s">
        <v>5929</v>
      </c>
      <c r="B203" s="3" t="s">
        <v>3046</v>
      </c>
      <c r="C203" s="23" t="s">
        <v>6628</v>
      </c>
      <c r="D203" s="3" t="s">
        <v>6307</v>
      </c>
      <c r="E203" s="4" t="s">
        <v>2886</v>
      </c>
      <c r="F203" s="4" t="s">
        <v>3781</v>
      </c>
      <c r="G203" s="3" t="s">
        <v>2780</v>
      </c>
      <c r="H203" s="4" t="s">
        <v>3580</v>
      </c>
      <c r="I203" s="4" t="s">
        <v>7473</v>
      </c>
      <c r="J203" s="3" t="s">
        <v>7475</v>
      </c>
      <c r="K203" s="3" t="s">
        <v>29</v>
      </c>
      <c r="L203" s="3" t="s">
        <v>3059</v>
      </c>
      <c r="M203" s="4" t="s">
        <v>34</v>
      </c>
      <c r="N203" s="4" t="s">
        <v>934</v>
      </c>
    </row>
    <row r="204" spans="1:14" ht="75" customHeight="1" x14ac:dyDescent="0.25">
      <c r="A204" s="7" t="s">
        <v>5929</v>
      </c>
      <c r="B204" s="3" t="s">
        <v>3046</v>
      </c>
      <c r="C204" s="23" t="s">
        <v>6628</v>
      </c>
      <c r="D204" s="3" t="s">
        <v>6307</v>
      </c>
      <c r="E204" s="4" t="s">
        <v>2886</v>
      </c>
      <c r="F204" s="4" t="s">
        <v>3781</v>
      </c>
      <c r="G204" s="3" t="s">
        <v>2780</v>
      </c>
      <c r="H204" s="4" t="s">
        <v>3580</v>
      </c>
      <c r="I204" s="4" t="s">
        <v>7473</v>
      </c>
      <c r="J204" s="3" t="s">
        <v>7475</v>
      </c>
      <c r="K204" s="3" t="s">
        <v>29</v>
      </c>
      <c r="L204" s="3" t="s">
        <v>3062</v>
      </c>
      <c r="M204" s="4" t="s">
        <v>5561</v>
      </c>
      <c r="N204" s="4" t="s">
        <v>985</v>
      </c>
    </row>
    <row r="205" spans="1:14" ht="75" customHeight="1" x14ac:dyDescent="0.25">
      <c r="A205" s="7" t="s">
        <v>5929</v>
      </c>
      <c r="B205" s="3" t="s">
        <v>3046</v>
      </c>
      <c r="C205" s="23" t="s">
        <v>6628</v>
      </c>
      <c r="D205" s="3" t="s">
        <v>6307</v>
      </c>
      <c r="E205" s="4" t="s">
        <v>2886</v>
      </c>
      <c r="F205" s="4" t="s">
        <v>3781</v>
      </c>
      <c r="G205" s="3" t="s">
        <v>2780</v>
      </c>
      <c r="H205" s="4" t="s">
        <v>3580</v>
      </c>
      <c r="I205" s="4" t="s">
        <v>7473</v>
      </c>
      <c r="J205" s="3" t="s">
        <v>7475</v>
      </c>
      <c r="K205" s="3" t="s">
        <v>29</v>
      </c>
      <c r="L205" s="3" t="s">
        <v>4585</v>
      </c>
      <c r="M205" s="4" t="s">
        <v>5561</v>
      </c>
      <c r="N205" s="4" t="s">
        <v>4503</v>
      </c>
    </row>
    <row r="206" spans="1:14" ht="75" customHeight="1" x14ac:dyDescent="0.25">
      <c r="A206" s="7" t="s">
        <v>5929</v>
      </c>
      <c r="B206" s="3" t="s">
        <v>3046</v>
      </c>
      <c r="C206" s="23" t="s">
        <v>6628</v>
      </c>
      <c r="D206" s="3" t="s">
        <v>6307</v>
      </c>
      <c r="E206" s="4" t="s">
        <v>2886</v>
      </c>
      <c r="F206" s="4" t="s">
        <v>3781</v>
      </c>
      <c r="G206" s="3" t="s">
        <v>2780</v>
      </c>
      <c r="H206" s="4" t="s">
        <v>3580</v>
      </c>
      <c r="I206" s="4" t="s">
        <v>7473</v>
      </c>
      <c r="J206" s="3" t="s">
        <v>7475</v>
      </c>
      <c r="K206" s="3" t="s">
        <v>29</v>
      </c>
      <c r="L206" s="3" t="s">
        <v>5602</v>
      </c>
      <c r="M206" s="4" t="s">
        <v>5561</v>
      </c>
      <c r="N206" s="4" t="s">
        <v>4951</v>
      </c>
    </row>
    <row r="207" spans="1:14" ht="75" customHeight="1" x14ac:dyDescent="0.25">
      <c r="A207" s="7" t="s">
        <v>5929</v>
      </c>
      <c r="B207" s="3" t="s">
        <v>3046</v>
      </c>
      <c r="C207" s="23" t="s">
        <v>6628</v>
      </c>
      <c r="D207" s="3" t="s">
        <v>6307</v>
      </c>
      <c r="E207" s="4" t="s">
        <v>2886</v>
      </c>
      <c r="F207" s="4" t="s">
        <v>3781</v>
      </c>
      <c r="G207" s="3" t="s">
        <v>2780</v>
      </c>
      <c r="H207" s="4" t="s">
        <v>3580</v>
      </c>
      <c r="I207" s="4" t="s">
        <v>7473</v>
      </c>
      <c r="J207" s="3" t="s">
        <v>7475</v>
      </c>
      <c r="K207" s="3" t="s">
        <v>29</v>
      </c>
      <c r="L207" s="3" t="s">
        <v>2913</v>
      </c>
      <c r="M207" s="4" t="s">
        <v>83</v>
      </c>
      <c r="N207" s="4" t="s">
        <v>200</v>
      </c>
    </row>
    <row r="208" spans="1:14" ht="75" customHeight="1" x14ac:dyDescent="0.25">
      <c r="A208" s="7" t="s">
        <v>5929</v>
      </c>
      <c r="B208" s="3" t="s">
        <v>3046</v>
      </c>
      <c r="C208" s="23" t="s">
        <v>6628</v>
      </c>
      <c r="D208" s="3" t="s">
        <v>6307</v>
      </c>
      <c r="E208" s="4" t="s">
        <v>2886</v>
      </c>
      <c r="F208" s="4" t="s">
        <v>3781</v>
      </c>
      <c r="G208" s="3" t="s">
        <v>2780</v>
      </c>
      <c r="H208" s="4" t="s">
        <v>3580</v>
      </c>
      <c r="I208" s="4" t="s">
        <v>7473</v>
      </c>
      <c r="J208" s="3" t="s">
        <v>7475</v>
      </c>
      <c r="K208" s="3" t="s">
        <v>29</v>
      </c>
      <c r="L208" s="3" t="s">
        <v>4290</v>
      </c>
      <c r="M208" s="4" t="s">
        <v>5561</v>
      </c>
      <c r="N208" s="4" t="s">
        <v>4273</v>
      </c>
    </row>
    <row r="209" spans="1:14" ht="75" customHeight="1" x14ac:dyDescent="0.25">
      <c r="A209" s="7" t="s">
        <v>5929</v>
      </c>
      <c r="B209" s="3" t="s">
        <v>3046</v>
      </c>
      <c r="C209" s="23" t="s">
        <v>6628</v>
      </c>
      <c r="D209" s="3" t="s">
        <v>6307</v>
      </c>
      <c r="E209" s="4" t="s">
        <v>2886</v>
      </c>
      <c r="F209" s="4" t="s">
        <v>3781</v>
      </c>
      <c r="G209" s="3" t="s">
        <v>2780</v>
      </c>
      <c r="H209" s="4" t="s">
        <v>3580</v>
      </c>
      <c r="I209" s="4" t="s">
        <v>7473</v>
      </c>
      <c r="J209" s="3" t="s">
        <v>7475</v>
      </c>
      <c r="K209" s="3" t="s">
        <v>29</v>
      </c>
      <c r="L209" s="3" t="s">
        <v>3056</v>
      </c>
      <c r="M209" s="4" t="s">
        <v>34</v>
      </c>
      <c r="N209" s="4" t="s">
        <v>929</v>
      </c>
    </row>
    <row r="210" spans="1:14" ht="75" customHeight="1" x14ac:dyDescent="0.25">
      <c r="A210" s="7" t="s">
        <v>5929</v>
      </c>
      <c r="B210" s="3" t="s">
        <v>3046</v>
      </c>
      <c r="C210" s="23" t="s">
        <v>6628</v>
      </c>
      <c r="D210" s="3" t="s">
        <v>6307</v>
      </c>
      <c r="E210" s="4" t="s">
        <v>2886</v>
      </c>
      <c r="F210" s="4" t="s">
        <v>3781</v>
      </c>
      <c r="G210" s="3" t="s">
        <v>2780</v>
      </c>
      <c r="H210" s="4" t="s">
        <v>3580</v>
      </c>
      <c r="I210" s="4" t="s">
        <v>7473</v>
      </c>
      <c r="J210" s="3" t="s">
        <v>7475</v>
      </c>
      <c r="K210" s="3" t="s">
        <v>29</v>
      </c>
      <c r="L210" s="3" t="s">
        <v>3068</v>
      </c>
      <c r="M210" s="4" t="s">
        <v>83</v>
      </c>
      <c r="N210" s="4" t="s">
        <v>994</v>
      </c>
    </row>
    <row r="211" spans="1:14" ht="75" customHeight="1" x14ac:dyDescent="0.25">
      <c r="A211" s="7" t="s">
        <v>5929</v>
      </c>
      <c r="B211" s="3" t="s">
        <v>3046</v>
      </c>
      <c r="C211" s="23" t="s">
        <v>6628</v>
      </c>
      <c r="D211" s="3" t="s">
        <v>6307</v>
      </c>
      <c r="E211" s="4" t="s">
        <v>2886</v>
      </c>
      <c r="F211" s="4" t="s">
        <v>3781</v>
      </c>
      <c r="G211" s="3" t="s">
        <v>2780</v>
      </c>
      <c r="H211" s="4" t="s">
        <v>3580</v>
      </c>
      <c r="I211" s="4" t="s">
        <v>7473</v>
      </c>
      <c r="J211" s="3" t="s">
        <v>7475</v>
      </c>
      <c r="K211" s="3" t="s">
        <v>29</v>
      </c>
      <c r="L211" s="3" t="s">
        <v>4945</v>
      </c>
      <c r="M211" s="4" t="s">
        <v>5561</v>
      </c>
      <c r="N211" s="4" t="s">
        <v>4795</v>
      </c>
    </row>
    <row r="212" spans="1:14" ht="75" customHeight="1" x14ac:dyDescent="0.25">
      <c r="A212" s="7" t="s">
        <v>5929</v>
      </c>
      <c r="B212" s="3" t="s">
        <v>3046</v>
      </c>
      <c r="C212" s="23" t="s">
        <v>6628</v>
      </c>
      <c r="D212" s="3" t="s">
        <v>6307</v>
      </c>
      <c r="E212" s="4" t="s">
        <v>2886</v>
      </c>
      <c r="F212" s="4" t="s">
        <v>3781</v>
      </c>
      <c r="G212" s="3" t="s">
        <v>2780</v>
      </c>
      <c r="H212" s="4" t="s">
        <v>3580</v>
      </c>
      <c r="I212" s="4" t="s">
        <v>7473</v>
      </c>
      <c r="J212" s="3" t="s">
        <v>7475</v>
      </c>
      <c r="K212" s="3" t="s">
        <v>29</v>
      </c>
      <c r="L212" s="3" t="s">
        <v>3958</v>
      </c>
      <c r="M212" s="4" t="s">
        <v>5561</v>
      </c>
      <c r="N212" s="4" t="s">
        <v>3902</v>
      </c>
    </row>
    <row r="213" spans="1:14" ht="75" customHeight="1" x14ac:dyDescent="0.25">
      <c r="A213" s="7" t="s">
        <v>5929</v>
      </c>
      <c r="B213" s="3" t="s">
        <v>3046</v>
      </c>
      <c r="C213" s="23" t="s">
        <v>6628</v>
      </c>
      <c r="D213" s="3" t="s">
        <v>6307</v>
      </c>
      <c r="E213" s="4" t="s">
        <v>2886</v>
      </c>
      <c r="F213" s="4" t="s">
        <v>3781</v>
      </c>
      <c r="G213" s="3" t="s">
        <v>2780</v>
      </c>
      <c r="H213" s="4" t="s">
        <v>3580</v>
      </c>
      <c r="I213" s="4" t="s">
        <v>7473</v>
      </c>
      <c r="J213" s="3" t="s">
        <v>7475</v>
      </c>
      <c r="K213" s="3" t="s">
        <v>29</v>
      </c>
      <c r="L213" s="3" t="s">
        <v>3844</v>
      </c>
      <c r="M213" s="4" t="s">
        <v>34</v>
      </c>
      <c r="N213" s="4" t="s">
        <v>3687</v>
      </c>
    </row>
    <row r="214" spans="1:14" ht="75" customHeight="1" x14ac:dyDescent="0.25">
      <c r="A214" s="7" t="s">
        <v>5929</v>
      </c>
      <c r="B214" s="3" t="s">
        <v>3046</v>
      </c>
      <c r="C214" s="23" t="s">
        <v>6628</v>
      </c>
      <c r="D214" s="3" t="s">
        <v>6307</v>
      </c>
      <c r="E214" s="4" t="s">
        <v>2886</v>
      </c>
      <c r="F214" s="4" t="s">
        <v>3781</v>
      </c>
      <c r="G214" s="3" t="s">
        <v>2780</v>
      </c>
      <c r="H214" s="4" t="s">
        <v>3580</v>
      </c>
      <c r="I214" s="4" t="s">
        <v>7473</v>
      </c>
      <c r="J214" s="3" t="s">
        <v>7475</v>
      </c>
      <c r="K214" s="3" t="s">
        <v>29</v>
      </c>
      <c r="L214" s="3" t="s">
        <v>3878</v>
      </c>
      <c r="M214" s="4" t="s">
        <v>34</v>
      </c>
      <c r="N214" s="4" t="s">
        <v>3804</v>
      </c>
    </row>
    <row r="215" spans="1:14" ht="75" customHeight="1" x14ac:dyDescent="0.25">
      <c r="A215" s="7" t="s">
        <v>5929</v>
      </c>
      <c r="B215" s="3" t="s">
        <v>3046</v>
      </c>
      <c r="C215" s="23" t="s">
        <v>6628</v>
      </c>
      <c r="D215" s="3" t="s">
        <v>6307</v>
      </c>
      <c r="E215" s="4" t="s">
        <v>2886</v>
      </c>
      <c r="F215" s="4" t="s">
        <v>3781</v>
      </c>
      <c r="G215" s="3" t="s">
        <v>2780</v>
      </c>
      <c r="H215" s="4" t="s">
        <v>3580</v>
      </c>
      <c r="I215" s="4" t="s">
        <v>7473</v>
      </c>
      <c r="J215" s="3" t="s">
        <v>7475</v>
      </c>
      <c r="K215" s="3" t="s">
        <v>29</v>
      </c>
      <c r="L215" s="3" t="s">
        <v>7540</v>
      </c>
      <c r="M215" s="4" t="s">
        <v>5561</v>
      </c>
      <c r="N215" s="4" t="s">
        <v>7452</v>
      </c>
    </row>
    <row r="216" spans="1:14" ht="75" customHeight="1" x14ac:dyDescent="0.25">
      <c r="A216" s="7" t="s">
        <v>5929</v>
      </c>
      <c r="B216" s="3" t="s">
        <v>3046</v>
      </c>
      <c r="C216" s="23" t="s">
        <v>6628</v>
      </c>
      <c r="D216" s="3" t="s">
        <v>6307</v>
      </c>
      <c r="E216" s="4" t="s">
        <v>2886</v>
      </c>
      <c r="F216" s="4" t="s">
        <v>3781</v>
      </c>
      <c r="G216" s="3" t="s">
        <v>2780</v>
      </c>
      <c r="H216" s="4" t="s">
        <v>3580</v>
      </c>
      <c r="I216" s="4" t="s">
        <v>7473</v>
      </c>
      <c r="J216" s="3" t="s">
        <v>7475</v>
      </c>
      <c r="K216" s="3" t="s">
        <v>29</v>
      </c>
      <c r="L216" s="3" t="s">
        <v>3845</v>
      </c>
      <c r="M216" s="4" t="s">
        <v>34</v>
      </c>
      <c r="N216" s="4" t="s">
        <v>3683</v>
      </c>
    </row>
    <row r="217" spans="1:14" ht="75" customHeight="1" x14ac:dyDescent="0.25">
      <c r="A217" s="7" t="s">
        <v>5929</v>
      </c>
      <c r="B217" s="3" t="s">
        <v>3046</v>
      </c>
      <c r="C217" s="23" t="s">
        <v>6628</v>
      </c>
      <c r="D217" s="3" t="s">
        <v>6307</v>
      </c>
      <c r="E217" s="4" t="s">
        <v>2886</v>
      </c>
      <c r="F217" s="4" t="s">
        <v>3781</v>
      </c>
      <c r="G217" s="3" t="s">
        <v>2780</v>
      </c>
      <c r="H217" s="4" t="s">
        <v>3580</v>
      </c>
      <c r="I217" s="4" t="s">
        <v>7473</v>
      </c>
      <c r="J217" s="3" t="s">
        <v>7475</v>
      </c>
      <c r="K217" s="3" t="s">
        <v>29</v>
      </c>
      <c r="L217" s="3" t="s">
        <v>6965</v>
      </c>
      <c r="M217" s="4" t="s">
        <v>34</v>
      </c>
      <c r="N217" s="4" t="s">
        <v>3812</v>
      </c>
    </row>
    <row r="218" spans="1:14" ht="75" customHeight="1" x14ac:dyDescent="0.25">
      <c r="A218" s="7" t="s">
        <v>5929</v>
      </c>
      <c r="B218" s="3" t="s">
        <v>3046</v>
      </c>
      <c r="C218" s="23" t="s">
        <v>6628</v>
      </c>
      <c r="D218" s="3" t="s">
        <v>6307</v>
      </c>
      <c r="E218" s="4" t="s">
        <v>2886</v>
      </c>
      <c r="F218" s="4" t="s">
        <v>3781</v>
      </c>
      <c r="G218" s="3" t="s">
        <v>2780</v>
      </c>
      <c r="H218" s="4" t="s">
        <v>3580</v>
      </c>
      <c r="I218" s="4" t="s">
        <v>7473</v>
      </c>
      <c r="J218" s="3" t="s">
        <v>7475</v>
      </c>
      <c r="K218" s="3" t="s">
        <v>29</v>
      </c>
      <c r="L218" s="3" t="s">
        <v>4349</v>
      </c>
      <c r="M218" s="4" t="s">
        <v>5561</v>
      </c>
      <c r="N218" s="4" t="s">
        <v>4283</v>
      </c>
    </row>
    <row r="219" spans="1:14" ht="75" customHeight="1" x14ac:dyDescent="0.25">
      <c r="A219" s="7" t="s">
        <v>5929</v>
      </c>
      <c r="B219" s="3" t="s">
        <v>3046</v>
      </c>
      <c r="C219" s="23" t="s">
        <v>6628</v>
      </c>
      <c r="D219" s="3" t="s">
        <v>6307</v>
      </c>
      <c r="E219" s="4" t="s">
        <v>2886</v>
      </c>
      <c r="F219" s="4" t="s">
        <v>3781</v>
      </c>
      <c r="G219" s="3" t="s">
        <v>2780</v>
      </c>
      <c r="H219" s="4" t="s">
        <v>3580</v>
      </c>
      <c r="I219" s="4" t="s">
        <v>7473</v>
      </c>
      <c r="J219" s="3" t="s">
        <v>7475</v>
      </c>
      <c r="K219" s="3" t="s">
        <v>29</v>
      </c>
      <c r="L219" s="3" t="s">
        <v>3911</v>
      </c>
      <c r="M219" s="4" t="s">
        <v>5561</v>
      </c>
      <c r="N219" s="4" t="s">
        <v>3808</v>
      </c>
    </row>
    <row r="220" spans="1:14" ht="75" customHeight="1" x14ac:dyDescent="0.25">
      <c r="A220" s="7" t="s">
        <v>5929</v>
      </c>
      <c r="B220" s="3" t="s">
        <v>3046</v>
      </c>
      <c r="C220" s="23" t="s">
        <v>6628</v>
      </c>
      <c r="D220" s="3" t="s">
        <v>6307</v>
      </c>
      <c r="E220" s="4" t="s">
        <v>2886</v>
      </c>
      <c r="F220" s="4" t="s">
        <v>3781</v>
      </c>
      <c r="G220" s="3" t="s">
        <v>2780</v>
      </c>
      <c r="H220" s="4" t="s">
        <v>3580</v>
      </c>
      <c r="I220" s="4" t="s">
        <v>7473</v>
      </c>
      <c r="J220" s="3" t="s">
        <v>7475</v>
      </c>
      <c r="K220" s="3" t="s">
        <v>29</v>
      </c>
      <c r="L220" s="3" t="s">
        <v>4292</v>
      </c>
      <c r="M220" s="4" t="s">
        <v>5561</v>
      </c>
      <c r="N220" s="4" t="s">
        <v>4279</v>
      </c>
    </row>
    <row r="221" spans="1:14" ht="75" customHeight="1" x14ac:dyDescent="0.25">
      <c r="A221" s="7" t="s">
        <v>5929</v>
      </c>
      <c r="B221" s="3" t="s">
        <v>3046</v>
      </c>
      <c r="C221" s="23" t="s">
        <v>6628</v>
      </c>
      <c r="D221" s="3" t="s">
        <v>6307</v>
      </c>
      <c r="E221" s="4" t="s">
        <v>2886</v>
      </c>
      <c r="F221" s="4" t="s">
        <v>3781</v>
      </c>
      <c r="G221" s="3" t="s">
        <v>2780</v>
      </c>
      <c r="H221" s="4" t="s">
        <v>3580</v>
      </c>
      <c r="I221" s="4" t="s">
        <v>7473</v>
      </c>
      <c r="J221" s="3" t="s">
        <v>7475</v>
      </c>
      <c r="K221" s="3" t="s">
        <v>29</v>
      </c>
      <c r="L221" s="3" t="s">
        <v>7541</v>
      </c>
      <c r="M221" s="4" t="s">
        <v>34</v>
      </c>
      <c r="N221" s="4" t="s">
        <v>6902</v>
      </c>
    </row>
    <row r="222" spans="1:14" ht="75" customHeight="1" x14ac:dyDescent="0.25">
      <c r="A222" s="7" t="s">
        <v>5929</v>
      </c>
      <c r="B222" s="3" t="s">
        <v>3046</v>
      </c>
      <c r="C222" s="23" t="s">
        <v>6628</v>
      </c>
      <c r="D222" s="3" t="s">
        <v>6307</v>
      </c>
      <c r="E222" s="4" t="s">
        <v>2886</v>
      </c>
      <c r="F222" s="4" t="s">
        <v>3781</v>
      </c>
      <c r="G222" s="3" t="s">
        <v>2780</v>
      </c>
      <c r="H222" s="4" t="s">
        <v>3580</v>
      </c>
      <c r="I222" s="4" t="s">
        <v>7473</v>
      </c>
      <c r="J222" s="3" t="s">
        <v>7475</v>
      </c>
      <c r="K222" s="3" t="s">
        <v>29</v>
      </c>
      <c r="L222" s="3" t="s">
        <v>4067</v>
      </c>
      <c r="M222" s="4" t="s">
        <v>34</v>
      </c>
      <c r="N222" s="4" t="s">
        <v>3975</v>
      </c>
    </row>
    <row r="223" spans="1:14" ht="75" customHeight="1" x14ac:dyDescent="0.25">
      <c r="A223" s="7" t="s">
        <v>5929</v>
      </c>
      <c r="B223" s="3" t="s">
        <v>3046</v>
      </c>
      <c r="C223" s="23" t="s">
        <v>6628</v>
      </c>
      <c r="D223" s="3" t="s">
        <v>6307</v>
      </c>
      <c r="E223" s="4" t="s">
        <v>2886</v>
      </c>
      <c r="F223" s="4" t="s">
        <v>3781</v>
      </c>
      <c r="G223" s="3" t="s">
        <v>2780</v>
      </c>
      <c r="H223" s="4" t="s">
        <v>3580</v>
      </c>
      <c r="I223" s="4" t="s">
        <v>7473</v>
      </c>
      <c r="J223" s="3" t="s">
        <v>7475</v>
      </c>
      <c r="K223" s="3" t="s">
        <v>29</v>
      </c>
      <c r="L223" s="3" t="s">
        <v>5422</v>
      </c>
      <c r="M223" s="4" t="s">
        <v>34</v>
      </c>
      <c r="N223" s="4" t="s">
        <v>4933</v>
      </c>
    </row>
    <row r="224" spans="1:14" ht="75" customHeight="1" x14ac:dyDescent="0.25">
      <c r="A224" s="7" t="s">
        <v>5929</v>
      </c>
      <c r="B224" s="3" t="s">
        <v>3046</v>
      </c>
      <c r="C224" s="23" t="s">
        <v>6628</v>
      </c>
      <c r="D224" s="3" t="s">
        <v>6307</v>
      </c>
      <c r="E224" s="4" t="s">
        <v>2886</v>
      </c>
      <c r="F224" s="4" t="s">
        <v>3781</v>
      </c>
      <c r="G224" s="3" t="s">
        <v>2780</v>
      </c>
      <c r="H224" s="4" t="s">
        <v>3580</v>
      </c>
      <c r="I224" s="4" t="s">
        <v>7473</v>
      </c>
      <c r="J224" s="3" t="s">
        <v>7475</v>
      </c>
      <c r="K224" s="3" t="s">
        <v>29</v>
      </c>
      <c r="L224" s="3" t="s">
        <v>5702</v>
      </c>
      <c r="M224" s="4" t="s">
        <v>83</v>
      </c>
      <c r="N224" s="4" t="s">
        <v>5481</v>
      </c>
    </row>
    <row r="225" spans="1:14" ht="75" customHeight="1" x14ac:dyDescent="0.25">
      <c r="A225" s="7" t="s">
        <v>5929</v>
      </c>
      <c r="B225" s="3" t="s">
        <v>3046</v>
      </c>
      <c r="C225" s="23" t="s">
        <v>6628</v>
      </c>
      <c r="D225" s="3" t="s">
        <v>6307</v>
      </c>
      <c r="E225" s="4" t="s">
        <v>2886</v>
      </c>
      <c r="F225" s="4" t="s">
        <v>3781</v>
      </c>
      <c r="G225" s="3" t="s">
        <v>2780</v>
      </c>
      <c r="H225" s="4" t="s">
        <v>3580</v>
      </c>
      <c r="I225" s="4" t="s">
        <v>7473</v>
      </c>
      <c r="J225" s="3" t="s">
        <v>7475</v>
      </c>
      <c r="K225" s="3" t="s">
        <v>29</v>
      </c>
      <c r="L225" s="3" t="s">
        <v>3981</v>
      </c>
      <c r="M225" s="4" t="s">
        <v>83</v>
      </c>
      <c r="N225" s="4" t="s">
        <v>3908</v>
      </c>
    </row>
    <row r="226" spans="1:14" ht="75" customHeight="1" x14ac:dyDescent="0.25">
      <c r="A226" s="7" t="s">
        <v>5929</v>
      </c>
      <c r="B226" s="3" t="s">
        <v>3046</v>
      </c>
      <c r="C226" s="23" t="s">
        <v>6628</v>
      </c>
      <c r="D226" s="3" t="s">
        <v>6307</v>
      </c>
      <c r="E226" s="4" t="s">
        <v>2886</v>
      </c>
      <c r="F226" s="4" t="s">
        <v>3781</v>
      </c>
      <c r="G226" s="3" t="s">
        <v>2780</v>
      </c>
      <c r="H226" s="4" t="s">
        <v>3580</v>
      </c>
      <c r="I226" s="4" t="s">
        <v>7473</v>
      </c>
      <c r="J226" s="3" t="s">
        <v>7475</v>
      </c>
      <c r="K226" s="3" t="s">
        <v>29</v>
      </c>
      <c r="L226" s="3" t="s">
        <v>4036</v>
      </c>
      <c r="M226" s="4" t="s">
        <v>83</v>
      </c>
      <c r="N226" s="4" t="s">
        <v>3930</v>
      </c>
    </row>
    <row r="227" spans="1:14" ht="75" customHeight="1" x14ac:dyDescent="0.25">
      <c r="A227" s="7" t="s">
        <v>5929</v>
      </c>
      <c r="B227" s="3" t="s">
        <v>3046</v>
      </c>
      <c r="C227" s="23" t="s">
        <v>6628</v>
      </c>
      <c r="D227" s="3" t="s">
        <v>6307</v>
      </c>
      <c r="E227" s="4" t="s">
        <v>2886</v>
      </c>
      <c r="F227" s="4" t="s">
        <v>3781</v>
      </c>
      <c r="G227" s="3" t="s">
        <v>2780</v>
      </c>
      <c r="H227" s="4" t="s">
        <v>3580</v>
      </c>
      <c r="I227" s="4" t="s">
        <v>7473</v>
      </c>
      <c r="J227" s="3" t="s">
        <v>7475</v>
      </c>
      <c r="K227" s="3" t="s">
        <v>29</v>
      </c>
      <c r="L227" s="3" t="s">
        <v>3877</v>
      </c>
      <c r="M227" s="4" t="s">
        <v>5561</v>
      </c>
      <c r="N227" s="4" t="s">
        <v>3815</v>
      </c>
    </row>
    <row r="228" spans="1:14" ht="75" customHeight="1" x14ac:dyDescent="0.25">
      <c r="A228" s="7" t="s">
        <v>5929</v>
      </c>
      <c r="B228" s="3" t="s">
        <v>3046</v>
      </c>
      <c r="C228" s="23" t="s">
        <v>6628</v>
      </c>
      <c r="D228" s="3" t="s">
        <v>6307</v>
      </c>
      <c r="E228" s="4" t="s">
        <v>2886</v>
      </c>
      <c r="F228" s="4" t="s">
        <v>3781</v>
      </c>
      <c r="G228" s="3" t="s">
        <v>2780</v>
      </c>
      <c r="H228" s="4" t="s">
        <v>3580</v>
      </c>
      <c r="I228" s="4" t="s">
        <v>7473</v>
      </c>
      <c r="J228" s="3" t="s">
        <v>7475</v>
      </c>
      <c r="K228" s="3" t="s">
        <v>29</v>
      </c>
      <c r="L228" s="3" t="s">
        <v>5346</v>
      </c>
      <c r="M228" s="4" t="s">
        <v>83</v>
      </c>
      <c r="N228" s="4" t="s">
        <v>5000</v>
      </c>
    </row>
    <row r="229" spans="1:14" ht="75" customHeight="1" x14ac:dyDescent="0.25">
      <c r="A229" s="7" t="s">
        <v>5929</v>
      </c>
      <c r="B229" s="3" t="s">
        <v>3046</v>
      </c>
      <c r="C229" s="23" t="s">
        <v>6628</v>
      </c>
      <c r="D229" s="3" t="s">
        <v>6307</v>
      </c>
      <c r="E229" s="4" t="s">
        <v>2886</v>
      </c>
      <c r="F229" s="4" t="s">
        <v>3781</v>
      </c>
      <c r="G229" s="3" t="s">
        <v>2780</v>
      </c>
      <c r="H229" s="4" t="s">
        <v>3580</v>
      </c>
      <c r="I229" s="4" t="s">
        <v>7473</v>
      </c>
      <c r="J229" s="3" t="s">
        <v>7475</v>
      </c>
      <c r="K229" s="3" t="s">
        <v>29</v>
      </c>
      <c r="L229" s="3" t="s">
        <v>6597</v>
      </c>
      <c r="M229" s="4" t="s">
        <v>34</v>
      </c>
      <c r="N229" s="4" t="s">
        <v>6218</v>
      </c>
    </row>
    <row r="230" spans="1:14" ht="75" customHeight="1" x14ac:dyDescent="0.25">
      <c r="A230" s="7" t="s">
        <v>5929</v>
      </c>
      <c r="B230" s="3" t="s">
        <v>3046</v>
      </c>
      <c r="C230" s="23" t="s">
        <v>6628</v>
      </c>
      <c r="D230" s="3" t="s">
        <v>6307</v>
      </c>
      <c r="E230" s="4" t="s">
        <v>2886</v>
      </c>
      <c r="F230" s="4" t="s">
        <v>3781</v>
      </c>
      <c r="G230" s="3" t="s">
        <v>2780</v>
      </c>
      <c r="H230" s="4" t="s">
        <v>3580</v>
      </c>
      <c r="I230" s="4" t="s">
        <v>7473</v>
      </c>
      <c r="J230" s="3" t="s">
        <v>7475</v>
      </c>
      <c r="K230" s="3" t="s">
        <v>29</v>
      </c>
      <c r="L230" s="3" t="s">
        <v>7530</v>
      </c>
      <c r="M230" s="4" t="s">
        <v>83</v>
      </c>
      <c r="N230" s="4" t="s">
        <v>6910</v>
      </c>
    </row>
    <row r="231" spans="1:14" ht="75" customHeight="1" x14ac:dyDescent="0.25">
      <c r="A231" s="7" t="s">
        <v>5929</v>
      </c>
      <c r="B231" s="3" t="s">
        <v>3046</v>
      </c>
      <c r="C231" s="23" t="s">
        <v>6628</v>
      </c>
      <c r="D231" s="3" t="s">
        <v>6307</v>
      </c>
      <c r="E231" s="4" t="s">
        <v>2886</v>
      </c>
      <c r="F231" s="4" t="s">
        <v>3781</v>
      </c>
      <c r="G231" s="3" t="s">
        <v>2780</v>
      </c>
      <c r="H231" s="4" t="s">
        <v>3580</v>
      </c>
      <c r="I231" s="4" t="s">
        <v>7473</v>
      </c>
      <c r="J231" s="3" t="s">
        <v>7475</v>
      </c>
      <c r="K231" s="3" t="s">
        <v>29</v>
      </c>
      <c r="L231" s="3" t="s">
        <v>7546</v>
      </c>
      <c r="M231" s="4" t="s">
        <v>5561</v>
      </c>
      <c r="N231" s="4" t="s">
        <v>6914</v>
      </c>
    </row>
    <row r="232" spans="1:14" ht="75" customHeight="1" x14ac:dyDescent="0.25">
      <c r="A232" s="7" t="s">
        <v>5929</v>
      </c>
      <c r="B232" s="3" t="s">
        <v>3046</v>
      </c>
      <c r="C232" s="23" t="s">
        <v>6628</v>
      </c>
      <c r="D232" s="3" t="s">
        <v>6307</v>
      </c>
      <c r="E232" s="4" t="s">
        <v>2886</v>
      </c>
      <c r="F232" s="4" t="s">
        <v>3781</v>
      </c>
      <c r="G232" s="3" t="s">
        <v>2780</v>
      </c>
      <c r="H232" s="4" t="s">
        <v>3580</v>
      </c>
      <c r="I232" s="4" t="s">
        <v>7473</v>
      </c>
      <c r="J232" s="3" t="s">
        <v>7475</v>
      </c>
      <c r="K232" s="3" t="s">
        <v>29</v>
      </c>
      <c r="L232" s="3" t="s">
        <v>7528</v>
      </c>
      <c r="M232" s="4" t="s">
        <v>34</v>
      </c>
      <c r="N232" s="4" t="s">
        <v>6902</v>
      </c>
    </row>
    <row r="233" spans="1:14" ht="75" customHeight="1" x14ac:dyDescent="0.25">
      <c r="A233" s="7" t="s">
        <v>5929</v>
      </c>
      <c r="B233" s="3" t="s">
        <v>3046</v>
      </c>
      <c r="C233" s="23" t="s">
        <v>6628</v>
      </c>
      <c r="D233" s="3" t="s">
        <v>6307</v>
      </c>
      <c r="E233" s="4" t="s">
        <v>2886</v>
      </c>
      <c r="F233" s="4" t="s">
        <v>3781</v>
      </c>
      <c r="G233" s="3" t="s">
        <v>2780</v>
      </c>
      <c r="H233" s="4" t="s">
        <v>3580</v>
      </c>
      <c r="I233" s="4" t="s">
        <v>7473</v>
      </c>
      <c r="J233" s="3" t="s">
        <v>7475</v>
      </c>
      <c r="K233" s="3" t="s">
        <v>29</v>
      </c>
      <c r="L233" s="3" t="s">
        <v>5024</v>
      </c>
      <c r="M233" s="4" t="s">
        <v>122</v>
      </c>
      <c r="N233" s="4" t="s">
        <v>4798</v>
      </c>
    </row>
    <row r="234" spans="1:14" ht="75" customHeight="1" x14ac:dyDescent="0.25">
      <c r="A234" s="7" t="s">
        <v>5929</v>
      </c>
      <c r="B234" s="3" t="s">
        <v>3046</v>
      </c>
      <c r="C234" s="23" t="s">
        <v>6628</v>
      </c>
      <c r="D234" s="3" t="s">
        <v>6307</v>
      </c>
      <c r="E234" s="4" t="s">
        <v>2886</v>
      </c>
      <c r="F234" s="4" t="s">
        <v>3781</v>
      </c>
      <c r="G234" s="3" t="s">
        <v>2780</v>
      </c>
      <c r="H234" s="4" t="s">
        <v>3580</v>
      </c>
      <c r="I234" s="4" t="s">
        <v>7473</v>
      </c>
      <c r="J234" s="3" t="s">
        <v>7475</v>
      </c>
      <c r="K234" s="3" t="s">
        <v>29</v>
      </c>
      <c r="L234" s="3" t="s">
        <v>7526</v>
      </c>
      <c r="M234" s="4" t="s">
        <v>34</v>
      </c>
      <c r="N234" s="4" t="s">
        <v>6894</v>
      </c>
    </row>
    <row r="235" spans="1:14" ht="75" customHeight="1" x14ac:dyDescent="0.25">
      <c r="A235" s="7" t="s">
        <v>5929</v>
      </c>
      <c r="B235" s="3" t="s">
        <v>3046</v>
      </c>
      <c r="C235" s="23" t="s">
        <v>6628</v>
      </c>
      <c r="D235" s="3" t="s">
        <v>6307</v>
      </c>
      <c r="E235" s="4" t="s">
        <v>2886</v>
      </c>
      <c r="F235" s="4" t="s">
        <v>3781</v>
      </c>
      <c r="G235" s="3" t="s">
        <v>2780</v>
      </c>
      <c r="H235" s="4" t="s">
        <v>3580</v>
      </c>
      <c r="I235" s="4" t="s">
        <v>7473</v>
      </c>
      <c r="J235" s="3" t="s">
        <v>7475</v>
      </c>
      <c r="K235" s="3" t="s">
        <v>29</v>
      </c>
      <c r="L235" s="3" t="s">
        <v>7378</v>
      </c>
      <c r="M235" s="4" t="s">
        <v>34</v>
      </c>
      <c r="N235" s="4" t="s">
        <v>6891</v>
      </c>
    </row>
    <row r="236" spans="1:14" ht="75" customHeight="1" x14ac:dyDescent="0.25">
      <c r="A236" s="7" t="s">
        <v>5929</v>
      </c>
      <c r="B236" s="3" t="s">
        <v>3046</v>
      </c>
      <c r="C236" s="23" t="s">
        <v>6628</v>
      </c>
      <c r="D236" s="3" t="s">
        <v>6307</v>
      </c>
      <c r="E236" s="4" t="s">
        <v>2886</v>
      </c>
      <c r="F236" s="4" t="s">
        <v>3781</v>
      </c>
      <c r="G236" s="3" t="s">
        <v>2780</v>
      </c>
      <c r="H236" s="4" t="s">
        <v>3580</v>
      </c>
      <c r="I236" s="4" t="s">
        <v>7473</v>
      </c>
      <c r="J236" s="3" t="s">
        <v>7475</v>
      </c>
      <c r="K236" s="3" t="s">
        <v>29</v>
      </c>
      <c r="L236" s="3" t="s">
        <v>5694</v>
      </c>
      <c r="M236" s="4" t="s">
        <v>34</v>
      </c>
      <c r="N236" s="4" t="s">
        <v>5525</v>
      </c>
    </row>
    <row r="237" spans="1:14" ht="75" customHeight="1" x14ac:dyDescent="0.25">
      <c r="A237" s="7" t="s">
        <v>5929</v>
      </c>
      <c r="B237" s="3" t="s">
        <v>3046</v>
      </c>
      <c r="C237" s="23" t="s">
        <v>6628</v>
      </c>
      <c r="D237" s="3" t="s">
        <v>6307</v>
      </c>
      <c r="E237" s="4" t="s">
        <v>2886</v>
      </c>
      <c r="F237" s="4" t="s">
        <v>3781</v>
      </c>
      <c r="G237" s="3" t="s">
        <v>2780</v>
      </c>
      <c r="H237" s="4" t="s">
        <v>3580</v>
      </c>
      <c r="I237" s="4" t="s">
        <v>7473</v>
      </c>
      <c r="J237" s="3" t="s">
        <v>7475</v>
      </c>
      <c r="K237" s="3" t="s">
        <v>29</v>
      </c>
      <c r="L237" s="3" t="s">
        <v>7782</v>
      </c>
      <c r="M237" s="4" t="s">
        <v>5561</v>
      </c>
      <c r="N237" s="4" t="s">
        <v>7695</v>
      </c>
    </row>
    <row r="238" spans="1:14" ht="75" customHeight="1" x14ac:dyDescent="0.25">
      <c r="A238" s="7" t="s">
        <v>5929</v>
      </c>
      <c r="B238" s="3" t="s">
        <v>3046</v>
      </c>
      <c r="C238" s="23" t="s">
        <v>6628</v>
      </c>
      <c r="D238" s="3" t="s">
        <v>6307</v>
      </c>
      <c r="E238" s="4" t="s">
        <v>2886</v>
      </c>
      <c r="F238" s="4" t="s">
        <v>3781</v>
      </c>
      <c r="G238" s="3" t="s">
        <v>2780</v>
      </c>
      <c r="H238" s="4" t="s">
        <v>3580</v>
      </c>
      <c r="I238" s="4" t="s">
        <v>7473</v>
      </c>
      <c r="J238" s="3" t="s">
        <v>7475</v>
      </c>
      <c r="K238" s="3" t="s">
        <v>29</v>
      </c>
      <c r="L238" s="3" t="s">
        <v>4736</v>
      </c>
      <c r="M238" s="4" t="s">
        <v>5561</v>
      </c>
      <c r="N238" s="4" t="s">
        <v>4601</v>
      </c>
    </row>
    <row r="239" spans="1:14" ht="75" customHeight="1" x14ac:dyDescent="0.25">
      <c r="A239" s="7" t="s">
        <v>5929</v>
      </c>
      <c r="B239" s="3" t="s">
        <v>3046</v>
      </c>
      <c r="C239" s="23" t="s">
        <v>6628</v>
      </c>
      <c r="D239" s="3" t="s">
        <v>6307</v>
      </c>
      <c r="E239" s="4" t="s">
        <v>2886</v>
      </c>
      <c r="F239" s="4" t="s">
        <v>3781</v>
      </c>
      <c r="G239" s="3" t="s">
        <v>2780</v>
      </c>
      <c r="H239" s="4" t="s">
        <v>3580</v>
      </c>
      <c r="I239" s="4" t="s">
        <v>7473</v>
      </c>
      <c r="J239" s="3" t="s">
        <v>7475</v>
      </c>
      <c r="K239" s="3" t="s">
        <v>29</v>
      </c>
      <c r="L239" s="3" t="s">
        <v>4182</v>
      </c>
      <c r="M239" s="4" t="s">
        <v>34</v>
      </c>
      <c r="N239" s="4" t="s">
        <v>4052</v>
      </c>
    </row>
    <row r="240" spans="1:14" ht="75" customHeight="1" x14ac:dyDescent="0.25">
      <c r="A240" s="7" t="s">
        <v>5929</v>
      </c>
      <c r="B240" s="3" t="s">
        <v>3046</v>
      </c>
      <c r="C240" s="23" t="s">
        <v>6628</v>
      </c>
      <c r="D240" s="3" t="s">
        <v>6307</v>
      </c>
      <c r="E240" s="4" t="s">
        <v>2886</v>
      </c>
      <c r="F240" s="4" t="s">
        <v>3477</v>
      </c>
      <c r="G240" s="3" t="s">
        <v>2780</v>
      </c>
      <c r="H240" s="4" t="s">
        <v>3580</v>
      </c>
      <c r="I240" s="4" t="s">
        <v>7473</v>
      </c>
      <c r="J240" s="3" t="s">
        <v>7475</v>
      </c>
      <c r="K240" s="3" t="s">
        <v>29</v>
      </c>
      <c r="L240" s="3" t="s">
        <v>5931</v>
      </c>
      <c r="M240" s="4" t="s">
        <v>4009</v>
      </c>
      <c r="N240" s="4" t="s">
        <v>5570</v>
      </c>
    </row>
    <row r="241" spans="1:14" ht="75" customHeight="1" x14ac:dyDescent="0.25">
      <c r="A241" s="7" t="s">
        <v>5929</v>
      </c>
      <c r="B241" s="3" t="s">
        <v>3046</v>
      </c>
      <c r="C241" s="23" t="s">
        <v>6628</v>
      </c>
      <c r="D241" s="3" t="s">
        <v>6307</v>
      </c>
      <c r="E241" s="4" t="s">
        <v>2886</v>
      </c>
      <c r="F241" s="4" t="s">
        <v>3781</v>
      </c>
      <c r="G241" s="3" t="s">
        <v>2780</v>
      </c>
      <c r="H241" s="4" t="s">
        <v>3580</v>
      </c>
      <c r="I241" s="4" t="s">
        <v>7473</v>
      </c>
      <c r="J241" s="3" t="s">
        <v>7475</v>
      </c>
      <c r="K241" s="3" t="s">
        <v>29</v>
      </c>
      <c r="L241" s="3" t="s">
        <v>5345</v>
      </c>
      <c r="M241" s="4" t="s">
        <v>34</v>
      </c>
      <c r="N241" s="4" t="s">
        <v>4997</v>
      </c>
    </row>
    <row r="242" spans="1:14" ht="75" customHeight="1" x14ac:dyDescent="0.25">
      <c r="A242" s="7" t="s">
        <v>5929</v>
      </c>
      <c r="B242" s="3" t="s">
        <v>3046</v>
      </c>
      <c r="C242" s="23" t="s">
        <v>6628</v>
      </c>
      <c r="D242" s="3" t="s">
        <v>6307</v>
      </c>
      <c r="E242" s="4" t="s">
        <v>2886</v>
      </c>
      <c r="F242" s="4" t="s">
        <v>3781</v>
      </c>
      <c r="G242" s="3" t="s">
        <v>2780</v>
      </c>
      <c r="H242" s="4" t="s">
        <v>3580</v>
      </c>
      <c r="I242" s="4" t="s">
        <v>7473</v>
      </c>
      <c r="J242" s="3" t="s">
        <v>7475</v>
      </c>
      <c r="K242" s="3" t="s">
        <v>29</v>
      </c>
      <c r="L242" s="3" t="s">
        <v>4195</v>
      </c>
      <c r="M242" s="4" t="s">
        <v>34</v>
      </c>
      <c r="N242" s="4" t="s">
        <v>4157</v>
      </c>
    </row>
    <row r="243" spans="1:14" ht="75" customHeight="1" x14ac:dyDescent="0.25">
      <c r="A243" s="7" t="s">
        <v>6575</v>
      </c>
      <c r="B243" s="3" t="s">
        <v>3586</v>
      </c>
      <c r="C243" s="23" t="s">
        <v>6740</v>
      </c>
      <c r="D243" s="3" t="s">
        <v>6385</v>
      </c>
      <c r="E243" s="4" t="s">
        <v>2946</v>
      </c>
      <c r="F243" s="4" t="s">
        <v>3781</v>
      </c>
      <c r="G243" s="3" t="s">
        <v>2780</v>
      </c>
      <c r="H243" s="4" t="s">
        <v>3580</v>
      </c>
      <c r="I243" s="4" t="s">
        <v>7473</v>
      </c>
      <c r="J243" s="3" t="s">
        <v>7475</v>
      </c>
      <c r="K243" s="3" t="s">
        <v>29</v>
      </c>
      <c r="L243" s="3" t="s">
        <v>3058</v>
      </c>
      <c r="M243" s="4" t="s">
        <v>34</v>
      </c>
      <c r="N243" s="4" t="s">
        <v>964</v>
      </c>
    </row>
    <row r="244" spans="1:14" ht="75" customHeight="1" x14ac:dyDescent="0.25">
      <c r="A244" s="7" t="s">
        <v>6575</v>
      </c>
      <c r="B244" s="3" t="s">
        <v>3586</v>
      </c>
      <c r="C244" s="23" t="s">
        <v>6740</v>
      </c>
      <c r="D244" s="3" t="s">
        <v>6385</v>
      </c>
      <c r="E244" s="4" t="s">
        <v>2946</v>
      </c>
      <c r="F244" s="4" t="s">
        <v>3781</v>
      </c>
      <c r="G244" s="3" t="s">
        <v>2780</v>
      </c>
      <c r="H244" s="4" t="s">
        <v>3580</v>
      </c>
      <c r="I244" s="4" t="s">
        <v>7473</v>
      </c>
      <c r="J244" s="3" t="s">
        <v>7475</v>
      </c>
      <c r="K244" s="3" t="s">
        <v>29</v>
      </c>
      <c r="L244" s="3" t="s">
        <v>3067</v>
      </c>
      <c r="M244" s="4" t="s">
        <v>34</v>
      </c>
      <c r="N244" s="4" t="s">
        <v>969</v>
      </c>
    </row>
    <row r="245" spans="1:14" ht="75" customHeight="1" x14ac:dyDescent="0.25">
      <c r="A245" s="7" t="s">
        <v>6575</v>
      </c>
      <c r="B245" s="3" t="s">
        <v>3586</v>
      </c>
      <c r="C245" s="23" t="s">
        <v>6740</v>
      </c>
      <c r="D245" s="3" t="s">
        <v>6385</v>
      </c>
      <c r="E245" s="4" t="s">
        <v>2946</v>
      </c>
      <c r="F245" s="4" t="s">
        <v>3781</v>
      </c>
      <c r="G245" s="3" t="s">
        <v>2780</v>
      </c>
      <c r="H245" s="4" t="s">
        <v>3580</v>
      </c>
      <c r="I245" s="4" t="s">
        <v>7473</v>
      </c>
      <c r="J245" s="3" t="s">
        <v>7475</v>
      </c>
      <c r="K245" s="3" t="s">
        <v>29</v>
      </c>
      <c r="L245" s="3" t="s">
        <v>3052</v>
      </c>
      <c r="M245" s="4" t="s">
        <v>5561</v>
      </c>
      <c r="N245" s="4" t="s">
        <v>922</v>
      </c>
    </row>
    <row r="246" spans="1:14" ht="75" customHeight="1" x14ac:dyDescent="0.25">
      <c r="A246" s="7" t="s">
        <v>6575</v>
      </c>
      <c r="B246" s="3" t="s">
        <v>3586</v>
      </c>
      <c r="C246" s="23" t="s">
        <v>6740</v>
      </c>
      <c r="D246" s="3" t="s">
        <v>6385</v>
      </c>
      <c r="E246" s="4" t="s">
        <v>2946</v>
      </c>
      <c r="F246" s="4" t="s">
        <v>3781</v>
      </c>
      <c r="G246" s="3" t="s">
        <v>2780</v>
      </c>
      <c r="H246" s="4" t="s">
        <v>3580</v>
      </c>
      <c r="I246" s="4" t="s">
        <v>7473</v>
      </c>
      <c r="J246" s="3" t="s">
        <v>7475</v>
      </c>
      <c r="K246" s="3" t="s">
        <v>29</v>
      </c>
      <c r="L246" s="3" t="s">
        <v>3053</v>
      </c>
      <c r="M246" s="4" t="s">
        <v>5561</v>
      </c>
      <c r="N246" s="4" t="s">
        <v>981</v>
      </c>
    </row>
    <row r="247" spans="1:14" ht="75" customHeight="1" x14ac:dyDescent="0.25">
      <c r="A247" s="7" t="s">
        <v>6575</v>
      </c>
      <c r="B247" s="3" t="s">
        <v>3586</v>
      </c>
      <c r="C247" s="23" t="s">
        <v>6740</v>
      </c>
      <c r="D247" s="3" t="s">
        <v>6385</v>
      </c>
      <c r="E247" s="4" t="s">
        <v>2946</v>
      </c>
      <c r="F247" s="4" t="s">
        <v>3781</v>
      </c>
      <c r="G247" s="3" t="s">
        <v>2780</v>
      </c>
      <c r="H247" s="4" t="s">
        <v>3580</v>
      </c>
      <c r="I247" s="4" t="s">
        <v>7473</v>
      </c>
      <c r="J247" s="3" t="s">
        <v>7475</v>
      </c>
      <c r="K247" s="3" t="s">
        <v>29</v>
      </c>
      <c r="L247" s="3" t="s">
        <v>3774</v>
      </c>
      <c r="M247" s="4" t="s">
        <v>5561</v>
      </c>
      <c r="N247" s="4" t="s">
        <v>3502</v>
      </c>
    </row>
    <row r="248" spans="1:14" ht="75" customHeight="1" x14ac:dyDescent="0.25">
      <c r="A248" s="7" t="s">
        <v>6575</v>
      </c>
      <c r="B248" s="3" t="s">
        <v>3586</v>
      </c>
      <c r="C248" s="23" t="s">
        <v>6740</v>
      </c>
      <c r="D248" s="3" t="s">
        <v>6385</v>
      </c>
      <c r="E248" s="4" t="s">
        <v>2946</v>
      </c>
      <c r="F248" s="4" t="s">
        <v>3781</v>
      </c>
      <c r="G248" s="3" t="s">
        <v>2780</v>
      </c>
      <c r="H248" s="4" t="s">
        <v>3580</v>
      </c>
      <c r="I248" s="4" t="s">
        <v>7473</v>
      </c>
      <c r="J248" s="3" t="s">
        <v>7475</v>
      </c>
      <c r="K248" s="3" t="s">
        <v>29</v>
      </c>
      <c r="L248" s="3" t="s">
        <v>7546</v>
      </c>
      <c r="M248" s="4" t="s">
        <v>5561</v>
      </c>
      <c r="N248" s="4" t="s">
        <v>6914</v>
      </c>
    </row>
    <row r="249" spans="1:14" ht="75" customHeight="1" x14ac:dyDescent="0.25">
      <c r="A249" s="7" t="s">
        <v>6575</v>
      </c>
      <c r="B249" s="3" t="s">
        <v>3586</v>
      </c>
      <c r="C249" s="23" t="s">
        <v>6740</v>
      </c>
      <c r="D249" s="3" t="s">
        <v>6385</v>
      </c>
      <c r="E249" s="4" t="s">
        <v>2946</v>
      </c>
      <c r="F249" s="4" t="s">
        <v>3781</v>
      </c>
      <c r="G249" s="3" t="s">
        <v>2780</v>
      </c>
      <c r="H249" s="4" t="s">
        <v>3580</v>
      </c>
      <c r="I249" s="4" t="s">
        <v>7473</v>
      </c>
      <c r="J249" s="3" t="s">
        <v>7475</v>
      </c>
      <c r="K249" s="3" t="s">
        <v>29</v>
      </c>
      <c r="L249" s="3" t="s">
        <v>7530</v>
      </c>
      <c r="M249" s="4" t="s">
        <v>83</v>
      </c>
      <c r="N249" s="4" t="s">
        <v>6910</v>
      </c>
    </row>
    <row r="250" spans="1:14" ht="75" customHeight="1" x14ac:dyDescent="0.25">
      <c r="A250" s="7" t="s">
        <v>6575</v>
      </c>
      <c r="B250" s="3" t="s">
        <v>3586</v>
      </c>
      <c r="C250" s="23" t="s">
        <v>6740</v>
      </c>
      <c r="D250" s="3" t="s">
        <v>6385</v>
      </c>
      <c r="E250" s="4" t="s">
        <v>2946</v>
      </c>
      <c r="F250" s="4" t="s">
        <v>3781</v>
      </c>
      <c r="G250" s="3" t="s">
        <v>2780</v>
      </c>
      <c r="H250" s="4" t="s">
        <v>3580</v>
      </c>
      <c r="I250" s="4" t="s">
        <v>7473</v>
      </c>
      <c r="J250" s="3" t="s">
        <v>7475</v>
      </c>
      <c r="K250" s="3" t="s">
        <v>29</v>
      </c>
      <c r="L250" s="3" t="s">
        <v>7528</v>
      </c>
      <c r="M250" s="4" t="s">
        <v>34</v>
      </c>
      <c r="N250" s="4" t="s">
        <v>6902</v>
      </c>
    </row>
    <row r="251" spans="1:14" ht="75" customHeight="1" x14ac:dyDescent="0.25">
      <c r="A251" s="7" t="s">
        <v>5905</v>
      </c>
      <c r="B251" s="3" t="s">
        <v>2957</v>
      </c>
      <c r="C251" s="23" t="s">
        <v>6798</v>
      </c>
      <c r="D251" s="3" t="s">
        <v>6420</v>
      </c>
      <c r="E251" s="4" t="s">
        <v>2886</v>
      </c>
      <c r="F251" s="4" t="s">
        <v>3474</v>
      </c>
      <c r="G251" s="3" t="s">
        <v>2760</v>
      </c>
      <c r="H251" s="4" t="s">
        <v>2887</v>
      </c>
      <c r="I251" s="4" t="s">
        <v>2871</v>
      </c>
      <c r="J251" s="3" t="s">
        <v>2863</v>
      </c>
      <c r="K251" s="3" t="s">
        <v>3702</v>
      </c>
      <c r="L251" s="3" t="s">
        <v>2958</v>
      </c>
      <c r="M251" s="4" t="s">
        <v>34</v>
      </c>
      <c r="N251" s="4" t="s">
        <v>449</v>
      </c>
    </row>
    <row r="252" spans="1:14" ht="75" customHeight="1" x14ac:dyDescent="0.25">
      <c r="A252" s="7" t="s">
        <v>5905</v>
      </c>
      <c r="B252" s="3" t="s">
        <v>2957</v>
      </c>
      <c r="C252" s="23" t="s">
        <v>6798</v>
      </c>
      <c r="D252" s="3" t="s">
        <v>6420</v>
      </c>
      <c r="E252" s="4" t="s">
        <v>2886</v>
      </c>
      <c r="F252" s="4" t="s">
        <v>3474</v>
      </c>
      <c r="G252" s="3" t="s">
        <v>2760</v>
      </c>
      <c r="H252" s="4" t="s">
        <v>2887</v>
      </c>
      <c r="I252" s="4" t="s">
        <v>2871</v>
      </c>
      <c r="J252" s="3" t="s">
        <v>2863</v>
      </c>
      <c r="K252" s="3" t="s">
        <v>3702</v>
      </c>
      <c r="L252" s="3" t="s">
        <v>2959</v>
      </c>
      <c r="M252" s="4" t="s">
        <v>5561</v>
      </c>
      <c r="N252" s="4" t="s">
        <v>454</v>
      </c>
    </row>
    <row r="253" spans="1:14" ht="75" customHeight="1" x14ac:dyDescent="0.25">
      <c r="A253" s="7" t="s">
        <v>5905</v>
      </c>
      <c r="B253" s="3" t="s">
        <v>2957</v>
      </c>
      <c r="C253" s="23" t="s">
        <v>6798</v>
      </c>
      <c r="D253" s="3" t="s">
        <v>6420</v>
      </c>
      <c r="E253" s="4" t="s">
        <v>2886</v>
      </c>
      <c r="F253" s="4" t="s">
        <v>3474</v>
      </c>
      <c r="G253" s="3" t="s">
        <v>2760</v>
      </c>
      <c r="H253" s="4" t="s">
        <v>2887</v>
      </c>
      <c r="I253" s="4" t="s">
        <v>2871</v>
      </c>
      <c r="J253" s="3" t="s">
        <v>2863</v>
      </c>
      <c r="K253" s="3" t="s">
        <v>3702</v>
      </c>
      <c r="L253" s="3" t="s">
        <v>5906</v>
      </c>
      <c r="M253" s="4" t="s">
        <v>5561</v>
      </c>
      <c r="N253" s="4" t="s">
        <v>5563</v>
      </c>
    </row>
    <row r="254" spans="1:14" ht="75" customHeight="1" x14ac:dyDescent="0.25">
      <c r="A254" s="7" t="s">
        <v>5945</v>
      </c>
      <c r="B254" s="3" t="s">
        <v>3116</v>
      </c>
      <c r="C254" s="23" t="s">
        <v>6833</v>
      </c>
      <c r="D254" s="3" t="s">
        <v>6444</v>
      </c>
      <c r="E254" s="4" t="s">
        <v>2869</v>
      </c>
      <c r="F254" s="4" t="s">
        <v>3472</v>
      </c>
      <c r="G254" s="3" t="s">
        <v>2793</v>
      </c>
      <c r="H254" s="4" t="s">
        <v>3775</v>
      </c>
      <c r="I254" s="4" t="s">
        <v>2881</v>
      </c>
      <c r="J254" s="3" t="s">
        <v>6589</v>
      </c>
      <c r="K254" s="3" t="s">
        <v>7491</v>
      </c>
      <c r="L254" s="3" t="s">
        <v>4810</v>
      </c>
      <c r="M254" s="4" t="s">
        <v>5561</v>
      </c>
      <c r="N254" s="4" t="s">
        <v>1244</v>
      </c>
    </row>
    <row r="255" spans="1:14" ht="75" customHeight="1" x14ac:dyDescent="0.25">
      <c r="A255" s="7" t="s">
        <v>5945</v>
      </c>
      <c r="B255" s="3" t="s">
        <v>3116</v>
      </c>
      <c r="C255" s="23" t="s">
        <v>6833</v>
      </c>
      <c r="D255" s="3" t="s">
        <v>6444</v>
      </c>
      <c r="E255" s="4" t="s">
        <v>2869</v>
      </c>
      <c r="F255" s="4" t="s">
        <v>3472</v>
      </c>
      <c r="G255" s="3" t="s">
        <v>2793</v>
      </c>
      <c r="H255" s="4" t="s">
        <v>3775</v>
      </c>
      <c r="I255" s="4" t="s">
        <v>2881</v>
      </c>
      <c r="J255" s="3" t="s">
        <v>6589</v>
      </c>
      <c r="K255" s="3" t="s">
        <v>7491</v>
      </c>
      <c r="L255" s="3" t="s">
        <v>3117</v>
      </c>
      <c r="M255" s="4" t="s">
        <v>5561</v>
      </c>
      <c r="N255" s="4" t="s">
        <v>1240</v>
      </c>
    </row>
    <row r="256" spans="1:14" ht="75" customHeight="1" x14ac:dyDescent="0.25">
      <c r="A256" s="7" t="s">
        <v>5945</v>
      </c>
      <c r="B256" s="3" t="s">
        <v>3116</v>
      </c>
      <c r="C256" s="23" t="s">
        <v>6833</v>
      </c>
      <c r="D256" s="3" t="s">
        <v>6444</v>
      </c>
      <c r="E256" s="4" t="s">
        <v>2869</v>
      </c>
      <c r="F256" s="4" t="s">
        <v>3472</v>
      </c>
      <c r="G256" s="3" t="s">
        <v>2793</v>
      </c>
      <c r="H256" s="4" t="s">
        <v>3775</v>
      </c>
      <c r="I256" s="4" t="s">
        <v>2881</v>
      </c>
      <c r="J256" s="3" t="s">
        <v>6589</v>
      </c>
      <c r="K256" s="3" t="s">
        <v>7491</v>
      </c>
      <c r="L256" s="3" t="s">
        <v>3118</v>
      </c>
      <c r="M256" s="4" t="s">
        <v>34</v>
      </c>
      <c r="N256" s="4" t="s">
        <v>1243</v>
      </c>
    </row>
    <row r="257" spans="1:14" ht="75" customHeight="1" x14ac:dyDescent="0.25">
      <c r="A257" s="7" t="s">
        <v>7372</v>
      </c>
      <c r="B257" s="3" t="s">
        <v>3128</v>
      </c>
      <c r="C257" s="23" t="s">
        <v>6815</v>
      </c>
      <c r="D257" s="3" t="s">
        <v>7373</v>
      </c>
      <c r="E257" s="4" t="s">
        <v>2886</v>
      </c>
      <c r="F257" s="4" t="s">
        <v>3477</v>
      </c>
      <c r="G257" s="3" t="s">
        <v>2796</v>
      </c>
      <c r="H257" s="4" t="s">
        <v>3775</v>
      </c>
      <c r="I257" s="4" t="s">
        <v>2881</v>
      </c>
      <c r="J257" s="3" t="s">
        <v>6589</v>
      </c>
      <c r="K257" s="3" t="s">
        <v>7516</v>
      </c>
      <c r="L257" s="3" t="s">
        <v>4289</v>
      </c>
      <c r="M257" s="4" t="s">
        <v>5561</v>
      </c>
      <c r="N257" s="4" t="s">
        <v>4268</v>
      </c>
    </row>
    <row r="258" spans="1:14" ht="75" customHeight="1" x14ac:dyDescent="0.25">
      <c r="A258" s="15" t="s">
        <v>7372</v>
      </c>
      <c r="B258" s="16" t="s">
        <v>3128</v>
      </c>
      <c r="C258" s="24" t="s">
        <v>6815</v>
      </c>
      <c r="D258" s="16" t="s">
        <v>7373</v>
      </c>
      <c r="E258" s="17" t="s">
        <v>2886</v>
      </c>
      <c r="F258" s="17" t="s">
        <v>3477</v>
      </c>
      <c r="G258" s="16" t="s">
        <v>2796</v>
      </c>
      <c r="H258" s="17" t="s">
        <v>3775</v>
      </c>
      <c r="I258" s="17" t="s">
        <v>2881</v>
      </c>
      <c r="J258" s="16" t="s">
        <v>6589</v>
      </c>
      <c r="K258" s="16" t="s">
        <v>7516</v>
      </c>
      <c r="L258" s="16" t="s">
        <v>6956</v>
      </c>
      <c r="M258" s="17" t="s">
        <v>4009</v>
      </c>
      <c r="N258" s="17" t="s">
        <v>6547</v>
      </c>
    </row>
    <row r="259" spans="1:14" ht="75" customHeight="1" x14ac:dyDescent="0.25">
      <c r="A259" s="15" t="s">
        <v>7372</v>
      </c>
      <c r="B259" s="16" t="s">
        <v>3128</v>
      </c>
      <c r="C259" s="24" t="s">
        <v>6815</v>
      </c>
      <c r="D259" s="16" t="s">
        <v>7373</v>
      </c>
      <c r="E259" s="17" t="s">
        <v>2886</v>
      </c>
      <c r="F259" s="17" t="s">
        <v>3476</v>
      </c>
      <c r="G259" s="16" t="s">
        <v>2796</v>
      </c>
      <c r="H259" s="17" t="s">
        <v>3775</v>
      </c>
      <c r="I259" s="17" t="s">
        <v>2881</v>
      </c>
      <c r="J259" s="16" t="s">
        <v>6589</v>
      </c>
      <c r="K259" s="16" t="s">
        <v>7516</v>
      </c>
      <c r="L259" s="16" t="s">
        <v>3126</v>
      </c>
      <c r="M259" s="17" t="s">
        <v>34</v>
      </c>
      <c r="N259" s="17" t="s">
        <v>1232</v>
      </c>
    </row>
    <row r="260" spans="1:14" ht="75" customHeight="1" x14ac:dyDescent="0.25">
      <c r="A260" s="7" t="s">
        <v>5942</v>
      </c>
      <c r="B260" s="3" t="s">
        <v>3119</v>
      </c>
      <c r="C260" s="23" t="s">
        <v>6832</v>
      </c>
      <c r="D260" s="3" t="s">
        <v>6443</v>
      </c>
      <c r="E260" s="4" t="s">
        <v>2869</v>
      </c>
      <c r="F260" s="4" t="s">
        <v>3472</v>
      </c>
      <c r="G260" s="3" t="s">
        <v>2794</v>
      </c>
      <c r="H260" s="4" t="s">
        <v>3775</v>
      </c>
      <c r="I260" s="4" t="s">
        <v>2881</v>
      </c>
      <c r="J260" s="3" t="s">
        <v>6589</v>
      </c>
      <c r="K260" s="3" t="s">
        <v>7731</v>
      </c>
      <c r="L260" s="3" t="s">
        <v>3121</v>
      </c>
      <c r="M260" s="4" t="s">
        <v>34</v>
      </c>
      <c r="N260" s="4" t="s">
        <v>1205</v>
      </c>
    </row>
    <row r="261" spans="1:14" ht="75" customHeight="1" x14ac:dyDescent="0.25">
      <c r="A261" s="7" t="s">
        <v>5942</v>
      </c>
      <c r="B261" s="3" t="s">
        <v>3119</v>
      </c>
      <c r="C261" s="23" t="s">
        <v>6832</v>
      </c>
      <c r="D261" s="3" t="s">
        <v>6443</v>
      </c>
      <c r="E261" s="4" t="s">
        <v>2869</v>
      </c>
      <c r="F261" s="4" t="s">
        <v>3472</v>
      </c>
      <c r="G261" s="3" t="s">
        <v>2794</v>
      </c>
      <c r="H261" s="4" t="s">
        <v>3775</v>
      </c>
      <c r="I261" s="4" t="s">
        <v>2881</v>
      </c>
      <c r="J261" s="3" t="s">
        <v>6589</v>
      </c>
      <c r="K261" s="3" t="s">
        <v>7731</v>
      </c>
      <c r="L261" s="3" t="s">
        <v>3120</v>
      </c>
      <c r="M261" s="4" t="s">
        <v>83</v>
      </c>
      <c r="N261" s="4" t="s">
        <v>1202</v>
      </c>
    </row>
    <row r="262" spans="1:14" ht="75" customHeight="1" x14ac:dyDescent="0.25">
      <c r="A262" s="7" t="s">
        <v>6937</v>
      </c>
      <c r="B262" s="3" t="s">
        <v>6938</v>
      </c>
      <c r="C262" s="23" t="s">
        <v>6681</v>
      </c>
      <c r="D262" s="3" t="s">
        <v>6310</v>
      </c>
      <c r="E262" s="4" t="s">
        <v>2891</v>
      </c>
      <c r="F262" s="4" t="s">
        <v>3477</v>
      </c>
      <c r="G262" s="3" t="s">
        <v>6939</v>
      </c>
      <c r="H262" s="4" t="s">
        <v>3775</v>
      </c>
      <c r="I262" s="4" t="s">
        <v>2881</v>
      </c>
      <c r="J262" s="3" t="s">
        <v>6589</v>
      </c>
      <c r="K262" s="3" t="s">
        <v>29</v>
      </c>
      <c r="L262" s="3" t="s">
        <v>3123</v>
      </c>
      <c r="M262" s="4" t="s">
        <v>34</v>
      </c>
      <c r="N262" s="4" t="s">
        <v>1221</v>
      </c>
    </row>
    <row r="263" spans="1:14" ht="75" customHeight="1" x14ac:dyDescent="0.25">
      <c r="A263" s="7" t="s">
        <v>6055</v>
      </c>
      <c r="B263" s="3" t="s">
        <v>4753</v>
      </c>
      <c r="C263" s="23" t="s">
        <v>6833</v>
      </c>
      <c r="D263" s="3" t="s">
        <v>6321</v>
      </c>
      <c r="E263" s="4" t="s">
        <v>2886</v>
      </c>
      <c r="F263" s="4" t="s">
        <v>3472</v>
      </c>
      <c r="G263" s="3" t="s">
        <v>4674</v>
      </c>
      <c r="H263" s="4" t="s">
        <v>3775</v>
      </c>
      <c r="I263" s="4" t="s">
        <v>2881</v>
      </c>
      <c r="J263" s="3" t="s">
        <v>6589</v>
      </c>
      <c r="K263" s="3" t="s">
        <v>7491</v>
      </c>
      <c r="L263" s="3" t="s">
        <v>4810</v>
      </c>
      <c r="M263" s="4" t="s">
        <v>5561</v>
      </c>
      <c r="N263" s="4" t="s">
        <v>1244</v>
      </c>
    </row>
    <row r="264" spans="1:14" ht="75" customHeight="1" x14ac:dyDescent="0.25">
      <c r="A264" s="7" t="s">
        <v>5943</v>
      </c>
      <c r="B264" s="3" t="s">
        <v>3122</v>
      </c>
      <c r="C264" s="23" t="s">
        <v>6681</v>
      </c>
      <c r="D264" s="3" t="s">
        <v>6341</v>
      </c>
      <c r="E264" s="4" t="s">
        <v>2886</v>
      </c>
      <c r="F264" s="4" t="s">
        <v>3477</v>
      </c>
      <c r="G264" s="3" t="s">
        <v>2795</v>
      </c>
      <c r="H264" s="4" t="s">
        <v>3775</v>
      </c>
      <c r="I264" s="4" t="s">
        <v>2881</v>
      </c>
      <c r="J264" s="3" t="s">
        <v>6589</v>
      </c>
      <c r="K264" s="3" t="s">
        <v>29</v>
      </c>
      <c r="L264" s="3" t="s">
        <v>5688</v>
      </c>
      <c r="M264" s="4" t="s">
        <v>4009</v>
      </c>
      <c r="N264" s="4" t="s">
        <v>4856</v>
      </c>
    </row>
    <row r="265" spans="1:14" ht="75" customHeight="1" x14ac:dyDescent="0.25">
      <c r="A265" s="7" t="s">
        <v>5943</v>
      </c>
      <c r="B265" s="3" t="s">
        <v>3122</v>
      </c>
      <c r="C265" s="23" t="s">
        <v>6681</v>
      </c>
      <c r="D265" s="3" t="s">
        <v>6341</v>
      </c>
      <c r="E265" s="4" t="s">
        <v>2886</v>
      </c>
      <c r="F265" s="4" t="s">
        <v>3477</v>
      </c>
      <c r="G265" s="3" t="s">
        <v>2795</v>
      </c>
      <c r="H265" s="4" t="s">
        <v>3775</v>
      </c>
      <c r="I265" s="4" t="s">
        <v>2881</v>
      </c>
      <c r="J265" s="3" t="s">
        <v>6589</v>
      </c>
      <c r="K265" s="3" t="s">
        <v>29</v>
      </c>
      <c r="L265" s="3" t="s">
        <v>5944</v>
      </c>
      <c r="M265" s="4" t="s">
        <v>4009</v>
      </c>
      <c r="N265" s="4" t="s">
        <v>5539</v>
      </c>
    </row>
    <row r="266" spans="1:14" ht="75" customHeight="1" x14ac:dyDescent="0.25">
      <c r="A266" s="7" t="s">
        <v>5943</v>
      </c>
      <c r="B266" s="3" t="s">
        <v>3122</v>
      </c>
      <c r="C266" s="23" t="s">
        <v>6681</v>
      </c>
      <c r="D266" s="3" t="s">
        <v>6341</v>
      </c>
      <c r="E266" s="4" t="s">
        <v>2886</v>
      </c>
      <c r="F266" s="4" t="s">
        <v>3477</v>
      </c>
      <c r="G266" s="3" t="s">
        <v>2795</v>
      </c>
      <c r="H266" s="4" t="s">
        <v>3775</v>
      </c>
      <c r="I266" s="4" t="s">
        <v>2881</v>
      </c>
      <c r="J266" s="3" t="s">
        <v>6589</v>
      </c>
      <c r="K266" s="3" t="s">
        <v>29</v>
      </c>
      <c r="L266" s="3" t="s">
        <v>5628</v>
      </c>
      <c r="M266" s="4" t="s">
        <v>5561</v>
      </c>
      <c r="N266" s="4" t="s">
        <v>5523</v>
      </c>
    </row>
    <row r="267" spans="1:14" ht="75" customHeight="1" x14ac:dyDescent="0.25">
      <c r="A267" s="7" t="s">
        <v>5943</v>
      </c>
      <c r="B267" s="3" t="s">
        <v>3122</v>
      </c>
      <c r="C267" s="23" t="s">
        <v>6681</v>
      </c>
      <c r="D267" s="3" t="s">
        <v>6341</v>
      </c>
      <c r="E267" s="4" t="s">
        <v>2886</v>
      </c>
      <c r="F267" s="4" t="s">
        <v>3477</v>
      </c>
      <c r="G267" s="3" t="s">
        <v>2795</v>
      </c>
      <c r="H267" s="4" t="s">
        <v>3775</v>
      </c>
      <c r="I267" s="4" t="s">
        <v>2881</v>
      </c>
      <c r="J267" s="3" t="s">
        <v>6589</v>
      </c>
      <c r="K267" s="3" t="s">
        <v>29</v>
      </c>
      <c r="L267" s="3" t="s">
        <v>3123</v>
      </c>
      <c r="M267" s="4" t="s">
        <v>34</v>
      </c>
      <c r="N267" s="4" t="s">
        <v>1221</v>
      </c>
    </row>
    <row r="268" spans="1:14" ht="75" customHeight="1" x14ac:dyDescent="0.25">
      <c r="A268" s="7" t="s">
        <v>5943</v>
      </c>
      <c r="B268" s="3" t="s">
        <v>3122</v>
      </c>
      <c r="C268" s="23" t="s">
        <v>6681</v>
      </c>
      <c r="D268" s="3" t="s">
        <v>6341</v>
      </c>
      <c r="E268" s="4" t="s">
        <v>2886</v>
      </c>
      <c r="F268" s="4" t="s">
        <v>3477</v>
      </c>
      <c r="G268" s="3" t="s">
        <v>2795</v>
      </c>
      <c r="H268" s="4" t="s">
        <v>3775</v>
      </c>
      <c r="I268" s="4" t="s">
        <v>2881</v>
      </c>
      <c r="J268" s="3" t="s">
        <v>6589</v>
      </c>
      <c r="K268" s="3" t="s">
        <v>29</v>
      </c>
      <c r="L268" s="3" t="s">
        <v>3127</v>
      </c>
      <c r="M268" s="4" t="s">
        <v>34</v>
      </c>
      <c r="N268" s="4" t="s">
        <v>1228</v>
      </c>
    </row>
    <row r="269" spans="1:14" ht="75" customHeight="1" x14ac:dyDescent="0.25">
      <c r="A269" s="7" t="s">
        <v>5943</v>
      </c>
      <c r="B269" s="3" t="s">
        <v>3122</v>
      </c>
      <c r="C269" s="23" t="s">
        <v>6681</v>
      </c>
      <c r="D269" s="3" t="s">
        <v>6341</v>
      </c>
      <c r="E269" s="4" t="s">
        <v>2886</v>
      </c>
      <c r="F269" s="4" t="s">
        <v>3477</v>
      </c>
      <c r="G269" s="3" t="s">
        <v>2795</v>
      </c>
      <c r="H269" s="4" t="s">
        <v>3775</v>
      </c>
      <c r="I269" s="4" t="s">
        <v>2881</v>
      </c>
      <c r="J269" s="3" t="s">
        <v>6589</v>
      </c>
      <c r="K269" s="3" t="s">
        <v>29</v>
      </c>
      <c r="L269" s="3" t="s">
        <v>3125</v>
      </c>
      <c r="M269" s="4" t="s">
        <v>34</v>
      </c>
      <c r="N269" s="4" t="s">
        <v>1213</v>
      </c>
    </row>
    <row r="270" spans="1:14" ht="75" customHeight="1" x14ac:dyDescent="0.25">
      <c r="A270" s="7" t="s">
        <v>5943</v>
      </c>
      <c r="B270" s="3" t="s">
        <v>3122</v>
      </c>
      <c r="C270" s="23" t="s">
        <v>6681</v>
      </c>
      <c r="D270" s="3" t="s">
        <v>6341</v>
      </c>
      <c r="E270" s="4" t="s">
        <v>2886</v>
      </c>
      <c r="F270" s="4" t="s">
        <v>3477</v>
      </c>
      <c r="G270" s="3" t="s">
        <v>2795</v>
      </c>
      <c r="H270" s="4" t="s">
        <v>3775</v>
      </c>
      <c r="I270" s="4" t="s">
        <v>2881</v>
      </c>
      <c r="J270" s="3" t="s">
        <v>6589</v>
      </c>
      <c r="K270" s="3" t="s">
        <v>29</v>
      </c>
      <c r="L270" s="3" t="s">
        <v>3124</v>
      </c>
      <c r="M270" s="4" t="s">
        <v>34</v>
      </c>
      <c r="N270" s="4" t="s">
        <v>1217</v>
      </c>
    </row>
    <row r="271" spans="1:14" ht="75" customHeight="1" x14ac:dyDescent="0.25">
      <c r="A271" s="7" t="s">
        <v>6042</v>
      </c>
      <c r="B271" s="3" t="s">
        <v>4297</v>
      </c>
      <c r="C271" s="23" t="s">
        <v>6851</v>
      </c>
      <c r="D271" s="3" t="s">
        <v>6452</v>
      </c>
      <c r="E271" s="4" t="s">
        <v>2886</v>
      </c>
      <c r="F271" s="4" t="s">
        <v>3781</v>
      </c>
      <c r="G271" s="3" t="s">
        <v>6256</v>
      </c>
      <c r="H271" s="4" t="s">
        <v>3775</v>
      </c>
      <c r="I271" s="4" t="s">
        <v>2881</v>
      </c>
      <c r="J271" s="3" t="s">
        <v>6589</v>
      </c>
      <c r="K271" s="3" t="s">
        <v>6590</v>
      </c>
      <c r="L271" s="3" t="s">
        <v>4196</v>
      </c>
      <c r="M271" s="4" t="s">
        <v>34</v>
      </c>
      <c r="N271" s="4" t="s">
        <v>4160</v>
      </c>
    </row>
    <row r="272" spans="1:14" ht="75" customHeight="1" x14ac:dyDescent="0.25">
      <c r="A272" s="7" t="s">
        <v>5946</v>
      </c>
      <c r="B272" s="3" t="s">
        <v>3134</v>
      </c>
      <c r="C272" s="23" t="s">
        <v>6741</v>
      </c>
      <c r="D272" s="3" t="s">
        <v>6386</v>
      </c>
      <c r="E272" s="4" t="s">
        <v>2886</v>
      </c>
      <c r="F272" s="4" t="s">
        <v>3474</v>
      </c>
      <c r="G272" s="3" t="s">
        <v>2798</v>
      </c>
      <c r="H272" s="4" t="s">
        <v>2887</v>
      </c>
      <c r="I272" s="4" t="s">
        <v>2871</v>
      </c>
      <c r="J272" s="3" t="s">
        <v>2866</v>
      </c>
      <c r="K272" s="3" t="s">
        <v>3694</v>
      </c>
      <c r="L272" s="3" t="s">
        <v>3139</v>
      </c>
      <c r="M272" s="4" t="s">
        <v>5561</v>
      </c>
      <c r="N272" s="4" t="s">
        <v>1267</v>
      </c>
    </row>
    <row r="273" spans="1:14" ht="75" customHeight="1" x14ac:dyDescent="0.25">
      <c r="A273" s="7" t="s">
        <v>5946</v>
      </c>
      <c r="B273" s="3" t="s">
        <v>3134</v>
      </c>
      <c r="C273" s="23" t="s">
        <v>6741</v>
      </c>
      <c r="D273" s="3" t="s">
        <v>6386</v>
      </c>
      <c r="E273" s="4" t="s">
        <v>2886</v>
      </c>
      <c r="F273" s="4" t="s">
        <v>3474</v>
      </c>
      <c r="G273" s="3" t="s">
        <v>2798</v>
      </c>
      <c r="H273" s="4" t="s">
        <v>2887</v>
      </c>
      <c r="I273" s="4" t="s">
        <v>2871</v>
      </c>
      <c r="J273" s="3" t="s">
        <v>2866</v>
      </c>
      <c r="K273" s="3" t="s">
        <v>3694</v>
      </c>
      <c r="L273" s="3" t="s">
        <v>3135</v>
      </c>
      <c r="M273" s="4" t="s">
        <v>34</v>
      </c>
      <c r="N273" s="4" t="s">
        <v>1271</v>
      </c>
    </row>
    <row r="274" spans="1:14" ht="75" customHeight="1" x14ac:dyDescent="0.25">
      <c r="A274" s="7" t="s">
        <v>5946</v>
      </c>
      <c r="B274" s="3" t="s">
        <v>3134</v>
      </c>
      <c r="C274" s="23" t="s">
        <v>6741</v>
      </c>
      <c r="D274" s="3" t="s">
        <v>6386</v>
      </c>
      <c r="E274" s="4" t="s">
        <v>2886</v>
      </c>
      <c r="F274" s="4" t="s">
        <v>3474</v>
      </c>
      <c r="G274" s="3" t="s">
        <v>2798</v>
      </c>
      <c r="H274" s="4" t="s">
        <v>2887</v>
      </c>
      <c r="I274" s="4" t="s">
        <v>2871</v>
      </c>
      <c r="J274" s="3" t="s">
        <v>2866</v>
      </c>
      <c r="K274" s="3" t="s">
        <v>3694</v>
      </c>
      <c r="L274" s="3" t="s">
        <v>3136</v>
      </c>
      <c r="M274" s="4" t="s">
        <v>34</v>
      </c>
      <c r="N274" s="4" t="s">
        <v>1254</v>
      </c>
    </row>
    <row r="275" spans="1:14" ht="75" customHeight="1" x14ac:dyDescent="0.25">
      <c r="A275" s="7" t="s">
        <v>5946</v>
      </c>
      <c r="B275" s="3" t="s">
        <v>4942</v>
      </c>
      <c r="C275" s="23" t="s">
        <v>6741</v>
      </c>
      <c r="D275" s="3" t="s">
        <v>6445</v>
      </c>
      <c r="E275" s="4" t="s">
        <v>2886</v>
      </c>
      <c r="F275" s="4" t="s">
        <v>3474</v>
      </c>
      <c r="G275" s="3" t="s">
        <v>2798</v>
      </c>
      <c r="H275" s="4" t="s">
        <v>2887</v>
      </c>
      <c r="I275" s="4" t="s">
        <v>2871</v>
      </c>
      <c r="J275" s="3" t="s">
        <v>2866</v>
      </c>
      <c r="K275" s="3" t="s">
        <v>3694</v>
      </c>
      <c r="L275" s="3" t="s">
        <v>3138</v>
      </c>
      <c r="M275" s="4" t="s">
        <v>122</v>
      </c>
      <c r="N275" s="4" t="s">
        <v>1263</v>
      </c>
    </row>
    <row r="276" spans="1:14" ht="75" customHeight="1" x14ac:dyDescent="0.25">
      <c r="A276" s="7" t="s">
        <v>5946</v>
      </c>
      <c r="B276" s="3" t="s">
        <v>3134</v>
      </c>
      <c r="C276" s="23" t="s">
        <v>6741</v>
      </c>
      <c r="D276" s="3" t="s">
        <v>6386</v>
      </c>
      <c r="E276" s="4" t="s">
        <v>2886</v>
      </c>
      <c r="F276" s="4" t="s">
        <v>3474</v>
      </c>
      <c r="G276" s="3" t="s">
        <v>2798</v>
      </c>
      <c r="H276" s="4" t="s">
        <v>2887</v>
      </c>
      <c r="I276" s="4" t="s">
        <v>2871</v>
      </c>
      <c r="J276" s="3" t="s">
        <v>2866</v>
      </c>
      <c r="K276" s="3" t="s">
        <v>3694</v>
      </c>
      <c r="L276" s="3" t="s">
        <v>3138</v>
      </c>
      <c r="M276" s="4" t="s">
        <v>122</v>
      </c>
      <c r="N276" s="4" t="s">
        <v>1263</v>
      </c>
    </row>
    <row r="277" spans="1:14" ht="75" customHeight="1" x14ac:dyDescent="0.25">
      <c r="A277" s="7" t="s">
        <v>5946</v>
      </c>
      <c r="B277" s="3" t="s">
        <v>3134</v>
      </c>
      <c r="C277" s="23" t="s">
        <v>6741</v>
      </c>
      <c r="D277" s="3" t="s">
        <v>6386</v>
      </c>
      <c r="E277" s="4" t="s">
        <v>2886</v>
      </c>
      <c r="F277" s="4" t="s">
        <v>3474</v>
      </c>
      <c r="G277" s="3" t="s">
        <v>2798</v>
      </c>
      <c r="H277" s="4" t="s">
        <v>2887</v>
      </c>
      <c r="I277" s="4" t="s">
        <v>2871</v>
      </c>
      <c r="J277" s="3" t="s">
        <v>2866</v>
      </c>
      <c r="K277" s="3" t="s">
        <v>3694</v>
      </c>
      <c r="L277" s="3" t="s">
        <v>3137</v>
      </c>
      <c r="M277" s="4" t="s">
        <v>34</v>
      </c>
      <c r="N277" s="4" t="s">
        <v>1258</v>
      </c>
    </row>
    <row r="278" spans="1:14" ht="75" customHeight="1" x14ac:dyDescent="0.25">
      <c r="A278" s="7" t="s">
        <v>5946</v>
      </c>
      <c r="B278" s="3" t="s">
        <v>3134</v>
      </c>
      <c r="C278" s="23" t="s">
        <v>6741</v>
      </c>
      <c r="D278" s="3" t="s">
        <v>6386</v>
      </c>
      <c r="E278" s="4" t="s">
        <v>2886</v>
      </c>
      <c r="F278" s="4" t="s">
        <v>3472</v>
      </c>
      <c r="G278" s="3" t="s">
        <v>2798</v>
      </c>
      <c r="H278" s="4" t="s">
        <v>2887</v>
      </c>
      <c r="I278" s="4" t="s">
        <v>2871</v>
      </c>
      <c r="J278" s="3" t="s">
        <v>2866</v>
      </c>
      <c r="K278" s="3" t="s">
        <v>3694</v>
      </c>
      <c r="L278" s="3" t="s">
        <v>5421</v>
      </c>
      <c r="M278" s="4" t="s">
        <v>5561</v>
      </c>
      <c r="N278" s="4" t="s">
        <v>4928</v>
      </c>
    </row>
    <row r="279" spans="1:14" ht="75" customHeight="1" x14ac:dyDescent="0.25">
      <c r="A279" s="7" t="s">
        <v>6572</v>
      </c>
      <c r="B279" s="3" t="s">
        <v>3465</v>
      </c>
      <c r="C279" s="23" t="s">
        <v>6734</v>
      </c>
      <c r="D279" s="3" t="s">
        <v>6929</v>
      </c>
      <c r="E279" s="4" t="s">
        <v>2886</v>
      </c>
      <c r="F279" s="4" t="s">
        <v>3472</v>
      </c>
      <c r="G279" s="3" t="s">
        <v>3736</v>
      </c>
      <c r="H279" s="4" t="s">
        <v>2875</v>
      </c>
      <c r="I279" s="4" t="s">
        <v>5336</v>
      </c>
      <c r="J279" s="3" t="s">
        <v>2862</v>
      </c>
      <c r="K279" s="3" t="s">
        <v>4802</v>
      </c>
      <c r="L279" s="3" t="s">
        <v>5609</v>
      </c>
      <c r="M279" s="4" t="s">
        <v>34</v>
      </c>
      <c r="N279" s="4" t="s">
        <v>1885</v>
      </c>
    </row>
    <row r="280" spans="1:14" ht="75" customHeight="1" x14ac:dyDescent="0.25">
      <c r="A280" s="7" t="s">
        <v>6572</v>
      </c>
      <c r="B280" s="3" t="s">
        <v>3465</v>
      </c>
      <c r="C280" s="23" t="s">
        <v>6734</v>
      </c>
      <c r="D280" s="3" t="s">
        <v>6929</v>
      </c>
      <c r="E280" s="4" t="s">
        <v>2886</v>
      </c>
      <c r="F280" s="4" t="s">
        <v>3472</v>
      </c>
      <c r="G280" s="3" t="s">
        <v>3736</v>
      </c>
      <c r="H280" s="4" t="s">
        <v>2875</v>
      </c>
      <c r="I280" s="4" t="s">
        <v>5336</v>
      </c>
      <c r="J280" s="3" t="s">
        <v>2862</v>
      </c>
      <c r="K280" s="3" t="s">
        <v>4802</v>
      </c>
      <c r="L280" s="3" t="s">
        <v>2901</v>
      </c>
      <c r="M280" s="4" t="s">
        <v>34</v>
      </c>
      <c r="N280" s="4" t="s">
        <v>169</v>
      </c>
    </row>
    <row r="281" spans="1:14" ht="75" customHeight="1" x14ac:dyDescent="0.25">
      <c r="A281" s="7" t="s">
        <v>6572</v>
      </c>
      <c r="B281" s="3" t="s">
        <v>3465</v>
      </c>
      <c r="C281" s="23" t="s">
        <v>6734</v>
      </c>
      <c r="D281" s="3" t="s">
        <v>6929</v>
      </c>
      <c r="E281" s="4" t="s">
        <v>2886</v>
      </c>
      <c r="F281" s="4" t="s">
        <v>3472</v>
      </c>
      <c r="G281" s="3" t="s">
        <v>3736</v>
      </c>
      <c r="H281" s="4" t="s">
        <v>2875</v>
      </c>
      <c r="I281" s="4" t="s">
        <v>5336</v>
      </c>
      <c r="J281" s="3" t="s">
        <v>2862</v>
      </c>
      <c r="K281" s="3" t="s">
        <v>4802</v>
      </c>
      <c r="L281" s="3" t="s">
        <v>170</v>
      </c>
      <c r="M281" s="4" t="s">
        <v>83</v>
      </c>
      <c r="N281" s="4" t="s">
        <v>174</v>
      </c>
    </row>
    <row r="282" spans="1:14" ht="75" customHeight="1" x14ac:dyDescent="0.25">
      <c r="A282" s="7" t="s">
        <v>6572</v>
      </c>
      <c r="B282" s="3" t="s">
        <v>3465</v>
      </c>
      <c r="C282" s="23" t="s">
        <v>6734</v>
      </c>
      <c r="D282" s="3" t="s">
        <v>6929</v>
      </c>
      <c r="E282" s="4" t="s">
        <v>2886</v>
      </c>
      <c r="F282" s="4" t="s">
        <v>3472</v>
      </c>
      <c r="G282" s="3" t="s">
        <v>3736</v>
      </c>
      <c r="H282" s="4" t="s">
        <v>2875</v>
      </c>
      <c r="I282" s="4" t="s">
        <v>5336</v>
      </c>
      <c r="J282" s="3" t="s">
        <v>2862</v>
      </c>
      <c r="K282" s="3" t="s">
        <v>4802</v>
      </c>
      <c r="L282" s="3" t="s">
        <v>3466</v>
      </c>
      <c r="M282" s="4" t="s">
        <v>5561</v>
      </c>
      <c r="N282" s="4" t="s">
        <v>2716</v>
      </c>
    </row>
    <row r="283" spans="1:14" ht="75" customHeight="1" x14ac:dyDescent="0.25">
      <c r="A283" s="7" t="s">
        <v>6572</v>
      </c>
      <c r="B283" s="3" t="s">
        <v>3465</v>
      </c>
      <c r="C283" s="23" t="s">
        <v>6734</v>
      </c>
      <c r="D283" s="3" t="s">
        <v>6929</v>
      </c>
      <c r="E283" s="4" t="s">
        <v>2886</v>
      </c>
      <c r="F283" s="4" t="s">
        <v>3472</v>
      </c>
      <c r="G283" s="3" t="s">
        <v>3736</v>
      </c>
      <c r="H283" s="4" t="s">
        <v>2875</v>
      </c>
      <c r="I283" s="4" t="s">
        <v>5336</v>
      </c>
      <c r="J283" s="3" t="s">
        <v>2862</v>
      </c>
      <c r="K283" s="3" t="s">
        <v>4802</v>
      </c>
      <c r="L283" s="3" t="s">
        <v>7806</v>
      </c>
      <c r="M283" s="4" t="s">
        <v>83</v>
      </c>
      <c r="N283" s="4" t="s">
        <v>7013</v>
      </c>
    </row>
    <row r="284" spans="1:14" ht="75" customHeight="1" x14ac:dyDescent="0.25">
      <c r="A284" s="7" t="s">
        <v>6572</v>
      </c>
      <c r="B284" s="3" t="s">
        <v>3465</v>
      </c>
      <c r="C284" s="23" t="s">
        <v>6734</v>
      </c>
      <c r="D284" s="3" t="s">
        <v>6929</v>
      </c>
      <c r="E284" s="4" t="s">
        <v>2886</v>
      </c>
      <c r="F284" s="4" t="s">
        <v>3472</v>
      </c>
      <c r="G284" s="3" t="s">
        <v>3736</v>
      </c>
      <c r="H284" s="4" t="s">
        <v>2875</v>
      </c>
      <c r="I284" s="4" t="s">
        <v>5336</v>
      </c>
      <c r="J284" s="3" t="s">
        <v>2862</v>
      </c>
      <c r="K284" s="3" t="s">
        <v>4802</v>
      </c>
      <c r="L284" s="3" t="s">
        <v>4257</v>
      </c>
      <c r="M284" s="4" t="s">
        <v>34</v>
      </c>
      <c r="N284" s="4" t="s">
        <v>4111</v>
      </c>
    </row>
    <row r="285" spans="1:14" ht="75" customHeight="1" x14ac:dyDescent="0.25">
      <c r="A285" s="7" t="s">
        <v>5933</v>
      </c>
      <c r="B285" s="3" t="s">
        <v>6252</v>
      </c>
      <c r="C285" s="23" t="s">
        <v>6824</v>
      </c>
      <c r="D285" s="3" t="s">
        <v>6438</v>
      </c>
      <c r="E285" s="4" t="s">
        <v>2886</v>
      </c>
      <c r="F285" s="4" t="s">
        <v>3476</v>
      </c>
      <c r="G285" s="3" t="s">
        <v>2781</v>
      </c>
      <c r="H285" s="4" t="s">
        <v>2875</v>
      </c>
      <c r="I285" s="4" t="s">
        <v>5336</v>
      </c>
      <c r="J285" s="3" t="s">
        <v>2861</v>
      </c>
      <c r="K285" s="3" t="s">
        <v>3706</v>
      </c>
      <c r="L285" s="3" t="s">
        <v>3080</v>
      </c>
      <c r="M285" s="4" t="s">
        <v>5561</v>
      </c>
      <c r="N285" s="4" t="s">
        <v>1052</v>
      </c>
    </row>
    <row r="286" spans="1:14" ht="75" customHeight="1" x14ac:dyDescent="0.25">
      <c r="A286" s="7" t="s">
        <v>5933</v>
      </c>
      <c r="B286" s="3" t="s">
        <v>6252</v>
      </c>
      <c r="C286" s="23" t="s">
        <v>6824</v>
      </c>
      <c r="D286" s="3" t="s">
        <v>6438</v>
      </c>
      <c r="E286" s="4" t="s">
        <v>2886</v>
      </c>
      <c r="F286" s="4" t="s">
        <v>3476</v>
      </c>
      <c r="G286" s="3" t="s">
        <v>2781</v>
      </c>
      <c r="H286" s="4" t="s">
        <v>2875</v>
      </c>
      <c r="I286" s="4" t="s">
        <v>5336</v>
      </c>
      <c r="J286" s="3" t="s">
        <v>2861</v>
      </c>
      <c r="K286" s="3" t="s">
        <v>3706</v>
      </c>
      <c r="L286" s="3" t="s">
        <v>3081</v>
      </c>
      <c r="M286" s="4" t="s">
        <v>34</v>
      </c>
      <c r="N286" s="4" t="s">
        <v>1048</v>
      </c>
    </row>
    <row r="287" spans="1:14" ht="75" customHeight="1" x14ac:dyDescent="0.25">
      <c r="A287" s="7" t="s">
        <v>5933</v>
      </c>
      <c r="B287" s="3" t="s">
        <v>6252</v>
      </c>
      <c r="C287" s="23" t="s">
        <v>6824</v>
      </c>
      <c r="D287" s="3" t="s">
        <v>6438</v>
      </c>
      <c r="E287" s="4" t="s">
        <v>2886</v>
      </c>
      <c r="F287" s="4" t="s">
        <v>3476</v>
      </c>
      <c r="G287" s="3" t="s">
        <v>2781</v>
      </c>
      <c r="H287" s="4" t="s">
        <v>2875</v>
      </c>
      <c r="I287" s="4" t="s">
        <v>5336</v>
      </c>
      <c r="J287" s="3" t="s">
        <v>2861</v>
      </c>
      <c r="K287" s="3" t="s">
        <v>3706</v>
      </c>
      <c r="L287" s="3" t="s">
        <v>1019</v>
      </c>
      <c r="M287" s="4" t="s">
        <v>5561</v>
      </c>
      <c r="N287" s="4" t="s">
        <v>1022</v>
      </c>
    </row>
    <row r="288" spans="1:14" ht="75" customHeight="1" x14ac:dyDescent="0.25">
      <c r="A288" s="7" t="s">
        <v>5933</v>
      </c>
      <c r="B288" s="3" t="s">
        <v>6252</v>
      </c>
      <c r="C288" s="23" t="s">
        <v>6824</v>
      </c>
      <c r="D288" s="3" t="s">
        <v>6438</v>
      </c>
      <c r="E288" s="4" t="s">
        <v>2886</v>
      </c>
      <c r="F288" s="4" t="s">
        <v>3476</v>
      </c>
      <c r="G288" s="3" t="s">
        <v>2781</v>
      </c>
      <c r="H288" s="4" t="s">
        <v>2875</v>
      </c>
      <c r="I288" s="4" t="s">
        <v>5336</v>
      </c>
      <c r="J288" s="3" t="s">
        <v>2861</v>
      </c>
      <c r="K288" s="3" t="s">
        <v>3706</v>
      </c>
      <c r="L288" s="3" t="s">
        <v>3074</v>
      </c>
      <c r="M288" s="4" t="s">
        <v>122</v>
      </c>
      <c r="N288" s="4" t="s">
        <v>1018</v>
      </c>
    </row>
    <row r="289" spans="1:14" ht="75" customHeight="1" x14ac:dyDescent="0.25">
      <c r="A289" s="7" t="s">
        <v>5933</v>
      </c>
      <c r="B289" s="3" t="s">
        <v>6252</v>
      </c>
      <c r="C289" s="23" t="s">
        <v>6824</v>
      </c>
      <c r="D289" s="3" t="s">
        <v>6438</v>
      </c>
      <c r="E289" s="4" t="s">
        <v>2886</v>
      </c>
      <c r="F289" s="4" t="s">
        <v>3476</v>
      </c>
      <c r="G289" s="3" t="s">
        <v>2781</v>
      </c>
      <c r="H289" s="4" t="s">
        <v>2875</v>
      </c>
      <c r="I289" s="4" t="s">
        <v>5336</v>
      </c>
      <c r="J289" s="3" t="s">
        <v>2861</v>
      </c>
      <c r="K289" s="3" t="s">
        <v>3706</v>
      </c>
      <c r="L289" s="3" t="s">
        <v>7529</v>
      </c>
      <c r="M289" s="4" t="s">
        <v>5561</v>
      </c>
      <c r="N289" s="4" t="s">
        <v>6907</v>
      </c>
    </row>
    <row r="290" spans="1:14" ht="75" customHeight="1" x14ac:dyDescent="0.25">
      <c r="A290" s="7" t="s">
        <v>5933</v>
      </c>
      <c r="B290" s="3" t="s">
        <v>6252</v>
      </c>
      <c r="C290" s="23" t="s">
        <v>6824</v>
      </c>
      <c r="D290" s="3" t="s">
        <v>6438</v>
      </c>
      <c r="E290" s="4" t="s">
        <v>2886</v>
      </c>
      <c r="F290" s="4" t="s">
        <v>3472</v>
      </c>
      <c r="G290" s="3" t="s">
        <v>2781</v>
      </c>
      <c r="H290" s="4" t="s">
        <v>2875</v>
      </c>
      <c r="I290" s="4" t="s">
        <v>5336</v>
      </c>
      <c r="J290" s="3" t="s">
        <v>2861</v>
      </c>
      <c r="K290" s="3" t="s">
        <v>3706</v>
      </c>
      <c r="L290" s="3" t="s">
        <v>3951</v>
      </c>
      <c r="M290" s="4" t="s">
        <v>34</v>
      </c>
      <c r="N290" s="4" t="s">
        <v>3923</v>
      </c>
    </row>
    <row r="291" spans="1:14" ht="75" customHeight="1" x14ac:dyDescent="0.25">
      <c r="A291" s="7" t="s">
        <v>6576</v>
      </c>
      <c r="B291" s="3" t="s">
        <v>4064</v>
      </c>
      <c r="C291" s="23" t="s">
        <v>6745</v>
      </c>
      <c r="D291" s="3" t="s">
        <v>6389</v>
      </c>
      <c r="E291" s="4" t="s">
        <v>2869</v>
      </c>
      <c r="F291" s="4" t="s">
        <v>3472</v>
      </c>
      <c r="G291" s="3" t="s">
        <v>2741</v>
      </c>
      <c r="H291" s="4" t="s">
        <v>2942</v>
      </c>
      <c r="I291" s="4" t="s">
        <v>5336</v>
      </c>
      <c r="J291" s="3" t="s">
        <v>2861</v>
      </c>
      <c r="K291" s="3" t="s">
        <v>7341</v>
      </c>
      <c r="L291" s="3" t="s">
        <v>2878</v>
      </c>
      <c r="M291" s="4" t="s">
        <v>5561</v>
      </c>
      <c r="N291" s="4" t="s">
        <v>66</v>
      </c>
    </row>
    <row r="292" spans="1:14" ht="75" customHeight="1" x14ac:dyDescent="0.25">
      <c r="A292" s="7" t="s">
        <v>6576</v>
      </c>
      <c r="B292" s="3" t="s">
        <v>4064</v>
      </c>
      <c r="C292" s="23" t="s">
        <v>6745</v>
      </c>
      <c r="D292" s="3" t="s">
        <v>6389</v>
      </c>
      <c r="E292" s="4" t="s">
        <v>2869</v>
      </c>
      <c r="F292" s="4" t="s">
        <v>3472</v>
      </c>
      <c r="G292" s="3" t="s">
        <v>2741</v>
      </c>
      <c r="H292" s="4" t="s">
        <v>2942</v>
      </c>
      <c r="I292" s="4" t="s">
        <v>5336</v>
      </c>
      <c r="J292" s="3" t="s">
        <v>2861</v>
      </c>
      <c r="K292" s="3" t="s">
        <v>7341</v>
      </c>
      <c r="L292" s="3" t="s">
        <v>2876</v>
      </c>
      <c r="M292" s="4" t="s">
        <v>34</v>
      </c>
      <c r="N292" s="4" t="s">
        <v>57</v>
      </c>
    </row>
    <row r="293" spans="1:14" ht="75" customHeight="1" x14ac:dyDescent="0.25">
      <c r="A293" s="7" t="s">
        <v>6576</v>
      </c>
      <c r="B293" s="3" t="s">
        <v>4064</v>
      </c>
      <c r="C293" s="23" t="s">
        <v>6745</v>
      </c>
      <c r="D293" s="3" t="s">
        <v>6389</v>
      </c>
      <c r="E293" s="4" t="s">
        <v>2869</v>
      </c>
      <c r="F293" s="4" t="s">
        <v>3472</v>
      </c>
      <c r="G293" s="3" t="s">
        <v>2741</v>
      </c>
      <c r="H293" s="4" t="s">
        <v>2942</v>
      </c>
      <c r="I293" s="4" t="s">
        <v>5336</v>
      </c>
      <c r="J293" s="3" t="s">
        <v>2861</v>
      </c>
      <c r="K293" s="3" t="s">
        <v>7341</v>
      </c>
      <c r="L293" s="3" t="s">
        <v>7342</v>
      </c>
      <c r="M293" s="4" t="s">
        <v>5561</v>
      </c>
      <c r="N293" s="4" t="s">
        <v>6620</v>
      </c>
    </row>
    <row r="294" spans="1:14" ht="75" customHeight="1" x14ac:dyDescent="0.25">
      <c r="A294" s="7" t="s">
        <v>6576</v>
      </c>
      <c r="B294" s="3" t="s">
        <v>4064</v>
      </c>
      <c r="C294" s="23" t="s">
        <v>6745</v>
      </c>
      <c r="D294" s="3" t="s">
        <v>6389</v>
      </c>
      <c r="E294" s="4" t="s">
        <v>2869</v>
      </c>
      <c r="F294" s="4" t="s">
        <v>3472</v>
      </c>
      <c r="G294" s="3" t="s">
        <v>2741</v>
      </c>
      <c r="H294" s="4" t="s">
        <v>2942</v>
      </c>
      <c r="I294" s="4" t="s">
        <v>5336</v>
      </c>
      <c r="J294" s="3" t="s">
        <v>2861</v>
      </c>
      <c r="K294" s="3" t="s">
        <v>7341</v>
      </c>
      <c r="L294" s="3" t="s">
        <v>2877</v>
      </c>
      <c r="M294" s="4" t="s">
        <v>34</v>
      </c>
      <c r="N294" s="4" t="s">
        <v>61</v>
      </c>
    </row>
    <row r="295" spans="1:14" ht="75" customHeight="1" x14ac:dyDescent="0.25">
      <c r="A295" s="7" t="s">
        <v>6576</v>
      </c>
      <c r="B295" s="3" t="s">
        <v>4064</v>
      </c>
      <c r="C295" s="23" t="s">
        <v>6745</v>
      </c>
      <c r="D295" s="3" t="s">
        <v>6389</v>
      </c>
      <c r="E295" s="4" t="s">
        <v>2869</v>
      </c>
      <c r="F295" s="4" t="s">
        <v>3472</v>
      </c>
      <c r="G295" s="3" t="s">
        <v>2741</v>
      </c>
      <c r="H295" s="4" t="s">
        <v>2942</v>
      </c>
      <c r="I295" s="4" t="s">
        <v>5336</v>
      </c>
      <c r="J295" s="3" t="s">
        <v>2861</v>
      </c>
      <c r="K295" s="3" t="s">
        <v>7341</v>
      </c>
      <c r="L295" s="3" t="s">
        <v>6940</v>
      </c>
      <c r="M295" s="4" t="s">
        <v>83</v>
      </c>
      <c r="N295" s="4" t="s">
        <v>5655</v>
      </c>
    </row>
    <row r="296" spans="1:14" ht="75" customHeight="1" x14ac:dyDescent="0.25">
      <c r="A296" s="7" t="s">
        <v>6576</v>
      </c>
      <c r="B296" s="3" t="s">
        <v>4064</v>
      </c>
      <c r="C296" s="23" t="s">
        <v>6745</v>
      </c>
      <c r="D296" s="3" t="s">
        <v>6389</v>
      </c>
      <c r="E296" s="4" t="s">
        <v>2869</v>
      </c>
      <c r="F296" s="4" t="s">
        <v>3472</v>
      </c>
      <c r="G296" s="3" t="s">
        <v>2741</v>
      </c>
      <c r="H296" s="4" t="s">
        <v>2942</v>
      </c>
      <c r="I296" s="4" t="s">
        <v>5336</v>
      </c>
      <c r="J296" s="3" t="s">
        <v>2861</v>
      </c>
      <c r="K296" s="3" t="s">
        <v>7341</v>
      </c>
      <c r="L296" s="3" t="s">
        <v>4068</v>
      </c>
      <c r="M296" s="4" t="s">
        <v>34</v>
      </c>
      <c r="N296" s="4" t="s">
        <v>3977</v>
      </c>
    </row>
    <row r="297" spans="1:14" ht="75" customHeight="1" x14ac:dyDescent="0.25">
      <c r="A297" s="7" t="s">
        <v>7518</v>
      </c>
      <c r="B297" s="3" t="s">
        <v>3082</v>
      </c>
      <c r="C297" s="23" t="s">
        <v>6825</v>
      </c>
      <c r="D297" s="3" t="s">
        <v>6439</v>
      </c>
      <c r="E297" s="4" t="s">
        <v>2891</v>
      </c>
      <c r="F297" s="4" t="s">
        <v>3476</v>
      </c>
      <c r="G297" s="3" t="s">
        <v>2783</v>
      </c>
      <c r="H297" s="4" t="s">
        <v>2875</v>
      </c>
      <c r="I297" s="4" t="s">
        <v>5336</v>
      </c>
      <c r="J297" s="3" t="s">
        <v>4061</v>
      </c>
      <c r="K297" s="3" t="s">
        <v>3708</v>
      </c>
      <c r="L297" s="3" t="s">
        <v>3083</v>
      </c>
      <c r="M297" s="4" t="s">
        <v>122</v>
      </c>
      <c r="N297" s="4" t="s">
        <v>1060</v>
      </c>
    </row>
    <row r="298" spans="1:14" ht="75" customHeight="1" x14ac:dyDescent="0.25">
      <c r="A298" s="7" t="s">
        <v>7518</v>
      </c>
      <c r="B298" s="3" t="s">
        <v>3082</v>
      </c>
      <c r="C298" s="23" t="s">
        <v>6825</v>
      </c>
      <c r="D298" s="3" t="s">
        <v>6439</v>
      </c>
      <c r="E298" s="4" t="s">
        <v>2891</v>
      </c>
      <c r="F298" s="4" t="s">
        <v>3476</v>
      </c>
      <c r="G298" s="3" t="s">
        <v>2783</v>
      </c>
      <c r="H298" s="4" t="s">
        <v>2875</v>
      </c>
      <c r="I298" s="4" t="s">
        <v>5336</v>
      </c>
      <c r="J298" s="3" t="s">
        <v>4061</v>
      </c>
      <c r="K298" s="3" t="s">
        <v>3708</v>
      </c>
      <c r="L298" s="3" t="s">
        <v>7374</v>
      </c>
      <c r="M298" s="4" t="s">
        <v>34</v>
      </c>
      <c r="N298" s="4" t="s">
        <v>4556</v>
      </c>
    </row>
    <row r="299" spans="1:14" ht="75" customHeight="1" x14ac:dyDescent="0.25">
      <c r="A299" s="7" t="s">
        <v>6559</v>
      </c>
      <c r="B299" s="3" t="s">
        <v>3247</v>
      </c>
      <c r="C299" s="23" t="s">
        <v>6655</v>
      </c>
      <c r="D299" s="3" t="s">
        <v>6324</v>
      </c>
      <c r="E299" s="4" t="s">
        <v>2946</v>
      </c>
      <c r="F299" s="4" t="s">
        <v>3488</v>
      </c>
      <c r="G299" s="3" t="s">
        <v>2820</v>
      </c>
      <c r="H299" s="4" t="s">
        <v>2875</v>
      </c>
      <c r="I299" s="4" t="s">
        <v>5336</v>
      </c>
      <c r="J299" s="3" t="s">
        <v>3917</v>
      </c>
      <c r="K299" s="3" t="s">
        <v>7348</v>
      </c>
      <c r="L299" s="3" t="s">
        <v>1715</v>
      </c>
      <c r="M299" s="4" t="s">
        <v>34</v>
      </c>
      <c r="N299" s="4" t="s">
        <v>1718</v>
      </c>
    </row>
    <row r="300" spans="1:14" ht="75" customHeight="1" x14ac:dyDescent="0.25">
      <c r="A300" s="7" t="s">
        <v>6559</v>
      </c>
      <c r="B300" s="3" t="s">
        <v>3247</v>
      </c>
      <c r="C300" s="23" t="s">
        <v>6655</v>
      </c>
      <c r="D300" s="3" t="s">
        <v>6324</v>
      </c>
      <c r="E300" s="4" t="s">
        <v>2946</v>
      </c>
      <c r="F300" s="4" t="s">
        <v>3488</v>
      </c>
      <c r="G300" s="3" t="s">
        <v>2820</v>
      </c>
      <c r="H300" s="4" t="s">
        <v>2875</v>
      </c>
      <c r="I300" s="4" t="s">
        <v>5336</v>
      </c>
      <c r="J300" s="3" t="s">
        <v>3917</v>
      </c>
      <c r="K300" s="3" t="s">
        <v>7348</v>
      </c>
      <c r="L300" s="3" t="s">
        <v>1711</v>
      </c>
      <c r="M300" s="4" t="s">
        <v>34</v>
      </c>
      <c r="N300" s="4" t="s">
        <v>1714</v>
      </c>
    </row>
    <row r="301" spans="1:14" ht="75" customHeight="1" x14ac:dyDescent="0.25">
      <c r="A301" s="7" t="s">
        <v>6559</v>
      </c>
      <c r="B301" s="3" t="s">
        <v>3247</v>
      </c>
      <c r="C301" s="23" t="s">
        <v>6655</v>
      </c>
      <c r="D301" s="3" t="s">
        <v>6324</v>
      </c>
      <c r="E301" s="4" t="s">
        <v>2946</v>
      </c>
      <c r="F301" s="4" t="s">
        <v>3488</v>
      </c>
      <c r="G301" s="3" t="s">
        <v>2820</v>
      </c>
      <c r="H301" s="4" t="s">
        <v>2875</v>
      </c>
      <c r="I301" s="4" t="s">
        <v>5336</v>
      </c>
      <c r="J301" s="3" t="s">
        <v>3917</v>
      </c>
      <c r="K301" s="3" t="s">
        <v>7348</v>
      </c>
      <c r="L301" s="3" t="s">
        <v>1687</v>
      </c>
      <c r="M301" s="4" t="s">
        <v>5561</v>
      </c>
      <c r="N301" s="4" t="s">
        <v>1690</v>
      </c>
    </row>
    <row r="302" spans="1:14" ht="75" customHeight="1" x14ac:dyDescent="0.25">
      <c r="A302" s="7" t="s">
        <v>6559</v>
      </c>
      <c r="B302" s="3" t="s">
        <v>3247</v>
      </c>
      <c r="C302" s="23" t="s">
        <v>6655</v>
      </c>
      <c r="D302" s="3" t="s">
        <v>6324</v>
      </c>
      <c r="E302" s="4" t="s">
        <v>2946</v>
      </c>
      <c r="F302" s="4" t="s">
        <v>3488</v>
      </c>
      <c r="G302" s="3" t="s">
        <v>2820</v>
      </c>
      <c r="H302" s="4" t="s">
        <v>2875</v>
      </c>
      <c r="I302" s="4" t="s">
        <v>5336</v>
      </c>
      <c r="J302" s="3" t="s">
        <v>3917</v>
      </c>
      <c r="K302" s="3" t="s">
        <v>7348</v>
      </c>
      <c r="L302" s="3" t="s">
        <v>4295</v>
      </c>
      <c r="M302" s="4" t="s">
        <v>34</v>
      </c>
      <c r="N302" s="4" t="s">
        <v>4136</v>
      </c>
    </row>
    <row r="303" spans="1:14" ht="75" customHeight="1" x14ac:dyDescent="0.25">
      <c r="A303" s="7" t="s">
        <v>6565</v>
      </c>
      <c r="B303" s="3" t="s">
        <v>3290</v>
      </c>
      <c r="C303" s="23" t="s">
        <v>6689</v>
      </c>
      <c r="D303" s="3" t="s">
        <v>6345</v>
      </c>
      <c r="E303" s="4" t="s">
        <v>2891</v>
      </c>
      <c r="F303" s="4" t="s">
        <v>3476</v>
      </c>
      <c r="G303" s="3" t="s">
        <v>2839</v>
      </c>
      <c r="H303" s="4" t="s">
        <v>2875</v>
      </c>
      <c r="I303" s="4" t="s">
        <v>5336</v>
      </c>
      <c r="J303" s="3" t="s">
        <v>4061</v>
      </c>
      <c r="K303" s="3" t="s">
        <v>3724</v>
      </c>
      <c r="L303" s="3" t="s">
        <v>3294</v>
      </c>
      <c r="M303" s="4" t="s">
        <v>34</v>
      </c>
      <c r="N303" s="4" t="s">
        <v>1954</v>
      </c>
    </row>
    <row r="304" spans="1:14" ht="75" customHeight="1" x14ac:dyDescent="0.25">
      <c r="A304" s="7" t="s">
        <v>6565</v>
      </c>
      <c r="B304" s="3" t="s">
        <v>3290</v>
      </c>
      <c r="C304" s="23" t="s">
        <v>6689</v>
      </c>
      <c r="D304" s="3" t="s">
        <v>6345</v>
      </c>
      <c r="E304" s="4" t="s">
        <v>2891</v>
      </c>
      <c r="F304" s="4" t="s">
        <v>3476</v>
      </c>
      <c r="G304" s="3" t="s">
        <v>2839</v>
      </c>
      <c r="H304" s="4" t="s">
        <v>2875</v>
      </c>
      <c r="I304" s="4" t="s">
        <v>5336</v>
      </c>
      <c r="J304" s="3" t="s">
        <v>4061</v>
      </c>
      <c r="K304" s="3" t="s">
        <v>3724</v>
      </c>
      <c r="L304" s="3" t="s">
        <v>3293</v>
      </c>
      <c r="M304" s="4" t="s">
        <v>34</v>
      </c>
      <c r="N304" s="4" t="s">
        <v>1957</v>
      </c>
    </row>
    <row r="305" spans="1:14" ht="75" customHeight="1" x14ac:dyDescent="0.25">
      <c r="A305" s="7" t="s">
        <v>6565</v>
      </c>
      <c r="B305" s="3" t="s">
        <v>3290</v>
      </c>
      <c r="C305" s="23" t="s">
        <v>6689</v>
      </c>
      <c r="D305" s="3" t="s">
        <v>6345</v>
      </c>
      <c r="E305" s="4" t="s">
        <v>2891</v>
      </c>
      <c r="F305" s="4" t="s">
        <v>3476</v>
      </c>
      <c r="G305" s="3" t="s">
        <v>2839</v>
      </c>
      <c r="H305" s="4" t="s">
        <v>2875</v>
      </c>
      <c r="I305" s="4" t="s">
        <v>5336</v>
      </c>
      <c r="J305" s="3" t="s">
        <v>4061</v>
      </c>
      <c r="K305" s="3" t="s">
        <v>3724</v>
      </c>
      <c r="L305" s="3" t="s">
        <v>3291</v>
      </c>
      <c r="M305" s="4" t="s">
        <v>34</v>
      </c>
      <c r="N305" s="4" t="s">
        <v>1962</v>
      </c>
    </row>
    <row r="306" spans="1:14" ht="75" customHeight="1" x14ac:dyDescent="0.25">
      <c r="A306" s="7" t="s">
        <v>6565</v>
      </c>
      <c r="B306" s="3" t="s">
        <v>3290</v>
      </c>
      <c r="C306" s="23" t="s">
        <v>6689</v>
      </c>
      <c r="D306" s="3" t="s">
        <v>6345</v>
      </c>
      <c r="E306" s="4" t="s">
        <v>2891</v>
      </c>
      <c r="F306" s="4" t="s">
        <v>3476</v>
      </c>
      <c r="G306" s="3" t="s">
        <v>2839</v>
      </c>
      <c r="H306" s="4" t="s">
        <v>2875</v>
      </c>
      <c r="I306" s="4" t="s">
        <v>5336</v>
      </c>
      <c r="J306" s="3" t="s">
        <v>4061</v>
      </c>
      <c r="K306" s="3" t="s">
        <v>3724</v>
      </c>
      <c r="L306" s="3" t="s">
        <v>3292</v>
      </c>
      <c r="M306" s="4" t="s">
        <v>5561</v>
      </c>
      <c r="N306" s="4" t="s">
        <v>1965</v>
      </c>
    </row>
    <row r="307" spans="1:14" ht="75" customHeight="1" x14ac:dyDescent="0.25">
      <c r="A307" s="7" t="s">
        <v>6565</v>
      </c>
      <c r="B307" s="3" t="s">
        <v>3290</v>
      </c>
      <c r="C307" s="23" t="s">
        <v>6689</v>
      </c>
      <c r="D307" s="3" t="s">
        <v>6345</v>
      </c>
      <c r="E307" s="4" t="s">
        <v>2891</v>
      </c>
      <c r="F307" s="4" t="s">
        <v>3476</v>
      </c>
      <c r="G307" s="3" t="s">
        <v>2839</v>
      </c>
      <c r="H307" s="4" t="s">
        <v>2875</v>
      </c>
      <c r="I307" s="4" t="s">
        <v>5336</v>
      </c>
      <c r="J307" s="3" t="s">
        <v>4061</v>
      </c>
      <c r="K307" s="3" t="s">
        <v>3724</v>
      </c>
      <c r="L307" s="3" t="s">
        <v>4038</v>
      </c>
      <c r="M307" s="4" t="s">
        <v>5561</v>
      </c>
      <c r="N307" s="4" t="s">
        <v>3936</v>
      </c>
    </row>
    <row r="308" spans="1:14" ht="75" customHeight="1" x14ac:dyDescent="0.25">
      <c r="A308" s="7" t="s">
        <v>6582</v>
      </c>
      <c r="B308" s="3" t="s">
        <v>3084</v>
      </c>
      <c r="C308" s="23" t="s">
        <v>6616</v>
      </c>
      <c r="D308" s="3" t="s">
        <v>6354</v>
      </c>
      <c r="E308" s="4" t="s">
        <v>2869</v>
      </c>
      <c r="F308" s="4" t="s">
        <v>3472</v>
      </c>
      <c r="G308" s="3" t="s">
        <v>2784</v>
      </c>
      <c r="H308" s="4" t="s">
        <v>2875</v>
      </c>
      <c r="I308" s="4" t="s">
        <v>5336</v>
      </c>
      <c r="J308" s="3" t="s">
        <v>2861</v>
      </c>
      <c r="K308" s="3" t="s">
        <v>4673</v>
      </c>
      <c r="L308" s="3" t="s">
        <v>3085</v>
      </c>
      <c r="M308" s="4" t="s">
        <v>34</v>
      </c>
      <c r="N308" s="4" t="s">
        <v>1072</v>
      </c>
    </row>
    <row r="309" spans="1:14" ht="75" customHeight="1" x14ac:dyDescent="0.25">
      <c r="A309" s="7" t="s">
        <v>6582</v>
      </c>
      <c r="B309" s="3" t="s">
        <v>3084</v>
      </c>
      <c r="C309" s="23" t="s">
        <v>6616</v>
      </c>
      <c r="D309" s="3" t="s">
        <v>6354</v>
      </c>
      <c r="E309" s="4" t="s">
        <v>2869</v>
      </c>
      <c r="F309" s="4" t="s">
        <v>3472</v>
      </c>
      <c r="G309" s="3" t="s">
        <v>2784</v>
      </c>
      <c r="H309" s="4" t="s">
        <v>2875</v>
      </c>
      <c r="I309" s="4" t="s">
        <v>5336</v>
      </c>
      <c r="J309" s="3" t="s">
        <v>2861</v>
      </c>
      <c r="K309" s="3" t="s">
        <v>4673</v>
      </c>
      <c r="L309" s="3" t="s">
        <v>4455</v>
      </c>
      <c r="M309" s="4" t="s">
        <v>83</v>
      </c>
      <c r="N309" s="4" t="s">
        <v>1067</v>
      </c>
    </row>
    <row r="310" spans="1:14" ht="75" customHeight="1" x14ac:dyDescent="0.25">
      <c r="A310" s="7" t="s">
        <v>6582</v>
      </c>
      <c r="B310" s="3" t="s">
        <v>3084</v>
      </c>
      <c r="C310" s="23" t="s">
        <v>6616</v>
      </c>
      <c r="D310" s="3" t="s">
        <v>6354</v>
      </c>
      <c r="E310" s="4" t="s">
        <v>2869</v>
      </c>
      <c r="F310" s="4" t="s">
        <v>3472</v>
      </c>
      <c r="G310" s="3" t="s">
        <v>2784</v>
      </c>
      <c r="H310" s="4" t="s">
        <v>2875</v>
      </c>
      <c r="I310" s="4" t="s">
        <v>5336</v>
      </c>
      <c r="J310" s="3" t="s">
        <v>2861</v>
      </c>
      <c r="K310" s="3" t="s">
        <v>4673</v>
      </c>
      <c r="L310" s="3" t="s">
        <v>4587</v>
      </c>
      <c r="M310" s="4" t="s">
        <v>83</v>
      </c>
      <c r="N310" s="4" t="s">
        <v>4374</v>
      </c>
    </row>
    <row r="311" spans="1:14" ht="75" customHeight="1" x14ac:dyDescent="0.25">
      <c r="A311" s="7" t="s">
        <v>7805</v>
      </c>
      <c r="B311" s="3" t="s">
        <v>29</v>
      </c>
      <c r="C311" s="23" t="s">
        <v>6999</v>
      </c>
      <c r="D311" s="3" t="s">
        <v>7482</v>
      </c>
      <c r="E311" s="4" t="s">
        <v>2886</v>
      </c>
      <c r="F311" s="4" t="s">
        <v>3476</v>
      </c>
      <c r="G311" s="3" t="s">
        <v>7343</v>
      </c>
      <c r="H311" s="4" t="s">
        <v>2875</v>
      </c>
      <c r="I311" s="4" t="s">
        <v>5336</v>
      </c>
      <c r="J311" s="3" t="s">
        <v>4061</v>
      </c>
      <c r="K311" s="3" t="s">
        <v>7483</v>
      </c>
      <c r="L311" s="3" t="s">
        <v>7344</v>
      </c>
      <c r="M311" s="4" t="s">
        <v>122</v>
      </c>
      <c r="N311" s="4" t="s">
        <v>7023</v>
      </c>
    </row>
    <row r="312" spans="1:14" ht="75" customHeight="1" x14ac:dyDescent="0.25">
      <c r="A312" s="15" t="s">
        <v>6594</v>
      </c>
      <c r="B312" s="16" t="s">
        <v>5427</v>
      </c>
      <c r="C312" s="25" t="s">
        <v>5682</v>
      </c>
      <c r="D312" s="16" t="s">
        <v>6459</v>
      </c>
      <c r="E312" s="22" t="s">
        <v>2886</v>
      </c>
      <c r="F312" s="22" t="s">
        <v>5047</v>
      </c>
      <c r="G312" s="15" t="s">
        <v>5428</v>
      </c>
      <c r="H312" s="22" t="s">
        <v>2875</v>
      </c>
      <c r="I312" s="22" t="s">
        <v>5336</v>
      </c>
      <c r="J312" s="15" t="s">
        <v>7499</v>
      </c>
      <c r="K312" s="15" t="s">
        <v>6946</v>
      </c>
      <c r="L312" s="15" t="s">
        <v>6289</v>
      </c>
      <c r="M312" s="17" t="s">
        <v>122</v>
      </c>
      <c r="N312" s="17" t="s">
        <v>6220</v>
      </c>
    </row>
    <row r="313" spans="1:14" ht="75" customHeight="1" x14ac:dyDescent="0.25">
      <c r="A313" s="15" t="s">
        <v>6594</v>
      </c>
      <c r="B313" s="16" t="s">
        <v>5427</v>
      </c>
      <c r="C313" s="25" t="s">
        <v>5682</v>
      </c>
      <c r="D313" s="16" t="s">
        <v>6459</v>
      </c>
      <c r="E313" s="22" t="s">
        <v>2886</v>
      </c>
      <c r="F313" s="22" t="s">
        <v>5047</v>
      </c>
      <c r="G313" s="15" t="s">
        <v>5428</v>
      </c>
      <c r="H313" s="22" t="s">
        <v>2875</v>
      </c>
      <c r="I313" s="22" t="s">
        <v>5336</v>
      </c>
      <c r="J313" s="15" t="s">
        <v>7499</v>
      </c>
      <c r="K313" s="15" t="s">
        <v>6946</v>
      </c>
      <c r="L313" s="15" t="s">
        <v>5429</v>
      </c>
      <c r="M313" s="17" t="s">
        <v>122</v>
      </c>
      <c r="N313" s="17" t="s">
        <v>5465</v>
      </c>
    </row>
    <row r="314" spans="1:14" ht="75" customHeight="1" x14ac:dyDescent="0.25">
      <c r="A314" s="15" t="s">
        <v>6594</v>
      </c>
      <c r="B314" s="16" t="s">
        <v>5427</v>
      </c>
      <c r="C314" s="25" t="s">
        <v>5682</v>
      </c>
      <c r="D314" s="16" t="s">
        <v>6459</v>
      </c>
      <c r="E314" s="22" t="s">
        <v>2886</v>
      </c>
      <c r="F314" s="22" t="s">
        <v>5047</v>
      </c>
      <c r="G314" s="15" t="s">
        <v>5428</v>
      </c>
      <c r="H314" s="22" t="s">
        <v>2875</v>
      </c>
      <c r="I314" s="22" t="s">
        <v>5336</v>
      </c>
      <c r="J314" s="15" t="s">
        <v>7499</v>
      </c>
      <c r="K314" s="15" t="s">
        <v>6946</v>
      </c>
      <c r="L314" s="15" t="s">
        <v>5433</v>
      </c>
      <c r="M314" s="17" t="s">
        <v>34</v>
      </c>
      <c r="N314" s="17" t="s">
        <v>5484</v>
      </c>
    </row>
    <row r="315" spans="1:14" ht="75" customHeight="1" x14ac:dyDescent="0.25">
      <c r="A315" s="15" t="s">
        <v>6594</v>
      </c>
      <c r="B315" s="16" t="s">
        <v>5427</v>
      </c>
      <c r="C315" s="25" t="s">
        <v>5682</v>
      </c>
      <c r="D315" s="16" t="s">
        <v>6459</v>
      </c>
      <c r="E315" s="22" t="s">
        <v>2886</v>
      </c>
      <c r="F315" s="22" t="s">
        <v>5047</v>
      </c>
      <c r="G315" s="15" t="s">
        <v>5428</v>
      </c>
      <c r="H315" s="22" t="s">
        <v>2875</v>
      </c>
      <c r="I315" s="22" t="s">
        <v>5336</v>
      </c>
      <c r="J315" s="15" t="s">
        <v>7499</v>
      </c>
      <c r="K315" s="15" t="s">
        <v>6946</v>
      </c>
      <c r="L315" s="15" t="s">
        <v>5434</v>
      </c>
      <c r="M315" s="17" t="s">
        <v>34</v>
      </c>
      <c r="N315" s="17" t="s">
        <v>5519</v>
      </c>
    </row>
    <row r="316" spans="1:14" ht="75" customHeight="1" x14ac:dyDescent="0.25">
      <c r="A316" s="15" t="s">
        <v>6594</v>
      </c>
      <c r="B316" s="16" t="s">
        <v>5427</v>
      </c>
      <c r="C316" s="25" t="s">
        <v>5682</v>
      </c>
      <c r="D316" s="16" t="s">
        <v>6459</v>
      </c>
      <c r="E316" s="22" t="s">
        <v>2886</v>
      </c>
      <c r="F316" s="22" t="s">
        <v>5047</v>
      </c>
      <c r="G316" s="15" t="s">
        <v>5428</v>
      </c>
      <c r="H316" s="22" t="s">
        <v>2875</v>
      </c>
      <c r="I316" s="22" t="s">
        <v>5336</v>
      </c>
      <c r="J316" s="15" t="s">
        <v>7499</v>
      </c>
      <c r="K316" s="15" t="s">
        <v>6946</v>
      </c>
      <c r="L316" s="15" t="s">
        <v>5435</v>
      </c>
      <c r="M316" s="17" t="s">
        <v>122</v>
      </c>
      <c r="N316" s="17" t="s">
        <v>5499</v>
      </c>
    </row>
    <row r="317" spans="1:14" ht="75" customHeight="1" x14ac:dyDescent="0.25">
      <c r="A317" s="15" t="s">
        <v>6594</v>
      </c>
      <c r="B317" s="16" t="s">
        <v>5427</v>
      </c>
      <c r="C317" s="25" t="s">
        <v>5682</v>
      </c>
      <c r="D317" s="16" t="s">
        <v>6459</v>
      </c>
      <c r="E317" s="22" t="s">
        <v>2886</v>
      </c>
      <c r="F317" s="22" t="s">
        <v>5047</v>
      </c>
      <c r="G317" s="15" t="s">
        <v>5428</v>
      </c>
      <c r="H317" s="22" t="s">
        <v>2875</v>
      </c>
      <c r="I317" s="22" t="s">
        <v>5336</v>
      </c>
      <c r="J317" s="15" t="s">
        <v>7499</v>
      </c>
      <c r="K317" s="15" t="s">
        <v>6946</v>
      </c>
      <c r="L317" s="15" t="s">
        <v>6290</v>
      </c>
      <c r="M317" s="17" t="s">
        <v>34</v>
      </c>
      <c r="N317" s="17" t="s">
        <v>6223</v>
      </c>
    </row>
    <row r="318" spans="1:14" ht="75" customHeight="1" x14ac:dyDescent="0.25">
      <c r="A318" s="15" t="s">
        <v>6594</v>
      </c>
      <c r="B318" s="16" t="s">
        <v>5427</v>
      </c>
      <c r="C318" s="25" t="s">
        <v>5682</v>
      </c>
      <c r="D318" s="16" t="s">
        <v>6459</v>
      </c>
      <c r="E318" s="22" t="s">
        <v>2886</v>
      </c>
      <c r="F318" s="22" t="s">
        <v>5047</v>
      </c>
      <c r="G318" s="15" t="s">
        <v>5428</v>
      </c>
      <c r="H318" s="22" t="s">
        <v>2875</v>
      </c>
      <c r="I318" s="22" t="s">
        <v>5336</v>
      </c>
      <c r="J318" s="15" t="s">
        <v>7499</v>
      </c>
      <c r="K318" s="15" t="s">
        <v>6946</v>
      </c>
      <c r="L318" s="15" t="s">
        <v>6291</v>
      </c>
      <c r="M318" s="17" t="s">
        <v>122</v>
      </c>
      <c r="N318" s="17" t="s">
        <v>6226</v>
      </c>
    </row>
    <row r="319" spans="1:14" ht="75" customHeight="1" x14ac:dyDescent="0.25">
      <c r="A319" s="7" t="s">
        <v>6560</v>
      </c>
      <c r="B319" s="3" t="s">
        <v>3245</v>
      </c>
      <c r="C319" s="23" t="s">
        <v>6657</v>
      </c>
      <c r="D319" s="3" t="s">
        <v>6325</v>
      </c>
      <c r="E319" s="4" t="s">
        <v>2946</v>
      </c>
      <c r="F319" s="4" t="s">
        <v>3488</v>
      </c>
      <c r="G319" s="3" t="s">
        <v>2818</v>
      </c>
      <c r="H319" s="4" t="s">
        <v>2875</v>
      </c>
      <c r="I319" s="4" t="s">
        <v>5336</v>
      </c>
      <c r="J319" s="3" t="s">
        <v>3917</v>
      </c>
      <c r="K319" s="3" t="s">
        <v>3777</v>
      </c>
      <c r="L319" s="3" t="s">
        <v>1691</v>
      </c>
      <c r="M319" s="4" t="s">
        <v>34</v>
      </c>
      <c r="N319" s="4" t="s">
        <v>1695</v>
      </c>
    </row>
    <row r="320" spans="1:14" ht="75" customHeight="1" x14ac:dyDescent="0.25">
      <c r="A320" s="7" t="s">
        <v>6560</v>
      </c>
      <c r="B320" s="3" t="s">
        <v>3245</v>
      </c>
      <c r="C320" s="23" t="s">
        <v>6657</v>
      </c>
      <c r="D320" s="3" t="s">
        <v>6325</v>
      </c>
      <c r="E320" s="4" t="s">
        <v>2946</v>
      </c>
      <c r="F320" s="4" t="s">
        <v>3488</v>
      </c>
      <c r="G320" s="3" t="s">
        <v>2818</v>
      </c>
      <c r="H320" s="4" t="s">
        <v>2875</v>
      </c>
      <c r="I320" s="4" t="s">
        <v>5336</v>
      </c>
      <c r="J320" s="3" t="s">
        <v>3917</v>
      </c>
      <c r="K320" s="3" t="s">
        <v>3777</v>
      </c>
      <c r="L320" s="3" t="s">
        <v>5969</v>
      </c>
      <c r="M320" s="4" t="s">
        <v>4009</v>
      </c>
      <c r="N320" s="4" t="s">
        <v>5566</v>
      </c>
    </row>
    <row r="321" spans="1:14" ht="75" customHeight="1" x14ac:dyDescent="0.25">
      <c r="A321" s="7" t="s">
        <v>6558</v>
      </c>
      <c r="B321" s="3" t="s">
        <v>3248</v>
      </c>
      <c r="C321" s="23" t="s">
        <v>6652</v>
      </c>
      <c r="D321" s="3" t="s">
        <v>6322</v>
      </c>
      <c r="E321" s="4" t="s">
        <v>2946</v>
      </c>
      <c r="F321" s="4" t="s">
        <v>3488</v>
      </c>
      <c r="G321" s="3" t="s">
        <v>2821</v>
      </c>
      <c r="H321" s="4" t="s">
        <v>2875</v>
      </c>
      <c r="I321" s="4" t="s">
        <v>5336</v>
      </c>
      <c r="J321" s="3" t="s">
        <v>3917</v>
      </c>
      <c r="K321" s="3" t="s">
        <v>7348</v>
      </c>
      <c r="L321" s="3" t="s">
        <v>1725</v>
      </c>
      <c r="M321" s="4" t="s">
        <v>34</v>
      </c>
      <c r="N321" s="4" t="s">
        <v>1728</v>
      </c>
    </row>
    <row r="322" spans="1:14" ht="75" customHeight="1" x14ac:dyDescent="0.25">
      <c r="A322" s="7" t="s">
        <v>6558</v>
      </c>
      <c r="B322" s="3" t="s">
        <v>3248</v>
      </c>
      <c r="C322" s="23" t="s">
        <v>6652</v>
      </c>
      <c r="D322" s="3" t="s">
        <v>6322</v>
      </c>
      <c r="E322" s="4" t="s">
        <v>2946</v>
      </c>
      <c r="F322" s="4" t="s">
        <v>3488</v>
      </c>
      <c r="G322" s="3" t="s">
        <v>2821</v>
      </c>
      <c r="H322" s="4" t="s">
        <v>2875</v>
      </c>
      <c r="I322" s="4" t="s">
        <v>5336</v>
      </c>
      <c r="J322" s="3" t="s">
        <v>3917</v>
      </c>
      <c r="K322" s="3" t="s">
        <v>7348</v>
      </c>
      <c r="L322" s="3" t="s">
        <v>7539</v>
      </c>
      <c r="M322" s="4" t="s">
        <v>5561</v>
      </c>
      <c r="N322" s="4" t="s">
        <v>7447</v>
      </c>
    </row>
    <row r="323" spans="1:14" ht="75" customHeight="1" x14ac:dyDescent="0.25">
      <c r="A323" s="7" t="s">
        <v>5934</v>
      </c>
      <c r="B323" s="3" t="s">
        <v>3086</v>
      </c>
      <c r="C323" s="23" t="s">
        <v>6763</v>
      </c>
      <c r="D323" s="3" t="s">
        <v>6403</v>
      </c>
      <c r="E323" s="4" t="s">
        <v>2869</v>
      </c>
      <c r="F323" s="4" t="s">
        <v>3472</v>
      </c>
      <c r="G323" s="3" t="s">
        <v>2785</v>
      </c>
      <c r="H323" s="4" t="s">
        <v>2875</v>
      </c>
      <c r="I323" s="4" t="s">
        <v>5336</v>
      </c>
      <c r="J323" s="3" t="s">
        <v>2861</v>
      </c>
      <c r="K323" s="3" t="s">
        <v>5690</v>
      </c>
      <c r="L323" s="3" t="s">
        <v>1078</v>
      </c>
      <c r="M323" s="4" t="s">
        <v>5561</v>
      </c>
      <c r="N323" s="4" t="s">
        <v>1081</v>
      </c>
    </row>
    <row r="324" spans="1:14" ht="75" customHeight="1" x14ac:dyDescent="0.25">
      <c r="A324" s="7" t="s">
        <v>5934</v>
      </c>
      <c r="B324" s="3" t="s">
        <v>3086</v>
      </c>
      <c r="C324" s="23" t="s">
        <v>6763</v>
      </c>
      <c r="D324" s="3" t="s">
        <v>6403</v>
      </c>
      <c r="E324" s="4" t="s">
        <v>2869</v>
      </c>
      <c r="F324" s="4" t="s">
        <v>3472</v>
      </c>
      <c r="G324" s="3" t="s">
        <v>2785</v>
      </c>
      <c r="H324" s="4" t="s">
        <v>2875</v>
      </c>
      <c r="I324" s="4" t="s">
        <v>5336</v>
      </c>
      <c r="J324" s="3" t="s">
        <v>2861</v>
      </c>
      <c r="K324" s="3" t="s">
        <v>5690</v>
      </c>
      <c r="L324" s="3" t="s">
        <v>3787</v>
      </c>
      <c r="M324" s="4" t="s">
        <v>34</v>
      </c>
      <c r="N324" s="4" t="s">
        <v>3508</v>
      </c>
    </row>
    <row r="325" spans="1:14" ht="75" customHeight="1" x14ac:dyDescent="0.25">
      <c r="A325" s="7" t="s">
        <v>6950</v>
      </c>
      <c r="B325" s="3" t="s">
        <v>29</v>
      </c>
      <c r="C325" s="23" t="s">
        <v>6880</v>
      </c>
      <c r="D325" s="3" t="s">
        <v>7524</v>
      </c>
      <c r="E325" s="4" t="s">
        <v>2869</v>
      </c>
      <c r="F325" s="4" t="s">
        <v>3472</v>
      </c>
      <c r="G325" s="3" t="s">
        <v>6595</v>
      </c>
      <c r="H325" s="4" t="s">
        <v>2875</v>
      </c>
      <c r="I325" s="4" t="s">
        <v>5336</v>
      </c>
      <c r="J325" s="3" t="s">
        <v>2861</v>
      </c>
      <c r="K325" s="3" t="s">
        <v>6596</v>
      </c>
      <c r="L325" s="3" t="s">
        <v>6952</v>
      </c>
      <c r="M325" s="4" t="s">
        <v>34</v>
      </c>
      <c r="N325" s="4" t="s">
        <v>6532</v>
      </c>
    </row>
    <row r="326" spans="1:14" ht="75" customHeight="1" x14ac:dyDescent="0.25">
      <c r="A326" s="15" t="s">
        <v>6950</v>
      </c>
      <c r="B326" s="16" t="s">
        <v>29</v>
      </c>
      <c r="C326" s="25" t="s">
        <v>6880</v>
      </c>
      <c r="D326" s="16" t="s">
        <v>7524</v>
      </c>
      <c r="E326" s="22" t="s">
        <v>2869</v>
      </c>
      <c r="F326" s="22" t="s">
        <v>3472</v>
      </c>
      <c r="G326" s="15" t="s">
        <v>6595</v>
      </c>
      <c r="H326" s="22" t="s">
        <v>2875</v>
      </c>
      <c r="I326" s="22" t="s">
        <v>5336</v>
      </c>
      <c r="J326" s="15" t="s">
        <v>2861</v>
      </c>
      <c r="K326" s="15" t="s">
        <v>6596</v>
      </c>
      <c r="L326" s="15" t="s">
        <v>6954</v>
      </c>
      <c r="M326" s="17" t="s">
        <v>83</v>
      </c>
      <c r="N326" s="17" t="s">
        <v>6539</v>
      </c>
    </row>
    <row r="327" spans="1:14" ht="75" customHeight="1" x14ac:dyDescent="0.25">
      <c r="A327" s="7" t="s">
        <v>6950</v>
      </c>
      <c r="B327" s="3" t="s">
        <v>29</v>
      </c>
      <c r="C327" s="23" t="s">
        <v>6880</v>
      </c>
      <c r="D327" s="3" t="s">
        <v>7524</v>
      </c>
      <c r="E327" s="4" t="s">
        <v>2869</v>
      </c>
      <c r="F327" s="4" t="s">
        <v>3472</v>
      </c>
      <c r="G327" s="3" t="s">
        <v>6595</v>
      </c>
      <c r="H327" s="4" t="s">
        <v>2875</v>
      </c>
      <c r="I327" s="4" t="s">
        <v>5336</v>
      </c>
      <c r="J327" s="3" t="s">
        <v>2861</v>
      </c>
      <c r="K327" s="3" t="s">
        <v>6596</v>
      </c>
      <c r="L327" s="3" t="s">
        <v>6951</v>
      </c>
      <c r="M327" s="4" t="s">
        <v>122</v>
      </c>
      <c r="N327" s="4" t="s">
        <v>6526</v>
      </c>
    </row>
    <row r="328" spans="1:14" ht="75" customHeight="1" x14ac:dyDescent="0.25">
      <c r="A328" s="7" t="s">
        <v>6950</v>
      </c>
      <c r="B328" s="3" t="s">
        <v>29</v>
      </c>
      <c r="C328" s="23" t="s">
        <v>6880</v>
      </c>
      <c r="D328" s="3" t="s">
        <v>7524</v>
      </c>
      <c r="E328" s="4" t="s">
        <v>2869</v>
      </c>
      <c r="F328" s="4" t="s">
        <v>3472</v>
      </c>
      <c r="G328" s="3" t="s">
        <v>6595</v>
      </c>
      <c r="H328" s="4" t="s">
        <v>2875</v>
      </c>
      <c r="I328" s="4" t="s">
        <v>5336</v>
      </c>
      <c r="J328" s="3" t="s">
        <v>2861</v>
      </c>
      <c r="K328" s="3" t="s">
        <v>6596</v>
      </c>
      <c r="L328" s="3" t="s">
        <v>6953</v>
      </c>
      <c r="M328" s="4" t="s">
        <v>5561</v>
      </c>
      <c r="N328" s="4" t="s">
        <v>6536</v>
      </c>
    </row>
    <row r="329" spans="1:14" ht="75" customHeight="1" x14ac:dyDescent="0.25">
      <c r="A329" s="7" t="s">
        <v>5967</v>
      </c>
      <c r="B329" s="3" t="s">
        <v>3234</v>
      </c>
      <c r="C329" s="23" t="s">
        <v>6648</v>
      </c>
      <c r="D329" s="3" t="s">
        <v>6296</v>
      </c>
      <c r="E329" s="4" t="s">
        <v>2891</v>
      </c>
      <c r="F329" s="4" t="s">
        <v>3476</v>
      </c>
      <c r="G329" s="3" t="s">
        <v>2816</v>
      </c>
      <c r="H329" s="4" t="s">
        <v>2875</v>
      </c>
      <c r="I329" s="4" t="s">
        <v>5336</v>
      </c>
      <c r="J329" s="3" t="s">
        <v>7487</v>
      </c>
      <c r="K329" s="3" t="s">
        <v>29</v>
      </c>
      <c r="L329" s="3" t="s">
        <v>3236</v>
      </c>
      <c r="M329" s="4" t="s">
        <v>34</v>
      </c>
      <c r="N329" s="4" t="s">
        <v>1657</v>
      </c>
    </row>
    <row r="330" spans="1:14" ht="75" customHeight="1" x14ac:dyDescent="0.25">
      <c r="A330" s="7" t="s">
        <v>5967</v>
      </c>
      <c r="B330" s="3" t="s">
        <v>3234</v>
      </c>
      <c r="C330" s="23" t="s">
        <v>6648</v>
      </c>
      <c r="D330" s="3" t="s">
        <v>6296</v>
      </c>
      <c r="E330" s="4" t="s">
        <v>2891</v>
      </c>
      <c r="F330" s="4" t="s">
        <v>3476</v>
      </c>
      <c r="G330" s="3" t="s">
        <v>2816</v>
      </c>
      <c r="H330" s="4" t="s">
        <v>2875</v>
      </c>
      <c r="I330" s="4" t="s">
        <v>5336</v>
      </c>
      <c r="J330" s="3" t="s">
        <v>7487</v>
      </c>
      <c r="K330" s="3" t="s">
        <v>29</v>
      </c>
      <c r="L330" s="3" t="s">
        <v>3238</v>
      </c>
      <c r="M330" s="4" t="s">
        <v>34</v>
      </c>
      <c r="N330" s="4" t="s">
        <v>1641</v>
      </c>
    </row>
    <row r="331" spans="1:14" ht="75" customHeight="1" x14ac:dyDescent="0.25">
      <c r="A331" s="7" t="s">
        <v>5967</v>
      </c>
      <c r="B331" s="3" t="s">
        <v>3234</v>
      </c>
      <c r="C331" s="23" t="s">
        <v>6648</v>
      </c>
      <c r="D331" s="3" t="s">
        <v>6296</v>
      </c>
      <c r="E331" s="4" t="s">
        <v>2891</v>
      </c>
      <c r="F331" s="4" t="s">
        <v>3476</v>
      </c>
      <c r="G331" s="3" t="s">
        <v>2816</v>
      </c>
      <c r="H331" s="4" t="s">
        <v>2875</v>
      </c>
      <c r="I331" s="4" t="s">
        <v>5336</v>
      </c>
      <c r="J331" s="3" t="s">
        <v>7487</v>
      </c>
      <c r="K331" s="3" t="s">
        <v>29</v>
      </c>
      <c r="L331" s="3" t="s">
        <v>3237</v>
      </c>
      <c r="M331" s="4" t="s">
        <v>34</v>
      </c>
      <c r="N331" s="4" t="s">
        <v>1644</v>
      </c>
    </row>
    <row r="332" spans="1:14" ht="75" customHeight="1" x14ac:dyDescent="0.25">
      <c r="A332" s="7" t="s">
        <v>5967</v>
      </c>
      <c r="B332" s="3" t="s">
        <v>3234</v>
      </c>
      <c r="C332" s="23" t="s">
        <v>6648</v>
      </c>
      <c r="D332" s="3" t="s">
        <v>6296</v>
      </c>
      <c r="E332" s="4" t="s">
        <v>2891</v>
      </c>
      <c r="F332" s="4" t="s">
        <v>3476</v>
      </c>
      <c r="G332" s="3" t="s">
        <v>2816</v>
      </c>
      <c r="H332" s="4" t="s">
        <v>2875</v>
      </c>
      <c r="I332" s="4" t="s">
        <v>5336</v>
      </c>
      <c r="J332" s="3" t="s">
        <v>7487</v>
      </c>
      <c r="K332" s="3" t="s">
        <v>29</v>
      </c>
      <c r="L332" s="3" t="s">
        <v>3235</v>
      </c>
      <c r="M332" s="4" t="s">
        <v>34</v>
      </c>
      <c r="N332" s="4" t="s">
        <v>1653</v>
      </c>
    </row>
    <row r="333" spans="1:14" ht="75" customHeight="1" x14ac:dyDescent="0.25">
      <c r="A333" s="7" t="s">
        <v>5967</v>
      </c>
      <c r="B333" s="3" t="s">
        <v>3234</v>
      </c>
      <c r="C333" s="23" t="s">
        <v>6648</v>
      </c>
      <c r="D333" s="3" t="s">
        <v>6296</v>
      </c>
      <c r="E333" s="4" t="s">
        <v>2891</v>
      </c>
      <c r="F333" s="4" t="s">
        <v>3476</v>
      </c>
      <c r="G333" s="3" t="s">
        <v>2816</v>
      </c>
      <c r="H333" s="4" t="s">
        <v>2875</v>
      </c>
      <c r="I333" s="4" t="s">
        <v>5336</v>
      </c>
      <c r="J333" s="3" t="s">
        <v>7487</v>
      </c>
      <c r="K333" s="3" t="s">
        <v>29</v>
      </c>
      <c r="L333" s="3" t="s">
        <v>1658</v>
      </c>
      <c r="M333" s="4" t="s">
        <v>83</v>
      </c>
      <c r="N333" s="4" t="s">
        <v>1661</v>
      </c>
    </row>
    <row r="334" spans="1:14" ht="75" customHeight="1" x14ac:dyDescent="0.25">
      <c r="A334" s="7" t="s">
        <v>5967</v>
      </c>
      <c r="B334" s="3" t="s">
        <v>3234</v>
      </c>
      <c r="C334" s="23" t="s">
        <v>6648</v>
      </c>
      <c r="D334" s="3" t="s">
        <v>6296</v>
      </c>
      <c r="E334" s="4" t="s">
        <v>2891</v>
      </c>
      <c r="F334" s="4" t="s">
        <v>3476</v>
      </c>
      <c r="G334" s="3" t="s">
        <v>2816</v>
      </c>
      <c r="H334" s="4" t="s">
        <v>2875</v>
      </c>
      <c r="I334" s="4" t="s">
        <v>5336</v>
      </c>
      <c r="J334" s="3" t="s">
        <v>7487</v>
      </c>
      <c r="K334" s="3" t="s">
        <v>29</v>
      </c>
      <c r="L334" s="3" t="s">
        <v>3239</v>
      </c>
      <c r="M334" s="4" t="s">
        <v>34</v>
      </c>
      <c r="N334" s="4" t="s">
        <v>1649</v>
      </c>
    </row>
    <row r="335" spans="1:14" ht="75" customHeight="1" x14ac:dyDescent="0.25">
      <c r="A335" s="7" t="s">
        <v>5967</v>
      </c>
      <c r="B335" s="3" t="s">
        <v>3234</v>
      </c>
      <c r="C335" s="23" t="s">
        <v>6648</v>
      </c>
      <c r="D335" s="3" t="s">
        <v>6296</v>
      </c>
      <c r="E335" s="4" t="s">
        <v>2891</v>
      </c>
      <c r="F335" s="4" t="s">
        <v>3476</v>
      </c>
      <c r="G335" s="3" t="s">
        <v>2816</v>
      </c>
      <c r="H335" s="4" t="s">
        <v>2875</v>
      </c>
      <c r="I335" s="4" t="s">
        <v>5336</v>
      </c>
      <c r="J335" s="3" t="s">
        <v>7487</v>
      </c>
      <c r="K335" s="3" t="s">
        <v>29</v>
      </c>
      <c r="L335" s="3" t="s">
        <v>5630</v>
      </c>
      <c r="M335" s="4" t="s">
        <v>5561</v>
      </c>
      <c r="N335" s="4" t="s">
        <v>5470</v>
      </c>
    </row>
    <row r="336" spans="1:14" ht="75" customHeight="1" x14ac:dyDescent="0.25">
      <c r="A336" s="7" t="s">
        <v>6234</v>
      </c>
      <c r="B336" s="3" t="s">
        <v>3978</v>
      </c>
      <c r="C336" s="23" t="s">
        <v>6649</v>
      </c>
      <c r="D336" s="3" t="s">
        <v>6321</v>
      </c>
      <c r="E336" s="4" t="s">
        <v>2886</v>
      </c>
      <c r="F336" s="4" t="s">
        <v>3476</v>
      </c>
      <c r="G336" s="3" t="s">
        <v>2817</v>
      </c>
      <c r="H336" s="4" t="s">
        <v>3240</v>
      </c>
      <c r="I336" s="4" t="s">
        <v>5336</v>
      </c>
      <c r="J336" s="3" t="s">
        <v>2861</v>
      </c>
      <c r="K336" s="3" t="s">
        <v>3720</v>
      </c>
      <c r="L336" s="3" t="s">
        <v>4180</v>
      </c>
      <c r="M336" s="4" t="s">
        <v>122</v>
      </c>
      <c r="N336" s="4" t="s">
        <v>4032</v>
      </c>
    </row>
    <row r="337" spans="1:14" ht="75" customHeight="1" x14ac:dyDescent="0.25">
      <c r="A337" s="7" t="s">
        <v>6234</v>
      </c>
      <c r="B337" s="3" t="s">
        <v>3978</v>
      </c>
      <c r="C337" s="23" t="s">
        <v>6649</v>
      </c>
      <c r="D337" s="3" t="s">
        <v>6321</v>
      </c>
      <c r="E337" s="4" t="s">
        <v>2886</v>
      </c>
      <c r="F337" s="4" t="s">
        <v>3476</v>
      </c>
      <c r="G337" s="3" t="s">
        <v>2817</v>
      </c>
      <c r="H337" s="4" t="s">
        <v>3240</v>
      </c>
      <c r="I337" s="4" t="s">
        <v>5336</v>
      </c>
      <c r="J337" s="3" t="s">
        <v>2861</v>
      </c>
      <c r="K337" s="3" t="s">
        <v>3720</v>
      </c>
      <c r="L337" s="3" t="s">
        <v>3244</v>
      </c>
      <c r="M337" s="4" t="s">
        <v>34</v>
      </c>
      <c r="N337" s="4" t="s">
        <v>1674</v>
      </c>
    </row>
    <row r="338" spans="1:14" ht="75" customHeight="1" x14ac:dyDescent="0.25">
      <c r="A338" s="7" t="s">
        <v>6234</v>
      </c>
      <c r="B338" s="3" t="s">
        <v>3978</v>
      </c>
      <c r="C338" s="23" t="s">
        <v>6649</v>
      </c>
      <c r="D338" s="3" t="s">
        <v>6321</v>
      </c>
      <c r="E338" s="4" t="s">
        <v>2886</v>
      </c>
      <c r="F338" s="4" t="s">
        <v>3476</v>
      </c>
      <c r="G338" s="3" t="s">
        <v>2817</v>
      </c>
      <c r="H338" s="4" t="s">
        <v>3240</v>
      </c>
      <c r="I338" s="4" t="s">
        <v>5336</v>
      </c>
      <c r="J338" s="3" t="s">
        <v>2861</v>
      </c>
      <c r="K338" s="3" t="s">
        <v>3720</v>
      </c>
      <c r="L338" s="3" t="s">
        <v>3241</v>
      </c>
      <c r="M338" s="4" t="s">
        <v>34</v>
      </c>
      <c r="N338" s="4" t="s">
        <v>1682</v>
      </c>
    </row>
    <row r="339" spans="1:14" ht="75" customHeight="1" x14ac:dyDescent="0.25">
      <c r="A339" s="7" t="s">
        <v>6234</v>
      </c>
      <c r="B339" s="3" t="s">
        <v>3978</v>
      </c>
      <c r="C339" s="23" t="s">
        <v>6649</v>
      </c>
      <c r="D339" s="3" t="s">
        <v>6321</v>
      </c>
      <c r="E339" s="4" t="s">
        <v>2886</v>
      </c>
      <c r="F339" s="4" t="s">
        <v>3476</v>
      </c>
      <c r="G339" s="3" t="s">
        <v>2817</v>
      </c>
      <c r="H339" s="4" t="s">
        <v>3240</v>
      </c>
      <c r="I339" s="4" t="s">
        <v>5336</v>
      </c>
      <c r="J339" s="3" t="s">
        <v>2861</v>
      </c>
      <c r="K339" s="3" t="s">
        <v>3720</v>
      </c>
      <c r="L339" s="3" t="s">
        <v>3242</v>
      </c>
      <c r="M339" s="4" t="s">
        <v>34</v>
      </c>
      <c r="N339" s="4" t="s">
        <v>1670</v>
      </c>
    </row>
    <row r="340" spans="1:14" ht="75" customHeight="1" x14ac:dyDescent="0.25">
      <c r="A340" s="7" t="s">
        <v>6234</v>
      </c>
      <c r="B340" s="3" t="s">
        <v>3978</v>
      </c>
      <c r="C340" s="23" t="s">
        <v>6649</v>
      </c>
      <c r="D340" s="3" t="s">
        <v>6321</v>
      </c>
      <c r="E340" s="4" t="s">
        <v>2886</v>
      </c>
      <c r="F340" s="4" t="s">
        <v>3476</v>
      </c>
      <c r="G340" s="3" t="s">
        <v>2817</v>
      </c>
      <c r="H340" s="4" t="s">
        <v>3240</v>
      </c>
      <c r="I340" s="4" t="s">
        <v>5336</v>
      </c>
      <c r="J340" s="3" t="s">
        <v>2861</v>
      </c>
      <c r="K340" s="3" t="s">
        <v>3720</v>
      </c>
      <c r="L340" s="3" t="s">
        <v>7726</v>
      </c>
      <c r="M340" s="4" t="s">
        <v>5561</v>
      </c>
      <c r="N340" s="4" t="s">
        <v>7662</v>
      </c>
    </row>
    <row r="341" spans="1:14" ht="75" customHeight="1" x14ac:dyDescent="0.25">
      <c r="A341" s="7" t="s">
        <v>6234</v>
      </c>
      <c r="B341" s="3" t="s">
        <v>3978</v>
      </c>
      <c r="C341" s="23" t="s">
        <v>6649</v>
      </c>
      <c r="D341" s="3" t="s">
        <v>6321</v>
      </c>
      <c r="E341" s="4" t="s">
        <v>2886</v>
      </c>
      <c r="F341" s="4" t="s">
        <v>3476</v>
      </c>
      <c r="G341" s="3" t="s">
        <v>2817</v>
      </c>
      <c r="H341" s="4" t="s">
        <v>3240</v>
      </c>
      <c r="I341" s="4" t="s">
        <v>5336</v>
      </c>
      <c r="J341" s="3" t="s">
        <v>2861</v>
      </c>
      <c r="K341" s="3" t="s">
        <v>3720</v>
      </c>
      <c r="L341" s="3" t="s">
        <v>4193</v>
      </c>
      <c r="M341" s="4" t="s">
        <v>34</v>
      </c>
      <c r="N341" s="4" t="s">
        <v>4107</v>
      </c>
    </row>
    <row r="342" spans="1:14" ht="75" customHeight="1" x14ac:dyDescent="0.25">
      <c r="A342" s="7" t="s">
        <v>5976</v>
      </c>
      <c r="B342" s="3" t="s">
        <v>3255</v>
      </c>
      <c r="C342" s="23" t="s">
        <v>6665</v>
      </c>
      <c r="D342" s="3" t="s">
        <v>6331</v>
      </c>
      <c r="E342" s="4" t="s">
        <v>2891</v>
      </c>
      <c r="F342" s="4" t="s">
        <v>3476</v>
      </c>
      <c r="G342" s="3" t="s">
        <v>2827</v>
      </c>
      <c r="H342" s="4" t="s">
        <v>2875</v>
      </c>
      <c r="I342" s="4" t="s">
        <v>5336</v>
      </c>
      <c r="J342" s="3" t="s">
        <v>2862</v>
      </c>
      <c r="K342" s="3" t="s">
        <v>6562</v>
      </c>
      <c r="L342" s="3" t="s">
        <v>3257</v>
      </c>
      <c r="M342" s="4" t="s">
        <v>34</v>
      </c>
      <c r="N342" s="4" t="s">
        <v>1799</v>
      </c>
    </row>
    <row r="343" spans="1:14" ht="75" customHeight="1" x14ac:dyDescent="0.25">
      <c r="A343" s="7" t="s">
        <v>5976</v>
      </c>
      <c r="B343" s="3" t="s">
        <v>3255</v>
      </c>
      <c r="C343" s="23" t="s">
        <v>6665</v>
      </c>
      <c r="D343" s="3" t="s">
        <v>6331</v>
      </c>
      <c r="E343" s="4" t="s">
        <v>2891</v>
      </c>
      <c r="F343" s="4" t="s">
        <v>3476</v>
      </c>
      <c r="G343" s="3" t="s">
        <v>2827</v>
      </c>
      <c r="H343" s="4" t="s">
        <v>2875</v>
      </c>
      <c r="I343" s="4" t="s">
        <v>5336</v>
      </c>
      <c r="J343" s="3" t="s">
        <v>2862</v>
      </c>
      <c r="K343" s="3" t="s">
        <v>6562</v>
      </c>
      <c r="L343" s="3" t="s">
        <v>3256</v>
      </c>
      <c r="M343" s="4" t="s">
        <v>34</v>
      </c>
      <c r="N343" s="4" t="s">
        <v>1795</v>
      </c>
    </row>
    <row r="344" spans="1:14" ht="75" customHeight="1" x14ac:dyDescent="0.25">
      <c r="A344" s="7" t="s">
        <v>5990</v>
      </c>
      <c r="B344" s="3" t="s">
        <v>3297</v>
      </c>
      <c r="C344" s="23" t="s">
        <v>6690</v>
      </c>
      <c r="D344" s="3" t="s">
        <v>6346</v>
      </c>
      <c r="E344" s="4" t="s">
        <v>2886</v>
      </c>
      <c r="F344" s="4" t="s">
        <v>3477</v>
      </c>
      <c r="G344" s="3" t="s">
        <v>2841</v>
      </c>
      <c r="H344" s="4" t="s">
        <v>2875</v>
      </c>
      <c r="I344" s="4" t="s">
        <v>5336</v>
      </c>
      <c r="J344" s="3" t="s">
        <v>2862</v>
      </c>
      <c r="K344" s="3" t="s">
        <v>3606</v>
      </c>
      <c r="L344" s="3" t="s">
        <v>3300</v>
      </c>
      <c r="M344" s="4" t="s">
        <v>34</v>
      </c>
      <c r="N344" s="4" t="s">
        <v>1993</v>
      </c>
    </row>
    <row r="345" spans="1:14" ht="75" customHeight="1" x14ac:dyDescent="0.25">
      <c r="A345" s="7" t="s">
        <v>5990</v>
      </c>
      <c r="B345" s="3" t="s">
        <v>3297</v>
      </c>
      <c r="C345" s="23" t="s">
        <v>6690</v>
      </c>
      <c r="D345" s="3" t="s">
        <v>6346</v>
      </c>
      <c r="E345" s="4" t="s">
        <v>2886</v>
      </c>
      <c r="F345" s="4" t="s">
        <v>3477</v>
      </c>
      <c r="G345" s="3" t="s">
        <v>2841</v>
      </c>
      <c r="H345" s="4" t="s">
        <v>2875</v>
      </c>
      <c r="I345" s="4" t="s">
        <v>5336</v>
      </c>
      <c r="J345" s="3" t="s">
        <v>2862</v>
      </c>
      <c r="K345" s="3" t="s">
        <v>3606</v>
      </c>
      <c r="L345" s="3" t="s">
        <v>4622</v>
      </c>
      <c r="M345" s="4" t="s">
        <v>83</v>
      </c>
      <c r="N345" s="4" t="s">
        <v>1980</v>
      </c>
    </row>
    <row r="346" spans="1:14" ht="75" customHeight="1" x14ac:dyDescent="0.25">
      <c r="A346" s="7" t="s">
        <v>5990</v>
      </c>
      <c r="B346" s="3" t="s">
        <v>3297</v>
      </c>
      <c r="C346" s="23" t="s">
        <v>6690</v>
      </c>
      <c r="D346" s="3" t="s">
        <v>6346</v>
      </c>
      <c r="E346" s="4" t="s">
        <v>2886</v>
      </c>
      <c r="F346" s="4" t="s">
        <v>3477</v>
      </c>
      <c r="G346" s="3" t="s">
        <v>2841</v>
      </c>
      <c r="H346" s="4" t="s">
        <v>2875</v>
      </c>
      <c r="I346" s="4" t="s">
        <v>5336</v>
      </c>
      <c r="J346" s="3" t="s">
        <v>2862</v>
      </c>
      <c r="K346" s="3" t="s">
        <v>3606</v>
      </c>
      <c r="L346" s="3" t="s">
        <v>3301</v>
      </c>
      <c r="M346" s="4" t="s">
        <v>34</v>
      </c>
      <c r="N346" s="4" t="s">
        <v>1984</v>
      </c>
    </row>
    <row r="347" spans="1:14" ht="75" customHeight="1" x14ac:dyDescent="0.25">
      <c r="A347" s="7" t="s">
        <v>5990</v>
      </c>
      <c r="B347" s="3" t="s">
        <v>3297</v>
      </c>
      <c r="C347" s="23" t="s">
        <v>6690</v>
      </c>
      <c r="D347" s="3" t="s">
        <v>6346</v>
      </c>
      <c r="E347" s="4" t="s">
        <v>2886</v>
      </c>
      <c r="F347" s="4" t="s">
        <v>3477</v>
      </c>
      <c r="G347" s="3" t="s">
        <v>2841</v>
      </c>
      <c r="H347" s="4" t="s">
        <v>2875</v>
      </c>
      <c r="I347" s="4" t="s">
        <v>5336</v>
      </c>
      <c r="J347" s="3" t="s">
        <v>2862</v>
      </c>
      <c r="K347" s="3" t="s">
        <v>3606</v>
      </c>
      <c r="L347" s="3" t="s">
        <v>3302</v>
      </c>
      <c r="M347" s="4" t="s">
        <v>34</v>
      </c>
      <c r="N347" s="4" t="s">
        <v>1986</v>
      </c>
    </row>
    <row r="348" spans="1:14" ht="75" customHeight="1" x14ac:dyDescent="0.25">
      <c r="A348" s="7" t="s">
        <v>5990</v>
      </c>
      <c r="B348" s="3" t="s">
        <v>3297</v>
      </c>
      <c r="C348" s="23" t="s">
        <v>6690</v>
      </c>
      <c r="D348" s="3" t="s">
        <v>6346</v>
      </c>
      <c r="E348" s="4" t="s">
        <v>2886</v>
      </c>
      <c r="F348" s="4" t="s">
        <v>3477</v>
      </c>
      <c r="G348" s="3" t="s">
        <v>2841</v>
      </c>
      <c r="H348" s="4" t="s">
        <v>2875</v>
      </c>
      <c r="I348" s="4" t="s">
        <v>5336</v>
      </c>
      <c r="J348" s="3" t="s">
        <v>2862</v>
      </c>
      <c r="K348" s="3" t="s">
        <v>3606</v>
      </c>
      <c r="L348" s="3" t="s">
        <v>3298</v>
      </c>
      <c r="M348" s="4" t="s">
        <v>34</v>
      </c>
      <c r="N348" s="4" t="s">
        <v>1989</v>
      </c>
    </row>
    <row r="349" spans="1:14" ht="75" customHeight="1" x14ac:dyDescent="0.25">
      <c r="A349" s="7" t="s">
        <v>5990</v>
      </c>
      <c r="B349" s="3" t="s">
        <v>3297</v>
      </c>
      <c r="C349" s="23" t="s">
        <v>6690</v>
      </c>
      <c r="D349" s="3" t="s">
        <v>6346</v>
      </c>
      <c r="E349" s="4" t="s">
        <v>2886</v>
      </c>
      <c r="F349" s="4" t="s">
        <v>3477</v>
      </c>
      <c r="G349" s="3" t="s">
        <v>2841</v>
      </c>
      <c r="H349" s="4" t="s">
        <v>2875</v>
      </c>
      <c r="I349" s="4" t="s">
        <v>5336</v>
      </c>
      <c r="J349" s="3" t="s">
        <v>2862</v>
      </c>
      <c r="K349" s="3" t="s">
        <v>3606</v>
      </c>
      <c r="L349" s="3" t="s">
        <v>3299</v>
      </c>
      <c r="M349" s="4" t="s">
        <v>34</v>
      </c>
      <c r="N349" s="4" t="s">
        <v>1997</v>
      </c>
    </row>
    <row r="350" spans="1:14" ht="75" customHeight="1" x14ac:dyDescent="0.25">
      <c r="A350" s="7" t="s">
        <v>6580</v>
      </c>
      <c r="B350" s="3" t="s">
        <v>3026</v>
      </c>
      <c r="C350" s="23" t="s">
        <v>6818</v>
      </c>
      <c r="D350" s="3" t="s">
        <v>6430</v>
      </c>
      <c r="E350" s="4" t="s">
        <v>2891</v>
      </c>
      <c r="F350" s="4" t="s">
        <v>3476</v>
      </c>
      <c r="G350" s="3" t="s">
        <v>2772</v>
      </c>
      <c r="H350" s="4" t="s">
        <v>2875</v>
      </c>
      <c r="I350" s="4" t="s">
        <v>5336</v>
      </c>
      <c r="J350" s="3" t="s">
        <v>4061</v>
      </c>
      <c r="K350" s="3" t="s">
        <v>3703</v>
      </c>
      <c r="L350" s="3" t="s">
        <v>3027</v>
      </c>
      <c r="M350" s="4" t="s">
        <v>34</v>
      </c>
      <c r="N350" s="4" t="s">
        <v>780</v>
      </c>
    </row>
    <row r="351" spans="1:14" ht="75" customHeight="1" x14ac:dyDescent="0.25">
      <c r="A351" s="7" t="s">
        <v>6580</v>
      </c>
      <c r="B351" s="3" t="s">
        <v>3026</v>
      </c>
      <c r="C351" s="23" t="s">
        <v>6818</v>
      </c>
      <c r="D351" s="3" t="s">
        <v>6430</v>
      </c>
      <c r="E351" s="4" t="s">
        <v>2891</v>
      </c>
      <c r="F351" s="4" t="s">
        <v>3476</v>
      </c>
      <c r="G351" s="3" t="s">
        <v>2772</v>
      </c>
      <c r="H351" s="4" t="s">
        <v>2875</v>
      </c>
      <c r="I351" s="4" t="s">
        <v>5336</v>
      </c>
      <c r="J351" s="3" t="s">
        <v>4061</v>
      </c>
      <c r="K351" s="3" t="s">
        <v>3703</v>
      </c>
      <c r="L351" s="3" t="s">
        <v>786</v>
      </c>
      <c r="M351" s="4" t="s">
        <v>5561</v>
      </c>
      <c r="N351" s="4" t="s">
        <v>790</v>
      </c>
    </row>
    <row r="352" spans="1:14" ht="75" customHeight="1" x14ac:dyDescent="0.25">
      <c r="A352" s="7" t="s">
        <v>6580</v>
      </c>
      <c r="B352" s="3" t="s">
        <v>3026</v>
      </c>
      <c r="C352" s="23" t="s">
        <v>6818</v>
      </c>
      <c r="D352" s="3" t="s">
        <v>6430</v>
      </c>
      <c r="E352" s="4" t="s">
        <v>2891</v>
      </c>
      <c r="F352" s="4" t="s">
        <v>3476</v>
      </c>
      <c r="G352" s="3" t="s">
        <v>2772</v>
      </c>
      <c r="H352" s="4" t="s">
        <v>2875</v>
      </c>
      <c r="I352" s="4" t="s">
        <v>5336</v>
      </c>
      <c r="J352" s="3" t="s">
        <v>4061</v>
      </c>
      <c r="K352" s="3" t="s">
        <v>3703</v>
      </c>
      <c r="L352" s="3" t="s">
        <v>781</v>
      </c>
      <c r="M352" s="4" t="s">
        <v>5561</v>
      </c>
      <c r="N352" s="4" t="s">
        <v>785</v>
      </c>
    </row>
    <row r="353" spans="1:14" ht="75" customHeight="1" x14ac:dyDescent="0.25">
      <c r="A353" s="7" t="s">
        <v>6580</v>
      </c>
      <c r="B353" s="3" t="s">
        <v>3026</v>
      </c>
      <c r="C353" s="23" t="s">
        <v>6818</v>
      </c>
      <c r="D353" s="3" t="s">
        <v>6430</v>
      </c>
      <c r="E353" s="4" t="s">
        <v>2891</v>
      </c>
      <c r="F353" s="4" t="s">
        <v>3476</v>
      </c>
      <c r="G353" s="3" t="s">
        <v>2772</v>
      </c>
      <c r="H353" s="4" t="s">
        <v>2875</v>
      </c>
      <c r="I353" s="4" t="s">
        <v>5336</v>
      </c>
      <c r="J353" s="3" t="s">
        <v>4061</v>
      </c>
      <c r="K353" s="3" t="s">
        <v>3703</v>
      </c>
      <c r="L353" s="3" t="s">
        <v>7520</v>
      </c>
      <c r="M353" s="4" t="s">
        <v>5561</v>
      </c>
      <c r="N353" s="4" t="s">
        <v>3797</v>
      </c>
    </row>
    <row r="354" spans="1:14" ht="75" customHeight="1" x14ac:dyDescent="0.25">
      <c r="A354" s="7" t="s">
        <v>6566</v>
      </c>
      <c r="B354" s="3" t="s">
        <v>3303</v>
      </c>
      <c r="C354" s="23" t="s">
        <v>6691</v>
      </c>
      <c r="D354" s="3" t="s">
        <v>6347</v>
      </c>
      <c r="E354" s="4" t="s">
        <v>2891</v>
      </c>
      <c r="F354" s="4" t="s">
        <v>3476</v>
      </c>
      <c r="G354" s="3" t="s">
        <v>2842</v>
      </c>
      <c r="H354" s="4" t="s">
        <v>2875</v>
      </c>
      <c r="I354" s="4" t="s">
        <v>5336</v>
      </c>
      <c r="J354" s="3" t="s">
        <v>4061</v>
      </c>
      <c r="K354" s="3" t="s">
        <v>6567</v>
      </c>
      <c r="L354" s="3" t="s">
        <v>3305</v>
      </c>
      <c r="M354" s="4" t="s">
        <v>34</v>
      </c>
      <c r="N354" s="4" t="s">
        <v>2012</v>
      </c>
    </row>
    <row r="355" spans="1:14" ht="75" customHeight="1" x14ac:dyDescent="0.25">
      <c r="A355" s="7" t="s">
        <v>6566</v>
      </c>
      <c r="B355" s="3" t="s">
        <v>3303</v>
      </c>
      <c r="C355" s="23" t="s">
        <v>6691</v>
      </c>
      <c r="D355" s="3" t="s">
        <v>6347</v>
      </c>
      <c r="E355" s="4" t="s">
        <v>2891</v>
      </c>
      <c r="F355" s="4" t="s">
        <v>3476</v>
      </c>
      <c r="G355" s="3" t="s">
        <v>2842</v>
      </c>
      <c r="H355" s="4" t="s">
        <v>2875</v>
      </c>
      <c r="I355" s="4" t="s">
        <v>5336</v>
      </c>
      <c r="J355" s="3" t="s">
        <v>4061</v>
      </c>
      <c r="K355" s="3" t="s">
        <v>6567</v>
      </c>
      <c r="L355" s="3" t="s">
        <v>3304</v>
      </c>
      <c r="M355" s="4" t="s">
        <v>34</v>
      </c>
      <c r="N355" s="4" t="s">
        <v>2009</v>
      </c>
    </row>
    <row r="356" spans="1:14" ht="75" customHeight="1" x14ac:dyDescent="0.25">
      <c r="A356" s="7" t="s">
        <v>6566</v>
      </c>
      <c r="B356" s="3" t="s">
        <v>3303</v>
      </c>
      <c r="C356" s="23" t="s">
        <v>6691</v>
      </c>
      <c r="D356" s="3" t="s">
        <v>6347</v>
      </c>
      <c r="E356" s="4" t="s">
        <v>2891</v>
      </c>
      <c r="F356" s="4" t="s">
        <v>3476</v>
      </c>
      <c r="G356" s="3" t="s">
        <v>2842</v>
      </c>
      <c r="H356" s="4" t="s">
        <v>2875</v>
      </c>
      <c r="I356" s="4" t="s">
        <v>5336</v>
      </c>
      <c r="J356" s="3" t="s">
        <v>4061</v>
      </c>
      <c r="K356" s="3" t="s">
        <v>6567</v>
      </c>
      <c r="L356" s="3" t="s">
        <v>4338</v>
      </c>
      <c r="M356" s="4" t="s">
        <v>5561</v>
      </c>
      <c r="N356" s="4" t="s">
        <v>4149</v>
      </c>
    </row>
    <row r="357" spans="1:14" ht="75" customHeight="1" x14ac:dyDescent="0.25">
      <c r="A357" s="7" t="s">
        <v>5991</v>
      </c>
      <c r="B357" s="3" t="s">
        <v>3306</v>
      </c>
      <c r="C357" s="23" t="s">
        <v>6693</v>
      </c>
      <c r="D357" s="3" t="s">
        <v>6348</v>
      </c>
      <c r="E357" s="4" t="s">
        <v>2891</v>
      </c>
      <c r="F357" s="4" t="s">
        <v>3476</v>
      </c>
      <c r="G357" s="3" t="s">
        <v>2843</v>
      </c>
      <c r="H357" s="4" t="s">
        <v>2875</v>
      </c>
      <c r="I357" s="4" t="s">
        <v>5336</v>
      </c>
      <c r="J357" s="3" t="s">
        <v>2862</v>
      </c>
      <c r="K357" s="3" t="s">
        <v>3726</v>
      </c>
      <c r="L357" s="3" t="s">
        <v>2025</v>
      </c>
      <c r="M357" s="4" t="s">
        <v>5561</v>
      </c>
      <c r="N357" s="4" t="s">
        <v>2028</v>
      </c>
    </row>
    <row r="358" spans="1:14" ht="75" customHeight="1" x14ac:dyDescent="0.25">
      <c r="A358" s="7" t="s">
        <v>5991</v>
      </c>
      <c r="B358" s="3" t="s">
        <v>3306</v>
      </c>
      <c r="C358" s="23" t="s">
        <v>6693</v>
      </c>
      <c r="D358" s="3" t="s">
        <v>6348</v>
      </c>
      <c r="E358" s="4" t="s">
        <v>2891</v>
      </c>
      <c r="F358" s="4" t="s">
        <v>3476</v>
      </c>
      <c r="G358" s="3" t="s">
        <v>2843</v>
      </c>
      <c r="H358" s="4" t="s">
        <v>2875</v>
      </c>
      <c r="I358" s="4" t="s">
        <v>5336</v>
      </c>
      <c r="J358" s="3" t="s">
        <v>2862</v>
      </c>
      <c r="K358" s="3" t="s">
        <v>3726</v>
      </c>
      <c r="L358" s="3" t="s">
        <v>2021</v>
      </c>
      <c r="M358" s="4" t="s">
        <v>5561</v>
      </c>
      <c r="N358" s="4" t="s">
        <v>2024</v>
      </c>
    </row>
    <row r="359" spans="1:14" ht="75" customHeight="1" x14ac:dyDescent="0.25">
      <c r="A359" s="7" t="s">
        <v>5991</v>
      </c>
      <c r="B359" s="3" t="s">
        <v>3306</v>
      </c>
      <c r="C359" s="23" t="s">
        <v>6693</v>
      </c>
      <c r="D359" s="3" t="s">
        <v>6348</v>
      </c>
      <c r="E359" s="4" t="s">
        <v>2891</v>
      </c>
      <c r="F359" s="4" t="s">
        <v>3476</v>
      </c>
      <c r="G359" s="3" t="s">
        <v>2843</v>
      </c>
      <c r="H359" s="4" t="s">
        <v>2875</v>
      </c>
      <c r="I359" s="4" t="s">
        <v>5336</v>
      </c>
      <c r="J359" s="3" t="s">
        <v>2862</v>
      </c>
      <c r="K359" s="3" t="s">
        <v>3726</v>
      </c>
      <c r="L359" s="3" t="s">
        <v>3307</v>
      </c>
      <c r="M359" s="4" t="s">
        <v>34</v>
      </c>
      <c r="N359" s="4" t="s">
        <v>2020</v>
      </c>
    </row>
    <row r="360" spans="1:14" ht="75" customHeight="1" x14ac:dyDescent="0.25">
      <c r="A360" s="7" t="s">
        <v>5977</v>
      </c>
      <c r="B360" s="3" t="s">
        <v>3258</v>
      </c>
      <c r="C360" s="23" t="s">
        <v>6668</v>
      </c>
      <c r="D360" s="3" t="s">
        <v>6332</v>
      </c>
      <c r="E360" s="4" t="s">
        <v>2886</v>
      </c>
      <c r="F360" s="4" t="s">
        <v>3477</v>
      </c>
      <c r="G360" s="3" t="s">
        <v>2828</v>
      </c>
      <c r="H360" s="4" t="s">
        <v>2875</v>
      </c>
      <c r="I360" s="4" t="s">
        <v>5336</v>
      </c>
      <c r="J360" s="3" t="s">
        <v>2862</v>
      </c>
      <c r="K360" s="3" t="s">
        <v>4527</v>
      </c>
      <c r="L360" s="3" t="s">
        <v>1808</v>
      </c>
      <c r="M360" s="4" t="s">
        <v>5561</v>
      </c>
      <c r="N360" s="4" t="s">
        <v>1811</v>
      </c>
    </row>
    <row r="361" spans="1:14" ht="75" customHeight="1" x14ac:dyDescent="0.25">
      <c r="A361" s="7" t="s">
        <v>5977</v>
      </c>
      <c r="B361" s="3" t="s">
        <v>3258</v>
      </c>
      <c r="C361" s="23" t="s">
        <v>6668</v>
      </c>
      <c r="D361" s="3" t="s">
        <v>6332</v>
      </c>
      <c r="E361" s="4" t="s">
        <v>2886</v>
      </c>
      <c r="F361" s="4" t="s">
        <v>3477</v>
      </c>
      <c r="G361" s="3" t="s">
        <v>2828</v>
      </c>
      <c r="H361" s="4" t="s">
        <v>2875</v>
      </c>
      <c r="I361" s="4" t="s">
        <v>5336</v>
      </c>
      <c r="J361" s="3" t="s">
        <v>2862</v>
      </c>
      <c r="K361" s="3" t="s">
        <v>4527</v>
      </c>
      <c r="L361" s="3" t="s">
        <v>3259</v>
      </c>
      <c r="M361" s="4" t="s">
        <v>34</v>
      </c>
      <c r="N361" s="4" t="s">
        <v>1806</v>
      </c>
    </row>
    <row r="362" spans="1:14" ht="75" customHeight="1" x14ac:dyDescent="0.25">
      <c r="A362" s="7" t="s">
        <v>5971</v>
      </c>
      <c r="B362" s="3" t="s">
        <v>3249</v>
      </c>
      <c r="C362" s="23" t="s">
        <v>6653</v>
      </c>
      <c r="D362" s="3" t="s">
        <v>6323</v>
      </c>
      <c r="E362" s="4" t="s">
        <v>2946</v>
      </c>
      <c r="F362" s="4" t="s">
        <v>3488</v>
      </c>
      <c r="G362" s="3" t="s">
        <v>2822</v>
      </c>
      <c r="H362" s="4" t="s">
        <v>2875</v>
      </c>
      <c r="I362" s="4" t="s">
        <v>5336</v>
      </c>
      <c r="J362" s="3" t="s">
        <v>3917</v>
      </c>
      <c r="K362" s="3" t="s">
        <v>7718</v>
      </c>
      <c r="L362" s="3" t="s">
        <v>1734</v>
      </c>
      <c r="M362" s="4" t="s">
        <v>34</v>
      </c>
      <c r="N362" s="4" t="s">
        <v>1737</v>
      </c>
    </row>
    <row r="363" spans="1:14" ht="75" customHeight="1" x14ac:dyDescent="0.25">
      <c r="A363" s="7" t="s">
        <v>5971</v>
      </c>
      <c r="B363" s="3" t="s">
        <v>3249</v>
      </c>
      <c r="C363" s="23" t="s">
        <v>6653</v>
      </c>
      <c r="D363" s="3" t="s">
        <v>6323</v>
      </c>
      <c r="E363" s="4" t="s">
        <v>2946</v>
      </c>
      <c r="F363" s="4" t="s">
        <v>3488</v>
      </c>
      <c r="G363" s="3" t="s">
        <v>2822</v>
      </c>
      <c r="H363" s="4" t="s">
        <v>2875</v>
      </c>
      <c r="I363" s="4" t="s">
        <v>5336</v>
      </c>
      <c r="J363" s="3" t="s">
        <v>3917</v>
      </c>
      <c r="K363" s="3" t="s">
        <v>7718</v>
      </c>
      <c r="L363" s="3" t="s">
        <v>1738</v>
      </c>
      <c r="M363" s="4" t="s">
        <v>34</v>
      </c>
      <c r="N363" s="4" t="s">
        <v>1742</v>
      </c>
    </row>
    <row r="364" spans="1:14" ht="75" customHeight="1" x14ac:dyDescent="0.25">
      <c r="A364" s="7" t="s">
        <v>6011</v>
      </c>
      <c r="B364" s="3" t="s">
        <v>3446</v>
      </c>
      <c r="C364" s="23" t="s">
        <v>6725</v>
      </c>
      <c r="D364" s="3" t="s">
        <v>6373</v>
      </c>
      <c r="E364" s="4" t="s">
        <v>2886</v>
      </c>
      <c r="F364" s="4" t="s">
        <v>3476</v>
      </c>
      <c r="G364" s="3" t="s">
        <v>2854</v>
      </c>
      <c r="H364" s="4" t="s">
        <v>2875</v>
      </c>
      <c r="I364" s="4" t="s">
        <v>5336</v>
      </c>
      <c r="J364" s="3" t="s">
        <v>4061</v>
      </c>
      <c r="K364" s="3" t="s">
        <v>3732</v>
      </c>
      <c r="L364" s="3" t="s">
        <v>3447</v>
      </c>
      <c r="M364" s="4" t="s">
        <v>34</v>
      </c>
      <c r="N364" s="4" t="s">
        <v>2612</v>
      </c>
    </row>
    <row r="365" spans="1:14" ht="75" customHeight="1" x14ac:dyDescent="0.25">
      <c r="A365" s="7" t="s">
        <v>6011</v>
      </c>
      <c r="B365" s="3" t="s">
        <v>3446</v>
      </c>
      <c r="C365" s="23" t="s">
        <v>6725</v>
      </c>
      <c r="D365" s="3" t="s">
        <v>6373</v>
      </c>
      <c r="E365" s="4" t="s">
        <v>2886</v>
      </c>
      <c r="F365" s="4" t="s">
        <v>3476</v>
      </c>
      <c r="G365" s="3" t="s">
        <v>2854</v>
      </c>
      <c r="H365" s="4" t="s">
        <v>2875</v>
      </c>
      <c r="I365" s="4" t="s">
        <v>5336</v>
      </c>
      <c r="J365" s="3" t="s">
        <v>4061</v>
      </c>
      <c r="K365" s="3" t="s">
        <v>3732</v>
      </c>
      <c r="L365" s="3" t="s">
        <v>3449</v>
      </c>
      <c r="M365" s="4" t="s">
        <v>34</v>
      </c>
      <c r="N365" s="4" t="s">
        <v>2610</v>
      </c>
    </row>
    <row r="366" spans="1:14" ht="75" customHeight="1" x14ac:dyDescent="0.25">
      <c r="A366" s="7" t="s">
        <v>6011</v>
      </c>
      <c r="B366" s="3" t="s">
        <v>3446</v>
      </c>
      <c r="C366" s="23" t="s">
        <v>6725</v>
      </c>
      <c r="D366" s="3" t="s">
        <v>6373</v>
      </c>
      <c r="E366" s="4" t="s">
        <v>2886</v>
      </c>
      <c r="F366" s="4" t="s">
        <v>3476</v>
      </c>
      <c r="G366" s="3" t="s">
        <v>2854</v>
      </c>
      <c r="H366" s="4" t="s">
        <v>2875</v>
      </c>
      <c r="I366" s="4" t="s">
        <v>5336</v>
      </c>
      <c r="J366" s="3" t="s">
        <v>4061</v>
      </c>
      <c r="K366" s="3" t="s">
        <v>3732</v>
      </c>
      <c r="L366" s="3" t="s">
        <v>3448</v>
      </c>
      <c r="M366" s="4" t="s">
        <v>83</v>
      </c>
      <c r="N366" s="4" t="s">
        <v>2616</v>
      </c>
    </row>
    <row r="367" spans="1:14" ht="75" customHeight="1" x14ac:dyDescent="0.25">
      <c r="A367" s="7" t="s">
        <v>6011</v>
      </c>
      <c r="B367" s="3" t="s">
        <v>3446</v>
      </c>
      <c r="C367" s="23" t="s">
        <v>6725</v>
      </c>
      <c r="D367" s="3" t="s">
        <v>6373</v>
      </c>
      <c r="E367" s="4" t="s">
        <v>2886</v>
      </c>
      <c r="F367" s="4" t="s">
        <v>3476</v>
      </c>
      <c r="G367" s="3" t="s">
        <v>2854</v>
      </c>
      <c r="H367" s="4" t="s">
        <v>2875</v>
      </c>
      <c r="I367" s="4" t="s">
        <v>5336</v>
      </c>
      <c r="J367" s="3" t="s">
        <v>4061</v>
      </c>
      <c r="K367" s="3" t="s">
        <v>3732</v>
      </c>
      <c r="L367" s="3" t="s">
        <v>5621</v>
      </c>
      <c r="M367" s="4" t="s">
        <v>5561</v>
      </c>
      <c r="N367" s="4" t="s">
        <v>5014</v>
      </c>
    </row>
    <row r="368" spans="1:14" ht="75" customHeight="1" x14ac:dyDescent="0.25">
      <c r="A368" s="7" t="s">
        <v>5970</v>
      </c>
      <c r="B368" s="3" t="s">
        <v>3246</v>
      </c>
      <c r="C368" s="23" t="s">
        <v>6658</v>
      </c>
      <c r="D368" s="3" t="s">
        <v>6326</v>
      </c>
      <c r="E368" s="4" t="s">
        <v>2946</v>
      </c>
      <c r="F368" s="4" t="s">
        <v>3488</v>
      </c>
      <c r="G368" s="3" t="s">
        <v>2819</v>
      </c>
      <c r="H368" s="4" t="s">
        <v>2875</v>
      </c>
      <c r="I368" s="4" t="s">
        <v>5336</v>
      </c>
      <c r="J368" s="3" t="s">
        <v>3917</v>
      </c>
      <c r="K368" s="3" t="s">
        <v>3721</v>
      </c>
      <c r="L368" s="3" t="s">
        <v>1702</v>
      </c>
      <c r="M368" s="4" t="s">
        <v>122</v>
      </c>
      <c r="N368" s="4" t="s">
        <v>1704</v>
      </c>
    </row>
    <row r="369" spans="1:14" ht="75" customHeight="1" x14ac:dyDescent="0.25">
      <c r="A369" s="7" t="s">
        <v>6017</v>
      </c>
      <c r="B369" s="3" t="s">
        <v>3464</v>
      </c>
      <c r="C369" s="23" t="s">
        <v>6732</v>
      </c>
      <c r="D369" s="3" t="s">
        <v>6380</v>
      </c>
      <c r="E369" s="4" t="s">
        <v>2886</v>
      </c>
      <c r="F369" s="4" t="s">
        <v>3474</v>
      </c>
      <c r="G369" s="3" t="s">
        <v>2860</v>
      </c>
      <c r="H369" s="4" t="s">
        <v>2875</v>
      </c>
      <c r="I369" s="4" t="s">
        <v>5336</v>
      </c>
      <c r="J369" s="3" t="s">
        <v>2861</v>
      </c>
      <c r="K369" s="3" t="s">
        <v>3735</v>
      </c>
      <c r="L369" s="3" t="s">
        <v>4386</v>
      </c>
      <c r="M369" s="4" t="s">
        <v>5561</v>
      </c>
      <c r="N369" s="4" t="s">
        <v>4209</v>
      </c>
    </row>
    <row r="370" spans="1:14" ht="75" customHeight="1" x14ac:dyDescent="0.25">
      <c r="A370" s="7" t="s">
        <v>6017</v>
      </c>
      <c r="B370" s="3" t="s">
        <v>3464</v>
      </c>
      <c r="C370" s="23" t="s">
        <v>6732</v>
      </c>
      <c r="D370" s="3" t="s">
        <v>6380</v>
      </c>
      <c r="E370" s="4" t="s">
        <v>2886</v>
      </c>
      <c r="F370" s="4" t="s">
        <v>3476</v>
      </c>
      <c r="G370" s="3" t="s">
        <v>2860</v>
      </c>
      <c r="H370" s="4" t="s">
        <v>2875</v>
      </c>
      <c r="I370" s="4" t="s">
        <v>5336</v>
      </c>
      <c r="J370" s="3" t="s">
        <v>2861</v>
      </c>
      <c r="K370" s="3" t="s">
        <v>3735</v>
      </c>
      <c r="L370" s="3" t="s">
        <v>7360</v>
      </c>
      <c r="M370" s="4" t="s">
        <v>122</v>
      </c>
      <c r="N370" s="4" t="s">
        <v>2707</v>
      </c>
    </row>
    <row r="371" spans="1:14" ht="75" customHeight="1" x14ac:dyDescent="0.25">
      <c r="A371" s="7" t="s">
        <v>6017</v>
      </c>
      <c r="B371" s="3" t="s">
        <v>3464</v>
      </c>
      <c r="C371" s="23" t="s">
        <v>6732</v>
      </c>
      <c r="D371" s="3" t="s">
        <v>6380</v>
      </c>
      <c r="E371" s="4" t="s">
        <v>2886</v>
      </c>
      <c r="F371" s="4" t="s">
        <v>3476</v>
      </c>
      <c r="G371" s="3" t="s">
        <v>2860</v>
      </c>
      <c r="H371" s="4" t="s">
        <v>2875</v>
      </c>
      <c r="I371" s="4" t="s">
        <v>5336</v>
      </c>
      <c r="J371" s="3" t="s">
        <v>2861</v>
      </c>
      <c r="K371" s="3" t="s">
        <v>3735</v>
      </c>
      <c r="L371" s="3" t="s">
        <v>2708</v>
      </c>
      <c r="M371" s="4" t="s">
        <v>5561</v>
      </c>
      <c r="N371" s="4" t="s">
        <v>2711</v>
      </c>
    </row>
    <row r="372" spans="1:14" ht="75" customHeight="1" x14ac:dyDescent="0.25">
      <c r="A372" s="7" t="s">
        <v>6017</v>
      </c>
      <c r="B372" s="3" t="s">
        <v>3464</v>
      </c>
      <c r="C372" s="23" t="s">
        <v>6732</v>
      </c>
      <c r="D372" s="3" t="s">
        <v>6380</v>
      </c>
      <c r="E372" s="4" t="s">
        <v>2886</v>
      </c>
      <c r="F372" s="4" t="s">
        <v>3476</v>
      </c>
      <c r="G372" s="3" t="s">
        <v>2860</v>
      </c>
      <c r="H372" s="4" t="s">
        <v>2875</v>
      </c>
      <c r="I372" s="4" t="s">
        <v>5336</v>
      </c>
      <c r="J372" s="3" t="s">
        <v>2861</v>
      </c>
      <c r="K372" s="3" t="s">
        <v>3735</v>
      </c>
      <c r="L372" s="3" t="s">
        <v>7527</v>
      </c>
      <c r="M372" s="4" t="s">
        <v>34</v>
      </c>
      <c r="N372" s="4" t="s">
        <v>6898</v>
      </c>
    </row>
    <row r="373" spans="1:14" ht="75" customHeight="1" x14ac:dyDescent="0.25">
      <c r="A373" s="7" t="s">
        <v>6016</v>
      </c>
      <c r="B373" s="3" t="s">
        <v>3463</v>
      </c>
      <c r="C373" s="23" t="s">
        <v>6680</v>
      </c>
      <c r="D373" s="3" t="s">
        <v>6340</v>
      </c>
      <c r="E373" s="4" t="s">
        <v>2946</v>
      </c>
      <c r="F373" s="4" t="s">
        <v>3488</v>
      </c>
      <c r="G373" s="3" t="s">
        <v>2859</v>
      </c>
      <c r="H373" s="4" t="s">
        <v>2875</v>
      </c>
      <c r="I373" s="4" t="s">
        <v>5336</v>
      </c>
      <c r="J373" s="3" t="s">
        <v>3917</v>
      </c>
      <c r="K373" s="3" t="s">
        <v>3734</v>
      </c>
      <c r="L373" s="3" t="s">
        <v>2697</v>
      </c>
      <c r="M373" s="4" t="s">
        <v>83</v>
      </c>
      <c r="N373" s="4" t="s">
        <v>2700</v>
      </c>
    </row>
    <row r="374" spans="1:14" ht="75" customHeight="1" x14ac:dyDescent="0.25">
      <c r="A374" s="7" t="s">
        <v>6016</v>
      </c>
      <c r="B374" s="3" t="s">
        <v>3463</v>
      </c>
      <c r="C374" s="23" t="s">
        <v>6680</v>
      </c>
      <c r="D374" s="3" t="s">
        <v>6340</v>
      </c>
      <c r="E374" s="4" t="s">
        <v>2946</v>
      </c>
      <c r="F374" s="4" t="s">
        <v>3488</v>
      </c>
      <c r="G374" s="3" t="s">
        <v>2859</v>
      </c>
      <c r="H374" s="4" t="s">
        <v>2875</v>
      </c>
      <c r="I374" s="4" t="s">
        <v>5336</v>
      </c>
      <c r="J374" s="3" t="s">
        <v>3917</v>
      </c>
      <c r="K374" s="3" t="s">
        <v>3734</v>
      </c>
      <c r="L374" s="3" t="s">
        <v>4733</v>
      </c>
      <c r="M374" s="4" t="s">
        <v>122</v>
      </c>
      <c r="N374" s="4" t="s">
        <v>4591</v>
      </c>
    </row>
    <row r="375" spans="1:14" ht="75" customHeight="1" x14ac:dyDescent="0.25">
      <c r="A375" s="15" t="s">
        <v>6018</v>
      </c>
      <c r="B375" s="16" t="s">
        <v>3880</v>
      </c>
      <c r="C375" s="24" t="s">
        <v>6735</v>
      </c>
      <c r="D375" s="16" t="s">
        <v>6378</v>
      </c>
      <c r="E375" s="17" t="s">
        <v>2886</v>
      </c>
      <c r="F375" s="17" t="s">
        <v>3472</v>
      </c>
      <c r="G375" s="16" t="s">
        <v>3737</v>
      </c>
      <c r="H375" s="17" t="s">
        <v>2875</v>
      </c>
      <c r="I375" s="17" t="s">
        <v>5336</v>
      </c>
      <c r="J375" s="16" t="s">
        <v>3917</v>
      </c>
      <c r="K375" s="16" t="s">
        <v>3738</v>
      </c>
      <c r="L375" s="16" t="s">
        <v>2723</v>
      </c>
      <c r="M375" s="17" t="s">
        <v>83</v>
      </c>
      <c r="N375" s="17" t="s">
        <v>2726</v>
      </c>
    </row>
    <row r="376" spans="1:14" ht="75" customHeight="1" x14ac:dyDescent="0.25">
      <c r="A376" s="7" t="s">
        <v>6018</v>
      </c>
      <c r="B376" s="3" t="s">
        <v>3880</v>
      </c>
      <c r="C376" s="23" t="s">
        <v>6735</v>
      </c>
      <c r="D376" s="3" t="s">
        <v>6378</v>
      </c>
      <c r="E376" s="4" t="s">
        <v>2886</v>
      </c>
      <c r="F376" s="4" t="s">
        <v>3472</v>
      </c>
      <c r="G376" s="3" t="s">
        <v>3737</v>
      </c>
      <c r="H376" s="4" t="s">
        <v>2875</v>
      </c>
      <c r="I376" s="4" t="s">
        <v>5336</v>
      </c>
      <c r="J376" s="3" t="s">
        <v>3917</v>
      </c>
      <c r="K376" s="3" t="s">
        <v>3738</v>
      </c>
      <c r="L376" s="3" t="s">
        <v>6932</v>
      </c>
      <c r="M376" s="4" t="s">
        <v>83</v>
      </c>
      <c r="N376" s="4" t="s">
        <v>6795</v>
      </c>
    </row>
    <row r="377" spans="1:14" ht="75" customHeight="1" x14ac:dyDescent="0.25">
      <c r="A377" s="7" t="s">
        <v>6018</v>
      </c>
      <c r="B377" s="3" t="s">
        <v>3880</v>
      </c>
      <c r="C377" s="23" t="s">
        <v>6735</v>
      </c>
      <c r="D377" s="3" t="s">
        <v>6378</v>
      </c>
      <c r="E377" s="4" t="s">
        <v>2886</v>
      </c>
      <c r="F377" s="4" t="s">
        <v>3472</v>
      </c>
      <c r="G377" s="3" t="s">
        <v>3737</v>
      </c>
      <c r="H377" s="4" t="s">
        <v>2875</v>
      </c>
      <c r="I377" s="4" t="s">
        <v>5336</v>
      </c>
      <c r="J377" s="3" t="s">
        <v>3917</v>
      </c>
      <c r="K377" s="3" t="s">
        <v>3738</v>
      </c>
      <c r="L377" s="3" t="s">
        <v>3468</v>
      </c>
      <c r="M377" s="4" t="s">
        <v>34</v>
      </c>
      <c r="N377" s="4" t="s">
        <v>2722</v>
      </c>
    </row>
    <row r="378" spans="1:14" ht="75" customHeight="1" x14ac:dyDescent="0.25">
      <c r="A378" s="7" t="s">
        <v>6018</v>
      </c>
      <c r="B378" s="3" t="s">
        <v>3880</v>
      </c>
      <c r="C378" s="23" t="s">
        <v>6735</v>
      </c>
      <c r="D378" s="3" t="s">
        <v>6378</v>
      </c>
      <c r="E378" s="4" t="s">
        <v>2886</v>
      </c>
      <c r="F378" s="4" t="s">
        <v>3472</v>
      </c>
      <c r="G378" s="3" t="s">
        <v>3737</v>
      </c>
      <c r="H378" s="4" t="s">
        <v>2875</v>
      </c>
      <c r="I378" s="4" t="s">
        <v>5336</v>
      </c>
      <c r="J378" s="3" t="s">
        <v>3917</v>
      </c>
      <c r="K378" s="3" t="s">
        <v>3738</v>
      </c>
      <c r="L378" s="3" t="s">
        <v>6948</v>
      </c>
      <c r="M378" s="4" t="s">
        <v>122</v>
      </c>
      <c r="N378" s="4" t="s">
        <v>6116</v>
      </c>
    </row>
    <row r="379" spans="1:14" ht="75" customHeight="1" x14ac:dyDescent="0.25">
      <c r="A379" s="15" t="s">
        <v>6072</v>
      </c>
      <c r="B379" s="16" t="s">
        <v>5448</v>
      </c>
      <c r="C379" s="25" t="s">
        <v>6742</v>
      </c>
      <c r="D379" s="16" t="s">
        <v>6387</v>
      </c>
      <c r="E379" s="22" t="s">
        <v>2886</v>
      </c>
      <c r="F379" s="22" t="s">
        <v>5047</v>
      </c>
      <c r="G379" s="15" t="s">
        <v>5449</v>
      </c>
      <c r="H379" s="22" t="s">
        <v>2875</v>
      </c>
      <c r="I379" s="22" t="s">
        <v>5336</v>
      </c>
      <c r="J379" s="15" t="s">
        <v>7499</v>
      </c>
      <c r="K379" s="15" t="s">
        <v>6930</v>
      </c>
      <c r="L379" s="15" t="s">
        <v>3467</v>
      </c>
      <c r="M379" s="17" t="s">
        <v>34</v>
      </c>
      <c r="N379" s="17" t="s">
        <v>2730</v>
      </c>
    </row>
    <row r="380" spans="1:14" ht="75" customHeight="1" x14ac:dyDescent="0.25">
      <c r="A380" s="15" t="s">
        <v>6072</v>
      </c>
      <c r="B380" s="16" t="s">
        <v>5448</v>
      </c>
      <c r="C380" s="25" t="s">
        <v>6742</v>
      </c>
      <c r="D380" s="16" t="s">
        <v>6387</v>
      </c>
      <c r="E380" s="22" t="s">
        <v>2886</v>
      </c>
      <c r="F380" s="22" t="s">
        <v>5047</v>
      </c>
      <c r="G380" s="15" t="s">
        <v>5449</v>
      </c>
      <c r="H380" s="22" t="s">
        <v>2875</v>
      </c>
      <c r="I380" s="22" t="s">
        <v>5336</v>
      </c>
      <c r="J380" s="15" t="s">
        <v>7499</v>
      </c>
      <c r="K380" s="15" t="s">
        <v>6930</v>
      </c>
      <c r="L380" s="15" t="s">
        <v>6261</v>
      </c>
      <c r="M380" s="17" t="s">
        <v>34</v>
      </c>
      <c r="N380" s="17" t="s">
        <v>6122</v>
      </c>
    </row>
    <row r="381" spans="1:14" ht="75" customHeight="1" x14ac:dyDescent="0.25">
      <c r="A381" s="15" t="s">
        <v>6072</v>
      </c>
      <c r="B381" s="16" t="s">
        <v>5448</v>
      </c>
      <c r="C381" s="25" t="s">
        <v>6742</v>
      </c>
      <c r="D381" s="16" t="s">
        <v>6387</v>
      </c>
      <c r="E381" s="22" t="s">
        <v>2886</v>
      </c>
      <c r="F381" s="22" t="s">
        <v>5047</v>
      </c>
      <c r="G381" s="15" t="s">
        <v>5449</v>
      </c>
      <c r="H381" s="22" t="s">
        <v>2875</v>
      </c>
      <c r="I381" s="22" t="s">
        <v>5336</v>
      </c>
      <c r="J381" s="15" t="s">
        <v>7499</v>
      </c>
      <c r="K381" s="15" t="s">
        <v>6930</v>
      </c>
      <c r="L381" s="15" t="s">
        <v>5447</v>
      </c>
      <c r="M381" s="17" t="s">
        <v>34</v>
      </c>
      <c r="N381" s="17" t="s">
        <v>5479</v>
      </c>
    </row>
    <row r="382" spans="1:14" ht="75" customHeight="1" x14ac:dyDescent="0.25">
      <c r="A382" s="15" t="s">
        <v>6072</v>
      </c>
      <c r="B382" s="16" t="s">
        <v>5448</v>
      </c>
      <c r="C382" s="25" t="s">
        <v>6742</v>
      </c>
      <c r="D382" s="16" t="s">
        <v>6387</v>
      </c>
      <c r="E382" s="22" t="s">
        <v>2886</v>
      </c>
      <c r="F382" s="22" t="s">
        <v>5047</v>
      </c>
      <c r="G382" s="15" t="s">
        <v>5449</v>
      </c>
      <c r="H382" s="22" t="s">
        <v>2875</v>
      </c>
      <c r="I382" s="22" t="s">
        <v>5336</v>
      </c>
      <c r="J382" s="15" t="s">
        <v>7499</v>
      </c>
      <c r="K382" s="15" t="s">
        <v>6930</v>
      </c>
      <c r="L382" s="15" t="s">
        <v>5450</v>
      </c>
      <c r="M382" s="17" t="s">
        <v>122</v>
      </c>
      <c r="N382" s="17" t="s">
        <v>5508</v>
      </c>
    </row>
    <row r="383" spans="1:14" ht="75" customHeight="1" x14ac:dyDescent="0.25">
      <c r="A383" s="15" t="s">
        <v>6072</v>
      </c>
      <c r="B383" s="16" t="s">
        <v>5448</v>
      </c>
      <c r="C383" s="25" t="s">
        <v>6742</v>
      </c>
      <c r="D383" s="16" t="s">
        <v>6387</v>
      </c>
      <c r="E383" s="22" t="s">
        <v>2886</v>
      </c>
      <c r="F383" s="22" t="s">
        <v>5047</v>
      </c>
      <c r="G383" s="15" t="s">
        <v>5449</v>
      </c>
      <c r="H383" s="22" t="s">
        <v>2875</v>
      </c>
      <c r="I383" s="22" t="s">
        <v>5336</v>
      </c>
      <c r="J383" s="15" t="s">
        <v>7499</v>
      </c>
      <c r="K383" s="15" t="s">
        <v>6930</v>
      </c>
      <c r="L383" s="15" t="s">
        <v>5451</v>
      </c>
      <c r="M383" s="17" t="s">
        <v>34</v>
      </c>
      <c r="N383" s="17" t="s">
        <v>5522</v>
      </c>
    </row>
    <row r="384" spans="1:14" ht="75" customHeight="1" x14ac:dyDescent="0.25">
      <c r="A384" s="15" t="s">
        <v>6072</v>
      </c>
      <c r="B384" s="16" t="s">
        <v>5448</v>
      </c>
      <c r="C384" s="25" t="s">
        <v>6742</v>
      </c>
      <c r="D384" s="16" t="s">
        <v>6387</v>
      </c>
      <c r="E384" s="22" t="s">
        <v>2886</v>
      </c>
      <c r="F384" s="22" t="s">
        <v>5047</v>
      </c>
      <c r="G384" s="15" t="s">
        <v>5449</v>
      </c>
      <c r="H384" s="22" t="s">
        <v>2875</v>
      </c>
      <c r="I384" s="22" t="s">
        <v>5336</v>
      </c>
      <c r="J384" s="15" t="s">
        <v>7499</v>
      </c>
      <c r="K384" s="15" t="s">
        <v>6930</v>
      </c>
      <c r="L384" s="15" t="s">
        <v>5452</v>
      </c>
      <c r="M384" s="17" t="s">
        <v>34</v>
      </c>
      <c r="N384" s="17" t="s">
        <v>5473</v>
      </c>
    </row>
    <row r="385" spans="1:14" ht="75" customHeight="1" x14ac:dyDescent="0.25">
      <c r="A385" s="15" t="s">
        <v>6072</v>
      </c>
      <c r="B385" s="16" t="s">
        <v>5448</v>
      </c>
      <c r="C385" s="25" t="s">
        <v>6742</v>
      </c>
      <c r="D385" s="16" t="s">
        <v>6387</v>
      </c>
      <c r="E385" s="22" t="s">
        <v>2886</v>
      </c>
      <c r="F385" s="22" t="s">
        <v>5047</v>
      </c>
      <c r="G385" s="15" t="s">
        <v>5449</v>
      </c>
      <c r="H385" s="22" t="s">
        <v>2875</v>
      </c>
      <c r="I385" s="22" t="s">
        <v>5336</v>
      </c>
      <c r="J385" s="15" t="s">
        <v>7499</v>
      </c>
      <c r="K385" s="15" t="s">
        <v>6930</v>
      </c>
      <c r="L385" s="15" t="s">
        <v>5453</v>
      </c>
      <c r="M385" s="17" t="s">
        <v>122</v>
      </c>
      <c r="N385" s="17" t="s">
        <v>5478</v>
      </c>
    </row>
    <row r="386" spans="1:14" ht="75" customHeight="1" x14ac:dyDescent="0.25">
      <c r="A386" s="15" t="s">
        <v>6072</v>
      </c>
      <c r="B386" s="16" t="s">
        <v>5448</v>
      </c>
      <c r="C386" s="25" t="s">
        <v>6742</v>
      </c>
      <c r="D386" s="16" t="s">
        <v>6387</v>
      </c>
      <c r="E386" s="22" t="s">
        <v>2886</v>
      </c>
      <c r="F386" s="22" t="s">
        <v>5047</v>
      </c>
      <c r="G386" s="15" t="s">
        <v>5449</v>
      </c>
      <c r="H386" s="22" t="s">
        <v>2875</v>
      </c>
      <c r="I386" s="22" t="s">
        <v>5336</v>
      </c>
      <c r="J386" s="15" t="s">
        <v>7499</v>
      </c>
      <c r="K386" s="15" t="s">
        <v>6930</v>
      </c>
      <c r="L386" s="15" t="s">
        <v>5454</v>
      </c>
      <c r="M386" s="17" t="s">
        <v>34</v>
      </c>
      <c r="N386" s="17" t="s">
        <v>5503</v>
      </c>
    </row>
    <row r="387" spans="1:14" ht="75" customHeight="1" x14ac:dyDescent="0.25">
      <c r="A387" s="15" t="s">
        <v>6072</v>
      </c>
      <c r="B387" s="16" t="s">
        <v>5448</v>
      </c>
      <c r="C387" s="25" t="s">
        <v>6742</v>
      </c>
      <c r="D387" s="16" t="s">
        <v>6387</v>
      </c>
      <c r="E387" s="22" t="s">
        <v>2886</v>
      </c>
      <c r="F387" s="22" t="s">
        <v>5047</v>
      </c>
      <c r="G387" s="15" t="s">
        <v>5449</v>
      </c>
      <c r="H387" s="22" t="s">
        <v>2875</v>
      </c>
      <c r="I387" s="22" t="s">
        <v>5336</v>
      </c>
      <c r="J387" s="15" t="s">
        <v>7499</v>
      </c>
      <c r="K387" s="15" t="s">
        <v>6930</v>
      </c>
      <c r="L387" s="15" t="s">
        <v>5463</v>
      </c>
      <c r="M387" s="17" t="s">
        <v>122</v>
      </c>
      <c r="N387" s="17" t="s">
        <v>5498</v>
      </c>
    </row>
    <row r="388" spans="1:14" ht="75" customHeight="1" x14ac:dyDescent="0.25">
      <c r="A388" s="15" t="s">
        <v>6072</v>
      </c>
      <c r="B388" s="16" t="s">
        <v>5448</v>
      </c>
      <c r="C388" s="25" t="s">
        <v>6742</v>
      </c>
      <c r="D388" s="16" t="s">
        <v>6387</v>
      </c>
      <c r="E388" s="22" t="s">
        <v>2886</v>
      </c>
      <c r="F388" s="22" t="s">
        <v>5047</v>
      </c>
      <c r="G388" s="15" t="s">
        <v>5449</v>
      </c>
      <c r="H388" s="22" t="s">
        <v>2875</v>
      </c>
      <c r="I388" s="22" t="s">
        <v>5336</v>
      </c>
      <c r="J388" s="15" t="s">
        <v>7499</v>
      </c>
      <c r="K388" s="15" t="s">
        <v>6930</v>
      </c>
      <c r="L388" s="15" t="s">
        <v>6263</v>
      </c>
      <c r="M388" s="17" t="s">
        <v>34</v>
      </c>
      <c r="N388" s="17" t="s">
        <v>6128</v>
      </c>
    </row>
    <row r="389" spans="1:14" ht="75" customHeight="1" x14ac:dyDescent="0.25">
      <c r="A389" s="15" t="s">
        <v>6072</v>
      </c>
      <c r="B389" s="16" t="s">
        <v>5448</v>
      </c>
      <c r="C389" s="25" t="s">
        <v>6742</v>
      </c>
      <c r="D389" s="16" t="s">
        <v>6387</v>
      </c>
      <c r="E389" s="22" t="s">
        <v>2886</v>
      </c>
      <c r="F389" s="22" t="s">
        <v>5047</v>
      </c>
      <c r="G389" s="15" t="s">
        <v>5449</v>
      </c>
      <c r="H389" s="22" t="s">
        <v>2875</v>
      </c>
      <c r="I389" s="22" t="s">
        <v>5336</v>
      </c>
      <c r="J389" s="15" t="s">
        <v>7499</v>
      </c>
      <c r="K389" s="15" t="s">
        <v>6930</v>
      </c>
      <c r="L389" s="15" t="s">
        <v>6260</v>
      </c>
      <c r="M389" s="17" t="s">
        <v>34</v>
      </c>
      <c r="N389" s="17" t="s">
        <v>6119</v>
      </c>
    </row>
    <row r="390" spans="1:14" ht="75" customHeight="1" x14ac:dyDescent="0.25">
      <c r="A390" s="15" t="s">
        <v>6072</v>
      </c>
      <c r="B390" s="16" t="s">
        <v>5448</v>
      </c>
      <c r="C390" s="25" t="s">
        <v>6742</v>
      </c>
      <c r="D390" s="16" t="s">
        <v>6387</v>
      </c>
      <c r="E390" s="22" t="s">
        <v>2886</v>
      </c>
      <c r="F390" s="22" t="s">
        <v>5047</v>
      </c>
      <c r="G390" s="15" t="s">
        <v>5449</v>
      </c>
      <c r="H390" s="22" t="s">
        <v>2875</v>
      </c>
      <c r="I390" s="22" t="s">
        <v>5336</v>
      </c>
      <c r="J390" s="15" t="s">
        <v>7499</v>
      </c>
      <c r="K390" s="15" t="s">
        <v>6930</v>
      </c>
      <c r="L390" s="15" t="s">
        <v>6293</v>
      </c>
      <c r="M390" s="17" t="s">
        <v>34</v>
      </c>
      <c r="N390" s="17" t="s">
        <v>6232</v>
      </c>
    </row>
    <row r="391" spans="1:14" ht="75" customHeight="1" x14ac:dyDescent="0.25">
      <c r="A391" s="15" t="s">
        <v>6072</v>
      </c>
      <c r="B391" s="16" t="s">
        <v>5448</v>
      </c>
      <c r="C391" s="25" t="s">
        <v>6742</v>
      </c>
      <c r="D391" s="16" t="s">
        <v>6387</v>
      </c>
      <c r="E391" s="22" t="s">
        <v>2886</v>
      </c>
      <c r="F391" s="22" t="s">
        <v>5047</v>
      </c>
      <c r="G391" s="15" t="s">
        <v>5449</v>
      </c>
      <c r="H391" s="22" t="s">
        <v>2875</v>
      </c>
      <c r="I391" s="22" t="s">
        <v>5336</v>
      </c>
      <c r="J391" s="15" t="s">
        <v>7499</v>
      </c>
      <c r="K391" s="15" t="s">
        <v>6930</v>
      </c>
      <c r="L391" s="15" t="s">
        <v>6262</v>
      </c>
      <c r="M391" s="17" t="s">
        <v>34</v>
      </c>
      <c r="N391" s="17" t="s">
        <v>6125</v>
      </c>
    </row>
    <row r="392" spans="1:14" ht="75" customHeight="1" x14ac:dyDescent="0.25">
      <c r="A392" s="15" t="s">
        <v>6072</v>
      </c>
      <c r="B392" s="16" t="s">
        <v>5448</v>
      </c>
      <c r="C392" s="25" t="s">
        <v>6742</v>
      </c>
      <c r="D392" s="16" t="s">
        <v>6387</v>
      </c>
      <c r="E392" s="22" t="s">
        <v>2886</v>
      </c>
      <c r="F392" s="22" t="s">
        <v>5047</v>
      </c>
      <c r="G392" s="15" t="s">
        <v>5449</v>
      </c>
      <c r="H392" s="22" t="s">
        <v>2875</v>
      </c>
      <c r="I392" s="22" t="s">
        <v>5336</v>
      </c>
      <c r="J392" s="15" t="s">
        <v>7499</v>
      </c>
      <c r="K392" s="15" t="s">
        <v>6930</v>
      </c>
      <c r="L392" s="15" t="s">
        <v>6292</v>
      </c>
      <c r="M392" s="17" t="s">
        <v>34</v>
      </c>
      <c r="N392" s="17" t="s">
        <v>6229</v>
      </c>
    </row>
    <row r="393" spans="1:14" ht="75" customHeight="1" x14ac:dyDescent="0.25">
      <c r="A393" s="7" t="s">
        <v>6076</v>
      </c>
      <c r="B393" s="3" t="s">
        <v>2914</v>
      </c>
      <c r="C393" s="23" t="s">
        <v>6776</v>
      </c>
      <c r="D393" s="3" t="s">
        <v>6443</v>
      </c>
      <c r="E393" s="4" t="s">
        <v>2886</v>
      </c>
      <c r="F393" s="4" t="s">
        <v>3476</v>
      </c>
      <c r="G393" s="3" t="s">
        <v>2748</v>
      </c>
      <c r="H393" s="4" t="s">
        <v>2880</v>
      </c>
      <c r="I393" s="4" t="s">
        <v>2881</v>
      </c>
      <c r="J393" s="3" t="s">
        <v>2864</v>
      </c>
      <c r="K393" s="3" t="s">
        <v>5611</v>
      </c>
      <c r="L393" s="3" t="s">
        <v>5696</v>
      </c>
      <c r="M393" s="4" t="s">
        <v>233</v>
      </c>
      <c r="N393" s="4" t="s">
        <v>5492</v>
      </c>
    </row>
    <row r="394" spans="1:14" ht="75" customHeight="1" x14ac:dyDescent="0.25">
      <c r="A394" s="7" t="s">
        <v>6241</v>
      </c>
      <c r="B394" s="3" t="s">
        <v>2914</v>
      </c>
      <c r="C394" s="23" t="s">
        <v>6776</v>
      </c>
      <c r="D394" s="3" t="s">
        <v>6409</v>
      </c>
      <c r="E394" s="4" t="s">
        <v>2886</v>
      </c>
      <c r="F394" s="4" t="s">
        <v>3476</v>
      </c>
      <c r="G394" s="3" t="s">
        <v>2748</v>
      </c>
      <c r="H394" s="4" t="s">
        <v>2880</v>
      </c>
      <c r="I394" s="4" t="s">
        <v>2881</v>
      </c>
      <c r="J394" s="3" t="s">
        <v>2864</v>
      </c>
      <c r="K394" s="3" t="s">
        <v>5611</v>
      </c>
      <c r="L394" s="3" t="s">
        <v>2915</v>
      </c>
      <c r="M394" s="4" t="s">
        <v>233</v>
      </c>
      <c r="N394" s="4" t="s">
        <v>237</v>
      </c>
    </row>
    <row r="395" spans="1:14" ht="75" customHeight="1" x14ac:dyDescent="0.25">
      <c r="A395" s="7" t="s">
        <v>6241</v>
      </c>
      <c r="B395" s="3" t="s">
        <v>2914</v>
      </c>
      <c r="C395" s="23" t="s">
        <v>6776</v>
      </c>
      <c r="D395" s="3" t="s">
        <v>6409</v>
      </c>
      <c r="E395" s="4" t="s">
        <v>2886</v>
      </c>
      <c r="F395" s="4" t="s">
        <v>3476</v>
      </c>
      <c r="G395" s="3" t="s">
        <v>2748</v>
      </c>
      <c r="H395" s="4" t="s">
        <v>2880</v>
      </c>
      <c r="I395" s="4" t="s">
        <v>2881</v>
      </c>
      <c r="J395" s="3" t="s">
        <v>2864</v>
      </c>
      <c r="K395" s="3" t="s">
        <v>5611</v>
      </c>
      <c r="L395" s="3" t="s">
        <v>5696</v>
      </c>
      <c r="M395" s="4" t="s">
        <v>233</v>
      </c>
      <c r="N395" s="4" t="s">
        <v>5492</v>
      </c>
    </row>
    <row r="396" spans="1:14" ht="75" customHeight="1" x14ac:dyDescent="0.25">
      <c r="A396" s="7" t="s">
        <v>6248</v>
      </c>
      <c r="B396" s="3" t="s">
        <v>3875</v>
      </c>
      <c r="C396" s="23" t="s">
        <v>6819</v>
      </c>
      <c r="D396" s="3" t="s">
        <v>6432</v>
      </c>
      <c r="E396" s="4" t="s">
        <v>2891</v>
      </c>
      <c r="F396" s="4" t="s">
        <v>3477</v>
      </c>
      <c r="G396" s="3" t="s">
        <v>2773</v>
      </c>
      <c r="H396" s="4" t="s">
        <v>2903</v>
      </c>
      <c r="I396" s="4" t="s">
        <v>2892</v>
      </c>
      <c r="J396" s="3" t="s">
        <v>7486</v>
      </c>
      <c r="K396" s="3" t="s">
        <v>4187</v>
      </c>
      <c r="L396" s="3" t="s">
        <v>3033</v>
      </c>
      <c r="M396" s="4" t="s">
        <v>34</v>
      </c>
      <c r="N396" s="4" t="s">
        <v>805</v>
      </c>
    </row>
    <row r="397" spans="1:14" ht="75" customHeight="1" x14ac:dyDescent="0.25">
      <c r="A397" s="7" t="s">
        <v>6248</v>
      </c>
      <c r="B397" s="3" t="s">
        <v>3875</v>
      </c>
      <c r="C397" s="23" t="s">
        <v>6819</v>
      </c>
      <c r="D397" s="3" t="s">
        <v>6432</v>
      </c>
      <c r="E397" s="4" t="s">
        <v>2891</v>
      </c>
      <c r="F397" s="4" t="s">
        <v>3476</v>
      </c>
      <c r="G397" s="3" t="s">
        <v>2773</v>
      </c>
      <c r="H397" s="4" t="s">
        <v>2903</v>
      </c>
      <c r="I397" s="4" t="s">
        <v>2892</v>
      </c>
      <c r="J397" s="3" t="s">
        <v>7486</v>
      </c>
      <c r="K397" s="3" t="s">
        <v>4187</v>
      </c>
      <c r="L397" s="3" t="s">
        <v>3028</v>
      </c>
      <c r="M397" s="4" t="s">
        <v>34</v>
      </c>
      <c r="N397" s="4" t="s">
        <v>821</v>
      </c>
    </row>
    <row r="398" spans="1:14" ht="75" customHeight="1" x14ac:dyDescent="0.25">
      <c r="A398" s="7" t="s">
        <v>7796</v>
      </c>
      <c r="B398" s="3" t="s">
        <v>4391</v>
      </c>
      <c r="C398" s="23" t="s">
        <v>6746</v>
      </c>
      <c r="D398" s="3" t="s">
        <v>6367</v>
      </c>
      <c r="E398" s="4" t="s">
        <v>2886</v>
      </c>
      <c r="F398" s="4" t="s">
        <v>3472</v>
      </c>
      <c r="G398" s="3" t="s">
        <v>6577</v>
      </c>
      <c r="H398" s="4" t="s">
        <v>2903</v>
      </c>
      <c r="I398" s="4" t="s">
        <v>2892</v>
      </c>
      <c r="J398" s="3" t="s">
        <v>7486</v>
      </c>
      <c r="K398" s="3" t="s">
        <v>4187</v>
      </c>
      <c r="L398" s="3" t="s">
        <v>5021</v>
      </c>
      <c r="M398" s="4" t="s">
        <v>34</v>
      </c>
      <c r="N398" s="4" t="s">
        <v>4768</v>
      </c>
    </row>
    <row r="399" spans="1:14" ht="75" customHeight="1" x14ac:dyDescent="0.25">
      <c r="A399" s="7" t="s">
        <v>7796</v>
      </c>
      <c r="B399" s="3" t="s">
        <v>4391</v>
      </c>
      <c r="C399" s="23" t="s">
        <v>6746</v>
      </c>
      <c r="D399" s="3" t="s">
        <v>6367</v>
      </c>
      <c r="E399" s="4" t="s">
        <v>2886</v>
      </c>
      <c r="F399" s="4" t="s">
        <v>3472</v>
      </c>
      <c r="G399" s="3" t="s">
        <v>6577</v>
      </c>
      <c r="H399" s="4" t="s">
        <v>2903</v>
      </c>
      <c r="I399" s="4" t="s">
        <v>2892</v>
      </c>
      <c r="J399" s="3" t="s">
        <v>7486</v>
      </c>
      <c r="K399" s="3" t="s">
        <v>4187</v>
      </c>
      <c r="L399" s="3" t="s">
        <v>4803</v>
      </c>
      <c r="M399" s="4" t="s">
        <v>5561</v>
      </c>
      <c r="N399" s="4" t="s">
        <v>4658</v>
      </c>
    </row>
    <row r="400" spans="1:14" ht="75" customHeight="1" x14ac:dyDescent="0.25">
      <c r="A400" s="7" t="s">
        <v>7796</v>
      </c>
      <c r="B400" s="3" t="s">
        <v>4391</v>
      </c>
      <c r="C400" s="23" t="s">
        <v>6746</v>
      </c>
      <c r="D400" s="3" t="s">
        <v>6367</v>
      </c>
      <c r="E400" s="4" t="s">
        <v>2886</v>
      </c>
      <c r="F400" s="4" t="s">
        <v>3477</v>
      </c>
      <c r="G400" s="3" t="s">
        <v>6577</v>
      </c>
      <c r="H400" s="4" t="s">
        <v>2903</v>
      </c>
      <c r="I400" s="4" t="s">
        <v>2892</v>
      </c>
      <c r="J400" s="3" t="s">
        <v>7486</v>
      </c>
      <c r="K400" s="3" t="s">
        <v>4187</v>
      </c>
      <c r="L400" s="3" t="s">
        <v>5420</v>
      </c>
      <c r="M400" s="4" t="s">
        <v>5561</v>
      </c>
      <c r="N400" s="4" t="s">
        <v>4923</v>
      </c>
    </row>
    <row r="401" spans="1:14" ht="75" customHeight="1" x14ac:dyDescent="0.25">
      <c r="A401" s="7" t="s">
        <v>7796</v>
      </c>
      <c r="B401" s="3" t="s">
        <v>4391</v>
      </c>
      <c r="C401" s="23" t="s">
        <v>6746</v>
      </c>
      <c r="D401" s="3" t="s">
        <v>6367</v>
      </c>
      <c r="E401" s="4" t="s">
        <v>2886</v>
      </c>
      <c r="F401" s="4" t="s">
        <v>3477</v>
      </c>
      <c r="G401" s="3" t="s">
        <v>6577</v>
      </c>
      <c r="H401" s="4" t="s">
        <v>2903</v>
      </c>
      <c r="I401" s="4" t="s">
        <v>2892</v>
      </c>
      <c r="J401" s="3" t="s">
        <v>7486</v>
      </c>
      <c r="K401" s="3" t="s">
        <v>4187</v>
      </c>
      <c r="L401" s="3" t="s">
        <v>3874</v>
      </c>
      <c r="M401" s="4" t="s">
        <v>34</v>
      </c>
      <c r="N401" s="4" t="s">
        <v>3801</v>
      </c>
    </row>
    <row r="402" spans="1:14" ht="75" customHeight="1" x14ac:dyDescent="0.25">
      <c r="A402" s="7" t="s">
        <v>7795</v>
      </c>
      <c r="B402" s="3" t="s">
        <v>7502</v>
      </c>
      <c r="C402" s="23" t="s">
        <v>6746</v>
      </c>
      <c r="D402" s="3" t="s">
        <v>7503</v>
      </c>
      <c r="E402" s="4" t="s">
        <v>2886</v>
      </c>
      <c r="F402" s="4" t="s">
        <v>3472</v>
      </c>
      <c r="G402" s="3" t="s">
        <v>6577</v>
      </c>
      <c r="H402" s="4" t="s">
        <v>2903</v>
      </c>
      <c r="I402" s="4" t="s">
        <v>2892</v>
      </c>
      <c r="J402" s="3" t="s">
        <v>7486</v>
      </c>
      <c r="K402" s="3" t="s">
        <v>4187</v>
      </c>
      <c r="L402" s="3" t="s">
        <v>5021</v>
      </c>
      <c r="M402" s="4" t="s">
        <v>34</v>
      </c>
      <c r="N402" s="4" t="s">
        <v>4768</v>
      </c>
    </row>
    <row r="403" spans="1:14" ht="75" customHeight="1" x14ac:dyDescent="0.25">
      <c r="A403" s="7" t="s">
        <v>7795</v>
      </c>
      <c r="B403" s="3" t="s">
        <v>7502</v>
      </c>
      <c r="C403" s="23" t="s">
        <v>6746</v>
      </c>
      <c r="D403" s="3" t="s">
        <v>7503</v>
      </c>
      <c r="E403" s="4" t="s">
        <v>2886</v>
      </c>
      <c r="F403" s="4" t="s">
        <v>3472</v>
      </c>
      <c r="G403" s="3" t="s">
        <v>6577</v>
      </c>
      <c r="H403" s="4" t="s">
        <v>2903</v>
      </c>
      <c r="I403" s="4" t="s">
        <v>2892</v>
      </c>
      <c r="J403" s="3" t="s">
        <v>7486</v>
      </c>
      <c r="K403" s="3" t="s">
        <v>4187</v>
      </c>
      <c r="L403" s="3" t="s">
        <v>4803</v>
      </c>
      <c r="M403" s="4" t="s">
        <v>5561</v>
      </c>
      <c r="N403" s="4" t="s">
        <v>4658</v>
      </c>
    </row>
    <row r="404" spans="1:14" ht="75" customHeight="1" x14ac:dyDescent="0.25">
      <c r="A404" s="7" t="s">
        <v>5924</v>
      </c>
      <c r="B404" s="3" t="s">
        <v>3876</v>
      </c>
      <c r="C404" s="23" t="s">
        <v>6759</v>
      </c>
      <c r="D404" s="3" t="s">
        <v>6397</v>
      </c>
      <c r="E404" s="4" t="s">
        <v>2869</v>
      </c>
      <c r="F404" s="4" t="s">
        <v>3472</v>
      </c>
      <c r="G404" s="3" t="s">
        <v>2774</v>
      </c>
      <c r="H404" s="4" t="s">
        <v>2903</v>
      </c>
      <c r="I404" s="4" t="s">
        <v>2892</v>
      </c>
      <c r="J404" s="3" t="s">
        <v>7486</v>
      </c>
      <c r="K404" s="3" t="s">
        <v>7736</v>
      </c>
      <c r="L404" s="3" t="s">
        <v>3598</v>
      </c>
      <c r="M404" s="4" t="s">
        <v>5561</v>
      </c>
      <c r="N404" s="4" t="s">
        <v>514</v>
      </c>
    </row>
    <row r="405" spans="1:14" ht="75" customHeight="1" x14ac:dyDescent="0.25">
      <c r="A405" s="7" t="s">
        <v>5924</v>
      </c>
      <c r="B405" s="3" t="s">
        <v>3876</v>
      </c>
      <c r="C405" s="23" t="s">
        <v>6759</v>
      </c>
      <c r="D405" s="3" t="s">
        <v>6397</v>
      </c>
      <c r="E405" s="4" t="s">
        <v>2869</v>
      </c>
      <c r="F405" s="4" t="s">
        <v>3472</v>
      </c>
      <c r="G405" s="3" t="s">
        <v>2774</v>
      </c>
      <c r="H405" s="4" t="s">
        <v>2903</v>
      </c>
      <c r="I405" s="4" t="s">
        <v>2892</v>
      </c>
      <c r="J405" s="3" t="s">
        <v>7486</v>
      </c>
      <c r="K405" s="3" t="s">
        <v>7736</v>
      </c>
      <c r="L405" s="3" t="s">
        <v>4829</v>
      </c>
      <c r="M405" s="4" t="s">
        <v>122</v>
      </c>
      <c r="N405" s="4" t="s">
        <v>4725</v>
      </c>
    </row>
    <row r="406" spans="1:14" ht="75" customHeight="1" x14ac:dyDescent="0.25">
      <c r="A406" s="7" t="s">
        <v>5924</v>
      </c>
      <c r="B406" s="3" t="s">
        <v>3876</v>
      </c>
      <c r="C406" s="23" t="s">
        <v>6759</v>
      </c>
      <c r="D406" s="3" t="s">
        <v>6397</v>
      </c>
      <c r="E406" s="4" t="s">
        <v>2869</v>
      </c>
      <c r="F406" s="4" t="s">
        <v>3472</v>
      </c>
      <c r="G406" s="3" t="s">
        <v>2774</v>
      </c>
      <c r="H406" s="4" t="s">
        <v>2903</v>
      </c>
      <c r="I406" s="4" t="s">
        <v>2892</v>
      </c>
      <c r="J406" s="3" t="s">
        <v>7486</v>
      </c>
      <c r="K406" s="3" t="s">
        <v>7736</v>
      </c>
      <c r="L406" s="3" t="s">
        <v>4066</v>
      </c>
      <c r="M406" s="4" t="s">
        <v>34</v>
      </c>
      <c r="N406" s="4" t="s">
        <v>3970</v>
      </c>
    </row>
    <row r="407" spans="1:14" ht="75" customHeight="1" x14ac:dyDescent="0.25">
      <c r="A407" s="7" t="s">
        <v>5924</v>
      </c>
      <c r="B407" s="3" t="s">
        <v>3876</v>
      </c>
      <c r="C407" s="23" t="s">
        <v>6759</v>
      </c>
      <c r="D407" s="3" t="s">
        <v>6397</v>
      </c>
      <c r="E407" s="4" t="s">
        <v>2869</v>
      </c>
      <c r="F407" s="4" t="s">
        <v>3472</v>
      </c>
      <c r="G407" s="3" t="s">
        <v>2774</v>
      </c>
      <c r="H407" s="4" t="s">
        <v>2903</v>
      </c>
      <c r="I407" s="4" t="s">
        <v>2892</v>
      </c>
      <c r="J407" s="3" t="s">
        <v>7486</v>
      </c>
      <c r="K407" s="3" t="s">
        <v>7736</v>
      </c>
      <c r="L407" s="3" t="s">
        <v>4675</v>
      </c>
      <c r="M407" s="4" t="s">
        <v>5561</v>
      </c>
      <c r="N407" s="4" t="s">
        <v>4552</v>
      </c>
    </row>
    <row r="408" spans="1:14" ht="75" customHeight="1" x14ac:dyDescent="0.25">
      <c r="A408" s="7" t="s">
        <v>7355</v>
      </c>
      <c r="B408" s="3" t="s">
        <v>4639</v>
      </c>
      <c r="C408" s="23" t="s">
        <v>6717</v>
      </c>
      <c r="D408" s="3" t="s">
        <v>7356</v>
      </c>
      <c r="E408" s="4" t="s">
        <v>2886</v>
      </c>
      <c r="F408" s="4" t="s">
        <v>3477</v>
      </c>
      <c r="G408" s="3" t="s">
        <v>4640</v>
      </c>
      <c r="H408" s="4" t="s">
        <v>2903</v>
      </c>
      <c r="I408" s="4" t="s">
        <v>2892</v>
      </c>
      <c r="J408" s="3" t="s">
        <v>7486</v>
      </c>
      <c r="K408" s="3" t="s">
        <v>4187</v>
      </c>
      <c r="L408" s="3" t="s">
        <v>4625</v>
      </c>
      <c r="M408" s="4" t="s">
        <v>34</v>
      </c>
      <c r="N408" s="4" t="s">
        <v>4499</v>
      </c>
    </row>
    <row r="409" spans="1:14" ht="75" customHeight="1" x14ac:dyDescent="0.25">
      <c r="A409" s="7" t="s">
        <v>7355</v>
      </c>
      <c r="B409" s="3" t="s">
        <v>4639</v>
      </c>
      <c r="C409" s="23" t="s">
        <v>6717</v>
      </c>
      <c r="D409" s="3" t="s">
        <v>7356</v>
      </c>
      <c r="E409" s="4" t="s">
        <v>2886</v>
      </c>
      <c r="F409" s="4" t="s">
        <v>3477</v>
      </c>
      <c r="G409" s="3" t="s">
        <v>4640</v>
      </c>
      <c r="H409" s="4" t="s">
        <v>2903</v>
      </c>
      <c r="I409" s="4" t="s">
        <v>2892</v>
      </c>
      <c r="J409" s="3" t="s">
        <v>7486</v>
      </c>
      <c r="K409" s="3" t="s">
        <v>4187</v>
      </c>
      <c r="L409" s="3" t="s">
        <v>794</v>
      </c>
      <c r="M409" s="4" t="s">
        <v>5561</v>
      </c>
      <c r="N409" s="4" t="s">
        <v>797</v>
      </c>
    </row>
    <row r="410" spans="1:14" ht="75" customHeight="1" x14ac:dyDescent="0.25">
      <c r="A410" s="7" t="s">
        <v>7355</v>
      </c>
      <c r="B410" s="3" t="s">
        <v>4639</v>
      </c>
      <c r="C410" s="23" t="s">
        <v>6717</v>
      </c>
      <c r="D410" s="3" t="s">
        <v>7356</v>
      </c>
      <c r="E410" s="4" t="s">
        <v>2886</v>
      </c>
      <c r="F410" s="4" t="s">
        <v>3477</v>
      </c>
      <c r="G410" s="3" t="s">
        <v>4640</v>
      </c>
      <c r="H410" s="4" t="s">
        <v>2903</v>
      </c>
      <c r="I410" s="4" t="s">
        <v>2892</v>
      </c>
      <c r="J410" s="3" t="s">
        <v>7486</v>
      </c>
      <c r="K410" s="3" t="s">
        <v>4187</v>
      </c>
      <c r="L410" s="3" t="s">
        <v>3032</v>
      </c>
      <c r="M410" s="4" t="s">
        <v>122</v>
      </c>
      <c r="N410" s="4" t="s">
        <v>801</v>
      </c>
    </row>
    <row r="411" spans="1:14" ht="75" customHeight="1" x14ac:dyDescent="0.25">
      <c r="A411" s="7" t="s">
        <v>7355</v>
      </c>
      <c r="B411" s="3" t="s">
        <v>4639</v>
      </c>
      <c r="C411" s="23" t="s">
        <v>6717</v>
      </c>
      <c r="D411" s="3" t="s">
        <v>7356</v>
      </c>
      <c r="E411" s="4" t="s">
        <v>2886</v>
      </c>
      <c r="F411" s="4" t="s">
        <v>3477</v>
      </c>
      <c r="G411" s="3" t="s">
        <v>4640</v>
      </c>
      <c r="H411" s="4" t="s">
        <v>2903</v>
      </c>
      <c r="I411" s="4" t="s">
        <v>2892</v>
      </c>
      <c r="J411" s="3" t="s">
        <v>7486</v>
      </c>
      <c r="K411" s="3" t="s">
        <v>4187</v>
      </c>
      <c r="L411" s="3" t="s">
        <v>4690</v>
      </c>
      <c r="M411" s="4" t="s">
        <v>34</v>
      </c>
      <c r="N411" s="4" t="s">
        <v>4605</v>
      </c>
    </row>
    <row r="412" spans="1:14" ht="75" customHeight="1" x14ac:dyDescent="0.25">
      <c r="A412" s="7" t="s">
        <v>6238</v>
      </c>
      <c r="B412" s="3" t="s">
        <v>4685</v>
      </c>
      <c r="C412" s="23" t="s">
        <v>6717</v>
      </c>
      <c r="D412" s="3" t="s">
        <v>6926</v>
      </c>
      <c r="E412" s="4" t="s">
        <v>2886</v>
      </c>
      <c r="F412" s="4" t="s">
        <v>3477</v>
      </c>
      <c r="G412" s="3" t="s">
        <v>4693</v>
      </c>
      <c r="H412" s="4" t="s">
        <v>2903</v>
      </c>
      <c r="I412" s="4" t="s">
        <v>2892</v>
      </c>
      <c r="J412" s="3" t="s">
        <v>7486</v>
      </c>
      <c r="K412" s="3" t="s">
        <v>6571</v>
      </c>
      <c r="L412" s="3" t="s">
        <v>4625</v>
      </c>
      <c r="M412" s="4" t="s">
        <v>34</v>
      </c>
      <c r="N412" s="4" t="s">
        <v>4499</v>
      </c>
    </row>
    <row r="413" spans="1:14" ht="75" customHeight="1" x14ac:dyDescent="0.25">
      <c r="A413" s="7" t="s">
        <v>6238</v>
      </c>
      <c r="B413" s="3" t="s">
        <v>4685</v>
      </c>
      <c r="C413" s="23" t="s">
        <v>6717</v>
      </c>
      <c r="D413" s="3" t="s">
        <v>6926</v>
      </c>
      <c r="E413" s="4" t="s">
        <v>2886</v>
      </c>
      <c r="F413" s="4" t="s">
        <v>3477</v>
      </c>
      <c r="G413" s="3" t="s">
        <v>4693</v>
      </c>
      <c r="H413" s="4" t="s">
        <v>2903</v>
      </c>
      <c r="I413" s="4" t="s">
        <v>2892</v>
      </c>
      <c r="J413" s="3" t="s">
        <v>7486</v>
      </c>
      <c r="K413" s="3" t="s">
        <v>6571</v>
      </c>
      <c r="L413" s="3" t="s">
        <v>4690</v>
      </c>
      <c r="M413" s="4" t="s">
        <v>34</v>
      </c>
      <c r="N413" s="4" t="s">
        <v>4605</v>
      </c>
    </row>
    <row r="414" spans="1:14" ht="75" customHeight="1" x14ac:dyDescent="0.25">
      <c r="A414" s="7" t="s">
        <v>5912</v>
      </c>
      <c r="B414" s="3" t="s">
        <v>4626</v>
      </c>
      <c r="C414" s="23" t="s">
        <v>6712</v>
      </c>
      <c r="D414" s="3" t="s">
        <v>6363</v>
      </c>
      <c r="E414" s="4" t="s">
        <v>2869</v>
      </c>
      <c r="F414" s="4" t="s">
        <v>3472</v>
      </c>
      <c r="G414" s="3" t="s">
        <v>2764</v>
      </c>
      <c r="H414" s="4" t="s">
        <v>2903</v>
      </c>
      <c r="I414" s="4" t="s">
        <v>2892</v>
      </c>
      <c r="J414" s="3" t="s">
        <v>7486</v>
      </c>
      <c r="K414" s="3" t="s">
        <v>6570</v>
      </c>
      <c r="L414" s="3" t="s">
        <v>3598</v>
      </c>
      <c r="M414" s="4" t="s">
        <v>5561</v>
      </c>
      <c r="N414" s="4" t="s">
        <v>514</v>
      </c>
    </row>
    <row r="415" spans="1:14" ht="75" customHeight="1" x14ac:dyDescent="0.25">
      <c r="A415" s="7" t="s">
        <v>5912</v>
      </c>
      <c r="B415" s="3" t="s">
        <v>4626</v>
      </c>
      <c r="C415" s="23" t="s">
        <v>6712</v>
      </c>
      <c r="D415" s="3" t="s">
        <v>6363</v>
      </c>
      <c r="E415" s="4" t="s">
        <v>2869</v>
      </c>
      <c r="F415" s="4" t="s">
        <v>3477</v>
      </c>
      <c r="G415" s="3" t="s">
        <v>2764</v>
      </c>
      <c r="H415" s="4" t="s">
        <v>2903</v>
      </c>
      <c r="I415" s="4" t="s">
        <v>2892</v>
      </c>
      <c r="J415" s="3" t="s">
        <v>7486</v>
      </c>
      <c r="K415" s="3" t="s">
        <v>6570</v>
      </c>
      <c r="L415" s="3" t="s">
        <v>3030</v>
      </c>
      <c r="M415" s="4" t="s">
        <v>34</v>
      </c>
      <c r="N415" s="4" t="s">
        <v>810</v>
      </c>
    </row>
    <row r="416" spans="1:14" ht="75" customHeight="1" x14ac:dyDescent="0.25">
      <c r="A416" s="7" t="s">
        <v>5912</v>
      </c>
      <c r="B416" s="3" t="s">
        <v>4626</v>
      </c>
      <c r="C416" s="23" t="s">
        <v>6712</v>
      </c>
      <c r="D416" s="3" t="s">
        <v>6363</v>
      </c>
      <c r="E416" s="4" t="s">
        <v>2869</v>
      </c>
      <c r="F416" s="4" t="s">
        <v>3477</v>
      </c>
      <c r="G416" s="3" t="s">
        <v>2764</v>
      </c>
      <c r="H416" s="4" t="s">
        <v>2903</v>
      </c>
      <c r="I416" s="4" t="s">
        <v>2892</v>
      </c>
      <c r="J416" s="3" t="s">
        <v>7486</v>
      </c>
      <c r="K416" s="3" t="s">
        <v>6570</v>
      </c>
      <c r="L416" s="3" t="s">
        <v>3031</v>
      </c>
      <c r="M416" s="4" t="s">
        <v>34</v>
      </c>
      <c r="N416" s="4" t="s">
        <v>814</v>
      </c>
    </row>
    <row r="417" spans="1:14" ht="75" customHeight="1" x14ac:dyDescent="0.25">
      <c r="A417" s="7" t="s">
        <v>5912</v>
      </c>
      <c r="B417" s="3" t="s">
        <v>4626</v>
      </c>
      <c r="C417" s="23" t="s">
        <v>6712</v>
      </c>
      <c r="D417" s="3" t="s">
        <v>6363</v>
      </c>
      <c r="E417" s="4" t="s">
        <v>2869</v>
      </c>
      <c r="F417" s="4" t="s">
        <v>3472</v>
      </c>
      <c r="G417" s="3" t="s">
        <v>2764</v>
      </c>
      <c r="H417" s="4" t="s">
        <v>2903</v>
      </c>
      <c r="I417" s="4" t="s">
        <v>2892</v>
      </c>
      <c r="J417" s="3" t="s">
        <v>7486</v>
      </c>
      <c r="K417" s="3" t="s">
        <v>6570</v>
      </c>
      <c r="L417" s="3" t="s">
        <v>3029</v>
      </c>
      <c r="M417" s="4" t="s">
        <v>5561</v>
      </c>
      <c r="N417" s="4" t="s">
        <v>828</v>
      </c>
    </row>
    <row r="418" spans="1:14" ht="75" customHeight="1" x14ac:dyDescent="0.25">
      <c r="A418" s="7" t="s">
        <v>5912</v>
      </c>
      <c r="B418" s="3" t="s">
        <v>4626</v>
      </c>
      <c r="C418" s="23" t="s">
        <v>6712</v>
      </c>
      <c r="D418" s="3" t="s">
        <v>6363</v>
      </c>
      <c r="E418" s="4" t="s">
        <v>2869</v>
      </c>
      <c r="F418" s="4" t="s">
        <v>3472</v>
      </c>
      <c r="G418" s="3" t="s">
        <v>2764</v>
      </c>
      <c r="H418" s="4" t="s">
        <v>2903</v>
      </c>
      <c r="I418" s="4" t="s">
        <v>2892</v>
      </c>
      <c r="J418" s="3" t="s">
        <v>7486</v>
      </c>
      <c r="K418" s="3" t="s">
        <v>6570</v>
      </c>
      <c r="L418" s="3" t="s">
        <v>2966</v>
      </c>
      <c r="M418" s="4" t="s">
        <v>5561</v>
      </c>
      <c r="N418" s="4" t="s">
        <v>505</v>
      </c>
    </row>
    <row r="419" spans="1:14" ht="75" customHeight="1" x14ac:dyDescent="0.25">
      <c r="A419" s="7" t="s">
        <v>5912</v>
      </c>
      <c r="B419" s="3" t="s">
        <v>4626</v>
      </c>
      <c r="C419" s="23" t="s">
        <v>6712</v>
      </c>
      <c r="D419" s="3" t="s">
        <v>6363</v>
      </c>
      <c r="E419" s="4" t="s">
        <v>2869</v>
      </c>
      <c r="F419" s="4" t="s">
        <v>3472</v>
      </c>
      <c r="G419" s="3" t="s">
        <v>2764</v>
      </c>
      <c r="H419" s="4" t="s">
        <v>2903</v>
      </c>
      <c r="I419" s="4" t="s">
        <v>2892</v>
      </c>
      <c r="J419" s="3" t="s">
        <v>7486</v>
      </c>
      <c r="K419" s="3" t="s">
        <v>6570</v>
      </c>
      <c r="L419" s="3" t="s">
        <v>7505</v>
      </c>
      <c r="M419" s="4" t="s">
        <v>5561</v>
      </c>
      <c r="N419" s="4" t="s">
        <v>4007</v>
      </c>
    </row>
    <row r="420" spans="1:14" ht="75" customHeight="1" x14ac:dyDescent="0.25">
      <c r="A420" s="7" t="s">
        <v>5912</v>
      </c>
      <c r="B420" s="3" t="s">
        <v>4626</v>
      </c>
      <c r="C420" s="23" t="s">
        <v>6712</v>
      </c>
      <c r="D420" s="3" t="s">
        <v>6363</v>
      </c>
      <c r="E420" s="4" t="s">
        <v>2869</v>
      </c>
      <c r="F420" s="4" t="s">
        <v>3472</v>
      </c>
      <c r="G420" s="3" t="s">
        <v>2764</v>
      </c>
      <c r="H420" s="4" t="s">
        <v>2903</v>
      </c>
      <c r="I420" s="4" t="s">
        <v>2892</v>
      </c>
      <c r="J420" s="3" t="s">
        <v>7486</v>
      </c>
      <c r="K420" s="3" t="s">
        <v>6570</v>
      </c>
      <c r="L420" s="3" t="s">
        <v>5607</v>
      </c>
      <c r="M420" s="4" t="s">
        <v>34</v>
      </c>
      <c r="N420" s="4" t="s">
        <v>4967</v>
      </c>
    </row>
    <row r="421" spans="1:14" ht="75" customHeight="1" x14ac:dyDescent="0.25">
      <c r="A421" s="7" t="s">
        <v>5912</v>
      </c>
      <c r="B421" s="3" t="s">
        <v>4626</v>
      </c>
      <c r="C421" s="23" t="s">
        <v>6712</v>
      </c>
      <c r="D421" s="3" t="s">
        <v>6363</v>
      </c>
      <c r="E421" s="4" t="s">
        <v>2869</v>
      </c>
      <c r="F421" s="4" t="s">
        <v>3472</v>
      </c>
      <c r="G421" s="3" t="s">
        <v>2764</v>
      </c>
      <c r="H421" s="4" t="s">
        <v>2903</v>
      </c>
      <c r="I421" s="4" t="s">
        <v>2892</v>
      </c>
      <c r="J421" s="3" t="s">
        <v>7486</v>
      </c>
      <c r="K421" s="3" t="s">
        <v>6570</v>
      </c>
      <c r="L421" s="3" t="s">
        <v>2967</v>
      </c>
      <c r="M421" s="4" t="s">
        <v>5561</v>
      </c>
      <c r="N421" s="4" t="s">
        <v>510</v>
      </c>
    </row>
    <row r="422" spans="1:14" ht="75" customHeight="1" x14ac:dyDescent="0.25">
      <c r="A422" s="7" t="s">
        <v>5912</v>
      </c>
      <c r="B422" s="3" t="s">
        <v>4626</v>
      </c>
      <c r="C422" s="23" t="s">
        <v>6712</v>
      </c>
      <c r="D422" s="3" t="s">
        <v>6363</v>
      </c>
      <c r="E422" s="4" t="s">
        <v>2869</v>
      </c>
      <c r="F422" s="4" t="s">
        <v>3472</v>
      </c>
      <c r="G422" s="3" t="s">
        <v>2764</v>
      </c>
      <c r="H422" s="4" t="s">
        <v>2903</v>
      </c>
      <c r="I422" s="4" t="s">
        <v>2892</v>
      </c>
      <c r="J422" s="3" t="s">
        <v>7486</v>
      </c>
      <c r="K422" s="3" t="s">
        <v>6570</v>
      </c>
      <c r="L422" s="3" t="s">
        <v>7533</v>
      </c>
      <c r="M422" s="4" t="s">
        <v>5561</v>
      </c>
      <c r="N422" s="4" t="s">
        <v>7419</v>
      </c>
    </row>
    <row r="423" spans="1:14" ht="75" customHeight="1" x14ac:dyDescent="0.25">
      <c r="A423" s="7" t="s">
        <v>7791</v>
      </c>
      <c r="B423" s="3" t="s">
        <v>4939</v>
      </c>
      <c r="C423" s="23" t="s">
        <v>6819</v>
      </c>
      <c r="D423" s="3" t="s">
        <v>6431</v>
      </c>
      <c r="E423" s="4" t="s">
        <v>2891</v>
      </c>
      <c r="F423" s="4" t="s">
        <v>3477</v>
      </c>
      <c r="G423" s="3" t="s">
        <v>4940</v>
      </c>
      <c r="H423" s="4" t="s">
        <v>2903</v>
      </c>
      <c r="I423" s="4" t="s">
        <v>2892</v>
      </c>
      <c r="J423" s="3" t="s">
        <v>7486</v>
      </c>
      <c r="K423" s="3" t="s">
        <v>5692</v>
      </c>
      <c r="L423" s="3" t="s">
        <v>3033</v>
      </c>
      <c r="M423" s="4" t="s">
        <v>34</v>
      </c>
      <c r="N423" s="4" t="s">
        <v>805</v>
      </c>
    </row>
    <row r="424" spans="1:14" ht="75" customHeight="1" x14ac:dyDescent="0.25">
      <c r="A424" s="7" t="s">
        <v>7797</v>
      </c>
      <c r="B424" s="3" t="s">
        <v>29</v>
      </c>
      <c r="C424" s="23" t="s">
        <v>6712</v>
      </c>
      <c r="D424" s="3" t="s">
        <v>6321</v>
      </c>
      <c r="E424" s="4" t="s">
        <v>2886</v>
      </c>
      <c r="F424" s="4" t="s">
        <v>3477</v>
      </c>
      <c r="G424" s="3" t="s">
        <v>6249</v>
      </c>
      <c r="H424" s="4" t="s">
        <v>2903</v>
      </c>
      <c r="I424" s="4" t="s">
        <v>2892</v>
      </c>
      <c r="J424" s="3" t="s">
        <v>7486</v>
      </c>
      <c r="K424" s="3" t="s">
        <v>6570</v>
      </c>
      <c r="L424" s="3" t="s">
        <v>3030</v>
      </c>
      <c r="M424" s="4" t="s">
        <v>34</v>
      </c>
      <c r="N424" s="4" t="s">
        <v>810</v>
      </c>
    </row>
    <row r="425" spans="1:14" ht="75" customHeight="1" x14ac:dyDescent="0.25">
      <c r="A425" s="7" t="s">
        <v>7797</v>
      </c>
      <c r="B425" s="3" t="s">
        <v>29</v>
      </c>
      <c r="C425" s="23" t="s">
        <v>6712</v>
      </c>
      <c r="D425" s="3" t="s">
        <v>6321</v>
      </c>
      <c r="E425" s="4" t="s">
        <v>2886</v>
      </c>
      <c r="F425" s="4" t="s">
        <v>3477</v>
      </c>
      <c r="G425" s="3" t="s">
        <v>6249</v>
      </c>
      <c r="H425" s="4" t="s">
        <v>2903</v>
      </c>
      <c r="I425" s="4" t="s">
        <v>2892</v>
      </c>
      <c r="J425" s="3" t="s">
        <v>7486</v>
      </c>
      <c r="K425" s="3" t="s">
        <v>6570</v>
      </c>
      <c r="L425" s="3" t="s">
        <v>3031</v>
      </c>
      <c r="M425" s="4" t="s">
        <v>34</v>
      </c>
      <c r="N425" s="4" t="s">
        <v>814</v>
      </c>
    </row>
    <row r="426" spans="1:14" ht="75" customHeight="1" x14ac:dyDescent="0.25">
      <c r="A426" s="7" t="s">
        <v>6240</v>
      </c>
      <c r="B426" s="3" t="s">
        <v>3948</v>
      </c>
      <c r="C426" s="23" t="s">
        <v>6770</v>
      </c>
      <c r="D426" s="3" t="s">
        <v>6404</v>
      </c>
      <c r="E426" s="4" t="s">
        <v>2886</v>
      </c>
      <c r="F426" s="4" t="s">
        <v>3477</v>
      </c>
      <c r="G426" s="3" t="s">
        <v>2775</v>
      </c>
      <c r="H426" s="4" t="s">
        <v>2903</v>
      </c>
      <c r="I426" s="4" t="s">
        <v>2892</v>
      </c>
      <c r="J426" s="3" t="s">
        <v>7486</v>
      </c>
      <c r="K426" s="3" t="s">
        <v>7749</v>
      </c>
      <c r="L426" s="3" t="s">
        <v>3031</v>
      </c>
      <c r="M426" s="4" t="s">
        <v>34</v>
      </c>
      <c r="N426" s="4" t="s">
        <v>814</v>
      </c>
    </row>
    <row r="427" spans="1:14" ht="75" customHeight="1" x14ac:dyDescent="0.25">
      <c r="A427" s="7" t="s">
        <v>6240</v>
      </c>
      <c r="B427" s="3" t="s">
        <v>3948</v>
      </c>
      <c r="C427" s="23" t="s">
        <v>6770</v>
      </c>
      <c r="D427" s="3" t="s">
        <v>6404</v>
      </c>
      <c r="E427" s="4" t="s">
        <v>2886</v>
      </c>
      <c r="F427" s="4" t="s">
        <v>3477</v>
      </c>
      <c r="G427" s="3" t="s">
        <v>2775</v>
      </c>
      <c r="H427" s="4" t="s">
        <v>2903</v>
      </c>
      <c r="I427" s="4" t="s">
        <v>2892</v>
      </c>
      <c r="J427" s="3" t="s">
        <v>7486</v>
      </c>
      <c r="K427" s="3" t="s">
        <v>7749</v>
      </c>
      <c r="L427" s="3" t="s">
        <v>3030</v>
      </c>
      <c r="M427" s="4" t="s">
        <v>34</v>
      </c>
      <c r="N427" s="4" t="s">
        <v>810</v>
      </c>
    </row>
    <row r="428" spans="1:14" ht="75" customHeight="1" x14ac:dyDescent="0.25">
      <c r="A428" s="7" t="s">
        <v>6240</v>
      </c>
      <c r="B428" s="3" t="s">
        <v>3948</v>
      </c>
      <c r="C428" s="23" t="s">
        <v>6770</v>
      </c>
      <c r="D428" s="3" t="s">
        <v>6404</v>
      </c>
      <c r="E428" s="4" t="s">
        <v>2886</v>
      </c>
      <c r="F428" s="4" t="s">
        <v>3477</v>
      </c>
      <c r="G428" s="3" t="s">
        <v>2775</v>
      </c>
      <c r="H428" s="4" t="s">
        <v>2903</v>
      </c>
      <c r="I428" s="4" t="s">
        <v>2892</v>
      </c>
      <c r="J428" s="3" t="s">
        <v>7486</v>
      </c>
      <c r="K428" s="3" t="s">
        <v>7749</v>
      </c>
      <c r="L428" s="3" t="s">
        <v>3843</v>
      </c>
      <c r="M428" s="4" t="s">
        <v>83</v>
      </c>
      <c r="N428" s="4" t="s">
        <v>3679</v>
      </c>
    </row>
    <row r="429" spans="1:14" ht="75" customHeight="1" x14ac:dyDescent="0.25">
      <c r="A429" s="7" t="s">
        <v>6240</v>
      </c>
      <c r="B429" s="3" t="s">
        <v>3948</v>
      </c>
      <c r="C429" s="23" t="s">
        <v>6770</v>
      </c>
      <c r="D429" s="3" t="s">
        <v>6404</v>
      </c>
      <c r="E429" s="4" t="s">
        <v>2886</v>
      </c>
      <c r="F429" s="4" t="s">
        <v>3472</v>
      </c>
      <c r="G429" s="3" t="s">
        <v>2775</v>
      </c>
      <c r="H429" s="4" t="s">
        <v>2903</v>
      </c>
      <c r="I429" s="4" t="s">
        <v>2892</v>
      </c>
      <c r="J429" s="3" t="s">
        <v>7486</v>
      </c>
      <c r="K429" s="3" t="s">
        <v>7749</v>
      </c>
      <c r="L429" s="3" t="s">
        <v>5021</v>
      </c>
      <c r="M429" s="4" t="s">
        <v>34</v>
      </c>
      <c r="N429" s="4" t="s">
        <v>4768</v>
      </c>
    </row>
    <row r="430" spans="1:14" ht="75" customHeight="1" x14ac:dyDescent="0.25">
      <c r="A430" s="7" t="s">
        <v>6240</v>
      </c>
      <c r="B430" s="3" t="s">
        <v>3948</v>
      </c>
      <c r="C430" s="23" t="s">
        <v>6770</v>
      </c>
      <c r="D430" s="3" t="s">
        <v>6404</v>
      </c>
      <c r="E430" s="4" t="s">
        <v>2886</v>
      </c>
      <c r="F430" s="4" t="s">
        <v>3477</v>
      </c>
      <c r="G430" s="3" t="s">
        <v>2775</v>
      </c>
      <c r="H430" s="4" t="s">
        <v>2903</v>
      </c>
      <c r="I430" s="4" t="s">
        <v>2892</v>
      </c>
      <c r="J430" s="3" t="s">
        <v>7486</v>
      </c>
      <c r="K430" s="3" t="s">
        <v>7749</v>
      </c>
      <c r="L430" s="3" t="s">
        <v>3032</v>
      </c>
      <c r="M430" s="4" t="s">
        <v>122</v>
      </c>
      <c r="N430" s="4" t="s">
        <v>801</v>
      </c>
    </row>
    <row r="431" spans="1:14" ht="75" customHeight="1" x14ac:dyDescent="0.25">
      <c r="A431" s="7" t="s">
        <v>6240</v>
      </c>
      <c r="B431" s="3" t="s">
        <v>3948</v>
      </c>
      <c r="C431" s="23" t="s">
        <v>6770</v>
      </c>
      <c r="D431" s="3" t="s">
        <v>6404</v>
      </c>
      <c r="E431" s="4" t="s">
        <v>2886</v>
      </c>
      <c r="F431" s="4" t="s">
        <v>3477</v>
      </c>
      <c r="G431" s="3" t="s">
        <v>2775</v>
      </c>
      <c r="H431" s="4" t="s">
        <v>2903</v>
      </c>
      <c r="I431" s="4" t="s">
        <v>2892</v>
      </c>
      <c r="J431" s="3" t="s">
        <v>7486</v>
      </c>
      <c r="K431" s="3" t="s">
        <v>7749</v>
      </c>
      <c r="L431" s="3" t="s">
        <v>794</v>
      </c>
      <c r="M431" s="4" t="s">
        <v>5561</v>
      </c>
      <c r="N431" s="4" t="s">
        <v>797</v>
      </c>
    </row>
    <row r="432" spans="1:14" ht="75" customHeight="1" x14ac:dyDescent="0.25">
      <c r="A432" s="7" t="s">
        <v>6240</v>
      </c>
      <c r="B432" s="3" t="s">
        <v>3948</v>
      </c>
      <c r="C432" s="23" t="s">
        <v>6770</v>
      </c>
      <c r="D432" s="3" t="s">
        <v>6404</v>
      </c>
      <c r="E432" s="4" t="s">
        <v>2886</v>
      </c>
      <c r="F432" s="4" t="s">
        <v>3472</v>
      </c>
      <c r="G432" s="3" t="s">
        <v>2775</v>
      </c>
      <c r="H432" s="4" t="s">
        <v>2903</v>
      </c>
      <c r="I432" s="4" t="s">
        <v>2892</v>
      </c>
      <c r="J432" s="3" t="s">
        <v>7486</v>
      </c>
      <c r="K432" s="3" t="s">
        <v>7749</v>
      </c>
      <c r="L432" s="3" t="s">
        <v>5021</v>
      </c>
      <c r="M432" s="4" t="s">
        <v>34</v>
      </c>
      <c r="N432" s="4" t="s">
        <v>4768</v>
      </c>
    </row>
    <row r="433" spans="1:14" ht="75" customHeight="1" x14ac:dyDescent="0.25">
      <c r="A433" s="7" t="s">
        <v>6240</v>
      </c>
      <c r="B433" s="3" t="s">
        <v>3948</v>
      </c>
      <c r="C433" s="23" t="s">
        <v>6770</v>
      </c>
      <c r="D433" s="3" t="s">
        <v>6404</v>
      </c>
      <c r="E433" s="4" t="s">
        <v>2886</v>
      </c>
      <c r="F433" s="4" t="s">
        <v>3477</v>
      </c>
      <c r="G433" s="3" t="s">
        <v>2775</v>
      </c>
      <c r="H433" s="4" t="s">
        <v>2903</v>
      </c>
      <c r="I433" s="4" t="s">
        <v>2892</v>
      </c>
      <c r="J433" s="3" t="s">
        <v>7486</v>
      </c>
      <c r="K433" s="3" t="s">
        <v>7749</v>
      </c>
      <c r="L433" s="3" t="s">
        <v>3874</v>
      </c>
      <c r="M433" s="4" t="s">
        <v>34</v>
      </c>
      <c r="N433" s="4" t="s">
        <v>3801</v>
      </c>
    </row>
    <row r="434" spans="1:14" ht="75" customHeight="1" x14ac:dyDescent="0.25">
      <c r="A434" s="7" t="s">
        <v>6240</v>
      </c>
      <c r="B434" s="3" t="s">
        <v>3948</v>
      </c>
      <c r="C434" s="23" t="s">
        <v>6770</v>
      </c>
      <c r="D434" s="3" t="s">
        <v>6404</v>
      </c>
      <c r="E434" s="4" t="s">
        <v>2886</v>
      </c>
      <c r="F434" s="4" t="s">
        <v>3477</v>
      </c>
      <c r="G434" s="3" t="s">
        <v>2775</v>
      </c>
      <c r="H434" s="4" t="s">
        <v>2903</v>
      </c>
      <c r="I434" s="4" t="s">
        <v>2892</v>
      </c>
      <c r="J434" s="3" t="s">
        <v>7486</v>
      </c>
      <c r="K434" s="3" t="s">
        <v>7749</v>
      </c>
      <c r="L434" s="3" t="s">
        <v>7521</v>
      </c>
      <c r="M434" s="4" t="s">
        <v>5561</v>
      </c>
      <c r="N434" s="4" t="s">
        <v>6846</v>
      </c>
    </row>
    <row r="435" spans="1:14" ht="75" customHeight="1" x14ac:dyDescent="0.25">
      <c r="A435" s="7" t="s">
        <v>6240</v>
      </c>
      <c r="B435" s="3" t="s">
        <v>3948</v>
      </c>
      <c r="C435" s="23" t="s">
        <v>6770</v>
      </c>
      <c r="D435" s="3" t="s">
        <v>6404</v>
      </c>
      <c r="E435" s="4" t="s">
        <v>2886</v>
      </c>
      <c r="F435" s="4" t="s">
        <v>3477</v>
      </c>
      <c r="G435" s="3" t="s">
        <v>2775</v>
      </c>
      <c r="H435" s="4" t="s">
        <v>2903</v>
      </c>
      <c r="I435" s="4" t="s">
        <v>2892</v>
      </c>
      <c r="J435" s="3" t="s">
        <v>7486</v>
      </c>
      <c r="K435" s="3" t="s">
        <v>7749</v>
      </c>
      <c r="L435" s="3" t="s">
        <v>5420</v>
      </c>
      <c r="M435" s="4" t="s">
        <v>5561</v>
      </c>
      <c r="N435" s="4" t="s">
        <v>4923</v>
      </c>
    </row>
    <row r="436" spans="1:14" ht="75" customHeight="1" x14ac:dyDescent="0.25">
      <c r="A436" s="7" t="s">
        <v>6240</v>
      </c>
      <c r="B436" s="3" t="s">
        <v>3948</v>
      </c>
      <c r="C436" s="23" t="s">
        <v>6770</v>
      </c>
      <c r="D436" s="3" t="s">
        <v>6404</v>
      </c>
      <c r="E436" s="4" t="s">
        <v>2886</v>
      </c>
      <c r="F436" s="4" t="s">
        <v>3477</v>
      </c>
      <c r="G436" s="3" t="s">
        <v>2775</v>
      </c>
      <c r="H436" s="4" t="s">
        <v>2903</v>
      </c>
      <c r="I436" s="4" t="s">
        <v>2892</v>
      </c>
      <c r="J436" s="3" t="s">
        <v>7486</v>
      </c>
      <c r="K436" s="3" t="s">
        <v>7749</v>
      </c>
      <c r="L436" s="3" t="s">
        <v>4547</v>
      </c>
      <c r="M436" s="4" t="s">
        <v>5561</v>
      </c>
      <c r="N436" s="4" t="s">
        <v>4327</v>
      </c>
    </row>
    <row r="437" spans="1:14" ht="75" customHeight="1" x14ac:dyDescent="0.25">
      <c r="A437" s="7" t="s">
        <v>6240</v>
      </c>
      <c r="B437" s="3" t="s">
        <v>3948</v>
      </c>
      <c r="C437" s="23" t="s">
        <v>6770</v>
      </c>
      <c r="D437" s="3" t="s">
        <v>6404</v>
      </c>
      <c r="E437" s="4" t="s">
        <v>2886</v>
      </c>
      <c r="F437" s="4" t="s">
        <v>3477</v>
      </c>
      <c r="G437" s="3" t="s">
        <v>2775</v>
      </c>
      <c r="H437" s="4" t="s">
        <v>2903</v>
      </c>
      <c r="I437" s="4" t="s">
        <v>2892</v>
      </c>
      <c r="J437" s="3" t="s">
        <v>7486</v>
      </c>
      <c r="K437" s="3" t="s">
        <v>7749</v>
      </c>
      <c r="L437" s="3" t="s">
        <v>6280</v>
      </c>
      <c r="M437" s="4" t="s">
        <v>5561</v>
      </c>
      <c r="N437" s="4" t="s">
        <v>6183</v>
      </c>
    </row>
    <row r="438" spans="1:14" ht="75" customHeight="1" x14ac:dyDescent="0.25">
      <c r="A438" s="7" t="s">
        <v>6032</v>
      </c>
      <c r="B438" s="3" t="s">
        <v>3885</v>
      </c>
      <c r="C438" s="23" t="s">
        <v>6770</v>
      </c>
      <c r="D438" s="3" t="s">
        <v>6378</v>
      </c>
      <c r="E438" s="4" t="s">
        <v>2886</v>
      </c>
      <c r="F438" s="4" t="s">
        <v>3477</v>
      </c>
      <c r="G438" s="3" t="s">
        <v>2775</v>
      </c>
      <c r="H438" s="4" t="s">
        <v>2903</v>
      </c>
      <c r="I438" s="4" t="s">
        <v>2892</v>
      </c>
      <c r="J438" s="3" t="s">
        <v>7486</v>
      </c>
      <c r="K438" s="3" t="s">
        <v>7749</v>
      </c>
      <c r="L438" s="3" t="s">
        <v>3031</v>
      </c>
      <c r="M438" s="4" t="s">
        <v>34</v>
      </c>
      <c r="N438" s="4" t="s">
        <v>814</v>
      </c>
    </row>
    <row r="439" spans="1:14" ht="75" customHeight="1" x14ac:dyDescent="0.25">
      <c r="A439" s="7" t="s">
        <v>6032</v>
      </c>
      <c r="B439" s="3" t="s">
        <v>3885</v>
      </c>
      <c r="C439" s="23" t="s">
        <v>6770</v>
      </c>
      <c r="D439" s="3" t="s">
        <v>6378</v>
      </c>
      <c r="E439" s="4" t="s">
        <v>2886</v>
      </c>
      <c r="F439" s="4" t="s">
        <v>3477</v>
      </c>
      <c r="G439" s="3" t="s">
        <v>2775</v>
      </c>
      <c r="H439" s="4" t="s">
        <v>2903</v>
      </c>
      <c r="I439" s="4" t="s">
        <v>2892</v>
      </c>
      <c r="J439" s="3" t="s">
        <v>7486</v>
      </c>
      <c r="K439" s="3" t="s">
        <v>7749</v>
      </c>
      <c r="L439" s="3" t="s">
        <v>3030</v>
      </c>
      <c r="M439" s="4" t="s">
        <v>34</v>
      </c>
      <c r="N439" s="4" t="s">
        <v>810</v>
      </c>
    </row>
    <row r="440" spans="1:14" ht="75" customHeight="1" x14ac:dyDescent="0.25">
      <c r="A440" s="7" t="s">
        <v>6032</v>
      </c>
      <c r="B440" s="3" t="s">
        <v>3885</v>
      </c>
      <c r="C440" s="23" t="s">
        <v>6770</v>
      </c>
      <c r="D440" s="3" t="s">
        <v>6378</v>
      </c>
      <c r="E440" s="4" t="s">
        <v>2886</v>
      </c>
      <c r="F440" s="4" t="s">
        <v>3472</v>
      </c>
      <c r="G440" s="3" t="s">
        <v>2775</v>
      </c>
      <c r="H440" s="4" t="s">
        <v>2903</v>
      </c>
      <c r="I440" s="4" t="s">
        <v>2892</v>
      </c>
      <c r="J440" s="3" t="s">
        <v>7486</v>
      </c>
      <c r="K440" s="3" t="s">
        <v>7749</v>
      </c>
      <c r="L440" s="3" t="s">
        <v>3029</v>
      </c>
      <c r="M440" s="4" t="s">
        <v>5561</v>
      </c>
      <c r="N440" s="4" t="s">
        <v>828</v>
      </c>
    </row>
    <row r="441" spans="1:14" ht="75" customHeight="1" x14ac:dyDescent="0.25">
      <c r="A441" s="15" t="s">
        <v>6032</v>
      </c>
      <c r="B441" s="16" t="s">
        <v>3885</v>
      </c>
      <c r="C441" s="24" t="s">
        <v>6770</v>
      </c>
      <c r="D441" s="16" t="s">
        <v>6378</v>
      </c>
      <c r="E441" s="17" t="s">
        <v>2886</v>
      </c>
      <c r="F441" s="17" t="s">
        <v>3477</v>
      </c>
      <c r="G441" s="16" t="s">
        <v>2775</v>
      </c>
      <c r="H441" s="17" t="s">
        <v>2903</v>
      </c>
      <c r="I441" s="17" t="s">
        <v>2892</v>
      </c>
      <c r="J441" s="16" t="s">
        <v>7486</v>
      </c>
      <c r="K441" s="16" t="s">
        <v>7749</v>
      </c>
      <c r="L441" s="16" t="s">
        <v>3843</v>
      </c>
      <c r="M441" s="17" t="s">
        <v>83</v>
      </c>
      <c r="N441" s="17" t="s">
        <v>3679</v>
      </c>
    </row>
    <row r="442" spans="1:14" ht="75" customHeight="1" x14ac:dyDescent="0.25">
      <c r="A442" s="7" t="s">
        <v>6032</v>
      </c>
      <c r="B442" s="3" t="s">
        <v>3885</v>
      </c>
      <c r="C442" s="23" t="s">
        <v>6770</v>
      </c>
      <c r="D442" s="3" t="s">
        <v>6378</v>
      </c>
      <c r="E442" s="4" t="s">
        <v>2886</v>
      </c>
      <c r="F442" s="4" t="s">
        <v>3477</v>
      </c>
      <c r="G442" s="3" t="s">
        <v>2775</v>
      </c>
      <c r="H442" s="4" t="s">
        <v>2903</v>
      </c>
      <c r="I442" s="4" t="s">
        <v>2892</v>
      </c>
      <c r="J442" s="3" t="s">
        <v>7486</v>
      </c>
      <c r="K442" s="3" t="s">
        <v>7749</v>
      </c>
      <c r="L442" s="3" t="s">
        <v>3843</v>
      </c>
      <c r="M442" s="4" t="s">
        <v>83</v>
      </c>
      <c r="N442" s="4" t="s">
        <v>3679</v>
      </c>
    </row>
    <row r="443" spans="1:14" ht="75" customHeight="1" x14ac:dyDescent="0.25">
      <c r="A443" s="7" t="s">
        <v>6032</v>
      </c>
      <c r="B443" s="3" t="s">
        <v>3885</v>
      </c>
      <c r="C443" s="23" t="s">
        <v>6770</v>
      </c>
      <c r="D443" s="3" t="s">
        <v>6378</v>
      </c>
      <c r="E443" s="4" t="s">
        <v>2886</v>
      </c>
      <c r="F443" s="4" t="s">
        <v>3477</v>
      </c>
      <c r="G443" s="3" t="s">
        <v>2775</v>
      </c>
      <c r="H443" s="4" t="s">
        <v>2903</v>
      </c>
      <c r="I443" s="4" t="s">
        <v>2892</v>
      </c>
      <c r="J443" s="3" t="s">
        <v>7486</v>
      </c>
      <c r="K443" s="3" t="s">
        <v>7749</v>
      </c>
      <c r="L443" s="3" t="s">
        <v>3874</v>
      </c>
      <c r="M443" s="4" t="s">
        <v>34</v>
      </c>
      <c r="N443" s="4" t="s">
        <v>3801</v>
      </c>
    </row>
    <row r="444" spans="1:14" ht="75" customHeight="1" x14ac:dyDescent="0.25">
      <c r="A444" s="7" t="s">
        <v>5894</v>
      </c>
      <c r="B444" s="3" t="s">
        <v>2902</v>
      </c>
      <c r="C444" s="23" t="s">
        <v>6775</v>
      </c>
      <c r="D444" s="3" t="s">
        <v>6408</v>
      </c>
      <c r="E444" s="4" t="s">
        <v>2886</v>
      </c>
      <c r="F444" s="4" t="s">
        <v>3476</v>
      </c>
      <c r="G444" s="3" t="s">
        <v>2746</v>
      </c>
      <c r="H444" s="4" t="s">
        <v>2903</v>
      </c>
      <c r="I444" s="4" t="s">
        <v>2892</v>
      </c>
      <c r="J444" s="3" t="s">
        <v>7486</v>
      </c>
      <c r="K444" s="3" t="s">
        <v>3697</v>
      </c>
      <c r="L444" s="3" t="s">
        <v>2904</v>
      </c>
      <c r="M444" s="4" t="s">
        <v>34</v>
      </c>
      <c r="N444" s="4" t="s">
        <v>187</v>
      </c>
    </row>
    <row r="445" spans="1:14" ht="75" customHeight="1" x14ac:dyDescent="0.25">
      <c r="A445" s="7" t="s">
        <v>5913</v>
      </c>
      <c r="B445" s="3" t="s">
        <v>4184</v>
      </c>
      <c r="C445" s="23" t="s">
        <v>6682</v>
      </c>
      <c r="D445" s="3" t="s">
        <v>6342</v>
      </c>
      <c r="E445" s="4" t="s">
        <v>2946</v>
      </c>
      <c r="F445" s="4" t="s">
        <v>3488</v>
      </c>
      <c r="G445" s="3" t="s">
        <v>6235</v>
      </c>
      <c r="H445" s="4" t="s">
        <v>2903</v>
      </c>
      <c r="I445" s="4" t="s">
        <v>2892</v>
      </c>
      <c r="J445" s="3" t="s">
        <v>7486</v>
      </c>
      <c r="K445" s="3" t="s">
        <v>343</v>
      </c>
      <c r="L445" s="3" t="s">
        <v>5914</v>
      </c>
      <c r="M445" s="4" t="s">
        <v>4009</v>
      </c>
      <c r="N445" s="4" t="s">
        <v>5542</v>
      </c>
    </row>
    <row r="446" spans="1:14" ht="75" customHeight="1" x14ac:dyDescent="0.25">
      <c r="A446" s="7" t="s">
        <v>5913</v>
      </c>
      <c r="B446" s="3" t="s">
        <v>4184</v>
      </c>
      <c r="C446" s="23" t="s">
        <v>6682</v>
      </c>
      <c r="D446" s="3" t="s">
        <v>6342</v>
      </c>
      <c r="E446" s="4" t="s">
        <v>2946</v>
      </c>
      <c r="F446" s="4" t="s">
        <v>3488</v>
      </c>
      <c r="G446" s="3" t="s">
        <v>6235</v>
      </c>
      <c r="H446" s="4" t="s">
        <v>2903</v>
      </c>
      <c r="I446" s="4" t="s">
        <v>2892</v>
      </c>
      <c r="J446" s="3" t="s">
        <v>7486</v>
      </c>
      <c r="K446" s="3" t="s">
        <v>343</v>
      </c>
      <c r="L446" s="3" t="s">
        <v>6955</v>
      </c>
      <c r="M446" s="4" t="s">
        <v>34</v>
      </c>
      <c r="N446" s="4" t="s">
        <v>6544</v>
      </c>
    </row>
    <row r="447" spans="1:14" ht="75" customHeight="1" x14ac:dyDescent="0.25">
      <c r="A447" s="7" t="s">
        <v>5913</v>
      </c>
      <c r="B447" s="3" t="s">
        <v>4184</v>
      </c>
      <c r="C447" s="23" t="s">
        <v>6682</v>
      </c>
      <c r="D447" s="3" t="s">
        <v>6342</v>
      </c>
      <c r="E447" s="4" t="s">
        <v>2946</v>
      </c>
      <c r="F447" s="4" t="s">
        <v>3488</v>
      </c>
      <c r="G447" s="3" t="s">
        <v>6235</v>
      </c>
      <c r="H447" s="4" t="s">
        <v>2903</v>
      </c>
      <c r="I447" s="4" t="s">
        <v>2892</v>
      </c>
      <c r="J447" s="3" t="s">
        <v>7486</v>
      </c>
      <c r="K447" s="3" t="s">
        <v>343</v>
      </c>
      <c r="L447" s="3" t="s">
        <v>4337</v>
      </c>
      <c r="M447" s="4" t="s">
        <v>34</v>
      </c>
      <c r="N447" s="4" t="s">
        <v>4145</v>
      </c>
    </row>
    <row r="448" spans="1:14" ht="75" customHeight="1" x14ac:dyDescent="0.25">
      <c r="A448" s="7" t="s">
        <v>5972</v>
      </c>
      <c r="B448" s="3" t="s">
        <v>3250</v>
      </c>
      <c r="C448" s="23" t="s">
        <v>6660</v>
      </c>
      <c r="D448" s="3" t="s">
        <v>6327</v>
      </c>
      <c r="E448" s="4" t="s">
        <v>2946</v>
      </c>
      <c r="F448" s="4" t="s">
        <v>3488</v>
      </c>
      <c r="G448" s="3" t="s">
        <v>2823</v>
      </c>
      <c r="H448" s="4" t="s">
        <v>2880</v>
      </c>
      <c r="I448" s="4" t="s">
        <v>2892</v>
      </c>
      <c r="J448" s="3" t="s">
        <v>2865</v>
      </c>
      <c r="K448" s="3" t="s">
        <v>6922</v>
      </c>
      <c r="L448" s="3" t="s">
        <v>1748</v>
      </c>
      <c r="M448" s="4" t="s">
        <v>34</v>
      </c>
      <c r="N448" s="4" t="s">
        <v>1751</v>
      </c>
    </row>
    <row r="449" spans="1:14" ht="75" customHeight="1" x14ac:dyDescent="0.25">
      <c r="A449" s="7" t="s">
        <v>5972</v>
      </c>
      <c r="B449" s="3" t="s">
        <v>3250</v>
      </c>
      <c r="C449" s="23" t="s">
        <v>6660</v>
      </c>
      <c r="D449" s="3" t="s">
        <v>6327</v>
      </c>
      <c r="E449" s="4" t="s">
        <v>2946</v>
      </c>
      <c r="F449" s="4" t="s">
        <v>3488</v>
      </c>
      <c r="G449" s="3" t="s">
        <v>2823</v>
      </c>
      <c r="H449" s="4" t="s">
        <v>2880</v>
      </c>
      <c r="I449" s="4" t="s">
        <v>2892</v>
      </c>
      <c r="J449" s="3" t="s">
        <v>2865</v>
      </c>
      <c r="K449" s="3" t="s">
        <v>6922</v>
      </c>
      <c r="L449" s="3" t="s">
        <v>1752</v>
      </c>
      <c r="M449" s="4" t="s">
        <v>34</v>
      </c>
      <c r="N449" s="4" t="s">
        <v>1754</v>
      </c>
    </row>
    <row r="450" spans="1:14" ht="75" customHeight="1" x14ac:dyDescent="0.25">
      <c r="A450" s="7" t="s">
        <v>5972</v>
      </c>
      <c r="B450" s="3" t="s">
        <v>3250</v>
      </c>
      <c r="C450" s="23" t="s">
        <v>6660</v>
      </c>
      <c r="D450" s="3" t="s">
        <v>6327</v>
      </c>
      <c r="E450" s="4" t="s">
        <v>2946</v>
      </c>
      <c r="F450" s="4" t="s">
        <v>3488</v>
      </c>
      <c r="G450" s="3" t="s">
        <v>2823</v>
      </c>
      <c r="H450" s="4" t="s">
        <v>2880</v>
      </c>
      <c r="I450" s="4" t="s">
        <v>2892</v>
      </c>
      <c r="J450" s="3" t="s">
        <v>2865</v>
      </c>
      <c r="K450" s="3" t="s">
        <v>6922</v>
      </c>
      <c r="L450" s="3" t="s">
        <v>5616</v>
      </c>
      <c r="M450" s="4" t="s">
        <v>122</v>
      </c>
      <c r="N450" s="4" t="s">
        <v>5585</v>
      </c>
    </row>
    <row r="451" spans="1:14" ht="75" customHeight="1" x14ac:dyDescent="0.25">
      <c r="A451" s="7" t="s">
        <v>5901</v>
      </c>
      <c r="B451" s="3" t="s">
        <v>2945</v>
      </c>
      <c r="C451" s="23" t="s">
        <v>6789</v>
      </c>
      <c r="D451" s="3" t="s">
        <v>6417</v>
      </c>
      <c r="E451" s="4" t="s">
        <v>2946</v>
      </c>
      <c r="F451" s="4" t="s">
        <v>3488</v>
      </c>
      <c r="G451" s="3" t="s">
        <v>2756</v>
      </c>
      <c r="H451" s="4" t="s">
        <v>2880</v>
      </c>
      <c r="I451" s="4" t="s">
        <v>2892</v>
      </c>
      <c r="J451" s="3" t="s">
        <v>2865</v>
      </c>
      <c r="K451" s="3" t="s">
        <v>7514</v>
      </c>
      <c r="L451" s="3" t="s">
        <v>2947</v>
      </c>
      <c r="M451" s="4" t="s">
        <v>34</v>
      </c>
      <c r="N451" s="4" t="s">
        <v>389</v>
      </c>
    </row>
    <row r="452" spans="1:14" ht="75" customHeight="1" x14ac:dyDescent="0.25">
      <c r="A452" s="7" t="s">
        <v>5889</v>
      </c>
      <c r="B452" s="3" t="s">
        <v>2879</v>
      </c>
      <c r="C452" s="23" t="s">
        <v>6771</v>
      </c>
      <c r="D452" s="3" t="s">
        <v>6384</v>
      </c>
      <c r="E452" s="4" t="s">
        <v>2869</v>
      </c>
      <c r="F452" s="4" t="s">
        <v>3472</v>
      </c>
      <c r="G452" s="3" t="s">
        <v>2742</v>
      </c>
      <c r="H452" s="4" t="s">
        <v>2880</v>
      </c>
      <c r="I452" s="4" t="s">
        <v>2892</v>
      </c>
      <c r="J452" s="3" t="s">
        <v>2865</v>
      </c>
      <c r="K452" s="3" t="s">
        <v>3693</v>
      </c>
      <c r="L452" s="3" t="s">
        <v>2883</v>
      </c>
      <c r="M452" s="4" t="s">
        <v>34</v>
      </c>
      <c r="N452" s="4" t="s">
        <v>81</v>
      </c>
    </row>
    <row r="453" spans="1:14" ht="75" customHeight="1" x14ac:dyDescent="0.25">
      <c r="A453" s="7" t="s">
        <v>5889</v>
      </c>
      <c r="B453" s="3" t="s">
        <v>2879</v>
      </c>
      <c r="C453" s="23" t="s">
        <v>6771</v>
      </c>
      <c r="D453" s="3" t="s">
        <v>6384</v>
      </c>
      <c r="E453" s="4" t="s">
        <v>2869</v>
      </c>
      <c r="F453" s="4" t="s">
        <v>3472</v>
      </c>
      <c r="G453" s="3" t="s">
        <v>2742</v>
      </c>
      <c r="H453" s="4" t="s">
        <v>2880</v>
      </c>
      <c r="I453" s="4" t="s">
        <v>2892</v>
      </c>
      <c r="J453" s="3" t="s">
        <v>2865</v>
      </c>
      <c r="K453" s="3" t="s">
        <v>3693</v>
      </c>
      <c r="L453" s="3" t="s">
        <v>2882</v>
      </c>
      <c r="M453" s="4" t="s">
        <v>83</v>
      </c>
      <c r="N453" s="4" t="s">
        <v>92</v>
      </c>
    </row>
    <row r="454" spans="1:14" ht="75" customHeight="1" x14ac:dyDescent="0.25">
      <c r="A454" s="7" t="s">
        <v>5889</v>
      </c>
      <c r="B454" s="3" t="s">
        <v>2879</v>
      </c>
      <c r="C454" s="23" t="s">
        <v>6771</v>
      </c>
      <c r="D454" s="3" t="s">
        <v>6384</v>
      </c>
      <c r="E454" s="4" t="s">
        <v>2869</v>
      </c>
      <c r="F454" s="4" t="s">
        <v>3472</v>
      </c>
      <c r="G454" s="3" t="s">
        <v>2742</v>
      </c>
      <c r="H454" s="4" t="s">
        <v>2880</v>
      </c>
      <c r="I454" s="4" t="s">
        <v>2892</v>
      </c>
      <c r="J454" s="3" t="s">
        <v>2865</v>
      </c>
      <c r="K454" s="3" t="s">
        <v>3693</v>
      </c>
      <c r="L454" s="3" t="s">
        <v>2884</v>
      </c>
      <c r="M454" s="4" t="s">
        <v>83</v>
      </c>
      <c r="N454" s="4" t="s">
        <v>87</v>
      </c>
    </row>
    <row r="455" spans="1:14" ht="75" customHeight="1" x14ac:dyDescent="0.25">
      <c r="A455" s="7" t="s">
        <v>5899</v>
      </c>
      <c r="B455" s="3" t="s">
        <v>2939</v>
      </c>
      <c r="C455" s="23" t="s">
        <v>6675</v>
      </c>
      <c r="D455" s="3" t="s">
        <v>6337</v>
      </c>
      <c r="E455" s="4" t="s">
        <v>2869</v>
      </c>
      <c r="F455" s="4" t="s">
        <v>3472</v>
      </c>
      <c r="G455" s="3" t="s">
        <v>2754</v>
      </c>
      <c r="H455" s="4" t="s">
        <v>2880</v>
      </c>
      <c r="I455" s="4" t="s">
        <v>2892</v>
      </c>
      <c r="J455" s="3" t="s">
        <v>2865</v>
      </c>
      <c r="K455" s="3" t="s">
        <v>6564</v>
      </c>
      <c r="L455" s="3" t="s">
        <v>2940</v>
      </c>
      <c r="M455" s="4" t="s">
        <v>34</v>
      </c>
      <c r="N455" s="4" t="s">
        <v>362</v>
      </c>
    </row>
    <row r="456" spans="1:14" ht="75" customHeight="1" x14ac:dyDescent="0.25">
      <c r="A456" s="7" t="s">
        <v>5899</v>
      </c>
      <c r="B456" s="3" t="s">
        <v>2939</v>
      </c>
      <c r="C456" s="23" t="s">
        <v>6675</v>
      </c>
      <c r="D456" s="3" t="s">
        <v>6337</v>
      </c>
      <c r="E456" s="4" t="s">
        <v>2869</v>
      </c>
      <c r="F456" s="4" t="s">
        <v>3472</v>
      </c>
      <c r="G456" s="3" t="s">
        <v>2754</v>
      </c>
      <c r="H456" s="4" t="s">
        <v>2880</v>
      </c>
      <c r="I456" s="4" t="s">
        <v>2892</v>
      </c>
      <c r="J456" s="3" t="s">
        <v>2865</v>
      </c>
      <c r="K456" s="3" t="s">
        <v>6564</v>
      </c>
      <c r="L456" s="3" t="s">
        <v>4575</v>
      </c>
      <c r="M456" s="4" t="s">
        <v>83</v>
      </c>
      <c r="N456" s="4" t="s">
        <v>4394</v>
      </c>
    </row>
    <row r="457" spans="1:14" ht="75" customHeight="1" x14ac:dyDescent="0.25">
      <c r="A457" s="7" t="s">
        <v>5899</v>
      </c>
      <c r="B457" s="3" t="s">
        <v>2939</v>
      </c>
      <c r="C457" s="23" t="s">
        <v>6675</v>
      </c>
      <c r="D457" s="3" t="s">
        <v>6337</v>
      </c>
      <c r="E457" s="4" t="s">
        <v>2869</v>
      </c>
      <c r="F457" s="4" t="s">
        <v>3472</v>
      </c>
      <c r="G457" s="3" t="s">
        <v>2754</v>
      </c>
      <c r="H457" s="4" t="s">
        <v>2880</v>
      </c>
      <c r="I457" s="4" t="s">
        <v>2892</v>
      </c>
      <c r="J457" s="3" t="s">
        <v>2865</v>
      </c>
      <c r="K457" s="3" t="s">
        <v>6564</v>
      </c>
      <c r="L457" s="3" t="s">
        <v>4621</v>
      </c>
      <c r="M457" s="4" t="s">
        <v>83</v>
      </c>
      <c r="N457" s="4" t="s">
        <v>4489</v>
      </c>
    </row>
    <row r="458" spans="1:14" ht="75" customHeight="1" x14ac:dyDescent="0.25">
      <c r="A458" s="7" t="s">
        <v>5899</v>
      </c>
      <c r="B458" s="3" t="s">
        <v>2939</v>
      </c>
      <c r="C458" s="23" t="s">
        <v>6675</v>
      </c>
      <c r="D458" s="3" t="s">
        <v>6337</v>
      </c>
      <c r="E458" s="4" t="s">
        <v>2869</v>
      </c>
      <c r="F458" s="4" t="s">
        <v>3472</v>
      </c>
      <c r="G458" s="3" t="s">
        <v>2754</v>
      </c>
      <c r="H458" s="4" t="s">
        <v>2880</v>
      </c>
      <c r="I458" s="4" t="s">
        <v>2892</v>
      </c>
      <c r="J458" s="3" t="s">
        <v>2865</v>
      </c>
      <c r="K458" s="3" t="s">
        <v>6564</v>
      </c>
      <c r="L458" s="3" t="s">
        <v>3770</v>
      </c>
      <c r="M458" s="4" t="s">
        <v>83</v>
      </c>
      <c r="N458" s="4" t="s">
        <v>3487</v>
      </c>
    </row>
    <row r="459" spans="1:14" ht="75" customHeight="1" x14ac:dyDescent="0.25">
      <c r="A459" s="7" t="s">
        <v>6044</v>
      </c>
      <c r="B459" s="3" t="s">
        <v>4287</v>
      </c>
      <c r="C459" s="23" t="s">
        <v>6778</v>
      </c>
      <c r="D459" s="3" t="s">
        <v>6411</v>
      </c>
      <c r="E459" s="4" t="s">
        <v>2886</v>
      </c>
      <c r="F459" s="4" t="s">
        <v>3477</v>
      </c>
      <c r="G459" s="3" t="s">
        <v>2769</v>
      </c>
      <c r="H459" s="4" t="s">
        <v>2880</v>
      </c>
      <c r="I459" s="4" t="s">
        <v>2892</v>
      </c>
      <c r="J459" s="3" t="s">
        <v>2865</v>
      </c>
      <c r="K459" s="3" t="s">
        <v>7559</v>
      </c>
      <c r="L459" s="3" t="s">
        <v>4177</v>
      </c>
      <c r="M459" s="4" t="s">
        <v>34</v>
      </c>
      <c r="N459" s="4" t="s">
        <v>4016</v>
      </c>
    </row>
    <row r="460" spans="1:14" ht="75" customHeight="1" x14ac:dyDescent="0.25">
      <c r="A460" s="7" t="s">
        <v>6044</v>
      </c>
      <c r="B460" s="3" t="s">
        <v>4287</v>
      </c>
      <c r="C460" s="23" t="s">
        <v>6778</v>
      </c>
      <c r="D460" s="3" t="s">
        <v>6411</v>
      </c>
      <c r="E460" s="4" t="s">
        <v>2886</v>
      </c>
      <c r="F460" s="4" t="s">
        <v>3477</v>
      </c>
      <c r="G460" s="3" t="s">
        <v>2769</v>
      </c>
      <c r="H460" s="4" t="s">
        <v>2880</v>
      </c>
      <c r="I460" s="4" t="s">
        <v>2892</v>
      </c>
      <c r="J460" s="3" t="s">
        <v>2865</v>
      </c>
      <c r="K460" s="3" t="s">
        <v>7559</v>
      </c>
      <c r="L460" s="3" t="s">
        <v>5612</v>
      </c>
      <c r="M460" s="4" t="s">
        <v>34</v>
      </c>
      <c r="N460" s="4" t="s">
        <v>4982</v>
      </c>
    </row>
    <row r="461" spans="1:14" ht="75" customHeight="1" x14ac:dyDescent="0.25">
      <c r="A461" s="7" t="s">
        <v>6044</v>
      </c>
      <c r="B461" s="3" t="s">
        <v>4287</v>
      </c>
      <c r="C461" s="23" t="s">
        <v>6778</v>
      </c>
      <c r="D461" s="3" t="s">
        <v>6411</v>
      </c>
      <c r="E461" s="4" t="s">
        <v>2886</v>
      </c>
      <c r="F461" s="4" t="s">
        <v>3477</v>
      </c>
      <c r="G461" s="3" t="s">
        <v>2769</v>
      </c>
      <c r="H461" s="4" t="s">
        <v>2880</v>
      </c>
      <c r="I461" s="4" t="s">
        <v>2892</v>
      </c>
      <c r="J461" s="3" t="s">
        <v>2865</v>
      </c>
      <c r="K461" s="3" t="s">
        <v>7559</v>
      </c>
      <c r="L461" s="3" t="s">
        <v>7739</v>
      </c>
      <c r="M461" s="4" t="s">
        <v>34</v>
      </c>
      <c r="N461" s="4" t="s">
        <v>726</v>
      </c>
    </row>
    <row r="462" spans="1:14" ht="75" customHeight="1" x14ac:dyDescent="0.25">
      <c r="A462" s="7" t="s">
        <v>5918</v>
      </c>
      <c r="B462" s="3" t="s">
        <v>3007</v>
      </c>
      <c r="C462" s="23" t="s">
        <v>6612</v>
      </c>
      <c r="D462" s="3" t="s">
        <v>6301</v>
      </c>
      <c r="E462" s="4" t="s">
        <v>2886</v>
      </c>
      <c r="F462" s="4" t="s">
        <v>3476</v>
      </c>
      <c r="G462" s="3" t="s">
        <v>4823</v>
      </c>
      <c r="H462" s="4" t="s">
        <v>2880</v>
      </c>
      <c r="I462" s="4" t="s">
        <v>2892</v>
      </c>
      <c r="J462" s="3" t="s">
        <v>2865</v>
      </c>
      <c r="K462" s="3" t="s">
        <v>7738</v>
      </c>
      <c r="L462" s="3" t="s">
        <v>3009</v>
      </c>
      <c r="M462" s="4" t="s">
        <v>34</v>
      </c>
      <c r="N462" s="4" t="s">
        <v>703</v>
      </c>
    </row>
    <row r="463" spans="1:14" ht="75" customHeight="1" x14ac:dyDescent="0.25">
      <c r="A463" s="7" t="s">
        <v>5918</v>
      </c>
      <c r="B463" s="3" t="s">
        <v>3007</v>
      </c>
      <c r="C463" s="23" t="s">
        <v>6612</v>
      </c>
      <c r="D463" s="3" t="s">
        <v>6301</v>
      </c>
      <c r="E463" s="4" t="s">
        <v>2886</v>
      </c>
      <c r="F463" s="4" t="s">
        <v>3476</v>
      </c>
      <c r="G463" s="3" t="s">
        <v>4823</v>
      </c>
      <c r="H463" s="4" t="s">
        <v>2880</v>
      </c>
      <c r="I463" s="4" t="s">
        <v>2892</v>
      </c>
      <c r="J463" s="3" t="s">
        <v>2865</v>
      </c>
      <c r="K463" s="3" t="s">
        <v>7738</v>
      </c>
      <c r="L463" s="3" t="s">
        <v>4345</v>
      </c>
      <c r="M463" s="4" t="s">
        <v>5561</v>
      </c>
      <c r="N463" s="4" t="s">
        <v>4204</v>
      </c>
    </row>
    <row r="464" spans="1:14" ht="75" customHeight="1" x14ac:dyDescent="0.25">
      <c r="A464" s="7" t="s">
        <v>5918</v>
      </c>
      <c r="B464" s="3" t="s">
        <v>3007</v>
      </c>
      <c r="C464" s="23" t="s">
        <v>6612</v>
      </c>
      <c r="D464" s="3" t="s">
        <v>6301</v>
      </c>
      <c r="E464" s="4" t="s">
        <v>2886</v>
      </c>
      <c r="F464" s="4" t="s">
        <v>3476</v>
      </c>
      <c r="G464" s="3" t="s">
        <v>4823</v>
      </c>
      <c r="H464" s="4" t="s">
        <v>2880</v>
      </c>
      <c r="I464" s="4" t="s">
        <v>2892</v>
      </c>
      <c r="J464" s="3" t="s">
        <v>2865</v>
      </c>
      <c r="K464" s="3" t="s">
        <v>7738</v>
      </c>
      <c r="L464" s="3" t="s">
        <v>4344</v>
      </c>
      <c r="M464" s="4" t="s">
        <v>5561</v>
      </c>
      <c r="N464" s="4" t="s">
        <v>4200</v>
      </c>
    </row>
    <row r="465" spans="1:14" ht="75" customHeight="1" x14ac:dyDescent="0.25">
      <c r="A465" s="7" t="s">
        <v>5918</v>
      </c>
      <c r="B465" s="3" t="s">
        <v>3007</v>
      </c>
      <c r="C465" s="23" t="s">
        <v>6612</v>
      </c>
      <c r="D465" s="3" t="s">
        <v>6301</v>
      </c>
      <c r="E465" s="4" t="s">
        <v>2886</v>
      </c>
      <c r="F465" s="4" t="s">
        <v>3476</v>
      </c>
      <c r="G465" s="3" t="s">
        <v>4823</v>
      </c>
      <c r="H465" s="4" t="s">
        <v>2880</v>
      </c>
      <c r="I465" s="4" t="s">
        <v>2892</v>
      </c>
      <c r="J465" s="3" t="s">
        <v>2865</v>
      </c>
      <c r="K465" s="3" t="s">
        <v>7738</v>
      </c>
      <c r="L465" s="3" t="s">
        <v>3008</v>
      </c>
      <c r="M465" s="4" t="s">
        <v>34</v>
      </c>
      <c r="N465" s="4" t="s">
        <v>699</v>
      </c>
    </row>
    <row r="466" spans="1:14" ht="75" customHeight="1" x14ac:dyDescent="0.25">
      <c r="A466" s="7" t="s">
        <v>5918</v>
      </c>
      <c r="B466" s="3" t="s">
        <v>3007</v>
      </c>
      <c r="C466" s="23" t="s">
        <v>6612</v>
      </c>
      <c r="D466" s="3" t="s">
        <v>6301</v>
      </c>
      <c r="E466" s="4" t="s">
        <v>2886</v>
      </c>
      <c r="F466" s="4" t="s">
        <v>3476</v>
      </c>
      <c r="G466" s="3" t="s">
        <v>4823</v>
      </c>
      <c r="H466" s="4" t="s">
        <v>2880</v>
      </c>
      <c r="I466" s="4" t="s">
        <v>2892</v>
      </c>
      <c r="J466" s="3" t="s">
        <v>2865</v>
      </c>
      <c r="K466" s="3" t="s">
        <v>7738</v>
      </c>
      <c r="L466" s="3" t="s">
        <v>3912</v>
      </c>
      <c r="M466" s="4" t="s">
        <v>83</v>
      </c>
      <c r="N466" s="4" t="s">
        <v>3794</v>
      </c>
    </row>
    <row r="467" spans="1:14" ht="75" customHeight="1" x14ac:dyDescent="0.25">
      <c r="A467" s="7" t="s">
        <v>5918</v>
      </c>
      <c r="B467" s="3" t="s">
        <v>3007</v>
      </c>
      <c r="C467" s="23" t="s">
        <v>6612</v>
      </c>
      <c r="D467" s="3" t="s">
        <v>6301</v>
      </c>
      <c r="E467" s="4" t="s">
        <v>2886</v>
      </c>
      <c r="F467" s="4" t="s">
        <v>3476</v>
      </c>
      <c r="G467" s="3" t="s">
        <v>4823</v>
      </c>
      <c r="H467" s="4" t="s">
        <v>2880</v>
      </c>
      <c r="I467" s="4" t="s">
        <v>2892</v>
      </c>
      <c r="J467" s="3" t="s">
        <v>2865</v>
      </c>
      <c r="K467" s="3" t="s">
        <v>7738</v>
      </c>
      <c r="L467" s="3" t="s">
        <v>4191</v>
      </c>
      <c r="M467" s="4" t="s">
        <v>34</v>
      </c>
      <c r="N467" s="4" t="s">
        <v>4091</v>
      </c>
    </row>
    <row r="468" spans="1:14" ht="75" customHeight="1" x14ac:dyDescent="0.25">
      <c r="A468" s="7" t="s">
        <v>5918</v>
      </c>
      <c r="B468" s="3" t="s">
        <v>3007</v>
      </c>
      <c r="C468" s="23" t="s">
        <v>6612</v>
      </c>
      <c r="D468" s="3" t="s">
        <v>6301</v>
      </c>
      <c r="E468" s="4" t="s">
        <v>2886</v>
      </c>
      <c r="F468" s="4" t="s">
        <v>3476</v>
      </c>
      <c r="G468" s="3" t="s">
        <v>4823</v>
      </c>
      <c r="H468" s="4" t="s">
        <v>2880</v>
      </c>
      <c r="I468" s="4" t="s">
        <v>2892</v>
      </c>
      <c r="J468" s="3" t="s">
        <v>2865</v>
      </c>
      <c r="K468" s="3" t="s">
        <v>7738</v>
      </c>
      <c r="L468" s="3" t="s">
        <v>4190</v>
      </c>
      <c r="M468" s="4" t="s">
        <v>34</v>
      </c>
      <c r="N468" s="4" t="s">
        <v>4087</v>
      </c>
    </row>
    <row r="469" spans="1:14" ht="75" customHeight="1" x14ac:dyDescent="0.25">
      <c r="A469" s="7" t="s">
        <v>6008</v>
      </c>
      <c r="B469" s="3" t="s">
        <v>3440</v>
      </c>
      <c r="C469" s="23" t="s">
        <v>6721</v>
      </c>
      <c r="D469" s="3" t="s">
        <v>6370</v>
      </c>
      <c r="E469" s="4" t="s">
        <v>2869</v>
      </c>
      <c r="F469" s="4" t="s">
        <v>3472</v>
      </c>
      <c r="G469" s="3" t="s">
        <v>2852</v>
      </c>
      <c r="H469" s="4" t="s">
        <v>2880</v>
      </c>
      <c r="I469" s="4" t="s">
        <v>2892</v>
      </c>
      <c r="J469" s="3" t="s">
        <v>2865</v>
      </c>
      <c r="K469" s="3" t="s">
        <v>6564</v>
      </c>
      <c r="L469" s="3" t="s">
        <v>3441</v>
      </c>
      <c r="M469" s="4" t="s">
        <v>34</v>
      </c>
      <c r="N469" s="4" t="s">
        <v>2574</v>
      </c>
    </row>
    <row r="470" spans="1:14" ht="75" customHeight="1" x14ac:dyDescent="0.25">
      <c r="A470" s="7" t="s">
        <v>6008</v>
      </c>
      <c r="B470" s="3" t="s">
        <v>3440</v>
      </c>
      <c r="C470" s="23" t="s">
        <v>6721</v>
      </c>
      <c r="D470" s="3" t="s">
        <v>6370</v>
      </c>
      <c r="E470" s="4" t="s">
        <v>2869</v>
      </c>
      <c r="F470" s="4" t="s">
        <v>3472</v>
      </c>
      <c r="G470" s="3" t="s">
        <v>2852</v>
      </c>
      <c r="H470" s="4" t="s">
        <v>2880</v>
      </c>
      <c r="I470" s="4" t="s">
        <v>2892</v>
      </c>
      <c r="J470" s="3" t="s">
        <v>2865</v>
      </c>
      <c r="K470" s="3" t="s">
        <v>6564</v>
      </c>
      <c r="L470" s="3" t="s">
        <v>7515</v>
      </c>
      <c r="M470" s="4" t="s">
        <v>83</v>
      </c>
      <c r="N470" s="4" t="s">
        <v>6810</v>
      </c>
    </row>
    <row r="471" spans="1:14" ht="75" customHeight="1" x14ac:dyDescent="0.25">
      <c r="A471" s="7" t="s">
        <v>6008</v>
      </c>
      <c r="B471" s="3" t="s">
        <v>3440</v>
      </c>
      <c r="C471" s="23" t="s">
        <v>6721</v>
      </c>
      <c r="D471" s="3" t="s">
        <v>6370</v>
      </c>
      <c r="E471" s="4" t="s">
        <v>2869</v>
      </c>
      <c r="F471" s="4" t="s">
        <v>3472</v>
      </c>
      <c r="G471" s="3" t="s">
        <v>2852</v>
      </c>
      <c r="H471" s="4" t="s">
        <v>2880</v>
      </c>
      <c r="I471" s="4" t="s">
        <v>2892</v>
      </c>
      <c r="J471" s="3" t="s">
        <v>2865</v>
      </c>
      <c r="K471" s="3" t="s">
        <v>6564</v>
      </c>
      <c r="L471" s="3" t="s">
        <v>4575</v>
      </c>
      <c r="M471" s="4" t="s">
        <v>83</v>
      </c>
      <c r="N471" s="4" t="s">
        <v>4394</v>
      </c>
    </row>
    <row r="472" spans="1:14" ht="75" customHeight="1" x14ac:dyDescent="0.25">
      <c r="A472" s="7" t="s">
        <v>6008</v>
      </c>
      <c r="B472" s="3" t="s">
        <v>3440</v>
      </c>
      <c r="C472" s="23" t="s">
        <v>6721</v>
      </c>
      <c r="D472" s="3" t="s">
        <v>6370</v>
      </c>
      <c r="E472" s="4" t="s">
        <v>2869</v>
      </c>
      <c r="F472" s="4" t="s">
        <v>3472</v>
      </c>
      <c r="G472" s="3" t="s">
        <v>2852</v>
      </c>
      <c r="H472" s="4" t="s">
        <v>2880</v>
      </c>
      <c r="I472" s="4" t="s">
        <v>2892</v>
      </c>
      <c r="J472" s="3" t="s">
        <v>2865</v>
      </c>
      <c r="K472" s="3" t="s">
        <v>6564</v>
      </c>
      <c r="L472" s="3" t="s">
        <v>7535</v>
      </c>
      <c r="M472" s="4" t="s">
        <v>34</v>
      </c>
      <c r="N472" s="4" t="s">
        <v>7427</v>
      </c>
    </row>
    <row r="473" spans="1:14" ht="75" customHeight="1" x14ac:dyDescent="0.25">
      <c r="A473" s="7" t="s">
        <v>5892</v>
      </c>
      <c r="B473" s="3" t="s">
        <v>2890</v>
      </c>
      <c r="C473" s="23" t="s">
        <v>6773</v>
      </c>
      <c r="D473" s="3" t="s">
        <v>6407</v>
      </c>
      <c r="E473" s="4" t="s">
        <v>2891</v>
      </c>
      <c r="F473" s="4" t="s">
        <v>3476</v>
      </c>
      <c r="G473" s="3" t="s">
        <v>2744</v>
      </c>
      <c r="H473" s="4" t="s">
        <v>2880</v>
      </c>
      <c r="I473" s="4" t="s">
        <v>2892</v>
      </c>
      <c r="J473" s="3" t="s">
        <v>2865</v>
      </c>
      <c r="K473" s="3" t="s">
        <v>3695</v>
      </c>
      <c r="L473" s="3" t="s">
        <v>2895</v>
      </c>
      <c r="M473" s="4" t="s">
        <v>34</v>
      </c>
      <c r="N473" s="4" t="s">
        <v>129</v>
      </c>
    </row>
    <row r="474" spans="1:14" ht="75" customHeight="1" x14ac:dyDescent="0.25">
      <c r="A474" s="7" t="s">
        <v>5892</v>
      </c>
      <c r="B474" s="3" t="s">
        <v>2890</v>
      </c>
      <c r="C474" s="23" t="s">
        <v>6773</v>
      </c>
      <c r="D474" s="3" t="s">
        <v>6407</v>
      </c>
      <c r="E474" s="4" t="s">
        <v>2891</v>
      </c>
      <c r="F474" s="4" t="s">
        <v>3476</v>
      </c>
      <c r="G474" s="3" t="s">
        <v>2744</v>
      </c>
      <c r="H474" s="4" t="s">
        <v>2880</v>
      </c>
      <c r="I474" s="4" t="s">
        <v>2892</v>
      </c>
      <c r="J474" s="3" t="s">
        <v>2865</v>
      </c>
      <c r="K474" s="3" t="s">
        <v>3695</v>
      </c>
      <c r="L474" s="3" t="s">
        <v>2893</v>
      </c>
      <c r="M474" s="4" t="s">
        <v>122</v>
      </c>
      <c r="N474" s="4" t="s">
        <v>144</v>
      </c>
    </row>
    <row r="475" spans="1:14" ht="75" customHeight="1" x14ac:dyDescent="0.25">
      <c r="A475" s="7" t="s">
        <v>5892</v>
      </c>
      <c r="B475" s="3" t="s">
        <v>2890</v>
      </c>
      <c r="C475" s="23" t="s">
        <v>6773</v>
      </c>
      <c r="D475" s="3" t="s">
        <v>6407</v>
      </c>
      <c r="E475" s="4" t="s">
        <v>2891</v>
      </c>
      <c r="F475" s="4" t="s">
        <v>3476</v>
      </c>
      <c r="G475" s="3" t="s">
        <v>2744</v>
      </c>
      <c r="H475" s="4" t="s">
        <v>2880</v>
      </c>
      <c r="I475" s="4" t="s">
        <v>2892</v>
      </c>
      <c r="J475" s="3" t="s">
        <v>2865</v>
      </c>
      <c r="K475" s="3" t="s">
        <v>3695</v>
      </c>
      <c r="L475" s="3" t="s">
        <v>2897</v>
      </c>
      <c r="M475" s="4" t="s">
        <v>34</v>
      </c>
      <c r="N475" s="4" t="s">
        <v>134</v>
      </c>
    </row>
    <row r="476" spans="1:14" ht="75" customHeight="1" x14ac:dyDescent="0.25">
      <c r="A476" s="7" t="s">
        <v>5892</v>
      </c>
      <c r="B476" s="3" t="s">
        <v>2890</v>
      </c>
      <c r="C476" s="23" t="s">
        <v>6773</v>
      </c>
      <c r="D476" s="3" t="s">
        <v>6407</v>
      </c>
      <c r="E476" s="4" t="s">
        <v>2891</v>
      </c>
      <c r="F476" s="4" t="s">
        <v>3476</v>
      </c>
      <c r="G476" s="3" t="s">
        <v>2744</v>
      </c>
      <c r="H476" s="4" t="s">
        <v>2880</v>
      </c>
      <c r="I476" s="4" t="s">
        <v>2892</v>
      </c>
      <c r="J476" s="3" t="s">
        <v>2865</v>
      </c>
      <c r="K476" s="3" t="s">
        <v>3695</v>
      </c>
      <c r="L476" s="3" t="s">
        <v>2894</v>
      </c>
      <c r="M476" s="4" t="s">
        <v>34</v>
      </c>
      <c r="N476" s="4" t="s">
        <v>139</v>
      </c>
    </row>
    <row r="477" spans="1:14" ht="75" customHeight="1" x14ac:dyDescent="0.25">
      <c r="A477" s="7" t="s">
        <v>5892</v>
      </c>
      <c r="B477" s="3" t="s">
        <v>2890</v>
      </c>
      <c r="C477" s="23" t="s">
        <v>6773</v>
      </c>
      <c r="D477" s="3" t="s">
        <v>6407</v>
      </c>
      <c r="E477" s="4" t="s">
        <v>2891</v>
      </c>
      <c r="F477" s="4" t="s">
        <v>3476</v>
      </c>
      <c r="G477" s="3" t="s">
        <v>2744</v>
      </c>
      <c r="H477" s="4" t="s">
        <v>2880</v>
      </c>
      <c r="I477" s="4" t="s">
        <v>2892</v>
      </c>
      <c r="J477" s="3" t="s">
        <v>2865</v>
      </c>
      <c r="K477" s="3" t="s">
        <v>3695</v>
      </c>
      <c r="L477" s="3" t="s">
        <v>2896</v>
      </c>
      <c r="M477" s="4" t="s">
        <v>122</v>
      </c>
      <c r="N477" s="4" t="s">
        <v>125</v>
      </c>
    </row>
    <row r="478" spans="1:14" ht="75" customHeight="1" x14ac:dyDescent="0.25">
      <c r="A478" s="7" t="s">
        <v>6060</v>
      </c>
      <c r="B478" s="3" t="s">
        <v>4805</v>
      </c>
      <c r="C478" s="23" t="s">
        <v>4770</v>
      </c>
      <c r="D478" s="3" t="s">
        <v>6321</v>
      </c>
      <c r="E478" s="4" t="s">
        <v>2886</v>
      </c>
      <c r="F478" s="4" t="s">
        <v>3477</v>
      </c>
      <c r="G478" s="3" t="s">
        <v>4752</v>
      </c>
      <c r="H478" s="4" t="s">
        <v>2880</v>
      </c>
      <c r="I478" s="4" t="s">
        <v>2892</v>
      </c>
      <c r="J478" s="3" t="s">
        <v>2865</v>
      </c>
      <c r="K478" s="3" t="s">
        <v>7559</v>
      </c>
      <c r="L478" s="3" t="s">
        <v>3013</v>
      </c>
      <c r="M478" s="4" t="s">
        <v>34</v>
      </c>
      <c r="N478" s="4" t="s">
        <v>722</v>
      </c>
    </row>
    <row r="479" spans="1:14" ht="75" customHeight="1" x14ac:dyDescent="0.25">
      <c r="A479" s="7" t="s">
        <v>6060</v>
      </c>
      <c r="B479" s="3" t="s">
        <v>4805</v>
      </c>
      <c r="C479" s="23" t="s">
        <v>4770</v>
      </c>
      <c r="D479" s="3" t="s">
        <v>6321</v>
      </c>
      <c r="E479" s="4" t="s">
        <v>2886</v>
      </c>
      <c r="F479" s="4" t="s">
        <v>3476</v>
      </c>
      <c r="G479" s="3" t="s">
        <v>4752</v>
      </c>
      <c r="H479" s="4" t="s">
        <v>2880</v>
      </c>
      <c r="I479" s="4" t="s">
        <v>2892</v>
      </c>
      <c r="J479" s="3" t="s">
        <v>2865</v>
      </c>
      <c r="K479" s="3" t="s">
        <v>7559</v>
      </c>
      <c r="L479" s="3" t="s">
        <v>3008</v>
      </c>
      <c r="M479" s="4" t="s">
        <v>34</v>
      </c>
      <c r="N479" s="4" t="s">
        <v>699</v>
      </c>
    </row>
    <row r="480" spans="1:14" ht="75" customHeight="1" x14ac:dyDescent="0.25">
      <c r="A480" s="7" t="s">
        <v>6060</v>
      </c>
      <c r="B480" s="3" t="s">
        <v>4805</v>
      </c>
      <c r="C480" s="23" t="s">
        <v>4770</v>
      </c>
      <c r="D480" s="3" t="s">
        <v>6321</v>
      </c>
      <c r="E480" s="4" t="s">
        <v>2886</v>
      </c>
      <c r="F480" s="4" t="s">
        <v>3476</v>
      </c>
      <c r="G480" s="3" t="s">
        <v>4752</v>
      </c>
      <c r="H480" s="4" t="s">
        <v>2880</v>
      </c>
      <c r="I480" s="4" t="s">
        <v>2892</v>
      </c>
      <c r="J480" s="3" t="s">
        <v>2865</v>
      </c>
      <c r="K480" s="3" t="s">
        <v>7559</v>
      </c>
      <c r="L480" s="3" t="s">
        <v>4191</v>
      </c>
      <c r="M480" s="4" t="s">
        <v>34</v>
      </c>
      <c r="N480" s="4" t="s">
        <v>4091</v>
      </c>
    </row>
    <row r="481" spans="1:14" ht="75" customHeight="1" x14ac:dyDescent="0.25">
      <c r="A481" s="7" t="s">
        <v>5919</v>
      </c>
      <c r="B481" s="3" t="s">
        <v>3010</v>
      </c>
      <c r="C481" s="23" t="s">
        <v>6812</v>
      </c>
      <c r="D481" s="3" t="s">
        <v>6426</v>
      </c>
      <c r="E481" s="4" t="s">
        <v>2886</v>
      </c>
      <c r="F481" s="4" t="s">
        <v>3477</v>
      </c>
      <c r="G481" s="3" t="s">
        <v>2769</v>
      </c>
      <c r="H481" s="4" t="s">
        <v>2880</v>
      </c>
      <c r="I481" s="4" t="s">
        <v>2892</v>
      </c>
      <c r="J481" s="3" t="s">
        <v>2865</v>
      </c>
      <c r="K481" s="3" t="s">
        <v>7559</v>
      </c>
      <c r="L481" s="3" t="s">
        <v>3015</v>
      </c>
      <c r="M481" s="4" t="s">
        <v>83</v>
      </c>
      <c r="N481" s="4" t="s">
        <v>714</v>
      </c>
    </row>
    <row r="482" spans="1:14" ht="75" customHeight="1" x14ac:dyDescent="0.25">
      <c r="A482" s="7" t="s">
        <v>5919</v>
      </c>
      <c r="B482" s="3" t="s">
        <v>3010</v>
      </c>
      <c r="C482" s="23" t="s">
        <v>6812</v>
      </c>
      <c r="D482" s="3" t="s">
        <v>6426</v>
      </c>
      <c r="E482" s="4" t="s">
        <v>2886</v>
      </c>
      <c r="F482" s="4" t="s">
        <v>3477</v>
      </c>
      <c r="G482" s="3" t="s">
        <v>2769</v>
      </c>
      <c r="H482" s="4" t="s">
        <v>2880</v>
      </c>
      <c r="I482" s="4" t="s">
        <v>2892</v>
      </c>
      <c r="J482" s="3" t="s">
        <v>2865</v>
      </c>
      <c r="K482" s="3" t="s">
        <v>7559</v>
      </c>
      <c r="L482" s="3" t="s">
        <v>3012</v>
      </c>
      <c r="M482" s="4" t="s">
        <v>34</v>
      </c>
      <c r="N482" s="4" t="s">
        <v>709</v>
      </c>
    </row>
    <row r="483" spans="1:14" ht="75" customHeight="1" x14ac:dyDescent="0.25">
      <c r="A483" s="7" t="s">
        <v>5919</v>
      </c>
      <c r="B483" s="3" t="s">
        <v>3010</v>
      </c>
      <c r="C483" s="23" t="s">
        <v>6812</v>
      </c>
      <c r="D483" s="3" t="s">
        <v>6426</v>
      </c>
      <c r="E483" s="4" t="s">
        <v>2886</v>
      </c>
      <c r="F483" s="4" t="s">
        <v>3781</v>
      </c>
      <c r="G483" s="3" t="s">
        <v>2769</v>
      </c>
      <c r="H483" s="4" t="s">
        <v>2880</v>
      </c>
      <c r="I483" s="4" t="s">
        <v>2892</v>
      </c>
      <c r="J483" s="3" t="s">
        <v>2865</v>
      </c>
      <c r="K483" s="3" t="s">
        <v>7559</v>
      </c>
      <c r="L483" s="3" t="s">
        <v>4577</v>
      </c>
      <c r="M483" s="4" t="s">
        <v>34</v>
      </c>
      <c r="N483" s="4" t="s">
        <v>4271</v>
      </c>
    </row>
    <row r="484" spans="1:14" ht="75" customHeight="1" x14ac:dyDescent="0.25">
      <c r="A484" s="7" t="s">
        <v>5919</v>
      </c>
      <c r="B484" s="3" t="s">
        <v>3010</v>
      </c>
      <c r="C484" s="23" t="s">
        <v>6812</v>
      </c>
      <c r="D484" s="3" t="s">
        <v>6426</v>
      </c>
      <c r="E484" s="4" t="s">
        <v>2886</v>
      </c>
      <c r="F484" s="4" t="s">
        <v>3477</v>
      </c>
      <c r="G484" s="3" t="s">
        <v>2769</v>
      </c>
      <c r="H484" s="4" t="s">
        <v>2880</v>
      </c>
      <c r="I484" s="4" t="s">
        <v>2892</v>
      </c>
      <c r="J484" s="3" t="s">
        <v>2865</v>
      </c>
      <c r="K484" s="3" t="s">
        <v>7559</v>
      </c>
      <c r="L484" s="3" t="s">
        <v>3014</v>
      </c>
      <c r="M484" s="4" t="s">
        <v>34</v>
      </c>
      <c r="N484" s="4" t="s">
        <v>732</v>
      </c>
    </row>
    <row r="485" spans="1:14" ht="75" customHeight="1" x14ac:dyDescent="0.25">
      <c r="A485" s="7" t="s">
        <v>5919</v>
      </c>
      <c r="B485" s="3" t="s">
        <v>3010</v>
      </c>
      <c r="C485" s="23" t="s">
        <v>6812</v>
      </c>
      <c r="D485" s="3" t="s">
        <v>6426</v>
      </c>
      <c r="E485" s="4" t="s">
        <v>2886</v>
      </c>
      <c r="F485" s="4" t="s">
        <v>3477</v>
      </c>
      <c r="G485" s="3" t="s">
        <v>2769</v>
      </c>
      <c r="H485" s="4" t="s">
        <v>2880</v>
      </c>
      <c r="I485" s="4" t="s">
        <v>2892</v>
      </c>
      <c r="J485" s="3" t="s">
        <v>2865</v>
      </c>
      <c r="K485" s="3" t="s">
        <v>7559</v>
      </c>
      <c r="L485" s="3" t="s">
        <v>3013</v>
      </c>
      <c r="M485" s="4" t="s">
        <v>34</v>
      </c>
      <c r="N485" s="4" t="s">
        <v>722</v>
      </c>
    </row>
    <row r="486" spans="1:14" ht="75" customHeight="1" x14ac:dyDescent="0.25">
      <c r="A486" s="7" t="s">
        <v>5919</v>
      </c>
      <c r="B486" s="3" t="s">
        <v>3010</v>
      </c>
      <c r="C486" s="23" t="s">
        <v>6812</v>
      </c>
      <c r="D486" s="3" t="s">
        <v>6426</v>
      </c>
      <c r="E486" s="4" t="s">
        <v>2886</v>
      </c>
      <c r="F486" s="4" t="s">
        <v>3781</v>
      </c>
      <c r="G486" s="3" t="s">
        <v>2769</v>
      </c>
      <c r="H486" s="4" t="s">
        <v>2880</v>
      </c>
      <c r="I486" s="4" t="s">
        <v>2892</v>
      </c>
      <c r="J486" s="3" t="s">
        <v>2865</v>
      </c>
      <c r="K486" s="3" t="s">
        <v>7559</v>
      </c>
      <c r="L486" s="3" t="s">
        <v>4195</v>
      </c>
      <c r="M486" s="4" t="s">
        <v>34</v>
      </c>
      <c r="N486" s="4" t="s">
        <v>4157</v>
      </c>
    </row>
    <row r="487" spans="1:14" ht="75" customHeight="1" x14ac:dyDescent="0.25">
      <c r="A487" s="7" t="s">
        <v>5919</v>
      </c>
      <c r="B487" s="3" t="s">
        <v>3010</v>
      </c>
      <c r="C487" s="23" t="s">
        <v>6812</v>
      </c>
      <c r="D487" s="3" t="s">
        <v>6426</v>
      </c>
      <c r="E487" s="4" t="s">
        <v>2886</v>
      </c>
      <c r="F487" s="4" t="s">
        <v>3477</v>
      </c>
      <c r="G487" s="3" t="s">
        <v>2769</v>
      </c>
      <c r="H487" s="4" t="s">
        <v>2880</v>
      </c>
      <c r="I487" s="4" t="s">
        <v>2892</v>
      </c>
      <c r="J487" s="3" t="s">
        <v>2865</v>
      </c>
      <c r="K487" s="3" t="s">
        <v>7559</v>
      </c>
      <c r="L487" s="3" t="s">
        <v>4941</v>
      </c>
      <c r="M487" s="4" t="s">
        <v>34</v>
      </c>
      <c r="N487" s="4" t="s">
        <v>4909</v>
      </c>
    </row>
    <row r="488" spans="1:14" ht="75" customHeight="1" x14ac:dyDescent="0.25">
      <c r="A488" s="7" t="s">
        <v>6059</v>
      </c>
      <c r="B488" s="3" t="s">
        <v>4806</v>
      </c>
      <c r="C488" s="23" t="s">
        <v>6612</v>
      </c>
      <c r="D488" s="3" t="s">
        <v>6369</v>
      </c>
      <c r="E488" s="4" t="s">
        <v>2891</v>
      </c>
      <c r="F488" s="4" t="s">
        <v>3476</v>
      </c>
      <c r="G488" s="3" t="s">
        <v>4752</v>
      </c>
      <c r="H488" s="4" t="s">
        <v>2880</v>
      </c>
      <c r="I488" s="4" t="s">
        <v>2892</v>
      </c>
      <c r="J488" s="3" t="s">
        <v>2865</v>
      </c>
      <c r="K488" s="3" t="s">
        <v>7559</v>
      </c>
      <c r="L488" s="3" t="s">
        <v>3009</v>
      </c>
      <c r="M488" s="4" t="s">
        <v>34</v>
      </c>
      <c r="N488" s="4" t="s">
        <v>703</v>
      </c>
    </row>
    <row r="489" spans="1:14" ht="75" customHeight="1" x14ac:dyDescent="0.25">
      <c r="A489" s="7" t="s">
        <v>6059</v>
      </c>
      <c r="B489" s="3" t="s">
        <v>4806</v>
      </c>
      <c r="C489" s="23" t="s">
        <v>6612</v>
      </c>
      <c r="D489" s="3" t="s">
        <v>6369</v>
      </c>
      <c r="E489" s="4" t="s">
        <v>2891</v>
      </c>
      <c r="F489" s="4" t="s">
        <v>3476</v>
      </c>
      <c r="G489" s="3" t="s">
        <v>4752</v>
      </c>
      <c r="H489" s="4" t="s">
        <v>2880</v>
      </c>
      <c r="I489" s="4" t="s">
        <v>2892</v>
      </c>
      <c r="J489" s="3" t="s">
        <v>2865</v>
      </c>
      <c r="K489" s="3" t="s">
        <v>7559</v>
      </c>
      <c r="L489" s="3" t="s">
        <v>4190</v>
      </c>
      <c r="M489" s="4" t="s">
        <v>34</v>
      </c>
      <c r="N489" s="4" t="s">
        <v>4087</v>
      </c>
    </row>
    <row r="490" spans="1:14" ht="75" customHeight="1" x14ac:dyDescent="0.25">
      <c r="A490" s="7" t="s">
        <v>6043</v>
      </c>
      <c r="B490" s="3" t="s">
        <v>4288</v>
      </c>
      <c r="C490" s="23" t="s">
        <v>6778</v>
      </c>
      <c r="D490" s="3" t="s">
        <v>6378</v>
      </c>
      <c r="E490" s="4" t="s">
        <v>2886</v>
      </c>
      <c r="F490" s="4" t="s">
        <v>3477</v>
      </c>
      <c r="G490" s="3" t="s">
        <v>2769</v>
      </c>
      <c r="H490" s="4" t="s">
        <v>2880</v>
      </c>
      <c r="I490" s="4" t="s">
        <v>2892</v>
      </c>
      <c r="J490" s="3" t="s">
        <v>2865</v>
      </c>
      <c r="K490" s="3" t="s">
        <v>7559</v>
      </c>
      <c r="L490" s="3" t="s">
        <v>5612</v>
      </c>
      <c r="M490" s="4" t="s">
        <v>34</v>
      </c>
      <c r="N490" s="4" t="s">
        <v>4982</v>
      </c>
    </row>
    <row r="491" spans="1:14" ht="75" customHeight="1" x14ac:dyDescent="0.25">
      <c r="A491" s="7" t="s">
        <v>6043</v>
      </c>
      <c r="B491" s="3" t="s">
        <v>4288</v>
      </c>
      <c r="C491" s="23" t="s">
        <v>6778</v>
      </c>
      <c r="D491" s="3" t="s">
        <v>6378</v>
      </c>
      <c r="E491" s="4" t="s">
        <v>2886</v>
      </c>
      <c r="F491" s="4" t="s">
        <v>3477</v>
      </c>
      <c r="G491" s="3" t="s">
        <v>2769</v>
      </c>
      <c r="H491" s="4" t="s">
        <v>2880</v>
      </c>
      <c r="I491" s="4" t="s">
        <v>2892</v>
      </c>
      <c r="J491" s="3" t="s">
        <v>2865</v>
      </c>
      <c r="K491" s="3" t="s">
        <v>7559</v>
      </c>
      <c r="L491" s="3" t="s">
        <v>4177</v>
      </c>
      <c r="M491" s="4" t="s">
        <v>34</v>
      </c>
      <c r="N491" s="4" t="s">
        <v>4016</v>
      </c>
    </row>
    <row r="492" spans="1:14" ht="75" customHeight="1" x14ac:dyDescent="0.25">
      <c r="A492" s="7" t="s">
        <v>5920</v>
      </c>
      <c r="B492" s="3" t="s">
        <v>3016</v>
      </c>
      <c r="C492" s="23" t="s">
        <v>6816</v>
      </c>
      <c r="D492" s="3" t="s">
        <v>6428</v>
      </c>
      <c r="E492" s="4" t="s">
        <v>2886</v>
      </c>
      <c r="F492" s="4" t="s">
        <v>3476</v>
      </c>
      <c r="G492" s="3" t="s">
        <v>4830</v>
      </c>
      <c r="H492" s="4" t="s">
        <v>2880</v>
      </c>
      <c r="I492" s="4" t="s">
        <v>2892</v>
      </c>
      <c r="J492" s="3" t="s">
        <v>2865</v>
      </c>
      <c r="K492" s="3" t="s">
        <v>7559</v>
      </c>
      <c r="L492" s="3" t="s">
        <v>3017</v>
      </c>
      <c r="M492" s="4" t="s">
        <v>34</v>
      </c>
      <c r="N492" s="4" t="s">
        <v>742</v>
      </c>
    </row>
    <row r="493" spans="1:14" ht="75" customHeight="1" x14ac:dyDescent="0.25">
      <c r="A493" s="7" t="s">
        <v>5920</v>
      </c>
      <c r="B493" s="3" t="s">
        <v>3016</v>
      </c>
      <c r="C493" s="23" t="s">
        <v>6816</v>
      </c>
      <c r="D493" s="3" t="s">
        <v>6428</v>
      </c>
      <c r="E493" s="4" t="s">
        <v>2886</v>
      </c>
      <c r="F493" s="4" t="s">
        <v>3476</v>
      </c>
      <c r="G493" s="3" t="s">
        <v>4830</v>
      </c>
      <c r="H493" s="4" t="s">
        <v>2880</v>
      </c>
      <c r="I493" s="4" t="s">
        <v>2892</v>
      </c>
      <c r="J493" s="3" t="s">
        <v>2865</v>
      </c>
      <c r="K493" s="3" t="s">
        <v>7559</v>
      </c>
      <c r="L493" s="3" t="s">
        <v>3018</v>
      </c>
      <c r="M493" s="4" t="s">
        <v>34</v>
      </c>
      <c r="N493" s="4" t="s">
        <v>738</v>
      </c>
    </row>
    <row r="494" spans="1:14" ht="75" customHeight="1" x14ac:dyDescent="0.25">
      <c r="A494" s="7" t="s">
        <v>6239</v>
      </c>
      <c r="B494" s="3" t="s">
        <v>3222</v>
      </c>
      <c r="C494" s="23" t="s">
        <v>6752</v>
      </c>
      <c r="D494" s="3" t="s">
        <v>6393</v>
      </c>
      <c r="E494" s="4" t="s">
        <v>2886</v>
      </c>
      <c r="F494" s="4" t="s">
        <v>3781</v>
      </c>
      <c r="G494" s="3" t="s">
        <v>2810</v>
      </c>
      <c r="H494" s="4" t="s">
        <v>3047</v>
      </c>
      <c r="I494" s="4" t="s">
        <v>7473</v>
      </c>
      <c r="J494" s="3" t="s">
        <v>7741</v>
      </c>
      <c r="K494" s="3" t="s">
        <v>7481</v>
      </c>
      <c r="L494" s="3" t="s">
        <v>3006</v>
      </c>
      <c r="M494" s="4" t="s">
        <v>34</v>
      </c>
      <c r="N494" s="4" t="s">
        <v>690</v>
      </c>
    </row>
    <row r="495" spans="1:14" ht="75" customHeight="1" x14ac:dyDescent="0.25">
      <c r="A495" s="7" t="s">
        <v>6239</v>
      </c>
      <c r="B495" s="3" t="s">
        <v>3222</v>
      </c>
      <c r="C495" s="23" t="s">
        <v>6752</v>
      </c>
      <c r="D495" s="3" t="s">
        <v>6393</v>
      </c>
      <c r="E495" s="4" t="s">
        <v>2886</v>
      </c>
      <c r="F495" s="4" t="s">
        <v>3781</v>
      </c>
      <c r="G495" s="3" t="s">
        <v>2810</v>
      </c>
      <c r="H495" s="4" t="s">
        <v>3047</v>
      </c>
      <c r="I495" s="4" t="s">
        <v>7473</v>
      </c>
      <c r="J495" s="3" t="s">
        <v>7741</v>
      </c>
      <c r="K495" s="3" t="s">
        <v>7481</v>
      </c>
      <c r="L495" s="3" t="s">
        <v>4541</v>
      </c>
      <c r="M495" s="4" t="s">
        <v>34</v>
      </c>
      <c r="N495" s="4" t="s">
        <v>4234</v>
      </c>
    </row>
    <row r="496" spans="1:14" ht="75" customHeight="1" x14ac:dyDescent="0.25">
      <c r="A496" s="7" t="s">
        <v>6239</v>
      </c>
      <c r="B496" s="3" t="s">
        <v>3222</v>
      </c>
      <c r="C496" s="23" t="s">
        <v>6752</v>
      </c>
      <c r="D496" s="3" t="s">
        <v>6393</v>
      </c>
      <c r="E496" s="4" t="s">
        <v>2886</v>
      </c>
      <c r="F496" s="4" t="s">
        <v>3781</v>
      </c>
      <c r="G496" s="3" t="s">
        <v>2810</v>
      </c>
      <c r="H496" s="4" t="s">
        <v>3047</v>
      </c>
      <c r="I496" s="4" t="s">
        <v>7473</v>
      </c>
      <c r="J496" s="3" t="s">
        <v>7741</v>
      </c>
      <c r="K496" s="3" t="s">
        <v>7481</v>
      </c>
      <c r="L496" s="3" t="s">
        <v>6941</v>
      </c>
      <c r="M496" s="4" t="s">
        <v>4009</v>
      </c>
      <c r="N496" s="4" t="s">
        <v>5659</v>
      </c>
    </row>
    <row r="497" spans="1:14" ht="75" customHeight="1" x14ac:dyDescent="0.25">
      <c r="A497" s="7" t="s">
        <v>6239</v>
      </c>
      <c r="B497" s="3" t="s">
        <v>3222</v>
      </c>
      <c r="C497" s="23" t="s">
        <v>6752</v>
      </c>
      <c r="D497" s="3" t="s">
        <v>6393</v>
      </c>
      <c r="E497" s="4" t="s">
        <v>2886</v>
      </c>
      <c r="F497" s="4" t="s">
        <v>3781</v>
      </c>
      <c r="G497" s="3" t="s">
        <v>2810</v>
      </c>
      <c r="H497" s="4" t="s">
        <v>3047</v>
      </c>
      <c r="I497" s="4" t="s">
        <v>7473</v>
      </c>
      <c r="J497" s="3" t="s">
        <v>7741</v>
      </c>
      <c r="K497" s="3" t="s">
        <v>7481</v>
      </c>
      <c r="L497" s="3" t="s">
        <v>4336</v>
      </c>
      <c r="M497" s="4" t="s">
        <v>34</v>
      </c>
      <c r="N497" s="4" t="s">
        <v>4124</v>
      </c>
    </row>
    <row r="498" spans="1:14" ht="75" customHeight="1" x14ac:dyDescent="0.25">
      <c r="A498" s="7" t="s">
        <v>5951</v>
      </c>
      <c r="B498" s="3" t="s">
        <v>3172</v>
      </c>
      <c r="C498" s="23" t="s">
        <v>6836</v>
      </c>
      <c r="D498" s="3" t="s">
        <v>6448</v>
      </c>
      <c r="E498" s="4" t="s">
        <v>2886</v>
      </c>
      <c r="F498" s="4" t="s">
        <v>3477</v>
      </c>
      <c r="G498" s="3" t="s">
        <v>2801</v>
      </c>
      <c r="H498" s="4" t="s">
        <v>2906</v>
      </c>
      <c r="I498" s="4" t="s">
        <v>2881</v>
      </c>
      <c r="J498" s="3" t="s">
        <v>3699</v>
      </c>
      <c r="K498" s="3" t="s">
        <v>343</v>
      </c>
      <c r="L498" s="3" t="s">
        <v>1404</v>
      </c>
      <c r="M498" s="4" t="s">
        <v>436</v>
      </c>
      <c r="N498" s="4" t="s">
        <v>1407</v>
      </c>
    </row>
    <row r="499" spans="1:14" ht="75" customHeight="1" x14ac:dyDescent="0.25">
      <c r="A499" s="7" t="s">
        <v>5951</v>
      </c>
      <c r="B499" s="3" t="s">
        <v>3172</v>
      </c>
      <c r="C499" s="23" t="s">
        <v>6836</v>
      </c>
      <c r="D499" s="3" t="s">
        <v>6448</v>
      </c>
      <c r="E499" s="4" t="s">
        <v>2886</v>
      </c>
      <c r="F499" s="4" t="s">
        <v>3477</v>
      </c>
      <c r="G499" s="3" t="s">
        <v>2801</v>
      </c>
      <c r="H499" s="4" t="s">
        <v>2906</v>
      </c>
      <c r="I499" s="4" t="s">
        <v>2881</v>
      </c>
      <c r="J499" s="3" t="s">
        <v>3699</v>
      </c>
      <c r="K499" s="3" t="s">
        <v>343</v>
      </c>
      <c r="L499" s="3" t="s">
        <v>3173</v>
      </c>
      <c r="M499" s="4" t="s">
        <v>34</v>
      </c>
      <c r="N499" s="4" t="s">
        <v>1410</v>
      </c>
    </row>
    <row r="500" spans="1:14" ht="75" customHeight="1" x14ac:dyDescent="0.25">
      <c r="A500" s="7" t="s">
        <v>5951</v>
      </c>
      <c r="B500" s="3" t="s">
        <v>3172</v>
      </c>
      <c r="C500" s="23" t="s">
        <v>6836</v>
      </c>
      <c r="D500" s="3" t="s">
        <v>6448</v>
      </c>
      <c r="E500" s="4" t="s">
        <v>2886</v>
      </c>
      <c r="F500" s="4" t="s">
        <v>3477</v>
      </c>
      <c r="G500" s="3" t="s">
        <v>2801</v>
      </c>
      <c r="H500" s="4" t="s">
        <v>2906</v>
      </c>
      <c r="I500" s="4" t="s">
        <v>2881</v>
      </c>
      <c r="J500" s="3" t="s">
        <v>3699</v>
      </c>
      <c r="K500" s="3" t="s">
        <v>343</v>
      </c>
      <c r="L500" s="3" t="s">
        <v>3175</v>
      </c>
      <c r="M500" s="4" t="s">
        <v>34</v>
      </c>
      <c r="N500" s="4" t="s">
        <v>1413</v>
      </c>
    </row>
    <row r="501" spans="1:14" ht="75" customHeight="1" x14ac:dyDescent="0.25">
      <c r="A501" s="7" t="s">
        <v>5951</v>
      </c>
      <c r="B501" s="3" t="s">
        <v>3172</v>
      </c>
      <c r="C501" s="23" t="s">
        <v>6836</v>
      </c>
      <c r="D501" s="3" t="s">
        <v>6448</v>
      </c>
      <c r="E501" s="4" t="s">
        <v>2886</v>
      </c>
      <c r="F501" s="4" t="s">
        <v>3477</v>
      </c>
      <c r="G501" s="3" t="s">
        <v>2801</v>
      </c>
      <c r="H501" s="4" t="s">
        <v>2906</v>
      </c>
      <c r="I501" s="4" t="s">
        <v>2881</v>
      </c>
      <c r="J501" s="3" t="s">
        <v>3699</v>
      </c>
      <c r="K501" s="3" t="s">
        <v>343</v>
      </c>
      <c r="L501" s="3" t="s">
        <v>3174</v>
      </c>
      <c r="M501" s="4" t="s">
        <v>5561</v>
      </c>
      <c r="N501" s="4" t="s">
        <v>1417</v>
      </c>
    </row>
    <row r="502" spans="1:14" ht="75" customHeight="1" x14ac:dyDescent="0.25">
      <c r="A502" s="7" t="s">
        <v>5951</v>
      </c>
      <c r="B502" s="3" t="s">
        <v>3172</v>
      </c>
      <c r="C502" s="23" t="s">
        <v>6836</v>
      </c>
      <c r="D502" s="3" t="s">
        <v>6448</v>
      </c>
      <c r="E502" s="4" t="s">
        <v>2886</v>
      </c>
      <c r="F502" s="4" t="s">
        <v>3477</v>
      </c>
      <c r="G502" s="3" t="s">
        <v>2801</v>
      </c>
      <c r="H502" s="4" t="s">
        <v>2906</v>
      </c>
      <c r="I502" s="4" t="s">
        <v>2881</v>
      </c>
      <c r="J502" s="3" t="s">
        <v>3699</v>
      </c>
      <c r="K502" s="3" t="s">
        <v>343</v>
      </c>
      <c r="L502" s="3" t="s">
        <v>3879</v>
      </c>
      <c r="M502" s="4" t="s">
        <v>5561</v>
      </c>
      <c r="N502" s="4" t="s">
        <v>3819</v>
      </c>
    </row>
    <row r="503" spans="1:14" ht="75" customHeight="1" x14ac:dyDescent="0.25">
      <c r="A503" s="7" t="s">
        <v>5951</v>
      </c>
      <c r="B503" s="3" t="s">
        <v>3172</v>
      </c>
      <c r="C503" s="23" t="s">
        <v>6836</v>
      </c>
      <c r="D503" s="3" t="s">
        <v>6448</v>
      </c>
      <c r="E503" s="4" t="s">
        <v>2886</v>
      </c>
      <c r="F503" s="4" t="s">
        <v>3477</v>
      </c>
      <c r="G503" s="3" t="s">
        <v>2801</v>
      </c>
      <c r="H503" s="4" t="s">
        <v>2906</v>
      </c>
      <c r="I503" s="4" t="s">
        <v>2881</v>
      </c>
      <c r="J503" s="3" t="s">
        <v>3699</v>
      </c>
      <c r="K503" s="3" t="s">
        <v>343</v>
      </c>
      <c r="L503" s="3" t="s">
        <v>4039</v>
      </c>
      <c r="M503" s="4" t="s">
        <v>34</v>
      </c>
      <c r="N503" s="4" t="s">
        <v>3940</v>
      </c>
    </row>
    <row r="504" spans="1:14" ht="75" customHeight="1" x14ac:dyDescent="0.25">
      <c r="A504" s="7" t="s">
        <v>5951</v>
      </c>
      <c r="B504" s="3" t="s">
        <v>3172</v>
      </c>
      <c r="C504" s="23" t="s">
        <v>6836</v>
      </c>
      <c r="D504" s="3" t="s">
        <v>6448</v>
      </c>
      <c r="E504" s="4" t="s">
        <v>2886</v>
      </c>
      <c r="F504" s="4" t="s">
        <v>3477</v>
      </c>
      <c r="G504" s="3" t="s">
        <v>2801</v>
      </c>
      <c r="H504" s="4" t="s">
        <v>2906</v>
      </c>
      <c r="I504" s="4" t="s">
        <v>2881</v>
      </c>
      <c r="J504" s="3" t="s">
        <v>3699</v>
      </c>
      <c r="K504" s="3" t="s">
        <v>343</v>
      </c>
      <c r="L504" s="3" t="s">
        <v>3176</v>
      </c>
      <c r="M504" s="4" t="s">
        <v>83</v>
      </c>
      <c r="N504" s="4" t="s">
        <v>1420</v>
      </c>
    </row>
    <row r="505" spans="1:14" ht="75" customHeight="1" x14ac:dyDescent="0.25">
      <c r="A505" s="7" t="s">
        <v>7721</v>
      </c>
      <c r="B505" s="3" t="s">
        <v>7722</v>
      </c>
      <c r="C505" s="23" t="s">
        <v>6836</v>
      </c>
      <c r="D505" s="3" t="s">
        <v>7723</v>
      </c>
      <c r="E505" s="4" t="s">
        <v>2886</v>
      </c>
      <c r="F505" s="4" t="s">
        <v>3477</v>
      </c>
      <c r="G505" s="3" t="s">
        <v>7724</v>
      </c>
      <c r="H505" s="4" t="s">
        <v>2906</v>
      </c>
      <c r="I505" s="4" t="s">
        <v>2881</v>
      </c>
      <c r="J505" s="3" t="s">
        <v>3699</v>
      </c>
      <c r="K505" s="3" t="s">
        <v>343</v>
      </c>
      <c r="L505" s="3" t="s">
        <v>4039</v>
      </c>
      <c r="M505" s="4" t="s">
        <v>34</v>
      </c>
      <c r="N505" s="4" t="s">
        <v>3940</v>
      </c>
    </row>
    <row r="506" spans="1:14" ht="75" customHeight="1" x14ac:dyDescent="0.25">
      <c r="A506" s="7" t="s">
        <v>5980</v>
      </c>
      <c r="B506" s="3" t="s">
        <v>3266</v>
      </c>
      <c r="C506" s="23" t="s">
        <v>6674</v>
      </c>
      <c r="D506" s="3" t="s">
        <v>6335</v>
      </c>
      <c r="E506" s="4" t="s">
        <v>2869</v>
      </c>
      <c r="F506" s="4" t="s">
        <v>3472</v>
      </c>
      <c r="G506" s="3" t="s">
        <v>2831</v>
      </c>
      <c r="H506" s="4" t="s">
        <v>2870</v>
      </c>
      <c r="I506" s="4" t="s">
        <v>2871</v>
      </c>
      <c r="J506" s="3" t="s">
        <v>7490</v>
      </c>
      <c r="K506" s="3" t="s">
        <v>4672</v>
      </c>
      <c r="L506" s="3" t="s">
        <v>3268</v>
      </c>
      <c r="M506" s="4" t="s">
        <v>34</v>
      </c>
      <c r="N506" s="4" t="s">
        <v>1848</v>
      </c>
    </row>
    <row r="507" spans="1:14" ht="75" customHeight="1" x14ac:dyDescent="0.25">
      <c r="A507" s="7" t="s">
        <v>5980</v>
      </c>
      <c r="B507" s="3" t="s">
        <v>3266</v>
      </c>
      <c r="C507" s="23" t="s">
        <v>6674</v>
      </c>
      <c r="D507" s="3" t="s">
        <v>6335</v>
      </c>
      <c r="E507" s="4" t="s">
        <v>2869</v>
      </c>
      <c r="F507" s="4" t="s">
        <v>3472</v>
      </c>
      <c r="G507" s="3" t="s">
        <v>2831</v>
      </c>
      <c r="H507" s="4" t="s">
        <v>2870</v>
      </c>
      <c r="I507" s="4" t="s">
        <v>2871</v>
      </c>
      <c r="J507" s="3" t="s">
        <v>7490</v>
      </c>
      <c r="K507" s="3" t="s">
        <v>4672</v>
      </c>
      <c r="L507" s="3" t="s">
        <v>3271</v>
      </c>
      <c r="M507" s="4" t="s">
        <v>34</v>
      </c>
      <c r="N507" s="4" t="s">
        <v>1851</v>
      </c>
    </row>
    <row r="508" spans="1:14" ht="75" customHeight="1" x14ac:dyDescent="0.25">
      <c r="A508" s="7" t="s">
        <v>5980</v>
      </c>
      <c r="B508" s="3" t="s">
        <v>3266</v>
      </c>
      <c r="C508" s="23" t="s">
        <v>6674</v>
      </c>
      <c r="D508" s="3" t="s">
        <v>6335</v>
      </c>
      <c r="E508" s="4" t="s">
        <v>2869</v>
      </c>
      <c r="F508" s="4" t="s">
        <v>3472</v>
      </c>
      <c r="G508" s="3" t="s">
        <v>2831</v>
      </c>
      <c r="H508" s="4" t="s">
        <v>2870</v>
      </c>
      <c r="I508" s="4" t="s">
        <v>2871</v>
      </c>
      <c r="J508" s="3" t="s">
        <v>7490</v>
      </c>
      <c r="K508" s="3" t="s">
        <v>4672</v>
      </c>
      <c r="L508" s="3" t="s">
        <v>3267</v>
      </c>
      <c r="M508" s="4" t="s">
        <v>5561</v>
      </c>
      <c r="N508" s="4" t="s">
        <v>1844</v>
      </c>
    </row>
    <row r="509" spans="1:14" ht="75" customHeight="1" x14ac:dyDescent="0.25">
      <c r="A509" s="7" t="s">
        <v>5980</v>
      </c>
      <c r="B509" s="3" t="s">
        <v>3266</v>
      </c>
      <c r="C509" s="23" t="s">
        <v>6674</v>
      </c>
      <c r="D509" s="3" t="s">
        <v>6335</v>
      </c>
      <c r="E509" s="4" t="s">
        <v>2869</v>
      </c>
      <c r="F509" s="4" t="s">
        <v>3472</v>
      </c>
      <c r="G509" s="3" t="s">
        <v>2831</v>
      </c>
      <c r="H509" s="4" t="s">
        <v>2870</v>
      </c>
      <c r="I509" s="4" t="s">
        <v>2871</v>
      </c>
      <c r="J509" s="3" t="s">
        <v>7490</v>
      </c>
      <c r="K509" s="3" t="s">
        <v>4672</v>
      </c>
      <c r="L509" s="3" t="s">
        <v>3270</v>
      </c>
      <c r="M509" s="4" t="s">
        <v>5561</v>
      </c>
      <c r="N509" s="4" t="s">
        <v>1855</v>
      </c>
    </row>
    <row r="510" spans="1:14" ht="75" customHeight="1" x14ac:dyDescent="0.25">
      <c r="A510" s="7" t="s">
        <v>5980</v>
      </c>
      <c r="B510" s="3" t="s">
        <v>3266</v>
      </c>
      <c r="C510" s="23" t="s">
        <v>6674</v>
      </c>
      <c r="D510" s="3" t="s">
        <v>6335</v>
      </c>
      <c r="E510" s="4" t="s">
        <v>2869</v>
      </c>
      <c r="F510" s="4" t="s">
        <v>3472</v>
      </c>
      <c r="G510" s="3" t="s">
        <v>2831</v>
      </c>
      <c r="H510" s="4" t="s">
        <v>2870</v>
      </c>
      <c r="I510" s="4" t="s">
        <v>2871</v>
      </c>
      <c r="J510" s="3" t="s">
        <v>7490</v>
      </c>
      <c r="K510" s="3" t="s">
        <v>4672</v>
      </c>
      <c r="L510" s="3" t="s">
        <v>4255</v>
      </c>
      <c r="M510" s="4" t="s">
        <v>34</v>
      </c>
      <c r="N510" s="4" t="s">
        <v>4099</v>
      </c>
    </row>
    <row r="511" spans="1:14" ht="75" customHeight="1" x14ac:dyDescent="0.25">
      <c r="A511" s="7" t="s">
        <v>5981</v>
      </c>
      <c r="B511" s="3" t="s">
        <v>3269</v>
      </c>
      <c r="C511" s="23" t="s">
        <v>6673</v>
      </c>
      <c r="D511" s="3" t="s">
        <v>6336</v>
      </c>
      <c r="E511" s="4" t="s">
        <v>2886</v>
      </c>
      <c r="F511" s="4" t="s">
        <v>3472</v>
      </c>
      <c r="G511" s="3" t="s">
        <v>2831</v>
      </c>
      <c r="H511" s="4" t="s">
        <v>2870</v>
      </c>
      <c r="I511" s="4" t="s">
        <v>2871</v>
      </c>
      <c r="J511" s="3" t="s">
        <v>7490</v>
      </c>
      <c r="K511" s="3" t="s">
        <v>4672</v>
      </c>
      <c r="L511" s="3" t="s">
        <v>3268</v>
      </c>
      <c r="M511" s="4" t="s">
        <v>34</v>
      </c>
      <c r="N511" s="4" t="s">
        <v>1848</v>
      </c>
    </row>
    <row r="512" spans="1:14" ht="75" customHeight="1" x14ac:dyDescent="0.25">
      <c r="A512" s="7" t="s">
        <v>5981</v>
      </c>
      <c r="B512" s="3" t="s">
        <v>3269</v>
      </c>
      <c r="C512" s="23" t="s">
        <v>6673</v>
      </c>
      <c r="D512" s="3" t="s">
        <v>6336</v>
      </c>
      <c r="E512" s="4" t="s">
        <v>2886</v>
      </c>
      <c r="F512" s="4" t="s">
        <v>3472</v>
      </c>
      <c r="G512" s="3" t="s">
        <v>2831</v>
      </c>
      <c r="H512" s="4" t="s">
        <v>2870</v>
      </c>
      <c r="I512" s="4" t="s">
        <v>2871</v>
      </c>
      <c r="J512" s="3" t="s">
        <v>7490</v>
      </c>
      <c r="K512" s="3" t="s">
        <v>4672</v>
      </c>
      <c r="L512" s="3" t="s">
        <v>3271</v>
      </c>
      <c r="M512" s="4" t="s">
        <v>34</v>
      </c>
      <c r="N512" s="4" t="s">
        <v>1851</v>
      </c>
    </row>
    <row r="513" spans="1:14" ht="75" customHeight="1" x14ac:dyDescent="0.25">
      <c r="A513" s="7" t="s">
        <v>5981</v>
      </c>
      <c r="B513" s="3" t="s">
        <v>3269</v>
      </c>
      <c r="C513" s="23" t="s">
        <v>6673</v>
      </c>
      <c r="D513" s="3" t="s">
        <v>6336</v>
      </c>
      <c r="E513" s="4" t="s">
        <v>2886</v>
      </c>
      <c r="F513" s="4" t="s">
        <v>3472</v>
      </c>
      <c r="G513" s="3" t="s">
        <v>2831</v>
      </c>
      <c r="H513" s="4" t="s">
        <v>2870</v>
      </c>
      <c r="I513" s="4" t="s">
        <v>2871</v>
      </c>
      <c r="J513" s="3" t="s">
        <v>7490</v>
      </c>
      <c r="K513" s="3" t="s">
        <v>4672</v>
      </c>
      <c r="L513" s="3" t="s">
        <v>3270</v>
      </c>
      <c r="M513" s="4" t="s">
        <v>5561</v>
      </c>
      <c r="N513" s="4" t="s">
        <v>1855</v>
      </c>
    </row>
    <row r="514" spans="1:14" ht="75" customHeight="1" x14ac:dyDescent="0.25">
      <c r="A514" s="7" t="s">
        <v>5981</v>
      </c>
      <c r="B514" s="3" t="s">
        <v>3269</v>
      </c>
      <c r="C514" s="23" t="s">
        <v>6673</v>
      </c>
      <c r="D514" s="3" t="s">
        <v>6336</v>
      </c>
      <c r="E514" s="4" t="s">
        <v>2886</v>
      </c>
      <c r="F514" s="4" t="s">
        <v>3472</v>
      </c>
      <c r="G514" s="3" t="s">
        <v>2831</v>
      </c>
      <c r="H514" s="4" t="s">
        <v>2870</v>
      </c>
      <c r="I514" s="4" t="s">
        <v>2871</v>
      </c>
      <c r="J514" s="3" t="s">
        <v>7490</v>
      </c>
      <c r="K514" s="3" t="s">
        <v>4672</v>
      </c>
      <c r="L514" s="3" t="s">
        <v>3267</v>
      </c>
      <c r="M514" s="4" t="s">
        <v>5561</v>
      </c>
      <c r="N514" s="4" t="s">
        <v>1844</v>
      </c>
    </row>
    <row r="515" spans="1:14" ht="75" customHeight="1" x14ac:dyDescent="0.25">
      <c r="A515" s="7" t="s">
        <v>6063</v>
      </c>
      <c r="B515" s="3" t="s">
        <v>5374</v>
      </c>
      <c r="C515" s="23" t="s">
        <v>6861</v>
      </c>
      <c r="D515" s="3" t="s">
        <v>6455</v>
      </c>
      <c r="E515" s="4" t="s">
        <v>2886</v>
      </c>
      <c r="F515" s="4" t="s">
        <v>5117</v>
      </c>
      <c r="G515" s="3" t="s">
        <v>5375</v>
      </c>
      <c r="H515" s="4" t="s">
        <v>3005</v>
      </c>
      <c r="I515" s="4" t="s">
        <v>5360</v>
      </c>
      <c r="J515" s="3" t="s">
        <v>5361</v>
      </c>
      <c r="K515" s="3" t="s">
        <v>5362</v>
      </c>
      <c r="L515" s="3" t="s">
        <v>5624</v>
      </c>
      <c r="M515" s="4" t="s">
        <v>5561</v>
      </c>
      <c r="N515" s="4" t="s">
        <v>5594</v>
      </c>
    </row>
    <row r="516" spans="1:14" ht="75" customHeight="1" x14ac:dyDescent="0.25">
      <c r="A516" s="7" t="s">
        <v>6063</v>
      </c>
      <c r="B516" s="3" t="s">
        <v>5374</v>
      </c>
      <c r="C516" s="23" t="s">
        <v>6861</v>
      </c>
      <c r="D516" s="3" t="s">
        <v>6455</v>
      </c>
      <c r="E516" s="4" t="s">
        <v>2886</v>
      </c>
      <c r="F516" s="4" t="s">
        <v>5117</v>
      </c>
      <c r="G516" s="3" t="s">
        <v>5375</v>
      </c>
      <c r="H516" s="4" t="s">
        <v>3005</v>
      </c>
      <c r="I516" s="4" t="s">
        <v>5360</v>
      </c>
      <c r="J516" s="3" t="s">
        <v>5361</v>
      </c>
      <c r="K516" s="3" t="s">
        <v>5362</v>
      </c>
      <c r="L516" s="3" t="s">
        <v>5623</v>
      </c>
      <c r="M516" s="4" t="s">
        <v>5561</v>
      </c>
      <c r="N516" s="4" t="s">
        <v>5592</v>
      </c>
    </row>
    <row r="517" spans="1:14" ht="75" customHeight="1" x14ac:dyDescent="0.25">
      <c r="A517" s="7" t="s">
        <v>5979</v>
      </c>
      <c r="B517" s="3" t="s">
        <v>3909</v>
      </c>
      <c r="C517" s="23" t="s">
        <v>6672</v>
      </c>
      <c r="D517" s="3" t="s">
        <v>6334</v>
      </c>
      <c r="E517" s="4" t="s">
        <v>2886</v>
      </c>
      <c r="F517" s="4" t="s">
        <v>3477</v>
      </c>
      <c r="G517" s="3" t="s">
        <v>2830</v>
      </c>
      <c r="H517" s="4" t="s">
        <v>2870</v>
      </c>
      <c r="I517" s="4" t="s">
        <v>2871</v>
      </c>
      <c r="J517" s="3" t="s">
        <v>7478</v>
      </c>
      <c r="K517" s="3" t="s">
        <v>7489</v>
      </c>
      <c r="L517" s="3" t="s">
        <v>3264</v>
      </c>
      <c r="M517" s="4" t="s">
        <v>34</v>
      </c>
      <c r="N517" s="4" t="s">
        <v>1836</v>
      </c>
    </row>
    <row r="518" spans="1:14" ht="75" customHeight="1" x14ac:dyDescent="0.25">
      <c r="A518" s="7" t="s">
        <v>5979</v>
      </c>
      <c r="B518" s="3" t="s">
        <v>3909</v>
      </c>
      <c r="C518" s="23" t="s">
        <v>6672</v>
      </c>
      <c r="D518" s="3" t="s">
        <v>6334</v>
      </c>
      <c r="E518" s="4" t="s">
        <v>2886</v>
      </c>
      <c r="F518" s="4" t="s">
        <v>3477</v>
      </c>
      <c r="G518" s="3" t="s">
        <v>2830</v>
      </c>
      <c r="H518" s="4" t="s">
        <v>2870</v>
      </c>
      <c r="I518" s="4" t="s">
        <v>2871</v>
      </c>
      <c r="J518" s="3" t="s">
        <v>7478</v>
      </c>
      <c r="K518" s="3" t="s">
        <v>7489</v>
      </c>
      <c r="L518" s="3" t="s">
        <v>3262</v>
      </c>
      <c r="M518" s="4" t="s">
        <v>5561</v>
      </c>
      <c r="N518" s="4" t="s">
        <v>1832</v>
      </c>
    </row>
    <row r="519" spans="1:14" ht="75" customHeight="1" x14ac:dyDescent="0.25">
      <c r="A519" s="7" t="s">
        <v>5979</v>
      </c>
      <c r="B519" s="3" t="s">
        <v>3909</v>
      </c>
      <c r="C519" s="23" t="s">
        <v>6672</v>
      </c>
      <c r="D519" s="3" t="s">
        <v>6334</v>
      </c>
      <c r="E519" s="4" t="s">
        <v>2886</v>
      </c>
      <c r="F519" s="4" t="s">
        <v>3474</v>
      </c>
      <c r="G519" s="3" t="s">
        <v>2830</v>
      </c>
      <c r="H519" s="4" t="s">
        <v>2870</v>
      </c>
      <c r="I519" s="4" t="s">
        <v>2871</v>
      </c>
      <c r="J519" s="3" t="s">
        <v>7478</v>
      </c>
      <c r="K519" s="3" t="s">
        <v>7489</v>
      </c>
      <c r="L519" s="3" t="s">
        <v>3265</v>
      </c>
      <c r="M519" s="4" t="s">
        <v>122</v>
      </c>
      <c r="N519" s="4" t="s">
        <v>1828</v>
      </c>
    </row>
    <row r="520" spans="1:14" ht="75" customHeight="1" x14ac:dyDescent="0.25">
      <c r="A520" s="7" t="s">
        <v>5979</v>
      </c>
      <c r="B520" s="3" t="s">
        <v>3909</v>
      </c>
      <c r="C520" s="23" t="s">
        <v>6672</v>
      </c>
      <c r="D520" s="3" t="s">
        <v>6334</v>
      </c>
      <c r="E520" s="4" t="s">
        <v>2886</v>
      </c>
      <c r="F520" s="4" t="s">
        <v>3477</v>
      </c>
      <c r="G520" s="3" t="s">
        <v>2830</v>
      </c>
      <c r="H520" s="4" t="s">
        <v>2870</v>
      </c>
      <c r="I520" s="4" t="s">
        <v>2871</v>
      </c>
      <c r="J520" s="3" t="s">
        <v>7478</v>
      </c>
      <c r="K520" s="3" t="s">
        <v>7489</v>
      </c>
      <c r="L520" s="3" t="s">
        <v>3263</v>
      </c>
      <c r="M520" s="4" t="s">
        <v>34</v>
      </c>
      <c r="N520" s="4" t="s">
        <v>1825</v>
      </c>
    </row>
    <row r="521" spans="1:14" ht="75" customHeight="1" x14ac:dyDescent="0.25">
      <c r="A521" s="7" t="s">
        <v>5979</v>
      </c>
      <c r="B521" s="3" t="s">
        <v>3909</v>
      </c>
      <c r="C521" s="23" t="s">
        <v>6672</v>
      </c>
      <c r="D521" s="3" t="s">
        <v>6334</v>
      </c>
      <c r="E521" s="4" t="s">
        <v>2886</v>
      </c>
      <c r="F521" s="4" t="s">
        <v>3477</v>
      </c>
      <c r="G521" s="3" t="s">
        <v>2830</v>
      </c>
      <c r="H521" s="4" t="s">
        <v>2870</v>
      </c>
      <c r="I521" s="4" t="s">
        <v>2871</v>
      </c>
      <c r="J521" s="3" t="s">
        <v>7478</v>
      </c>
      <c r="K521" s="3" t="s">
        <v>7489</v>
      </c>
      <c r="L521" s="3" t="s">
        <v>7362</v>
      </c>
      <c r="M521" s="4" t="s">
        <v>34</v>
      </c>
      <c r="N521" s="4" t="s">
        <v>7048</v>
      </c>
    </row>
    <row r="522" spans="1:14" ht="75" customHeight="1" x14ac:dyDescent="0.25">
      <c r="A522" s="15" t="s">
        <v>5965</v>
      </c>
      <c r="B522" s="16" t="s">
        <v>3232</v>
      </c>
      <c r="C522" s="25" t="s">
        <v>6645</v>
      </c>
      <c r="D522" s="16" t="s">
        <v>6315</v>
      </c>
      <c r="E522" s="22" t="s">
        <v>2886</v>
      </c>
      <c r="F522" s="22" t="s">
        <v>3781</v>
      </c>
      <c r="G522" s="15" t="s">
        <v>5685</v>
      </c>
      <c r="H522" s="22" t="s">
        <v>3047</v>
      </c>
      <c r="I522" s="22" t="s">
        <v>7473</v>
      </c>
      <c r="J522" s="15" t="s">
        <v>7474</v>
      </c>
      <c r="K522" s="15" t="s">
        <v>6233</v>
      </c>
      <c r="L522" s="15" t="s">
        <v>1616</v>
      </c>
      <c r="M522" s="17" t="s">
        <v>34</v>
      </c>
      <c r="N522" s="17" t="s">
        <v>1620</v>
      </c>
    </row>
    <row r="523" spans="1:14" ht="75" customHeight="1" x14ac:dyDescent="0.25">
      <c r="A523" s="7" t="s">
        <v>5965</v>
      </c>
      <c r="B523" s="3" t="s">
        <v>3232</v>
      </c>
      <c r="C523" s="23" t="s">
        <v>6645</v>
      </c>
      <c r="D523" s="3" t="s">
        <v>6315</v>
      </c>
      <c r="E523" s="4" t="s">
        <v>2886</v>
      </c>
      <c r="F523" s="4" t="s">
        <v>3781</v>
      </c>
      <c r="G523" s="3" t="s">
        <v>5685</v>
      </c>
      <c r="H523" s="4" t="s">
        <v>3047</v>
      </c>
      <c r="I523" s="4" t="s">
        <v>7473</v>
      </c>
      <c r="J523" s="3" t="s">
        <v>7474</v>
      </c>
      <c r="K523" s="3" t="s">
        <v>6233</v>
      </c>
      <c r="L523" s="3" t="s">
        <v>7729</v>
      </c>
      <c r="M523" s="4" t="s">
        <v>122</v>
      </c>
      <c r="N523" s="4" t="s">
        <v>1623</v>
      </c>
    </row>
    <row r="524" spans="1:14" ht="75" customHeight="1" x14ac:dyDescent="0.25">
      <c r="A524" s="7" t="s">
        <v>6283</v>
      </c>
      <c r="B524" s="3" t="s">
        <v>29</v>
      </c>
      <c r="C524" s="23" t="s">
        <v>6879</v>
      </c>
      <c r="D524" s="3" t="s">
        <v>6463</v>
      </c>
      <c r="E524" s="4" t="s">
        <v>2946</v>
      </c>
      <c r="F524" s="4" t="s">
        <v>3781</v>
      </c>
      <c r="G524" s="3" t="s">
        <v>6284</v>
      </c>
      <c r="H524" s="4" t="s">
        <v>6285</v>
      </c>
      <c r="I524" s="4" t="s">
        <v>7473</v>
      </c>
      <c r="J524" s="3" t="s">
        <v>6286</v>
      </c>
      <c r="K524" s="3" t="s">
        <v>5536</v>
      </c>
      <c r="L524" s="3" t="s">
        <v>6287</v>
      </c>
      <c r="M524" s="4" t="s">
        <v>34</v>
      </c>
      <c r="N524" s="4" t="s">
        <v>6465</v>
      </c>
    </row>
    <row r="525" spans="1:14" ht="75" customHeight="1" x14ac:dyDescent="0.25">
      <c r="A525" s="15" t="s">
        <v>6283</v>
      </c>
      <c r="B525" s="16" t="s">
        <v>29</v>
      </c>
      <c r="C525" s="25" t="s">
        <v>6879</v>
      </c>
      <c r="D525" s="16" t="s">
        <v>6464</v>
      </c>
      <c r="E525" s="22" t="s">
        <v>2886</v>
      </c>
      <c r="F525" s="22" t="s">
        <v>3781</v>
      </c>
      <c r="G525" s="15" t="s">
        <v>6288</v>
      </c>
      <c r="H525" s="22" t="s">
        <v>6285</v>
      </c>
      <c r="I525" s="22" t="s">
        <v>7473</v>
      </c>
      <c r="J525" s="15" t="s">
        <v>6286</v>
      </c>
      <c r="K525" s="15" t="s">
        <v>5536</v>
      </c>
      <c r="L525" s="15" t="s">
        <v>6287</v>
      </c>
      <c r="M525" s="17" t="s">
        <v>34</v>
      </c>
      <c r="N525" s="17" t="s">
        <v>6465</v>
      </c>
    </row>
    <row r="526" spans="1:14" ht="75" customHeight="1" x14ac:dyDescent="0.25">
      <c r="A526" s="7" t="s">
        <v>5900</v>
      </c>
      <c r="B526" s="3" t="s">
        <v>2941</v>
      </c>
      <c r="C526" s="23" t="s">
        <v>6788</v>
      </c>
      <c r="D526" s="3" t="s">
        <v>6416</v>
      </c>
      <c r="E526" s="4" t="s">
        <v>2869</v>
      </c>
      <c r="F526" s="4" t="s">
        <v>3472</v>
      </c>
      <c r="G526" s="3" t="s">
        <v>2755</v>
      </c>
      <c r="H526" s="4" t="s">
        <v>2942</v>
      </c>
      <c r="I526" s="4" t="s">
        <v>5336</v>
      </c>
      <c r="J526" s="3" t="s">
        <v>2861</v>
      </c>
      <c r="K526" s="3" t="s">
        <v>3701</v>
      </c>
      <c r="L526" s="3" t="s">
        <v>2944</v>
      </c>
      <c r="M526" s="4" t="s">
        <v>83</v>
      </c>
      <c r="N526" s="4" t="s">
        <v>377</v>
      </c>
    </row>
    <row r="527" spans="1:14" ht="75" customHeight="1" x14ac:dyDescent="0.25">
      <c r="A527" s="7" t="s">
        <v>5900</v>
      </c>
      <c r="B527" s="3" t="s">
        <v>2941</v>
      </c>
      <c r="C527" s="23" t="s">
        <v>6788</v>
      </c>
      <c r="D527" s="3" t="s">
        <v>6416</v>
      </c>
      <c r="E527" s="4" t="s">
        <v>2869</v>
      </c>
      <c r="F527" s="4" t="s">
        <v>3472</v>
      </c>
      <c r="G527" s="3" t="s">
        <v>2755</v>
      </c>
      <c r="H527" s="4" t="s">
        <v>2942</v>
      </c>
      <c r="I527" s="4" t="s">
        <v>5336</v>
      </c>
      <c r="J527" s="3" t="s">
        <v>2861</v>
      </c>
      <c r="K527" s="3" t="s">
        <v>3701</v>
      </c>
      <c r="L527" s="3" t="s">
        <v>2943</v>
      </c>
      <c r="M527" s="4" t="s">
        <v>34</v>
      </c>
      <c r="N527" s="4" t="s">
        <v>373</v>
      </c>
    </row>
    <row r="528" spans="1:14" ht="75" customHeight="1" x14ac:dyDescent="0.25">
      <c r="A528" s="7" t="s">
        <v>5966</v>
      </c>
      <c r="B528" s="3" t="s">
        <v>3233</v>
      </c>
      <c r="C528" s="23" t="s">
        <v>6646</v>
      </c>
      <c r="D528" s="3" t="s">
        <v>6320</v>
      </c>
      <c r="E528" s="4" t="s">
        <v>2946</v>
      </c>
      <c r="F528" s="4" t="s">
        <v>3488</v>
      </c>
      <c r="G528" s="3" t="s">
        <v>2815</v>
      </c>
      <c r="H528" s="4" t="s">
        <v>2942</v>
      </c>
      <c r="I528" s="4" t="s">
        <v>5336</v>
      </c>
      <c r="J528" s="3" t="s">
        <v>3917</v>
      </c>
      <c r="K528" s="3" t="s">
        <v>343</v>
      </c>
      <c r="L528" s="3" t="s">
        <v>1630</v>
      </c>
      <c r="M528" s="4" t="s">
        <v>34</v>
      </c>
      <c r="N528" s="4" t="s">
        <v>1633</v>
      </c>
    </row>
    <row r="529" spans="1:14" ht="75" customHeight="1" x14ac:dyDescent="0.25">
      <c r="A529" s="7" t="s">
        <v>5978</v>
      </c>
      <c r="B529" s="3" t="s">
        <v>3260</v>
      </c>
      <c r="C529" s="23" t="s">
        <v>6670</v>
      </c>
      <c r="D529" s="3" t="s">
        <v>6333</v>
      </c>
      <c r="E529" s="4" t="s">
        <v>2886</v>
      </c>
      <c r="F529" s="4" t="s">
        <v>3476</v>
      </c>
      <c r="G529" s="3" t="s">
        <v>2829</v>
      </c>
      <c r="H529" s="4" t="s">
        <v>2942</v>
      </c>
      <c r="I529" s="4" t="s">
        <v>5336</v>
      </c>
      <c r="J529" s="3" t="s">
        <v>2862</v>
      </c>
      <c r="K529" s="3" t="s">
        <v>6563</v>
      </c>
      <c r="L529" s="3" t="s">
        <v>3261</v>
      </c>
      <c r="M529" s="4" t="s">
        <v>34</v>
      </c>
      <c r="N529" s="4" t="s">
        <v>1819</v>
      </c>
    </row>
    <row r="530" spans="1:14" ht="75" customHeight="1" x14ac:dyDescent="0.25">
      <c r="A530" s="7" t="s">
        <v>5925</v>
      </c>
      <c r="B530" s="3" t="s">
        <v>3034</v>
      </c>
      <c r="C530" s="23" t="s">
        <v>6820</v>
      </c>
      <c r="D530" s="3" t="s">
        <v>6433</v>
      </c>
      <c r="E530" s="4" t="s">
        <v>2886</v>
      </c>
      <c r="F530" s="4" t="s">
        <v>3477</v>
      </c>
      <c r="G530" s="3" t="s">
        <v>2776</v>
      </c>
      <c r="H530" s="4" t="s">
        <v>2942</v>
      </c>
      <c r="I530" s="4" t="s">
        <v>5336</v>
      </c>
      <c r="J530" s="3" t="s">
        <v>2862</v>
      </c>
      <c r="K530" s="3" t="s">
        <v>3704</v>
      </c>
      <c r="L530" s="3" t="s">
        <v>3035</v>
      </c>
      <c r="M530" s="4" t="s">
        <v>34</v>
      </c>
      <c r="N530" s="4" t="s">
        <v>838</v>
      </c>
    </row>
    <row r="531" spans="1:14" ht="75" customHeight="1" x14ac:dyDescent="0.25">
      <c r="A531" s="7" t="s">
        <v>5925</v>
      </c>
      <c r="B531" s="3" t="s">
        <v>3034</v>
      </c>
      <c r="C531" s="23" t="s">
        <v>6820</v>
      </c>
      <c r="D531" s="3" t="s">
        <v>6433</v>
      </c>
      <c r="E531" s="4" t="s">
        <v>2886</v>
      </c>
      <c r="F531" s="4" t="s">
        <v>3477</v>
      </c>
      <c r="G531" s="3" t="s">
        <v>2776</v>
      </c>
      <c r="H531" s="4" t="s">
        <v>2942</v>
      </c>
      <c r="I531" s="4" t="s">
        <v>5336</v>
      </c>
      <c r="J531" s="3" t="s">
        <v>2862</v>
      </c>
      <c r="K531" s="3" t="s">
        <v>3704</v>
      </c>
      <c r="L531" s="3" t="s">
        <v>3036</v>
      </c>
      <c r="M531" s="4" t="s">
        <v>122</v>
      </c>
      <c r="N531" s="4" t="s">
        <v>842</v>
      </c>
    </row>
    <row r="532" spans="1:14" ht="75" customHeight="1" x14ac:dyDescent="0.25">
      <c r="A532" s="7" t="s">
        <v>5925</v>
      </c>
      <c r="B532" s="3" t="s">
        <v>3034</v>
      </c>
      <c r="C532" s="23" t="s">
        <v>6820</v>
      </c>
      <c r="D532" s="3" t="s">
        <v>6433</v>
      </c>
      <c r="E532" s="4" t="s">
        <v>2886</v>
      </c>
      <c r="F532" s="4" t="s">
        <v>3476</v>
      </c>
      <c r="G532" s="3" t="s">
        <v>2776</v>
      </c>
      <c r="H532" s="4" t="s">
        <v>2942</v>
      </c>
      <c r="I532" s="4" t="s">
        <v>5336</v>
      </c>
      <c r="J532" s="3" t="s">
        <v>2862</v>
      </c>
      <c r="K532" s="3" t="s">
        <v>3704</v>
      </c>
      <c r="L532" s="3" t="s">
        <v>4037</v>
      </c>
      <c r="M532" s="4" t="s">
        <v>5561</v>
      </c>
      <c r="N532" s="4" t="s">
        <v>674</v>
      </c>
    </row>
    <row r="533" spans="1:14" ht="75" customHeight="1" x14ac:dyDescent="0.25">
      <c r="A533" s="7" t="s">
        <v>6074</v>
      </c>
      <c r="B533" s="3" t="s">
        <v>5455</v>
      </c>
      <c r="C533" s="23" t="s">
        <v>6877</v>
      </c>
      <c r="D533" s="3" t="s">
        <v>6372</v>
      </c>
      <c r="E533" s="4" t="s">
        <v>2886</v>
      </c>
      <c r="F533" s="4" t="s">
        <v>5047</v>
      </c>
      <c r="G533" s="3" t="s">
        <v>5326</v>
      </c>
      <c r="H533" s="4" t="s">
        <v>2942</v>
      </c>
      <c r="I533" s="4" t="s">
        <v>5336</v>
      </c>
      <c r="J533" s="3" t="s">
        <v>7499</v>
      </c>
      <c r="K533" s="3" t="s">
        <v>6928</v>
      </c>
      <c r="L533" s="3" t="s">
        <v>6268</v>
      </c>
      <c r="M533" s="4" t="s">
        <v>34</v>
      </c>
      <c r="N533" s="4" t="s">
        <v>6145</v>
      </c>
    </row>
    <row r="534" spans="1:14" ht="75" customHeight="1" x14ac:dyDescent="0.25">
      <c r="A534" s="7" t="s">
        <v>6074</v>
      </c>
      <c r="B534" s="3" t="s">
        <v>5455</v>
      </c>
      <c r="C534" s="23" t="s">
        <v>6877</v>
      </c>
      <c r="D534" s="3" t="s">
        <v>6372</v>
      </c>
      <c r="E534" s="4" t="s">
        <v>2886</v>
      </c>
      <c r="F534" s="4" t="s">
        <v>5047</v>
      </c>
      <c r="G534" s="3" t="s">
        <v>5326</v>
      </c>
      <c r="H534" s="4" t="s">
        <v>2942</v>
      </c>
      <c r="I534" s="4" t="s">
        <v>5336</v>
      </c>
      <c r="J534" s="3" t="s">
        <v>7499</v>
      </c>
      <c r="K534" s="3" t="s">
        <v>6928</v>
      </c>
      <c r="L534" s="3" t="s">
        <v>6958</v>
      </c>
      <c r="M534" s="4" t="s">
        <v>34</v>
      </c>
      <c r="N534" s="4" t="s">
        <v>6554</v>
      </c>
    </row>
    <row r="535" spans="1:14" ht="75" customHeight="1" x14ac:dyDescent="0.25">
      <c r="A535" s="7" t="s">
        <v>6074</v>
      </c>
      <c r="B535" s="3" t="s">
        <v>5455</v>
      </c>
      <c r="C535" s="23" t="s">
        <v>6877</v>
      </c>
      <c r="D535" s="3" t="s">
        <v>6372</v>
      </c>
      <c r="E535" s="4" t="s">
        <v>2886</v>
      </c>
      <c r="F535" s="4" t="s">
        <v>5047</v>
      </c>
      <c r="G535" s="3" t="s">
        <v>5326</v>
      </c>
      <c r="H535" s="4" t="s">
        <v>2942</v>
      </c>
      <c r="I535" s="4" t="s">
        <v>5336</v>
      </c>
      <c r="J535" s="3" t="s">
        <v>7499</v>
      </c>
      <c r="K535" s="3" t="s">
        <v>6928</v>
      </c>
      <c r="L535" s="3" t="s">
        <v>6270</v>
      </c>
      <c r="M535" s="4" t="s">
        <v>34</v>
      </c>
      <c r="N535" s="4" t="s">
        <v>6156</v>
      </c>
    </row>
    <row r="536" spans="1:14" ht="75" customHeight="1" x14ac:dyDescent="0.25">
      <c r="A536" s="7" t="s">
        <v>6074</v>
      </c>
      <c r="B536" s="3" t="s">
        <v>5455</v>
      </c>
      <c r="C536" s="23" t="s">
        <v>6877</v>
      </c>
      <c r="D536" s="3" t="s">
        <v>6372</v>
      </c>
      <c r="E536" s="4" t="s">
        <v>2886</v>
      </c>
      <c r="F536" s="4" t="s">
        <v>5047</v>
      </c>
      <c r="G536" s="3" t="s">
        <v>5326</v>
      </c>
      <c r="H536" s="4" t="s">
        <v>2942</v>
      </c>
      <c r="I536" s="4" t="s">
        <v>5336</v>
      </c>
      <c r="J536" s="3" t="s">
        <v>7499</v>
      </c>
      <c r="K536" s="3" t="s">
        <v>6928</v>
      </c>
      <c r="L536" s="3" t="s">
        <v>7783</v>
      </c>
      <c r="M536" s="4" t="s">
        <v>34</v>
      </c>
      <c r="N536" s="4" t="s">
        <v>6149</v>
      </c>
    </row>
    <row r="537" spans="1:14" ht="75" customHeight="1" x14ac:dyDescent="0.25">
      <c r="A537" s="7" t="s">
        <v>6074</v>
      </c>
      <c r="B537" s="3" t="s">
        <v>5455</v>
      </c>
      <c r="C537" s="23" t="s">
        <v>6877</v>
      </c>
      <c r="D537" s="3" t="s">
        <v>6372</v>
      </c>
      <c r="E537" s="4" t="s">
        <v>2886</v>
      </c>
      <c r="F537" s="4" t="s">
        <v>5047</v>
      </c>
      <c r="G537" s="3" t="s">
        <v>5326</v>
      </c>
      <c r="H537" s="4" t="s">
        <v>2942</v>
      </c>
      <c r="I537" s="4" t="s">
        <v>5336</v>
      </c>
      <c r="J537" s="3" t="s">
        <v>7499</v>
      </c>
      <c r="K537" s="3" t="s">
        <v>6928</v>
      </c>
      <c r="L537" s="3" t="s">
        <v>6267</v>
      </c>
      <c r="M537" s="4" t="s">
        <v>34</v>
      </c>
      <c r="N537" s="4" t="s">
        <v>6141</v>
      </c>
    </row>
    <row r="538" spans="1:14" ht="75" customHeight="1" x14ac:dyDescent="0.25">
      <c r="A538" s="7" t="s">
        <v>6074</v>
      </c>
      <c r="B538" s="3" t="s">
        <v>5455</v>
      </c>
      <c r="C538" s="23" t="s">
        <v>6877</v>
      </c>
      <c r="D538" s="3" t="s">
        <v>6372</v>
      </c>
      <c r="E538" s="4" t="s">
        <v>2886</v>
      </c>
      <c r="F538" s="4" t="s">
        <v>5047</v>
      </c>
      <c r="G538" s="3" t="s">
        <v>5326</v>
      </c>
      <c r="H538" s="4" t="s">
        <v>2942</v>
      </c>
      <c r="I538" s="4" t="s">
        <v>5336</v>
      </c>
      <c r="J538" s="3" t="s">
        <v>7499</v>
      </c>
      <c r="K538" s="3" t="s">
        <v>6928</v>
      </c>
      <c r="L538" s="3" t="s">
        <v>6266</v>
      </c>
      <c r="M538" s="4" t="s">
        <v>34</v>
      </c>
      <c r="N538" s="4" t="s">
        <v>6138</v>
      </c>
    </row>
    <row r="539" spans="1:14" ht="75" customHeight="1" x14ac:dyDescent="0.25">
      <c r="A539" s="7" t="s">
        <v>6074</v>
      </c>
      <c r="B539" s="3" t="s">
        <v>5455</v>
      </c>
      <c r="C539" s="23" t="s">
        <v>6877</v>
      </c>
      <c r="D539" s="3" t="s">
        <v>6372</v>
      </c>
      <c r="E539" s="4" t="s">
        <v>2886</v>
      </c>
      <c r="F539" s="4" t="s">
        <v>5047</v>
      </c>
      <c r="G539" s="3" t="s">
        <v>5326</v>
      </c>
      <c r="H539" s="4" t="s">
        <v>2942</v>
      </c>
      <c r="I539" s="4" t="s">
        <v>5336</v>
      </c>
      <c r="J539" s="3" t="s">
        <v>7499</v>
      </c>
      <c r="K539" s="3" t="s">
        <v>6928</v>
      </c>
      <c r="L539" s="3" t="s">
        <v>6265</v>
      </c>
      <c r="M539" s="4" t="s">
        <v>34</v>
      </c>
      <c r="N539" s="4" t="s">
        <v>6134</v>
      </c>
    </row>
    <row r="540" spans="1:14" ht="75" customHeight="1" x14ac:dyDescent="0.25">
      <c r="A540" s="7" t="s">
        <v>6074</v>
      </c>
      <c r="B540" s="3" t="s">
        <v>5455</v>
      </c>
      <c r="C540" s="23" t="s">
        <v>6877</v>
      </c>
      <c r="D540" s="3" t="s">
        <v>6372</v>
      </c>
      <c r="E540" s="4" t="s">
        <v>2886</v>
      </c>
      <c r="F540" s="4" t="s">
        <v>5047</v>
      </c>
      <c r="G540" s="3" t="s">
        <v>5326</v>
      </c>
      <c r="H540" s="4" t="s">
        <v>2942</v>
      </c>
      <c r="I540" s="4" t="s">
        <v>5336</v>
      </c>
      <c r="J540" s="3" t="s">
        <v>7499</v>
      </c>
      <c r="K540" s="3" t="s">
        <v>6928</v>
      </c>
      <c r="L540" s="3" t="s">
        <v>6271</v>
      </c>
      <c r="M540" s="4" t="s">
        <v>34</v>
      </c>
      <c r="N540" s="4" t="s">
        <v>6159</v>
      </c>
    </row>
    <row r="541" spans="1:14" ht="75" customHeight="1" x14ac:dyDescent="0.25">
      <c r="A541" s="7" t="s">
        <v>6074</v>
      </c>
      <c r="B541" s="3" t="s">
        <v>5455</v>
      </c>
      <c r="C541" s="23" t="s">
        <v>6877</v>
      </c>
      <c r="D541" s="3" t="s">
        <v>6372</v>
      </c>
      <c r="E541" s="4" t="s">
        <v>2886</v>
      </c>
      <c r="F541" s="4" t="s">
        <v>5047</v>
      </c>
      <c r="G541" s="3" t="s">
        <v>5326</v>
      </c>
      <c r="H541" s="4" t="s">
        <v>2942</v>
      </c>
      <c r="I541" s="4" t="s">
        <v>5336</v>
      </c>
      <c r="J541" s="3" t="s">
        <v>7499</v>
      </c>
      <c r="K541" s="3" t="s">
        <v>6928</v>
      </c>
      <c r="L541" s="3" t="s">
        <v>5457</v>
      </c>
      <c r="M541" s="4" t="s">
        <v>34</v>
      </c>
      <c r="N541" s="4" t="s">
        <v>5483</v>
      </c>
    </row>
    <row r="542" spans="1:14" ht="75" customHeight="1" x14ac:dyDescent="0.25">
      <c r="A542" s="7" t="s">
        <v>6074</v>
      </c>
      <c r="B542" s="3" t="s">
        <v>5455</v>
      </c>
      <c r="C542" s="23" t="s">
        <v>6877</v>
      </c>
      <c r="D542" s="3" t="s">
        <v>6372</v>
      </c>
      <c r="E542" s="4" t="s">
        <v>2886</v>
      </c>
      <c r="F542" s="4" t="s">
        <v>5047</v>
      </c>
      <c r="G542" s="3" t="s">
        <v>5326</v>
      </c>
      <c r="H542" s="4" t="s">
        <v>2942</v>
      </c>
      <c r="I542" s="4" t="s">
        <v>5336</v>
      </c>
      <c r="J542" s="3" t="s">
        <v>7499</v>
      </c>
      <c r="K542" s="3" t="s">
        <v>6928</v>
      </c>
      <c r="L542" s="3" t="s">
        <v>6269</v>
      </c>
      <c r="M542" s="4" t="s">
        <v>34</v>
      </c>
      <c r="N542" s="4" t="s">
        <v>6153</v>
      </c>
    </row>
    <row r="543" spans="1:14" ht="75" customHeight="1" x14ac:dyDescent="0.25">
      <c r="A543" s="7" t="s">
        <v>6074</v>
      </c>
      <c r="B543" s="3" t="s">
        <v>5455</v>
      </c>
      <c r="C543" s="23" t="s">
        <v>6877</v>
      </c>
      <c r="D543" s="3" t="s">
        <v>6372</v>
      </c>
      <c r="E543" s="4" t="s">
        <v>2886</v>
      </c>
      <c r="F543" s="4" t="s">
        <v>5047</v>
      </c>
      <c r="G543" s="3" t="s">
        <v>5326</v>
      </c>
      <c r="H543" s="4" t="s">
        <v>2942</v>
      </c>
      <c r="I543" s="4" t="s">
        <v>5336</v>
      </c>
      <c r="J543" s="3" t="s">
        <v>7499</v>
      </c>
      <c r="K543" s="3" t="s">
        <v>6928</v>
      </c>
      <c r="L543" s="3" t="s">
        <v>5456</v>
      </c>
      <c r="M543" s="4" t="s">
        <v>34</v>
      </c>
      <c r="N543" s="4" t="s">
        <v>5518</v>
      </c>
    </row>
    <row r="544" spans="1:14" ht="75" customHeight="1" x14ac:dyDescent="0.25">
      <c r="A544" s="7" t="s">
        <v>5974</v>
      </c>
      <c r="B544" s="3" t="s">
        <v>3252</v>
      </c>
      <c r="C544" s="23" t="s">
        <v>6663</v>
      </c>
      <c r="D544" s="3" t="s">
        <v>6329</v>
      </c>
      <c r="E544" s="4" t="s">
        <v>2946</v>
      </c>
      <c r="F544" s="4" t="s">
        <v>3488</v>
      </c>
      <c r="G544" s="3" t="s">
        <v>2825</v>
      </c>
      <c r="H544" s="4" t="s">
        <v>2942</v>
      </c>
      <c r="I544" s="4" t="s">
        <v>5336</v>
      </c>
      <c r="J544" s="3" t="s">
        <v>3917</v>
      </c>
      <c r="K544" s="3" t="s">
        <v>4799</v>
      </c>
      <c r="L544" s="3" t="s">
        <v>1772</v>
      </c>
      <c r="M544" s="4" t="s">
        <v>34</v>
      </c>
      <c r="N544" s="4" t="s">
        <v>1775</v>
      </c>
    </row>
    <row r="545" spans="1:14" ht="75" customHeight="1" x14ac:dyDescent="0.25">
      <c r="A545" s="7" t="s">
        <v>5964</v>
      </c>
      <c r="B545" s="3" t="s">
        <v>3228</v>
      </c>
      <c r="C545" s="23" t="s">
        <v>6637</v>
      </c>
      <c r="D545" s="3" t="s">
        <v>6316</v>
      </c>
      <c r="E545" s="4" t="s">
        <v>2886</v>
      </c>
      <c r="F545" s="4" t="s">
        <v>3476</v>
      </c>
      <c r="G545" s="3" t="s">
        <v>2812</v>
      </c>
      <c r="H545" s="4" t="s">
        <v>2942</v>
      </c>
      <c r="I545" s="4" t="s">
        <v>5336</v>
      </c>
      <c r="J545" s="3" t="s">
        <v>4061</v>
      </c>
      <c r="K545" s="3" t="s">
        <v>6920</v>
      </c>
      <c r="L545" s="3" t="s">
        <v>3229</v>
      </c>
      <c r="M545" s="4" t="s">
        <v>34</v>
      </c>
      <c r="N545" s="4" t="s">
        <v>1599</v>
      </c>
    </row>
    <row r="546" spans="1:14" ht="75" customHeight="1" x14ac:dyDescent="0.25">
      <c r="A546" s="7" t="s">
        <v>5964</v>
      </c>
      <c r="B546" s="3" t="s">
        <v>3228</v>
      </c>
      <c r="C546" s="23" t="s">
        <v>6637</v>
      </c>
      <c r="D546" s="3" t="s">
        <v>6316</v>
      </c>
      <c r="E546" s="4" t="s">
        <v>2886</v>
      </c>
      <c r="F546" s="4" t="s">
        <v>3476</v>
      </c>
      <c r="G546" s="3" t="s">
        <v>2812</v>
      </c>
      <c r="H546" s="4" t="s">
        <v>2942</v>
      </c>
      <c r="I546" s="4" t="s">
        <v>5336</v>
      </c>
      <c r="J546" s="3" t="s">
        <v>4061</v>
      </c>
      <c r="K546" s="3" t="s">
        <v>6920</v>
      </c>
      <c r="L546" s="3" t="s">
        <v>4296</v>
      </c>
      <c r="M546" s="4" t="s">
        <v>34</v>
      </c>
      <c r="N546" s="4" t="s">
        <v>4139</v>
      </c>
    </row>
    <row r="547" spans="1:14" ht="75" customHeight="1" x14ac:dyDescent="0.25">
      <c r="A547" s="7" t="s">
        <v>6556</v>
      </c>
      <c r="B547" s="3" t="s">
        <v>3230</v>
      </c>
      <c r="C547" s="23" t="s">
        <v>6639</v>
      </c>
      <c r="D547" s="3" t="s">
        <v>6317</v>
      </c>
      <c r="E547" s="4" t="s">
        <v>2886</v>
      </c>
      <c r="F547" s="4" t="s">
        <v>3476</v>
      </c>
      <c r="G547" s="3" t="s">
        <v>2813</v>
      </c>
      <c r="H547" s="4" t="s">
        <v>2942</v>
      </c>
      <c r="I547" s="4" t="s">
        <v>5336</v>
      </c>
      <c r="J547" s="3" t="s">
        <v>4061</v>
      </c>
      <c r="K547" s="3" t="s">
        <v>6563</v>
      </c>
      <c r="L547" s="3" t="s">
        <v>3231</v>
      </c>
      <c r="M547" s="4" t="s">
        <v>34</v>
      </c>
      <c r="N547" s="4" t="s">
        <v>1608</v>
      </c>
    </row>
    <row r="548" spans="1:14" ht="75" customHeight="1" x14ac:dyDescent="0.25">
      <c r="A548" s="7" t="s">
        <v>5915</v>
      </c>
      <c r="B548" s="3" t="s">
        <v>2968</v>
      </c>
      <c r="C548" s="23" t="s">
        <v>6757</v>
      </c>
      <c r="D548" s="3" t="s">
        <v>6300</v>
      </c>
      <c r="E548" s="4" t="s">
        <v>2886</v>
      </c>
      <c r="F548" s="4" t="s">
        <v>3477</v>
      </c>
      <c r="G548" s="3" t="s">
        <v>2765</v>
      </c>
      <c r="H548" s="4" t="s">
        <v>2903</v>
      </c>
      <c r="I548" s="4" t="s">
        <v>2892</v>
      </c>
      <c r="J548" s="3" t="s">
        <v>7486</v>
      </c>
      <c r="K548" s="3" t="s">
        <v>4936</v>
      </c>
      <c r="L548" s="3" t="s">
        <v>2972</v>
      </c>
      <c r="M548" s="4" t="s">
        <v>34</v>
      </c>
      <c r="N548" s="4" t="s">
        <v>544</v>
      </c>
    </row>
    <row r="549" spans="1:14" ht="75" customHeight="1" x14ac:dyDescent="0.25">
      <c r="A549" s="7" t="s">
        <v>5915</v>
      </c>
      <c r="B549" s="3" t="s">
        <v>2968</v>
      </c>
      <c r="C549" s="23" t="s">
        <v>6757</v>
      </c>
      <c r="D549" s="3" t="s">
        <v>6300</v>
      </c>
      <c r="E549" s="4" t="s">
        <v>2886</v>
      </c>
      <c r="F549" s="4" t="s">
        <v>3477</v>
      </c>
      <c r="G549" s="3" t="s">
        <v>2765</v>
      </c>
      <c r="H549" s="4" t="s">
        <v>2903</v>
      </c>
      <c r="I549" s="4" t="s">
        <v>2892</v>
      </c>
      <c r="J549" s="3" t="s">
        <v>7486</v>
      </c>
      <c r="K549" s="3" t="s">
        <v>4936</v>
      </c>
      <c r="L549" s="3" t="s">
        <v>2969</v>
      </c>
      <c r="M549" s="4" t="s">
        <v>34</v>
      </c>
      <c r="N549" s="4" t="s">
        <v>524</v>
      </c>
    </row>
    <row r="550" spans="1:14" ht="75" customHeight="1" x14ac:dyDescent="0.25">
      <c r="A550" s="7" t="s">
        <v>5915</v>
      </c>
      <c r="B550" s="3" t="s">
        <v>2968</v>
      </c>
      <c r="C550" s="23" t="s">
        <v>6757</v>
      </c>
      <c r="D550" s="3" t="s">
        <v>6300</v>
      </c>
      <c r="E550" s="4" t="s">
        <v>2886</v>
      </c>
      <c r="F550" s="4" t="s">
        <v>3477</v>
      </c>
      <c r="G550" s="3" t="s">
        <v>2765</v>
      </c>
      <c r="H550" s="4" t="s">
        <v>2903</v>
      </c>
      <c r="I550" s="4" t="s">
        <v>2892</v>
      </c>
      <c r="J550" s="3" t="s">
        <v>7486</v>
      </c>
      <c r="K550" s="3" t="s">
        <v>4936</v>
      </c>
      <c r="L550" s="3" t="s">
        <v>525</v>
      </c>
      <c r="M550" s="4" t="s">
        <v>83</v>
      </c>
      <c r="N550" s="4" t="s">
        <v>528</v>
      </c>
    </row>
    <row r="551" spans="1:14" ht="75" customHeight="1" x14ac:dyDescent="0.25">
      <c r="A551" s="7" t="s">
        <v>5915</v>
      </c>
      <c r="B551" s="3" t="s">
        <v>2968</v>
      </c>
      <c r="C551" s="23" t="s">
        <v>6757</v>
      </c>
      <c r="D551" s="3" t="s">
        <v>6300</v>
      </c>
      <c r="E551" s="4" t="s">
        <v>2886</v>
      </c>
      <c r="F551" s="4" t="s">
        <v>3477</v>
      </c>
      <c r="G551" s="3" t="s">
        <v>2765</v>
      </c>
      <c r="H551" s="4" t="s">
        <v>2903</v>
      </c>
      <c r="I551" s="4" t="s">
        <v>2892</v>
      </c>
      <c r="J551" s="3" t="s">
        <v>7486</v>
      </c>
      <c r="K551" s="3" t="s">
        <v>4936</v>
      </c>
      <c r="L551" s="3" t="s">
        <v>2973</v>
      </c>
      <c r="M551" s="4" t="s">
        <v>34</v>
      </c>
      <c r="N551" s="4" t="s">
        <v>540</v>
      </c>
    </row>
    <row r="552" spans="1:14" ht="75" customHeight="1" x14ac:dyDescent="0.25">
      <c r="A552" s="7" t="s">
        <v>5915</v>
      </c>
      <c r="B552" s="3" t="s">
        <v>2968</v>
      </c>
      <c r="C552" s="23" t="s">
        <v>6757</v>
      </c>
      <c r="D552" s="3" t="s">
        <v>6300</v>
      </c>
      <c r="E552" s="4" t="s">
        <v>2886</v>
      </c>
      <c r="F552" s="4" t="s">
        <v>3477</v>
      </c>
      <c r="G552" s="3" t="s">
        <v>2765</v>
      </c>
      <c r="H552" s="4" t="s">
        <v>2903</v>
      </c>
      <c r="I552" s="4" t="s">
        <v>2892</v>
      </c>
      <c r="J552" s="3" t="s">
        <v>7486</v>
      </c>
      <c r="K552" s="3" t="s">
        <v>4936</v>
      </c>
      <c r="L552" s="3" t="s">
        <v>4176</v>
      </c>
      <c r="M552" s="4" t="s">
        <v>4009</v>
      </c>
      <c r="N552" s="4" t="s">
        <v>4013</v>
      </c>
    </row>
    <row r="553" spans="1:14" ht="75" customHeight="1" x14ac:dyDescent="0.25">
      <c r="A553" s="7" t="s">
        <v>5915</v>
      </c>
      <c r="B553" s="3" t="s">
        <v>2968</v>
      </c>
      <c r="C553" s="23" t="s">
        <v>6757</v>
      </c>
      <c r="D553" s="3" t="s">
        <v>6300</v>
      </c>
      <c r="E553" s="4" t="s">
        <v>2886</v>
      </c>
      <c r="F553" s="4" t="s">
        <v>3477</v>
      </c>
      <c r="G553" s="3" t="s">
        <v>2765</v>
      </c>
      <c r="H553" s="4" t="s">
        <v>2903</v>
      </c>
      <c r="I553" s="4" t="s">
        <v>2892</v>
      </c>
      <c r="J553" s="3" t="s">
        <v>7486</v>
      </c>
      <c r="K553" s="3" t="s">
        <v>4936</v>
      </c>
      <c r="L553" s="3" t="s">
        <v>2970</v>
      </c>
      <c r="M553" s="4" t="s">
        <v>34</v>
      </c>
      <c r="N553" s="4" t="s">
        <v>532</v>
      </c>
    </row>
    <row r="554" spans="1:14" ht="75" customHeight="1" x14ac:dyDescent="0.25">
      <c r="A554" s="7" t="s">
        <v>5915</v>
      </c>
      <c r="B554" s="3" t="s">
        <v>2968</v>
      </c>
      <c r="C554" s="23" t="s">
        <v>6757</v>
      </c>
      <c r="D554" s="3" t="s">
        <v>6300</v>
      </c>
      <c r="E554" s="4" t="s">
        <v>2886</v>
      </c>
      <c r="F554" s="4" t="s">
        <v>3477</v>
      </c>
      <c r="G554" s="3" t="s">
        <v>2765</v>
      </c>
      <c r="H554" s="4" t="s">
        <v>2903</v>
      </c>
      <c r="I554" s="4" t="s">
        <v>2892</v>
      </c>
      <c r="J554" s="3" t="s">
        <v>7486</v>
      </c>
      <c r="K554" s="3" t="s">
        <v>4936</v>
      </c>
      <c r="L554" s="3" t="s">
        <v>2971</v>
      </c>
      <c r="M554" s="4" t="s">
        <v>34</v>
      </c>
      <c r="N554" s="4" t="s">
        <v>535</v>
      </c>
    </row>
    <row r="555" spans="1:14" ht="75" customHeight="1" x14ac:dyDescent="0.25">
      <c r="A555" s="7" t="s">
        <v>5915</v>
      </c>
      <c r="B555" s="3" t="s">
        <v>2968</v>
      </c>
      <c r="C555" s="23" t="s">
        <v>6757</v>
      </c>
      <c r="D555" s="3" t="s">
        <v>6300</v>
      </c>
      <c r="E555" s="4" t="s">
        <v>2886</v>
      </c>
      <c r="F555" s="4" t="s">
        <v>3477</v>
      </c>
      <c r="G555" s="3" t="s">
        <v>2765</v>
      </c>
      <c r="H555" s="4" t="s">
        <v>2903</v>
      </c>
      <c r="I555" s="4" t="s">
        <v>2892</v>
      </c>
      <c r="J555" s="3" t="s">
        <v>7486</v>
      </c>
      <c r="K555" s="3" t="s">
        <v>4936</v>
      </c>
      <c r="L555" s="3" t="s">
        <v>7732</v>
      </c>
      <c r="M555" s="4" t="s">
        <v>5561</v>
      </c>
      <c r="N555" s="4" t="s">
        <v>7053</v>
      </c>
    </row>
    <row r="556" spans="1:14" ht="75" customHeight="1" x14ac:dyDescent="0.25">
      <c r="A556" s="7" t="s">
        <v>5915</v>
      </c>
      <c r="B556" s="3" t="s">
        <v>2968</v>
      </c>
      <c r="C556" s="23" t="s">
        <v>6757</v>
      </c>
      <c r="D556" s="3" t="s">
        <v>6300</v>
      </c>
      <c r="E556" s="4" t="s">
        <v>2886</v>
      </c>
      <c r="F556" s="4" t="s">
        <v>3477</v>
      </c>
      <c r="G556" s="3" t="s">
        <v>2765</v>
      </c>
      <c r="H556" s="4" t="s">
        <v>2903</v>
      </c>
      <c r="I556" s="4" t="s">
        <v>2892</v>
      </c>
      <c r="J556" s="3" t="s">
        <v>7486</v>
      </c>
      <c r="K556" s="3" t="s">
        <v>4936</v>
      </c>
      <c r="L556" s="3" t="s">
        <v>5608</v>
      </c>
      <c r="M556" s="4" t="s">
        <v>5561</v>
      </c>
      <c r="N556" s="4" t="s">
        <v>4970</v>
      </c>
    </row>
    <row r="557" spans="1:14" ht="75" customHeight="1" x14ac:dyDescent="0.25">
      <c r="A557" s="7" t="s">
        <v>5982</v>
      </c>
      <c r="B557" s="3" t="s">
        <v>3272</v>
      </c>
      <c r="C557" s="23" t="s">
        <v>6676</v>
      </c>
      <c r="D557" s="3" t="s">
        <v>6334</v>
      </c>
      <c r="E557" s="4" t="s">
        <v>2886</v>
      </c>
      <c r="F557" s="4" t="s">
        <v>3474</v>
      </c>
      <c r="G557" s="3" t="s">
        <v>2832</v>
      </c>
      <c r="H557" s="4" t="s">
        <v>2887</v>
      </c>
      <c r="I557" s="4" t="s">
        <v>2871</v>
      </c>
      <c r="J557" s="3" t="s">
        <v>7478</v>
      </c>
      <c r="K557" s="3" t="s">
        <v>29</v>
      </c>
      <c r="L557" s="3" t="s">
        <v>3273</v>
      </c>
      <c r="M557" s="4" t="s">
        <v>34</v>
      </c>
      <c r="N557" s="4" t="s">
        <v>1863</v>
      </c>
    </row>
    <row r="558" spans="1:14" ht="75" customHeight="1" x14ac:dyDescent="0.25">
      <c r="A558" s="7" t="s">
        <v>5916</v>
      </c>
      <c r="B558" s="3" t="s">
        <v>2978</v>
      </c>
      <c r="C558" s="23" t="s">
        <v>6640</v>
      </c>
      <c r="D558" s="3" t="s">
        <v>6318</v>
      </c>
      <c r="E558" s="4" t="s">
        <v>2886</v>
      </c>
      <c r="F558" s="4" t="s">
        <v>3474</v>
      </c>
      <c r="G558" s="3" t="s">
        <v>2767</v>
      </c>
      <c r="H558" s="4" t="s">
        <v>3579</v>
      </c>
      <c r="I558" s="4" t="s">
        <v>7473</v>
      </c>
      <c r="J558" s="3" t="s">
        <v>7485</v>
      </c>
      <c r="K558" s="3" t="s">
        <v>29</v>
      </c>
      <c r="L558" s="3" t="s">
        <v>2995</v>
      </c>
      <c r="M558" s="4" t="s">
        <v>5561</v>
      </c>
      <c r="N558" s="4" t="s">
        <v>621</v>
      </c>
    </row>
    <row r="559" spans="1:14" ht="75" customHeight="1" x14ac:dyDescent="0.25">
      <c r="A559" s="7" t="s">
        <v>5916</v>
      </c>
      <c r="B559" s="3" t="s">
        <v>2978</v>
      </c>
      <c r="C559" s="23" t="s">
        <v>6640</v>
      </c>
      <c r="D559" s="3" t="s">
        <v>6318</v>
      </c>
      <c r="E559" s="4" t="s">
        <v>2886</v>
      </c>
      <c r="F559" s="4" t="s">
        <v>3474</v>
      </c>
      <c r="G559" s="3" t="s">
        <v>2767</v>
      </c>
      <c r="H559" s="4" t="s">
        <v>3579</v>
      </c>
      <c r="I559" s="4" t="s">
        <v>7473</v>
      </c>
      <c r="J559" s="3" t="s">
        <v>7485</v>
      </c>
      <c r="K559" s="3" t="s">
        <v>29</v>
      </c>
      <c r="L559" s="3" t="s">
        <v>2994</v>
      </c>
      <c r="M559" s="4" t="s">
        <v>34</v>
      </c>
      <c r="N559" s="4" t="s">
        <v>616</v>
      </c>
    </row>
    <row r="560" spans="1:14" ht="75" customHeight="1" x14ac:dyDescent="0.25">
      <c r="A560" s="7" t="s">
        <v>5916</v>
      </c>
      <c r="B560" s="3" t="s">
        <v>2978</v>
      </c>
      <c r="C560" s="23" t="s">
        <v>6640</v>
      </c>
      <c r="D560" s="3" t="s">
        <v>6318</v>
      </c>
      <c r="E560" s="4" t="s">
        <v>2886</v>
      </c>
      <c r="F560" s="4" t="s">
        <v>3474</v>
      </c>
      <c r="G560" s="3" t="s">
        <v>2767</v>
      </c>
      <c r="H560" s="4" t="s">
        <v>3579</v>
      </c>
      <c r="I560" s="4" t="s">
        <v>7473</v>
      </c>
      <c r="J560" s="3" t="s">
        <v>7485</v>
      </c>
      <c r="K560" s="3" t="s">
        <v>29</v>
      </c>
      <c r="L560" s="3" t="s">
        <v>2993</v>
      </c>
      <c r="M560" s="4" t="s">
        <v>34</v>
      </c>
      <c r="N560" s="4" t="s">
        <v>611</v>
      </c>
    </row>
    <row r="561" spans="1:14" ht="75" customHeight="1" x14ac:dyDescent="0.25">
      <c r="A561" s="7" t="s">
        <v>5916</v>
      </c>
      <c r="B561" s="3" t="s">
        <v>2978</v>
      </c>
      <c r="C561" s="23" t="s">
        <v>6640</v>
      </c>
      <c r="D561" s="3" t="s">
        <v>6318</v>
      </c>
      <c r="E561" s="4" t="s">
        <v>2886</v>
      </c>
      <c r="F561" s="4" t="s">
        <v>3474</v>
      </c>
      <c r="G561" s="3" t="s">
        <v>2767</v>
      </c>
      <c r="H561" s="4" t="s">
        <v>3579</v>
      </c>
      <c r="I561" s="4" t="s">
        <v>7473</v>
      </c>
      <c r="J561" s="3" t="s">
        <v>7485</v>
      </c>
      <c r="K561" s="3" t="s">
        <v>29</v>
      </c>
      <c r="L561" s="3" t="s">
        <v>2992</v>
      </c>
      <c r="M561" s="4" t="s">
        <v>34</v>
      </c>
      <c r="N561" s="4" t="s">
        <v>607</v>
      </c>
    </row>
    <row r="562" spans="1:14" ht="75" customHeight="1" x14ac:dyDescent="0.25">
      <c r="A562" s="7" t="s">
        <v>5916</v>
      </c>
      <c r="B562" s="3" t="s">
        <v>2978</v>
      </c>
      <c r="C562" s="23" t="s">
        <v>6640</v>
      </c>
      <c r="D562" s="3" t="s">
        <v>6318</v>
      </c>
      <c r="E562" s="4" t="s">
        <v>2886</v>
      </c>
      <c r="F562" s="4" t="s">
        <v>3474</v>
      </c>
      <c r="G562" s="3" t="s">
        <v>2767</v>
      </c>
      <c r="H562" s="4" t="s">
        <v>3579</v>
      </c>
      <c r="I562" s="4" t="s">
        <v>7473</v>
      </c>
      <c r="J562" s="3" t="s">
        <v>7485</v>
      </c>
      <c r="K562" s="3" t="s">
        <v>29</v>
      </c>
      <c r="L562" s="3" t="s">
        <v>2991</v>
      </c>
      <c r="M562" s="4" t="s">
        <v>5561</v>
      </c>
      <c r="N562" s="4" t="s">
        <v>603</v>
      </c>
    </row>
    <row r="563" spans="1:14" ht="75" customHeight="1" x14ac:dyDescent="0.25">
      <c r="A563" s="7" t="s">
        <v>5916</v>
      </c>
      <c r="B563" s="3" t="s">
        <v>2978</v>
      </c>
      <c r="C563" s="23" t="s">
        <v>6640</v>
      </c>
      <c r="D563" s="3" t="s">
        <v>6318</v>
      </c>
      <c r="E563" s="4" t="s">
        <v>2886</v>
      </c>
      <c r="F563" s="4" t="s">
        <v>3474</v>
      </c>
      <c r="G563" s="3" t="s">
        <v>2767</v>
      </c>
      <c r="H563" s="4" t="s">
        <v>3579</v>
      </c>
      <c r="I563" s="4" t="s">
        <v>7473</v>
      </c>
      <c r="J563" s="3" t="s">
        <v>7485</v>
      </c>
      <c r="K563" s="3" t="s">
        <v>29</v>
      </c>
      <c r="L563" s="3" t="s">
        <v>2990</v>
      </c>
      <c r="M563" s="4" t="s">
        <v>5561</v>
      </c>
      <c r="N563" s="4" t="s">
        <v>600</v>
      </c>
    </row>
    <row r="564" spans="1:14" ht="75" customHeight="1" x14ac:dyDescent="0.25">
      <c r="A564" s="7" t="s">
        <v>5916</v>
      </c>
      <c r="B564" s="3" t="s">
        <v>2978</v>
      </c>
      <c r="C564" s="23" t="s">
        <v>6640</v>
      </c>
      <c r="D564" s="3" t="s">
        <v>6318</v>
      </c>
      <c r="E564" s="4" t="s">
        <v>2886</v>
      </c>
      <c r="F564" s="4" t="s">
        <v>3474</v>
      </c>
      <c r="G564" s="3" t="s">
        <v>2767</v>
      </c>
      <c r="H564" s="4" t="s">
        <v>3579</v>
      </c>
      <c r="I564" s="4" t="s">
        <v>7473</v>
      </c>
      <c r="J564" s="3" t="s">
        <v>7485</v>
      </c>
      <c r="K564" s="3" t="s">
        <v>29</v>
      </c>
      <c r="L564" s="3" t="s">
        <v>2996</v>
      </c>
      <c r="M564" s="4" t="s">
        <v>5561</v>
      </c>
      <c r="N564" s="4" t="s">
        <v>624</v>
      </c>
    </row>
    <row r="565" spans="1:14" ht="75" customHeight="1" x14ac:dyDescent="0.25">
      <c r="A565" s="7" t="s">
        <v>5916</v>
      </c>
      <c r="B565" s="3" t="s">
        <v>2978</v>
      </c>
      <c r="C565" s="23" t="s">
        <v>6640</v>
      </c>
      <c r="D565" s="3" t="s">
        <v>6318</v>
      </c>
      <c r="E565" s="4" t="s">
        <v>2886</v>
      </c>
      <c r="F565" s="4" t="s">
        <v>3474</v>
      </c>
      <c r="G565" s="3" t="s">
        <v>2767</v>
      </c>
      <c r="H565" s="4" t="s">
        <v>3579</v>
      </c>
      <c r="I565" s="4" t="s">
        <v>7473</v>
      </c>
      <c r="J565" s="3" t="s">
        <v>7485</v>
      </c>
      <c r="K565" s="3" t="s">
        <v>29</v>
      </c>
      <c r="L565" s="3" t="s">
        <v>2985</v>
      </c>
      <c r="M565" s="4" t="s">
        <v>5561</v>
      </c>
      <c r="N565" s="4" t="s">
        <v>583</v>
      </c>
    </row>
    <row r="566" spans="1:14" ht="75" customHeight="1" x14ac:dyDescent="0.25">
      <c r="A566" s="7" t="s">
        <v>5916</v>
      </c>
      <c r="B566" s="3" t="s">
        <v>2978</v>
      </c>
      <c r="C566" s="23" t="s">
        <v>6640</v>
      </c>
      <c r="D566" s="3" t="s">
        <v>6318</v>
      </c>
      <c r="E566" s="4" t="s">
        <v>2886</v>
      </c>
      <c r="F566" s="4" t="s">
        <v>3474</v>
      </c>
      <c r="G566" s="3" t="s">
        <v>2767</v>
      </c>
      <c r="H566" s="4" t="s">
        <v>3579</v>
      </c>
      <c r="I566" s="4" t="s">
        <v>7473</v>
      </c>
      <c r="J566" s="3" t="s">
        <v>7485</v>
      </c>
      <c r="K566" s="3" t="s">
        <v>29</v>
      </c>
      <c r="L566" s="3" t="s">
        <v>2989</v>
      </c>
      <c r="M566" s="4" t="s">
        <v>34</v>
      </c>
      <c r="N566" s="4" t="s">
        <v>596</v>
      </c>
    </row>
    <row r="567" spans="1:14" ht="75" customHeight="1" x14ac:dyDescent="0.25">
      <c r="A567" s="7" t="s">
        <v>5916</v>
      </c>
      <c r="B567" s="3" t="s">
        <v>2978</v>
      </c>
      <c r="C567" s="23" t="s">
        <v>6640</v>
      </c>
      <c r="D567" s="3" t="s">
        <v>6318</v>
      </c>
      <c r="E567" s="4" t="s">
        <v>2886</v>
      </c>
      <c r="F567" s="4" t="s">
        <v>3781</v>
      </c>
      <c r="G567" s="3" t="s">
        <v>2767</v>
      </c>
      <c r="H567" s="4" t="s">
        <v>3579</v>
      </c>
      <c r="I567" s="4" t="s">
        <v>7473</v>
      </c>
      <c r="J567" s="3" t="s">
        <v>7485</v>
      </c>
      <c r="K567" s="3" t="s">
        <v>29</v>
      </c>
      <c r="L567" s="3" t="s">
        <v>4826</v>
      </c>
      <c r="M567" s="4" t="s">
        <v>34</v>
      </c>
      <c r="N567" s="4" t="s">
        <v>4712</v>
      </c>
    </row>
    <row r="568" spans="1:14" ht="75" customHeight="1" x14ac:dyDescent="0.25">
      <c r="A568" s="7" t="s">
        <v>5916</v>
      </c>
      <c r="B568" s="3" t="s">
        <v>2978</v>
      </c>
      <c r="C568" s="23" t="s">
        <v>6640</v>
      </c>
      <c r="D568" s="3" t="s">
        <v>6318</v>
      </c>
      <c r="E568" s="4" t="s">
        <v>2886</v>
      </c>
      <c r="F568" s="4" t="s">
        <v>3781</v>
      </c>
      <c r="G568" s="3" t="s">
        <v>2767</v>
      </c>
      <c r="H568" s="4" t="s">
        <v>3579</v>
      </c>
      <c r="I568" s="4" t="s">
        <v>7473</v>
      </c>
      <c r="J568" s="3" t="s">
        <v>7485</v>
      </c>
      <c r="K568" s="3" t="s">
        <v>29</v>
      </c>
      <c r="L568" s="3" t="s">
        <v>5614</v>
      </c>
      <c r="M568" s="4" t="s">
        <v>34</v>
      </c>
      <c r="N568" s="4" t="s">
        <v>4989</v>
      </c>
    </row>
    <row r="569" spans="1:14" ht="75" customHeight="1" x14ac:dyDescent="0.25">
      <c r="A569" s="7" t="s">
        <v>5916</v>
      </c>
      <c r="B569" s="3" t="s">
        <v>2978</v>
      </c>
      <c r="C569" s="23" t="s">
        <v>6640</v>
      </c>
      <c r="D569" s="3" t="s">
        <v>6318</v>
      </c>
      <c r="E569" s="4" t="s">
        <v>2886</v>
      </c>
      <c r="F569" s="4" t="s">
        <v>3781</v>
      </c>
      <c r="G569" s="3" t="s">
        <v>2767</v>
      </c>
      <c r="H569" s="4" t="s">
        <v>3579</v>
      </c>
      <c r="I569" s="4" t="s">
        <v>7473</v>
      </c>
      <c r="J569" s="3" t="s">
        <v>7485</v>
      </c>
      <c r="K569" s="3" t="s">
        <v>29</v>
      </c>
      <c r="L569" s="3" t="s">
        <v>2988</v>
      </c>
      <c r="M569" s="4" t="s">
        <v>122</v>
      </c>
      <c r="N569" s="4" t="s">
        <v>571</v>
      </c>
    </row>
    <row r="570" spans="1:14" ht="75" customHeight="1" x14ac:dyDescent="0.25">
      <c r="A570" s="7" t="s">
        <v>5916</v>
      </c>
      <c r="B570" s="3" t="s">
        <v>2978</v>
      </c>
      <c r="C570" s="23" t="s">
        <v>6640</v>
      </c>
      <c r="D570" s="3" t="s">
        <v>6318</v>
      </c>
      <c r="E570" s="4" t="s">
        <v>2886</v>
      </c>
      <c r="F570" s="4" t="s">
        <v>3474</v>
      </c>
      <c r="G570" s="3" t="s">
        <v>2767</v>
      </c>
      <c r="H570" s="4" t="s">
        <v>3579</v>
      </c>
      <c r="I570" s="4" t="s">
        <v>7473</v>
      </c>
      <c r="J570" s="3" t="s">
        <v>7485</v>
      </c>
      <c r="K570" s="3" t="s">
        <v>29</v>
      </c>
      <c r="L570" s="3" t="s">
        <v>2987</v>
      </c>
      <c r="M570" s="4" t="s">
        <v>5561</v>
      </c>
      <c r="N570" s="4" t="s">
        <v>592</v>
      </c>
    </row>
    <row r="571" spans="1:14" ht="75" customHeight="1" x14ac:dyDescent="0.25">
      <c r="A571" s="7" t="s">
        <v>5916</v>
      </c>
      <c r="B571" s="3" t="s">
        <v>2978</v>
      </c>
      <c r="C571" s="23" t="s">
        <v>6640</v>
      </c>
      <c r="D571" s="3" t="s">
        <v>6318</v>
      </c>
      <c r="E571" s="4" t="s">
        <v>2886</v>
      </c>
      <c r="F571" s="4" t="s">
        <v>3474</v>
      </c>
      <c r="G571" s="3" t="s">
        <v>2767</v>
      </c>
      <c r="H571" s="4" t="s">
        <v>3579</v>
      </c>
      <c r="I571" s="4" t="s">
        <v>7473</v>
      </c>
      <c r="J571" s="3" t="s">
        <v>7485</v>
      </c>
      <c r="K571" s="3" t="s">
        <v>29</v>
      </c>
      <c r="L571" s="3" t="s">
        <v>2998</v>
      </c>
      <c r="M571" s="4" t="s">
        <v>34</v>
      </c>
      <c r="N571" s="4" t="s">
        <v>575</v>
      </c>
    </row>
    <row r="572" spans="1:14" ht="75" customHeight="1" x14ac:dyDescent="0.25">
      <c r="A572" s="7" t="s">
        <v>5916</v>
      </c>
      <c r="B572" s="3" t="s">
        <v>2978</v>
      </c>
      <c r="C572" s="23" t="s">
        <v>6640</v>
      </c>
      <c r="D572" s="3" t="s">
        <v>6318</v>
      </c>
      <c r="E572" s="4" t="s">
        <v>2886</v>
      </c>
      <c r="F572" s="4" t="s">
        <v>3474</v>
      </c>
      <c r="G572" s="3" t="s">
        <v>2767</v>
      </c>
      <c r="H572" s="4" t="s">
        <v>3579</v>
      </c>
      <c r="I572" s="4" t="s">
        <v>7473</v>
      </c>
      <c r="J572" s="3" t="s">
        <v>7485</v>
      </c>
      <c r="K572" s="3" t="s">
        <v>29</v>
      </c>
      <c r="L572" s="3" t="s">
        <v>2984</v>
      </c>
      <c r="M572" s="4" t="s">
        <v>5561</v>
      </c>
      <c r="N572" s="4" t="s">
        <v>580</v>
      </c>
    </row>
    <row r="573" spans="1:14" ht="75" customHeight="1" x14ac:dyDescent="0.25">
      <c r="A573" s="7" t="s">
        <v>5916</v>
      </c>
      <c r="B573" s="3" t="s">
        <v>2978</v>
      </c>
      <c r="C573" s="23" t="s">
        <v>6640</v>
      </c>
      <c r="D573" s="3" t="s">
        <v>6318</v>
      </c>
      <c r="E573" s="4" t="s">
        <v>2886</v>
      </c>
      <c r="F573" s="4" t="s">
        <v>3474</v>
      </c>
      <c r="G573" s="3" t="s">
        <v>2767</v>
      </c>
      <c r="H573" s="4" t="s">
        <v>3579</v>
      </c>
      <c r="I573" s="4" t="s">
        <v>7473</v>
      </c>
      <c r="J573" s="3" t="s">
        <v>7485</v>
      </c>
      <c r="K573" s="3" t="s">
        <v>29</v>
      </c>
      <c r="L573" s="3" t="s">
        <v>2986</v>
      </c>
      <c r="M573" s="4" t="s">
        <v>5561</v>
      </c>
      <c r="N573" s="4" t="s">
        <v>588</v>
      </c>
    </row>
    <row r="574" spans="1:14" ht="75" customHeight="1" x14ac:dyDescent="0.25">
      <c r="A574" s="7" t="s">
        <v>5916</v>
      </c>
      <c r="B574" s="3" t="s">
        <v>2978</v>
      </c>
      <c r="C574" s="23" t="s">
        <v>6640</v>
      </c>
      <c r="D574" s="3" t="s">
        <v>6318</v>
      </c>
      <c r="E574" s="4" t="s">
        <v>2886</v>
      </c>
      <c r="F574" s="4" t="s">
        <v>3781</v>
      </c>
      <c r="G574" s="3" t="s">
        <v>2767</v>
      </c>
      <c r="H574" s="4" t="s">
        <v>3579</v>
      </c>
      <c r="I574" s="4" t="s">
        <v>7473</v>
      </c>
      <c r="J574" s="3" t="s">
        <v>7485</v>
      </c>
      <c r="K574" s="3" t="s">
        <v>29</v>
      </c>
      <c r="L574" s="3" t="s">
        <v>7370</v>
      </c>
      <c r="M574" s="4" t="s">
        <v>34</v>
      </c>
      <c r="N574" s="4" t="s">
        <v>6806</v>
      </c>
    </row>
    <row r="575" spans="1:14" ht="75" customHeight="1" x14ac:dyDescent="0.25">
      <c r="A575" s="7" t="s">
        <v>5916</v>
      </c>
      <c r="B575" s="3" t="s">
        <v>2978</v>
      </c>
      <c r="C575" s="23" t="s">
        <v>6640</v>
      </c>
      <c r="D575" s="3" t="s">
        <v>6318</v>
      </c>
      <c r="E575" s="4" t="s">
        <v>2886</v>
      </c>
      <c r="F575" s="4" t="s">
        <v>3474</v>
      </c>
      <c r="G575" s="3" t="s">
        <v>2767</v>
      </c>
      <c r="H575" s="4" t="s">
        <v>3579</v>
      </c>
      <c r="I575" s="4" t="s">
        <v>7473</v>
      </c>
      <c r="J575" s="3" t="s">
        <v>7485</v>
      </c>
      <c r="K575" s="3" t="s">
        <v>29</v>
      </c>
      <c r="L575" s="3" t="s">
        <v>3002</v>
      </c>
      <c r="M575" s="4" t="s">
        <v>5561</v>
      </c>
      <c r="N575" s="4" t="s">
        <v>645</v>
      </c>
    </row>
    <row r="576" spans="1:14" ht="75" customHeight="1" x14ac:dyDescent="0.25">
      <c r="A576" s="7" t="s">
        <v>5916</v>
      </c>
      <c r="B576" s="3" t="s">
        <v>2978</v>
      </c>
      <c r="C576" s="23" t="s">
        <v>6640</v>
      </c>
      <c r="D576" s="3" t="s">
        <v>6318</v>
      </c>
      <c r="E576" s="4" t="s">
        <v>2886</v>
      </c>
      <c r="F576" s="4" t="s">
        <v>3474</v>
      </c>
      <c r="G576" s="3" t="s">
        <v>2767</v>
      </c>
      <c r="H576" s="4" t="s">
        <v>3579</v>
      </c>
      <c r="I576" s="4" t="s">
        <v>7473</v>
      </c>
      <c r="J576" s="3" t="s">
        <v>7485</v>
      </c>
      <c r="K576" s="3" t="s">
        <v>29</v>
      </c>
      <c r="L576" s="3" t="s">
        <v>3001</v>
      </c>
      <c r="M576" s="4" t="s">
        <v>34</v>
      </c>
      <c r="N576" s="4" t="s">
        <v>640</v>
      </c>
    </row>
    <row r="577" spans="1:14" ht="75" customHeight="1" x14ac:dyDescent="0.25">
      <c r="A577" s="7" t="s">
        <v>5916</v>
      </c>
      <c r="B577" s="3" t="s">
        <v>2978</v>
      </c>
      <c r="C577" s="23" t="s">
        <v>6640</v>
      </c>
      <c r="D577" s="3" t="s">
        <v>6318</v>
      </c>
      <c r="E577" s="4" t="s">
        <v>2886</v>
      </c>
      <c r="F577" s="4" t="s">
        <v>3781</v>
      </c>
      <c r="G577" s="3" t="s">
        <v>2767</v>
      </c>
      <c r="H577" s="4" t="s">
        <v>3579</v>
      </c>
      <c r="I577" s="4" t="s">
        <v>7473</v>
      </c>
      <c r="J577" s="3" t="s">
        <v>7485</v>
      </c>
      <c r="K577" s="3" t="s">
        <v>29</v>
      </c>
      <c r="L577" s="3" t="s">
        <v>4452</v>
      </c>
      <c r="M577" s="4" t="s">
        <v>34</v>
      </c>
      <c r="N577" s="4" t="s">
        <v>4230</v>
      </c>
    </row>
    <row r="578" spans="1:14" ht="75" customHeight="1" x14ac:dyDescent="0.25">
      <c r="A578" s="7" t="s">
        <v>5916</v>
      </c>
      <c r="B578" s="3" t="s">
        <v>2978</v>
      </c>
      <c r="C578" s="23" t="s">
        <v>6640</v>
      </c>
      <c r="D578" s="3" t="s">
        <v>6318</v>
      </c>
      <c r="E578" s="4" t="s">
        <v>2886</v>
      </c>
      <c r="F578" s="4" t="s">
        <v>3781</v>
      </c>
      <c r="G578" s="3" t="s">
        <v>2767</v>
      </c>
      <c r="H578" s="4" t="s">
        <v>3579</v>
      </c>
      <c r="I578" s="4" t="s">
        <v>7473</v>
      </c>
      <c r="J578" s="3" t="s">
        <v>7485</v>
      </c>
      <c r="K578" s="3" t="s">
        <v>29</v>
      </c>
      <c r="L578" s="3" t="s">
        <v>4695</v>
      </c>
      <c r="M578" s="4" t="s">
        <v>5561</v>
      </c>
      <c r="N578" s="4" t="s">
        <v>4579</v>
      </c>
    </row>
    <row r="579" spans="1:14" ht="75" customHeight="1" x14ac:dyDescent="0.25">
      <c r="A579" s="7" t="s">
        <v>5916</v>
      </c>
      <c r="B579" s="3" t="s">
        <v>2978</v>
      </c>
      <c r="C579" s="23" t="s">
        <v>6640</v>
      </c>
      <c r="D579" s="3" t="s">
        <v>6318</v>
      </c>
      <c r="E579" s="4" t="s">
        <v>2886</v>
      </c>
      <c r="F579" s="4" t="s">
        <v>3781</v>
      </c>
      <c r="G579" s="3" t="s">
        <v>2767</v>
      </c>
      <c r="H579" s="4" t="s">
        <v>3579</v>
      </c>
      <c r="I579" s="4" t="s">
        <v>7473</v>
      </c>
      <c r="J579" s="3" t="s">
        <v>7485</v>
      </c>
      <c r="K579" s="3" t="s">
        <v>29</v>
      </c>
      <c r="L579" s="3" t="s">
        <v>4935</v>
      </c>
      <c r="M579" s="4" t="s">
        <v>83</v>
      </c>
      <c r="N579" s="4" t="s">
        <v>4701</v>
      </c>
    </row>
    <row r="580" spans="1:14" ht="75" customHeight="1" x14ac:dyDescent="0.25">
      <c r="A580" s="7" t="s">
        <v>5916</v>
      </c>
      <c r="B580" s="3" t="s">
        <v>2978</v>
      </c>
      <c r="C580" s="23" t="s">
        <v>6640</v>
      </c>
      <c r="D580" s="3" t="s">
        <v>6318</v>
      </c>
      <c r="E580" s="4" t="s">
        <v>2886</v>
      </c>
      <c r="F580" s="4" t="s">
        <v>3781</v>
      </c>
      <c r="G580" s="3" t="s">
        <v>2767</v>
      </c>
      <c r="H580" s="4" t="s">
        <v>3579</v>
      </c>
      <c r="I580" s="4" t="s">
        <v>7473</v>
      </c>
      <c r="J580" s="3" t="s">
        <v>7485</v>
      </c>
      <c r="K580" s="3" t="s">
        <v>29</v>
      </c>
      <c r="L580" s="3" t="s">
        <v>5686</v>
      </c>
      <c r="M580" s="4" t="s">
        <v>5561</v>
      </c>
      <c r="N580" s="4" t="s">
        <v>5637</v>
      </c>
    </row>
    <row r="581" spans="1:14" ht="75" customHeight="1" x14ac:dyDescent="0.25">
      <c r="A581" s="7" t="s">
        <v>5916</v>
      </c>
      <c r="B581" s="3" t="s">
        <v>2978</v>
      </c>
      <c r="C581" s="23" t="s">
        <v>6640</v>
      </c>
      <c r="D581" s="3" t="s">
        <v>6318</v>
      </c>
      <c r="E581" s="4" t="s">
        <v>2886</v>
      </c>
      <c r="F581" s="4" t="s">
        <v>3781</v>
      </c>
      <c r="G581" s="3" t="s">
        <v>2767</v>
      </c>
      <c r="H581" s="4" t="s">
        <v>3579</v>
      </c>
      <c r="I581" s="4" t="s">
        <v>7473</v>
      </c>
      <c r="J581" s="3" t="s">
        <v>7485</v>
      </c>
      <c r="K581" s="3" t="s">
        <v>29</v>
      </c>
      <c r="L581" s="3" t="s">
        <v>4114</v>
      </c>
      <c r="M581" s="4" t="s">
        <v>34</v>
      </c>
      <c r="N581" s="4" t="s">
        <v>3965</v>
      </c>
    </row>
    <row r="582" spans="1:14" ht="75" customHeight="1" x14ac:dyDescent="0.25">
      <c r="A582" s="7" t="s">
        <v>5916</v>
      </c>
      <c r="B582" s="3" t="s">
        <v>2978</v>
      </c>
      <c r="C582" s="23" t="s">
        <v>6640</v>
      </c>
      <c r="D582" s="3" t="s">
        <v>6318</v>
      </c>
      <c r="E582" s="4" t="s">
        <v>2886</v>
      </c>
      <c r="F582" s="4" t="s">
        <v>3781</v>
      </c>
      <c r="G582" s="3" t="s">
        <v>2767</v>
      </c>
      <c r="H582" s="4" t="s">
        <v>3579</v>
      </c>
      <c r="I582" s="4" t="s">
        <v>7473</v>
      </c>
      <c r="J582" s="3" t="s">
        <v>7485</v>
      </c>
      <c r="K582" s="3" t="s">
        <v>29</v>
      </c>
      <c r="L582" s="3" t="s">
        <v>4113</v>
      </c>
      <c r="M582" s="4" t="s">
        <v>34</v>
      </c>
      <c r="N582" s="4" t="s">
        <v>3964</v>
      </c>
    </row>
    <row r="583" spans="1:14" ht="75" customHeight="1" x14ac:dyDescent="0.25">
      <c r="A583" s="7" t="s">
        <v>5916</v>
      </c>
      <c r="B583" s="3" t="s">
        <v>2978</v>
      </c>
      <c r="C583" s="23" t="s">
        <v>6640</v>
      </c>
      <c r="D583" s="3" t="s">
        <v>6318</v>
      </c>
      <c r="E583" s="4" t="s">
        <v>2886</v>
      </c>
      <c r="F583" s="4" t="s">
        <v>3474</v>
      </c>
      <c r="G583" s="3" t="s">
        <v>2767</v>
      </c>
      <c r="H583" s="4" t="s">
        <v>3579</v>
      </c>
      <c r="I583" s="4" t="s">
        <v>7473</v>
      </c>
      <c r="J583" s="3" t="s">
        <v>7485</v>
      </c>
      <c r="K583" s="3" t="s">
        <v>29</v>
      </c>
      <c r="L583" s="3" t="s">
        <v>2999</v>
      </c>
      <c r="M583" s="4" t="s">
        <v>34</v>
      </c>
      <c r="N583" s="4" t="s">
        <v>633</v>
      </c>
    </row>
    <row r="584" spans="1:14" ht="75" customHeight="1" x14ac:dyDescent="0.25">
      <c r="A584" s="7" t="s">
        <v>5916</v>
      </c>
      <c r="B584" s="3" t="s">
        <v>2978</v>
      </c>
      <c r="C584" s="23" t="s">
        <v>6640</v>
      </c>
      <c r="D584" s="3" t="s">
        <v>6318</v>
      </c>
      <c r="E584" s="4" t="s">
        <v>2886</v>
      </c>
      <c r="F584" s="4" t="s">
        <v>3474</v>
      </c>
      <c r="G584" s="3" t="s">
        <v>2767</v>
      </c>
      <c r="H584" s="4" t="s">
        <v>3579</v>
      </c>
      <c r="I584" s="4" t="s">
        <v>7473</v>
      </c>
      <c r="J584" s="3" t="s">
        <v>7485</v>
      </c>
      <c r="K584" s="3" t="s">
        <v>29</v>
      </c>
      <c r="L584" s="3" t="s">
        <v>3000</v>
      </c>
      <c r="M584" s="4" t="s">
        <v>34</v>
      </c>
      <c r="N584" s="4" t="s">
        <v>636</v>
      </c>
    </row>
    <row r="585" spans="1:14" ht="75" customHeight="1" x14ac:dyDescent="0.25">
      <c r="A585" s="7" t="s">
        <v>5916</v>
      </c>
      <c r="B585" s="3" t="s">
        <v>2978</v>
      </c>
      <c r="C585" s="23" t="s">
        <v>6640</v>
      </c>
      <c r="D585" s="3" t="s">
        <v>6318</v>
      </c>
      <c r="E585" s="4" t="s">
        <v>2886</v>
      </c>
      <c r="F585" s="4" t="s">
        <v>3474</v>
      </c>
      <c r="G585" s="3" t="s">
        <v>2767</v>
      </c>
      <c r="H585" s="4" t="s">
        <v>3579</v>
      </c>
      <c r="I585" s="4" t="s">
        <v>7473</v>
      </c>
      <c r="J585" s="3" t="s">
        <v>7485</v>
      </c>
      <c r="K585" s="3" t="s">
        <v>29</v>
      </c>
      <c r="L585" s="3" t="s">
        <v>3003</v>
      </c>
      <c r="M585" s="4" t="s">
        <v>5561</v>
      </c>
      <c r="N585" s="4" t="s">
        <v>650</v>
      </c>
    </row>
    <row r="586" spans="1:14" ht="75" customHeight="1" x14ac:dyDescent="0.25">
      <c r="A586" s="7" t="s">
        <v>5916</v>
      </c>
      <c r="B586" s="3" t="s">
        <v>2978</v>
      </c>
      <c r="C586" s="23" t="s">
        <v>6640</v>
      </c>
      <c r="D586" s="3" t="s">
        <v>6318</v>
      </c>
      <c r="E586" s="4" t="s">
        <v>2886</v>
      </c>
      <c r="F586" s="4" t="s">
        <v>3474</v>
      </c>
      <c r="G586" s="3" t="s">
        <v>2767</v>
      </c>
      <c r="H586" s="4" t="s">
        <v>3579</v>
      </c>
      <c r="I586" s="4" t="s">
        <v>7473</v>
      </c>
      <c r="J586" s="3" t="s">
        <v>7485</v>
      </c>
      <c r="K586" s="3" t="s">
        <v>29</v>
      </c>
      <c r="L586" s="3" t="s">
        <v>2983</v>
      </c>
      <c r="M586" s="4" t="s">
        <v>5561</v>
      </c>
      <c r="N586" s="4" t="s">
        <v>669</v>
      </c>
    </row>
    <row r="587" spans="1:14" ht="75" customHeight="1" x14ac:dyDescent="0.25">
      <c r="A587" s="7" t="s">
        <v>5916</v>
      </c>
      <c r="B587" s="3" t="s">
        <v>2978</v>
      </c>
      <c r="C587" s="23" t="s">
        <v>6640</v>
      </c>
      <c r="D587" s="3" t="s">
        <v>6318</v>
      </c>
      <c r="E587" s="4" t="s">
        <v>2886</v>
      </c>
      <c r="F587" s="4" t="s">
        <v>3474</v>
      </c>
      <c r="G587" s="3" t="s">
        <v>2767</v>
      </c>
      <c r="H587" s="4" t="s">
        <v>3579</v>
      </c>
      <c r="I587" s="4" t="s">
        <v>7473</v>
      </c>
      <c r="J587" s="3" t="s">
        <v>7485</v>
      </c>
      <c r="K587" s="3" t="s">
        <v>29</v>
      </c>
      <c r="L587" s="3" t="s">
        <v>2982</v>
      </c>
      <c r="M587" s="4" t="s">
        <v>5561</v>
      </c>
      <c r="N587" s="4" t="s">
        <v>665</v>
      </c>
    </row>
    <row r="588" spans="1:14" ht="75" customHeight="1" x14ac:dyDescent="0.25">
      <c r="A588" s="7" t="s">
        <v>5916</v>
      </c>
      <c r="B588" s="3" t="s">
        <v>2978</v>
      </c>
      <c r="C588" s="23" t="s">
        <v>6640</v>
      </c>
      <c r="D588" s="3" t="s">
        <v>6318</v>
      </c>
      <c r="E588" s="4" t="s">
        <v>2886</v>
      </c>
      <c r="F588" s="4" t="s">
        <v>3474</v>
      </c>
      <c r="G588" s="3" t="s">
        <v>2767</v>
      </c>
      <c r="H588" s="4" t="s">
        <v>3579</v>
      </c>
      <c r="I588" s="4" t="s">
        <v>7473</v>
      </c>
      <c r="J588" s="3" t="s">
        <v>7485</v>
      </c>
      <c r="K588" s="3" t="s">
        <v>29</v>
      </c>
      <c r="L588" s="3" t="s">
        <v>2997</v>
      </c>
      <c r="M588" s="4" t="s">
        <v>5561</v>
      </c>
      <c r="N588" s="4" t="s">
        <v>628</v>
      </c>
    </row>
    <row r="589" spans="1:14" ht="75" customHeight="1" x14ac:dyDescent="0.25">
      <c r="A589" s="7" t="s">
        <v>5916</v>
      </c>
      <c r="B589" s="3" t="s">
        <v>2978</v>
      </c>
      <c r="C589" s="23" t="s">
        <v>6640</v>
      </c>
      <c r="D589" s="3" t="s">
        <v>6318</v>
      </c>
      <c r="E589" s="4" t="s">
        <v>2886</v>
      </c>
      <c r="F589" s="4" t="s">
        <v>3474</v>
      </c>
      <c r="G589" s="3" t="s">
        <v>2767</v>
      </c>
      <c r="H589" s="4" t="s">
        <v>3579</v>
      </c>
      <c r="I589" s="4" t="s">
        <v>7473</v>
      </c>
      <c r="J589" s="3" t="s">
        <v>7485</v>
      </c>
      <c r="K589" s="3" t="s">
        <v>29</v>
      </c>
      <c r="L589" s="3" t="s">
        <v>2981</v>
      </c>
      <c r="M589" s="4" t="s">
        <v>34</v>
      </c>
      <c r="N589" s="4" t="s">
        <v>662</v>
      </c>
    </row>
    <row r="590" spans="1:14" ht="75" customHeight="1" x14ac:dyDescent="0.25">
      <c r="A590" s="7" t="s">
        <v>5916</v>
      </c>
      <c r="B590" s="3" t="s">
        <v>2978</v>
      </c>
      <c r="C590" s="23" t="s">
        <v>6640</v>
      </c>
      <c r="D590" s="3" t="s">
        <v>6318</v>
      </c>
      <c r="E590" s="4" t="s">
        <v>2886</v>
      </c>
      <c r="F590" s="4" t="s">
        <v>3474</v>
      </c>
      <c r="G590" s="3" t="s">
        <v>2767</v>
      </c>
      <c r="H590" s="4" t="s">
        <v>3579</v>
      </c>
      <c r="I590" s="4" t="s">
        <v>7473</v>
      </c>
      <c r="J590" s="3" t="s">
        <v>7485</v>
      </c>
      <c r="K590" s="3" t="s">
        <v>29</v>
      </c>
      <c r="L590" s="3" t="s">
        <v>2980</v>
      </c>
      <c r="M590" s="4" t="s">
        <v>5561</v>
      </c>
      <c r="N590" s="4" t="s">
        <v>658</v>
      </c>
    </row>
    <row r="591" spans="1:14" ht="75" customHeight="1" x14ac:dyDescent="0.25">
      <c r="A591" s="7" t="s">
        <v>5916</v>
      </c>
      <c r="B591" s="3" t="s">
        <v>4526</v>
      </c>
      <c r="C591" s="23" t="s">
        <v>6640</v>
      </c>
      <c r="D591" s="3" t="s">
        <v>6318</v>
      </c>
      <c r="E591" s="4" t="s">
        <v>2886</v>
      </c>
      <c r="F591" s="4" t="s">
        <v>3781</v>
      </c>
      <c r="G591" s="3" t="s">
        <v>2767</v>
      </c>
      <c r="H591" s="4" t="s">
        <v>3579</v>
      </c>
      <c r="I591" s="4" t="s">
        <v>7473</v>
      </c>
      <c r="J591" s="3" t="s">
        <v>7485</v>
      </c>
      <c r="K591" s="3" t="s">
        <v>29</v>
      </c>
      <c r="L591" s="3" t="s">
        <v>4583</v>
      </c>
      <c r="M591" s="4" t="s">
        <v>34</v>
      </c>
      <c r="N591" s="4" t="s">
        <v>4484</v>
      </c>
    </row>
    <row r="592" spans="1:14" ht="75" customHeight="1" x14ac:dyDescent="0.25">
      <c r="A592" s="7" t="s">
        <v>5916</v>
      </c>
      <c r="B592" s="3" t="s">
        <v>2978</v>
      </c>
      <c r="C592" s="23" t="s">
        <v>6640</v>
      </c>
      <c r="D592" s="3" t="s">
        <v>6318</v>
      </c>
      <c r="E592" s="4" t="s">
        <v>2886</v>
      </c>
      <c r="F592" s="4" t="s">
        <v>3781</v>
      </c>
      <c r="G592" s="3" t="s">
        <v>2767</v>
      </c>
      <c r="H592" s="4" t="s">
        <v>3579</v>
      </c>
      <c r="I592" s="4" t="s">
        <v>7473</v>
      </c>
      <c r="J592" s="3" t="s">
        <v>7485</v>
      </c>
      <c r="K592" s="3" t="s">
        <v>29</v>
      </c>
      <c r="L592" s="3" t="s">
        <v>5331</v>
      </c>
      <c r="M592" s="4" t="s">
        <v>5561</v>
      </c>
      <c r="N592" s="4" t="s">
        <v>4879</v>
      </c>
    </row>
    <row r="593" spans="1:14" ht="75" customHeight="1" x14ac:dyDescent="0.25">
      <c r="A593" s="7" t="s">
        <v>5916</v>
      </c>
      <c r="B593" s="3" t="s">
        <v>2978</v>
      </c>
      <c r="C593" s="23" t="s">
        <v>6640</v>
      </c>
      <c r="D593" s="3" t="s">
        <v>6318</v>
      </c>
      <c r="E593" s="4" t="s">
        <v>2886</v>
      </c>
      <c r="F593" s="4" t="s">
        <v>3474</v>
      </c>
      <c r="G593" s="3" t="s">
        <v>2767</v>
      </c>
      <c r="H593" s="4" t="s">
        <v>3579</v>
      </c>
      <c r="I593" s="4" t="s">
        <v>7473</v>
      </c>
      <c r="J593" s="3" t="s">
        <v>7485</v>
      </c>
      <c r="K593" s="3" t="s">
        <v>29</v>
      </c>
      <c r="L593" s="3" t="s">
        <v>3004</v>
      </c>
      <c r="M593" s="4" t="s">
        <v>34</v>
      </c>
      <c r="N593" s="4" t="s">
        <v>654</v>
      </c>
    </row>
    <row r="594" spans="1:14" ht="75" customHeight="1" x14ac:dyDescent="0.25">
      <c r="A594" s="7" t="s">
        <v>5916</v>
      </c>
      <c r="B594" s="3" t="s">
        <v>2978</v>
      </c>
      <c r="C594" s="23" t="s">
        <v>6640</v>
      </c>
      <c r="D594" s="3" t="s">
        <v>6318</v>
      </c>
      <c r="E594" s="4" t="s">
        <v>2886</v>
      </c>
      <c r="F594" s="4" t="s">
        <v>3781</v>
      </c>
      <c r="G594" s="3" t="s">
        <v>2767</v>
      </c>
      <c r="H594" s="4" t="s">
        <v>3579</v>
      </c>
      <c r="I594" s="4" t="s">
        <v>7473</v>
      </c>
      <c r="J594" s="3" t="s">
        <v>7485</v>
      </c>
      <c r="K594" s="3" t="s">
        <v>29</v>
      </c>
      <c r="L594" s="3" t="s">
        <v>7725</v>
      </c>
      <c r="M594" s="4" t="s">
        <v>5561</v>
      </c>
      <c r="N594" s="4" t="s">
        <v>7035</v>
      </c>
    </row>
    <row r="595" spans="1:14" ht="75" customHeight="1" x14ac:dyDescent="0.25">
      <c r="A595" s="7" t="s">
        <v>5916</v>
      </c>
      <c r="B595" s="3" t="s">
        <v>2978</v>
      </c>
      <c r="C595" s="23" t="s">
        <v>6640</v>
      </c>
      <c r="D595" s="3" t="s">
        <v>6318</v>
      </c>
      <c r="E595" s="4" t="s">
        <v>2886</v>
      </c>
      <c r="F595" s="4" t="s">
        <v>3781</v>
      </c>
      <c r="G595" s="3" t="s">
        <v>2767</v>
      </c>
      <c r="H595" s="4" t="s">
        <v>3579</v>
      </c>
      <c r="I595" s="4" t="s">
        <v>7473</v>
      </c>
      <c r="J595" s="3" t="s">
        <v>7485</v>
      </c>
      <c r="K595" s="3" t="s">
        <v>29</v>
      </c>
      <c r="L595" s="3" t="s">
        <v>5617</v>
      </c>
      <c r="M595" s="4" t="s">
        <v>34</v>
      </c>
      <c r="N595" s="4" t="s">
        <v>4993</v>
      </c>
    </row>
    <row r="596" spans="1:14" ht="75" customHeight="1" x14ac:dyDescent="0.25">
      <c r="A596" s="7" t="s">
        <v>5916</v>
      </c>
      <c r="B596" s="3" t="s">
        <v>2978</v>
      </c>
      <c r="C596" s="23" t="s">
        <v>6640</v>
      </c>
      <c r="D596" s="3" t="s">
        <v>6318</v>
      </c>
      <c r="E596" s="4" t="s">
        <v>2886</v>
      </c>
      <c r="F596" s="4" t="s">
        <v>3781</v>
      </c>
      <c r="G596" s="3" t="s">
        <v>2767</v>
      </c>
      <c r="H596" s="4" t="s">
        <v>3579</v>
      </c>
      <c r="I596" s="4" t="s">
        <v>7473</v>
      </c>
      <c r="J596" s="3" t="s">
        <v>7485</v>
      </c>
      <c r="K596" s="3" t="s">
        <v>29</v>
      </c>
      <c r="L596" s="3" t="s">
        <v>4943</v>
      </c>
      <c r="M596" s="4" t="s">
        <v>5561</v>
      </c>
      <c r="N596" s="4" t="s">
        <v>4788</v>
      </c>
    </row>
    <row r="597" spans="1:14" ht="75" customHeight="1" x14ac:dyDescent="0.25">
      <c r="A597" s="7" t="s">
        <v>5916</v>
      </c>
      <c r="B597" s="3" t="s">
        <v>2978</v>
      </c>
      <c r="C597" s="23" t="s">
        <v>6640</v>
      </c>
      <c r="D597" s="3" t="s">
        <v>6318</v>
      </c>
      <c r="E597" s="4" t="s">
        <v>2886</v>
      </c>
      <c r="F597" s="4" t="s">
        <v>3781</v>
      </c>
      <c r="G597" s="3" t="s">
        <v>2767</v>
      </c>
      <c r="H597" s="4" t="s">
        <v>3579</v>
      </c>
      <c r="I597" s="4" t="s">
        <v>7473</v>
      </c>
      <c r="J597" s="3" t="s">
        <v>7485</v>
      </c>
      <c r="K597" s="3" t="s">
        <v>29</v>
      </c>
      <c r="L597" s="3" t="s">
        <v>5629</v>
      </c>
      <c r="M597" s="4" t="s">
        <v>5561</v>
      </c>
      <c r="N597" s="4" t="s">
        <v>5502</v>
      </c>
    </row>
    <row r="598" spans="1:14" ht="75" customHeight="1" x14ac:dyDescent="0.25">
      <c r="A598" s="7" t="s">
        <v>5916</v>
      </c>
      <c r="B598" s="3" t="s">
        <v>2978</v>
      </c>
      <c r="C598" s="23" t="s">
        <v>6640</v>
      </c>
      <c r="D598" s="3" t="s">
        <v>6318</v>
      </c>
      <c r="E598" s="4" t="s">
        <v>2886</v>
      </c>
      <c r="F598" s="4" t="s">
        <v>3781</v>
      </c>
      <c r="G598" s="3" t="s">
        <v>2767</v>
      </c>
      <c r="H598" s="4" t="s">
        <v>3579</v>
      </c>
      <c r="I598" s="4" t="s">
        <v>7473</v>
      </c>
      <c r="J598" s="3" t="s">
        <v>7485</v>
      </c>
      <c r="K598" s="3" t="s">
        <v>29</v>
      </c>
      <c r="L598" s="3" t="s">
        <v>4643</v>
      </c>
      <c r="M598" s="4" t="s">
        <v>34</v>
      </c>
      <c r="N598" s="4" t="s">
        <v>4564</v>
      </c>
    </row>
    <row r="599" spans="1:14" ht="75" customHeight="1" x14ac:dyDescent="0.25">
      <c r="A599" s="15" t="s">
        <v>5916</v>
      </c>
      <c r="B599" s="16" t="s">
        <v>2978</v>
      </c>
      <c r="C599" s="25" t="s">
        <v>6640</v>
      </c>
      <c r="D599" s="16" t="s">
        <v>6318</v>
      </c>
      <c r="E599" s="22" t="s">
        <v>2886</v>
      </c>
      <c r="F599" s="22" t="s">
        <v>3474</v>
      </c>
      <c r="G599" s="15" t="s">
        <v>2767</v>
      </c>
      <c r="H599" s="22" t="s">
        <v>3579</v>
      </c>
      <c r="I599" s="22" t="s">
        <v>7473</v>
      </c>
      <c r="J599" s="15" t="s">
        <v>7485</v>
      </c>
      <c r="K599" s="15" t="s">
        <v>29</v>
      </c>
      <c r="L599" s="15" t="s">
        <v>3950</v>
      </c>
      <c r="M599" s="17" t="s">
        <v>5561</v>
      </c>
      <c r="N599" s="17" t="s">
        <v>3898</v>
      </c>
    </row>
    <row r="600" spans="1:14" ht="75" customHeight="1" x14ac:dyDescent="0.25">
      <c r="A600" s="7" t="s">
        <v>5916</v>
      </c>
      <c r="B600" s="3" t="s">
        <v>2978</v>
      </c>
      <c r="C600" s="23" t="s">
        <v>6640</v>
      </c>
      <c r="D600" s="3" t="s">
        <v>6318</v>
      </c>
      <c r="E600" s="4" t="s">
        <v>2886</v>
      </c>
      <c r="F600" s="4" t="s">
        <v>3781</v>
      </c>
      <c r="G600" s="3" t="s">
        <v>2767</v>
      </c>
      <c r="H600" s="4" t="s">
        <v>3579</v>
      </c>
      <c r="I600" s="4" t="s">
        <v>7473</v>
      </c>
      <c r="J600" s="3" t="s">
        <v>7485</v>
      </c>
      <c r="K600" s="3" t="s">
        <v>29</v>
      </c>
      <c r="L600" s="3" t="s">
        <v>5699</v>
      </c>
      <c r="M600" s="4" t="s">
        <v>34</v>
      </c>
      <c r="N600" s="4" t="s">
        <v>4993</v>
      </c>
    </row>
    <row r="601" spans="1:14" ht="75" customHeight="1" x14ac:dyDescent="0.25">
      <c r="A601" s="7" t="s">
        <v>5916</v>
      </c>
      <c r="B601" s="3" t="s">
        <v>2978</v>
      </c>
      <c r="C601" s="23" t="s">
        <v>6640</v>
      </c>
      <c r="D601" s="3" t="s">
        <v>6318</v>
      </c>
      <c r="E601" s="4" t="s">
        <v>2886</v>
      </c>
      <c r="F601" s="4" t="s">
        <v>3781</v>
      </c>
      <c r="G601" s="3" t="s">
        <v>2767</v>
      </c>
      <c r="H601" s="4" t="s">
        <v>3579</v>
      </c>
      <c r="I601" s="4" t="s">
        <v>7473</v>
      </c>
      <c r="J601" s="3" t="s">
        <v>7485</v>
      </c>
      <c r="K601" s="3" t="s">
        <v>29</v>
      </c>
      <c r="L601" s="3" t="s">
        <v>7536</v>
      </c>
      <c r="M601" s="4" t="s">
        <v>34</v>
      </c>
      <c r="N601" s="4" t="s">
        <v>7431</v>
      </c>
    </row>
    <row r="602" spans="1:14" ht="75" customHeight="1" x14ac:dyDescent="0.25">
      <c r="A602" s="7" t="s">
        <v>5916</v>
      </c>
      <c r="B602" s="3" t="s">
        <v>2978</v>
      </c>
      <c r="C602" s="23" t="s">
        <v>6640</v>
      </c>
      <c r="D602" s="3" t="s">
        <v>6318</v>
      </c>
      <c r="E602" s="4" t="s">
        <v>2886</v>
      </c>
      <c r="F602" s="4" t="s">
        <v>3781</v>
      </c>
      <c r="G602" s="3" t="s">
        <v>2767</v>
      </c>
      <c r="H602" s="4" t="s">
        <v>3579</v>
      </c>
      <c r="I602" s="4" t="s">
        <v>7473</v>
      </c>
      <c r="J602" s="3" t="s">
        <v>7485</v>
      </c>
      <c r="K602" s="3" t="s">
        <v>29</v>
      </c>
      <c r="L602" s="3" t="s">
        <v>7537</v>
      </c>
      <c r="M602" s="4" t="s">
        <v>5561</v>
      </c>
      <c r="N602" s="4" t="s">
        <v>7435</v>
      </c>
    </row>
    <row r="603" spans="1:14" ht="75" customHeight="1" x14ac:dyDescent="0.25">
      <c r="A603" s="7" t="s">
        <v>5916</v>
      </c>
      <c r="B603" s="3" t="s">
        <v>2978</v>
      </c>
      <c r="C603" s="23" t="s">
        <v>6640</v>
      </c>
      <c r="D603" s="3" t="s">
        <v>6318</v>
      </c>
      <c r="E603" s="4" t="s">
        <v>2886</v>
      </c>
      <c r="F603" s="4" t="s">
        <v>3781</v>
      </c>
      <c r="G603" s="3" t="s">
        <v>2767</v>
      </c>
      <c r="H603" s="4" t="s">
        <v>3579</v>
      </c>
      <c r="I603" s="4" t="s">
        <v>7473</v>
      </c>
      <c r="J603" s="3" t="s">
        <v>7485</v>
      </c>
      <c r="K603" s="3" t="s">
        <v>29</v>
      </c>
      <c r="L603" s="3" t="s">
        <v>4181</v>
      </c>
      <c r="M603" s="4" t="s">
        <v>34</v>
      </c>
      <c r="N603" s="4" t="s">
        <v>4049</v>
      </c>
    </row>
    <row r="604" spans="1:14" ht="75" customHeight="1" x14ac:dyDescent="0.25">
      <c r="A604" s="7" t="s">
        <v>5916</v>
      </c>
      <c r="B604" s="3" t="s">
        <v>4388</v>
      </c>
      <c r="C604" s="23" t="s">
        <v>6769</v>
      </c>
      <c r="D604" s="3" t="s">
        <v>6318</v>
      </c>
      <c r="E604" s="4" t="s">
        <v>2886</v>
      </c>
      <c r="F604" s="4" t="s">
        <v>3781</v>
      </c>
      <c r="G604" s="3" t="s">
        <v>2767</v>
      </c>
      <c r="H604" s="4" t="s">
        <v>3579</v>
      </c>
      <c r="I604" s="4" t="s">
        <v>7473</v>
      </c>
      <c r="J604" s="3" t="s">
        <v>7485</v>
      </c>
      <c r="K604" s="3" t="s">
        <v>29</v>
      </c>
      <c r="L604" s="3" t="s">
        <v>4113</v>
      </c>
      <c r="M604" s="4" t="s">
        <v>34</v>
      </c>
      <c r="N604" s="4" t="s">
        <v>3964</v>
      </c>
    </row>
    <row r="605" spans="1:14" ht="75" customHeight="1" x14ac:dyDescent="0.25">
      <c r="A605" s="7" t="s">
        <v>5916</v>
      </c>
      <c r="B605" s="3" t="s">
        <v>4388</v>
      </c>
      <c r="C605" s="23" t="s">
        <v>6769</v>
      </c>
      <c r="D605" s="3" t="s">
        <v>6318</v>
      </c>
      <c r="E605" s="4" t="s">
        <v>2886</v>
      </c>
      <c r="F605" s="4" t="s">
        <v>3474</v>
      </c>
      <c r="G605" s="3" t="s">
        <v>2767</v>
      </c>
      <c r="H605" s="4" t="s">
        <v>3579</v>
      </c>
      <c r="I605" s="4" t="s">
        <v>7473</v>
      </c>
      <c r="J605" s="3" t="s">
        <v>7485</v>
      </c>
      <c r="K605" s="3" t="s">
        <v>29</v>
      </c>
      <c r="L605" s="3" t="s">
        <v>3000</v>
      </c>
      <c r="M605" s="4" t="s">
        <v>34</v>
      </c>
      <c r="N605" s="4" t="s">
        <v>636</v>
      </c>
    </row>
    <row r="606" spans="1:14" ht="75" customHeight="1" x14ac:dyDescent="0.25">
      <c r="A606" s="7" t="s">
        <v>5916</v>
      </c>
      <c r="B606" s="3" t="s">
        <v>3789</v>
      </c>
      <c r="C606" s="23" t="s">
        <v>6839</v>
      </c>
      <c r="D606" s="3" t="s">
        <v>6318</v>
      </c>
      <c r="E606" s="4" t="s">
        <v>2886</v>
      </c>
      <c r="F606" s="4" t="s">
        <v>3781</v>
      </c>
      <c r="G606" s="3" t="s">
        <v>2767</v>
      </c>
      <c r="H606" s="4" t="s">
        <v>3579</v>
      </c>
      <c r="I606" s="4" t="s">
        <v>7473</v>
      </c>
      <c r="J606" s="3" t="s">
        <v>7485</v>
      </c>
      <c r="K606" s="3" t="s">
        <v>29</v>
      </c>
      <c r="L606" s="3" t="s">
        <v>3773</v>
      </c>
      <c r="M606" s="4" t="s">
        <v>34</v>
      </c>
      <c r="N606" s="4" t="s">
        <v>3760</v>
      </c>
    </row>
    <row r="607" spans="1:14" ht="75" customHeight="1" x14ac:dyDescent="0.25">
      <c r="A607" s="7" t="s">
        <v>5916</v>
      </c>
      <c r="B607" s="3" t="s">
        <v>3754</v>
      </c>
      <c r="C607" s="23" t="s">
        <v>6803</v>
      </c>
      <c r="D607" s="3" t="s">
        <v>6318</v>
      </c>
      <c r="E607" s="4" t="s">
        <v>2886</v>
      </c>
      <c r="F607" s="4" t="s">
        <v>3781</v>
      </c>
      <c r="G607" s="3" t="s">
        <v>2767</v>
      </c>
      <c r="H607" s="4" t="s">
        <v>3579</v>
      </c>
      <c r="I607" s="4" t="s">
        <v>7473</v>
      </c>
      <c r="J607" s="3" t="s">
        <v>7485</v>
      </c>
      <c r="K607" s="3" t="s">
        <v>29</v>
      </c>
      <c r="L607" s="3" t="s">
        <v>2988</v>
      </c>
      <c r="M607" s="4" t="s">
        <v>122</v>
      </c>
      <c r="N607" s="4" t="s">
        <v>571</v>
      </c>
    </row>
    <row r="608" spans="1:14" ht="75" customHeight="1" x14ac:dyDescent="0.25">
      <c r="A608" s="7" t="s">
        <v>5916</v>
      </c>
      <c r="B608" s="3" t="s">
        <v>3754</v>
      </c>
      <c r="C608" s="23" t="s">
        <v>6803</v>
      </c>
      <c r="D608" s="3" t="s">
        <v>6318</v>
      </c>
      <c r="E608" s="4" t="s">
        <v>2886</v>
      </c>
      <c r="F608" s="4" t="s">
        <v>3781</v>
      </c>
      <c r="G608" s="3" t="s">
        <v>2767</v>
      </c>
      <c r="H608" s="4" t="s">
        <v>3579</v>
      </c>
      <c r="I608" s="4" t="s">
        <v>7473</v>
      </c>
      <c r="J608" s="3" t="s">
        <v>7485</v>
      </c>
      <c r="K608" s="3" t="s">
        <v>29</v>
      </c>
      <c r="L608" s="3" t="s">
        <v>4643</v>
      </c>
      <c r="M608" s="4" t="s">
        <v>34</v>
      </c>
      <c r="N608" s="4" t="s">
        <v>4564</v>
      </c>
    </row>
    <row r="609" spans="1:14" ht="75" customHeight="1" x14ac:dyDescent="0.25">
      <c r="A609" s="7" t="s">
        <v>5987</v>
      </c>
      <c r="B609" s="3" t="s">
        <v>3284</v>
      </c>
      <c r="C609" s="23" t="s">
        <v>6687</v>
      </c>
      <c r="D609" s="3" t="s">
        <v>6344</v>
      </c>
      <c r="E609" s="4" t="s">
        <v>2886</v>
      </c>
      <c r="F609" s="4" t="s">
        <v>3477</v>
      </c>
      <c r="G609" s="3" t="s">
        <v>2837</v>
      </c>
      <c r="H609" s="4" t="s">
        <v>2906</v>
      </c>
      <c r="I609" s="4" t="s">
        <v>2881</v>
      </c>
      <c r="J609" s="3" t="s">
        <v>3699</v>
      </c>
      <c r="K609" s="3" t="s">
        <v>7353</v>
      </c>
      <c r="L609" s="3" t="s">
        <v>7512</v>
      </c>
      <c r="M609" s="4" t="s">
        <v>5561</v>
      </c>
      <c r="N609" s="4" t="s">
        <v>332</v>
      </c>
    </row>
    <row r="610" spans="1:14" ht="75" customHeight="1" x14ac:dyDescent="0.25">
      <c r="A610" s="7" t="s">
        <v>5987</v>
      </c>
      <c r="B610" s="3" t="s">
        <v>3284</v>
      </c>
      <c r="C610" s="23" t="s">
        <v>6687</v>
      </c>
      <c r="D610" s="3" t="s">
        <v>6344</v>
      </c>
      <c r="E610" s="4" t="s">
        <v>2886</v>
      </c>
      <c r="F610" s="4" t="s">
        <v>3477</v>
      </c>
      <c r="G610" s="3" t="s">
        <v>2837</v>
      </c>
      <c r="H610" s="4" t="s">
        <v>2906</v>
      </c>
      <c r="I610" s="4" t="s">
        <v>2881</v>
      </c>
      <c r="J610" s="3" t="s">
        <v>3699</v>
      </c>
      <c r="K610" s="3" t="s">
        <v>7353</v>
      </c>
      <c r="L610" s="3" t="s">
        <v>3285</v>
      </c>
      <c r="M610" s="4" t="s">
        <v>34</v>
      </c>
      <c r="N610" s="4" t="s">
        <v>1932</v>
      </c>
    </row>
    <row r="611" spans="1:14" ht="75" customHeight="1" x14ac:dyDescent="0.25">
      <c r="A611" s="7" t="s">
        <v>5987</v>
      </c>
      <c r="B611" s="3" t="s">
        <v>3284</v>
      </c>
      <c r="C611" s="23" t="s">
        <v>6687</v>
      </c>
      <c r="D611" s="3" t="s">
        <v>6344</v>
      </c>
      <c r="E611" s="4" t="s">
        <v>2886</v>
      </c>
      <c r="F611" s="4" t="s">
        <v>3477</v>
      </c>
      <c r="G611" s="3" t="s">
        <v>2837</v>
      </c>
      <c r="H611" s="4" t="s">
        <v>2906</v>
      </c>
      <c r="I611" s="4" t="s">
        <v>2881</v>
      </c>
      <c r="J611" s="3" t="s">
        <v>3699</v>
      </c>
      <c r="K611" s="3" t="s">
        <v>7353</v>
      </c>
      <c r="L611" s="3" t="s">
        <v>4258</v>
      </c>
      <c r="M611" s="4" t="s">
        <v>34</v>
      </c>
      <c r="N611" s="4" t="s">
        <v>4164</v>
      </c>
    </row>
    <row r="612" spans="1:14" ht="75" customHeight="1" x14ac:dyDescent="0.25">
      <c r="A612" s="7" t="s">
        <v>6028</v>
      </c>
      <c r="B612" s="3" t="s">
        <v>4389</v>
      </c>
      <c r="C612" s="23" t="s">
        <v>6686</v>
      </c>
      <c r="D612" s="3" t="s">
        <v>7366</v>
      </c>
      <c r="E612" s="4" t="s">
        <v>2886</v>
      </c>
      <c r="F612" s="4" t="s">
        <v>3472</v>
      </c>
      <c r="G612" s="3" t="s">
        <v>3779</v>
      </c>
      <c r="H612" s="4" t="s">
        <v>3283</v>
      </c>
      <c r="I612" s="4" t="s">
        <v>2871</v>
      </c>
      <c r="J612" s="3" t="s">
        <v>7488</v>
      </c>
      <c r="K612" s="3" t="s">
        <v>5605</v>
      </c>
      <c r="L612" s="3" t="s">
        <v>3852</v>
      </c>
      <c r="M612" s="4" t="s">
        <v>34</v>
      </c>
      <c r="N612" s="4" t="s">
        <v>3692</v>
      </c>
    </row>
    <row r="613" spans="1:14" ht="75" customHeight="1" x14ac:dyDescent="0.25">
      <c r="A613" s="7" t="s">
        <v>5986</v>
      </c>
      <c r="B613" s="3" t="s">
        <v>3282</v>
      </c>
      <c r="C613" s="23" t="s">
        <v>6686</v>
      </c>
      <c r="D613" s="3" t="s">
        <v>7351</v>
      </c>
      <c r="E613" s="4" t="s">
        <v>2886</v>
      </c>
      <c r="F613" s="4" t="s">
        <v>3476</v>
      </c>
      <c r="G613" s="3" t="s">
        <v>2836</v>
      </c>
      <c r="H613" s="4" t="s">
        <v>3283</v>
      </c>
      <c r="I613" s="4" t="s">
        <v>2871</v>
      </c>
      <c r="J613" s="3" t="s">
        <v>7488</v>
      </c>
      <c r="K613" s="3" t="s">
        <v>5605</v>
      </c>
      <c r="L613" s="3" t="s">
        <v>7358</v>
      </c>
      <c r="M613" s="4" t="s">
        <v>5561</v>
      </c>
      <c r="N613" s="4" t="s">
        <v>2600</v>
      </c>
    </row>
    <row r="614" spans="1:14" ht="75" customHeight="1" x14ac:dyDescent="0.25">
      <c r="A614" s="7" t="s">
        <v>5986</v>
      </c>
      <c r="B614" s="3" t="s">
        <v>3282</v>
      </c>
      <c r="C614" s="23" t="s">
        <v>6686</v>
      </c>
      <c r="D614" s="3" t="s">
        <v>7351</v>
      </c>
      <c r="E614" s="4" t="s">
        <v>2886</v>
      </c>
      <c r="F614" s="4" t="s">
        <v>3477</v>
      </c>
      <c r="G614" s="3" t="s">
        <v>2836</v>
      </c>
      <c r="H614" s="4" t="s">
        <v>3283</v>
      </c>
      <c r="I614" s="4" t="s">
        <v>2871</v>
      </c>
      <c r="J614" s="3" t="s">
        <v>7488</v>
      </c>
      <c r="K614" s="3" t="s">
        <v>5605</v>
      </c>
      <c r="L614" s="3" t="s">
        <v>7352</v>
      </c>
      <c r="M614" s="4" t="s">
        <v>34</v>
      </c>
      <c r="N614" s="4" t="s">
        <v>1923</v>
      </c>
    </row>
    <row r="615" spans="1:14" ht="75" customHeight="1" x14ac:dyDescent="0.25">
      <c r="A615" s="7" t="s">
        <v>5986</v>
      </c>
      <c r="B615" s="3" t="s">
        <v>3282</v>
      </c>
      <c r="C615" s="23" t="s">
        <v>6686</v>
      </c>
      <c r="D615" s="3" t="s">
        <v>7351</v>
      </c>
      <c r="E615" s="4" t="s">
        <v>2886</v>
      </c>
      <c r="F615" s="4" t="s">
        <v>3476</v>
      </c>
      <c r="G615" s="3" t="s">
        <v>2836</v>
      </c>
      <c r="H615" s="4" t="s">
        <v>3283</v>
      </c>
      <c r="I615" s="4" t="s">
        <v>2871</v>
      </c>
      <c r="J615" s="3" t="s">
        <v>7488</v>
      </c>
      <c r="K615" s="3" t="s">
        <v>5605</v>
      </c>
      <c r="L615" s="3" t="s">
        <v>3444</v>
      </c>
      <c r="M615" s="4" t="s">
        <v>5561</v>
      </c>
      <c r="N615" s="4" t="s">
        <v>2590</v>
      </c>
    </row>
    <row r="616" spans="1:14" ht="75" customHeight="1" x14ac:dyDescent="0.25">
      <c r="A616" s="15" t="s">
        <v>5986</v>
      </c>
      <c r="B616" s="16" t="s">
        <v>3282</v>
      </c>
      <c r="C616" s="25" t="s">
        <v>6686</v>
      </c>
      <c r="D616" s="16" t="s">
        <v>7351</v>
      </c>
      <c r="E616" s="22" t="s">
        <v>2886</v>
      </c>
      <c r="F616" s="22" t="s">
        <v>3476</v>
      </c>
      <c r="G616" s="15" t="s">
        <v>2836</v>
      </c>
      <c r="H616" s="22" t="s">
        <v>3283</v>
      </c>
      <c r="I616" s="22" t="s">
        <v>2871</v>
      </c>
      <c r="J616" s="15" t="s">
        <v>7488</v>
      </c>
      <c r="K616" s="15" t="s">
        <v>5605</v>
      </c>
      <c r="L616" s="15" t="s">
        <v>3445</v>
      </c>
      <c r="M616" s="17" t="s">
        <v>5561</v>
      </c>
      <c r="N616" s="17" t="s">
        <v>2593</v>
      </c>
    </row>
    <row r="617" spans="1:14" ht="75" customHeight="1" x14ac:dyDescent="0.25">
      <c r="A617" s="7" t="s">
        <v>5986</v>
      </c>
      <c r="B617" s="3" t="s">
        <v>3282</v>
      </c>
      <c r="C617" s="23" t="s">
        <v>6686</v>
      </c>
      <c r="D617" s="3" t="s">
        <v>7351</v>
      </c>
      <c r="E617" s="4" t="s">
        <v>2886</v>
      </c>
      <c r="F617" s="4" t="s">
        <v>3476</v>
      </c>
      <c r="G617" s="3" t="s">
        <v>2836</v>
      </c>
      <c r="H617" s="4" t="s">
        <v>3283</v>
      </c>
      <c r="I617" s="4" t="s">
        <v>2871</v>
      </c>
      <c r="J617" s="3" t="s">
        <v>7488</v>
      </c>
      <c r="K617" s="3" t="s">
        <v>5605</v>
      </c>
      <c r="L617" s="3" t="s">
        <v>7357</v>
      </c>
      <c r="M617" s="4" t="s">
        <v>34</v>
      </c>
      <c r="N617" s="4" t="s">
        <v>2596</v>
      </c>
    </row>
    <row r="618" spans="1:14" ht="75" customHeight="1" x14ac:dyDescent="0.25">
      <c r="A618" s="7" t="s">
        <v>5986</v>
      </c>
      <c r="B618" s="3" t="s">
        <v>3282</v>
      </c>
      <c r="C618" s="23" t="s">
        <v>6686</v>
      </c>
      <c r="D618" s="3" t="s">
        <v>7351</v>
      </c>
      <c r="E618" s="4" t="s">
        <v>2886</v>
      </c>
      <c r="F618" s="4" t="s">
        <v>3472</v>
      </c>
      <c r="G618" s="3" t="s">
        <v>2836</v>
      </c>
      <c r="H618" s="4" t="s">
        <v>3283</v>
      </c>
      <c r="I618" s="4" t="s">
        <v>2871</v>
      </c>
      <c r="J618" s="3" t="s">
        <v>7488</v>
      </c>
      <c r="K618" s="3" t="s">
        <v>5605</v>
      </c>
      <c r="L618" s="3" t="s">
        <v>3852</v>
      </c>
      <c r="M618" s="4" t="s">
        <v>34</v>
      </c>
      <c r="N618" s="4" t="s">
        <v>3692</v>
      </c>
    </row>
    <row r="619" spans="1:14" ht="75" customHeight="1" x14ac:dyDescent="0.25">
      <c r="A619" s="7" t="s">
        <v>6557</v>
      </c>
      <c r="B619" s="3" t="s">
        <v>3089</v>
      </c>
      <c r="C619" s="23" t="s">
        <v>6642</v>
      </c>
      <c r="D619" s="3" t="s">
        <v>6319</v>
      </c>
      <c r="E619" s="4" t="s">
        <v>2886</v>
      </c>
      <c r="F619" s="4" t="s">
        <v>3474</v>
      </c>
      <c r="G619" s="3" t="s">
        <v>2787</v>
      </c>
      <c r="H619" s="4" t="s">
        <v>2951</v>
      </c>
      <c r="I619" s="4" t="s">
        <v>2871</v>
      </c>
      <c r="J619" s="3" t="s">
        <v>2866</v>
      </c>
      <c r="K619" s="3" t="s">
        <v>3709</v>
      </c>
      <c r="L619" s="3" t="s">
        <v>3090</v>
      </c>
      <c r="M619" s="4" t="s">
        <v>1096</v>
      </c>
      <c r="N619" s="4" t="s">
        <v>1101</v>
      </c>
    </row>
    <row r="620" spans="1:14" ht="75" customHeight="1" x14ac:dyDescent="0.25">
      <c r="A620" s="7" t="s">
        <v>6557</v>
      </c>
      <c r="B620" s="3" t="s">
        <v>3089</v>
      </c>
      <c r="C620" s="23" t="s">
        <v>6642</v>
      </c>
      <c r="D620" s="3" t="s">
        <v>6319</v>
      </c>
      <c r="E620" s="4" t="s">
        <v>2886</v>
      </c>
      <c r="F620" s="4" t="s">
        <v>3474</v>
      </c>
      <c r="G620" s="3" t="s">
        <v>2787</v>
      </c>
      <c r="H620" s="4" t="s">
        <v>2951</v>
      </c>
      <c r="I620" s="4" t="s">
        <v>2871</v>
      </c>
      <c r="J620" s="3" t="s">
        <v>2866</v>
      </c>
      <c r="K620" s="3" t="s">
        <v>3709</v>
      </c>
      <c r="L620" s="3" t="s">
        <v>3091</v>
      </c>
      <c r="M620" s="4" t="s">
        <v>1096</v>
      </c>
      <c r="N620" s="4" t="s">
        <v>1098</v>
      </c>
    </row>
    <row r="621" spans="1:14" ht="75" customHeight="1" x14ac:dyDescent="0.25">
      <c r="A621" s="7" t="s">
        <v>6557</v>
      </c>
      <c r="B621" s="3" t="s">
        <v>3089</v>
      </c>
      <c r="C621" s="23" t="s">
        <v>6642</v>
      </c>
      <c r="D621" s="3" t="s">
        <v>6319</v>
      </c>
      <c r="E621" s="4" t="s">
        <v>2886</v>
      </c>
      <c r="F621" s="4" t="s">
        <v>3474</v>
      </c>
      <c r="G621" s="3" t="s">
        <v>2787</v>
      </c>
      <c r="H621" s="4" t="s">
        <v>2951</v>
      </c>
      <c r="I621" s="4" t="s">
        <v>2871</v>
      </c>
      <c r="J621" s="3" t="s">
        <v>2866</v>
      </c>
      <c r="K621" s="3" t="s">
        <v>3709</v>
      </c>
      <c r="L621" s="3" t="s">
        <v>6921</v>
      </c>
      <c r="M621" s="4" t="s">
        <v>4956</v>
      </c>
      <c r="N621" s="4" t="s">
        <v>4958</v>
      </c>
    </row>
    <row r="622" spans="1:14" ht="75" customHeight="1" x14ac:dyDescent="0.25">
      <c r="A622" s="7" t="s">
        <v>5983</v>
      </c>
      <c r="B622" s="3" t="s">
        <v>3274</v>
      </c>
      <c r="C622" s="23" t="s">
        <v>6677</v>
      </c>
      <c r="D622" s="3" t="s">
        <v>7350</v>
      </c>
      <c r="E622" s="4" t="s">
        <v>2886</v>
      </c>
      <c r="F622" s="4" t="s">
        <v>3476</v>
      </c>
      <c r="G622" s="3" t="s">
        <v>2833</v>
      </c>
      <c r="H622" s="4" t="s">
        <v>2951</v>
      </c>
      <c r="I622" s="4" t="s">
        <v>2871</v>
      </c>
      <c r="J622" s="3" t="s">
        <v>7488</v>
      </c>
      <c r="K622" s="3" t="s">
        <v>3719</v>
      </c>
      <c r="L622" s="3" t="s">
        <v>7493</v>
      </c>
      <c r="M622" s="4" t="s">
        <v>4956</v>
      </c>
      <c r="N622" s="4" t="s">
        <v>7395</v>
      </c>
    </row>
    <row r="623" spans="1:14" ht="75" customHeight="1" x14ac:dyDescent="0.25">
      <c r="A623" s="7" t="s">
        <v>5983</v>
      </c>
      <c r="B623" s="3" t="s">
        <v>3274</v>
      </c>
      <c r="C623" s="23" t="s">
        <v>6677</v>
      </c>
      <c r="D623" s="3" t="s">
        <v>7350</v>
      </c>
      <c r="E623" s="4" t="s">
        <v>2886</v>
      </c>
      <c r="F623" s="4" t="s">
        <v>3476</v>
      </c>
      <c r="G623" s="3" t="s">
        <v>2833</v>
      </c>
      <c r="H623" s="4" t="s">
        <v>2951</v>
      </c>
      <c r="I623" s="4" t="s">
        <v>2871</v>
      </c>
      <c r="J623" s="3" t="s">
        <v>7488</v>
      </c>
      <c r="K623" s="3" t="s">
        <v>3719</v>
      </c>
      <c r="L623" s="3" t="s">
        <v>1869</v>
      </c>
      <c r="M623" s="4" t="s">
        <v>1096</v>
      </c>
      <c r="N623" s="4" t="s">
        <v>1871</v>
      </c>
    </row>
    <row r="624" spans="1:14" ht="75" customHeight="1" x14ac:dyDescent="0.25">
      <c r="A624" s="7" t="s">
        <v>5983</v>
      </c>
      <c r="B624" s="3" t="s">
        <v>3274</v>
      </c>
      <c r="C624" s="23" t="s">
        <v>6677</v>
      </c>
      <c r="D624" s="3" t="s">
        <v>7350</v>
      </c>
      <c r="E624" s="4" t="s">
        <v>2886</v>
      </c>
      <c r="F624" s="4" t="s">
        <v>3476</v>
      </c>
      <c r="G624" s="3" t="s">
        <v>2833</v>
      </c>
      <c r="H624" s="4" t="s">
        <v>2951</v>
      </c>
      <c r="I624" s="4" t="s">
        <v>2871</v>
      </c>
      <c r="J624" s="3" t="s">
        <v>7488</v>
      </c>
      <c r="K624" s="3" t="s">
        <v>3719</v>
      </c>
      <c r="L624" s="3" t="s">
        <v>5687</v>
      </c>
      <c r="M624" s="4" t="s">
        <v>4956</v>
      </c>
      <c r="N624" s="4" t="s">
        <v>5640</v>
      </c>
    </row>
    <row r="625" spans="1:14" ht="75" customHeight="1" x14ac:dyDescent="0.25">
      <c r="A625" s="7" t="s">
        <v>5983</v>
      </c>
      <c r="B625" s="3" t="s">
        <v>3274</v>
      </c>
      <c r="C625" s="23" t="s">
        <v>6677</v>
      </c>
      <c r="D625" s="3" t="s">
        <v>7350</v>
      </c>
      <c r="E625" s="4" t="s">
        <v>2886</v>
      </c>
      <c r="F625" s="4" t="s">
        <v>3476</v>
      </c>
      <c r="G625" s="3" t="s">
        <v>2833</v>
      </c>
      <c r="H625" s="4" t="s">
        <v>2951</v>
      </c>
      <c r="I625" s="4" t="s">
        <v>2871</v>
      </c>
      <c r="J625" s="3" t="s">
        <v>7488</v>
      </c>
      <c r="K625" s="3" t="s">
        <v>3719</v>
      </c>
      <c r="L625" s="3" t="s">
        <v>3275</v>
      </c>
      <c r="M625" s="4" t="s">
        <v>1868</v>
      </c>
      <c r="N625" s="4" t="s">
        <v>1878</v>
      </c>
    </row>
    <row r="626" spans="1:14" ht="75" customHeight="1" x14ac:dyDescent="0.25">
      <c r="A626" s="7" t="s">
        <v>5983</v>
      </c>
      <c r="B626" s="3" t="s">
        <v>3274</v>
      </c>
      <c r="C626" s="23" t="s">
        <v>6677</v>
      </c>
      <c r="D626" s="3" t="s">
        <v>7350</v>
      </c>
      <c r="E626" s="4" t="s">
        <v>2886</v>
      </c>
      <c r="F626" s="4" t="s">
        <v>3476</v>
      </c>
      <c r="G626" s="3" t="s">
        <v>2833</v>
      </c>
      <c r="H626" s="4" t="s">
        <v>2951</v>
      </c>
      <c r="I626" s="4" t="s">
        <v>2871</v>
      </c>
      <c r="J626" s="3" t="s">
        <v>7488</v>
      </c>
      <c r="K626" s="3" t="s">
        <v>3719</v>
      </c>
      <c r="L626" s="3" t="s">
        <v>6963</v>
      </c>
      <c r="M626" s="4" t="s">
        <v>1096</v>
      </c>
      <c r="N626" s="4" t="s">
        <v>1874</v>
      </c>
    </row>
    <row r="627" spans="1:14" ht="75" customHeight="1" x14ac:dyDescent="0.25">
      <c r="A627" s="7" t="s">
        <v>5983</v>
      </c>
      <c r="B627" s="3" t="s">
        <v>3274</v>
      </c>
      <c r="C627" s="23" t="s">
        <v>6677</v>
      </c>
      <c r="D627" s="3" t="s">
        <v>7350</v>
      </c>
      <c r="E627" s="4" t="s">
        <v>2886</v>
      </c>
      <c r="F627" s="4" t="s">
        <v>3476</v>
      </c>
      <c r="G627" s="3" t="s">
        <v>2833</v>
      </c>
      <c r="H627" s="4" t="s">
        <v>2951</v>
      </c>
      <c r="I627" s="4" t="s">
        <v>2871</v>
      </c>
      <c r="J627" s="3" t="s">
        <v>7488</v>
      </c>
      <c r="K627" s="3" t="s">
        <v>3719</v>
      </c>
      <c r="L627" s="3" t="s">
        <v>3276</v>
      </c>
      <c r="M627" s="4" t="s">
        <v>1096</v>
      </c>
      <c r="N627" s="4" t="s">
        <v>1883</v>
      </c>
    </row>
    <row r="628" spans="1:14" ht="75" customHeight="1" x14ac:dyDescent="0.25">
      <c r="A628" s="7" t="s">
        <v>5983</v>
      </c>
      <c r="B628" s="3" t="s">
        <v>3274</v>
      </c>
      <c r="C628" s="23" t="s">
        <v>6677</v>
      </c>
      <c r="D628" s="3" t="s">
        <v>7350</v>
      </c>
      <c r="E628" s="4" t="s">
        <v>2886</v>
      </c>
      <c r="F628" s="4" t="s">
        <v>3476</v>
      </c>
      <c r="G628" s="3" t="s">
        <v>2833</v>
      </c>
      <c r="H628" s="4" t="s">
        <v>2951</v>
      </c>
      <c r="I628" s="4" t="s">
        <v>2871</v>
      </c>
      <c r="J628" s="3" t="s">
        <v>7488</v>
      </c>
      <c r="K628" s="3" t="s">
        <v>3719</v>
      </c>
      <c r="L628" s="3" t="s">
        <v>7720</v>
      </c>
      <c r="M628" s="4" t="s">
        <v>1096</v>
      </c>
      <c r="N628" s="4" t="s">
        <v>29</v>
      </c>
    </row>
    <row r="629" spans="1:14" ht="75" customHeight="1" x14ac:dyDescent="0.25">
      <c r="A629" s="7" t="s">
        <v>5957</v>
      </c>
      <c r="B629" s="3" t="s">
        <v>3215</v>
      </c>
      <c r="C629" s="23" t="s">
        <v>6631</v>
      </c>
      <c r="D629" s="3" t="s">
        <v>6309</v>
      </c>
      <c r="E629" s="4" t="s">
        <v>2891</v>
      </c>
      <c r="F629" s="4" t="s">
        <v>3476</v>
      </c>
      <c r="G629" s="3" t="s">
        <v>2809</v>
      </c>
      <c r="H629" s="4" t="s">
        <v>2870</v>
      </c>
      <c r="I629" s="4" t="s">
        <v>2871</v>
      </c>
      <c r="J629" s="3" t="s">
        <v>7478</v>
      </c>
      <c r="K629" s="3" t="s">
        <v>7479</v>
      </c>
      <c r="L629" s="3" t="s">
        <v>7747</v>
      </c>
      <c r="M629" s="4" t="s">
        <v>6472</v>
      </c>
      <c r="N629" s="4" t="s">
        <v>1522</v>
      </c>
    </row>
    <row r="630" spans="1:14" ht="75" customHeight="1" x14ac:dyDescent="0.25">
      <c r="A630" s="7" t="s">
        <v>5957</v>
      </c>
      <c r="B630" s="3" t="s">
        <v>3215</v>
      </c>
      <c r="C630" s="23" t="s">
        <v>6631</v>
      </c>
      <c r="D630" s="3" t="s">
        <v>6309</v>
      </c>
      <c r="E630" s="4" t="s">
        <v>2891</v>
      </c>
      <c r="F630" s="4" t="s">
        <v>3476</v>
      </c>
      <c r="G630" s="3" t="s">
        <v>2809</v>
      </c>
      <c r="H630" s="4" t="s">
        <v>2870</v>
      </c>
      <c r="I630" s="4" t="s">
        <v>2871</v>
      </c>
      <c r="J630" s="3" t="s">
        <v>7478</v>
      </c>
      <c r="K630" s="3" t="s">
        <v>7479</v>
      </c>
      <c r="L630" s="3" t="s">
        <v>3219</v>
      </c>
      <c r="M630" s="4" t="s">
        <v>6472</v>
      </c>
      <c r="N630" s="4" t="s">
        <v>1527</v>
      </c>
    </row>
    <row r="631" spans="1:14" ht="75" customHeight="1" x14ac:dyDescent="0.25">
      <c r="A631" s="7" t="s">
        <v>5957</v>
      </c>
      <c r="B631" s="3" t="s">
        <v>3215</v>
      </c>
      <c r="C631" s="23" t="s">
        <v>6631</v>
      </c>
      <c r="D631" s="3" t="s">
        <v>6309</v>
      </c>
      <c r="E631" s="4" t="s">
        <v>2891</v>
      </c>
      <c r="F631" s="4" t="s">
        <v>3476</v>
      </c>
      <c r="G631" s="3" t="s">
        <v>2809</v>
      </c>
      <c r="H631" s="4" t="s">
        <v>2870</v>
      </c>
      <c r="I631" s="4" t="s">
        <v>2871</v>
      </c>
      <c r="J631" s="3" t="s">
        <v>7478</v>
      </c>
      <c r="K631" s="3" t="s">
        <v>7479</v>
      </c>
      <c r="L631" s="3" t="s">
        <v>4937</v>
      </c>
      <c r="M631" s="4" t="s">
        <v>4219</v>
      </c>
      <c r="N631" s="4" t="s">
        <v>4728</v>
      </c>
    </row>
    <row r="632" spans="1:14" ht="75" customHeight="1" x14ac:dyDescent="0.25">
      <c r="A632" s="15" t="s">
        <v>5957</v>
      </c>
      <c r="B632" s="16" t="s">
        <v>3215</v>
      </c>
      <c r="C632" s="25" t="s">
        <v>6631</v>
      </c>
      <c r="D632" s="16" t="s">
        <v>6309</v>
      </c>
      <c r="E632" s="22" t="s">
        <v>2891</v>
      </c>
      <c r="F632" s="22" t="s">
        <v>3476</v>
      </c>
      <c r="G632" s="15" t="s">
        <v>2809</v>
      </c>
      <c r="H632" s="22" t="s">
        <v>2870</v>
      </c>
      <c r="I632" s="22" t="s">
        <v>2871</v>
      </c>
      <c r="J632" s="15" t="s">
        <v>7478</v>
      </c>
      <c r="K632" s="15" t="s">
        <v>7479</v>
      </c>
      <c r="L632" s="15" t="s">
        <v>3220</v>
      </c>
      <c r="M632" s="17" t="s">
        <v>6472</v>
      </c>
      <c r="N632" s="17" t="s">
        <v>1531</v>
      </c>
    </row>
    <row r="633" spans="1:14" ht="75" customHeight="1" x14ac:dyDescent="0.25">
      <c r="A633" s="7" t="s">
        <v>5957</v>
      </c>
      <c r="B633" s="3" t="s">
        <v>3215</v>
      </c>
      <c r="C633" s="23" t="s">
        <v>6631</v>
      </c>
      <c r="D633" s="3" t="s">
        <v>6309</v>
      </c>
      <c r="E633" s="4" t="s">
        <v>2891</v>
      </c>
      <c r="F633" s="4" t="s">
        <v>3476</v>
      </c>
      <c r="G633" s="3" t="s">
        <v>2809</v>
      </c>
      <c r="H633" s="4" t="s">
        <v>2870</v>
      </c>
      <c r="I633" s="4" t="s">
        <v>2871</v>
      </c>
      <c r="J633" s="3" t="s">
        <v>7478</v>
      </c>
      <c r="K633" s="3" t="s">
        <v>7479</v>
      </c>
      <c r="L633" s="3" t="s">
        <v>3216</v>
      </c>
      <c r="M633" s="4" t="s">
        <v>6472</v>
      </c>
      <c r="N633" s="4" t="s">
        <v>1545</v>
      </c>
    </row>
    <row r="634" spans="1:14" ht="75" customHeight="1" x14ac:dyDescent="0.25">
      <c r="A634" s="7" t="s">
        <v>5957</v>
      </c>
      <c r="B634" s="3" t="s">
        <v>3215</v>
      </c>
      <c r="C634" s="23" t="s">
        <v>6631</v>
      </c>
      <c r="D634" s="3" t="s">
        <v>6309</v>
      </c>
      <c r="E634" s="4" t="s">
        <v>2891</v>
      </c>
      <c r="F634" s="4" t="s">
        <v>3476</v>
      </c>
      <c r="G634" s="3" t="s">
        <v>2809</v>
      </c>
      <c r="H634" s="4" t="s">
        <v>2870</v>
      </c>
      <c r="I634" s="4" t="s">
        <v>2871</v>
      </c>
      <c r="J634" s="3" t="s">
        <v>7478</v>
      </c>
      <c r="K634" s="3" t="s">
        <v>7479</v>
      </c>
      <c r="L634" s="3" t="s">
        <v>3221</v>
      </c>
      <c r="M634" s="4" t="s">
        <v>34</v>
      </c>
      <c r="N634" s="4" t="s">
        <v>1549</v>
      </c>
    </row>
    <row r="635" spans="1:14" ht="75" customHeight="1" x14ac:dyDescent="0.25">
      <c r="A635" s="7" t="s">
        <v>5957</v>
      </c>
      <c r="B635" s="3" t="s">
        <v>3215</v>
      </c>
      <c r="C635" s="23" t="s">
        <v>6631</v>
      </c>
      <c r="D635" s="3" t="s">
        <v>6309</v>
      </c>
      <c r="E635" s="4" t="s">
        <v>2891</v>
      </c>
      <c r="F635" s="4" t="s">
        <v>3476</v>
      </c>
      <c r="G635" s="3" t="s">
        <v>2809</v>
      </c>
      <c r="H635" s="4" t="s">
        <v>2870</v>
      </c>
      <c r="I635" s="4" t="s">
        <v>2871</v>
      </c>
      <c r="J635" s="3" t="s">
        <v>7478</v>
      </c>
      <c r="K635" s="3" t="s">
        <v>7479</v>
      </c>
      <c r="L635" s="3" t="s">
        <v>3217</v>
      </c>
      <c r="M635" s="4" t="s">
        <v>34</v>
      </c>
      <c r="N635" s="4" t="s">
        <v>1542</v>
      </c>
    </row>
    <row r="636" spans="1:14" ht="75" customHeight="1" x14ac:dyDescent="0.25">
      <c r="A636" s="7" t="s">
        <v>5957</v>
      </c>
      <c r="B636" s="3" t="s">
        <v>3215</v>
      </c>
      <c r="C636" s="23" t="s">
        <v>6631</v>
      </c>
      <c r="D636" s="3" t="s">
        <v>6309</v>
      </c>
      <c r="E636" s="4" t="s">
        <v>2891</v>
      </c>
      <c r="F636" s="4" t="s">
        <v>3476</v>
      </c>
      <c r="G636" s="3" t="s">
        <v>2809</v>
      </c>
      <c r="H636" s="4" t="s">
        <v>2870</v>
      </c>
      <c r="I636" s="4" t="s">
        <v>2871</v>
      </c>
      <c r="J636" s="3" t="s">
        <v>7478</v>
      </c>
      <c r="K636" s="3" t="s">
        <v>7479</v>
      </c>
      <c r="L636" s="3" t="s">
        <v>3218</v>
      </c>
      <c r="M636" s="4" t="s">
        <v>122</v>
      </c>
      <c r="N636" s="4" t="s">
        <v>1538</v>
      </c>
    </row>
    <row r="637" spans="1:14" ht="75" customHeight="1" x14ac:dyDescent="0.25">
      <c r="A637" s="7" t="s">
        <v>5957</v>
      </c>
      <c r="B637" s="3" t="s">
        <v>3215</v>
      </c>
      <c r="C637" s="23" t="s">
        <v>6631</v>
      </c>
      <c r="D637" s="3" t="s">
        <v>6309</v>
      </c>
      <c r="E637" s="4" t="s">
        <v>2891</v>
      </c>
      <c r="F637" s="4" t="s">
        <v>3476</v>
      </c>
      <c r="G637" s="3" t="s">
        <v>2809</v>
      </c>
      <c r="H637" s="4" t="s">
        <v>2870</v>
      </c>
      <c r="I637" s="4" t="s">
        <v>2871</v>
      </c>
      <c r="J637" s="3" t="s">
        <v>7478</v>
      </c>
      <c r="K637" s="3" t="s">
        <v>7479</v>
      </c>
      <c r="L637" s="3" t="s">
        <v>5958</v>
      </c>
      <c r="M637" s="4" t="s">
        <v>34</v>
      </c>
      <c r="N637" s="4" t="s">
        <v>5559</v>
      </c>
    </row>
    <row r="638" spans="1:14" ht="75" customHeight="1" x14ac:dyDescent="0.25">
      <c r="A638" s="7" t="s">
        <v>5957</v>
      </c>
      <c r="B638" s="3" t="s">
        <v>3215</v>
      </c>
      <c r="C638" s="23" t="s">
        <v>6631</v>
      </c>
      <c r="D638" s="3" t="s">
        <v>6309</v>
      </c>
      <c r="E638" s="4" t="s">
        <v>2891</v>
      </c>
      <c r="F638" s="4" t="s">
        <v>3476</v>
      </c>
      <c r="G638" s="3" t="s">
        <v>2809</v>
      </c>
      <c r="H638" s="4" t="s">
        <v>2870</v>
      </c>
      <c r="I638" s="4" t="s">
        <v>2871</v>
      </c>
      <c r="J638" s="3" t="s">
        <v>7478</v>
      </c>
      <c r="K638" s="3" t="s">
        <v>7479</v>
      </c>
      <c r="L638" s="3" t="s">
        <v>7748</v>
      </c>
      <c r="M638" s="4" t="s">
        <v>6472</v>
      </c>
      <c r="N638" s="4" t="s">
        <v>1535</v>
      </c>
    </row>
    <row r="639" spans="1:14" ht="75" customHeight="1" x14ac:dyDescent="0.25">
      <c r="A639" s="7" t="s">
        <v>5957</v>
      </c>
      <c r="B639" s="3" t="s">
        <v>3215</v>
      </c>
      <c r="C639" s="23" t="s">
        <v>6631</v>
      </c>
      <c r="D639" s="3" t="s">
        <v>6309</v>
      </c>
      <c r="E639" s="4" t="s">
        <v>2891</v>
      </c>
      <c r="F639" s="4" t="s">
        <v>3476</v>
      </c>
      <c r="G639" s="3" t="s">
        <v>2809</v>
      </c>
      <c r="H639" s="4" t="s">
        <v>2870</v>
      </c>
      <c r="I639" s="4" t="s">
        <v>2871</v>
      </c>
      <c r="J639" s="3" t="s">
        <v>7478</v>
      </c>
      <c r="K639" s="3" t="s">
        <v>7479</v>
      </c>
      <c r="L639" s="3" t="s">
        <v>5622</v>
      </c>
      <c r="M639" s="4" t="s">
        <v>4219</v>
      </c>
      <c r="N639" s="4" t="s">
        <v>5017</v>
      </c>
    </row>
    <row r="640" spans="1:14" ht="75" customHeight="1" x14ac:dyDescent="0.25">
      <c r="A640" s="7" t="s">
        <v>5959</v>
      </c>
      <c r="B640" s="3" t="s">
        <v>3588</v>
      </c>
      <c r="C640" s="23" t="s">
        <v>6631</v>
      </c>
      <c r="D640" s="3" t="s">
        <v>6313</v>
      </c>
      <c r="E640" s="4" t="s">
        <v>2886</v>
      </c>
      <c r="F640" s="4" t="s">
        <v>3476</v>
      </c>
      <c r="G640" s="3" t="s">
        <v>2809</v>
      </c>
      <c r="H640" s="4" t="s">
        <v>2870</v>
      </c>
      <c r="I640" s="4" t="s">
        <v>2871</v>
      </c>
      <c r="J640" s="3" t="s">
        <v>7478</v>
      </c>
      <c r="K640" s="3" t="s">
        <v>7479</v>
      </c>
      <c r="L640" s="3" t="s">
        <v>3221</v>
      </c>
      <c r="M640" s="4" t="s">
        <v>34</v>
      </c>
      <c r="N640" s="4" t="s">
        <v>1549</v>
      </c>
    </row>
    <row r="641" spans="1:14" ht="75" customHeight="1" x14ac:dyDescent="0.25">
      <c r="A641" s="7" t="s">
        <v>5959</v>
      </c>
      <c r="B641" s="3" t="s">
        <v>3589</v>
      </c>
      <c r="C641" s="23" t="s">
        <v>6631</v>
      </c>
      <c r="D641" s="3" t="s">
        <v>6312</v>
      </c>
      <c r="E641" s="4" t="s">
        <v>2886</v>
      </c>
      <c r="F641" s="4" t="s">
        <v>3476</v>
      </c>
      <c r="G641" s="3" t="s">
        <v>2809</v>
      </c>
      <c r="H641" s="4" t="s">
        <v>2870</v>
      </c>
      <c r="I641" s="4" t="s">
        <v>2871</v>
      </c>
      <c r="J641" s="3" t="s">
        <v>7478</v>
      </c>
      <c r="K641" s="3" t="s">
        <v>7479</v>
      </c>
      <c r="L641" s="3" t="s">
        <v>3218</v>
      </c>
      <c r="M641" s="4" t="s">
        <v>122</v>
      </c>
      <c r="N641" s="4" t="s">
        <v>1538</v>
      </c>
    </row>
    <row r="642" spans="1:14" ht="75" customHeight="1" x14ac:dyDescent="0.25">
      <c r="A642" s="7" t="s">
        <v>5888</v>
      </c>
      <c r="B642" s="3" t="s">
        <v>2868</v>
      </c>
      <c r="C642" s="23" t="s">
        <v>6749</v>
      </c>
      <c r="D642" s="3" t="s">
        <v>6335</v>
      </c>
      <c r="E642" s="4" t="s">
        <v>2869</v>
      </c>
      <c r="F642" s="4" t="s">
        <v>3472</v>
      </c>
      <c r="G642" s="3" t="s">
        <v>7744</v>
      </c>
      <c r="H642" s="4" t="s">
        <v>2870</v>
      </c>
      <c r="I642" s="4" t="s">
        <v>2871</v>
      </c>
      <c r="J642" s="3" t="s">
        <v>7490</v>
      </c>
      <c r="K642" s="3" t="s">
        <v>7745</v>
      </c>
      <c r="L642" s="3" t="s">
        <v>2873</v>
      </c>
      <c r="M642" s="4" t="s">
        <v>34</v>
      </c>
      <c r="N642" s="4" t="s">
        <v>42</v>
      </c>
    </row>
    <row r="643" spans="1:14" ht="75" customHeight="1" x14ac:dyDescent="0.25">
      <c r="A643" s="7" t="s">
        <v>5888</v>
      </c>
      <c r="B643" s="3" t="s">
        <v>2868</v>
      </c>
      <c r="C643" s="23" t="s">
        <v>6749</v>
      </c>
      <c r="D643" s="3" t="s">
        <v>6335</v>
      </c>
      <c r="E643" s="4" t="s">
        <v>2869</v>
      </c>
      <c r="F643" s="4" t="s">
        <v>3472</v>
      </c>
      <c r="G643" s="3" t="s">
        <v>7744</v>
      </c>
      <c r="H643" s="4" t="s">
        <v>2870</v>
      </c>
      <c r="I643" s="4" t="s">
        <v>2871</v>
      </c>
      <c r="J643" s="3" t="s">
        <v>7490</v>
      </c>
      <c r="K643" s="3" t="s">
        <v>7745</v>
      </c>
      <c r="L643" s="3" t="s">
        <v>2874</v>
      </c>
      <c r="M643" s="4" t="s">
        <v>34</v>
      </c>
      <c r="N643" s="4" t="s">
        <v>46</v>
      </c>
    </row>
    <row r="644" spans="1:14" ht="75" customHeight="1" x14ac:dyDescent="0.25">
      <c r="A644" s="7" t="s">
        <v>5888</v>
      </c>
      <c r="B644" s="3" t="s">
        <v>2868</v>
      </c>
      <c r="C644" s="23" t="s">
        <v>6749</v>
      </c>
      <c r="D644" s="3" t="s">
        <v>6335</v>
      </c>
      <c r="E644" s="4" t="s">
        <v>2869</v>
      </c>
      <c r="F644" s="4" t="s">
        <v>3781</v>
      </c>
      <c r="G644" s="3" t="s">
        <v>7744</v>
      </c>
      <c r="H644" s="4" t="s">
        <v>2870</v>
      </c>
      <c r="I644" s="4" t="s">
        <v>2871</v>
      </c>
      <c r="J644" s="3" t="s">
        <v>7490</v>
      </c>
      <c r="K644" s="3" t="s">
        <v>7745</v>
      </c>
      <c r="L644" s="3" t="s">
        <v>7746</v>
      </c>
      <c r="M644" s="4" t="s">
        <v>34</v>
      </c>
      <c r="N644" s="4" t="s">
        <v>7668</v>
      </c>
    </row>
    <row r="645" spans="1:14" ht="75" customHeight="1" x14ac:dyDescent="0.25">
      <c r="A645" s="7" t="s">
        <v>6040</v>
      </c>
      <c r="B645" s="3" t="s">
        <v>4540</v>
      </c>
      <c r="C645" s="23" t="s">
        <v>6631</v>
      </c>
      <c r="D645" s="3" t="s">
        <v>6311</v>
      </c>
      <c r="E645" s="4" t="s">
        <v>3105</v>
      </c>
      <c r="F645" s="4" t="s">
        <v>3476</v>
      </c>
      <c r="G645" s="3" t="s">
        <v>2809</v>
      </c>
      <c r="H645" s="4" t="s">
        <v>2870</v>
      </c>
      <c r="I645" s="4" t="s">
        <v>2871</v>
      </c>
      <c r="J645" s="3" t="s">
        <v>7478</v>
      </c>
      <c r="K645" s="3" t="s">
        <v>7479</v>
      </c>
      <c r="L645" s="3" t="s">
        <v>7747</v>
      </c>
      <c r="M645" s="4" t="s">
        <v>6472</v>
      </c>
      <c r="N645" s="4" t="s">
        <v>1522</v>
      </c>
    </row>
    <row r="646" spans="1:14" ht="75" customHeight="1" x14ac:dyDescent="0.25">
      <c r="A646" s="7" t="s">
        <v>6040</v>
      </c>
      <c r="B646" s="3" t="s">
        <v>4540</v>
      </c>
      <c r="C646" s="23" t="s">
        <v>6631</v>
      </c>
      <c r="D646" s="3" t="s">
        <v>6311</v>
      </c>
      <c r="E646" s="4" t="s">
        <v>3105</v>
      </c>
      <c r="F646" s="4" t="s">
        <v>3476</v>
      </c>
      <c r="G646" s="3" t="s">
        <v>2809</v>
      </c>
      <c r="H646" s="4" t="s">
        <v>2870</v>
      </c>
      <c r="I646" s="4" t="s">
        <v>2871</v>
      </c>
      <c r="J646" s="3" t="s">
        <v>7478</v>
      </c>
      <c r="K646" s="3" t="s">
        <v>7479</v>
      </c>
      <c r="L646" s="3" t="s">
        <v>3219</v>
      </c>
      <c r="M646" s="4" t="s">
        <v>6472</v>
      </c>
      <c r="N646" s="4" t="s">
        <v>1527</v>
      </c>
    </row>
    <row r="647" spans="1:14" ht="75" customHeight="1" x14ac:dyDescent="0.25">
      <c r="A647" s="7" t="s">
        <v>6040</v>
      </c>
      <c r="B647" s="3" t="s">
        <v>4540</v>
      </c>
      <c r="C647" s="23" t="s">
        <v>6631</v>
      </c>
      <c r="D647" s="3" t="s">
        <v>6311</v>
      </c>
      <c r="E647" s="4" t="s">
        <v>3105</v>
      </c>
      <c r="F647" s="4" t="s">
        <v>3476</v>
      </c>
      <c r="G647" s="3" t="s">
        <v>2809</v>
      </c>
      <c r="H647" s="4" t="s">
        <v>2870</v>
      </c>
      <c r="I647" s="4" t="s">
        <v>2871</v>
      </c>
      <c r="J647" s="3" t="s">
        <v>7478</v>
      </c>
      <c r="K647" s="3" t="s">
        <v>7479</v>
      </c>
      <c r="L647" s="3" t="s">
        <v>3221</v>
      </c>
      <c r="M647" s="4" t="s">
        <v>34</v>
      </c>
      <c r="N647" s="4" t="s">
        <v>1549</v>
      </c>
    </row>
    <row r="648" spans="1:14" ht="75" customHeight="1" x14ac:dyDescent="0.25">
      <c r="A648" s="7" t="s">
        <v>6040</v>
      </c>
      <c r="B648" s="3" t="s">
        <v>4540</v>
      </c>
      <c r="C648" s="23" t="s">
        <v>6631</v>
      </c>
      <c r="D648" s="3" t="s">
        <v>6311</v>
      </c>
      <c r="E648" s="4" t="s">
        <v>3105</v>
      </c>
      <c r="F648" s="4" t="s">
        <v>3476</v>
      </c>
      <c r="G648" s="3" t="s">
        <v>2809</v>
      </c>
      <c r="H648" s="4" t="s">
        <v>2870</v>
      </c>
      <c r="I648" s="4" t="s">
        <v>2871</v>
      </c>
      <c r="J648" s="3" t="s">
        <v>7478</v>
      </c>
      <c r="K648" s="3" t="s">
        <v>7479</v>
      </c>
      <c r="L648" s="3" t="s">
        <v>3216</v>
      </c>
      <c r="M648" s="4" t="s">
        <v>6472</v>
      </c>
      <c r="N648" s="4" t="s">
        <v>1545</v>
      </c>
    </row>
    <row r="649" spans="1:14" ht="75" customHeight="1" x14ac:dyDescent="0.25">
      <c r="A649" s="7" t="s">
        <v>6040</v>
      </c>
      <c r="B649" s="3" t="s">
        <v>4540</v>
      </c>
      <c r="C649" s="23" t="s">
        <v>6631</v>
      </c>
      <c r="D649" s="3" t="s">
        <v>6311</v>
      </c>
      <c r="E649" s="4" t="s">
        <v>3105</v>
      </c>
      <c r="F649" s="4" t="s">
        <v>3476</v>
      </c>
      <c r="G649" s="3" t="s">
        <v>2809</v>
      </c>
      <c r="H649" s="4" t="s">
        <v>2870</v>
      </c>
      <c r="I649" s="4" t="s">
        <v>2871</v>
      </c>
      <c r="J649" s="3" t="s">
        <v>7478</v>
      </c>
      <c r="K649" s="3" t="s">
        <v>7479</v>
      </c>
      <c r="L649" s="3" t="s">
        <v>3217</v>
      </c>
      <c r="M649" s="4" t="s">
        <v>34</v>
      </c>
      <c r="N649" s="4" t="s">
        <v>1542</v>
      </c>
    </row>
    <row r="650" spans="1:14" ht="75" customHeight="1" x14ac:dyDescent="0.25">
      <c r="A650" s="7" t="s">
        <v>6040</v>
      </c>
      <c r="B650" s="3" t="s">
        <v>4540</v>
      </c>
      <c r="C650" s="23" t="s">
        <v>6631</v>
      </c>
      <c r="D650" s="3" t="s">
        <v>6311</v>
      </c>
      <c r="E650" s="4" t="s">
        <v>3105</v>
      </c>
      <c r="F650" s="4" t="s">
        <v>3476</v>
      </c>
      <c r="G650" s="3" t="s">
        <v>2809</v>
      </c>
      <c r="H650" s="4" t="s">
        <v>2870</v>
      </c>
      <c r="I650" s="4" t="s">
        <v>2871</v>
      </c>
      <c r="J650" s="3" t="s">
        <v>7478</v>
      </c>
      <c r="K650" s="3" t="s">
        <v>7479</v>
      </c>
      <c r="L650" s="3" t="s">
        <v>3218</v>
      </c>
      <c r="M650" s="4" t="s">
        <v>122</v>
      </c>
      <c r="N650" s="4" t="s">
        <v>1538</v>
      </c>
    </row>
    <row r="651" spans="1:14" ht="75" customHeight="1" x14ac:dyDescent="0.25">
      <c r="A651" s="7" t="s">
        <v>6040</v>
      </c>
      <c r="B651" s="3" t="s">
        <v>4540</v>
      </c>
      <c r="C651" s="23" t="s">
        <v>6631</v>
      </c>
      <c r="D651" s="3" t="s">
        <v>6311</v>
      </c>
      <c r="E651" s="4" t="s">
        <v>3105</v>
      </c>
      <c r="F651" s="4" t="s">
        <v>3476</v>
      </c>
      <c r="G651" s="3" t="s">
        <v>2809</v>
      </c>
      <c r="H651" s="4" t="s">
        <v>2870</v>
      </c>
      <c r="I651" s="4" t="s">
        <v>2871</v>
      </c>
      <c r="J651" s="3" t="s">
        <v>7478</v>
      </c>
      <c r="K651" s="3" t="s">
        <v>7479</v>
      </c>
      <c r="L651" s="3" t="s">
        <v>7748</v>
      </c>
      <c r="M651" s="4" t="s">
        <v>6472</v>
      </c>
      <c r="N651" s="4" t="s">
        <v>1535</v>
      </c>
    </row>
    <row r="652" spans="1:14" ht="75" customHeight="1" x14ac:dyDescent="0.25">
      <c r="A652" s="7" t="s">
        <v>6040</v>
      </c>
      <c r="B652" s="3" t="s">
        <v>4540</v>
      </c>
      <c r="C652" s="23" t="s">
        <v>6631</v>
      </c>
      <c r="D652" s="3" t="s">
        <v>6311</v>
      </c>
      <c r="E652" s="4" t="s">
        <v>3105</v>
      </c>
      <c r="F652" s="4" t="s">
        <v>3476</v>
      </c>
      <c r="G652" s="3" t="s">
        <v>2809</v>
      </c>
      <c r="H652" s="4" t="s">
        <v>2870</v>
      </c>
      <c r="I652" s="4" t="s">
        <v>2871</v>
      </c>
      <c r="J652" s="3" t="s">
        <v>7478</v>
      </c>
      <c r="K652" s="3" t="s">
        <v>7479</v>
      </c>
      <c r="L652" s="3" t="s">
        <v>3220</v>
      </c>
      <c r="M652" s="4" t="s">
        <v>6472</v>
      </c>
      <c r="N652" s="4" t="s">
        <v>1531</v>
      </c>
    </row>
    <row r="653" spans="1:14" ht="75" customHeight="1" x14ac:dyDescent="0.25">
      <c r="A653" s="7" t="s">
        <v>5960</v>
      </c>
      <c r="B653" s="3" t="s">
        <v>3590</v>
      </c>
      <c r="C653" s="23" t="s">
        <v>6631</v>
      </c>
      <c r="D653" s="3" t="s">
        <v>6310</v>
      </c>
      <c r="E653" s="4" t="s">
        <v>2891</v>
      </c>
      <c r="F653" s="4" t="s">
        <v>3476</v>
      </c>
      <c r="G653" s="3" t="s">
        <v>2809</v>
      </c>
      <c r="H653" s="4" t="s">
        <v>2870</v>
      </c>
      <c r="I653" s="4" t="s">
        <v>2871</v>
      </c>
      <c r="J653" s="3" t="s">
        <v>7478</v>
      </c>
      <c r="K653" s="3" t="s">
        <v>7479</v>
      </c>
      <c r="L653" s="3" t="s">
        <v>7747</v>
      </c>
      <c r="M653" s="4" t="s">
        <v>6472</v>
      </c>
      <c r="N653" s="4" t="s">
        <v>1522</v>
      </c>
    </row>
    <row r="654" spans="1:14" ht="75" customHeight="1" x14ac:dyDescent="0.25">
      <c r="A654" s="7" t="s">
        <v>5960</v>
      </c>
      <c r="B654" s="3" t="s">
        <v>3590</v>
      </c>
      <c r="C654" s="23" t="s">
        <v>6631</v>
      </c>
      <c r="D654" s="3" t="s">
        <v>6310</v>
      </c>
      <c r="E654" s="4" t="s">
        <v>2891</v>
      </c>
      <c r="F654" s="4" t="s">
        <v>3476</v>
      </c>
      <c r="G654" s="3" t="s">
        <v>2809</v>
      </c>
      <c r="H654" s="4" t="s">
        <v>2870</v>
      </c>
      <c r="I654" s="4" t="s">
        <v>2871</v>
      </c>
      <c r="J654" s="3" t="s">
        <v>7478</v>
      </c>
      <c r="K654" s="3" t="s">
        <v>7479</v>
      </c>
      <c r="L654" s="3" t="s">
        <v>4937</v>
      </c>
      <c r="M654" s="4" t="s">
        <v>4219</v>
      </c>
      <c r="N654" s="4" t="s">
        <v>4728</v>
      </c>
    </row>
    <row r="655" spans="1:14" ht="75" customHeight="1" x14ac:dyDescent="0.25">
      <c r="A655" s="7" t="s">
        <v>5960</v>
      </c>
      <c r="B655" s="3" t="s">
        <v>3590</v>
      </c>
      <c r="C655" s="23" t="s">
        <v>6631</v>
      </c>
      <c r="D655" s="3" t="s">
        <v>6310</v>
      </c>
      <c r="E655" s="4" t="s">
        <v>2891</v>
      </c>
      <c r="F655" s="4" t="s">
        <v>3476</v>
      </c>
      <c r="G655" s="3" t="s">
        <v>2809</v>
      </c>
      <c r="H655" s="4" t="s">
        <v>2870</v>
      </c>
      <c r="I655" s="4" t="s">
        <v>2871</v>
      </c>
      <c r="J655" s="3" t="s">
        <v>7478</v>
      </c>
      <c r="K655" s="3" t="s">
        <v>7479</v>
      </c>
      <c r="L655" s="3" t="s">
        <v>3219</v>
      </c>
      <c r="M655" s="4" t="s">
        <v>6472</v>
      </c>
      <c r="N655" s="4" t="s">
        <v>1527</v>
      </c>
    </row>
    <row r="656" spans="1:14" ht="75" customHeight="1" x14ac:dyDescent="0.25">
      <c r="A656" s="7" t="s">
        <v>5960</v>
      </c>
      <c r="B656" s="3" t="s">
        <v>3590</v>
      </c>
      <c r="C656" s="23" t="s">
        <v>6631</v>
      </c>
      <c r="D656" s="3" t="s">
        <v>6310</v>
      </c>
      <c r="E656" s="4" t="s">
        <v>2891</v>
      </c>
      <c r="F656" s="4" t="s">
        <v>3476</v>
      </c>
      <c r="G656" s="3" t="s">
        <v>2809</v>
      </c>
      <c r="H656" s="4" t="s">
        <v>2870</v>
      </c>
      <c r="I656" s="4" t="s">
        <v>2871</v>
      </c>
      <c r="J656" s="3" t="s">
        <v>7478</v>
      </c>
      <c r="K656" s="3" t="s">
        <v>7479</v>
      </c>
      <c r="L656" s="3" t="s">
        <v>3216</v>
      </c>
      <c r="M656" s="4" t="s">
        <v>6472</v>
      </c>
      <c r="N656" s="4" t="s">
        <v>1545</v>
      </c>
    </row>
    <row r="657" spans="1:14" ht="75" customHeight="1" x14ac:dyDescent="0.25">
      <c r="A657" s="7" t="s">
        <v>5960</v>
      </c>
      <c r="B657" s="3" t="s">
        <v>3590</v>
      </c>
      <c r="C657" s="23" t="s">
        <v>6631</v>
      </c>
      <c r="D657" s="3" t="s">
        <v>6310</v>
      </c>
      <c r="E657" s="4" t="s">
        <v>2891</v>
      </c>
      <c r="F657" s="4" t="s">
        <v>3476</v>
      </c>
      <c r="G657" s="3" t="s">
        <v>2809</v>
      </c>
      <c r="H657" s="4" t="s">
        <v>2870</v>
      </c>
      <c r="I657" s="4" t="s">
        <v>2871</v>
      </c>
      <c r="J657" s="3" t="s">
        <v>7478</v>
      </c>
      <c r="K657" s="3" t="s">
        <v>7479</v>
      </c>
      <c r="L657" s="3" t="s">
        <v>3217</v>
      </c>
      <c r="M657" s="4" t="s">
        <v>34</v>
      </c>
      <c r="N657" s="4" t="s">
        <v>1542</v>
      </c>
    </row>
    <row r="658" spans="1:14" ht="75" customHeight="1" x14ac:dyDescent="0.25">
      <c r="A658" s="7" t="s">
        <v>5960</v>
      </c>
      <c r="B658" s="3" t="s">
        <v>3590</v>
      </c>
      <c r="C658" s="23" t="s">
        <v>6631</v>
      </c>
      <c r="D658" s="3" t="s">
        <v>6310</v>
      </c>
      <c r="E658" s="4" t="s">
        <v>2891</v>
      </c>
      <c r="F658" s="4" t="s">
        <v>3476</v>
      </c>
      <c r="G658" s="3" t="s">
        <v>2809</v>
      </c>
      <c r="H658" s="4" t="s">
        <v>2870</v>
      </c>
      <c r="I658" s="4" t="s">
        <v>2871</v>
      </c>
      <c r="J658" s="3" t="s">
        <v>7478</v>
      </c>
      <c r="K658" s="3" t="s">
        <v>7479</v>
      </c>
      <c r="L658" s="3" t="s">
        <v>3218</v>
      </c>
      <c r="M658" s="4" t="s">
        <v>122</v>
      </c>
      <c r="N658" s="4" t="s">
        <v>1538</v>
      </c>
    </row>
    <row r="659" spans="1:14" ht="75" customHeight="1" x14ac:dyDescent="0.25">
      <c r="A659" s="7" t="s">
        <v>5960</v>
      </c>
      <c r="B659" s="3" t="s">
        <v>3590</v>
      </c>
      <c r="C659" s="23" t="s">
        <v>6631</v>
      </c>
      <c r="D659" s="3" t="s">
        <v>6310</v>
      </c>
      <c r="E659" s="4" t="s">
        <v>2891</v>
      </c>
      <c r="F659" s="4" t="s">
        <v>3476</v>
      </c>
      <c r="G659" s="3" t="s">
        <v>2809</v>
      </c>
      <c r="H659" s="4" t="s">
        <v>2870</v>
      </c>
      <c r="I659" s="4" t="s">
        <v>2871</v>
      </c>
      <c r="J659" s="3" t="s">
        <v>7478</v>
      </c>
      <c r="K659" s="3" t="s">
        <v>7479</v>
      </c>
      <c r="L659" s="3" t="s">
        <v>3221</v>
      </c>
      <c r="M659" s="4" t="s">
        <v>34</v>
      </c>
      <c r="N659" s="4" t="s">
        <v>1549</v>
      </c>
    </row>
    <row r="660" spans="1:14" ht="75" customHeight="1" x14ac:dyDescent="0.25">
      <c r="A660" s="15" t="s">
        <v>5960</v>
      </c>
      <c r="B660" s="16" t="s">
        <v>3590</v>
      </c>
      <c r="C660" s="24" t="s">
        <v>6631</v>
      </c>
      <c r="D660" s="16" t="s">
        <v>6310</v>
      </c>
      <c r="E660" s="17" t="s">
        <v>2891</v>
      </c>
      <c r="F660" s="17" t="s">
        <v>3476</v>
      </c>
      <c r="G660" s="16" t="s">
        <v>2809</v>
      </c>
      <c r="H660" s="17" t="s">
        <v>2870</v>
      </c>
      <c r="I660" s="17" t="s">
        <v>2871</v>
      </c>
      <c r="J660" s="16" t="s">
        <v>7478</v>
      </c>
      <c r="K660" s="16" t="s">
        <v>7479</v>
      </c>
      <c r="L660" s="16" t="s">
        <v>3220</v>
      </c>
      <c r="M660" s="17" t="s">
        <v>6472</v>
      </c>
      <c r="N660" s="17" t="s">
        <v>1531</v>
      </c>
    </row>
    <row r="661" spans="1:14" ht="75" customHeight="1" x14ac:dyDescent="0.25">
      <c r="A661" s="7" t="s">
        <v>5960</v>
      </c>
      <c r="B661" s="3" t="s">
        <v>3590</v>
      </c>
      <c r="C661" s="23" t="s">
        <v>6631</v>
      </c>
      <c r="D661" s="3" t="s">
        <v>6310</v>
      </c>
      <c r="E661" s="4" t="s">
        <v>2891</v>
      </c>
      <c r="F661" s="4" t="s">
        <v>3476</v>
      </c>
      <c r="G661" s="3" t="s">
        <v>2809</v>
      </c>
      <c r="H661" s="4" t="s">
        <v>2870</v>
      </c>
      <c r="I661" s="4" t="s">
        <v>2871</v>
      </c>
      <c r="J661" s="3" t="s">
        <v>7478</v>
      </c>
      <c r="K661" s="3" t="s">
        <v>7479</v>
      </c>
      <c r="L661" s="3" t="s">
        <v>7748</v>
      </c>
      <c r="M661" s="4" t="s">
        <v>6472</v>
      </c>
      <c r="N661" s="4" t="s">
        <v>1535</v>
      </c>
    </row>
    <row r="662" spans="1:14" ht="75" customHeight="1" x14ac:dyDescent="0.25">
      <c r="A662" s="15" t="s">
        <v>6259</v>
      </c>
      <c r="B662" s="16" t="s">
        <v>5441</v>
      </c>
      <c r="C662" s="25" t="s">
        <v>6856</v>
      </c>
      <c r="D662" s="16" t="s">
        <v>6942</v>
      </c>
      <c r="E662" s="22" t="s">
        <v>2886</v>
      </c>
      <c r="F662" s="22" t="s">
        <v>5047</v>
      </c>
      <c r="G662" s="15" t="s">
        <v>5442</v>
      </c>
      <c r="H662" s="22" t="s">
        <v>5258</v>
      </c>
      <c r="I662" s="22" t="s">
        <v>5336</v>
      </c>
      <c r="J662" s="15" t="s">
        <v>7499</v>
      </c>
      <c r="K662" s="15" t="s">
        <v>6943</v>
      </c>
      <c r="L662" s="15" t="s">
        <v>6279</v>
      </c>
      <c r="M662" s="17" t="s">
        <v>4219</v>
      </c>
      <c r="N662" s="17" t="s">
        <v>6520</v>
      </c>
    </row>
    <row r="663" spans="1:14" ht="75" customHeight="1" x14ac:dyDescent="0.25">
      <c r="A663" s="15" t="s">
        <v>6259</v>
      </c>
      <c r="B663" s="16" t="s">
        <v>5441</v>
      </c>
      <c r="C663" s="25" t="s">
        <v>6856</v>
      </c>
      <c r="D663" s="16" t="s">
        <v>6942</v>
      </c>
      <c r="E663" s="22" t="s">
        <v>2886</v>
      </c>
      <c r="F663" s="22" t="s">
        <v>3477</v>
      </c>
      <c r="G663" s="15" t="s">
        <v>5442</v>
      </c>
      <c r="H663" s="22" t="s">
        <v>5258</v>
      </c>
      <c r="I663" s="22" t="s">
        <v>5336</v>
      </c>
      <c r="J663" s="15" t="s">
        <v>7499</v>
      </c>
      <c r="K663" s="15" t="s">
        <v>6943</v>
      </c>
      <c r="L663" s="15" t="s">
        <v>7525</v>
      </c>
      <c r="M663" s="17" t="s">
        <v>4219</v>
      </c>
      <c r="N663" s="17" t="s">
        <v>6884</v>
      </c>
    </row>
    <row r="664" spans="1:14" ht="75" customHeight="1" x14ac:dyDescent="0.25">
      <c r="A664" s="15" t="s">
        <v>6259</v>
      </c>
      <c r="B664" s="16" t="s">
        <v>5441</v>
      </c>
      <c r="C664" s="25" t="s">
        <v>6856</v>
      </c>
      <c r="D664" s="16" t="s">
        <v>6942</v>
      </c>
      <c r="E664" s="22" t="s">
        <v>2886</v>
      </c>
      <c r="F664" s="22" t="s">
        <v>5047</v>
      </c>
      <c r="G664" s="15" t="s">
        <v>5442</v>
      </c>
      <c r="H664" s="22" t="s">
        <v>5258</v>
      </c>
      <c r="I664" s="22" t="s">
        <v>5336</v>
      </c>
      <c r="J664" s="15" t="s">
        <v>7499</v>
      </c>
      <c r="K664" s="15" t="s">
        <v>6943</v>
      </c>
      <c r="L664" s="15" t="s">
        <v>6273</v>
      </c>
      <c r="M664" s="17" t="s">
        <v>34</v>
      </c>
      <c r="N664" s="17" t="s">
        <v>6165</v>
      </c>
    </row>
    <row r="665" spans="1:14" ht="75" customHeight="1" x14ac:dyDescent="0.25">
      <c r="A665" s="15" t="s">
        <v>6259</v>
      </c>
      <c r="B665" s="16" t="s">
        <v>5441</v>
      </c>
      <c r="C665" s="25" t="s">
        <v>6856</v>
      </c>
      <c r="D665" s="16" t="s">
        <v>6942</v>
      </c>
      <c r="E665" s="22" t="s">
        <v>2886</v>
      </c>
      <c r="F665" s="22" t="s">
        <v>5047</v>
      </c>
      <c r="G665" s="15" t="s">
        <v>5442</v>
      </c>
      <c r="H665" s="22" t="s">
        <v>5258</v>
      </c>
      <c r="I665" s="22" t="s">
        <v>5336</v>
      </c>
      <c r="J665" s="15" t="s">
        <v>7499</v>
      </c>
      <c r="K665" s="15" t="s">
        <v>6943</v>
      </c>
      <c r="L665" s="15" t="s">
        <v>6278</v>
      </c>
      <c r="M665" s="17" t="s">
        <v>34</v>
      </c>
      <c r="N665" s="17" t="s">
        <v>6177</v>
      </c>
    </row>
    <row r="666" spans="1:14" ht="75" customHeight="1" x14ac:dyDescent="0.25">
      <c r="A666" s="15" t="s">
        <v>6259</v>
      </c>
      <c r="B666" s="16" t="s">
        <v>5441</v>
      </c>
      <c r="C666" s="25" t="s">
        <v>6856</v>
      </c>
      <c r="D666" s="16" t="s">
        <v>6942</v>
      </c>
      <c r="E666" s="22" t="s">
        <v>2886</v>
      </c>
      <c r="F666" s="22" t="s">
        <v>3477</v>
      </c>
      <c r="G666" s="15" t="s">
        <v>5442</v>
      </c>
      <c r="H666" s="22" t="s">
        <v>5258</v>
      </c>
      <c r="I666" s="22" t="s">
        <v>5336</v>
      </c>
      <c r="J666" s="15" t="s">
        <v>7499</v>
      </c>
      <c r="K666" s="15" t="s">
        <v>6943</v>
      </c>
      <c r="L666" s="15" t="s">
        <v>7523</v>
      </c>
      <c r="M666" s="17" t="s">
        <v>4219</v>
      </c>
      <c r="N666" s="17" t="s">
        <v>6860</v>
      </c>
    </row>
    <row r="667" spans="1:14" ht="75" customHeight="1" x14ac:dyDescent="0.25">
      <c r="A667" s="15" t="s">
        <v>6259</v>
      </c>
      <c r="B667" s="16" t="s">
        <v>5441</v>
      </c>
      <c r="C667" s="25" t="s">
        <v>6856</v>
      </c>
      <c r="D667" s="16" t="s">
        <v>6942</v>
      </c>
      <c r="E667" s="22" t="s">
        <v>2886</v>
      </c>
      <c r="F667" s="22" t="s">
        <v>5047</v>
      </c>
      <c r="G667" s="15" t="s">
        <v>5442</v>
      </c>
      <c r="H667" s="22" t="s">
        <v>5258</v>
      </c>
      <c r="I667" s="22" t="s">
        <v>5336</v>
      </c>
      <c r="J667" s="15" t="s">
        <v>7499</v>
      </c>
      <c r="K667" s="15" t="s">
        <v>6943</v>
      </c>
      <c r="L667" s="15" t="s">
        <v>6277</v>
      </c>
      <c r="M667" s="17" t="s">
        <v>34</v>
      </c>
      <c r="N667" s="17" t="s">
        <v>6173</v>
      </c>
    </row>
    <row r="668" spans="1:14" ht="75" customHeight="1" x14ac:dyDescent="0.25">
      <c r="A668" s="15" t="s">
        <v>6259</v>
      </c>
      <c r="B668" s="16" t="s">
        <v>5441</v>
      </c>
      <c r="C668" s="25" t="s">
        <v>6856</v>
      </c>
      <c r="D668" s="16" t="s">
        <v>6942</v>
      </c>
      <c r="E668" s="22" t="s">
        <v>2886</v>
      </c>
      <c r="F668" s="22" t="s">
        <v>5047</v>
      </c>
      <c r="G668" s="15" t="s">
        <v>5442</v>
      </c>
      <c r="H668" s="22" t="s">
        <v>5258</v>
      </c>
      <c r="I668" s="22" t="s">
        <v>5336</v>
      </c>
      <c r="J668" s="15" t="s">
        <v>7499</v>
      </c>
      <c r="K668" s="15" t="s">
        <v>6943</v>
      </c>
      <c r="L668" s="15" t="s">
        <v>5444</v>
      </c>
      <c r="M668" s="17" t="s">
        <v>122</v>
      </c>
      <c r="N668" s="17" t="s">
        <v>5493</v>
      </c>
    </row>
    <row r="669" spans="1:14" ht="75" customHeight="1" x14ac:dyDescent="0.25">
      <c r="A669" s="15" t="s">
        <v>6259</v>
      </c>
      <c r="B669" s="16" t="s">
        <v>5441</v>
      </c>
      <c r="C669" s="25" t="s">
        <v>6856</v>
      </c>
      <c r="D669" s="16" t="s">
        <v>6942</v>
      </c>
      <c r="E669" s="22" t="s">
        <v>2886</v>
      </c>
      <c r="F669" s="22" t="s">
        <v>5047</v>
      </c>
      <c r="G669" s="15" t="s">
        <v>5442</v>
      </c>
      <c r="H669" s="22" t="s">
        <v>5258</v>
      </c>
      <c r="I669" s="22" t="s">
        <v>5336</v>
      </c>
      <c r="J669" s="15" t="s">
        <v>7499</v>
      </c>
      <c r="K669" s="15" t="s">
        <v>6943</v>
      </c>
      <c r="L669" s="15" t="s">
        <v>5443</v>
      </c>
      <c r="M669" s="17" t="s">
        <v>34</v>
      </c>
      <c r="N669" s="17" t="s">
        <v>5467</v>
      </c>
    </row>
    <row r="670" spans="1:14" ht="75" customHeight="1" x14ac:dyDescent="0.25">
      <c r="A670" s="15" t="s">
        <v>6259</v>
      </c>
      <c r="B670" s="16" t="s">
        <v>5441</v>
      </c>
      <c r="C670" s="25" t="s">
        <v>6856</v>
      </c>
      <c r="D670" s="16" t="s">
        <v>6942</v>
      </c>
      <c r="E670" s="22" t="s">
        <v>2886</v>
      </c>
      <c r="F670" s="22" t="s">
        <v>5047</v>
      </c>
      <c r="G670" s="15" t="s">
        <v>5442</v>
      </c>
      <c r="H670" s="22" t="s">
        <v>5258</v>
      </c>
      <c r="I670" s="22" t="s">
        <v>5336</v>
      </c>
      <c r="J670" s="15" t="s">
        <v>7499</v>
      </c>
      <c r="K670" s="15" t="s">
        <v>6943</v>
      </c>
      <c r="L670" s="15" t="s">
        <v>5438</v>
      </c>
      <c r="M670" s="17" t="s">
        <v>34</v>
      </c>
      <c r="N670" s="17" t="s">
        <v>7408</v>
      </c>
    </row>
    <row r="671" spans="1:14" ht="75" customHeight="1" x14ac:dyDescent="0.25">
      <c r="A671" s="15" t="s">
        <v>6259</v>
      </c>
      <c r="B671" s="16" t="s">
        <v>5441</v>
      </c>
      <c r="C671" s="25" t="s">
        <v>6856</v>
      </c>
      <c r="D671" s="16" t="s">
        <v>6942</v>
      </c>
      <c r="E671" s="22" t="s">
        <v>2886</v>
      </c>
      <c r="F671" s="22" t="s">
        <v>5047</v>
      </c>
      <c r="G671" s="15" t="s">
        <v>5442</v>
      </c>
      <c r="H671" s="22" t="s">
        <v>5258</v>
      </c>
      <c r="I671" s="22" t="s">
        <v>5336</v>
      </c>
      <c r="J671" s="15" t="s">
        <v>7499</v>
      </c>
      <c r="K671" s="15" t="s">
        <v>6943</v>
      </c>
      <c r="L671" s="15" t="s">
        <v>6276</v>
      </c>
      <c r="M671" s="17" t="s">
        <v>34</v>
      </c>
      <c r="N671" s="17" t="s">
        <v>6171</v>
      </c>
    </row>
    <row r="672" spans="1:14" ht="75" customHeight="1" x14ac:dyDescent="0.25">
      <c r="A672" s="15" t="s">
        <v>6259</v>
      </c>
      <c r="B672" s="16" t="s">
        <v>5441</v>
      </c>
      <c r="C672" s="25" t="s">
        <v>6856</v>
      </c>
      <c r="D672" s="16" t="s">
        <v>6942</v>
      </c>
      <c r="E672" s="22" t="s">
        <v>2886</v>
      </c>
      <c r="F672" s="22" t="s">
        <v>5047</v>
      </c>
      <c r="G672" s="15" t="s">
        <v>5442</v>
      </c>
      <c r="H672" s="22" t="s">
        <v>5258</v>
      </c>
      <c r="I672" s="22" t="s">
        <v>5336</v>
      </c>
      <c r="J672" s="15" t="s">
        <v>7499</v>
      </c>
      <c r="K672" s="15" t="s">
        <v>6943</v>
      </c>
      <c r="L672" s="15" t="s">
        <v>6275</v>
      </c>
      <c r="M672" s="17" t="s">
        <v>4219</v>
      </c>
      <c r="N672" s="17" t="s">
        <v>6519</v>
      </c>
    </row>
    <row r="673" spans="1:14" ht="75" customHeight="1" x14ac:dyDescent="0.25">
      <c r="A673" s="15" t="s">
        <v>6259</v>
      </c>
      <c r="B673" s="16" t="s">
        <v>5441</v>
      </c>
      <c r="C673" s="25" t="s">
        <v>6856</v>
      </c>
      <c r="D673" s="16" t="s">
        <v>6942</v>
      </c>
      <c r="E673" s="22" t="s">
        <v>2886</v>
      </c>
      <c r="F673" s="22" t="s">
        <v>5047</v>
      </c>
      <c r="G673" s="15" t="s">
        <v>5442</v>
      </c>
      <c r="H673" s="22" t="s">
        <v>5258</v>
      </c>
      <c r="I673" s="22" t="s">
        <v>5336</v>
      </c>
      <c r="J673" s="15" t="s">
        <v>7499</v>
      </c>
      <c r="K673" s="15" t="s">
        <v>6943</v>
      </c>
      <c r="L673" s="15" t="s">
        <v>6274</v>
      </c>
      <c r="M673" s="17" t="s">
        <v>4219</v>
      </c>
      <c r="N673" s="17" t="s">
        <v>6518</v>
      </c>
    </row>
    <row r="674" spans="1:14" ht="75" customHeight="1" x14ac:dyDescent="0.25">
      <c r="A674" s="15" t="s">
        <v>6259</v>
      </c>
      <c r="B674" s="16" t="s">
        <v>5441</v>
      </c>
      <c r="C674" s="25" t="s">
        <v>6856</v>
      </c>
      <c r="D674" s="16" t="s">
        <v>6942</v>
      </c>
      <c r="E674" s="22" t="s">
        <v>2886</v>
      </c>
      <c r="F674" s="22" t="s">
        <v>5047</v>
      </c>
      <c r="G674" s="15" t="s">
        <v>5442</v>
      </c>
      <c r="H674" s="22" t="s">
        <v>5258</v>
      </c>
      <c r="I674" s="22" t="s">
        <v>5336</v>
      </c>
      <c r="J674" s="15" t="s">
        <v>7499</v>
      </c>
      <c r="K674" s="15" t="s">
        <v>6943</v>
      </c>
      <c r="L674" s="15" t="s">
        <v>6272</v>
      </c>
      <c r="M674" s="17" t="s">
        <v>4219</v>
      </c>
      <c r="N674" s="17" t="s">
        <v>6517</v>
      </c>
    </row>
    <row r="675" spans="1:14" ht="75" customHeight="1" x14ac:dyDescent="0.25">
      <c r="A675" s="7" t="s">
        <v>6070</v>
      </c>
      <c r="B675" s="3" t="s">
        <v>5436</v>
      </c>
      <c r="C675" s="23" t="s">
        <v>6874</v>
      </c>
      <c r="D675" s="3" t="s">
        <v>6461</v>
      </c>
      <c r="E675" s="4" t="s">
        <v>2886</v>
      </c>
      <c r="F675" s="4" t="s">
        <v>5047</v>
      </c>
      <c r="G675" s="3" t="s">
        <v>5437</v>
      </c>
      <c r="H675" s="4" t="s">
        <v>5258</v>
      </c>
      <c r="I675" s="4" t="s">
        <v>5336</v>
      </c>
      <c r="J675" s="3" t="s">
        <v>7499</v>
      </c>
      <c r="K675" s="3" t="s">
        <v>6943</v>
      </c>
      <c r="L675" s="3" t="s">
        <v>6272</v>
      </c>
      <c r="M675" s="4" t="s">
        <v>4219</v>
      </c>
      <c r="N675" s="4" t="s">
        <v>6517</v>
      </c>
    </row>
    <row r="676" spans="1:14" ht="75" customHeight="1" x14ac:dyDescent="0.25">
      <c r="A676" s="7" t="s">
        <v>6070</v>
      </c>
      <c r="B676" s="3" t="s">
        <v>5436</v>
      </c>
      <c r="C676" s="23" t="s">
        <v>6874</v>
      </c>
      <c r="D676" s="3" t="s">
        <v>6461</v>
      </c>
      <c r="E676" s="4" t="s">
        <v>2886</v>
      </c>
      <c r="F676" s="4" t="s">
        <v>5047</v>
      </c>
      <c r="G676" s="3" t="s">
        <v>5437</v>
      </c>
      <c r="H676" s="4" t="s">
        <v>5258</v>
      </c>
      <c r="I676" s="4" t="s">
        <v>5336</v>
      </c>
      <c r="J676" s="3" t="s">
        <v>7499</v>
      </c>
      <c r="K676" s="3" t="s">
        <v>6943</v>
      </c>
      <c r="L676" s="3" t="s">
        <v>6279</v>
      </c>
      <c r="M676" s="4" t="s">
        <v>4219</v>
      </c>
      <c r="N676" s="4" t="s">
        <v>6520</v>
      </c>
    </row>
    <row r="677" spans="1:14" ht="75" customHeight="1" x14ac:dyDescent="0.25">
      <c r="A677" s="7" t="s">
        <v>6070</v>
      </c>
      <c r="B677" s="3" t="s">
        <v>5436</v>
      </c>
      <c r="C677" s="23" t="s">
        <v>6874</v>
      </c>
      <c r="D677" s="3" t="s">
        <v>6461</v>
      </c>
      <c r="E677" s="4" t="s">
        <v>2886</v>
      </c>
      <c r="F677" s="4" t="s">
        <v>5047</v>
      </c>
      <c r="G677" s="3" t="s">
        <v>5437</v>
      </c>
      <c r="H677" s="4" t="s">
        <v>5258</v>
      </c>
      <c r="I677" s="4" t="s">
        <v>5336</v>
      </c>
      <c r="J677" s="3" t="s">
        <v>7499</v>
      </c>
      <c r="K677" s="3" t="s">
        <v>6943</v>
      </c>
      <c r="L677" s="3" t="s">
        <v>6273</v>
      </c>
      <c r="M677" s="4" t="s">
        <v>34</v>
      </c>
      <c r="N677" s="4" t="s">
        <v>6165</v>
      </c>
    </row>
    <row r="678" spans="1:14" ht="75" customHeight="1" x14ac:dyDescent="0.25">
      <c r="A678" s="7" t="s">
        <v>6070</v>
      </c>
      <c r="B678" s="3" t="s">
        <v>5436</v>
      </c>
      <c r="C678" s="23" t="s">
        <v>6874</v>
      </c>
      <c r="D678" s="3" t="s">
        <v>6461</v>
      </c>
      <c r="E678" s="4" t="s">
        <v>2886</v>
      </c>
      <c r="F678" s="4" t="s">
        <v>5047</v>
      </c>
      <c r="G678" s="3" t="s">
        <v>5437</v>
      </c>
      <c r="H678" s="4" t="s">
        <v>5258</v>
      </c>
      <c r="I678" s="4" t="s">
        <v>5336</v>
      </c>
      <c r="J678" s="3" t="s">
        <v>7499</v>
      </c>
      <c r="K678" s="3" t="s">
        <v>6943</v>
      </c>
      <c r="L678" s="3" t="s">
        <v>5438</v>
      </c>
      <c r="M678" s="4" t="s">
        <v>34</v>
      </c>
      <c r="N678" s="4" t="s">
        <v>7408</v>
      </c>
    </row>
    <row r="679" spans="1:14" ht="75" customHeight="1" x14ac:dyDescent="0.25">
      <c r="A679" s="7" t="s">
        <v>6070</v>
      </c>
      <c r="B679" s="3" t="s">
        <v>5436</v>
      </c>
      <c r="C679" s="23" t="s">
        <v>6874</v>
      </c>
      <c r="D679" s="3" t="s">
        <v>6461</v>
      </c>
      <c r="E679" s="4" t="s">
        <v>2886</v>
      </c>
      <c r="F679" s="4" t="s">
        <v>5047</v>
      </c>
      <c r="G679" s="3" t="s">
        <v>5437</v>
      </c>
      <c r="H679" s="4" t="s">
        <v>5258</v>
      </c>
      <c r="I679" s="4" t="s">
        <v>5336</v>
      </c>
      <c r="J679" s="3" t="s">
        <v>7499</v>
      </c>
      <c r="K679" s="3" t="s">
        <v>6943</v>
      </c>
      <c r="L679" s="3" t="s">
        <v>6277</v>
      </c>
      <c r="M679" s="4" t="s">
        <v>34</v>
      </c>
      <c r="N679" s="4" t="s">
        <v>6173</v>
      </c>
    </row>
    <row r="680" spans="1:14" ht="75" customHeight="1" x14ac:dyDescent="0.25">
      <c r="A680" s="7" t="s">
        <v>6070</v>
      </c>
      <c r="B680" s="3" t="s">
        <v>5436</v>
      </c>
      <c r="C680" s="23" t="s">
        <v>6874</v>
      </c>
      <c r="D680" s="3" t="s">
        <v>6461</v>
      </c>
      <c r="E680" s="4" t="s">
        <v>2886</v>
      </c>
      <c r="F680" s="4" t="s">
        <v>5047</v>
      </c>
      <c r="G680" s="3" t="s">
        <v>5437</v>
      </c>
      <c r="H680" s="4" t="s">
        <v>5258</v>
      </c>
      <c r="I680" s="4" t="s">
        <v>5336</v>
      </c>
      <c r="J680" s="3" t="s">
        <v>7499</v>
      </c>
      <c r="K680" s="3" t="s">
        <v>6943</v>
      </c>
      <c r="L680" s="3" t="s">
        <v>6275</v>
      </c>
      <c r="M680" s="4" t="s">
        <v>4219</v>
      </c>
      <c r="N680" s="4" t="s">
        <v>6519</v>
      </c>
    </row>
    <row r="681" spans="1:14" ht="75" customHeight="1" x14ac:dyDescent="0.25">
      <c r="A681" s="7" t="s">
        <v>6070</v>
      </c>
      <c r="B681" s="3" t="s">
        <v>5436</v>
      </c>
      <c r="C681" s="23" t="s">
        <v>6874</v>
      </c>
      <c r="D681" s="3" t="s">
        <v>6461</v>
      </c>
      <c r="E681" s="4" t="s">
        <v>2886</v>
      </c>
      <c r="F681" s="4" t="s">
        <v>5047</v>
      </c>
      <c r="G681" s="3" t="s">
        <v>5437</v>
      </c>
      <c r="H681" s="4" t="s">
        <v>5258</v>
      </c>
      <c r="I681" s="4" t="s">
        <v>5336</v>
      </c>
      <c r="J681" s="3" t="s">
        <v>7499</v>
      </c>
      <c r="K681" s="3" t="s">
        <v>6943</v>
      </c>
      <c r="L681" s="3" t="s">
        <v>6278</v>
      </c>
      <c r="M681" s="4" t="s">
        <v>34</v>
      </c>
      <c r="N681" s="4" t="s">
        <v>6177</v>
      </c>
    </row>
    <row r="682" spans="1:14" ht="75" customHeight="1" x14ac:dyDescent="0.25">
      <c r="A682" s="7" t="s">
        <v>6070</v>
      </c>
      <c r="B682" s="3" t="s">
        <v>5436</v>
      </c>
      <c r="C682" s="23" t="s">
        <v>6874</v>
      </c>
      <c r="D682" s="3" t="s">
        <v>6461</v>
      </c>
      <c r="E682" s="4" t="s">
        <v>2886</v>
      </c>
      <c r="F682" s="4" t="s">
        <v>5047</v>
      </c>
      <c r="G682" s="3" t="s">
        <v>5437</v>
      </c>
      <c r="H682" s="4" t="s">
        <v>5258</v>
      </c>
      <c r="I682" s="4" t="s">
        <v>5336</v>
      </c>
      <c r="J682" s="3" t="s">
        <v>7499</v>
      </c>
      <c r="K682" s="3" t="s">
        <v>6943</v>
      </c>
      <c r="L682" s="3" t="s">
        <v>6274</v>
      </c>
      <c r="M682" s="4" t="s">
        <v>4219</v>
      </c>
      <c r="N682" s="4" t="s">
        <v>6518</v>
      </c>
    </row>
    <row r="683" spans="1:14" ht="75" customHeight="1" x14ac:dyDescent="0.25">
      <c r="A683" s="7" t="s">
        <v>6070</v>
      </c>
      <c r="B683" s="3" t="s">
        <v>5436</v>
      </c>
      <c r="C683" s="23" t="s">
        <v>6874</v>
      </c>
      <c r="D683" s="3" t="s">
        <v>6461</v>
      </c>
      <c r="E683" s="4" t="s">
        <v>2886</v>
      </c>
      <c r="F683" s="4" t="s">
        <v>5047</v>
      </c>
      <c r="G683" s="3" t="s">
        <v>5437</v>
      </c>
      <c r="H683" s="4" t="s">
        <v>5258</v>
      </c>
      <c r="I683" s="4" t="s">
        <v>5336</v>
      </c>
      <c r="J683" s="3" t="s">
        <v>7499</v>
      </c>
      <c r="K683" s="3" t="s">
        <v>6943</v>
      </c>
      <c r="L683" s="3" t="s">
        <v>6957</v>
      </c>
      <c r="M683" s="4" t="s">
        <v>34</v>
      </c>
      <c r="N683" s="4" t="s">
        <v>6550</v>
      </c>
    </row>
    <row r="684" spans="1:14" ht="75" customHeight="1" x14ac:dyDescent="0.25">
      <c r="A684" s="7" t="s">
        <v>6070</v>
      </c>
      <c r="B684" s="3" t="s">
        <v>5436</v>
      </c>
      <c r="C684" s="23" t="s">
        <v>6874</v>
      </c>
      <c r="D684" s="3" t="s">
        <v>6461</v>
      </c>
      <c r="E684" s="4" t="s">
        <v>2886</v>
      </c>
      <c r="F684" s="4" t="s">
        <v>5047</v>
      </c>
      <c r="G684" s="3" t="s">
        <v>5437</v>
      </c>
      <c r="H684" s="4" t="s">
        <v>5258</v>
      </c>
      <c r="I684" s="4" t="s">
        <v>5336</v>
      </c>
      <c r="J684" s="3" t="s">
        <v>7499</v>
      </c>
      <c r="K684" s="3" t="s">
        <v>6943</v>
      </c>
      <c r="L684" s="3" t="s">
        <v>6276</v>
      </c>
      <c r="M684" s="4" t="s">
        <v>34</v>
      </c>
      <c r="N684" s="4" t="s">
        <v>6171</v>
      </c>
    </row>
    <row r="685" spans="1:14" ht="75" customHeight="1" x14ac:dyDescent="0.25">
      <c r="A685" s="7" t="s">
        <v>6070</v>
      </c>
      <c r="B685" s="3" t="s">
        <v>5436</v>
      </c>
      <c r="C685" s="23" t="s">
        <v>6874</v>
      </c>
      <c r="D685" s="3" t="s">
        <v>6461</v>
      </c>
      <c r="E685" s="4" t="s">
        <v>2886</v>
      </c>
      <c r="F685" s="4" t="s">
        <v>5047</v>
      </c>
      <c r="G685" s="3" t="s">
        <v>5437</v>
      </c>
      <c r="H685" s="4" t="s">
        <v>5258</v>
      </c>
      <c r="I685" s="4" t="s">
        <v>5336</v>
      </c>
      <c r="J685" s="3" t="s">
        <v>7499</v>
      </c>
      <c r="K685" s="3" t="s">
        <v>6943</v>
      </c>
      <c r="L685" s="3" t="s">
        <v>5443</v>
      </c>
      <c r="M685" s="4" t="s">
        <v>34</v>
      </c>
      <c r="N685" s="4" t="s">
        <v>5467</v>
      </c>
    </row>
    <row r="686" spans="1:14" ht="75" customHeight="1" x14ac:dyDescent="0.25">
      <c r="A686" s="7" t="s">
        <v>5973</v>
      </c>
      <c r="B686" s="3" t="s">
        <v>3251</v>
      </c>
      <c r="C686" s="23" t="s">
        <v>6662</v>
      </c>
      <c r="D686" s="3" t="s">
        <v>6328</v>
      </c>
      <c r="E686" s="4" t="s">
        <v>2946</v>
      </c>
      <c r="F686" s="4" t="s">
        <v>3488</v>
      </c>
      <c r="G686" s="3" t="s">
        <v>2824</v>
      </c>
      <c r="H686" s="4" t="s">
        <v>2870</v>
      </c>
      <c r="I686" s="4" t="s">
        <v>2871</v>
      </c>
      <c r="J686" s="3" t="s">
        <v>7478</v>
      </c>
      <c r="K686" s="3" t="s">
        <v>7786</v>
      </c>
      <c r="L686" s="3" t="s">
        <v>1763</v>
      </c>
      <c r="M686" s="4" t="s">
        <v>34</v>
      </c>
      <c r="N686" s="4" t="s">
        <v>1766</v>
      </c>
    </row>
    <row r="687" spans="1:14" ht="75" customHeight="1" x14ac:dyDescent="0.25">
      <c r="A687" s="7" t="s">
        <v>5973</v>
      </c>
      <c r="B687" s="3" t="s">
        <v>3251</v>
      </c>
      <c r="C687" s="23" t="s">
        <v>6662</v>
      </c>
      <c r="D687" s="3" t="s">
        <v>6328</v>
      </c>
      <c r="E687" s="4" t="s">
        <v>2946</v>
      </c>
      <c r="F687" s="4" t="s">
        <v>3488</v>
      </c>
      <c r="G687" s="3" t="s">
        <v>2824</v>
      </c>
      <c r="H687" s="4" t="s">
        <v>2870</v>
      </c>
      <c r="I687" s="4" t="s">
        <v>2871</v>
      </c>
      <c r="J687" s="3" t="s">
        <v>7478</v>
      </c>
      <c r="K687" s="3" t="s">
        <v>7786</v>
      </c>
      <c r="L687" s="3" t="s">
        <v>1759</v>
      </c>
      <c r="M687" s="4" t="s">
        <v>122</v>
      </c>
      <c r="N687" s="4" t="s">
        <v>1762</v>
      </c>
    </row>
    <row r="688" spans="1:14" ht="75" customHeight="1" x14ac:dyDescent="0.25">
      <c r="A688" s="7" t="s">
        <v>5975</v>
      </c>
      <c r="B688" s="3" t="s">
        <v>5439</v>
      </c>
      <c r="C688" s="23" t="s">
        <v>6873</v>
      </c>
      <c r="D688" s="3" t="s">
        <v>6462</v>
      </c>
      <c r="E688" s="4" t="s">
        <v>2886</v>
      </c>
      <c r="F688" s="4" t="s">
        <v>5047</v>
      </c>
      <c r="G688" s="3" t="s">
        <v>5440</v>
      </c>
      <c r="H688" s="4" t="s">
        <v>5258</v>
      </c>
      <c r="I688" s="4" t="s">
        <v>5336</v>
      </c>
      <c r="J688" s="3" t="s">
        <v>7499</v>
      </c>
      <c r="K688" s="3" t="s">
        <v>6943</v>
      </c>
      <c r="L688" s="3" t="s">
        <v>6273</v>
      </c>
      <c r="M688" s="4" t="s">
        <v>34</v>
      </c>
      <c r="N688" s="4" t="s">
        <v>6165</v>
      </c>
    </row>
    <row r="689" spans="1:14" ht="75" customHeight="1" x14ac:dyDescent="0.25">
      <c r="A689" s="7" t="s">
        <v>5975</v>
      </c>
      <c r="B689" s="3" t="s">
        <v>5439</v>
      </c>
      <c r="C689" s="23" t="s">
        <v>6873</v>
      </c>
      <c r="D689" s="3" t="s">
        <v>6462</v>
      </c>
      <c r="E689" s="4" t="s">
        <v>2886</v>
      </c>
      <c r="F689" s="4" t="s">
        <v>5047</v>
      </c>
      <c r="G689" s="3" t="s">
        <v>5440</v>
      </c>
      <c r="H689" s="4" t="s">
        <v>5258</v>
      </c>
      <c r="I689" s="4" t="s">
        <v>5336</v>
      </c>
      <c r="J689" s="3" t="s">
        <v>7499</v>
      </c>
      <c r="K689" s="3" t="s">
        <v>6943</v>
      </c>
      <c r="L689" s="3" t="s">
        <v>6277</v>
      </c>
      <c r="M689" s="4" t="s">
        <v>34</v>
      </c>
      <c r="N689" s="4" t="s">
        <v>6173</v>
      </c>
    </row>
    <row r="690" spans="1:14" ht="75" customHeight="1" x14ac:dyDescent="0.25">
      <c r="A690" s="7" t="s">
        <v>5975</v>
      </c>
      <c r="B690" s="3" t="s">
        <v>5439</v>
      </c>
      <c r="C690" s="23" t="s">
        <v>6873</v>
      </c>
      <c r="D690" s="3" t="s">
        <v>6462</v>
      </c>
      <c r="E690" s="4" t="s">
        <v>2886</v>
      </c>
      <c r="F690" s="4" t="s">
        <v>5047</v>
      </c>
      <c r="G690" s="3" t="s">
        <v>5440</v>
      </c>
      <c r="H690" s="4" t="s">
        <v>5258</v>
      </c>
      <c r="I690" s="4" t="s">
        <v>5336</v>
      </c>
      <c r="J690" s="3" t="s">
        <v>7499</v>
      </c>
      <c r="K690" s="3" t="s">
        <v>6943</v>
      </c>
      <c r="L690" s="3" t="s">
        <v>6278</v>
      </c>
      <c r="M690" s="4" t="s">
        <v>34</v>
      </c>
      <c r="N690" s="4" t="s">
        <v>6177</v>
      </c>
    </row>
    <row r="691" spans="1:14" ht="75" customHeight="1" x14ac:dyDescent="0.25">
      <c r="A691" s="7" t="s">
        <v>5975</v>
      </c>
      <c r="B691" s="3" t="s">
        <v>5439</v>
      </c>
      <c r="C691" s="23" t="s">
        <v>6873</v>
      </c>
      <c r="D691" s="3" t="s">
        <v>6462</v>
      </c>
      <c r="E691" s="4" t="s">
        <v>2886</v>
      </c>
      <c r="F691" s="4" t="s">
        <v>5047</v>
      </c>
      <c r="G691" s="3" t="s">
        <v>5440</v>
      </c>
      <c r="H691" s="4" t="s">
        <v>5258</v>
      </c>
      <c r="I691" s="4" t="s">
        <v>5336</v>
      </c>
      <c r="J691" s="3" t="s">
        <v>7499</v>
      </c>
      <c r="K691" s="3" t="s">
        <v>6943</v>
      </c>
      <c r="L691" s="3" t="s">
        <v>6276</v>
      </c>
      <c r="M691" s="4" t="s">
        <v>34</v>
      </c>
      <c r="N691" s="4" t="s">
        <v>6171</v>
      </c>
    </row>
    <row r="692" spans="1:14" ht="75" customHeight="1" x14ac:dyDescent="0.25">
      <c r="A692" s="15" t="s">
        <v>5975</v>
      </c>
      <c r="B692" s="16" t="s">
        <v>5439</v>
      </c>
      <c r="C692" s="24" t="s">
        <v>6873</v>
      </c>
      <c r="D692" s="16" t="s">
        <v>6462</v>
      </c>
      <c r="E692" s="17" t="s">
        <v>2886</v>
      </c>
      <c r="F692" s="17" t="s">
        <v>5047</v>
      </c>
      <c r="G692" s="16" t="s">
        <v>5440</v>
      </c>
      <c r="H692" s="17" t="s">
        <v>5258</v>
      </c>
      <c r="I692" s="17" t="s">
        <v>5336</v>
      </c>
      <c r="J692" s="16" t="s">
        <v>7499</v>
      </c>
      <c r="K692" s="16" t="s">
        <v>6943</v>
      </c>
      <c r="L692" s="16" t="s">
        <v>5443</v>
      </c>
      <c r="M692" s="17" t="s">
        <v>34</v>
      </c>
      <c r="N692" s="17" t="s">
        <v>5467</v>
      </c>
    </row>
    <row r="693" spans="1:14" ht="75" customHeight="1" x14ac:dyDescent="0.25">
      <c r="A693" s="7" t="s">
        <v>5975</v>
      </c>
      <c r="B693" s="3" t="s">
        <v>5439</v>
      </c>
      <c r="C693" s="23" t="s">
        <v>6873</v>
      </c>
      <c r="D693" s="3" t="s">
        <v>6462</v>
      </c>
      <c r="E693" s="4" t="s">
        <v>2886</v>
      </c>
      <c r="F693" s="4" t="s">
        <v>5047</v>
      </c>
      <c r="G693" s="3" t="s">
        <v>5440</v>
      </c>
      <c r="H693" s="4" t="s">
        <v>5258</v>
      </c>
      <c r="I693" s="4" t="s">
        <v>5336</v>
      </c>
      <c r="J693" s="3" t="s">
        <v>7499</v>
      </c>
      <c r="K693" s="3" t="s">
        <v>6943</v>
      </c>
      <c r="L693" s="3" t="s">
        <v>6275</v>
      </c>
      <c r="M693" s="4" t="s">
        <v>4219</v>
      </c>
      <c r="N693" s="4" t="s">
        <v>6519</v>
      </c>
    </row>
    <row r="694" spans="1:14" ht="75" customHeight="1" x14ac:dyDescent="0.25">
      <c r="A694" s="7" t="s">
        <v>5975</v>
      </c>
      <c r="B694" s="3" t="s">
        <v>5439</v>
      </c>
      <c r="C694" s="23" t="s">
        <v>6873</v>
      </c>
      <c r="D694" s="3" t="s">
        <v>6462</v>
      </c>
      <c r="E694" s="4" t="s">
        <v>2886</v>
      </c>
      <c r="F694" s="4" t="s">
        <v>5047</v>
      </c>
      <c r="G694" s="3" t="s">
        <v>5440</v>
      </c>
      <c r="H694" s="4" t="s">
        <v>5258</v>
      </c>
      <c r="I694" s="4" t="s">
        <v>5336</v>
      </c>
      <c r="J694" s="3" t="s">
        <v>7499</v>
      </c>
      <c r="K694" s="3" t="s">
        <v>6943</v>
      </c>
      <c r="L694" s="3" t="s">
        <v>6272</v>
      </c>
      <c r="M694" s="4" t="s">
        <v>4219</v>
      </c>
      <c r="N694" s="4" t="s">
        <v>6517</v>
      </c>
    </row>
    <row r="695" spans="1:14" ht="75" customHeight="1" x14ac:dyDescent="0.25">
      <c r="A695" s="7" t="s">
        <v>5975</v>
      </c>
      <c r="B695" s="3" t="s">
        <v>5439</v>
      </c>
      <c r="C695" s="23" t="s">
        <v>6873</v>
      </c>
      <c r="D695" s="3" t="s">
        <v>6462</v>
      </c>
      <c r="E695" s="4" t="s">
        <v>2886</v>
      </c>
      <c r="F695" s="4" t="s">
        <v>5047</v>
      </c>
      <c r="G695" s="3" t="s">
        <v>5440</v>
      </c>
      <c r="H695" s="4" t="s">
        <v>5258</v>
      </c>
      <c r="I695" s="4" t="s">
        <v>5336</v>
      </c>
      <c r="J695" s="3" t="s">
        <v>7499</v>
      </c>
      <c r="K695" s="3" t="s">
        <v>6943</v>
      </c>
      <c r="L695" s="3" t="s">
        <v>6274</v>
      </c>
      <c r="M695" s="4" t="s">
        <v>4219</v>
      </c>
      <c r="N695" s="4" t="s">
        <v>6518</v>
      </c>
    </row>
    <row r="696" spans="1:14" ht="75" customHeight="1" x14ac:dyDescent="0.25">
      <c r="A696" s="7" t="s">
        <v>5975</v>
      </c>
      <c r="B696" s="3" t="s">
        <v>5439</v>
      </c>
      <c r="C696" s="23" t="s">
        <v>6873</v>
      </c>
      <c r="D696" s="3" t="s">
        <v>6462</v>
      </c>
      <c r="E696" s="4" t="s">
        <v>2886</v>
      </c>
      <c r="F696" s="4" t="s">
        <v>5047</v>
      </c>
      <c r="G696" s="3" t="s">
        <v>5440</v>
      </c>
      <c r="H696" s="4" t="s">
        <v>5258</v>
      </c>
      <c r="I696" s="4" t="s">
        <v>5336</v>
      </c>
      <c r="J696" s="3" t="s">
        <v>7499</v>
      </c>
      <c r="K696" s="3" t="s">
        <v>6943</v>
      </c>
      <c r="L696" s="3" t="s">
        <v>5444</v>
      </c>
      <c r="M696" s="4" t="s">
        <v>122</v>
      </c>
      <c r="N696" s="4" t="s">
        <v>5493</v>
      </c>
    </row>
    <row r="697" spans="1:14" ht="75" customHeight="1" x14ac:dyDescent="0.25">
      <c r="A697" s="7" t="s">
        <v>5975</v>
      </c>
      <c r="B697" s="3" t="s">
        <v>5439</v>
      </c>
      <c r="C697" s="23" t="s">
        <v>6873</v>
      </c>
      <c r="D697" s="3" t="s">
        <v>6462</v>
      </c>
      <c r="E697" s="4" t="s">
        <v>2886</v>
      </c>
      <c r="F697" s="4" t="s">
        <v>5047</v>
      </c>
      <c r="G697" s="3" t="s">
        <v>5440</v>
      </c>
      <c r="H697" s="4" t="s">
        <v>5258</v>
      </c>
      <c r="I697" s="4" t="s">
        <v>5336</v>
      </c>
      <c r="J697" s="3" t="s">
        <v>7499</v>
      </c>
      <c r="K697" s="3" t="s">
        <v>6943</v>
      </c>
      <c r="L697" s="3" t="s">
        <v>6279</v>
      </c>
      <c r="M697" s="4" t="s">
        <v>4219</v>
      </c>
      <c r="N697" s="4" t="s">
        <v>6520</v>
      </c>
    </row>
    <row r="698" spans="1:14" ht="75" customHeight="1" x14ac:dyDescent="0.25">
      <c r="A698" s="7" t="s">
        <v>5975</v>
      </c>
      <c r="B698" s="3" t="s">
        <v>5439</v>
      </c>
      <c r="C698" s="23" t="s">
        <v>6873</v>
      </c>
      <c r="D698" s="3" t="s">
        <v>6462</v>
      </c>
      <c r="E698" s="4" t="s">
        <v>2886</v>
      </c>
      <c r="F698" s="4" t="s">
        <v>5047</v>
      </c>
      <c r="G698" s="3" t="s">
        <v>5440</v>
      </c>
      <c r="H698" s="4" t="s">
        <v>5258</v>
      </c>
      <c r="I698" s="4" t="s">
        <v>5336</v>
      </c>
      <c r="J698" s="3" t="s">
        <v>7499</v>
      </c>
      <c r="K698" s="3" t="s">
        <v>6943</v>
      </c>
      <c r="L698" s="3" t="s">
        <v>5438</v>
      </c>
      <c r="M698" s="4" t="s">
        <v>34</v>
      </c>
      <c r="N698" s="4" t="s">
        <v>7408</v>
      </c>
    </row>
    <row r="699" spans="1:14" ht="75" customHeight="1" x14ac:dyDescent="0.25">
      <c r="A699" s="7" t="s">
        <v>5975</v>
      </c>
      <c r="B699" s="3" t="s">
        <v>5439</v>
      </c>
      <c r="C699" s="23" t="s">
        <v>6873</v>
      </c>
      <c r="D699" s="3" t="s">
        <v>6462</v>
      </c>
      <c r="E699" s="4" t="s">
        <v>2886</v>
      </c>
      <c r="F699" s="4" t="s">
        <v>5047</v>
      </c>
      <c r="G699" s="3" t="s">
        <v>5440</v>
      </c>
      <c r="H699" s="4" t="s">
        <v>5258</v>
      </c>
      <c r="I699" s="4" t="s">
        <v>5336</v>
      </c>
      <c r="J699" s="3" t="s">
        <v>7499</v>
      </c>
      <c r="K699" s="3" t="s">
        <v>6943</v>
      </c>
      <c r="L699" s="3" t="s">
        <v>6957</v>
      </c>
      <c r="M699" s="4" t="s">
        <v>34</v>
      </c>
      <c r="N699" s="4" t="s">
        <v>6550</v>
      </c>
    </row>
    <row r="700" spans="1:14" ht="75" customHeight="1" x14ac:dyDescent="0.25">
      <c r="A700" s="7" t="s">
        <v>5952</v>
      </c>
      <c r="B700" s="3" t="s">
        <v>3177</v>
      </c>
      <c r="C700" s="23" t="s">
        <v>6707</v>
      </c>
      <c r="D700" s="3" t="s">
        <v>6299</v>
      </c>
      <c r="E700" s="4" t="s">
        <v>2886</v>
      </c>
      <c r="F700" s="4" t="s">
        <v>3781</v>
      </c>
      <c r="G700" s="3" t="s">
        <v>2802</v>
      </c>
      <c r="H700" s="4" t="s">
        <v>3581</v>
      </c>
      <c r="I700" s="4" t="s">
        <v>7473</v>
      </c>
      <c r="J700" s="3" t="s">
        <v>7480</v>
      </c>
      <c r="K700" s="3" t="s">
        <v>7481</v>
      </c>
      <c r="L700" s="3" t="s">
        <v>2872</v>
      </c>
      <c r="M700" s="4" t="s">
        <v>34</v>
      </c>
      <c r="N700" s="4" t="s">
        <v>38</v>
      </c>
    </row>
    <row r="701" spans="1:14" ht="75" customHeight="1" x14ac:dyDescent="0.25">
      <c r="A701" s="7" t="s">
        <v>5952</v>
      </c>
      <c r="B701" s="3" t="s">
        <v>3177</v>
      </c>
      <c r="C701" s="23" t="s">
        <v>6707</v>
      </c>
      <c r="D701" s="3" t="s">
        <v>6299</v>
      </c>
      <c r="E701" s="4" t="s">
        <v>2886</v>
      </c>
      <c r="F701" s="4" t="s">
        <v>3781</v>
      </c>
      <c r="G701" s="3" t="s">
        <v>2802</v>
      </c>
      <c r="H701" s="4" t="s">
        <v>3581</v>
      </c>
      <c r="I701" s="4" t="s">
        <v>7473</v>
      </c>
      <c r="J701" s="3" t="s">
        <v>7480</v>
      </c>
      <c r="K701" s="3" t="s">
        <v>7481</v>
      </c>
      <c r="L701" s="3" t="s">
        <v>3185</v>
      </c>
      <c r="M701" s="4" t="s">
        <v>34</v>
      </c>
      <c r="N701" s="4" t="s">
        <v>1426</v>
      </c>
    </row>
    <row r="702" spans="1:14" ht="75" customHeight="1" x14ac:dyDescent="0.25">
      <c r="A702" s="7" t="s">
        <v>5952</v>
      </c>
      <c r="B702" s="3" t="s">
        <v>3177</v>
      </c>
      <c r="C702" s="23" t="s">
        <v>6707</v>
      </c>
      <c r="D702" s="3" t="s">
        <v>6299</v>
      </c>
      <c r="E702" s="4" t="s">
        <v>2886</v>
      </c>
      <c r="F702" s="4" t="s">
        <v>3781</v>
      </c>
      <c r="G702" s="3" t="s">
        <v>2802</v>
      </c>
      <c r="H702" s="4" t="s">
        <v>3581</v>
      </c>
      <c r="I702" s="4" t="s">
        <v>7473</v>
      </c>
      <c r="J702" s="3" t="s">
        <v>7480</v>
      </c>
      <c r="K702" s="3" t="s">
        <v>7481</v>
      </c>
      <c r="L702" s="3" t="s">
        <v>4347</v>
      </c>
      <c r="M702" s="4" t="s">
        <v>4219</v>
      </c>
      <c r="N702" s="4" t="s">
        <v>4222</v>
      </c>
    </row>
    <row r="703" spans="1:14" ht="75" customHeight="1" x14ac:dyDescent="0.25">
      <c r="A703" s="7" t="s">
        <v>5952</v>
      </c>
      <c r="B703" s="3" t="s">
        <v>3177</v>
      </c>
      <c r="C703" s="23" t="s">
        <v>6707</v>
      </c>
      <c r="D703" s="3" t="s">
        <v>6299</v>
      </c>
      <c r="E703" s="4" t="s">
        <v>2886</v>
      </c>
      <c r="F703" s="4" t="s">
        <v>3781</v>
      </c>
      <c r="G703" s="3" t="s">
        <v>2802</v>
      </c>
      <c r="H703" s="4" t="s">
        <v>3581</v>
      </c>
      <c r="I703" s="4" t="s">
        <v>7473</v>
      </c>
      <c r="J703" s="3" t="s">
        <v>7480</v>
      </c>
      <c r="K703" s="3" t="s">
        <v>7481</v>
      </c>
      <c r="L703" s="3" t="s">
        <v>3183</v>
      </c>
      <c r="M703" s="4" t="s">
        <v>34</v>
      </c>
      <c r="N703" s="4" t="s">
        <v>1449</v>
      </c>
    </row>
    <row r="704" spans="1:14" ht="75" customHeight="1" x14ac:dyDescent="0.25">
      <c r="A704" s="7" t="s">
        <v>5952</v>
      </c>
      <c r="B704" s="3" t="s">
        <v>3177</v>
      </c>
      <c r="C704" s="23" t="s">
        <v>6707</v>
      </c>
      <c r="D704" s="3" t="s">
        <v>6299</v>
      </c>
      <c r="E704" s="4" t="s">
        <v>2886</v>
      </c>
      <c r="F704" s="4" t="s">
        <v>3781</v>
      </c>
      <c r="G704" s="3" t="s">
        <v>2802</v>
      </c>
      <c r="H704" s="4" t="s">
        <v>3581</v>
      </c>
      <c r="I704" s="4" t="s">
        <v>7473</v>
      </c>
      <c r="J704" s="3" t="s">
        <v>7480</v>
      </c>
      <c r="K704" s="3" t="s">
        <v>7481</v>
      </c>
      <c r="L704" s="3" t="s">
        <v>3178</v>
      </c>
      <c r="M704" s="4" t="s">
        <v>34</v>
      </c>
      <c r="N704" s="4" t="s">
        <v>1452</v>
      </c>
    </row>
    <row r="705" spans="1:14" ht="75" customHeight="1" x14ac:dyDescent="0.25">
      <c r="A705" s="7" t="s">
        <v>5952</v>
      </c>
      <c r="B705" s="3" t="s">
        <v>3177</v>
      </c>
      <c r="C705" s="23" t="s">
        <v>6707</v>
      </c>
      <c r="D705" s="3" t="s">
        <v>6299</v>
      </c>
      <c r="E705" s="4" t="s">
        <v>2886</v>
      </c>
      <c r="F705" s="4" t="s">
        <v>3781</v>
      </c>
      <c r="G705" s="3" t="s">
        <v>2802</v>
      </c>
      <c r="H705" s="4" t="s">
        <v>3581</v>
      </c>
      <c r="I705" s="4" t="s">
        <v>7473</v>
      </c>
      <c r="J705" s="3" t="s">
        <v>7480</v>
      </c>
      <c r="K705" s="3" t="s">
        <v>7481</v>
      </c>
      <c r="L705" s="3" t="s">
        <v>4632</v>
      </c>
      <c r="M705" s="4" t="s">
        <v>4219</v>
      </c>
      <c r="N705" s="4" t="s">
        <v>4521</v>
      </c>
    </row>
    <row r="706" spans="1:14" ht="75" customHeight="1" x14ac:dyDescent="0.25">
      <c r="A706" s="7" t="s">
        <v>5952</v>
      </c>
      <c r="B706" s="3" t="s">
        <v>3177</v>
      </c>
      <c r="C706" s="23" t="s">
        <v>6707</v>
      </c>
      <c r="D706" s="3" t="s">
        <v>6299</v>
      </c>
      <c r="E706" s="4" t="s">
        <v>2886</v>
      </c>
      <c r="F706" s="4" t="s">
        <v>3781</v>
      </c>
      <c r="G706" s="3" t="s">
        <v>2802</v>
      </c>
      <c r="H706" s="4" t="s">
        <v>3581</v>
      </c>
      <c r="I706" s="4" t="s">
        <v>7473</v>
      </c>
      <c r="J706" s="3" t="s">
        <v>7480</v>
      </c>
      <c r="K706" s="3" t="s">
        <v>7481</v>
      </c>
      <c r="L706" s="3" t="s">
        <v>3180</v>
      </c>
      <c r="M706" s="4" t="s">
        <v>34</v>
      </c>
      <c r="N706" s="4" t="s">
        <v>1455</v>
      </c>
    </row>
    <row r="707" spans="1:14" ht="75" customHeight="1" x14ac:dyDescent="0.25">
      <c r="A707" s="7" t="s">
        <v>5952</v>
      </c>
      <c r="B707" s="3" t="s">
        <v>3177</v>
      </c>
      <c r="C707" s="23" t="s">
        <v>6707</v>
      </c>
      <c r="D707" s="3" t="s">
        <v>6299</v>
      </c>
      <c r="E707" s="4" t="s">
        <v>2886</v>
      </c>
      <c r="F707" s="4" t="s">
        <v>3781</v>
      </c>
      <c r="G707" s="3" t="s">
        <v>2802</v>
      </c>
      <c r="H707" s="4" t="s">
        <v>3581</v>
      </c>
      <c r="I707" s="4" t="s">
        <v>7473</v>
      </c>
      <c r="J707" s="3" t="s">
        <v>7480</v>
      </c>
      <c r="K707" s="3" t="s">
        <v>7481</v>
      </c>
      <c r="L707" s="3" t="s">
        <v>4348</v>
      </c>
      <c r="M707" s="4" t="s">
        <v>4219</v>
      </c>
      <c r="N707" s="4" t="s">
        <v>4226</v>
      </c>
    </row>
    <row r="708" spans="1:14" ht="75" customHeight="1" x14ac:dyDescent="0.25">
      <c r="A708" s="7" t="s">
        <v>5952</v>
      </c>
      <c r="B708" s="3" t="s">
        <v>3177</v>
      </c>
      <c r="C708" s="23" t="s">
        <v>6707</v>
      </c>
      <c r="D708" s="3" t="s">
        <v>6299</v>
      </c>
      <c r="E708" s="4" t="s">
        <v>2886</v>
      </c>
      <c r="F708" s="4" t="s">
        <v>3781</v>
      </c>
      <c r="G708" s="3" t="s">
        <v>2802</v>
      </c>
      <c r="H708" s="4" t="s">
        <v>3581</v>
      </c>
      <c r="I708" s="4" t="s">
        <v>7473</v>
      </c>
      <c r="J708" s="3" t="s">
        <v>7480</v>
      </c>
      <c r="K708" s="3" t="s">
        <v>7481</v>
      </c>
      <c r="L708" s="3" t="s">
        <v>4645</v>
      </c>
      <c r="M708" s="4" t="s">
        <v>34</v>
      </c>
      <c r="N708" s="4" t="s">
        <v>4571</v>
      </c>
    </row>
    <row r="709" spans="1:14" ht="75" customHeight="1" x14ac:dyDescent="0.25">
      <c r="A709" s="15" t="s">
        <v>5952</v>
      </c>
      <c r="B709" s="16" t="s">
        <v>3177</v>
      </c>
      <c r="C709" s="24" t="s">
        <v>6707</v>
      </c>
      <c r="D709" s="16" t="s">
        <v>6299</v>
      </c>
      <c r="E709" s="17" t="s">
        <v>2886</v>
      </c>
      <c r="F709" s="17" t="s">
        <v>3781</v>
      </c>
      <c r="G709" s="16" t="s">
        <v>2802</v>
      </c>
      <c r="H709" s="17" t="s">
        <v>3581</v>
      </c>
      <c r="I709" s="17" t="s">
        <v>7473</v>
      </c>
      <c r="J709" s="16" t="s">
        <v>7480</v>
      </c>
      <c r="K709" s="16" t="s">
        <v>7481</v>
      </c>
      <c r="L709" s="16" t="s">
        <v>4644</v>
      </c>
      <c r="M709" s="17" t="s">
        <v>34</v>
      </c>
      <c r="N709" s="17" t="s">
        <v>4567</v>
      </c>
    </row>
    <row r="710" spans="1:14" ht="75" customHeight="1" x14ac:dyDescent="0.25">
      <c r="A710" s="7" t="s">
        <v>5952</v>
      </c>
      <c r="B710" s="3" t="s">
        <v>3177</v>
      </c>
      <c r="C710" s="23" t="s">
        <v>6707</v>
      </c>
      <c r="D710" s="3" t="s">
        <v>6299</v>
      </c>
      <c r="E710" s="4" t="s">
        <v>2886</v>
      </c>
      <c r="F710" s="4" t="s">
        <v>3781</v>
      </c>
      <c r="G710" s="3" t="s">
        <v>2802</v>
      </c>
      <c r="H710" s="4" t="s">
        <v>3581</v>
      </c>
      <c r="I710" s="4" t="s">
        <v>7473</v>
      </c>
      <c r="J710" s="3" t="s">
        <v>7480</v>
      </c>
      <c r="K710" s="3" t="s">
        <v>7481</v>
      </c>
      <c r="L710" s="3" t="s">
        <v>4468</v>
      </c>
      <c r="M710" s="4" t="s">
        <v>34</v>
      </c>
      <c r="N710" s="4" t="s">
        <v>4306</v>
      </c>
    </row>
    <row r="711" spans="1:14" ht="75" customHeight="1" x14ac:dyDescent="0.25">
      <c r="A711" s="7" t="s">
        <v>5952</v>
      </c>
      <c r="B711" s="3" t="s">
        <v>3177</v>
      </c>
      <c r="C711" s="23" t="s">
        <v>6707</v>
      </c>
      <c r="D711" s="3" t="s">
        <v>6299</v>
      </c>
      <c r="E711" s="4" t="s">
        <v>2886</v>
      </c>
      <c r="F711" s="4" t="s">
        <v>3781</v>
      </c>
      <c r="G711" s="3" t="s">
        <v>2802</v>
      </c>
      <c r="H711" s="4" t="s">
        <v>3581</v>
      </c>
      <c r="I711" s="4" t="s">
        <v>7473</v>
      </c>
      <c r="J711" s="3" t="s">
        <v>7480</v>
      </c>
      <c r="K711" s="3" t="s">
        <v>7481</v>
      </c>
      <c r="L711" s="3" t="s">
        <v>3984</v>
      </c>
      <c r="M711" s="4" t="s">
        <v>5561</v>
      </c>
      <c r="N711" s="4" t="s">
        <v>3956</v>
      </c>
    </row>
    <row r="712" spans="1:14" ht="75" customHeight="1" x14ac:dyDescent="0.25">
      <c r="A712" s="7" t="s">
        <v>5952</v>
      </c>
      <c r="B712" s="3" t="s">
        <v>3177</v>
      </c>
      <c r="C712" s="23" t="s">
        <v>6707</v>
      </c>
      <c r="D712" s="3" t="s">
        <v>6299</v>
      </c>
      <c r="E712" s="4" t="s">
        <v>2886</v>
      </c>
      <c r="F712" s="4" t="s">
        <v>3781</v>
      </c>
      <c r="G712" s="3" t="s">
        <v>2802</v>
      </c>
      <c r="H712" s="4" t="s">
        <v>3581</v>
      </c>
      <c r="I712" s="4" t="s">
        <v>7473</v>
      </c>
      <c r="J712" s="3" t="s">
        <v>7480</v>
      </c>
      <c r="K712" s="3" t="s">
        <v>7481</v>
      </c>
      <c r="L712" s="3" t="s">
        <v>5953</v>
      </c>
      <c r="M712" s="4" t="s">
        <v>34</v>
      </c>
      <c r="N712" s="4" t="s">
        <v>5677</v>
      </c>
    </row>
    <row r="713" spans="1:14" ht="75" customHeight="1" x14ac:dyDescent="0.25">
      <c r="A713" s="7" t="s">
        <v>5952</v>
      </c>
      <c r="B713" s="3" t="s">
        <v>3177</v>
      </c>
      <c r="C713" s="23" t="s">
        <v>6707</v>
      </c>
      <c r="D713" s="3" t="s">
        <v>6299</v>
      </c>
      <c r="E713" s="4" t="s">
        <v>2886</v>
      </c>
      <c r="F713" s="4" t="s">
        <v>3781</v>
      </c>
      <c r="G713" s="3" t="s">
        <v>2802</v>
      </c>
      <c r="H713" s="4" t="s">
        <v>3581</v>
      </c>
      <c r="I713" s="4" t="s">
        <v>7473</v>
      </c>
      <c r="J713" s="3" t="s">
        <v>7480</v>
      </c>
      <c r="K713" s="3" t="s">
        <v>7481</v>
      </c>
      <c r="L713" s="3" t="s">
        <v>7787</v>
      </c>
      <c r="M713" s="4" t="s">
        <v>34</v>
      </c>
      <c r="N713" s="4" t="s">
        <v>7698</v>
      </c>
    </row>
    <row r="714" spans="1:14" ht="75" customHeight="1" x14ac:dyDescent="0.25">
      <c r="A714" s="7" t="s">
        <v>5952</v>
      </c>
      <c r="B714" s="3" t="s">
        <v>3177</v>
      </c>
      <c r="C714" s="23" t="s">
        <v>6707</v>
      </c>
      <c r="D714" s="3" t="s">
        <v>6299</v>
      </c>
      <c r="E714" s="4" t="s">
        <v>2886</v>
      </c>
      <c r="F714" s="4" t="s">
        <v>3781</v>
      </c>
      <c r="G714" s="3" t="s">
        <v>2802</v>
      </c>
      <c r="H714" s="4" t="s">
        <v>3581</v>
      </c>
      <c r="I714" s="4" t="s">
        <v>7473</v>
      </c>
      <c r="J714" s="3" t="s">
        <v>7480</v>
      </c>
      <c r="K714" s="3" t="s">
        <v>7481</v>
      </c>
      <c r="L714" s="3" t="s">
        <v>3186</v>
      </c>
      <c r="M714" s="4" t="s">
        <v>6472</v>
      </c>
      <c r="N714" s="4" t="s">
        <v>1433</v>
      </c>
    </row>
    <row r="715" spans="1:14" ht="75" customHeight="1" x14ac:dyDescent="0.25">
      <c r="A715" s="7" t="s">
        <v>5952</v>
      </c>
      <c r="B715" s="3" t="s">
        <v>3177</v>
      </c>
      <c r="C715" s="23" t="s">
        <v>6707</v>
      </c>
      <c r="D715" s="3" t="s">
        <v>6299</v>
      </c>
      <c r="E715" s="4" t="s">
        <v>2886</v>
      </c>
      <c r="F715" s="4" t="s">
        <v>3781</v>
      </c>
      <c r="G715" s="3" t="s">
        <v>2802</v>
      </c>
      <c r="H715" s="4" t="s">
        <v>3581</v>
      </c>
      <c r="I715" s="4" t="s">
        <v>7473</v>
      </c>
      <c r="J715" s="3" t="s">
        <v>7480</v>
      </c>
      <c r="K715" s="3" t="s">
        <v>7481</v>
      </c>
      <c r="L715" s="3" t="s">
        <v>3181</v>
      </c>
      <c r="M715" s="4" t="s">
        <v>34</v>
      </c>
      <c r="N715" s="4" t="s">
        <v>1437</v>
      </c>
    </row>
    <row r="716" spans="1:14" ht="75" customHeight="1" x14ac:dyDescent="0.25">
      <c r="A716" s="7" t="s">
        <v>5952</v>
      </c>
      <c r="B716" s="3" t="s">
        <v>3177</v>
      </c>
      <c r="C716" s="23" t="s">
        <v>6707</v>
      </c>
      <c r="D716" s="3" t="s">
        <v>6299</v>
      </c>
      <c r="E716" s="4" t="s">
        <v>2886</v>
      </c>
      <c r="F716" s="4" t="s">
        <v>3781</v>
      </c>
      <c r="G716" s="3" t="s">
        <v>2802</v>
      </c>
      <c r="H716" s="4" t="s">
        <v>3581</v>
      </c>
      <c r="I716" s="4" t="s">
        <v>7473</v>
      </c>
      <c r="J716" s="3" t="s">
        <v>7480</v>
      </c>
      <c r="K716" s="3" t="s">
        <v>7481</v>
      </c>
      <c r="L716" s="3" t="s">
        <v>3182</v>
      </c>
      <c r="M716" s="4" t="s">
        <v>34</v>
      </c>
      <c r="N716" s="4" t="s">
        <v>1442</v>
      </c>
    </row>
    <row r="717" spans="1:14" ht="75" customHeight="1" x14ac:dyDescent="0.25">
      <c r="A717" s="7" t="s">
        <v>5952</v>
      </c>
      <c r="B717" s="3" t="s">
        <v>3177</v>
      </c>
      <c r="C717" s="23" t="s">
        <v>6707</v>
      </c>
      <c r="D717" s="3" t="s">
        <v>6299</v>
      </c>
      <c r="E717" s="4" t="s">
        <v>2886</v>
      </c>
      <c r="F717" s="4" t="s">
        <v>3781</v>
      </c>
      <c r="G717" s="3" t="s">
        <v>2802</v>
      </c>
      <c r="H717" s="4" t="s">
        <v>3581</v>
      </c>
      <c r="I717" s="4" t="s">
        <v>7473</v>
      </c>
      <c r="J717" s="3" t="s">
        <v>7480</v>
      </c>
      <c r="K717" s="3" t="s">
        <v>7481</v>
      </c>
      <c r="L717" s="3" t="s">
        <v>3184</v>
      </c>
      <c r="M717" s="4" t="s">
        <v>6472</v>
      </c>
      <c r="N717" s="4" t="s">
        <v>1446</v>
      </c>
    </row>
    <row r="718" spans="1:14" ht="75" customHeight="1" x14ac:dyDescent="0.25">
      <c r="A718" s="7" t="s">
        <v>5952</v>
      </c>
      <c r="B718" s="3" t="s">
        <v>3177</v>
      </c>
      <c r="C718" s="23" t="s">
        <v>6707</v>
      </c>
      <c r="D718" s="3" t="s">
        <v>6299</v>
      </c>
      <c r="E718" s="4" t="s">
        <v>2886</v>
      </c>
      <c r="F718" s="4" t="s">
        <v>3781</v>
      </c>
      <c r="G718" s="3" t="s">
        <v>2802</v>
      </c>
      <c r="H718" s="4" t="s">
        <v>3581</v>
      </c>
      <c r="I718" s="4" t="s">
        <v>7473</v>
      </c>
      <c r="J718" s="3" t="s">
        <v>7480</v>
      </c>
      <c r="K718" s="3" t="s">
        <v>7481</v>
      </c>
      <c r="L718" s="3" t="s">
        <v>3179</v>
      </c>
      <c r="M718" s="4" t="s">
        <v>34</v>
      </c>
      <c r="N718" s="4" t="s">
        <v>1430</v>
      </c>
    </row>
    <row r="719" spans="1:14" ht="75" customHeight="1" x14ac:dyDescent="0.25">
      <c r="A719" s="7" t="s">
        <v>5952</v>
      </c>
      <c r="B719" s="3" t="s">
        <v>4057</v>
      </c>
      <c r="C719" s="23" t="s">
        <v>6633</v>
      </c>
      <c r="D719" s="3" t="s">
        <v>6299</v>
      </c>
      <c r="E719" s="4" t="s">
        <v>2891</v>
      </c>
      <c r="F719" s="4" t="s">
        <v>3781</v>
      </c>
      <c r="G719" s="3" t="s">
        <v>3753</v>
      </c>
      <c r="H719" s="4" t="s">
        <v>3581</v>
      </c>
      <c r="I719" s="4" t="s">
        <v>7473</v>
      </c>
      <c r="J719" s="3" t="s">
        <v>7480</v>
      </c>
      <c r="K719" s="3" t="s">
        <v>7481</v>
      </c>
      <c r="L719" s="3" t="s">
        <v>4060</v>
      </c>
      <c r="M719" s="4" t="s">
        <v>34</v>
      </c>
      <c r="N719" s="4" t="s">
        <v>3872</v>
      </c>
    </row>
    <row r="720" spans="1:14" ht="75" customHeight="1" x14ac:dyDescent="0.25">
      <c r="A720" s="7" t="s">
        <v>5952</v>
      </c>
      <c r="B720" s="3" t="s">
        <v>4057</v>
      </c>
      <c r="C720" s="23" t="s">
        <v>6633</v>
      </c>
      <c r="D720" s="3" t="s">
        <v>6299</v>
      </c>
      <c r="E720" s="4" t="s">
        <v>2891</v>
      </c>
      <c r="F720" s="4" t="s">
        <v>3781</v>
      </c>
      <c r="G720" s="3" t="s">
        <v>3753</v>
      </c>
      <c r="H720" s="4" t="s">
        <v>3581</v>
      </c>
      <c r="I720" s="4" t="s">
        <v>7473</v>
      </c>
      <c r="J720" s="3" t="s">
        <v>7480</v>
      </c>
      <c r="K720" s="3" t="s">
        <v>7481</v>
      </c>
      <c r="L720" s="3" t="s">
        <v>4058</v>
      </c>
      <c r="M720" s="4" t="s">
        <v>34</v>
      </c>
      <c r="N720" s="4" t="s">
        <v>3868</v>
      </c>
    </row>
    <row r="721" spans="1:14" ht="75" customHeight="1" x14ac:dyDescent="0.25">
      <c r="A721" s="7" t="s">
        <v>5952</v>
      </c>
      <c r="B721" s="3" t="s">
        <v>4057</v>
      </c>
      <c r="C721" s="23" t="s">
        <v>6633</v>
      </c>
      <c r="D721" s="3" t="s">
        <v>6299</v>
      </c>
      <c r="E721" s="4" t="s">
        <v>2891</v>
      </c>
      <c r="F721" s="4" t="s">
        <v>3781</v>
      </c>
      <c r="G721" s="3" t="s">
        <v>3753</v>
      </c>
      <c r="H721" s="4" t="s">
        <v>3581</v>
      </c>
      <c r="I721" s="4" t="s">
        <v>7473</v>
      </c>
      <c r="J721" s="3" t="s">
        <v>7480</v>
      </c>
      <c r="K721" s="3" t="s">
        <v>7481</v>
      </c>
      <c r="L721" s="3" t="s">
        <v>2872</v>
      </c>
      <c r="M721" s="4" t="s">
        <v>34</v>
      </c>
      <c r="N721" s="4" t="s">
        <v>38</v>
      </c>
    </row>
    <row r="722" spans="1:14" ht="75" customHeight="1" x14ac:dyDescent="0.25">
      <c r="A722" s="7" t="s">
        <v>5952</v>
      </c>
      <c r="B722" s="3" t="s">
        <v>4057</v>
      </c>
      <c r="C722" s="23" t="s">
        <v>6633</v>
      </c>
      <c r="D722" s="3" t="s">
        <v>6299</v>
      </c>
      <c r="E722" s="4" t="s">
        <v>2891</v>
      </c>
      <c r="F722" s="4" t="s">
        <v>3781</v>
      </c>
      <c r="G722" s="3" t="s">
        <v>3753</v>
      </c>
      <c r="H722" s="4" t="s">
        <v>3581</v>
      </c>
      <c r="I722" s="4" t="s">
        <v>7473</v>
      </c>
      <c r="J722" s="3" t="s">
        <v>7480</v>
      </c>
      <c r="K722" s="3" t="s">
        <v>7481</v>
      </c>
      <c r="L722" s="3" t="s">
        <v>3223</v>
      </c>
      <c r="M722" s="4" t="s">
        <v>34</v>
      </c>
      <c r="N722" s="4" t="s">
        <v>1557</v>
      </c>
    </row>
    <row r="723" spans="1:14" ht="75" customHeight="1" x14ac:dyDescent="0.25">
      <c r="A723" s="7" t="s">
        <v>5952</v>
      </c>
      <c r="B723" s="3" t="s">
        <v>4057</v>
      </c>
      <c r="C723" s="23" t="s">
        <v>6633</v>
      </c>
      <c r="D723" s="3" t="s">
        <v>6299</v>
      </c>
      <c r="E723" s="4" t="s">
        <v>2891</v>
      </c>
      <c r="F723" s="4" t="s">
        <v>3781</v>
      </c>
      <c r="G723" s="3" t="s">
        <v>3753</v>
      </c>
      <c r="H723" s="4" t="s">
        <v>3581</v>
      </c>
      <c r="I723" s="4" t="s">
        <v>7473</v>
      </c>
      <c r="J723" s="3" t="s">
        <v>7480</v>
      </c>
      <c r="K723" s="3" t="s">
        <v>7481</v>
      </c>
      <c r="L723" s="3" t="s">
        <v>4059</v>
      </c>
      <c r="M723" s="4" t="s">
        <v>34</v>
      </c>
      <c r="N723" s="4" t="s">
        <v>3864</v>
      </c>
    </row>
    <row r="724" spans="1:14" ht="75" customHeight="1" x14ac:dyDescent="0.25">
      <c r="A724" s="7" t="s">
        <v>5952</v>
      </c>
      <c r="B724" s="3" t="s">
        <v>4057</v>
      </c>
      <c r="C724" s="23" t="s">
        <v>6633</v>
      </c>
      <c r="D724" s="3" t="s">
        <v>6299</v>
      </c>
      <c r="E724" s="4" t="s">
        <v>2891</v>
      </c>
      <c r="F724" s="4" t="s">
        <v>3781</v>
      </c>
      <c r="G724" s="3" t="s">
        <v>3753</v>
      </c>
      <c r="H724" s="4" t="s">
        <v>3581</v>
      </c>
      <c r="I724" s="4" t="s">
        <v>7473</v>
      </c>
      <c r="J724" s="3" t="s">
        <v>7480</v>
      </c>
      <c r="K724" s="3" t="s">
        <v>7481</v>
      </c>
      <c r="L724" s="3" t="s">
        <v>4644</v>
      </c>
      <c r="M724" s="4" t="s">
        <v>34</v>
      </c>
      <c r="N724" s="4" t="s">
        <v>4567</v>
      </c>
    </row>
    <row r="725" spans="1:14" ht="75" customHeight="1" x14ac:dyDescent="0.25">
      <c r="A725" s="7" t="s">
        <v>5952</v>
      </c>
      <c r="B725" s="3" t="s">
        <v>3788</v>
      </c>
      <c r="C725" s="23" t="s">
        <v>6758</v>
      </c>
      <c r="D725" s="3" t="s">
        <v>6396</v>
      </c>
      <c r="E725" s="4" t="s">
        <v>2869</v>
      </c>
      <c r="F725" s="4" t="s">
        <v>3781</v>
      </c>
      <c r="G725" s="3" t="s">
        <v>3753</v>
      </c>
      <c r="H725" s="4" t="s">
        <v>3581</v>
      </c>
      <c r="I725" s="4" t="s">
        <v>7473</v>
      </c>
      <c r="J725" s="3" t="s">
        <v>7480</v>
      </c>
      <c r="K725" s="3" t="s">
        <v>7481</v>
      </c>
      <c r="L725" s="3" t="s">
        <v>2872</v>
      </c>
      <c r="M725" s="4" t="s">
        <v>34</v>
      </c>
      <c r="N725" s="4" t="s">
        <v>38</v>
      </c>
    </row>
    <row r="726" spans="1:14" ht="75" customHeight="1" x14ac:dyDescent="0.25">
      <c r="A726" s="7" t="s">
        <v>5952</v>
      </c>
      <c r="B726" s="3" t="s">
        <v>3788</v>
      </c>
      <c r="C726" s="23" t="s">
        <v>6758</v>
      </c>
      <c r="D726" s="3" t="s">
        <v>6396</v>
      </c>
      <c r="E726" s="4" t="s">
        <v>2869</v>
      </c>
      <c r="F726" s="4" t="s">
        <v>3781</v>
      </c>
      <c r="G726" s="3" t="s">
        <v>3753</v>
      </c>
      <c r="H726" s="4" t="s">
        <v>3581</v>
      </c>
      <c r="I726" s="4" t="s">
        <v>7473</v>
      </c>
      <c r="J726" s="3" t="s">
        <v>7480</v>
      </c>
      <c r="K726" s="3" t="s">
        <v>7481</v>
      </c>
      <c r="L726" s="3" t="s">
        <v>3185</v>
      </c>
      <c r="M726" s="4" t="s">
        <v>34</v>
      </c>
      <c r="N726" s="4" t="s">
        <v>1426</v>
      </c>
    </row>
    <row r="727" spans="1:14" ht="75" customHeight="1" x14ac:dyDescent="0.25">
      <c r="A727" s="7" t="s">
        <v>5952</v>
      </c>
      <c r="B727" s="3" t="s">
        <v>3788</v>
      </c>
      <c r="C727" s="23" t="s">
        <v>6758</v>
      </c>
      <c r="D727" s="3" t="s">
        <v>6396</v>
      </c>
      <c r="E727" s="4" t="s">
        <v>2869</v>
      </c>
      <c r="F727" s="4" t="s">
        <v>3781</v>
      </c>
      <c r="G727" s="3" t="s">
        <v>3753</v>
      </c>
      <c r="H727" s="4" t="s">
        <v>3581</v>
      </c>
      <c r="I727" s="4" t="s">
        <v>7473</v>
      </c>
      <c r="J727" s="3" t="s">
        <v>7480</v>
      </c>
      <c r="K727" s="3" t="s">
        <v>7481</v>
      </c>
      <c r="L727" s="3" t="s">
        <v>3178</v>
      </c>
      <c r="M727" s="4" t="s">
        <v>34</v>
      </c>
      <c r="N727" s="4" t="s">
        <v>1452</v>
      </c>
    </row>
    <row r="728" spans="1:14" ht="75" customHeight="1" x14ac:dyDescent="0.25">
      <c r="A728" s="7" t="s">
        <v>5952</v>
      </c>
      <c r="B728" s="3" t="s">
        <v>3788</v>
      </c>
      <c r="C728" s="23" t="s">
        <v>6758</v>
      </c>
      <c r="D728" s="3" t="s">
        <v>6396</v>
      </c>
      <c r="E728" s="4" t="s">
        <v>2869</v>
      </c>
      <c r="F728" s="4" t="s">
        <v>3781</v>
      </c>
      <c r="G728" s="3" t="s">
        <v>3753</v>
      </c>
      <c r="H728" s="4" t="s">
        <v>3581</v>
      </c>
      <c r="I728" s="4" t="s">
        <v>7473</v>
      </c>
      <c r="J728" s="3" t="s">
        <v>7480</v>
      </c>
      <c r="K728" s="3" t="s">
        <v>7481</v>
      </c>
      <c r="L728" s="3" t="s">
        <v>3883</v>
      </c>
      <c r="M728" s="4" t="s">
        <v>34</v>
      </c>
      <c r="N728" s="4" t="s">
        <v>3840</v>
      </c>
    </row>
    <row r="729" spans="1:14" ht="75" customHeight="1" x14ac:dyDescent="0.25">
      <c r="A729" s="7" t="s">
        <v>5952</v>
      </c>
      <c r="B729" s="3" t="s">
        <v>3752</v>
      </c>
      <c r="C729" s="23" t="s">
        <v>6750</v>
      </c>
      <c r="D729" s="3" t="s">
        <v>6299</v>
      </c>
      <c r="E729" s="4" t="s">
        <v>2886</v>
      </c>
      <c r="F729" s="4" t="s">
        <v>3781</v>
      </c>
      <c r="G729" s="3" t="s">
        <v>3753</v>
      </c>
      <c r="H729" s="4" t="s">
        <v>3581</v>
      </c>
      <c r="I729" s="4" t="s">
        <v>7473</v>
      </c>
      <c r="J729" s="3" t="s">
        <v>7480</v>
      </c>
      <c r="K729" s="3" t="s">
        <v>7481</v>
      </c>
      <c r="L729" s="3" t="s">
        <v>3178</v>
      </c>
      <c r="M729" s="4" t="s">
        <v>34</v>
      </c>
      <c r="N729" s="4" t="s">
        <v>1452</v>
      </c>
    </row>
    <row r="730" spans="1:14" ht="75" customHeight="1" x14ac:dyDescent="0.25">
      <c r="A730" s="7" t="s">
        <v>5952</v>
      </c>
      <c r="B730" s="3" t="s">
        <v>3752</v>
      </c>
      <c r="C730" s="23" t="s">
        <v>6750</v>
      </c>
      <c r="D730" s="3" t="s">
        <v>6299</v>
      </c>
      <c r="E730" s="4" t="s">
        <v>2886</v>
      </c>
      <c r="F730" s="4" t="s">
        <v>3781</v>
      </c>
      <c r="G730" s="3" t="s">
        <v>3753</v>
      </c>
      <c r="H730" s="4" t="s">
        <v>3581</v>
      </c>
      <c r="I730" s="4" t="s">
        <v>7473</v>
      </c>
      <c r="J730" s="3" t="s">
        <v>7480</v>
      </c>
      <c r="K730" s="3" t="s">
        <v>7481</v>
      </c>
      <c r="L730" s="3" t="s">
        <v>3180</v>
      </c>
      <c r="M730" s="4" t="s">
        <v>34</v>
      </c>
      <c r="N730" s="4" t="s">
        <v>1455</v>
      </c>
    </row>
    <row r="731" spans="1:14" ht="75" customHeight="1" x14ac:dyDescent="0.25">
      <c r="A731" s="7" t="s">
        <v>5952</v>
      </c>
      <c r="B731" s="3" t="s">
        <v>3752</v>
      </c>
      <c r="C731" s="23" t="s">
        <v>6750</v>
      </c>
      <c r="D731" s="3" t="s">
        <v>6299</v>
      </c>
      <c r="E731" s="4" t="s">
        <v>2886</v>
      </c>
      <c r="F731" s="4" t="s">
        <v>3781</v>
      </c>
      <c r="G731" s="3" t="s">
        <v>3753</v>
      </c>
      <c r="H731" s="4" t="s">
        <v>3581</v>
      </c>
      <c r="I731" s="4" t="s">
        <v>7473</v>
      </c>
      <c r="J731" s="3" t="s">
        <v>7480</v>
      </c>
      <c r="K731" s="3" t="s">
        <v>7481</v>
      </c>
      <c r="L731" s="3" t="s">
        <v>3183</v>
      </c>
      <c r="M731" s="4" t="s">
        <v>34</v>
      </c>
      <c r="N731" s="4" t="s">
        <v>1449</v>
      </c>
    </row>
    <row r="732" spans="1:14" ht="75" customHeight="1" x14ac:dyDescent="0.25">
      <c r="A732" s="7" t="s">
        <v>5952</v>
      </c>
      <c r="B732" s="3" t="s">
        <v>3752</v>
      </c>
      <c r="C732" s="23" t="s">
        <v>6750</v>
      </c>
      <c r="D732" s="3" t="s">
        <v>6299</v>
      </c>
      <c r="E732" s="4" t="s">
        <v>2886</v>
      </c>
      <c r="F732" s="4" t="s">
        <v>3781</v>
      </c>
      <c r="G732" s="3" t="s">
        <v>3753</v>
      </c>
      <c r="H732" s="4" t="s">
        <v>3581</v>
      </c>
      <c r="I732" s="4" t="s">
        <v>7473</v>
      </c>
      <c r="J732" s="3" t="s">
        <v>7480</v>
      </c>
      <c r="K732" s="3" t="s">
        <v>7481</v>
      </c>
      <c r="L732" s="3" t="s">
        <v>3185</v>
      </c>
      <c r="M732" s="4" t="s">
        <v>34</v>
      </c>
      <c r="N732" s="4" t="s">
        <v>1426</v>
      </c>
    </row>
    <row r="733" spans="1:14" ht="75" customHeight="1" x14ac:dyDescent="0.25">
      <c r="A733" s="7" t="s">
        <v>5952</v>
      </c>
      <c r="B733" s="3" t="s">
        <v>3752</v>
      </c>
      <c r="C733" s="23" t="s">
        <v>6750</v>
      </c>
      <c r="D733" s="3" t="s">
        <v>6299</v>
      </c>
      <c r="E733" s="4" t="s">
        <v>2886</v>
      </c>
      <c r="F733" s="4" t="s">
        <v>3781</v>
      </c>
      <c r="G733" s="3" t="s">
        <v>3753</v>
      </c>
      <c r="H733" s="4" t="s">
        <v>3581</v>
      </c>
      <c r="I733" s="4" t="s">
        <v>7473</v>
      </c>
      <c r="J733" s="3" t="s">
        <v>7480</v>
      </c>
      <c r="K733" s="3" t="s">
        <v>7481</v>
      </c>
      <c r="L733" s="3" t="s">
        <v>2872</v>
      </c>
      <c r="M733" s="4" t="s">
        <v>34</v>
      </c>
      <c r="N733" s="4" t="s">
        <v>38</v>
      </c>
    </row>
    <row r="734" spans="1:14" ht="75" customHeight="1" x14ac:dyDescent="0.25">
      <c r="A734" s="7" t="s">
        <v>5952</v>
      </c>
      <c r="B734" s="3" t="s">
        <v>3752</v>
      </c>
      <c r="C734" s="23" t="s">
        <v>6750</v>
      </c>
      <c r="D734" s="3" t="s">
        <v>6299</v>
      </c>
      <c r="E734" s="4" t="s">
        <v>2886</v>
      </c>
      <c r="F734" s="4" t="s">
        <v>3781</v>
      </c>
      <c r="G734" s="3" t="s">
        <v>3753</v>
      </c>
      <c r="H734" s="4" t="s">
        <v>3581</v>
      </c>
      <c r="I734" s="4" t="s">
        <v>7473</v>
      </c>
      <c r="J734" s="3" t="s">
        <v>7480</v>
      </c>
      <c r="K734" s="3" t="s">
        <v>7481</v>
      </c>
      <c r="L734" s="3" t="s">
        <v>3881</v>
      </c>
      <c r="M734" s="4" t="s">
        <v>34</v>
      </c>
      <c r="N734" s="4" t="s">
        <v>3836</v>
      </c>
    </row>
    <row r="735" spans="1:14" ht="75" customHeight="1" x14ac:dyDescent="0.25">
      <c r="A735" s="7" t="s">
        <v>5952</v>
      </c>
      <c r="B735" s="3" t="s">
        <v>3752</v>
      </c>
      <c r="C735" s="23" t="s">
        <v>6750</v>
      </c>
      <c r="D735" s="3" t="s">
        <v>6299</v>
      </c>
      <c r="E735" s="4" t="s">
        <v>2886</v>
      </c>
      <c r="F735" s="4" t="s">
        <v>3781</v>
      </c>
      <c r="G735" s="3" t="s">
        <v>3753</v>
      </c>
      <c r="H735" s="4" t="s">
        <v>3581</v>
      </c>
      <c r="I735" s="4" t="s">
        <v>7473</v>
      </c>
      <c r="J735" s="3" t="s">
        <v>7480</v>
      </c>
      <c r="K735" s="3" t="s">
        <v>7481</v>
      </c>
      <c r="L735" s="3" t="s">
        <v>3179</v>
      </c>
      <c r="M735" s="4" t="s">
        <v>34</v>
      </c>
      <c r="N735" s="4" t="s">
        <v>1430</v>
      </c>
    </row>
    <row r="736" spans="1:14" ht="75" customHeight="1" x14ac:dyDescent="0.25">
      <c r="A736" s="7" t="s">
        <v>5952</v>
      </c>
      <c r="B736" s="3" t="s">
        <v>3752</v>
      </c>
      <c r="C736" s="23" t="s">
        <v>6750</v>
      </c>
      <c r="D736" s="3" t="s">
        <v>6299</v>
      </c>
      <c r="E736" s="4" t="s">
        <v>2886</v>
      </c>
      <c r="F736" s="4" t="s">
        <v>3781</v>
      </c>
      <c r="G736" s="3" t="s">
        <v>3753</v>
      </c>
      <c r="H736" s="4" t="s">
        <v>3581</v>
      </c>
      <c r="I736" s="4" t="s">
        <v>7473</v>
      </c>
      <c r="J736" s="3" t="s">
        <v>7480</v>
      </c>
      <c r="K736" s="3" t="s">
        <v>7481</v>
      </c>
      <c r="L736" s="3" t="s">
        <v>3882</v>
      </c>
      <c r="M736" s="4" t="s">
        <v>122</v>
      </c>
      <c r="N736" s="4" t="s">
        <v>3833</v>
      </c>
    </row>
    <row r="737" spans="1:14" ht="75" customHeight="1" x14ac:dyDescent="0.25">
      <c r="A737" s="7" t="s">
        <v>5896</v>
      </c>
      <c r="B737" s="3" t="s">
        <v>2918</v>
      </c>
      <c r="C737" s="23" t="s">
        <v>6780</v>
      </c>
      <c r="D737" s="3" t="s">
        <v>6413</v>
      </c>
      <c r="E737" s="4" t="s">
        <v>2891</v>
      </c>
      <c r="F737" s="4" t="s">
        <v>3476</v>
      </c>
      <c r="G737" s="3" t="s">
        <v>2750</v>
      </c>
      <c r="H737" s="4" t="s">
        <v>2906</v>
      </c>
      <c r="I737" s="4" t="s">
        <v>2881</v>
      </c>
      <c r="J737" s="3" t="s">
        <v>3699</v>
      </c>
      <c r="K737" s="3" t="s">
        <v>343</v>
      </c>
      <c r="L737" s="3" t="s">
        <v>4544</v>
      </c>
      <c r="M737" s="4" t="s">
        <v>34</v>
      </c>
      <c r="N737" s="4" t="s">
        <v>4372</v>
      </c>
    </row>
    <row r="738" spans="1:14" ht="75" customHeight="1" x14ac:dyDescent="0.25">
      <c r="A738" s="7" t="s">
        <v>5896</v>
      </c>
      <c r="B738" s="3" t="s">
        <v>2918</v>
      </c>
      <c r="C738" s="23" t="s">
        <v>6780</v>
      </c>
      <c r="D738" s="3" t="s">
        <v>6413</v>
      </c>
      <c r="E738" s="4" t="s">
        <v>2891</v>
      </c>
      <c r="F738" s="4" t="s">
        <v>3476</v>
      </c>
      <c r="G738" s="3" t="s">
        <v>2750</v>
      </c>
      <c r="H738" s="4" t="s">
        <v>2906</v>
      </c>
      <c r="I738" s="4" t="s">
        <v>2881</v>
      </c>
      <c r="J738" s="3" t="s">
        <v>3699</v>
      </c>
      <c r="K738" s="3" t="s">
        <v>343</v>
      </c>
      <c r="L738" s="3" t="s">
        <v>2930</v>
      </c>
      <c r="M738" s="4" t="s">
        <v>5561</v>
      </c>
      <c r="N738" s="4" t="s">
        <v>293</v>
      </c>
    </row>
    <row r="739" spans="1:14" ht="75" customHeight="1" x14ac:dyDescent="0.25">
      <c r="A739" s="7" t="s">
        <v>5896</v>
      </c>
      <c r="B739" s="3" t="s">
        <v>2918</v>
      </c>
      <c r="C739" s="23" t="s">
        <v>6780</v>
      </c>
      <c r="D739" s="3" t="s">
        <v>6413</v>
      </c>
      <c r="E739" s="4" t="s">
        <v>2891</v>
      </c>
      <c r="F739" s="4" t="s">
        <v>3476</v>
      </c>
      <c r="G739" s="3" t="s">
        <v>2750</v>
      </c>
      <c r="H739" s="4" t="s">
        <v>2906</v>
      </c>
      <c r="I739" s="4" t="s">
        <v>2881</v>
      </c>
      <c r="J739" s="3" t="s">
        <v>3699</v>
      </c>
      <c r="K739" s="3" t="s">
        <v>343</v>
      </c>
      <c r="L739" s="3" t="s">
        <v>2933</v>
      </c>
      <c r="M739" s="4" t="s">
        <v>5561</v>
      </c>
      <c r="N739" s="4" t="s">
        <v>313</v>
      </c>
    </row>
    <row r="740" spans="1:14" ht="75" customHeight="1" x14ac:dyDescent="0.25">
      <c r="A740" s="7" t="s">
        <v>5896</v>
      </c>
      <c r="B740" s="3" t="s">
        <v>2918</v>
      </c>
      <c r="C740" s="23" t="s">
        <v>6780</v>
      </c>
      <c r="D740" s="3" t="s">
        <v>6413</v>
      </c>
      <c r="E740" s="4" t="s">
        <v>2891</v>
      </c>
      <c r="F740" s="4" t="s">
        <v>3476</v>
      </c>
      <c r="G740" s="3" t="s">
        <v>2750</v>
      </c>
      <c r="H740" s="4" t="s">
        <v>2906</v>
      </c>
      <c r="I740" s="4" t="s">
        <v>2881</v>
      </c>
      <c r="J740" s="3" t="s">
        <v>3699</v>
      </c>
      <c r="K740" s="3" t="s">
        <v>343</v>
      </c>
      <c r="L740" s="3" t="s">
        <v>2921</v>
      </c>
      <c r="M740" s="4" t="s">
        <v>5561</v>
      </c>
      <c r="N740" s="4" t="s">
        <v>258</v>
      </c>
    </row>
    <row r="741" spans="1:14" ht="75" customHeight="1" x14ac:dyDescent="0.25">
      <c r="A741" s="7" t="s">
        <v>5896</v>
      </c>
      <c r="B741" s="3" t="s">
        <v>2918</v>
      </c>
      <c r="C741" s="23" t="s">
        <v>6780</v>
      </c>
      <c r="D741" s="3" t="s">
        <v>6413</v>
      </c>
      <c r="E741" s="4" t="s">
        <v>2891</v>
      </c>
      <c r="F741" s="4" t="s">
        <v>3476</v>
      </c>
      <c r="G741" s="3" t="s">
        <v>2750</v>
      </c>
      <c r="H741" s="4" t="s">
        <v>2906</v>
      </c>
      <c r="I741" s="4" t="s">
        <v>2881</v>
      </c>
      <c r="J741" s="3" t="s">
        <v>3699</v>
      </c>
      <c r="K741" s="3" t="s">
        <v>343</v>
      </c>
      <c r="L741" s="3" t="s">
        <v>2929</v>
      </c>
      <c r="M741" s="4" t="s">
        <v>83</v>
      </c>
      <c r="N741" s="4" t="s">
        <v>336</v>
      </c>
    </row>
    <row r="742" spans="1:14" ht="75" customHeight="1" x14ac:dyDescent="0.25">
      <c r="A742" s="7" t="s">
        <v>5896</v>
      </c>
      <c r="B742" s="3" t="s">
        <v>2918</v>
      </c>
      <c r="C742" s="23" t="s">
        <v>6780</v>
      </c>
      <c r="D742" s="3" t="s">
        <v>6413</v>
      </c>
      <c r="E742" s="4" t="s">
        <v>2891</v>
      </c>
      <c r="F742" s="4" t="s">
        <v>3476</v>
      </c>
      <c r="G742" s="3" t="s">
        <v>2750</v>
      </c>
      <c r="H742" s="4" t="s">
        <v>2906</v>
      </c>
      <c r="I742" s="4" t="s">
        <v>2881</v>
      </c>
      <c r="J742" s="3" t="s">
        <v>3699</v>
      </c>
      <c r="K742" s="3" t="s">
        <v>343</v>
      </c>
      <c r="L742" s="3" t="s">
        <v>2919</v>
      </c>
      <c r="M742" s="4" t="s">
        <v>83</v>
      </c>
      <c r="N742" s="4" t="s">
        <v>3790</v>
      </c>
    </row>
    <row r="743" spans="1:14" ht="75" customHeight="1" x14ac:dyDescent="0.25">
      <c r="A743" s="7" t="s">
        <v>5896</v>
      </c>
      <c r="B743" s="3" t="s">
        <v>2918</v>
      </c>
      <c r="C743" s="23" t="s">
        <v>6780</v>
      </c>
      <c r="D743" s="3" t="s">
        <v>6413</v>
      </c>
      <c r="E743" s="4" t="s">
        <v>2891</v>
      </c>
      <c r="F743" s="4" t="s">
        <v>3476</v>
      </c>
      <c r="G743" s="3" t="s">
        <v>2750</v>
      </c>
      <c r="H743" s="4" t="s">
        <v>2906</v>
      </c>
      <c r="I743" s="4" t="s">
        <v>2881</v>
      </c>
      <c r="J743" s="3" t="s">
        <v>3699</v>
      </c>
      <c r="K743" s="3" t="s">
        <v>343</v>
      </c>
      <c r="L743" s="3" t="s">
        <v>2922</v>
      </c>
      <c r="M743" s="4" t="s">
        <v>34</v>
      </c>
      <c r="N743" s="4" t="s">
        <v>269</v>
      </c>
    </row>
    <row r="744" spans="1:14" ht="75" customHeight="1" x14ac:dyDescent="0.25">
      <c r="A744" s="7" t="s">
        <v>5896</v>
      </c>
      <c r="B744" s="3" t="s">
        <v>2918</v>
      </c>
      <c r="C744" s="23" t="s">
        <v>6780</v>
      </c>
      <c r="D744" s="3" t="s">
        <v>6413</v>
      </c>
      <c r="E744" s="4" t="s">
        <v>2891</v>
      </c>
      <c r="F744" s="4" t="s">
        <v>3476</v>
      </c>
      <c r="G744" s="3" t="s">
        <v>2750</v>
      </c>
      <c r="H744" s="4" t="s">
        <v>2906</v>
      </c>
      <c r="I744" s="4" t="s">
        <v>2881</v>
      </c>
      <c r="J744" s="3" t="s">
        <v>3699</v>
      </c>
      <c r="K744" s="3" t="s">
        <v>343</v>
      </c>
      <c r="L744" s="3" t="s">
        <v>2920</v>
      </c>
      <c r="M744" s="4" t="s">
        <v>34</v>
      </c>
      <c r="N744" s="4" t="s">
        <v>265</v>
      </c>
    </row>
    <row r="745" spans="1:14" ht="75" customHeight="1" x14ac:dyDescent="0.25">
      <c r="A745" s="7" t="s">
        <v>5896</v>
      </c>
      <c r="B745" s="3" t="s">
        <v>2918</v>
      </c>
      <c r="C745" s="23" t="s">
        <v>6780</v>
      </c>
      <c r="D745" s="3" t="s">
        <v>6413</v>
      </c>
      <c r="E745" s="4" t="s">
        <v>2891</v>
      </c>
      <c r="F745" s="4" t="s">
        <v>3476</v>
      </c>
      <c r="G745" s="3" t="s">
        <v>2750</v>
      </c>
      <c r="H745" s="4" t="s">
        <v>2906</v>
      </c>
      <c r="I745" s="4" t="s">
        <v>2881</v>
      </c>
      <c r="J745" s="3" t="s">
        <v>3699</v>
      </c>
      <c r="K745" s="3" t="s">
        <v>343</v>
      </c>
      <c r="L745" s="3" t="s">
        <v>7742</v>
      </c>
      <c r="M745" s="4" t="s">
        <v>5561</v>
      </c>
      <c r="N745" s="4" t="s">
        <v>7057</v>
      </c>
    </row>
    <row r="746" spans="1:14" ht="75" customHeight="1" x14ac:dyDescent="0.25">
      <c r="A746" s="7" t="s">
        <v>6003</v>
      </c>
      <c r="B746" s="3" t="s">
        <v>3331</v>
      </c>
      <c r="C746" s="23" t="s">
        <v>6705</v>
      </c>
      <c r="D746" s="3" t="s">
        <v>6361</v>
      </c>
      <c r="E746" s="4" t="s">
        <v>2869</v>
      </c>
      <c r="F746" s="4" t="s">
        <v>3472</v>
      </c>
      <c r="G746" s="3" t="s">
        <v>2849</v>
      </c>
      <c r="H746" s="4" t="s">
        <v>2906</v>
      </c>
      <c r="I746" s="4" t="s">
        <v>2881</v>
      </c>
      <c r="J746" s="3" t="s">
        <v>3699</v>
      </c>
      <c r="K746" s="3" t="s">
        <v>3730</v>
      </c>
      <c r="L746" s="3" t="s">
        <v>3332</v>
      </c>
      <c r="M746" s="4" t="s">
        <v>34</v>
      </c>
      <c r="N746" s="4" t="s">
        <v>2207</v>
      </c>
    </row>
    <row r="747" spans="1:14" ht="75" customHeight="1" x14ac:dyDescent="0.25">
      <c r="A747" s="7" t="s">
        <v>6003</v>
      </c>
      <c r="B747" s="3" t="s">
        <v>3331</v>
      </c>
      <c r="C747" s="23" t="s">
        <v>6705</v>
      </c>
      <c r="D747" s="3" t="s">
        <v>6361</v>
      </c>
      <c r="E747" s="4" t="s">
        <v>2869</v>
      </c>
      <c r="F747" s="4" t="s">
        <v>3472</v>
      </c>
      <c r="G747" s="3" t="s">
        <v>2849</v>
      </c>
      <c r="H747" s="4" t="s">
        <v>2906</v>
      </c>
      <c r="I747" s="4" t="s">
        <v>2881</v>
      </c>
      <c r="J747" s="3" t="s">
        <v>3699</v>
      </c>
      <c r="K747" s="3" t="s">
        <v>3730</v>
      </c>
      <c r="L747" s="3" t="s">
        <v>3334</v>
      </c>
      <c r="M747" s="4" t="s">
        <v>34</v>
      </c>
      <c r="N747" s="4" t="s">
        <v>2196</v>
      </c>
    </row>
    <row r="748" spans="1:14" ht="75" customHeight="1" x14ac:dyDescent="0.25">
      <c r="A748" s="7" t="s">
        <v>6003</v>
      </c>
      <c r="B748" s="3" t="s">
        <v>3331</v>
      </c>
      <c r="C748" s="23" t="s">
        <v>6705</v>
      </c>
      <c r="D748" s="3" t="s">
        <v>6361</v>
      </c>
      <c r="E748" s="4" t="s">
        <v>2869</v>
      </c>
      <c r="F748" s="4" t="s">
        <v>3472</v>
      </c>
      <c r="G748" s="3" t="s">
        <v>2849</v>
      </c>
      <c r="H748" s="4" t="s">
        <v>2906</v>
      </c>
      <c r="I748" s="4" t="s">
        <v>2881</v>
      </c>
      <c r="J748" s="3" t="s">
        <v>3699</v>
      </c>
      <c r="K748" s="3" t="s">
        <v>3730</v>
      </c>
      <c r="L748" s="3" t="s">
        <v>3333</v>
      </c>
      <c r="M748" s="4" t="s">
        <v>34</v>
      </c>
      <c r="N748" s="4" t="s">
        <v>2200</v>
      </c>
    </row>
    <row r="749" spans="1:14" ht="75" customHeight="1" x14ac:dyDescent="0.25">
      <c r="A749" s="7" t="s">
        <v>6003</v>
      </c>
      <c r="B749" s="3" t="s">
        <v>3331</v>
      </c>
      <c r="C749" s="23" t="s">
        <v>6705</v>
      </c>
      <c r="D749" s="3" t="s">
        <v>6361</v>
      </c>
      <c r="E749" s="4" t="s">
        <v>2869</v>
      </c>
      <c r="F749" s="4" t="s">
        <v>3472</v>
      </c>
      <c r="G749" s="3" t="s">
        <v>2849</v>
      </c>
      <c r="H749" s="4" t="s">
        <v>2906</v>
      </c>
      <c r="I749" s="4" t="s">
        <v>2881</v>
      </c>
      <c r="J749" s="3" t="s">
        <v>3699</v>
      </c>
      <c r="K749" s="3" t="s">
        <v>3730</v>
      </c>
      <c r="L749" s="3" t="s">
        <v>4739</v>
      </c>
      <c r="M749" s="4" t="s">
        <v>5561</v>
      </c>
      <c r="N749" s="4" t="s">
        <v>4620</v>
      </c>
    </row>
    <row r="750" spans="1:14" ht="75" customHeight="1" x14ac:dyDescent="0.25">
      <c r="A750" s="7" t="s">
        <v>6003</v>
      </c>
      <c r="B750" s="3" t="s">
        <v>3331</v>
      </c>
      <c r="C750" s="23" t="s">
        <v>6705</v>
      </c>
      <c r="D750" s="3" t="s">
        <v>6361</v>
      </c>
      <c r="E750" s="4" t="s">
        <v>2869</v>
      </c>
      <c r="F750" s="4" t="s">
        <v>3472</v>
      </c>
      <c r="G750" s="3" t="s">
        <v>2849</v>
      </c>
      <c r="H750" s="4" t="s">
        <v>2906</v>
      </c>
      <c r="I750" s="4" t="s">
        <v>2881</v>
      </c>
      <c r="J750" s="3" t="s">
        <v>3699</v>
      </c>
      <c r="K750" s="3" t="s">
        <v>3730</v>
      </c>
      <c r="L750" s="3" t="s">
        <v>6592</v>
      </c>
      <c r="M750" s="4" t="s">
        <v>5561</v>
      </c>
      <c r="N750" s="4" t="s">
        <v>5665</v>
      </c>
    </row>
    <row r="751" spans="1:14" ht="75" customHeight="1" x14ac:dyDescent="0.25">
      <c r="A751" s="7" t="s">
        <v>5897</v>
      </c>
      <c r="B751" s="3" t="s">
        <v>2923</v>
      </c>
      <c r="C751" s="23" t="s">
        <v>6781</v>
      </c>
      <c r="D751" s="3" t="s">
        <v>6414</v>
      </c>
      <c r="E751" s="4" t="s">
        <v>2886</v>
      </c>
      <c r="F751" s="4" t="s">
        <v>3476</v>
      </c>
      <c r="G751" s="3" t="s">
        <v>2751</v>
      </c>
      <c r="H751" s="4" t="s">
        <v>2906</v>
      </c>
      <c r="I751" s="4" t="s">
        <v>2881</v>
      </c>
      <c r="J751" s="3" t="s">
        <v>3699</v>
      </c>
      <c r="K751" s="3" t="s">
        <v>3700</v>
      </c>
      <c r="L751" s="3" t="s">
        <v>2924</v>
      </c>
      <c r="M751" s="4" t="s">
        <v>34</v>
      </c>
      <c r="N751" s="4" t="s">
        <v>278</v>
      </c>
    </row>
    <row r="752" spans="1:14" ht="75" customHeight="1" x14ac:dyDescent="0.25">
      <c r="A752" s="7" t="s">
        <v>5897</v>
      </c>
      <c r="B752" s="3" t="s">
        <v>2923</v>
      </c>
      <c r="C752" s="23" t="s">
        <v>6781</v>
      </c>
      <c r="D752" s="3" t="s">
        <v>6414</v>
      </c>
      <c r="E752" s="4" t="s">
        <v>2886</v>
      </c>
      <c r="F752" s="4" t="s">
        <v>3476</v>
      </c>
      <c r="G752" s="3" t="s">
        <v>2751</v>
      </c>
      <c r="H752" s="4" t="s">
        <v>2906</v>
      </c>
      <c r="I752" s="4" t="s">
        <v>2881</v>
      </c>
      <c r="J752" s="3" t="s">
        <v>3699</v>
      </c>
      <c r="K752" s="3" t="s">
        <v>3700</v>
      </c>
      <c r="L752" s="3" t="s">
        <v>2921</v>
      </c>
      <c r="M752" s="4" t="s">
        <v>5561</v>
      </c>
      <c r="N752" s="4" t="s">
        <v>258</v>
      </c>
    </row>
    <row r="753" spans="1:14" ht="75" customHeight="1" x14ac:dyDescent="0.25">
      <c r="A753" s="7" t="s">
        <v>5897</v>
      </c>
      <c r="B753" s="3" t="s">
        <v>2923</v>
      </c>
      <c r="C753" s="23" t="s">
        <v>6781</v>
      </c>
      <c r="D753" s="3" t="s">
        <v>6414</v>
      </c>
      <c r="E753" s="4" t="s">
        <v>2886</v>
      </c>
      <c r="F753" s="4" t="s">
        <v>3476</v>
      </c>
      <c r="G753" s="3" t="s">
        <v>2751</v>
      </c>
      <c r="H753" s="4" t="s">
        <v>2906</v>
      </c>
      <c r="I753" s="4" t="s">
        <v>2881</v>
      </c>
      <c r="J753" s="3" t="s">
        <v>3699</v>
      </c>
      <c r="K753" s="3" t="s">
        <v>3700</v>
      </c>
      <c r="L753" s="3" t="s">
        <v>2930</v>
      </c>
      <c r="M753" s="4" t="s">
        <v>5561</v>
      </c>
      <c r="N753" s="4" t="s">
        <v>293</v>
      </c>
    </row>
    <row r="754" spans="1:14" ht="75" customHeight="1" x14ac:dyDescent="0.25">
      <c r="A754" s="7" t="s">
        <v>5897</v>
      </c>
      <c r="B754" s="3" t="s">
        <v>2923</v>
      </c>
      <c r="C754" s="23" t="s">
        <v>6781</v>
      </c>
      <c r="D754" s="3" t="s">
        <v>6414</v>
      </c>
      <c r="E754" s="4" t="s">
        <v>2886</v>
      </c>
      <c r="F754" s="4" t="s">
        <v>3477</v>
      </c>
      <c r="G754" s="3" t="s">
        <v>2751</v>
      </c>
      <c r="H754" s="4" t="s">
        <v>2906</v>
      </c>
      <c r="I754" s="4" t="s">
        <v>2881</v>
      </c>
      <c r="J754" s="3" t="s">
        <v>3699</v>
      </c>
      <c r="K754" s="3" t="s">
        <v>3700</v>
      </c>
      <c r="L754" s="3" t="s">
        <v>2932</v>
      </c>
      <c r="M754" s="4" t="s">
        <v>5561</v>
      </c>
      <c r="N754" s="4" t="s">
        <v>308</v>
      </c>
    </row>
    <row r="755" spans="1:14" ht="75" customHeight="1" x14ac:dyDescent="0.25">
      <c r="A755" s="7" t="s">
        <v>5897</v>
      </c>
      <c r="B755" s="3" t="s">
        <v>2923</v>
      </c>
      <c r="C755" s="23" t="s">
        <v>6781</v>
      </c>
      <c r="D755" s="3" t="s">
        <v>6414</v>
      </c>
      <c r="E755" s="4" t="s">
        <v>2886</v>
      </c>
      <c r="F755" s="4" t="s">
        <v>3477</v>
      </c>
      <c r="G755" s="3" t="s">
        <v>2751</v>
      </c>
      <c r="H755" s="4" t="s">
        <v>2906</v>
      </c>
      <c r="I755" s="4" t="s">
        <v>2881</v>
      </c>
      <c r="J755" s="3" t="s">
        <v>3699</v>
      </c>
      <c r="K755" s="3" t="s">
        <v>3700</v>
      </c>
      <c r="L755" s="3" t="s">
        <v>5341</v>
      </c>
      <c r="M755" s="4" t="s">
        <v>34</v>
      </c>
      <c r="N755" s="4" t="s">
        <v>4905</v>
      </c>
    </row>
    <row r="756" spans="1:14" ht="75" customHeight="1" x14ac:dyDescent="0.25">
      <c r="A756" s="7" t="s">
        <v>6004</v>
      </c>
      <c r="B756" s="3" t="s">
        <v>3603</v>
      </c>
      <c r="C756" s="23" t="s">
        <v>6704</v>
      </c>
      <c r="D756" s="3" t="s">
        <v>6360</v>
      </c>
      <c r="E756" s="4" t="s">
        <v>2869</v>
      </c>
      <c r="F756" s="4" t="s">
        <v>3472</v>
      </c>
      <c r="G756" s="3" t="s">
        <v>3604</v>
      </c>
      <c r="H756" s="4" t="s">
        <v>2906</v>
      </c>
      <c r="I756" s="4" t="s">
        <v>2881</v>
      </c>
      <c r="J756" s="3" t="s">
        <v>3699</v>
      </c>
      <c r="K756" s="3" t="s">
        <v>3730</v>
      </c>
      <c r="L756" s="3" t="s">
        <v>3334</v>
      </c>
      <c r="M756" s="4" t="s">
        <v>34</v>
      </c>
      <c r="N756" s="4" t="s">
        <v>2196</v>
      </c>
    </row>
    <row r="757" spans="1:14" ht="75" customHeight="1" x14ac:dyDescent="0.25">
      <c r="A757" s="15" t="s">
        <v>6004</v>
      </c>
      <c r="B757" s="16" t="s">
        <v>3603</v>
      </c>
      <c r="C757" s="25" t="s">
        <v>6704</v>
      </c>
      <c r="D757" s="16" t="s">
        <v>6360</v>
      </c>
      <c r="E757" s="22" t="s">
        <v>2869</v>
      </c>
      <c r="F757" s="22" t="s">
        <v>3472</v>
      </c>
      <c r="G757" s="15" t="s">
        <v>3604</v>
      </c>
      <c r="H757" s="22" t="s">
        <v>2906</v>
      </c>
      <c r="I757" s="22" t="s">
        <v>2881</v>
      </c>
      <c r="J757" s="15" t="s">
        <v>3699</v>
      </c>
      <c r="K757" s="15" t="s">
        <v>3730</v>
      </c>
      <c r="L757" s="15" t="s">
        <v>3333</v>
      </c>
      <c r="M757" s="17" t="s">
        <v>34</v>
      </c>
      <c r="N757" s="17" t="s">
        <v>2200</v>
      </c>
    </row>
    <row r="758" spans="1:14" ht="75" customHeight="1" x14ac:dyDescent="0.25">
      <c r="A758" s="15" t="s">
        <v>6004</v>
      </c>
      <c r="B758" s="16" t="s">
        <v>3603</v>
      </c>
      <c r="C758" s="25" t="s">
        <v>6704</v>
      </c>
      <c r="D758" s="16" t="s">
        <v>6360</v>
      </c>
      <c r="E758" s="22" t="s">
        <v>2869</v>
      </c>
      <c r="F758" s="22" t="s">
        <v>3472</v>
      </c>
      <c r="G758" s="15" t="s">
        <v>3604</v>
      </c>
      <c r="H758" s="22" t="s">
        <v>2906</v>
      </c>
      <c r="I758" s="22" t="s">
        <v>2881</v>
      </c>
      <c r="J758" s="15" t="s">
        <v>3699</v>
      </c>
      <c r="K758" s="15" t="s">
        <v>3730</v>
      </c>
      <c r="L758" s="15" t="s">
        <v>3332</v>
      </c>
      <c r="M758" s="17" t="s">
        <v>34</v>
      </c>
      <c r="N758" s="17" t="s">
        <v>2207</v>
      </c>
    </row>
    <row r="759" spans="1:14" ht="75" customHeight="1" x14ac:dyDescent="0.25">
      <c r="A759" s="15" t="s">
        <v>6004</v>
      </c>
      <c r="B759" s="16" t="s">
        <v>3603</v>
      </c>
      <c r="C759" s="25" t="s">
        <v>6704</v>
      </c>
      <c r="D759" s="16" t="s">
        <v>6360</v>
      </c>
      <c r="E759" s="22" t="s">
        <v>2869</v>
      </c>
      <c r="F759" s="22" t="s">
        <v>3472</v>
      </c>
      <c r="G759" s="15" t="s">
        <v>3604</v>
      </c>
      <c r="H759" s="22" t="s">
        <v>2906</v>
      </c>
      <c r="I759" s="22" t="s">
        <v>2881</v>
      </c>
      <c r="J759" s="15" t="s">
        <v>3699</v>
      </c>
      <c r="K759" s="15" t="s">
        <v>3730</v>
      </c>
      <c r="L759" s="15" t="s">
        <v>6592</v>
      </c>
      <c r="M759" s="17" t="s">
        <v>5561</v>
      </c>
      <c r="N759" s="17" t="s">
        <v>5665</v>
      </c>
    </row>
    <row r="760" spans="1:14" ht="75" customHeight="1" x14ac:dyDescent="0.25">
      <c r="A760" s="7" t="s">
        <v>6004</v>
      </c>
      <c r="B760" s="3" t="s">
        <v>3603</v>
      </c>
      <c r="C760" s="23" t="s">
        <v>6704</v>
      </c>
      <c r="D760" s="3" t="s">
        <v>6360</v>
      </c>
      <c r="E760" s="4" t="s">
        <v>2869</v>
      </c>
      <c r="F760" s="4" t="s">
        <v>3472</v>
      </c>
      <c r="G760" s="3" t="s">
        <v>3604</v>
      </c>
      <c r="H760" s="4" t="s">
        <v>2906</v>
      </c>
      <c r="I760" s="4" t="s">
        <v>2881</v>
      </c>
      <c r="J760" s="3" t="s">
        <v>3699</v>
      </c>
      <c r="K760" s="3" t="s">
        <v>3730</v>
      </c>
      <c r="L760" s="3" t="s">
        <v>4739</v>
      </c>
      <c r="M760" s="4" t="s">
        <v>5561</v>
      </c>
      <c r="N760" s="4" t="s">
        <v>4620</v>
      </c>
    </row>
    <row r="761" spans="1:14" ht="75" customHeight="1" x14ac:dyDescent="0.25">
      <c r="A761" s="7" t="s">
        <v>5898</v>
      </c>
      <c r="B761" s="3" t="s">
        <v>2925</v>
      </c>
      <c r="C761" s="23" t="s">
        <v>6762</v>
      </c>
      <c r="D761" s="3" t="s">
        <v>6402</v>
      </c>
      <c r="E761" s="4" t="s">
        <v>2886</v>
      </c>
      <c r="F761" s="4" t="s">
        <v>3477</v>
      </c>
      <c r="G761" s="3" t="s">
        <v>2752</v>
      </c>
      <c r="H761" s="4" t="s">
        <v>2906</v>
      </c>
      <c r="I761" s="4" t="s">
        <v>2881</v>
      </c>
      <c r="J761" s="3" t="s">
        <v>7509</v>
      </c>
      <c r="K761" s="3" t="s">
        <v>29</v>
      </c>
      <c r="L761" s="3" t="s">
        <v>2935</v>
      </c>
      <c r="M761" s="4" t="s">
        <v>34</v>
      </c>
      <c r="N761" s="4" t="s">
        <v>289</v>
      </c>
    </row>
    <row r="762" spans="1:14" ht="75" customHeight="1" x14ac:dyDescent="0.25">
      <c r="A762" s="7" t="s">
        <v>5898</v>
      </c>
      <c r="B762" s="3" t="s">
        <v>2925</v>
      </c>
      <c r="C762" s="23" t="s">
        <v>6762</v>
      </c>
      <c r="D762" s="3" t="s">
        <v>6402</v>
      </c>
      <c r="E762" s="4" t="s">
        <v>2886</v>
      </c>
      <c r="F762" s="4" t="s">
        <v>3476</v>
      </c>
      <c r="G762" s="3" t="s">
        <v>2752</v>
      </c>
      <c r="H762" s="4" t="s">
        <v>2906</v>
      </c>
      <c r="I762" s="4" t="s">
        <v>2881</v>
      </c>
      <c r="J762" s="3" t="s">
        <v>7509</v>
      </c>
      <c r="K762" s="3" t="s">
        <v>29</v>
      </c>
      <c r="L762" s="3" t="s">
        <v>2929</v>
      </c>
      <c r="M762" s="4" t="s">
        <v>83</v>
      </c>
      <c r="N762" s="4" t="s">
        <v>336</v>
      </c>
    </row>
    <row r="763" spans="1:14" ht="75" customHeight="1" x14ac:dyDescent="0.25">
      <c r="A763" s="7" t="s">
        <v>5898</v>
      </c>
      <c r="B763" s="3" t="s">
        <v>2925</v>
      </c>
      <c r="C763" s="23" t="s">
        <v>6762</v>
      </c>
      <c r="D763" s="3" t="s">
        <v>6402</v>
      </c>
      <c r="E763" s="4" t="s">
        <v>2886</v>
      </c>
      <c r="F763" s="4" t="s">
        <v>3476</v>
      </c>
      <c r="G763" s="3" t="s">
        <v>2752</v>
      </c>
      <c r="H763" s="4" t="s">
        <v>2906</v>
      </c>
      <c r="I763" s="4" t="s">
        <v>2881</v>
      </c>
      <c r="J763" s="3" t="s">
        <v>7509</v>
      </c>
      <c r="K763" s="3" t="s">
        <v>29</v>
      </c>
      <c r="L763" s="3" t="s">
        <v>2922</v>
      </c>
      <c r="M763" s="4" t="s">
        <v>34</v>
      </c>
      <c r="N763" s="4" t="s">
        <v>269</v>
      </c>
    </row>
    <row r="764" spans="1:14" ht="75" customHeight="1" x14ac:dyDescent="0.25">
      <c r="A764" s="7" t="s">
        <v>5898</v>
      </c>
      <c r="B764" s="3" t="s">
        <v>2925</v>
      </c>
      <c r="C764" s="23" t="s">
        <v>6762</v>
      </c>
      <c r="D764" s="3" t="s">
        <v>6402</v>
      </c>
      <c r="E764" s="4" t="s">
        <v>2886</v>
      </c>
      <c r="F764" s="4" t="s">
        <v>3477</v>
      </c>
      <c r="G764" s="3" t="s">
        <v>2752</v>
      </c>
      <c r="H764" s="4" t="s">
        <v>2906</v>
      </c>
      <c r="I764" s="4" t="s">
        <v>2881</v>
      </c>
      <c r="J764" s="3" t="s">
        <v>7509</v>
      </c>
      <c r="K764" s="3" t="s">
        <v>29</v>
      </c>
      <c r="L764" s="3" t="s">
        <v>2926</v>
      </c>
      <c r="M764" s="4" t="s">
        <v>34</v>
      </c>
      <c r="N764" s="4" t="s">
        <v>326</v>
      </c>
    </row>
    <row r="765" spans="1:14" ht="75" customHeight="1" x14ac:dyDescent="0.25">
      <c r="A765" s="7" t="s">
        <v>5898</v>
      </c>
      <c r="B765" s="3" t="s">
        <v>2925</v>
      </c>
      <c r="C765" s="23" t="s">
        <v>6762</v>
      </c>
      <c r="D765" s="3" t="s">
        <v>6402</v>
      </c>
      <c r="E765" s="4" t="s">
        <v>2886</v>
      </c>
      <c r="F765" s="4" t="s">
        <v>3477</v>
      </c>
      <c r="G765" s="3" t="s">
        <v>2752</v>
      </c>
      <c r="H765" s="4" t="s">
        <v>2906</v>
      </c>
      <c r="I765" s="4" t="s">
        <v>2881</v>
      </c>
      <c r="J765" s="3" t="s">
        <v>7509</v>
      </c>
      <c r="K765" s="3" t="s">
        <v>29</v>
      </c>
      <c r="L765" s="3" t="s">
        <v>2931</v>
      </c>
      <c r="M765" s="4" t="s">
        <v>34</v>
      </c>
      <c r="N765" s="4" t="s">
        <v>322</v>
      </c>
    </row>
    <row r="766" spans="1:14" ht="75" customHeight="1" x14ac:dyDescent="0.25">
      <c r="A766" s="7" t="s">
        <v>5898</v>
      </c>
      <c r="B766" s="3" t="s">
        <v>2925</v>
      </c>
      <c r="C766" s="23" t="s">
        <v>6762</v>
      </c>
      <c r="D766" s="3" t="s">
        <v>6402</v>
      </c>
      <c r="E766" s="4" t="s">
        <v>2886</v>
      </c>
      <c r="F766" s="4" t="s">
        <v>3477</v>
      </c>
      <c r="G766" s="3" t="s">
        <v>2752</v>
      </c>
      <c r="H766" s="4" t="s">
        <v>2906</v>
      </c>
      <c r="I766" s="4" t="s">
        <v>2881</v>
      </c>
      <c r="J766" s="3" t="s">
        <v>7509</v>
      </c>
      <c r="K766" s="3" t="s">
        <v>29</v>
      </c>
      <c r="L766" s="3" t="s">
        <v>2934</v>
      </c>
      <c r="M766" s="4" t="s">
        <v>5561</v>
      </c>
      <c r="N766" s="4" t="s">
        <v>318</v>
      </c>
    </row>
    <row r="767" spans="1:14" ht="75" customHeight="1" x14ac:dyDescent="0.25">
      <c r="A767" s="7" t="s">
        <v>5898</v>
      </c>
      <c r="B767" s="3" t="s">
        <v>2925</v>
      </c>
      <c r="C767" s="23" t="s">
        <v>6762</v>
      </c>
      <c r="D767" s="3" t="s">
        <v>6402</v>
      </c>
      <c r="E767" s="4" t="s">
        <v>2886</v>
      </c>
      <c r="F767" s="4" t="s">
        <v>3476</v>
      </c>
      <c r="G767" s="3" t="s">
        <v>2752</v>
      </c>
      <c r="H767" s="4" t="s">
        <v>2906</v>
      </c>
      <c r="I767" s="4" t="s">
        <v>2881</v>
      </c>
      <c r="J767" s="3" t="s">
        <v>7509</v>
      </c>
      <c r="K767" s="3" t="s">
        <v>29</v>
      </c>
      <c r="L767" s="3" t="s">
        <v>2933</v>
      </c>
      <c r="M767" s="4" t="s">
        <v>5561</v>
      </c>
      <c r="N767" s="4" t="s">
        <v>313</v>
      </c>
    </row>
    <row r="768" spans="1:14" ht="75" customHeight="1" x14ac:dyDescent="0.25">
      <c r="A768" s="7" t="s">
        <v>5898</v>
      </c>
      <c r="B768" s="3" t="s">
        <v>2925</v>
      </c>
      <c r="C768" s="23" t="s">
        <v>6762</v>
      </c>
      <c r="D768" s="3" t="s">
        <v>6402</v>
      </c>
      <c r="E768" s="4" t="s">
        <v>2886</v>
      </c>
      <c r="F768" s="4" t="s">
        <v>3477</v>
      </c>
      <c r="G768" s="3" t="s">
        <v>2752</v>
      </c>
      <c r="H768" s="4" t="s">
        <v>2906</v>
      </c>
      <c r="I768" s="4" t="s">
        <v>2881</v>
      </c>
      <c r="J768" s="3" t="s">
        <v>7509</v>
      </c>
      <c r="K768" s="3" t="s">
        <v>29</v>
      </c>
      <c r="L768" s="3" t="s">
        <v>2932</v>
      </c>
      <c r="M768" s="4" t="s">
        <v>5561</v>
      </c>
      <c r="N768" s="4" t="s">
        <v>308</v>
      </c>
    </row>
    <row r="769" spans="1:14" ht="75" customHeight="1" x14ac:dyDescent="0.25">
      <c r="A769" s="7" t="s">
        <v>5898</v>
      </c>
      <c r="B769" s="3" t="s">
        <v>2925</v>
      </c>
      <c r="C769" s="23" t="s">
        <v>6762</v>
      </c>
      <c r="D769" s="3" t="s">
        <v>6402</v>
      </c>
      <c r="E769" s="4" t="s">
        <v>2886</v>
      </c>
      <c r="F769" s="4" t="s">
        <v>3477</v>
      </c>
      <c r="G769" s="3" t="s">
        <v>2752</v>
      </c>
      <c r="H769" s="4" t="s">
        <v>2906</v>
      </c>
      <c r="I769" s="4" t="s">
        <v>2881</v>
      </c>
      <c r="J769" s="3" t="s">
        <v>7509</v>
      </c>
      <c r="K769" s="3" t="s">
        <v>29</v>
      </c>
      <c r="L769" s="3" t="s">
        <v>2928</v>
      </c>
      <c r="M769" s="4" t="s">
        <v>5561</v>
      </c>
      <c r="N769" s="4" t="s">
        <v>303</v>
      </c>
    </row>
    <row r="770" spans="1:14" ht="75" customHeight="1" x14ac:dyDescent="0.25">
      <c r="A770" s="7" t="s">
        <v>5898</v>
      </c>
      <c r="B770" s="3" t="s">
        <v>2925</v>
      </c>
      <c r="C770" s="23" t="s">
        <v>6762</v>
      </c>
      <c r="D770" s="3" t="s">
        <v>6402</v>
      </c>
      <c r="E770" s="4" t="s">
        <v>2886</v>
      </c>
      <c r="F770" s="4" t="s">
        <v>3477</v>
      </c>
      <c r="G770" s="3" t="s">
        <v>2752</v>
      </c>
      <c r="H770" s="4" t="s">
        <v>2906</v>
      </c>
      <c r="I770" s="4" t="s">
        <v>2881</v>
      </c>
      <c r="J770" s="3" t="s">
        <v>7509</v>
      </c>
      <c r="K770" s="3" t="s">
        <v>29</v>
      </c>
      <c r="L770" s="3" t="s">
        <v>3769</v>
      </c>
      <c r="M770" s="4" t="s">
        <v>83</v>
      </c>
      <c r="N770" s="4" t="s">
        <v>3480</v>
      </c>
    </row>
    <row r="771" spans="1:14" ht="75" customHeight="1" x14ac:dyDescent="0.25">
      <c r="A771" s="7" t="s">
        <v>5898</v>
      </c>
      <c r="B771" s="3" t="s">
        <v>2925</v>
      </c>
      <c r="C771" s="23" t="s">
        <v>6762</v>
      </c>
      <c r="D771" s="3" t="s">
        <v>6402</v>
      </c>
      <c r="E771" s="4" t="s">
        <v>2886</v>
      </c>
      <c r="F771" s="4" t="s">
        <v>3476</v>
      </c>
      <c r="G771" s="3" t="s">
        <v>2752</v>
      </c>
      <c r="H771" s="4" t="s">
        <v>2906</v>
      </c>
      <c r="I771" s="4" t="s">
        <v>2881</v>
      </c>
      <c r="J771" s="3" t="s">
        <v>7509</v>
      </c>
      <c r="K771" s="3" t="s">
        <v>29</v>
      </c>
      <c r="L771" s="3" t="s">
        <v>2930</v>
      </c>
      <c r="M771" s="4" t="s">
        <v>5561</v>
      </c>
      <c r="N771" s="4" t="s">
        <v>293</v>
      </c>
    </row>
    <row r="772" spans="1:14" ht="75" customHeight="1" x14ac:dyDescent="0.25">
      <c r="A772" s="7" t="s">
        <v>5898</v>
      </c>
      <c r="B772" s="3" t="s">
        <v>2925</v>
      </c>
      <c r="C772" s="23" t="s">
        <v>6762</v>
      </c>
      <c r="D772" s="3" t="s">
        <v>6402</v>
      </c>
      <c r="E772" s="4" t="s">
        <v>2886</v>
      </c>
      <c r="F772" s="4" t="s">
        <v>3477</v>
      </c>
      <c r="G772" s="3" t="s">
        <v>2752</v>
      </c>
      <c r="H772" s="4" t="s">
        <v>2906</v>
      </c>
      <c r="I772" s="4" t="s">
        <v>2881</v>
      </c>
      <c r="J772" s="3" t="s">
        <v>7509</v>
      </c>
      <c r="K772" s="3" t="s">
        <v>29</v>
      </c>
      <c r="L772" s="3" t="s">
        <v>3785</v>
      </c>
      <c r="M772" s="4" t="s">
        <v>5561</v>
      </c>
      <c r="N772" s="4" t="s">
        <v>3484</v>
      </c>
    </row>
    <row r="773" spans="1:14" ht="75" customHeight="1" x14ac:dyDescent="0.25">
      <c r="A773" s="7" t="s">
        <v>5898</v>
      </c>
      <c r="B773" s="3" t="s">
        <v>2925</v>
      </c>
      <c r="C773" s="23" t="s">
        <v>6762</v>
      </c>
      <c r="D773" s="3" t="s">
        <v>6402</v>
      </c>
      <c r="E773" s="4" t="s">
        <v>2886</v>
      </c>
      <c r="F773" s="4" t="s">
        <v>3477</v>
      </c>
      <c r="G773" s="3" t="s">
        <v>2752</v>
      </c>
      <c r="H773" s="4" t="s">
        <v>2906</v>
      </c>
      <c r="I773" s="4" t="s">
        <v>2881</v>
      </c>
      <c r="J773" s="3" t="s">
        <v>7509</v>
      </c>
      <c r="K773" s="3" t="s">
        <v>29</v>
      </c>
      <c r="L773" s="3" t="s">
        <v>2927</v>
      </c>
      <c r="M773" s="4" t="s">
        <v>5561</v>
      </c>
      <c r="N773" s="4" t="s">
        <v>298</v>
      </c>
    </row>
    <row r="774" spans="1:14" ht="75" customHeight="1" x14ac:dyDescent="0.25">
      <c r="A774" s="7" t="s">
        <v>5898</v>
      </c>
      <c r="B774" s="3" t="s">
        <v>2925</v>
      </c>
      <c r="C774" s="23" t="s">
        <v>6762</v>
      </c>
      <c r="D774" s="3" t="s">
        <v>6402</v>
      </c>
      <c r="E774" s="4" t="s">
        <v>2886</v>
      </c>
      <c r="F774" s="4" t="s">
        <v>3477</v>
      </c>
      <c r="G774" s="3" t="s">
        <v>2752</v>
      </c>
      <c r="H774" s="4" t="s">
        <v>2906</v>
      </c>
      <c r="I774" s="4" t="s">
        <v>2881</v>
      </c>
      <c r="J774" s="3" t="s">
        <v>7509</v>
      </c>
      <c r="K774" s="3" t="s">
        <v>29</v>
      </c>
      <c r="L774" s="3" t="s">
        <v>7777</v>
      </c>
      <c r="M774" s="4" t="s">
        <v>34</v>
      </c>
      <c r="N774" s="4" t="s">
        <v>7692</v>
      </c>
    </row>
    <row r="775" spans="1:14" ht="75" customHeight="1" x14ac:dyDescent="0.25">
      <c r="A775" s="7" t="s">
        <v>5898</v>
      </c>
      <c r="B775" s="3" t="s">
        <v>2925</v>
      </c>
      <c r="C775" s="23" t="s">
        <v>6762</v>
      </c>
      <c r="D775" s="3" t="s">
        <v>6402</v>
      </c>
      <c r="E775" s="4" t="s">
        <v>2886</v>
      </c>
      <c r="F775" s="4" t="s">
        <v>3477</v>
      </c>
      <c r="G775" s="3" t="s">
        <v>2752</v>
      </c>
      <c r="H775" s="4" t="s">
        <v>2906</v>
      </c>
      <c r="I775" s="4" t="s">
        <v>2881</v>
      </c>
      <c r="J775" s="3" t="s">
        <v>7509</v>
      </c>
      <c r="K775" s="3" t="s">
        <v>29</v>
      </c>
      <c r="L775" s="3" t="s">
        <v>4946</v>
      </c>
      <c r="M775" s="4" t="s">
        <v>5561</v>
      </c>
      <c r="N775" s="4" t="s">
        <v>4822</v>
      </c>
    </row>
    <row r="776" spans="1:14" ht="75" customHeight="1" x14ac:dyDescent="0.25">
      <c r="A776" s="7" t="s">
        <v>5961</v>
      </c>
      <c r="B776" s="3" t="s">
        <v>3129</v>
      </c>
      <c r="C776" s="23" t="s">
        <v>6736</v>
      </c>
      <c r="D776" s="3" t="s">
        <v>6381</v>
      </c>
      <c r="E776" s="4" t="s">
        <v>2869</v>
      </c>
      <c r="F776" s="4" t="s">
        <v>3472</v>
      </c>
      <c r="G776" s="3" t="s">
        <v>2797</v>
      </c>
      <c r="H776" s="4" t="s">
        <v>2880</v>
      </c>
      <c r="I776" s="4" t="s">
        <v>2892</v>
      </c>
      <c r="J776" s="3" t="s">
        <v>2864</v>
      </c>
      <c r="K776" s="3" t="s">
        <v>343</v>
      </c>
      <c r="L776" s="3" t="s">
        <v>3130</v>
      </c>
      <c r="M776" s="4" t="s">
        <v>34</v>
      </c>
      <c r="N776" s="4" t="s">
        <v>1577</v>
      </c>
    </row>
    <row r="777" spans="1:14" ht="75" customHeight="1" x14ac:dyDescent="0.25">
      <c r="A777" s="7" t="s">
        <v>5961</v>
      </c>
      <c r="B777" s="3" t="s">
        <v>3129</v>
      </c>
      <c r="C777" s="23" t="s">
        <v>6736</v>
      </c>
      <c r="D777" s="3" t="s">
        <v>6381</v>
      </c>
      <c r="E777" s="4" t="s">
        <v>2869</v>
      </c>
      <c r="F777" s="4" t="s">
        <v>3472</v>
      </c>
      <c r="G777" s="3" t="s">
        <v>2797</v>
      </c>
      <c r="H777" s="4" t="s">
        <v>2880</v>
      </c>
      <c r="I777" s="4" t="s">
        <v>2892</v>
      </c>
      <c r="J777" s="3" t="s">
        <v>2864</v>
      </c>
      <c r="K777" s="3" t="s">
        <v>343</v>
      </c>
      <c r="L777" s="3" t="s">
        <v>3133</v>
      </c>
      <c r="M777" s="4" t="s">
        <v>83</v>
      </c>
      <c r="N777" s="4" t="s">
        <v>1574</v>
      </c>
    </row>
    <row r="778" spans="1:14" ht="75" customHeight="1" x14ac:dyDescent="0.25">
      <c r="A778" s="15" t="s">
        <v>5961</v>
      </c>
      <c r="B778" s="16" t="s">
        <v>3129</v>
      </c>
      <c r="C778" s="24" t="s">
        <v>6736</v>
      </c>
      <c r="D778" s="16" t="s">
        <v>6381</v>
      </c>
      <c r="E778" s="17" t="s">
        <v>2869</v>
      </c>
      <c r="F778" s="17" t="s">
        <v>3472</v>
      </c>
      <c r="G778" s="16" t="s">
        <v>2797</v>
      </c>
      <c r="H778" s="17" t="s">
        <v>2880</v>
      </c>
      <c r="I778" s="17" t="s">
        <v>2892</v>
      </c>
      <c r="J778" s="16" t="s">
        <v>2864</v>
      </c>
      <c r="K778" s="16" t="s">
        <v>343</v>
      </c>
      <c r="L778" s="16" t="s">
        <v>6282</v>
      </c>
      <c r="M778" s="17" t="s">
        <v>83</v>
      </c>
      <c r="N778" s="17" t="s">
        <v>6190</v>
      </c>
    </row>
    <row r="779" spans="1:14" ht="75" customHeight="1" x14ac:dyDescent="0.25">
      <c r="A779" s="7" t="s">
        <v>5961</v>
      </c>
      <c r="B779" s="3" t="s">
        <v>3129</v>
      </c>
      <c r="C779" s="23" t="s">
        <v>6736</v>
      </c>
      <c r="D779" s="3" t="s">
        <v>6381</v>
      </c>
      <c r="E779" s="4" t="s">
        <v>2869</v>
      </c>
      <c r="F779" s="4" t="s">
        <v>3472</v>
      </c>
      <c r="G779" s="3" t="s">
        <v>2797</v>
      </c>
      <c r="H779" s="4" t="s">
        <v>2880</v>
      </c>
      <c r="I779" s="4" t="s">
        <v>2892</v>
      </c>
      <c r="J779" s="3" t="s">
        <v>2864</v>
      </c>
      <c r="K779" s="3" t="s">
        <v>343</v>
      </c>
      <c r="L779" s="3" t="s">
        <v>4691</v>
      </c>
      <c r="M779" s="4" t="s">
        <v>83</v>
      </c>
      <c r="N779" s="4" t="s">
        <v>4609</v>
      </c>
    </row>
    <row r="780" spans="1:14" ht="75" customHeight="1" x14ac:dyDescent="0.25">
      <c r="A780" s="7" t="s">
        <v>5961</v>
      </c>
      <c r="B780" s="3" t="s">
        <v>3129</v>
      </c>
      <c r="C780" s="23" t="s">
        <v>6736</v>
      </c>
      <c r="D780" s="3" t="s">
        <v>6381</v>
      </c>
      <c r="E780" s="4" t="s">
        <v>2869</v>
      </c>
      <c r="F780" s="4" t="s">
        <v>3472</v>
      </c>
      <c r="G780" s="3" t="s">
        <v>2797</v>
      </c>
      <c r="H780" s="4" t="s">
        <v>2880</v>
      </c>
      <c r="I780" s="4" t="s">
        <v>2892</v>
      </c>
      <c r="J780" s="3" t="s">
        <v>2864</v>
      </c>
      <c r="K780" s="3" t="s">
        <v>343</v>
      </c>
      <c r="L780" s="3" t="s">
        <v>1565</v>
      </c>
      <c r="M780" s="4" t="s">
        <v>34</v>
      </c>
      <c r="N780" s="4" t="s">
        <v>1568</v>
      </c>
    </row>
    <row r="781" spans="1:14" ht="75" customHeight="1" x14ac:dyDescent="0.25">
      <c r="A781" s="7" t="s">
        <v>5961</v>
      </c>
      <c r="B781" s="3" t="s">
        <v>3129</v>
      </c>
      <c r="C781" s="23" t="s">
        <v>6736</v>
      </c>
      <c r="D781" s="3" t="s">
        <v>6381</v>
      </c>
      <c r="E781" s="4" t="s">
        <v>2869</v>
      </c>
      <c r="F781" s="4" t="s">
        <v>3472</v>
      </c>
      <c r="G781" s="3" t="s">
        <v>2797</v>
      </c>
      <c r="H781" s="4" t="s">
        <v>2880</v>
      </c>
      <c r="I781" s="4" t="s">
        <v>2892</v>
      </c>
      <c r="J781" s="3" t="s">
        <v>2864</v>
      </c>
      <c r="K781" s="3" t="s">
        <v>343</v>
      </c>
      <c r="L781" s="3" t="s">
        <v>5698</v>
      </c>
      <c r="M781" s="4" t="s">
        <v>83</v>
      </c>
      <c r="N781" s="4" t="s">
        <v>5573</v>
      </c>
    </row>
    <row r="782" spans="1:14" ht="75" customHeight="1" x14ac:dyDescent="0.25">
      <c r="A782" s="7" t="s">
        <v>5961</v>
      </c>
      <c r="B782" s="3" t="s">
        <v>3129</v>
      </c>
      <c r="C782" s="23" t="s">
        <v>6736</v>
      </c>
      <c r="D782" s="3" t="s">
        <v>6381</v>
      </c>
      <c r="E782" s="4" t="s">
        <v>2869</v>
      </c>
      <c r="F782" s="4" t="s">
        <v>3472</v>
      </c>
      <c r="G782" s="3" t="s">
        <v>2797</v>
      </c>
      <c r="H782" s="4" t="s">
        <v>2880</v>
      </c>
      <c r="I782" s="4" t="s">
        <v>2892</v>
      </c>
      <c r="J782" s="3" t="s">
        <v>2864</v>
      </c>
      <c r="K782" s="3" t="s">
        <v>343</v>
      </c>
      <c r="L782" s="3" t="s">
        <v>5697</v>
      </c>
      <c r="M782" s="4" t="s">
        <v>83</v>
      </c>
      <c r="N782" s="4" t="s">
        <v>5526</v>
      </c>
    </row>
    <row r="783" spans="1:14" ht="75" customHeight="1" x14ac:dyDescent="0.25">
      <c r="A783" s="7" t="s">
        <v>5961</v>
      </c>
      <c r="B783" s="3" t="s">
        <v>3129</v>
      </c>
      <c r="C783" s="23" t="s">
        <v>6736</v>
      </c>
      <c r="D783" s="3" t="s">
        <v>6381</v>
      </c>
      <c r="E783" s="4" t="s">
        <v>2869</v>
      </c>
      <c r="F783" s="4" t="s">
        <v>3472</v>
      </c>
      <c r="G783" s="3" t="s">
        <v>2797</v>
      </c>
      <c r="H783" s="4" t="s">
        <v>2880</v>
      </c>
      <c r="I783" s="4" t="s">
        <v>2892</v>
      </c>
      <c r="J783" s="3" t="s">
        <v>2864</v>
      </c>
      <c r="K783" s="3" t="s">
        <v>343</v>
      </c>
      <c r="L783" s="3" t="s">
        <v>3132</v>
      </c>
      <c r="M783" s="4" t="s">
        <v>34</v>
      </c>
      <c r="N783" s="4" t="s">
        <v>1571</v>
      </c>
    </row>
    <row r="784" spans="1:14" ht="75" customHeight="1" x14ac:dyDescent="0.25">
      <c r="A784" s="7" t="s">
        <v>5961</v>
      </c>
      <c r="B784" s="3" t="s">
        <v>3129</v>
      </c>
      <c r="C784" s="23" t="s">
        <v>6736</v>
      </c>
      <c r="D784" s="3" t="s">
        <v>6381</v>
      </c>
      <c r="E784" s="4" t="s">
        <v>2869</v>
      </c>
      <c r="F784" s="4" t="s">
        <v>3472</v>
      </c>
      <c r="G784" s="3" t="s">
        <v>2797</v>
      </c>
      <c r="H784" s="4" t="s">
        <v>2880</v>
      </c>
      <c r="I784" s="4" t="s">
        <v>2892</v>
      </c>
      <c r="J784" s="3" t="s">
        <v>2864</v>
      </c>
      <c r="K784" s="3" t="s">
        <v>343</v>
      </c>
      <c r="L784" s="3" t="s">
        <v>3131</v>
      </c>
      <c r="M784" s="4" t="s">
        <v>34</v>
      </c>
      <c r="N784" s="4" t="s">
        <v>1564</v>
      </c>
    </row>
    <row r="785" spans="1:14" ht="75" customHeight="1" x14ac:dyDescent="0.25">
      <c r="A785" s="7" t="s">
        <v>5961</v>
      </c>
      <c r="B785" s="3" t="s">
        <v>4453</v>
      </c>
      <c r="C785" s="23" t="s">
        <v>6779</v>
      </c>
      <c r="D785" s="3" t="s">
        <v>6412</v>
      </c>
      <c r="E785" s="4" t="s">
        <v>2869</v>
      </c>
      <c r="F785" s="4" t="s">
        <v>3472</v>
      </c>
      <c r="G785" s="3" t="s">
        <v>4454</v>
      </c>
      <c r="H785" s="4" t="s">
        <v>2880</v>
      </c>
      <c r="I785" s="4" t="s">
        <v>2892</v>
      </c>
      <c r="J785" s="3" t="s">
        <v>2864</v>
      </c>
      <c r="K785" s="3" t="s">
        <v>343</v>
      </c>
      <c r="L785" s="3" t="s">
        <v>6578</v>
      </c>
      <c r="M785" s="4" t="s">
        <v>4243</v>
      </c>
      <c r="N785" s="4" t="s">
        <v>4254</v>
      </c>
    </row>
    <row r="786" spans="1:14" ht="75" customHeight="1" x14ac:dyDescent="0.25">
      <c r="A786" s="15" t="s">
        <v>5961</v>
      </c>
      <c r="B786" s="16" t="s">
        <v>4453</v>
      </c>
      <c r="C786" s="25" t="s">
        <v>6779</v>
      </c>
      <c r="D786" s="16" t="s">
        <v>6412</v>
      </c>
      <c r="E786" s="22" t="s">
        <v>2869</v>
      </c>
      <c r="F786" s="22" t="s">
        <v>3472</v>
      </c>
      <c r="G786" s="15" t="s">
        <v>4454</v>
      </c>
      <c r="H786" s="22" t="s">
        <v>2880</v>
      </c>
      <c r="I786" s="22" t="s">
        <v>2892</v>
      </c>
      <c r="J786" s="15" t="s">
        <v>2864</v>
      </c>
      <c r="K786" s="15" t="s">
        <v>343</v>
      </c>
      <c r="L786" s="15" t="s">
        <v>4333</v>
      </c>
      <c r="M786" s="17" t="s">
        <v>4243</v>
      </c>
      <c r="N786" s="17" t="s">
        <v>4245</v>
      </c>
    </row>
    <row r="787" spans="1:14" ht="75" customHeight="1" x14ac:dyDescent="0.25">
      <c r="A787" s="7" t="s">
        <v>5961</v>
      </c>
      <c r="B787" s="3" t="s">
        <v>4453</v>
      </c>
      <c r="C787" s="23" t="s">
        <v>6779</v>
      </c>
      <c r="D787" s="3" t="s">
        <v>6412</v>
      </c>
      <c r="E787" s="4" t="s">
        <v>2869</v>
      </c>
      <c r="F787" s="4" t="s">
        <v>3472</v>
      </c>
      <c r="G787" s="3" t="s">
        <v>4454</v>
      </c>
      <c r="H787" s="4" t="s">
        <v>2880</v>
      </c>
      <c r="I787" s="4" t="s">
        <v>2892</v>
      </c>
      <c r="J787" s="3" t="s">
        <v>2864</v>
      </c>
      <c r="K787" s="3" t="s">
        <v>343</v>
      </c>
      <c r="L787" s="3" t="s">
        <v>4334</v>
      </c>
      <c r="M787" s="4" t="s">
        <v>4243</v>
      </c>
      <c r="N787" s="4" t="s">
        <v>4248</v>
      </c>
    </row>
    <row r="788" spans="1:14" ht="75" customHeight="1" x14ac:dyDescent="0.25">
      <c r="A788" s="7" t="s">
        <v>5961</v>
      </c>
      <c r="B788" s="3" t="s">
        <v>4453</v>
      </c>
      <c r="C788" s="23" t="s">
        <v>6779</v>
      </c>
      <c r="D788" s="3" t="s">
        <v>6412</v>
      </c>
      <c r="E788" s="4" t="s">
        <v>2869</v>
      </c>
      <c r="F788" s="4" t="s">
        <v>3472</v>
      </c>
      <c r="G788" s="3" t="s">
        <v>4454</v>
      </c>
      <c r="H788" s="4" t="s">
        <v>2880</v>
      </c>
      <c r="I788" s="4" t="s">
        <v>2892</v>
      </c>
      <c r="J788" s="3" t="s">
        <v>2864</v>
      </c>
      <c r="K788" s="3" t="s">
        <v>343</v>
      </c>
      <c r="L788" s="3" t="s">
        <v>4335</v>
      </c>
      <c r="M788" s="4" t="s">
        <v>4243</v>
      </c>
      <c r="N788" s="4" t="s">
        <v>4251</v>
      </c>
    </row>
    <row r="789" spans="1:14" ht="75" customHeight="1" x14ac:dyDescent="0.25">
      <c r="A789" s="7" t="s">
        <v>5961</v>
      </c>
      <c r="B789" s="3" t="s">
        <v>4453</v>
      </c>
      <c r="C789" s="23" t="s">
        <v>6779</v>
      </c>
      <c r="D789" s="3" t="s">
        <v>6412</v>
      </c>
      <c r="E789" s="4" t="s">
        <v>2869</v>
      </c>
      <c r="F789" s="4" t="s">
        <v>3472</v>
      </c>
      <c r="G789" s="3" t="s">
        <v>4454</v>
      </c>
      <c r="H789" s="4" t="s">
        <v>2880</v>
      </c>
      <c r="I789" s="4" t="s">
        <v>2892</v>
      </c>
      <c r="J789" s="3" t="s">
        <v>2864</v>
      </c>
      <c r="K789" s="3" t="s">
        <v>343</v>
      </c>
      <c r="L789" s="3" t="s">
        <v>4332</v>
      </c>
      <c r="M789" s="4" t="s">
        <v>34</v>
      </c>
      <c r="N789" s="4" t="s">
        <v>4241</v>
      </c>
    </row>
    <row r="790" spans="1:14" ht="75" customHeight="1" x14ac:dyDescent="0.25">
      <c r="A790" s="7" t="s">
        <v>5961</v>
      </c>
      <c r="B790" s="3" t="s">
        <v>4453</v>
      </c>
      <c r="C790" s="23" t="s">
        <v>6779</v>
      </c>
      <c r="D790" s="3" t="s">
        <v>6412</v>
      </c>
      <c r="E790" s="4" t="s">
        <v>2869</v>
      </c>
      <c r="F790" s="4" t="s">
        <v>3472</v>
      </c>
      <c r="G790" s="3" t="s">
        <v>4454</v>
      </c>
      <c r="H790" s="4" t="s">
        <v>2880</v>
      </c>
      <c r="I790" s="4" t="s">
        <v>2892</v>
      </c>
      <c r="J790" s="3" t="s">
        <v>2864</v>
      </c>
      <c r="K790" s="3" t="s">
        <v>343</v>
      </c>
      <c r="L790" s="3" t="s">
        <v>7543</v>
      </c>
      <c r="M790" s="4" t="s">
        <v>7460</v>
      </c>
      <c r="N790" s="4" t="s">
        <v>7463</v>
      </c>
    </row>
    <row r="791" spans="1:14" ht="75" customHeight="1" x14ac:dyDescent="0.25">
      <c r="A791" s="7" t="s">
        <v>6067</v>
      </c>
      <c r="B791" s="3" t="s">
        <v>5325</v>
      </c>
      <c r="C791" s="23" t="s">
        <v>6723</v>
      </c>
      <c r="D791" s="3" t="s">
        <v>6372</v>
      </c>
      <c r="E791" s="4" t="s">
        <v>2886</v>
      </c>
      <c r="F791" s="4" t="s">
        <v>5035</v>
      </c>
      <c r="G791" s="3" t="s">
        <v>5326</v>
      </c>
      <c r="H791" s="4" t="s">
        <v>5327</v>
      </c>
      <c r="I791" s="4" t="s">
        <v>5336</v>
      </c>
      <c r="J791" s="3" t="s">
        <v>7499</v>
      </c>
      <c r="K791" s="3" t="s">
        <v>6928</v>
      </c>
      <c r="L791" s="3" t="s">
        <v>5330</v>
      </c>
      <c r="M791" s="4" t="s">
        <v>34</v>
      </c>
      <c r="N791" s="4" t="s">
        <v>5510</v>
      </c>
    </row>
    <row r="792" spans="1:14" ht="75" customHeight="1" x14ac:dyDescent="0.25">
      <c r="A792" s="7" t="s">
        <v>6067</v>
      </c>
      <c r="B792" s="3" t="s">
        <v>5325</v>
      </c>
      <c r="C792" s="23" t="s">
        <v>6723</v>
      </c>
      <c r="D792" s="3" t="s">
        <v>6372</v>
      </c>
      <c r="E792" s="4" t="s">
        <v>2886</v>
      </c>
      <c r="F792" s="4" t="s">
        <v>5035</v>
      </c>
      <c r="G792" s="3" t="s">
        <v>5326</v>
      </c>
      <c r="H792" s="4" t="s">
        <v>5327</v>
      </c>
      <c r="I792" s="4" t="s">
        <v>5336</v>
      </c>
      <c r="J792" s="3" t="s">
        <v>7499</v>
      </c>
      <c r="K792" s="3" t="s">
        <v>6928</v>
      </c>
      <c r="L792" s="3" t="s">
        <v>5328</v>
      </c>
      <c r="M792" s="4" t="s">
        <v>34</v>
      </c>
      <c r="N792" s="4" t="s">
        <v>5546</v>
      </c>
    </row>
    <row r="793" spans="1:14" ht="75" customHeight="1" x14ac:dyDescent="0.25">
      <c r="A793" s="7" t="s">
        <v>6067</v>
      </c>
      <c r="B793" s="3" t="s">
        <v>5325</v>
      </c>
      <c r="C793" s="23" t="s">
        <v>6723</v>
      </c>
      <c r="D793" s="3" t="s">
        <v>6372</v>
      </c>
      <c r="E793" s="4" t="s">
        <v>2886</v>
      </c>
      <c r="F793" s="4" t="s">
        <v>5035</v>
      </c>
      <c r="G793" s="3" t="s">
        <v>5326</v>
      </c>
      <c r="H793" s="4" t="s">
        <v>5327</v>
      </c>
      <c r="I793" s="4" t="s">
        <v>5336</v>
      </c>
      <c r="J793" s="3" t="s">
        <v>7499</v>
      </c>
      <c r="K793" s="3" t="s">
        <v>6928</v>
      </c>
      <c r="L793" s="3" t="s">
        <v>5344</v>
      </c>
      <c r="M793" s="4" t="s">
        <v>5561</v>
      </c>
      <c r="N793" s="4" t="s">
        <v>5520</v>
      </c>
    </row>
    <row r="794" spans="1:14" ht="75" customHeight="1" x14ac:dyDescent="0.25">
      <c r="A794" s="7" t="s">
        <v>6067</v>
      </c>
      <c r="B794" s="3" t="s">
        <v>5325</v>
      </c>
      <c r="C794" s="23" t="s">
        <v>6723</v>
      </c>
      <c r="D794" s="3" t="s">
        <v>6372</v>
      </c>
      <c r="E794" s="4" t="s">
        <v>2886</v>
      </c>
      <c r="F794" s="4" t="s">
        <v>5035</v>
      </c>
      <c r="G794" s="3" t="s">
        <v>5326</v>
      </c>
      <c r="H794" s="4" t="s">
        <v>5327</v>
      </c>
      <c r="I794" s="4" t="s">
        <v>5336</v>
      </c>
      <c r="J794" s="3" t="s">
        <v>7499</v>
      </c>
      <c r="K794" s="3" t="s">
        <v>6928</v>
      </c>
      <c r="L794" s="3" t="s">
        <v>5354</v>
      </c>
      <c r="M794" s="4" t="s">
        <v>34</v>
      </c>
      <c r="N794" s="4" t="s">
        <v>5475</v>
      </c>
    </row>
    <row r="795" spans="1:14" ht="75" customHeight="1" x14ac:dyDescent="0.25">
      <c r="A795" s="7" t="s">
        <v>6067</v>
      </c>
      <c r="B795" s="3" t="s">
        <v>5325</v>
      </c>
      <c r="C795" s="23" t="s">
        <v>6723</v>
      </c>
      <c r="D795" s="3" t="s">
        <v>6372</v>
      </c>
      <c r="E795" s="4" t="s">
        <v>2886</v>
      </c>
      <c r="F795" s="4" t="s">
        <v>5035</v>
      </c>
      <c r="G795" s="3" t="s">
        <v>5326</v>
      </c>
      <c r="H795" s="4" t="s">
        <v>5327</v>
      </c>
      <c r="I795" s="4" t="s">
        <v>5336</v>
      </c>
      <c r="J795" s="3" t="s">
        <v>7499</v>
      </c>
      <c r="K795" s="3" t="s">
        <v>6928</v>
      </c>
      <c r="L795" s="3" t="s">
        <v>6068</v>
      </c>
      <c r="M795" s="4" t="s">
        <v>34</v>
      </c>
      <c r="N795" s="4" t="s">
        <v>5583</v>
      </c>
    </row>
    <row r="796" spans="1:14" ht="75" customHeight="1" x14ac:dyDescent="0.25">
      <c r="A796" s="7" t="s">
        <v>6067</v>
      </c>
      <c r="B796" s="3" t="s">
        <v>5325</v>
      </c>
      <c r="C796" s="23" t="s">
        <v>6723</v>
      </c>
      <c r="D796" s="3" t="s">
        <v>6372</v>
      </c>
      <c r="E796" s="4" t="s">
        <v>2886</v>
      </c>
      <c r="F796" s="4" t="s">
        <v>5035</v>
      </c>
      <c r="G796" s="3" t="s">
        <v>5326</v>
      </c>
      <c r="H796" s="4" t="s">
        <v>5327</v>
      </c>
      <c r="I796" s="4" t="s">
        <v>5336</v>
      </c>
      <c r="J796" s="3" t="s">
        <v>7499</v>
      </c>
      <c r="K796" s="3" t="s">
        <v>6928</v>
      </c>
      <c r="L796" s="3" t="s">
        <v>5355</v>
      </c>
      <c r="M796" s="4" t="s">
        <v>5561</v>
      </c>
      <c r="N796" s="4" t="s">
        <v>5513</v>
      </c>
    </row>
    <row r="797" spans="1:14" ht="75" customHeight="1" x14ac:dyDescent="0.25">
      <c r="A797" s="7" t="s">
        <v>6067</v>
      </c>
      <c r="B797" s="3" t="s">
        <v>5325</v>
      </c>
      <c r="C797" s="23" t="s">
        <v>6723</v>
      </c>
      <c r="D797" s="3" t="s">
        <v>6372</v>
      </c>
      <c r="E797" s="4" t="s">
        <v>2886</v>
      </c>
      <c r="F797" s="4" t="s">
        <v>5035</v>
      </c>
      <c r="G797" s="3" t="s">
        <v>5326</v>
      </c>
      <c r="H797" s="4" t="s">
        <v>5327</v>
      </c>
      <c r="I797" s="4" t="s">
        <v>5336</v>
      </c>
      <c r="J797" s="3" t="s">
        <v>7499</v>
      </c>
      <c r="K797" s="3" t="s">
        <v>6928</v>
      </c>
      <c r="L797" s="3" t="s">
        <v>5349</v>
      </c>
      <c r="M797" s="4" t="s">
        <v>5561</v>
      </c>
      <c r="N797" s="4" t="s">
        <v>5468</v>
      </c>
    </row>
    <row r="798" spans="1:14" ht="75" customHeight="1" x14ac:dyDescent="0.25">
      <c r="A798" s="7" t="s">
        <v>6067</v>
      </c>
      <c r="B798" s="3" t="s">
        <v>5325</v>
      </c>
      <c r="C798" s="23" t="s">
        <v>6723</v>
      </c>
      <c r="D798" s="3" t="s">
        <v>6372</v>
      </c>
      <c r="E798" s="4" t="s">
        <v>2886</v>
      </c>
      <c r="F798" s="4" t="s">
        <v>5035</v>
      </c>
      <c r="G798" s="3" t="s">
        <v>5326</v>
      </c>
      <c r="H798" s="4" t="s">
        <v>5327</v>
      </c>
      <c r="I798" s="4" t="s">
        <v>5336</v>
      </c>
      <c r="J798" s="3" t="s">
        <v>7499</v>
      </c>
      <c r="K798" s="3" t="s">
        <v>6928</v>
      </c>
      <c r="L798" s="3" t="s">
        <v>5353</v>
      </c>
      <c r="M798" s="4" t="s">
        <v>122</v>
      </c>
      <c r="N798" s="4" t="s">
        <v>5482</v>
      </c>
    </row>
    <row r="799" spans="1:14" ht="75" customHeight="1" x14ac:dyDescent="0.25">
      <c r="A799" s="7" t="s">
        <v>6067</v>
      </c>
      <c r="B799" s="3" t="s">
        <v>5325</v>
      </c>
      <c r="C799" s="23" t="s">
        <v>6723</v>
      </c>
      <c r="D799" s="3" t="s">
        <v>6372</v>
      </c>
      <c r="E799" s="4" t="s">
        <v>2886</v>
      </c>
      <c r="F799" s="4" t="s">
        <v>5035</v>
      </c>
      <c r="G799" s="3" t="s">
        <v>5326</v>
      </c>
      <c r="H799" s="4" t="s">
        <v>5327</v>
      </c>
      <c r="I799" s="4" t="s">
        <v>5336</v>
      </c>
      <c r="J799" s="3" t="s">
        <v>7499</v>
      </c>
      <c r="K799" s="3" t="s">
        <v>6928</v>
      </c>
      <c r="L799" s="3" t="s">
        <v>5343</v>
      </c>
      <c r="M799" s="4" t="s">
        <v>5561</v>
      </c>
      <c r="N799" s="4" t="s">
        <v>5490</v>
      </c>
    </row>
    <row r="800" spans="1:14" ht="75" customHeight="1" x14ac:dyDescent="0.25">
      <c r="A800" s="7" t="s">
        <v>6067</v>
      </c>
      <c r="B800" s="3" t="s">
        <v>5325</v>
      </c>
      <c r="C800" s="23" t="s">
        <v>6723</v>
      </c>
      <c r="D800" s="3" t="s">
        <v>6372</v>
      </c>
      <c r="E800" s="4" t="s">
        <v>2886</v>
      </c>
      <c r="F800" s="4" t="s">
        <v>5035</v>
      </c>
      <c r="G800" s="3" t="s">
        <v>5326</v>
      </c>
      <c r="H800" s="4" t="s">
        <v>5327</v>
      </c>
      <c r="I800" s="4" t="s">
        <v>5336</v>
      </c>
      <c r="J800" s="3" t="s">
        <v>7499</v>
      </c>
      <c r="K800" s="3" t="s">
        <v>6928</v>
      </c>
      <c r="L800" s="3" t="s">
        <v>5356</v>
      </c>
      <c r="M800" s="4" t="s">
        <v>34</v>
      </c>
      <c r="N800" s="4" t="s">
        <v>5586</v>
      </c>
    </row>
    <row r="801" spans="1:14" ht="75" customHeight="1" x14ac:dyDescent="0.25">
      <c r="A801" s="7" t="s">
        <v>6067</v>
      </c>
      <c r="B801" s="3" t="s">
        <v>5325</v>
      </c>
      <c r="C801" s="23" t="s">
        <v>6723</v>
      </c>
      <c r="D801" s="3" t="s">
        <v>6372</v>
      </c>
      <c r="E801" s="4" t="s">
        <v>2886</v>
      </c>
      <c r="F801" s="4" t="s">
        <v>5035</v>
      </c>
      <c r="G801" s="3" t="s">
        <v>5326</v>
      </c>
      <c r="H801" s="4" t="s">
        <v>5327</v>
      </c>
      <c r="I801" s="4" t="s">
        <v>5336</v>
      </c>
      <c r="J801" s="3" t="s">
        <v>7499</v>
      </c>
      <c r="K801" s="3" t="s">
        <v>6928</v>
      </c>
      <c r="L801" s="3" t="s">
        <v>5348</v>
      </c>
      <c r="M801" s="4" t="s">
        <v>5561</v>
      </c>
      <c r="N801" s="4" t="s">
        <v>5501</v>
      </c>
    </row>
    <row r="802" spans="1:14" ht="75" customHeight="1" x14ac:dyDescent="0.25">
      <c r="A802" s="7" t="s">
        <v>6067</v>
      </c>
      <c r="B802" s="3" t="s">
        <v>5325</v>
      </c>
      <c r="C802" s="23" t="s">
        <v>6723</v>
      </c>
      <c r="D802" s="3" t="s">
        <v>6372</v>
      </c>
      <c r="E802" s="4" t="s">
        <v>2886</v>
      </c>
      <c r="F802" s="4" t="s">
        <v>5035</v>
      </c>
      <c r="G802" s="3" t="s">
        <v>5326</v>
      </c>
      <c r="H802" s="4" t="s">
        <v>5327</v>
      </c>
      <c r="I802" s="4" t="s">
        <v>5336</v>
      </c>
      <c r="J802" s="3" t="s">
        <v>7499</v>
      </c>
      <c r="K802" s="3" t="s">
        <v>6928</v>
      </c>
      <c r="L802" s="3" t="s">
        <v>5350</v>
      </c>
      <c r="M802" s="4" t="s">
        <v>5561</v>
      </c>
      <c r="N802" s="4" t="s">
        <v>5496</v>
      </c>
    </row>
    <row r="803" spans="1:14" ht="75" customHeight="1" x14ac:dyDescent="0.25">
      <c r="A803" s="7" t="s">
        <v>6067</v>
      </c>
      <c r="B803" s="3" t="s">
        <v>5325</v>
      </c>
      <c r="C803" s="23" t="s">
        <v>6723</v>
      </c>
      <c r="D803" s="3" t="s">
        <v>6372</v>
      </c>
      <c r="E803" s="4" t="s">
        <v>2886</v>
      </c>
      <c r="F803" s="4" t="s">
        <v>5035</v>
      </c>
      <c r="G803" s="3" t="s">
        <v>5326</v>
      </c>
      <c r="H803" s="4" t="s">
        <v>5327</v>
      </c>
      <c r="I803" s="4" t="s">
        <v>5336</v>
      </c>
      <c r="J803" s="3" t="s">
        <v>7499</v>
      </c>
      <c r="K803" s="3" t="s">
        <v>6928</v>
      </c>
      <c r="L803" s="3" t="s">
        <v>5352</v>
      </c>
      <c r="M803" s="4" t="s">
        <v>5561</v>
      </c>
      <c r="N803" s="4" t="s">
        <v>5517</v>
      </c>
    </row>
    <row r="804" spans="1:14" ht="75" customHeight="1" x14ac:dyDescent="0.25">
      <c r="A804" s="7" t="s">
        <v>6067</v>
      </c>
      <c r="B804" s="3" t="s">
        <v>5325</v>
      </c>
      <c r="C804" s="23" t="s">
        <v>6723</v>
      </c>
      <c r="D804" s="3" t="s">
        <v>6372</v>
      </c>
      <c r="E804" s="4" t="s">
        <v>2886</v>
      </c>
      <c r="F804" s="4" t="s">
        <v>5035</v>
      </c>
      <c r="G804" s="3" t="s">
        <v>5326</v>
      </c>
      <c r="H804" s="4" t="s">
        <v>5327</v>
      </c>
      <c r="I804" s="4" t="s">
        <v>5336</v>
      </c>
      <c r="J804" s="3" t="s">
        <v>7499</v>
      </c>
      <c r="K804" s="3" t="s">
        <v>6928</v>
      </c>
      <c r="L804" s="3" t="s">
        <v>5338</v>
      </c>
      <c r="M804" s="4" t="s">
        <v>5561</v>
      </c>
      <c r="N804" s="4" t="s">
        <v>5531</v>
      </c>
    </row>
    <row r="805" spans="1:14" ht="75" customHeight="1" x14ac:dyDescent="0.25">
      <c r="A805" s="7" t="s">
        <v>6067</v>
      </c>
      <c r="B805" s="3" t="s">
        <v>5325</v>
      </c>
      <c r="C805" s="23" t="s">
        <v>6723</v>
      </c>
      <c r="D805" s="3" t="s">
        <v>6372</v>
      </c>
      <c r="E805" s="4" t="s">
        <v>2886</v>
      </c>
      <c r="F805" s="4" t="s">
        <v>5035</v>
      </c>
      <c r="G805" s="3" t="s">
        <v>5326</v>
      </c>
      <c r="H805" s="4" t="s">
        <v>5327</v>
      </c>
      <c r="I805" s="4" t="s">
        <v>5336</v>
      </c>
      <c r="J805" s="3" t="s">
        <v>7499</v>
      </c>
      <c r="K805" s="3" t="s">
        <v>6928</v>
      </c>
      <c r="L805" s="3" t="s">
        <v>5357</v>
      </c>
      <c r="M805" s="4" t="s">
        <v>34</v>
      </c>
      <c r="N805" s="4" t="s">
        <v>5587</v>
      </c>
    </row>
    <row r="806" spans="1:14" ht="75" customHeight="1" x14ac:dyDescent="0.25">
      <c r="A806" s="7" t="s">
        <v>6067</v>
      </c>
      <c r="B806" s="3" t="s">
        <v>5325</v>
      </c>
      <c r="C806" s="23" t="s">
        <v>6723</v>
      </c>
      <c r="D806" s="3" t="s">
        <v>6372</v>
      </c>
      <c r="E806" s="4" t="s">
        <v>2886</v>
      </c>
      <c r="F806" s="4" t="s">
        <v>5035</v>
      </c>
      <c r="G806" s="3" t="s">
        <v>5326</v>
      </c>
      <c r="H806" s="4" t="s">
        <v>5327</v>
      </c>
      <c r="I806" s="4" t="s">
        <v>5336</v>
      </c>
      <c r="J806" s="3" t="s">
        <v>7499</v>
      </c>
      <c r="K806" s="3" t="s">
        <v>6928</v>
      </c>
      <c r="L806" s="3" t="s">
        <v>7534</v>
      </c>
      <c r="M806" s="4" t="s">
        <v>5561</v>
      </c>
      <c r="N806" s="4" t="s">
        <v>7422</v>
      </c>
    </row>
    <row r="807" spans="1:14" ht="75" customHeight="1" x14ac:dyDescent="0.25">
      <c r="A807" s="7" t="s">
        <v>6067</v>
      </c>
      <c r="B807" s="3" t="s">
        <v>5325</v>
      </c>
      <c r="C807" s="23" t="s">
        <v>6723</v>
      </c>
      <c r="D807" s="3" t="s">
        <v>6372</v>
      </c>
      <c r="E807" s="4" t="s">
        <v>2886</v>
      </c>
      <c r="F807" s="4" t="s">
        <v>5035</v>
      </c>
      <c r="G807" s="3" t="s">
        <v>5326</v>
      </c>
      <c r="H807" s="4" t="s">
        <v>5327</v>
      </c>
      <c r="I807" s="4" t="s">
        <v>5336</v>
      </c>
      <c r="J807" s="3" t="s">
        <v>7499</v>
      </c>
      <c r="K807" s="3" t="s">
        <v>6928</v>
      </c>
      <c r="L807" s="3" t="s">
        <v>5347</v>
      </c>
      <c r="M807" s="4" t="s">
        <v>5561</v>
      </c>
      <c r="N807" s="4" t="s">
        <v>5497</v>
      </c>
    </row>
    <row r="808" spans="1:14" ht="75" customHeight="1" x14ac:dyDescent="0.25">
      <c r="A808" s="7" t="s">
        <v>6067</v>
      </c>
      <c r="B808" s="3" t="s">
        <v>5325</v>
      </c>
      <c r="C808" s="23" t="s">
        <v>6723</v>
      </c>
      <c r="D808" s="3" t="s">
        <v>6372</v>
      </c>
      <c r="E808" s="4" t="s">
        <v>2886</v>
      </c>
      <c r="F808" s="4" t="s">
        <v>5035</v>
      </c>
      <c r="G808" s="3" t="s">
        <v>5326</v>
      </c>
      <c r="H808" s="4" t="s">
        <v>5327</v>
      </c>
      <c r="I808" s="4" t="s">
        <v>5336</v>
      </c>
      <c r="J808" s="3" t="s">
        <v>7499</v>
      </c>
      <c r="K808" s="3" t="s">
        <v>6928</v>
      </c>
      <c r="L808" s="3" t="s">
        <v>5351</v>
      </c>
      <c r="M808" s="4" t="s">
        <v>5561</v>
      </c>
      <c r="N808" s="4" t="s">
        <v>5530</v>
      </c>
    </row>
    <row r="809" spans="1:14" ht="75" customHeight="1" x14ac:dyDescent="0.25">
      <c r="A809" s="7" t="s">
        <v>6069</v>
      </c>
      <c r="B809" s="3" t="s">
        <v>5693</v>
      </c>
      <c r="C809" s="23" t="s">
        <v>6826</v>
      </c>
      <c r="D809" s="3" t="s">
        <v>6440</v>
      </c>
      <c r="E809" s="4" t="s">
        <v>2886</v>
      </c>
      <c r="F809" s="4" t="s">
        <v>5047</v>
      </c>
      <c r="G809" s="3" t="s">
        <v>5335</v>
      </c>
      <c r="H809" s="4" t="s">
        <v>3045</v>
      </c>
      <c r="I809" s="4" t="s">
        <v>5336</v>
      </c>
      <c r="J809" s="3" t="s">
        <v>7499</v>
      </c>
      <c r="K809" s="3" t="s">
        <v>6935</v>
      </c>
      <c r="L809" s="3" t="s">
        <v>5337</v>
      </c>
      <c r="M809" s="4" t="s">
        <v>34</v>
      </c>
      <c r="N809" s="4" t="s">
        <v>5489</v>
      </c>
    </row>
    <row r="810" spans="1:14" ht="75" customHeight="1" x14ac:dyDescent="0.25">
      <c r="A810" s="7" t="s">
        <v>6069</v>
      </c>
      <c r="B810" s="3" t="s">
        <v>5693</v>
      </c>
      <c r="C810" s="23" t="s">
        <v>6826</v>
      </c>
      <c r="D810" s="3" t="s">
        <v>6440</v>
      </c>
      <c r="E810" s="4" t="s">
        <v>2886</v>
      </c>
      <c r="F810" s="4" t="s">
        <v>5047</v>
      </c>
      <c r="G810" s="3" t="s">
        <v>5335</v>
      </c>
      <c r="H810" s="4" t="s">
        <v>3045</v>
      </c>
      <c r="I810" s="4" t="s">
        <v>5336</v>
      </c>
      <c r="J810" s="3" t="s">
        <v>7499</v>
      </c>
      <c r="K810" s="3" t="s">
        <v>6935</v>
      </c>
      <c r="L810" s="3" t="s">
        <v>5425</v>
      </c>
      <c r="M810" s="4" t="s">
        <v>34</v>
      </c>
      <c r="N810" s="4" t="s">
        <v>5500</v>
      </c>
    </row>
    <row r="811" spans="1:14" ht="75" customHeight="1" x14ac:dyDescent="0.25">
      <c r="A811" s="7" t="s">
        <v>6069</v>
      </c>
      <c r="B811" s="3" t="s">
        <v>5693</v>
      </c>
      <c r="C811" s="23" t="s">
        <v>6826</v>
      </c>
      <c r="D811" s="3" t="s">
        <v>6440</v>
      </c>
      <c r="E811" s="4" t="s">
        <v>2886</v>
      </c>
      <c r="F811" s="4" t="s">
        <v>5047</v>
      </c>
      <c r="G811" s="3" t="s">
        <v>5335</v>
      </c>
      <c r="H811" s="4" t="s">
        <v>3045</v>
      </c>
      <c r="I811" s="4" t="s">
        <v>5336</v>
      </c>
      <c r="J811" s="3" t="s">
        <v>7499</v>
      </c>
      <c r="K811" s="3" t="s">
        <v>6935</v>
      </c>
      <c r="L811" s="3" t="s">
        <v>5426</v>
      </c>
      <c r="M811" s="4" t="s">
        <v>34</v>
      </c>
      <c r="N811" s="4" t="s">
        <v>5494</v>
      </c>
    </row>
    <row r="812" spans="1:14" ht="75" customHeight="1" x14ac:dyDescent="0.25">
      <c r="A812" s="7" t="s">
        <v>6069</v>
      </c>
      <c r="B812" s="3" t="s">
        <v>5693</v>
      </c>
      <c r="C812" s="23" t="s">
        <v>6826</v>
      </c>
      <c r="D812" s="3" t="s">
        <v>6440</v>
      </c>
      <c r="E812" s="4" t="s">
        <v>2886</v>
      </c>
      <c r="F812" s="4" t="s">
        <v>5047</v>
      </c>
      <c r="G812" s="3" t="s">
        <v>5335</v>
      </c>
      <c r="H812" s="4" t="s">
        <v>3045</v>
      </c>
      <c r="I812" s="4" t="s">
        <v>5336</v>
      </c>
      <c r="J812" s="3" t="s">
        <v>7499</v>
      </c>
      <c r="K812" s="3" t="s">
        <v>6935</v>
      </c>
      <c r="L812" s="3" t="s">
        <v>5423</v>
      </c>
      <c r="M812" s="4" t="s">
        <v>34</v>
      </c>
      <c r="N812" s="4" t="s">
        <v>5515</v>
      </c>
    </row>
    <row r="813" spans="1:14" ht="75" customHeight="1" x14ac:dyDescent="0.25">
      <c r="A813" s="7" t="s">
        <v>6069</v>
      </c>
      <c r="B813" s="3" t="s">
        <v>5693</v>
      </c>
      <c r="C813" s="23" t="s">
        <v>6826</v>
      </c>
      <c r="D813" s="3" t="s">
        <v>6440</v>
      </c>
      <c r="E813" s="4" t="s">
        <v>2886</v>
      </c>
      <c r="F813" s="4" t="s">
        <v>5047</v>
      </c>
      <c r="G813" s="3" t="s">
        <v>5335</v>
      </c>
      <c r="H813" s="4" t="s">
        <v>3045</v>
      </c>
      <c r="I813" s="4" t="s">
        <v>5336</v>
      </c>
      <c r="J813" s="3" t="s">
        <v>7499</v>
      </c>
      <c r="K813" s="3" t="s">
        <v>6935</v>
      </c>
      <c r="L813" s="3" t="s">
        <v>6264</v>
      </c>
      <c r="M813" s="4" t="s">
        <v>34</v>
      </c>
      <c r="N813" s="4" t="s">
        <v>29</v>
      </c>
    </row>
    <row r="814" spans="1:14" ht="75" customHeight="1" x14ac:dyDescent="0.25">
      <c r="A814" s="7" t="s">
        <v>5996</v>
      </c>
      <c r="B814" s="3" t="s">
        <v>3592</v>
      </c>
      <c r="C814" s="23" t="s">
        <v>6696</v>
      </c>
      <c r="D814" s="3" t="s">
        <v>6354</v>
      </c>
      <c r="E814" s="4" t="s">
        <v>2869</v>
      </c>
      <c r="F814" s="4" t="s">
        <v>3474</v>
      </c>
      <c r="G814" s="3" t="s">
        <v>2845</v>
      </c>
      <c r="H814" s="4" t="s">
        <v>2887</v>
      </c>
      <c r="I814" s="4" t="s">
        <v>2871</v>
      </c>
      <c r="J814" s="3" t="s">
        <v>5606</v>
      </c>
      <c r="K814" s="3" t="s">
        <v>4062</v>
      </c>
      <c r="L814" s="3" t="s">
        <v>3315</v>
      </c>
      <c r="M814" s="4" t="s">
        <v>34</v>
      </c>
      <c r="N814" s="4" t="s">
        <v>2069</v>
      </c>
    </row>
    <row r="815" spans="1:14" ht="75" customHeight="1" x14ac:dyDescent="0.25">
      <c r="A815" s="7" t="s">
        <v>5996</v>
      </c>
      <c r="B815" s="3" t="s">
        <v>3592</v>
      </c>
      <c r="C815" s="23" t="s">
        <v>6696</v>
      </c>
      <c r="D815" s="3" t="s">
        <v>6354</v>
      </c>
      <c r="E815" s="4" t="s">
        <v>2869</v>
      </c>
      <c r="F815" s="4" t="s">
        <v>3474</v>
      </c>
      <c r="G815" s="3" t="s">
        <v>2845</v>
      </c>
      <c r="H815" s="4" t="s">
        <v>2887</v>
      </c>
      <c r="I815" s="4" t="s">
        <v>2871</v>
      </c>
      <c r="J815" s="3" t="s">
        <v>5606</v>
      </c>
      <c r="K815" s="3" t="s">
        <v>4062</v>
      </c>
      <c r="L815" s="3" t="s">
        <v>3319</v>
      </c>
      <c r="M815" s="4" t="s">
        <v>34</v>
      </c>
      <c r="N815" s="4" t="s">
        <v>2080</v>
      </c>
    </row>
    <row r="816" spans="1:14" ht="75" customHeight="1" x14ac:dyDescent="0.25">
      <c r="A816" s="7" t="s">
        <v>5996</v>
      </c>
      <c r="B816" s="3" t="s">
        <v>3592</v>
      </c>
      <c r="C816" s="23" t="s">
        <v>6696</v>
      </c>
      <c r="D816" s="3" t="s">
        <v>6354</v>
      </c>
      <c r="E816" s="4" t="s">
        <v>2869</v>
      </c>
      <c r="F816" s="4" t="s">
        <v>3474</v>
      </c>
      <c r="G816" s="3" t="s">
        <v>2845</v>
      </c>
      <c r="H816" s="4" t="s">
        <v>2887</v>
      </c>
      <c r="I816" s="4" t="s">
        <v>2871</v>
      </c>
      <c r="J816" s="3" t="s">
        <v>5606</v>
      </c>
      <c r="K816" s="3" t="s">
        <v>4062</v>
      </c>
      <c r="L816" s="3" t="s">
        <v>3317</v>
      </c>
      <c r="M816" s="4" t="s">
        <v>34</v>
      </c>
      <c r="N816" s="4" t="s">
        <v>2066</v>
      </c>
    </row>
    <row r="817" spans="1:14" ht="75" customHeight="1" x14ac:dyDescent="0.25">
      <c r="A817" s="7" t="s">
        <v>5996</v>
      </c>
      <c r="B817" s="3" t="s">
        <v>3592</v>
      </c>
      <c r="C817" s="23" t="s">
        <v>6696</v>
      </c>
      <c r="D817" s="3" t="s">
        <v>6354</v>
      </c>
      <c r="E817" s="4" t="s">
        <v>2869</v>
      </c>
      <c r="F817" s="4" t="s">
        <v>3474</v>
      </c>
      <c r="G817" s="3" t="s">
        <v>2845</v>
      </c>
      <c r="H817" s="4" t="s">
        <v>2887</v>
      </c>
      <c r="I817" s="4" t="s">
        <v>2871</v>
      </c>
      <c r="J817" s="3" t="s">
        <v>5606</v>
      </c>
      <c r="K817" s="3" t="s">
        <v>4062</v>
      </c>
      <c r="L817" s="3" t="s">
        <v>3320</v>
      </c>
      <c r="M817" s="4" t="s">
        <v>34</v>
      </c>
      <c r="N817" s="4" t="s">
        <v>2076</v>
      </c>
    </row>
    <row r="818" spans="1:14" ht="75" customHeight="1" x14ac:dyDescent="0.25">
      <c r="A818" s="7" t="s">
        <v>5996</v>
      </c>
      <c r="B818" s="3" t="s">
        <v>3592</v>
      </c>
      <c r="C818" s="23" t="s">
        <v>6696</v>
      </c>
      <c r="D818" s="3" t="s">
        <v>6354</v>
      </c>
      <c r="E818" s="4" t="s">
        <v>2869</v>
      </c>
      <c r="F818" s="4" t="s">
        <v>3474</v>
      </c>
      <c r="G818" s="3" t="s">
        <v>2845</v>
      </c>
      <c r="H818" s="4" t="s">
        <v>2887</v>
      </c>
      <c r="I818" s="4" t="s">
        <v>2871</v>
      </c>
      <c r="J818" s="3" t="s">
        <v>5606</v>
      </c>
      <c r="K818" s="3" t="s">
        <v>4062</v>
      </c>
      <c r="L818" s="3" t="s">
        <v>3318</v>
      </c>
      <c r="M818" s="4" t="s">
        <v>34</v>
      </c>
      <c r="N818" s="4" t="s">
        <v>2073</v>
      </c>
    </row>
    <row r="819" spans="1:14" ht="75" customHeight="1" x14ac:dyDescent="0.25">
      <c r="A819" s="7" t="s">
        <v>5996</v>
      </c>
      <c r="B819" s="3" t="s">
        <v>3592</v>
      </c>
      <c r="C819" s="23" t="s">
        <v>6696</v>
      </c>
      <c r="D819" s="3" t="s">
        <v>6354</v>
      </c>
      <c r="E819" s="4" t="s">
        <v>2869</v>
      </c>
      <c r="F819" s="4" t="s">
        <v>3781</v>
      </c>
      <c r="G819" s="3" t="s">
        <v>2845</v>
      </c>
      <c r="H819" s="4" t="s">
        <v>2887</v>
      </c>
      <c r="I819" s="4" t="s">
        <v>2871</v>
      </c>
      <c r="J819" s="3" t="s">
        <v>5606</v>
      </c>
      <c r="K819" s="3" t="s">
        <v>4062</v>
      </c>
      <c r="L819" s="3" t="s">
        <v>4469</v>
      </c>
      <c r="M819" s="4" t="s">
        <v>5561</v>
      </c>
      <c r="N819" s="4" t="s">
        <v>4238</v>
      </c>
    </row>
    <row r="820" spans="1:14" ht="75" customHeight="1" x14ac:dyDescent="0.25">
      <c r="A820" s="7" t="s">
        <v>5994</v>
      </c>
      <c r="B820" s="3" t="s">
        <v>3593</v>
      </c>
      <c r="C820" s="23" t="s">
        <v>6696</v>
      </c>
      <c r="D820" s="3" t="s">
        <v>6352</v>
      </c>
      <c r="E820" s="4" t="s">
        <v>3105</v>
      </c>
      <c r="F820" s="4" t="s">
        <v>3474</v>
      </c>
      <c r="G820" s="3" t="s">
        <v>2845</v>
      </c>
      <c r="H820" s="4" t="s">
        <v>2887</v>
      </c>
      <c r="I820" s="4" t="s">
        <v>2871</v>
      </c>
      <c r="J820" s="3" t="s">
        <v>5606</v>
      </c>
      <c r="K820" s="3" t="s">
        <v>4062</v>
      </c>
      <c r="L820" s="3" t="s">
        <v>3314</v>
      </c>
      <c r="M820" s="4" t="s">
        <v>5561</v>
      </c>
      <c r="N820" s="4" t="s">
        <v>2060</v>
      </c>
    </row>
    <row r="821" spans="1:14" ht="75" customHeight="1" x14ac:dyDescent="0.25">
      <c r="A821" s="7" t="s">
        <v>5994</v>
      </c>
      <c r="B821" s="3" t="s">
        <v>3593</v>
      </c>
      <c r="C821" s="23" t="s">
        <v>6696</v>
      </c>
      <c r="D821" s="3" t="s">
        <v>6352</v>
      </c>
      <c r="E821" s="4" t="s">
        <v>3105</v>
      </c>
      <c r="F821" s="4" t="s">
        <v>3474</v>
      </c>
      <c r="G821" s="3" t="s">
        <v>2845</v>
      </c>
      <c r="H821" s="4" t="s">
        <v>2887</v>
      </c>
      <c r="I821" s="4" t="s">
        <v>2871</v>
      </c>
      <c r="J821" s="3" t="s">
        <v>5606</v>
      </c>
      <c r="K821" s="3" t="s">
        <v>4062</v>
      </c>
      <c r="L821" s="3" t="s">
        <v>3319</v>
      </c>
      <c r="M821" s="4" t="s">
        <v>34</v>
      </c>
      <c r="N821" s="4" t="s">
        <v>2080</v>
      </c>
    </row>
    <row r="822" spans="1:14" ht="75" customHeight="1" x14ac:dyDescent="0.25">
      <c r="A822" s="7" t="s">
        <v>5994</v>
      </c>
      <c r="B822" s="3" t="s">
        <v>3593</v>
      </c>
      <c r="C822" s="23" t="s">
        <v>6696</v>
      </c>
      <c r="D822" s="3" t="s">
        <v>6352</v>
      </c>
      <c r="E822" s="4" t="s">
        <v>3105</v>
      </c>
      <c r="F822" s="4" t="s">
        <v>3474</v>
      </c>
      <c r="G822" s="3" t="s">
        <v>2845</v>
      </c>
      <c r="H822" s="4" t="s">
        <v>2887</v>
      </c>
      <c r="I822" s="4" t="s">
        <v>2871</v>
      </c>
      <c r="J822" s="3" t="s">
        <v>5606</v>
      </c>
      <c r="K822" s="3" t="s">
        <v>4062</v>
      </c>
      <c r="L822" s="3" t="s">
        <v>3316</v>
      </c>
      <c r="M822" s="4" t="s">
        <v>5561</v>
      </c>
      <c r="N822" s="4" t="s">
        <v>2063</v>
      </c>
    </row>
    <row r="823" spans="1:14" ht="75" customHeight="1" x14ac:dyDescent="0.25">
      <c r="A823" s="7" t="s">
        <v>5994</v>
      </c>
      <c r="B823" s="3" t="s">
        <v>3593</v>
      </c>
      <c r="C823" s="23" t="s">
        <v>6696</v>
      </c>
      <c r="D823" s="3" t="s">
        <v>6352</v>
      </c>
      <c r="E823" s="4" t="s">
        <v>3105</v>
      </c>
      <c r="F823" s="4" t="s">
        <v>3474</v>
      </c>
      <c r="G823" s="3" t="s">
        <v>2845</v>
      </c>
      <c r="H823" s="4" t="s">
        <v>2887</v>
      </c>
      <c r="I823" s="4" t="s">
        <v>2871</v>
      </c>
      <c r="J823" s="3" t="s">
        <v>5606</v>
      </c>
      <c r="K823" s="3" t="s">
        <v>4062</v>
      </c>
      <c r="L823" s="3" t="s">
        <v>3317</v>
      </c>
      <c r="M823" s="4" t="s">
        <v>34</v>
      </c>
      <c r="N823" s="4" t="s">
        <v>2066</v>
      </c>
    </row>
    <row r="824" spans="1:14" ht="75" customHeight="1" x14ac:dyDescent="0.25">
      <c r="A824" s="7" t="s">
        <v>5994</v>
      </c>
      <c r="B824" s="3" t="s">
        <v>3593</v>
      </c>
      <c r="C824" s="23" t="s">
        <v>6696</v>
      </c>
      <c r="D824" s="3" t="s">
        <v>6352</v>
      </c>
      <c r="E824" s="4" t="s">
        <v>3105</v>
      </c>
      <c r="F824" s="4" t="s">
        <v>3474</v>
      </c>
      <c r="G824" s="3" t="s">
        <v>2845</v>
      </c>
      <c r="H824" s="4" t="s">
        <v>2887</v>
      </c>
      <c r="I824" s="4" t="s">
        <v>2871</v>
      </c>
      <c r="J824" s="3" t="s">
        <v>5606</v>
      </c>
      <c r="K824" s="3" t="s">
        <v>4062</v>
      </c>
      <c r="L824" s="3" t="s">
        <v>3315</v>
      </c>
      <c r="M824" s="4" t="s">
        <v>34</v>
      </c>
      <c r="N824" s="4" t="s">
        <v>2069</v>
      </c>
    </row>
    <row r="825" spans="1:14" ht="75" customHeight="1" x14ac:dyDescent="0.25">
      <c r="A825" s="7" t="s">
        <v>5994</v>
      </c>
      <c r="B825" s="3" t="s">
        <v>3593</v>
      </c>
      <c r="C825" s="23" t="s">
        <v>6696</v>
      </c>
      <c r="D825" s="3" t="s">
        <v>6352</v>
      </c>
      <c r="E825" s="4" t="s">
        <v>3105</v>
      </c>
      <c r="F825" s="4" t="s">
        <v>3474</v>
      </c>
      <c r="G825" s="3" t="s">
        <v>2845</v>
      </c>
      <c r="H825" s="4" t="s">
        <v>2887</v>
      </c>
      <c r="I825" s="4" t="s">
        <v>2871</v>
      </c>
      <c r="J825" s="3" t="s">
        <v>5606</v>
      </c>
      <c r="K825" s="3" t="s">
        <v>4062</v>
      </c>
      <c r="L825" s="3" t="s">
        <v>3320</v>
      </c>
      <c r="M825" s="4" t="s">
        <v>34</v>
      </c>
      <c r="N825" s="4" t="s">
        <v>2076</v>
      </c>
    </row>
    <row r="826" spans="1:14" ht="75" customHeight="1" x14ac:dyDescent="0.25">
      <c r="A826" s="7" t="s">
        <v>5994</v>
      </c>
      <c r="B826" s="3" t="s">
        <v>3593</v>
      </c>
      <c r="C826" s="23" t="s">
        <v>6696</v>
      </c>
      <c r="D826" s="3" t="s">
        <v>6352</v>
      </c>
      <c r="E826" s="4" t="s">
        <v>3105</v>
      </c>
      <c r="F826" s="4" t="s">
        <v>3474</v>
      </c>
      <c r="G826" s="3" t="s">
        <v>2845</v>
      </c>
      <c r="H826" s="4" t="s">
        <v>2887</v>
      </c>
      <c r="I826" s="4" t="s">
        <v>2871</v>
      </c>
      <c r="J826" s="3" t="s">
        <v>5606</v>
      </c>
      <c r="K826" s="3" t="s">
        <v>4062</v>
      </c>
      <c r="L826" s="3" t="s">
        <v>3318</v>
      </c>
      <c r="M826" s="4" t="s">
        <v>34</v>
      </c>
      <c r="N826" s="4" t="s">
        <v>2073</v>
      </c>
    </row>
    <row r="827" spans="1:14" ht="75" customHeight="1" x14ac:dyDescent="0.25">
      <c r="A827" s="7" t="s">
        <v>5994</v>
      </c>
      <c r="B827" s="3" t="s">
        <v>3593</v>
      </c>
      <c r="C827" s="23" t="s">
        <v>6696</v>
      </c>
      <c r="D827" s="3" t="s">
        <v>6352</v>
      </c>
      <c r="E827" s="4" t="s">
        <v>3105</v>
      </c>
      <c r="F827" s="4" t="s">
        <v>3781</v>
      </c>
      <c r="G827" s="3" t="s">
        <v>2845</v>
      </c>
      <c r="H827" s="4" t="s">
        <v>2887</v>
      </c>
      <c r="I827" s="4" t="s">
        <v>2871</v>
      </c>
      <c r="J827" s="3" t="s">
        <v>5606</v>
      </c>
      <c r="K827" s="3" t="s">
        <v>4062</v>
      </c>
      <c r="L827" s="3" t="s">
        <v>4469</v>
      </c>
      <c r="M827" s="4" t="s">
        <v>5561</v>
      </c>
      <c r="N827" s="4" t="s">
        <v>4238</v>
      </c>
    </row>
    <row r="828" spans="1:14" ht="75" customHeight="1" x14ac:dyDescent="0.25">
      <c r="A828" s="7" t="s">
        <v>5997</v>
      </c>
      <c r="B828" s="3" t="s">
        <v>3594</v>
      </c>
      <c r="C828" s="23" t="s">
        <v>6696</v>
      </c>
      <c r="D828" s="3" t="s">
        <v>6310</v>
      </c>
      <c r="E828" s="4" t="s">
        <v>2891</v>
      </c>
      <c r="F828" s="4" t="s">
        <v>3474</v>
      </c>
      <c r="G828" s="3" t="s">
        <v>2845</v>
      </c>
      <c r="H828" s="4" t="s">
        <v>2887</v>
      </c>
      <c r="I828" s="4" t="s">
        <v>2871</v>
      </c>
      <c r="J828" s="3" t="s">
        <v>5606</v>
      </c>
      <c r="K828" s="3" t="s">
        <v>4062</v>
      </c>
      <c r="L828" s="3" t="s">
        <v>3317</v>
      </c>
      <c r="M828" s="4" t="s">
        <v>34</v>
      </c>
      <c r="N828" s="4" t="s">
        <v>2066</v>
      </c>
    </row>
    <row r="829" spans="1:14" ht="75" customHeight="1" x14ac:dyDescent="0.25">
      <c r="A829" s="7" t="s">
        <v>5997</v>
      </c>
      <c r="B829" s="3" t="s">
        <v>3594</v>
      </c>
      <c r="C829" s="23" t="s">
        <v>6696</v>
      </c>
      <c r="D829" s="3" t="s">
        <v>6310</v>
      </c>
      <c r="E829" s="4" t="s">
        <v>2891</v>
      </c>
      <c r="F829" s="4" t="s">
        <v>3474</v>
      </c>
      <c r="G829" s="3" t="s">
        <v>2845</v>
      </c>
      <c r="H829" s="4" t="s">
        <v>2887</v>
      </c>
      <c r="I829" s="4" t="s">
        <v>2871</v>
      </c>
      <c r="J829" s="3" t="s">
        <v>5606</v>
      </c>
      <c r="K829" s="3" t="s">
        <v>4062</v>
      </c>
      <c r="L829" s="3" t="s">
        <v>3319</v>
      </c>
      <c r="M829" s="4" t="s">
        <v>34</v>
      </c>
      <c r="N829" s="4" t="s">
        <v>2080</v>
      </c>
    </row>
    <row r="830" spans="1:14" ht="75" customHeight="1" x14ac:dyDescent="0.25">
      <c r="A830" s="7" t="s">
        <v>5997</v>
      </c>
      <c r="B830" s="3" t="s">
        <v>3594</v>
      </c>
      <c r="C830" s="23" t="s">
        <v>6696</v>
      </c>
      <c r="D830" s="3" t="s">
        <v>6310</v>
      </c>
      <c r="E830" s="4" t="s">
        <v>2891</v>
      </c>
      <c r="F830" s="4" t="s">
        <v>3474</v>
      </c>
      <c r="G830" s="3" t="s">
        <v>2845</v>
      </c>
      <c r="H830" s="4" t="s">
        <v>2887</v>
      </c>
      <c r="I830" s="4" t="s">
        <v>2871</v>
      </c>
      <c r="J830" s="3" t="s">
        <v>5606</v>
      </c>
      <c r="K830" s="3" t="s">
        <v>4062</v>
      </c>
      <c r="L830" s="3" t="s">
        <v>3315</v>
      </c>
      <c r="M830" s="4" t="s">
        <v>34</v>
      </c>
      <c r="N830" s="4" t="s">
        <v>2069</v>
      </c>
    </row>
    <row r="831" spans="1:14" ht="75" customHeight="1" x14ac:dyDescent="0.25">
      <c r="A831" s="7" t="s">
        <v>5997</v>
      </c>
      <c r="B831" s="3" t="s">
        <v>3594</v>
      </c>
      <c r="C831" s="23" t="s">
        <v>6696</v>
      </c>
      <c r="D831" s="3" t="s">
        <v>6310</v>
      </c>
      <c r="E831" s="4" t="s">
        <v>2891</v>
      </c>
      <c r="F831" s="4" t="s">
        <v>3474</v>
      </c>
      <c r="G831" s="3" t="s">
        <v>2845</v>
      </c>
      <c r="H831" s="4" t="s">
        <v>2887</v>
      </c>
      <c r="I831" s="4" t="s">
        <v>2871</v>
      </c>
      <c r="J831" s="3" t="s">
        <v>5606</v>
      </c>
      <c r="K831" s="3" t="s">
        <v>4062</v>
      </c>
      <c r="L831" s="3" t="s">
        <v>3314</v>
      </c>
      <c r="M831" s="4" t="s">
        <v>5561</v>
      </c>
      <c r="N831" s="4" t="s">
        <v>2060</v>
      </c>
    </row>
    <row r="832" spans="1:14" ht="75" customHeight="1" x14ac:dyDescent="0.25">
      <c r="A832" s="7" t="s">
        <v>5997</v>
      </c>
      <c r="B832" s="3" t="s">
        <v>3594</v>
      </c>
      <c r="C832" s="23" t="s">
        <v>6696</v>
      </c>
      <c r="D832" s="3" t="s">
        <v>6310</v>
      </c>
      <c r="E832" s="4" t="s">
        <v>2891</v>
      </c>
      <c r="F832" s="4" t="s">
        <v>3474</v>
      </c>
      <c r="G832" s="3" t="s">
        <v>2845</v>
      </c>
      <c r="H832" s="4" t="s">
        <v>2887</v>
      </c>
      <c r="I832" s="4" t="s">
        <v>2871</v>
      </c>
      <c r="J832" s="3" t="s">
        <v>5606</v>
      </c>
      <c r="K832" s="3" t="s">
        <v>4062</v>
      </c>
      <c r="L832" s="3" t="s">
        <v>3320</v>
      </c>
      <c r="M832" s="4" t="s">
        <v>34</v>
      </c>
      <c r="N832" s="4" t="s">
        <v>2076</v>
      </c>
    </row>
    <row r="833" spans="1:14" ht="75" customHeight="1" x14ac:dyDescent="0.25">
      <c r="A833" s="7" t="s">
        <v>5997</v>
      </c>
      <c r="B833" s="3" t="s">
        <v>3594</v>
      </c>
      <c r="C833" s="23" t="s">
        <v>6696</v>
      </c>
      <c r="D833" s="3" t="s">
        <v>6310</v>
      </c>
      <c r="E833" s="4" t="s">
        <v>2891</v>
      </c>
      <c r="F833" s="4" t="s">
        <v>3474</v>
      </c>
      <c r="G833" s="3" t="s">
        <v>2845</v>
      </c>
      <c r="H833" s="4" t="s">
        <v>2887</v>
      </c>
      <c r="I833" s="4" t="s">
        <v>2871</v>
      </c>
      <c r="J833" s="3" t="s">
        <v>5606</v>
      </c>
      <c r="K833" s="3" t="s">
        <v>4062</v>
      </c>
      <c r="L833" s="3" t="s">
        <v>3318</v>
      </c>
      <c r="M833" s="4" t="s">
        <v>34</v>
      </c>
      <c r="N833" s="4" t="s">
        <v>2073</v>
      </c>
    </row>
    <row r="834" spans="1:14" ht="75" customHeight="1" x14ac:dyDescent="0.25">
      <c r="A834" s="7" t="s">
        <v>5997</v>
      </c>
      <c r="B834" s="3" t="s">
        <v>3594</v>
      </c>
      <c r="C834" s="23" t="s">
        <v>6696</v>
      </c>
      <c r="D834" s="3" t="s">
        <v>6310</v>
      </c>
      <c r="E834" s="4" t="s">
        <v>2891</v>
      </c>
      <c r="F834" s="4" t="s">
        <v>3781</v>
      </c>
      <c r="G834" s="3" t="s">
        <v>2845</v>
      </c>
      <c r="H834" s="4" t="s">
        <v>2887</v>
      </c>
      <c r="I834" s="4" t="s">
        <v>2871</v>
      </c>
      <c r="J834" s="3" t="s">
        <v>5606</v>
      </c>
      <c r="K834" s="3" t="s">
        <v>4062</v>
      </c>
      <c r="L834" s="3" t="s">
        <v>4469</v>
      </c>
      <c r="M834" s="4" t="s">
        <v>5561</v>
      </c>
      <c r="N834" s="4" t="s">
        <v>4238</v>
      </c>
    </row>
    <row r="835" spans="1:14" ht="75" customHeight="1" x14ac:dyDescent="0.25">
      <c r="A835" s="7" t="s">
        <v>6568</v>
      </c>
      <c r="B835" s="3" t="s">
        <v>4063</v>
      </c>
      <c r="C835" s="23" t="s">
        <v>6696</v>
      </c>
      <c r="D835" s="3" t="s">
        <v>6353</v>
      </c>
      <c r="E835" s="4" t="s">
        <v>3602</v>
      </c>
      <c r="F835" s="4" t="s">
        <v>3474</v>
      </c>
      <c r="G835" s="3" t="s">
        <v>2845</v>
      </c>
      <c r="H835" s="4" t="s">
        <v>2887</v>
      </c>
      <c r="I835" s="4" t="s">
        <v>2871</v>
      </c>
      <c r="J835" s="3" t="s">
        <v>5606</v>
      </c>
      <c r="K835" s="3" t="s">
        <v>4062</v>
      </c>
      <c r="L835" s="3" t="s">
        <v>3315</v>
      </c>
      <c r="M835" s="4" t="s">
        <v>34</v>
      </c>
      <c r="N835" s="4" t="s">
        <v>2069</v>
      </c>
    </row>
    <row r="836" spans="1:14" ht="75" customHeight="1" x14ac:dyDescent="0.25">
      <c r="A836" s="7" t="s">
        <v>6568</v>
      </c>
      <c r="B836" s="3" t="s">
        <v>4063</v>
      </c>
      <c r="C836" s="23" t="s">
        <v>6696</v>
      </c>
      <c r="D836" s="3" t="s">
        <v>6353</v>
      </c>
      <c r="E836" s="4" t="s">
        <v>3602</v>
      </c>
      <c r="F836" s="4" t="s">
        <v>3474</v>
      </c>
      <c r="G836" s="3" t="s">
        <v>2845</v>
      </c>
      <c r="H836" s="4" t="s">
        <v>2887</v>
      </c>
      <c r="I836" s="4" t="s">
        <v>2871</v>
      </c>
      <c r="J836" s="3" t="s">
        <v>5606</v>
      </c>
      <c r="K836" s="3" t="s">
        <v>4062</v>
      </c>
      <c r="L836" s="3" t="s">
        <v>3319</v>
      </c>
      <c r="M836" s="4" t="s">
        <v>34</v>
      </c>
      <c r="N836" s="4" t="s">
        <v>2080</v>
      </c>
    </row>
    <row r="837" spans="1:14" ht="75" customHeight="1" x14ac:dyDescent="0.25">
      <c r="A837" s="7" t="s">
        <v>6568</v>
      </c>
      <c r="B837" s="3" t="s">
        <v>4063</v>
      </c>
      <c r="C837" s="23" t="s">
        <v>6696</v>
      </c>
      <c r="D837" s="3" t="s">
        <v>6353</v>
      </c>
      <c r="E837" s="4" t="s">
        <v>3602</v>
      </c>
      <c r="F837" s="4" t="s">
        <v>3474</v>
      </c>
      <c r="G837" s="3" t="s">
        <v>2845</v>
      </c>
      <c r="H837" s="4" t="s">
        <v>2887</v>
      </c>
      <c r="I837" s="4" t="s">
        <v>2871</v>
      </c>
      <c r="J837" s="3" t="s">
        <v>5606</v>
      </c>
      <c r="K837" s="3" t="s">
        <v>4062</v>
      </c>
      <c r="L837" s="3" t="s">
        <v>3320</v>
      </c>
      <c r="M837" s="4" t="s">
        <v>34</v>
      </c>
      <c r="N837" s="4" t="s">
        <v>2076</v>
      </c>
    </row>
    <row r="838" spans="1:14" ht="75" customHeight="1" x14ac:dyDescent="0.25">
      <c r="A838" s="7" t="s">
        <v>6568</v>
      </c>
      <c r="B838" s="3" t="s">
        <v>4063</v>
      </c>
      <c r="C838" s="23" t="s">
        <v>6696</v>
      </c>
      <c r="D838" s="3" t="s">
        <v>6353</v>
      </c>
      <c r="E838" s="4" t="s">
        <v>3602</v>
      </c>
      <c r="F838" s="4" t="s">
        <v>3474</v>
      </c>
      <c r="G838" s="3" t="s">
        <v>2845</v>
      </c>
      <c r="H838" s="4" t="s">
        <v>2887</v>
      </c>
      <c r="I838" s="4" t="s">
        <v>2871</v>
      </c>
      <c r="J838" s="3" t="s">
        <v>5606</v>
      </c>
      <c r="K838" s="3" t="s">
        <v>4062</v>
      </c>
      <c r="L838" s="3" t="s">
        <v>3318</v>
      </c>
      <c r="M838" s="4" t="s">
        <v>34</v>
      </c>
      <c r="N838" s="4" t="s">
        <v>2073</v>
      </c>
    </row>
    <row r="839" spans="1:14" ht="75" customHeight="1" x14ac:dyDescent="0.25">
      <c r="A839" s="7" t="s">
        <v>6568</v>
      </c>
      <c r="B839" s="3" t="s">
        <v>4063</v>
      </c>
      <c r="C839" s="23" t="s">
        <v>6696</v>
      </c>
      <c r="D839" s="3" t="s">
        <v>6353</v>
      </c>
      <c r="E839" s="4" t="s">
        <v>3602</v>
      </c>
      <c r="F839" s="4" t="s">
        <v>3474</v>
      </c>
      <c r="G839" s="3" t="s">
        <v>2845</v>
      </c>
      <c r="H839" s="4" t="s">
        <v>2887</v>
      </c>
      <c r="I839" s="4" t="s">
        <v>2871</v>
      </c>
      <c r="J839" s="3" t="s">
        <v>5606</v>
      </c>
      <c r="K839" s="3" t="s">
        <v>4062</v>
      </c>
      <c r="L839" s="3" t="s">
        <v>3317</v>
      </c>
      <c r="M839" s="4" t="s">
        <v>34</v>
      </c>
      <c r="N839" s="4" t="s">
        <v>2066</v>
      </c>
    </row>
    <row r="840" spans="1:14" ht="75" customHeight="1" x14ac:dyDescent="0.25">
      <c r="A840" s="7" t="s">
        <v>6568</v>
      </c>
      <c r="B840" s="3" t="s">
        <v>4063</v>
      </c>
      <c r="C840" s="23" t="s">
        <v>6696</v>
      </c>
      <c r="D840" s="3" t="s">
        <v>6353</v>
      </c>
      <c r="E840" s="4" t="s">
        <v>3602</v>
      </c>
      <c r="F840" s="4" t="s">
        <v>3781</v>
      </c>
      <c r="G840" s="3" t="s">
        <v>2845</v>
      </c>
      <c r="H840" s="4" t="s">
        <v>2887</v>
      </c>
      <c r="I840" s="4" t="s">
        <v>2871</v>
      </c>
      <c r="J840" s="3" t="s">
        <v>5606</v>
      </c>
      <c r="K840" s="3" t="s">
        <v>4062</v>
      </c>
      <c r="L840" s="3" t="s">
        <v>4469</v>
      </c>
      <c r="M840" s="4" t="s">
        <v>5561</v>
      </c>
      <c r="N840" s="4" t="s">
        <v>4238</v>
      </c>
    </row>
    <row r="841" spans="1:14" ht="75" customHeight="1" x14ac:dyDescent="0.25">
      <c r="A841" s="7" t="s">
        <v>6568</v>
      </c>
      <c r="B841" s="3" t="s">
        <v>4063</v>
      </c>
      <c r="C841" s="23" t="s">
        <v>6696</v>
      </c>
      <c r="D841" s="3" t="s">
        <v>6353</v>
      </c>
      <c r="E841" s="4" t="s">
        <v>3602</v>
      </c>
      <c r="F841" s="4" t="s">
        <v>3474</v>
      </c>
      <c r="G841" s="3" t="s">
        <v>2845</v>
      </c>
      <c r="H841" s="4" t="s">
        <v>2887</v>
      </c>
      <c r="I841" s="4" t="s">
        <v>2871</v>
      </c>
      <c r="J841" s="3" t="s">
        <v>5606</v>
      </c>
      <c r="K841" s="3" t="s">
        <v>4062</v>
      </c>
      <c r="L841" s="3" t="s">
        <v>5419</v>
      </c>
      <c r="M841" s="4" t="s">
        <v>34</v>
      </c>
      <c r="N841" s="4" t="s">
        <v>4918</v>
      </c>
    </row>
    <row r="842" spans="1:14" ht="75" customHeight="1" x14ac:dyDescent="0.25">
      <c r="A842" s="7" t="s">
        <v>5993</v>
      </c>
      <c r="B842" s="3" t="s">
        <v>3313</v>
      </c>
      <c r="C842" s="23" t="s">
        <v>6696</v>
      </c>
      <c r="D842" s="3" t="s">
        <v>6356</v>
      </c>
      <c r="E842" s="4" t="s">
        <v>2886</v>
      </c>
      <c r="F842" s="4" t="s">
        <v>3474</v>
      </c>
      <c r="G842" s="3" t="s">
        <v>2845</v>
      </c>
      <c r="H842" s="4" t="s">
        <v>2887</v>
      </c>
      <c r="I842" s="4" t="s">
        <v>2871</v>
      </c>
      <c r="J842" s="3" t="s">
        <v>5606</v>
      </c>
      <c r="K842" s="3" t="s">
        <v>4062</v>
      </c>
      <c r="L842" s="3" t="s">
        <v>3314</v>
      </c>
      <c r="M842" s="4" t="s">
        <v>5561</v>
      </c>
      <c r="N842" s="4" t="s">
        <v>2060</v>
      </c>
    </row>
    <row r="843" spans="1:14" ht="75" customHeight="1" x14ac:dyDescent="0.25">
      <c r="A843" s="7" t="s">
        <v>5993</v>
      </c>
      <c r="B843" s="3" t="s">
        <v>3313</v>
      </c>
      <c r="C843" s="23" t="s">
        <v>6696</v>
      </c>
      <c r="D843" s="3" t="s">
        <v>6356</v>
      </c>
      <c r="E843" s="4" t="s">
        <v>2886</v>
      </c>
      <c r="F843" s="4" t="s">
        <v>3474</v>
      </c>
      <c r="G843" s="3" t="s">
        <v>2845</v>
      </c>
      <c r="H843" s="4" t="s">
        <v>2887</v>
      </c>
      <c r="I843" s="4" t="s">
        <v>2871</v>
      </c>
      <c r="J843" s="3" t="s">
        <v>5606</v>
      </c>
      <c r="K843" s="3" t="s">
        <v>4062</v>
      </c>
      <c r="L843" s="3" t="s">
        <v>3315</v>
      </c>
      <c r="M843" s="4" t="s">
        <v>34</v>
      </c>
      <c r="N843" s="4" t="s">
        <v>2069</v>
      </c>
    </row>
    <row r="844" spans="1:14" ht="75" customHeight="1" x14ac:dyDescent="0.25">
      <c r="A844" s="7" t="s">
        <v>5993</v>
      </c>
      <c r="B844" s="3" t="s">
        <v>3595</v>
      </c>
      <c r="C844" s="23" t="s">
        <v>6696</v>
      </c>
      <c r="D844" s="3" t="s">
        <v>6355</v>
      </c>
      <c r="E844" s="4" t="s">
        <v>2886</v>
      </c>
      <c r="F844" s="4" t="s">
        <v>3474</v>
      </c>
      <c r="G844" s="3" t="s">
        <v>2845</v>
      </c>
      <c r="H844" s="4" t="s">
        <v>2887</v>
      </c>
      <c r="I844" s="4" t="s">
        <v>2871</v>
      </c>
      <c r="J844" s="3" t="s">
        <v>5606</v>
      </c>
      <c r="K844" s="3" t="s">
        <v>4062</v>
      </c>
      <c r="L844" s="3" t="s">
        <v>3320</v>
      </c>
      <c r="M844" s="4" t="s">
        <v>34</v>
      </c>
      <c r="N844" s="4" t="s">
        <v>2076</v>
      </c>
    </row>
    <row r="845" spans="1:14" ht="75" customHeight="1" x14ac:dyDescent="0.25">
      <c r="A845" s="7" t="s">
        <v>5993</v>
      </c>
      <c r="B845" s="3" t="s">
        <v>3313</v>
      </c>
      <c r="C845" s="23" t="s">
        <v>6696</v>
      </c>
      <c r="D845" s="3" t="s">
        <v>6356</v>
      </c>
      <c r="E845" s="4" t="s">
        <v>2886</v>
      </c>
      <c r="F845" s="4" t="s">
        <v>3474</v>
      </c>
      <c r="G845" s="3" t="s">
        <v>2845</v>
      </c>
      <c r="H845" s="4" t="s">
        <v>2887</v>
      </c>
      <c r="I845" s="4" t="s">
        <v>2871</v>
      </c>
      <c r="J845" s="3" t="s">
        <v>5606</v>
      </c>
      <c r="K845" s="3" t="s">
        <v>4062</v>
      </c>
      <c r="L845" s="3" t="s">
        <v>3316</v>
      </c>
      <c r="M845" s="4" t="s">
        <v>5561</v>
      </c>
      <c r="N845" s="4" t="s">
        <v>2063</v>
      </c>
    </row>
    <row r="846" spans="1:14" ht="75" customHeight="1" x14ac:dyDescent="0.25">
      <c r="A846" s="7" t="s">
        <v>5993</v>
      </c>
      <c r="B846" s="3" t="s">
        <v>3595</v>
      </c>
      <c r="C846" s="23" t="s">
        <v>6696</v>
      </c>
      <c r="D846" s="3" t="s">
        <v>6355</v>
      </c>
      <c r="E846" s="4" t="s">
        <v>2886</v>
      </c>
      <c r="F846" s="4" t="s">
        <v>3474</v>
      </c>
      <c r="G846" s="3" t="s">
        <v>2845</v>
      </c>
      <c r="H846" s="4" t="s">
        <v>2887</v>
      </c>
      <c r="I846" s="4" t="s">
        <v>2871</v>
      </c>
      <c r="J846" s="3" t="s">
        <v>5606</v>
      </c>
      <c r="K846" s="3" t="s">
        <v>4062</v>
      </c>
      <c r="L846" s="3" t="s">
        <v>3316</v>
      </c>
      <c r="M846" s="4" t="s">
        <v>5561</v>
      </c>
      <c r="N846" s="4" t="s">
        <v>2063</v>
      </c>
    </row>
    <row r="847" spans="1:14" ht="75" customHeight="1" x14ac:dyDescent="0.25">
      <c r="A847" s="7" t="s">
        <v>5993</v>
      </c>
      <c r="B847" s="3" t="s">
        <v>3595</v>
      </c>
      <c r="C847" s="23" t="s">
        <v>6696</v>
      </c>
      <c r="D847" s="3" t="s">
        <v>6355</v>
      </c>
      <c r="E847" s="4" t="s">
        <v>2886</v>
      </c>
      <c r="F847" s="4" t="s">
        <v>3474</v>
      </c>
      <c r="G847" s="3" t="s">
        <v>2845</v>
      </c>
      <c r="H847" s="4" t="s">
        <v>2887</v>
      </c>
      <c r="I847" s="4" t="s">
        <v>2871</v>
      </c>
      <c r="J847" s="3" t="s">
        <v>5606</v>
      </c>
      <c r="K847" s="3" t="s">
        <v>4062</v>
      </c>
      <c r="L847" s="3" t="s">
        <v>3314</v>
      </c>
      <c r="M847" s="4" t="s">
        <v>5561</v>
      </c>
      <c r="N847" s="4" t="s">
        <v>2060</v>
      </c>
    </row>
    <row r="848" spans="1:14" ht="75" customHeight="1" x14ac:dyDescent="0.25">
      <c r="A848" s="7" t="s">
        <v>5993</v>
      </c>
      <c r="B848" s="3" t="s">
        <v>3313</v>
      </c>
      <c r="C848" s="23" t="s">
        <v>6696</v>
      </c>
      <c r="D848" s="3" t="s">
        <v>6356</v>
      </c>
      <c r="E848" s="4" t="s">
        <v>2886</v>
      </c>
      <c r="F848" s="4" t="s">
        <v>3474</v>
      </c>
      <c r="G848" s="3" t="s">
        <v>2845</v>
      </c>
      <c r="H848" s="4" t="s">
        <v>2887</v>
      </c>
      <c r="I848" s="4" t="s">
        <v>2871</v>
      </c>
      <c r="J848" s="3" t="s">
        <v>5606</v>
      </c>
      <c r="K848" s="3" t="s">
        <v>4062</v>
      </c>
      <c r="L848" s="3" t="s">
        <v>3317</v>
      </c>
      <c r="M848" s="4" t="s">
        <v>34</v>
      </c>
      <c r="N848" s="4" t="s">
        <v>2066</v>
      </c>
    </row>
    <row r="849" spans="1:14" ht="75" customHeight="1" x14ac:dyDescent="0.25">
      <c r="A849" s="7" t="s">
        <v>5993</v>
      </c>
      <c r="B849" s="3" t="s">
        <v>3313</v>
      </c>
      <c r="C849" s="23" t="s">
        <v>6696</v>
      </c>
      <c r="D849" s="3" t="s">
        <v>6356</v>
      </c>
      <c r="E849" s="4" t="s">
        <v>2886</v>
      </c>
      <c r="F849" s="4" t="s">
        <v>3474</v>
      </c>
      <c r="G849" s="3" t="s">
        <v>2845</v>
      </c>
      <c r="H849" s="4" t="s">
        <v>2887</v>
      </c>
      <c r="I849" s="4" t="s">
        <v>2871</v>
      </c>
      <c r="J849" s="3" t="s">
        <v>5606</v>
      </c>
      <c r="K849" s="3" t="s">
        <v>4062</v>
      </c>
      <c r="L849" s="3" t="s">
        <v>3318</v>
      </c>
      <c r="M849" s="4" t="s">
        <v>34</v>
      </c>
      <c r="N849" s="4" t="s">
        <v>2073</v>
      </c>
    </row>
    <row r="850" spans="1:14" ht="75" customHeight="1" x14ac:dyDescent="0.25">
      <c r="A850" s="7" t="s">
        <v>5993</v>
      </c>
      <c r="B850" s="3" t="s">
        <v>3595</v>
      </c>
      <c r="C850" s="23" t="s">
        <v>6696</v>
      </c>
      <c r="D850" s="3" t="s">
        <v>6355</v>
      </c>
      <c r="E850" s="4" t="s">
        <v>2886</v>
      </c>
      <c r="F850" s="4" t="s">
        <v>3474</v>
      </c>
      <c r="G850" s="3" t="s">
        <v>2845</v>
      </c>
      <c r="H850" s="4" t="s">
        <v>2887</v>
      </c>
      <c r="I850" s="4" t="s">
        <v>2871</v>
      </c>
      <c r="J850" s="3" t="s">
        <v>5606</v>
      </c>
      <c r="K850" s="3" t="s">
        <v>4062</v>
      </c>
      <c r="L850" s="3" t="s">
        <v>3315</v>
      </c>
      <c r="M850" s="4" t="s">
        <v>34</v>
      </c>
      <c r="N850" s="4" t="s">
        <v>2069</v>
      </c>
    </row>
    <row r="851" spans="1:14" ht="75" customHeight="1" x14ac:dyDescent="0.25">
      <c r="A851" s="7" t="s">
        <v>5993</v>
      </c>
      <c r="B851" s="3" t="s">
        <v>3595</v>
      </c>
      <c r="C851" s="23" t="s">
        <v>6696</v>
      </c>
      <c r="D851" s="3" t="s">
        <v>6355</v>
      </c>
      <c r="E851" s="4" t="s">
        <v>2886</v>
      </c>
      <c r="F851" s="4" t="s">
        <v>3474</v>
      </c>
      <c r="G851" s="3" t="s">
        <v>2845</v>
      </c>
      <c r="H851" s="4" t="s">
        <v>2887</v>
      </c>
      <c r="I851" s="4" t="s">
        <v>2871</v>
      </c>
      <c r="J851" s="3" t="s">
        <v>5606</v>
      </c>
      <c r="K851" s="3" t="s">
        <v>4062</v>
      </c>
      <c r="L851" s="3" t="s">
        <v>3318</v>
      </c>
      <c r="M851" s="4" t="s">
        <v>34</v>
      </c>
      <c r="N851" s="4" t="s">
        <v>2073</v>
      </c>
    </row>
    <row r="852" spans="1:14" ht="75" customHeight="1" x14ac:dyDescent="0.25">
      <c r="A852" s="7" t="s">
        <v>5993</v>
      </c>
      <c r="B852" s="3" t="s">
        <v>3313</v>
      </c>
      <c r="C852" s="23" t="s">
        <v>6696</v>
      </c>
      <c r="D852" s="3" t="s">
        <v>6356</v>
      </c>
      <c r="E852" s="4" t="s">
        <v>2886</v>
      </c>
      <c r="F852" s="4" t="s">
        <v>3474</v>
      </c>
      <c r="G852" s="3" t="s">
        <v>2845</v>
      </c>
      <c r="H852" s="4" t="s">
        <v>2887</v>
      </c>
      <c r="I852" s="4" t="s">
        <v>2871</v>
      </c>
      <c r="J852" s="3" t="s">
        <v>5606</v>
      </c>
      <c r="K852" s="3" t="s">
        <v>4062</v>
      </c>
      <c r="L852" s="3" t="s">
        <v>7734</v>
      </c>
      <c r="M852" s="4" t="s">
        <v>5561</v>
      </c>
      <c r="N852" s="4" t="s">
        <v>7038</v>
      </c>
    </row>
    <row r="853" spans="1:14" ht="75" customHeight="1" x14ac:dyDescent="0.25">
      <c r="A853" s="7" t="s">
        <v>5993</v>
      </c>
      <c r="B853" s="3" t="s">
        <v>3595</v>
      </c>
      <c r="C853" s="23" t="s">
        <v>6696</v>
      </c>
      <c r="D853" s="3" t="s">
        <v>6355</v>
      </c>
      <c r="E853" s="4" t="s">
        <v>2886</v>
      </c>
      <c r="F853" s="4" t="s">
        <v>3474</v>
      </c>
      <c r="G853" s="3" t="s">
        <v>2845</v>
      </c>
      <c r="H853" s="4" t="s">
        <v>2887</v>
      </c>
      <c r="I853" s="4" t="s">
        <v>2871</v>
      </c>
      <c r="J853" s="3" t="s">
        <v>5606</v>
      </c>
      <c r="K853" s="3" t="s">
        <v>4062</v>
      </c>
      <c r="L853" s="3" t="s">
        <v>3317</v>
      </c>
      <c r="M853" s="4" t="s">
        <v>34</v>
      </c>
      <c r="N853" s="4" t="s">
        <v>2066</v>
      </c>
    </row>
    <row r="854" spans="1:14" ht="75" customHeight="1" x14ac:dyDescent="0.25">
      <c r="A854" s="7" t="s">
        <v>5993</v>
      </c>
      <c r="B854" s="3" t="s">
        <v>3595</v>
      </c>
      <c r="C854" s="23" t="s">
        <v>6696</v>
      </c>
      <c r="D854" s="3" t="s">
        <v>6355</v>
      </c>
      <c r="E854" s="4" t="s">
        <v>2886</v>
      </c>
      <c r="F854" s="4" t="s">
        <v>3474</v>
      </c>
      <c r="G854" s="3" t="s">
        <v>2845</v>
      </c>
      <c r="H854" s="4" t="s">
        <v>2887</v>
      </c>
      <c r="I854" s="4" t="s">
        <v>2871</v>
      </c>
      <c r="J854" s="3" t="s">
        <v>5606</v>
      </c>
      <c r="K854" s="3" t="s">
        <v>4062</v>
      </c>
      <c r="L854" s="3" t="s">
        <v>3319</v>
      </c>
      <c r="M854" s="4" t="s">
        <v>34</v>
      </c>
      <c r="N854" s="4" t="s">
        <v>2080</v>
      </c>
    </row>
    <row r="855" spans="1:14" ht="75" customHeight="1" x14ac:dyDescent="0.25">
      <c r="A855" s="7" t="s">
        <v>5993</v>
      </c>
      <c r="B855" s="3" t="s">
        <v>3313</v>
      </c>
      <c r="C855" s="23" t="s">
        <v>6696</v>
      </c>
      <c r="D855" s="3" t="s">
        <v>6356</v>
      </c>
      <c r="E855" s="4" t="s">
        <v>2886</v>
      </c>
      <c r="F855" s="4" t="s">
        <v>3474</v>
      </c>
      <c r="G855" s="3" t="s">
        <v>2845</v>
      </c>
      <c r="H855" s="4" t="s">
        <v>2887</v>
      </c>
      <c r="I855" s="4" t="s">
        <v>2871</v>
      </c>
      <c r="J855" s="3" t="s">
        <v>5606</v>
      </c>
      <c r="K855" s="3" t="s">
        <v>4062</v>
      </c>
      <c r="L855" s="3" t="s">
        <v>3320</v>
      </c>
      <c r="M855" s="4" t="s">
        <v>34</v>
      </c>
      <c r="N855" s="4" t="s">
        <v>2076</v>
      </c>
    </row>
    <row r="856" spans="1:14" ht="75" customHeight="1" x14ac:dyDescent="0.25">
      <c r="A856" s="7" t="s">
        <v>5993</v>
      </c>
      <c r="B856" s="3" t="s">
        <v>3313</v>
      </c>
      <c r="C856" s="23" t="s">
        <v>6696</v>
      </c>
      <c r="D856" s="3" t="s">
        <v>6356</v>
      </c>
      <c r="E856" s="4" t="s">
        <v>2886</v>
      </c>
      <c r="F856" s="4" t="s">
        <v>3474</v>
      </c>
      <c r="G856" s="3" t="s">
        <v>2845</v>
      </c>
      <c r="H856" s="4" t="s">
        <v>2887</v>
      </c>
      <c r="I856" s="4" t="s">
        <v>2871</v>
      </c>
      <c r="J856" s="3" t="s">
        <v>5606</v>
      </c>
      <c r="K856" s="3" t="s">
        <v>4062</v>
      </c>
      <c r="L856" s="3" t="s">
        <v>3319</v>
      </c>
      <c r="M856" s="4" t="s">
        <v>34</v>
      </c>
      <c r="N856" s="4" t="s">
        <v>2080</v>
      </c>
    </row>
    <row r="857" spans="1:14" ht="75" customHeight="1" x14ac:dyDescent="0.25">
      <c r="A857" s="7" t="s">
        <v>5993</v>
      </c>
      <c r="B857" s="3" t="s">
        <v>3313</v>
      </c>
      <c r="C857" s="23" t="s">
        <v>6696</v>
      </c>
      <c r="D857" s="3" t="s">
        <v>6356</v>
      </c>
      <c r="E857" s="4" t="s">
        <v>2886</v>
      </c>
      <c r="F857" s="4" t="s">
        <v>3474</v>
      </c>
      <c r="G857" s="3" t="s">
        <v>2845</v>
      </c>
      <c r="H857" s="4" t="s">
        <v>2887</v>
      </c>
      <c r="I857" s="4" t="s">
        <v>2871</v>
      </c>
      <c r="J857" s="3" t="s">
        <v>5606</v>
      </c>
      <c r="K857" s="3" t="s">
        <v>4062</v>
      </c>
      <c r="L857" s="3" t="s">
        <v>7735</v>
      </c>
      <c r="M857" s="4" t="s">
        <v>34</v>
      </c>
      <c r="N857" s="4" t="s">
        <v>7458</v>
      </c>
    </row>
    <row r="858" spans="1:14" ht="75" customHeight="1" x14ac:dyDescent="0.25">
      <c r="A858" s="7" t="s">
        <v>5993</v>
      </c>
      <c r="B858" s="3" t="s">
        <v>3595</v>
      </c>
      <c r="C858" s="23" t="s">
        <v>6696</v>
      </c>
      <c r="D858" s="3" t="s">
        <v>6355</v>
      </c>
      <c r="E858" s="4" t="s">
        <v>2886</v>
      </c>
      <c r="F858" s="4" t="s">
        <v>3474</v>
      </c>
      <c r="G858" s="3" t="s">
        <v>2845</v>
      </c>
      <c r="H858" s="4" t="s">
        <v>2887</v>
      </c>
      <c r="I858" s="4" t="s">
        <v>2871</v>
      </c>
      <c r="J858" s="3" t="s">
        <v>5606</v>
      </c>
      <c r="K858" s="3" t="s">
        <v>4062</v>
      </c>
      <c r="L858" s="3" t="s">
        <v>5419</v>
      </c>
      <c r="M858" s="4" t="s">
        <v>34</v>
      </c>
      <c r="N858" s="4" t="s">
        <v>4918</v>
      </c>
    </row>
    <row r="859" spans="1:14" ht="75" customHeight="1" x14ac:dyDescent="0.25">
      <c r="A859" s="7" t="s">
        <v>5993</v>
      </c>
      <c r="B859" s="3" t="s">
        <v>3595</v>
      </c>
      <c r="C859" s="23" t="s">
        <v>6696</v>
      </c>
      <c r="D859" s="3" t="s">
        <v>6355</v>
      </c>
      <c r="E859" s="4" t="s">
        <v>2886</v>
      </c>
      <c r="F859" s="4" t="s">
        <v>3781</v>
      </c>
      <c r="G859" s="3" t="s">
        <v>2845</v>
      </c>
      <c r="H859" s="4" t="s">
        <v>2887</v>
      </c>
      <c r="I859" s="4" t="s">
        <v>2871</v>
      </c>
      <c r="J859" s="3" t="s">
        <v>5606</v>
      </c>
      <c r="K859" s="3" t="s">
        <v>4062</v>
      </c>
      <c r="L859" s="3" t="s">
        <v>4469</v>
      </c>
      <c r="M859" s="4" t="s">
        <v>5561</v>
      </c>
      <c r="N859" s="4" t="s">
        <v>4238</v>
      </c>
    </row>
    <row r="860" spans="1:14" ht="75" customHeight="1" x14ac:dyDescent="0.25">
      <c r="A860" s="7" t="s">
        <v>5993</v>
      </c>
      <c r="B860" s="3" t="s">
        <v>3313</v>
      </c>
      <c r="C860" s="23" t="s">
        <v>6696</v>
      </c>
      <c r="D860" s="3" t="s">
        <v>6356</v>
      </c>
      <c r="E860" s="4" t="s">
        <v>2886</v>
      </c>
      <c r="F860" s="4" t="s">
        <v>3781</v>
      </c>
      <c r="G860" s="3" t="s">
        <v>2845</v>
      </c>
      <c r="H860" s="4" t="s">
        <v>2887</v>
      </c>
      <c r="I860" s="4" t="s">
        <v>2871</v>
      </c>
      <c r="J860" s="3" t="s">
        <v>5606</v>
      </c>
      <c r="K860" s="3" t="s">
        <v>4062</v>
      </c>
      <c r="L860" s="3" t="s">
        <v>4469</v>
      </c>
      <c r="M860" s="4" t="s">
        <v>5561</v>
      </c>
      <c r="N860" s="4" t="s">
        <v>4238</v>
      </c>
    </row>
    <row r="861" spans="1:14" ht="75" customHeight="1" x14ac:dyDescent="0.25">
      <c r="A861" s="7" t="s">
        <v>5995</v>
      </c>
      <c r="B861" s="3" t="s">
        <v>3596</v>
      </c>
      <c r="C861" s="23" t="s">
        <v>6696</v>
      </c>
      <c r="D861" s="3" t="s">
        <v>6350</v>
      </c>
      <c r="E861" s="4" t="s">
        <v>2946</v>
      </c>
      <c r="F861" s="4" t="s">
        <v>3474</v>
      </c>
      <c r="G861" s="3" t="s">
        <v>2845</v>
      </c>
      <c r="H861" s="4" t="s">
        <v>2887</v>
      </c>
      <c r="I861" s="4" t="s">
        <v>2871</v>
      </c>
      <c r="J861" s="3" t="s">
        <v>5606</v>
      </c>
      <c r="K861" s="3" t="s">
        <v>4062</v>
      </c>
      <c r="L861" s="3" t="s">
        <v>3314</v>
      </c>
      <c r="M861" s="4" t="s">
        <v>5561</v>
      </c>
      <c r="N861" s="4" t="s">
        <v>2060</v>
      </c>
    </row>
    <row r="862" spans="1:14" ht="75" customHeight="1" x14ac:dyDescent="0.25">
      <c r="A862" s="7" t="s">
        <v>5995</v>
      </c>
      <c r="B862" s="3" t="s">
        <v>3596</v>
      </c>
      <c r="C862" s="23" t="s">
        <v>6696</v>
      </c>
      <c r="D862" s="3" t="s">
        <v>6350</v>
      </c>
      <c r="E862" s="4" t="s">
        <v>2946</v>
      </c>
      <c r="F862" s="4" t="s">
        <v>3474</v>
      </c>
      <c r="G862" s="3" t="s">
        <v>2845</v>
      </c>
      <c r="H862" s="4" t="s">
        <v>2887</v>
      </c>
      <c r="I862" s="4" t="s">
        <v>2871</v>
      </c>
      <c r="J862" s="3" t="s">
        <v>5606</v>
      </c>
      <c r="K862" s="3" t="s">
        <v>4062</v>
      </c>
      <c r="L862" s="3" t="s">
        <v>3315</v>
      </c>
      <c r="M862" s="4" t="s">
        <v>34</v>
      </c>
      <c r="N862" s="4" t="s">
        <v>2069</v>
      </c>
    </row>
    <row r="863" spans="1:14" ht="75" customHeight="1" x14ac:dyDescent="0.25">
      <c r="A863" s="7" t="s">
        <v>5995</v>
      </c>
      <c r="B863" s="3" t="s">
        <v>3596</v>
      </c>
      <c r="C863" s="23" t="s">
        <v>6696</v>
      </c>
      <c r="D863" s="3" t="s">
        <v>6350</v>
      </c>
      <c r="E863" s="4" t="s">
        <v>2946</v>
      </c>
      <c r="F863" s="4" t="s">
        <v>3474</v>
      </c>
      <c r="G863" s="3" t="s">
        <v>2845</v>
      </c>
      <c r="H863" s="4" t="s">
        <v>2887</v>
      </c>
      <c r="I863" s="4" t="s">
        <v>2871</v>
      </c>
      <c r="J863" s="3" t="s">
        <v>5606</v>
      </c>
      <c r="K863" s="3" t="s">
        <v>4062</v>
      </c>
      <c r="L863" s="3" t="s">
        <v>3319</v>
      </c>
      <c r="M863" s="4" t="s">
        <v>34</v>
      </c>
      <c r="N863" s="4" t="s">
        <v>2080</v>
      </c>
    </row>
    <row r="864" spans="1:14" ht="75" customHeight="1" x14ac:dyDescent="0.25">
      <c r="A864" s="7" t="s">
        <v>5995</v>
      </c>
      <c r="B864" s="3" t="s">
        <v>3596</v>
      </c>
      <c r="C864" s="23" t="s">
        <v>6696</v>
      </c>
      <c r="D864" s="3" t="s">
        <v>6350</v>
      </c>
      <c r="E864" s="4" t="s">
        <v>2946</v>
      </c>
      <c r="F864" s="4" t="s">
        <v>3474</v>
      </c>
      <c r="G864" s="3" t="s">
        <v>2845</v>
      </c>
      <c r="H864" s="4" t="s">
        <v>2887</v>
      </c>
      <c r="I864" s="4" t="s">
        <v>2871</v>
      </c>
      <c r="J864" s="3" t="s">
        <v>5606</v>
      </c>
      <c r="K864" s="3" t="s">
        <v>4062</v>
      </c>
      <c r="L864" s="3" t="s">
        <v>3317</v>
      </c>
      <c r="M864" s="4" t="s">
        <v>34</v>
      </c>
      <c r="N864" s="4" t="s">
        <v>2066</v>
      </c>
    </row>
    <row r="865" spans="1:14" ht="75" customHeight="1" x14ac:dyDescent="0.25">
      <c r="A865" s="7" t="s">
        <v>5995</v>
      </c>
      <c r="B865" s="3" t="s">
        <v>3596</v>
      </c>
      <c r="C865" s="23" t="s">
        <v>6696</v>
      </c>
      <c r="D865" s="3" t="s">
        <v>6350</v>
      </c>
      <c r="E865" s="4" t="s">
        <v>2946</v>
      </c>
      <c r="F865" s="4" t="s">
        <v>3474</v>
      </c>
      <c r="G865" s="3" t="s">
        <v>2845</v>
      </c>
      <c r="H865" s="4" t="s">
        <v>2887</v>
      </c>
      <c r="I865" s="4" t="s">
        <v>2871</v>
      </c>
      <c r="J865" s="3" t="s">
        <v>5606</v>
      </c>
      <c r="K865" s="3" t="s">
        <v>4062</v>
      </c>
      <c r="L865" s="3" t="s">
        <v>3318</v>
      </c>
      <c r="M865" s="4" t="s">
        <v>34</v>
      </c>
      <c r="N865" s="4" t="s">
        <v>2073</v>
      </c>
    </row>
    <row r="866" spans="1:14" ht="75" customHeight="1" x14ac:dyDescent="0.25">
      <c r="A866" s="7" t="s">
        <v>5995</v>
      </c>
      <c r="B866" s="3" t="s">
        <v>3596</v>
      </c>
      <c r="C866" s="23" t="s">
        <v>6696</v>
      </c>
      <c r="D866" s="3" t="s">
        <v>6350</v>
      </c>
      <c r="E866" s="4" t="s">
        <v>2946</v>
      </c>
      <c r="F866" s="4" t="s">
        <v>3474</v>
      </c>
      <c r="G866" s="3" t="s">
        <v>2845</v>
      </c>
      <c r="H866" s="4" t="s">
        <v>2887</v>
      </c>
      <c r="I866" s="4" t="s">
        <v>2871</v>
      </c>
      <c r="J866" s="3" t="s">
        <v>5606</v>
      </c>
      <c r="K866" s="3" t="s">
        <v>4062</v>
      </c>
      <c r="L866" s="3" t="s">
        <v>3320</v>
      </c>
      <c r="M866" s="4" t="s">
        <v>34</v>
      </c>
      <c r="N866" s="4" t="s">
        <v>2076</v>
      </c>
    </row>
    <row r="867" spans="1:14" ht="75" customHeight="1" x14ac:dyDescent="0.25">
      <c r="A867" s="7" t="s">
        <v>5995</v>
      </c>
      <c r="B867" s="3" t="s">
        <v>3596</v>
      </c>
      <c r="C867" s="23" t="s">
        <v>6696</v>
      </c>
      <c r="D867" s="3" t="s">
        <v>6350</v>
      </c>
      <c r="E867" s="4" t="s">
        <v>2946</v>
      </c>
      <c r="F867" s="4" t="s">
        <v>3781</v>
      </c>
      <c r="G867" s="3" t="s">
        <v>2845</v>
      </c>
      <c r="H867" s="4" t="s">
        <v>2887</v>
      </c>
      <c r="I867" s="4" t="s">
        <v>2871</v>
      </c>
      <c r="J867" s="3" t="s">
        <v>5606</v>
      </c>
      <c r="K867" s="3" t="s">
        <v>4062</v>
      </c>
      <c r="L867" s="3" t="s">
        <v>4469</v>
      </c>
      <c r="M867" s="4" t="s">
        <v>5561</v>
      </c>
      <c r="N867" s="4" t="s">
        <v>4238</v>
      </c>
    </row>
    <row r="868" spans="1:14" ht="75" customHeight="1" x14ac:dyDescent="0.25">
      <c r="A868" s="7" t="s">
        <v>6468</v>
      </c>
      <c r="B868" s="3" t="s">
        <v>5689</v>
      </c>
      <c r="C868" s="23" t="s">
        <v>6696</v>
      </c>
      <c r="D868" s="3" t="s">
        <v>6351</v>
      </c>
      <c r="E868" s="4" t="s">
        <v>2886</v>
      </c>
      <c r="F868" s="4" t="s">
        <v>3474</v>
      </c>
      <c r="G868" s="3" t="s">
        <v>2845</v>
      </c>
      <c r="H868" s="4" t="s">
        <v>2887</v>
      </c>
      <c r="I868" s="4" t="s">
        <v>2871</v>
      </c>
      <c r="J868" s="3" t="s">
        <v>5606</v>
      </c>
      <c r="K868" s="3" t="s">
        <v>4062</v>
      </c>
      <c r="L868" s="3" t="s">
        <v>3319</v>
      </c>
      <c r="M868" s="4" t="s">
        <v>34</v>
      </c>
      <c r="N868" s="4" t="s">
        <v>2080</v>
      </c>
    </row>
    <row r="869" spans="1:14" ht="75" customHeight="1" x14ac:dyDescent="0.25">
      <c r="A869" s="7" t="s">
        <v>6468</v>
      </c>
      <c r="B869" s="3" t="s">
        <v>5689</v>
      </c>
      <c r="C869" s="23" t="s">
        <v>6696</v>
      </c>
      <c r="D869" s="3" t="s">
        <v>6351</v>
      </c>
      <c r="E869" s="4" t="s">
        <v>2886</v>
      </c>
      <c r="F869" s="4" t="s">
        <v>3474</v>
      </c>
      <c r="G869" s="3" t="s">
        <v>2845</v>
      </c>
      <c r="H869" s="4" t="s">
        <v>2887</v>
      </c>
      <c r="I869" s="4" t="s">
        <v>2871</v>
      </c>
      <c r="J869" s="3" t="s">
        <v>5606</v>
      </c>
      <c r="K869" s="3" t="s">
        <v>4062</v>
      </c>
      <c r="L869" s="3" t="s">
        <v>5419</v>
      </c>
      <c r="M869" s="4" t="s">
        <v>34</v>
      </c>
      <c r="N869" s="4" t="s">
        <v>4918</v>
      </c>
    </row>
    <row r="870" spans="1:14" ht="75" customHeight="1" x14ac:dyDescent="0.25">
      <c r="A870" s="7" t="s">
        <v>6468</v>
      </c>
      <c r="B870" s="3" t="s">
        <v>5689</v>
      </c>
      <c r="C870" s="23" t="s">
        <v>6696</v>
      </c>
      <c r="D870" s="3" t="s">
        <v>6351</v>
      </c>
      <c r="E870" s="4" t="s">
        <v>2886</v>
      </c>
      <c r="F870" s="4" t="s">
        <v>3781</v>
      </c>
      <c r="G870" s="3" t="s">
        <v>2845</v>
      </c>
      <c r="H870" s="4" t="s">
        <v>2887</v>
      </c>
      <c r="I870" s="4" t="s">
        <v>2871</v>
      </c>
      <c r="J870" s="3" t="s">
        <v>5606</v>
      </c>
      <c r="K870" s="3" t="s">
        <v>4062</v>
      </c>
      <c r="L870" s="3" t="s">
        <v>4469</v>
      </c>
      <c r="M870" s="4" t="s">
        <v>5561</v>
      </c>
      <c r="N870" s="4" t="s">
        <v>4238</v>
      </c>
    </row>
    <row r="871" spans="1:14" ht="75" customHeight="1" x14ac:dyDescent="0.25">
      <c r="A871" s="7" t="s">
        <v>5962</v>
      </c>
      <c r="B871" s="3" t="s">
        <v>3224</v>
      </c>
      <c r="C871" s="23" t="s">
        <v>6634</v>
      </c>
      <c r="D871" s="3" t="s">
        <v>6314</v>
      </c>
      <c r="E871" s="4" t="s">
        <v>2886</v>
      </c>
      <c r="F871" s="4" t="s">
        <v>3474</v>
      </c>
      <c r="G871" s="3" t="s">
        <v>2811</v>
      </c>
      <c r="H871" s="4" t="s">
        <v>2887</v>
      </c>
      <c r="I871" s="4" t="s">
        <v>2871</v>
      </c>
      <c r="J871" s="3" t="s">
        <v>5606</v>
      </c>
      <c r="K871" s="3" t="s">
        <v>7733</v>
      </c>
      <c r="L871" s="3" t="s">
        <v>7498</v>
      </c>
      <c r="M871" s="4" t="s">
        <v>83</v>
      </c>
      <c r="N871" s="4" t="s">
        <v>7032</v>
      </c>
    </row>
    <row r="872" spans="1:14" ht="75" customHeight="1" x14ac:dyDescent="0.25">
      <c r="A872" s="7" t="s">
        <v>5962</v>
      </c>
      <c r="B872" s="3" t="s">
        <v>3224</v>
      </c>
      <c r="C872" s="23" t="s">
        <v>6634</v>
      </c>
      <c r="D872" s="3" t="s">
        <v>6314</v>
      </c>
      <c r="E872" s="4" t="s">
        <v>2886</v>
      </c>
      <c r="F872" s="4" t="s">
        <v>3474</v>
      </c>
      <c r="G872" s="3" t="s">
        <v>2811</v>
      </c>
      <c r="H872" s="4" t="s">
        <v>2887</v>
      </c>
      <c r="I872" s="4" t="s">
        <v>2871</v>
      </c>
      <c r="J872" s="3" t="s">
        <v>5606</v>
      </c>
      <c r="K872" s="3" t="s">
        <v>7733</v>
      </c>
      <c r="L872" s="3" t="s">
        <v>7484</v>
      </c>
      <c r="M872" s="4" t="s">
        <v>34</v>
      </c>
      <c r="N872" s="4" t="s">
        <v>1588</v>
      </c>
    </row>
    <row r="873" spans="1:14" ht="75" customHeight="1" x14ac:dyDescent="0.25">
      <c r="A873" s="7" t="s">
        <v>5962</v>
      </c>
      <c r="B873" s="3" t="s">
        <v>3224</v>
      </c>
      <c r="C873" s="23" t="s">
        <v>6634</v>
      </c>
      <c r="D873" s="3" t="s">
        <v>6314</v>
      </c>
      <c r="E873" s="4" t="s">
        <v>2886</v>
      </c>
      <c r="F873" s="4" t="s">
        <v>3474</v>
      </c>
      <c r="G873" s="3" t="s">
        <v>2811</v>
      </c>
      <c r="H873" s="4" t="s">
        <v>2887</v>
      </c>
      <c r="I873" s="4" t="s">
        <v>2871</v>
      </c>
      <c r="J873" s="3" t="s">
        <v>5606</v>
      </c>
      <c r="K873" s="3" t="s">
        <v>7733</v>
      </c>
      <c r="L873" s="3" t="s">
        <v>3225</v>
      </c>
      <c r="M873" s="4" t="s">
        <v>83</v>
      </c>
      <c r="N873" s="4" t="s">
        <v>1584</v>
      </c>
    </row>
    <row r="874" spans="1:14" ht="75" customHeight="1" x14ac:dyDescent="0.25">
      <c r="A874" s="7" t="s">
        <v>5962</v>
      </c>
      <c r="B874" s="3" t="s">
        <v>3224</v>
      </c>
      <c r="C874" s="23" t="s">
        <v>6634</v>
      </c>
      <c r="D874" s="3" t="s">
        <v>6314</v>
      </c>
      <c r="E874" s="4" t="s">
        <v>2886</v>
      </c>
      <c r="F874" s="4" t="s">
        <v>3474</v>
      </c>
      <c r="G874" s="3" t="s">
        <v>2811</v>
      </c>
      <c r="H874" s="4" t="s">
        <v>2887</v>
      </c>
      <c r="I874" s="4" t="s">
        <v>2871</v>
      </c>
      <c r="J874" s="3" t="s">
        <v>5606</v>
      </c>
      <c r="K874" s="3" t="s">
        <v>7733</v>
      </c>
      <c r="L874" s="3" t="s">
        <v>4194</v>
      </c>
      <c r="M874" s="4" t="s">
        <v>34</v>
      </c>
      <c r="N874" s="4" t="s">
        <v>4154</v>
      </c>
    </row>
    <row r="875" spans="1:14" ht="75" customHeight="1" x14ac:dyDescent="0.25">
      <c r="A875" s="7" t="s">
        <v>5936</v>
      </c>
      <c r="B875" s="3" t="s">
        <v>3092</v>
      </c>
      <c r="C875" s="23" t="s">
        <v>6760</v>
      </c>
      <c r="D875" s="3" t="s">
        <v>6398</v>
      </c>
      <c r="E875" s="4" t="s">
        <v>2886</v>
      </c>
      <c r="F875" s="4" t="s">
        <v>3474</v>
      </c>
      <c r="G875" s="3" t="s">
        <v>2788</v>
      </c>
      <c r="H875" s="4" t="s">
        <v>2887</v>
      </c>
      <c r="I875" s="4" t="s">
        <v>2871</v>
      </c>
      <c r="J875" s="3" t="s">
        <v>2863</v>
      </c>
      <c r="K875" s="3" t="s">
        <v>3980</v>
      </c>
      <c r="L875" s="3" t="s">
        <v>3093</v>
      </c>
      <c r="M875" s="4" t="s">
        <v>5561</v>
      </c>
      <c r="N875" s="4" t="s">
        <v>1111</v>
      </c>
    </row>
    <row r="876" spans="1:14" ht="75" customHeight="1" x14ac:dyDescent="0.25">
      <c r="A876" s="7" t="s">
        <v>5936</v>
      </c>
      <c r="B876" s="3" t="s">
        <v>3092</v>
      </c>
      <c r="C876" s="23" t="s">
        <v>6760</v>
      </c>
      <c r="D876" s="3" t="s">
        <v>6398</v>
      </c>
      <c r="E876" s="4" t="s">
        <v>2886</v>
      </c>
      <c r="F876" s="4" t="s">
        <v>3474</v>
      </c>
      <c r="G876" s="3" t="s">
        <v>2788</v>
      </c>
      <c r="H876" s="4" t="s">
        <v>2887</v>
      </c>
      <c r="I876" s="4" t="s">
        <v>2871</v>
      </c>
      <c r="J876" s="3" t="s">
        <v>2863</v>
      </c>
      <c r="K876" s="3" t="s">
        <v>3980</v>
      </c>
      <c r="L876" s="3" t="s">
        <v>3094</v>
      </c>
      <c r="M876" s="4" t="s">
        <v>34</v>
      </c>
      <c r="N876" s="4" t="s">
        <v>1107</v>
      </c>
    </row>
    <row r="877" spans="1:14" ht="75" customHeight="1" x14ac:dyDescent="0.25">
      <c r="A877" s="7" t="s">
        <v>5936</v>
      </c>
      <c r="B877" s="3" t="s">
        <v>3092</v>
      </c>
      <c r="C877" s="23" t="s">
        <v>6760</v>
      </c>
      <c r="D877" s="3" t="s">
        <v>6398</v>
      </c>
      <c r="E877" s="4" t="s">
        <v>2886</v>
      </c>
      <c r="F877" s="4" t="s">
        <v>3474</v>
      </c>
      <c r="G877" s="3" t="s">
        <v>2788</v>
      </c>
      <c r="H877" s="4" t="s">
        <v>2887</v>
      </c>
      <c r="I877" s="4" t="s">
        <v>2871</v>
      </c>
      <c r="J877" s="3" t="s">
        <v>2863</v>
      </c>
      <c r="K877" s="3" t="s">
        <v>3980</v>
      </c>
      <c r="L877" s="3" t="s">
        <v>3949</v>
      </c>
      <c r="M877" s="4" t="s">
        <v>34</v>
      </c>
      <c r="N877" s="4" t="s">
        <v>3892</v>
      </c>
    </row>
    <row r="878" spans="1:14" ht="75" customHeight="1" x14ac:dyDescent="0.25">
      <c r="A878" s="15" t="s">
        <v>6035</v>
      </c>
      <c r="B878" s="16" t="s">
        <v>3194</v>
      </c>
      <c r="C878" s="24" t="s">
        <v>6656</v>
      </c>
      <c r="D878" s="16" t="s">
        <v>6299</v>
      </c>
      <c r="E878" s="17" t="s">
        <v>2886</v>
      </c>
      <c r="F878" s="17" t="s">
        <v>3781</v>
      </c>
      <c r="G878" s="16" t="s">
        <v>2804</v>
      </c>
      <c r="H878" s="17" t="s">
        <v>3582</v>
      </c>
      <c r="I878" s="17" t="s">
        <v>7473</v>
      </c>
      <c r="J878" s="16" t="s">
        <v>7474</v>
      </c>
      <c r="K878" s="16" t="s">
        <v>6233</v>
      </c>
      <c r="L878" s="16" t="s">
        <v>3201</v>
      </c>
      <c r="M878" s="17" t="s">
        <v>5561</v>
      </c>
      <c r="N878" s="17" t="s">
        <v>2177</v>
      </c>
    </row>
    <row r="879" spans="1:14" ht="75" customHeight="1" x14ac:dyDescent="0.25">
      <c r="A879" s="7" t="s">
        <v>6035</v>
      </c>
      <c r="B879" s="3" t="s">
        <v>3194</v>
      </c>
      <c r="C879" s="23" t="s">
        <v>6656</v>
      </c>
      <c r="D879" s="3" t="s">
        <v>6299</v>
      </c>
      <c r="E879" s="4" t="s">
        <v>2886</v>
      </c>
      <c r="F879" s="4" t="s">
        <v>3781</v>
      </c>
      <c r="G879" s="3" t="s">
        <v>2804</v>
      </c>
      <c r="H879" s="4" t="s">
        <v>3582</v>
      </c>
      <c r="I879" s="4" t="s">
        <v>7473</v>
      </c>
      <c r="J879" s="3" t="s">
        <v>7474</v>
      </c>
      <c r="K879" s="3" t="s">
        <v>6233</v>
      </c>
      <c r="L879" s="3" t="s">
        <v>4804</v>
      </c>
      <c r="M879" s="4" t="s">
        <v>5561</v>
      </c>
      <c r="N879" s="4" t="s">
        <v>4664</v>
      </c>
    </row>
    <row r="880" spans="1:14" ht="75" customHeight="1" x14ac:dyDescent="0.25">
      <c r="A880" s="7" t="s">
        <v>6035</v>
      </c>
      <c r="B880" s="3" t="s">
        <v>3194</v>
      </c>
      <c r="C880" s="23" t="s">
        <v>6656</v>
      </c>
      <c r="D880" s="3" t="s">
        <v>6299</v>
      </c>
      <c r="E880" s="4" t="s">
        <v>2886</v>
      </c>
      <c r="F880" s="4" t="s">
        <v>3781</v>
      </c>
      <c r="G880" s="3" t="s">
        <v>2804</v>
      </c>
      <c r="H880" s="4" t="s">
        <v>3582</v>
      </c>
      <c r="I880" s="4" t="s">
        <v>7473</v>
      </c>
      <c r="J880" s="3" t="s">
        <v>7474</v>
      </c>
      <c r="K880" s="3" t="s">
        <v>6233</v>
      </c>
      <c r="L880" s="3" t="s">
        <v>5604</v>
      </c>
      <c r="M880" s="4" t="s">
        <v>122</v>
      </c>
      <c r="N880" s="4" t="s">
        <v>4963</v>
      </c>
    </row>
    <row r="881" spans="1:14" ht="75" customHeight="1" x14ac:dyDescent="0.25">
      <c r="A881" s="7" t="s">
        <v>6035</v>
      </c>
      <c r="B881" s="3" t="s">
        <v>3194</v>
      </c>
      <c r="C881" s="23" t="s">
        <v>6656</v>
      </c>
      <c r="D881" s="3" t="s">
        <v>6299</v>
      </c>
      <c r="E881" s="4" t="s">
        <v>2886</v>
      </c>
      <c r="F881" s="4" t="s">
        <v>3781</v>
      </c>
      <c r="G881" s="3" t="s">
        <v>2804</v>
      </c>
      <c r="H881" s="4" t="s">
        <v>3582</v>
      </c>
      <c r="I881" s="4" t="s">
        <v>7473</v>
      </c>
      <c r="J881" s="3" t="s">
        <v>7474</v>
      </c>
      <c r="K881" s="3" t="s">
        <v>6233</v>
      </c>
      <c r="L881" s="3" t="s">
        <v>3196</v>
      </c>
      <c r="M881" s="4" t="s">
        <v>34</v>
      </c>
      <c r="N881" s="4" t="s">
        <v>2174</v>
      </c>
    </row>
    <row r="882" spans="1:14" ht="75" customHeight="1" x14ac:dyDescent="0.25">
      <c r="A882" s="7" t="s">
        <v>6035</v>
      </c>
      <c r="B882" s="3" t="s">
        <v>3194</v>
      </c>
      <c r="C882" s="23" t="s">
        <v>6656</v>
      </c>
      <c r="D882" s="3" t="s">
        <v>6299</v>
      </c>
      <c r="E882" s="4" t="s">
        <v>2886</v>
      </c>
      <c r="F882" s="4" t="s">
        <v>3781</v>
      </c>
      <c r="G882" s="3" t="s">
        <v>2804</v>
      </c>
      <c r="H882" s="4" t="s">
        <v>3582</v>
      </c>
      <c r="I882" s="4" t="s">
        <v>7473</v>
      </c>
      <c r="J882" s="3" t="s">
        <v>7474</v>
      </c>
      <c r="K882" s="3" t="s">
        <v>6233</v>
      </c>
      <c r="L882" s="3" t="s">
        <v>3198</v>
      </c>
      <c r="M882" s="4" t="s">
        <v>34</v>
      </c>
      <c r="N882" s="4" t="s">
        <v>2171</v>
      </c>
    </row>
    <row r="883" spans="1:14" ht="75" customHeight="1" x14ac:dyDescent="0.25">
      <c r="A883" s="7" t="s">
        <v>6035</v>
      </c>
      <c r="B883" s="3" t="s">
        <v>3194</v>
      </c>
      <c r="C883" s="23" t="s">
        <v>6656</v>
      </c>
      <c r="D883" s="3" t="s">
        <v>6299</v>
      </c>
      <c r="E883" s="4" t="s">
        <v>2886</v>
      </c>
      <c r="F883" s="4" t="s">
        <v>3781</v>
      </c>
      <c r="G883" s="3" t="s">
        <v>2804</v>
      </c>
      <c r="H883" s="4" t="s">
        <v>3582</v>
      </c>
      <c r="I883" s="4" t="s">
        <v>7473</v>
      </c>
      <c r="J883" s="3" t="s">
        <v>7474</v>
      </c>
      <c r="K883" s="3" t="s">
        <v>6233</v>
      </c>
      <c r="L883" s="3" t="s">
        <v>3202</v>
      </c>
      <c r="M883" s="4" t="s">
        <v>5561</v>
      </c>
      <c r="N883" s="4" t="s">
        <v>2152</v>
      </c>
    </row>
    <row r="884" spans="1:14" ht="75" customHeight="1" x14ac:dyDescent="0.25">
      <c r="A884" s="7" t="s">
        <v>6035</v>
      </c>
      <c r="B884" s="3" t="s">
        <v>3194</v>
      </c>
      <c r="C884" s="23" t="s">
        <v>6656</v>
      </c>
      <c r="D884" s="3" t="s">
        <v>6299</v>
      </c>
      <c r="E884" s="4" t="s">
        <v>2886</v>
      </c>
      <c r="F884" s="4" t="s">
        <v>3781</v>
      </c>
      <c r="G884" s="3" t="s">
        <v>2804</v>
      </c>
      <c r="H884" s="4" t="s">
        <v>3582</v>
      </c>
      <c r="I884" s="4" t="s">
        <v>7473</v>
      </c>
      <c r="J884" s="3" t="s">
        <v>7474</v>
      </c>
      <c r="K884" s="3" t="s">
        <v>6233</v>
      </c>
      <c r="L884" s="3" t="s">
        <v>2141</v>
      </c>
      <c r="M884" s="4" t="s">
        <v>34</v>
      </c>
      <c r="N884" s="4" t="s">
        <v>2144</v>
      </c>
    </row>
    <row r="885" spans="1:14" ht="75" customHeight="1" x14ac:dyDescent="0.25">
      <c r="A885" s="7" t="s">
        <v>6035</v>
      </c>
      <c r="B885" s="3" t="s">
        <v>3194</v>
      </c>
      <c r="C885" s="23" t="s">
        <v>6656</v>
      </c>
      <c r="D885" s="3" t="s">
        <v>6299</v>
      </c>
      <c r="E885" s="4" t="s">
        <v>2886</v>
      </c>
      <c r="F885" s="4" t="s">
        <v>3781</v>
      </c>
      <c r="G885" s="3" t="s">
        <v>2804</v>
      </c>
      <c r="H885" s="4" t="s">
        <v>3582</v>
      </c>
      <c r="I885" s="4" t="s">
        <v>7473</v>
      </c>
      <c r="J885" s="3" t="s">
        <v>7474</v>
      </c>
      <c r="K885" s="3" t="s">
        <v>6233</v>
      </c>
      <c r="L885" s="3" t="s">
        <v>3199</v>
      </c>
      <c r="M885" s="4" t="s">
        <v>5561</v>
      </c>
      <c r="N885" s="4" t="s">
        <v>2147</v>
      </c>
    </row>
    <row r="886" spans="1:14" ht="75" customHeight="1" x14ac:dyDescent="0.25">
      <c r="A886" s="7" t="s">
        <v>6035</v>
      </c>
      <c r="B886" s="3" t="s">
        <v>3194</v>
      </c>
      <c r="C886" s="23" t="s">
        <v>6656</v>
      </c>
      <c r="D886" s="3" t="s">
        <v>6299</v>
      </c>
      <c r="E886" s="4" t="s">
        <v>2886</v>
      </c>
      <c r="F886" s="4" t="s">
        <v>3781</v>
      </c>
      <c r="G886" s="3" t="s">
        <v>2804</v>
      </c>
      <c r="H886" s="4" t="s">
        <v>3582</v>
      </c>
      <c r="I886" s="4" t="s">
        <v>7473</v>
      </c>
      <c r="J886" s="3" t="s">
        <v>7474</v>
      </c>
      <c r="K886" s="3" t="s">
        <v>6233</v>
      </c>
      <c r="L886" s="3" t="s">
        <v>7789</v>
      </c>
      <c r="M886" s="4" t="s">
        <v>5561</v>
      </c>
      <c r="N886" s="4" t="s">
        <v>7699</v>
      </c>
    </row>
    <row r="887" spans="1:14" ht="75" customHeight="1" x14ac:dyDescent="0.25">
      <c r="A887" s="7" t="s">
        <v>6035</v>
      </c>
      <c r="B887" s="3" t="s">
        <v>3194</v>
      </c>
      <c r="C887" s="23" t="s">
        <v>6656</v>
      </c>
      <c r="D887" s="3" t="s">
        <v>6299</v>
      </c>
      <c r="E887" s="4" t="s">
        <v>2886</v>
      </c>
      <c r="F887" s="4" t="s">
        <v>3781</v>
      </c>
      <c r="G887" s="3" t="s">
        <v>2804</v>
      </c>
      <c r="H887" s="4" t="s">
        <v>3582</v>
      </c>
      <c r="I887" s="4" t="s">
        <v>7473</v>
      </c>
      <c r="J887" s="3" t="s">
        <v>7474</v>
      </c>
      <c r="K887" s="3" t="s">
        <v>6233</v>
      </c>
      <c r="L887" s="3" t="s">
        <v>7790</v>
      </c>
      <c r="M887" s="4" t="s">
        <v>34</v>
      </c>
      <c r="N887" s="4" t="s">
        <v>7700</v>
      </c>
    </row>
    <row r="888" spans="1:14" ht="75" customHeight="1" x14ac:dyDescent="0.25">
      <c r="A888" s="7" t="s">
        <v>6035</v>
      </c>
      <c r="B888" s="3" t="s">
        <v>3194</v>
      </c>
      <c r="C888" s="23" t="s">
        <v>6656</v>
      </c>
      <c r="D888" s="3" t="s">
        <v>6299</v>
      </c>
      <c r="E888" s="4" t="s">
        <v>2886</v>
      </c>
      <c r="F888" s="4" t="s">
        <v>3781</v>
      </c>
      <c r="G888" s="3" t="s">
        <v>2804</v>
      </c>
      <c r="H888" s="4" t="s">
        <v>3582</v>
      </c>
      <c r="I888" s="4" t="s">
        <v>7473</v>
      </c>
      <c r="J888" s="3" t="s">
        <v>7474</v>
      </c>
      <c r="K888" s="3" t="s">
        <v>6233</v>
      </c>
      <c r="L888" s="3" t="s">
        <v>5339</v>
      </c>
      <c r="M888" s="4" t="s">
        <v>34</v>
      </c>
      <c r="N888" s="4" t="s">
        <v>4897</v>
      </c>
    </row>
    <row r="889" spans="1:14" ht="75" customHeight="1" x14ac:dyDescent="0.25">
      <c r="A889" s="7" t="s">
        <v>6035</v>
      </c>
      <c r="B889" s="3" t="s">
        <v>3194</v>
      </c>
      <c r="C889" s="23" t="s">
        <v>6656</v>
      </c>
      <c r="D889" s="3" t="s">
        <v>6299</v>
      </c>
      <c r="E889" s="4" t="s">
        <v>2886</v>
      </c>
      <c r="F889" s="4" t="s">
        <v>3781</v>
      </c>
      <c r="G889" s="3" t="s">
        <v>2804</v>
      </c>
      <c r="H889" s="4" t="s">
        <v>3582</v>
      </c>
      <c r="I889" s="4" t="s">
        <v>7473</v>
      </c>
      <c r="J889" s="3" t="s">
        <v>7474</v>
      </c>
      <c r="K889" s="3" t="s">
        <v>6233</v>
      </c>
      <c r="L889" s="3" t="s">
        <v>3203</v>
      </c>
      <c r="M889" s="4" t="s">
        <v>34</v>
      </c>
      <c r="N889" s="4" t="s">
        <v>2155</v>
      </c>
    </row>
    <row r="890" spans="1:14" ht="75" customHeight="1" x14ac:dyDescent="0.25">
      <c r="A890" s="7" t="s">
        <v>6035</v>
      </c>
      <c r="B890" s="3" t="s">
        <v>3194</v>
      </c>
      <c r="C890" s="23" t="s">
        <v>6656</v>
      </c>
      <c r="D890" s="3" t="s">
        <v>6299</v>
      </c>
      <c r="E890" s="4" t="s">
        <v>2886</v>
      </c>
      <c r="F890" s="4" t="s">
        <v>3781</v>
      </c>
      <c r="G890" s="3" t="s">
        <v>2804</v>
      </c>
      <c r="H890" s="4" t="s">
        <v>3582</v>
      </c>
      <c r="I890" s="4" t="s">
        <v>7473</v>
      </c>
      <c r="J890" s="3" t="s">
        <v>7474</v>
      </c>
      <c r="K890" s="3" t="s">
        <v>6233</v>
      </c>
      <c r="L890" s="3" t="s">
        <v>4065</v>
      </c>
      <c r="M890" s="4" t="s">
        <v>34</v>
      </c>
      <c r="N890" s="4" t="s">
        <v>3967</v>
      </c>
    </row>
    <row r="891" spans="1:14" ht="75" customHeight="1" x14ac:dyDescent="0.25">
      <c r="A891" s="7" t="s">
        <v>6035</v>
      </c>
      <c r="B891" s="3" t="s">
        <v>3194</v>
      </c>
      <c r="C891" s="23" t="s">
        <v>6656</v>
      </c>
      <c r="D891" s="3" t="s">
        <v>6299</v>
      </c>
      <c r="E891" s="4" t="s">
        <v>2886</v>
      </c>
      <c r="F891" s="4" t="s">
        <v>3781</v>
      </c>
      <c r="G891" s="3" t="s">
        <v>2804</v>
      </c>
      <c r="H891" s="4" t="s">
        <v>3582</v>
      </c>
      <c r="I891" s="4" t="s">
        <v>7473</v>
      </c>
      <c r="J891" s="3" t="s">
        <v>7474</v>
      </c>
      <c r="K891" s="3" t="s">
        <v>6233</v>
      </c>
      <c r="L891" s="3" t="s">
        <v>3195</v>
      </c>
      <c r="M891" s="4" t="s">
        <v>5561</v>
      </c>
      <c r="N891" s="4" t="s">
        <v>2160</v>
      </c>
    </row>
    <row r="892" spans="1:14" ht="75" customHeight="1" x14ac:dyDescent="0.25">
      <c r="A892" s="7" t="s">
        <v>6035</v>
      </c>
      <c r="B892" s="3" t="s">
        <v>3194</v>
      </c>
      <c r="C892" s="23" t="s">
        <v>6656</v>
      </c>
      <c r="D892" s="3" t="s">
        <v>6299</v>
      </c>
      <c r="E892" s="4" t="s">
        <v>2886</v>
      </c>
      <c r="F892" s="4" t="s">
        <v>3781</v>
      </c>
      <c r="G892" s="3" t="s">
        <v>2804</v>
      </c>
      <c r="H892" s="4" t="s">
        <v>3582</v>
      </c>
      <c r="I892" s="4" t="s">
        <v>7473</v>
      </c>
      <c r="J892" s="3" t="s">
        <v>7474</v>
      </c>
      <c r="K892" s="3" t="s">
        <v>6233</v>
      </c>
      <c r="L892" s="3" t="s">
        <v>3197</v>
      </c>
      <c r="M892" s="4" t="s">
        <v>34</v>
      </c>
      <c r="N892" s="4" t="s">
        <v>2164</v>
      </c>
    </row>
    <row r="893" spans="1:14" ht="75" customHeight="1" x14ac:dyDescent="0.25">
      <c r="A893" s="7" t="s">
        <v>6035</v>
      </c>
      <c r="B893" s="3" t="s">
        <v>3194</v>
      </c>
      <c r="C893" s="23" t="s">
        <v>6656</v>
      </c>
      <c r="D893" s="3" t="s">
        <v>6299</v>
      </c>
      <c r="E893" s="4" t="s">
        <v>2886</v>
      </c>
      <c r="F893" s="4" t="s">
        <v>3781</v>
      </c>
      <c r="G893" s="3" t="s">
        <v>2804</v>
      </c>
      <c r="H893" s="4" t="s">
        <v>3582</v>
      </c>
      <c r="I893" s="4" t="s">
        <v>7473</v>
      </c>
      <c r="J893" s="3" t="s">
        <v>7474</v>
      </c>
      <c r="K893" s="3" t="s">
        <v>6233</v>
      </c>
      <c r="L893" s="3" t="s">
        <v>3200</v>
      </c>
      <c r="M893" s="4" t="s">
        <v>5561</v>
      </c>
      <c r="N893" s="4" t="s">
        <v>2169</v>
      </c>
    </row>
    <row r="894" spans="1:14" ht="75" customHeight="1" x14ac:dyDescent="0.25">
      <c r="A894" s="7" t="s">
        <v>6035</v>
      </c>
      <c r="B894" s="3" t="s">
        <v>3194</v>
      </c>
      <c r="C894" s="23" t="s">
        <v>6656</v>
      </c>
      <c r="D894" s="3" t="s">
        <v>6299</v>
      </c>
      <c r="E894" s="4" t="s">
        <v>2886</v>
      </c>
      <c r="F894" s="4" t="s">
        <v>3781</v>
      </c>
      <c r="G894" s="3" t="s">
        <v>2804</v>
      </c>
      <c r="H894" s="4" t="s">
        <v>3582</v>
      </c>
      <c r="I894" s="4" t="s">
        <v>7473</v>
      </c>
      <c r="J894" s="3" t="s">
        <v>7474</v>
      </c>
      <c r="K894" s="3" t="s">
        <v>6233</v>
      </c>
      <c r="L894" s="3" t="s">
        <v>4467</v>
      </c>
      <c r="M894" s="4" t="s">
        <v>122</v>
      </c>
      <c r="N894" s="4" t="s">
        <v>4303</v>
      </c>
    </row>
    <row r="895" spans="1:14" ht="75" customHeight="1" x14ac:dyDescent="0.25">
      <c r="A895" s="15" t="s">
        <v>6035</v>
      </c>
      <c r="B895" s="16" t="s">
        <v>3194</v>
      </c>
      <c r="C895" s="25" t="s">
        <v>6656</v>
      </c>
      <c r="D895" s="16" t="s">
        <v>6299</v>
      </c>
      <c r="E895" s="22" t="s">
        <v>2886</v>
      </c>
      <c r="F895" s="22" t="s">
        <v>3781</v>
      </c>
      <c r="G895" s="15" t="s">
        <v>2804</v>
      </c>
      <c r="H895" s="22" t="s">
        <v>3582</v>
      </c>
      <c r="I895" s="22" t="s">
        <v>7473</v>
      </c>
      <c r="J895" s="15" t="s">
        <v>7474</v>
      </c>
      <c r="K895" s="15" t="s">
        <v>6233</v>
      </c>
      <c r="L895" s="15" t="s">
        <v>5340</v>
      </c>
      <c r="M895" s="17" t="s">
        <v>5561</v>
      </c>
      <c r="N895" s="17" t="s">
        <v>4900</v>
      </c>
    </row>
    <row r="896" spans="1:14" ht="75" customHeight="1" x14ac:dyDescent="0.25">
      <c r="A896" s="7" t="s">
        <v>5937</v>
      </c>
      <c r="B896" s="3" t="s">
        <v>3095</v>
      </c>
      <c r="C896" s="23" t="s">
        <v>6756</v>
      </c>
      <c r="D896" s="3" t="s">
        <v>6394</v>
      </c>
      <c r="E896" s="4" t="s">
        <v>2886</v>
      </c>
      <c r="F896" s="4" t="s">
        <v>3474</v>
      </c>
      <c r="G896" s="3" t="s">
        <v>2789</v>
      </c>
      <c r="H896" s="4" t="s">
        <v>2887</v>
      </c>
      <c r="I896" s="4" t="s">
        <v>2871</v>
      </c>
      <c r="J896" s="3" t="s">
        <v>2866</v>
      </c>
      <c r="K896" s="3" t="s">
        <v>7511</v>
      </c>
      <c r="L896" s="3" t="s">
        <v>3097</v>
      </c>
      <c r="M896" s="4" t="s">
        <v>34</v>
      </c>
      <c r="N896" s="4" t="s">
        <v>1127</v>
      </c>
    </row>
    <row r="897" spans="1:14" ht="75" customHeight="1" x14ac:dyDescent="0.25">
      <c r="A897" s="7" t="s">
        <v>5937</v>
      </c>
      <c r="B897" s="3" t="s">
        <v>3095</v>
      </c>
      <c r="C897" s="23" t="s">
        <v>6756</v>
      </c>
      <c r="D897" s="3" t="s">
        <v>6394</v>
      </c>
      <c r="E897" s="4" t="s">
        <v>2886</v>
      </c>
      <c r="F897" s="4" t="s">
        <v>3474</v>
      </c>
      <c r="G897" s="3" t="s">
        <v>2789</v>
      </c>
      <c r="H897" s="4" t="s">
        <v>2887</v>
      </c>
      <c r="I897" s="4" t="s">
        <v>2871</v>
      </c>
      <c r="J897" s="3" t="s">
        <v>2866</v>
      </c>
      <c r="K897" s="3" t="s">
        <v>7511</v>
      </c>
      <c r="L897" s="3" t="s">
        <v>3096</v>
      </c>
      <c r="M897" s="4" t="s">
        <v>5561</v>
      </c>
      <c r="N897" s="4" t="s">
        <v>1120</v>
      </c>
    </row>
    <row r="898" spans="1:14" ht="75" customHeight="1" x14ac:dyDescent="0.25">
      <c r="A898" s="7" t="s">
        <v>5937</v>
      </c>
      <c r="B898" s="3" t="s">
        <v>3095</v>
      </c>
      <c r="C898" s="23" t="s">
        <v>6756</v>
      </c>
      <c r="D898" s="3" t="s">
        <v>6394</v>
      </c>
      <c r="E898" s="4" t="s">
        <v>2886</v>
      </c>
      <c r="F898" s="4" t="s">
        <v>3474</v>
      </c>
      <c r="G898" s="3" t="s">
        <v>2789</v>
      </c>
      <c r="H898" s="4" t="s">
        <v>2887</v>
      </c>
      <c r="I898" s="4" t="s">
        <v>2871</v>
      </c>
      <c r="J898" s="3" t="s">
        <v>2866</v>
      </c>
      <c r="K898" s="3" t="s">
        <v>7511</v>
      </c>
      <c r="L898" s="3" t="s">
        <v>3098</v>
      </c>
      <c r="M898" s="4" t="s">
        <v>34</v>
      </c>
      <c r="N898" s="4" t="s">
        <v>1124</v>
      </c>
    </row>
    <row r="899" spans="1:14" ht="75" customHeight="1" x14ac:dyDescent="0.25">
      <c r="A899" s="7" t="s">
        <v>6583</v>
      </c>
      <c r="B899" s="3" t="s">
        <v>3095</v>
      </c>
      <c r="C899" s="23" t="s">
        <v>6756</v>
      </c>
      <c r="D899" s="3" t="s">
        <v>6422</v>
      </c>
      <c r="E899" s="4" t="s">
        <v>2886</v>
      </c>
      <c r="F899" s="4" t="s">
        <v>3474</v>
      </c>
      <c r="G899" s="3" t="s">
        <v>2789</v>
      </c>
      <c r="H899" s="4" t="s">
        <v>2887</v>
      </c>
      <c r="I899" s="4" t="s">
        <v>2871</v>
      </c>
      <c r="J899" s="3" t="s">
        <v>2866</v>
      </c>
      <c r="K899" s="3" t="s">
        <v>7511</v>
      </c>
      <c r="L899" s="3" t="s">
        <v>3096</v>
      </c>
      <c r="M899" s="4" t="s">
        <v>5561</v>
      </c>
      <c r="N899" s="4" t="s">
        <v>1120</v>
      </c>
    </row>
    <row r="900" spans="1:14" ht="75" customHeight="1" x14ac:dyDescent="0.25">
      <c r="A900" s="7" t="s">
        <v>6583</v>
      </c>
      <c r="B900" s="3" t="s">
        <v>3095</v>
      </c>
      <c r="C900" s="23" t="s">
        <v>6756</v>
      </c>
      <c r="D900" s="3" t="s">
        <v>6422</v>
      </c>
      <c r="E900" s="4" t="s">
        <v>2886</v>
      </c>
      <c r="F900" s="4" t="s">
        <v>3474</v>
      </c>
      <c r="G900" s="3" t="s">
        <v>2789</v>
      </c>
      <c r="H900" s="4" t="s">
        <v>2887</v>
      </c>
      <c r="I900" s="4" t="s">
        <v>2871</v>
      </c>
      <c r="J900" s="3" t="s">
        <v>2866</v>
      </c>
      <c r="K900" s="3" t="s">
        <v>7511</v>
      </c>
      <c r="L900" s="3" t="s">
        <v>3098</v>
      </c>
      <c r="M900" s="4" t="s">
        <v>34</v>
      </c>
      <c r="N900" s="4" t="s">
        <v>1124</v>
      </c>
    </row>
    <row r="901" spans="1:14" ht="75" customHeight="1" x14ac:dyDescent="0.25">
      <c r="A901" s="7" t="s">
        <v>6936</v>
      </c>
      <c r="B901" s="3" t="s">
        <v>3099</v>
      </c>
      <c r="C901" s="23" t="s">
        <v>6698</v>
      </c>
      <c r="D901" s="3" t="s">
        <v>6441</v>
      </c>
      <c r="E901" s="4" t="s">
        <v>2886</v>
      </c>
      <c r="F901" s="4" t="s">
        <v>3474</v>
      </c>
      <c r="G901" s="3" t="s">
        <v>6253</v>
      </c>
      <c r="H901" s="4" t="s">
        <v>6254</v>
      </c>
      <c r="I901" s="4" t="s">
        <v>2871</v>
      </c>
      <c r="J901" s="3" t="s">
        <v>2866</v>
      </c>
      <c r="K901" s="3" t="s">
        <v>3710</v>
      </c>
      <c r="L901" s="3" t="s">
        <v>3103</v>
      </c>
      <c r="M901" s="4" t="s">
        <v>34</v>
      </c>
      <c r="N901" s="4" t="s">
        <v>1140</v>
      </c>
    </row>
    <row r="902" spans="1:14" ht="75" customHeight="1" x14ac:dyDescent="0.25">
      <c r="A902" s="15" t="s">
        <v>5938</v>
      </c>
      <c r="B902" s="16" t="s">
        <v>3099</v>
      </c>
      <c r="C902" s="25" t="s">
        <v>6698</v>
      </c>
      <c r="D902" s="16" t="s">
        <v>6357</v>
      </c>
      <c r="E902" s="22" t="s">
        <v>2886</v>
      </c>
      <c r="F902" s="22" t="s">
        <v>3474</v>
      </c>
      <c r="G902" s="15" t="s">
        <v>2790</v>
      </c>
      <c r="H902" s="22" t="s">
        <v>2887</v>
      </c>
      <c r="I902" s="22" t="s">
        <v>2871</v>
      </c>
      <c r="J902" s="15" t="s">
        <v>2866</v>
      </c>
      <c r="K902" s="15" t="s">
        <v>3710</v>
      </c>
      <c r="L902" s="15" t="s">
        <v>7354</v>
      </c>
      <c r="M902" s="17" t="s">
        <v>5561</v>
      </c>
      <c r="N902" s="17" t="s">
        <v>4654</v>
      </c>
    </row>
    <row r="903" spans="1:14" ht="75" customHeight="1" x14ac:dyDescent="0.25">
      <c r="A903" s="7" t="s">
        <v>5938</v>
      </c>
      <c r="B903" s="3" t="s">
        <v>3099</v>
      </c>
      <c r="C903" s="23" t="s">
        <v>6698</v>
      </c>
      <c r="D903" s="3" t="s">
        <v>6357</v>
      </c>
      <c r="E903" s="4" t="s">
        <v>2886</v>
      </c>
      <c r="F903" s="4" t="s">
        <v>3474</v>
      </c>
      <c r="G903" s="3" t="s">
        <v>2790</v>
      </c>
      <c r="H903" s="4" t="s">
        <v>2887</v>
      </c>
      <c r="I903" s="4" t="s">
        <v>2871</v>
      </c>
      <c r="J903" s="3" t="s">
        <v>2866</v>
      </c>
      <c r="K903" s="3" t="s">
        <v>3710</v>
      </c>
      <c r="L903" s="3" t="s">
        <v>3102</v>
      </c>
      <c r="M903" s="4" t="s">
        <v>5561</v>
      </c>
      <c r="N903" s="4" t="s">
        <v>1149</v>
      </c>
    </row>
    <row r="904" spans="1:14" ht="75" customHeight="1" x14ac:dyDescent="0.25">
      <c r="A904" s="7" t="s">
        <v>5938</v>
      </c>
      <c r="B904" s="3" t="s">
        <v>3099</v>
      </c>
      <c r="C904" s="23" t="s">
        <v>6698</v>
      </c>
      <c r="D904" s="3" t="s">
        <v>6357</v>
      </c>
      <c r="E904" s="4" t="s">
        <v>2886</v>
      </c>
      <c r="F904" s="4" t="s">
        <v>3474</v>
      </c>
      <c r="G904" s="3" t="s">
        <v>2790</v>
      </c>
      <c r="H904" s="4" t="s">
        <v>2887</v>
      </c>
      <c r="I904" s="4" t="s">
        <v>2871</v>
      </c>
      <c r="J904" s="3" t="s">
        <v>2866</v>
      </c>
      <c r="K904" s="3" t="s">
        <v>3710</v>
      </c>
      <c r="L904" s="3" t="s">
        <v>3100</v>
      </c>
      <c r="M904" s="4" t="s">
        <v>34</v>
      </c>
      <c r="N904" s="4" t="s">
        <v>1145</v>
      </c>
    </row>
    <row r="905" spans="1:14" ht="75" customHeight="1" x14ac:dyDescent="0.25">
      <c r="A905" s="7" t="s">
        <v>5938</v>
      </c>
      <c r="B905" s="3" t="s">
        <v>3099</v>
      </c>
      <c r="C905" s="23" t="s">
        <v>6698</v>
      </c>
      <c r="D905" s="3" t="s">
        <v>6357</v>
      </c>
      <c r="E905" s="4" t="s">
        <v>2886</v>
      </c>
      <c r="F905" s="4" t="s">
        <v>3474</v>
      </c>
      <c r="G905" s="3" t="s">
        <v>2790</v>
      </c>
      <c r="H905" s="4" t="s">
        <v>2887</v>
      </c>
      <c r="I905" s="4" t="s">
        <v>2871</v>
      </c>
      <c r="J905" s="3" t="s">
        <v>2866</v>
      </c>
      <c r="K905" s="3" t="s">
        <v>3710</v>
      </c>
      <c r="L905" s="3" t="s">
        <v>3103</v>
      </c>
      <c r="M905" s="4" t="s">
        <v>34</v>
      </c>
      <c r="N905" s="4" t="s">
        <v>1140</v>
      </c>
    </row>
    <row r="906" spans="1:14" ht="75" customHeight="1" x14ac:dyDescent="0.25">
      <c r="A906" s="7" t="s">
        <v>5938</v>
      </c>
      <c r="B906" s="3" t="s">
        <v>3099</v>
      </c>
      <c r="C906" s="23" t="s">
        <v>6698</v>
      </c>
      <c r="D906" s="3" t="s">
        <v>6357</v>
      </c>
      <c r="E906" s="4" t="s">
        <v>2886</v>
      </c>
      <c r="F906" s="4" t="s">
        <v>3474</v>
      </c>
      <c r="G906" s="3" t="s">
        <v>2790</v>
      </c>
      <c r="H906" s="4" t="s">
        <v>2887</v>
      </c>
      <c r="I906" s="4" t="s">
        <v>2871</v>
      </c>
      <c r="J906" s="3" t="s">
        <v>2866</v>
      </c>
      <c r="K906" s="3" t="s">
        <v>3710</v>
      </c>
      <c r="L906" s="3" t="s">
        <v>3101</v>
      </c>
      <c r="M906" s="4" t="s">
        <v>34</v>
      </c>
      <c r="N906" s="4" t="s">
        <v>1135</v>
      </c>
    </row>
    <row r="907" spans="1:14" ht="75" customHeight="1" x14ac:dyDescent="0.25">
      <c r="A907" s="7" t="s">
        <v>6061</v>
      </c>
      <c r="B907" s="3" t="s">
        <v>5333</v>
      </c>
      <c r="C907" s="23" t="s">
        <v>6823</v>
      </c>
      <c r="D907" s="3" t="s">
        <v>6436</v>
      </c>
      <c r="E907" s="4" t="s">
        <v>3105</v>
      </c>
      <c r="F907" s="4" t="s">
        <v>3474</v>
      </c>
      <c r="G907" s="3" t="s">
        <v>4831</v>
      </c>
      <c r="H907" s="4" t="s">
        <v>2903</v>
      </c>
      <c r="I907" s="4" t="s">
        <v>2871</v>
      </c>
      <c r="J907" s="3" t="s">
        <v>2863</v>
      </c>
      <c r="K907" s="3" t="s">
        <v>4832</v>
      </c>
      <c r="L907" s="3" t="s">
        <v>5023</v>
      </c>
      <c r="M907" s="4" t="s">
        <v>34</v>
      </c>
      <c r="N907" s="4" t="s">
        <v>4781</v>
      </c>
    </row>
    <row r="908" spans="1:14" ht="75" customHeight="1" x14ac:dyDescent="0.25">
      <c r="A908" s="7" t="s">
        <v>6250</v>
      </c>
      <c r="B908" s="3" t="s">
        <v>3140</v>
      </c>
      <c r="C908" s="23" t="s">
        <v>6823</v>
      </c>
      <c r="D908" s="3" t="s">
        <v>6437</v>
      </c>
      <c r="E908" s="4" t="s">
        <v>2869</v>
      </c>
      <c r="F908" s="4" t="s">
        <v>3474</v>
      </c>
      <c r="G908" s="3" t="s">
        <v>4831</v>
      </c>
      <c r="H908" s="4" t="s">
        <v>6251</v>
      </c>
      <c r="I908" s="4" t="s">
        <v>2871</v>
      </c>
      <c r="J908" s="3" t="s">
        <v>2863</v>
      </c>
      <c r="K908" s="3" t="s">
        <v>3705</v>
      </c>
      <c r="L908" s="3" t="s">
        <v>5023</v>
      </c>
      <c r="M908" s="4" t="s">
        <v>34</v>
      </c>
      <c r="N908" s="4" t="s">
        <v>4781</v>
      </c>
    </row>
    <row r="909" spans="1:14" ht="75" customHeight="1" x14ac:dyDescent="0.25">
      <c r="A909" s="7" t="s">
        <v>5947</v>
      </c>
      <c r="B909" s="3" t="s">
        <v>3140</v>
      </c>
      <c r="C909" s="23" t="s">
        <v>6823</v>
      </c>
      <c r="D909" s="3" t="s">
        <v>6365</v>
      </c>
      <c r="E909" s="4" t="s">
        <v>2886</v>
      </c>
      <c r="F909" s="4" t="s">
        <v>3474</v>
      </c>
      <c r="G909" s="3" t="s">
        <v>2799</v>
      </c>
      <c r="H909" s="4" t="s">
        <v>2887</v>
      </c>
      <c r="I909" s="4" t="s">
        <v>2871</v>
      </c>
      <c r="J909" s="3" t="s">
        <v>2863</v>
      </c>
      <c r="K909" s="3" t="s">
        <v>3705</v>
      </c>
      <c r="L909" s="3" t="s">
        <v>5023</v>
      </c>
      <c r="M909" s="4" t="s">
        <v>34</v>
      </c>
      <c r="N909" s="4" t="s">
        <v>4781</v>
      </c>
    </row>
    <row r="910" spans="1:14" ht="75" customHeight="1" x14ac:dyDescent="0.25">
      <c r="A910" s="7" t="s">
        <v>5947</v>
      </c>
      <c r="B910" s="3" t="s">
        <v>3140</v>
      </c>
      <c r="C910" s="23" t="s">
        <v>6823</v>
      </c>
      <c r="D910" s="3" t="s">
        <v>6365</v>
      </c>
      <c r="E910" s="4" t="s">
        <v>2886</v>
      </c>
      <c r="F910" s="4" t="s">
        <v>3474</v>
      </c>
      <c r="G910" s="3" t="s">
        <v>2799</v>
      </c>
      <c r="H910" s="4" t="s">
        <v>2887</v>
      </c>
      <c r="I910" s="4" t="s">
        <v>2871</v>
      </c>
      <c r="J910" s="3" t="s">
        <v>2863</v>
      </c>
      <c r="K910" s="3" t="s">
        <v>3705</v>
      </c>
      <c r="L910" s="3" t="s">
        <v>1280</v>
      </c>
      <c r="M910" s="4" t="s">
        <v>5561</v>
      </c>
      <c r="N910" s="4" t="s">
        <v>1283</v>
      </c>
    </row>
    <row r="911" spans="1:14" ht="75" customHeight="1" x14ac:dyDescent="0.25">
      <c r="A911" s="7" t="s">
        <v>5947</v>
      </c>
      <c r="B911" s="3" t="s">
        <v>3140</v>
      </c>
      <c r="C911" s="23" t="s">
        <v>6823</v>
      </c>
      <c r="D911" s="3" t="s">
        <v>6365</v>
      </c>
      <c r="E911" s="4" t="s">
        <v>2886</v>
      </c>
      <c r="F911" s="4" t="s">
        <v>3474</v>
      </c>
      <c r="G911" s="3" t="s">
        <v>2799</v>
      </c>
      <c r="H911" s="4" t="s">
        <v>2887</v>
      </c>
      <c r="I911" s="4" t="s">
        <v>2871</v>
      </c>
      <c r="J911" s="3" t="s">
        <v>2863</v>
      </c>
      <c r="K911" s="3" t="s">
        <v>3705</v>
      </c>
      <c r="L911" s="3" t="s">
        <v>3141</v>
      </c>
      <c r="M911" s="4" t="s">
        <v>34</v>
      </c>
      <c r="N911" s="4" t="s">
        <v>1279</v>
      </c>
    </row>
    <row r="912" spans="1:14" ht="75" customHeight="1" x14ac:dyDescent="0.25">
      <c r="A912" s="7" t="s">
        <v>5947</v>
      </c>
      <c r="B912" s="3" t="s">
        <v>3140</v>
      </c>
      <c r="C912" s="23" t="s">
        <v>6823</v>
      </c>
      <c r="D912" s="3" t="s">
        <v>6365</v>
      </c>
      <c r="E912" s="4" t="s">
        <v>2886</v>
      </c>
      <c r="F912" s="4" t="s">
        <v>3474</v>
      </c>
      <c r="G912" s="3" t="s">
        <v>2799</v>
      </c>
      <c r="H912" s="4" t="s">
        <v>2887</v>
      </c>
      <c r="I912" s="4" t="s">
        <v>2871</v>
      </c>
      <c r="J912" s="3" t="s">
        <v>2863</v>
      </c>
      <c r="K912" s="3" t="s">
        <v>3705</v>
      </c>
      <c r="L912" s="3" t="s">
        <v>4256</v>
      </c>
      <c r="M912" s="4" t="s">
        <v>34</v>
      </c>
      <c r="N912" s="4" t="s">
        <v>4103</v>
      </c>
    </row>
    <row r="913" spans="1:14" ht="75" customHeight="1" x14ac:dyDescent="0.25">
      <c r="A913" s="7" t="s">
        <v>6049</v>
      </c>
      <c r="B913" s="3" t="s">
        <v>5334</v>
      </c>
      <c r="C913" s="23" t="s">
        <v>6823</v>
      </c>
      <c r="D913" s="3" t="s">
        <v>6422</v>
      </c>
      <c r="E913" s="4" t="s">
        <v>2886</v>
      </c>
      <c r="F913" s="4" t="s">
        <v>3474</v>
      </c>
      <c r="G913" s="3" t="s">
        <v>2799</v>
      </c>
      <c r="H913" s="4" t="s">
        <v>2887</v>
      </c>
      <c r="I913" s="4" t="s">
        <v>2871</v>
      </c>
      <c r="J913" s="3" t="s">
        <v>2863</v>
      </c>
      <c r="K913" s="3" t="s">
        <v>3705</v>
      </c>
      <c r="L913" s="3" t="s">
        <v>5023</v>
      </c>
      <c r="M913" s="4" t="s">
        <v>34</v>
      </c>
      <c r="N913" s="4" t="s">
        <v>4781</v>
      </c>
    </row>
    <row r="914" spans="1:14" ht="75" customHeight="1" x14ac:dyDescent="0.25">
      <c r="A914" s="7" t="s">
        <v>6049</v>
      </c>
      <c r="B914" s="3" t="s">
        <v>5334</v>
      </c>
      <c r="C914" s="23" t="s">
        <v>6823</v>
      </c>
      <c r="D914" s="3" t="s">
        <v>6422</v>
      </c>
      <c r="E914" s="4" t="s">
        <v>2886</v>
      </c>
      <c r="F914" s="4" t="s">
        <v>3474</v>
      </c>
      <c r="G914" s="3" t="s">
        <v>2799</v>
      </c>
      <c r="H914" s="4" t="s">
        <v>2887</v>
      </c>
      <c r="I914" s="4" t="s">
        <v>2871</v>
      </c>
      <c r="J914" s="3" t="s">
        <v>2863</v>
      </c>
      <c r="K914" s="3" t="s">
        <v>3705</v>
      </c>
      <c r="L914" s="3" t="s">
        <v>1280</v>
      </c>
      <c r="M914" s="4" t="s">
        <v>5561</v>
      </c>
      <c r="N914" s="4" t="s">
        <v>1283</v>
      </c>
    </row>
    <row r="915" spans="1:14" ht="75" customHeight="1" x14ac:dyDescent="0.25">
      <c r="A915" s="7" t="s">
        <v>5999</v>
      </c>
      <c r="B915" s="3" t="s">
        <v>3187</v>
      </c>
      <c r="C915" s="23" t="s">
        <v>6609</v>
      </c>
      <c r="D915" s="3" t="s">
        <v>6299</v>
      </c>
      <c r="E915" s="4" t="s">
        <v>2886</v>
      </c>
      <c r="F915" s="4" t="s">
        <v>3781</v>
      </c>
      <c r="G915" s="3" t="s">
        <v>2803</v>
      </c>
      <c r="H915" s="4" t="s">
        <v>2979</v>
      </c>
      <c r="I915" s="4" t="s">
        <v>7473</v>
      </c>
      <c r="J915" s="3" t="s">
        <v>7474</v>
      </c>
      <c r="K915" s="3" t="s">
        <v>6233</v>
      </c>
      <c r="L915" s="3" t="s">
        <v>4586</v>
      </c>
      <c r="M915" s="4" t="s">
        <v>34</v>
      </c>
      <c r="N915" s="4" t="s">
        <v>4598</v>
      </c>
    </row>
    <row r="916" spans="1:14" ht="75" customHeight="1" x14ac:dyDescent="0.25">
      <c r="A916" s="7" t="s">
        <v>5999</v>
      </c>
      <c r="B916" s="3" t="s">
        <v>3187</v>
      </c>
      <c r="C916" s="23" t="s">
        <v>6609</v>
      </c>
      <c r="D916" s="3" t="s">
        <v>6299</v>
      </c>
      <c r="E916" s="4" t="s">
        <v>2886</v>
      </c>
      <c r="F916" s="4" t="s">
        <v>3781</v>
      </c>
      <c r="G916" s="3" t="s">
        <v>2803</v>
      </c>
      <c r="H916" s="4" t="s">
        <v>2979</v>
      </c>
      <c r="I916" s="4" t="s">
        <v>7473</v>
      </c>
      <c r="J916" s="3" t="s">
        <v>7474</v>
      </c>
      <c r="K916" s="3" t="s">
        <v>6233</v>
      </c>
      <c r="L916" s="3" t="s">
        <v>7788</v>
      </c>
      <c r="M916" s="4" t="s">
        <v>5561</v>
      </c>
      <c r="N916" s="4" t="s">
        <v>7043</v>
      </c>
    </row>
    <row r="917" spans="1:14" ht="75" customHeight="1" x14ac:dyDescent="0.25">
      <c r="A917" s="7" t="s">
        <v>5999</v>
      </c>
      <c r="B917" s="3" t="s">
        <v>3187</v>
      </c>
      <c r="C917" s="23" t="s">
        <v>6609</v>
      </c>
      <c r="D917" s="3" t="s">
        <v>6299</v>
      </c>
      <c r="E917" s="4" t="s">
        <v>2886</v>
      </c>
      <c r="F917" s="4" t="s">
        <v>3781</v>
      </c>
      <c r="G917" s="3" t="s">
        <v>2803</v>
      </c>
      <c r="H917" s="4" t="s">
        <v>2979</v>
      </c>
      <c r="I917" s="4" t="s">
        <v>7473</v>
      </c>
      <c r="J917" s="3" t="s">
        <v>7474</v>
      </c>
      <c r="K917" s="3" t="s">
        <v>6233</v>
      </c>
      <c r="L917" s="3" t="s">
        <v>4586</v>
      </c>
      <c r="M917" s="4" t="s">
        <v>34</v>
      </c>
      <c r="N917" s="4" t="s">
        <v>4598</v>
      </c>
    </row>
    <row r="918" spans="1:14" ht="75" customHeight="1" x14ac:dyDescent="0.25">
      <c r="A918" s="7" t="s">
        <v>5999</v>
      </c>
      <c r="B918" s="3" t="s">
        <v>3187</v>
      </c>
      <c r="C918" s="23" t="s">
        <v>6609</v>
      </c>
      <c r="D918" s="3" t="s">
        <v>6299</v>
      </c>
      <c r="E918" s="4" t="s">
        <v>2886</v>
      </c>
      <c r="F918" s="4" t="s">
        <v>3781</v>
      </c>
      <c r="G918" s="3" t="s">
        <v>2803</v>
      </c>
      <c r="H918" s="4" t="s">
        <v>2979</v>
      </c>
      <c r="I918" s="4" t="s">
        <v>7473</v>
      </c>
      <c r="J918" s="3" t="s">
        <v>7474</v>
      </c>
      <c r="K918" s="3" t="s">
        <v>6233</v>
      </c>
      <c r="L918" s="3" t="s">
        <v>3946</v>
      </c>
      <c r="M918" s="4" t="s">
        <v>34</v>
      </c>
      <c r="N918" s="4" t="s">
        <v>3823</v>
      </c>
    </row>
    <row r="919" spans="1:14" ht="75" customHeight="1" x14ac:dyDescent="0.25">
      <c r="A919" s="7" t="s">
        <v>5999</v>
      </c>
      <c r="B919" s="3" t="s">
        <v>3187</v>
      </c>
      <c r="C919" s="23" t="s">
        <v>6609</v>
      </c>
      <c r="D919" s="3" t="s">
        <v>6299</v>
      </c>
      <c r="E919" s="4" t="s">
        <v>2886</v>
      </c>
      <c r="F919" s="4" t="s">
        <v>3781</v>
      </c>
      <c r="G919" s="3" t="s">
        <v>2803</v>
      </c>
      <c r="H919" s="4" t="s">
        <v>2979</v>
      </c>
      <c r="I919" s="4" t="s">
        <v>7473</v>
      </c>
      <c r="J919" s="3" t="s">
        <v>7474</v>
      </c>
      <c r="K919" s="3" t="s">
        <v>6233</v>
      </c>
      <c r="L919" s="3" t="s">
        <v>5332</v>
      </c>
      <c r="M919" s="4" t="s">
        <v>34</v>
      </c>
      <c r="N919" s="4" t="s">
        <v>4885</v>
      </c>
    </row>
    <row r="920" spans="1:14" ht="75" customHeight="1" x14ac:dyDescent="0.25">
      <c r="A920" s="7" t="s">
        <v>5999</v>
      </c>
      <c r="B920" s="3" t="s">
        <v>3187</v>
      </c>
      <c r="C920" s="23" t="s">
        <v>6609</v>
      </c>
      <c r="D920" s="3" t="s">
        <v>6299</v>
      </c>
      <c r="E920" s="4" t="s">
        <v>2886</v>
      </c>
      <c r="F920" s="4" t="s">
        <v>3781</v>
      </c>
      <c r="G920" s="3" t="s">
        <v>2803</v>
      </c>
      <c r="H920" s="4" t="s">
        <v>2979</v>
      </c>
      <c r="I920" s="4" t="s">
        <v>7473</v>
      </c>
      <c r="J920" s="3" t="s">
        <v>7474</v>
      </c>
      <c r="K920" s="3" t="s">
        <v>6233</v>
      </c>
      <c r="L920" s="3" t="s">
        <v>3189</v>
      </c>
      <c r="M920" s="4" t="s">
        <v>34</v>
      </c>
      <c r="N920" s="4" t="s">
        <v>2108</v>
      </c>
    </row>
    <row r="921" spans="1:14" ht="75" customHeight="1" x14ac:dyDescent="0.25">
      <c r="A921" s="7" t="s">
        <v>5999</v>
      </c>
      <c r="B921" s="3" t="s">
        <v>3187</v>
      </c>
      <c r="C921" s="23" t="s">
        <v>6609</v>
      </c>
      <c r="D921" s="3" t="s">
        <v>6299</v>
      </c>
      <c r="E921" s="4" t="s">
        <v>2886</v>
      </c>
      <c r="F921" s="4" t="s">
        <v>3781</v>
      </c>
      <c r="G921" s="3" t="s">
        <v>2803</v>
      </c>
      <c r="H921" s="4" t="s">
        <v>2979</v>
      </c>
      <c r="I921" s="4" t="s">
        <v>7473</v>
      </c>
      <c r="J921" s="3" t="s">
        <v>7474</v>
      </c>
      <c r="K921" s="3" t="s">
        <v>6233</v>
      </c>
      <c r="L921" s="3" t="s">
        <v>3191</v>
      </c>
      <c r="M921" s="4" t="s">
        <v>122</v>
      </c>
      <c r="N921" s="4" t="s">
        <v>2112</v>
      </c>
    </row>
    <row r="922" spans="1:14" ht="75" customHeight="1" x14ac:dyDescent="0.25">
      <c r="A922" s="7" t="s">
        <v>5999</v>
      </c>
      <c r="B922" s="3" t="s">
        <v>3187</v>
      </c>
      <c r="C922" s="23" t="s">
        <v>6609</v>
      </c>
      <c r="D922" s="3" t="s">
        <v>6299</v>
      </c>
      <c r="E922" s="4" t="s">
        <v>2886</v>
      </c>
      <c r="F922" s="4" t="s">
        <v>3781</v>
      </c>
      <c r="G922" s="3" t="s">
        <v>2803</v>
      </c>
      <c r="H922" s="4" t="s">
        <v>2979</v>
      </c>
      <c r="I922" s="4" t="s">
        <v>7473</v>
      </c>
      <c r="J922" s="3" t="s">
        <v>7474</v>
      </c>
      <c r="K922" s="3" t="s">
        <v>6233</v>
      </c>
      <c r="L922" s="3" t="s">
        <v>4944</v>
      </c>
      <c r="M922" s="4" t="s">
        <v>34</v>
      </c>
      <c r="N922" s="4" t="s">
        <v>4791</v>
      </c>
    </row>
    <row r="923" spans="1:14" ht="75" customHeight="1" x14ac:dyDescent="0.25">
      <c r="A923" s="7" t="s">
        <v>5999</v>
      </c>
      <c r="B923" s="3" t="s">
        <v>3187</v>
      </c>
      <c r="C923" s="23" t="s">
        <v>6609</v>
      </c>
      <c r="D923" s="3" t="s">
        <v>6299</v>
      </c>
      <c r="E923" s="4" t="s">
        <v>2886</v>
      </c>
      <c r="F923" s="4" t="s">
        <v>3781</v>
      </c>
      <c r="G923" s="3" t="s">
        <v>2803</v>
      </c>
      <c r="H923" s="4" t="s">
        <v>2979</v>
      </c>
      <c r="I923" s="4" t="s">
        <v>7473</v>
      </c>
      <c r="J923" s="3" t="s">
        <v>7474</v>
      </c>
      <c r="K923" s="3" t="s">
        <v>6233</v>
      </c>
      <c r="L923" s="3" t="s">
        <v>3188</v>
      </c>
      <c r="M923" s="4" t="s">
        <v>34</v>
      </c>
      <c r="N923" s="4" t="s">
        <v>2097</v>
      </c>
    </row>
    <row r="924" spans="1:14" ht="75" customHeight="1" x14ac:dyDescent="0.25">
      <c r="A924" s="7" t="s">
        <v>5999</v>
      </c>
      <c r="B924" s="3" t="s">
        <v>3187</v>
      </c>
      <c r="C924" s="23" t="s">
        <v>6609</v>
      </c>
      <c r="D924" s="3" t="s">
        <v>6299</v>
      </c>
      <c r="E924" s="4" t="s">
        <v>2886</v>
      </c>
      <c r="F924" s="4" t="s">
        <v>3781</v>
      </c>
      <c r="G924" s="3" t="s">
        <v>2803</v>
      </c>
      <c r="H924" s="4" t="s">
        <v>2979</v>
      </c>
      <c r="I924" s="4" t="s">
        <v>7473</v>
      </c>
      <c r="J924" s="3" t="s">
        <v>7474</v>
      </c>
      <c r="K924" s="3" t="s">
        <v>6233</v>
      </c>
      <c r="L924" s="3" t="s">
        <v>4040</v>
      </c>
      <c r="M924" s="4" t="s">
        <v>83</v>
      </c>
      <c r="N924" s="4" t="s">
        <v>3944</v>
      </c>
    </row>
    <row r="925" spans="1:14" ht="75" customHeight="1" x14ac:dyDescent="0.25">
      <c r="A925" s="7" t="s">
        <v>5999</v>
      </c>
      <c r="B925" s="3" t="s">
        <v>3187</v>
      </c>
      <c r="C925" s="23" t="s">
        <v>6609</v>
      </c>
      <c r="D925" s="3" t="s">
        <v>6299</v>
      </c>
      <c r="E925" s="4" t="s">
        <v>2886</v>
      </c>
      <c r="F925" s="4" t="s">
        <v>3781</v>
      </c>
      <c r="G925" s="3" t="s">
        <v>2803</v>
      </c>
      <c r="H925" s="4" t="s">
        <v>2979</v>
      </c>
      <c r="I925" s="4" t="s">
        <v>7473</v>
      </c>
      <c r="J925" s="3" t="s">
        <v>7474</v>
      </c>
      <c r="K925" s="3" t="s">
        <v>6233</v>
      </c>
      <c r="L925" s="3" t="s">
        <v>3190</v>
      </c>
      <c r="M925" s="4" t="s">
        <v>5561</v>
      </c>
      <c r="N925" s="4" t="s">
        <v>2102</v>
      </c>
    </row>
    <row r="926" spans="1:14" ht="75" customHeight="1" x14ac:dyDescent="0.25">
      <c r="A926" s="7" t="s">
        <v>5999</v>
      </c>
      <c r="B926" s="3" t="s">
        <v>3187</v>
      </c>
      <c r="C926" s="23" t="s">
        <v>6609</v>
      </c>
      <c r="D926" s="3" t="s">
        <v>6299</v>
      </c>
      <c r="E926" s="4" t="s">
        <v>2886</v>
      </c>
      <c r="F926" s="4" t="s">
        <v>3781</v>
      </c>
      <c r="G926" s="3" t="s">
        <v>2803</v>
      </c>
      <c r="H926" s="4" t="s">
        <v>2979</v>
      </c>
      <c r="I926" s="4" t="s">
        <v>7473</v>
      </c>
      <c r="J926" s="3" t="s">
        <v>7474</v>
      </c>
      <c r="K926" s="3" t="s">
        <v>6233</v>
      </c>
      <c r="L926" s="3" t="s">
        <v>3983</v>
      </c>
      <c r="M926" s="4" t="s">
        <v>5561</v>
      </c>
      <c r="N926" s="4" t="s">
        <v>3905</v>
      </c>
    </row>
    <row r="927" spans="1:14" ht="75" customHeight="1" x14ac:dyDescent="0.25">
      <c r="A927" s="7" t="s">
        <v>5999</v>
      </c>
      <c r="B927" s="3" t="s">
        <v>3187</v>
      </c>
      <c r="C927" s="23" t="s">
        <v>6609</v>
      </c>
      <c r="D927" s="3" t="s">
        <v>6299</v>
      </c>
      <c r="E927" s="4" t="s">
        <v>2886</v>
      </c>
      <c r="F927" s="4" t="s">
        <v>3781</v>
      </c>
      <c r="G927" s="3" t="s">
        <v>2803</v>
      </c>
      <c r="H927" s="4" t="s">
        <v>2979</v>
      </c>
      <c r="I927" s="4" t="s">
        <v>7473</v>
      </c>
      <c r="J927" s="3" t="s">
        <v>7474</v>
      </c>
      <c r="K927" s="3" t="s">
        <v>6233</v>
      </c>
      <c r="L927" s="3" t="s">
        <v>4642</v>
      </c>
      <c r="M927" s="4" t="s">
        <v>83</v>
      </c>
      <c r="N927" s="4" t="s">
        <v>4560</v>
      </c>
    </row>
    <row r="928" spans="1:14" ht="75" customHeight="1" x14ac:dyDescent="0.25">
      <c r="A928" s="7" t="s">
        <v>5999</v>
      </c>
      <c r="B928" s="3" t="s">
        <v>3193</v>
      </c>
      <c r="C928" s="23" t="s">
        <v>6837</v>
      </c>
      <c r="D928" s="3" t="s">
        <v>6299</v>
      </c>
      <c r="E928" s="4" t="s">
        <v>2886</v>
      </c>
      <c r="F928" s="4" t="s">
        <v>3781</v>
      </c>
      <c r="G928" s="3" t="s">
        <v>2803</v>
      </c>
      <c r="H928" s="4" t="s">
        <v>2979</v>
      </c>
      <c r="I928" s="4" t="s">
        <v>7473</v>
      </c>
      <c r="J928" s="3" t="s">
        <v>7474</v>
      </c>
      <c r="K928" s="3" t="s">
        <v>6233</v>
      </c>
      <c r="L928" s="3" t="s">
        <v>7792</v>
      </c>
      <c r="M928" s="4" t="s">
        <v>34</v>
      </c>
      <c r="N928" s="4" t="s">
        <v>7702</v>
      </c>
    </row>
    <row r="929" spans="1:14" ht="75" customHeight="1" x14ac:dyDescent="0.25">
      <c r="A929" s="7" t="s">
        <v>5999</v>
      </c>
      <c r="B929" s="3" t="s">
        <v>3193</v>
      </c>
      <c r="C929" s="23" t="s">
        <v>6837</v>
      </c>
      <c r="D929" s="3" t="s">
        <v>6299</v>
      </c>
      <c r="E929" s="4" t="s">
        <v>2886</v>
      </c>
      <c r="F929" s="4" t="s">
        <v>3781</v>
      </c>
      <c r="G929" s="3" t="s">
        <v>2803</v>
      </c>
      <c r="H929" s="4" t="s">
        <v>2979</v>
      </c>
      <c r="I929" s="4" t="s">
        <v>7473</v>
      </c>
      <c r="J929" s="3" t="s">
        <v>7474</v>
      </c>
      <c r="K929" s="3" t="s">
        <v>6233</v>
      </c>
      <c r="L929" s="3" t="s">
        <v>3728</v>
      </c>
      <c r="M929" s="4" t="s">
        <v>34</v>
      </c>
      <c r="N929" s="4" t="s">
        <v>2120</v>
      </c>
    </row>
    <row r="930" spans="1:14" ht="75" customHeight="1" x14ac:dyDescent="0.25">
      <c r="A930" s="7" t="s">
        <v>5999</v>
      </c>
      <c r="B930" s="3" t="s">
        <v>7801</v>
      </c>
      <c r="C930" s="23" t="s">
        <v>7643</v>
      </c>
      <c r="D930" s="3" t="s">
        <v>6299</v>
      </c>
      <c r="E930" s="4" t="s">
        <v>2886</v>
      </c>
      <c r="F930" s="4" t="s">
        <v>3781</v>
      </c>
      <c r="G930" s="3" t="s">
        <v>2803</v>
      </c>
      <c r="H930" s="4" t="s">
        <v>2979</v>
      </c>
      <c r="I930" s="4" t="s">
        <v>7473</v>
      </c>
      <c r="J930" s="3" t="s">
        <v>7474</v>
      </c>
      <c r="K930" s="3" t="s">
        <v>6233</v>
      </c>
      <c r="L930" s="3" t="s">
        <v>7802</v>
      </c>
      <c r="M930" s="4" t="s">
        <v>34</v>
      </c>
      <c r="N930" s="4" t="s">
        <v>7709</v>
      </c>
    </row>
    <row r="931" spans="1:14" ht="75" customHeight="1" x14ac:dyDescent="0.25">
      <c r="A931" s="7" t="s">
        <v>5999</v>
      </c>
      <c r="B931" s="3" t="s">
        <v>7801</v>
      </c>
      <c r="C931" s="23" t="s">
        <v>7643</v>
      </c>
      <c r="D931" s="3" t="s">
        <v>6299</v>
      </c>
      <c r="E931" s="4" t="s">
        <v>2886</v>
      </c>
      <c r="F931" s="4" t="s">
        <v>3781</v>
      </c>
      <c r="G931" s="3" t="s">
        <v>2803</v>
      </c>
      <c r="H931" s="4" t="s">
        <v>2979</v>
      </c>
      <c r="I931" s="4" t="s">
        <v>7473</v>
      </c>
      <c r="J931" s="3" t="s">
        <v>7474</v>
      </c>
      <c r="K931" s="3" t="s">
        <v>6233</v>
      </c>
      <c r="L931" s="3" t="s">
        <v>7803</v>
      </c>
      <c r="M931" s="4" t="s">
        <v>34</v>
      </c>
      <c r="N931" s="4" t="s">
        <v>7711</v>
      </c>
    </row>
    <row r="932" spans="1:14" ht="75" customHeight="1" x14ac:dyDescent="0.25">
      <c r="A932" s="7" t="s">
        <v>5999</v>
      </c>
      <c r="B932" s="3" t="s">
        <v>7801</v>
      </c>
      <c r="C932" s="23" t="s">
        <v>7643</v>
      </c>
      <c r="D932" s="3" t="s">
        <v>6299</v>
      </c>
      <c r="E932" s="4" t="s">
        <v>2886</v>
      </c>
      <c r="F932" s="4" t="s">
        <v>3781</v>
      </c>
      <c r="G932" s="3" t="s">
        <v>2803</v>
      </c>
      <c r="H932" s="4" t="s">
        <v>2979</v>
      </c>
      <c r="I932" s="4" t="s">
        <v>7473</v>
      </c>
      <c r="J932" s="3" t="s">
        <v>7474</v>
      </c>
      <c r="K932" s="3" t="s">
        <v>6233</v>
      </c>
      <c r="L932" s="3" t="s">
        <v>7804</v>
      </c>
      <c r="M932" s="4" t="s">
        <v>122</v>
      </c>
      <c r="N932" s="4" t="s">
        <v>7712</v>
      </c>
    </row>
    <row r="933" spans="1:14" ht="75" customHeight="1" x14ac:dyDescent="0.25">
      <c r="A933" s="7" t="s">
        <v>5928</v>
      </c>
      <c r="B933" s="3" t="s">
        <v>3585</v>
      </c>
      <c r="C933" s="23" t="s">
        <v>6716</v>
      </c>
      <c r="D933" s="3" t="s">
        <v>6365</v>
      </c>
      <c r="E933" s="4" t="s">
        <v>2886</v>
      </c>
      <c r="F933" s="4" t="s">
        <v>3474</v>
      </c>
      <c r="G933" s="3" t="s">
        <v>2779</v>
      </c>
      <c r="H933" s="4" t="s">
        <v>2887</v>
      </c>
      <c r="I933" s="4" t="s">
        <v>2871</v>
      </c>
      <c r="J933" s="3" t="s">
        <v>2863</v>
      </c>
      <c r="K933" s="3" t="s">
        <v>3705</v>
      </c>
      <c r="L933" s="3" t="s">
        <v>3044</v>
      </c>
      <c r="M933" s="4" t="s">
        <v>34</v>
      </c>
      <c r="N933" s="4" t="s">
        <v>891</v>
      </c>
    </row>
    <row r="934" spans="1:14" ht="75" customHeight="1" x14ac:dyDescent="0.25">
      <c r="A934" s="7" t="s">
        <v>5928</v>
      </c>
      <c r="B934" s="3" t="s">
        <v>3585</v>
      </c>
      <c r="C934" s="23" t="s">
        <v>6716</v>
      </c>
      <c r="D934" s="3" t="s">
        <v>6365</v>
      </c>
      <c r="E934" s="4" t="s">
        <v>2886</v>
      </c>
      <c r="F934" s="4" t="s">
        <v>3474</v>
      </c>
      <c r="G934" s="3" t="s">
        <v>2779</v>
      </c>
      <c r="H934" s="4" t="s">
        <v>2887</v>
      </c>
      <c r="I934" s="4" t="s">
        <v>2871</v>
      </c>
      <c r="J934" s="3" t="s">
        <v>2863</v>
      </c>
      <c r="K934" s="3" t="s">
        <v>3705</v>
      </c>
      <c r="L934" s="3" t="s">
        <v>4623</v>
      </c>
      <c r="M934" s="4" t="s">
        <v>5561</v>
      </c>
      <c r="N934" s="4" t="s">
        <v>5544</v>
      </c>
    </row>
    <row r="935" spans="1:14" ht="75" customHeight="1" x14ac:dyDescent="0.25">
      <c r="A935" s="7" t="s">
        <v>6056</v>
      </c>
      <c r="B935" s="3" t="s">
        <v>4807</v>
      </c>
      <c r="C935" s="23" t="s">
        <v>6716</v>
      </c>
      <c r="D935" s="3" t="s">
        <v>6422</v>
      </c>
      <c r="E935" s="4" t="s">
        <v>2886</v>
      </c>
      <c r="F935" s="4" t="s">
        <v>3474</v>
      </c>
      <c r="G935" s="3" t="s">
        <v>4686</v>
      </c>
      <c r="H935" s="4" t="s">
        <v>4687</v>
      </c>
      <c r="I935" s="4" t="s">
        <v>2871</v>
      </c>
      <c r="J935" s="3" t="s">
        <v>2863</v>
      </c>
      <c r="K935" s="3" t="s">
        <v>3705</v>
      </c>
      <c r="L935" s="3" t="s">
        <v>3044</v>
      </c>
      <c r="M935" s="4" t="s">
        <v>34</v>
      </c>
      <c r="N935" s="4" t="s">
        <v>891</v>
      </c>
    </row>
    <row r="936" spans="1:14" ht="75" customHeight="1" x14ac:dyDescent="0.25">
      <c r="A936" s="7" t="s">
        <v>7778</v>
      </c>
      <c r="B936" s="3" t="s">
        <v>3591</v>
      </c>
      <c r="C936" s="23" t="s">
        <v>6688</v>
      </c>
      <c r="D936" s="3" t="s">
        <v>6434</v>
      </c>
      <c r="E936" s="4" t="s">
        <v>2886</v>
      </c>
      <c r="F936" s="4" t="s">
        <v>3474</v>
      </c>
      <c r="G936" s="3" t="s">
        <v>2838</v>
      </c>
      <c r="H936" s="4" t="s">
        <v>2887</v>
      </c>
      <c r="I936" s="4" t="s">
        <v>2871</v>
      </c>
      <c r="J936" s="3" t="s">
        <v>2866</v>
      </c>
      <c r="K936" s="3" t="s">
        <v>3709</v>
      </c>
      <c r="L936" s="3" t="s">
        <v>4471</v>
      </c>
      <c r="M936" s="4" t="s">
        <v>83</v>
      </c>
      <c r="N936" s="4" t="s">
        <v>4314</v>
      </c>
    </row>
    <row r="937" spans="1:14" ht="75" customHeight="1" x14ac:dyDescent="0.25">
      <c r="A937" s="7" t="s">
        <v>7778</v>
      </c>
      <c r="B937" s="3" t="s">
        <v>3591</v>
      </c>
      <c r="C937" s="23" t="s">
        <v>6688</v>
      </c>
      <c r="D937" s="3" t="s">
        <v>6434</v>
      </c>
      <c r="E937" s="4" t="s">
        <v>2886</v>
      </c>
      <c r="F937" s="4" t="s">
        <v>3474</v>
      </c>
      <c r="G937" s="3" t="s">
        <v>2838</v>
      </c>
      <c r="H937" s="4" t="s">
        <v>2887</v>
      </c>
      <c r="I937" s="4" t="s">
        <v>2871</v>
      </c>
      <c r="J937" s="3" t="s">
        <v>2866</v>
      </c>
      <c r="K937" s="3" t="s">
        <v>3709</v>
      </c>
      <c r="L937" s="3" t="s">
        <v>7531</v>
      </c>
      <c r="M937" s="4" t="s">
        <v>34</v>
      </c>
      <c r="N937" s="4" t="s">
        <v>7413</v>
      </c>
    </row>
    <row r="938" spans="1:14" ht="75" customHeight="1" x14ac:dyDescent="0.25">
      <c r="A938" s="7" t="s">
        <v>6020</v>
      </c>
      <c r="B938" s="3" t="s">
        <v>3847</v>
      </c>
      <c r="C938" s="23" t="s">
        <v>6768</v>
      </c>
      <c r="D938" s="3" t="s">
        <v>6386</v>
      </c>
      <c r="E938" s="4" t="s">
        <v>2886</v>
      </c>
      <c r="F938" s="4" t="s">
        <v>3474</v>
      </c>
      <c r="G938" s="3" t="s">
        <v>3584</v>
      </c>
      <c r="H938" s="4" t="s">
        <v>3283</v>
      </c>
      <c r="I938" s="4" t="s">
        <v>2871</v>
      </c>
      <c r="J938" s="3" t="s">
        <v>2866</v>
      </c>
      <c r="K938" s="3" t="s">
        <v>3694</v>
      </c>
      <c r="L938" s="3" t="s">
        <v>3778</v>
      </c>
      <c r="M938" s="4" t="s">
        <v>34</v>
      </c>
      <c r="N938" s="4" t="s">
        <v>3495</v>
      </c>
    </row>
    <row r="939" spans="1:14" ht="75" customHeight="1" x14ac:dyDescent="0.25">
      <c r="A939" s="7" t="s">
        <v>6020</v>
      </c>
      <c r="B939" s="3" t="s">
        <v>3847</v>
      </c>
      <c r="C939" s="23" t="s">
        <v>6768</v>
      </c>
      <c r="D939" s="3" t="s">
        <v>6386</v>
      </c>
      <c r="E939" s="4" t="s">
        <v>2886</v>
      </c>
      <c r="F939" s="4" t="s">
        <v>3474</v>
      </c>
      <c r="G939" s="3" t="s">
        <v>3584</v>
      </c>
      <c r="H939" s="4" t="s">
        <v>3283</v>
      </c>
      <c r="I939" s="4" t="s">
        <v>2871</v>
      </c>
      <c r="J939" s="3" t="s">
        <v>2866</v>
      </c>
      <c r="K939" s="3" t="s">
        <v>3694</v>
      </c>
      <c r="L939" s="3" t="s">
        <v>6961</v>
      </c>
      <c r="M939" s="4" t="s">
        <v>5561</v>
      </c>
      <c r="N939" s="4" t="s">
        <v>6211</v>
      </c>
    </row>
    <row r="940" spans="1:14" ht="75" customHeight="1" x14ac:dyDescent="0.25">
      <c r="A940" s="7" t="s">
        <v>6020</v>
      </c>
      <c r="B940" s="3" t="s">
        <v>3847</v>
      </c>
      <c r="C940" s="23" t="s">
        <v>6768</v>
      </c>
      <c r="D940" s="3" t="s">
        <v>6386</v>
      </c>
      <c r="E940" s="4" t="s">
        <v>2886</v>
      </c>
      <c r="F940" s="4" t="s">
        <v>3474</v>
      </c>
      <c r="G940" s="3" t="s">
        <v>3584</v>
      </c>
      <c r="H940" s="4" t="s">
        <v>3283</v>
      </c>
      <c r="I940" s="4" t="s">
        <v>2871</v>
      </c>
      <c r="J940" s="3" t="s">
        <v>2866</v>
      </c>
      <c r="K940" s="3" t="s">
        <v>3694</v>
      </c>
      <c r="L940" s="3" t="s">
        <v>4472</v>
      </c>
      <c r="M940" s="4" t="s">
        <v>34</v>
      </c>
      <c r="N940" s="4" t="s">
        <v>4319</v>
      </c>
    </row>
    <row r="941" spans="1:14" ht="75" customHeight="1" x14ac:dyDescent="0.25">
      <c r="A941" s="7" t="s">
        <v>5988</v>
      </c>
      <c r="B941" s="3" t="s">
        <v>3286</v>
      </c>
      <c r="C941" s="23" t="s">
        <v>6688</v>
      </c>
      <c r="D941" s="3" t="s">
        <v>6319</v>
      </c>
      <c r="E941" s="4" t="s">
        <v>2886</v>
      </c>
      <c r="F941" s="4" t="s">
        <v>3474</v>
      </c>
      <c r="G941" s="3" t="s">
        <v>2838</v>
      </c>
      <c r="H941" s="4" t="s">
        <v>2887</v>
      </c>
      <c r="I941" s="4" t="s">
        <v>2871</v>
      </c>
      <c r="J941" s="3" t="s">
        <v>2866</v>
      </c>
      <c r="K941" s="3" t="s">
        <v>3709</v>
      </c>
      <c r="L941" s="3" t="s">
        <v>3287</v>
      </c>
      <c r="M941" s="4" t="s">
        <v>34</v>
      </c>
      <c r="N941" s="4" t="s">
        <v>1939</v>
      </c>
    </row>
    <row r="942" spans="1:14" ht="75" customHeight="1" x14ac:dyDescent="0.25">
      <c r="A942" s="7" t="s">
        <v>5988</v>
      </c>
      <c r="B942" s="3" t="s">
        <v>3286</v>
      </c>
      <c r="C942" s="23" t="s">
        <v>6688</v>
      </c>
      <c r="D942" s="3" t="s">
        <v>6319</v>
      </c>
      <c r="E942" s="4" t="s">
        <v>2886</v>
      </c>
      <c r="F942" s="4" t="s">
        <v>3474</v>
      </c>
      <c r="G942" s="3" t="s">
        <v>2838</v>
      </c>
      <c r="H942" s="4" t="s">
        <v>2887</v>
      </c>
      <c r="I942" s="4" t="s">
        <v>2871</v>
      </c>
      <c r="J942" s="3" t="s">
        <v>2866</v>
      </c>
      <c r="K942" s="3" t="s">
        <v>3709</v>
      </c>
      <c r="L942" s="3" t="s">
        <v>3289</v>
      </c>
      <c r="M942" s="4" t="s">
        <v>83</v>
      </c>
      <c r="N942" s="4" t="s">
        <v>1945</v>
      </c>
    </row>
    <row r="943" spans="1:14" ht="75" customHeight="1" x14ac:dyDescent="0.25">
      <c r="A943" s="7" t="s">
        <v>5988</v>
      </c>
      <c r="B943" s="3" t="s">
        <v>3286</v>
      </c>
      <c r="C943" s="23" t="s">
        <v>6688</v>
      </c>
      <c r="D943" s="3" t="s">
        <v>6319</v>
      </c>
      <c r="E943" s="4" t="s">
        <v>2886</v>
      </c>
      <c r="F943" s="4" t="s">
        <v>3474</v>
      </c>
      <c r="G943" s="3" t="s">
        <v>2838</v>
      </c>
      <c r="H943" s="4" t="s">
        <v>2887</v>
      </c>
      <c r="I943" s="4" t="s">
        <v>2871</v>
      </c>
      <c r="J943" s="3" t="s">
        <v>2866</v>
      </c>
      <c r="K943" s="3" t="s">
        <v>3709</v>
      </c>
      <c r="L943" s="3" t="s">
        <v>3288</v>
      </c>
      <c r="M943" s="4" t="s">
        <v>83</v>
      </c>
      <c r="N943" s="4" t="s">
        <v>1942</v>
      </c>
    </row>
    <row r="944" spans="1:14" ht="75" customHeight="1" x14ac:dyDescent="0.25">
      <c r="A944" s="7" t="s">
        <v>5988</v>
      </c>
      <c r="B944" s="3" t="s">
        <v>3286</v>
      </c>
      <c r="C944" s="23" t="s">
        <v>6688</v>
      </c>
      <c r="D944" s="3" t="s">
        <v>6319</v>
      </c>
      <c r="E944" s="4" t="s">
        <v>2886</v>
      </c>
      <c r="F944" s="4" t="s">
        <v>3474</v>
      </c>
      <c r="G944" s="3" t="s">
        <v>2838</v>
      </c>
      <c r="H944" s="4" t="s">
        <v>2887</v>
      </c>
      <c r="I944" s="4" t="s">
        <v>2871</v>
      </c>
      <c r="J944" s="3" t="s">
        <v>2866</v>
      </c>
      <c r="K944" s="3" t="s">
        <v>3709</v>
      </c>
      <c r="L944" s="3" t="s">
        <v>4471</v>
      </c>
      <c r="M944" s="4" t="s">
        <v>83</v>
      </c>
      <c r="N944" s="4" t="s">
        <v>4314</v>
      </c>
    </row>
    <row r="945" spans="1:14" ht="75" customHeight="1" x14ac:dyDescent="0.25">
      <c r="A945" s="7" t="s">
        <v>5988</v>
      </c>
      <c r="B945" s="3" t="s">
        <v>3286</v>
      </c>
      <c r="C945" s="23" t="s">
        <v>6688</v>
      </c>
      <c r="D945" s="3" t="s">
        <v>6319</v>
      </c>
      <c r="E945" s="4" t="s">
        <v>2886</v>
      </c>
      <c r="F945" s="4" t="s">
        <v>3474</v>
      </c>
      <c r="G945" s="3" t="s">
        <v>2838</v>
      </c>
      <c r="H945" s="4" t="s">
        <v>2887</v>
      </c>
      <c r="I945" s="4" t="s">
        <v>2871</v>
      </c>
      <c r="J945" s="3" t="s">
        <v>2866</v>
      </c>
      <c r="K945" s="3" t="s">
        <v>3709</v>
      </c>
      <c r="L945" s="3" t="s">
        <v>7531</v>
      </c>
      <c r="M945" s="4" t="s">
        <v>34</v>
      </c>
      <c r="N945" s="4" t="s">
        <v>7413</v>
      </c>
    </row>
    <row r="946" spans="1:14" ht="75" customHeight="1" x14ac:dyDescent="0.25">
      <c r="A946" s="7" t="s">
        <v>5988</v>
      </c>
      <c r="B946" s="3" t="s">
        <v>3286</v>
      </c>
      <c r="C946" s="23" t="s">
        <v>6688</v>
      </c>
      <c r="D946" s="3" t="s">
        <v>6319</v>
      </c>
      <c r="E946" s="4" t="s">
        <v>2886</v>
      </c>
      <c r="F946" s="4" t="s">
        <v>3474</v>
      </c>
      <c r="G946" s="3" t="s">
        <v>2838</v>
      </c>
      <c r="H946" s="4" t="s">
        <v>2887</v>
      </c>
      <c r="I946" s="4" t="s">
        <v>2871</v>
      </c>
      <c r="J946" s="3" t="s">
        <v>2866</v>
      </c>
      <c r="K946" s="3" t="s">
        <v>3709</v>
      </c>
      <c r="L946" s="3" t="s">
        <v>4299</v>
      </c>
      <c r="M946" s="4" t="s">
        <v>34</v>
      </c>
      <c r="N946" s="4" t="s">
        <v>4171</v>
      </c>
    </row>
    <row r="947" spans="1:14" ht="75" customHeight="1" x14ac:dyDescent="0.25">
      <c r="A947" s="7" t="s">
        <v>6000</v>
      </c>
      <c r="B947" s="3" t="s">
        <v>3323</v>
      </c>
      <c r="C947" s="23" t="s">
        <v>6702</v>
      </c>
      <c r="D947" s="3" t="s">
        <v>6318</v>
      </c>
      <c r="E947" s="4" t="s">
        <v>2886</v>
      </c>
      <c r="F947" s="4" t="s">
        <v>3781</v>
      </c>
      <c r="G947" s="3" t="s">
        <v>2847</v>
      </c>
      <c r="H947" s="4" t="s">
        <v>2979</v>
      </c>
      <c r="I947" s="4" t="s">
        <v>7473</v>
      </c>
      <c r="J947" s="3" t="s">
        <v>7485</v>
      </c>
      <c r="K947" s="3" t="s">
        <v>29</v>
      </c>
      <c r="L947" s="3" t="s">
        <v>3326</v>
      </c>
      <c r="M947" s="4" t="s">
        <v>34</v>
      </c>
      <c r="N947" s="4" t="s">
        <v>2133</v>
      </c>
    </row>
    <row r="948" spans="1:14" ht="75" customHeight="1" x14ac:dyDescent="0.25">
      <c r="A948" s="7" t="s">
        <v>6000</v>
      </c>
      <c r="B948" s="3" t="s">
        <v>3323</v>
      </c>
      <c r="C948" s="23" t="s">
        <v>6702</v>
      </c>
      <c r="D948" s="3" t="s">
        <v>6318</v>
      </c>
      <c r="E948" s="4" t="s">
        <v>2886</v>
      </c>
      <c r="F948" s="4" t="s">
        <v>3781</v>
      </c>
      <c r="G948" s="3" t="s">
        <v>2847</v>
      </c>
      <c r="H948" s="4" t="s">
        <v>2979</v>
      </c>
      <c r="I948" s="4" t="s">
        <v>7473</v>
      </c>
      <c r="J948" s="3" t="s">
        <v>7485</v>
      </c>
      <c r="K948" s="3" t="s">
        <v>29</v>
      </c>
      <c r="L948" s="3" t="s">
        <v>3192</v>
      </c>
      <c r="M948" s="4" t="s">
        <v>34</v>
      </c>
      <c r="N948" s="4" t="s">
        <v>2116</v>
      </c>
    </row>
    <row r="949" spans="1:14" ht="75" customHeight="1" x14ac:dyDescent="0.25">
      <c r="A949" s="7" t="s">
        <v>6000</v>
      </c>
      <c r="B949" s="3" t="s">
        <v>3323</v>
      </c>
      <c r="C949" s="23" t="s">
        <v>6702</v>
      </c>
      <c r="D949" s="3" t="s">
        <v>6318</v>
      </c>
      <c r="E949" s="4" t="s">
        <v>2886</v>
      </c>
      <c r="F949" s="4" t="s">
        <v>3781</v>
      </c>
      <c r="G949" s="3" t="s">
        <v>2847</v>
      </c>
      <c r="H949" s="4" t="s">
        <v>2979</v>
      </c>
      <c r="I949" s="4" t="s">
        <v>7473</v>
      </c>
      <c r="J949" s="3" t="s">
        <v>7485</v>
      </c>
      <c r="K949" s="3" t="s">
        <v>29</v>
      </c>
      <c r="L949" s="3" t="s">
        <v>3324</v>
      </c>
      <c r="M949" s="4" t="s">
        <v>34</v>
      </c>
      <c r="N949" s="4" t="s">
        <v>2127</v>
      </c>
    </row>
    <row r="950" spans="1:14" ht="75" customHeight="1" x14ac:dyDescent="0.25">
      <c r="A950" s="7" t="s">
        <v>6000</v>
      </c>
      <c r="B950" s="3" t="s">
        <v>3323</v>
      </c>
      <c r="C950" s="23" t="s">
        <v>6702</v>
      </c>
      <c r="D950" s="3" t="s">
        <v>6318</v>
      </c>
      <c r="E950" s="4" t="s">
        <v>2886</v>
      </c>
      <c r="F950" s="4" t="s">
        <v>3781</v>
      </c>
      <c r="G950" s="3" t="s">
        <v>2847</v>
      </c>
      <c r="H950" s="4" t="s">
        <v>2979</v>
      </c>
      <c r="I950" s="4" t="s">
        <v>7473</v>
      </c>
      <c r="J950" s="3" t="s">
        <v>7485</v>
      </c>
      <c r="K950" s="3" t="s">
        <v>29</v>
      </c>
      <c r="L950" s="3" t="s">
        <v>3325</v>
      </c>
      <c r="M950" s="4" t="s">
        <v>122</v>
      </c>
      <c r="N950" s="4" t="s">
        <v>2130</v>
      </c>
    </row>
    <row r="951" spans="1:14" ht="75" customHeight="1" x14ac:dyDescent="0.25">
      <c r="A951" s="7" t="s">
        <v>6000</v>
      </c>
      <c r="B951" s="3" t="s">
        <v>3323</v>
      </c>
      <c r="C951" s="23" t="s">
        <v>6702</v>
      </c>
      <c r="D951" s="3" t="s">
        <v>6318</v>
      </c>
      <c r="E951" s="4" t="s">
        <v>2886</v>
      </c>
      <c r="F951" s="4" t="s">
        <v>3781</v>
      </c>
      <c r="G951" s="3" t="s">
        <v>2847</v>
      </c>
      <c r="H951" s="4" t="s">
        <v>2979</v>
      </c>
      <c r="I951" s="4" t="s">
        <v>7473</v>
      </c>
      <c r="J951" s="3" t="s">
        <v>7485</v>
      </c>
      <c r="K951" s="3" t="s">
        <v>29</v>
      </c>
      <c r="L951" s="3" t="s">
        <v>3327</v>
      </c>
      <c r="M951" s="4" t="s">
        <v>34</v>
      </c>
      <c r="N951" s="4" t="s">
        <v>2137</v>
      </c>
    </row>
    <row r="952" spans="1:14" ht="75" customHeight="1" x14ac:dyDescent="0.25">
      <c r="A952" s="7" t="s">
        <v>5927</v>
      </c>
      <c r="B952" s="3" t="s">
        <v>3039</v>
      </c>
      <c r="C952" s="23" t="s">
        <v>6821</v>
      </c>
      <c r="D952" s="3" t="s">
        <v>6434</v>
      </c>
      <c r="E952" s="4" t="s">
        <v>2886</v>
      </c>
      <c r="F952" s="4" t="s">
        <v>3474</v>
      </c>
      <c r="G952" s="3" t="s">
        <v>2778</v>
      </c>
      <c r="H952" s="4" t="s">
        <v>2887</v>
      </c>
      <c r="I952" s="4" t="s">
        <v>2871</v>
      </c>
      <c r="J952" s="3" t="s">
        <v>2863</v>
      </c>
      <c r="K952" s="3" t="s">
        <v>4694</v>
      </c>
      <c r="L952" s="3" t="s">
        <v>3040</v>
      </c>
      <c r="M952" s="4" t="s">
        <v>34</v>
      </c>
      <c r="N952" s="4" t="s">
        <v>871</v>
      </c>
    </row>
    <row r="953" spans="1:14" ht="75" customHeight="1" x14ac:dyDescent="0.25">
      <c r="A953" s="7" t="s">
        <v>5927</v>
      </c>
      <c r="B953" s="3" t="s">
        <v>3039</v>
      </c>
      <c r="C953" s="23" t="s">
        <v>6821</v>
      </c>
      <c r="D953" s="3" t="s">
        <v>6434</v>
      </c>
      <c r="E953" s="4" t="s">
        <v>2886</v>
      </c>
      <c r="F953" s="4" t="s">
        <v>3474</v>
      </c>
      <c r="G953" s="3" t="s">
        <v>2778</v>
      </c>
      <c r="H953" s="4" t="s">
        <v>2887</v>
      </c>
      <c r="I953" s="4" t="s">
        <v>2871</v>
      </c>
      <c r="J953" s="3" t="s">
        <v>2863</v>
      </c>
      <c r="K953" s="3" t="s">
        <v>4694</v>
      </c>
      <c r="L953" s="3" t="s">
        <v>3999</v>
      </c>
      <c r="M953" s="4" t="s">
        <v>5561</v>
      </c>
      <c r="N953" s="4" t="s">
        <v>875</v>
      </c>
    </row>
    <row r="954" spans="1:14" ht="75" customHeight="1" x14ac:dyDescent="0.25">
      <c r="A954" s="7" t="s">
        <v>5927</v>
      </c>
      <c r="B954" s="3" t="s">
        <v>3039</v>
      </c>
      <c r="C954" s="23" t="s">
        <v>6821</v>
      </c>
      <c r="D954" s="3" t="s">
        <v>6434</v>
      </c>
      <c r="E954" s="4" t="s">
        <v>2886</v>
      </c>
      <c r="F954" s="4" t="s">
        <v>3474</v>
      </c>
      <c r="G954" s="3" t="s">
        <v>2778</v>
      </c>
      <c r="H954" s="4" t="s">
        <v>2887</v>
      </c>
      <c r="I954" s="4" t="s">
        <v>2871</v>
      </c>
      <c r="J954" s="3" t="s">
        <v>2863</v>
      </c>
      <c r="K954" s="3" t="s">
        <v>4694</v>
      </c>
      <c r="L954" s="3" t="s">
        <v>3041</v>
      </c>
      <c r="M954" s="4" t="s">
        <v>5561</v>
      </c>
      <c r="N954" s="4" t="s">
        <v>879</v>
      </c>
    </row>
    <row r="955" spans="1:14" ht="75" customHeight="1" x14ac:dyDescent="0.25">
      <c r="A955" s="7" t="s">
        <v>5927</v>
      </c>
      <c r="B955" s="3" t="s">
        <v>3039</v>
      </c>
      <c r="C955" s="23" t="s">
        <v>6821</v>
      </c>
      <c r="D955" s="3" t="s">
        <v>6434</v>
      </c>
      <c r="E955" s="4" t="s">
        <v>2886</v>
      </c>
      <c r="F955" s="4" t="s">
        <v>3474</v>
      </c>
      <c r="G955" s="3" t="s">
        <v>2778</v>
      </c>
      <c r="H955" s="4" t="s">
        <v>2887</v>
      </c>
      <c r="I955" s="4" t="s">
        <v>2871</v>
      </c>
      <c r="J955" s="3" t="s">
        <v>2863</v>
      </c>
      <c r="K955" s="3" t="s">
        <v>4694</v>
      </c>
      <c r="L955" s="3" t="s">
        <v>861</v>
      </c>
      <c r="M955" s="4" t="s">
        <v>34</v>
      </c>
      <c r="N955" s="4" t="s">
        <v>864</v>
      </c>
    </row>
    <row r="956" spans="1:14" ht="75" customHeight="1" x14ac:dyDescent="0.25">
      <c r="A956" s="7" t="s">
        <v>5927</v>
      </c>
      <c r="B956" s="3" t="s">
        <v>3039</v>
      </c>
      <c r="C956" s="23" t="s">
        <v>6821</v>
      </c>
      <c r="D956" s="3" t="s">
        <v>6434</v>
      </c>
      <c r="E956" s="4" t="s">
        <v>2886</v>
      </c>
      <c r="F956" s="4" t="s">
        <v>3474</v>
      </c>
      <c r="G956" s="3" t="s">
        <v>2778</v>
      </c>
      <c r="H956" s="4" t="s">
        <v>2887</v>
      </c>
      <c r="I956" s="4" t="s">
        <v>2871</v>
      </c>
      <c r="J956" s="3" t="s">
        <v>2863</v>
      </c>
      <c r="K956" s="3" t="s">
        <v>4694</v>
      </c>
      <c r="L956" s="3" t="s">
        <v>3043</v>
      </c>
      <c r="M956" s="4" t="s">
        <v>5561</v>
      </c>
      <c r="N956" s="4" t="s">
        <v>883</v>
      </c>
    </row>
    <row r="957" spans="1:14" ht="75" customHeight="1" x14ac:dyDescent="0.25">
      <c r="A957" s="7" t="s">
        <v>5927</v>
      </c>
      <c r="B957" s="3" t="s">
        <v>3039</v>
      </c>
      <c r="C957" s="23" t="s">
        <v>6821</v>
      </c>
      <c r="D957" s="3" t="s">
        <v>6434</v>
      </c>
      <c r="E957" s="4" t="s">
        <v>2886</v>
      </c>
      <c r="F957" s="4" t="s">
        <v>3474</v>
      </c>
      <c r="G957" s="3" t="s">
        <v>2778</v>
      </c>
      <c r="H957" s="4" t="s">
        <v>2887</v>
      </c>
      <c r="I957" s="4" t="s">
        <v>2871</v>
      </c>
      <c r="J957" s="3" t="s">
        <v>2863</v>
      </c>
      <c r="K957" s="3" t="s">
        <v>4694</v>
      </c>
      <c r="L957" s="3" t="s">
        <v>3042</v>
      </c>
      <c r="M957" s="4" t="s">
        <v>34</v>
      </c>
      <c r="N957" s="4" t="s">
        <v>868</v>
      </c>
    </row>
    <row r="958" spans="1:14" ht="75" customHeight="1" x14ac:dyDescent="0.25">
      <c r="A958" s="7" t="s">
        <v>5927</v>
      </c>
      <c r="B958" s="3" t="s">
        <v>3039</v>
      </c>
      <c r="C958" s="23" t="s">
        <v>6821</v>
      </c>
      <c r="D958" s="3" t="s">
        <v>6434</v>
      </c>
      <c r="E958" s="4" t="s">
        <v>2886</v>
      </c>
      <c r="F958" s="4" t="s">
        <v>3781</v>
      </c>
      <c r="G958" s="3" t="s">
        <v>2778</v>
      </c>
      <c r="H958" s="4" t="s">
        <v>2887</v>
      </c>
      <c r="I958" s="4" t="s">
        <v>2871</v>
      </c>
      <c r="J958" s="3" t="s">
        <v>2863</v>
      </c>
      <c r="K958" s="3" t="s">
        <v>4694</v>
      </c>
      <c r="L958" s="3" t="s">
        <v>3846</v>
      </c>
      <c r="M958" s="4" t="s">
        <v>5561</v>
      </c>
      <c r="N958" s="4" t="s">
        <v>2103</v>
      </c>
    </row>
    <row r="959" spans="1:14" ht="75" customHeight="1" x14ac:dyDescent="0.25">
      <c r="A959" s="7" t="s">
        <v>6255</v>
      </c>
      <c r="B959" s="3" t="s">
        <v>3104</v>
      </c>
      <c r="C959" s="23" t="s">
        <v>6791</v>
      </c>
      <c r="D959" s="3" t="s">
        <v>6400</v>
      </c>
      <c r="E959" s="4" t="s">
        <v>3105</v>
      </c>
      <c r="F959" s="4" t="s">
        <v>3474</v>
      </c>
      <c r="G959" s="3" t="s">
        <v>2791</v>
      </c>
      <c r="H959" s="4" t="s">
        <v>2887</v>
      </c>
      <c r="I959" s="4" t="s">
        <v>2871</v>
      </c>
      <c r="J959" s="3" t="s">
        <v>2866</v>
      </c>
      <c r="K959" s="3" t="s">
        <v>3711</v>
      </c>
      <c r="L959" s="3" t="s">
        <v>3106</v>
      </c>
      <c r="M959" s="4" t="s">
        <v>34</v>
      </c>
      <c r="N959" s="4" t="s">
        <v>1168</v>
      </c>
    </row>
    <row r="960" spans="1:14" ht="75" customHeight="1" x14ac:dyDescent="0.25">
      <c r="A960" s="7" t="s">
        <v>5939</v>
      </c>
      <c r="B960" s="3" t="s">
        <v>3587</v>
      </c>
      <c r="C960" s="23" t="s">
        <v>6791</v>
      </c>
      <c r="D960" s="3" t="s">
        <v>6442</v>
      </c>
      <c r="E960" s="4" t="s">
        <v>2886</v>
      </c>
      <c r="F960" s="4" t="s">
        <v>3474</v>
      </c>
      <c r="G960" s="3" t="s">
        <v>2791</v>
      </c>
      <c r="H960" s="4" t="s">
        <v>2887</v>
      </c>
      <c r="I960" s="4" t="s">
        <v>2871</v>
      </c>
      <c r="J960" s="3" t="s">
        <v>2866</v>
      </c>
      <c r="K960" s="3" t="s">
        <v>3711</v>
      </c>
      <c r="L960" s="3" t="s">
        <v>3108</v>
      </c>
      <c r="M960" s="4" t="s">
        <v>83</v>
      </c>
      <c r="N960" s="4" t="s">
        <v>1156</v>
      </c>
    </row>
    <row r="961" spans="1:14" ht="75" customHeight="1" x14ac:dyDescent="0.25">
      <c r="A961" s="7" t="s">
        <v>5939</v>
      </c>
      <c r="B961" s="3" t="s">
        <v>3587</v>
      </c>
      <c r="C961" s="23" t="s">
        <v>6791</v>
      </c>
      <c r="D961" s="3" t="s">
        <v>6442</v>
      </c>
      <c r="E961" s="4" t="s">
        <v>2886</v>
      </c>
      <c r="F961" s="4" t="s">
        <v>3474</v>
      </c>
      <c r="G961" s="3" t="s">
        <v>2791</v>
      </c>
      <c r="H961" s="4" t="s">
        <v>2887</v>
      </c>
      <c r="I961" s="4" t="s">
        <v>2871</v>
      </c>
      <c r="J961" s="3" t="s">
        <v>2866</v>
      </c>
      <c r="K961" s="3" t="s">
        <v>3711</v>
      </c>
      <c r="L961" s="3" t="s">
        <v>3107</v>
      </c>
      <c r="M961" s="4" t="s">
        <v>34</v>
      </c>
      <c r="N961" s="4" t="s">
        <v>1164</v>
      </c>
    </row>
    <row r="962" spans="1:14" ht="75" customHeight="1" x14ac:dyDescent="0.25">
      <c r="A962" s="7" t="s">
        <v>5939</v>
      </c>
      <c r="B962" s="3" t="s">
        <v>3587</v>
      </c>
      <c r="C962" s="23" t="s">
        <v>6791</v>
      </c>
      <c r="D962" s="3" t="s">
        <v>6442</v>
      </c>
      <c r="E962" s="4" t="s">
        <v>2886</v>
      </c>
      <c r="F962" s="4" t="s">
        <v>3474</v>
      </c>
      <c r="G962" s="3" t="s">
        <v>2791</v>
      </c>
      <c r="H962" s="4" t="s">
        <v>2887</v>
      </c>
      <c r="I962" s="4" t="s">
        <v>2871</v>
      </c>
      <c r="J962" s="3" t="s">
        <v>2866</v>
      </c>
      <c r="K962" s="3" t="s">
        <v>3711</v>
      </c>
      <c r="L962" s="3" t="s">
        <v>3106</v>
      </c>
      <c r="M962" s="4" t="s">
        <v>34</v>
      </c>
      <c r="N962" s="4" t="s">
        <v>1168</v>
      </c>
    </row>
    <row r="963" spans="1:14" ht="75" customHeight="1" x14ac:dyDescent="0.25">
      <c r="A963" s="7" t="s">
        <v>6243</v>
      </c>
      <c r="B963" s="3" t="s">
        <v>3587</v>
      </c>
      <c r="C963" s="23" t="s">
        <v>6791</v>
      </c>
      <c r="D963" s="3" t="s">
        <v>6399</v>
      </c>
      <c r="E963" s="4" t="s">
        <v>2886</v>
      </c>
      <c r="F963" s="4" t="s">
        <v>3474</v>
      </c>
      <c r="G963" s="3" t="s">
        <v>2791</v>
      </c>
      <c r="H963" s="4" t="s">
        <v>2887</v>
      </c>
      <c r="I963" s="4" t="s">
        <v>2871</v>
      </c>
      <c r="J963" s="3" t="s">
        <v>2866</v>
      </c>
      <c r="K963" s="3" t="s">
        <v>3711</v>
      </c>
      <c r="L963" s="3" t="s">
        <v>3106</v>
      </c>
      <c r="M963" s="4" t="s">
        <v>34</v>
      </c>
      <c r="N963" s="4" t="s">
        <v>1168</v>
      </c>
    </row>
    <row r="964" spans="1:14" ht="75" customHeight="1" x14ac:dyDescent="0.25">
      <c r="A964" s="7" t="s">
        <v>6243</v>
      </c>
      <c r="B964" s="3" t="s">
        <v>3587</v>
      </c>
      <c r="C964" s="23" t="s">
        <v>6791</v>
      </c>
      <c r="D964" s="3" t="s">
        <v>6399</v>
      </c>
      <c r="E964" s="4" t="s">
        <v>2886</v>
      </c>
      <c r="F964" s="4" t="s">
        <v>3474</v>
      </c>
      <c r="G964" s="3" t="s">
        <v>2791</v>
      </c>
      <c r="H964" s="4" t="s">
        <v>2887</v>
      </c>
      <c r="I964" s="4" t="s">
        <v>2871</v>
      </c>
      <c r="J964" s="3" t="s">
        <v>2866</v>
      </c>
      <c r="K964" s="3" t="s">
        <v>3711</v>
      </c>
      <c r="L964" s="3" t="s">
        <v>4178</v>
      </c>
      <c r="M964" s="4" t="s">
        <v>122</v>
      </c>
      <c r="N964" s="4" t="s">
        <v>4020</v>
      </c>
    </row>
    <row r="965" spans="1:14" ht="75" customHeight="1" x14ac:dyDescent="0.25">
      <c r="A965" s="7" t="s">
        <v>6036</v>
      </c>
      <c r="B965" s="3" t="s">
        <v>3918</v>
      </c>
      <c r="C965" s="23" t="s">
        <v>6772</v>
      </c>
      <c r="D965" s="3" t="s">
        <v>6406</v>
      </c>
      <c r="E965" s="4" t="s">
        <v>2869</v>
      </c>
      <c r="F965" s="4" t="s">
        <v>3474</v>
      </c>
      <c r="G965" s="3" t="s">
        <v>2743</v>
      </c>
      <c r="H965" s="4" t="s">
        <v>2887</v>
      </c>
      <c r="I965" s="4" t="s">
        <v>2871</v>
      </c>
      <c r="J965" s="3" t="s">
        <v>2866</v>
      </c>
      <c r="K965" s="3" t="s">
        <v>7511</v>
      </c>
      <c r="L965" s="3" t="s">
        <v>2889</v>
      </c>
      <c r="M965" s="4" t="s">
        <v>34</v>
      </c>
      <c r="N965" s="4" t="s">
        <v>110</v>
      </c>
    </row>
    <row r="966" spans="1:14" ht="75" customHeight="1" x14ac:dyDescent="0.25">
      <c r="A966" s="7" t="s">
        <v>5890</v>
      </c>
      <c r="B966" s="3" t="s">
        <v>3583</v>
      </c>
      <c r="C966" s="23" t="s">
        <v>6772</v>
      </c>
      <c r="D966" s="3" t="s">
        <v>6400</v>
      </c>
      <c r="E966" s="4" t="s">
        <v>3105</v>
      </c>
      <c r="F966" s="4" t="s">
        <v>3474</v>
      </c>
      <c r="G966" s="3" t="s">
        <v>2743</v>
      </c>
      <c r="H966" s="4" t="s">
        <v>2887</v>
      </c>
      <c r="I966" s="4" t="s">
        <v>2871</v>
      </c>
      <c r="J966" s="3" t="s">
        <v>2866</v>
      </c>
      <c r="K966" s="3" t="s">
        <v>7511</v>
      </c>
      <c r="L966" s="3" t="s">
        <v>2888</v>
      </c>
      <c r="M966" s="4" t="s">
        <v>34</v>
      </c>
      <c r="N966" s="4" t="s">
        <v>105</v>
      </c>
    </row>
    <row r="967" spans="1:14" ht="75" customHeight="1" x14ac:dyDescent="0.25">
      <c r="A967" s="7" t="s">
        <v>6024</v>
      </c>
      <c r="B967" s="3" t="s">
        <v>3750</v>
      </c>
      <c r="C967" s="23" t="s">
        <v>6772</v>
      </c>
      <c r="D967" s="3" t="s">
        <v>6353</v>
      </c>
      <c r="E967" s="4" t="s">
        <v>3602</v>
      </c>
      <c r="F967" s="4" t="s">
        <v>3474</v>
      </c>
      <c r="G967" s="3" t="s">
        <v>2743</v>
      </c>
      <c r="H967" s="4" t="s">
        <v>2887</v>
      </c>
      <c r="I967" s="4" t="s">
        <v>2871</v>
      </c>
      <c r="J967" s="3" t="s">
        <v>2866</v>
      </c>
      <c r="K967" s="3" t="s">
        <v>7511</v>
      </c>
      <c r="L967" s="3" t="s">
        <v>2889</v>
      </c>
      <c r="M967" s="4" t="s">
        <v>34</v>
      </c>
      <c r="N967" s="4" t="s">
        <v>110</v>
      </c>
    </row>
    <row r="968" spans="1:14" ht="75" customHeight="1" x14ac:dyDescent="0.25">
      <c r="A968" s="7" t="s">
        <v>5891</v>
      </c>
      <c r="B968" s="3" t="s">
        <v>2885</v>
      </c>
      <c r="C968" s="23" t="s">
        <v>6772</v>
      </c>
      <c r="D968" s="3" t="s">
        <v>6405</v>
      </c>
      <c r="E968" s="4" t="s">
        <v>2886</v>
      </c>
      <c r="F968" s="4" t="s">
        <v>3474</v>
      </c>
      <c r="G968" s="3" t="s">
        <v>2743</v>
      </c>
      <c r="H968" s="4" t="s">
        <v>2887</v>
      </c>
      <c r="I968" s="4" t="s">
        <v>2871</v>
      </c>
      <c r="J968" s="3" t="s">
        <v>2866</v>
      </c>
      <c r="K968" s="3" t="s">
        <v>7511</v>
      </c>
      <c r="L968" s="3" t="s">
        <v>2889</v>
      </c>
      <c r="M968" s="4" t="s">
        <v>34</v>
      </c>
      <c r="N968" s="4" t="s">
        <v>110</v>
      </c>
    </row>
    <row r="969" spans="1:14" ht="75" customHeight="1" x14ac:dyDescent="0.25">
      <c r="A969" s="7" t="s">
        <v>5891</v>
      </c>
      <c r="B969" s="3" t="s">
        <v>2885</v>
      </c>
      <c r="C969" s="23" t="s">
        <v>6772</v>
      </c>
      <c r="D969" s="3" t="s">
        <v>6405</v>
      </c>
      <c r="E969" s="4" t="s">
        <v>2886</v>
      </c>
      <c r="F969" s="4" t="s">
        <v>3474</v>
      </c>
      <c r="G969" s="3" t="s">
        <v>2743</v>
      </c>
      <c r="H969" s="4" t="s">
        <v>2887</v>
      </c>
      <c r="I969" s="4" t="s">
        <v>2871</v>
      </c>
      <c r="J969" s="3" t="s">
        <v>2866</v>
      </c>
      <c r="K969" s="3" t="s">
        <v>7511</v>
      </c>
      <c r="L969" s="3" t="s">
        <v>2888</v>
      </c>
      <c r="M969" s="4" t="s">
        <v>34</v>
      </c>
      <c r="N969" s="4" t="s">
        <v>105</v>
      </c>
    </row>
    <row r="970" spans="1:14" ht="75" customHeight="1" x14ac:dyDescent="0.25">
      <c r="A970" s="7" t="s">
        <v>5891</v>
      </c>
      <c r="B970" s="3" t="s">
        <v>2885</v>
      </c>
      <c r="C970" s="23" t="s">
        <v>6772</v>
      </c>
      <c r="D970" s="3" t="s">
        <v>6405</v>
      </c>
      <c r="E970" s="4" t="s">
        <v>2886</v>
      </c>
      <c r="F970" s="4" t="s">
        <v>3474</v>
      </c>
      <c r="G970" s="3" t="s">
        <v>2743</v>
      </c>
      <c r="H970" s="4" t="s">
        <v>2887</v>
      </c>
      <c r="I970" s="4" t="s">
        <v>2871</v>
      </c>
      <c r="J970" s="3" t="s">
        <v>2866</v>
      </c>
      <c r="K970" s="3" t="s">
        <v>7511</v>
      </c>
      <c r="L970" s="3" t="s">
        <v>4828</v>
      </c>
      <c r="M970" s="4" t="s">
        <v>34</v>
      </c>
      <c r="N970" s="4" t="s">
        <v>4721</v>
      </c>
    </row>
    <row r="971" spans="1:14" ht="75" customHeight="1" x14ac:dyDescent="0.25">
      <c r="A971" s="7" t="s">
        <v>6075</v>
      </c>
      <c r="B971" s="3" t="s">
        <v>5691</v>
      </c>
      <c r="C971" s="23" t="s">
        <v>6772</v>
      </c>
      <c r="D971" s="3" t="s">
        <v>6422</v>
      </c>
      <c r="E971" s="4" t="s">
        <v>2886</v>
      </c>
      <c r="F971" s="4" t="s">
        <v>3474</v>
      </c>
      <c r="G971" s="3" t="s">
        <v>2743</v>
      </c>
      <c r="H971" s="4" t="s">
        <v>2887</v>
      </c>
      <c r="I971" s="4" t="s">
        <v>2871</v>
      </c>
      <c r="J971" s="3" t="s">
        <v>2866</v>
      </c>
      <c r="K971" s="3" t="s">
        <v>7511</v>
      </c>
      <c r="L971" s="3" t="s">
        <v>4828</v>
      </c>
      <c r="M971" s="4" t="s">
        <v>34</v>
      </c>
      <c r="N971" s="4" t="s">
        <v>4721</v>
      </c>
    </row>
    <row r="972" spans="1:14" ht="75" customHeight="1" x14ac:dyDescent="0.25">
      <c r="A972" s="7" t="s">
        <v>6029</v>
      </c>
      <c r="B972" s="3" t="s">
        <v>3780</v>
      </c>
      <c r="C972" s="23" t="s">
        <v>6761</v>
      </c>
      <c r="D972" s="3" t="s">
        <v>6354</v>
      </c>
      <c r="E972" s="4" t="s">
        <v>2869</v>
      </c>
      <c r="F972" s="4" t="s">
        <v>3474</v>
      </c>
      <c r="G972" s="3" t="s">
        <v>2792</v>
      </c>
      <c r="H972" s="4" t="s">
        <v>2887</v>
      </c>
      <c r="I972" s="4" t="s">
        <v>2871</v>
      </c>
      <c r="J972" s="3" t="s">
        <v>2866</v>
      </c>
      <c r="K972" s="3" t="s">
        <v>3712</v>
      </c>
      <c r="L972" s="3" t="s">
        <v>3110</v>
      </c>
      <c r="M972" s="4" t="s">
        <v>83</v>
      </c>
      <c r="N972" s="4" t="s">
        <v>1193</v>
      </c>
    </row>
    <row r="973" spans="1:14" ht="75" customHeight="1" x14ac:dyDescent="0.25">
      <c r="A973" s="7" t="s">
        <v>6029</v>
      </c>
      <c r="B973" s="3" t="s">
        <v>3780</v>
      </c>
      <c r="C973" s="23" t="s">
        <v>6761</v>
      </c>
      <c r="D973" s="3" t="s">
        <v>6354</v>
      </c>
      <c r="E973" s="4" t="s">
        <v>2869</v>
      </c>
      <c r="F973" s="4" t="s">
        <v>3474</v>
      </c>
      <c r="G973" s="3" t="s">
        <v>2792</v>
      </c>
      <c r="H973" s="4" t="s">
        <v>2887</v>
      </c>
      <c r="I973" s="4" t="s">
        <v>2871</v>
      </c>
      <c r="J973" s="3" t="s">
        <v>2866</v>
      </c>
      <c r="K973" s="3" t="s">
        <v>3712</v>
      </c>
      <c r="L973" s="3" t="s">
        <v>3115</v>
      </c>
      <c r="M973" s="4" t="s">
        <v>5561</v>
      </c>
      <c r="N973" s="4" t="s">
        <v>1182</v>
      </c>
    </row>
    <row r="974" spans="1:14" ht="75" customHeight="1" x14ac:dyDescent="0.25">
      <c r="A974" s="7" t="s">
        <v>6029</v>
      </c>
      <c r="B974" s="3" t="s">
        <v>3780</v>
      </c>
      <c r="C974" s="23" t="s">
        <v>6761</v>
      </c>
      <c r="D974" s="3" t="s">
        <v>6354</v>
      </c>
      <c r="E974" s="4" t="s">
        <v>2869</v>
      </c>
      <c r="F974" s="4" t="s">
        <v>3474</v>
      </c>
      <c r="G974" s="3" t="s">
        <v>2792</v>
      </c>
      <c r="H974" s="4" t="s">
        <v>2887</v>
      </c>
      <c r="I974" s="4" t="s">
        <v>2871</v>
      </c>
      <c r="J974" s="3" t="s">
        <v>2866</v>
      </c>
      <c r="K974" s="3" t="s">
        <v>3712</v>
      </c>
      <c r="L974" s="3" t="s">
        <v>3113</v>
      </c>
      <c r="M974" s="4" t="s">
        <v>34</v>
      </c>
      <c r="N974" s="4" t="s">
        <v>1178</v>
      </c>
    </row>
    <row r="975" spans="1:14" ht="75" customHeight="1" x14ac:dyDescent="0.25">
      <c r="A975" s="15" t="s">
        <v>6029</v>
      </c>
      <c r="B975" s="16" t="s">
        <v>3780</v>
      </c>
      <c r="C975" s="25" t="s">
        <v>6761</v>
      </c>
      <c r="D975" s="16" t="s">
        <v>6354</v>
      </c>
      <c r="E975" s="22" t="s">
        <v>2869</v>
      </c>
      <c r="F975" s="22" t="s">
        <v>3474</v>
      </c>
      <c r="G975" s="15" t="s">
        <v>2792</v>
      </c>
      <c r="H975" s="22" t="s">
        <v>2887</v>
      </c>
      <c r="I975" s="22" t="s">
        <v>2871</v>
      </c>
      <c r="J975" s="15" t="s">
        <v>2866</v>
      </c>
      <c r="K975" s="15" t="s">
        <v>3712</v>
      </c>
      <c r="L975" s="15" t="s">
        <v>3112</v>
      </c>
      <c r="M975" s="17" t="s">
        <v>83</v>
      </c>
      <c r="N975" s="17" t="s">
        <v>1186</v>
      </c>
    </row>
    <row r="976" spans="1:14" ht="75" customHeight="1" x14ac:dyDescent="0.25">
      <c r="A976" s="7" t="s">
        <v>5940</v>
      </c>
      <c r="B976" s="3" t="s">
        <v>3111</v>
      </c>
      <c r="C976" s="23" t="s">
        <v>6761</v>
      </c>
      <c r="D976" s="3" t="s">
        <v>6400</v>
      </c>
      <c r="E976" s="4" t="s">
        <v>3105</v>
      </c>
      <c r="F976" s="4" t="s">
        <v>3474</v>
      </c>
      <c r="G976" s="3" t="s">
        <v>2792</v>
      </c>
      <c r="H976" s="4" t="s">
        <v>2887</v>
      </c>
      <c r="I976" s="4" t="s">
        <v>2871</v>
      </c>
      <c r="J976" s="3" t="s">
        <v>2866</v>
      </c>
      <c r="K976" s="3" t="s">
        <v>3712</v>
      </c>
      <c r="L976" s="3" t="s">
        <v>3110</v>
      </c>
      <c r="M976" s="4" t="s">
        <v>83</v>
      </c>
      <c r="N976" s="4" t="s">
        <v>1193</v>
      </c>
    </row>
    <row r="977" spans="1:14" ht="75" customHeight="1" x14ac:dyDescent="0.25">
      <c r="A977" s="7" t="s">
        <v>5940</v>
      </c>
      <c r="B977" s="3" t="s">
        <v>3111</v>
      </c>
      <c r="C977" s="23" t="s">
        <v>6761</v>
      </c>
      <c r="D977" s="3" t="s">
        <v>6400</v>
      </c>
      <c r="E977" s="4" t="s">
        <v>3105</v>
      </c>
      <c r="F977" s="4" t="s">
        <v>3474</v>
      </c>
      <c r="G977" s="3" t="s">
        <v>2792</v>
      </c>
      <c r="H977" s="4" t="s">
        <v>2887</v>
      </c>
      <c r="I977" s="4" t="s">
        <v>2871</v>
      </c>
      <c r="J977" s="3" t="s">
        <v>2866</v>
      </c>
      <c r="K977" s="3" t="s">
        <v>3712</v>
      </c>
      <c r="L977" s="3" t="s">
        <v>3114</v>
      </c>
      <c r="M977" s="4" t="s">
        <v>34</v>
      </c>
      <c r="N977" s="4" t="s">
        <v>1175</v>
      </c>
    </row>
    <row r="978" spans="1:14" ht="75" customHeight="1" x14ac:dyDescent="0.25">
      <c r="A978" s="7" t="s">
        <v>5940</v>
      </c>
      <c r="B978" s="3" t="s">
        <v>3111</v>
      </c>
      <c r="C978" s="23" t="s">
        <v>6761</v>
      </c>
      <c r="D978" s="3" t="s">
        <v>6400</v>
      </c>
      <c r="E978" s="4" t="s">
        <v>3105</v>
      </c>
      <c r="F978" s="4" t="s">
        <v>3474</v>
      </c>
      <c r="G978" s="3" t="s">
        <v>2792</v>
      </c>
      <c r="H978" s="4" t="s">
        <v>2887</v>
      </c>
      <c r="I978" s="4" t="s">
        <v>2871</v>
      </c>
      <c r="J978" s="3" t="s">
        <v>2866</v>
      </c>
      <c r="K978" s="3" t="s">
        <v>3712</v>
      </c>
      <c r="L978" s="3" t="s">
        <v>3113</v>
      </c>
      <c r="M978" s="4" t="s">
        <v>34</v>
      </c>
      <c r="N978" s="4" t="s">
        <v>1178</v>
      </c>
    </row>
    <row r="979" spans="1:14" ht="75" customHeight="1" x14ac:dyDescent="0.25">
      <c r="A979" s="7" t="s">
        <v>5940</v>
      </c>
      <c r="B979" s="3" t="s">
        <v>3111</v>
      </c>
      <c r="C979" s="23" t="s">
        <v>6761</v>
      </c>
      <c r="D979" s="3" t="s">
        <v>6400</v>
      </c>
      <c r="E979" s="4" t="s">
        <v>3105</v>
      </c>
      <c r="F979" s="4" t="s">
        <v>3474</v>
      </c>
      <c r="G979" s="3" t="s">
        <v>2792</v>
      </c>
      <c r="H979" s="4" t="s">
        <v>2887</v>
      </c>
      <c r="I979" s="4" t="s">
        <v>2871</v>
      </c>
      <c r="J979" s="3" t="s">
        <v>2866</v>
      </c>
      <c r="K979" s="3" t="s">
        <v>3712</v>
      </c>
      <c r="L979" s="3" t="s">
        <v>3115</v>
      </c>
      <c r="M979" s="4" t="s">
        <v>5561</v>
      </c>
      <c r="N979" s="4" t="s">
        <v>1182</v>
      </c>
    </row>
    <row r="980" spans="1:14" ht="75" customHeight="1" x14ac:dyDescent="0.25">
      <c r="A980" s="7" t="s">
        <v>5940</v>
      </c>
      <c r="B980" s="3" t="s">
        <v>3111</v>
      </c>
      <c r="C980" s="23" t="s">
        <v>6761</v>
      </c>
      <c r="D980" s="3" t="s">
        <v>6400</v>
      </c>
      <c r="E980" s="4" t="s">
        <v>3105</v>
      </c>
      <c r="F980" s="4" t="s">
        <v>3474</v>
      </c>
      <c r="G980" s="3" t="s">
        <v>2792</v>
      </c>
      <c r="H980" s="4" t="s">
        <v>2887</v>
      </c>
      <c r="I980" s="4" t="s">
        <v>2871</v>
      </c>
      <c r="J980" s="3" t="s">
        <v>2866</v>
      </c>
      <c r="K980" s="3" t="s">
        <v>3712</v>
      </c>
      <c r="L980" s="3" t="s">
        <v>3112</v>
      </c>
      <c r="M980" s="4" t="s">
        <v>83</v>
      </c>
      <c r="N980" s="4" t="s">
        <v>1186</v>
      </c>
    </row>
    <row r="981" spans="1:14" ht="75" customHeight="1" x14ac:dyDescent="0.25">
      <c r="A981" s="7" t="s">
        <v>6025</v>
      </c>
      <c r="B981" s="3" t="s">
        <v>3751</v>
      </c>
      <c r="C981" s="23" t="s">
        <v>6761</v>
      </c>
      <c r="D981" s="3" t="s">
        <v>6353</v>
      </c>
      <c r="E981" s="4" t="s">
        <v>3602</v>
      </c>
      <c r="F981" s="4" t="s">
        <v>3474</v>
      </c>
      <c r="G981" s="3" t="s">
        <v>2792</v>
      </c>
      <c r="H981" s="4" t="s">
        <v>2887</v>
      </c>
      <c r="I981" s="4" t="s">
        <v>2871</v>
      </c>
      <c r="J981" s="3" t="s">
        <v>2866</v>
      </c>
      <c r="K981" s="3" t="s">
        <v>3712</v>
      </c>
      <c r="L981" s="3" t="s">
        <v>3114</v>
      </c>
      <c r="M981" s="4" t="s">
        <v>34</v>
      </c>
      <c r="N981" s="4" t="s">
        <v>1175</v>
      </c>
    </row>
    <row r="982" spans="1:14" ht="75" customHeight="1" x14ac:dyDescent="0.25">
      <c r="A982" s="7" t="s">
        <v>6025</v>
      </c>
      <c r="B982" s="3" t="s">
        <v>3751</v>
      </c>
      <c r="C982" s="23" t="s">
        <v>6761</v>
      </c>
      <c r="D982" s="3" t="s">
        <v>6353</v>
      </c>
      <c r="E982" s="4" t="s">
        <v>3602</v>
      </c>
      <c r="F982" s="4" t="s">
        <v>3474</v>
      </c>
      <c r="G982" s="3" t="s">
        <v>2792</v>
      </c>
      <c r="H982" s="4" t="s">
        <v>2887</v>
      </c>
      <c r="I982" s="4" t="s">
        <v>2871</v>
      </c>
      <c r="J982" s="3" t="s">
        <v>2866</v>
      </c>
      <c r="K982" s="3" t="s">
        <v>3712</v>
      </c>
      <c r="L982" s="3" t="s">
        <v>3110</v>
      </c>
      <c r="M982" s="4" t="s">
        <v>83</v>
      </c>
      <c r="N982" s="4" t="s">
        <v>1193</v>
      </c>
    </row>
    <row r="983" spans="1:14" ht="75" customHeight="1" x14ac:dyDescent="0.25">
      <c r="A983" s="7" t="s">
        <v>6025</v>
      </c>
      <c r="B983" s="3" t="s">
        <v>3751</v>
      </c>
      <c r="C983" s="23" t="s">
        <v>6761</v>
      </c>
      <c r="D983" s="3" t="s">
        <v>6353</v>
      </c>
      <c r="E983" s="4" t="s">
        <v>3602</v>
      </c>
      <c r="F983" s="4" t="s">
        <v>3474</v>
      </c>
      <c r="G983" s="3" t="s">
        <v>2792</v>
      </c>
      <c r="H983" s="4" t="s">
        <v>2887</v>
      </c>
      <c r="I983" s="4" t="s">
        <v>2871</v>
      </c>
      <c r="J983" s="3" t="s">
        <v>2866</v>
      </c>
      <c r="K983" s="3" t="s">
        <v>3712</v>
      </c>
      <c r="L983" s="3" t="s">
        <v>3113</v>
      </c>
      <c r="M983" s="4" t="s">
        <v>34</v>
      </c>
      <c r="N983" s="4" t="s">
        <v>1178</v>
      </c>
    </row>
    <row r="984" spans="1:14" ht="75" customHeight="1" x14ac:dyDescent="0.25">
      <c r="A984" s="7" t="s">
        <v>6025</v>
      </c>
      <c r="B984" s="3" t="s">
        <v>3751</v>
      </c>
      <c r="C984" s="23" t="s">
        <v>6761</v>
      </c>
      <c r="D984" s="3" t="s">
        <v>6353</v>
      </c>
      <c r="E984" s="4" t="s">
        <v>3602</v>
      </c>
      <c r="F984" s="4" t="s">
        <v>3474</v>
      </c>
      <c r="G984" s="3" t="s">
        <v>2792</v>
      </c>
      <c r="H984" s="4" t="s">
        <v>2887</v>
      </c>
      <c r="I984" s="4" t="s">
        <v>2871</v>
      </c>
      <c r="J984" s="3" t="s">
        <v>2866</v>
      </c>
      <c r="K984" s="3" t="s">
        <v>3712</v>
      </c>
      <c r="L984" s="3" t="s">
        <v>3112</v>
      </c>
      <c r="M984" s="4" t="s">
        <v>83</v>
      </c>
      <c r="N984" s="4" t="s">
        <v>1186</v>
      </c>
    </row>
    <row r="985" spans="1:14" ht="75" customHeight="1" x14ac:dyDescent="0.25">
      <c r="A985" s="7" t="s">
        <v>6025</v>
      </c>
      <c r="B985" s="3" t="s">
        <v>3751</v>
      </c>
      <c r="C985" s="23" t="s">
        <v>6761</v>
      </c>
      <c r="D985" s="3" t="s">
        <v>6353</v>
      </c>
      <c r="E985" s="4" t="s">
        <v>3602</v>
      </c>
      <c r="F985" s="4" t="s">
        <v>3474</v>
      </c>
      <c r="G985" s="3" t="s">
        <v>2792</v>
      </c>
      <c r="H985" s="4" t="s">
        <v>2887</v>
      </c>
      <c r="I985" s="4" t="s">
        <v>2871</v>
      </c>
      <c r="J985" s="3" t="s">
        <v>2866</v>
      </c>
      <c r="K985" s="3" t="s">
        <v>3712</v>
      </c>
      <c r="L985" s="3" t="s">
        <v>3115</v>
      </c>
      <c r="M985" s="4" t="s">
        <v>5561</v>
      </c>
      <c r="N985" s="4" t="s">
        <v>1182</v>
      </c>
    </row>
    <row r="986" spans="1:14" ht="75" customHeight="1" x14ac:dyDescent="0.25">
      <c r="A986" s="7" t="s">
        <v>5941</v>
      </c>
      <c r="B986" s="3" t="s">
        <v>3109</v>
      </c>
      <c r="C986" s="23" t="s">
        <v>6761</v>
      </c>
      <c r="D986" s="3" t="s">
        <v>6401</v>
      </c>
      <c r="E986" s="4" t="s">
        <v>2886</v>
      </c>
      <c r="F986" s="4" t="s">
        <v>3474</v>
      </c>
      <c r="G986" s="3" t="s">
        <v>2792</v>
      </c>
      <c r="H986" s="4" t="s">
        <v>2887</v>
      </c>
      <c r="I986" s="4" t="s">
        <v>2871</v>
      </c>
      <c r="J986" s="3" t="s">
        <v>2866</v>
      </c>
      <c r="K986" s="3" t="s">
        <v>3712</v>
      </c>
      <c r="L986" s="3" t="s">
        <v>3110</v>
      </c>
      <c r="M986" s="4" t="s">
        <v>83</v>
      </c>
      <c r="N986" s="4" t="s">
        <v>1193</v>
      </c>
    </row>
    <row r="987" spans="1:14" ht="75" customHeight="1" x14ac:dyDescent="0.25">
      <c r="A987" s="7" t="s">
        <v>5941</v>
      </c>
      <c r="B987" s="3" t="s">
        <v>3109</v>
      </c>
      <c r="C987" s="23" t="s">
        <v>6761</v>
      </c>
      <c r="D987" s="3" t="s">
        <v>6401</v>
      </c>
      <c r="E987" s="4" t="s">
        <v>2886</v>
      </c>
      <c r="F987" s="4" t="s">
        <v>3474</v>
      </c>
      <c r="G987" s="3" t="s">
        <v>2792</v>
      </c>
      <c r="H987" s="4" t="s">
        <v>2887</v>
      </c>
      <c r="I987" s="4" t="s">
        <v>2871</v>
      </c>
      <c r="J987" s="3" t="s">
        <v>2866</v>
      </c>
      <c r="K987" s="3" t="s">
        <v>3712</v>
      </c>
      <c r="L987" s="3" t="s">
        <v>3114</v>
      </c>
      <c r="M987" s="4" t="s">
        <v>34</v>
      </c>
      <c r="N987" s="4" t="s">
        <v>1175</v>
      </c>
    </row>
    <row r="988" spans="1:14" ht="75" customHeight="1" x14ac:dyDescent="0.25">
      <c r="A988" s="7" t="s">
        <v>5941</v>
      </c>
      <c r="B988" s="3" t="s">
        <v>3109</v>
      </c>
      <c r="C988" s="23" t="s">
        <v>6761</v>
      </c>
      <c r="D988" s="3" t="s">
        <v>6401</v>
      </c>
      <c r="E988" s="4" t="s">
        <v>2886</v>
      </c>
      <c r="F988" s="4" t="s">
        <v>3474</v>
      </c>
      <c r="G988" s="3" t="s">
        <v>2792</v>
      </c>
      <c r="H988" s="4" t="s">
        <v>2887</v>
      </c>
      <c r="I988" s="4" t="s">
        <v>2871</v>
      </c>
      <c r="J988" s="3" t="s">
        <v>2866</v>
      </c>
      <c r="K988" s="3" t="s">
        <v>3712</v>
      </c>
      <c r="L988" s="3" t="s">
        <v>3113</v>
      </c>
      <c r="M988" s="4" t="s">
        <v>34</v>
      </c>
      <c r="N988" s="4" t="s">
        <v>1178</v>
      </c>
    </row>
    <row r="989" spans="1:14" ht="75" customHeight="1" x14ac:dyDescent="0.25">
      <c r="A989" s="7" t="s">
        <v>5941</v>
      </c>
      <c r="B989" s="3" t="s">
        <v>3109</v>
      </c>
      <c r="C989" s="23" t="s">
        <v>6761</v>
      </c>
      <c r="D989" s="3" t="s">
        <v>6401</v>
      </c>
      <c r="E989" s="4" t="s">
        <v>2886</v>
      </c>
      <c r="F989" s="4" t="s">
        <v>3474</v>
      </c>
      <c r="G989" s="3" t="s">
        <v>2792</v>
      </c>
      <c r="H989" s="4" t="s">
        <v>2887</v>
      </c>
      <c r="I989" s="4" t="s">
        <v>2871</v>
      </c>
      <c r="J989" s="3" t="s">
        <v>2866</v>
      </c>
      <c r="K989" s="3" t="s">
        <v>3712</v>
      </c>
      <c r="L989" s="3" t="s">
        <v>3112</v>
      </c>
      <c r="M989" s="4" t="s">
        <v>83</v>
      </c>
      <c r="N989" s="4" t="s">
        <v>1186</v>
      </c>
    </row>
    <row r="990" spans="1:14" ht="75" customHeight="1" x14ac:dyDescent="0.25">
      <c r="A990" s="7" t="s">
        <v>5941</v>
      </c>
      <c r="B990" s="3" t="s">
        <v>3109</v>
      </c>
      <c r="C990" s="23" t="s">
        <v>6761</v>
      </c>
      <c r="D990" s="3" t="s">
        <v>6401</v>
      </c>
      <c r="E990" s="4" t="s">
        <v>2886</v>
      </c>
      <c r="F990" s="4" t="s">
        <v>3474</v>
      </c>
      <c r="G990" s="3" t="s">
        <v>2792</v>
      </c>
      <c r="H990" s="4" t="s">
        <v>2887</v>
      </c>
      <c r="I990" s="4" t="s">
        <v>2871</v>
      </c>
      <c r="J990" s="3" t="s">
        <v>2866</v>
      </c>
      <c r="K990" s="3" t="s">
        <v>3712</v>
      </c>
      <c r="L990" s="3" t="s">
        <v>3115</v>
      </c>
      <c r="M990" s="4" t="s">
        <v>5561</v>
      </c>
      <c r="N990" s="4" t="s">
        <v>1182</v>
      </c>
    </row>
    <row r="991" spans="1:14" ht="75" customHeight="1" x14ac:dyDescent="0.25">
      <c r="A991" s="7" t="s">
        <v>7506</v>
      </c>
      <c r="B991" s="3" t="s">
        <v>7507</v>
      </c>
      <c r="C991" s="23" t="s">
        <v>6761</v>
      </c>
      <c r="D991" s="3" t="s">
        <v>7508</v>
      </c>
      <c r="E991" s="4" t="s">
        <v>2946</v>
      </c>
      <c r="F991" s="4" t="s">
        <v>3474</v>
      </c>
      <c r="G991" s="3" t="s">
        <v>2792</v>
      </c>
      <c r="H991" s="4" t="s">
        <v>2887</v>
      </c>
      <c r="I991" s="4" t="s">
        <v>2871</v>
      </c>
      <c r="J991" s="3" t="s">
        <v>2866</v>
      </c>
      <c r="K991" s="3" t="s">
        <v>3712</v>
      </c>
      <c r="L991" s="3" t="s">
        <v>3110</v>
      </c>
      <c r="M991" s="4" t="s">
        <v>83</v>
      </c>
      <c r="N991" s="4" t="s">
        <v>1193</v>
      </c>
    </row>
    <row r="992" spans="1:14" ht="75" customHeight="1" x14ac:dyDescent="0.25">
      <c r="A992" s="7" t="s">
        <v>7506</v>
      </c>
      <c r="B992" s="3" t="s">
        <v>7507</v>
      </c>
      <c r="C992" s="23" t="s">
        <v>6761</v>
      </c>
      <c r="D992" s="3" t="s">
        <v>7508</v>
      </c>
      <c r="E992" s="4" t="s">
        <v>2946</v>
      </c>
      <c r="F992" s="4" t="s">
        <v>3474</v>
      </c>
      <c r="G992" s="3" t="s">
        <v>2792</v>
      </c>
      <c r="H992" s="4" t="s">
        <v>2887</v>
      </c>
      <c r="I992" s="4" t="s">
        <v>2871</v>
      </c>
      <c r="J992" s="3" t="s">
        <v>2866</v>
      </c>
      <c r="K992" s="3" t="s">
        <v>3712</v>
      </c>
      <c r="L992" s="3" t="s">
        <v>3113</v>
      </c>
      <c r="M992" s="4" t="s">
        <v>34</v>
      </c>
      <c r="N992" s="4" t="s">
        <v>1178</v>
      </c>
    </row>
    <row r="993" spans="1:14" ht="75" customHeight="1" x14ac:dyDescent="0.25">
      <c r="A993" s="15" t="s">
        <v>7506</v>
      </c>
      <c r="B993" s="16" t="s">
        <v>7507</v>
      </c>
      <c r="C993" s="25" t="s">
        <v>6761</v>
      </c>
      <c r="D993" s="16" t="s">
        <v>7508</v>
      </c>
      <c r="E993" s="22" t="s">
        <v>2946</v>
      </c>
      <c r="F993" s="22" t="s">
        <v>3474</v>
      </c>
      <c r="G993" s="15" t="s">
        <v>2792</v>
      </c>
      <c r="H993" s="22" t="s">
        <v>2887</v>
      </c>
      <c r="I993" s="22" t="s">
        <v>2871</v>
      </c>
      <c r="J993" s="15" t="s">
        <v>2866</v>
      </c>
      <c r="K993" s="15" t="s">
        <v>3712</v>
      </c>
      <c r="L993" s="15" t="s">
        <v>3112</v>
      </c>
      <c r="M993" s="17" t="s">
        <v>83</v>
      </c>
      <c r="N993" s="17" t="s">
        <v>1186</v>
      </c>
    </row>
    <row r="994" spans="1:14" ht="75" customHeight="1" x14ac:dyDescent="0.25">
      <c r="A994" s="7" t="s">
        <v>6062</v>
      </c>
      <c r="B994" s="3" t="s">
        <v>3109</v>
      </c>
      <c r="C994" s="23" t="s">
        <v>6761</v>
      </c>
      <c r="D994" s="3" t="s">
        <v>6399</v>
      </c>
      <c r="E994" s="4" t="s">
        <v>2886</v>
      </c>
      <c r="F994" s="4" t="s">
        <v>3474</v>
      </c>
      <c r="G994" s="3" t="s">
        <v>2792</v>
      </c>
      <c r="H994" s="4" t="s">
        <v>2887</v>
      </c>
      <c r="I994" s="4" t="s">
        <v>2871</v>
      </c>
      <c r="J994" s="3" t="s">
        <v>2866</v>
      </c>
      <c r="K994" s="3" t="s">
        <v>5019</v>
      </c>
      <c r="L994" s="3" t="s">
        <v>3110</v>
      </c>
      <c r="M994" s="4" t="s">
        <v>83</v>
      </c>
      <c r="N994" s="4" t="s">
        <v>1193</v>
      </c>
    </row>
    <row r="995" spans="1:14" ht="75" customHeight="1" x14ac:dyDescent="0.25">
      <c r="A995" s="7" t="s">
        <v>6062</v>
      </c>
      <c r="B995" s="3" t="s">
        <v>3109</v>
      </c>
      <c r="C995" s="23" t="s">
        <v>6761</v>
      </c>
      <c r="D995" s="3" t="s">
        <v>6399</v>
      </c>
      <c r="E995" s="4" t="s">
        <v>2886</v>
      </c>
      <c r="F995" s="4" t="s">
        <v>3474</v>
      </c>
      <c r="G995" s="3" t="s">
        <v>2792</v>
      </c>
      <c r="H995" s="4" t="s">
        <v>2887</v>
      </c>
      <c r="I995" s="4" t="s">
        <v>2871</v>
      </c>
      <c r="J995" s="3" t="s">
        <v>2866</v>
      </c>
      <c r="K995" s="3" t="s">
        <v>5019</v>
      </c>
      <c r="L995" s="3" t="s">
        <v>3114</v>
      </c>
      <c r="M995" s="4" t="s">
        <v>34</v>
      </c>
      <c r="N995" s="4" t="s">
        <v>1175</v>
      </c>
    </row>
    <row r="996" spans="1:14" ht="75" customHeight="1" x14ac:dyDescent="0.25">
      <c r="A996" s="7" t="s">
        <v>6062</v>
      </c>
      <c r="B996" s="3" t="s">
        <v>3109</v>
      </c>
      <c r="C996" s="23" t="s">
        <v>6761</v>
      </c>
      <c r="D996" s="3" t="s">
        <v>6399</v>
      </c>
      <c r="E996" s="4" t="s">
        <v>2886</v>
      </c>
      <c r="F996" s="4" t="s">
        <v>3474</v>
      </c>
      <c r="G996" s="3" t="s">
        <v>2792</v>
      </c>
      <c r="H996" s="4" t="s">
        <v>2887</v>
      </c>
      <c r="I996" s="4" t="s">
        <v>2871</v>
      </c>
      <c r="J996" s="3" t="s">
        <v>2866</v>
      </c>
      <c r="K996" s="3" t="s">
        <v>5019</v>
      </c>
      <c r="L996" s="3" t="s">
        <v>3112</v>
      </c>
      <c r="M996" s="4" t="s">
        <v>83</v>
      </c>
      <c r="N996" s="4" t="s">
        <v>1186</v>
      </c>
    </row>
    <row r="997" spans="1:14" ht="75" customHeight="1" x14ac:dyDescent="0.25">
      <c r="A997" s="7" t="s">
        <v>6062</v>
      </c>
      <c r="B997" s="3" t="s">
        <v>3109</v>
      </c>
      <c r="C997" s="23" t="s">
        <v>6761</v>
      </c>
      <c r="D997" s="3" t="s">
        <v>6399</v>
      </c>
      <c r="E997" s="4" t="s">
        <v>2886</v>
      </c>
      <c r="F997" s="4" t="s">
        <v>3474</v>
      </c>
      <c r="G997" s="3" t="s">
        <v>2792</v>
      </c>
      <c r="H997" s="4" t="s">
        <v>2887</v>
      </c>
      <c r="I997" s="4" t="s">
        <v>2871</v>
      </c>
      <c r="J997" s="3" t="s">
        <v>2866</v>
      </c>
      <c r="K997" s="3" t="s">
        <v>5019</v>
      </c>
      <c r="L997" s="3" t="s">
        <v>3115</v>
      </c>
      <c r="M997" s="4" t="s">
        <v>5561</v>
      </c>
      <c r="N997" s="4" t="s">
        <v>1182</v>
      </c>
    </row>
    <row r="998" spans="1:14" ht="75" customHeight="1" x14ac:dyDescent="0.25">
      <c r="A998" s="7" t="s">
        <v>6037</v>
      </c>
      <c r="B998" s="3" t="s">
        <v>4034</v>
      </c>
      <c r="C998" s="23" t="s">
        <v>6796</v>
      </c>
      <c r="D998" s="3" t="s">
        <v>6418</v>
      </c>
      <c r="E998" s="4" t="s">
        <v>2886</v>
      </c>
      <c r="F998" s="4" t="s">
        <v>3474</v>
      </c>
      <c r="G998" s="3" t="s">
        <v>2759</v>
      </c>
      <c r="H998" s="4" t="s">
        <v>2887</v>
      </c>
      <c r="I998" s="4" t="s">
        <v>2871</v>
      </c>
      <c r="J998" s="3" t="s">
        <v>7492</v>
      </c>
      <c r="K998" s="3" t="s">
        <v>4115</v>
      </c>
      <c r="L998" s="3" t="s">
        <v>2955</v>
      </c>
      <c r="M998" s="4" t="s">
        <v>436</v>
      </c>
      <c r="N998" s="4" t="s">
        <v>439</v>
      </c>
    </row>
    <row r="999" spans="1:14" ht="75" customHeight="1" x14ac:dyDescent="0.25">
      <c r="A999" s="7" t="s">
        <v>6037</v>
      </c>
      <c r="B999" s="3" t="s">
        <v>4034</v>
      </c>
      <c r="C999" s="23" t="s">
        <v>6796</v>
      </c>
      <c r="D999" s="3" t="s">
        <v>6418</v>
      </c>
      <c r="E999" s="4" t="s">
        <v>2886</v>
      </c>
      <c r="F999" s="4" t="s">
        <v>3474</v>
      </c>
      <c r="G999" s="3" t="s">
        <v>2759</v>
      </c>
      <c r="H999" s="4" t="s">
        <v>2887</v>
      </c>
      <c r="I999" s="4" t="s">
        <v>2871</v>
      </c>
      <c r="J999" s="3" t="s">
        <v>7492</v>
      </c>
      <c r="K999" s="3" t="s">
        <v>4115</v>
      </c>
      <c r="L999" s="3" t="s">
        <v>2956</v>
      </c>
      <c r="M999" s="4" t="s">
        <v>34</v>
      </c>
      <c r="N999" s="4" t="s">
        <v>434</v>
      </c>
    </row>
    <row r="1000" spans="1:14" ht="75" customHeight="1" x14ac:dyDescent="0.25">
      <c r="A1000" s="7" t="s">
        <v>5904</v>
      </c>
      <c r="B1000" s="3" t="s">
        <v>4035</v>
      </c>
      <c r="C1000" s="23" t="s">
        <v>6796</v>
      </c>
      <c r="D1000" s="3" t="s">
        <v>6419</v>
      </c>
      <c r="E1000" s="4" t="s">
        <v>2886</v>
      </c>
      <c r="F1000" s="4" t="s">
        <v>3474</v>
      </c>
      <c r="G1000" s="3" t="s">
        <v>2759</v>
      </c>
      <c r="H1000" s="4" t="s">
        <v>2887</v>
      </c>
      <c r="I1000" s="4" t="s">
        <v>2871</v>
      </c>
      <c r="J1000" s="3" t="s">
        <v>7492</v>
      </c>
      <c r="K1000" s="3" t="s">
        <v>4115</v>
      </c>
      <c r="L1000" s="3" t="s">
        <v>2955</v>
      </c>
      <c r="M1000" s="4" t="s">
        <v>436</v>
      </c>
      <c r="N1000" s="4" t="s">
        <v>439</v>
      </c>
    </row>
    <row r="1001" spans="1:14" ht="75" customHeight="1" x14ac:dyDescent="0.25">
      <c r="A1001" s="7" t="s">
        <v>5904</v>
      </c>
      <c r="B1001" s="3" t="s">
        <v>4035</v>
      </c>
      <c r="C1001" s="23" t="s">
        <v>6796</v>
      </c>
      <c r="D1001" s="3" t="s">
        <v>6419</v>
      </c>
      <c r="E1001" s="4" t="s">
        <v>2886</v>
      </c>
      <c r="F1001" s="4" t="s">
        <v>3474</v>
      </c>
      <c r="G1001" s="3" t="s">
        <v>2759</v>
      </c>
      <c r="H1001" s="4" t="s">
        <v>2887</v>
      </c>
      <c r="I1001" s="4" t="s">
        <v>2871</v>
      </c>
      <c r="J1001" s="3" t="s">
        <v>7492</v>
      </c>
      <c r="K1001" s="3" t="s">
        <v>4115</v>
      </c>
      <c r="L1001" s="3" t="s">
        <v>2956</v>
      </c>
      <c r="M1001" s="4" t="s">
        <v>34</v>
      </c>
      <c r="N1001" s="4" t="s">
        <v>434</v>
      </c>
    </row>
    <row r="1002" spans="1:14" ht="75" customHeight="1" x14ac:dyDescent="0.25">
      <c r="A1002" s="7" t="s">
        <v>5998</v>
      </c>
      <c r="B1002" s="3" t="s">
        <v>3321</v>
      </c>
      <c r="C1002" s="23" t="s">
        <v>6701</v>
      </c>
      <c r="D1002" s="3" t="s">
        <v>6358</v>
      </c>
      <c r="E1002" s="4" t="s">
        <v>2891</v>
      </c>
      <c r="F1002" s="4" t="s">
        <v>3474</v>
      </c>
      <c r="G1002" s="3" t="s">
        <v>2846</v>
      </c>
      <c r="H1002" s="4" t="s">
        <v>3045</v>
      </c>
      <c r="I1002" s="4" t="s">
        <v>2871</v>
      </c>
      <c r="J1002" s="3" t="s">
        <v>7492</v>
      </c>
      <c r="K1002" s="3" t="s">
        <v>4115</v>
      </c>
      <c r="L1002" s="3" t="s">
        <v>3322</v>
      </c>
      <c r="M1002" s="4" t="s">
        <v>5561</v>
      </c>
      <c r="N1002" s="4" t="s">
        <v>2089</v>
      </c>
    </row>
    <row r="1003" spans="1:14" ht="75" customHeight="1" x14ac:dyDescent="0.25">
      <c r="A1003" s="7" t="s">
        <v>6023</v>
      </c>
      <c r="B1003" s="3" t="s">
        <v>3851</v>
      </c>
      <c r="C1003" s="23" t="s">
        <v>6625</v>
      </c>
      <c r="D1003" s="3" t="s">
        <v>6306</v>
      </c>
      <c r="E1003" s="4" t="s">
        <v>2886</v>
      </c>
      <c r="F1003" s="4" t="s">
        <v>3474</v>
      </c>
      <c r="G1003" s="3" t="s">
        <v>3749</v>
      </c>
      <c r="H1003" s="4" t="s">
        <v>3045</v>
      </c>
      <c r="I1003" s="4" t="s">
        <v>2871</v>
      </c>
      <c r="J1003" s="3" t="s">
        <v>7476</v>
      </c>
      <c r="K1003" s="3" t="s">
        <v>4824</v>
      </c>
      <c r="L1003" s="3" t="s">
        <v>3947</v>
      </c>
      <c r="M1003" s="4" t="s">
        <v>5561</v>
      </c>
      <c r="N1003" s="4" t="s">
        <v>3828</v>
      </c>
    </row>
    <row r="1004" spans="1:14" ht="75" customHeight="1" x14ac:dyDescent="0.25">
      <c r="A1004" s="7" t="s">
        <v>6023</v>
      </c>
      <c r="B1004" s="3" t="s">
        <v>3851</v>
      </c>
      <c r="C1004" s="23" t="s">
        <v>6625</v>
      </c>
      <c r="D1004" s="3" t="s">
        <v>6306</v>
      </c>
      <c r="E1004" s="4" t="s">
        <v>2886</v>
      </c>
      <c r="F1004" s="4" t="s">
        <v>3474</v>
      </c>
      <c r="G1004" s="3" t="s">
        <v>3749</v>
      </c>
      <c r="H1004" s="4" t="s">
        <v>3045</v>
      </c>
      <c r="I1004" s="4" t="s">
        <v>2871</v>
      </c>
      <c r="J1004" s="3" t="s">
        <v>7476</v>
      </c>
      <c r="K1004" s="3" t="s">
        <v>4824</v>
      </c>
      <c r="L1004" s="3" t="s">
        <v>3743</v>
      </c>
      <c r="M1004" s="4" t="s">
        <v>34</v>
      </c>
      <c r="N1004" s="4" t="s">
        <v>3527</v>
      </c>
    </row>
    <row r="1005" spans="1:14" ht="75" customHeight="1" x14ac:dyDescent="0.25">
      <c r="A1005" s="7" t="s">
        <v>6023</v>
      </c>
      <c r="B1005" s="3" t="s">
        <v>3851</v>
      </c>
      <c r="C1005" s="23" t="s">
        <v>6625</v>
      </c>
      <c r="D1005" s="3" t="s">
        <v>6306</v>
      </c>
      <c r="E1005" s="4" t="s">
        <v>2886</v>
      </c>
      <c r="F1005" s="4" t="s">
        <v>3474</v>
      </c>
      <c r="G1005" s="3" t="s">
        <v>3749</v>
      </c>
      <c r="H1005" s="4" t="s">
        <v>3045</v>
      </c>
      <c r="I1005" s="4" t="s">
        <v>2871</v>
      </c>
      <c r="J1005" s="3" t="s">
        <v>7476</v>
      </c>
      <c r="K1005" s="3" t="s">
        <v>4824</v>
      </c>
      <c r="L1005" s="3" t="s">
        <v>3747</v>
      </c>
      <c r="M1005" s="4" t="s">
        <v>34</v>
      </c>
      <c r="N1005" s="4" t="s">
        <v>3524</v>
      </c>
    </row>
    <row r="1006" spans="1:14" ht="75" customHeight="1" x14ac:dyDescent="0.25">
      <c r="A1006" s="7" t="s">
        <v>6021</v>
      </c>
      <c r="B1006" s="3" t="s">
        <v>3848</v>
      </c>
      <c r="C1006" s="23" t="s">
        <v>6626</v>
      </c>
      <c r="D1006" s="3" t="s">
        <v>6304</v>
      </c>
      <c r="E1006" s="4" t="s">
        <v>2891</v>
      </c>
      <c r="F1006" s="4" t="s">
        <v>3474</v>
      </c>
      <c r="G1006" s="3" t="s">
        <v>6918</v>
      </c>
      <c r="H1006" s="4" t="s">
        <v>3045</v>
      </c>
      <c r="I1006" s="4" t="s">
        <v>2871</v>
      </c>
      <c r="J1006" s="3" t="s">
        <v>7476</v>
      </c>
      <c r="K1006" s="3" t="s">
        <v>4824</v>
      </c>
      <c r="L1006" s="3" t="s">
        <v>7510</v>
      </c>
      <c r="M1006" s="4" t="s">
        <v>5561</v>
      </c>
      <c r="N1006" s="4" t="s">
        <v>6767</v>
      </c>
    </row>
    <row r="1007" spans="1:14" ht="75" customHeight="1" x14ac:dyDescent="0.25">
      <c r="A1007" s="7" t="s">
        <v>6021</v>
      </c>
      <c r="B1007" s="3" t="s">
        <v>3848</v>
      </c>
      <c r="C1007" s="23" t="s">
        <v>6626</v>
      </c>
      <c r="D1007" s="3" t="s">
        <v>6304</v>
      </c>
      <c r="E1007" s="4" t="s">
        <v>2891</v>
      </c>
      <c r="F1007" s="4" t="s">
        <v>3474</v>
      </c>
      <c r="G1007" s="3" t="s">
        <v>6918</v>
      </c>
      <c r="H1007" s="4" t="s">
        <v>3045</v>
      </c>
      <c r="I1007" s="4" t="s">
        <v>2871</v>
      </c>
      <c r="J1007" s="3" t="s">
        <v>7476</v>
      </c>
      <c r="K1007" s="3" t="s">
        <v>4824</v>
      </c>
      <c r="L1007" s="3" t="s">
        <v>3742</v>
      </c>
      <c r="M1007" s="4" t="s">
        <v>34</v>
      </c>
      <c r="N1007" s="4" t="s">
        <v>3536</v>
      </c>
    </row>
    <row r="1008" spans="1:14" ht="75" customHeight="1" x14ac:dyDescent="0.25">
      <c r="A1008" s="7" t="s">
        <v>6021</v>
      </c>
      <c r="B1008" s="3" t="s">
        <v>3848</v>
      </c>
      <c r="C1008" s="23" t="s">
        <v>6626</v>
      </c>
      <c r="D1008" s="3" t="s">
        <v>6304</v>
      </c>
      <c r="E1008" s="4" t="s">
        <v>2891</v>
      </c>
      <c r="F1008" s="4" t="s">
        <v>3474</v>
      </c>
      <c r="G1008" s="3" t="s">
        <v>6918</v>
      </c>
      <c r="H1008" s="4" t="s">
        <v>3045</v>
      </c>
      <c r="I1008" s="4" t="s">
        <v>2871</v>
      </c>
      <c r="J1008" s="3" t="s">
        <v>7476</v>
      </c>
      <c r="K1008" s="3" t="s">
        <v>4824</v>
      </c>
      <c r="L1008" s="3" t="s">
        <v>3746</v>
      </c>
      <c r="M1008" s="4" t="s">
        <v>34</v>
      </c>
      <c r="N1008" s="4" t="s">
        <v>3551</v>
      </c>
    </row>
    <row r="1009" spans="1:14" ht="75" customHeight="1" x14ac:dyDescent="0.25">
      <c r="A1009" s="7" t="s">
        <v>6021</v>
      </c>
      <c r="B1009" s="3" t="s">
        <v>3848</v>
      </c>
      <c r="C1009" s="23" t="s">
        <v>6626</v>
      </c>
      <c r="D1009" s="3" t="s">
        <v>6304</v>
      </c>
      <c r="E1009" s="4" t="s">
        <v>2891</v>
      </c>
      <c r="F1009" s="4" t="s">
        <v>3474</v>
      </c>
      <c r="G1009" s="3" t="s">
        <v>6918</v>
      </c>
      <c r="H1009" s="4" t="s">
        <v>3045</v>
      </c>
      <c r="I1009" s="4" t="s">
        <v>2871</v>
      </c>
      <c r="J1009" s="3" t="s">
        <v>7476</v>
      </c>
      <c r="K1009" s="3" t="s">
        <v>4824</v>
      </c>
      <c r="L1009" s="3" t="s">
        <v>3744</v>
      </c>
      <c r="M1009" s="4" t="s">
        <v>34</v>
      </c>
      <c r="N1009" s="4" t="s">
        <v>3549</v>
      </c>
    </row>
    <row r="1010" spans="1:14" ht="75" customHeight="1" x14ac:dyDescent="0.25">
      <c r="A1010" s="7" t="s">
        <v>6021</v>
      </c>
      <c r="B1010" s="3" t="s">
        <v>3848</v>
      </c>
      <c r="C1010" s="23" t="s">
        <v>6626</v>
      </c>
      <c r="D1010" s="3" t="s">
        <v>6304</v>
      </c>
      <c r="E1010" s="4" t="s">
        <v>2891</v>
      </c>
      <c r="F1010" s="4" t="s">
        <v>3474</v>
      </c>
      <c r="G1010" s="3" t="s">
        <v>6918</v>
      </c>
      <c r="H1010" s="4" t="s">
        <v>3045</v>
      </c>
      <c r="I1010" s="4" t="s">
        <v>2871</v>
      </c>
      <c r="J1010" s="3" t="s">
        <v>7476</v>
      </c>
      <c r="K1010" s="3" t="s">
        <v>4824</v>
      </c>
      <c r="L1010" s="3" t="s">
        <v>3743</v>
      </c>
      <c r="M1010" s="4" t="s">
        <v>34</v>
      </c>
      <c r="N1010" s="4" t="s">
        <v>3527</v>
      </c>
    </row>
    <row r="1011" spans="1:14" ht="75" customHeight="1" x14ac:dyDescent="0.25">
      <c r="A1011" s="7" t="s">
        <v>6021</v>
      </c>
      <c r="B1011" s="3" t="s">
        <v>3848</v>
      </c>
      <c r="C1011" s="23" t="s">
        <v>6626</v>
      </c>
      <c r="D1011" s="3" t="s">
        <v>6304</v>
      </c>
      <c r="E1011" s="4" t="s">
        <v>2891</v>
      </c>
      <c r="F1011" s="4" t="s">
        <v>3474</v>
      </c>
      <c r="G1011" s="3" t="s">
        <v>6918</v>
      </c>
      <c r="H1011" s="4" t="s">
        <v>3045</v>
      </c>
      <c r="I1011" s="4" t="s">
        <v>2871</v>
      </c>
      <c r="J1011" s="3" t="s">
        <v>7476</v>
      </c>
      <c r="K1011" s="3" t="s">
        <v>4824</v>
      </c>
      <c r="L1011" s="3" t="s">
        <v>3747</v>
      </c>
      <c r="M1011" s="4" t="s">
        <v>34</v>
      </c>
      <c r="N1011" s="4" t="s">
        <v>3524</v>
      </c>
    </row>
    <row r="1012" spans="1:14" ht="75" customHeight="1" x14ac:dyDescent="0.25">
      <c r="A1012" s="7" t="s">
        <v>6021</v>
      </c>
      <c r="B1012" s="3" t="s">
        <v>3848</v>
      </c>
      <c r="C1012" s="23" t="s">
        <v>6626</v>
      </c>
      <c r="D1012" s="3" t="s">
        <v>6304</v>
      </c>
      <c r="E1012" s="4" t="s">
        <v>2891</v>
      </c>
      <c r="F1012" s="4" t="s">
        <v>3474</v>
      </c>
      <c r="G1012" s="3" t="s">
        <v>6918</v>
      </c>
      <c r="H1012" s="4" t="s">
        <v>3045</v>
      </c>
      <c r="I1012" s="4" t="s">
        <v>2871</v>
      </c>
      <c r="J1012" s="3" t="s">
        <v>7476</v>
      </c>
      <c r="K1012" s="3" t="s">
        <v>4824</v>
      </c>
      <c r="L1012" s="3" t="s">
        <v>3745</v>
      </c>
      <c r="M1012" s="4" t="s">
        <v>34</v>
      </c>
      <c r="N1012" s="4" t="s">
        <v>3546</v>
      </c>
    </row>
    <row r="1013" spans="1:14" ht="75" customHeight="1" x14ac:dyDescent="0.25">
      <c r="A1013" s="7" t="s">
        <v>6021</v>
      </c>
      <c r="B1013" s="3" t="s">
        <v>3848</v>
      </c>
      <c r="C1013" s="23" t="s">
        <v>6626</v>
      </c>
      <c r="D1013" s="3" t="s">
        <v>6304</v>
      </c>
      <c r="E1013" s="4" t="s">
        <v>2891</v>
      </c>
      <c r="F1013" s="4" t="s">
        <v>3474</v>
      </c>
      <c r="G1013" s="3" t="s">
        <v>6918</v>
      </c>
      <c r="H1013" s="4" t="s">
        <v>3045</v>
      </c>
      <c r="I1013" s="4" t="s">
        <v>2871</v>
      </c>
      <c r="J1013" s="3" t="s">
        <v>7476</v>
      </c>
      <c r="K1013" s="3" t="s">
        <v>4824</v>
      </c>
      <c r="L1013" s="3" t="s">
        <v>3748</v>
      </c>
      <c r="M1013" s="4" t="s">
        <v>83</v>
      </c>
      <c r="N1013" s="4" t="s">
        <v>3554</v>
      </c>
    </row>
    <row r="1014" spans="1:14" ht="75" customHeight="1" x14ac:dyDescent="0.25">
      <c r="A1014" s="7" t="s">
        <v>6021</v>
      </c>
      <c r="B1014" s="3" t="s">
        <v>3848</v>
      </c>
      <c r="C1014" s="23" t="s">
        <v>6626</v>
      </c>
      <c r="D1014" s="3" t="s">
        <v>6304</v>
      </c>
      <c r="E1014" s="4" t="s">
        <v>2891</v>
      </c>
      <c r="F1014" s="4" t="s">
        <v>3474</v>
      </c>
      <c r="G1014" s="3" t="s">
        <v>6918</v>
      </c>
      <c r="H1014" s="4" t="s">
        <v>3045</v>
      </c>
      <c r="I1014" s="4" t="s">
        <v>2871</v>
      </c>
      <c r="J1014" s="3" t="s">
        <v>7476</v>
      </c>
      <c r="K1014" s="3" t="s">
        <v>4824</v>
      </c>
      <c r="L1014" s="3" t="s">
        <v>3741</v>
      </c>
      <c r="M1014" s="4" t="s">
        <v>5561</v>
      </c>
      <c r="N1014" s="4" t="s">
        <v>3532</v>
      </c>
    </row>
    <row r="1015" spans="1:14" ht="75" customHeight="1" x14ac:dyDescent="0.25">
      <c r="A1015" s="7" t="s">
        <v>6021</v>
      </c>
      <c r="B1015" s="3" t="s">
        <v>3848</v>
      </c>
      <c r="C1015" s="23" t="s">
        <v>6626</v>
      </c>
      <c r="D1015" s="3" t="s">
        <v>6304</v>
      </c>
      <c r="E1015" s="4" t="s">
        <v>2891</v>
      </c>
      <c r="F1015" s="4" t="s">
        <v>3474</v>
      </c>
      <c r="G1015" s="3" t="s">
        <v>6918</v>
      </c>
      <c r="H1015" s="4" t="s">
        <v>3045</v>
      </c>
      <c r="I1015" s="4" t="s">
        <v>2871</v>
      </c>
      <c r="J1015" s="3" t="s">
        <v>7476</v>
      </c>
      <c r="K1015" s="3" t="s">
        <v>4824</v>
      </c>
      <c r="L1015" s="3" t="s">
        <v>3740</v>
      </c>
      <c r="M1015" s="4" t="s">
        <v>83</v>
      </c>
      <c r="N1015" s="4" t="s">
        <v>3542</v>
      </c>
    </row>
    <row r="1016" spans="1:14" ht="75" customHeight="1" x14ac:dyDescent="0.25">
      <c r="A1016" s="7" t="s">
        <v>6021</v>
      </c>
      <c r="B1016" s="3" t="s">
        <v>3848</v>
      </c>
      <c r="C1016" s="23" t="s">
        <v>6626</v>
      </c>
      <c r="D1016" s="3" t="s">
        <v>6304</v>
      </c>
      <c r="E1016" s="4" t="s">
        <v>2891</v>
      </c>
      <c r="F1016" s="4" t="s">
        <v>3474</v>
      </c>
      <c r="G1016" s="3" t="s">
        <v>6918</v>
      </c>
      <c r="H1016" s="4" t="s">
        <v>3045</v>
      </c>
      <c r="I1016" s="4" t="s">
        <v>2871</v>
      </c>
      <c r="J1016" s="3" t="s">
        <v>7476</v>
      </c>
      <c r="K1016" s="3" t="s">
        <v>4824</v>
      </c>
      <c r="L1016" s="3" t="s">
        <v>3739</v>
      </c>
      <c r="M1016" s="4" t="s">
        <v>5561</v>
      </c>
      <c r="N1016" s="4" t="s">
        <v>3829</v>
      </c>
    </row>
    <row r="1017" spans="1:14" ht="75" customHeight="1" x14ac:dyDescent="0.25">
      <c r="A1017" s="7" t="s">
        <v>6021</v>
      </c>
      <c r="B1017" s="3" t="s">
        <v>3848</v>
      </c>
      <c r="C1017" s="23" t="s">
        <v>6626</v>
      </c>
      <c r="D1017" s="3" t="s">
        <v>6304</v>
      </c>
      <c r="E1017" s="4" t="s">
        <v>2891</v>
      </c>
      <c r="F1017" s="4" t="s">
        <v>3474</v>
      </c>
      <c r="G1017" s="3" t="s">
        <v>6918</v>
      </c>
      <c r="H1017" s="4" t="s">
        <v>3045</v>
      </c>
      <c r="I1017" s="4" t="s">
        <v>2871</v>
      </c>
      <c r="J1017" s="3" t="s">
        <v>7476</v>
      </c>
      <c r="K1017" s="3" t="s">
        <v>4824</v>
      </c>
      <c r="L1017" s="3" t="s">
        <v>3947</v>
      </c>
      <c r="M1017" s="4" t="s">
        <v>5561</v>
      </c>
      <c r="N1017" s="4" t="s">
        <v>3828</v>
      </c>
    </row>
    <row r="1018" spans="1:14" ht="75" customHeight="1" x14ac:dyDescent="0.25">
      <c r="A1018" s="7" t="s">
        <v>5985</v>
      </c>
      <c r="B1018" s="3" t="s">
        <v>3281</v>
      </c>
      <c r="C1018" s="23" t="s">
        <v>6684</v>
      </c>
      <c r="D1018" s="3" t="s">
        <v>6343</v>
      </c>
      <c r="E1018" s="4" t="s">
        <v>2946</v>
      </c>
      <c r="F1018" s="4" t="s">
        <v>3488</v>
      </c>
      <c r="G1018" s="3" t="s">
        <v>2835</v>
      </c>
      <c r="H1018" s="4" t="s">
        <v>3045</v>
      </c>
      <c r="I1018" s="4" t="s">
        <v>2871</v>
      </c>
      <c r="J1018" s="3" t="s">
        <v>7492</v>
      </c>
      <c r="K1018" s="3" t="s">
        <v>3723</v>
      </c>
      <c r="L1018" s="3" t="s">
        <v>2568</v>
      </c>
      <c r="M1018" s="4" t="s">
        <v>83</v>
      </c>
      <c r="N1018" s="4" t="s">
        <v>2571</v>
      </c>
    </row>
    <row r="1019" spans="1:14" ht="75" customHeight="1" x14ac:dyDescent="0.25">
      <c r="A1019" s="7" t="s">
        <v>5985</v>
      </c>
      <c r="B1019" s="3" t="s">
        <v>3281</v>
      </c>
      <c r="C1019" s="23" t="s">
        <v>6684</v>
      </c>
      <c r="D1019" s="3" t="s">
        <v>6343</v>
      </c>
      <c r="E1019" s="4" t="s">
        <v>2946</v>
      </c>
      <c r="F1019" s="4" t="s">
        <v>3488</v>
      </c>
      <c r="G1019" s="3" t="s">
        <v>2835</v>
      </c>
      <c r="H1019" s="4" t="s">
        <v>3045</v>
      </c>
      <c r="I1019" s="4" t="s">
        <v>2871</v>
      </c>
      <c r="J1019" s="3" t="s">
        <v>7492</v>
      </c>
      <c r="K1019" s="3" t="s">
        <v>3723</v>
      </c>
      <c r="L1019" s="3" t="s">
        <v>1911</v>
      </c>
      <c r="M1019" s="4" t="s">
        <v>34</v>
      </c>
      <c r="N1019" s="4" t="s">
        <v>1914</v>
      </c>
    </row>
    <row r="1020" spans="1:14" ht="75" customHeight="1" x14ac:dyDescent="0.25">
      <c r="A1020" s="7" t="s">
        <v>6022</v>
      </c>
      <c r="B1020" s="3" t="s">
        <v>3849</v>
      </c>
      <c r="C1020" s="23" t="s">
        <v>6623</v>
      </c>
      <c r="D1020" s="3" t="s">
        <v>6305</v>
      </c>
      <c r="E1020" s="4" t="s">
        <v>3105</v>
      </c>
      <c r="F1020" s="4" t="s">
        <v>3474</v>
      </c>
      <c r="G1020" s="3" t="s">
        <v>3850</v>
      </c>
      <c r="H1020" s="4" t="s">
        <v>3045</v>
      </c>
      <c r="I1020" s="4" t="s">
        <v>2871</v>
      </c>
      <c r="J1020" s="3" t="s">
        <v>7476</v>
      </c>
      <c r="K1020" s="3" t="s">
        <v>7477</v>
      </c>
      <c r="L1020" s="3" t="s">
        <v>3744</v>
      </c>
      <c r="M1020" s="4" t="s">
        <v>34</v>
      </c>
      <c r="N1020" s="4" t="s">
        <v>3549</v>
      </c>
    </row>
    <row r="1021" spans="1:14" ht="75" customHeight="1" x14ac:dyDescent="0.25">
      <c r="A1021" s="7" t="s">
        <v>6022</v>
      </c>
      <c r="B1021" s="3" t="s">
        <v>3849</v>
      </c>
      <c r="C1021" s="23" t="s">
        <v>6623</v>
      </c>
      <c r="D1021" s="3" t="s">
        <v>6305</v>
      </c>
      <c r="E1021" s="4" t="s">
        <v>3105</v>
      </c>
      <c r="F1021" s="4" t="s">
        <v>3474</v>
      </c>
      <c r="G1021" s="3" t="s">
        <v>3850</v>
      </c>
      <c r="H1021" s="4" t="s">
        <v>3045</v>
      </c>
      <c r="I1021" s="4" t="s">
        <v>2871</v>
      </c>
      <c r="J1021" s="3" t="s">
        <v>7476</v>
      </c>
      <c r="K1021" s="3" t="s">
        <v>7477</v>
      </c>
      <c r="L1021" s="3" t="s">
        <v>3746</v>
      </c>
      <c r="M1021" s="4" t="s">
        <v>34</v>
      </c>
      <c r="N1021" s="4" t="s">
        <v>3551</v>
      </c>
    </row>
    <row r="1022" spans="1:14" ht="75" customHeight="1" x14ac:dyDescent="0.25">
      <c r="A1022" s="7" t="s">
        <v>6022</v>
      </c>
      <c r="B1022" s="3" t="s">
        <v>3849</v>
      </c>
      <c r="C1022" s="23" t="s">
        <v>6623</v>
      </c>
      <c r="D1022" s="3" t="s">
        <v>6305</v>
      </c>
      <c r="E1022" s="4" t="s">
        <v>3105</v>
      </c>
      <c r="F1022" s="4" t="s">
        <v>3474</v>
      </c>
      <c r="G1022" s="3" t="s">
        <v>3850</v>
      </c>
      <c r="H1022" s="4" t="s">
        <v>3045</v>
      </c>
      <c r="I1022" s="4" t="s">
        <v>2871</v>
      </c>
      <c r="J1022" s="3" t="s">
        <v>7476</v>
      </c>
      <c r="K1022" s="3" t="s">
        <v>7477</v>
      </c>
      <c r="L1022" s="3" t="s">
        <v>3745</v>
      </c>
      <c r="M1022" s="4" t="s">
        <v>34</v>
      </c>
      <c r="N1022" s="4" t="s">
        <v>3546</v>
      </c>
    </row>
    <row r="1023" spans="1:14" ht="75" customHeight="1" x14ac:dyDescent="0.25">
      <c r="A1023" s="7" t="s">
        <v>6022</v>
      </c>
      <c r="B1023" s="3" t="s">
        <v>3849</v>
      </c>
      <c r="C1023" s="23" t="s">
        <v>6623</v>
      </c>
      <c r="D1023" s="3" t="s">
        <v>6305</v>
      </c>
      <c r="E1023" s="4" t="s">
        <v>3105</v>
      </c>
      <c r="F1023" s="4" t="s">
        <v>3474</v>
      </c>
      <c r="G1023" s="3" t="s">
        <v>3850</v>
      </c>
      <c r="H1023" s="4" t="s">
        <v>3045</v>
      </c>
      <c r="I1023" s="4" t="s">
        <v>2871</v>
      </c>
      <c r="J1023" s="3" t="s">
        <v>7476</v>
      </c>
      <c r="K1023" s="3" t="s">
        <v>7477</v>
      </c>
      <c r="L1023" s="3" t="s">
        <v>3742</v>
      </c>
      <c r="M1023" s="4" t="s">
        <v>34</v>
      </c>
      <c r="N1023" s="4" t="s">
        <v>3536</v>
      </c>
    </row>
    <row r="1024" spans="1:14" ht="75" customHeight="1" x14ac:dyDescent="0.25">
      <c r="A1024" s="7" t="s">
        <v>6022</v>
      </c>
      <c r="B1024" s="3" t="s">
        <v>3849</v>
      </c>
      <c r="C1024" s="23" t="s">
        <v>6623</v>
      </c>
      <c r="D1024" s="3" t="s">
        <v>6305</v>
      </c>
      <c r="E1024" s="4" t="s">
        <v>3105</v>
      </c>
      <c r="F1024" s="4" t="s">
        <v>3474</v>
      </c>
      <c r="G1024" s="3" t="s">
        <v>3850</v>
      </c>
      <c r="H1024" s="4" t="s">
        <v>3045</v>
      </c>
      <c r="I1024" s="4" t="s">
        <v>2871</v>
      </c>
      <c r="J1024" s="3" t="s">
        <v>7476</v>
      </c>
      <c r="K1024" s="3" t="s">
        <v>7477</v>
      </c>
      <c r="L1024" s="3" t="s">
        <v>3741</v>
      </c>
      <c r="M1024" s="4" t="s">
        <v>5561</v>
      </c>
      <c r="N1024" s="4" t="s">
        <v>3532</v>
      </c>
    </row>
    <row r="1025" spans="1:14" ht="75" customHeight="1" x14ac:dyDescent="0.25">
      <c r="A1025" s="7" t="s">
        <v>6022</v>
      </c>
      <c r="B1025" s="3" t="s">
        <v>3849</v>
      </c>
      <c r="C1025" s="23" t="s">
        <v>6623</v>
      </c>
      <c r="D1025" s="3" t="s">
        <v>6305</v>
      </c>
      <c r="E1025" s="4" t="s">
        <v>3105</v>
      </c>
      <c r="F1025" s="4" t="s">
        <v>3474</v>
      </c>
      <c r="G1025" s="3" t="s">
        <v>3850</v>
      </c>
      <c r="H1025" s="4" t="s">
        <v>3045</v>
      </c>
      <c r="I1025" s="4" t="s">
        <v>2871</v>
      </c>
      <c r="J1025" s="3" t="s">
        <v>7476</v>
      </c>
      <c r="K1025" s="3" t="s">
        <v>7477</v>
      </c>
      <c r="L1025" s="3" t="s">
        <v>3739</v>
      </c>
      <c r="M1025" s="4" t="s">
        <v>5561</v>
      </c>
      <c r="N1025" s="4" t="s">
        <v>3829</v>
      </c>
    </row>
    <row r="1026" spans="1:14" ht="75" customHeight="1" x14ac:dyDescent="0.25">
      <c r="A1026" s="7" t="s">
        <v>6022</v>
      </c>
      <c r="B1026" s="3" t="s">
        <v>3849</v>
      </c>
      <c r="C1026" s="23" t="s">
        <v>6623</v>
      </c>
      <c r="D1026" s="3" t="s">
        <v>6305</v>
      </c>
      <c r="E1026" s="4" t="s">
        <v>3105</v>
      </c>
      <c r="F1026" s="4" t="s">
        <v>3474</v>
      </c>
      <c r="G1026" s="3" t="s">
        <v>3850</v>
      </c>
      <c r="H1026" s="4" t="s">
        <v>3045</v>
      </c>
      <c r="I1026" s="4" t="s">
        <v>2871</v>
      </c>
      <c r="J1026" s="3" t="s">
        <v>7476</v>
      </c>
      <c r="K1026" s="3" t="s">
        <v>7477</v>
      </c>
      <c r="L1026" s="3" t="s">
        <v>3947</v>
      </c>
      <c r="M1026" s="4" t="s">
        <v>5561</v>
      </c>
      <c r="N1026" s="4" t="s">
        <v>3828</v>
      </c>
    </row>
    <row r="1027" spans="1:14" ht="75" customHeight="1" x14ac:dyDescent="0.25">
      <c r="A1027" s="7" t="s">
        <v>6022</v>
      </c>
      <c r="B1027" s="3" t="s">
        <v>3849</v>
      </c>
      <c r="C1027" s="23" t="s">
        <v>6623</v>
      </c>
      <c r="D1027" s="3" t="s">
        <v>6305</v>
      </c>
      <c r="E1027" s="4" t="s">
        <v>3105</v>
      </c>
      <c r="F1027" s="4" t="s">
        <v>3474</v>
      </c>
      <c r="G1027" s="3" t="s">
        <v>3850</v>
      </c>
      <c r="H1027" s="4" t="s">
        <v>3045</v>
      </c>
      <c r="I1027" s="4" t="s">
        <v>2871</v>
      </c>
      <c r="J1027" s="3" t="s">
        <v>7476</v>
      </c>
      <c r="K1027" s="3" t="s">
        <v>7477</v>
      </c>
      <c r="L1027" s="3" t="s">
        <v>3748</v>
      </c>
      <c r="M1027" s="4" t="s">
        <v>83</v>
      </c>
      <c r="N1027" s="4" t="s">
        <v>3554</v>
      </c>
    </row>
    <row r="1028" spans="1:14" ht="75" customHeight="1" x14ac:dyDescent="0.25">
      <c r="A1028" s="7" t="s">
        <v>6022</v>
      </c>
      <c r="B1028" s="3" t="s">
        <v>3849</v>
      </c>
      <c r="C1028" s="23" t="s">
        <v>6623</v>
      </c>
      <c r="D1028" s="3" t="s">
        <v>6305</v>
      </c>
      <c r="E1028" s="4" t="s">
        <v>3105</v>
      </c>
      <c r="F1028" s="4" t="s">
        <v>3474</v>
      </c>
      <c r="G1028" s="3" t="s">
        <v>3850</v>
      </c>
      <c r="H1028" s="4" t="s">
        <v>3045</v>
      </c>
      <c r="I1028" s="4" t="s">
        <v>2871</v>
      </c>
      <c r="J1028" s="3" t="s">
        <v>7476</v>
      </c>
      <c r="K1028" s="3" t="s">
        <v>7477</v>
      </c>
      <c r="L1028" s="3" t="s">
        <v>3740</v>
      </c>
      <c r="M1028" s="4" t="s">
        <v>83</v>
      </c>
      <c r="N1028" s="4" t="s">
        <v>3542</v>
      </c>
    </row>
    <row r="1029" spans="1:14" ht="75" customHeight="1" x14ac:dyDescent="0.25">
      <c r="A1029" s="7" t="s">
        <v>6561</v>
      </c>
      <c r="B1029" s="3" t="s">
        <v>3253</v>
      </c>
      <c r="C1029" s="23" t="s">
        <v>6664</v>
      </c>
      <c r="D1029" s="3" t="s">
        <v>6330</v>
      </c>
      <c r="E1029" s="4" t="s">
        <v>2886</v>
      </c>
      <c r="F1029" s="4" t="s">
        <v>3474</v>
      </c>
      <c r="G1029" s="3" t="s">
        <v>2826</v>
      </c>
      <c r="H1029" s="4" t="s">
        <v>3045</v>
      </c>
      <c r="I1029" s="4" t="s">
        <v>2871</v>
      </c>
      <c r="J1029" s="3" t="s">
        <v>7476</v>
      </c>
      <c r="K1029" s="3" t="s">
        <v>3722</v>
      </c>
      <c r="L1029" s="3" t="s">
        <v>3254</v>
      </c>
      <c r="M1029" s="4" t="s">
        <v>34</v>
      </c>
      <c r="N1029" s="4" t="s">
        <v>1785</v>
      </c>
    </row>
    <row r="1030" spans="1:14" ht="75" customHeight="1" x14ac:dyDescent="0.25">
      <c r="A1030" s="7" t="s">
        <v>6561</v>
      </c>
      <c r="B1030" s="3" t="s">
        <v>3253</v>
      </c>
      <c r="C1030" s="23" t="s">
        <v>6664</v>
      </c>
      <c r="D1030" s="3" t="s">
        <v>6330</v>
      </c>
      <c r="E1030" s="4" t="s">
        <v>2886</v>
      </c>
      <c r="F1030" s="4" t="s">
        <v>3474</v>
      </c>
      <c r="G1030" s="3" t="s">
        <v>2826</v>
      </c>
      <c r="H1030" s="4" t="s">
        <v>3045</v>
      </c>
      <c r="I1030" s="4" t="s">
        <v>2871</v>
      </c>
      <c r="J1030" s="3" t="s">
        <v>7476</v>
      </c>
      <c r="K1030" s="3" t="s">
        <v>3722</v>
      </c>
      <c r="L1030" s="3" t="s">
        <v>3747</v>
      </c>
      <c r="M1030" s="4" t="s">
        <v>34</v>
      </c>
      <c r="N1030" s="4" t="s">
        <v>3524</v>
      </c>
    </row>
    <row r="1031" spans="1:14" ht="75" customHeight="1" x14ac:dyDescent="0.25">
      <c r="A1031" s="7" t="s">
        <v>6010</v>
      </c>
      <c r="B1031" s="3" t="s">
        <v>3443</v>
      </c>
      <c r="C1031" s="23" t="s">
        <v>6722</v>
      </c>
      <c r="D1031" s="3" t="s">
        <v>6371</v>
      </c>
      <c r="E1031" s="4" t="s">
        <v>2946</v>
      </c>
      <c r="F1031" s="4" t="s">
        <v>3488</v>
      </c>
      <c r="G1031" s="3" t="s">
        <v>2853</v>
      </c>
      <c r="H1031" s="4" t="s">
        <v>3045</v>
      </c>
      <c r="I1031" s="4" t="s">
        <v>2871</v>
      </c>
      <c r="J1031" s="3" t="s">
        <v>7492</v>
      </c>
      <c r="K1031" s="3" t="s">
        <v>3731</v>
      </c>
      <c r="L1031" s="3" t="s">
        <v>2583</v>
      </c>
      <c r="M1031" s="4" t="s">
        <v>34</v>
      </c>
      <c r="N1031" s="4" t="s">
        <v>2586</v>
      </c>
    </row>
    <row r="1032" spans="1:14" ht="75" customHeight="1" x14ac:dyDescent="0.25">
      <c r="A1032" s="15" t="s">
        <v>5992</v>
      </c>
      <c r="B1032" s="16" t="s">
        <v>3312</v>
      </c>
      <c r="C1032" s="25" t="s">
        <v>6683</v>
      </c>
      <c r="D1032" s="16" t="s">
        <v>6350</v>
      </c>
      <c r="E1032" s="22" t="s">
        <v>2946</v>
      </c>
      <c r="F1032" s="22" t="s">
        <v>3488</v>
      </c>
      <c r="G1032" s="15" t="s">
        <v>2814</v>
      </c>
      <c r="H1032" s="22" t="s">
        <v>3045</v>
      </c>
      <c r="I1032" s="22" t="s">
        <v>2871</v>
      </c>
      <c r="J1032" s="15" t="s">
        <v>7492</v>
      </c>
      <c r="K1032" s="15" t="s">
        <v>4800</v>
      </c>
      <c r="L1032" s="15" t="s">
        <v>1907</v>
      </c>
      <c r="M1032" s="17" t="s">
        <v>5561</v>
      </c>
      <c r="N1032" s="17" t="s">
        <v>1910</v>
      </c>
    </row>
    <row r="1033" spans="1:14" ht="75" customHeight="1" x14ac:dyDescent="0.25">
      <c r="A1033" s="15" t="s">
        <v>5992</v>
      </c>
      <c r="B1033" s="16" t="s">
        <v>3312</v>
      </c>
      <c r="C1033" s="25" t="s">
        <v>6683</v>
      </c>
      <c r="D1033" s="16" t="s">
        <v>6350</v>
      </c>
      <c r="E1033" s="22" t="s">
        <v>2946</v>
      </c>
      <c r="F1033" s="22" t="s">
        <v>3488</v>
      </c>
      <c r="G1033" s="15" t="s">
        <v>2814</v>
      </c>
      <c r="H1033" s="22" t="s">
        <v>3045</v>
      </c>
      <c r="I1033" s="22" t="s">
        <v>2871</v>
      </c>
      <c r="J1033" s="15" t="s">
        <v>7492</v>
      </c>
      <c r="K1033" s="15" t="s">
        <v>4800</v>
      </c>
      <c r="L1033" s="15" t="s">
        <v>2049</v>
      </c>
      <c r="M1033" s="17" t="s">
        <v>34</v>
      </c>
      <c r="N1033" s="17" t="s">
        <v>2052</v>
      </c>
    </row>
    <row r="1034" spans="1:14" ht="75" customHeight="1" x14ac:dyDescent="0.25">
      <c r="A1034" s="7" t="s">
        <v>6236</v>
      </c>
      <c r="B1034" s="3" t="s">
        <v>3308</v>
      </c>
      <c r="C1034" s="23" t="s">
        <v>6694</v>
      </c>
      <c r="D1034" s="3" t="s">
        <v>6349</v>
      </c>
      <c r="E1034" s="4" t="s">
        <v>3309</v>
      </c>
      <c r="F1034" s="4" t="s">
        <v>3474</v>
      </c>
      <c r="G1034" s="3" t="s">
        <v>2844</v>
      </c>
      <c r="H1034" s="4" t="s">
        <v>3045</v>
      </c>
      <c r="I1034" s="4" t="s">
        <v>2871</v>
      </c>
      <c r="J1034" s="3" t="s">
        <v>7492</v>
      </c>
      <c r="K1034" s="3" t="s">
        <v>3727</v>
      </c>
      <c r="L1034" s="3" t="s">
        <v>2043</v>
      </c>
      <c r="M1034" s="4" t="s">
        <v>5561</v>
      </c>
      <c r="N1034" s="4" t="s">
        <v>2046</v>
      </c>
    </row>
    <row r="1035" spans="1:14" ht="75" customHeight="1" x14ac:dyDescent="0.25">
      <c r="A1035" s="7" t="s">
        <v>6236</v>
      </c>
      <c r="B1035" s="3" t="s">
        <v>3308</v>
      </c>
      <c r="C1035" s="23" t="s">
        <v>6694</v>
      </c>
      <c r="D1035" s="3" t="s">
        <v>6349</v>
      </c>
      <c r="E1035" s="4" t="s">
        <v>3309</v>
      </c>
      <c r="F1035" s="4" t="s">
        <v>3474</v>
      </c>
      <c r="G1035" s="3" t="s">
        <v>2844</v>
      </c>
      <c r="H1035" s="4" t="s">
        <v>3045</v>
      </c>
      <c r="I1035" s="4" t="s">
        <v>2871</v>
      </c>
      <c r="J1035" s="3" t="s">
        <v>7492</v>
      </c>
      <c r="K1035" s="3" t="s">
        <v>3727</v>
      </c>
      <c r="L1035" s="3" t="s">
        <v>3310</v>
      </c>
      <c r="M1035" s="4" t="s">
        <v>34</v>
      </c>
      <c r="N1035" s="4" t="s">
        <v>2038</v>
      </c>
    </row>
    <row r="1036" spans="1:14" ht="75" customHeight="1" x14ac:dyDescent="0.25">
      <c r="A1036" s="7" t="s">
        <v>6236</v>
      </c>
      <c r="B1036" s="3" t="s">
        <v>3308</v>
      </c>
      <c r="C1036" s="23" t="s">
        <v>6694</v>
      </c>
      <c r="D1036" s="3" t="s">
        <v>6349</v>
      </c>
      <c r="E1036" s="4" t="s">
        <v>3309</v>
      </c>
      <c r="F1036" s="4" t="s">
        <v>3474</v>
      </c>
      <c r="G1036" s="3" t="s">
        <v>2844</v>
      </c>
      <c r="H1036" s="4" t="s">
        <v>3045</v>
      </c>
      <c r="I1036" s="4" t="s">
        <v>2871</v>
      </c>
      <c r="J1036" s="3" t="s">
        <v>7492</v>
      </c>
      <c r="K1036" s="3" t="s">
        <v>3727</v>
      </c>
      <c r="L1036" s="3" t="s">
        <v>3311</v>
      </c>
      <c r="M1036" s="4" t="s">
        <v>34</v>
      </c>
      <c r="N1036" s="4" t="s">
        <v>2042</v>
      </c>
    </row>
    <row r="1037" spans="1:14" ht="75" customHeight="1" x14ac:dyDescent="0.25">
      <c r="A1037" s="15" t="s">
        <v>7807</v>
      </c>
      <c r="B1037" s="16" t="s">
        <v>7808</v>
      </c>
      <c r="C1037" s="25" t="s">
        <v>7651</v>
      </c>
      <c r="D1037" s="16" t="s">
        <v>7809</v>
      </c>
      <c r="E1037" s="22" t="s">
        <v>2886</v>
      </c>
      <c r="F1037" s="22" t="s">
        <v>3474</v>
      </c>
      <c r="G1037" s="15" t="s">
        <v>7810</v>
      </c>
      <c r="H1037" s="22" t="s">
        <v>7811</v>
      </c>
      <c r="I1037" s="22" t="s">
        <v>2871</v>
      </c>
      <c r="J1037" s="15" t="s">
        <v>7476</v>
      </c>
      <c r="K1037" s="15" t="s">
        <v>29</v>
      </c>
      <c r="L1037" s="15" t="s">
        <v>3746</v>
      </c>
      <c r="M1037" s="17" t="s">
        <v>34</v>
      </c>
      <c r="N1037" s="17" t="s">
        <v>3551</v>
      </c>
    </row>
    <row r="1038" spans="1:14" ht="75" customHeight="1" x14ac:dyDescent="0.25">
      <c r="A1038" s="7" t="s">
        <v>6924</v>
      </c>
      <c r="B1038" s="3" t="s">
        <v>3088</v>
      </c>
      <c r="C1038" s="23" t="s">
        <v>6708</v>
      </c>
      <c r="D1038" s="3" t="s">
        <v>6335</v>
      </c>
      <c r="E1038" s="4" t="s">
        <v>2869</v>
      </c>
      <c r="F1038" s="4" t="s">
        <v>3472</v>
      </c>
      <c r="G1038" s="3" t="s">
        <v>7495</v>
      </c>
      <c r="H1038" s="4" t="s">
        <v>2870</v>
      </c>
      <c r="I1038" s="4" t="s">
        <v>2871</v>
      </c>
      <c r="J1038" s="3" t="s">
        <v>7490</v>
      </c>
      <c r="K1038" s="3" t="s">
        <v>4672</v>
      </c>
      <c r="L1038" s="3" t="s">
        <v>1087</v>
      </c>
      <c r="M1038" s="4" t="s">
        <v>34</v>
      </c>
      <c r="N1038" s="4" t="s">
        <v>1090</v>
      </c>
    </row>
    <row r="1039" spans="1:14" ht="75" customHeight="1" x14ac:dyDescent="0.25">
      <c r="A1039" s="7" t="s">
        <v>6924</v>
      </c>
      <c r="B1039" s="3" t="s">
        <v>3088</v>
      </c>
      <c r="C1039" s="23" t="s">
        <v>6708</v>
      </c>
      <c r="D1039" s="3" t="s">
        <v>6335</v>
      </c>
      <c r="E1039" s="4" t="s">
        <v>2869</v>
      </c>
      <c r="F1039" s="4" t="s">
        <v>3472</v>
      </c>
      <c r="G1039" s="3" t="s">
        <v>7495</v>
      </c>
      <c r="H1039" s="4" t="s">
        <v>2870</v>
      </c>
      <c r="I1039" s="4" t="s">
        <v>2871</v>
      </c>
      <c r="J1039" s="3" t="s">
        <v>7490</v>
      </c>
      <c r="K1039" s="3" t="s">
        <v>4672</v>
      </c>
      <c r="L1039" s="3" t="s">
        <v>4692</v>
      </c>
      <c r="M1039" s="4" t="s">
        <v>5561</v>
      </c>
      <c r="N1039" s="4" t="s">
        <v>4353</v>
      </c>
    </row>
    <row r="1040" spans="1:14" ht="75" customHeight="1" x14ac:dyDescent="0.25">
      <c r="A1040" s="7" t="s">
        <v>6924</v>
      </c>
      <c r="B1040" s="3" t="s">
        <v>3088</v>
      </c>
      <c r="C1040" s="23" t="s">
        <v>6708</v>
      </c>
      <c r="D1040" s="3" t="s">
        <v>6335</v>
      </c>
      <c r="E1040" s="4" t="s">
        <v>2869</v>
      </c>
      <c r="F1040" s="4" t="s">
        <v>3472</v>
      </c>
      <c r="G1040" s="3" t="s">
        <v>7495</v>
      </c>
      <c r="H1040" s="4" t="s">
        <v>2870</v>
      </c>
      <c r="I1040" s="4" t="s">
        <v>2871</v>
      </c>
      <c r="J1040" s="3" t="s">
        <v>7490</v>
      </c>
      <c r="K1040" s="3" t="s">
        <v>4672</v>
      </c>
      <c r="L1040" s="3" t="s">
        <v>4339</v>
      </c>
      <c r="M1040" s="4" t="s">
        <v>34</v>
      </c>
      <c r="N1040" s="4" t="s">
        <v>4175</v>
      </c>
    </row>
    <row r="1041" spans="1:14" ht="75" customHeight="1" x14ac:dyDescent="0.25">
      <c r="A1041" s="7" t="s">
        <v>6925</v>
      </c>
      <c r="B1041" s="3" t="s">
        <v>3088</v>
      </c>
      <c r="C1041" s="23" t="s">
        <v>6708</v>
      </c>
      <c r="D1041" s="3" t="s">
        <v>7730</v>
      </c>
      <c r="E1041" s="4" t="s">
        <v>2886</v>
      </c>
      <c r="F1041" s="4" t="s">
        <v>3472</v>
      </c>
      <c r="G1041" s="3" t="s">
        <v>7495</v>
      </c>
      <c r="H1041" s="4" t="s">
        <v>2870</v>
      </c>
      <c r="I1041" s="4" t="s">
        <v>2871</v>
      </c>
      <c r="J1041" s="3" t="s">
        <v>7490</v>
      </c>
      <c r="K1041" s="3" t="s">
        <v>4672</v>
      </c>
      <c r="L1041" s="3" t="s">
        <v>1087</v>
      </c>
      <c r="M1041" s="4" t="s">
        <v>34</v>
      </c>
      <c r="N1041" s="4" t="s">
        <v>1090</v>
      </c>
    </row>
    <row r="1042" spans="1:14" ht="75" customHeight="1" x14ac:dyDescent="0.25">
      <c r="A1042" s="7" t="s">
        <v>6925</v>
      </c>
      <c r="B1042" s="3" t="s">
        <v>3088</v>
      </c>
      <c r="C1042" s="23" t="s">
        <v>6708</v>
      </c>
      <c r="D1042" s="3" t="s">
        <v>7730</v>
      </c>
      <c r="E1042" s="4" t="s">
        <v>2886</v>
      </c>
      <c r="F1042" s="4" t="s">
        <v>3472</v>
      </c>
      <c r="G1042" s="3" t="s">
        <v>7495</v>
      </c>
      <c r="H1042" s="4" t="s">
        <v>2870</v>
      </c>
      <c r="I1042" s="4" t="s">
        <v>2871</v>
      </c>
      <c r="J1042" s="3" t="s">
        <v>7490</v>
      </c>
      <c r="K1042" s="3" t="s">
        <v>4672</v>
      </c>
      <c r="L1042" s="3" t="s">
        <v>4692</v>
      </c>
      <c r="M1042" s="4" t="s">
        <v>5561</v>
      </c>
      <c r="N1042" s="4" t="s">
        <v>4353</v>
      </c>
    </row>
    <row r="1043" spans="1:14" ht="75" customHeight="1" x14ac:dyDescent="0.25">
      <c r="A1043" s="7" t="s">
        <v>6925</v>
      </c>
      <c r="B1043" s="3" t="s">
        <v>3088</v>
      </c>
      <c r="C1043" s="23" t="s">
        <v>6708</v>
      </c>
      <c r="D1043" s="3" t="s">
        <v>7730</v>
      </c>
      <c r="E1043" s="4" t="s">
        <v>2886</v>
      </c>
      <c r="F1043" s="4" t="s">
        <v>3472</v>
      </c>
      <c r="G1043" s="3" t="s">
        <v>7495</v>
      </c>
      <c r="H1043" s="4" t="s">
        <v>2870</v>
      </c>
      <c r="I1043" s="4" t="s">
        <v>2871</v>
      </c>
      <c r="J1043" s="3" t="s">
        <v>7490</v>
      </c>
      <c r="K1043" s="3" t="s">
        <v>4672</v>
      </c>
      <c r="L1043" s="3" t="s">
        <v>4339</v>
      </c>
      <c r="M1043" s="4" t="s">
        <v>34</v>
      </c>
      <c r="N1043" s="4" t="s">
        <v>4175</v>
      </c>
    </row>
    <row r="1044" spans="1:14" ht="75" customHeight="1" x14ac:dyDescent="0.25">
      <c r="A1044" s="7" t="s">
        <v>6001</v>
      </c>
      <c r="B1044" s="3" t="s">
        <v>3328</v>
      </c>
      <c r="C1044" s="23" t="s">
        <v>6703</v>
      </c>
      <c r="D1044" s="3" t="s">
        <v>6359</v>
      </c>
      <c r="E1044" s="4" t="s">
        <v>2886</v>
      </c>
      <c r="F1044" s="4" t="s">
        <v>3477</v>
      </c>
      <c r="G1044" s="3" t="s">
        <v>2848</v>
      </c>
      <c r="H1044" s="4" t="s">
        <v>3047</v>
      </c>
      <c r="I1044" s="4" t="s">
        <v>7473</v>
      </c>
      <c r="J1044" s="3" t="s">
        <v>6286</v>
      </c>
      <c r="K1044" s="3" t="s">
        <v>3729</v>
      </c>
      <c r="L1044" s="3" t="s">
        <v>3329</v>
      </c>
      <c r="M1044" s="4" t="s">
        <v>34</v>
      </c>
      <c r="N1044" s="4" t="s">
        <v>2184</v>
      </c>
    </row>
    <row r="1045" spans="1:14" ht="75" customHeight="1" x14ac:dyDescent="0.25">
      <c r="A1045" s="7" t="s">
        <v>6001</v>
      </c>
      <c r="B1045" s="3" t="s">
        <v>3328</v>
      </c>
      <c r="C1045" s="23" t="s">
        <v>6703</v>
      </c>
      <c r="D1045" s="3" t="s">
        <v>6359</v>
      </c>
      <c r="E1045" s="4" t="s">
        <v>2886</v>
      </c>
      <c r="F1045" s="4" t="s">
        <v>3477</v>
      </c>
      <c r="G1045" s="3" t="s">
        <v>2848</v>
      </c>
      <c r="H1045" s="4" t="s">
        <v>3047</v>
      </c>
      <c r="I1045" s="4" t="s">
        <v>7473</v>
      </c>
      <c r="J1045" s="3" t="s">
        <v>6286</v>
      </c>
      <c r="K1045" s="3" t="s">
        <v>3729</v>
      </c>
      <c r="L1045" s="3" t="s">
        <v>3330</v>
      </c>
      <c r="M1045" s="4" t="s">
        <v>83</v>
      </c>
      <c r="N1045" s="4" t="s">
        <v>2188</v>
      </c>
    </row>
    <row r="1046" spans="1:14" ht="75" customHeight="1" x14ac:dyDescent="0.25">
      <c r="A1046" s="7" t="s">
        <v>6001</v>
      </c>
      <c r="B1046" s="3" t="s">
        <v>3328</v>
      </c>
      <c r="C1046" s="23" t="s">
        <v>6703</v>
      </c>
      <c r="D1046" s="3" t="s">
        <v>6359</v>
      </c>
      <c r="E1046" s="4" t="s">
        <v>2886</v>
      </c>
      <c r="F1046" s="4" t="s">
        <v>3477</v>
      </c>
      <c r="G1046" s="3" t="s">
        <v>2848</v>
      </c>
      <c r="H1046" s="4" t="s">
        <v>3047</v>
      </c>
      <c r="I1046" s="4" t="s">
        <v>7473</v>
      </c>
      <c r="J1046" s="3" t="s">
        <v>6286</v>
      </c>
      <c r="K1046" s="3" t="s">
        <v>3729</v>
      </c>
      <c r="L1046" s="3" t="s">
        <v>7379</v>
      </c>
      <c r="M1046" s="4" t="s">
        <v>34</v>
      </c>
      <c r="N1046" s="4" t="s">
        <v>7068</v>
      </c>
    </row>
    <row r="1047" spans="1:14" ht="75" customHeight="1" x14ac:dyDescent="0.25">
      <c r="A1047" s="7" t="s">
        <v>6001</v>
      </c>
      <c r="B1047" s="3" t="s">
        <v>3328</v>
      </c>
      <c r="C1047" s="23" t="s">
        <v>6703</v>
      </c>
      <c r="D1047" s="3" t="s">
        <v>6359</v>
      </c>
      <c r="E1047" s="4" t="s">
        <v>2886</v>
      </c>
      <c r="F1047" s="4" t="s">
        <v>3477</v>
      </c>
      <c r="G1047" s="3" t="s">
        <v>2848</v>
      </c>
      <c r="H1047" s="4" t="s">
        <v>3047</v>
      </c>
      <c r="I1047" s="4" t="s">
        <v>7473</v>
      </c>
      <c r="J1047" s="3" t="s">
        <v>6286</v>
      </c>
      <c r="K1047" s="3" t="s">
        <v>3729</v>
      </c>
      <c r="L1047" s="3" t="s">
        <v>6002</v>
      </c>
      <c r="M1047" s="4" t="s">
        <v>83</v>
      </c>
      <c r="N1047" s="4" t="s">
        <v>5579</v>
      </c>
    </row>
    <row r="1048" spans="1:14" ht="75" customHeight="1" x14ac:dyDescent="0.25">
      <c r="A1048" s="7" t="s">
        <v>5903</v>
      </c>
      <c r="B1048" s="3" t="s">
        <v>4286</v>
      </c>
      <c r="C1048" s="23" t="s">
        <v>6667</v>
      </c>
      <c r="D1048" s="3" t="s">
        <v>7363</v>
      </c>
      <c r="E1048" s="4" t="s">
        <v>2886</v>
      </c>
      <c r="F1048" s="4" t="s">
        <v>3476</v>
      </c>
      <c r="G1048" s="3" t="s">
        <v>2758</v>
      </c>
      <c r="H1048" s="4" t="s">
        <v>2951</v>
      </c>
      <c r="I1048" s="4" t="s">
        <v>2871</v>
      </c>
      <c r="J1048" s="3" t="s">
        <v>7488</v>
      </c>
      <c r="K1048" s="3" t="s">
        <v>7364</v>
      </c>
      <c r="L1048" s="3" t="s">
        <v>2953</v>
      </c>
      <c r="M1048" s="4" t="s">
        <v>34</v>
      </c>
      <c r="N1048" s="4" t="s">
        <v>421</v>
      </c>
    </row>
    <row r="1049" spans="1:14" ht="75" customHeight="1" x14ac:dyDescent="0.25">
      <c r="A1049" s="7" t="s">
        <v>5903</v>
      </c>
      <c r="B1049" s="3" t="s">
        <v>4286</v>
      </c>
      <c r="C1049" s="23" t="s">
        <v>6667</v>
      </c>
      <c r="D1049" s="3" t="s">
        <v>7363</v>
      </c>
      <c r="E1049" s="4" t="s">
        <v>2886</v>
      </c>
      <c r="F1049" s="4" t="s">
        <v>3477</v>
      </c>
      <c r="G1049" s="3" t="s">
        <v>2758</v>
      </c>
      <c r="H1049" s="4" t="s">
        <v>2951</v>
      </c>
      <c r="I1049" s="4" t="s">
        <v>2871</v>
      </c>
      <c r="J1049" s="3" t="s">
        <v>7488</v>
      </c>
      <c r="K1049" s="3" t="s">
        <v>7364</v>
      </c>
      <c r="L1049" s="3" t="s">
        <v>2952</v>
      </c>
      <c r="M1049" s="4" t="s">
        <v>34</v>
      </c>
      <c r="N1049" s="4" t="s">
        <v>414</v>
      </c>
    </row>
    <row r="1050" spans="1:14" ht="75" customHeight="1" x14ac:dyDescent="0.25">
      <c r="A1050" s="7" t="s">
        <v>5903</v>
      </c>
      <c r="B1050" s="3" t="s">
        <v>4286</v>
      </c>
      <c r="C1050" s="23" t="s">
        <v>6667</v>
      </c>
      <c r="D1050" s="3" t="s">
        <v>7363</v>
      </c>
      <c r="E1050" s="4" t="s">
        <v>2886</v>
      </c>
      <c r="F1050" s="4" t="s">
        <v>3476</v>
      </c>
      <c r="G1050" s="3" t="s">
        <v>2758</v>
      </c>
      <c r="H1050" s="4" t="s">
        <v>2951</v>
      </c>
      <c r="I1050" s="4" t="s">
        <v>2871</v>
      </c>
      <c r="J1050" s="3" t="s">
        <v>7488</v>
      </c>
      <c r="K1050" s="3" t="s">
        <v>7364</v>
      </c>
      <c r="L1050" s="3" t="s">
        <v>4179</v>
      </c>
      <c r="M1050" s="4" t="s">
        <v>34</v>
      </c>
      <c r="N1050" s="4" t="s">
        <v>4028</v>
      </c>
    </row>
    <row r="1051" spans="1:14" ht="75" customHeight="1" x14ac:dyDescent="0.25">
      <c r="A1051" s="7" t="s">
        <v>5903</v>
      </c>
      <c r="B1051" s="3" t="s">
        <v>4286</v>
      </c>
      <c r="C1051" s="23" t="s">
        <v>6667</v>
      </c>
      <c r="D1051" s="3" t="s">
        <v>7363</v>
      </c>
      <c r="E1051" s="4" t="s">
        <v>2886</v>
      </c>
      <c r="F1051" s="4" t="s">
        <v>3476</v>
      </c>
      <c r="G1051" s="3" t="s">
        <v>2758</v>
      </c>
      <c r="H1051" s="4" t="s">
        <v>2951</v>
      </c>
      <c r="I1051" s="4" t="s">
        <v>2871</v>
      </c>
      <c r="J1051" s="3" t="s">
        <v>7488</v>
      </c>
      <c r="K1051" s="3" t="s">
        <v>7364</v>
      </c>
      <c r="L1051" s="3" t="s">
        <v>2954</v>
      </c>
      <c r="M1051" s="4" t="s">
        <v>422</v>
      </c>
      <c r="N1051" s="4" t="s">
        <v>427</v>
      </c>
    </row>
    <row r="1052" spans="1:14" ht="75" customHeight="1" x14ac:dyDescent="0.25">
      <c r="A1052" s="7" t="s">
        <v>5903</v>
      </c>
      <c r="B1052" s="3" t="s">
        <v>4286</v>
      </c>
      <c r="C1052" s="23" t="s">
        <v>6667</v>
      </c>
      <c r="D1052" s="3" t="s">
        <v>7363</v>
      </c>
      <c r="E1052" s="4" t="s">
        <v>2886</v>
      </c>
      <c r="F1052" s="4" t="s">
        <v>3476</v>
      </c>
      <c r="G1052" s="3" t="s">
        <v>2758</v>
      </c>
      <c r="H1052" s="4" t="s">
        <v>2951</v>
      </c>
      <c r="I1052" s="4" t="s">
        <v>2871</v>
      </c>
      <c r="J1052" s="3" t="s">
        <v>7488</v>
      </c>
      <c r="K1052" s="3" t="s">
        <v>7364</v>
      </c>
      <c r="L1052" s="3" t="s">
        <v>7513</v>
      </c>
      <c r="M1052" s="4" t="s">
        <v>6785</v>
      </c>
      <c r="N1052" s="4" t="s">
        <v>6787</v>
      </c>
    </row>
    <row r="1053" spans="1:14" ht="75" customHeight="1" x14ac:dyDescent="0.25">
      <c r="A1053" s="7" t="s">
        <v>6048</v>
      </c>
      <c r="B1053" s="3" t="s">
        <v>4627</v>
      </c>
      <c r="C1053" s="23" t="s">
        <v>6744</v>
      </c>
      <c r="D1053" s="3" t="s">
        <v>6388</v>
      </c>
      <c r="E1053" s="4" t="s">
        <v>2946</v>
      </c>
      <c r="F1053" s="4" t="s">
        <v>3488</v>
      </c>
      <c r="G1053" s="3" t="s">
        <v>4528</v>
      </c>
      <c r="H1053" s="4" t="s">
        <v>4529</v>
      </c>
      <c r="I1053" s="4" t="s">
        <v>7473</v>
      </c>
      <c r="J1053" s="3" t="s">
        <v>6286</v>
      </c>
      <c r="K1053" s="3" t="s">
        <v>4734</v>
      </c>
      <c r="L1053" s="3" t="s">
        <v>4630</v>
      </c>
      <c r="M1053" s="4" t="s">
        <v>34</v>
      </c>
      <c r="N1053" s="4" t="s">
        <v>4514</v>
      </c>
    </row>
    <row r="1054" spans="1:14" ht="75" customHeight="1" x14ac:dyDescent="0.25">
      <c r="A1054" s="7" t="s">
        <v>6048</v>
      </c>
      <c r="B1054" s="3" t="s">
        <v>4627</v>
      </c>
      <c r="C1054" s="23" t="s">
        <v>6744</v>
      </c>
      <c r="D1054" s="3" t="s">
        <v>6388</v>
      </c>
      <c r="E1054" s="4" t="s">
        <v>2946</v>
      </c>
      <c r="F1054" s="4" t="s">
        <v>3488</v>
      </c>
      <c r="G1054" s="3" t="s">
        <v>4528</v>
      </c>
      <c r="H1054" s="4" t="s">
        <v>4529</v>
      </c>
      <c r="I1054" s="4" t="s">
        <v>7473</v>
      </c>
      <c r="J1054" s="3" t="s">
        <v>6286</v>
      </c>
      <c r="K1054" s="3" t="s">
        <v>4734</v>
      </c>
      <c r="L1054" s="3" t="s">
        <v>4628</v>
      </c>
      <c r="M1054" s="4" t="s">
        <v>34</v>
      </c>
      <c r="N1054" s="4" t="s">
        <v>4510</v>
      </c>
    </row>
    <row r="1055" spans="1:14" ht="75" customHeight="1" x14ac:dyDescent="0.25">
      <c r="A1055" s="7" t="s">
        <v>6047</v>
      </c>
      <c r="B1055" s="3" t="s">
        <v>4629</v>
      </c>
      <c r="C1055" s="23" t="s">
        <v>6751</v>
      </c>
      <c r="D1055" s="3" t="s">
        <v>6392</v>
      </c>
      <c r="E1055" s="4" t="s">
        <v>2886</v>
      </c>
      <c r="F1055" s="4" t="s">
        <v>3781</v>
      </c>
      <c r="G1055" s="3" t="s">
        <v>5535</v>
      </c>
      <c r="H1055" s="4" t="s">
        <v>4529</v>
      </c>
      <c r="I1055" s="4" t="s">
        <v>7473</v>
      </c>
      <c r="J1055" s="3" t="s">
        <v>6286</v>
      </c>
      <c r="K1055" s="3" t="s">
        <v>5536</v>
      </c>
      <c r="L1055" s="3" t="s">
        <v>3048</v>
      </c>
      <c r="M1055" s="4" t="s">
        <v>34</v>
      </c>
      <c r="N1055" s="4" t="s">
        <v>4704</v>
      </c>
    </row>
    <row r="1056" spans="1:14" ht="75" customHeight="1" x14ac:dyDescent="0.25">
      <c r="A1056" s="7" t="s">
        <v>6047</v>
      </c>
      <c r="B1056" s="3" t="s">
        <v>4629</v>
      </c>
      <c r="C1056" s="23" t="s">
        <v>6751</v>
      </c>
      <c r="D1056" s="3" t="s">
        <v>6392</v>
      </c>
      <c r="E1056" s="4" t="s">
        <v>2886</v>
      </c>
      <c r="F1056" s="4" t="s">
        <v>3781</v>
      </c>
      <c r="G1056" s="3" t="s">
        <v>5535</v>
      </c>
      <c r="H1056" s="4" t="s">
        <v>4529</v>
      </c>
      <c r="I1056" s="4" t="s">
        <v>7473</v>
      </c>
      <c r="J1056" s="3" t="s">
        <v>6286</v>
      </c>
      <c r="K1056" s="3" t="s">
        <v>5536</v>
      </c>
      <c r="L1056" s="3" t="s">
        <v>3065</v>
      </c>
      <c r="M1056" s="4" t="s">
        <v>34</v>
      </c>
      <c r="N1056" s="4" t="s">
        <v>942</v>
      </c>
    </row>
    <row r="1057" spans="1:14" ht="75" customHeight="1" x14ac:dyDescent="0.25">
      <c r="A1057" s="7" t="s">
        <v>6005</v>
      </c>
      <c r="B1057" s="3" t="s">
        <v>3336</v>
      </c>
      <c r="C1057" s="23" t="s">
        <v>6607</v>
      </c>
      <c r="D1057" s="3" t="s">
        <v>6298</v>
      </c>
      <c r="E1057" s="4" t="s">
        <v>2886</v>
      </c>
      <c r="F1057" s="4" t="s">
        <v>3781</v>
      </c>
      <c r="G1057" s="3" t="s">
        <v>7340</v>
      </c>
      <c r="H1057" s="4" t="s">
        <v>2906</v>
      </c>
      <c r="I1057" s="4" t="s">
        <v>2871</v>
      </c>
      <c r="J1057" s="3" t="s">
        <v>7743</v>
      </c>
      <c r="K1057" s="3" t="s">
        <v>29</v>
      </c>
      <c r="L1057" s="3" t="s">
        <v>3296</v>
      </c>
      <c r="M1057" s="4" t="s">
        <v>34</v>
      </c>
      <c r="N1057" s="4" t="s">
        <v>1973</v>
      </c>
    </row>
    <row r="1058" spans="1:14" ht="75" customHeight="1" x14ac:dyDescent="0.25">
      <c r="A1058" s="7" t="s">
        <v>6005</v>
      </c>
      <c r="B1058" s="3" t="s">
        <v>3336</v>
      </c>
      <c r="C1058" s="23" t="s">
        <v>6607</v>
      </c>
      <c r="D1058" s="3" t="s">
        <v>6298</v>
      </c>
      <c r="E1058" s="4" t="s">
        <v>2886</v>
      </c>
      <c r="F1058" s="4" t="s">
        <v>3781</v>
      </c>
      <c r="G1058" s="3" t="s">
        <v>7340</v>
      </c>
      <c r="H1058" s="4" t="s">
        <v>2906</v>
      </c>
      <c r="I1058" s="4" t="s">
        <v>2871</v>
      </c>
      <c r="J1058" s="3" t="s">
        <v>7743</v>
      </c>
      <c r="K1058" s="3" t="s">
        <v>29</v>
      </c>
      <c r="L1058" s="3" t="s">
        <v>3348</v>
      </c>
      <c r="M1058" s="4" t="s">
        <v>34</v>
      </c>
      <c r="N1058" s="4" t="s">
        <v>2216</v>
      </c>
    </row>
    <row r="1059" spans="1:14" ht="75" customHeight="1" x14ac:dyDescent="0.25">
      <c r="A1059" s="7" t="s">
        <v>6005</v>
      </c>
      <c r="B1059" s="3" t="s">
        <v>3336</v>
      </c>
      <c r="C1059" s="23" t="s">
        <v>6607</v>
      </c>
      <c r="D1059" s="3" t="s">
        <v>6298</v>
      </c>
      <c r="E1059" s="4" t="s">
        <v>2886</v>
      </c>
      <c r="F1059" s="4" t="s">
        <v>3781</v>
      </c>
      <c r="G1059" s="3" t="s">
        <v>7340</v>
      </c>
      <c r="H1059" s="4" t="s">
        <v>2906</v>
      </c>
      <c r="I1059" s="4" t="s">
        <v>2871</v>
      </c>
      <c r="J1059" s="3" t="s">
        <v>7743</v>
      </c>
      <c r="K1059" s="3" t="s">
        <v>29</v>
      </c>
      <c r="L1059" s="3" t="s">
        <v>3347</v>
      </c>
      <c r="M1059" s="4" t="s">
        <v>34</v>
      </c>
      <c r="N1059" s="4" t="s">
        <v>2257</v>
      </c>
    </row>
    <row r="1060" spans="1:14" ht="75" customHeight="1" x14ac:dyDescent="0.25">
      <c r="A1060" s="7" t="s">
        <v>6005</v>
      </c>
      <c r="B1060" s="3" t="s">
        <v>3336</v>
      </c>
      <c r="C1060" s="23" t="s">
        <v>6607</v>
      </c>
      <c r="D1060" s="3" t="s">
        <v>6298</v>
      </c>
      <c r="E1060" s="4" t="s">
        <v>2886</v>
      </c>
      <c r="F1060" s="4" t="s">
        <v>3781</v>
      </c>
      <c r="G1060" s="3" t="s">
        <v>7340</v>
      </c>
      <c r="H1060" s="4" t="s">
        <v>2906</v>
      </c>
      <c r="I1060" s="4" t="s">
        <v>2871</v>
      </c>
      <c r="J1060" s="3" t="s">
        <v>7743</v>
      </c>
      <c r="K1060" s="3" t="s">
        <v>29</v>
      </c>
      <c r="L1060" s="3" t="s">
        <v>3349</v>
      </c>
      <c r="M1060" s="4" t="s">
        <v>34</v>
      </c>
      <c r="N1060" s="4" t="s">
        <v>2219</v>
      </c>
    </row>
    <row r="1061" spans="1:14" ht="75" customHeight="1" x14ac:dyDescent="0.25">
      <c r="A1061" s="7" t="s">
        <v>6005</v>
      </c>
      <c r="B1061" s="3" t="s">
        <v>3336</v>
      </c>
      <c r="C1061" s="23" t="s">
        <v>6607</v>
      </c>
      <c r="D1061" s="3" t="s">
        <v>6298</v>
      </c>
      <c r="E1061" s="4" t="s">
        <v>2886</v>
      </c>
      <c r="F1061" s="4" t="s">
        <v>3781</v>
      </c>
      <c r="G1061" s="3" t="s">
        <v>7340</v>
      </c>
      <c r="H1061" s="4" t="s">
        <v>2906</v>
      </c>
      <c r="I1061" s="4" t="s">
        <v>2871</v>
      </c>
      <c r="J1061" s="3" t="s">
        <v>7743</v>
      </c>
      <c r="K1061" s="3" t="s">
        <v>29</v>
      </c>
      <c r="L1061" s="3" t="s">
        <v>3339</v>
      </c>
      <c r="M1061" s="4" t="s">
        <v>34</v>
      </c>
      <c r="N1061" s="4" t="s">
        <v>2253</v>
      </c>
    </row>
    <row r="1062" spans="1:14" ht="75" customHeight="1" x14ac:dyDescent="0.25">
      <c r="A1062" s="7" t="s">
        <v>6005</v>
      </c>
      <c r="B1062" s="3" t="s">
        <v>3336</v>
      </c>
      <c r="C1062" s="23" t="s">
        <v>6607</v>
      </c>
      <c r="D1062" s="3" t="s">
        <v>6298</v>
      </c>
      <c r="E1062" s="4" t="s">
        <v>2886</v>
      </c>
      <c r="F1062" s="4" t="s">
        <v>3781</v>
      </c>
      <c r="G1062" s="3" t="s">
        <v>7340</v>
      </c>
      <c r="H1062" s="4" t="s">
        <v>2906</v>
      </c>
      <c r="I1062" s="4" t="s">
        <v>2871</v>
      </c>
      <c r="J1062" s="3" t="s">
        <v>7743</v>
      </c>
      <c r="K1062" s="3" t="s">
        <v>29</v>
      </c>
      <c r="L1062" s="3" t="s">
        <v>3338</v>
      </c>
      <c r="M1062" s="4" t="s">
        <v>34</v>
      </c>
      <c r="N1062" s="4" t="s">
        <v>2249</v>
      </c>
    </row>
    <row r="1063" spans="1:14" ht="75" customHeight="1" x14ac:dyDescent="0.25">
      <c r="A1063" s="7" t="s">
        <v>6005</v>
      </c>
      <c r="B1063" s="3" t="s">
        <v>3336</v>
      </c>
      <c r="C1063" s="23" t="s">
        <v>6607</v>
      </c>
      <c r="D1063" s="3" t="s">
        <v>6298</v>
      </c>
      <c r="E1063" s="4" t="s">
        <v>2886</v>
      </c>
      <c r="F1063" s="4" t="s">
        <v>3781</v>
      </c>
      <c r="G1063" s="3" t="s">
        <v>7340</v>
      </c>
      <c r="H1063" s="4" t="s">
        <v>2906</v>
      </c>
      <c r="I1063" s="4" t="s">
        <v>2871</v>
      </c>
      <c r="J1063" s="3" t="s">
        <v>7743</v>
      </c>
      <c r="K1063" s="3" t="s">
        <v>29</v>
      </c>
      <c r="L1063" s="3" t="s">
        <v>3346</v>
      </c>
      <c r="M1063" s="4" t="s">
        <v>34</v>
      </c>
      <c r="N1063" s="4" t="s">
        <v>2246</v>
      </c>
    </row>
    <row r="1064" spans="1:14" ht="75" customHeight="1" x14ac:dyDescent="0.25">
      <c r="A1064" s="7" t="s">
        <v>6005</v>
      </c>
      <c r="B1064" s="3" t="s">
        <v>3336</v>
      </c>
      <c r="C1064" s="23" t="s">
        <v>6607</v>
      </c>
      <c r="D1064" s="3" t="s">
        <v>6298</v>
      </c>
      <c r="E1064" s="4" t="s">
        <v>2886</v>
      </c>
      <c r="F1064" s="4" t="s">
        <v>3781</v>
      </c>
      <c r="G1064" s="3" t="s">
        <v>7340</v>
      </c>
      <c r="H1064" s="4" t="s">
        <v>2906</v>
      </c>
      <c r="I1064" s="4" t="s">
        <v>2871</v>
      </c>
      <c r="J1064" s="3" t="s">
        <v>7743</v>
      </c>
      <c r="K1064" s="3" t="s">
        <v>29</v>
      </c>
      <c r="L1064" s="3" t="s">
        <v>7494</v>
      </c>
      <c r="M1064" s="4" t="s">
        <v>34</v>
      </c>
      <c r="N1064" s="4" t="s">
        <v>2243</v>
      </c>
    </row>
    <row r="1065" spans="1:14" ht="75" customHeight="1" x14ac:dyDescent="0.25">
      <c r="A1065" s="7" t="s">
        <v>6005</v>
      </c>
      <c r="B1065" s="3" t="s">
        <v>3336</v>
      </c>
      <c r="C1065" s="23" t="s">
        <v>6607</v>
      </c>
      <c r="D1065" s="3" t="s">
        <v>6298</v>
      </c>
      <c r="E1065" s="4" t="s">
        <v>2886</v>
      </c>
      <c r="F1065" s="4" t="s">
        <v>3781</v>
      </c>
      <c r="G1065" s="3" t="s">
        <v>7340</v>
      </c>
      <c r="H1065" s="4" t="s">
        <v>2906</v>
      </c>
      <c r="I1065" s="4" t="s">
        <v>2871</v>
      </c>
      <c r="J1065" s="3" t="s">
        <v>7743</v>
      </c>
      <c r="K1065" s="3" t="s">
        <v>29</v>
      </c>
      <c r="L1065" s="3" t="s">
        <v>3343</v>
      </c>
      <c r="M1065" s="4" t="s">
        <v>34</v>
      </c>
      <c r="N1065" s="4" t="s">
        <v>2240</v>
      </c>
    </row>
    <row r="1066" spans="1:14" ht="75" customHeight="1" x14ac:dyDescent="0.25">
      <c r="A1066" s="7" t="s">
        <v>6005</v>
      </c>
      <c r="B1066" s="3" t="s">
        <v>3336</v>
      </c>
      <c r="C1066" s="23" t="s">
        <v>6607</v>
      </c>
      <c r="D1066" s="3" t="s">
        <v>6298</v>
      </c>
      <c r="E1066" s="4" t="s">
        <v>2886</v>
      </c>
      <c r="F1066" s="4" t="s">
        <v>3781</v>
      </c>
      <c r="G1066" s="3" t="s">
        <v>7340</v>
      </c>
      <c r="H1066" s="4" t="s">
        <v>2906</v>
      </c>
      <c r="I1066" s="4" t="s">
        <v>2871</v>
      </c>
      <c r="J1066" s="3" t="s">
        <v>7743</v>
      </c>
      <c r="K1066" s="3" t="s">
        <v>29</v>
      </c>
      <c r="L1066" s="3" t="s">
        <v>3345</v>
      </c>
      <c r="M1066" s="4" t="s">
        <v>34</v>
      </c>
      <c r="N1066" s="4" t="s">
        <v>2236</v>
      </c>
    </row>
    <row r="1067" spans="1:14" ht="75" customHeight="1" x14ac:dyDescent="0.25">
      <c r="A1067" s="7" t="s">
        <v>6005</v>
      </c>
      <c r="B1067" s="3" t="s">
        <v>3336</v>
      </c>
      <c r="C1067" s="23" t="s">
        <v>6607</v>
      </c>
      <c r="D1067" s="3" t="s">
        <v>6298</v>
      </c>
      <c r="E1067" s="4" t="s">
        <v>2886</v>
      </c>
      <c r="F1067" s="4" t="s">
        <v>3781</v>
      </c>
      <c r="G1067" s="3" t="s">
        <v>7340</v>
      </c>
      <c r="H1067" s="4" t="s">
        <v>2906</v>
      </c>
      <c r="I1067" s="4" t="s">
        <v>2871</v>
      </c>
      <c r="J1067" s="3" t="s">
        <v>7743</v>
      </c>
      <c r="K1067" s="3" t="s">
        <v>29</v>
      </c>
      <c r="L1067" s="3" t="s">
        <v>3342</v>
      </c>
      <c r="M1067" s="4" t="s">
        <v>34</v>
      </c>
      <c r="N1067" s="4" t="s">
        <v>2260</v>
      </c>
    </row>
    <row r="1068" spans="1:14" ht="75" customHeight="1" x14ac:dyDescent="0.25">
      <c r="A1068" s="7" t="s">
        <v>6005</v>
      </c>
      <c r="B1068" s="3" t="s">
        <v>3336</v>
      </c>
      <c r="C1068" s="23" t="s">
        <v>6607</v>
      </c>
      <c r="D1068" s="3" t="s">
        <v>6298</v>
      </c>
      <c r="E1068" s="4" t="s">
        <v>2886</v>
      </c>
      <c r="F1068" s="4" t="s">
        <v>3781</v>
      </c>
      <c r="G1068" s="3" t="s">
        <v>7340</v>
      </c>
      <c r="H1068" s="4" t="s">
        <v>2906</v>
      </c>
      <c r="I1068" s="4" t="s">
        <v>2871</v>
      </c>
      <c r="J1068" s="3" t="s">
        <v>7743</v>
      </c>
      <c r="K1068" s="3" t="s">
        <v>29</v>
      </c>
      <c r="L1068" s="3" t="s">
        <v>5322</v>
      </c>
      <c r="M1068" s="4" t="s">
        <v>5561</v>
      </c>
      <c r="N1068" s="4" t="s">
        <v>5488</v>
      </c>
    </row>
    <row r="1069" spans="1:14" ht="75" customHeight="1" x14ac:dyDescent="0.25">
      <c r="A1069" s="7" t="s">
        <v>6005</v>
      </c>
      <c r="B1069" s="3" t="s">
        <v>3336</v>
      </c>
      <c r="C1069" s="23" t="s">
        <v>6607</v>
      </c>
      <c r="D1069" s="3" t="s">
        <v>6298</v>
      </c>
      <c r="E1069" s="4" t="s">
        <v>2886</v>
      </c>
      <c r="F1069" s="4" t="s">
        <v>3781</v>
      </c>
      <c r="G1069" s="3" t="s">
        <v>7340</v>
      </c>
      <c r="H1069" s="4" t="s">
        <v>2906</v>
      </c>
      <c r="I1069" s="4" t="s">
        <v>2871</v>
      </c>
      <c r="J1069" s="3" t="s">
        <v>7743</v>
      </c>
      <c r="K1069" s="3" t="s">
        <v>29</v>
      </c>
      <c r="L1069" s="3" t="s">
        <v>3340</v>
      </c>
      <c r="M1069" s="4" t="s">
        <v>34</v>
      </c>
      <c r="N1069" s="4" t="s">
        <v>2226</v>
      </c>
    </row>
    <row r="1070" spans="1:14" ht="75" customHeight="1" x14ac:dyDescent="0.25">
      <c r="A1070" s="7" t="s">
        <v>6005</v>
      </c>
      <c r="B1070" s="3" t="s">
        <v>3336</v>
      </c>
      <c r="C1070" s="23" t="s">
        <v>6607</v>
      </c>
      <c r="D1070" s="3" t="s">
        <v>6298</v>
      </c>
      <c r="E1070" s="4" t="s">
        <v>2886</v>
      </c>
      <c r="F1070" s="4" t="s">
        <v>3781</v>
      </c>
      <c r="G1070" s="3" t="s">
        <v>7340</v>
      </c>
      <c r="H1070" s="4" t="s">
        <v>2906</v>
      </c>
      <c r="I1070" s="4" t="s">
        <v>2871</v>
      </c>
      <c r="J1070" s="3" t="s">
        <v>7743</v>
      </c>
      <c r="K1070" s="3" t="s">
        <v>29</v>
      </c>
      <c r="L1070" s="3" t="s">
        <v>4750</v>
      </c>
      <c r="M1070" s="4" t="s">
        <v>34</v>
      </c>
      <c r="N1070" s="4" t="s">
        <v>4661</v>
      </c>
    </row>
    <row r="1071" spans="1:14" ht="75" customHeight="1" x14ac:dyDescent="0.25">
      <c r="A1071" s="7" t="s">
        <v>6005</v>
      </c>
      <c r="B1071" s="3" t="s">
        <v>3336</v>
      </c>
      <c r="C1071" s="23" t="s">
        <v>6607</v>
      </c>
      <c r="D1071" s="3" t="s">
        <v>6298</v>
      </c>
      <c r="E1071" s="4" t="s">
        <v>2886</v>
      </c>
      <c r="F1071" s="4" t="s">
        <v>3781</v>
      </c>
      <c r="G1071" s="3" t="s">
        <v>7340</v>
      </c>
      <c r="H1071" s="4" t="s">
        <v>2906</v>
      </c>
      <c r="I1071" s="4" t="s">
        <v>2871</v>
      </c>
      <c r="J1071" s="3" t="s">
        <v>7743</v>
      </c>
      <c r="K1071" s="3" t="s">
        <v>29</v>
      </c>
      <c r="L1071" s="3" t="s">
        <v>3337</v>
      </c>
      <c r="M1071" s="4" t="s">
        <v>34</v>
      </c>
      <c r="N1071" s="4" t="s">
        <v>2212</v>
      </c>
    </row>
    <row r="1072" spans="1:14" ht="75" customHeight="1" x14ac:dyDescent="0.25">
      <c r="A1072" s="7" t="s">
        <v>6005</v>
      </c>
      <c r="B1072" s="3" t="s">
        <v>3336</v>
      </c>
      <c r="C1072" s="23" t="s">
        <v>6607</v>
      </c>
      <c r="D1072" s="3" t="s">
        <v>6298</v>
      </c>
      <c r="E1072" s="4" t="s">
        <v>2886</v>
      </c>
      <c r="F1072" s="4" t="s">
        <v>3781</v>
      </c>
      <c r="G1072" s="3" t="s">
        <v>7340</v>
      </c>
      <c r="H1072" s="4" t="s">
        <v>2906</v>
      </c>
      <c r="I1072" s="4" t="s">
        <v>2871</v>
      </c>
      <c r="J1072" s="3" t="s">
        <v>7743</v>
      </c>
      <c r="K1072" s="3" t="s">
        <v>29</v>
      </c>
      <c r="L1072" s="3" t="s">
        <v>3341</v>
      </c>
      <c r="M1072" s="4" t="s">
        <v>34</v>
      </c>
      <c r="N1072" s="4" t="s">
        <v>2223</v>
      </c>
    </row>
    <row r="1073" spans="1:14" ht="75" customHeight="1" x14ac:dyDescent="0.25">
      <c r="A1073" s="7" t="s">
        <v>6005</v>
      </c>
      <c r="B1073" s="3" t="s">
        <v>3336</v>
      </c>
      <c r="C1073" s="23" t="s">
        <v>6607</v>
      </c>
      <c r="D1073" s="3" t="s">
        <v>6298</v>
      </c>
      <c r="E1073" s="4" t="s">
        <v>2886</v>
      </c>
      <c r="F1073" s="4" t="s">
        <v>3781</v>
      </c>
      <c r="G1073" s="3" t="s">
        <v>7340</v>
      </c>
      <c r="H1073" s="4" t="s">
        <v>2906</v>
      </c>
      <c r="I1073" s="4" t="s">
        <v>2871</v>
      </c>
      <c r="J1073" s="3" t="s">
        <v>7743</v>
      </c>
      <c r="K1073" s="3" t="s">
        <v>29</v>
      </c>
      <c r="L1073" s="3" t="s">
        <v>3344</v>
      </c>
      <c r="M1073" s="4" t="s">
        <v>34</v>
      </c>
      <c r="N1073" s="4" t="s">
        <v>2232</v>
      </c>
    </row>
    <row r="1074" spans="1:14" ht="75" customHeight="1" x14ac:dyDescent="0.25">
      <c r="A1074" s="7" t="s">
        <v>6005</v>
      </c>
      <c r="B1074" s="3" t="s">
        <v>3336</v>
      </c>
      <c r="C1074" s="23" t="s">
        <v>6607</v>
      </c>
      <c r="D1074" s="3" t="s">
        <v>6298</v>
      </c>
      <c r="E1074" s="4" t="s">
        <v>2886</v>
      </c>
      <c r="F1074" s="4" t="s">
        <v>3781</v>
      </c>
      <c r="G1074" s="3" t="s">
        <v>7340</v>
      </c>
      <c r="H1074" s="4" t="s">
        <v>2906</v>
      </c>
      <c r="I1074" s="4" t="s">
        <v>2871</v>
      </c>
      <c r="J1074" s="3" t="s">
        <v>7743</v>
      </c>
      <c r="K1074" s="3" t="s">
        <v>29</v>
      </c>
      <c r="L1074" s="3" t="s">
        <v>7532</v>
      </c>
      <c r="M1074" s="4" t="s">
        <v>34</v>
      </c>
      <c r="N1074" s="4" t="s">
        <v>7416</v>
      </c>
    </row>
    <row r="1075" spans="1:14" ht="75" customHeight="1" x14ac:dyDescent="0.25">
      <c r="A1075" s="7" t="s">
        <v>6005</v>
      </c>
      <c r="B1075" s="3" t="s">
        <v>3336</v>
      </c>
      <c r="C1075" s="23" t="s">
        <v>6607</v>
      </c>
      <c r="D1075" s="3" t="s">
        <v>6298</v>
      </c>
      <c r="E1075" s="4" t="s">
        <v>2886</v>
      </c>
      <c r="F1075" s="4" t="s">
        <v>3781</v>
      </c>
      <c r="G1075" s="3" t="s">
        <v>7340</v>
      </c>
      <c r="H1075" s="4" t="s">
        <v>2906</v>
      </c>
      <c r="I1075" s="4" t="s">
        <v>2871</v>
      </c>
      <c r="J1075" s="3" t="s">
        <v>7743</v>
      </c>
      <c r="K1075" s="3" t="s">
        <v>29</v>
      </c>
      <c r="L1075" s="3" t="s">
        <v>7544</v>
      </c>
      <c r="M1075" s="4" t="s">
        <v>34</v>
      </c>
      <c r="N1075" s="4" t="s">
        <v>7466</v>
      </c>
    </row>
    <row r="1076" spans="1:14" ht="75" customHeight="1" x14ac:dyDescent="0.25">
      <c r="A1076" s="7" t="s">
        <v>6005</v>
      </c>
      <c r="B1076" s="3" t="s">
        <v>3336</v>
      </c>
      <c r="C1076" s="23" t="s">
        <v>6607</v>
      </c>
      <c r="D1076" s="3" t="s">
        <v>6298</v>
      </c>
      <c r="E1076" s="4" t="s">
        <v>2886</v>
      </c>
      <c r="F1076" s="4" t="s">
        <v>3781</v>
      </c>
      <c r="G1076" s="3" t="s">
        <v>7340</v>
      </c>
      <c r="H1076" s="4" t="s">
        <v>2906</v>
      </c>
      <c r="I1076" s="4" t="s">
        <v>2871</v>
      </c>
      <c r="J1076" s="3" t="s">
        <v>7743</v>
      </c>
      <c r="K1076" s="3" t="s">
        <v>29</v>
      </c>
      <c r="L1076" s="3" t="s">
        <v>7532</v>
      </c>
      <c r="M1076" s="4" t="s">
        <v>34</v>
      </c>
      <c r="N1076" s="4" t="s">
        <v>7416</v>
      </c>
    </row>
    <row r="1077" spans="1:14" ht="75" customHeight="1" x14ac:dyDescent="0.25">
      <c r="A1077" s="7" t="s">
        <v>6005</v>
      </c>
      <c r="B1077" s="3" t="s">
        <v>3336</v>
      </c>
      <c r="C1077" s="23" t="s">
        <v>6607</v>
      </c>
      <c r="D1077" s="3" t="s">
        <v>6298</v>
      </c>
      <c r="E1077" s="4" t="s">
        <v>2886</v>
      </c>
      <c r="F1077" s="4" t="s">
        <v>3781</v>
      </c>
      <c r="G1077" s="3" t="s">
        <v>7340</v>
      </c>
      <c r="H1077" s="4" t="s">
        <v>2906</v>
      </c>
      <c r="I1077" s="4" t="s">
        <v>2871</v>
      </c>
      <c r="J1077" s="3" t="s">
        <v>7743</v>
      </c>
      <c r="K1077" s="3" t="s">
        <v>29</v>
      </c>
      <c r="L1077" s="3" t="s">
        <v>6949</v>
      </c>
      <c r="M1077" s="4" t="s">
        <v>5561</v>
      </c>
      <c r="N1077" s="4" t="s">
        <v>5662</v>
      </c>
    </row>
    <row r="1078" spans="1:14" ht="75" customHeight="1" x14ac:dyDescent="0.25">
      <c r="A1078" s="7" t="s">
        <v>6005</v>
      </c>
      <c r="B1078" s="3" t="s">
        <v>3336</v>
      </c>
      <c r="C1078" s="23" t="s">
        <v>6607</v>
      </c>
      <c r="D1078" s="3" t="s">
        <v>6298</v>
      </c>
      <c r="E1078" s="4" t="s">
        <v>2886</v>
      </c>
      <c r="F1078" s="4" t="s">
        <v>3781</v>
      </c>
      <c r="G1078" s="3" t="s">
        <v>7340</v>
      </c>
      <c r="H1078" s="4" t="s">
        <v>2906</v>
      </c>
      <c r="I1078" s="4" t="s">
        <v>2871</v>
      </c>
      <c r="J1078" s="3" t="s">
        <v>7743</v>
      </c>
      <c r="K1078" s="3" t="s">
        <v>29</v>
      </c>
      <c r="L1078" s="3" t="s">
        <v>5695</v>
      </c>
      <c r="M1078" s="4" t="s">
        <v>34</v>
      </c>
      <c r="N1078" s="4" t="s">
        <v>5469</v>
      </c>
    </row>
    <row r="1079" spans="1:14" ht="75" customHeight="1" x14ac:dyDescent="0.25">
      <c r="A1079" s="7" t="s">
        <v>5989</v>
      </c>
      <c r="B1079" s="3" t="s">
        <v>3295</v>
      </c>
      <c r="C1079" s="23" t="s">
        <v>6714</v>
      </c>
      <c r="D1079" s="3" t="s">
        <v>6294</v>
      </c>
      <c r="E1079" s="4" t="s">
        <v>2886</v>
      </c>
      <c r="F1079" s="4" t="s">
        <v>3781</v>
      </c>
      <c r="G1079" s="3" t="s">
        <v>2840</v>
      </c>
      <c r="H1079" s="4" t="s">
        <v>2906</v>
      </c>
      <c r="I1079" s="4" t="s">
        <v>2871</v>
      </c>
      <c r="J1079" s="3" t="s">
        <v>7472</v>
      </c>
      <c r="K1079" s="3" t="s">
        <v>3725</v>
      </c>
      <c r="L1079" s="3" t="s">
        <v>3296</v>
      </c>
      <c r="M1079" s="4" t="s">
        <v>34</v>
      </c>
      <c r="N1079" s="4" t="s">
        <v>1973</v>
      </c>
    </row>
    <row r="1080" spans="1:14" ht="75" customHeight="1" x14ac:dyDescent="0.25">
      <c r="A1080" s="7" t="s">
        <v>6237</v>
      </c>
      <c r="B1080" s="3" t="s">
        <v>3350</v>
      </c>
      <c r="C1080" s="23" t="s">
        <v>6715</v>
      </c>
      <c r="D1080" s="3" t="s">
        <v>6364</v>
      </c>
      <c r="E1080" s="4" t="s">
        <v>2886</v>
      </c>
      <c r="F1080" s="4" t="s">
        <v>3781</v>
      </c>
      <c r="G1080" s="3" t="s">
        <v>2850</v>
      </c>
      <c r="H1080" s="4" t="s">
        <v>3351</v>
      </c>
      <c r="I1080" s="4" t="s">
        <v>7496</v>
      </c>
      <c r="J1080" s="3" t="s">
        <v>7497</v>
      </c>
      <c r="K1080" s="3" t="s">
        <v>4584</v>
      </c>
      <c r="L1080" s="3" t="s">
        <v>3394</v>
      </c>
      <c r="M1080" s="4" t="s">
        <v>34</v>
      </c>
      <c r="N1080" s="4" t="s">
        <v>2383</v>
      </c>
    </row>
    <row r="1081" spans="1:14" ht="75" customHeight="1" x14ac:dyDescent="0.25">
      <c r="A1081" s="7" t="s">
        <v>6237</v>
      </c>
      <c r="B1081" s="3" t="s">
        <v>3350</v>
      </c>
      <c r="C1081" s="23" t="s">
        <v>6715</v>
      </c>
      <c r="D1081" s="3" t="s">
        <v>6364</v>
      </c>
      <c r="E1081" s="4" t="s">
        <v>2886</v>
      </c>
      <c r="F1081" s="4" t="s">
        <v>3781</v>
      </c>
      <c r="G1081" s="3" t="s">
        <v>2850</v>
      </c>
      <c r="H1081" s="4" t="s">
        <v>3351</v>
      </c>
      <c r="I1081" s="4" t="s">
        <v>7496</v>
      </c>
      <c r="J1081" s="3" t="s">
        <v>7497</v>
      </c>
      <c r="K1081" s="3" t="s">
        <v>4584</v>
      </c>
      <c r="L1081" s="3" t="s">
        <v>3382</v>
      </c>
      <c r="M1081" s="4" t="s">
        <v>34</v>
      </c>
      <c r="N1081" s="4" t="s">
        <v>2347</v>
      </c>
    </row>
    <row r="1082" spans="1:14" ht="75" customHeight="1" x14ac:dyDescent="0.25">
      <c r="A1082" s="7" t="s">
        <v>6237</v>
      </c>
      <c r="B1082" s="3" t="s">
        <v>3350</v>
      </c>
      <c r="C1082" s="23" t="s">
        <v>6715</v>
      </c>
      <c r="D1082" s="3" t="s">
        <v>6364</v>
      </c>
      <c r="E1082" s="4" t="s">
        <v>2886</v>
      </c>
      <c r="F1082" s="4" t="s">
        <v>3781</v>
      </c>
      <c r="G1082" s="3" t="s">
        <v>2850</v>
      </c>
      <c r="H1082" s="4" t="s">
        <v>3351</v>
      </c>
      <c r="I1082" s="4" t="s">
        <v>7496</v>
      </c>
      <c r="J1082" s="3" t="s">
        <v>7497</v>
      </c>
      <c r="K1082" s="3" t="s">
        <v>4584</v>
      </c>
      <c r="L1082" s="3" t="s">
        <v>3383</v>
      </c>
      <c r="M1082" s="4" t="s">
        <v>34</v>
      </c>
      <c r="N1082" s="4" t="s">
        <v>2351</v>
      </c>
    </row>
    <row r="1083" spans="1:14" ht="75" customHeight="1" x14ac:dyDescent="0.25">
      <c r="A1083" s="7" t="s">
        <v>6237</v>
      </c>
      <c r="B1083" s="3" t="s">
        <v>3350</v>
      </c>
      <c r="C1083" s="23" t="s">
        <v>6715</v>
      </c>
      <c r="D1083" s="3" t="s">
        <v>6364</v>
      </c>
      <c r="E1083" s="4" t="s">
        <v>2886</v>
      </c>
      <c r="F1083" s="4" t="s">
        <v>3781</v>
      </c>
      <c r="G1083" s="3" t="s">
        <v>2850</v>
      </c>
      <c r="H1083" s="4" t="s">
        <v>3351</v>
      </c>
      <c r="I1083" s="4" t="s">
        <v>7496</v>
      </c>
      <c r="J1083" s="3" t="s">
        <v>7497</v>
      </c>
      <c r="K1083" s="3" t="s">
        <v>4584</v>
      </c>
      <c r="L1083" s="3" t="s">
        <v>3384</v>
      </c>
      <c r="M1083" s="4" t="s">
        <v>34</v>
      </c>
      <c r="N1083" s="4" t="s">
        <v>2354</v>
      </c>
    </row>
    <row r="1084" spans="1:14" ht="75" customHeight="1" x14ac:dyDescent="0.25">
      <c r="A1084" s="7" t="s">
        <v>6237</v>
      </c>
      <c r="B1084" s="3" t="s">
        <v>3350</v>
      </c>
      <c r="C1084" s="23" t="s">
        <v>6715</v>
      </c>
      <c r="D1084" s="3" t="s">
        <v>6364</v>
      </c>
      <c r="E1084" s="4" t="s">
        <v>2886</v>
      </c>
      <c r="F1084" s="4" t="s">
        <v>3781</v>
      </c>
      <c r="G1084" s="3" t="s">
        <v>2850</v>
      </c>
      <c r="H1084" s="4" t="s">
        <v>3351</v>
      </c>
      <c r="I1084" s="4" t="s">
        <v>7496</v>
      </c>
      <c r="J1084" s="3" t="s">
        <v>7497</v>
      </c>
      <c r="K1084" s="3" t="s">
        <v>4584</v>
      </c>
      <c r="L1084" s="3" t="s">
        <v>3385</v>
      </c>
      <c r="M1084" s="4" t="s">
        <v>34</v>
      </c>
      <c r="N1084" s="4" t="s">
        <v>2358</v>
      </c>
    </row>
    <row r="1085" spans="1:14" ht="75" customHeight="1" x14ac:dyDescent="0.25">
      <c r="A1085" s="7" t="s">
        <v>6237</v>
      </c>
      <c r="B1085" s="3" t="s">
        <v>3350</v>
      </c>
      <c r="C1085" s="23" t="s">
        <v>6715</v>
      </c>
      <c r="D1085" s="3" t="s">
        <v>6364</v>
      </c>
      <c r="E1085" s="4" t="s">
        <v>2886</v>
      </c>
      <c r="F1085" s="4" t="s">
        <v>3781</v>
      </c>
      <c r="G1085" s="3" t="s">
        <v>2850</v>
      </c>
      <c r="H1085" s="4" t="s">
        <v>3351</v>
      </c>
      <c r="I1085" s="4" t="s">
        <v>7496</v>
      </c>
      <c r="J1085" s="3" t="s">
        <v>7497</v>
      </c>
      <c r="K1085" s="3" t="s">
        <v>4584</v>
      </c>
      <c r="L1085" s="3" t="s">
        <v>3386</v>
      </c>
      <c r="M1085" s="4" t="s">
        <v>34</v>
      </c>
      <c r="N1085" s="4" t="s">
        <v>2361</v>
      </c>
    </row>
    <row r="1086" spans="1:14" ht="75" customHeight="1" x14ac:dyDescent="0.25">
      <c r="A1086" s="7" t="s">
        <v>6237</v>
      </c>
      <c r="B1086" s="3" t="s">
        <v>3350</v>
      </c>
      <c r="C1086" s="23" t="s">
        <v>6715</v>
      </c>
      <c r="D1086" s="3" t="s">
        <v>6364</v>
      </c>
      <c r="E1086" s="4" t="s">
        <v>2886</v>
      </c>
      <c r="F1086" s="4" t="s">
        <v>3781</v>
      </c>
      <c r="G1086" s="3" t="s">
        <v>2850</v>
      </c>
      <c r="H1086" s="4" t="s">
        <v>3351</v>
      </c>
      <c r="I1086" s="4" t="s">
        <v>7496</v>
      </c>
      <c r="J1086" s="3" t="s">
        <v>7497</v>
      </c>
      <c r="K1086" s="3" t="s">
        <v>4584</v>
      </c>
      <c r="L1086" s="3" t="s">
        <v>3388</v>
      </c>
      <c r="M1086" s="4" t="s">
        <v>34</v>
      </c>
      <c r="N1086" s="4" t="s">
        <v>2365</v>
      </c>
    </row>
    <row r="1087" spans="1:14" ht="75" customHeight="1" x14ac:dyDescent="0.25">
      <c r="A1087" s="7" t="s">
        <v>6237</v>
      </c>
      <c r="B1087" s="3" t="s">
        <v>3350</v>
      </c>
      <c r="C1087" s="23" t="s">
        <v>6715</v>
      </c>
      <c r="D1087" s="3" t="s">
        <v>6364</v>
      </c>
      <c r="E1087" s="4" t="s">
        <v>2886</v>
      </c>
      <c r="F1087" s="4" t="s">
        <v>3781</v>
      </c>
      <c r="G1087" s="3" t="s">
        <v>2850</v>
      </c>
      <c r="H1087" s="4" t="s">
        <v>3351</v>
      </c>
      <c r="I1087" s="4" t="s">
        <v>7496</v>
      </c>
      <c r="J1087" s="3" t="s">
        <v>7497</v>
      </c>
      <c r="K1087" s="3" t="s">
        <v>4584</v>
      </c>
      <c r="L1087" s="3" t="s">
        <v>3389</v>
      </c>
      <c r="M1087" s="4" t="s">
        <v>34</v>
      </c>
      <c r="N1087" s="4" t="s">
        <v>2369</v>
      </c>
    </row>
    <row r="1088" spans="1:14" ht="75" customHeight="1" x14ac:dyDescent="0.25">
      <c r="A1088" s="7" t="s">
        <v>6237</v>
      </c>
      <c r="B1088" s="3" t="s">
        <v>3350</v>
      </c>
      <c r="C1088" s="23" t="s">
        <v>6715</v>
      </c>
      <c r="D1088" s="3" t="s">
        <v>6364</v>
      </c>
      <c r="E1088" s="4" t="s">
        <v>2886</v>
      </c>
      <c r="F1088" s="4" t="s">
        <v>3781</v>
      </c>
      <c r="G1088" s="3" t="s">
        <v>2850</v>
      </c>
      <c r="H1088" s="4" t="s">
        <v>3351</v>
      </c>
      <c r="I1088" s="4" t="s">
        <v>7496</v>
      </c>
      <c r="J1088" s="3" t="s">
        <v>7497</v>
      </c>
      <c r="K1088" s="3" t="s">
        <v>4584</v>
      </c>
      <c r="L1088" s="3" t="s">
        <v>3391</v>
      </c>
      <c r="M1088" s="4" t="s">
        <v>34</v>
      </c>
      <c r="N1088" s="4" t="s">
        <v>2373</v>
      </c>
    </row>
    <row r="1089" spans="1:14" ht="75" customHeight="1" x14ac:dyDescent="0.25">
      <c r="A1089" s="7" t="s">
        <v>6237</v>
      </c>
      <c r="B1089" s="3" t="s">
        <v>3350</v>
      </c>
      <c r="C1089" s="23" t="s">
        <v>6715</v>
      </c>
      <c r="D1089" s="3" t="s">
        <v>6364</v>
      </c>
      <c r="E1089" s="4" t="s">
        <v>2886</v>
      </c>
      <c r="F1089" s="4" t="s">
        <v>3781</v>
      </c>
      <c r="G1089" s="3" t="s">
        <v>2850</v>
      </c>
      <c r="H1089" s="4" t="s">
        <v>3351</v>
      </c>
      <c r="I1089" s="4" t="s">
        <v>7496</v>
      </c>
      <c r="J1089" s="3" t="s">
        <v>7497</v>
      </c>
      <c r="K1089" s="3" t="s">
        <v>4584</v>
      </c>
      <c r="L1089" s="3" t="s">
        <v>3393</v>
      </c>
      <c r="M1089" s="4" t="s">
        <v>34</v>
      </c>
      <c r="N1089" s="4" t="s">
        <v>2380</v>
      </c>
    </row>
    <row r="1090" spans="1:14" ht="75" customHeight="1" x14ac:dyDescent="0.25">
      <c r="A1090" s="7" t="s">
        <v>6237</v>
      </c>
      <c r="B1090" s="3" t="s">
        <v>3350</v>
      </c>
      <c r="C1090" s="23" t="s">
        <v>6715</v>
      </c>
      <c r="D1090" s="3" t="s">
        <v>6364</v>
      </c>
      <c r="E1090" s="4" t="s">
        <v>2886</v>
      </c>
      <c r="F1090" s="4" t="s">
        <v>3781</v>
      </c>
      <c r="G1090" s="3" t="s">
        <v>2850</v>
      </c>
      <c r="H1090" s="4" t="s">
        <v>3351</v>
      </c>
      <c r="I1090" s="4" t="s">
        <v>7496</v>
      </c>
      <c r="J1090" s="3" t="s">
        <v>7497</v>
      </c>
      <c r="K1090" s="3" t="s">
        <v>4584</v>
      </c>
      <c r="L1090" s="3" t="s">
        <v>3379</v>
      </c>
      <c r="M1090" s="4" t="s">
        <v>34</v>
      </c>
      <c r="N1090" s="4" t="s">
        <v>2336</v>
      </c>
    </row>
    <row r="1091" spans="1:14" ht="75" customHeight="1" x14ac:dyDescent="0.25">
      <c r="A1091" s="7" t="s">
        <v>6237</v>
      </c>
      <c r="B1091" s="3" t="s">
        <v>3350</v>
      </c>
      <c r="C1091" s="23" t="s">
        <v>6715</v>
      </c>
      <c r="D1091" s="3" t="s">
        <v>6364</v>
      </c>
      <c r="E1091" s="4" t="s">
        <v>2886</v>
      </c>
      <c r="F1091" s="4" t="s">
        <v>3781</v>
      </c>
      <c r="G1091" s="3" t="s">
        <v>2850</v>
      </c>
      <c r="H1091" s="4" t="s">
        <v>3351</v>
      </c>
      <c r="I1091" s="4" t="s">
        <v>7496</v>
      </c>
      <c r="J1091" s="3" t="s">
        <v>7497</v>
      </c>
      <c r="K1091" s="3" t="s">
        <v>4584</v>
      </c>
      <c r="L1091" s="3" t="s">
        <v>3395</v>
      </c>
      <c r="M1091" s="4" t="s">
        <v>34</v>
      </c>
      <c r="N1091" s="4" t="s">
        <v>2387</v>
      </c>
    </row>
    <row r="1092" spans="1:14" ht="75" customHeight="1" x14ac:dyDescent="0.25">
      <c r="A1092" s="7" t="s">
        <v>6237</v>
      </c>
      <c r="B1092" s="3" t="s">
        <v>3350</v>
      </c>
      <c r="C1092" s="23" t="s">
        <v>6715</v>
      </c>
      <c r="D1092" s="3" t="s">
        <v>6364</v>
      </c>
      <c r="E1092" s="4" t="s">
        <v>2886</v>
      </c>
      <c r="F1092" s="4" t="s">
        <v>3781</v>
      </c>
      <c r="G1092" s="3" t="s">
        <v>2850</v>
      </c>
      <c r="H1092" s="4" t="s">
        <v>3351</v>
      </c>
      <c r="I1092" s="4" t="s">
        <v>7496</v>
      </c>
      <c r="J1092" s="3" t="s">
        <v>7497</v>
      </c>
      <c r="K1092" s="3" t="s">
        <v>4584</v>
      </c>
      <c r="L1092" s="3" t="s">
        <v>3396</v>
      </c>
      <c r="M1092" s="4" t="s">
        <v>34</v>
      </c>
      <c r="N1092" s="4" t="s">
        <v>2390</v>
      </c>
    </row>
    <row r="1093" spans="1:14" ht="75" customHeight="1" x14ac:dyDescent="0.25">
      <c r="A1093" s="7" t="s">
        <v>6237</v>
      </c>
      <c r="B1093" s="3" t="s">
        <v>3350</v>
      </c>
      <c r="C1093" s="23" t="s">
        <v>6715</v>
      </c>
      <c r="D1093" s="3" t="s">
        <v>6364</v>
      </c>
      <c r="E1093" s="4" t="s">
        <v>2886</v>
      </c>
      <c r="F1093" s="4" t="s">
        <v>3781</v>
      </c>
      <c r="G1093" s="3" t="s">
        <v>2850</v>
      </c>
      <c r="H1093" s="4" t="s">
        <v>3351</v>
      </c>
      <c r="I1093" s="4" t="s">
        <v>7496</v>
      </c>
      <c r="J1093" s="3" t="s">
        <v>7497</v>
      </c>
      <c r="K1093" s="3" t="s">
        <v>4584</v>
      </c>
      <c r="L1093" s="3" t="s">
        <v>3397</v>
      </c>
      <c r="M1093" s="4" t="s">
        <v>34</v>
      </c>
      <c r="N1093" s="4" t="s">
        <v>2392</v>
      </c>
    </row>
    <row r="1094" spans="1:14" ht="75" customHeight="1" x14ac:dyDescent="0.25">
      <c r="A1094" s="7" t="s">
        <v>6237</v>
      </c>
      <c r="B1094" s="3" t="s">
        <v>3350</v>
      </c>
      <c r="C1094" s="23" t="s">
        <v>6715</v>
      </c>
      <c r="D1094" s="3" t="s">
        <v>6364</v>
      </c>
      <c r="E1094" s="4" t="s">
        <v>2886</v>
      </c>
      <c r="F1094" s="4" t="s">
        <v>3781</v>
      </c>
      <c r="G1094" s="3" t="s">
        <v>2850</v>
      </c>
      <c r="H1094" s="4" t="s">
        <v>3351</v>
      </c>
      <c r="I1094" s="4" t="s">
        <v>7496</v>
      </c>
      <c r="J1094" s="3" t="s">
        <v>7497</v>
      </c>
      <c r="K1094" s="3" t="s">
        <v>4584</v>
      </c>
      <c r="L1094" s="3" t="s">
        <v>3398</v>
      </c>
      <c r="M1094" s="4" t="s">
        <v>34</v>
      </c>
      <c r="N1094" s="4" t="s">
        <v>2395</v>
      </c>
    </row>
    <row r="1095" spans="1:14" ht="75" customHeight="1" x14ac:dyDescent="0.25">
      <c r="A1095" s="7" t="s">
        <v>6237</v>
      </c>
      <c r="B1095" s="3" t="s">
        <v>3350</v>
      </c>
      <c r="C1095" s="23" t="s">
        <v>6715</v>
      </c>
      <c r="D1095" s="3" t="s">
        <v>6364</v>
      </c>
      <c r="E1095" s="4" t="s">
        <v>2886</v>
      </c>
      <c r="F1095" s="4" t="s">
        <v>3781</v>
      </c>
      <c r="G1095" s="3" t="s">
        <v>2850</v>
      </c>
      <c r="H1095" s="4" t="s">
        <v>3351</v>
      </c>
      <c r="I1095" s="4" t="s">
        <v>7496</v>
      </c>
      <c r="J1095" s="3" t="s">
        <v>7497</v>
      </c>
      <c r="K1095" s="3" t="s">
        <v>4584</v>
      </c>
      <c r="L1095" s="3" t="s">
        <v>3399</v>
      </c>
      <c r="M1095" s="4" t="s">
        <v>34</v>
      </c>
      <c r="N1095" s="4" t="s">
        <v>2398</v>
      </c>
    </row>
    <row r="1096" spans="1:14" ht="75" customHeight="1" x14ac:dyDescent="0.25">
      <c r="A1096" s="7" t="s">
        <v>6237</v>
      </c>
      <c r="B1096" s="3" t="s">
        <v>3350</v>
      </c>
      <c r="C1096" s="23" t="s">
        <v>6715</v>
      </c>
      <c r="D1096" s="3" t="s">
        <v>6364</v>
      </c>
      <c r="E1096" s="4" t="s">
        <v>2886</v>
      </c>
      <c r="F1096" s="4" t="s">
        <v>3781</v>
      </c>
      <c r="G1096" s="3" t="s">
        <v>2850</v>
      </c>
      <c r="H1096" s="4" t="s">
        <v>3351</v>
      </c>
      <c r="I1096" s="4" t="s">
        <v>7496</v>
      </c>
      <c r="J1096" s="3" t="s">
        <v>7497</v>
      </c>
      <c r="K1096" s="3" t="s">
        <v>4584</v>
      </c>
      <c r="L1096" s="3" t="s">
        <v>3401</v>
      </c>
      <c r="M1096" s="4" t="s">
        <v>122</v>
      </c>
      <c r="N1096" s="4" t="s">
        <v>2402</v>
      </c>
    </row>
    <row r="1097" spans="1:14" ht="75" customHeight="1" x14ac:dyDescent="0.25">
      <c r="A1097" s="7" t="s">
        <v>6237</v>
      </c>
      <c r="B1097" s="3" t="s">
        <v>3350</v>
      </c>
      <c r="C1097" s="23" t="s">
        <v>6715</v>
      </c>
      <c r="D1097" s="3" t="s">
        <v>6364</v>
      </c>
      <c r="E1097" s="4" t="s">
        <v>2886</v>
      </c>
      <c r="F1097" s="4" t="s">
        <v>3781</v>
      </c>
      <c r="G1097" s="3" t="s">
        <v>2850</v>
      </c>
      <c r="H1097" s="4" t="s">
        <v>3351</v>
      </c>
      <c r="I1097" s="4" t="s">
        <v>7496</v>
      </c>
      <c r="J1097" s="3" t="s">
        <v>7497</v>
      </c>
      <c r="K1097" s="3" t="s">
        <v>4584</v>
      </c>
      <c r="L1097" s="3" t="s">
        <v>3361</v>
      </c>
      <c r="M1097" s="4" t="s">
        <v>34</v>
      </c>
      <c r="N1097" s="4" t="s">
        <v>2279</v>
      </c>
    </row>
    <row r="1098" spans="1:14" ht="75" customHeight="1" x14ac:dyDescent="0.25">
      <c r="A1098" s="7" t="s">
        <v>6237</v>
      </c>
      <c r="B1098" s="3" t="s">
        <v>3350</v>
      </c>
      <c r="C1098" s="23" t="s">
        <v>6715</v>
      </c>
      <c r="D1098" s="3" t="s">
        <v>6364</v>
      </c>
      <c r="E1098" s="4" t="s">
        <v>2886</v>
      </c>
      <c r="F1098" s="4" t="s">
        <v>3781</v>
      </c>
      <c r="G1098" s="3" t="s">
        <v>2850</v>
      </c>
      <c r="H1098" s="4" t="s">
        <v>3351</v>
      </c>
      <c r="I1098" s="4" t="s">
        <v>7496</v>
      </c>
      <c r="J1098" s="3" t="s">
        <v>7497</v>
      </c>
      <c r="K1098" s="3" t="s">
        <v>4584</v>
      </c>
      <c r="L1098" s="3" t="s">
        <v>3360</v>
      </c>
      <c r="M1098" s="4" t="s">
        <v>34</v>
      </c>
      <c r="N1098" s="4" t="s">
        <v>2275</v>
      </c>
    </row>
    <row r="1099" spans="1:14" ht="75" customHeight="1" x14ac:dyDescent="0.25">
      <c r="A1099" s="7" t="s">
        <v>6237</v>
      </c>
      <c r="B1099" s="3" t="s">
        <v>3350</v>
      </c>
      <c r="C1099" s="23" t="s">
        <v>6715</v>
      </c>
      <c r="D1099" s="3" t="s">
        <v>6364</v>
      </c>
      <c r="E1099" s="4" t="s">
        <v>2886</v>
      </c>
      <c r="F1099" s="4" t="s">
        <v>3781</v>
      </c>
      <c r="G1099" s="3" t="s">
        <v>2850</v>
      </c>
      <c r="H1099" s="4" t="s">
        <v>3351</v>
      </c>
      <c r="I1099" s="4" t="s">
        <v>7496</v>
      </c>
      <c r="J1099" s="3" t="s">
        <v>7497</v>
      </c>
      <c r="K1099" s="3" t="s">
        <v>4584</v>
      </c>
      <c r="L1099" s="3" t="s">
        <v>3359</v>
      </c>
      <c r="M1099" s="4" t="s">
        <v>34</v>
      </c>
      <c r="N1099" s="4" t="s">
        <v>2271</v>
      </c>
    </row>
    <row r="1100" spans="1:14" ht="75" customHeight="1" x14ac:dyDescent="0.25">
      <c r="A1100" s="7" t="s">
        <v>6237</v>
      </c>
      <c r="B1100" s="3" t="s">
        <v>3350</v>
      </c>
      <c r="C1100" s="23" t="s">
        <v>6715</v>
      </c>
      <c r="D1100" s="3" t="s">
        <v>6364</v>
      </c>
      <c r="E1100" s="4" t="s">
        <v>2886</v>
      </c>
      <c r="F1100" s="4" t="s">
        <v>3781</v>
      </c>
      <c r="G1100" s="3" t="s">
        <v>2850</v>
      </c>
      <c r="H1100" s="4" t="s">
        <v>3351</v>
      </c>
      <c r="I1100" s="4" t="s">
        <v>7496</v>
      </c>
      <c r="J1100" s="3" t="s">
        <v>7497</v>
      </c>
      <c r="K1100" s="3" t="s">
        <v>4584</v>
      </c>
      <c r="L1100" s="3" t="s">
        <v>3392</v>
      </c>
      <c r="M1100" s="4" t="s">
        <v>34</v>
      </c>
      <c r="N1100" s="4" t="s">
        <v>2377</v>
      </c>
    </row>
    <row r="1101" spans="1:14" ht="75" customHeight="1" x14ac:dyDescent="0.25">
      <c r="A1101" s="7" t="s">
        <v>6237</v>
      </c>
      <c r="B1101" s="3" t="s">
        <v>3350</v>
      </c>
      <c r="C1101" s="23" t="s">
        <v>6715</v>
      </c>
      <c r="D1101" s="3" t="s">
        <v>6364</v>
      </c>
      <c r="E1101" s="4" t="s">
        <v>2886</v>
      </c>
      <c r="F1101" s="4" t="s">
        <v>3781</v>
      </c>
      <c r="G1101" s="3" t="s">
        <v>2850</v>
      </c>
      <c r="H1101" s="4" t="s">
        <v>3351</v>
      </c>
      <c r="I1101" s="4" t="s">
        <v>7496</v>
      </c>
      <c r="J1101" s="3" t="s">
        <v>7497</v>
      </c>
      <c r="K1101" s="3" t="s">
        <v>4584</v>
      </c>
      <c r="L1101" s="3" t="s">
        <v>3364</v>
      </c>
      <c r="M1101" s="4" t="s">
        <v>34</v>
      </c>
      <c r="N1101" s="4" t="s">
        <v>2288</v>
      </c>
    </row>
    <row r="1102" spans="1:14" ht="75" customHeight="1" x14ac:dyDescent="0.25">
      <c r="A1102" s="7" t="s">
        <v>6237</v>
      </c>
      <c r="B1102" s="3" t="s">
        <v>3350</v>
      </c>
      <c r="C1102" s="23" t="s">
        <v>6715</v>
      </c>
      <c r="D1102" s="3" t="s">
        <v>6364</v>
      </c>
      <c r="E1102" s="4" t="s">
        <v>2886</v>
      </c>
      <c r="F1102" s="4" t="s">
        <v>3781</v>
      </c>
      <c r="G1102" s="3" t="s">
        <v>2850</v>
      </c>
      <c r="H1102" s="4" t="s">
        <v>3351</v>
      </c>
      <c r="I1102" s="4" t="s">
        <v>7496</v>
      </c>
      <c r="J1102" s="3" t="s">
        <v>7497</v>
      </c>
      <c r="K1102" s="3" t="s">
        <v>4584</v>
      </c>
      <c r="L1102" s="3" t="s">
        <v>3402</v>
      </c>
      <c r="M1102" s="4" t="s">
        <v>34</v>
      </c>
      <c r="N1102" s="4" t="s">
        <v>2405</v>
      </c>
    </row>
    <row r="1103" spans="1:14" ht="75" customHeight="1" x14ac:dyDescent="0.25">
      <c r="A1103" s="7" t="s">
        <v>6237</v>
      </c>
      <c r="B1103" s="3" t="s">
        <v>3350</v>
      </c>
      <c r="C1103" s="23" t="s">
        <v>6715</v>
      </c>
      <c r="D1103" s="3" t="s">
        <v>6364</v>
      </c>
      <c r="E1103" s="4" t="s">
        <v>2886</v>
      </c>
      <c r="F1103" s="4" t="s">
        <v>3781</v>
      </c>
      <c r="G1103" s="3" t="s">
        <v>2850</v>
      </c>
      <c r="H1103" s="4" t="s">
        <v>3351</v>
      </c>
      <c r="I1103" s="4" t="s">
        <v>7496</v>
      </c>
      <c r="J1103" s="3" t="s">
        <v>7497</v>
      </c>
      <c r="K1103" s="3" t="s">
        <v>4584</v>
      </c>
      <c r="L1103" s="3" t="s">
        <v>3437</v>
      </c>
      <c r="M1103" s="4" t="s">
        <v>34</v>
      </c>
      <c r="N1103" s="4" t="s">
        <v>2499</v>
      </c>
    </row>
    <row r="1104" spans="1:14" ht="75" customHeight="1" x14ac:dyDescent="0.25">
      <c r="A1104" s="7" t="s">
        <v>6237</v>
      </c>
      <c r="B1104" s="3" t="s">
        <v>3350</v>
      </c>
      <c r="C1104" s="23" t="s">
        <v>6715</v>
      </c>
      <c r="D1104" s="3" t="s">
        <v>6364</v>
      </c>
      <c r="E1104" s="4" t="s">
        <v>2886</v>
      </c>
      <c r="F1104" s="4" t="s">
        <v>3781</v>
      </c>
      <c r="G1104" s="3" t="s">
        <v>2850</v>
      </c>
      <c r="H1104" s="4" t="s">
        <v>3351</v>
      </c>
      <c r="I1104" s="4" t="s">
        <v>7496</v>
      </c>
      <c r="J1104" s="3" t="s">
        <v>7497</v>
      </c>
      <c r="K1104" s="3" t="s">
        <v>4584</v>
      </c>
      <c r="L1104" s="3" t="s">
        <v>3370</v>
      </c>
      <c r="M1104" s="4" t="s">
        <v>34</v>
      </c>
      <c r="N1104" s="4" t="s">
        <v>2307</v>
      </c>
    </row>
    <row r="1105" spans="1:14" ht="75" customHeight="1" x14ac:dyDescent="0.25">
      <c r="A1105" s="7" t="s">
        <v>6237</v>
      </c>
      <c r="B1105" s="3" t="s">
        <v>3350</v>
      </c>
      <c r="C1105" s="23" t="s">
        <v>6715</v>
      </c>
      <c r="D1105" s="3" t="s">
        <v>6364</v>
      </c>
      <c r="E1105" s="4" t="s">
        <v>2886</v>
      </c>
      <c r="F1105" s="4" t="s">
        <v>3781</v>
      </c>
      <c r="G1105" s="3" t="s">
        <v>2850</v>
      </c>
      <c r="H1105" s="4" t="s">
        <v>3351</v>
      </c>
      <c r="I1105" s="4" t="s">
        <v>7496</v>
      </c>
      <c r="J1105" s="3" t="s">
        <v>7497</v>
      </c>
      <c r="K1105" s="3" t="s">
        <v>4584</v>
      </c>
      <c r="L1105" s="3" t="s">
        <v>3369</v>
      </c>
      <c r="M1105" s="4" t="s">
        <v>34</v>
      </c>
      <c r="N1105" s="4" t="s">
        <v>2303</v>
      </c>
    </row>
    <row r="1106" spans="1:14" ht="75" customHeight="1" x14ac:dyDescent="0.25">
      <c r="A1106" s="7" t="s">
        <v>6237</v>
      </c>
      <c r="B1106" s="3" t="s">
        <v>3350</v>
      </c>
      <c r="C1106" s="23" t="s">
        <v>6715</v>
      </c>
      <c r="D1106" s="3" t="s">
        <v>6364</v>
      </c>
      <c r="E1106" s="4" t="s">
        <v>2886</v>
      </c>
      <c r="F1106" s="4" t="s">
        <v>3781</v>
      </c>
      <c r="G1106" s="3" t="s">
        <v>2850</v>
      </c>
      <c r="H1106" s="4" t="s">
        <v>3351</v>
      </c>
      <c r="I1106" s="4" t="s">
        <v>7496</v>
      </c>
      <c r="J1106" s="3" t="s">
        <v>7497</v>
      </c>
      <c r="K1106" s="3" t="s">
        <v>4584</v>
      </c>
      <c r="L1106" s="3" t="s">
        <v>3368</v>
      </c>
      <c r="M1106" s="4" t="s">
        <v>34</v>
      </c>
      <c r="N1106" s="4" t="s">
        <v>2299</v>
      </c>
    </row>
    <row r="1107" spans="1:14" ht="75" customHeight="1" x14ac:dyDescent="0.25">
      <c r="A1107" s="7" t="s">
        <v>6237</v>
      </c>
      <c r="B1107" s="3" t="s">
        <v>3350</v>
      </c>
      <c r="C1107" s="23" t="s">
        <v>6715</v>
      </c>
      <c r="D1107" s="3" t="s">
        <v>6364</v>
      </c>
      <c r="E1107" s="4" t="s">
        <v>2886</v>
      </c>
      <c r="F1107" s="4" t="s">
        <v>3781</v>
      </c>
      <c r="G1107" s="3" t="s">
        <v>2850</v>
      </c>
      <c r="H1107" s="4" t="s">
        <v>3351</v>
      </c>
      <c r="I1107" s="4" t="s">
        <v>7496</v>
      </c>
      <c r="J1107" s="3" t="s">
        <v>7497</v>
      </c>
      <c r="K1107" s="3" t="s">
        <v>4584</v>
      </c>
      <c r="L1107" s="3" t="s">
        <v>3366</v>
      </c>
      <c r="M1107" s="4" t="s">
        <v>34</v>
      </c>
      <c r="N1107" s="4" t="s">
        <v>2296</v>
      </c>
    </row>
    <row r="1108" spans="1:14" ht="75" customHeight="1" x14ac:dyDescent="0.25">
      <c r="A1108" s="7" t="s">
        <v>6237</v>
      </c>
      <c r="B1108" s="3" t="s">
        <v>3350</v>
      </c>
      <c r="C1108" s="23" t="s">
        <v>6715</v>
      </c>
      <c r="D1108" s="3" t="s">
        <v>6364</v>
      </c>
      <c r="E1108" s="4" t="s">
        <v>2886</v>
      </c>
      <c r="F1108" s="4" t="s">
        <v>3781</v>
      </c>
      <c r="G1108" s="3" t="s">
        <v>2850</v>
      </c>
      <c r="H1108" s="4" t="s">
        <v>3351</v>
      </c>
      <c r="I1108" s="4" t="s">
        <v>7496</v>
      </c>
      <c r="J1108" s="3" t="s">
        <v>7497</v>
      </c>
      <c r="K1108" s="3" t="s">
        <v>4584</v>
      </c>
      <c r="L1108" s="3" t="s">
        <v>3365</v>
      </c>
      <c r="M1108" s="4" t="s">
        <v>34</v>
      </c>
      <c r="N1108" s="4" t="s">
        <v>2293</v>
      </c>
    </row>
    <row r="1109" spans="1:14" ht="75" customHeight="1" x14ac:dyDescent="0.25">
      <c r="A1109" s="7" t="s">
        <v>6237</v>
      </c>
      <c r="B1109" s="3" t="s">
        <v>3350</v>
      </c>
      <c r="C1109" s="23" t="s">
        <v>6715</v>
      </c>
      <c r="D1109" s="3" t="s">
        <v>6364</v>
      </c>
      <c r="E1109" s="4" t="s">
        <v>2886</v>
      </c>
      <c r="F1109" s="4" t="s">
        <v>3781</v>
      </c>
      <c r="G1109" s="3" t="s">
        <v>2850</v>
      </c>
      <c r="H1109" s="4" t="s">
        <v>3351</v>
      </c>
      <c r="I1109" s="4" t="s">
        <v>7496</v>
      </c>
      <c r="J1109" s="3" t="s">
        <v>7497</v>
      </c>
      <c r="K1109" s="3" t="s">
        <v>4584</v>
      </c>
      <c r="L1109" s="3" t="s">
        <v>3371</v>
      </c>
      <c r="M1109" s="4" t="s">
        <v>34</v>
      </c>
      <c r="N1109" s="4" t="s">
        <v>2311</v>
      </c>
    </row>
    <row r="1110" spans="1:14" ht="75" customHeight="1" x14ac:dyDescent="0.25">
      <c r="A1110" s="7" t="s">
        <v>6237</v>
      </c>
      <c r="B1110" s="3" t="s">
        <v>3350</v>
      </c>
      <c r="C1110" s="23" t="s">
        <v>6715</v>
      </c>
      <c r="D1110" s="3" t="s">
        <v>6364</v>
      </c>
      <c r="E1110" s="4" t="s">
        <v>2886</v>
      </c>
      <c r="F1110" s="4" t="s">
        <v>3781</v>
      </c>
      <c r="G1110" s="3" t="s">
        <v>2850</v>
      </c>
      <c r="H1110" s="4" t="s">
        <v>3351</v>
      </c>
      <c r="I1110" s="4" t="s">
        <v>7496</v>
      </c>
      <c r="J1110" s="3" t="s">
        <v>7497</v>
      </c>
      <c r="K1110" s="3" t="s">
        <v>4584</v>
      </c>
      <c r="L1110" s="3" t="s">
        <v>3381</v>
      </c>
      <c r="M1110" s="4" t="s">
        <v>122</v>
      </c>
      <c r="N1110" s="4" t="s">
        <v>2342</v>
      </c>
    </row>
    <row r="1111" spans="1:14" ht="75" customHeight="1" x14ac:dyDescent="0.25">
      <c r="A1111" s="7" t="s">
        <v>6237</v>
      </c>
      <c r="B1111" s="3" t="s">
        <v>3350</v>
      </c>
      <c r="C1111" s="23" t="s">
        <v>6715</v>
      </c>
      <c r="D1111" s="3" t="s">
        <v>6364</v>
      </c>
      <c r="E1111" s="4" t="s">
        <v>2886</v>
      </c>
      <c r="F1111" s="4" t="s">
        <v>3781</v>
      </c>
      <c r="G1111" s="3" t="s">
        <v>2850</v>
      </c>
      <c r="H1111" s="4" t="s">
        <v>3351</v>
      </c>
      <c r="I1111" s="4" t="s">
        <v>7496</v>
      </c>
      <c r="J1111" s="3" t="s">
        <v>7497</v>
      </c>
      <c r="K1111" s="3" t="s">
        <v>4584</v>
      </c>
      <c r="L1111" s="3" t="s">
        <v>3357</v>
      </c>
      <c r="M1111" s="4" t="s">
        <v>34</v>
      </c>
      <c r="N1111" s="4" t="s">
        <v>2265</v>
      </c>
    </row>
    <row r="1112" spans="1:14" ht="75" customHeight="1" x14ac:dyDescent="0.25">
      <c r="A1112" s="7" t="s">
        <v>6237</v>
      </c>
      <c r="B1112" s="3" t="s">
        <v>3350</v>
      </c>
      <c r="C1112" s="23" t="s">
        <v>6715</v>
      </c>
      <c r="D1112" s="3" t="s">
        <v>6364</v>
      </c>
      <c r="E1112" s="4" t="s">
        <v>2886</v>
      </c>
      <c r="F1112" s="4" t="s">
        <v>3781</v>
      </c>
      <c r="G1112" s="3" t="s">
        <v>2850</v>
      </c>
      <c r="H1112" s="4" t="s">
        <v>3351</v>
      </c>
      <c r="I1112" s="4" t="s">
        <v>7496</v>
      </c>
      <c r="J1112" s="3" t="s">
        <v>7497</v>
      </c>
      <c r="K1112" s="3" t="s">
        <v>4584</v>
      </c>
      <c r="L1112" s="3" t="s">
        <v>3380</v>
      </c>
      <c r="M1112" s="4" t="s">
        <v>34</v>
      </c>
      <c r="N1112" s="4" t="s">
        <v>2339</v>
      </c>
    </row>
    <row r="1113" spans="1:14" ht="75" customHeight="1" x14ac:dyDescent="0.25">
      <c r="A1113" s="7" t="s">
        <v>6237</v>
      </c>
      <c r="B1113" s="3" t="s">
        <v>3350</v>
      </c>
      <c r="C1113" s="23" t="s">
        <v>6715</v>
      </c>
      <c r="D1113" s="3" t="s">
        <v>6364</v>
      </c>
      <c r="E1113" s="4" t="s">
        <v>2886</v>
      </c>
      <c r="F1113" s="4" t="s">
        <v>3781</v>
      </c>
      <c r="G1113" s="3" t="s">
        <v>2850</v>
      </c>
      <c r="H1113" s="4" t="s">
        <v>3351</v>
      </c>
      <c r="I1113" s="4" t="s">
        <v>7496</v>
      </c>
      <c r="J1113" s="3" t="s">
        <v>7497</v>
      </c>
      <c r="K1113" s="3" t="s">
        <v>4584</v>
      </c>
      <c r="L1113" s="3" t="s">
        <v>3358</v>
      </c>
      <c r="M1113" s="4" t="s">
        <v>34</v>
      </c>
      <c r="N1113" s="4" t="s">
        <v>2268</v>
      </c>
    </row>
    <row r="1114" spans="1:14" ht="75" customHeight="1" x14ac:dyDescent="0.25">
      <c r="A1114" s="7" t="s">
        <v>6237</v>
      </c>
      <c r="B1114" s="3" t="s">
        <v>3350</v>
      </c>
      <c r="C1114" s="23" t="s">
        <v>6715</v>
      </c>
      <c r="D1114" s="3" t="s">
        <v>6364</v>
      </c>
      <c r="E1114" s="4" t="s">
        <v>2886</v>
      </c>
      <c r="F1114" s="4" t="s">
        <v>3781</v>
      </c>
      <c r="G1114" s="3" t="s">
        <v>2850</v>
      </c>
      <c r="H1114" s="4" t="s">
        <v>3351</v>
      </c>
      <c r="I1114" s="4" t="s">
        <v>7496</v>
      </c>
      <c r="J1114" s="3" t="s">
        <v>7497</v>
      </c>
      <c r="K1114" s="3" t="s">
        <v>4584</v>
      </c>
      <c r="L1114" s="3" t="s">
        <v>3363</v>
      </c>
      <c r="M1114" s="4" t="s">
        <v>122</v>
      </c>
      <c r="N1114" s="4" t="s">
        <v>2285</v>
      </c>
    </row>
    <row r="1115" spans="1:14" ht="75" customHeight="1" x14ac:dyDescent="0.25">
      <c r="A1115" s="7" t="s">
        <v>6237</v>
      </c>
      <c r="B1115" s="3" t="s">
        <v>3350</v>
      </c>
      <c r="C1115" s="23" t="s">
        <v>6715</v>
      </c>
      <c r="D1115" s="3" t="s">
        <v>6364</v>
      </c>
      <c r="E1115" s="4" t="s">
        <v>2886</v>
      </c>
      <c r="F1115" s="4" t="s">
        <v>3781</v>
      </c>
      <c r="G1115" s="3" t="s">
        <v>2850</v>
      </c>
      <c r="H1115" s="4" t="s">
        <v>3351</v>
      </c>
      <c r="I1115" s="4" t="s">
        <v>7496</v>
      </c>
      <c r="J1115" s="3" t="s">
        <v>7497</v>
      </c>
      <c r="K1115" s="3" t="s">
        <v>4584</v>
      </c>
      <c r="L1115" s="3" t="s">
        <v>3373</v>
      </c>
      <c r="M1115" s="4" t="s">
        <v>34</v>
      </c>
      <c r="N1115" s="4" t="s">
        <v>2316</v>
      </c>
    </row>
    <row r="1116" spans="1:14" ht="75" customHeight="1" x14ac:dyDescent="0.25">
      <c r="A1116" s="7" t="s">
        <v>6237</v>
      </c>
      <c r="B1116" s="3" t="s">
        <v>3350</v>
      </c>
      <c r="C1116" s="23" t="s">
        <v>6715</v>
      </c>
      <c r="D1116" s="3" t="s">
        <v>6364</v>
      </c>
      <c r="E1116" s="4" t="s">
        <v>2886</v>
      </c>
      <c r="F1116" s="4" t="s">
        <v>3781</v>
      </c>
      <c r="G1116" s="3" t="s">
        <v>2850</v>
      </c>
      <c r="H1116" s="4" t="s">
        <v>3351</v>
      </c>
      <c r="I1116" s="4" t="s">
        <v>7496</v>
      </c>
      <c r="J1116" s="3" t="s">
        <v>7497</v>
      </c>
      <c r="K1116" s="3" t="s">
        <v>4584</v>
      </c>
      <c r="L1116" s="3" t="s">
        <v>3374</v>
      </c>
      <c r="M1116" s="4" t="s">
        <v>34</v>
      </c>
      <c r="N1116" s="4" t="s">
        <v>2320</v>
      </c>
    </row>
    <row r="1117" spans="1:14" ht="75" customHeight="1" x14ac:dyDescent="0.25">
      <c r="A1117" s="7" t="s">
        <v>6237</v>
      </c>
      <c r="B1117" s="3" t="s">
        <v>3350</v>
      </c>
      <c r="C1117" s="23" t="s">
        <v>6715</v>
      </c>
      <c r="D1117" s="3" t="s">
        <v>6364</v>
      </c>
      <c r="E1117" s="4" t="s">
        <v>2886</v>
      </c>
      <c r="F1117" s="4" t="s">
        <v>3781</v>
      </c>
      <c r="G1117" s="3" t="s">
        <v>2850</v>
      </c>
      <c r="H1117" s="4" t="s">
        <v>3351</v>
      </c>
      <c r="I1117" s="4" t="s">
        <v>7496</v>
      </c>
      <c r="J1117" s="3" t="s">
        <v>7497</v>
      </c>
      <c r="K1117" s="3" t="s">
        <v>4584</v>
      </c>
      <c r="L1117" s="3" t="s">
        <v>3375</v>
      </c>
      <c r="M1117" s="4" t="s">
        <v>34</v>
      </c>
      <c r="N1117" s="4" t="s">
        <v>2323</v>
      </c>
    </row>
    <row r="1118" spans="1:14" ht="75" customHeight="1" x14ac:dyDescent="0.25">
      <c r="A1118" s="7" t="s">
        <v>6237</v>
      </c>
      <c r="B1118" s="3" t="s">
        <v>3350</v>
      </c>
      <c r="C1118" s="23" t="s">
        <v>6715</v>
      </c>
      <c r="D1118" s="3" t="s">
        <v>6364</v>
      </c>
      <c r="E1118" s="4" t="s">
        <v>2886</v>
      </c>
      <c r="F1118" s="4" t="s">
        <v>3781</v>
      </c>
      <c r="G1118" s="3" t="s">
        <v>2850</v>
      </c>
      <c r="H1118" s="4" t="s">
        <v>3351</v>
      </c>
      <c r="I1118" s="4" t="s">
        <v>7496</v>
      </c>
      <c r="J1118" s="3" t="s">
        <v>7497</v>
      </c>
      <c r="K1118" s="3" t="s">
        <v>4584</v>
      </c>
      <c r="L1118" s="3" t="s">
        <v>3362</v>
      </c>
      <c r="M1118" s="4" t="s">
        <v>34</v>
      </c>
      <c r="N1118" s="4" t="s">
        <v>2283</v>
      </c>
    </row>
    <row r="1119" spans="1:14" ht="75" customHeight="1" x14ac:dyDescent="0.25">
      <c r="A1119" s="7" t="s">
        <v>6237</v>
      </c>
      <c r="B1119" s="3" t="s">
        <v>3350</v>
      </c>
      <c r="C1119" s="23" t="s">
        <v>6715</v>
      </c>
      <c r="D1119" s="3" t="s">
        <v>6364</v>
      </c>
      <c r="E1119" s="4" t="s">
        <v>2886</v>
      </c>
      <c r="F1119" s="4" t="s">
        <v>3781</v>
      </c>
      <c r="G1119" s="3" t="s">
        <v>2850</v>
      </c>
      <c r="H1119" s="4" t="s">
        <v>3351</v>
      </c>
      <c r="I1119" s="4" t="s">
        <v>7496</v>
      </c>
      <c r="J1119" s="3" t="s">
        <v>7497</v>
      </c>
      <c r="K1119" s="3" t="s">
        <v>4584</v>
      </c>
      <c r="L1119" s="3" t="s">
        <v>3376</v>
      </c>
      <c r="M1119" s="4" t="s">
        <v>122</v>
      </c>
      <c r="N1119" s="4" t="s">
        <v>2327</v>
      </c>
    </row>
    <row r="1120" spans="1:14" ht="75" customHeight="1" x14ac:dyDescent="0.25">
      <c r="A1120" s="7" t="s">
        <v>6237</v>
      </c>
      <c r="B1120" s="3" t="s">
        <v>3350</v>
      </c>
      <c r="C1120" s="23" t="s">
        <v>6715</v>
      </c>
      <c r="D1120" s="3" t="s">
        <v>6364</v>
      </c>
      <c r="E1120" s="4" t="s">
        <v>2886</v>
      </c>
      <c r="F1120" s="4" t="s">
        <v>3781</v>
      </c>
      <c r="G1120" s="3" t="s">
        <v>2850</v>
      </c>
      <c r="H1120" s="4" t="s">
        <v>3351</v>
      </c>
      <c r="I1120" s="4" t="s">
        <v>7496</v>
      </c>
      <c r="J1120" s="3" t="s">
        <v>7497</v>
      </c>
      <c r="K1120" s="3" t="s">
        <v>4584</v>
      </c>
      <c r="L1120" s="3" t="s">
        <v>3377</v>
      </c>
      <c r="M1120" s="4" t="s">
        <v>34</v>
      </c>
      <c r="N1120" s="4" t="s">
        <v>2330</v>
      </c>
    </row>
    <row r="1121" spans="1:14" ht="75" customHeight="1" x14ac:dyDescent="0.25">
      <c r="A1121" s="7" t="s">
        <v>6237</v>
      </c>
      <c r="B1121" s="3" t="s">
        <v>3350</v>
      </c>
      <c r="C1121" s="23" t="s">
        <v>6715</v>
      </c>
      <c r="D1121" s="3" t="s">
        <v>6364</v>
      </c>
      <c r="E1121" s="4" t="s">
        <v>2886</v>
      </c>
      <c r="F1121" s="4" t="s">
        <v>3781</v>
      </c>
      <c r="G1121" s="3" t="s">
        <v>2850</v>
      </c>
      <c r="H1121" s="4" t="s">
        <v>3351</v>
      </c>
      <c r="I1121" s="4" t="s">
        <v>7496</v>
      </c>
      <c r="J1121" s="3" t="s">
        <v>7497</v>
      </c>
      <c r="K1121" s="3" t="s">
        <v>4584</v>
      </c>
      <c r="L1121" s="3" t="s">
        <v>3378</v>
      </c>
      <c r="M1121" s="4" t="s">
        <v>34</v>
      </c>
      <c r="N1121" s="4" t="s">
        <v>2333</v>
      </c>
    </row>
    <row r="1122" spans="1:14" ht="75" customHeight="1" x14ac:dyDescent="0.25">
      <c r="A1122" s="7" t="s">
        <v>6237</v>
      </c>
      <c r="B1122" s="3" t="s">
        <v>3350</v>
      </c>
      <c r="C1122" s="23" t="s">
        <v>6715</v>
      </c>
      <c r="D1122" s="3" t="s">
        <v>6364</v>
      </c>
      <c r="E1122" s="4" t="s">
        <v>2886</v>
      </c>
      <c r="F1122" s="4" t="s">
        <v>3781</v>
      </c>
      <c r="G1122" s="3" t="s">
        <v>2850</v>
      </c>
      <c r="H1122" s="4" t="s">
        <v>3351</v>
      </c>
      <c r="I1122" s="4" t="s">
        <v>7496</v>
      </c>
      <c r="J1122" s="3" t="s">
        <v>7497</v>
      </c>
      <c r="K1122" s="3" t="s">
        <v>4584</v>
      </c>
      <c r="L1122" s="3" t="s">
        <v>3372</v>
      </c>
      <c r="M1122" s="4" t="s">
        <v>34</v>
      </c>
      <c r="N1122" s="4" t="s">
        <v>2313</v>
      </c>
    </row>
    <row r="1123" spans="1:14" ht="75" customHeight="1" x14ac:dyDescent="0.25">
      <c r="A1123" s="7" t="s">
        <v>6237</v>
      </c>
      <c r="B1123" s="3" t="s">
        <v>3350</v>
      </c>
      <c r="C1123" s="23" t="s">
        <v>6715</v>
      </c>
      <c r="D1123" s="3" t="s">
        <v>6364</v>
      </c>
      <c r="E1123" s="4" t="s">
        <v>2886</v>
      </c>
      <c r="F1123" s="4" t="s">
        <v>3781</v>
      </c>
      <c r="G1123" s="3" t="s">
        <v>2850</v>
      </c>
      <c r="H1123" s="4" t="s">
        <v>3351</v>
      </c>
      <c r="I1123" s="4" t="s">
        <v>7496</v>
      </c>
      <c r="J1123" s="3" t="s">
        <v>7497</v>
      </c>
      <c r="K1123" s="3" t="s">
        <v>4584</v>
      </c>
      <c r="L1123" s="3" t="s">
        <v>3421</v>
      </c>
      <c r="M1123" s="4" t="s">
        <v>34</v>
      </c>
      <c r="N1123" s="4" t="s">
        <v>2553</v>
      </c>
    </row>
    <row r="1124" spans="1:14" ht="75" customHeight="1" x14ac:dyDescent="0.25">
      <c r="A1124" s="7" t="s">
        <v>6237</v>
      </c>
      <c r="B1124" s="3" t="s">
        <v>3350</v>
      </c>
      <c r="C1124" s="23" t="s">
        <v>6715</v>
      </c>
      <c r="D1124" s="3" t="s">
        <v>6364</v>
      </c>
      <c r="E1124" s="4" t="s">
        <v>2886</v>
      </c>
      <c r="F1124" s="4" t="s">
        <v>3781</v>
      </c>
      <c r="G1124" s="3" t="s">
        <v>2850</v>
      </c>
      <c r="H1124" s="4" t="s">
        <v>3351</v>
      </c>
      <c r="I1124" s="4" t="s">
        <v>7496</v>
      </c>
      <c r="J1124" s="3" t="s">
        <v>7497</v>
      </c>
      <c r="K1124" s="3" t="s">
        <v>4584</v>
      </c>
      <c r="L1124" s="3" t="s">
        <v>3434</v>
      </c>
      <c r="M1124" s="4" t="s">
        <v>34</v>
      </c>
      <c r="N1124" s="4" t="s">
        <v>2489</v>
      </c>
    </row>
    <row r="1125" spans="1:14" ht="75" customHeight="1" x14ac:dyDescent="0.25">
      <c r="A1125" s="7" t="s">
        <v>6237</v>
      </c>
      <c r="B1125" s="3" t="s">
        <v>3350</v>
      </c>
      <c r="C1125" s="23" t="s">
        <v>6715</v>
      </c>
      <c r="D1125" s="3" t="s">
        <v>6364</v>
      </c>
      <c r="E1125" s="4" t="s">
        <v>2886</v>
      </c>
      <c r="F1125" s="4" t="s">
        <v>3781</v>
      </c>
      <c r="G1125" s="3" t="s">
        <v>2850</v>
      </c>
      <c r="H1125" s="4" t="s">
        <v>3351</v>
      </c>
      <c r="I1125" s="4" t="s">
        <v>7496</v>
      </c>
      <c r="J1125" s="3" t="s">
        <v>7497</v>
      </c>
      <c r="K1125" s="3" t="s">
        <v>4584</v>
      </c>
      <c r="L1125" s="3" t="s">
        <v>3435</v>
      </c>
      <c r="M1125" s="4" t="s">
        <v>34</v>
      </c>
      <c r="N1125" s="4" t="s">
        <v>2492</v>
      </c>
    </row>
    <row r="1126" spans="1:14" ht="75" customHeight="1" x14ac:dyDescent="0.25">
      <c r="A1126" s="7" t="s">
        <v>6237</v>
      </c>
      <c r="B1126" s="3" t="s">
        <v>3350</v>
      </c>
      <c r="C1126" s="23" t="s">
        <v>6715</v>
      </c>
      <c r="D1126" s="3" t="s">
        <v>6364</v>
      </c>
      <c r="E1126" s="4" t="s">
        <v>2886</v>
      </c>
      <c r="F1126" s="4" t="s">
        <v>3781</v>
      </c>
      <c r="G1126" s="3" t="s">
        <v>2850</v>
      </c>
      <c r="H1126" s="4" t="s">
        <v>3351</v>
      </c>
      <c r="I1126" s="4" t="s">
        <v>7496</v>
      </c>
      <c r="J1126" s="3" t="s">
        <v>7497</v>
      </c>
      <c r="K1126" s="3" t="s">
        <v>4584</v>
      </c>
      <c r="L1126" s="3" t="s">
        <v>3436</v>
      </c>
      <c r="M1126" s="4" t="s">
        <v>34</v>
      </c>
      <c r="N1126" s="4" t="s">
        <v>2496</v>
      </c>
    </row>
    <row r="1127" spans="1:14" ht="75" customHeight="1" x14ac:dyDescent="0.25">
      <c r="A1127" s="7" t="s">
        <v>6237</v>
      </c>
      <c r="B1127" s="3" t="s">
        <v>3350</v>
      </c>
      <c r="C1127" s="23" t="s">
        <v>6715</v>
      </c>
      <c r="D1127" s="3" t="s">
        <v>6364</v>
      </c>
      <c r="E1127" s="4" t="s">
        <v>2886</v>
      </c>
      <c r="F1127" s="4" t="s">
        <v>3781</v>
      </c>
      <c r="G1127" s="3" t="s">
        <v>2850</v>
      </c>
      <c r="H1127" s="4" t="s">
        <v>3351</v>
      </c>
      <c r="I1127" s="4" t="s">
        <v>7496</v>
      </c>
      <c r="J1127" s="3" t="s">
        <v>7497</v>
      </c>
      <c r="K1127" s="3" t="s">
        <v>4584</v>
      </c>
      <c r="L1127" s="3" t="s">
        <v>2500</v>
      </c>
      <c r="M1127" s="4" t="s">
        <v>34</v>
      </c>
      <c r="N1127" s="4" t="s">
        <v>2503</v>
      </c>
    </row>
    <row r="1128" spans="1:14" ht="75" customHeight="1" x14ac:dyDescent="0.25">
      <c r="A1128" s="7" t="s">
        <v>6237</v>
      </c>
      <c r="B1128" s="3" t="s">
        <v>3350</v>
      </c>
      <c r="C1128" s="23" t="s">
        <v>6715</v>
      </c>
      <c r="D1128" s="3" t="s">
        <v>6364</v>
      </c>
      <c r="E1128" s="4" t="s">
        <v>2886</v>
      </c>
      <c r="F1128" s="4" t="s">
        <v>3781</v>
      </c>
      <c r="G1128" s="3" t="s">
        <v>2850</v>
      </c>
      <c r="H1128" s="4" t="s">
        <v>3351</v>
      </c>
      <c r="I1128" s="4" t="s">
        <v>7496</v>
      </c>
      <c r="J1128" s="3" t="s">
        <v>7497</v>
      </c>
      <c r="K1128" s="3" t="s">
        <v>4584</v>
      </c>
      <c r="L1128" s="3" t="s">
        <v>3352</v>
      </c>
      <c r="M1128" s="4" t="s">
        <v>34</v>
      </c>
      <c r="N1128" s="4" t="s">
        <v>2507</v>
      </c>
    </row>
    <row r="1129" spans="1:14" ht="75" customHeight="1" x14ac:dyDescent="0.25">
      <c r="A1129" s="7" t="s">
        <v>6237</v>
      </c>
      <c r="B1129" s="3" t="s">
        <v>3350</v>
      </c>
      <c r="C1129" s="23" t="s">
        <v>6715</v>
      </c>
      <c r="D1129" s="3" t="s">
        <v>6364</v>
      </c>
      <c r="E1129" s="4" t="s">
        <v>2886</v>
      </c>
      <c r="F1129" s="4" t="s">
        <v>3781</v>
      </c>
      <c r="G1129" s="3" t="s">
        <v>2850</v>
      </c>
      <c r="H1129" s="4" t="s">
        <v>3351</v>
      </c>
      <c r="I1129" s="4" t="s">
        <v>7496</v>
      </c>
      <c r="J1129" s="3" t="s">
        <v>7497</v>
      </c>
      <c r="K1129" s="3" t="s">
        <v>4584</v>
      </c>
      <c r="L1129" s="3" t="s">
        <v>3353</v>
      </c>
      <c r="M1129" s="4" t="s">
        <v>34</v>
      </c>
      <c r="N1129" s="4" t="s">
        <v>2511</v>
      </c>
    </row>
    <row r="1130" spans="1:14" ht="75" customHeight="1" x14ac:dyDescent="0.25">
      <c r="A1130" s="7" t="s">
        <v>6237</v>
      </c>
      <c r="B1130" s="3" t="s">
        <v>3350</v>
      </c>
      <c r="C1130" s="23" t="s">
        <v>6715</v>
      </c>
      <c r="D1130" s="3" t="s">
        <v>6364</v>
      </c>
      <c r="E1130" s="4" t="s">
        <v>2886</v>
      </c>
      <c r="F1130" s="4" t="s">
        <v>3781</v>
      </c>
      <c r="G1130" s="3" t="s">
        <v>2850</v>
      </c>
      <c r="H1130" s="4" t="s">
        <v>3351</v>
      </c>
      <c r="I1130" s="4" t="s">
        <v>7496</v>
      </c>
      <c r="J1130" s="3" t="s">
        <v>7497</v>
      </c>
      <c r="K1130" s="3" t="s">
        <v>4584</v>
      </c>
      <c r="L1130" s="3" t="s">
        <v>3354</v>
      </c>
      <c r="M1130" s="4" t="s">
        <v>34</v>
      </c>
      <c r="N1130" s="4" t="s">
        <v>2513</v>
      </c>
    </row>
    <row r="1131" spans="1:14" ht="75" customHeight="1" x14ac:dyDescent="0.25">
      <c r="A1131" s="7" t="s">
        <v>6237</v>
      </c>
      <c r="B1131" s="3" t="s">
        <v>3350</v>
      </c>
      <c r="C1131" s="23" t="s">
        <v>6715</v>
      </c>
      <c r="D1131" s="3" t="s">
        <v>6364</v>
      </c>
      <c r="E1131" s="4" t="s">
        <v>2886</v>
      </c>
      <c r="F1131" s="4" t="s">
        <v>3781</v>
      </c>
      <c r="G1131" s="3" t="s">
        <v>2850</v>
      </c>
      <c r="H1131" s="4" t="s">
        <v>3351</v>
      </c>
      <c r="I1131" s="4" t="s">
        <v>7496</v>
      </c>
      <c r="J1131" s="3" t="s">
        <v>7497</v>
      </c>
      <c r="K1131" s="3" t="s">
        <v>4584</v>
      </c>
      <c r="L1131" s="3" t="s">
        <v>3355</v>
      </c>
      <c r="M1131" s="4" t="s">
        <v>34</v>
      </c>
      <c r="N1131" s="4" t="s">
        <v>2516</v>
      </c>
    </row>
    <row r="1132" spans="1:14" ht="75" customHeight="1" x14ac:dyDescent="0.25">
      <c r="A1132" s="7" t="s">
        <v>6237</v>
      </c>
      <c r="B1132" s="3" t="s">
        <v>3350</v>
      </c>
      <c r="C1132" s="23" t="s">
        <v>6715</v>
      </c>
      <c r="D1132" s="3" t="s">
        <v>6364</v>
      </c>
      <c r="E1132" s="4" t="s">
        <v>2886</v>
      </c>
      <c r="F1132" s="4" t="s">
        <v>3781</v>
      </c>
      <c r="G1132" s="3" t="s">
        <v>2850</v>
      </c>
      <c r="H1132" s="4" t="s">
        <v>3351</v>
      </c>
      <c r="I1132" s="4" t="s">
        <v>7496</v>
      </c>
      <c r="J1132" s="3" t="s">
        <v>7497</v>
      </c>
      <c r="K1132" s="3" t="s">
        <v>4584</v>
      </c>
      <c r="L1132" s="3" t="s">
        <v>3403</v>
      </c>
      <c r="M1132" s="4" t="s">
        <v>34</v>
      </c>
      <c r="N1132" s="4" t="s">
        <v>2408</v>
      </c>
    </row>
    <row r="1133" spans="1:14" ht="75" customHeight="1" x14ac:dyDescent="0.25">
      <c r="A1133" s="7" t="s">
        <v>6237</v>
      </c>
      <c r="B1133" s="3" t="s">
        <v>3350</v>
      </c>
      <c r="C1133" s="23" t="s">
        <v>6715</v>
      </c>
      <c r="D1133" s="3" t="s">
        <v>6364</v>
      </c>
      <c r="E1133" s="4" t="s">
        <v>2886</v>
      </c>
      <c r="F1133" s="4" t="s">
        <v>3781</v>
      </c>
      <c r="G1133" s="3" t="s">
        <v>2850</v>
      </c>
      <c r="H1133" s="4" t="s">
        <v>3351</v>
      </c>
      <c r="I1133" s="4" t="s">
        <v>7496</v>
      </c>
      <c r="J1133" s="3" t="s">
        <v>7497</v>
      </c>
      <c r="K1133" s="3" t="s">
        <v>4584</v>
      </c>
      <c r="L1133" s="3" t="s">
        <v>3424</v>
      </c>
      <c r="M1133" s="4" t="s">
        <v>34</v>
      </c>
      <c r="N1133" s="4" t="s">
        <v>2557</v>
      </c>
    </row>
    <row r="1134" spans="1:14" ht="75" customHeight="1" x14ac:dyDescent="0.25">
      <c r="A1134" s="7" t="s">
        <v>6237</v>
      </c>
      <c r="B1134" s="3" t="s">
        <v>3350</v>
      </c>
      <c r="C1134" s="23" t="s">
        <v>6715</v>
      </c>
      <c r="D1134" s="3" t="s">
        <v>6364</v>
      </c>
      <c r="E1134" s="4" t="s">
        <v>2886</v>
      </c>
      <c r="F1134" s="4" t="s">
        <v>3781</v>
      </c>
      <c r="G1134" s="3" t="s">
        <v>2850</v>
      </c>
      <c r="H1134" s="4" t="s">
        <v>3351</v>
      </c>
      <c r="I1134" s="4" t="s">
        <v>7496</v>
      </c>
      <c r="J1134" s="3" t="s">
        <v>7497</v>
      </c>
      <c r="K1134" s="3" t="s">
        <v>4584</v>
      </c>
      <c r="L1134" s="3" t="s">
        <v>3433</v>
      </c>
      <c r="M1134" s="4" t="s">
        <v>34</v>
      </c>
      <c r="N1134" s="4" t="s">
        <v>2487</v>
      </c>
    </row>
    <row r="1135" spans="1:14" ht="75" customHeight="1" x14ac:dyDescent="0.25">
      <c r="A1135" s="7" t="s">
        <v>6237</v>
      </c>
      <c r="B1135" s="3" t="s">
        <v>3350</v>
      </c>
      <c r="C1135" s="23" t="s">
        <v>6715</v>
      </c>
      <c r="D1135" s="3" t="s">
        <v>6364</v>
      </c>
      <c r="E1135" s="4" t="s">
        <v>2886</v>
      </c>
      <c r="F1135" s="4" t="s">
        <v>3781</v>
      </c>
      <c r="G1135" s="3" t="s">
        <v>2850</v>
      </c>
      <c r="H1135" s="4" t="s">
        <v>3351</v>
      </c>
      <c r="I1135" s="4" t="s">
        <v>7496</v>
      </c>
      <c r="J1135" s="3" t="s">
        <v>7497</v>
      </c>
      <c r="K1135" s="3" t="s">
        <v>4584</v>
      </c>
      <c r="L1135" s="3" t="s">
        <v>3367</v>
      </c>
      <c r="M1135" s="4" t="s">
        <v>34</v>
      </c>
      <c r="N1135" s="4" t="s">
        <v>2550</v>
      </c>
    </row>
    <row r="1136" spans="1:14" ht="75" customHeight="1" x14ac:dyDescent="0.25">
      <c r="A1136" s="7" t="s">
        <v>6237</v>
      </c>
      <c r="B1136" s="3" t="s">
        <v>3350</v>
      </c>
      <c r="C1136" s="23" t="s">
        <v>6715</v>
      </c>
      <c r="D1136" s="3" t="s">
        <v>6364</v>
      </c>
      <c r="E1136" s="4" t="s">
        <v>2886</v>
      </c>
      <c r="F1136" s="4" t="s">
        <v>3781</v>
      </c>
      <c r="G1136" s="3" t="s">
        <v>2850</v>
      </c>
      <c r="H1136" s="4" t="s">
        <v>3351</v>
      </c>
      <c r="I1136" s="4" t="s">
        <v>7496</v>
      </c>
      <c r="J1136" s="3" t="s">
        <v>7497</v>
      </c>
      <c r="K1136" s="3" t="s">
        <v>4584</v>
      </c>
      <c r="L1136" s="3" t="s">
        <v>3390</v>
      </c>
      <c r="M1136" s="4" t="s">
        <v>34</v>
      </c>
      <c r="N1136" s="4" t="s">
        <v>2547</v>
      </c>
    </row>
    <row r="1137" spans="1:14" ht="75" customHeight="1" x14ac:dyDescent="0.25">
      <c r="A1137" s="7" t="s">
        <v>6237</v>
      </c>
      <c r="B1137" s="3" t="s">
        <v>3350</v>
      </c>
      <c r="C1137" s="23" t="s">
        <v>6715</v>
      </c>
      <c r="D1137" s="3" t="s">
        <v>6364</v>
      </c>
      <c r="E1137" s="4" t="s">
        <v>2886</v>
      </c>
      <c r="F1137" s="4" t="s">
        <v>3781</v>
      </c>
      <c r="G1137" s="3" t="s">
        <v>2850</v>
      </c>
      <c r="H1137" s="4" t="s">
        <v>3351</v>
      </c>
      <c r="I1137" s="4" t="s">
        <v>7496</v>
      </c>
      <c r="J1137" s="3" t="s">
        <v>7497</v>
      </c>
      <c r="K1137" s="3" t="s">
        <v>4584</v>
      </c>
      <c r="L1137" s="3" t="s">
        <v>3413</v>
      </c>
      <c r="M1137" s="4" t="s">
        <v>34</v>
      </c>
      <c r="N1137" s="4" t="s">
        <v>2543</v>
      </c>
    </row>
    <row r="1138" spans="1:14" ht="75" customHeight="1" x14ac:dyDescent="0.25">
      <c r="A1138" s="7" t="s">
        <v>6237</v>
      </c>
      <c r="B1138" s="3" t="s">
        <v>3350</v>
      </c>
      <c r="C1138" s="23" t="s">
        <v>6715</v>
      </c>
      <c r="D1138" s="3" t="s">
        <v>6364</v>
      </c>
      <c r="E1138" s="4" t="s">
        <v>2886</v>
      </c>
      <c r="F1138" s="4" t="s">
        <v>3781</v>
      </c>
      <c r="G1138" s="3" t="s">
        <v>2850</v>
      </c>
      <c r="H1138" s="4" t="s">
        <v>3351</v>
      </c>
      <c r="I1138" s="4" t="s">
        <v>7496</v>
      </c>
      <c r="J1138" s="3" t="s">
        <v>7497</v>
      </c>
      <c r="K1138" s="3" t="s">
        <v>4584</v>
      </c>
      <c r="L1138" s="3" t="s">
        <v>3387</v>
      </c>
      <c r="M1138" s="4" t="s">
        <v>34</v>
      </c>
      <c r="N1138" s="4" t="s">
        <v>2522</v>
      </c>
    </row>
    <row r="1139" spans="1:14" ht="75" customHeight="1" x14ac:dyDescent="0.25">
      <c r="A1139" s="7" t="s">
        <v>6237</v>
      </c>
      <c r="B1139" s="3" t="s">
        <v>3350</v>
      </c>
      <c r="C1139" s="23" t="s">
        <v>6715</v>
      </c>
      <c r="D1139" s="3" t="s">
        <v>6364</v>
      </c>
      <c r="E1139" s="4" t="s">
        <v>2886</v>
      </c>
      <c r="F1139" s="4" t="s">
        <v>3781</v>
      </c>
      <c r="G1139" s="3" t="s">
        <v>2850</v>
      </c>
      <c r="H1139" s="4" t="s">
        <v>3351</v>
      </c>
      <c r="I1139" s="4" t="s">
        <v>7496</v>
      </c>
      <c r="J1139" s="3" t="s">
        <v>7497</v>
      </c>
      <c r="K1139" s="3" t="s">
        <v>4584</v>
      </c>
      <c r="L1139" s="3" t="s">
        <v>3427</v>
      </c>
      <c r="M1139" s="4" t="s">
        <v>34</v>
      </c>
      <c r="N1139" s="4" t="s">
        <v>2526</v>
      </c>
    </row>
    <row r="1140" spans="1:14" ht="75" customHeight="1" x14ac:dyDescent="0.25">
      <c r="A1140" s="7" t="s">
        <v>6237</v>
      </c>
      <c r="B1140" s="3" t="s">
        <v>3350</v>
      </c>
      <c r="C1140" s="23" t="s">
        <v>6715</v>
      </c>
      <c r="D1140" s="3" t="s">
        <v>6364</v>
      </c>
      <c r="E1140" s="4" t="s">
        <v>2886</v>
      </c>
      <c r="F1140" s="4" t="s">
        <v>3781</v>
      </c>
      <c r="G1140" s="3" t="s">
        <v>2850</v>
      </c>
      <c r="H1140" s="4" t="s">
        <v>3351</v>
      </c>
      <c r="I1140" s="4" t="s">
        <v>7496</v>
      </c>
      <c r="J1140" s="3" t="s">
        <v>7497</v>
      </c>
      <c r="K1140" s="3" t="s">
        <v>4584</v>
      </c>
      <c r="L1140" s="3" t="s">
        <v>3400</v>
      </c>
      <c r="M1140" s="4" t="s">
        <v>34</v>
      </c>
      <c r="N1140" s="4" t="s">
        <v>2529</v>
      </c>
    </row>
    <row r="1141" spans="1:14" ht="75" customHeight="1" x14ac:dyDescent="0.25">
      <c r="A1141" s="7" t="s">
        <v>6237</v>
      </c>
      <c r="B1141" s="3" t="s">
        <v>3350</v>
      </c>
      <c r="C1141" s="23" t="s">
        <v>6715</v>
      </c>
      <c r="D1141" s="3" t="s">
        <v>6364</v>
      </c>
      <c r="E1141" s="4" t="s">
        <v>2886</v>
      </c>
      <c r="F1141" s="4" t="s">
        <v>3781</v>
      </c>
      <c r="G1141" s="3" t="s">
        <v>2850</v>
      </c>
      <c r="H1141" s="4" t="s">
        <v>3351</v>
      </c>
      <c r="I1141" s="4" t="s">
        <v>7496</v>
      </c>
      <c r="J1141" s="3" t="s">
        <v>7497</v>
      </c>
      <c r="K1141" s="3" t="s">
        <v>4584</v>
      </c>
      <c r="L1141" s="3" t="s">
        <v>3415</v>
      </c>
      <c r="M1141" s="4" t="s">
        <v>34</v>
      </c>
      <c r="N1141" s="4" t="s">
        <v>2532</v>
      </c>
    </row>
    <row r="1142" spans="1:14" ht="75" customHeight="1" x14ac:dyDescent="0.25">
      <c r="A1142" s="7" t="s">
        <v>6237</v>
      </c>
      <c r="B1142" s="3" t="s">
        <v>3350</v>
      </c>
      <c r="C1142" s="23" t="s">
        <v>6715</v>
      </c>
      <c r="D1142" s="3" t="s">
        <v>6364</v>
      </c>
      <c r="E1142" s="4" t="s">
        <v>2886</v>
      </c>
      <c r="F1142" s="4" t="s">
        <v>3781</v>
      </c>
      <c r="G1142" s="3" t="s">
        <v>2850</v>
      </c>
      <c r="H1142" s="4" t="s">
        <v>3351</v>
      </c>
      <c r="I1142" s="4" t="s">
        <v>7496</v>
      </c>
      <c r="J1142" s="3" t="s">
        <v>7497</v>
      </c>
      <c r="K1142" s="3" t="s">
        <v>4584</v>
      </c>
      <c r="L1142" s="3" t="s">
        <v>3423</v>
      </c>
      <c r="M1142" s="4" t="s">
        <v>34</v>
      </c>
      <c r="N1142" s="4" t="s">
        <v>2536</v>
      </c>
    </row>
    <row r="1143" spans="1:14" ht="75" customHeight="1" x14ac:dyDescent="0.25">
      <c r="A1143" s="7" t="s">
        <v>6237</v>
      </c>
      <c r="B1143" s="3" t="s">
        <v>3350</v>
      </c>
      <c r="C1143" s="23" t="s">
        <v>6715</v>
      </c>
      <c r="D1143" s="3" t="s">
        <v>6364</v>
      </c>
      <c r="E1143" s="4" t="s">
        <v>2886</v>
      </c>
      <c r="F1143" s="4" t="s">
        <v>3781</v>
      </c>
      <c r="G1143" s="3" t="s">
        <v>2850</v>
      </c>
      <c r="H1143" s="4" t="s">
        <v>3351</v>
      </c>
      <c r="I1143" s="4" t="s">
        <v>7496</v>
      </c>
      <c r="J1143" s="3" t="s">
        <v>7497</v>
      </c>
      <c r="K1143" s="3" t="s">
        <v>4584</v>
      </c>
      <c r="L1143" s="3" t="s">
        <v>3420</v>
      </c>
      <c r="M1143" s="4" t="s">
        <v>34</v>
      </c>
      <c r="N1143" s="4" t="s">
        <v>2540</v>
      </c>
    </row>
    <row r="1144" spans="1:14" ht="75" customHeight="1" x14ac:dyDescent="0.25">
      <c r="A1144" s="7" t="s">
        <v>6237</v>
      </c>
      <c r="B1144" s="3" t="s">
        <v>3350</v>
      </c>
      <c r="C1144" s="23" t="s">
        <v>6715</v>
      </c>
      <c r="D1144" s="3" t="s">
        <v>6364</v>
      </c>
      <c r="E1144" s="4" t="s">
        <v>2886</v>
      </c>
      <c r="F1144" s="4" t="s">
        <v>3781</v>
      </c>
      <c r="G1144" s="3" t="s">
        <v>2850</v>
      </c>
      <c r="H1144" s="4" t="s">
        <v>3351</v>
      </c>
      <c r="I1144" s="4" t="s">
        <v>7496</v>
      </c>
      <c r="J1144" s="3" t="s">
        <v>7497</v>
      </c>
      <c r="K1144" s="3" t="s">
        <v>4584</v>
      </c>
      <c r="L1144" s="3" t="s">
        <v>3356</v>
      </c>
      <c r="M1144" s="4" t="s">
        <v>34</v>
      </c>
      <c r="N1144" s="4" t="s">
        <v>2519</v>
      </c>
    </row>
    <row r="1145" spans="1:14" ht="75" customHeight="1" x14ac:dyDescent="0.25">
      <c r="A1145" s="7" t="s">
        <v>6237</v>
      </c>
      <c r="B1145" s="3" t="s">
        <v>3350</v>
      </c>
      <c r="C1145" s="23" t="s">
        <v>6715</v>
      </c>
      <c r="D1145" s="3" t="s">
        <v>6364</v>
      </c>
      <c r="E1145" s="4" t="s">
        <v>2886</v>
      </c>
      <c r="F1145" s="4" t="s">
        <v>3781</v>
      </c>
      <c r="G1145" s="3" t="s">
        <v>2850</v>
      </c>
      <c r="H1145" s="4" t="s">
        <v>3351</v>
      </c>
      <c r="I1145" s="4" t="s">
        <v>7496</v>
      </c>
      <c r="J1145" s="3" t="s">
        <v>7497</v>
      </c>
      <c r="K1145" s="3" t="s">
        <v>4584</v>
      </c>
      <c r="L1145" s="3" t="s">
        <v>3416</v>
      </c>
      <c r="M1145" s="4" t="s">
        <v>34</v>
      </c>
      <c r="N1145" s="4" t="s">
        <v>2444</v>
      </c>
    </row>
    <row r="1146" spans="1:14" ht="75" customHeight="1" x14ac:dyDescent="0.25">
      <c r="A1146" s="7" t="s">
        <v>6237</v>
      </c>
      <c r="B1146" s="3" t="s">
        <v>3350</v>
      </c>
      <c r="C1146" s="23" t="s">
        <v>6715</v>
      </c>
      <c r="D1146" s="3" t="s">
        <v>6364</v>
      </c>
      <c r="E1146" s="4" t="s">
        <v>2886</v>
      </c>
      <c r="F1146" s="4" t="s">
        <v>3781</v>
      </c>
      <c r="G1146" s="3" t="s">
        <v>2850</v>
      </c>
      <c r="H1146" s="4" t="s">
        <v>3351</v>
      </c>
      <c r="I1146" s="4" t="s">
        <v>7496</v>
      </c>
      <c r="J1146" s="3" t="s">
        <v>7497</v>
      </c>
      <c r="K1146" s="3" t="s">
        <v>4584</v>
      </c>
      <c r="L1146" s="3" t="s">
        <v>3404</v>
      </c>
      <c r="M1146" s="4" t="s">
        <v>34</v>
      </c>
      <c r="N1146" s="4" t="s">
        <v>2412</v>
      </c>
    </row>
    <row r="1147" spans="1:14" ht="75" customHeight="1" x14ac:dyDescent="0.25">
      <c r="A1147" s="7" t="s">
        <v>6237</v>
      </c>
      <c r="B1147" s="3" t="s">
        <v>3350</v>
      </c>
      <c r="C1147" s="23" t="s">
        <v>6715</v>
      </c>
      <c r="D1147" s="3" t="s">
        <v>6364</v>
      </c>
      <c r="E1147" s="4" t="s">
        <v>2886</v>
      </c>
      <c r="F1147" s="4" t="s">
        <v>3781</v>
      </c>
      <c r="G1147" s="3" t="s">
        <v>2850</v>
      </c>
      <c r="H1147" s="4" t="s">
        <v>3351</v>
      </c>
      <c r="I1147" s="4" t="s">
        <v>7496</v>
      </c>
      <c r="J1147" s="3" t="s">
        <v>7497</v>
      </c>
      <c r="K1147" s="3" t="s">
        <v>4584</v>
      </c>
      <c r="L1147" s="3" t="s">
        <v>3405</v>
      </c>
      <c r="M1147" s="4" t="s">
        <v>122</v>
      </c>
      <c r="N1147" s="4" t="s">
        <v>2415</v>
      </c>
    </row>
    <row r="1148" spans="1:14" ht="75" customHeight="1" x14ac:dyDescent="0.25">
      <c r="A1148" s="7" t="s">
        <v>6237</v>
      </c>
      <c r="B1148" s="3" t="s">
        <v>3350</v>
      </c>
      <c r="C1148" s="23" t="s">
        <v>6715</v>
      </c>
      <c r="D1148" s="3" t="s">
        <v>6364</v>
      </c>
      <c r="E1148" s="4" t="s">
        <v>2886</v>
      </c>
      <c r="F1148" s="4" t="s">
        <v>3781</v>
      </c>
      <c r="G1148" s="3" t="s">
        <v>2850</v>
      </c>
      <c r="H1148" s="4" t="s">
        <v>3351</v>
      </c>
      <c r="I1148" s="4" t="s">
        <v>7496</v>
      </c>
      <c r="J1148" s="3" t="s">
        <v>7497</v>
      </c>
      <c r="K1148" s="3" t="s">
        <v>4584</v>
      </c>
      <c r="L1148" s="3" t="s">
        <v>3406</v>
      </c>
      <c r="M1148" s="4" t="s">
        <v>34</v>
      </c>
      <c r="N1148" s="4" t="s">
        <v>2418</v>
      </c>
    </row>
    <row r="1149" spans="1:14" ht="75" customHeight="1" x14ac:dyDescent="0.25">
      <c r="A1149" s="7" t="s">
        <v>6237</v>
      </c>
      <c r="B1149" s="3" t="s">
        <v>3350</v>
      </c>
      <c r="C1149" s="23" t="s">
        <v>6715</v>
      </c>
      <c r="D1149" s="3" t="s">
        <v>6364</v>
      </c>
      <c r="E1149" s="4" t="s">
        <v>2886</v>
      </c>
      <c r="F1149" s="4" t="s">
        <v>3781</v>
      </c>
      <c r="G1149" s="3" t="s">
        <v>2850</v>
      </c>
      <c r="H1149" s="4" t="s">
        <v>3351</v>
      </c>
      <c r="I1149" s="4" t="s">
        <v>7496</v>
      </c>
      <c r="J1149" s="3" t="s">
        <v>7497</v>
      </c>
      <c r="K1149" s="3" t="s">
        <v>4584</v>
      </c>
      <c r="L1149" s="3" t="s">
        <v>3407</v>
      </c>
      <c r="M1149" s="4" t="s">
        <v>34</v>
      </c>
      <c r="N1149" s="4" t="s">
        <v>2420</v>
      </c>
    </row>
    <row r="1150" spans="1:14" ht="75" customHeight="1" x14ac:dyDescent="0.25">
      <c r="A1150" s="7" t="s">
        <v>6237</v>
      </c>
      <c r="B1150" s="3" t="s">
        <v>3350</v>
      </c>
      <c r="C1150" s="23" t="s">
        <v>6715</v>
      </c>
      <c r="D1150" s="3" t="s">
        <v>6364</v>
      </c>
      <c r="E1150" s="4" t="s">
        <v>2886</v>
      </c>
      <c r="F1150" s="4" t="s">
        <v>3781</v>
      </c>
      <c r="G1150" s="3" t="s">
        <v>2850</v>
      </c>
      <c r="H1150" s="4" t="s">
        <v>3351</v>
      </c>
      <c r="I1150" s="4" t="s">
        <v>7496</v>
      </c>
      <c r="J1150" s="3" t="s">
        <v>7497</v>
      </c>
      <c r="K1150" s="3" t="s">
        <v>4584</v>
      </c>
      <c r="L1150" s="3" t="s">
        <v>3408</v>
      </c>
      <c r="M1150" s="4" t="s">
        <v>34</v>
      </c>
      <c r="N1150" s="4" t="s">
        <v>2424</v>
      </c>
    </row>
    <row r="1151" spans="1:14" ht="75" customHeight="1" x14ac:dyDescent="0.25">
      <c r="A1151" s="7" t="s">
        <v>6237</v>
      </c>
      <c r="B1151" s="3" t="s">
        <v>3350</v>
      </c>
      <c r="C1151" s="23" t="s">
        <v>6715</v>
      </c>
      <c r="D1151" s="3" t="s">
        <v>6364</v>
      </c>
      <c r="E1151" s="4" t="s">
        <v>2886</v>
      </c>
      <c r="F1151" s="4" t="s">
        <v>3781</v>
      </c>
      <c r="G1151" s="3" t="s">
        <v>2850</v>
      </c>
      <c r="H1151" s="4" t="s">
        <v>3351</v>
      </c>
      <c r="I1151" s="4" t="s">
        <v>7496</v>
      </c>
      <c r="J1151" s="3" t="s">
        <v>7497</v>
      </c>
      <c r="K1151" s="3" t="s">
        <v>4584</v>
      </c>
      <c r="L1151" s="3" t="s">
        <v>3409</v>
      </c>
      <c r="M1151" s="4" t="s">
        <v>34</v>
      </c>
      <c r="N1151" s="4" t="s">
        <v>2427</v>
      </c>
    </row>
    <row r="1152" spans="1:14" ht="75" customHeight="1" x14ac:dyDescent="0.25">
      <c r="A1152" s="7" t="s">
        <v>6237</v>
      </c>
      <c r="B1152" s="3" t="s">
        <v>3350</v>
      </c>
      <c r="C1152" s="23" t="s">
        <v>6715</v>
      </c>
      <c r="D1152" s="3" t="s">
        <v>6364</v>
      </c>
      <c r="E1152" s="4" t="s">
        <v>2886</v>
      </c>
      <c r="F1152" s="4" t="s">
        <v>3781</v>
      </c>
      <c r="G1152" s="3" t="s">
        <v>2850</v>
      </c>
      <c r="H1152" s="4" t="s">
        <v>3351</v>
      </c>
      <c r="I1152" s="4" t="s">
        <v>7496</v>
      </c>
      <c r="J1152" s="3" t="s">
        <v>7497</v>
      </c>
      <c r="K1152" s="3" t="s">
        <v>4584</v>
      </c>
      <c r="L1152" s="3" t="s">
        <v>3410</v>
      </c>
      <c r="M1152" s="4" t="s">
        <v>34</v>
      </c>
      <c r="N1152" s="4" t="s">
        <v>2430</v>
      </c>
    </row>
    <row r="1153" spans="1:14" ht="75" customHeight="1" x14ac:dyDescent="0.25">
      <c r="A1153" s="7" t="s">
        <v>6237</v>
      </c>
      <c r="B1153" s="3" t="s">
        <v>3350</v>
      </c>
      <c r="C1153" s="23" t="s">
        <v>6715</v>
      </c>
      <c r="D1153" s="3" t="s">
        <v>6364</v>
      </c>
      <c r="E1153" s="4" t="s">
        <v>2886</v>
      </c>
      <c r="F1153" s="4" t="s">
        <v>3781</v>
      </c>
      <c r="G1153" s="3" t="s">
        <v>2850</v>
      </c>
      <c r="H1153" s="4" t="s">
        <v>3351</v>
      </c>
      <c r="I1153" s="4" t="s">
        <v>7496</v>
      </c>
      <c r="J1153" s="3" t="s">
        <v>7497</v>
      </c>
      <c r="K1153" s="3" t="s">
        <v>4584</v>
      </c>
      <c r="L1153" s="3" t="s">
        <v>3411</v>
      </c>
      <c r="M1153" s="4" t="s">
        <v>34</v>
      </c>
      <c r="N1153" s="4" t="s">
        <v>2433</v>
      </c>
    </row>
    <row r="1154" spans="1:14" ht="75" customHeight="1" x14ac:dyDescent="0.25">
      <c r="A1154" s="7" t="s">
        <v>6237</v>
      </c>
      <c r="B1154" s="3" t="s">
        <v>3350</v>
      </c>
      <c r="C1154" s="23" t="s">
        <v>6715</v>
      </c>
      <c r="D1154" s="3" t="s">
        <v>6364</v>
      </c>
      <c r="E1154" s="4" t="s">
        <v>2886</v>
      </c>
      <c r="F1154" s="4" t="s">
        <v>3781</v>
      </c>
      <c r="G1154" s="3" t="s">
        <v>2850</v>
      </c>
      <c r="H1154" s="4" t="s">
        <v>3351</v>
      </c>
      <c r="I1154" s="4" t="s">
        <v>7496</v>
      </c>
      <c r="J1154" s="3" t="s">
        <v>7497</v>
      </c>
      <c r="K1154" s="3" t="s">
        <v>4584</v>
      </c>
      <c r="L1154" s="3" t="s">
        <v>3412</v>
      </c>
      <c r="M1154" s="4" t="s">
        <v>34</v>
      </c>
      <c r="N1154" s="4" t="s">
        <v>2437</v>
      </c>
    </row>
    <row r="1155" spans="1:14" ht="75" customHeight="1" x14ac:dyDescent="0.25">
      <c r="A1155" s="7" t="s">
        <v>6237</v>
      </c>
      <c r="B1155" s="3" t="s">
        <v>3350</v>
      </c>
      <c r="C1155" s="23" t="s">
        <v>6715</v>
      </c>
      <c r="D1155" s="3" t="s">
        <v>6364</v>
      </c>
      <c r="E1155" s="4" t="s">
        <v>2886</v>
      </c>
      <c r="F1155" s="4" t="s">
        <v>3781</v>
      </c>
      <c r="G1155" s="3" t="s">
        <v>2850</v>
      </c>
      <c r="H1155" s="4" t="s">
        <v>3351</v>
      </c>
      <c r="I1155" s="4" t="s">
        <v>7496</v>
      </c>
      <c r="J1155" s="3" t="s">
        <v>7497</v>
      </c>
      <c r="K1155" s="3" t="s">
        <v>4584</v>
      </c>
      <c r="L1155" s="3" t="s">
        <v>3414</v>
      </c>
      <c r="M1155" s="4" t="s">
        <v>34</v>
      </c>
      <c r="N1155" s="4" t="s">
        <v>2440</v>
      </c>
    </row>
    <row r="1156" spans="1:14" ht="75" customHeight="1" x14ac:dyDescent="0.25">
      <c r="A1156" s="7" t="s">
        <v>6237</v>
      </c>
      <c r="B1156" s="3" t="s">
        <v>3350</v>
      </c>
      <c r="C1156" s="23" t="s">
        <v>6715</v>
      </c>
      <c r="D1156" s="3" t="s">
        <v>6364</v>
      </c>
      <c r="E1156" s="4" t="s">
        <v>2886</v>
      </c>
      <c r="F1156" s="4" t="s">
        <v>3781</v>
      </c>
      <c r="G1156" s="3" t="s">
        <v>2850</v>
      </c>
      <c r="H1156" s="4" t="s">
        <v>3351</v>
      </c>
      <c r="I1156" s="4" t="s">
        <v>7496</v>
      </c>
      <c r="J1156" s="3" t="s">
        <v>7497</v>
      </c>
      <c r="K1156" s="3" t="s">
        <v>4584</v>
      </c>
      <c r="L1156" s="3" t="s">
        <v>3432</v>
      </c>
      <c r="M1156" s="4" t="s">
        <v>34</v>
      </c>
      <c r="N1156" s="4" t="s">
        <v>2484</v>
      </c>
    </row>
    <row r="1157" spans="1:14" ht="75" customHeight="1" x14ac:dyDescent="0.25">
      <c r="A1157" s="7" t="s">
        <v>6237</v>
      </c>
      <c r="B1157" s="3" t="s">
        <v>3350</v>
      </c>
      <c r="C1157" s="23" t="s">
        <v>6715</v>
      </c>
      <c r="D1157" s="3" t="s">
        <v>6364</v>
      </c>
      <c r="E1157" s="4" t="s">
        <v>2886</v>
      </c>
      <c r="F1157" s="4" t="s">
        <v>3781</v>
      </c>
      <c r="G1157" s="3" t="s">
        <v>2850</v>
      </c>
      <c r="H1157" s="4" t="s">
        <v>3351</v>
      </c>
      <c r="I1157" s="4" t="s">
        <v>7496</v>
      </c>
      <c r="J1157" s="3" t="s">
        <v>7497</v>
      </c>
      <c r="K1157" s="3" t="s">
        <v>4584</v>
      </c>
      <c r="L1157" s="3" t="s">
        <v>3417</v>
      </c>
      <c r="M1157" s="4" t="s">
        <v>34</v>
      </c>
      <c r="N1157" s="4" t="s">
        <v>2448</v>
      </c>
    </row>
    <row r="1158" spans="1:14" ht="75" customHeight="1" x14ac:dyDescent="0.25">
      <c r="A1158" s="7" t="s">
        <v>6237</v>
      </c>
      <c r="B1158" s="3" t="s">
        <v>3350</v>
      </c>
      <c r="C1158" s="23" t="s">
        <v>6715</v>
      </c>
      <c r="D1158" s="3" t="s">
        <v>6364</v>
      </c>
      <c r="E1158" s="4" t="s">
        <v>2886</v>
      </c>
      <c r="F1158" s="4" t="s">
        <v>3781</v>
      </c>
      <c r="G1158" s="3" t="s">
        <v>2850</v>
      </c>
      <c r="H1158" s="4" t="s">
        <v>3351</v>
      </c>
      <c r="I1158" s="4" t="s">
        <v>7496</v>
      </c>
      <c r="J1158" s="3" t="s">
        <v>7497</v>
      </c>
      <c r="K1158" s="3" t="s">
        <v>4584</v>
      </c>
      <c r="L1158" s="3" t="s">
        <v>3418</v>
      </c>
      <c r="M1158" s="4" t="s">
        <v>34</v>
      </c>
      <c r="N1158" s="4" t="s">
        <v>2453</v>
      </c>
    </row>
    <row r="1159" spans="1:14" ht="75" customHeight="1" x14ac:dyDescent="0.25">
      <c r="A1159" s="7" t="s">
        <v>6237</v>
      </c>
      <c r="B1159" s="3" t="s">
        <v>3350</v>
      </c>
      <c r="C1159" s="23" t="s">
        <v>6715</v>
      </c>
      <c r="D1159" s="3" t="s">
        <v>6364</v>
      </c>
      <c r="E1159" s="4" t="s">
        <v>2886</v>
      </c>
      <c r="F1159" s="4" t="s">
        <v>3781</v>
      </c>
      <c r="G1159" s="3" t="s">
        <v>2850</v>
      </c>
      <c r="H1159" s="4" t="s">
        <v>3351</v>
      </c>
      <c r="I1159" s="4" t="s">
        <v>7496</v>
      </c>
      <c r="J1159" s="3" t="s">
        <v>7497</v>
      </c>
      <c r="K1159" s="3" t="s">
        <v>4584</v>
      </c>
      <c r="L1159" s="3" t="s">
        <v>3419</v>
      </c>
      <c r="M1159" s="4" t="s">
        <v>34</v>
      </c>
      <c r="N1159" s="4" t="s">
        <v>2457</v>
      </c>
    </row>
    <row r="1160" spans="1:14" ht="75" customHeight="1" x14ac:dyDescent="0.25">
      <c r="A1160" s="7" t="s">
        <v>6237</v>
      </c>
      <c r="B1160" s="3" t="s">
        <v>3350</v>
      </c>
      <c r="C1160" s="23" t="s">
        <v>6715</v>
      </c>
      <c r="D1160" s="3" t="s">
        <v>6364</v>
      </c>
      <c r="E1160" s="4" t="s">
        <v>2886</v>
      </c>
      <c r="F1160" s="4" t="s">
        <v>3781</v>
      </c>
      <c r="G1160" s="3" t="s">
        <v>2850</v>
      </c>
      <c r="H1160" s="4" t="s">
        <v>3351</v>
      </c>
      <c r="I1160" s="4" t="s">
        <v>7496</v>
      </c>
      <c r="J1160" s="3" t="s">
        <v>7497</v>
      </c>
      <c r="K1160" s="3" t="s">
        <v>4584</v>
      </c>
      <c r="L1160" s="3" t="s">
        <v>3422</v>
      </c>
      <c r="M1160" s="4" t="s">
        <v>34</v>
      </c>
      <c r="N1160" s="4" t="s">
        <v>2462</v>
      </c>
    </row>
    <row r="1161" spans="1:14" ht="75" customHeight="1" x14ac:dyDescent="0.25">
      <c r="A1161" s="7" t="s">
        <v>6237</v>
      </c>
      <c r="B1161" s="3" t="s">
        <v>3350</v>
      </c>
      <c r="C1161" s="23" t="s">
        <v>6715</v>
      </c>
      <c r="D1161" s="3" t="s">
        <v>6364</v>
      </c>
      <c r="E1161" s="4" t="s">
        <v>2886</v>
      </c>
      <c r="F1161" s="4" t="s">
        <v>3781</v>
      </c>
      <c r="G1161" s="3" t="s">
        <v>2850</v>
      </c>
      <c r="H1161" s="4" t="s">
        <v>3351</v>
      </c>
      <c r="I1161" s="4" t="s">
        <v>7496</v>
      </c>
      <c r="J1161" s="3" t="s">
        <v>7497</v>
      </c>
      <c r="K1161" s="3" t="s">
        <v>4584</v>
      </c>
      <c r="L1161" s="3" t="s">
        <v>3425</v>
      </c>
      <c r="M1161" s="4" t="s">
        <v>34</v>
      </c>
      <c r="N1161" s="4" t="s">
        <v>2465</v>
      </c>
    </row>
    <row r="1162" spans="1:14" ht="75" customHeight="1" x14ac:dyDescent="0.25">
      <c r="A1162" s="7" t="s">
        <v>6237</v>
      </c>
      <c r="B1162" s="3" t="s">
        <v>3350</v>
      </c>
      <c r="C1162" s="23" t="s">
        <v>6715</v>
      </c>
      <c r="D1162" s="3" t="s">
        <v>6364</v>
      </c>
      <c r="E1162" s="4" t="s">
        <v>2886</v>
      </c>
      <c r="F1162" s="4" t="s">
        <v>3781</v>
      </c>
      <c r="G1162" s="3" t="s">
        <v>2850</v>
      </c>
      <c r="H1162" s="4" t="s">
        <v>3351</v>
      </c>
      <c r="I1162" s="4" t="s">
        <v>7496</v>
      </c>
      <c r="J1162" s="3" t="s">
        <v>7497</v>
      </c>
      <c r="K1162" s="3" t="s">
        <v>4584</v>
      </c>
      <c r="L1162" s="3" t="s">
        <v>3426</v>
      </c>
      <c r="M1162" s="4" t="s">
        <v>34</v>
      </c>
      <c r="N1162" s="4" t="s">
        <v>2468</v>
      </c>
    </row>
    <row r="1163" spans="1:14" ht="75" customHeight="1" x14ac:dyDescent="0.25">
      <c r="A1163" s="7" t="s">
        <v>6237</v>
      </c>
      <c r="B1163" s="3" t="s">
        <v>3350</v>
      </c>
      <c r="C1163" s="23" t="s">
        <v>6715</v>
      </c>
      <c r="D1163" s="3" t="s">
        <v>6364</v>
      </c>
      <c r="E1163" s="4" t="s">
        <v>2886</v>
      </c>
      <c r="F1163" s="4" t="s">
        <v>3781</v>
      </c>
      <c r="G1163" s="3" t="s">
        <v>2850</v>
      </c>
      <c r="H1163" s="4" t="s">
        <v>3351</v>
      </c>
      <c r="I1163" s="4" t="s">
        <v>7496</v>
      </c>
      <c r="J1163" s="3" t="s">
        <v>7497</v>
      </c>
      <c r="K1163" s="3" t="s">
        <v>4584</v>
      </c>
      <c r="L1163" s="3" t="s">
        <v>3428</v>
      </c>
      <c r="M1163" s="4" t="s">
        <v>34</v>
      </c>
      <c r="N1163" s="4" t="s">
        <v>2471</v>
      </c>
    </row>
    <row r="1164" spans="1:14" ht="75" customHeight="1" x14ac:dyDescent="0.25">
      <c r="A1164" s="7" t="s">
        <v>6237</v>
      </c>
      <c r="B1164" s="3" t="s">
        <v>3350</v>
      </c>
      <c r="C1164" s="23" t="s">
        <v>6715</v>
      </c>
      <c r="D1164" s="3" t="s">
        <v>6364</v>
      </c>
      <c r="E1164" s="4" t="s">
        <v>2886</v>
      </c>
      <c r="F1164" s="4" t="s">
        <v>3781</v>
      </c>
      <c r="G1164" s="3" t="s">
        <v>2850</v>
      </c>
      <c r="H1164" s="4" t="s">
        <v>3351</v>
      </c>
      <c r="I1164" s="4" t="s">
        <v>7496</v>
      </c>
      <c r="J1164" s="3" t="s">
        <v>7497</v>
      </c>
      <c r="K1164" s="3" t="s">
        <v>4584</v>
      </c>
      <c r="L1164" s="3" t="s">
        <v>3429</v>
      </c>
      <c r="M1164" s="4" t="s">
        <v>34</v>
      </c>
      <c r="N1164" s="4" t="s">
        <v>2474</v>
      </c>
    </row>
    <row r="1165" spans="1:14" ht="75" customHeight="1" x14ac:dyDescent="0.25">
      <c r="A1165" s="7" t="s">
        <v>6237</v>
      </c>
      <c r="B1165" s="3" t="s">
        <v>3350</v>
      </c>
      <c r="C1165" s="23" t="s">
        <v>6715</v>
      </c>
      <c r="D1165" s="3" t="s">
        <v>6364</v>
      </c>
      <c r="E1165" s="4" t="s">
        <v>2886</v>
      </c>
      <c r="F1165" s="4" t="s">
        <v>3781</v>
      </c>
      <c r="G1165" s="3" t="s">
        <v>2850</v>
      </c>
      <c r="H1165" s="4" t="s">
        <v>3351</v>
      </c>
      <c r="I1165" s="4" t="s">
        <v>7496</v>
      </c>
      <c r="J1165" s="3" t="s">
        <v>7497</v>
      </c>
      <c r="K1165" s="3" t="s">
        <v>4584</v>
      </c>
      <c r="L1165" s="3" t="s">
        <v>3430</v>
      </c>
      <c r="M1165" s="4" t="s">
        <v>34</v>
      </c>
      <c r="N1165" s="4" t="s">
        <v>2477</v>
      </c>
    </row>
    <row r="1166" spans="1:14" ht="75" customHeight="1" x14ac:dyDescent="0.25">
      <c r="A1166" s="7" t="s">
        <v>6237</v>
      </c>
      <c r="B1166" s="3" t="s">
        <v>3350</v>
      </c>
      <c r="C1166" s="23" t="s">
        <v>6715</v>
      </c>
      <c r="D1166" s="3" t="s">
        <v>6364</v>
      </c>
      <c r="E1166" s="4" t="s">
        <v>2886</v>
      </c>
      <c r="F1166" s="4" t="s">
        <v>3781</v>
      </c>
      <c r="G1166" s="3" t="s">
        <v>2850</v>
      </c>
      <c r="H1166" s="4" t="s">
        <v>3351</v>
      </c>
      <c r="I1166" s="4" t="s">
        <v>7496</v>
      </c>
      <c r="J1166" s="3" t="s">
        <v>7497</v>
      </c>
      <c r="K1166" s="3" t="s">
        <v>4584</v>
      </c>
      <c r="L1166" s="3" t="s">
        <v>3431</v>
      </c>
      <c r="M1166" s="4" t="s">
        <v>34</v>
      </c>
      <c r="N1166" s="4" t="s">
        <v>2481</v>
      </c>
    </row>
    <row r="1167" spans="1:14" ht="75" customHeight="1" x14ac:dyDescent="0.25">
      <c r="A1167" s="7" t="s">
        <v>6237</v>
      </c>
      <c r="B1167" s="3" t="s">
        <v>3350</v>
      </c>
      <c r="C1167" s="23" t="s">
        <v>6715</v>
      </c>
      <c r="D1167" s="3" t="s">
        <v>6364</v>
      </c>
      <c r="E1167" s="4" t="s">
        <v>2886</v>
      </c>
      <c r="F1167" s="4" t="s">
        <v>3781</v>
      </c>
      <c r="G1167" s="3" t="s">
        <v>2850</v>
      </c>
      <c r="H1167" s="4" t="s">
        <v>3351</v>
      </c>
      <c r="I1167" s="4" t="s">
        <v>7496</v>
      </c>
      <c r="J1167" s="3" t="s">
        <v>7497</v>
      </c>
      <c r="K1167" s="3" t="s">
        <v>4584</v>
      </c>
      <c r="L1167" s="3" t="s">
        <v>4460</v>
      </c>
      <c r="M1167" s="4" t="s">
        <v>34</v>
      </c>
      <c r="N1167" s="4" t="s">
        <v>4416</v>
      </c>
    </row>
    <row r="1168" spans="1:14" ht="75" customHeight="1" x14ac:dyDescent="0.25">
      <c r="A1168" s="7" t="s">
        <v>6237</v>
      </c>
      <c r="B1168" s="3" t="s">
        <v>3350</v>
      </c>
      <c r="C1168" s="23" t="s">
        <v>6715</v>
      </c>
      <c r="D1168" s="3" t="s">
        <v>6364</v>
      </c>
      <c r="E1168" s="4" t="s">
        <v>2886</v>
      </c>
      <c r="F1168" s="4" t="s">
        <v>3781</v>
      </c>
      <c r="G1168" s="3" t="s">
        <v>2850</v>
      </c>
      <c r="H1168" s="4" t="s">
        <v>3351</v>
      </c>
      <c r="I1168" s="4" t="s">
        <v>7496</v>
      </c>
      <c r="J1168" s="3" t="s">
        <v>7497</v>
      </c>
      <c r="K1168" s="3" t="s">
        <v>4584</v>
      </c>
      <c r="L1168" s="3" t="s">
        <v>7752</v>
      </c>
      <c r="M1168" s="4" t="s">
        <v>34</v>
      </c>
      <c r="N1168" s="4" t="s">
        <v>29</v>
      </c>
    </row>
    <row r="1169" spans="1:14" ht="75" customHeight="1" x14ac:dyDescent="0.25">
      <c r="A1169" s="7" t="s">
        <v>6237</v>
      </c>
      <c r="B1169" s="3" t="s">
        <v>3350</v>
      </c>
      <c r="C1169" s="23" t="s">
        <v>6715</v>
      </c>
      <c r="D1169" s="3" t="s">
        <v>6364</v>
      </c>
      <c r="E1169" s="4" t="s">
        <v>2886</v>
      </c>
      <c r="F1169" s="4" t="s">
        <v>3781</v>
      </c>
      <c r="G1169" s="3" t="s">
        <v>2850</v>
      </c>
      <c r="H1169" s="4" t="s">
        <v>3351</v>
      </c>
      <c r="I1169" s="4" t="s">
        <v>7496</v>
      </c>
      <c r="J1169" s="3" t="s">
        <v>7497</v>
      </c>
      <c r="K1169" s="3" t="s">
        <v>4584</v>
      </c>
      <c r="L1169" s="3" t="s">
        <v>7753</v>
      </c>
      <c r="M1169" s="4" t="s">
        <v>34</v>
      </c>
      <c r="N1169" s="4" t="s">
        <v>7669</v>
      </c>
    </row>
    <row r="1170" spans="1:14" ht="75" customHeight="1" x14ac:dyDescent="0.25">
      <c r="A1170" s="15" t="s">
        <v>6237</v>
      </c>
      <c r="B1170" s="16" t="s">
        <v>3350</v>
      </c>
      <c r="C1170" s="25" t="s">
        <v>6715</v>
      </c>
      <c r="D1170" s="16" t="s">
        <v>6364</v>
      </c>
      <c r="E1170" s="22" t="s">
        <v>2886</v>
      </c>
      <c r="F1170" s="22" t="s">
        <v>3781</v>
      </c>
      <c r="G1170" s="15" t="s">
        <v>2850</v>
      </c>
      <c r="H1170" s="22" t="s">
        <v>3351</v>
      </c>
      <c r="I1170" s="22" t="s">
        <v>7496</v>
      </c>
      <c r="J1170" s="15" t="s">
        <v>7497</v>
      </c>
      <c r="K1170" s="15" t="s">
        <v>4584</v>
      </c>
      <c r="L1170" s="15" t="s">
        <v>7754</v>
      </c>
      <c r="M1170" s="17" t="s">
        <v>34</v>
      </c>
      <c r="N1170" s="17" t="s">
        <v>7670</v>
      </c>
    </row>
    <row r="1171" spans="1:14" ht="75" customHeight="1" x14ac:dyDescent="0.25">
      <c r="A1171" s="7" t="s">
        <v>6237</v>
      </c>
      <c r="B1171" s="3" t="s">
        <v>3350</v>
      </c>
      <c r="C1171" s="23" t="s">
        <v>6715</v>
      </c>
      <c r="D1171" s="3" t="s">
        <v>6364</v>
      </c>
      <c r="E1171" s="4" t="s">
        <v>2886</v>
      </c>
      <c r="F1171" s="4" t="s">
        <v>3781</v>
      </c>
      <c r="G1171" s="3" t="s">
        <v>2850</v>
      </c>
      <c r="H1171" s="4" t="s">
        <v>3351</v>
      </c>
      <c r="I1171" s="4" t="s">
        <v>7496</v>
      </c>
      <c r="J1171" s="3" t="s">
        <v>7497</v>
      </c>
      <c r="K1171" s="3" t="s">
        <v>4584</v>
      </c>
      <c r="L1171" s="3" t="s">
        <v>7755</v>
      </c>
      <c r="M1171" s="4" t="s">
        <v>34</v>
      </c>
      <c r="N1171" s="4" t="s">
        <v>7671</v>
      </c>
    </row>
    <row r="1172" spans="1:14" ht="75" customHeight="1" x14ac:dyDescent="0.25">
      <c r="A1172" s="7" t="s">
        <v>6237</v>
      </c>
      <c r="B1172" s="3" t="s">
        <v>3350</v>
      </c>
      <c r="C1172" s="23" t="s">
        <v>6715</v>
      </c>
      <c r="D1172" s="3" t="s">
        <v>6364</v>
      </c>
      <c r="E1172" s="4" t="s">
        <v>2886</v>
      </c>
      <c r="F1172" s="4" t="s">
        <v>3781</v>
      </c>
      <c r="G1172" s="3" t="s">
        <v>2850</v>
      </c>
      <c r="H1172" s="4" t="s">
        <v>3351</v>
      </c>
      <c r="I1172" s="4" t="s">
        <v>7496</v>
      </c>
      <c r="J1172" s="3" t="s">
        <v>7497</v>
      </c>
      <c r="K1172" s="3" t="s">
        <v>4584</v>
      </c>
      <c r="L1172" s="3" t="s">
        <v>7756</v>
      </c>
      <c r="M1172" s="4" t="s">
        <v>34</v>
      </c>
      <c r="N1172" s="4" t="s">
        <v>7672</v>
      </c>
    </row>
    <row r="1173" spans="1:14" ht="75" customHeight="1" x14ac:dyDescent="0.25">
      <c r="A1173" s="7" t="s">
        <v>6237</v>
      </c>
      <c r="B1173" s="3" t="s">
        <v>3350</v>
      </c>
      <c r="C1173" s="23" t="s">
        <v>6715</v>
      </c>
      <c r="D1173" s="3" t="s">
        <v>6364</v>
      </c>
      <c r="E1173" s="4" t="s">
        <v>2886</v>
      </c>
      <c r="F1173" s="4" t="s">
        <v>3781</v>
      </c>
      <c r="G1173" s="3" t="s">
        <v>2850</v>
      </c>
      <c r="H1173" s="4" t="s">
        <v>3351</v>
      </c>
      <c r="I1173" s="4" t="s">
        <v>7496</v>
      </c>
      <c r="J1173" s="3" t="s">
        <v>7497</v>
      </c>
      <c r="K1173" s="3" t="s">
        <v>4584</v>
      </c>
      <c r="L1173" s="3" t="s">
        <v>4456</v>
      </c>
      <c r="M1173" s="4" t="s">
        <v>34</v>
      </c>
      <c r="N1173" s="4" t="s">
        <v>4402</v>
      </c>
    </row>
    <row r="1174" spans="1:14" ht="75" customHeight="1" x14ac:dyDescent="0.25">
      <c r="A1174" s="7" t="s">
        <v>6237</v>
      </c>
      <c r="B1174" s="3" t="s">
        <v>3350</v>
      </c>
      <c r="C1174" s="23" t="s">
        <v>6715</v>
      </c>
      <c r="D1174" s="3" t="s">
        <v>6364</v>
      </c>
      <c r="E1174" s="4" t="s">
        <v>2886</v>
      </c>
      <c r="F1174" s="4" t="s">
        <v>3781</v>
      </c>
      <c r="G1174" s="3" t="s">
        <v>2850</v>
      </c>
      <c r="H1174" s="4" t="s">
        <v>3351</v>
      </c>
      <c r="I1174" s="4" t="s">
        <v>7496</v>
      </c>
      <c r="J1174" s="3" t="s">
        <v>7497</v>
      </c>
      <c r="K1174" s="3" t="s">
        <v>4584</v>
      </c>
      <c r="L1174" s="3" t="s">
        <v>7757</v>
      </c>
      <c r="M1174" s="4" t="s">
        <v>122</v>
      </c>
      <c r="N1174" s="4" t="s">
        <v>7673</v>
      </c>
    </row>
    <row r="1175" spans="1:14" ht="75" customHeight="1" x14ac:dyDescent="0.25">
      <c r="A1175" s="7" t="s">
        <v>6237</v>
      </c>
      <c r="B1175" s="3" t="s">
        <v>3350</v>
      </c>
      <c r="C1175" s="23" t="s">
        <v>6715</v>
      </c>
      <c r="D1175" s="3" t="s">
        <v>6364</v>
      </c>
      <c r="E1175" s="4" t="s">
        <v>2886</v>
      </c>
      <c r="F1175" s="4" t="s">
        <v>3781</v>
      </c>
      <c r="G1175" s="3" t="s">
        <v>2850</v>
      </c>
      <c r="H1175" s="4" t="s">
        <v>3351</v>
      </c>
      <c r="I1175" s="4" t="s">
        <v>7496</v>
      </c>
      <c r="J1175" s="3" t="s">
        <v>7497</v>
      </c>
      <c r="K1175" s="3" t="s">
        <v>4584</v>
      </c>
      <c r="L1175" s="3" t="s">
        <v>4458</v>
      </c>
      <c r="M1175" s="4" t="s">
        <v>34</v>
      </c>
      <c r="N1175" s="4" t="s">
        <v>4409</v>
      </c>
    </row>
    <row r="1176" spans="1:14" ht="75" customHeight="1" x14ac:dyDescent="0.25">
      <c r="A1176" s="7" t="s">
        <v>6237</v>
      </c>
      <c r="B1176" s="3" t="s">
        <v>3350</v>
      </c>
      <c r="C1176" s="23" t="s">
        <v>6715</v>
      </c>
      <c r="D1176" s="3" t="s">
        <v>6364</v>
      </c>
      <c r="E1176" s="4" t="s">
        <v>2886</v>
      </c>
      <c r="F1176" s="4" t="s">
        <v>3781</v>
      </c>
      <c r="G1176" s="3" t="s">
        <v>2850</v>
      </c>
      <c r="H1176" s="4" t="s">
        <v>3351</v>
      </c>
      <c r="I1176" s="4" t="s">
        <v>7496</v>
      </c>
      <c r="J1176" s="3" t="s">
        <v>7497</v>
      </c>
      <c r="K1176" s="3" t="s">
        <v>4584</v>
      </c>
      <c r="L1176" s="3" t="s">
        <v>7758</v>
      </c>
      <c r="M1176" s="4" t="s">
        <v>34</v>
      </c>
      <c r="N1176" s="4" t="s">
        <v>7674</v>
      </c>
    </row>
    <row r="1177" spans="1:14" ht="75" customHeight="1" x14ac:dyDescent="0.25">
      <c r="A1177" s="7" t="s">
        <v>6237</v>
      </c>
      <c r="B1177" s="3" t="s">
        <v>3350</v>
      </c>
      <c r="C1177" s="23" t="s">
        <v>6715</v>
      </c>
      <c r="D1177" s="3" t="s">
        <v>6364</v>
      </c>
      <c r="E1177" s="4" t="s">
        <v>2886</v>
      </c>
      <c r="F1177" s="4" t="s">
        <v>3781</v>
      </c>
      <c r="G1177" s="3" t="s">
        <v>2850</v>
      </c>
      <c r="H1177" s="4" t="s">
        <v>3351</v>
      </c>
      <c r="I1177" s="4" t="s">
        <v>7496</v>
      </c>
      <c r="J1177" s="3" t="s">
        <v>7497</v>
      </c>
      <c r="K1177" s="3" t="s">
        <v>4584</v>
      </c>
      <c r="L1177" s="3" t="s">
        <v>4462</v>
      </c>
      <c r="M1177" s="4" t="s">
        <v>34</v>
      </c>
      <c r="N1177" s="4" t="s">
        <v>4422</v>
      </c>
    </row>
    <row r="1178" spans="1:14" ht="75" customHeight="1" x14ac:dyDescent="0.25">
      <c r="A1178" s="7" t="s">
        <v>6237</v>
      </c>
      <c r="B1178" s="3" t="s">
        <v>3350</v>
      </c>
      <c r="C1178" s="23" t="s">
        <v>6715</v>
      </c>
      <c r="D1178" s="3" t="s">
        <v>6364</v>
      </c>
      <c r="E1178" s="4" t="s">
        <v>2886</v>
      </c>
      <c r="F1178" s="4" t="s">
        <v>3781</v>
      </c>
      <c r="G1178" s="3" t="s">
        <v>2850</v>
      </c>
      <c r="H1178" s="4" t="s">
        <v>3351</v>
      </c>
      <c r="I1178" s="4" t="s">
        <v>7496</v>
      </c>
      <c r="J1178" s="3" t="s">
        <v>7497</v>
      </c>
      <c r="K1178" s="3" t="s">
        <v>4584</v>
      </c>
      <c r="L1178" s="3" t="s">
        <v>4463</v>
      </c>
      <c r="M1178" s="4" t="s">
        <v>34</v>
      </c>
      <c r="N1178" s="4" t="s">
        <v>4425</v>
      </c>
    </row>
    <row r="1179" spans="1:14" ht="75" customHeight="1" x14ac:dyDescent="0.25">
      <c r="A1179" s="7" t="s">
        <v>6237</v>
      </c>
      <c r="B1179" s="3" t="s">
        <v>3350</v>
      </c>
      <c r="C1179" s="23" t="s">
        <v>6715</v>
      </c>
      <c r="D1179" s="3" t="s">
        <v>6364</v>
      </c>
      <c r="E1179" s="4" t="s">
        <v>2886</v>
      </c>
      <c r="F1179" s="4" t="s">
        <v>3781</v>
      </c>
      <c r="G1179" s="3" t="s">
        <v>2850</v>
      </c>
      <c r="H1179" s="4" t="s">
        <v>3351</v>
      </c>
      <c r="I1179" s="4" t="s">
        <v>7496</v>
      </c>
      <c r="J1179" s="3" t="s">
        <v>7497</v>
      </c>
      <c r="K1179" s="3" t="s">
        <v>4584</v>
      </c>
      <c r="L1179" s="3" t="s">
        <v>4464</v>
      </c>
      <c r="M1179" s="4" t="s">
        <v>34</v>
      </c>
      <c r="N1179" s="4" t="s">
        <v>4429</v>
      </c>
    </row>
    <row r="1180" spans="1:14" ht="75" customHeight="1" x14ac:dyDescent="0.25">
      <c r="A1180" s="7" t="s">
        <v>6237</v>
      </c>
      <c r="B1180" s="3" t="s">
        <v>3350</v>
      </c>
      <c r="C1180" s="23" t="s">
        <v>6715</v>
      </c>
      <c r="D1180" s="3" t="s">
        <v>6364</v>
      </c>
      <c r="E1180" s="4" t="s">
        <v>2886</v>
      </c>
      <c r="F1180" s="4" t="s">
        <v>3781</v>
      </c>
      <c r="G1180" s="3" t="s">
        <v>2850</v>
      </c>
      <c r="H1180" s="4" t="s">
        <v>3351</v>
      </c>
      <c r="I1180" s="4" t="s">
        <v>7496</v>
      </c>
      <c r="J1180" s="3" t="s">
        <v>7497</v>
      </c>
      <c r="K1180" s="3" t="s">
        <v>4584</v>
      </c>
      <c r="L1180" s="3" t="s">
        <v>4465</v>
      </c>
      <c r="M1180" s="4" t="s">
        <v>34</v>
      </c>
      <c r="N1180" s="4" t="s">
        <v>4433</v>
      </c>
    </row>
    <row r="1181" spans="1:14" ht="75" customHeight="1" x14ac:dyDescent="0.25">
      <c r="A1181" s="7" t="s">
        <v>6237</v>
      </c>
      <c r="B1181" s="3" t="s">
        <v>3350</v>
      </c>
      <c r="C1181" s="23" t="s">
        <v>6715</v>
      </c>
      <c r="D1181" s="3" t="s">
        <v>6364</v>
      </c>
      <c r="E1181" s="4" t="s">
        <v>2886</v>
      </c>
      <c r="F1181" s="4" t="s">
        <v>3781</v>
      </c>
      <c r="G1181" s="3" t="s">
        <v>2850</v>
      </c>
      <c r="H1181" s="4" t="s">
        <v>3351</v>
      </c>
      <c r="I1181" s="4" t="s">
        <v>7496</v>
      </c>
      <c r="J1181" s="3" t="s">
        <v>7497</v>
      </c>
      <c r="K1181" s="3" t="s">
        <v>4584</v>
      </c>
      <c r="L1181" s="3" t="s">
        <v>4466</v>
      </c>
      <c r="M1181" s="4" t="s">
        <v>34</v>
      </c>
      <c r="N1181" s="4" t="s">
        <v>4437</v>
      </c>
    </row>
    <row r="1182" spans="1:14" ht="75" customHeight="1" x14ac:dyDescent="0.25">
      <c r="A1182" s="7" t="s">
        <v>6237</v>
      </c>
      <c r="B1182" s="3" t="s">
        <v>3350</v>
      </c>
      <c r="C1182" s="23" t="s">
        <v>6715</v>
      </c>
      <c r="D1182" s="3" t="s">
        <v>6364</v>
      </c>
      <c r="E1182" s="4" t="s">
        <v>2886</v>
      </c>
      <c r="F1182" s="4" t="s">
        <v>3781</v>
      </c>
      <c r="G1182" s="3" t="s">
        <v>2850</v>
      </c>
      <c r="H1182" s="4" t="s">
        <v>3351</v>
      </c>
      <c r="I1182" s="4" t="s">
        <v>7496</v>
      </c>
      <c r="J1182" s="3" t="s">
        <v>7497</v>
      </c>
      <c r="K1182" s="3" t="s">
        <v>4584</v>
      </c>
      <c r="L1182" s="3" t="s">
        <v>4457</v>
      </c>
      <c r="M1182" s="4" t="s">
        <v>34</v>
      </c>
      <c r="N1182" s="4" t="s">
        <v>4405</v>
      </c>
    </row>
    <row r="1183" spans="1:14" ht="75" customHeight="1" x14ac:dyDescent="0.25">
      <c r="A1183" s="7" t="s">
        <v>6237</v>
      </c>
      <c r="B1183" s="3" t="s">
        <v>3350</v>
      </c>
      <c r="C1183" s="23" t="s">
        <v>6715</v>
      </c>
      <c r="D1183" s="3" t="s">
        <v>6364</v>
      </c>
      <c r="E1183" s="4" t="s">
        <v>2886</v>
      </c>
      <c r="F1183" s="4" t="s">
        <v>3781</v>
      </c>
      <c r="G1183" s="3" t="s">
        <v>2850</v>
      </c>
      <c r="H1183" s="4" t="s">
        <v>3351</v>
      </c>
      <c r="I1183" s="4" t="s">
        <v>7496</v>
      </c>
      <c r="J1183" s="3" t="s">
        <v>7497</v>
      </c>
      <c r="K1183" s="3" t="s">
        <v>4584</v>
      </c>
      <c r="L1183" s="3" t="s">
        <v>7759</v>
      </c>
      <c r="M1183" s="4" t="s">
        <v>34</v>
      </c>
      <c r="N1183" s="4" t="s">
        <v>7675</v>
      </c>
    </row>
    <row r="1184" spans="1:14" ht="75" customHeight="1" x14ac:dyDescent="0.25">
      <c r="A1184" s="7" t="s">
        <v>6237</v>
      </c>
      <c r="B1184" s="3" t="s">
        <v>3350</v>
      </c>
      <c r="C1184" s="23" t="s">
        <v>6715</v>
      </c>
      <c r="D1184" s="3" t="s">
        <v>6364</v>
      </c>
      <c r="E1184" s="4" t="s">
        <v>2886</v>
      </c>
      <c r="F1184" s="4" t="s">
        <v>3781</v>
      </c>
      <c r="G1184" s="3" t="s">
        <v>2850</v>
      </c>
      <c r="H1184" s="4" t="s">
        <v>3351</v>
      </c>
      <c r="I1184" s="4" t="s">
        <v>7496</v>
      </c>
      <c r="J1184" s="3" t="s">
        <v>7497</v>
      </c>
      <c r="K1184" s="3" t="s">
        <v>4584</v>
      </c>
      <c r="L1184" s="3" t="s">
        <v>7760</v>
      </c>
      <c r="M1184" s="4" t="s">
        <v>34</v>
      </c>
      <c r="N1184" s="4" t="s">
        <v>7676</v>
      </c>
    </row>
    <row r="1185" spans="1:14" ht="75" customHeight="1" x14ac:dyDescent="0.25">
      <c r="A1185" s="7" t="s">
        <v>6237</v>
      </c>
      <c r="B1185" s="3" t="s">
        <v>3350</v>
      </c>
      <c r="C1185" s="23" t="s">
        <v>6715</v>
      </c>
      <c r="D1185" s="3" t="s">
        <v>6364</v>
      </c>
      <c r="E1185" s="4" t="s">
        <v>2886</v>
      </c>
      <c r="F1185" s="4" t="s">
        <v>3781</v>
      </c>
      <c r="G1185" s="3" t="s">
        <v>2850</v>
      </c>
      <c r="H1185" s="4" t="s">
        <v>3351</v>
      </c>
      <c r="I1185" s="4" t="s">
        <v>7496</v>
      </c>
      <c r="J1185" s="3" t="s">
        <v>7497</v>
      </c>
      <c r="K1185" s="3" t="s">
        <v>4584</v>
      </c>
      <c r="L1185" s="3" t="s">
        <v>7761</v>
      </c>
      <c r="M1185" s="4" t="s">
        <v>34</v>
      </c>
      <c r="N1185" s="4" t="s">
        <v>7677</v>
      </c>
    </row>
    <row r="1186" spans="1:14" ht="75" customHeight="1" x14ac:dyDescent="0.25">
      <c r="A1186" s="7" t="s">
        <v>6237</v>
      </c>
      <c r="B1186" s="3" t="s">
        <v>3350</v>
      </c>
      <c r="C1186" s="23" t="s">
        <v>6715</v>
      </c>
      <c r="D1186" s="3" t="s">
        <v>6364</v>
      </c>
      <c r="E1186" s="4" t="s">
        <v>2886</v>
      </c>
      <c r="F1186" s="4" t="s">
        <v>3781</v>
      </c>
      <c r="G1186" s="3" t="s">
        <v>2850</v>
      </c>
      <c r="H1186" s="4" t="s">
        <v>3351</v>
      </c>
      <c r="I1186" s="4" t="s">
        <v>7496</v>
      </c>
      <c r="J1186" s="3" t="s">
        <v>7497</v>
      </c>
      <c r="K1186" s="3" t="s">
        <v>4584</v>
      </c>
      <c r="L1186" s="3" t="s">
        <v>7762</v>
      </c>
      <c r="M1186" s="4" t="s">
        <v>34</v>
      </c>
      <c r="N1186" s="4" t="s">
        <v>7678</v>
      </c>
    </row>
    <row r="1187" spans="1:14" ht="75" customHeight="1" x14ac:dyDescent="0.25">
      <c r="A1187" s="7" t="s">
        <v>6237</v>
      </c>
      <c r="B1187" s="3" t="s">
        <v>3350</v>
      </c>
      <c r="C1187" s="23" t="s">
        <v>6715</v>
      </c>
      <c r="D1187" s="3" t="s">
        <v>6364</v>
      </c>
      <c r="E1187" s="4" t="s">
        <v>2886</v>
      </c>
      <c r="F1187" s="4" t="s">
        <v>3781</v>
      </c>
      <c r="G1187" s="3" t="s">
        <v>2850</v>
      </c>
      <c r="H1187" s="4" t="s">
        <v>3351</v>
      </c>
      <c r="I1187" s="4" t="s">
        <v>7496</v>
      </c>
      <c r="J1187" s="3" t="s">
        <v>7497</v>
      </c>
      <c r="K1187" s="3" t="s">
        <v>4584</v>
      </c>
      <c r="L1187" s="3" t="s">
        <v>7763</v>
      </c>
      <c r="M1187" s="4" t="s">
        <v>34</v>
      </c>
      <c r="N1187" s="4" t="s">
        <v>7679</v>
      </c>
    </row>
    <row r="1188" spans="1:14" ht="75" customHeight="1" x14ac:dyDescent="0.25">
      <c r="A1188" s="15" t="s">
        <v>6237</v>
      </c>
      <c r="B1188" s="16" t="s">
        <v>3350</v>
      </c>
      <c r="C1188" s="25" t="s">
        <v>6715</v>
      </c>
      <c r="D1188" s="16" t="s">
        <v>6364</v>
      </c>
      <c r="E1188" s="22" t="s">
        <v>2886</v>
      </c>
      <c r="F1188" s="22" t="s">
        <v>3781</v>
      </c>
      <c r="G1188" s="15" t="s">
        <v>2850</v>
      </c>
      <c r="H1188" s="22" t="s">
        <v>3351</v>
      </c>
      <c r="I1188" s="22" t="s">
        <v>7496</v>
      </c>
      <c r="J1188" s="15" t="s">
        <v>7497</v>
      </c>
      <c r="K1188" s="15" t="s">
        <v>4584</v>
      </c>
      <c r="L1188" s="15" t="s">
        <v>7764</v>
      </c>
      <c r="M1188" s="17" t="s">
        <v>34</v>
      </c>
      <c r="N1188" s="17" t="s">
        <v>7680</v>
      </c>
    </row>
    <row r="1189" spans="1:14" ht="75" customHeight="1" x14ac:dyDescent="0.25">
      <c r="A1189" s="7" t="s">
        <v>6237</v>
      </c>
      <c r="B1189" s="3" t="s">
        <v>3350</v>
      </c>
      <c r="C1189" s="23" t="s">
        <v>6715</v>
      </c>
      <c r="D1189" s="3" t="s">
        <v>6364</v>
      </c>
      <c r="E1189" s="4" t="s">
        <v>2886</v>
      </c>
      <c r="F1189" s="4" t="s">
        <v>3781</v>
      </c>
      <c r="G1189" s="3" t="s">
        <v>2850</v>
      </c>
      <c r="H1189" s="4" t="s">
        <v>3351</v>
      </c>
      <c r="I1189" s="4" t="s">
        <v>7496</v>
      </c>
      <c r="J1189" s="3" t="s">
        <v>7497</v>
      </c>
      <c r="K1189" s="3" t="s">
        <v>4584</v>
      </c>
      <c r="L1189" s="3" t="s">
        <v>7765</v>
      </c>
      <c r="M1189" s="4" t="s">
        <v>34</v>
      </c>
      <c r="N1189" s="4" t="s">
        <v>7681</v>
      </c>
    </row>
    <row r="1190" spans="1:14" ht="75" customHeight="1" x14ac:dyDescent="0.25">
      <c r="A1190" s="7" t="s">
        <v>6237</v>
      </c>
      <c r="B1190" s="3" t="s">
        <v>3350</v>
      </c>
      <c r="C1190" s="23" t="s">
        <v>6715</v>
      </c>
      <c r="D1190" s="3" t="s">
        <v>6364</v>
      </c>
      <c r="E1190" s="4" t="s">
        <v>2886</v>
      </c>
      <c r="F1190" s="4" t="s">
        <v>3781</v>
      </c>
      <c r="G1190" s="3" t="s">
        <v>2850</v>
      </c>
      <c r="H1190" s="4" t="s">
        <v>3351</v>
      </c>
      <c r="I1190" s="4" t="s">
        <v>7496</v>
      </c>
      <c r="J1190" s="3" t="s">
        <v>7497</v>
      </c>
      <c r="K1190" s="3" t="s">
        <v>4584</v>
      </c>
      <c r="L1190" s="3" t="s">
        <v>7766</v>
      </c>
      <c r="M1190" s="4" t="s">
        <v>34</v>
      </c>
      <c r="N1190" s="4" t="s">
        <v>7682</v>
      </c>
    </row>
    <row r="1191" spans="1:14" ht="75" customHeight="1" x14ac:dyDescent="0.25">
      <c r="A1191" s="7" t="s">
        <v>6237</v>
      </c>
      <c r="B1191" s="3" t="s">
        <v>3350</v>
      </c>
      <c r="C1191" s="23" t="s">
        <v>6715</v>
      </c>
      <c r="D1191" s="3" t="s">
        <v>6364</v>
      </c>
      <c r="E1191" s="4" t="s">
        <v>2886</v>
      </c>
      <c r="F1191" s="4" t="s">
        <v>3781</v>
      </c>
      <c r="G1191" s="3" t="s">
        <v>2850</v>
      </c>
      <c r="H1191" s="4" t="s">
        <v>3351</v>
      </c>
      <c r="I1191" s="4" t="s">
        <v>7496</v>
      </c>
      <c r="J1191" s="3" t="s">
        <v>7497</v>
      </c>
      <c r="K1191" s="3" t="s">
        <v>4584</v>
      </c>
      <c r="L1191" s="3" t="s">
        <v>7767</v>
      </c>
      <c r="M1191" s="4" t="s">
        <v>34</v>
      </c>
      <c r="N1191" s="4" t="s">
        <v>29</v>
      </c>
    </row>
    <row r="1192" spans="1:14" ht="75" customHeight="1" x14ac:dyDescent="0.25">
      <c r="A1192" s="7" t="s">
        <v>6237</v>
      </c>
      <c r="B1192" s="3" t="s">
        <v>3350</v>
      </c>
      <c r="C1192" s="23" t="s">
        <v>6715</v>
      </c>
      <c r="D1192" s="3" t="s">
        <v>6364</v>
      </c>
      <c r="E1192" s="4" t="s">
        <v>2886</v>
      </c>
      <c r="F1192" s="4" t="s">
        <v>3781</v>
      </c>
      <c r="G1192" s="3" t="s">
        <v>2850</v>
      </c>
      <c r="H1192" s="4" t="s">
        <v>3351</v>
      </c>
      <c r="I1192" s="4" t="s">
        <v>7496</v>
      </c>
      <c r="J1192" s="3" t="s">
        <v>7497</v>
      </c>
      <c r="K1192" s="3" t="s">
        <v>4584</v>
      </c>
      <c r="L1192" s="3" t="s">
        <v>7768</v>
      </c>
      <c r="M1192" s="4" t="s">
        <v>34</v>
      </c>
      <c r="N1192" s="4" t="s">
        <v>7683</v>
      </c>
    </row>
    <row r="1193" spans="1:14" ht="75" customHeight="1" x14ac:dyDescent="0.25">
      <c r="A1193" s="7" t="s">
        <v>6237</v>
      </c>
      <c r="B1193" s="3" t="s">
        <v>3350</v>
      </c>
      <c r="C1193" s="23" t="s">
        <v>6715</v>
      </c>
      <c r="D1193" s="3" t="s">
        <v>6364</v>
      </c>
      <c r="E1193" s="4" t="s">
        <v>2886</v>
      </c>
      <c r="F1193" s="4" t="s">
        <v>3781</v>
      </c>
      <c r="G1193" s="3" t="s">
        <v>2850</v>
      </c>
      <c r="H1193" s="4" t="s">
        <v>3351</v>
      </c>
      <c r="I1193" s="4" t="s">
        <v>7496</v>
      </c>
      <c r="J1193" s="3" t="s">
        <v>7497</v>
      </c>
      <c r="K1193" s="3" t="s">
        <v>4584</v>
      </c>
      <c r="L1193" s="3" t="s">
        <v>4461</v>
      </c>
      <c r="M1193" s="4" t="s">
        <v>34</v>
      </c>
      <c r="N1193" s="4" t="s">
        <v>4418</v>
      </c>
    </row>
    <row r="1194" spans="1:14" ht="75" customHeight="1" x14ac:dyDescent="0.25">
      <c r="A1194" s="7" t="s">
        <v>6237</v>
      </c>
      <c r="B1194" s="3" t="s">
        <v>3350</v>
      </c>
      <c r="C1194" s="23" t="s">
        <v>6715</v>
      </c>
      <c r="D1194" s="3" t="s">
        <v>6364</v>
      </c>
      <c r="E1194" s="4" t="s">
        <v>2886</v>
      </c>
      <c r="F1194" s="4" t="s">
        <v>3781</v>
      </c>
      <c r="G1194" s="3" t="s">
        <v>2850</v>
      </c>
      <c r="H1194" s="4" t="s">
        <v>3351</v>
      </c>
      <c r="I1194" s="4" t="s">
        <v>7496</v>
      </c>
      <c r="J1194" s="3" t="s">
        <v>7497</v>
      </c>
      <c r="K1194" s="3" t="s">
        <v>4584</v>
      </c>
      <c r="L1194" s="3" t="s">
        <v>7769</v>
      </c>
      <c r="M1194" s="4" t="s">
        <v>34</v>
      </c>
      <c r="N1194" s="4" t="s">
        <v>7684</v>
      </c>
    </row>
    <row r="1195" spans="1:14" ht="75" customHeight="1" x14ac:dyDescent="0.25">
      <c r="A1195" s="7" t="s">
        <v>6237</v>
      </c>
      <c r="B1195" s="3" t="s">
        <v>3350</v>
      </c>
      <c r="C1195" s="23" t="s">
        <v>6715</v>
      </c>
      <c r="D1195" s="3" t="s">
        <v>6364</v>
      </c>
      <c r="E1195" s="4" t="s">
        <v>2886</v>
      </c>
      <c r="F1195" s="4" t="s">
        <v>3781</v>
      </c>
      <c r="G1195" s="3" t="s">
        <v>2850</v>
      </c>
      <c r="H1195" s="4" t="s">
        <v>3351</v>
      </c>
      <c r="I1195" s="4" t="s">
        <v>7496</v>
      </c>
      <c r="J1195" s="3" t="s">
        <v>7497</v>
      </c>
      <c r="K1195" s="3" t="s">
        <v>4584</v>
      </c>
      <c r="L1195" s="3" t="s">
        <v>7770</v>
      </c>
      <c r="M1195" s="4" t="s">
        <v>34</v>
      </c>
      <c r="N1195" s="4" t="s">
        <v>7685</v>
      </c>
    </row>
    <row r="1196" spans="1:14" ht="75" customHeight="1" x14ac:dyDescent="0.25">
      <c r="A1196" s="7" t="s">
        <v>6237</v>
      </c>
      <c r="B1196" s="3" t="s">
        <v>3350</v>
      </c>
      <c r="C1196" s="23" t="s">
        <v>6715</v>
      </c>
      <c r="D1196" s="3" t="s">
        <v>6364</v>
      </c>
      <c r="E1196" s="4" t="s">
        <v>2886</v>
      </c>
      <c r="F1196" s="4" t="s">
        <v>3781</v>
      </c>
      <c r="G1196" s="3" t="s">
        <v>2850</v>
      </c>
      <c r="H1196" s="4" t="s">
        <v>3351</v>
      </c>
      <c r="I1196" s="4" t="s">
        <v>7496</v>
      </c>
      <c r="J1196" s="3" t="s">
        <v>7497</v>
      </c>
      <c r="K1196" s="3" t="s">
        <v>4584</v>
      </c>
      <c r="L1196" s="3" t="s">
        <v>7771</v>
      </c>
      <c r="M1196" s="4" t="s">
        <v>34</v>
      </c>
      <c r="N1196" s="4" t="s">
        <v>7686</v>
      </c>
    </row>
    <row r="1197" spans="1:14" ht="75" customHeight="1" x14ac:dyDescent="0.25">
      <c r="A1197" s="7" t="s">
        <v>6237</v>
      </c>
      <c r="B1197" s="3" t="s">
        <v>3350</v>
      </c>
      <c r="C1197" s="23" t="s">
        <v>6715</v>
      </c>
      <c r="D1197" s="3" t="s">
        <v>6364</v>
      </c>
      <c r="E1197" s="4" t="s">
        <v>2886</v>
      </c>
      <c r="F1197" s="4" t="s">
        <v>3781</v>
      </c>
      <c r="G1197" s="3" t="s">
        <v>2850</v>
      </c>
      <c r="H1197" s="4" t="s">
        <v>3351</v>
      </c>
      <c r="I1197" s="4" t="s">
        <v>7496</v>
      </c>
      <c r="J1197" s="3" t="s">
        <v>7497</v>
      </c>
      <c r="K1197" s="3" t="s">
        <v>4584</v>
      </c>
      <c r="L1197" s="3" t="s">
        <v>7772</v>
      </c>
      <c r="M1197" s="4" t="s">
        <v>34</v>
      </c>
      <c r="N1197" s="4" t="s">
        <v>7687</v>
      </c>
    </row>
    <row r="1198" spans="1:14" ht="75" customHeight="1" x14ac:dyDescent="0.25">
      <c r="A1198" s="7" t="s">
        <v>6237</v>
      </c>
      <c r="B1198" s="3" t="s">
        <v>3350</v>
      </c>
      <c r="C1198" s="23" t="s">
        <v>6715</v>
      </c>
      <c r="D1198" s="3" t="s">
        <v>6364</v>
      </c>
      <c r="E1198" s="4" t="s">
        <v>2886</v>
      </c>
      <c r="F1198" s="4" t="s">
        <v>3781</v>
      </c>
      <c r="G1198" s="3" t="s">
        <v>2850</v>
      </c>
      <c r="H1198" s="4" t="s">
        <v>3351</v>
      </c>
      <c r="I1198" s="4" t="s">
        <v>7496</v>
      </c>
      <c r="J1198" s="3" t="s">
        <v>7497</v>
      </c>
      <c r="K1198" s="3" t="s">
        <v>4584</v>
      </c>
      <c r="L1198" s="3" t="s">
        <v>7773</v>
      </c>
      <c r="M1198" s="4" t="s">
        <v>34</v>
      </c>
      <c r="N1198" s="4" t="s">
        <v>7688</v>
      </c>
    </row>
    <row r="1199" spans="1:14" ht="75" customHeight="1" x14ac:dyDescent="0.25">
      <c r="A1199" s="7" t="s">
        <v>6237</v>
      </c>
      <c r="B1199" s="3" t="s">
        <v>3350</v>
      </c>
      <c r="C1199" s="23" t="s">
        <v>6715</v>
      </c>
      <c r="D1199" s="3" t="s">
        <v>6364</v>
      </c>
      <c r="E1199" s="4" t="s">
        <v>2886</v>
      </c>
      <c r="F1199" s="4" t="s">
        <v>3781</v>
      </c>
      <c r="G1199" s="3" t="s">
        <v>2850</v>
      </c>
      <c r="H1199" s="4" t="s">
        <v>3351</v>
      </c>
      <c r="I1199" s="4" t="s">
        <v>7496</v>
      </c>
      <c r="J1199" s="3" t="s">
        <v>7497</v>
      </c>
      <c r="K1199" s="3" t="s">
        <v>4584</v>
      </c>
      <c r="L1199" s="3" t="s">
        <v>7774</v>
      </c>
      <c r="M1199" s="4" t="s">
        <v>34</v>
      </c>
      <c r="N1199" s="4" t="s">
        <v>7689</v>
      </c>
    </row>
    <row r="1200" spans="1:14" ht="75" customHeight="1" x14ac:dyDescent="0.25">
      <c r="A1200" s="7" t="s">
        <v>6237</v>
      </c>
      <c r="B1200" s="3" t="s">
        <v>3350</v>
      </c>
      <c r="C1200" s="23" t="s">
        <v>6715</v>
      </c>
      <c r="D1200" s="3" t="s">
        <v>6364</v>
      </c>
      <c r="E1200" s="4" t="s">
        <v>2886</v>
      </c>
      <c r="F1200" s="4" t="s">
        <v>3781</v>
      </c>
      <c r="G1200" s="3" t="s">
        <v>2850</v>
      </c>
      <c r="H1200" s="4" t="s">
        <v>3351</v>
      </c>
      <c r="I1200" s="4" t="s">
        <v>7496</v>
      </c>
      <c r="J1200" s="3" t="s">
        <v>7497</v>
      </c>
      <c r="K1200" s="3" t="s">
        <v>4584</v>
      </c>
      <c r="L1200" s="3" t="s">
        <v>7775</v>
      </c>
      <c r="M1200" s="4" t="s">
        <v>34</v>
      </c>
      <c r="N1200" s="4" t="s">
        <v>7690</v>
      </c>
    </row>
    <row r="1201" spans="1:14" ht="75" customHeight="1" x14ac:dyDescent="0.25">
      <c r="A1201" s="7" t="s">
        <v>6237</v>
      </c>
      <c r="B1201" s="3" t="s">
        <v>3350</v>
      </c>
      <c r="C1201" s="23" t="s">
        <v>6715</v>
      </c>
      <c r="D1201" s="3" t="s">
        <v>6364</v>
      </c>
      <c r="E1201" s="4" t="s">
        <v>2886</v>
      </c>
      <c r="F1201" s="4" t="s">
        <v>3781</v>
      </c>
      <c r="G1201" s="3" t="s">
        <v>2850</v>
      </c>
      <c r="H1201" s="4" t="s">
        <v>3351</v>
      </c>
      <c r="I1201" s="4" t="s">
        <v>7496</v>
      </c>
      <c r="J1201" s="3" t="s">
        <v>7497</v>
      </c>
      <c r="K1201" s="3" t="s">
        <v>4584</v>
      </c>
      <c r="L1201" s="3" t="s">
        <v>7776</v>
      </c>
      <c r="M1201" s="4" t="s">
        <v>34</v>
      </c>
      <c r="N1201" s="4" t="s">
        <v>7691</v>
      </c>
    </row>
    <row r="1202" spans="1:14" ht="75" customHeight="1" x14ac:dyDescent="0.25">
      <c r="A1202" s="7" t="s">
        <v>6237</v>
      </c>
      <c r="B1202" s="3" t="s">
        <v>3350</v>
      </c>
      <c r="C1202" s="23" t="s">
        <v>6715</v>
      </c>
      <c r="D1202" s="3" t="s">
        <v>6364</v>
      </c>
      <c r="E1202" s="4" t="s">
        <v>2886</v>
      </c>
      <c r="F1202" s="4" t="s">
        <v>3781</v>
      </c>
      <c r="G1202" s="3" t="s">
        <v>2850</v>
      </c>
      <c r="H1202" s="4" t="s">
        <v>3351</v>
      </c>
      <c r="I1202" s="4" t="s">
        <v>7496</v>
      </c>
      <c r="J1202" s="3" t="s">
        <v>7497</v>
      </c>
      <c r="K1202" s="3" t="s">
        <v>4584</v>
      </c>
      <c r="L1202" s="3" t="s">
        <v>4478</v>
      </c>
      <c r="M1202" s="4" t="s">
        <v>34</v>
      </c>
      <c r="N1202" s="4" t="s">
        <v>4447</v>
      </c>
    </row>
    <row r="1203" spans="1:14" ht="75" customHeight="1" x14ac:dyDescent="0.25">
      <c r="A1203" s="7" t="s">
        <v>6237</v>
      </c>
      <c r="B1203" s="3" t="s">
        <v>3350</v>
      </c>
      <c r="C1203" s="23" t="s">
        <v>6715</v>
      </c>
      <c r="D1203" s="3" t="s">
        <v>6364</v>
      </c>
      <c r="E1203" s="4" t="s">
        <v>2886</v>
      </c>
      <c r="F1203" s="4" t="s">
        <v>3781</v>
      </c>
      <c r="G1203" s="3" t="s">
        <v>2850</v>
      </c>
      <c r="H1203" s="4" t="s">
        <v>3351</v>
      </c>
      <c r="I1203" s="4" t="s">
        <v>7496</v>
      </c>
      <c r="J1203" s="3" t="s">
        <v>7497</v>
      </c>
      <c r="K1203" s="3" t="s">
        <v>4584</v>
      </c>
      <c r="L1203" s="3" t="s">
        <v>4459</v>
      </c>
      <c r="M1203" s="4" t="s">
        <v>34</v>
      </c>
      <c r="N1203" s="4" t="s">
        <v>4412</v>
      </c>
    </row>
    <row r="1204" spans="1:14" ht="75" customHeight="1" x14ac:dyDescent="0.25">
      <c r="A1204" s="7" t="s">
        <v>6237</v>
      </c>
      <c r="B1204" s="3" t="s">
        <v>3350</v>
      </c>
      <c r="C1204" s="23" t="s">
        <v>6715</v>
      </c>
      <c r="D1204" s="3" t="s">
        <v>6364</v>
      </c>
      <c r="E1204" s="4" t="s">
        <v>2886</v>
      </c>
      <c r="F1204" s="4" t="s">
        <v>3781</v>
      </c>
      <c r="G1204" s="3" t="s">
        <v>2850</v>
      </c>
      <c r="H1204" s="4" t="s">
        <v>3351</v>
      </c>
      <c r="I1204" s="4" t="s">
        <v>7496</v>
      </c>
      <c r="J1204" s="3" t="s">
        <v>7497</v>
      </c>
      <c r="K1204" s="3" t="s">
        <v>4584</v>
      </c>
      <c r="L1204" s="3" t="s">
        <v>4479</v>
      </c>
      <c r="M1204" s="4" t="s">
        <v>34</v>
      </c>
      <c r="N1204" s="4" t="s">
        <v>4451</v>
      </c>
    </row>
    <row r="1205" spans="1:14" ht="75" customHeight="1" x14ac:dyDescent="0.25">
      <c r="A1205" s="7" t="s">
        <v>6237</v>
      </c>
      <c r="B1205" s="3" t="s">
        <v>3350</v>
      </c>
      <c r="C1205" s="23" t="s">
        <v>6715</v>
      </c>
      <c r="D1205" s="3" t="s">
        <v>6364</v>
      </c>
      <c r="E1205" s="4" t="s">
        <v>2886</v>
      </c>
      <c r="F1205" s="4" t="s">
        <v>3781</v>
      </c>
      <c r="G1205" s="3" t="s">
        <v>2850</v>
      </c>
      <c r="H1205" s="4" t="s">
        <v>3351</v>
      </c>
      <c r="I1205" s="4" t="s">
        <v>7496</v>
      </c>
      <c r="J1205" s="3" t="s">
        <v>7497</v>
      </c>
      <c r="K1205" s="3" t="s">
        <v>4584</v>
      </c>
      <c r="L1205" s="3" t="s">
        <v>4477</v>
      </c>
      <c r="M1205" s="4" t="s">
        <v>34</v>
      </c>
      <c r="N1205" s="4" t="s">
        <v>4443</v>
      </c>
    </row>
    <row r="1206" spans="1:14" ht="75" customHeight="1" x14ac:dyDescent="0.25">
      <c r="A1206" s="7" t="s">
        <v>6237</v>
      </c>
      <c r="B1206" s="3" t="s">
        <v>3350</v>
      </c>
      <c r="C1206" s="23" t="s">
        <v>6715</v>
      </c>
      <c r="D1206" s="3" t="s">
        <v>6364</v>
      </c>
      <c r="E1206" s="4" t="s">
        <v>2886</v>
      </c>
      <c r="F1206" s="4" t="s">
        <v>3781</v>
      </c>
      <c r="G1206" s="3" t="s">
        <v>2850</v>
      </c>
      <c r="H1206" s="4" t="s">
        <v>3351</v>
      </c>
      <c r="I1206" s="4" t="s">
        <v>7496</v>
      </c>
      <c r="J1206" s="3" t="s">
        <v>7497</v>
      </c>
      <c r="K1206" s="3" t="s">
        <v>4584</v>
      </c>
      <c r="L1206" s="3" t="s">
        <v>4476</v>
      </c>
      <c r="M1206" s="4" t="s">
        <v>34</v>
      </c>
      <c r="N1206" s="4" t="s">
        <v>4440</v>
      </c>
    </row>
    <row r="1207" spans="1:14" ht="75" customHeight="1" x14ac:dyDescent="0.25">
      <c r="A1207" s="7" t="s">
        <v>5963</v>
      </c>
      <c r="B1207" s="3" t="s">
        <v>3226</v>
      </c>
      <c r="C1207" s="23" t="s">
        <v>6635</v>
      </c>
      <c r="D1207" s="3" t="s">
        <v>6307</v>
      </c>
      <c r="E1207" s="4" t="s">
        <v>2886</v>
      </c>
      <c r="F1207" s="4" t="s">
        <v>3476</v>
      </c>
      <c r="G1207" s="3" t="s">
        <v>7345</v>
      </c>
      <c r="H1207" s="4" t="s">
        <v>3047</v>
      </c>
      <c r="I1207" s="4" t="s">
        <v>7473</v>
      </c>
      <c r="J1207" s="3" t="s">
        <v>6286</v>
      </c>
      <c r="K1207" s="3" t="s">
        <v>6919</v>
      </c>
      <c r="L1207" s="3" t="s">
        <v>3227</v>
      </c>
      <c r="M1207" s="4" t="s">
        <v>34</v>
      </c>
      <c r="N1207" s="4" t="s">
        <v>1593</v>
      </c>
    </row>
    <row r="1208" spans="1:14" ht="75" customHeight="1" x14ac:dyDescent="0.25">
      <c r="A1208" s="7" t="s">
        <v>5963</v>
      </c>
      <c r="B1208" s="3" t="s">
        <v>3226</v>
      </c>
      <c r="C1208" s="23" t="s">
        <v>6635</v>
      </c>
      <c r="D1208" s="3" t="s">
        <v>6307</v>
      </c>
      <c r="E1208" s="4" t="s">
        <v>2886</v>
      </c>
      <c r="F1208" s="4" t="s">
        <v>3476</v>
      </c>
      <c r="G1208" s="3" t="s">
        <v>7345</v>
      </c>
      <c r="H1208" s="4" t="s">
        <v>3047</v>
      </c>
      <c r="I1208" s="4" t="s">
        <v>7473</v>
      </c>
      <c r="J1208" s="3" t="s">
        <v>6286</v>
      </c>
      <c r="K1208" s="3" t="s">
        <v>6919</v>
      </c>
      <c r="L1208" s="3" t="s">
        <v>7522</v>
      </c>
      <c r="M1208" s="4" t="s">
        <v>34</v>
      </c>
      <c r="N1208" s="4" t="s">
        <v>6849</v>
      </c>
    </row>
    <row r="1209" spans="1:14" ht="75" customHeight="1" x14ac:dyDescent="0.25">
      <c r="A1209" s="7" t="s">
        <v>6073</v>
      </c>
      <c r="B1209" s="3" t="s">
        <v>5458</v>
      </c>
      <c r="C1209" s="23" t="s">
        <v>6878</v>
      </c>
      <c r="D1209" s="3" t="s">
        <v>6387</v>
      </c>
      <c r="E1209" s="4" t="s">
        <v>2886</v>
      </c>
      <c r="F1209" s="4" t="s">
        <v>5047</v>
      </c>
      <c r="G1209" s="3" t="s">
        <v>5459</v>
      </c>
      <c r="H1209" s="4" t="s">
        <v>5460</v>
      </c>
      <c r="I1209" s="4" t="s">
        <v>5336</v>
      </c>
      <c r="J1209" s="3" t="s">
        <v>7499</v>
      </c>
      <c r="K1209" s="3" t="s">
        <v>6930</v>
      </c>
      <c r="L1209" s="3" t="s">
        <v>5463</v>
      </c>
      <c r="M1209" s="4" t="s">
        <v>122</v>
      </c>
      <c r="N1209" s="4" t="s">
        <v>5498</v>
      </c>
    </row>
    <row r="1210" spans="1:14" ht="75" customHeight="1" x14ac:dyDescent="0.25">
      <c r="A1210" s="7" t="s">
        <v>6073</v>
      </c>
      <c r="B1210" s="3" t="s">
        <v>5458</v>
      </c>
      <c r="C1210" s="23" t="s">
        <v>6878</v>
      </c>
      <c r="D1210" s="3" t="s">
        <v>6387</v>
      </c>
      <c r="E1210" s="4" t="s">
        <v>2886</v>
      </c>
      <c r="F1210" s="4" t="s">
        <v>5047</v>
      </c>
      <c r="G1210" s="3" t="s">
        <v>5459</v>
      </c>
      <c r="H1210" s="4" t="s">
        <v>5460</v>
      </c>
      <c r="I1210" s="4" t="s">
        <v>5336</v>
      </c>
      <c r="J1210" s="3" t="s">
        <v>7499</v>
      </c>
      <c r="K1210" s="3" t="s">
        <v>6930</v>
      </c>
      <c r="L1210" s="3" t="s">
        <v>5462</v>
      </c>
      <c r="M1210" s="4" t="s">
        <v>34</v>
      </c>
      <c r="N1210" s="4" t="s">
        <v>5474</v>
      </c>
    </row>
    <row r="1211" spans="1:14" ht="75" customHeight="1" x14ac:dyDescent="0.25">
      <c r="A1211" s="7" t="s">
        <v>6073</v>
      </c>
      <c r="B1211" s="3" t="s">
        <v>5458</v>
      </c>
      <c r="C1211" s="23" t="s">
        <v>6878</v>
      </c>
      <c r="D1211" s="3" t="s">
        <v>6387</v>
      </c>
      <c r="E1211" s="4" t="s">
        <v>2886</v>
      </c>
      <c r="F1211" s="4" t="s">
        <v>5047</v>
      </c>
      <c r="G1211" s="3" t="s">
        <v>5459</v>
      </c>
      <c r="H1211" s="4" t="s">
        <v>5460</v>
      </c>
      <c r="I1211" s="4" t="s">
        <v>5336</v>
      </c>
      <c r="J1211" s="3" t="s">
        <v>7499</v>
      </c>
      <c r="K1211" s="3" t="s">
        <v>6930</v>
      </c>
      <c r="L1211" s="3" t="s">
        <v>5461</v>
      </c>
      <c r="M1211" s="4" t="s">
        <v>122</v>
      </c>
      <c r="N1211" s="4" t="s">
        <v>5511</v>
      </c>
    </row>
    <row r="1212" spans="1:14" ht="75" customHeight="1" x14ac:dyDescent="0.25">
      <c r="A1212" s="7" t="s">
        <v>5926</v>
      </c>
      <c r="B1212" s="3" t="s">
        <v>3037</v>
      </c>
      <c r="C1212" s="23" t="s">
        <v>6774</v>
      </c>
      <c r="D1212" s="3" t="s">
        <v>6316</v>
      </c>
      <c r="E1212" s="4" t="s">
        <v>2886</v>
      </c>
      <c r="F1212" s="4" t="s">
        <v>3476</v>
      </c>
      <c r="G1212" s="3" t="s">
        <v>2777</v>
      </c>
      <c r="H1212" s="4" t="s">
        <v>2942</v>
      </c>
      <c r="I1212" s="4" t="s">
        <v>5336</v>
      </c>
      <c r="J1212" s="3" t="s">
        <v>4061</v>
      </c>
      <c r="K1212" s="3" t="s">
        <v>6920</v>
      </c>
      <c r="L1212" s="3" t="s">
        <v>852</v>
      </c>
      <c r="M1212" s="4" t="s">
        <v>5561</v>
      </c>
      <c r="N1212" s="4" t="s">
        <v>855</v>
      </c>
    </row>
    <row r="1213" spans="1:14" ht="75" customHeight="1" x14ac:dyDescent="0.25">
      <c r="A1213" s="7" t="s">
        <v>5926</v>
      </c>
      <c r="B1213" s="3" t="s">
        <v>3037</v>
      </c>
      <c r="C1213" s="23" t="s">
        <v>6774</v>
      </c>
      <c r="D1213" s="3" t="s">
        <v>6316</v>
      </c>
      <c r="E1213" s="4" t="s">
        <v>2886</v>
      </c>
      <c r="F1213" s="4" t="s">
        <v>3476</v>
      </c>
      <c r="G1213" s="3" t="s">
        <v>2777</v>
      </c>
      <c r="H1213" s="4" t="s">
        <v>2942</v>
      </c>
      <c r="I1213" s="4" t="s">
        <v>5336</v>
      </c>
      <c r="J1213" s="3" t="s">
        <v>4061</v>
      </c>
      <c r="K1213" s="3" t="s">
        <v>6920</v>
      </c>
      <c r="L1213" s="3" t="s">
        <v>4631</v>
      </c>
      <c r="M1213" s="4" t="s">
        <v>5561</v>
      </c>
      <c r="N1213" s="4" t="s">
        <v>4517</v>
      </c>
    </row>
    <row r="1214" spans="1:14" ht="75" customHeight="1" x14ac:dyDescent="0.25">
      <c r="A1214" s="7" t="s">
        <v>5926</v>
      </c>
      <c r="B1214" s="3" t="s">
        <v>3037</v>
      </c>
      <c r="C1214" s="23" t="s">
        <v>6774</v>
      </c>
      <c r="D1214" s="3" t="s">
        <v>6316</v>
      </c>
      <c r="E1214" s="4" t="s">
        <v>2886</v>
      </c>
      <c r="F1214" s="4" t="s">
        <v>3476</v>
      </c>
      <c r="G1214" s="3" t="s">
        <v>2777</v>
      </c>
      <c r="H1214" s="4" t="s">
        <v>2942</v>
      </c>
      <c r="I1214" s="4" t="s">
        <v>5336</v>
      </c>
      <c r="J1214" s="3" t="s">
        <v>4061</v>
      </c>
      <c r="K1214" s="3" t="s">
        <v>6920</v>
      </c>
      <c r="L1214" s="3" t="s">
        <v>3038</v>
      </c>
      <c r="M1214" s="4" t="s">
        <v>34</v>
      </c>
      <c r="N1214" s="4" t="s">
        <v>851</v>
      </c>
    </row>
    <row r="1215" spans="1:14" ht="75" customHeight="1" x14ac:dyDescent="0.25">
      <c r="A1215" s="7" t="s">
        <v>6006</v>
      </c>
      <c r="B1215" s="3" t="s">
        <v>3438</v>
      </c>
      <c r="C1215" s="23" t="s">
        <v>6719</v>
      </c>
      <c r="D1215" s="3" t="s">
        <v>6366</v>
      </c>
      <c r="E1215" s="4" t="s">
        <v>2891</v>
      </c>
      <c r="F1215" s="4" t="s">
        <v>3476</v>
      </c>
      <c r="G1215" s="3" t="s">
        <v>2851</v>
      </c>
      <c r="H1215" s="4" t="s">
        <v>2880</v>
      </c>
      <c r="I1215" s="4" t="s">
        <v>2892</v>
      </c>
      <c r="J1215" s="3" t="s">
        <v>7784</v>
      </c>
      <c r="K1215" s="3" t="s">
        <v>6927</v>
      </c>
      <c r="L1215" s="3" t="s">
        <v>3439</v>
      </c>
      <c r="M1215" s="4" t="s">
        <v>34</v>
      </c>
      <c r="N1215" s="4" t="s">
        <v>2565</v>
      </c>
    </row>
    <row r="1216" spans="1:14" ht="75" customHeight="1" x14ac:dyDescent="0.25">
      <c r="A1216" s="7" t="s">
        <v>6006</v>
      </c>
      <c r="B1216" s="3" t="s">
        <v>3438</v>
      </c>
      <c r="C1216" s="23" t="s">
        <v>6719</v>
      </c>
      <c r="D1216" s="3" t="s">
        <v>6366</v>
      </c>
      <c r="E1216" s="4" t="s">
        <v>2891</v>
      </c>
      <c r="F1216" s="4" t="s">
        <v>3476</v>
      </c>
      <c r="G1216" s="3" t="s">
        <v>2851</v>
      </c>
      <c r="H1216" s="4" t="s">
        <v>2880</v>
      </c>
      <c r="I1216" s="4" t="s">
        <v>2892</v>
      </c>
      <c r="J1216" s="3" t="s">
        <v>7784</v>
      </c>
      <c r="K1216" s="3" t="s">
        <v>6927</v>
      </c>
      <c r="L1216" s="3" t="s">
        <v>6944</v>
      </c>
      <c r="M1216" s="4" t="s">
        <v>83</v>
      </c>
      <c r="N1216" s="4" t="s">
        <v>5673</v>
      </c>
    </row>
    <row r="1217" spans="1:14" ht="75" customHeight="1" x14ac:dyDescent="0.25">
      <c r="A1217" s="7" t="s">
        <v>6046</v>
      </c>
      <c r="B1217" s="3" t="s">
        <v>4755</v>
      </c>
      <c r="C1217" s="23" t="s">
        <v>6719</v>
      </c>
      <c r="D1217" s="3" t="s">
        <v>6367</v>
      </c>
      <c r="E1217" s="4" t="s">
        <v>2886</v>
      </c>
      <c r="F1217" s="4" t="s">
        <v>3476</v>
      </c>
      <c r="G1217" s="3" t="s">
        <v>2851</v>
      </c>
      <c r="H1217" s="4" t="s">
        <v>2880</v>
      </c>
      <c r="I1217" s="4" t="s">
        <v>2892</v>
      </c>
      <c r="J1217" s="3" t="s">
        <v>7784</v>
      </c>
      <c r="K1217" s="3" t="s">
        <v>6927</v>
      </c>
      <c r="L1217" s="3" t="s">
        <v>3439</v>
      </c>
      <c r="M1217" s="4" t="s">
        <v>34</v>
      </c>
      <c r="N1217" s="4" t="s">
        <v>2565</v>
      </c>
    </row>
    <row r="1218" spans="1:14" ht="75" customHeight="1" x14ac:dyDescent="0.25">
      <c r="A1218" s="7" t="s">
        <v>6007</v>
      </c>
      <c r="B1218" s="3" t="s">
        <v>3605</v>
      </c>
      <c r="C1218" s="23" t="s">
        <v>6719</v>
      </c>
      <c r="D1218" s="3" t="s">
        <v>6368</v>
      </c>
      <c r="E1218" s="4" t="s">
        <v>2891</v>
      </c>
      <c r="F1218" s="4" t="s">
        <v>3476</v>
      </c>
      <c r="G1218" s="3" t="s">
        <v>2851</v>
      </c>
      <c r="H1218" s="4" t="s">
        <v>2880</v>
      </c>
      <c r="I1218" s="4" t="s">
        <v>2892</v>
      </c>
      <c r="J1218" s="3" t="s">
        <v>7784</v>
      </c>
      <c r="K1218" s="3" t="s">
        <v>6927</v>
      </c>
      <c r="L1218" s="3" t="s">
        <v>3439</v>
      </c>
      <c r="M1218" s="4" t="s">
        <v>34</v>
      </c>
      <c r="N1218" s="4" t="s">
        <v>2565</v>
      </c>
    </row>
    <row r="1219" spans="1:14" ht="75" customHeight="1" x14ac:dyDescent="0.25">
      <c r="A1219" s="7" t="s">
        <v>5968</v>
      </c>
      <c r="B1219" s="3" t="s">
        <v>3979</v>
      </c>
      <c r="C1219" s="23" t="s">
        <v>6651</v>
      </c>
      <c r="D1219" s="3" t="s">
        <v>6321</v>
      </c>
      <c r="E1219" s="4" t="s">
        <v>2886</v>
      </c>
      <c r="F1219" s="4" t="s">
        <v>3476</v>
      </c>
      <c r="G1219" s="3" t="s">
        <v>2817</v>
      </c>
      <c r="H1219" s="4" t="s">
        <v>7349</v>
      </c>
      <c r="I1219" s="4" t="s">
        <v>5336</v>
      </c>
      <c r="J1219" s="3" t="s">
        <v>2861</v>
      </c>
      <c r="K1219" s="3" t="s">
        <v>3720</v>
      </c>
      <c r="L1219" s="3" t="s">
        <v>3243</v>
      </c>
      <c r="M1219" s="4" t="s">
        <v>34</v>
      </c>
      <c r="N1219" s="4" t="s">
        <v>1677</v>
      </c>
    </row>
    <row r="1220" spans="1:14" ht="75" customHeight="1" x14ac:dyDescent="0.25">
      <c r="A1220" s="7" t="s">
        <v>7737</v>
      </c>
      <c r="B1220" s="3" t="s">
        <v>29</v>
      </c>
      <c r="C1220" s="23" t="s">
        <v>6812</v>
      </c>
      <c r="D1220" s="3" t="s">
        <v>6370</v>
      </c>
      <c r="E1220" s="4" t="s">
        <v>2869</v>
      </c>
      <c r="F1220" s="4" t="s">
        <v>3477</v>
      </c>
      <c r="G1220" s="3" t="s">
        <v>7371</v>
      </c>
      <c r="H1220" s="4" t="s">
        <v>6247</v>
      </c>
      <c r="I1220" s="4" t="s">
        <v>2892</v>
      </c>
      <c r="J1220" s="3" t="s">
        <v>2865</v>
      </c>
      <c r="K1220" s="3"/>
      <c r="L1220" s="3" t="s">
        <v>3013</v>
      </c>
      <c r="M1220" s="4" t="s">
        <v>34</v>
      </c>
      <c r="N1220" s="4" t="s">
        <v>722</v>
      </c>
    </row>
    <row r="1221" spans="1:14" ht="75" customHeight="1" x14ac:dyDescent="0.25">
      <c r="A1221" s="7" t="s">
        <v>6933</v>
      </c>
      <c r="B1221" s="3" t="s">
        <v>29</v>
      </c>
      <c r="C1221" s="23" t="s">
        <v>6813</v>
      </c>
      <c r="D1221" s="3" t="s">
        <v>6427</v>
      </c>
      <c r="E1221" s="4" t="s">
        <v>2886</v>
      </c>
      <c r="F1221" s="4" t="s">
        <v>3477</v>
      </c>
      <c r="G1221" s="3" t="s">
        <v>6246</v>
      </c>
      <c r="H1221" s="4" t="s">
        <v>6247</v>
      </c>
      <c r="I1221" s="4" t="s">
        <v>2892</v>
      </c>
      <c r="J1221" s="3" t="s">
        <v>2865</v>
      </c>
      <c r="K1221" s="3" t="s">
        <v>6934</v>
      </c>
      <c r="L1221" s="3" t="s">
        <v>3011</v>
      </c>
      <c r="M1221" s="4" t="s">
        <v>34</v>
      </c>
      <c r="N1221" s="4" t="s">
        <v>719</v>
      </c>
    </row>
    <row r="1222" spans="1:14" ht="75" customHeight="1" x14ac:dyDescent="0.25">
      <c r="A1222" s="7" t="s">
        <v>6933</v>
      </c>
      <c r="B1222" s="3" t="s">
        <v>29</v>
      </c>
      <c r="C1222" s="23" t="s">
        <v>6813</v>
      </c>
      <c r="D1222" s="3" t="s">
        <v>6427</v>
      </c>
      <c r="E1222" s="4" t="s">
        <v>2886</v>
      </c>
      <c r="F1222" s="4" t="s">
        <v>3477</v>
      </c>
      <c r="G1222" s="3" t="s">
        <v>6246</v>
      </c>
      <c r="H1222" s="4" t="s">
        <v>6247</v>
      </c>
      <c r="I1222" s="4" t="s">
        <v>2892</v>
      </c>
      <c r="J1222" s="3" t="s">
        <v>2865</v>
      </c>
      <c r="K1222" s="3" t="s">
        <v>6934</v>
      </c>
      <c r="L1222" s="3" t="s">
        <v>7800</v>
      </c>
      <c r="M1222" s="4" t="s">
        <v>5561</v>
      </c>
      <c r="N1222" s="4" t="s">
        <v>7063</v>
      </c>
    </row>
    <row r="1223" spans="1:14" ht="75" customHeight="1" x14ac:dyDescent="0.25">
      <c r="A1223" s="7" t="s">
        <v>6009</v>
      </c>
      <c r="B1223" s="3" t="s">
        <v>3442</v>
      </c>
      <c r="C1223" s="23" t="s">
        <v>6840</v>
      </c>
      <c r="D1223" s="3" t="s">
        <v>6424</v>
      </c>
      <c r="E1223" s="4" t="s">
        <v>2886</v>
      </c>
      <c r="F1223" s="4" t="s">
        <v>3472</v>
      </c>
      <c r="G1223" s="3" t="s">
        <v>3601</v>
      </c>
      <c r="H1223" s="4" t="s">
        <v>2875</v>
      </c>
      <c r="I1223" s="4" t="s">
        <v>5336</v>
      </c>
      <c r="J1223" s="3" t="s">
        <v>3917</v>
      </c>
      <c r="K1223" s="3" t="s">
        <v>7375</v>
      </c>
      <c r="L1223" s="3" t="s">
        <v>7547</v>
      </c>
      <c r="M1223" s="4" t="s">
        <v>83</v>
      </c>
      <c r="N1223" s="4" t="s">
        <v>6916</v>
      </c>
    </row>
    <row r="1224" spans="1:14" ht="75" customHeight="1" x14ac:dyDescent="0.25">
      <c r="A1224" s="7" t="s">
        <v>6009</v>
      </c>
      <c r="B1224" s="3" t="s">
        <v>3442</v>
      </c>
      <c r="C1224" s="23" t="s">
        <v>6840</v>
      </c>
      <c r="D1224" s="3" t="s">
        <v>6424</v>
      </c>
      <c r="E1224" s="4" t="s">
        <v>2886</v>
      </c>
      <c r="F1224" s="4" t="s">
        <v>3472</v>
      </c>
      <c r="G1224" s="3" t="s">
        <v>3601</v>
      </c>
      <c r="H1224" s="4" t="s">
        <v>2875</v>
      </c>
      <c r="I1224" s="4" t="s">
        <v>5336</v>
      </c>
      <c r="J1224" s="3" t="s">
        <v>3917</v>
      </c>
      <c r="K1224" s="3" t="s">
        <v>7375</v>
      </c>
      <c r="L1224" s="3" t="s">
        <v>4294</v>
      </c>
      <c r="M1224" s="4" t="s">
        <v>34</v>
      </c>
      <c r="N1224" s="4" t="s">
        <v>4132</v>
      </c>
    </row>
    <row r="1225" spans="1:14" ht="75" customHeight="1" x14ac:dyDescent="0.25">
      <c r="A1225" s="7" t="s">
        <v>6009</v>
      </c>
      <c r="B1225" s="3" t="s">
        <v>3442</v>
      </c>
      <c r="C1225" s="23" t="s">
        <v>6840</v>
      </c>
      <c r="D1225" s="3" t="s">
        <v>6424</v>
      </c>
      <c r="E1225" s="4" t="s">
        <v>2886</v>
      </c>
      <c r="F1225" s="4" t="s">
        <v>3472</v>
      </c>
      <c r="G1225" s="3" t="s">
        <v>3601</v>
      </c>
      <c r="H1225" s="4" t="s">
        <v>2875</v>
      </c>
      <c r="I1225" s="4" t="s">
        <v>5336</v>
      </c>
      <c r="J1225" s="3" t="s">
        <v>3917</v>
      </c>
      <c r="K1225" s="3" t="s">
        <v>7375</v>
      </c>
      <c r="L1225" s="3" t="s">
        <v>7377</v>
      </c>
      <c r="M1225" s="4" t="s">
        <v>122</v>
      </c>
      <c r="N1225" s="4" t="s">
        <v>6888</v>
      </c>
    </row>
    <row r="1226" spans="1:14" ht="75" customHeight="1" x14ac:dyDescent="0.25">
      <c r="A1226" s="7" t="s">
        <v>5902</v>
      </c>
      <c r="B1226" s="3" t="s">
        <v>2948</v>
      </c>
      <c r="C1226" s="23" t="s">
        <v>6790</v>
      </c>
      <c r="D1226" s="3" t="s">
        <v>6395</v>
      </c>
      <c r="E1226" s="4" t="s">
        <v>2869</v>
      </c>
      <c r="F1226" s="4" t="s">
        <v>3472</v>
      </c>
      <c r="G1226" s="3" t="s">
        <v>2757</v>
      </c>
      <c r="H1226" s="4" t="s">
        <v>2880</v>
      </c>
      <c r="I1226" s="4" t="s">
        <v>2892</v>
      </c>
      <c r="J1226" s="3" t="s">
        <v>2864</v>
      </c>
      <c r="K1226" s="3" t="s">
        <v>3693</v>
      </c>
      <c r="L1226" s="3" t="s">
        <v>2950</v>
      </c>
      <c r="M1226" s="4" t="s">
        <v>5561</v>
      </c>
      <c r="N1226" s="4" t="s">
        <v>400</v>
      </c>
    </row>
    <row r="1227" spans="1:14" ht="75" customHeight="1" x14ac:dyDescent="0.25">
      <c r="A1227" s="7" t="s">
        <v>5902</v>
      </c>
      <c r="B1227" s="3" t="s">
        <v>2948</v>
      </c>
      <c r="C1227" s="23" t="s">
        <v>6790</v>
      </c>
      <c r="D1227" s="3" t="s">
        <v>6395</v>
      </c>
      <c r="E1227" s="4" t="s">
        <v>2869</v>
      </c>
      <c r="F1227" s="4" t="s">
        <v>3472</v>
      </c>
      <c r="G1227" s="3" t="s">
        <v>2757</v>
      </c>
      <c r="H1227" s="4" t="s">
        <v>2880</v>
      </c>
      <c r="I1227" s="4" t="s">
        <v>2892</v>
      </c>
      <c r="J1227" s="3" t="s">
        <v>2864</v>
      </c>
      <c r="K1227" s="3" t="s">
        <v>3693</v>
      </c>
      <c r="L1227" s="3" t="s">
        <v>6242</v>
      </c>
      <c r="M1227" s="4" t="s">
        <v>5561</v>
      </c>
      <c r="N1227" s="4" t="s">
        <v>402</v>
      </c>
    </row>
    <row r="1228" spans="1:14" ht="75" customHeight="1" x14ac:dyDescent="0.25">
      <c r="A1228" s="7" t="s">
        <v>5902</v>
      </c>
      <c r="B1228" s="3" t="s">
        <v>2948</v>
      </c>
      <c r="C1228" s="23" t="s">
        <v>6790</v>
      </c>
      <c r="D1228" s="3" t="s">
        <v>6395</v>
      </c>
      <c r="E1228" s="4" t="s">
        <v>2869</v>
      </c>
      <c r="F1228" s="4" t="s">
        <v>3472</v>
      </c>
      <c r="G1228" s="3" t="s">
        <v>2757</v>
      </c>
      <c r="H1228" s="4" t="s">
        <v>2880</v>
      </c>
      <c r="I1228" s="4" t="s">
        <v>2892</v>
      </c>
      <c r="J1228" s="3" t="s">
        <v>2864</v>
      </c>
      <c r="K1228" s="3" t="s">
        <v>3693</v>
      </c>
      <c r="L1228" s="3" t="s">
        <v>2949</v>
      </c>
      <c r="M1228" s="4" t="s">
        <v>34</v>
      </c>
      <c r="N1228" s="4" t="s">
        <v>396</v>
      </c>
    </row>
    <row r="1229" spans="1:14" ht="75" customHeight="1" x14ac:dyDescent="0.25">
      <c r="A1229" s="7" t="s">
        <v>6591</v>
      </c>
      <c r="B1229" s="3" t="s">
        <v>5395</v>
      </c>
      <c r="C1229" s="23" t="s">
        <v>6867</v>
      </c>
      <c r="D1229" s="3" t="s">
        <v>6458</v>
      </c>
      <c r="E1229" s="4" t="s">
        <v>2886</v>
      </c>
      <c r="F1229" s="4" t="s">
        <v>5159</v>
      </c>
      <c r="G1229" s="3" t="s">
        <v>5396</v>
      </c>
      <c r="H1229" s="4" t="s">
        <v>5159</v>
      </c>
      <c r="I1229" s="4" t="s">
        <v>5386</v>
      </c>
      <c r="J1229" s="3" t="s">
        <v>5387</v>
      </c>
      <c r="K1229" s="3" t="s">
        <v>343</v>
      </c>
      <c r="L1229" s="3" t="s">
        <v>5397</v>
      </c>
      <c r="M1229" s="4" t="s">
        <v>34</v>
      </c>
      <c r="N1229" s="4" t="s">
        <v>5528</v>
      </c>
    </row>
    <row r="1230" spans="1:14" ht="75" customHeight="1" x14ac:dyDescent="0.25">
      <c r="A1230" s="7" t="s">
        <v>6591</v>
      </c>
      <c r="B1230" s="3" t="s">
        <v>5625</v>
      </c>
      <c r="C1230" s="23" t="s">
        <v>6864</v>
      </c>
      <c r="D1230" s="3" t="s">
        <v>6458</v>
      </c>
      <c r="E1230" s="4" t="s">
        <v>2886</v>
      </c>
      <c r="F1230" s="4" t="s">
        <v>5159</v>
      </c>
      <c r="G1230" s="3" t="s">
        <v>5385</v>
      </c>
      <c r="H1230" s="4" t="s">
        <v>5159</v>
      </c>
      <c r="I1230" s="4" t="s">
        <v>5386</v>
      </c>
      <c r="J1230" s="3" t="s">
        <v>5387</v>
      </c>
      <c r="K1230" s="3" t="s">
        <v>343</v>
      </c>
      <c r="L1230" s="3" t="s">
        <v>5404</v>
      </c>
      <c r="M1230" s="4" t="s">
        <v>5561</v>
      </c>
      <c r="N1230" s="4" t="s">
        <v>5527</v>
      </c>
    </row>
    <row r="1231" spans="1:14" ht="75" customHeight="1" x14ac:dyDescent="0.25">
      <c r="A1231" s="7" t="s">
        <v>6591</v>
      </c>
      <c r="B1231" s="3" t="s">
        <v>5625</v>
      </c>
      <c r="C1231" s="23" t="s">
        <v>6864</v>
      </c>
      <c r="D1231" s="3" t="s">
        <v>6458</v>
      </c>
      <c r="E1231" s="4" t="s">
        <v>2886</v>
      </c>
      <c r="F1231" s="4" t="s">
        <v>5159</v>
      </c>
      <c r="G1231" s="3" t="s">
        <v>5385</v>
      </c>
      <c r="H1231" s="4" t="s">
        <v>5159</v>
      </c>
      <c r="I1231" s="4" t="s">
        <v>5386</v>
      </c>
      <c r="J1231" s="3" t="s">
        <v>5387</v>
      </c>
      <c r="K1231" s="3" t="s">
        <v>343</v>
      </c>
      <c r="L1231" s="3" t="s">
        <v>5407</v>
      </c>
      <c r="M1231" s="4" t="s">
        <v>34</v>
      </c>
      <c r="N1231" s="4" t="s">
        <v>5504</v>
      </c>
    </row>
    <row r="1232" spans="1:14" ht="75" customHeight="1" x14ac:dyDescent="0.25">
      <c r="A1232" s="7" t="s">
        <v>6591</v>
      </c>
      <c r="B1232" s="3" t="s">
        <v>5625</v>
      </c>
      <c r="C1232" s="23" t="s">
        <v>6864</v>
      </c>
      <c r="D1232" s="3" t="s">
        <v>6458</v>
      </c>
      <c r="E1232" s="4" t="s">
        <v>2886</v>
      </c>
      <c r="F1232" s="4" t="s">
        <v>5159</v>
      </c>
      <c r="G1232" s="3" t="s">
        <v>5385</v>
      </c>
      <c r="H1232" s="4" t="s">
        <v>5159</v>
      </c>
      <c r="I1232" s="4" t="s">
        <v>5386</v>
      </c>
      <c r="J1232" s="3" t="s">
        <v>5387</v>
      </c>
      <c r="K1232" s="3" t="s">
        <v>343</v>
      </c>
      <c r="L1232" s="3" t="s">
        <v>5408</v>
      </c>
      <c r="M1232" s="4" t="s">
        <v>34</v>
      </c>
      <c r="N1232" s="4" t="s">
        <v>5485</v>
      </c>
    </row>
    <row r="1233" spans="1:14" ht="75" customHeight="1" x14ac:dyDescent="0.25">
      <c r="A1233" s="7" t="s">
        <v>6591</v>
      </c>
      <c r="B1233" s="3" t="s">
        <v>5625</v>
      </c>
      <c r="C1233" s="23" t="s">
        <v>6864</v>
      </c>
      <c r="D1233" s="3" t="s">
        <v>6458</v>
      </c>
      <c r="E1233" s="4" t="s">
        <v>2886</v>
      </c>
      <c r="F1233" s="4" t="s">
        <v>5159</v>
      </c>
      <c r="G1233" s="3" t="s">
        <v>5385</v>
      </c>
      <c r="H1233" s="4" t="s">
        <v>5159</v>
      </c>
      <c r="I1233" s="4" t="s">
        <v>5386</v>
      </c>
      <c r="J1233" s="3" t="s">
        <v>5387</v>
      </c>
      <c r="K1233" s="3" t="s">
        <v>343</v>
      </c>
      <c r="L1233" s="3" t="s">
        <v>5394</v>
      </c>
      <c r="M1233" s="4" t="s">
        <v>34</v>
      </c>
      <c r="N1233" s="4" t="s">
        <v>5471</v>
      </c>
    </row>
    <row r="1234" spans="1:14" ht="75" customHeight="1" x14ac:dyDescent="0.25">
      <c r="A1234" s="7" t="s">
        <v>6591</v>
      </c>
      <c r="B1234" s="3" t="s">
        <v>5625</v>
      </c>
      <c r="C1234" s="23" t="s">
        <v>6864</v>
      </c>
      <c r="D1234" s="3" t="s">
        <v>6458</v>
      </c>
      <c r="E1234" s="4" t="s">
        <v>2886</v>
      </c>
      <c r="F1234" s="4" t="s">
        <v>5159</v>
      </c>
      <c r="G1234" s="3" t="s">
        <v>5385</v>
      </c>
      <c r="H1234" s="4" t="s">
        <v>5159</v>
      </c>
      <c r="I1234" s="4" t="s">
        <v>5386</v>
      </c>
      <c r="J1234" s="3" t="s">
        <v>5387</v>
      </c>
      <c r="K1234" s="3" t="s">
        <v>343</v>
      </c>
      <c r="L1234" s="3" t="s">
        <v>5388</v>
      </c>
      <c r="M1234" s="4" t="s">
        <v>34</v>
      </c>
      <c r="N1234" s="4" t="s">
        <v>5512</v>
      </c>
    </row>
    <row r="1235" spans="1:14" ht="75" customHeight="1" x14ac:dyDescent="0.25">
      <c r="A1235" s="7" t="s">
        <v>6591</v>
      </c>
      <c r="B1235" s="3" t="s">
        <v>5625</v>
      </c>
      <c r="C1235" s="23" t="s">
        <v>6864</v>
      </c>
      <c r="D1235" s="3" t="s">
        <v>6458</v>
      </c>
      <c r="E1235" s="4" t="s">
        <v>2886</v>
      </c>
      <c r="F1235" s="4" t="s">
        <v>5159</v>
      </c>
      <c r="G1235" s="3" t="s">
        <v>5385</v>
      </c>
      <c r="H1235" s="4" t="s">
        <v>5159</v>
      </c>
      <c r="I1235" s="4" t="s">
        <v>5386</v>
      </c>
      <c r="J1235" s="3" t="s">
        <v>5387</v>
      </c>
      <c r="K1235" s="3" t="s">
        <v>343</v>
      </c>
      <c r="L1235" s="3" t="s">
        <v>5413</v>
      </c>
      <c r="M1235" s="4" t="s">
        <v>34</v>
      </c>
      <c r="N1235" s="4" t="s">
        <v>5509</v>
      </c>
    </row>
    <row r="1236" spans="1:14" ht="75" customHeight="1" x14ac:dyDescent="0.25">
      <c r="A1236" s="7" t="s">
        <v>6591</v>
      </c>
      <c r="B1236" s="3" t="s">
        <v>5625</v>
      </c>
      <c r="C1236" s="23" t="s">
        <v>6864</v>
      </c>
      <c r="D1236" s="3" t="s">
        <v>6458</v>
      </c>
      <c r="E1236" s="4" t="s">
        <v>2886</v>
      </c>
      <c r="F1236" s="4" t="s">
        <v>5159</v>
      </c>
      <c r="G1236" s="3" t="s">
        <v>5385</v>
      </c>
      <c r="H1236" s="4" t="s">
        <v>5159</v>
      </c>
      <c r="I1236" s="4" t="s">
        <v>5386</v>
      </c>
      <c r="J1236" s="3" t="s">
        <v>5387</v>
      </c>
      <c r="K1236" s="3" t="s">
        <v>343</v>
      </c>
      <c r="L1236" s="3" t="s">
        <v>5626</v>
      </c>
      <c r="M1236" s="4" t="s">
        <v>4009</v>
      </c>
      <c r="N1236" s="4" t="s">
        <v>5601</v>
      </c>
    </row>
    <row r="1237" spans="1:14" ht="75" customHeight="1" x14ac:dyDescent="0.25">
      <c r="A1237" s="7" t="s">
        <v>6591</v>
      </c>
      <c r="B1237" s="3" t="s">
        <v>5392</v>
      </c>
      <c r="C1237" s="23" t="s">
        <v>6866</v>
      </c>
      <c r="D1237" s="3" t="s">
        <v>6458</v>
      </c>
      <c r="E1237" s="4" t="s">
        <v>2886</v>
      </c>
      <c r="F1237" s="4" t="s">
        <v>5159</v>
      </c>
      <c r="G1237" s="3" t="s">
        <v>5393</v>
      </c>
      <c r="H1237" s="4" t="s">
        <v>5159</v>
      </c>
      <c r="I1237" s="4" t="s">
        <v>5386</v>
      </c>
      <c r="J1237" s="3" t="s">
        <v>5387</v>
      </c>
      <c r="K1237" s="3" t="s">
        <v>343</v>
      </c>
      <c r="L1237" s="3" t="s">
        <v>5413</v>
      </c>
      <c r="M1237" s="4" t="s">
        <v>34</v>
      </c>
      <c r="N1237" s="4" t="s">
        <v>5509</v>
      </c>
    </row>
    <row r="1238" spans="1:14" ht="75" customHeight="1" x14ac:dyDescent="0.25">
      <c r="A1238" s="7" t="s">
        <v>6591</v>
      </c>
      <c r="B1238" s="3" t="s">
        <v>5392</v>
      </c>
      <c r="C1238" s="23" t="s">
        <v>6866</v>
      </c>
      <c r="D1238" s="3" t="s">
        <v>6458</v>
      </c>
      <c r="E1238" s="4" t="s">
        <v>2886</v>
      </c>
      <c r="F1238" s="4" t="s">
        <v>5159</v>
      </c>
      <c r="G1238" s="3" t="s">
        <v>5393</v>
      </c>
      <c r="H1238" s="4" t="s">
        <v>5159</v>
      </c>
      <c r="I1238" s="4" t="s">
        <v>5386</v>
      </c>
      <c r="J1238" s="3" t="s">
        <v>5387</v>
      </c>
      <c r="K1238" s="3" t="s">
        <v>343</v>
      </c>
      <c r="L1238" s="3" t="s">
        <v>5408</v>
      </c>
      <c r="M1238" s="4" t="s">
        <v>34</v>
      </c>
      <c r="N1238" s="4" t="s">
        <v>5485</v>
      </c>
    </row>
    <row r="1239" spans="1:14" ht="75" customHeight="1" x14ac:dyDescent="0.25">
      <c r="A1239" s="7" t="s">
        <v>6591</v>
      </c>
      <c r="B1239" s="3" t="s">
        <v>5392</v>
      </c>
      <c r="C1239" s="23" t="s">
        <v>6866</v>
      </c>
      <c r="D1239" s="3" t="s">
        <v>6458</v>
      </c>
      <c r="E1239" s="4" t="s">
        <v>2886</v>
      </c>
      <c r="F1239" s="4" t="s">
        <v>5159</v>
      </c>
      <c r="G1239" s="3" t="s">
        <v>5393</v>
      </c>
      <c r="H1239" s="4" t="s">
        <v>5159</v>
      </c>
      <c r="I1239" s="4" t="s">
        <v>5386</v>
      </c>
      <c r="J1239" s="3" t="s">
        <v>5387</v>
      </c>
      <c r="K1239" s="3" t="s">
        <v>343</v>
      </c>
      <c r="L1239" s="3" t="s">
        <v>5394</v>
      </c>
      <c r="M1239" s="4" t="s">
        <v>34</v>
      </c>
      <c r="N1239" s="4" t="s">
        <v>5471</v>
      </c>
    </row>
    <row r="1240" spans="1:14" ht="75" customHeight="1" x14ac:dyDescent="0.25">
      <c r="A1240" s="7" t="s">
        <v>6591</v>
      </c>
      <c r="B1240" s="3" t="s">
        <v>5401</v>
      </c>
      <c r="C1240" s="23" t="s">
        <v>6869</v>
      </c>
      <c r="D1240" s="3" t="s">
        <v>6458</v>
      </c>
      <c r="E1240" s="4" t="s">
        <v>2886</v>
      </c>
      <c r="F1240" s="4" t="s">
        <v>5159</v>
      </c>
      <c r="G1240" s="3" t="s">
        <v>5402</v>
      </c>
      <c r="H1240" s="4" t="s">
        <v>5159</v>
      </c>
      <c r="I1240" s="4" t="s">
        <v>5386</v>
      </c>
      <c r="J1240" s="3" t="s">
        <v>5387</v>
      </c>
      <c r="K1240" s="3" t="s">
        <v>343</v>
      </c>
      <c r="L1240" s="3" t="s">
        <v>5410</v>
      </c>
      <c r="M1240" s="4" t="s">
        <v>34</v>
      </c>
      <c r="N1240" s="4" t="s">
        <v>5466</v>
      </c>
    </row>
    <row r="1241" spans="1:14" ht="75" customHeight="1" x14ac:dyDescent="0.25">
      <c r="A1241" s="7" t="s">
        <v>6591</v>
      </c>
      <c r="B1241" s="3" t="s">
        <v>5401</v>
      </c>
      <c r="C1241" s="23" t="s">
        <v>6869</v>
      </c>
      <c r="D1241" s="3" t="s">
        <v>6458</v>
      </c>
      <c r="E1241" s="4" t="s">
        <v>2886</v>
      </c>
      <c r="F1241" s="4" t="s">
        <v>5159</v>
      </c>
      <c r="G1241" s="3" t="s">
        <v>5402</v>
      </c>
      <c r="H1241" s="4" t="s">
        <v>5159</v>
      </c>
      <c r="I1241" s="4" t="s">
        <v>5386</v>
      </c>
      <c r="J1241" s="3" t="s">
        <v>5387</v>
      </c>
      <c r="K1241" s="3" t="s">
        <v>343</v>
      </c>
      <c r="L1241" s="3" t="s">
        <v>5403</v>
      </c>
      <c r="M1241" s="4" t="s">
        <v>5561</v>
      </c>
      <c r="N1241" s="4" t="s">
        <v>5480</v>
      </c>
    </row>
    <row r="1242" spans="1:14" ht="75" customHeight="1" x14ac:dyDescent="0.25">
      <c r="A1242" s="7" t="s">
        <v>6591</v>
      </c>
      <c r="B1242" s="3" t="s">
        <v>5401</v>
      </c>
      <c r="C1242" s="23" t="s">
        <v>6869</v>
      </c>
      <c r="D1242" s="3" t="s">
        <v>6458</v>
      </c>
      <c r="E1242" s="4" t="s">
        <v>2886</v>
      </c>
      <c r="F1242" s="4" t="s">
        <v>5159</v>
      </c>
      <c r="G1242" s="3" t="s">
        <v>5402</v>
      </c>
      <c r="H1242" s="4" t="s">
        <v>5159</v>
      </c>
      <c r="I1242" s="4" t="s">
        <v>5386</v>
      </c>
      <c r="J1242" s="3" t="s">
        <v>5387</v>
      </c>
      <c r="K1242" s="3" t="s">
        <v>343</v>
      </c>
      <c r="L1242" s="3" t="s">
        <v>5406</v>
      </c>
      <c r="M1242" s="4" t="s">
        <v>34</v>
      </c>
      <c r="N1242" s="4" t="s">
        <v>5507</v>
      </c>
    </row>
    <row r="1243" spans="1:14" ht="75" customHeight="1" x14ac:dyDescent="0.25">
      <c r="A1243" s="7" t="s">
        <v>6591</v>
      </c>
      <c r="B1243" s="3" t="s">
        <v>5389</v>
      </c>
      <c r="C1243" s="23" t="s">
        <v>6865</v>
      </c>
      <c r="D1243" s="3" t="s">
        <v>6458</v>
      </c>
      <c r="E1243" s="4" t="s">
        <v>2886</v>
      </c>
      <c r="F1243" s="4" t="s">
        <v>5159</v>
      </c>
      <c r="G1243" s="3" t="s">
        <v>5390</v>
      </c>
      <c r="H1243" s="4" t="s">
        <v>5159</v>
      </c>
      <c r="I1243" s="4" t="s">
        <v>5386</v>
      </c>
      <c r="J1243" s="3" t="s">
        <v>5387</v>
      </c>
      <c r="K1243" s="3" t="s">
        <v>343</v>
      </c>
      <c r="L1243" s="3" t="s">
        <v>5416</v>
      </c>
      <c r="M1243" s="4" t="s">
        <v>5561</v>
      </c>
      <c r="N1243" s="4" t="s">
        <v>5487</v>
      </c>
    </row>
    <row r="1244" spans="1:14" ht="75" customHeight="1" x14ac:dyDescent="0.25">
      <c r="A1244" s="7" t="s">
        <v>6591</v>
      </c>
      <c r="B1244" s="3" t="s">
        <v>5389</v>
      </c>
      <c r="C1244" s="23" t="s">
        <v>6865</v>
      </c>
      <c r="D1244" s="3" t="s">
        <v>6458</v>
      </c>
      <c r="E1244" s="4" t="s">
        <v>2886</v>
      </c>
      <c r="F1244" s="4" t="s">
        <v>5159</v>
      </c>
      <c r="G1244" s="3" t="s">
        <v>5390</v>
      </c>
      <c r="H1244" s="4" t="s">
        <v>5159</v>
      </c>
      <c r="I1244" s="4" t="s">
        <v>5386</v>
      </c>
      <c r="J1244" s="3" t="s">
        <v>5387</v>
      </c>
      <c r="K1244" s="3" t="s">
        <v>343</v>
      </c>
      <c r="L1244" s="3" t="s">
        <v>5391</v>
      </c>
      <c r="M1244" s="4" t="s">
        <v>34</v>
      </c>
      <c r="N1244" s="4" t="s">
        <v>5516</v>
      </c>
    </row>
    <row r="1245" spans="1:14" ht="75" customHeight="1" x14ac:dyDescent="0.25">
      <c r="A1245" s="7" t="s">
        <v>6591</v>
      </c>
      <c r="B1245" s="3" t="s">
        <v>5389</v>
      </c>
      <c r="C1245" s="23" t="s">
        <v>6865</v>
      </c>
      <c r="D1245" s="3" t="s">
        <v>6458</v>
      </c>
      <c r="E1245" s="4" t="s">
        <v>2886</v>
      </c>
      <c r="F1245" s="4" t="s">
        <v>5159</v>
      </c>
      <c r="G1245" s="3" t="s">
        <v>5390</v>
      </c>
      <c r="H1245" s="4" t="s">
        <v>5159</v>
      </c>
      <c r="I1245" s="4" t="s">
        <v>5386</v>
      </c>
      <c r="J1245" s="3" t="s">
        <v>5387</v>
      </c>
      <c r="K1245" s="3" t="s">
        <v>343</v>
      </c>
      <c r="L1245" s="3" t="s">
        <v>5412</v>
      </c>
      <c r="M1245" s="4" t="s">
        <v>34</v>
      </c>
      <c r="N1245" s="4" t="s">
        <v>5524</v>
      </c>
    </row>
    <row r="1246" spans="1:14" ht="75" customHeight="1" x14ac:dyDescent="0.25">
      <c r="A1246" s="7" t="s">
        <v>6591</v>
      </c>
      <c r="B1246" s="3" t="s">
        <v>5389</v>
      </c>
      <c r="C1246" s="23" t="s">
        <v>6865</v>
      </c>
      <c r="D1246" s="3" t="s">
        <v>6458</v>
      </c>
      <c r="E1246" s="4" t="s">
        <v>2886</v>
      </c>
      <c r="F1246" s="4" t="s">
        <v>5159</v>
      </c>
      <c r="G1246" s="3" t="s">
        <v>5390</v>
      </c>
      <c r="H1246" s="4" t="s">
        <v>5159</v>
      </c>
      <c r="I1246" s="4" t="s">
        <v>5386</v>
      </c>
      <c r="J1246" s="3" t="s">
        <v>5387</v>
      </c>
      <c r="K1246" s="3" t="s">
        <v>343</v>
      </c>
      <c r="L1246" s="3" t="s">
        <v>5409</v>
      </c>
      <c r="M1246" s="4" t="s">
        <v>34</v>
      </c>
      <c r="N1246" s="4" t="s">
        <v>5529</v>
      </c>
    </row>
    <row r="1247" spans="1:14" ht="75" customHeight="1" x14ac:dyDescent="0.25">
      <c r="A1247" s="7" t="s">
        <v>6591</v>
      </c>
      <c r="B1247" s="3" t="s">
        <v>5389</v>
      </c>
      <c r="C1247" s="23" t="s">
        <v>6865</v>
      </c>
      <c r="D1247" s="3" t="s">
        <v>6458</v>
      </c>
      <c r="E1247" s="4" t="s">
        <v>2886</v>
      </c>
      <c r="F1247" s="4" t="s">
        <v>5159</v>
      </c>
      <c r="G1247" s="3" t="s">
        <v>5390</v>
      </c>
      <c r="H1247" s="4" t="s">
        <v>5159</v>
      </c>
      <c r="I1247" s="4" t="s">
        <v>5386</v>
      </c>
      <c r="J1247" s="3" t="s">
        <v>5387</v>
      </c>
      <c r="K1247" s="3" t="s">
        <v>343</v>
      </c>
      <c r="L1247" s="3" t="s">
        <v>5398</v>
      </c>
      <c r="M1247" s="4" t="s">
        <v>34</v>
      </c>
      <c r="N1247" s="4" t="s">
        <v>5486</v>
      </c>
    </row>
    <row r="1248" spans="1:14" ht="75" customHeight="1" x14ac:dyDescent="0.25">
      <c r="A1248" s="7" t="s">
        <v>6591</v>
      </c>
      <c r="B1248" s="3" t="s">
        <v>5399</v>
      </c>
      <c r="C1248" s="23" t="s">
        <v>6868</v>
      </c>
      <c r="D1248" s="3" t="s">
        <v>6458</v>
      </c>
      <c r="E1248" s="4" t="s">
        <v>2886</v>
      </c>
      <c r="F1248" s="4" t="s">
        <v>5159</v>
      </c>
      <c r="G1248" s="3" t="s">
        <v>5390</v>
      </c>
      <c r="H1248" s="4" t="s">
        <v>5159</v>
      </c>
      <c r="I1248" s="4" t="s">
        <v>5386</v>
      </c>
      <c r="J1248" s="3" t="s">
        <v>5387</v>
      </c>
      <c r="K1248" s="3" t="s">
        <v>343</v>
      </c>
      <c r="L1248" s="3" t="s">
        <v>5405</v>
      </c>
      <c r="M1248" s="4" t="s">
        <v>5561</v>
      </c>
      <c r="N1248" s="4" t="s">
        <v>5505</v>
      </c>
    </row>
    <row r="1249" spans="1:14" ht="75" customHeight="1" x14ac:dyDescent="0.25">
      <c r="A1249" s="7" t="s">
        <v>6591</v>
      </c>
      <c r="B1249" s="3" t="s">
        <v>5399</v>
      </c>
      <c r="C1249" s="23" t="s">
        <v>6868</v>
      </c>
      <c r="D1249" s="3" t="s">
        <v>6458</v>
      </c>
      <c r="E1249" s="4" t="s">
        <v>2886</v>
      </c>
      <c r="F1249" s="4" t="s">
        <v>5159</v>
      </c>
      <c r="G1249" s="3" t="s">
        <v>5390</v>
      </c>
      <c r="H1249" s="4" t="s">
        <v>5159</v>
      </c>
      <c r="I1249" s="4" t="s">
        <v>5386</v>
      </c>
      <c r="J1249" s="3" t="s">
        <v>5387</v>
      </c>
      <c r="K1249" s="3" t="s">
        <v>343</v>
      </c>
      <c r="L1249" s="3" t="s">
        <v>5398</v>
      </c>
      <c r="M1249" s="4" t="s">
        <v>34</v>
      </c>
      <c r="N1249" s="4" t="s">
        <v>5486</v>
      </c>
    </row>
    <row r="1250" spans="1:14" ht="75" customHeight="1" x14ac:dyDescent="0.25">
      <c r="A1250" s="7" t="s">
        <v>6591</v>
      </c>
      <c r="B1250" s="3" t="s">
        <v>5400</v>
      </c>
      <c r="C1250" s="23" t="s">
        <v>6870</v>
      </c>
      <c r="D1250" s="3" t="s">
        <v>6458</v>
      </c>
      <c r="E1250" s="4" t="s">
        <v>2886</v>
      </c>
      <c r="F1250" s="4" t="s">
        <v>5159</v>
      </c>
      <c r="G1250" s="3" t="s">
        <v>5390</v>
      </c>
      <c r="H1250" s="4" t="s">
        <v>5159</v>
      </c>
      <c r="I1250" s="4" t="s">
        <v>5386</v>
      </c>
      <c r="J1250" s="3" t="s">
        <v>5387</v>
      </c>
      <c r="K1250" s="3" t="s">
        <v>343</v>
      </c>
      <c r="L1250" s="3" t="s">
        <v>5414</v>
      </c>
      <c r="M1250" s="4" t="s">
        <v>34</v>
      </c>
      <c r="N1250" s="4" t="s">
        <v>5514</v>
      </c>
    </row>
    <row r="1251" spans="1:14" ht="75" customHeight="1" x14ac:dyDescent="0.25">
      <c r="A1251" s="7" t="s">
        <v>6591</v>
      </c>
      <c r="B1251" s="3" t="s">
        <v>5400</v>
      </c>
      <c r="C1251" s="23" t="s">
        <v>6870</v>
      </c>
      <c r="D1251" s="3" t="s">
        <v>6458</v>
      </c>
      <c r="E1251" s="4" t="s">
        <v>2886</v>
      </c>
      <c r="F1251" s="4" t="s">
        <v>5159</v>
      </c>
      <c r="G1251" s="3" t="s">
        <v>5390</v>
      </c>
      <c r="H1251" s="4" t="s">
        <v>5159</v>
      </c>
      <c r="I1251" s="4" t="s">
        <v>5386</v>
      </c>
      <c r="J1251" s="3" t="s">
        <v>5387</v>
      </c>
      <c r="K1251" s="3" t="s">
        <v>343</v>
      </c>
      <c r="L1251" s="3" t="s">
        <v>5411</v>
      </c>
      <c r="M1251" s="4" t="s">
        <v>34</v>
      </c>
      <c r="N1251" s="4" t="s">
        <v>5476</v>
      </c>
    </row>
    <row r="1252" spans="1:14" ht="75" customHeight="1" x14ac:dyDescent="0.25">
      <c r="A1252" s="7" t="s">
        <v>6591</v>
      </c>
      <c r="B1252" s="3" t="s">
        <v>5400</v>
      </c>
      <c r="C1252" s="23" t="s">
        <v>6870</v>
      </c>
      <c r="D1252" s="3" t="s">
        <v>6458</v>
      </c>
      <c r="E1252" s="4" t="s">
        <v>2886</v>
      </c>
      <c r="F1252" s="4" t="s">
        <v>5159</v>
      </c>
      <c r="G1252" s="3" t="s">
        <v>5390</v>
      </c>
      <c r="H1252" s="4" t="s">
        <v>5159</v>
      </c>
      <c r="I1252" s="4" t="s">
        <v>5386</v>
      </c>
      <c r="J1252" s="3" t="s">
        <v>5387</v>
      </c>
      <c r="K1252" s="3" t="s">
        <v>343</v>
      </c>
      <c r="L1252" s="3" t="s">
        <v>5409</v>
      </c>
      <c r="M1252" s="4" t="s">
        <v>34</v>
      </c>
      <c r="N1252" s="4" t="s">
        <v>5529</v>
      </c>
    </row>
    <row r="1253" spans="1:14" ht="75" customHeight="1" x14ac:dyDescent="0.25">
      <c r="A1253" s="7" t="s">
        <v>6591</v>
      </c>
      <c r="B1253" s="3" t="s">
        <v>5400</v>
      </c>
      <c r="C1253" s="23" t="s">
        <v>6870</v>
      </c>
      <c r="D1253" s="3" t="s">
        <v>6458</v>
      </c>
      <c r="E1253" s="4" t="s">
        <v>2886</v>
      </c>
      <c r="F1253" s="4" t="s">
        <v>5159</v>
      </c>
      <c r="G1253" s="3" t="s">
        <v>5390</v>
      </c>
      <c r="H1253" s="4" t="s">
        <v>5159</v>
      </c>
      <c r="I1253" s="4" t="s">
        <v>5386</v>
      </c>
      <c r="J1253" s="3" t="s">
        <v>5387</v>
      </c>
      <c r="K1253" s="3" t="s">
        <v>343</v>
      </c>
      <c r="L1253" s="3" t="s">
        <v>5415</v>
      </c>
      <c r="M1253" s="4" t="s">
        <v>122</v>
      </c>
      <c r="N1253" s="4" t="s">
        <v>5464</v>
      </c>
    </row>
    <row r="1254" spans="1:14" ht="75" customHeight="1" x14ac:dyDescent="0.25">
      <c r="A1254" s="7" t="s">
        <v>6064</v>
      </c>
      <c r="B1254" s="3" t="s">
        <v>5358</v>
      </c>
      <c r="C1254" s="23" t="s">
        <v>6853</v>
      </c>
      <c r="D1254" s="3" t="s">
        <v>6454</v>
      </c>
      <c r="E1254" s="4" t="s">
        <v>2886</v>
      </c>
      <c r="F1254" s="4" t="s">
        <v>5105</v>
      </c>
      <c r="G1254" s="3" t="s">
        <v>5359</v>
      </c>
      <c r="H1254" s="4" t="s">
        <v>3005</v>
      </c>
      <c r="I1254" s="4" t="s">
        <v>5360</v>
      </c>
      <c r="J1254" s="3" t="s">
        <v>5361</v>
      </c>
      <c r="K1254" s="3" t="s">
        <v>5362</v>
      </c>
      <c r="L1254" s="3" t="s">
        <v>5363</v>
      </c>
      <c r="M1254" s="4" t="s">
        <v>5561</v>
      </c>
      <c r="N1254" s="4" t="s">
        <v>5472</v>
      </c>
    </row>
    <row r="1255" spans="1:14" ht="75" customHeight="1" x14ac:dyDescent="0.25">
      <c r="A1255" s="7" t="s">
        <v>6064</v>
      </c>
      <c r="B1255" s="3" t="s">
        <v>5358</v>
      </c>
      <c r="C1255" s="23" t="s">
        <v>6853</v>
      </c>
      <c r="D1255" s="3" t="s">
        <v>6454</v>
      </c>
      <c r="E1255" s="4" t="s">
        <v>2886</v>
      </c>
      <c r="F1255" s="4" t="s">
        <v>5105</v>
      </c>
      <c r="G1255" s="3" t="s">
        <v>5359</v>
      </c>
      <c r="H1255" s="4" t="s">
        <v>3005</v>
      </c>
      <c r="I1255" s="4" t="s">
        <v>5360</v>
      </c>
      <c r="J1255" s="3" t="s">
        <v>5361</v>
      </c>
      <c r="K1255" s="3" t="s">
        <v>5362</v>
      </c>
      <c r="L1255" s="3" t="s">
        <v>5364</v>
      </c>
      <c r="M1255" s="4" t="s">
        <v>5561</v>
      </c>
      <c r="N1255" s="4" t="s">
        <v>5477</v>
      </c>
    </row>
    <row r="1256" spans="1:14" ht="75" customHeight="1" x14ac:dyDescent="0.25">
      <c r="A1256" s="7" t="s">
        <v>6012</v>
      </c>
      <c r="B1256" s="3" t="s">
        <v>3450</v>
      </c>
      <c r="C1256" s="23" t="s">
        <v>6727</v>
      </c>
      <c r="D1256" s="3" t="s">
        <v>6374</v>
      </c>
      <c r="E1256" s="4" t="s">
        <v>2886</v>
      </c>
      <c r="F1256" s="4" t="s">
        <v>3477</v>
      </c>
      <c r="G1256" s="3" t="s">
        <v>2855</v>
      </c>
      <c r="H1256" s="4" t="s">
        <v>2870</v>
      </c>
      <c r="I1256" s="4" t="s">
        <v>2871</v>
      </c>
      <c r="J1256" s="3" t="s">
        <v>7490</v>
      </c>
      <c r="K1256" s="3" t="s">
        <v>3718</v>
      </c>
      <c r="L1256" s="3" t="s">
        <v>7359</v>
      </c>
      <c r="M1256" s="4" t="s">
        <v>34</v>
      </c>
      <c r="N1256" s="4" t="s">
        <v>2624</v>
      </c>
    </row>
    <row r="1257" spans="1:14" ht="75" customHeight="1" x14ac:dyDescent="0.25">
      <c r="A1257" s="7" t="s">
        <v>6012</v>
      </c>
      <c r="B1257" s="3" t="s">
        <v>3450</v>
      </c>
      <c r="C1257" s="23" t="s">
        <v>6727</v>
      </c>
      <c r="D1257" s="3" t="s">
        <v>6374</v>
      </c>
      <c r="E1257" s="4" t="s">
        <v>2886</v>
      </c>
      <c r="F1257" s="4" t="s">
        <v>3477</v>
      </c>
      <c r="G1257" s="3" t="s">
        <v>2855</v>
      </c>
      <c r="H1257" s="4" t="s">
        <v>2870</v>
      </c>
      <c r="I1257" s="4" t="s">
        <v>2871</v>
      </c>
      <c r="J1257" s="3" t="s">
        <v>7490</v>
      </c>
      <c r="K1257" s="3" t="s">
        <v>3718</v>
      </c>
      <c r="L1257" s="3" t="s">
        <v>7367</v>
      </c>
      <c r="M1257" s="4" t="s">
        <v>5561</v>
      </c>
      <c r="N1257" s="4" t="s">
        <v>4539</v>
      </c>
    </row>
    <row r="1258" spans="1:14" ht="75" customHeight="1" x14ac:dyDescent="0.25">
      <c r="A1258" s="7" t="s">
        <v>6012</v>
      </c>
      <c r="B1258" s="3" t="s">
        <v>3450</v>
      </c>
      <c r="C1258" s="23" t="s">
        <v>6727</v>
      </c>
      <c r="D1258" s="3" t="s">
        <v>6374</v>
      </c>
      <c r="E1258" s="4" t="s">
        <v>2886</v>
      </c>
      <c r="F1258" s="4" t="s">
        <v>3477</v>
      </c>
      <c r="G1258" s="3" t="s">
        <v>2855</v>
      </c>
      <c r="H1258" s="4" t="s">
        <v>2870</v>
      </c>
      <c r="I1258" s="4" t="s">
        <v>2871</v>
      </c>
      <c r="J1258" s="3" t="s">
        <v>7490</v>
      </c>
      <c r="K1258" s="3" t="s">
        <v>3718</v>
      </c>
      <c r="L1258" s="3" t="s">
        <v>7538</v>
      </c>
      <c r="M1258" s="4" t="s">
        <v>34</v>
      </c>
      <c r="N1258" s="4" t="s">
        <v>7439</v>
      </c>
    </row>
    <row r="1259" spans="1:14" ht="75" customHeight="1" x14ac:dyDescent="0.25">
      <c r="A1259" s="7" t="s">
        <v>5923</v>
      </c>
      <c r="B1259" s="3" t="s">
        <v>3021</v>
      </c>
      <c r="C1259" s="23" t="s">
        <v>6817</v>
      </c>
      <c r="D1259" s="3" t="s">
        <v>6429</v>
      </c>
      <c r="E1259" s="4" t="s">
        <v>2869</v>
      </c>
      <c r="F1259" s="4" t="s">
        <v>3472</v>
      </c>
      <c r="G1259" s="3" t="s">
        <v>2771</v>
      </c>
      <c r="H1259" s="4" t="s">
        <v>2899</v>
      </c>
      <c r="I1259" s="4" t="s">
        <v>2892</v>
      </c>
      <c r="J1259" s="3" t="s">
        <v>2864</v>
      </c>
      <c r="K1259" s="3" t="s">
        <v>3873</v>
      </c>
      <c r="L1259" s="3" t="s">
        <v>3025</v>
      </c>
      <c r="M1259" s="4" t="s">
        <v>34</v>
      </c>
      <c r="N1259" s="4" t="s">
        <v>769</v>
      </c>
    </row>
    <row r="1260" spans="1:14" ht="75" customHeight="1" x14ac:dyDescent="0.25">
      <c r="A1260" s="7" t="s">
        <v>5923</v>
      </c>
      <c r="B1260" s="3" t="s">
        <v>3021</v>
      </c>
      <c r="C1260" s="23" t="s">
        <v>6817</v>
      </c>
      <c r="D1260" s="3" t="s">
        <v>6429</v>
      </c>
      <c r="E1260" s="4" t="s">
        <v>2869</v>
      </c>
      <c r="F1260" s="4" t="s">
        <v>3472</v>
      </c>
      <c r="G1260" s="3" t="s">
        <v>2771</v>
      </c>
      <c r="H1260" s="4" t="s">
        <v>2899</v>
      </c>
      <c r="I1260" s="4" t="s">
        <v>2892</v>
      </c>
      <c r="J1260" s="3" t="s">
        <v>2864</v>
      </c>
      <c r="K1260" s="3" t="s">
        <v>3873</v>
      </c>
      <c r="L1260" s="3" t="s">
        <v>3024</v>
      </c>
      <c r="M1260" s="4" t="s">
        <v>83</v>
      </c>
      <c r="N1260" s="4" t="s">
        <v>766</v>
      </c>
    </row>
    <row r="1261" spans="1:14" ht="75" customHeight="1" x14ac:dyDescent="0.25">
      <c r="A1261" s="7" t="s">
        <v>5923</v>
      </c>
      <c r="B1261" s="3" t="s">
        <v>3021</v>
      </c>
      <c r="C1261" s="23" t="s">
        <v>6817</v>
      </c>
      <c r="D1261" s="3" t="s">
        <v>6429</v>
      </c>
      <c r="E1261" s="4" t="s">
        <v>2869</v>
      </c>
      <c r="F1261" s="4" t="s">
        <v>3472</v>
      </c>
      <c r="G1261" s="3" t="s">
        <v>2771</v>
      </c>
      <c r="H1261" s="4" t="s">
        <v>2899</v>
      </c>
      <c r="I1261" s="4" t="s">
        <v>2892</v>
      </c>
      <c r="J1261" s="3" t="s">
        <v>2864</v>
      </c>
      <c r="K1261" s="3" t="s">
        <v>3873</v>
      </c>
      <c r="L1261" s="3" t="s">
        <v>3022</v>
      </c>
      <c r="M1261" s="4" t="s">
        <v>83</v>
      </c>
      <c r="N1261" s="4" t="s">
        <v>759</v>
      </c>
    </row>
    <row r="1262" spans="1:14" ht="75" customHeight="1" x14ac:dyDescent="0.25">
      <c r="A1262" s="7" t="s">
        <v>5923</v>
      </c>
      <c r="B1262" s="3" t="s">
        <v>3021</v>
      </c>
      <c r="C1262" s="23" t="s">
        <v>6817</v>
      </c>
      <c r="D1262" s="3" t="s">
        <v>6429</v>
      </c>
      <c r="E1262" s="4" t="s">
        <v>2869</v>
      </c>
      <c r="F1262" s="4" t="s">
        <v>3472</v>
      </c>
      <c r="G1262" s="3" t="s">
        <v>2771</v>
      </c>
      <c r="H1262" s="4" t="s">
        <v>2899</v>
      </c>
      <c r="I1262" s="4" t="s">
        <v>2892</v>
      </c>
      <c r="J1262" s="3" t="s">
        <v>2864</v>
      </c>
      <c r="K1262" s="3" t="s">
        <v>3873</v>
      </c>
      <c r="L1262" s="3" t="s">
        <v>3023</v>
      </c>
      <c r="M1262" s="4" t="s">
        <v>5561</v>
      </c>
      <c r="N1262" s="4" t="s">
        <v>763</v>
      </c>
    </row>
    <row r="1263" spans="1:14" ht="75" customHeight="1" x14ac:dyDescent="0.25">
      <c r="A1263" s="7" t="s">
        <v>5956</v>
      </c>
      <c r="B1263" s="3" t="s">
        <v>3717</v>
      </c>
      <c r="C1263" s="23" t="s">
        <v>6602</v>
      </c>
      <c r="D1263" s="3" t="s">
        <v>6295</v>
      </c>
      <c r="E1263" s="4" t="s">
        <v>2891</v>
      </c>
      <c r="F1263" s="4" t="s">
        <v>3476</v>
      </c>
      <c r="G1263" s="3" t="s">
        <v>2807</v>
      </c>
      <c r="H1263" s="4" t="s">
        <v>2899</v>
      </c>
      <c r="I1263" s="4" t="s">
        <v>2871</v>
      </c>
      <c r="J1263" s="3" t="s">
        <v>7470</v>
      </c>
      <c r="K1263" s="3" t="s">
        <v>3696</v>
      </c>
      <c r="L1263" s="3" t="s">
        <v>1504</v>
      </c>
      <c r="M1263" s="4" t="s">
        <v>34</v>
      </c>
      <c r="N1263" s="4" t="s">
        <v>3820</v>
      </c>
    </row>
    <row r="1264" spans="1:14" ht="75" customHeight="1" x14ac:dyDescent="0.25">
      <c r="A1264" s="7" t="s">
        <v>5956</v>
      </c>
      <c r="B1264" s="3" t="s">
        <v>3717</v>
      </c>
      <c r="C1264" s="23" t="s">
        <v>6602</v>
      </c>
      <c r="D1264" s="3" t="s">
        <v>6295</v>
      </c>
      <c r="E1264" s="4" t="s">
        <v>2891</v>
      </c>
      <c r="F1264" s="4" t="s">
        <v>3476</v>
      </c>
      <c r="G1264" s="3" t="s">
        <v>2807</v>
      </c>
      <c r="H1264" s="4" t="s">
        <v>2899</v>
      </c>
      <c r="I1264" s="4" t="s">
        <v>2871</v>
      </c>
      <c r="J1264" s="3" t="s">
        <v>7470</v>
      </c>
      <c r="K1264" s="3" t="s">
        <v>3696</v>
      </c>
      <c r="L1264" s="3" t="s">
        <v>3213</v>
      </c>
      <c r="M1264" s="4" t="s">
        <v>5561</v>
      </c>
      <c r="N1264" s="4" t="s">
        <v>1500</v>
      </c>
    </row>
    <row r="1265" spans="1:14" ht="75" customHeight="1" x14ac:dyDescent="0.25">
      <c r="A1265" s="7" t="s">
        <v>5956</v>
      </c>
      <c r="B1265" s="3" t="s">
        <v>3717</v>
      </c>
      <c r="C1265" s="23" t="s">
        <v>6602</v>
      </c>
      <c r="D1265" s="3" t="s">
        <v>6295</v>
      </c>
      <c r="E1265" s="4" t="s">
        <v>2891</v>
      </c>
      <c r="F1265" s="4" t="s">
        <v>3476</v>
      </c>
      <c r="G1265" s="3" t="s">
        <v>2807</v>
      </c>
      <c r="H1265" s="4" t="s">
        <v>2899</v>
      </c>
      <c r="I1265" s="4" t="s">
        <v>2871</v>
      </c>
      <c r="J1265" s="3" t="s">
        <v>7470</v>
      </c>
      <c r="K1265" s="3" t="s">
        <v>3696</v>
      </c>
      <c r="L1265" s="3" t="s">
        <v>3212</v>
      </c>
      <c r="M1265" s="4" t="s">
        <v>34</v>
      </c>
      <c r="N1265" s="4" t="s">
        <v>1503</v>
      </c>
    </row>
    <row r="1266" spans="1:14" ht="75" customHeight="1" x14ac:dyDescent="0.25">
      <c r="A1266" s="7" t="s">
        <v>5956</v>
      </c>
      <c r="B1266" s="3" t="s">
        <v>3717</v>
      </c>
      <c r="C1266" s="23" t="s">
        <v>6602</v>
      </c>
      <c r="D1266" s="3" t="s">
        <v>6295</v>
      </c>
      <c r="E1266" s="4" t="s">
        <v>2891</v>
      </c>
      <c r="F1266" s="4" t="s">
        <v>3476</v>
      </c>
      <c r="G1266" s="3" t="s">
        <v>2807</v>
      </c>
      <c r="H1266" s="4" t="s">
        <v>2899</v>
      </c>
      <c r="I1266" s="4" t="s">
        <v>2871</v>
      </c>
      <c r="J1266" s="3" t="s">
        <v>7470</v>
      </c>
      <c r="K1266" s="3" t="s">
        <v>3696</v>
      </c>
      <c r="L1266" s="3" t="s">
        <v>6593</v>
      </c>
      <c r="M1266" s="4" t="s">
        <v>83</v>
      </c>
      <c r="N1266" s="4" t="s">
        <v>5669</v>
      </c>
    </row>
    <row r="1267" spans="1:14" ht="75" customHeight="1" x14ac:dyDescent="0.25">
      <c r="A1267" s="7" t="s">
        <v>6041</v>
      </c>
      <c r="B1267" s="3" t="s">
        <v>7471</v>
      </c>
      <c r="C1267" s="23" t="s">
        <v>6605</v>
      </c>
      <c r="D1267" s="3" t="s">
        <v>6297</v>
      </c>
      <c r="E1267" s="4" t="s">
        <v>2886</v>
      </c>
      <c r="F1267" s="4" t="s">
        <v>3476</v>
      </c>
      <c r="G1267" s="3" t="s">
        <v>5684</v>
      </c>
      <c r="H1267" s="4" t="s">
        <v>2899</v>
      </c>
      <c r="I1267" s="4" t="s">
        <v>2871</v>
      </c>
      <c r="J1267" s="3" t="s">
        <v>7470</v>
      </c>
      <c r="K1267" s="3" t="s">
        <v>7339</v>
      </c>
      <c r="L1267" s="3" t="s">
        <v>1504</v>
      </c>
      <c r="M1267" s="4" t="s">
        <v>34</v>
      </c>
      <c r="N1267" s="4" t="s">
        <v>3820</v>
      </c>
    </row>
    <row r="1268" spans="1:14" ht="75" customHeight="1" x14ac:dyDescent="0.25">
      <c r="A1268" s="7" t="s">
        <v>6041</v>
      </c>
      <c r="B1268" s="3" t="s">
        <v>7471</v>
      </c>
      <c r="C1268" s="23" t="s">
        <v>6605</v>
      </c>
      <c r="D1268" s="3" t="s">
        <v>6297</v>
      </c>
      <c r="E1268" s="4" t="s">
        <v>2886</v>
      </c>
      <c r="F1268" s="4" t="s">
        <v>3476</v>
      </c>
      <c r="G1268" s="3" t="s">
        <v>5684</v>
      </c>
      <c r="H1268" s="4" t="s">
        <v>2899</v>
      </c>
      <c r="I1268" s="4" t="s">
        <v>2871</v>
      </c>
      <c r="J1268" s="3" t="s">
        <v>7470</v>
      </c>
      <c r="K1268" s="3" t="s">
        <v>7339</v>
      </c>
      <c r="L1268" s="3" t="s">
        <v>4938</v>
      </c>
      <c r="M1268" s="4" t="s">
        <v>34</v>
      </c>
      <c r="N1268" s="4" t="s">
        <v>4732</v>
      </c>
    </row>
    <row r="1269" spans="1:14" ht="75" customHeight="1" x14ac:dyDescent="0.25">
      <c r="A1269" s="7" t="s">
        <v>6041</v>
      </c>
      <c r="B1269" s="3" t="s">
        <v>7471</v>
      </c>
      <c r="C1269" s="23" t="s">
        <v>6605</v>
      </c>
      <c r="D1269" s="3" t="s">
        <v>6297</v>
      </c>
      <c r="E1269" s="4" t="s">
        <v>2886</v>
      </c>
      <c r="F1269" s="4" t="s">
        <v>3477</v>
      </c>
      <c r="G1269" s="3" t="s">
        <v>5684</v>
      </c>
      <c r="H1269" s="4" t="s">
        <v>2899</v>
      </c>
      <c r="I1269" s="4" t="s">
        <v>2871</v>
      </c>
      <c r="J1269" s="3" t="s">
        <v>7470</v>
      </c>
      <c r="K1269" s="3" t="s">
        <v>7339</v>
      </c>
      <c r="L1269" s="3" t="s">
        <v>4117</v>
      </c>
      <c r="M1269" s="4" t="s">
        <v>34</v>
      </c>
      <c r="N1269" s="4" t="s">
        <v>3972</v>
      </c>
    </row>
    <row r="1270" spans="1:14" ht="75" customHeight="1" x14ac:dyDescent="0.25">
      <c r="A1270" s="7" t="s">
        <v>6013</v>
      </c>
      <c r="B1270" s="3" t="s">
        <v>3451</v>
      </c>
      <c r="C1270" s="23" t="s">
        <v>6728</v>
      </c>
      <c r="D1270" s="3" t="s">
        <v>6375</v>
      </c>
      <c r="E1270" s="4" t="s">
        <v>2869</v>
      </c>
      <c r="F1270" s="4" t="s">
        <v>3472</v>
      </c>
      <c r="G1270" s="3" t="s">
        <v>2856</v>
      </c>
      <c r="H1270" s="4" t="s">
        <v>2899</v>
      </c>
      <c r="I1270" s="4" t="s">
        <v>2871</v>
      </c>
      <c r="J1270" s="3" t="s">
        <v>7470</v>
      </c>
      <c r="K1270" s="3" t="s">
        <v>3733</v>
      </c>
      <c r="L1270" s="3" t="s">
        <v>3453</v>
      </c>
      <c r="M1270" s="4" t="s">
        <v>34</v>
      </c>
      <c r="N1270" s="4" t="s">
        <v>2635</v>
      </c>
    </row>
    <row r="1271" spans="1:14" ht="75" customHeight="1" x14ac:dyDescent="0.25">
      <c r="A1271" s="7" t="s">
        <v>6013</v>
      </c>
      <c r="B1271" s="3" t="s">
        <v>3451</v>
      </c>
      <c r="C1271" s="23" t="s">
        <v>6728</v>
      </c>
      <c r="D1271" s="3" t="s">
        <v>6375</v>
      </c>
      <c r="E1271" s="4" t="s">
        <v>2869</v>
      </c>
      <c r="F1271" s="4" t="s">
        <v>3472</v>
      </c>
      <c r="G1271" s="3" t="s">
        <v>2856</v>
      </c>
      <c r="H1271" s="4" t="s">
        <v>2899</v>
      </c>
      <c r="I1271" s="4" t="s">
        <v>2871</v>
      </c>
      <c r="J1271" s="3" t="s">
        <v>7470</v>
      </c>
      <c r="K1271" s="3" t="s">
        <v>3733</v>
      </c>
      <c r="L1271" s="3" t="s">
        <v>3452</v>
      </c>
      <c r="M1271" s="4" t="s">
        <v>83</v>
      </c>
      <c r="N1271" s="4" t="s">
        <v>2632</v>
      </c>
    </row>
    <row r="1272" spans="1:14" ht="75" customHeight="1" x14ac:dyDescent="0.25">
      <c r="A1272" s="7" t="s">
        <v>6013</v>
      </c>
      <c r="B1272" s="3" t="s">
        <v>3451</v>
      </c>
      <c r="C1272" s="23" t="s">
        <v>6728</v>
      </c>
      <c r="D1272" s="3" t="s">
        <v>6375</v>
      </c>
      <c r="E1272" s="4" t="s">
        <v>2869</v>
      </c>
      <c r="F1272" s="4" t="s">
        <v>3472</v>
      </c>
      <c r="G1272" s="3" t="s">
        <v>2856</v>
      </c>
      <c r="H1272" s="4" t="s">
        <v>2899</v>
      </c>
      <c r="I1272" s="4" t="s">
        <v>2871</v>
      </c>
      <c r="J1272" s="3" t="s">
        <v>7470</v>
      </c>
      <c r="K1272" s="3" t="s">
        <v>3733</v>
      </c>
      <c r="L1272" s="3" t="s">
        <v>4188</v>
      </c>
      <c r="M1272" s="4" t="s">
        <v>5561</v>
      </c>
      <c r="N1272" s="4" t="s">
        <v>4081</v>
      </c>
    </row>
    <row r="1273" spans="1:14" ht="75" customHeight="1" x14ac:dyDescent="0.25">
      <c r="A1273" s="7" t="s">
        <v>5932</v>
      </c>
      <c r="B1273" s="3" t="s">
        <v>3075</v>
      </c>
      <c r="C1273" s="23" t="s">
        <v>6838</v>
      </c>
      <c r="D1273" s="3" t="s">
        <v>6449</v>
      </c>
      <c r="E1273" s="4" t="s">
        <v>2886</v>
      </c>
      <c r="F1273" s="4" t="s">
        <v>3476</v>
      </c>
      <c r="G1273" s="3" t="s">
        <v>2782</v>
      </c>
      <c r="H1273" s="4" t="s">
        <v>2899</v>
      </c>
      <c r="I1273" s="4" t="s">
        <v>2871</v>
      </c>
      <c r="J1273" s="3" t="s">
        <v>7470</v>
      </c>
      <c r="K1273" s="3" t="s">
        <v>3707</v>
      </c>
      <c r="L1273" s="3" t="s">
        <v>3077</v>
      </c>
      <c r="M1273" s="4" t="s">
        <v>83</v>
      </c>
      <c r="N1273" s="4" t="s">
        <v>1037</v>
      </c>
    </row>
    <row r="1274" spans="1:14" ht="75" customHeight="1" x14ac:dyDescent="0.25">
      <c r="A1274" s="7" t="s">
        <v>5932</v>
      </c>
      <c r="B1274" s="3" t="s">
        <v>3075</v>
      </c>
      <c r="C1274" s="23" t="s">
        <v>6838</v>
      </c>
      <c r="D1274" s="3" t="s">
        <v>6449</v>
      </c>
      <c r="E1274" s="4" t="s">
        <v>2886</v>
      </c>
      <c r="F1274" s="4" t="s">
        <v>3476</v>
      </c>
      <c r="G1274" s="3" t="s">
        <v>2782</v>
      </c>
      <c r="H1274" s="4" t="s">
        <v>2899</v>
      </c>
      <c r="I1274" s="4" t="s">
        <v>2871</v>
      </c>
      <c r="J1274" s="3" t="s">
        <v>7470</v>
      </c>
      <c r="K1274" s="3" t="s">
        <v>3707</v>
      </c>
      <c r="L1274" s="3" t="s">
        <v>3079</v>
      </c>
      <c r="M1274" s="4" t="s">
        <v>34</v>
      </c>
      <c r="N1274" s="4" t="s">
        <v>1041</v>
      </c>
    </row>
    <row r="1275" spans="1:14" ht="75" customHeight="1" x14ac:dyDescent="0.25">
      <c r="A1275" s="7" t="s">
        <v>5932</v>
      </c>
      <c r="B1275" s="3" t="s">
        <v>3075</v>
      </c>
      <c r="C1275" s="23" t="s">
        <v>6838</v>
      </c>
      <c r="D1275" s="3" t="s">
        <v>6449</v>
      </c>
      <c r="E1275" s="4" t="s">
        <v>2886</v>
      </c>
      <c r="F1275" s="4" t="s">
        <v>3476</v>
      </c>
      <c r="G1275" s="3" t="s">
        <v>2782</v>
      </c>
      <c r="H1275" s="4" t="s">
        <v>2899</v>
      </c>
      <c r="I1275" s="4" t="s">
        <v>2871</v>
      </c>
      <c r="J1275" s="3" t="s">
        <v>7470</v>
      </c>
      <c r="K1275" s="3" t="s">
        <v>3707</v>
      </c>
      <c r="L1275" s="3" t="s">
        <v>3078</v>
      </c>
      <c r="M1275" s="4" t="s">
        <v>83</v>
      </c>
      <c r="N1275" s="4" t="s">
        <v>1030</v>
      </c>
    </row>
    <row r="1276" spans="1:14" ht="75" customHeight="1" x14ac:dyDescent="0.25">
      <c r="A1276" s="7" t="s">
        <v>5932</v>
      </c>
      <c r="B1276" s="3" t="s">
        <v>3075</v>
      </c>
      <c r="C1276" s="23" t="s">
        <v>6838</v>
      </c>
      <c r="D1276" s="3" t="s">
        <v>6449</v>
      </c>
      <c r="E1276" s="4" t="s">
        <v>2886</v>
      </c>
      <c r="F1276" s="4" t="s">
        <v>3476</v>
      </c>
      <c r="G1276" s="3" t="s">
        <v>2782</v>
      </c>
      <c r="H1276" s="4" t="s">
        <v>2899</v>
      </c>
      <c r="I1276" s="4" t="s">
        <v>2871</v>
      </c>
      <c r="J1276" s="3" t="s">
        <v>7470</v>
      </c>
      <c r="K1276" s="3" t="s">
        <v>3707</v>
      </c>
      <c r="L1276" s="3" t="s">
        <v>3076</v>
      </c>
      <c r="M1276" s="4" t="s">
        <v>34</v>
      </c>
      <c r="N1276" s="4" t="s">
        <v>1034</v>
      </c>
    </row>
    <row r="1277" spans="1:14" ht="75" customHeight="1" x14ac:dyDescent="0.25">
      <c r="A1277" s="7" t="s">
        <v>5954</v>
      </c>
      <c r="B1277" s="3" t="s">
        <v>3204</v>
      </c>
      <c r="C1277" s="23" t="s">
        <v>6621</v>
      </c>
      <c r="D1277" s="3" t="s">
        <v>6303</v>
      </c>
      <c r="E1277" s="4" t="s">
        <v>2869</v>
      </c>
      <c r="F1277" s="4" t="s">
        <v>3477</v>
      </c>
      <c r="G1277" s="3" t="s">
        <v>2805</v>
      </c>
      <c r="H1277" s="4" t="s">
        <v>2899</v>
      </c>
      <c r="I1277" s="4" t="s">
        <v>2871</v>
      </c>
      <c r="J1277" s="3" t="s">
        <v>7470</v>
      </c>
      <c r="K1277" s="3" t="s">
        <v>3707</v>
      </c>
      <c r="L1277" s="3" t="s">
        <v>3205</v>
      </c>
      <c r="M1277" s="4" t="s">
        <v>34</v>
      </c>
      <c r="N1277" s="4" t="s">
        <v>1463</v>
      </c>
    </row>
    <row r="1278" spans="1:14" ht="75" customHeight="1" x14ac:dyDescent="0.25">
      <c r="A1278" s="7" t="s">
        <v>6027</v>
      </c>
      <c r="B1278" s="3" t="s">
        <v>3755</v>
      </c>
      <c r="C1278" s="23" t="s">
        <v>6602</v>
      </c>
      <c r="D1278" s="3" t="s">
        <v>6296</v>
      </c>
      <c r="E1278" s="4" t="s">
        <v>2891</v>
      </c>
      <c r="F1278" s="4" t="s">
        <v>3476</v>
      </c>
      <c r="G1278" s="3" t="s">
        <v>2807</v>
      </c>
      <c r="H1278" s="4" t="s">
        <v>2899</v>
      </c>
      <c r="I1278" s="4" t="s">
        <v>2871</v>
      </c>
      <c r="J1278" s="3" t="s">
        <v>7470</v>
      </c>
      <c r="K1278" s="3" t="s">
        <v>3696</v>
      </c>
      <c r="L1278" s="3" t="s">
        <v>3212</v>
      </c>
      <c r="M1278" s="4" t="s">
        <v>34</v>
      </c>
      <c r="N1278" s="4" t="s">
        <v>1503</v>
      </c>
    </row>
    <row r="1279" spans="1:14" ht="75" customHeight="1" x14ac:dyDescent="0.25">
      <c r="A1279" s="7" t="s">
        <v>6027</v>
      </c>
      <c r="B1279" s="3" t="s">
        <v>3755</v>
      </c>
      <c r="C1279" s="23" t="s">
        <v>6602</v>
      </c>
      <c r="D1279" s="3" t="s">
        <v>6296</v>
      </c>
      <c r="E1279" s="4" t="s">
        <v>2891</v>
      </c>
      <c r="F1279" s="4" t="s">
        <v>3476</v>
      </c>
      <c r="G1279" s="3" t="s">
        <v>2807</v>
      </c>
      <c r="H1279" s="4" t="s">
        <v>2899</v>
      </c>
      <c r="I1279" s="4" t="s">
        <v>2871</v>
      </c>
      <c r="J1279" s="3" t="s">
        <v>7470</v>
      </c>
      <c r="K1279" s="3" t="s">
        <v>3696</v>
      </c>
      <c r="L1279" s="3" t="s">
        <v>1504</v>
      </c>
      <c r="M1279" s="4" t="s">
        <v>34</v>
      </c>
      <c r="N1279" s="4" t="s">
        <v>3820</v>
      </c>
    </row>
    <row r="1280" spans="1:14" ht="75" customHeight="1" x14ac:dyDescent="0.25">
      <c r="A1280" s="7" t="s">
        <v>5955</v>
      </c>
      <c r="B1280" s="3" t="s">
        <v>3716</v>
      </c>
      <c r="C1280" s="23" t="s">
        <v>6599</v>
      </c>
      <c r="D1280" s="3" t="s">
        <v>6294</v>
      </c>
      <c r="E1280" s="4" t="s">
        <v>2886</v>
      </c>
      <c r="F1280" s="4" t="s">
        <v>3477</v>
      </c>
      <c r="G1280" s="3" t="s">
        <v>2806</v>
      </c>
      <c r="H1280" s="4" t="s">
        <v>2899</v>
      </c>
      <c r="I1280" s="4" t="s">
        <v>2871</v>
      </c>
      <c r="J1280" s="3" t="s">
        <v>7470</v>
      </c>
      <c r="K1280" s="3" t="s">
        <v>6917</v>
      </c>
      <c r="L1280" s="3" t="s">
        <v>3214</v>
      </c>
      <c r="M1280" s="4" t="s">
        <v>34</v>
      </c>
      <c r="N1280" s="4" t="s">
        <v>1512</v>
      </c>
    </row>
    <row r="1281" spans="1:14" ht="75" customHeight="1" x14ac:dyDescent="0.25">
      <c r="A1281" s="7" t="s">
        <v>5955</v>
      </c>
      <c r="B1281" s="3" t="s">
        <v>3716</v>
      </c>
      <c r="C1281" s="23" t="s">
        <v>6599</v>
      </c>
      <c r="D1281" s="3" t="s">
        <v>6294</v>
      </c>
      <c r="E1281" s="4" t="s">
        <v>2886</v>
      </c>
      <c r="F1281" s="4" t="s">
        <v>3477</v>
      </c>
      <c r="G1281" s="3" t="s">
        <v>2806</v>
      </c>
      <c r="H1281" s="4" t="s">
        <v>2899</v>
      </c>
      <c r="I1281" s="4" t="s">
        <v>2871</v>
      </c>
      <c r="J1281" s="3" t="s">
        <v>7470</v>
      </c>
      <c r="K1281" s="3" t="s">
        <v>6917</v>
      </c>
      <c r="L1281" s="3" t="s">
        <v>3209</v>
      </c>
      <c r="M1281" s="4" t="s">
        <v>34</v>
      </c>
      <c r="N1281" s="4" t="s">
        <v>1476</v>
      </c>
    </row>
    <row r="1282" spans="1:14" ht="75" customHeight="1" x14ac:dyDescent="0.25">
      <c r="A1282" s="7" t="s">
        <v>5955</v>
      </c>
      <c r="B1282" s="3" t="s">
        <v>3716</v>
      </c>
      <c r="C1282" s="23" t="s">
        <v>6599</v>
      </c>
      <c r="D1282" s="3" t="s">
        <v>6294</v>
      </c>
      <c r="E1282" s="4" t="s">
        <v>2886</v>
      </c>
      <c r="F1282" s="4" t="s">
        <v>3477</v>
      </c>
      <c r="G1282" s="3" t="s">
        <v>2806</v>
      </c>
      <c r="H1282" s="4" t="s">
        <v>2899</v>
      </c>
      <c r="I1282" s="4" t="s">
        <v>2871</v>
      </c>
      <c r="J1282" s="3" t="s">
        <v>7470</v>
      </c>
      <c r="K1282" s="3" t="s">
        <v>6917</v>
      </c>
      <c r="L1282" s="3" t="s">
        <v>3210</v>
      </c>
      <c r="M1282" s="4" t="s">
        <v>34</v>
      </c>
      <c r="N1282" s="4" t="s">
        <v>1480</v>
      </c>
    </row>
    <row r="1283" spans="1:14" ht="75" customHeight="1" x14ac:dyDescent="0.25">
      <c r="A1283" s="15" t="s">
        <v>5955</v>
      </c>
      <c r="B1283" s="16" t="s">
        <v>3716</v>
      </c>
      <c r="C1283" s="25" t="s">
        <v>6599</v>
      </c>
      <c r="D1283" s="16" t="s">
        <v>6294</v>
      </c>
      <c r="E1283" s="22" t="s">
        <v>2886</v>
      </c>
      <c r="F1283" s="22" t="s">
        <v>3476</v>
      </c>
      <c r="G1283" s="15" t="s">
        <v>2806</v>
      </c>
      <c r="H1283" s="22" t="s">
        <v>2899</v>
      </c>
      <c r="I1283" s="22" t="s">
        <v>2871</v>
      </c>
      <c r="J1283" s="15" t="s">
        <v>7470</v>
      </c>
      <c r="K1283" s="15" t="s">
        <v>6917</v>
      </c>
      <c r="L1283" s="15" t="s">
        <v>3207</v>
      </c>
      <c r="M1283" s="17" t="s">
        <v>34</v>
      </c>
      <c r="N1283" s="17" t="s">
        <v>1473</v>
      </c>
    </row>
    <row r="1284" spans="1:14" ht="75" customHeight="1" x14ac:dyDescent="0.25">
      <c r="A1284" s="7" t="s">
        <v>5955</v>
      </c>
      <c r="B1284" s="3" t="s">
        <v>3716</v>
      </c>
      <c r="C1284" s="23" t="s">
        <v>6599</v>
      </c>
      <c r="D1284" s="3" t="s">
        <v>6294</v>
      </c>
      <c r="E1284" s="4" t="s">
        <v>2886</v>
      </c>
      <c r="F1284" s="4" t="s">
        <v>3477</v>
      </c>
      <c r="G1284" s="3" t="s">
        <v>2806</v>
      </c>
      <c r="H1284" s="4" t="s">
        <v>2899</v>
      </c>
      <c r="I1284" s="4" t="s">
        <v>2871</v>
      </c>
      <c r="J1284" s="3" t="s">
        <v>7470</v>
      </c>
      <c r="K1284" s="3" t="s">
        <v>6917</v>
      </c>
      <c r="L1284" s="3" t="s">
        <v>4470</v>
      </c>
      <c r="M1284" s="4" t="s">
        <v>5561</v>
      </c>
      <c r="N1284" s="4" t="s">
        <v>4310</v>
      </c>
    </row>
    <row r="1285" spans="1:14" ht="75" customHeight="1" x14ac:dyDescent="0.25">
      <c r="A1285" s="7" t="s">
        <v>5955</v>
      </c>
      <c r="B1285" s="3" t="s">
        <v>3716</v>
      </c>
      <c r="C1285" s="23" t="s">
        <v>6599</v>
      </c>
      <c r="D1285" s="3" t="s">
        <v>6294</v>
      </c>
      <c r="E1285" s="4" t="s">
        <v>2886</v>
      </c>
      <c r="F1285" s="4" t="s">
        <v>3476</v>
      </c>
      <c r="G1285" s="3" t="s">
        <v>2806</v>
      </c>
      <c r="H1285" s="4" t="s">
        <v>2899</v>
      </c>
      <c r="I1285" s="4" t="s">
        <v>2871</v>
      </c>
      <c r="J1285" s="3" t="s">
        <v>7470</v>
      </c>
      <c r="K1285" s="3" t="s">
        <v>6917</v>
      </c>
      <c r="L1285" s="3" t="s">
        <v>3982</v>
      </c>
      <c r="M1285" s="4" t="s">
        <v>5561</v>
      </c>
      <c r="N1285" s="4" t="s">
        <v>3895</v>
      </c>
    </row>
    <row r="1286" spans="1:14" ht="75" customHeight="1" x14ac:dyDescent="0.25">
      <c r="A1286" s="7" t="s">
        <v>5955</v>
      </c>
      <c r="B1286" s="3" t="s">
        <v>3716</v>
      </c>
      <c r="C1286" s="23" t="s">
        <v>6599</v>
      </c>
      <c r="D1286" s="3" t="s">
        <v>6294</v>
      </c>
      <c r="E1286" s="4" t="s">
        <v>2886</v>
      </c>
      <c r="F1286" s="4" t="s">
        <v>3477</v>
      </c>
      <c r="G1286" s="3" t="s">
        <v>2806</v>
      </c>
      <c r="H1286" s="4" t="s">
        <v>2899</v>
      </c>
      <c r="I1286" s="4" t="s">
        <v>2871</v>
      </c>
      <c r="J1286" s="3" t="s">
        <v>7470</v>
      </c>
      <c r="K1286" s="3" t="s">
        <v>6917</v>
      </c>
      <c r="L1286" s="3" t="s">
        <v>6960</v>
      </c>
      <c r="M1286" s="4" t="s">
        <v>83</v>
      </c>
      <c r="N1286" s="4" t="s">
        <v>6207</v>
      </c>
    </row>
    <row r="1287" spans="1:14" ht="75" customHeight="1" x14ac:dyDescent="0.25">
      <c r="A1287" s="7" t="s">
        <v>5955</v>
      </c>
      <c r="B1287" s="3" t="s">
        <v>3716</v>
      </c>
      <c r="C1287" s="23" t="s">
        <v>6599</v>
      </c>
      <c r="D1287" s="3" t="s">
        <v>6294</v>
      </c>
      <c r="E1287" s="4" t="s">
        <v>2886</v>
      </c>
      <c r="F1287" s="4" t="s">
        <v>3477</v>
      </c>
      <c r="G1287" s="3" t="s">
        <v>2806</v>
      </c>
      <c r="H1287" s="4" t="s">
        <v>2899</v>
      </c>
      <c r="I1287" s="4" t="s">
        <v>2871</v>
      </c>
      <c r="J1287" s="3" t="s">
        <v>7470</v>
      </c>
      <c r="K1287" s="3" t="s">
        <v>6917</v>
      </c>
      <c r="L1287" s="3" t="s">
        <v>4117</v>
      </c>
      <c r="M1287" s="4" t="s">
        <v>34</v>
      </c>
      <c r="N1287" s="4" t="s">
        <v>3972</v>
      </c>
    </row>
    <row r="1288" spans="1:14" ht="75" customHeight="1" x14ac:dyDescent="0.25">
      <c r="A1288" s="7" t="s">
        <v>6584</v>
      </c>
      <c r="B1288" s="3" t="s">
        <v>6585</v>
      </c>
      <c r="C1288" s="23" t="s">
        <v>6504</v>
      </c>
      <c r="D1288" s="3" t="s">
        <v>6586</v>
      </c>
      <c r="E1288" s="4" t="s">
        <v>2891</v>
      </c>
      <c r="F1288" s="4" t="s">
        <v>3476</v>
      </c>
      <c r="G1288" s="3" t="s">
        <v>6587</v>
      </c>
      <c r="H1288" s="4" t="s">
        <v>2899</v>
      </c>
      <c r="I1288" s="4" t="s">
        <v>2871</v>
      </c>
      <c r="J1288" s="3" t="s">
        <v>7470</v>
      </c>
      <c r="K1288" s="3" t="s">
        <v>3707</v>
      </c>
      <c r="L1288" s="3" t="s">
        <v>3078</v>
      </c>
      <c r="M1288" s="4" t="s">
        <v>83</v>
      </c>
      <c r="N1288" s="4" t="s">
        <v>1030</v>
      </c>
    </row>
    <row r="1289" spans="1:14" ht="75" customHeight="1" x14ac:dyDescent="0.25">
      <c r="A1289" s="7" t="s">
        <v>6584</v>
      </c>
      <c r="B1289" s="3" t="s">
        <v>6585</v>
      </c>
      <c r="C1289" s="23" t="s">
        <v>6504</v>
      </c>
      <c r="D1289" s="3" t="s">
        <v>6586</v>
      </c>
      <c r="E1289" s="4" t="s">
        <v>2891</v>
      </c>
      <c r="F1289" s="4" t="s">
        <v>3476</v>
      </c>
      <c r="G1289" s="3" t="s">
        <v>6587</v>
      </c>
      <c r="H1289" s="4" t="s">
        <v>2899</v>
      </c>
      <c r="I1289" s="4" t="s">
        <v>2871</v>
      </c>
      <c r="J1289" s="3" t="s">
        <v>7470</v>
      </c>
      <c r="K1289" s="3" t="s">
        <v>3707</v>
      </c>
      <c r="L1289" s="3" t="s">
        <v>3076</v>
      </c>
      <c r="M1289" s="4" t="s">
        <v>34</v>
      </c>
      <c r="N1289" s="4" t="s">
        <v>1034</v>
      </c>
    </row>
    <row r="1290" spans="1:14" ht="75" customHeight="1" x14ac:dyDescent="0.25">
      <c r="A1290" s="7" t="s">
        <v>6584</v>
      </c>
      <c r="B1290" s="3" t="s">
        <v>6585</v>
      </c>
      <c r="C1290" s="23" t="s">
        <v>6504</v>
      </c>
      <c r="D1290" s="3" t="s">
        <v>6586</v>
      </c>
      <c r="E1290" s="4" t="s">
        <v>2891</v>
      </c>
      <c r="F1290" s="4" t="s">
        <v>3476</v>
      </c>
      <c r="G1290" s="3" t="s">
        <v>6587</v>
      </c>
      <c r="H1290" s="4" t="s">
        <v>2899</v>
      </c>
      <c r="I1290" s="4" t="s">
        <v>2871</v>
      </c>
      <c r="J1290" s="3" t="s">
        <v>7470</v>
      </c>
      <c r="K1290" s="3" t="s">
        <v>3707</v>
      </c>
      <c r="L1290" s="3" t="s">
        <v>3079</v>
      </c>
      <c r="M1290" s="4" t="s">
        <v>34</v>
      </c>
      <c r="N1290" s="4" t="s">
        <v>1041</v>
      </c>
    </row>
    <row r="1291" spans="1:14" ht="75" customHeight="1" x14ac:dyDescent="0.25">
      <c r="A1291" s="7" t="s">
        <v>6598</v>
      </c>
      <c r="B1291" s="3" t="s">
        <v>6555</v>
      </c>
      <c r="C1291" s="23" t="s">
        <v>6629</v>
      </c>
      <c r="D1291" s="3" t="s">
        <v>6308</v>
      </c>
      <c r="E1291" s="4" t="s">
        <v>2886</v>
      </c>
      <c r="F1291" s="4" t="s">
        <v>3477</v>
      </c>
      <c r="G1291" s="3" t="s">
        <v>2808</v>
      </c>
      <c r="H1291" s="4" t="s">
        <v>2899</v>
      </c>
      <c r="I1291" s="4" t="s">
        <v>2871</v>
      </c>
      <c r="J1291" s="3" t="s">
        <v>7470</v>
      </c>
      <c r="K1291" s="3" t="s">
        <v>4033</v>
      </c>
      <c r="L1291" s="3" t="s">
        <v>3214</v>
      </c>
      <c r="M1291" s="4" t="s">
        <v>34</v>
      </c>
      <c r="N1291" s="4" t="s">
        <v>1512</v>
      </c>
    </row>
    <row r="1292" spans="1:14" ht="75" customHeight="1" x14ac:dyDescent="0.25">
      <c r="A1292" s="7" t="s">
        <v>6014</v>
      </c>
      <c r="B1292" s="3" t="s">
        <v>3454</v>
      </c>
      <c r="C1292" s="23" t="s">
        <v>6729</v>
      </c>
      <c r="D1292" s="3" t="s">
        <v>6376</v>
      </c>
      <c r="E1292" s="4" t="s">
        <v>2946</v>
      </c>
      <c r="F1292" s="4" t="s">
        <v>3488</v>
      </c>
      <c r="G1292" s="3" t="s">
        <v>2857</v>
      </c>
      <c r="H1292" s="4" t="s">
        <v>2899</v>
      </c>
      <c r="I1292" s="4" t="s">
        <v>2871</v>
      </c>
      <c r="J1292" s="3" t="s">
        <v>7470</v>
      </c>
      <c r="K1292" s="3" t="s">
        <v>4351</v>
      </c>
      <c r="L1292" s="3" t="s">
        <v>2645</v>
      </c>
      <c r="M1292" s="4" t="s">
        <v>122</v>
      </c>
      <c r="N1292" s="4" t="s">
        <v>2648</v>
      </c>
    </row>
    <row r="1293" spans="1:14" ht="75" customHeight="1" x14ac:dyDescent="0.25">
      <c r="A1293" s="7" t="s">
        <v>6014</v>
      </c>
      <c r="B1293" s="3" t="s">
        <v>3454</v>
      </c>
      <c r="C1293" s="23" t="s">
        <v>6729</v>
      </c>
      <c r="D1293" s="3" t="s">
        <v>6376</v>
      </c>
      <c r="E1293" s="4" t="s">
        <v>2946</v>
      </c>
      <c r="F1293" s="4" t="s">
        <v>3488</v>
      </c>
      <c r="G1293" s="3" t="s">
        <v>2857</v>
      </c>
      <c r="H1293" s="4" t="s">
        <v>2899</v>
      </c>
      <c r="I1293" s="4" t="s">
        <v>2871</v>
      </c>
      <c r="J1293" s="3" t="s">
        <v>7470</v>
      </c>
      <c r="K1293" s="3" t="s">
        <v>4351</v>
      </c>
      <c r="L1293" s="3" t="s">
        <v>2641</v>
      </c>
      <c r="M1293" s="4" t="s">
        <v>122</v>
      </c>
      <c r="N1293" s="4" t="s">
        <v>2644</v>
      </c>
    </row>
    <row r="1294" spans="1:14" ht="75" customHeight="1" x14ac:dyDescent="0.25">
      <c r="A1294" s="7" t="s">
        <v>6014</v>
      </c>
      <c r="B1294" s="3" t="s">
        <v>3454</v>
      </c>
      <c r="C1294" s="23" t="s">
        <v>6729</v>
      </c>
      <c r="D1294" s="3" t="s">
        <v>6376</v>
      </c>
      <c r="E1294" s="4" t="s">
        <v>2946</v>
      </c>
      <c r="F1294" s="4" t="s">
        <v>3488</v>
      </c>
      <c r="G1294" s="3" t="s">
        <v>2857</v>
      </c>
      <c r="H1294" s="4" t="s">
        <v>2899</v>
      </c>
      <c r="I1294" s="4" t="s">
        <v>2871</v>
      </c>
      <c r="J1294" s="3" t="s">
        <v>7470</v>
      </c>
      <c r="K1294" s="3" t="s">
        <v>4351</v>
      </c>
      <c r="L1294" s="3" t="s">
        <v>2649</v>
      </c>
      <c r="M1294" s="4" t="s">
        <v>83</v>
      </c>
      <c r="N1294" s="4" t="s">
        <v>2653</v>
      </c>
    </row>
    <row r="1295" spans="1:14" ht="75" customHeight="1" x14ac:dyDescent="0.25">
      <c r="A1295" s="7" t="s">
        <v>6588</v>
      </c>
      <c r="B1295" s="3" t="s">
        <v>3887</v>
      </c>
      <c r="C1295" s="23" t="s">
        <v>6850</v>
      </c>
      <c r="D1295" s="3" t="s">
        <v>6378</v>
      </c>
      <c r="E1295" s="4" t="s">
        <v>2886</v>
      </c>
      <c r="F1295" s="4" t="s">
        <v>3477</v>
      </c>
      <c r="G1295" s="3" t="s">
        <v>4934</v>
      </c>
      <c r="H1295" s="4" t="s">
        <v>2899</v>
      </c>
      <c r="I1295" s="4" t="s">
        <v>2871</v>
      </c>
      <c r="J1295" s="3" t="s">
        <v>7470</v>
      </c>
      <c r="K1295" s="3" t="s">
        <v>7339</v>
      </c>
      <c r="L1295" s="3" t="s">
        <v>4117</v>
      </c>
      <c r="M1295" s="4" t="s">
        <v>34</v>
      </c>
      <c r="N1295" s="4" t="s">
        <v>3972</v>
      </c>
    </row>
    <row r="1296" spans="1:14" ht="75" customHeight="1" x14ac:dyDescent="0.25">
      <c r="A1296" s="7" t="s">
        <v>5893</v>
      </c>
      <c r="B1296" s="3" t="s">
        <v>2898</v>
      </c>
      <c r="C1296" s="23" t="s">
        <v>6614</v>
      </c>
      <c r="D1296" s="3" t="s">
        <v>6302</v>
      </c>
      <c r="E1296" s="4" t="s">
        <v>2886</v>
      </c>
      <c r="F1296" s="4" t="s">
        <v>3476</v>
      </c>
      <c r="G1296" s="3" t="s">
        <v>2745</v>
      </c>
      <c r="H1296" s="4" t="s">
        <v>2899</v>
      </c>
      <c r="I1296" s="4" t="s">
        <v>2871</v>
      </c>
      <c r="J1296" s="3" t="s">
        <v>7470</v>
      </c>
      <c r="K1296" s="3" t="s">
        <v>5323</v>
      </c>
      <c r="L1296" s="3" t="s">
        <v>157</v>
      </c>
      <c r="M1296" s="4" t="s">
        <v>5561</v>
      </c>
      <c r="N1296" s="4" t="s">
        <v>161</v>
      </c>
    </row>
    <row r="1297" spans="1:14" ht="75" customHeight="1" x14ac:dyDescent="0.25">
      <c r="A1297" s="7" t="s">
        <v>5893</v>
      </c>
      <c r="B1297" s="3" t="s">
        <v>2898</v>
      </c>
      <c r="C1297" s="23" t="s">
        <v>6614</v>
      </c>
      <c r="D1297" s="3" t="s">
        <v>6302</v>
      </c>
      <c r="E1297" s="4" t="s">
        <v>2886</v>
      </c>
      <c r="F1297" s="4" t="s">
        <v>3476</v>
      </c>
      <c r="G1297" s="3" t="s">
        <v>2745</v>
      </c>
      <c r="H1297" s="4" t="s">
        <v>2899</v>
      </c>
      <c r="I1297" s="4" t="s">
        <v>2871</v>
      </c>
      <c r="J1297" s="3" t="s">
        <v>7470</v>
      </c>
      <c r="K1297" s="3" t="s">
        <v>5323</v>
      </c>
      <c r="L1297" s="3" t="s">
        <v>2900</v>
      </c>
      <c r="M1297" s="4" t="s">
        <v>34</v>
      </c>
      <c r="N1297" s="4" t="s">
        <v>156</v>
      </c>
    </row>
    <row r="1298" spans="1:14" ht="75" customHeight="1" x14ac:dyDescent="0.25">
      <c r="A1298" s="7" t="s">
        <v>5893</v>
      </c>
      <c r="B1298" s="3" t="s">
        <v>2898</v>
      </c>
      <c r="C1298" s="23" t="s">
        <v>6614</v>
      </c>
      <c r="D1298" s="3" t="s">
        <v>6302</v>
      </c>
      <c r="E1298" s="4" t="s">
        <v>2886</v>
      </c>
      <c r="F1298" s="4" t="s">
        <v>3476</v>
      </c>
      <c r="G1298" s="3" t="s">
        <v>2745</v>
      </c>
      <c r="H1298" s="4" t="s">
        <v>2899</v>
      </c>
      <c r="I1298" s="4" t="s">
        <v>2871</v>
      </c>
      <c r="J1298" s="3" t="s">
        <v>7470</v>
      </c>
      <c r="K1298" s="3" t="s">
        <v>5323</v>
      </c>
      <c r="L1298" s="3" t="s">
        <v>3982</v>
      </c>
      <c r="M1298" s="4" t="s">
        <v>5561</v>
      </c>
      <c r="N1298" s="4" t="s">
        <v>3895</v>
      </c>
    </row>
    <row r="1299" spans="1:14" ht="75" customHeight="1" x14ac:dyDescent="0.25">
      <c r="A1299" s="7" t="s">
        <v>5893</v>
      </c>
      <c r="B1299" s="3" t="s">
        <v>2898</v>
      </c>
      <c r="C1299" s="23" t="s">
        <v>6614</v>
      </c>
      <c r="D1299" s="3" t="s">
        <v>6302</v>
      </c>
      <c r="E1299" s="4" t="s">
        <v>2886</v>
      </c>
      <c r="F1299" s="4" t="s">
        <v>3476</v>
      </c>
      <c r="G1299" s="3" t="s">
        <v>2745</v>
      </c>
      <c r="H1299" s="4" t="s">
        <v>2899</v>
      </c>
      <c r="I1299" s="4" t="s">
        <v>2871</v>
      </c>
      <c r="J1299" s="3" t="s">
        <v>7470</v>
      </c>
      <c r="K1299" s="3" t="s">
        <v>5323</v>
      </c>
      <c r="L1299" s="3" t="s">
        <v>4192</v>
      </c>
      <c r="M1299" s="4" t="s">
        <v>34</v>
      </c>
      <c r="N1299" s="4" t="s">
        <v>4094</v>
      </c>
    </row>
    <row r="1300" spans="1:14" ht="75" customHeight="1" x14ac:dyDescent="0.25">
      <c r="A1300" s="7" t="s">
        <v>6030</v>
      </c>
      <c r="B1300" s="3" t="s">
        <v>3916</v>
      </c>
      <c r="C1300" s="23" t="s">
        <v>6611</v>
      </c>
      <c r="D1300" s="3" t="s">
        <v>6300</v>
      </c>
      <c r="E1300" s="4" t="s">
        <v>2886</v>
      </c>
      <c r="F1300" s="4" t="s">
        <v>3781</v>
      </c>
      <c r="G1300" s="3" t="s">
        <v>2806</v>
      </c>
      <c r="H1300" s="4" t="s">
        <v>2899</v>
      </c>
      <c r="I1300" s="4" t="s">
        <v>2871</v>
      </c>
      <c r="J1300" s="3" t="s">
        <v>7470</v>
      </c>
      <c r="K1300" s="3" t="s">
        <v>7793</v>
      </c>
      <c r="L1300" s="3" t="s">
        <v>4624</v>
      </c>
      <c r="M1300" s="4" t="s">
        <v>5561</v>
      </c>
      <c r="N1300" s="4" t="s">
        <v>5545</v>
      </c>
    </row>
    <row r="1301" spans="1:14" ht="75" customHeight="1" x14ac:dyDescent="0.25">
      <c r="A1301" s="7" t="s">
        <v>6030</v>
      </c>
      <c r="B1301" s="3" t="s">
        <v>3916</v>
      </c>
      <c r="C1301" s="23" t="s">
        <v>6611</v>
      </c>
      <c r="D1301" s="3" t="s">
        <v>6300</v>
      </c>
      <c r="E1301" s="4" t="s">
        <v>2886</v>
      </c>
      <c r="F1301" s="4" t="s">
        <v>3477</v>
      </c>
      <c r="G1301" s="3" t="s">
        <v>2806</v>
      </c>
      <c r="H1301" s="4" t="s">
        <v>2899</v>
      </c>
      <c r="I1301" s="4" t="s">
        <v>2871</v>
      </c>
      <c r="J1301" s="3" t="s">
        <v>7470</v>
      </c>
      <c r="K1301" s="3" t="s">
        <v>7793</v>
      </c>
      <c r="L1301" s="3" t="s">
        <v>3208</v>
      </c>
      <c r="M1301" s="4" t="s">
        <v>5561</v>
      </c>
      <c r="N1301" s="4" t="s">
        <v>1469</v>
      </c>
    </row>
    <row r="1302" spans="1:14" ht="75" customHeight="1" x14ac:dyDescent="0.25">
      <c r="A1302" s="15" t="s">
        <v>6030</v>
      </c>
      <c r="B1302" s="16" t="s">
        <v>3916</v>
      </c>
      <c r="C1302" s="25" t="s">
        <v>6611</v>
      </c>
      <c r="D1302" s="16" t="s">
        <v>6300</v>
      </c>
      <c r="E1302" s="22" t="s">
        <v>2886</v>
      </c>
      <c r="F1302" s="22" t="s">
        <v>3781</v>
      </c>
      <c r="G1302" s="15" t="s">
        <v>2806</v>
      </c>
      <c r="H1302" s="22" t="s">
        <v>2899</v>
      </c>
      <c r="I1302" s="22" t="s">
        <v>2871</v>
      </c>
      <c r="J1302" s="15" t="s">
        <v>7470</v>
      </c>
      <c r="K1302" s="15" t="s">
        <v>7793</v>
      </c>
      <c r="L1302" s="15" t="s">
        <v>3211</v>
      </c>
      <c r="M1302" s="17" t="s">
        <v>83</v>
      </c>
      <c r="N1302" s="17" t="s">
        <v>1489</v>
      </c>
    </row>
    <row r="1303" spans="1:14" ht="75" customHeight="1" x14ac:dyDescent="0.25">
      <c r="A1303" s="7" t="s">
        <v>6030</v>
      </c>
      <c r="B1303" s="3" t="s">
        <v>3916</v>
      </c>
      <c r="C1303" s="23" t="s">
        <v>6611</v>
      </c>
      <c r="D1303" s="3" t="s">
        <v>6300</v>
      </c>
      <c r="E1303" s="4" t="s">
        <v>2886</v>
      </c>
      <c r="F1303" s="4" t="s">
        <v>3781</v>
      </c>
      <c r="G1303" s="3" t="s">
        <v>2806</v>
      </c>
      <c r="H1303" s="4" t="s">
        <v>2899</v>
      </c>
      <c r="I1303" s="4" t="s">
        <v>2871</v>
      </c>
      <c r="J1303" s="3" t="s">
        <v>7470</v>
      </c>
      <c r="K1303" s="3" t="s">
        <v>7793</v>
      </c>
      <c r="L1303" s="3" t="s">
        <v>3206</v>
      </c>
      <c r="M1303" s="4" t="s">
        <v>5561</v>
      </c>
      <c r="N1303" s="4" t="s">
        <v>1486</v>
      </c>
    </row>
    <row r="1304" spans="1:14" ht="75" customHeight="1" x14ac:dyDescent="0.25">
      <c r="A1304" s="7" t="s">
        <v>6030</v>
      </c>
      <c r="B1304" s="3" t="s">
        <v>3916</v>
      </c>
      <c r="C1304" s="23" t="s">
        <v>6611</v>
      </c>
      <c r="D1304" s="3" t="s">
        <v>6300</v>
      </c>
      <c r="E1304" s="4" t="s">
        <v>2886</v>
      </c>
      <c r="F1304" s="4" t="s">
        <v>3781</v>
      </c>
      <c r="G1304" s="3" t="s">
        <v>2806</v>
      </c>
      <c r="H1304" s="4" t="s">
        <v>2899</v>
      </c>
      <c r="I1304" s="4" t="s">
        <v>2871</v>
      </c>
      <c r="J1304" s="3" t="s">
        <v>7470</v>
      </c>
      <c r="K1304" s="3" t="s">
        <v>7793</v>
      </c>
      <c r="L1304" s="3" t="s">
        <v>6959</v>
      </c>
      <c r="M1304" s="4" t="s">
        <v>34</v>
      </c>
      <c r="N1304" s="4" t="s">
        <v>6204</v>
      </c>
    </row>
    <row r="1305" spans="1:14" ht="75" customHeight="1" x14ac:dyDescent="0.25">
      <c r="A1305" s="7" t="s">
        <v>6019</v>
      </c>
      <c r="B1305" s="3" t="s">
        <v>3957</v>
      </c>
      <c r="C1305" s="23" t="s">
        <v>6731</v>
      </c>
      <c r="D1305" s="3" t="s">
        <v>6337</v>
      </c>
      <c r="E1305" s="4" t="s">
        <v>2886</v>
      </c>
      <c r="F1305" s="4" t="s">
        <v>3477</v>
      </c>
      <c r="G1305" s="3" t="s">
        <v>2858</v>
      </c>
      <c r="H1305" s="4" t="s">
        <v>2880</v>
      </c>
      <c r="I1305" s="4" t="s">
        <v>2892</v>
      </c>
      <c r="J1305" s="3" t="s">
        <v>6244</v>
      </c>
      <c r="K1305" s="3" t="s">
        <v>4749</v>
      </c>
      <c r="L1305" s="3" t="s">
        <v>3459</v>
      </c>
      <c r="M1305" s="4" t="s">
        <v>34</v>
      </c>
      <c r="N1305" s="4" t="s">
        <v>2684</v>
      </c>
    </row>
    <row r="1306" spans="1:14" ht="75" customHeight="1" x14ac:dyDescent="0.25">
      <c r="A1306" s="7" t="s">
        <v>6019</v>
      </c>
      <c r="B1306" s="3" t="s">
        <v>3957</v>
      </c>
      <c r="C1306" s="23" t="s">
        <v>6731</v>
      </c>
      <c r="D1306" s="3" t="s">
        <v>6337</v>
      </c>
      <c r="E1306" s="4" t="s">
        <v>2886</v>
      </c>
      <c r="F1306" s="4" t="s">
        <v>3477</v>
      </c>
      <c r="G1306" s="3" t="s">
        <v>2858</v>
      </c>
      <c r="H1306" s="4" t="s">
        <v>2880</v>
      </c>
      <c r="I1306" s="4" t="s">
        <v>2892</v>
      </c>
      <c r="J1306" s="3" t="s">
        <v>6244</v>
      </c>
      <c r="K1306" s="3" t="s">
        <v>4749</v>
      </c>
      <c r="L1306" s="3" t="s">
        <v>3461</v>
      </c>
      <c r="M1306" s="4" t="s">
        <v>34</v>
      </c>
      <c r="N1306" s="4" t="s">
        <v>2677</v>
      </c>
    </row>
    <row r="1307" spans="1:14" ht="75" customHeight="1" x14ac:dyDescent="0.25">
      <c r="A1307" s="7" t="s">
        <v>6019</v>
      </c>
      <c r="B1307" s="3" t="s">
        <v>3957</v>
      </c>
      <c r="C1307" s="23" t="s">
        <v>6731</v>
      </c>
      <c r="D1307" s="3" t="s">
        <v>6337</v>
      </c>
      <c r="E1307" s="4" t="s">
        <v>2886</v>
      </c>
      <c r="F1307" s="4" t="s">
        <v>3477</v>
      </c>
      <c r="G1307" s="3" t="s">
        <v>2858</v>
      </c>
      <c r="H1307" s="4" t="s">
        <v>2880</v>
      </c>
      <c r="I1307" s="4" t="s">
        <v>2892</v>
      </c>
      <c r="J1307" s="3" t="s">
        <v>6244</v>
      </c>
      <c r="K1307" s="3" t="s">
        <v>4749</v>
      </c>
      <c r="L1307" s="3" t="s">
        <v>5615</v>
      </c>
      <c r="M1307" s="4" t="s">
        <v>34</v>
      </c>
      <c r="N1307" s="4" t="s">
        <v>5491</v>
      </c>
    </row>
    <row r="1308" spans="1:14" ht="75" customHeight="1" x14ac:dyDescent="0.25">
      <c r="A1308" s="7" t="s">
        <v>6038</v>
      </c>
      <c r="B1308" s="3" t="s">
        <v>4112</v>
      </c>
      <c r="C1308" s="23" t="s">
        <v>6730</v>
      </c>
      <c r="D1308" s="3" t="s">
        <v>6379</v>
      </c>
      <c r="E1308" s="4" t="s">
        <v>2891</v>
      </c>
      <c r="F1308" s="4" t="s">
        <v>3477</v>
      </c>
      <c r="G1308" s="3" t="s">
        <v>2858</v>
      </c>
      <c r="H1308" s="4" t="s">
        <v>2880</v>
      </c>
      <c r="I1308" s="4" t="s">
        <v>2892</v>
      </c>
      <c r="J1308" s="3" t="s">
        <v>6244</v>
      </c>
      <c r="K1308" s="3" t="s">
        <v>4749</v>
      </c>
      <c r="L1308" s="3" t="s">
        <v>3459</v>
      </c>
      <c r="M1308" s="4" t="s">
        <v>34</v>
      </c>
      <c r="N1308" s="4" t="s">
        <v>2684</v>
      </c>
    </row>
    <row r="1309" spans="1:14" ht="75" customHeight="1" x14ac:dyDescent="0.25">
      <c r="A1309" s="7" t="s">
        <v>6038</v>
      </c>
      <c r="B1309" s="3" t="s">
        <v>4112</v>
      </c>
      <c r="C1309" s="23" t="s">
        <v>6730</v>
      </c>
      <c r="D1309" s="3" t="s">
        <v>6379</v>
      </c>
      <c r="E1309" s="4" t="s">
        <v>2891</v>
      </c>
      <c r="F1309" s="4" t="s">
        <v>3477</v>
      </c>
      <c r="G1309" s="3" t="s">
        <v>2858</v>
      </c>
      <c r="H1309" s="4" t="s">
        <v>2880</v>
      </c>
      <c r="I1309" s="4" t="s">
        <v>2892</v>
      </c>
      <c r="J1309" s="3" t="s">
        <v>6244</v>
      </c>
      <c r="K1309" s="3" t="s">
        <v>4749</v>
      </c>
      <c r="L1309" s="3" t="s">
        <v>3461</v>
      </c>
      <c r="M1309" s="4" t="s">
        <v>34</v>
      </c>
      <c r="N1309" s="4" t="s">
        <v>2677</v>
      </c>
    </row>
    <row r="1310" spans="1:14" ht="75" customHeight="1" x14ac:dyDescent="0.25">
      <c r="A1310" s="7" t="s">
        <v>6015</v>
      </c>
      <c r="B1310" s="3" t="s">
        <v>3455</v>
      </c>
      <c r="C1310" s="23" t="s">
        <v>6730</v>
      </c>
      <c r="D1310" s="3" t="s">
        <v>6377</v>
      </c>
      <c r="E1310" s="4" t="s">
        <v>2886</v>
      </c>
      <c r="F1310" s="4" t="s">
        <v>3477</v>
      </c>
      <c r="G1310" s="3" t="s">
        <v>2858</v>
      </c>
      <c r="H1310" s="4" t="s">
        <v>2880</v>
      </c>
      <c r="I1310" s="4" t="s">
        <v>2892</v>
      </c>
      <c r="J1310" s="3" t="s">
        <v>6244</v>
      </c>
      <c r="K1310" s="3" t="s">
        <v>4749</v>
      </c>
      <c r="L1310" s="3" t="s">
        <v>7504</v>
      </c>
      <c r="M1310" s="4" t="s">
        <v>34</v>
      </c>
      <c r="N1310" s="4" t="s">
        <v>3766</v>
      </c>
    </row>
    <row r="1311" spans="1:14" ht="75" customHeight="1" x14ac:dyDescent="0.25">
      <c r="A1311" s="7" t="s">
        <v>6015</v>
      </c>
      <c r="B1311" s="3" t="s">
        <v>3455</v>
      </c>
      <c r="C1311" s="23" t="s">
        <v>6730</v>
      </c>
      <c r="D1311" s="3" t="s">
        <v>6377</v>
      </c>
      <c r="E1311" s="4" t="s">
        <v>2886</v>
      </c>
      <c r="F1311" s="4" t="s">
        <v>3477</v>
      </c>
      <c r="G1311" s="3" t="s">
        <v>2858</v>
      </c>
      <c r="H1311" s="4" t="s">
        <v>2880</v>
      </c>
      <c r="I1311" s="4" t="s">
        <v>2892</v>
      </c>
      <c r="J1311" s="3" t="s">
        <v>6244</v>
      </c>
      <c r="K1311" s="3" t="s">
        <v>4749</v>
      </c>
      <c r="L1311" s="3" t="s">
        <v>3457</v>
      </c>
      <c r="M1311" s="4" t="s">
        <v>83</v>
      </c>
      <c r="N1311" s="4" t="s">
        <v>2688</v>
      </c>
    </row>
    <row r="1312" spans="1:14" ht="75" customHeight="1" x14ac:dyDescent="0.25">
      <c r="A1312" s="7" t="s">
        <v>6015</v>
      </c>
      <c r="B1312" s="3" t="s">
        <v>3455</v>
      </c>
      <c r="C1312" s="23" t="s">
        <v>6730</v>
      </c>
      <c r="D1312" s="3" t="s">
        <v>6377</v>
      </c>
      <c r="E1312" s="4" t="s">
        <v>2886</v>
      </c>
      <c r="F1312" s="4" t="s">
        <v>3477</v>
      </c>
      <c r="G1312" s="3" t="s">
        <v>2858</v>
      </c>
      <c r="H1312" s="4" t="s">
        <v>2880</v>
      </c>
      <c r="I1312" s="4" t="s">
        <v>2892</v>
      </c>
      <c r="J1312" s="3" t="s">
        <v>6244</v>
      </c>
      <c r="K1312" s="3" t="s">
        <v>4749</v>
      </c>
      <c r="L1312" s="3" t="s">
        <v>3456</v>
      </c>
      <c r="M1312" s="4" t="s">
        <v>34</v>
      </c>
      <c r="N1312" s="4" t="s">
        <v>2681</v>
      </c>
    </row>
    <row r="1313" spans="1:14" ht="75" customHeight="1" x14ac:dyDescent="0.25">
      <c r="A1313" s="7" t="s">
        <v>6015</v>
      </c>
      <c r="B1313" s="3" t="s">
        <v>3455</v>
      </c>
      <c r="C1313" s="23" t="s">
        <v>6730</v>
      </c>
      <c r="D1313" s="3" t="s">
        <v>6377</v>
      </c>
      <c r="E1313" s="4" t="s">
        <v>2886</v>
      </c>
      <c r="F1313" s="4" t="s">
        <v>3477</v>
      </c>
      <c r="G1313" s="3" t="s">
        <v>2858</v>
      </c>
      <c r="H1313" s="4" t="s">
        <v>2880</v>
      </c>
      <c r="I1313" s="4" t="s">
        <v>2892</v>
      </c>
      <c r="J1313" s="3" t="s">
        <v>6244</v>
      </c>
      <c r="K1313" s="3" t="s">
        <v>4749</v>
      </c>
      <c r="L1313" s="3" t="s">
        <v>3461</v>
      </c>
      <c r="M1313" s="4" t="s">
        <v>34</v>
      </c>
      <c r="N1313" s="4" t="s">
        <v>2677</v>
      </c>
    </row>
    <row r="1314" spans="1:14" ht="75" customHeight="1" x14ac:dyDescent="0.25">
      <c r="A1314" s="7" t="s">
        <v>6015</v>
      </c>
      <c r="B1314" s="3" t="s">
        <v>3455</v>
      </c>
      <c r="C1314" s="23" t="s">
        <v>6730</v>
      </c>
      <c r="D1314" s="3" t="s">
        <v>6377</v>
      </c>
      <c r="E1314" s="4" t="s">
        <v>2886</v>
      </c>
      <c r="F1314" s="4" t="s">
        <v>3477</v>
      </c>
      <c r="G1314" s="3" t="s">
        <v>2858</v>
      </c>
      <c r="H1314" s="4" t="s">
        <v>2880</v>
      </c>
      <c r="I1314" s="4" t="s">
        <v>2892</v>
      </c>
      <c r="J1314" s="3" t="s">
        <v>6244</v>
      </c>
      <c r="K1314" s="3" t="s">
        <v>4749</v>
      </c>
      <c r="L1314" s="3" t="s">
        <v>3460</v>
      </c>
      <c r="M1314" s="4" t="s">
        <v>34</v>
      </c>
      <c r="N1314" s="4" t="s">
        <v>2673</v>
      </c>
    </row>
    <row r="1315" spans="1:14" ht="75" customHeight="1" x14ac:dyDescent="0.25">
      <c r="A1315" s="7" t="s">
        <v>6015</v>
      </c>
      <c r="B1315" s="3" t="s">
        <v>3455</v>
      </c>
      <c r="C1315" s="23" t="s">
        <v>6730</v>
      </c>
      <c r="D1315" s="3" t="s">
        <v>6377</v>
      </c>
      <c r="E1315" s="4" t="s">
        <v>2886</v>
      </c>
      <c r="F1315" s="4" t="s">
        <v>3477</v>
      </c>
      <c r="G1315" s="3" t="s">
        <v>2858</v>
      </c>
      <c r="H1315" s="4" t="s">
        <v>2880</v>
      </c>
      <c r="I1315" s="4" t="s">
        <v>2892</v>
      </c>
      <c r="J1315" s="3" t="s">
        <v>6244</v>
      </c>
      <c r="K1315" s="3" t="s">
        <v>4749</v>
      </c>
      <c r="L1315" s="3" t="s">
        <v>3462</v>
      </c>
      <c r="M1315" s="4" t="s">
        <v>34</v>
      </c>
      <c r="N1315" s="4" t="s">
        <v>2670</v>
      </c>
    </row>
    <row r="1316" spans="1:14" ht="75" customHeight="1" x14ac:dyDescent="0.25">
      <c r="A1316" s="7" t="s">
        <v>6015</v>
      </c>
      <c r="B1316" s="3" t="s">
        <v>3455</v>
      </c>
      <c r="C1316" s="23" t="s">
        <v>6730</v>
      </c>
      <c r="D1316" s="3" t="s">
        <v>6377</v>
      </c>
      <c r="E1316" s="4" t="s">
        <v>2886</v>
      </c>
      <c r="F1316" s="4" t="s">
        <v>3477</v>
      </c>
      <c r="G1316" s="3" t="s">
        <v>2858</v>
      </c>
      <c r="H1316" s="4" t="s">
        <v>2880</v>
      </c>
      <c r="I1316" s="4" t="s">
        <v>2892</v>
      </c>
      <c r="J1316" s="3" t="s">
        <v>6244</v>
      </c>
      <c r="K1316" s="3" t="s">
        <v>4749</v>
      </c>
      <c r="L1316" s="3" t="s">
        <v>7728</v>
      </c>
      <c r="M1316" s="4" t="s">
        <v>5561</v>
      </c>
      <c r="N1316" s="4" t="s">
        <v>2667</v>
      </c>
    </row>
    <row r="1317" spans="1:14" ht="75" customHeight="1" x14ac:dyDescent="0.25">
      <c r="A1317" s="7" t="s">
        <v>6015</v>
      </c>
      <c r="B1317" s="3" t="s">
        <v>3455</v>
      </c>
      <c r="C1317" s="23" t="s">
        <v>6730</v>
      </c>
      <c r="D1317" s="3" t="s">
        <v>6377</v>
      </c>
      <c r="E1317" s="4" t="s">
        <v>2886</v>
      </c>
      <c r="F1317" s="4" t="s">
        <v>3477</v>
      </c>
      <c r="G1317" s="3" t="s">
        <v>2858</v>
      </c>
      <c r="H1317" s="4" t="s">
        <v>2880</v>
      </c>
      <c r="I1317" s="4" t="s">
        <v>2892</v>
      </c>
      <c r="J1317" s="3" t="s">
        <v>6244</v>
      </c>
      <c r="K1317" s="3" t="s">
        <v>4749</v>
      </c>
      <c r="L1317" s="3" t="s">
        <v>3458</v>
      </c>
      <c r="M1317" s="4" t="s">
        <v>83</v>
      </c>
      <c r="N1317" s="4" t="s">
        <v>2662</v>
      </c>
    </row>
    <row r="1318" spans="1:14" ht="75" customHeight="1" x14ac:dyDescent="0.25">
      <c r="A1318" s="7" t="s">
        <v>6015</v>
      </c>
      <c r="B1318" s="3" t="s">
        <v>3455</v>
      </c>
      <c r="C1318" s="23" t="s">
        <v>6730</v>
      </c>
      <c r="D1318" s="3" t="s">
        <v>6377</v>
      </c>
      <c r="E1318" s="4" t="s">
        <v>2886</v>
      </c>
      <c r="F1318" s="4" t="s">
        <v>3477</v>
      </c>
      <c r="G1318" s="3" t="s">
        <v>2858</v>
      </c>
      <c r="H1318" s="4" t="s">
        <v>2880</v>
      </c>
      <c r="I1318" s="4" t="s">
        <v>2892</v>
      </c>
      <c r="J1318" s="3" t="s">
        <v>6244</v>
      </c>
      <c r="K1318" s="3" t="s">
        <v>4749</v>
      </c>
      <c r="L1318" s="3" t="s">
        <v>3459</v>
      </c>
      <c r="M1318" s="4" t="s">
        <v>34</v>
      </c>
      <c r="N1318" s="4" t="s">
        <v>2684</v>
      </c>
    </row>
    <row r="1319" spans="1:14" ht="75" customHeight="1" x14ac:dyDescent="0.25">
      <c r="A1319" s="7" t="s">
        <v>6015</v>
      </c>
      <c r="B1319" s="3" t="s">
        <v>3455</v>
      </c>
      <c r="C1319" s="23" t="s">
        <v>6730</v>
      </c>
      <c r="D1319" s="3" t="s">
        <v>6377</v>
      </c>
      <c r="E1319" s="4" t="s">
        <v>2886</v>
      </c>
      <c r="F1319" s="4" t="s">
        <v>3477</v>
      </c>
      <c r="G1319" s="3" t="s">
        <v>2858</v>
      </c>
      <c r="H1319" s="4" t="s">
        <v>2880</v>
      </c>
      <c r="I1319" s="4" t="s">
        <v>2892</v>
      </c>
      <c r="J1319" s="3" t="s">
        <v>6244</v>
      </c>
      <c r="K1319" s="3" t="s">
        <v>4749</v>
      </c>
      <c r="L1319" s="3" t="s">
        <v>6281</v>
      </c>
      <c r="M1319" s="4" t="s">
        <v>83</v>
      </c>
      <c r="N1319" s="4" t="s">
        <v>6187</v>
      </c>
    </row>
    <row r="1320" spans="1:14" ht="75" customHeight="1" x14ac:dyDescent="0.25">
      <c r="A1320" s="7" t="s">
        <v>6015</v>
      </c>
      <c r="B1320" s="3" t="s">
        <v>3455</v>
      </c>
      <c r="C1320" s="23" t="s">
        <v>6730</v>
      </c>
      <c r="D1320" s="3" t="s">
        <v>6377</v>
      </c>
      <c r="E1320" s="4" t="s">
        <v>2886</v>
      </c>
      <c r="F1320" s="4" t="s">
        <v>3477</v>
      </c>
      <c r="G1320" s="3" t="s">
        <v>2858</v>
      </c>
      <c r="H1320" s="4" t="s">
        <v>2880</v>
      </c>
      <c r="I1320" s="4" t="s">
        <v>2892</v>
      </c>
      <c r="J1320" s="3" t="s">
        <v>6244</v>
      </c>
      <c r="K1320" s="3" t="s">
        <v>4749</v>
      </c>
      <c r="L1320" s="3" t="s">
        <v>7545</v>
      </c>
      <c r="M1320" s="4" t="s">
        <v>4009</v>
      </c>
      <c r="N1320" s="4" t="s">
        <v>7469</v>
      </c>
    </row>
    <row r="1321" spans="1:14" ht="75" customHeight="1" x14ac:dyDescent="0.25">
      <c r="A1321" s="7" t="s">
        <v>6058</v>
      </c>
      <c r="B1321" s="3" t="s">
        <v>4801</v>
      </c>
      <c r="C1321" s="23" t="s">
        <v>6730</v>
      </c>
      <c r="D1321" s="3" t="s">
        <v>6369</v>
      </c>
      <c r="E1321" s="4" t="s">
        <v>2891</v>
      </c>
      <c r="F1321" s="4" t="s">
        <v>3477</v>
      </c>
      <c r="G1321" s="3" t="s">
        <v>2858</v>
      </c>
      <c r="H1321" s="4" t="s">
        <v>2880</v>
      </c>
      <c r="I1321" s="4" t="s">
        <v>2892</v>
      </c>
      <c r="J1321" s="3" t="s">
        <v>6244</v>
      </c>
      <c r="K1321" s="3" t="s">
        <v>4749</v>
      </c>
      <c r="L1321" s="3" t="s">
        <v>7504</v>
      </c>
      <c r="M1321" s="4" t="s">
        <v>34</v>
      </c>
      <c r="N1321" s="4" t="s">
        <v>3766</v>
      </c>
    </row>
    <row r="1322" spans="1:14" ht="75" customHeight="1" x14ac:dyDescent="0.25">
      <c r="A1322" s="7" t="s">
        <v>6058</v>
      </c>
      <c r="B1322" s="3" t="s">
        <v>4801</v>
      </c>
      <c r="C1322" s="23" t="s">
        <v>6730</v>
      </c>
      <c r="D1322" s="3" t="s">
        <v>6369</v>
      </c>
      <c r="E1322" s="4" t="s">
        <v>2891</v>
      </c>
      <c r="F1322" s="4" t="s">
        <v>3477</v>
      </c>
      <c r="G1322" s="3" t="s">
        <v>2858</v>
      </c>
      <c r="H1322" s="4" t="s">
        <v>2880</v>
      </c>
      <c r="I1322" s="4" t="s">
        <v>2892</v>
      </c>
      <c r="J1322" s="3" t="s">
        <v>6244</v>
      </c>
      <c r="K1322" s="3" t="s">
        <v>4749</v>
      </c>
      <c r="L1322" s="3" t="s">
        <v>3460</v>
      </c>
      <c r="M1322" s="4" t="s">
        <v>34</v>
      </c>
      <c r="N1322" s="4" t="s">
        <v>2673</v>
      </c>
    </row>
    <row r="1323" spans="1:14" ht="75" customHeight="1" x14ac:dyDescent="0.25">
      <c r="A1323" s="7" t="s">
        <v>6033</v>
      </c>
      <c r="B1323" s="3" t="s">
        <v>3886</v>
      </c>
      <c r="C1323" s="23" t="s">
        <v>6730</v>
      </c>
      <c r="D1323" s="3" t="s">
        <v>6378</v>
      </c>
      <c r="E1323" s="4" t="s">
        <v>2886</v>
      </c>
      <c r="F1323" s="4" t="s">
        <v>3477</v>
      </c>
      <c r="G1323" s="3" t="s">
        <v>2858</v>
      </c>
      <c r="H1323" s="4" t="s">
        <v>2880</v>
      </c>
      <c r="I1323" s="4" t="s">
        <v>2892</v>
      </c>
      <c r="J1323" s="3" t="s">
        <v>6244</v>
      </c>
      <c r="K1323" s="3" t="s">
        <v>4749</v>
      </c>
      <c r="L1323" s="3" t="s">
        <v>3462</v>
      </c>
      <c r="M1323" s="4" t="s">
        <v>34</v>
      </c>
      <c r="N1323" s="4" t="s">
        <v>2670</v>
      </c>
    </row>
    <row r="1324" spans="1:14" ht="75" customHeight="1" x14ac:dyDescent="0.25">
      <c r="A1324" s="15"/>
      <c r="B1324" s="16"/>
      <c r="C1324" s="24"/>
      <c r="D1324" s="16"/>
      <c r="E1324" s="17"/>
      <c r="F1324" s="17"/>
      <c r="G1324" s="16"/>
      <c r="H1324" s="17"/>
      <c r="I1324" s="17"/>
      <c r="J1324" s="16"/>
      <c r="K1324" s="16"/>
      <c r="L1324" s="16"/>
      <c r="M1324" s="17"/>
      <c r="N1324" s="17"/>
    </row>
    <row r="1325" spans="1:14" ht="75" customHeight="1" x14ac:dyDescent="0.25">
      <c r="A1325" s="15"/>
      <c r="B1325" s="16"/>
      <c r="C1325" s="24"/>
      <c r="D1325" s="16"/>
      <c r="E1325" s="17"/>
      <c r="F1325" s="17"/>
      <c r="G1325" s="16"/>
      <c r="H1325" s="17"/>
      <c r="I1325" s="17"/>
      <c r="J1325" s="16"/>
      <c r="K1325" s="16"/>
      <c r="L1325" s="16"/>
      <c r="M1325" s="17"/>
      <c r="N1325" s="17"/>
    </row>
    <row r="1326" spans="1:14" ht="75" customHeight="1" x14ac:dyDescent="0.25">
      <c r="A1326" s="15"/>
      <c r="B1326" s="16"/>
      <c r="C1326" s="25"/>
      <c r="D1326" s="16"/>
      <c r="E1326" s="22"/>
      <c r="F1326" s="22"/>
      <c r="G1326" s="15"/>
      <c r="H1326" s="22"/>
      <c r="I1326" s="22"/>
      <c r="J1326" s="15"/>
      <c r="K1326" s="15"/>
      <c r="L1326" s="15"/>
      <c r="M1326" s="17"/>
      <c r="N1326" s="17"/>
    </row>
    <row r="1327" spans="1:14" ht="75" customHeight="1" x14ac:dyDescent="0.25">
      <c r="A1327" s="15"/>
      <c r="B1327" s="16"/>
      <c r="C1327" s="25"/>
      <c r="D1327" s="16"/>
      <c r="E1327" s="22"/>
      <c r="F1327" s="22"/>
      <c r="G1327" s="15"/>
      <c r="H1327" s="22"/>
      <c r="I1327" s="22"/>
      <c r="J1327" s="15"/>
      <c r="K1327" s="15"/>
      <c r="L1327" s="15"/>
      <c r="M1327" s="17"/>
      <c r="N1327" s="17"/>
    </row>
    <row r="1328" spans="1:14" ht="75" customHeight="1" x14ac:dyDescent="0.25">
      <c r="A1328" s="15"/>
      <c r="B1328" s="16"/>
      <c r="C1328" s="25"/>
      <c r="D1328" s="16"/>
      <c r="E1328" s="22"/>
      <c r="F1328" s="22"/>
      <c r="G1328" s="15"/>
      <c r="H1328" s="22"/>
      <c r="I1328" s="22"/>
      <c r="J1328" s="15"/>
      <c r="K1328" s="15"/>
      <c r="L1328" s="15"/>
      <c r="M1328" s="17"/>
      <c r="N1328" s="17"/>
    </row>
    <row r="1329" spans="1:14" ht="75" customHeight="1" x14ac:dyDescent="0.25">
      <c r="A1329" s="15"/>
      <c r="B1329" s="16"/>
      <c r="C1329" s="25"/>
      <c r="D1329" s="16"/>
      <c r="E1329" s="22"/>
      <c r="F1329" s="22"/>
      <c r="G1329" s="15"/>
      <c r="H1329" s="22"/>
      <c r="I1329" s="22"/>
      <c r="J1329" s="15"/>
      <c r="K1329" s="15"/>
      <c r="L1329" s="15"/>
      <c r="M1329" s="17"/>
      <c r="N1329" s="17"/>
    </row>
    <row r="1330" spans="1:14" ht="75" customHeight="1" x14ac:dyDescent="0.25">
      <c r="A1330" s="15"/>
      <c r="B1330" s="16"/>
      <c r="C1330" s="25"/>
      <c r="D1330" s="16"/>
      <c r="E1330" s="22"/>
      <c r="F1330" s="22"/>
      <c r="G1330" s="15"/>
      <c r="H1330" s="22"/>
      <c r="I1330" s="22"/>
      <c r="J1330" s="15"/>
      <c r="K1330" s="15"/>
      <c r="L1330" s="15"/>
      <c r="M1330" s="17"/>
      <c r="N1330" s="17"/>
    </row>
    <row r="1331" spans="1:14" ht="75" customHeight="1" x14ac:dyDescent="0.25">
      <c r="A1331" s="15"/>
      <c r="B1331" s="16"/>
      <c r="C1331" s="25"/>
      <c r="D1331" s="16"/>
      <c r="E1331" s="22"/>
      <c r="F1331" s="22"/>
      <c r="G1331" s="15"/>
      <c r="H1331" s="22"/>
      <c r="I1331" s="22"/>
      <c r="J1331" s="15"/>
      <c r="K1331" s="15"/>
      <c r="L1331" s="15"/>
      <c r="M1331" s="17"/>
      <c r="N1331" s="17"/>
    </row>
    <row r="1332" spans="1:14" ht="75" customHeight="1" x14ac:dyDescent="0.25">
      <c r="A1332" s="15"/>
      <c r="B1332" s="16"/>
      <c r="C1332" s="25"/>
      <c r="D1332" s="16"/>
      <c r="E1332" s="22"/>
      <c r="F1332" s="22"/>
      <c r="G1332" s="15"/>
      <c r="H1332" s="22"/>
      <c r="I1332" s="22"/>
      <c r="J1332" s="15"/>
      <c r="K1332" s="15"/>
      <c r="L1332" s="15"/>
      <c r="M1332" s="17"/>
      <c r="N1332" s="17"/>
    </row>
    <row r="1333" spans="1:14" ht="75" customHeight="1" x14ac:dyDescent="0.25">
      <c r="A1333" s="15"/>
      <c r="B1333" s="16"/>
      <c r="C1333" s="25"/>
      <c r="D1333" s="16"/>
      <c r="E1333" s="22"/>
      <c r="F1333" s="22"/>
      <c r="G1333" s="15"/>
      <c r="H1333" s="22"/>
      <c r="I1333" s="22"/>
      <c r="J1333" s="15"/>
      <c r="K1333" s="15"/>
      <c r="L1333" s="15"/>
      <c r="M1333" s="17"/>
      <c r="N1333" s="17"/>
    </row>
    <row r="1334" spans="1:14" ht="75" customHeight="1" x14ac:dyDescent="0.25">
      <c r="A1334" s="15"/>
      <c r="B1334" s="16"/>
      <c r="C1334" s="25"/>
      <c r="D1334" s="16"/>
      <c r="E1334" s="22"/>
      <c r="F1334" s="22"/>
      <c r="G1334" s="15"/>
      <c r="H1334" s="22"/>
      <c r="I1334" s="22"/>
      <c r="J1334" s="15"/>
      <c r="K1334" s="15"/>
      <c r="L1334" s="15"/>
      <c r="M1334" s="17"/>
      <c r="N1334" s="17"/>
    </row>
    <row r="1335" spans="1:14" ht="75" customHeight="1" x14ac:dyDescent="0.25">
      <c r="A1335" s="15"/>
      <c r="B1335" s="16"/>
      <c r="C1335" s="25"/>
      <c r="D1335" s="16"/>
      <c r="E1335" s="22"/>
      <c r="F1335" s="22"/>
      <c r="G1335" s="15"/>
      <c r="H1335" s="22"/>
      <c r="I1335" s="22"/>
      <c r="J1335" s="15"/>
      <c r="K1335" s="15"/>
      <c r="L1335" s="15"/>
      <c r="M1335" s="17"/>
      <c r="N1335" s="17"/>
    </row>
    <row r="1336" spans="1:14" ht="75" customHeight="1" x14ac:dyDescent="0.25">
      <c r="A1336" s="15"/>
      <c r="B1336" s="16"/>
      <c r="C1336" s="25"/>
      <c r="D1336" s="16"/>
      <c r="E1336" s="22"/>
      <c r="F1336" s="22"/>
      <c r="G1336" s="15"/>
      <c r="H1336" s="22"/>
      <c r="I1336" s="22"/>
      <c r="J1336" s="15"/>
      <c r="K1336" s="15"/>
      <c r="L1336" s="15"/>
      <c r="M1336" s="17"/>
      <c r="N1336" s="17"/>
    </row>
    <row r="1337" spans="1:14" ht="75" customHeight="1" x14ac:dyDescent="0.25">
      <c r="A1337" s="15"/>
      <c r="B1337" s="16"/>
      <c r="C1337" s="24"/>
      <c r="D1337" s="16"/>
      <c r="E1337" s="17"/>
      <c r="F1337" s="17"/>
      <c r="G1337" s="16"/>
      <c r="H1337" s="17"/>
      <c r="I1337" s="17"/>
      <c r="J1337" s="16"/>
      <c r="K1337" s="16"/>
      <c r="L1337" s="16"/>
      <c r="M1337" s="17"/>
      <c r="N1337" s="17"/>
    </row>
    <row r="1338" spans="1:14" ht="75" customHeight="1" x14ac:dyDescent="0.25">
      <c r="A1338" s="15"/>
      <c r="B1338" s="16"/>
      <c r="C1338" s="24"/>
      <c r="D1338" s="16"/>
      <c r="E1338" s="17"/>
      <c r="F1338" s="17"/>
      <c r="G1338" s="16"/>
      <c r="H1338" s="17"/>
      <c r="I1338" s="17"/>
      <c r="J1338" s="16"/>
      <c r="K1338" s="16"/>
      <c r="L1338" s="16"/>
      <c r="M1338" s="17"/>
      <c r="N1338" s="17"/>
    </row>
    <row r="1339" spans="1:14" ht="75" customHeight="1" x14ac:dyDescent="0.25">
      <c r="A1339" s="15"/>
      <c r="B1339" s="16"/>
      <c r="C1339" s="24"/>
      <c r="D1339" s="16"/>
      <c r="E1339" s="17"/>
      <c r="F1339" s="17"/>
      <c r="G1339" s="16"/>
      <c r="H1339" s="17"/>
      <c r="I1339" s="17"/>
      <c r="J1339" s="16"/>
      <c r="K1339" s="16"/>
      <c r="L1339" s="16"/>
      <c r="M1339" s="17"/>
      <c r="N1339" s="17"/>
    </row>
    <row r="1340" spans="1:14" ht="75" customHeight="1" x14ac:dyDescent="0.25">
      <c r="A1340" s="15"/>
      <c r="B1340" s="16"/>
      <c r="C1340" s="24"/>
      <c r="D1340" s="16"/>
      <c r="E1340" s="17"/>
      <c r="F1340" s="17"/>
      <c r="G1340" s="16"/>
      <c r="H1340" s="17"/>
      <c r="I1340" s="17"/>
      <c r="J1340" s="16"/>
      <c r="K1340" s="16"/>
      <c r="L1340" s="16"/>
      <c r="M1340" s="17"/>
      <c r="N1340" s="17"/>
    </row>
    <row r="1341" spans="1:14" ht="75" customHeight="1" x14ac:dyDescent="0.25">
      <c r="A1341" s="15"/>
      <c r="B1341" s="16"/>
      <c r="C1341" s="24"/>
      <c r="D1341" s="16"/>
      <c r="E1341" s="17"/>
      <c r="F1341" s="17"/>
      <c r="G1341" s="16"/>
      <c r="H1341" s="17"/>
      <c r="I1341" s="17"/>
      <c r="J1341" s="16"/>
      <c r="K1341" s="16"/>
      <c r="L1341" s="16"/>
      <c r="M1341" s="17"/>
      <c r="N1341" s="17"/>
    </row>
    <row r="1342" spans="1:14" ht="75" customHeight="1" x14ac:dyDescent="0.25">
      <c r="A1342" s="15"/>
      <c r="B1342" s="16"/>
      <c r="C1342" s="24"/>
      <c r="D1342" s="16"/>
      <c r="E1342" s="17"/>
      <c r="F1342" s="17"/>
      <c r="G1342" s="16"/>
      <c r="H1342" s="17"/>
      <c r="I1342" s="17"/>
      <c r="J1342" s="16"/>
      <c r="K1342" s="16"/>
      <c r="L1342" s="16"/>
      <c r="M1342" s="17"/>
      <c r="N1342" s="17"/>
    </row>
    <row r="1343" spans="1:14" ht="75" customHeight="1" x14ac:dyDescent="0.25">
      <c r="A1343" s="15"/>
      <c r="B1343" s="16"/>
      <c r="C1343" s="24"/>
      <c r="D1343" s="16"/>
      <c r="E1343" s="17"/>
      <c r="F1343" s="17"/>
      <c r="G1343" s="16"/>
      <c r="H1343" s="17"/>
      <c r="I1343" s="17"/>
      <c r="J1343" s="16"/>
      <c r="K1343" s="16"/>
      <c r="L1343" s="16"/>
      <c r="M1343" s="17"/>
      <c r="N1343" s="17"/>
    </row>
    <row r="1344" spans="1:14" ht="75" customHeight="1" x14ac:dyDescent="0.25">
      <c r="A1344" s="15"/>
      <c r="B1344" s="16"/>
      <c r="C1344" s="24"/>
      <c r="D1344" s="16"/>
      <c r="E1344" s="17"/>
      <c r="F1344" s="17"/>
      <c r="G1344" s="16"/>
      <c r="H1344" s="17"/>
      <c r="I1344" s="17"/>
      <c r="J1344" s="16"/>
      <c r="K1344" s="16"/>
      <c r="L1344" s="16"/>
      <c r="M1344" s="17"/>
      <c r="N1344" s="17"/>
    </row>
    <row r="1345" spans="1:14" ht="75" customHeight="1" x14ac:dyDescent="0.25">
      <c r="A1345" s="15"/>
      <c r="B1345" s="16"/>
      <c r="C1345" s="24"/>
      <c r="D1345" s="16"/>
      <c r="E1345" s="17"/>
      <c r="F1345" s="17"/>
      <c r="G1345" s="16"/>
      <c r="H1345" s="17"/>
      <c r="I1345" s="17"/>
      <c r="J1345" s="16"/>
      <c r="K1345" s="16"/>
      <c r="L1345" s="16"/>
      <c r="M1345" s="17"/>
      <c r="N1345" s="17"/>
    </row>
    <row r="1346" spans="1:14" ht="75" customHeight="1" x14ac:dyDescent="0.25">
      <c r="A1346" s="15"/>
      <c r="B1346" s="16"/>
      <c r="C1346" s="24"/>
      <c r="D1346" s="16"/>
      <c r="E1346" s="17"/>
      <c r="F1346" s="17"/>
      <c r="G1346" s="16"/>
      <c r="H1346" s="17"/>
      <c r="I1346" s="17"/>
      <c r="J1346" s="16"/>
      <c r="K1346" s="16"/>
      <c r="L1346" s="16"/>
      <c r="M1346" s="17"/>
      <c r="N1346" s="17"/>
    </row>
    <row r="1347" spans="1:14" ht="75" customHeight="1" x14ac:dyDescent="0.25">
      <c r="A1347" s="15"/>
      <c r="B1347" s="16"/>
      <c r="C1347" s="24"/>
      <c r="D1347" s="16"/>
      <c r="E1347" s="17"/>
      <c r="F1347" s="17"/>
      <c r="G1347" s="16"/>
      <c r="H1347" s="17"/>
      <c r="I1347" s="17"/>
      <c r="J1347" s="16"/>
      <c r="K1347" s="16"/>
      <c r="L1347" s="16"/>
      <c r="M1347" s="17"/>
      <c r="N1347" s="17"/>
    </row>
  </sheetData>
  <conditionalFormatting sqref="K1348:M1048576 M1259:N1336">
    <cfRule type="containsText" dxfId="614" priority="123" operator="containsText" text="SEP ">
      <formula>NOT(ISERROR(SEARCH("SEP ",K1259)))</formula>
    </cfRule>
    <cfRule type="containsText" dxfId="613" priority="126" operator="containsText" text="TRANSFER OUT">
      <formula>NOT(ISERROR(SEARCH("TRANSFER OUT",K1259)))</formula>
    </cfRule>
    <cfRule type="containsText" dxfId="612" priority="127" operator="containsText" text="TRANSFER IN">
      <formula>NOT(ISERROR(SEARCH("TRANSFER IN",K1259)))</formula>
    </cfRule>
    <cfRule type="containsText" dxfId="611" priority="130" operator="containsText" text="NEW ">
      <formula>NOT(ISERROR(SEARCH("NEW ",K1259)))</formula>
    </cfRule>
  </conditionalFormatting>
  <conditionalFormatting sqref="A1259:B1336">
    <cfRule type="containsText" dxfId="610" priority="82" operator="containsText" text="Opens">
      <formula>NOT(ISERROR(SEARCH("Opens",A1259)))</formula>
    </cfRule>
    <cfRule type="containsText" dxfId="609" priority="83" operator="containsText" text="Closed">
      <formula>NOT(ISERROR(SEARCH("Closed",A1259)))</formula>
    </cfRule>
  </conditionalFormatting>
  <conditionalFormatting sqref="N1348:N1048576">
    <cfRule type="containsText" dxfId="608" priority="35" operator="containsText" text="SEP ">
      <formula>NOT(ISERROR(SEARCH("SEP ",N1348)))</formula>
    </cfRule>
    <cfRule type="containsText" dxfId="607" priority="36" operator="containsText" text="TRANSFER OUT">
      <formula>NOT(ISERROR(SEARCH("TRANSFER OUT",N1348)))</formula>
    </cfRule>
    <cfRule type="containsText" dxfId="606" priority="37" operator="containsText" text="TRANSFER IN">
      <formula>NOT(ISERROR(SEARCH("TRANSFER IN",N1348)))</formula>
    </cfRule>
    <cfRule type="containsText" dxfId="605" priority="38" operator="containsText" text="NEW ">
      <formula>NOT(ISERROR(SEARCH("NEW ",N1348)))</formula>
    </cfRule>
  </conditionalFormatting>
  <conditionalFormatting sqref="A1257:B1258 A1338:B1340 A1342:B1344 A1346:B1347">
    <cfRule type="containsText" dxfId="604" priority="14" operator="containsText" text="Opens">
      <formula>NOT(ISERROR(SEARCH("Opens",A1257)))</formula>
    </cfRule>
    <cfRule type="containsText" dxfId="603" priority="15" operator="containsText" text="Closed">
      <formula>NOT(ISERROR(SEARCH("Closed",A1257)))</formula>
    </cfRule>
  </conditionalFormatting>
  <conditionalFormatting sqref="M1257:N1258 M1338:N1340 M1342:N1344 M1346:N1347">
    <cfRule type="containsText" dxfId="602" priority="13" operator="containsText" text="SEP ">
      <formula>NOT(ISERROR(SEARCH("SEP ",M1257)))</formula>
    </cfRule>
    <cfRule type="containsText" dxfId="601" priority="16" operator="containsText" text="TRANSFER OUT">
      <formula>NOT(ISERROR(SEARCH("TRANSFER OUT",M1257)))</formula>
    </cfRule>
    <cfRule type="containsText" dxfId="600" priority="17" operator="containsText" text="TRANSFER IN">
      <formula>NOT(ISERROR(SEARCH("TRANSFER IN",M1257)))</formula>
    </cfRule>
    <cfRule type="containsText" dxfId="599" priority="18" operator="containsText" text="NEW ">
      <formula>NOT(ISERROR(SEARCH("NEW ",M1257)))</formula>
    </cfRule>
  </conditionalFormatting>
  <conditionalFormatting sqref="A1337:B1337 A1341:B1341 A1345:B1345">
    <cfRule type="containsText" dxfId="598" priority="8" operator="containsText" text="Opens">
      <formula>NOT(ISERROR(SEARCH("Opens",A1337)))</formula>
    </cfRule>
    <cfRule type="containsText" dxfId="597" priority="9" operator="containsText" text="Closed">
      <formula>NOT(ISERROR(SEARCH("Closed",A1337)))</formula>
    </cfRule>
  </conditionalFormatting>
  <conditionalFormatting sqref="M1337:N1337 M1341:N1341 M1345:N1345">
    <cfRule type="containsText" dxfId="596" priority="7" operator="containsText" text="SEP ">
      <formula>NOT(ISERROR(SEARCH("SEP ",M1337)))</formula>
    </cfRule>
    <cfRule type="containsText" dxfId="595" priority="10" operator="containsText" text="TRANSFER OUT">
      <formula>NOT(ISERROR(SEARCH("TRANSFER OUT",M1337)))</formula>
    </cfRule>
    <cfRule type="containsText" dxfId="594" priority="11" operator="containsText" text="TRANSFER IN">
      <formula>NOT(ISERROR(SEARCH("TRANSFER IN",M1337)))</formula>
    </cfRule>
    <cfRule type="containsText" dxfId="593" priority="12" operator="containsText" text="NEW ">
      <formula>NOT(ISERROR(SEARCH("NEW ",M1337)))</formula>
    </cfRule>
  </conditionalFormatting>
  <conditionalFormatting sqref="A1:B1256">
    <cfRule type="containsText" dxfId="592" priority="2" operator="containsText" text="Opens">
      <formula>NOT(ISERROR(SEARCH("Opens",A1)))</formula>
    </cfRule>
    <cfRule type="containsText" dxfId="591" priority="3" operator="containsText" text="Closed">
      <formula>NOT(ISERROR(SEARCH("Closed",A1)))</formula>
    </cfRule>
  </conditionalFormatting>
  <conditionalFormatting sqref="L1:N1256">
    <cfRule type="containsText" dxfId="590" priority="1" operator="containsText" text="SEP ">
      <formula>NOT(ISERROR(SEARCH("SEP ",L1)))</formula>
    </cfRule>
    <cfRule type="containsText" dxfId="589" priority="4" operator="containsText" text="TRANSFER OUT">
      <formula>NOT(ISERROR(SEARCH("TRANSFER OUT",L1)))</formula>
    </cfRule>
    <cfRule type="containsText" dxfId="588" priority="5" operator="containsText" text="TRANSFER IN">
      <formula>NOT(ISERROR(SEARCH("TRANSFER IN",L1)))</formula>
    </cfRule>
    <cfRule type="containsText" dxfId="587" priority="6" operator="containsText" text="NEW ">
      <formula>NOT(ISERROR(SEARCH("NEW ",L1)))</formula>
    </cfRule>
  </conditionalFormatting>
  <pageMargins left="0.7" right="0.7" top="0.75" bottom="0.75" header="0.3" footer="0.3"/>
  <pageSetup scale="23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4137-C8AC-4943-A32C-9340C40A79B4}">
  <sheetPr>
    <tabColor theme="3" tint="0.59999389629810485"/>
    <pageSetUpPr fitToPage="1"/>
  </sheetPr>
  <dimension ref="A1:O3713"/>
  <sheetViews>
    <sheetView zoomScale="90" zoomScaleNormal="90" workbookViewId="0">
      <pane ySplit="1" topLeftCell="A2" activePane="bottomLeft" state="frozen"/>
      <selection activeCell="H6" sqref="H6"/>
      <selection pane="bottomLeft" activeCell="A2" sqref="A2:A1511"/>
      <pivotSelection pane="topRight" showHeader="1" activeRow="1" click="1" r:id="rId1">
        <pivotArea dataOnly="0" labelOnly="1" outline="0" fieldPosition="0">
          <references count="1">
            <reference field="0" count="0"/>
          </references>
        </pivotArea>
      </pivotSelection>
    </sheetView>
  </sheetViews>
  <sheetFormatPr defaultRowHeight="15" x14ac:dyDescent="0.25"/>
  <cols>
    <col min="1" max="1" width="43" style="5" customWidth="1"/>
    <col min="2" max="2" width="27.5703125" style="5" customWidth="1"/>
    <col min="3" max="3" width="10.7109375" style="5" bestFit="1" customWidth="1"/>
    <col min="4" max="4" width="29" style="5" customWidth="1"/>
    <col min="5" max="5" width="16.28515625" style="5" customWidth="1"/>
    <col min="6" max="6" width="21.85546875" style="5" customWidth="1"/>
    <col min="7" max="7" width="17.42578125" style="5" customWidth="1"/>
    <col min="8" max="9" width="23.5703125" style="5" bestFit="1" customWidth="1"/>
    <col min="10" max="10" width="35.85546875" style="5" bestFit="1" customWidth="1"/>
    <col min="11" max="11" width="24.42578125" style="5" customWidth="1"/>
    <col min="12" max="12" width="21" style="1" bestFit="1" customWidth="1"/>
    <col min="13" max="14" width="12.140625" style="1" bestFit="1" customWidth="1"/>
    <col min="15" max="15" width="13.28515625" style="8" bestFit="1" customWidth="1"/>
    <col min="16" max="16384" width="9.140625" style="1"/>
  </cols>
  <sheetData>
    <row r="1" spans="1:15" ht="31.5" customHeight="1" x14ac:dyDescent="0.25">
      <c r="A1" s="6" t="s">
        <v>5886</v>
      </c>
      <c r="B1" s="6" t="s">
        <v>5887</v>
      </c>
      <c r="C1" s="6" t="s">
        <v>2867</v>
      </c>
      <c r="D1" s="6" t="s">
        <v>2731</v>
      </c>
      <c r="E1" s="6" t="s">
        <v>2732</v>
      </c>
      <c r="F1" s="6" t="s">
        <v>2740</v>
      </c>
      <c r="G1" s="6" t="s">
        <v>2733</v>
      </c>
      <c r="H1" s="6" t="s">
        <v>2734</v>
      </c>
      <c r="I1" s="6" t="s">
        <v>2735</v>
      </c>
      <c r="J1" s="6" t="s">
        <v>7338</v>
      </c>
      <c r="K1" s="6" t="s">
        <v>2737</v>
      </c>
      <c r="L1" s="6" t="s">
        <v>2738</v>
      </c>
      <c r="M1" s="6" t="s">
        <v>3607</v>
      </c>
      <c r="N1" s="30" t="s">
        <v>2739</v>
      </c>
      <c r="O1"/>
    </row>
    <row r="2" spans="1:15" s="5" customFormat="1" ht="45" x14ac:dyDescent="0.25">
      <c r="A2" s="5" t="s">
        <v>5917</v>
      </c>
      <c r="B2" s="5" t="s">
        <v>4735</v>
      </c>
      <c r="C2" s="5" t="s">
        <v>6811</v>
      </c>
      <c r="D2" s="5" t="s">
        <v>6425</v>
      </c>
      <c r="E2" s="5" t="s">
        <v>2886</v>
      </c>
      <c r="F2" s="5" t="s">
        <v>3477</v>
      </c>
      <c r="G2" s="5" t="s">
        <v>2768</v>
      </c>
      <c r="H2" s="5" t="s">
        <v>3005</v>
      </c>
      <c r="I2" s="5" t="s">
        <v>2892</v>
      </c>
      <c r="J2" s="5" t="s">
        <v>6244</v>
      </c>
      <c r="K2" s="5" t="s">
        <v>343</v>
      </c>
      <c r="L2" s="5" t="s">
        <v>684</v>
      </c>
      <c r="M2" s="5" t="s">
        <v>34</v>
      </c>
      <c r="N2" s="5" t="s">
        <v>688</v>
      </c>
      <c r="O2"/>
    </row>
    <row r="3" spans="1:15" s="5" customFormat="1" ht="30" x14ac:dyDescent="0.25">
      <c r="L3" s="5" t="s">
        <v>679</v>
      </c>
      <c r="M3" s="5" t="s">
        <v>5561</v>
      </c>
      <c r="N3" s="5" t="s">
        <v>683</v>
      </c>
      <c r="O3"/>
    </row>
    <row r="4" spans="1:15" s="5" customFormat="1" x14ac:dyDescent="0.25">
      <c r="L4" s="5" t="s">
        <v>5418</v>
      </c>
      <c r="M4" s="5" t="s">
        <v>34</v>
      </c>
      <c r="N4" s="5" t="s">
        <v>4915</v>
      </c>
      <c r="O4"/>
    </row>
    <row r="5" spans="1:15" s="5" customFormat="1" x14ac:dyDescent="0.25">
      <c r="L5" s="5" t="s">
        <v>5618</v>
      </c>
      <c r="M5" s="5" t="s">
        <v>5561</v>
      </c>
      <c r="N5" s="5" t="s">
        <v>5003</v>
      </c>
      <c r="O5"/>
    </row>
    <row r="6" spans="1:15" s="5" customFormat="1" x14ac:dyDescent="0.25">
      <c r="O6"/>
    </row>
    <row r="7" spans="1:15" s="5" customFormat="1" ht="45" x14ac:dyDescent="0.25">
      <c r="A7" s="5" t="s">
        <v>7785</v>
      </c>
      <c r="B7" s="5" t="s">
        <v>2974</v>
      </c>
      <c r="C7" s="5" t="s">
        <v>6802</v>
      </c>
      <c r="D7" s="5" t="s">
        <v>6423</v>
      </c>
      <c r="E7" s="5" t="s">
        <v>2869</v>
      </c>
      <c r="F7" s="5" t="s">
        <v>3472</v>
      </c>
      <c r="G7" s="5" t="s">
        <v>2766</v>
      </c>
      <c r="H7" s="5" t="s">
        <v>2880</v>
      </c>
      <c r="I7" s="5" t="s">
        <v>2881</v>
      </c>
      <c r="J7" s="5" t="s">
        <v>2864</v>
      </c>
      <c r="K7" s="5" t="s">
        <v>3998</v>
      </c>
      <c r="L7" s="5" t="s">
        <v>2975</v>
      </c>
      <c r="M7" s="5" t="s">
        <v>34</v>
      </c>
      <c r="N7" s="5" t="s">
        <v>557</v>
      </c>
      <c r="O7"/>
    </row>
    <row r="8" spans="1:15" s="5" customFormat="1" x14ac:dyDescent="0.25">
      <c r="L8" s="5" t="s">
        <v>2976</v>
      </c>
      <c r="M8" s="5" t="s">
        <v>34</v>
      </c>
      <c r="N8" s="5" t="s">
        <v>553</v>
      </c>
      <c r="O8"/>
    </row>
    <row r="9" spans="1:15" s="5" customFormat="1" x14ac:dyDescent="0.25">
      <c r="L9" s="5" t="s">
        <v>2977</v>
      </c>
      <c r="M9" s="5" t="s">
        <v>83</v>
      </c>
      <c r="N9" s="5" t="s">
        <v>562</v>
      </c>
      <c r="O9"/>
    </row>
    <row r="10" spans="1:15" s="5" customFormat="1" x14ac:dyDescent="0.25">
      <c r="L10" s="5" t="s">
        <v>4001</v>
      </c>
      <c r="M10" s="5" t="s">
        <v>83</v>
      </c>
      <c r="N10" s="5" t="s">
        <v>3927</v>
      </c>
      <c r="O10"/>
    </row>
    <row r="11" spans="1:15" s="5" customFormat="1" x14ac:dyDescent="0.25">
      <c r="L11" s="5" t="s">
        <v>4293</v>
      </c>
      <c r="M11" s="5" t="s">
        <v>5561</v>
      </c>
      <c r="N11" s="5" t="s">
        <v>4128</v>
      </c>
      <c r="O11"/>
    </row>
    <row r="12" spans="1:15" s="5" customFormat="1" x14ac:dyDescent="0.25">
      <c r="O12"/>
    </row>
    <row r="13" spans="1:15" s="5" customFormat="1" ht="30" x14ac:dyDescent="0.25">
      <c r="A13" s="5" t="s">
        <v>6569</v>
      </c>
      <c r="B13" s="5" t="s">
        <v>2905</v>
      </c>
      <c r="C13" s="5" t="s">
        <v>6706</v>
      </c>
      <c r="D13" s="5" t="s">
        <v>6362</v>
      </c>
      <c r="E13" s="5" t="s">
        <v>2886</v>
      </c>
      <c r="F13" s="5" t="s">
        <v>3477</v>
      </c>
      <c r="G13" s="5" t="s">
        <v>2747</v>
      </c>
      <c r="H13" s="5" t="s">
        <v>2906</v>
      </c>
      <c r="I13" s="5" t="s">
        <v>2881</v>
      </c>
      <c r="J13" s="5" t="s">
        <v>7727</v>
      </c>
      <c r="L13" s="5" t="s">
        <v>2907</v>
      </c>
      <c r="M13" s="5" t="s">
        <v>83</v>
      </c>
      <c r="N13" s="5" t="s">
        <v>213</v>
      </c>
      <c r="O13"/>
    </row>
    <row r="14" spans="1:15" s="5" customFormat="1" ht="30" x14ac:dyDescent="0.25">
      <c r="L14" s="5" t="s">
        <v>2908</v>
      </c>
      <c r="M14" s="5" t="s">
        <v>5561</v>
      </c>
      <c r="N14" s="5" t="s">
        <v>218</v>
      </c>
      <c r="O14"/>
    </row>
    <row r="15" spans="1:15" s="5" customFormat="1" x14ac:dyDescent="0.25">
      <c r="L15" s="5" t="s">
        <v>2909</v>
      </c>
      <c r="M15" s="5" t="s">
        <v>83</v>
      </c>
      <c r="N15" s="5" t="s">
        <v>222</v>
      </c>
      <c r="O15"/>
    </row>
    <row r="16" spans="1:15" s="5" customFormat="1" x14ac:dyDescent="0.25">
      <c r="L16" s="5" t="s">
        <v>2910</v>
      </c>
      <c r="M16" s="5" t="s">
        <v>34</v>
      </c>
      <c r="N16" s="5" t="s">
        <v>205</v>
      </c>
      <c r="O16"/>
    </row>
    <row r="17" spans="1:15" s="5" customFormat="1" x14ac:dyDescent="0.25">
      <c r="L17" s="5" t="s">
        <v>2911</v>
      </c>
      <c r="M17" s="5" t="s">
        <v>34</v>
      </c>
      <c r="N17" s="5" t="s">
        <v>209</v>
      </c>
      <c r="O17"/>
    </row>
    <row r="18" spans="1:15" s="5" customFormat="1" x14ac:dyDescent="0.25">
      <c r="L18" s="5" t="s">
        <v>2912</v>
      </c>
      <c r="M18" s="5" t="s">
        <v>5561</v>
      </c>
      <c r="N18" s="5" t="s">
        <v>226</v>
      </c>
      <c r="O18"/>
    </row>
    <row r="19" spans="1:15" s="5" customFormat="1" x14ac:dyDescent="0.25">
      <c r="L19" s="5" t="s">
        <v>3335</v>
      </c>
      <c r="M19" s="5" t="s">
        <v>5561</v>
      </c>
      <c r="N19" s="5" t="s">
        <v>2203</v>
      </c>
      <c r="O19"/>
    </row>
    <row r="20" spans="1:15" s="5" customFormat="1" x14ac:dyDescent="0.25">
      <c r="L20" s="5" t="s">
        <v>3842</v>
      </c>
      <c r="M20" s="5" t="s">
        <v>34</v>
      </c>
      <c r="N20" s="5" t="s">
        <v>3671</v>
      </c>
      <c r="O20"/>
    </row>
    <row r="21" spans="1:15" s="5" customFormat="1" x14ac:dyDescent="0.25">
      <c r="L21" s="5" t="s">
        <v>4183</v>
      </c>
      <c r="M21" s="5" t="s">
        <v>5561</v>
      </c>
      <c r="N21" s="5" t="s">
        <v>4056</v>
      </c>
      <c r="O21"/>
    </row>
    <row r="22" spans="1:15" s="5" customFormat="1" x14ac:dyDescent="0.25">
      <c r="L22" s="5" t="s">
        <v>4545</v>
      </c>
      <c r="M22" s="5" t="s">
        <v>83</v>
      </c>
      <c r="N22" s="5" t="s">
        <v>4382</v>
      </c>
      <c r="O22"/>
    </row>
    <row r="23" spans="1:15" s="5" customFormat="1" x14ac:dyDescent="0.25">
      <c r="L23" s="5" t="s">
        <v>4546</v>
      </c>
      <c r="M23" s="5" t="s">
        <v>34</v>
      </c>
      <c r="N23" s="5" t="s">
        <v>4385</v>
      </c>
      <c r="O23"/>
    </row>
    <row r="24" spans="1:15" s="5" customFormat="1" x14ac:dyDescent="0.25">
      <c r="O24"/>
    </row>
    <row r="25" spans="1:15" s="5" customFormat="1" ht="30" x14ac:dyDescent="0.25">
      <c r="A25" s="5" t="s">
        <v>6573</v>
      </c>
      <c r="B25" s="5" t="s">
        <v>3019</v>
      </c>
      <c r="C25" s="5" t="s">
        <v>6711</v>
      </c>
      <c r="D25" s="5" t="s">
        <v>6382</v>
      </c>
      <c r="E25" s="5" t="s">
        <v>2891</v>
      </c>
      <c r="F25" s="5" t="s">
        <v>3476</v>
      </c>
      <c r="G25" s="5" t="s">
        <v>2770</v>
      </c>
      <c r="H25" s="5" t="s">
        <v>2906</v>
      </c>
      <c r="I25" s="5" t="s">
        <v>2881</v>
      </c>
      <c r="J25" s="5" t="s">
        <v>3699</v>
      </c>
      <c r="K25" s="5" t="s">
        <v>5921</v>
      </c>
      <c r="L25" s="5" t="s">
        <v>3020</v>
      </c>
      <c r="M25" s="5" t="s">
        <v>34</v>
      </c>
      <c r="N25" s="5" t="s">
        <v>750</v>
      </c>
      <c r="O25"/>
    </row>
    <row r="26" spans="1:15" s="5" customFormat="1" x14ac:dyDescent="0.25">
      <c r="L26" s="5" t="s">
        <v>4576</v>
      </c>
      <c r="M26" s="5" t="s">
        <v>34</v>
      </c>
      <c r="N26" s="5" t="s">
        <v>4363</v>
      </c>
      <c r="O26"/>
    </row>
    <row r="27" spans="1:15" s="5" customFormat="1" x14ac:dyDescent="0.25">
      <c r="L27" s="5" t="s">
        <v>5922</v>
      </c>
      <c r="M27" s="5" t="s">
        <v>4009</v>
      </c>
      <c r="N27" s="5" t="s">
        <v>5554</v>
      </c>
      <c r="O27"/>
    </row>
    <row r="28" spans="1:15" s="5" customFormat="1" ht="30" x14ac:dyDescent="0.25">
      <c r="A28" s="5" t="s">
        <v>5935</v>
      </c>
      <c r="B28" s="5" t="s">
        <v>3087</v>
      </c>
      <c r="C28" s="5" t="s">
        <v>6711</v>
      </c>
      <c r="D28" s="5" t="s">
        <v>6335</v>
      </c>
      <c r="E28" s="5" t="s">
        <v>2869</v>
      </c>
      <c r="F28" s="5" t="s">
        <v>3472</v>
      </c>
      <c r="G28" s="5" t="s">
        <v>2786</v>
      </c>
      <c r="H28" s="5" t="s">
        <v>2906</v>
      </c>
      <c r="I28" s="5" t="s">
        <v>2881</v>
      </c>
      <c r="J28" s="5" t="s">
        <v>3699</v>
      </c>
      <c r="K28" s="5" t="s">
        <v>5921</v>
      </c>
      <c r="L28" s="5" t="s">
        <v>4692</v>
      </c>
      <c r="M28" s="5" t="s">
        <v>5561</v>
      </c>
      <c r="N28" s="5" t="s">
        <v>4353</v>
      </c>
      <c r="O28"/>
    </row>
    <row r="29" spans="1:15" s="5" customFormat="1" ht="30" x14ac:dyDescent="0.25">
      <c r="F29" s="5" t="s">
        <v>3476</v>
      </c>
      <c r="G29" s="5" t="s">
        <v>2786</v>
      </c>
      <c r="H29" s="5" t="s">
        <v>2906</v>
      </c>
      <c r="I29" s="5" t="s">
        <v>2881</v>
      </c>
      <c r="J29" s="5" t="s">
        <v>3699</v>
      </c>
      <c r="K29" s="5" t="s">
        <v>5921</v>
      </c>
      <c r="L29" s="5" t="s">
        <v>3020</v>
      </c>
      <c r="M29" s="5" t="s">
        <v>34</v>
      </c>
      <c r="N29" s="5" t="s">
        <v>750</v>
      </c>
      <c r="O29"/>
    </row>
    <row r="30" spans="1:15" s="5" customFormat="1" x14ac:dyDescent="0.25">
      <c r="L30" s="5" t="s">
        <v>4576</v>
      </c>
      <c r="M30" s="5" t="s">
        <v>34</v>
      </c>
      <c r="N30" s="5" t="s">
        <v>4363</v>
      </c>
      <c r="O30"/>
    </row>
    <row r="31" spans="1:15" s="5" customFormat="1" x14ac:dyDescent="0.25">
      <c r="O31"/>
    </row>
    <row r="32" spans="1:15" s="5" customFormat="1" ht="30" x14ac:dyDescent="0.25">
      <c r="A32" s="5" t="s">
        <v>5895</v>
      </c>
      <c r="B32" s="5" t="s">
        <v>2916</v>
      </c>
      <c r="C32" s="5" t="s">
        <v>6777</v>
      </c>
      <c r="D32" s="5" t="s">
        <v>6410</v>
      </c>
      <c r="E32" s="5" t="s">
        <v>2886</v>
      </c>
      <c r="F32" s="5" t="s">
        <v>3476</v>
      </c>
      <c r="G32" s="5" t="s">
        <v>2749</v>
      </c>
      <c r="H32" s="5" t="s">
        <v>2870</v>
      </c>
      <c r="I32" s="5" t="s">
        <v>2871</v>
      </c>
      <c r="J32" s="5" t="s">
        <v>2866</v>
      </c>
      <c r="K32" s="5" t="s">
        <v>3698</v>
      </c>
      <c r="L32" s="5" t="s">
        <v>2917</v>
      </c>
      <c r="M32" s="5" t="s">
        <v>34</v>
      </c>
      <c r="N32" s="5" t="s">
        <v>248</v>
      </c>
      <c r="O32"/>
    </row>
    <row r="33" spans="1:15" s="5" customFormat="1" x14ac:dyDescent="0.25">
      <c r="O33"/>
    </row>
    <row r="34" spans="1:15" s="5" customFormat="1" ht="30" x14ac:dyDescent="0.25">
      <c r="A34" s="5" t="s">
        <v>6574</v>
      </c>
      <c r="B34" s="5" t="s">
        <v>3146</v>
      </c>
      <c r="C34" s="5" t="s">
        <v>6737</v>
      </c>
      <c r="D34" s="5" t="s">
        <v>6384</v>
      </c>
      <c r="E34" s="5" t="s">
        <v>2869</v>
      </c>
      <c r="F34" s="5" t="s">
        <v>3477</v>
      </c>
      <c r="G34" s="5" t="s">
        <v>3714</v>
      </c>
      <c r="H34" s="5" t="s">
        <v>3005</v>
      </c>
      <c r="I34" s="5" t="s">
        <v>2892</v>
      </c>
      <c r="J34" s="5" t="s">
        <v>7500</v>
      </c>
      <c r="K34" s="5" t="s">
        <v>3715</v>
      </c>
      <c r="L34" s="5" t="s">
        <v>3150</v>
      </c>
      <c r="M34" s="5" t="s">
        <v>34</v>
      </c>
      <c r="N34" s="5" t="s">
        <v>1372</v>
      </c>
      <c r="O34"/>
    </row>
    <row r="35" spans="1:15" s="5" customFormat="1" ht="30" x14ac:dyDescent="0.25">
      <c r="A35" s="5" t="s">
        <v>6579</v>
      </c>
      <c r="B35" s="5" t="s">
        <v>4530</v>
      </c>
      <c r="C35" s="5" t="s">
        <v>6737</v>
      </c>
      <c r="D35" s="5" t="s">
        <v>6337</v>
      </c>
      <c r="E35" s="5" t="s">
        <v>2869</v>
      </c>
      <c r="F35" s="5" t="s">
        <v>3477</v>
      </c>
      <c r="G35" s="5" t="s">
        <v>3714</v>
      </c>
      <c r="H35" s="5" t="s">
        <v>3005</v>
      </c>
      <c r="I35" s="5" t="s">
        <v>2892</v>
      </c>
      <c r="J35" s="5" t="s">
        <v>7500</v>
      </c>
      <c r="K35" s="5" t="s">
        <v>3715</v>
      </c>
      <c r="L35" s="5" t="s">
        <v>3147</v>
      </c>
      <c r="M35" s="5" t="s">
        <v>34</v>
      </c>
      <c r="N35" s="5" t="s">
        <v>1398</v>
      </c>
      <c r="O35"/>
    </row>
    <row r="36" spans="1:15" s="5" customFormat="1" ht="30" x14ac:dyDescent="0.25">
      <c r="L36" s="5" t="s">
        <v>3151</v>
      </c>
      <c r="M36" s="5" t="s">
        <v>5561</v>
      </c>
      <c r="N36" s="5" t="s">
        <v>1312</v>
      </c>
      <c r="O36"/>
    </row>
    <row r="37" spans="1:15" s="5" customFormat="1" x14ac:dyDescent="0.25">
      <c r="L37" s="5" t="s">
        <v>5020</v>
      </c>
      <c r="M37" s="5" t="s">
        <v>5561</v>
      </c>
      <c r="N37" s="5" t="s">
        <v>4764</v>
      </c>
      <c r="O37"/>
    </row>
    <row r="38" spans="1:15" s="5" customFormat="1" x14ac:dyDescent="0.25">
      <c r="L38" s="5" t="s">
        <v>5627</v>
      </c>
      <c r="M38" s="5" t="s">
        <v>5561</v>
      </c>
      <c r="N38" s="5" t="s">
        <v>5495</v>
      </c>
      <c r="O38"/>
    </row>
    <row r="39" spans="1:15" s="5" customFormat="1" x14ac:dyDescent="0.25">
      <c r="L39" s="5" t="s">
        <v>6962</v>
      </c>
      <c r="M39" s="5" t="s">
        <v>34</v>
      </c>
      <c r="N39" s="5" t="s">
        <v>6215</v>
      </c>
      <c r="O39"/>
    </row>
    <row r="40" spans="1:15" s="5" customFormat="1" ht="30" x14ac:dyDescent="0.25">
      <c r="A40" s="5" t="s">
        <v>5949</v>
      </c>
      <c r="B40" s="5" t="s">
        <v>3143</v>
      </c>
      <c r="C40" s="5" t="s">
        <v>6834</v>
      </c>
      <c r="D40" s="5" t="s">
        <v>6446</v>
      </c>
      <c r="E40" s="5" t="s">
        <v>2891</v>
      </c>
      <c r="F40" s="5" t="s">
        <v>3477</v>
      </c>
      <c r="G40" s="5" t="s">
        <v>3714</v>
      </c>
      <c r="H40" s="5" t="s">
        <v>3005</v>
      </c>
      <c r="I40" s="5" t="s">
        <v>2892</v>
      </c>
      <c r="J40" s="5" t="s">
        <v>7500</v>
      </c>
      <c r="K40" s="5" t="s">
        <v>3715</v>
      </c>
      <c r="L40" s="5" t="s">
        <v>3149</v>
      </c>
      <c r="M40" s="5" t="s">
        <v>34</v>
      </c>
      <c r="N40" s="5" t="s">
        <v>1344</v>
      </c>
      <c r="O40"/>
    </row>
    <row r="41" spans="1:15" s="5" customFormat="1" x14ac:dyDescent="0.25">
      <c r="L41" s="5" t="s">
        <v>3144</v>
      </c>
      <c r="M41" s="5" t="s">
        <v>34</v>
      </c>
      <c r="N41" s="5" t="s">
        <v>1384</v>
      </c>
      <c r="O41"/>
    </row>
    <row r="42" spans="1:15" s="5" customFormat="1" ht="30" x14ac:dyDescent="0.25">
      <c r="L42" s="5" t="s">
        <v>3155</v>
      </c>
      <c r="M42" s="5" t="s">
        <v>34</v>
      </c>
      <c r="N42" s="5" t="s">
        <v>1352</v>
      </c>
      <c r="O42"/>
    </row>
    <row r="43" spans="1:15" s="5" customFormat="1" x14ac:dyDescent="0.25">
      <c r="L43" s="5" t="s">
        <v>3159</v>
      </c>
      <c r="M43" s="5" t="s">
        <v>34</v>
      </c>
      <c r="N43" s="5" t="s">
        <v>1340</v>
      </c>
      <c r="O43"/>
    </row>
    <row r="44" spans="1:15" s="5" customFormat="1" ht="30" x14ac:dyDescent="0.25">
      <c r="L44" s="5" t="s">
        <v>3160</v>
      </c>
      <c r="M44" s="5" t="s">
        <v>34</v>
      </c>
      <c r="N44" s="5" t="s">
        <v>1367</v>
      </c>
      <c r="O44"/>
    </row>
    <row r="45" spans="1:15" s="5" customFormat="1" ht="30" x14ac:dyDescent="0.25">
      <c r="L45" s="5" t="s">
        <v>3161</v>
      </c>
      <c r="M45" s="5" t="s">
        <v>83</v>
      </c>
      <c r="N45" s="5" t="s">
        <v>1324</v>
      </c>
      <c r="O45"/>
    </row>
    <row r="46" spans="1:15" s="5" customFormat="1" x14ac:dyDescent="0.25">
      <c r="L46" s="5" t="s">
        <v>3164</v>
      </c>
      <c r="M46" s="5" t="s">
        <v>34</v>
      </c>
      <c r="N46" s="5" t="s">
        <v>1297</v>
      </c>
      <c r="O46"/>
    </row>
    <row r="47" spans="1:15" s="5" customFormat="1" x14ac:dyDescent="0.25">
      <c r="L47" s="5" t="s">
        <v>3165</v>
      </c>
      <c r="M47" s="5" t="s">
        <v>34</v>
      </c>
      <c r="N47" s="5" t="s">
        <v>1358</v>
      </c>
      <c r="O47"/>
    </row>
    <row r="48" spans="1:15" s="5" customFormat="1" x14ac:dyDescent="0.25">
      <c r="L48" s="5" t="s">
        <v>3167</v>
      </c>
      <c r="M48" s="5" t="s">
        <v>34</v>
      </c>
      <c r="N48" s="5" t="s">
        <v>1362</v>
      </c>
      <c r="O48"/>
    </row>
    <row r="49" spans="1:15" s="5" customFormat="1" x14ac:dyDescent="0.25">
      <c r="L49" s="5" t="s">
        <v>3145</v>
      </c>
      <c r="M49" s="5" t="s">
        <v>34</v>
      </c>
      <c r="N49" s="5" t="s">
        <v>1387</v>
      </c>
      <c r="O49"/>
    </row>
    <row r="50" spans="1:15" s="5" customFormat="1" x14ac:dyDescent="0.25">
      <c r="L50" s="5" t="s">
        <v>3168</v>
      </c>
      <c r="M50" s="5" t="s">
        <v>34</v>
      </c>
      <c r="N50" s="5" t="s">
        <v>1336</v>
      </c>
      <c r="O50"/>
    </row>
    <row r="51" spans="1:15" s="5" customFormat="1" x14ac:dyDescent="0.25">
      <c r="L51" s="5" t="s">
        <v>3776</v>
      </c>
      <c r="M51" s="5" t="s">
        <v>5561</v>
      </c>
      <c r="N51" s="5" t="s">
        <v>1298</v>
      </c>
      <c r="O51"/>
    </row>
    <row r="52" spans="1:15" s="5" customFormat="1" ht="30" x14ac:dyDescent="0.25">
      <c r="L52" s="5" t="s">
        <v>7519</v>
      </c>
      <c r="M52" s="5" t="s">
        <v>34</v>
      </c>
      <c r="N52" s="5" t="s">
        <v>1369</v>
      </c>
      <c r="O52"/>
    </row>
    <row r="53" spans="1:15" s="5" customFormat="1" x14ac:dyDescent="0.25">
      <c r="O53"/>
    </row>
    <row r="54" spans="1:15" s="5" customFormat="1" ht="30" x14ac:dyDescent="0.25">
      <c r="A54" s="5" t="s">
        <v>6045</v>
      </c>
      <c r="B54" s="5" t="s">
        <v>4390</v>
      </c>
      <c r="C54" s="5" t="s">
        <v>6801</v>
      </c>
      <c r="D54" s="5" t="s">
        <v>6338</v>
      </c>
      <c r="E54" s="5" t="s">
        <v>2886</v>
      </c>
      <c r="F54" s="5" t="s">
        <v>3472</v>
      </c>
      <c r="G54" s="5" t="s">
        <v>2800</v>
      </c>
      <c r="H54" s="5" t="s">
        <v>3005</v>
      </c>
      <c r="I54" s="5" t="s">
        <v>2892</v>
      </c>
      <c r="J54" s="5" t="s">
        <v>6244</v>
      </c>
      <c r="K54" s="5" t="s">
        <v>3713</v>
      </c>
      <c r="L54" s="5" t="s">
        <v>3142</v>
      </c>
      <c r="M54" s="5" t="s">
        <v>34</v>
      </c>
      <c r="N54" s="5" t="s">
        <v>1291</v>
      </c>
      <c r="O54"/>
    </row>
    <row r="55" spans="1:15" s="5" customFormat="1" x14ac:dyDescent="0.25">
      <c r="L55" s="5" t="s">
        <v>4473</v>
      </c>
      <c r="M55" s="5" t="s">
        <v>34</v>
      </c>
      <c r="N55" s="5" t="s">
        <v>4322</v>
      </c>
      <c r="O55"/>
    </row>
    <row r="56" spans="1:15" s="5" customFormat="1" x14ac:dyDescent="0.25">
      <c r="L56" s="5" t="s">
        <v>4827</v>
      </c>
      <c r="M56" s="5" t="s">
        <v>34</v>
      </c>
      <c r="N56" s="5" t="s">
        <v>4717</v>
      </c>
      <c r="O56"/>
    </row>
    <row r="57" spans="1:15" s="5" customFormat="1" x14ac:dyDescent="0.25">
      <c r="L57" s="5" t="s">
        <v>5613</v>
      </c>
      <c r="M57" s="5" t="s">
        <v>34</v>
      </c>
      <c r="N57" s="5" t="s">
        <v>4986</v>
      </c>
      <c r="O57"/>
    </row>
    <row r="58" spans="1:15" s="5" customFormat="1" ht="30" x14ac:dyDescent="0.25">
      <c r="L58" s="5" t="s">
        <v>5620</v>
      </c>
      <c r="M58" s="5" t="s">
        <v>34</v>
      </c>
      <c r="N58" s="5" t="s">
        <v>5011</v>
      </c>
      <c r="O58"/>
    </row>
    <row r="59" spans="1:15" s="5" customFormat="1" x14ac:dyDescent="0.25">
      <c r="O59"/>
    </row>
    <row r="60" spans="1:15" s="5" customFormat="1" ht="30" x14ac:dyDescent="0.25">
      <c r="A60" s="5" t="s">
        <v>7798</v>
      </c>
      <c r="B60" s="5" t="s">
        <v>7799</v>
      </c>
      <c r="C60" s="5" t="s">
        <v>6822</v>
      </c>
      <c r="D60" s="5" t="s">
        <v>6438</v>
      </c>
      <c r="E60" s="5" t="s">
        <v>2886</v>
      </c>
      <c r="F60" s="5" t="s">
        <v>3476</v>
      </c>
      <c r="G60" s="5" t="s">
        <v>4809</v>
      </c>
      <c r="H60" s="5" t="s">
        <v>3005</v>
      </c>
      <c r="I60" s="5" t="s">
        <v>2892</v>
      </c>
      <c r="J60" s="5" t="s">
        <v>6244</v>
      </c>
      <c r="K60" s="5" t="s">
        <v>7517</v>
      </c>
      <c r="L60" s="5" t="s">
        <v>5022</v>
      </c>
      <c r="M60" s="5" t="s">
        <v>34</v>
      </c>
      <c r="N60" s="5" t="s">
        <v>4777</v>
      </c>
      <c r="O60"/>
    </row>
    <row r="61" spans="1:15" s="5" customFormat="1" x14ac:dyDescent="0.25">
      <c r="L61" s="5" t="s">
        <v>5417</v>
      </c>
      <c r="M61" s="5" t="s">
        <v>34</v>
      </c>
      <c r="N61" s="5" t="s">
        <v>4912</v>
      </c>
      <c r="O61"/>
    </row>
    <row r="62" spans="1:15" s="5" customFormat="1" ht="30" x14ac:dyDescent="0.25">
      <c r="F62" s="5" t="s">
        <v>3477</v>
      </c>
      <c r="G62" s="5" t="s">
        <v>4809</v>
      </c>
      <c r="H62" s="5" t="s">
        <v>3005</v>
      </c>
      <c r="I62" s="5" t="s">
        <v>2892</v>
      </c>
      <c r="J62" s="5" t="s">
        <v>6244</v>
      </c>
      <c r="K62" s="5" t="s">
        <v>7517</v>
      </c>
      <c r="L62" s="5" t="s">
        <v>6945</v>
      </c>
      <c r="M62" s="5" t="s">
        <v>34</v>
      </c>
      <c r="N62" s="5" t="s">
        <v>6515</v>
      </c>
      <c r="O62"/>
    </row>
    <row r="63" spans="1:15" s="5" customFormat="1" ht="30" x14ac:dyDescent="0.25">
      <c r="A63" s="5" t="s">
        <v>6057</v>
      </c>
      <c r="B63" s="5" t="s">
        <v>4808</v>
      </c>
      <c r="C63" s="5" t="s">
        <v>6822</v>
      </c>
      <c r="D63" s="5" t="s">
        <v>6581</v>
      </c>
      <c r="E63" s="5" t="s">
        <v>2886</v>
      </c>
      <c r="F63" s="5" t="s">
        <v>3476</v>
      </c>
      <c r="G63" s="5" t="s">
        <v>4809</v>
      </c>
      <c r="H63" s="5" t="s">
        <v>3005</v>
      </c>
      <c r="I63" s="5" t="s">
        <v>2892</v>
      </c>
      <c r="J63" s="5" t="s">
        <v>6244</v>
      </c>
      <c r="K63" s="5" t="s">
        <v>7517</v>
      </c>
      <c r="L63" s="5" t="s">
        <v>5022</v>
      </c>
      <c r="M63" s="5" t="s">
        <v>34</v>
      </c>
      <c r="N63" s="5" t="s">
        <v>4777</v>
      </c>
      <c r="O63"/>
    </row>
    <row r="64" spans="1:15" s="5" customFormat="1" x14ac:dyDescent="0.25">
      <c r="L64" s="5" t="s">
        <v>5417</v>
      </c>
      <c r="M64" s="5" t="s">
        <v>34</v>
      </c>
      <c r="N64" s="5" t="s">
        <v>4912</v>
      </c>
      <c r="O64"/>
    </row>
    <row r="65" spans="1:15" s="5" customFormat="1" x14ac:dyDescent="0.25">
      <c r="L65" s="5" t="s">
        <v>7376</v>
      </c>
      <c r="M65" s="5" t="s">
        <v>5561</v>
      </c>
      <c r="N65" s="5" t="s">
        <v>7066</v>
      </c>
      <c r="O65"/>
    </row>
    <row r="66" spans="1:15" s="5" customFormat="1" ht="30" x14ac:dyDescent="0.25">
      <c r="F66" s="5" t="s">
        <v>3477</v>
      </c>
      <c r="G66" s="5" t="s">
        <v>4809</v>
      </c>
      <c r="H66" s="5" t="s">
        <v>3005</v>
      </c>
      <c r="I66" s="5" t="s">
        <v>2892</v>
      </c>
      <c r="J66" s="5" t="s">
        <v>6244</v>
      </c>
      <c r="K66" s="5" t="s">
        <v>7517</v>
      </c>
      <c r="L66" s="5" t="s">
        <v>6945</v>
      </c>
      <c r="M66" s="5" t="s">
        <v>34</v>
      </c>
      <c r="N66" s="5" t="s">
        <v>6515</v>
      </c>
      <c r="O66"/>
    </row>
    <row r="67" spans="1:15" s="5" customFormat="1" x14ac:dyDescent="0.25">
      <c r="O67"/>
    </row>
    <row r="68" spans="1:15" s="5" customFormat="1" ht="30" x14ac:dyDescent="0.25">
      <c r="A68" s="5" t="s">
        <v>6026</v>
      </c>
      <c r="B68" s="5" t="s">
        <v>4291</v>
      </c>
      <c r="C68" s="5" t="s">
        <v>6834</v>
      </c>
      <c r="D68" s="5" t="s">
        <v>6296</v>
      </c>
      <c r="E68" s="5" t="s">
        <v>2891</v>
      </c>
      <c r="F68" s="5" t="s">
        <v>3477</v>
      </c>
      <c r="G68" s="5" t="s">
        <v>3714</v>
      </c>
      <c r="H68" s="5" t="s">
        <v>3005</v>
      </c>
      <c r="I68" s="5" t="s">
        <v>2892</v>
      </c>
      <c r="J68" s="5" t="s">
        <v>7500</v>
      </c>
      <c r="K68" s="5" t="s">
        <v>3715</v>
      </c>
      <c r="L68" s="5" t="s">
        <v>3164</v>
      </c>
      <c r="M68" s="5" t="s">
        <v>34</v>
      </c>
      <c r="N68" s="5" t="s">
        <v>1297</v>
      </c>
      <c r="O68"/>
    </row>
    <row r="69" spans="1:15" s="5" customFormat="1" x14ac:dyDescent="0.25">
      <c r="L69" s="5" t="s">
        <v>3145</v>
      </c>
      <c r="M69" s="5" t="s">
        <v>34</v>
      </c>
      <c r="N69" s="5" t="s">
        <v>1387</v>
      </c>
      <c r="O69"/>
    </row>
    <row r="70" spans="1:15" s="5" customFormat="1" x14ac:dyDescent="0.25">
      <c r="O70"/>
    </row>
    <row r="71" spans="1:15" s="5" customFormat="1" ht="30" x14ac:dyDescent="0.25">
      <c r="A71" s="5" t="s">
        <v>6077</v>
      </c>
      <c r="B71" s="5" t="s">
        <v>4808</v>
      </c>
      <c r="C71" s="5" t="s">
        <v>6822</v>
      </c>
      <c r="D71" s="5" t="s">
        <v>6435</v>
      </c>
      <c r="E71" s="5" t="s">
        <v>2886</v>
      </c>
      <c r="F71" s="5" t="s">
        <v>3476</v>
      </c>
      <c r="G71" s="5" t="s">
        <v>4809</v>
      </c>
      <c r="H71" s="5" t="s">
        <v>3005</v>
      </c>
      <c r="I71" s="5" t="s">
        <v>2892</v>
      </c>
      <c r="J71" s="5" t="s">
        <v>6244</v>
      </c>
      <c r="K71" s="5" t="s">
        <v>7517</v>
      </c>
      <c r="L71" s="5" t="s">
        <v>5022</v>
      </c>
      <c r="M71" s="5" t="s">
        <v>34</v>
      </c>
      <c r="N71" s="5" t="s">
        <v>4777</v>
      </c>
      <c r="O71"/>
    </row>
    <row r="72" spans="1:15" s="5" customFormat="1" x14ac:dyDescent="0.25">
      <c r="L72" s="5" t="s">
        <v>5417</v>
      </c>
      <c r="M72" s="5" t="s">
        <v>34</v>
      </c>
      <c r="N72" s="5" t="s">
        <v>4912</v>
      </c>
      <c r="O72"/>
    </row>
    <row r="73" spans="1:15" s="5" customFormat="1" x14ac:dyDescent="0.25">
      <c r="L73" s="5" t="s">
        <v>7376</v>
      </c>
      <c r="M73" s="5" t="s">
        <v>5561</v>
      </c>
      <c r="N73" s="5" t="s">
        <v>7066</v>
      </c>
      <c r="O73"/>
    </row>
    <row r="74" spans="1:15" s="5" customFormat="1" ht="30" x14ac:dyDescent="0.25">
      <c r="F74" s="5" t="s">
        <v>3477</v>
      </c>
      <c r="G74" s="5" t="s">
        <v>4809</v>
      </c>
      <c r="H74" s="5" t="s">
        <v>3005</v>
      </c>
      <c r="I74" s="5" t="s">
        <v>2892</v>
      </c>
      <c r="J74" s="5" t="s">
        <v>6244</v>
      </c>
      <c r="K74" s="5" t="s">
        <v>7517</v>
      </c>
      <c r="L74" s="5" t="s">
        <v>6945</v>
      </c>
      <c r="M74" s="5" t="s">
        <v>34</v>
      </c>
      <c r="N74" s="5" t="s">
        <v>6515</v>
      </c>
      <c r="O74"/>
    </row>
    <row r="75" spans="1:15" s="5" customFormat="1" x14ac:dyDescent="0.25">
      <c r="O75"/>
    </row>
    <row r="76" spans="1:15" s="5" customFormat="1" ht="30" x14ac:dyDescent="0.25">
      <c r="A76" s="5" t="s">
        <v>5948</v>
      </c>
      <c r="B76" s="5" t="s">
        <v>3148</v>
      </c>
      <c r="C76" s="5" t="s">
        <v>6739</v>
      </c>
      <c r="D76" s="5" t="s">
        <v>6383</v>
      </c>
      <c r="E76" s="5" t="s">
        <v>2886</v>
      </c>
      <c r="F76" s="5" t="s">
        <v>3477</v>
      </c>
      <c r="G76" s="5" t="s">
        <v>3714</v>
      </c>
      <c r="H76" s="5" t="s">
        <v>3005</v>
      </c>
      <c r="I76" s="5" t="s">
        <v>2892</v>
      </c>
      <c r="J76" s="5" t="s">
        <v>7500</v>
      </c>
      <c r="K76" s="5" t="s">
        <v>3715</v>
      </c>
      <c r="L76" s="5" t="s">
        <v>3149</v>
      </c>
      <c r="M76" s="5" t="s">
        <v>34</v>
      </c>
      <c r="N76" s="5" t="s">
        <v>1344</v>
      </c>
      <c r="O76"/>
    </row>
    <row r="77" spans="1:15" s="5" customFormat="1" x14ac:dyDescent="0.25">
      <c r="L77" s="5" t="s">
        <v>3147</v>
      </c>
      <c r="M77" s="5" t="s">
        <v>34</v>
      </c>
      <c r="N77" s="5" t="s">
        <v>1398</v>
      </c>
      <c r="O77"/>
    </row>
    <row r="78" spans="1:15" s="5" customFormat="1" x14ac:dyDescent="0.25">
      <c r="L78" s="5" t="s">
        <v>3150</v>
      </c>
      <c r="M78" s="5" t="s">
        <v>34</v>
      </c>
      <c r="N78" s="5" t="s">
        <v>1372</v>
      </c>
      <c r="O78"/>
    </row>
    <row r="79" spans="1:15" s="5" customFormat="1" ht="30" x14ac:dyDescent="0.25">
      <c r="L79" s="5" t="s">
        <v>3151</v>
      </c>
      <c r="M79" s="5" t="s">
        <v>5561</v>
      </c>
      <c r="N79" s="5" t="s">
        <v>1312</v>
      </c>
      <c r="O79"/>
    </row>
    <row r="80" spans="1:15" s="5" customFormat="1" x14ac:dyDescent="0.25">
      <c r="L80" s="5" t="s">
        <v>3144</v>
      </c>
      <c r="M80" s="5" t="s">
        <v>34</v>
      </c>
      <c r="N80" s="5" t="s">
        <v>1384</v>
      </c>
      <c r="O80"/>
    </row>
    <row r="81" spans="12:15" s="5" customFormat="1" ht="30" x14ac:dyDescent="0.25">
      <c r="L81" s="5" t="s">
        <v>3152</v>
      </c>
      <c r="M81" s="5" t="s">
        <v>34</v>
      </c>
      <c r="N81" s="5" t="s">
        <v>1302</v>
      </c>
      <c r="O81"/>
    </row>
    <row r="82" spans="12:15" s="5" customFormat="1" ht="30" x14ac:dyDescent="0.25">
      <c r="L82" s="5" t="s">
        <v>3153</v>
      </c>
      <c r="M82" s="5" t="s">
        <v>5561</v>
      </c>
      <c r="N82" s="5" t="s">
        <v>1315</v>
      </c>
      <c r="O82"/>
    </row>
    <row r="83" spans="12:15" s="5" customFormat="1" x14ac:dyDescent="0.25">
      <c r="L83" s="5" t="s">
        <v>3154</v>
      </c>
      <c r="M83" s="5" t="s">
        <v>34</v>
      </c>
      <c r="N83" s="5" t="s">
        <v>1348</v>
      </c>
      <c r="O83"/>
    </row>
    <row r="84" spans="12:15" s="5" customFormat="1" ht="30" x14ac:dyDescent="0.25">
      <c r="L84" s="5" t="s">
        <v>3155</v>
      </c>
      <c r="M84" s="5" t="s">
        <v>34</v>
      </c>
      <c r="N84" s="5" t="s">
        <v>1352</v>
      </c>
      <c r="O84"/>
    </row>
    <row r="85" spans="12:15" s="5" customFormat="1" ht="30" x14ac:dyDescent="0.25">
      <c r="L85" s="5" t="s">
        <v>3156</v>
      </c>
      <c r="M85" s="5" t="s">
        <v>34</v>
      </c>
      <c r="N85" s="5" t="s">
        <v>1306</v>
      </c>
      <c r="O85"/>
    </row>
    <row r="86" spans="12:15" s="5" customFormat="1" x14ac:dyDescent="0.25">
      <c r="L86" s="5" t="s">
        <v>3157</v>
      </c>
      <c r="M86" s="5" t="s">
        <v>5561</v>
      </c>
      <c r="N86" s="5" t="s">
        <v>1319</v>
      </c>
      <c r="O86"/>
    </row>
    <row r="87" spans="12:15" s="5" customFormat="1" x14ac:dyDescent="0.25">
      <c r="L87" s="5" t="s">
        <v>3158</v>
      </c>
      <c r="M87" s="5" t="s">
        <v>34</v>
      </c>
      <c r="N87" s="5" t="s">
        <v>1355</v>
      </c>
      <c r="O87"/>
    </row>
    <row r="88" spans="12:15" s="5" customFormat="1" x14ac:dyDescent="0.25">
      <c r="L88" s="5" t="s">
        <v>3159</v>
      </c>
      <c r="M88" s="5" t="s">
        <v>34</v>
      </c>
      <c r="N88" s="5" t="s">
        <v>1340</v>
      </c>
      <c r="O88"/>
    </row>
    <row r="89" spans="12:15" s="5" customFormat="1" ht="30" x14ac:dyDescent="0.25">
      <c r="L89" s="5" t="s">
        <v>3160</v>
      </c>
      <c r="M89" s="5" t="s">
        <v>34</v>
      </c>
      <c r="N89" s="5" t="s">
        <v>1367</v>
      </c>
      <c r="O89"/>
    </row>
    <row r="90" spans="12:15" s="5" customFormat="1" ht="30" x14ac:dyDescent="0.25">
      <c r="L90" s="5" t="s">
        <v>3161</v>
      </c>
      <c r="M90" s="5" t="s">
        <v>83</v>
      </c>
      <c r="N90" s="5" t="s">
        <v>1324</v>
      </c>
      <c r="O90"/>
    </row>
    <row r="91" spans="12:15" s="5" customFormat="1" x14ac:dyDescent="0.25">
      <c r="L91" s="5" t="s">
        <v>3162</v>
      </c>
      <c r="M91" s="5" t="s">
        <v>34</v>
      </c>
      <c r="N91" s="5" t="s">
        <v>1309</v>
      </c>
      <c r="O91"/>
    </row>
    <row r="92" spans="12:15" s="5" customFormat="1" x14ac:dyDescent="0.25">
      <c r="L92" s="5" t="s">
        <v>3163</v>
      </c>
      <c r="M92" s="5" t="s">
        <v>5561</v>
      </c>
      <c r="N92" s="5" t="s">
        <v>1332</v>
      </c>
      <c r="O92"/>
    </row>
    <row r="93" spans="12:15" s="5" customFormat="1" x14ac:dyDescent="0.25">
      <c r="L93" s="5" t="s">
        <v>3165</v>
      </c>
      <c r="M93" s="5" t="s">
        <v>34</v>
      </c>
      <c r="N93" s="5" t="s">
        <v>1358</v>
      </c>
      <c r="O93"/>
    </row>
    <row r="94" spans="12:15" s="5" customFormat="1" x14ac:dyDescent="0.25">
      <c r="L94" s="5" t="s">
        <v>3166</v>
      </c>
      <c r="M94" s="5" t="s">
        <v>34</v>
      </c>
      <c r="N94" s="5" t="s">
        <v>1378</v>
      </c>
      <c r="O94"/>
    </row>
    <row r="95" spans="12:15" s="5" customFormat="1" x14ac:dyDescent="0.25">
      <c r="L95" s="5" t="s">
        <v>3167</v>
      </c>
      <c r="M95" s="5" t="s">
        <v>34</v>
      </c>
      <c r="N95" s="5" t="s">
        <v>1362</v>
      </c>
      <c r="O95"/>
    </row>
    <row r="96" spans="12:15" s="5" customFormat="1" ht="30" x14ac:dyDescent="0.25">
      <c r="L96" s="5" t="s">
        <v>3171</v>
      </c>
      <c r="M96" s="5" t="s">
        <v>34</v>
      </c>
      <c r="N96" s="5" t="s">
        <v>1393</v>
      </c>
      <c r="O96"/>
    </row>
    <row r="97" spans="1:15" s="5" customFormat="1" x14ac:dyDescent="0.25">
      <c r="L97" s="5" t="s">
        <v>3168</v>
      </c>
      <c r="M97" s="5" t="s">
        <v>34</v>
      </c>
      <c r="N97" s="5" t="s">
        <v>1336</v>
      </c>
      <c r="O97"/>
    </row>
    <row r="98" spans="1:15" s="5" customFormat="1" ht="30" x14ac:dyDescent="0.25">
      <c r="L98" s="5" t="s">
        <v>3169</v>
      </c>
      <c r="M98" s="5" t="s">
        <v>5561</v>
      </c>
      <c r="N98" s="5" t="s">
        <v>1327</v>
      </c>
      <c r="O98"/>
    </row>
    <row r="99" spans="1:15" s="5" customFormat="1" x14ac:dyDescent="0.25">
      <c r="L99" s="5" t="s">
        <v>3776</v>
      </c>
      <c r="M99" s="5" t="s">
        <v>5561</v>
      </c>
      <c r="N99" s="5" t="s">
        <v>1298</v>
      </c>
      <c r="O99"/>
    </row>
    <row r="100" spans="1:15" s="5" customFormat="1" x14ac:dyDescent="0.25">
      <c r="L100" s="5" t="s">
        <v>4298</v>
      </c>
      <c r="M100" s="5" t="s">
        <v>5561</v>
      </c>
      <c r="N100" s="5" t="s">
        <v>4167</v>
      </c>
      <c r="O100"/>
    </row>
    <row r="101" spans="1:15" s="5" customFormat="1" x14ac:dyDescent="0.25">
      <c r="L101" s="5" t="s">
        <v>4542</v>
      </c>
      <c r="M101" s="5" t="s">
        <v>5561</v>
      </c>
      <c r="N101" s="5" t="s">
        <v>1374</v>
      </c>
      <c r="O101"/>
    </row>
    <row r="102" spans="1:15" s="5" customFormat="1" x14ac:dyDescent="0.25">
      <c r="L102" s="5" t="s">
        <v>5020</v>
      </c>
      <c r="M102" s="5" t="s">
        <v>5561</v>
      </c>
      <c r="N102" s="5" t="s">
        <v>4764</v>
      </c>
      <c r="O102"/>
    </row>
    <row r="103" spans="1:15" s="5" customFormat="1" ht="30" x14ac:dyDescent="0.25">
      <c r="L103" s="5" t="s">
        <v>7519</v>
      </c>
      <c r="M103" s="5" t="s">
        <v>34</v>
      </c>
      <c r="N103" s="5" t="s">
        <v>1369</v>
      </c>
      <c r="O103"/>
    </row>
    <row r="104" spans="1:15" s="5" customFormat="1" x14ac:dyDescent="0.25">
      <c r="L104" s="5" t="s">
        <v>7740</v>
      </c>
      <c r="M104" s="5" t="s">
        <v>5561</v>
      </c>
      <c r="N104" s="5" t="s">
        <v>7060</v>
      </c>
      <c r="O104"/>
    </row>
    <row r="105" spans="1:15" s="5" customFormat="1" ht="30" x14ac:dyDescent="0.25">
      <c r="A105" s="5" t="s">
        <v>5950</v>
      </c>
      <c r="B105" s="5" t="s">
        <v>3170</v>
      </c>
      <c r="C105" s="5" t="s">
        <v>6835</v>
      </c>
      <c r="D105" s="5" t="s">
        <v>6447</v>
      </c>
      <c r="E105" s="5" t="s">
        <v>2891</v>
      </c>
      <c r="F105" s="5" t="s">
        <v>3477</v>
      </c>
      <c r="G105" s="5" t="s">
        <v>3714</v>
      </c>
      <c r="H105" s="5" t="s">
        <v>3005</v>
      </c>
      <c r="I105" s="5" t="s">
        <v>2892</v>
      </c>
      <c r="J105" s="5" t="s">
        <v>7500</v>
      </c>
      <c r="K105" s="5" t="s">
        <v>3715</v>
      </c>
      <c r="L105" s="5" t="s">
        <v>3154</v>
      </c>
      <c r="M105" s="5" t="s">
        <v>34</v>
      </c>
      <c r="N105" s="5" t="s">
        <v>1348</v>
      </c>
      <c r="O105"/>
    </row>
    <row r="106" spans="1:15" s="5" customFormat="1" x14ac:dyDescent="0.25">
      <c r="L106" s="5" t="s">
        <v>3158</v>
      </c>
      <c r="M106" s="5" t="s">
        <v>34</v>
      </c>
      <c r="N106" s="5" t="s">
        <v>1355</v>
      </c>
      <c r="O106"/>
    </row>
    <row r="107" spans="1:15" s="5" customFormat="1" ht="30" x14ac:dyDescent="0.25">
      <c r="L107" s="5" t="s">
        <v>3160</v>
      </c>
      <c r="M107" s="5" t="s">
        <v>34</v>
      </c>
      <c r="N107" s="5" t="s">
        <v>1367</v>
      </c>
      <c r="O107"/>
    </row>
    <row r="108" spans="1:15" s="5" customFormat="1" x14ac:dyDescent="0.25">
      <c r="L108" s="5" t="s">
        <v>3167</v>
      </c>
      <c r="M108" s="5" t="s">
        <v>34</v>
      </c>
      <c r="N108" s="5" t="s">
        <v>1362</v>
      </c>
      <c r="O108"/>
    </row>
    <row r="109" spans="1:15" s="5" customFormat="1" ht="30" x14ac:dyDescent="0.25">
      <c r="L109" s="5" t="s">
        <v>3171</v>
      </c>
      <c r="M109" s="5" t="s">
        <v>34</v>
      </c>
      <c r="N109" s="5" t="s">
        <v>1393</v>
      </c>
      <c r="O109"/>
    </row>
    <row r="110" spans="1:15" s="5" customFormat="1" x14ac:dyDescent="0.25">
      <c r="O110"/>
    </row>
    <row r="111" spans="1:15" s="5" customFormat="1" ht="45" x14ac:dyDescent="0.25">
      <c r="A111" s="5" t="s">
        <v>6245</v>
      </c>
      <c r="B111" s="5" t="s">
        <v>3884</v>
      </c>
      <c r="C111" s="5" t="s">
        <v>6801</v>
      </c>
      <c r="D111" s="5" t="s">
        <v>6378</v>
      </c>
      <c r="E111" s="5" t="s">
        <v>2886</v>
      </c>
      <c r="F111" s="5" t="s">
        <v>3472</v>
      </c>
      <c r="G111" s="5" t="s">
        <v>2800</v>
      </c>
      <c r="H111" s="5" t="s">
        <v>3005</v>
      </c>
      <c r="I111" s="5" t="s">
        <v>2892</v>
      </c>
      <c r="J111" s="5" t="s">
        <v>6244</v>
      </c>
      <c r="K111" s="5" t="s">
        <v>3713</v>
      </c>
      <c r="L111" s="5" t="s">
        <v>3142</v>
      </c>
      <c r="M111" s="5" t="s">
        <v>34</v>
      </c>
      <c r="N111" s="5" t="s">
        <v>1291</v>
      </c>
      <c r="O111"/>
    </row>
    <row r="112" spans="1:15" s="5" customFormat="1" x14ac:dyDescent="0.25">
      <c r="L112" s="5" t="s">
        <v>4827</v>
      </c>
      <c r="M112" s="5" t="s">
        <v>34</v>
      </c>
      <c r="N112" s="5" t="s">
        <v>4717</v>
      </c>
      <c r="O112"/>
    </row>
    <row r="113" spans="1:15" s="5" customFormat="1" x14ac:dyDescent="0.25">
      <c r="L113" s="5" t="s">
        <v>5613</v>
      </c>
      <c r="M113" s="5" t="s">
        <v>34</v>
      </c>
      <c r="N113" s="5" t="s">
        <v>4986</v>
      </c>
      <c r="O113"/>
    </row>
    <row r="114" spans="1:15" s="5" customFormat="1" ht="30" x14ac:dyDescent="0.25">
      <c r="L114" s="5" t="s">
        <v>5620</v>
      </c>
      <c r="M114" s="5" t="s">
        <v>34</v>
      </c>
      <c r="N114" s="5" t="s">
        <v>5011</v>
      </c>
      <c r="O114"/>
    </row>
    <row r="115" spans="1:15" s="5" customFormat="1" x14ac:dyDescent="0.25">
      <c r="O115"/>
    </row>
    <row r="116" spans="1:15" s="5" customFormat="1" ht="45" x14ac:dyDescent="0.25">
      <c r="A116" s="5" t="s">
        <v>6031</v>
      </c>
      <c r="B116" s="5" t="s">
        <v>4000</v>
      </c>
      <c r="C116" s="5" t="s">
        <v>6834</v>
      </c>
      <c r="D116" s="5" t="s">
        <v>6378</v>
      </c>
      <c r="E116" s="5" t="s">
        <v>2886</v>
      </c>
      <c r="F116" s="5" t="s">
        <v>3477</v>
      </c>
      <c r="G116" s="5" t="s">
        <v>3714</v>
      </c>
      <c r="H116" s="5" t="s">
        <v>3005</v>
      </c>
      <c r="I116" s="5" t="s">
        <v>2892</v>
      </c>
      <c r="J116" s="5" t="s">
        <v>7500</v>
      </c>
      <c r="K116" s="5" t="s">
        <v>3715</v>
      </c>
      <c r="L116" s="5" t="s">
        <v>3159</v>
      </c>
      <c r="M116" s="5" t="s">
        <v>34</v>
      </c>
      <c r="N116" s="5" t="s">
        <v>1340</v>
      </c>
      <c r="O116"/>
    </row>
    <row r="117" spans="1:15" s="5" customFormat="1" ht="30" x14ac:dyDescent="0.25">
      <c r="A117" s="5" t="s">
        <v>6053</v>
      </c>
      <c r="B117" s="5" t="s">
        <v>4641</v>
      </c>
      <c r="C117" s="5" t="s">
        <v>6738</v>
      </c>
      <c r="D117" s="5" t="s">
        <v>7501</v>
      </c>
      <c r="E117" s="5" t="s">
        <v>2886</v>
      </c>
      <c r="F117" s="5" t="s">
        <v>3477</v>
      </c>
      <c r="G117" s="5" t="s">
        <v>3714</v>
      </c>
      <c r="H117" s="5" t="s">
        <v>3005</v>
      </c>
      <c r="I117" s="5" t="s">
        <v>2892</v>
      </c>
      <c r="J117" s="5" t="s">
        <v>7500</v>
      </c>
      <c r="K117" s="5" t="s">
        <v>3715</v>
      </c>
      <c r="L117" s="5" t="s">
        <v>3150</v>
      </c>
      <c r="M117" s="5" t="s">
        <v>34</v>
      </c>
      <c r="N117" s="5" t="s">
        <v>1372</v>
      </c>
      <c r="O117"/>
    </row>
    <row r="118" spans="1:15" s="5" customFormat="1" ht="30" x14ac:dyDescent="0.25">
      <c r="L118" s="5" t="s">
        <v>3152</v>
      </c>
      <c r="M118" s="5" t="s">
        <v>34</v>
      </c>
      <c r="N118" s="5" t="s">
        <v>1302</v>
      </c>
      <c r="O118"/>
    </row>
    <row r="119" spans="1:15" s="5" customFormat="1" x14ac:dyDescent="0.25">
      <c r="L119" s="5" t="s">
        <v>3154</v>
      </c>
      <c r="M119" s="5" t="s">
        <v>34</v>
      </c>
      <c r="N119" s="5" t="s">
        <v>1348</v>
      </c>
      <c r="O119"/>
    </row>
    <row r="120" spans="1:15" s="5" customFormat="1" x14ac:dyDescent="0.25">
      <c r="L120" s="5" t="s">
        <v>3164</v>
      </c>
      <c r="M120" s="5" t="s">
        <v>34</v>
      </c>
      <c r="N120" s="5" t="s">
        <v>1297</v>
      </c>
      <c r="O120"/>
    </row>
    <row r="121" spans="1:15" s="5" customFormat="1" ht="30" x14ac:dyDescent="0.25">
      <c r="L121" s="5" t="s">
        <v>3171</v>
      </c>
      <c r="M121" s="5" t="s">
        <v>34</v>
      </c>
      <c r="N121" s="5" t="s">
        <v>1393</v>
      </c>
      <c r="O121"/>
    </row>
    <row r="122" spans="1:15" s="5" customFormat="1" x14ac:dyDescent="0.25">
      <c r="O122"/>
    </row>
    <row r="123" spans="1:15" s="5" customFormat="1" ht="45" x14ac:dyDescent="0.25">
      <c r="A123" s="5" t="s">
        <v>6051</v>
      </c>
      <c r="B123" s="5" t="s">
        <v>4574</v>
      </c>
      <c r="C123" s="5" t="s">
        <v>6678</v>
      </c>
      <c r="D123" s="5" t="s">
        <v>6338</v>
      </c>
      <c r="E123" s="5" t="s">
        <v>2886</v>
      </c>
      <c r="F123" s="5" t="s">
        <v>3488</v>
      </c>
      <c r="G123" s="5" t="s">
        <v>2834</v>
      </c>
      <c r="H123" s="5" t="s">
        <v>2880</v>
      </c>
      <c r="I123" s="5" t="s">
        <v>2892</v>
      </c>
      <c r="J123" s="5" t="s">
        <v>6244</v>
      </c>
      <c r="K123" s="5" t="s">
        <v>6923</v>
      </c>
      <c r="L123" s="5" t="s">
        <v>3278</v>
      </c>
      <c r="M123" s="5" t="s">
        <v>34</v>
      </c>
      <c r="N123" s="5" t="s">
        <v>1896</v>
      </c>
      <c r="O123"/>
    </row>
    <row r="124" spans="1:15" s="5" customFormat="1" x14ac:dyDescent="0.25">
      <c r="L124" s="5" t="s">
        <v>3279</v>
      </c>
      <c r="M124" s="5" t="s">
        <v>83</v>
      </c>
      <c r="N124" s="5" t="s">
        <v>1899</v>
      </c>
      <c r="O124"/>
    </row>
    <row r="125" spans="1:15" s="5" customFormat="1" x14ac:dyDescent="0.25">
      <c r="L125" s="5" t="s">
        <v>3600</v>
      </c>
      <c r="M125" s="5" t="s">
        <v>83</v>
      </c>
      <c r="N125" s="5" t="s">
        <v>1900</v>
      </c>
      <c r="O125"/>
    </row>
    <row r="126" spans="1:15" s="5" customFormat="1" ht="30" x14ac:dyDescent="0.25">
      <c r="L126" s="5" t="s">
        <v>4475</v>
      </c>
      <c r="M126" s="5" t="s">
        <v>34</v>
      </c>
      <c r="N126" s="5" t="s">
        <v>4331</v>
      </c>
      <c r="O126"/>
    </row>
    <row r="127" spans="1:15" s="5" customFormat="1" ht="45" x14ac:dyDescent="0.25">
      <c r="A127" s="5" t="s">
        <v>6050</v>
      </c>
      <c r="B127" s="5" t="s">
        <v>4676</v>
      </c>
      <c r="C127" s="5" t="s">
        <v>6678</v>
      </c>
      <c r="D127" s="5" t="s">
        <v>6453</v>
      </c>
      <c r="E127" s="5" t="s">
        <v>2946</v>
      </c>
      <c r="F127" s="5" t="s">
        <v>3488</v>
      </c>
      <c r="G127" s="5" t="s">
        <v>2834</v>
      </c>
      <c r="H127" s="5" t="s">
        <v>2880</v>
      </c>
      <c r="I127" s="5" t="s">
        <v>2892</v>
      </c>
      <c r="J127" s="5" t="s">
        <v>6244</v>
      </c>
      <c r="K127" s="5" t="s">
        <v>6923</v>
      </c>
      <c r="L127" s="5" t="s">
        <v>4475</v>
      </c>
      <c r="M127" s="5" t="s">
        <v>34</v>
      </c>
      <c r="N127" s="5" t="s">
        <v>4331</v>
      </c>
      <c r="O127"/>
    </row>
    <row r="128" spans="1:15" s="5" customFormat="1" x14ac:dyDescent="0.25">
      <c r="O128"/>
    </row>
    <row r="129" spans="1:15" s="5" customFormat="1" ht="45" x14ac:dyDescent="0.25">
      <c r="A129" s="5" t="s">
        <v>6469</v>
      </c>
      <c r="B129" s="5" t="s">
        <v>2936</v>
      </c>
      <c r="C129" s="5" t="s">
        <v>6783</v>
      </c>
      <c r="D129" s="5" t="s">
        <v>6415</v>
      </c>
      <c r="E129" s="5" t="s">
        <v>2886</v>
      </c>
      <c r="F129" s="5" t="s">
        <v>3477</v>
      </c>
      <c r="G129" s="5" t="s">
        <v>2753</v>
      </c>
      <c r="H129" s="5" t="s">
        <v>2880</v>
      </c>
      <c r="I129" s="5" t="s">
        <v>2892</v>
      </c>
      <c r="J129" s="5" t="s">
        <v>6244</v>
      </c>
      <c r="K129" s="5" t="s">
        <v>343</v>
      </c>
      <c r="L129" s="5" t="s">
        <v>2937</v>
      </c>
      <c r="M129" s="5" t="s">
        <v>34</v>
      </c>
      <c r="N129" s="5" t="s">
        <v>348</v>
      </c>
      <c r="O129"/>
    </row>
    <row r="130" spans="1:15" s="5" customFormat="1" ht="30" x14ac:dyDescent="0.25">
      <c r="L130" s="5" t="s">
        <v>2938</v>
      </c>
      <c r="M130" s="5" t="s">
        <v>83</v>
      </c>
      <c r="N130" s="5" t="s">
        <v>352</v>
      </c>
      <c r="O130"/>
    </row>
    <row r="131" spans="1:15" s="5" customFormat="1" x14ac:dyDescent="0.25">
      <c r="O131"/>
    </row>
    <row r="132" spans="1:15" s="5" customFormat="1" ht="30" x14ac:dyDescent="0.25">
      <c r="A132" s="5" t="s">
        <v>5984</v>
      </c>
      <c r="B132" s="5" t="s">
        <v>3277</v>
      </c>
      <c r="C132" s="5" t="s">
        <v>6678</v>
      </c>
      <c r="D132" s="5" t="s">
        <v>6339</v>
      </c>
      <c r="E132" s="5" t="s">
        <v>2946</v>
      </c>
      <c r="F132" s="5" t="s">
        <v>3488</v>
      </c>
      <c r="G132" s="5" t="s">
        <v>2834</v>
      </c>
      <c r="H132" s="5" t="s">
        <v>2880</v>
      </c>
      <c r="I132" s="5" t="s">
        <v>2892</v>
      </c>
      <c r="J132" s="5" t="s">
        <v>6244</v>
      </c>
      <c r="K132" s="5" t="s">
        <v>6923</v>
      </c>
      <c r="L132" s="5" t="s">
        <v>3278</v>
      </c>
      <c r="M132" s="5" t="s">
        <v>34</v>
      </c>
      <c r="N132" s="5" t="s">
        <v>1896</v>
      </c>
      <c r="O132"/>
    </row>
    <row r="133" spans="1:15" s="5" customFormat="1" x14ac:dyDescent="0.25">
      <c r="L133" s="5" t="s">
        <v>3279</v>
      </c>
      <c r="M133" s="5" t="s">
        <v>83</v>
      </c>
      <c r="N133" s="5" t="s">
        <v>1899</v>
      </c>
      <c r="O133"/>
    </row>
    <row r="134" spans="1:15" s="5" customFormat="1" x14ac:dyDescent="0.25">
      <c r="L134" s="5" t="s">
        <v>3600</v>
      </c>
      <c r="M134" s="5" t="s">
        <v>83</v>
      </c>
      <c r="N134" s="5" t="s">
        <v>1900</v>
      </c>
      <c r="O134"/>
    </row>
    <row r="135" spans="1:15" s="5" customFormat="1" ht="30" x14ac:dyDescent="0.25">
      <c r="L135" s="5" t="s">
        <v>4475</v>
      </c>
      <c r="M135" s="5" t="s">
        <v>34</v>
      </c>
      <c r="N135" s="5" t="s">
        <v>4331</v>
      </c>
      <c r="O135"/>
    </row>
    <row r="136" spans="1:15" s="5" customFormat="1" x14ac:dyDescent="0.25">
      <c r="O136"/>
    </row>
    <row r="137" spans="1:15" s="5" customFormat="1" ht="45" x14ac:dyDescent="0.25">
      <c r="A137" s="5" t="s">
        <v>6065</v>
      </c>
      <c r="B137" s="5" t="s">
        <v>5376</v>
      </c>
      <c r="C137" s="5" t="s">
        <v>6862</v>
      </c>
      <c r="D137" s="5" t="s">
        <v>6456</v>
      </c>
      <c r="E137" s="5" t="s">
        <v>2886</v>
      </c>
      <c r="F137" s="5" t="s">
        <v>5117</v>
      </c>
      <c r="G137" s="5" t="s">
        <v>5377</v>
      </c>
      <c r="H137" s="5" t="s">
        <v>5367</v>
      </c>
      <c r="I137" s="5" t="s">
        <v>5378</v>
      </c>
      <c r="J137" s="5" t="s">
        <v>5379</v>
      </c>
      <c r="K137" s="5" t="s">
        <v>5380</v>
      </c>
      <c r="L137" s="5" t="s">
        <v>5381</v>
      </c>
      <c r="M137" s="5" t="s">
        <v>34</v>
      </c>
      <c r="N137" s="5" t="s">
        <v>5521</v>
      </c>
      <c r="O137"/>
    </row>
    <row r="138" spans="1:15" s="5" customFormat="1" x14ac:dyDescent="0.25">
      <c r="L138" s="5" t="s">
        <v>5382</v>
      </c>
      <c r="M138" s="5" t="s">
        <v>5561</v>
      </c>
      <c r="N138" s="5" t="s">
        <v>5595</v>
      </c>
      <c r="O138"/>
    </row>
    <row r="139" spans="1:15" s="5" customFormat="1" x14ac:dyDescent="0.25">
      <c r="L139" s="5" t="s">
        <v>5384</v>
      </c>
      <c r="M139" s="5" t="s">
        <v>5561</v>
      </c>
      <c r="N139" s="5" t="s">
        <v>5596</v>
      </c>
      <c r="O139"/>
    </row>
    <row r="140" spans="1:15" s="5" customFormat="1" x14ac:dyDescent="0.25">
      <c r="O140"/>
    </row>
    <row r="141" spans="1:15" s="5" customFormat="1" ht="45" x14ac:dyDescent="0.25">
      <c r="A141" s="5" t="s">
        <v>6257</v>
      </c>
      <c r="B141" s="5" t="s">
        <v>5365</v>
      </c>
      <c r="C141" s="5" t="s">
        <v>6855</v>
      </c>
      <c r="D141" s="5" t="s">
        <v>6451</v>
      </c>
      <c r="E141" s="5" t="s">
        <v>2869</v>
      </c>
      <c r="F141" s="5" t="s">
        <v>5117</v>
      </c>
      <c r="G141" s="5" t="s">
        <v>5366</v>
      </c>
      <c r="H141" s="5" t="s">
        <v>5367</v>
      </c>
      <c r="I141" s="5" t="s">
        <v>5368</v>
      </c>
      <c r="J141" s="5" t="s">
        <v>5369</v>
      </c>
      <c r="K141" s="5" t="s">
        <v>5370</v>
      </c>
      <c r="L141" s="5" t="s">
        <v>5371</v>
      </c>
      <c r="M141" s="5" t="s">
        <v>34</v>
      </c>
      <c r="N141" s="5" t="s">
        <v>5588</v>
      </c>
      <c r="O141"/>
    </row>
    <row r="142" spans="1:15" s="5" customFormat="1" x14ac:dyDescent="0.25">
      <c r="L142" s="5" t="s">
        <v>5372</v>
      </c>
      <c r="M142" s="5" t="s">
        <v>5561</v>
      </c>
      <c r="N142" s="5" t="s">
        <v>5589</v>
      </c>
      <c r="O142"/>
    </row>
    <row r="143" spans="1:15" s="5" customFormat="1" x14ac:dyDescent="0.25">
      <c r="L143" s="5" t="s">
        <v>5373</v>
      </c>
      <c r="M143" s="5" t="s">
        <v>5561</v>
      </c>
      <c r="N143" s="5" t="s">
        <v>5590</v>
      </c>
      <c r="O143"/>
    </row>
    <row r="144" spans="1:15" s="5" customFormat="1" ht="45" x14ac:dyDescent="0.25">
      <c r="L144" s="5" t="s">
        <v>7542</v>
      </c>
      <c r="M144" s="5" t="s">
        <v>5561</v>
      </c>
      <c r="N144" s="5" t="s">
        <v>7455</v>
      </c>
      <c r="O144"/>
    </row>
    <row r="145" spans="1:15" s="5" customFormat="1" x14ac:dyDescent="0.25">
      <c r="O145"/>
    </row>
    <row r="146" spans="1:15" s="5" customFormat="1" ht="30" x14ac:dyDescent="0.25">
      <c r="A146" s="5" t="s">
        <v>6066</v>
      </c>
      <c r="B146" s="5" t="s">
        <v>5383</v>
      </c>
      <c r="C146" s="5" t="s">
        <v>6863</v>
      </c>
      <c r="D146" s="5" t="s">
        <v>6457</v>
      </c>
      <c r="E146" s="5" t="s">
        <v>2869</v>
      </c>
      <c r="F146" s="5" t="s">
        <v>5117</v>
      </c>
      <c r="G146" s="5" t="s">
        <v>5377</v>
      </c>
      <c r="H146" s="5" t="s">
        <v>5367</v>
      </c>
      <c r="I146" s="5" t="s">
        <v>5378</v>
      </c>
      <c r="J146" s="5" t="s">
        <v>5379</v>
      </c>
      <c r="K146" s="5" t="s">
        <v>5380</v>
      </c>
      <c r="L146" s="5" t="s">
        <v>5382</v>
      </c>
      <c r="M146" s="5" t="s">
        <v>5561</v>
      </c>
      <c r="N146" s="5" t="s">
        <v>5595</v>
      </c>
      <c r="O146"/>
    </row>
    <row r="147" spans="1:15" s="5" customFormat="1" x14ac:dyDescent="0.25">
      <c r="L147" s="5" t="s">
        <v>5384</v>
      </c>
      <c r="M147" s="5" t="s">
        <v>5561</v>
      </c>
      <c r="N147" s="5" t="s">
        <v>5596</v>
      </c>
      <c r="O147"/>
    </row>
    <row r="148" spans="1:15" s="5" customFormat="1" x14ac:dyDescent="0.25">
      <c r="O148"/>
    </row>
    <row r="149" spans="1:15" s="5" customFormat="1" ht="45" x14ac:dyDescent="0.25">
      <c r="A149" s="5" t="s">
        <v>5908</v>
      </c>
      <c r="B149" s="5" t="s">
        <v>3771</v>
      </c>
      <c r="C149" s="5" t="s">
        <v>6748</v>
      </c>
      <c r="D149" s="5" t="s">
        <v>6390</v>
      </c>
      <c r="E149" s="5" t="s">
        <v>2891</v>
      </c>
      <c r="F149" s="5" t="s">
        <v>3476</v>
      </c>
      <c r="G149" s="5" t="s">
        <v>2761</v>
      </c>
      <c r="H149" s="5" t="s">
        <v>2880</v>
      </c>
      <c r="I149" s="5" t="s">
        <v>2892</v>
      </c>
      <c r="J149" s="5" t="s">
        <v>7486</v>
      </c>
      <c r="K149" s="5" t="s">
        <v>7347</v>
      </c>
      <c r="L149" s="5" t="s">
        <v>4474</v>
      </c>
      <c r="M149" s="5" t="s">
        <v>34</v>
      </c>
      <c r="N149" s="5" t="s">
        <v>4324</v>
      </c>
      <c r="O149"/>
    </row>
    <row r="150" spans="1:15" s="5" customFormat="1" ht="30" x14ac:dyDescent="0.25">
      <c r="F150" s="5" t="s">
        <v>3477</v>
      </c>
      <c r="G150" s="5" t="s">
        <v>2761</v>
      </c>
      <c r="H150" s="5" t="s">
        <v>2880</v>
      </c>
      <c r="I150" s="5" t="s">
        <v>2892</v>
      </c>
      <c r="J150" s="5" t="s">
        <v>7486</v>
      </c>
      <c r="K150" s="5" t="s">
        <v>7347</v>
      </c>
      <c r="L150" s="5" t="s">
        <v>2960</v>
      </c>
      <c r="M150" s="5" t="s">
        <v>34</v>
      </c>
      <c r="N150" s="5" t="s">
        <v>468</v>
      </c>
      <c r="O150"/>
    </row>
    <row r="151" spans="1:15" s="5" customFormat="1" x14ac:dyDescent="0.25">
      <c r="L151" s="5" t="s">
        <v>2961</v>
      </c>
      <c r="M151" s="5" t="s">
        <v>5561</v>
      </c>
      <c r="N151" s="5" t="s">
        <v>472</v>
      </c>
      <c r="O151"/>
    </row>
    <row r="152" spans="1:15" s="5" customFormat="1" x14ac:dyDescent="0.25">
      <c r="L152" s="5" t="s">
        <v>2964</v>
      </c>
      <c r="M152" s="5" t="s">
        <v>122</v>
      </c>
      <c r="N152" s="5" t="s">
        <v>462</v>
      </c>
      <c r="O152"/>
    </row>
    <row r="153" spans="1:15" s="5" customFormat="1" ht="30" x14ac:dyDescent="0.25">
      <c r="L153" s="5" t="s">
        <v>3786</v>
      </c>
      <c r="M153" s="5" t="s">
        <v>5561</v>
      </c>
      <c r="N153" s="5" t="s">
        <v>3675</v>
      </c>
      <c r="O153"/>
    </row>
    <row r="154" spans="1:15" s="5" customFormat="1" ht="30" x14ac:dyDescent="0.25">
      <c r="L154" s="5" t="s">
        <v>7719</v>
      </c>
      <c r="M154" s="5" t="s">
        <v>4009</v>
      </c>
      <c r="N154" s="5" t="s">
        <v>7657</v>
      </c>
      <c r="O154"/>
    </row>
    <row r="155" spans="1:15" s="5" customFormat="1" ht="30" x14ac:dyDescent="0.25">
      <c r="F155" s="5" t="s">
        <v>3781</v>
      </c>
      <c r="G155" s="5" t="s">
        <v>2761</v>
      </c>
      <c r="H155" s="5" t="s">
        <v>2880</v>
      </c>
      <c r="I155" s="5" t="s">
        <v>2892</v>
      </c>
      <c r="J155" s="5" t="s">
        <v>7486</v>
      </c>
      <c r="K155" s="5" t="s">
        <v>7347</v>
      </c>
      <c r="L155" s="5" t="s">
        <v>3599</v>
      </c>
      <c r="M155" s="5" t="s">
        <v>5561</v>
      </c>
      <c r="N155" s="5" t="s">
        <v>1493</v>
      </c>
      <c r="O155"/>
    </row>
    <row r="156" spans="1:15" s="5" customFormat="1" x14ac:dyDescent="0.25">
      <c r="O156"/>
    </row>
    <row r="157" spans="1:15" s="5" customFormat="1" ht="45" x14ac:dyDescent="0.25">
      <c r="A157" s="5" t="s">
        <v>6052</v>
      </c>
      <c r="B157" s="5" t="s">
        <v>4689</v>
      </c>
      <c r="C157" s="5" t="s">
        <v>6800</v>
      </c>
      <c r="D157" s="5" t="s">
        <v>6451</v>
      </c>
      <c r="E157" s="5" t="s">
        <v>2869</v>
      </c>
      <c r="F157" s="5" t="s">
        <v>3472</v>
      </c>
      <c r="G157" s="5" t="s">
        <v>4646</v>
      </c>
      <c r="H157" s="5" t="s">
        <v>2880</v>
      </c>
      <c r="I157" s="5" t="s">
        <v>2892</v>
      </c>
      <c r="J157" s="5" t="s">
        <v>7486</v>
      </c>
      <c r="K157" s="5" t="s">
        <v>7369</v>
      </c>
      <c r="L157" s="5" t="s">
        <v>4688</v>
      </c>
      <c r="M157" s="5" t="s">
        <v>34</v>
      </c>
      <c r="N157" s="5" t="s">
        <v>4602</v>
      </c>
      <c r="O157"/>
    </row>
    <row r="158" spans="1:15" s="5" customFormat="1" ht="30" x14ac:dyDescent="0.25">
      <c r="F158" s="5" t="s">
        <v>3477</v>
      </c>
      <c r="G158" s="5" t="s">
        <v>4646</v>
      </c>
      <c r="H158" s="5" t="s">
        <v>2880</v>
      </c>
      <c r="I158" s="5" t="s">
        <v>2892</v>
      </c>
      <c r="J158" s="5" t="s">
        <v>7486</v>
      </c>
      <c r="K158" s="5" t="s">
        <v>7369</v>
      </c>
      <c r="L158" s="5" t="s">
        <v>5610</v>
      </c>
      <c r="M158" s="5" t="s">
        <v>5561</v>
      </c>
      <c r="N158" s="5" t="s">
        <v>4974</v>
      </c>
      <c r="O158"/>
    </row>
    <row r="159" spans="1:15" s="5" customFormat="1" x14ac:dyDescent="0.25">
      <c r="O159"/>
    </row>
    <row r="160" spans="1:15" s="5" customFormat="1" ht="30" x14ac:dyDescent="0.25">
      <c r="A160" s="5" t="s">
        <v>5909</v>
      </c>
      <c r="B160" s="5" t="s">
        <v>3772</v>
      </c>
      <c r="C160" s="5" t="s">
        <v>6799</v>
      </c>
      <c r="D160" s="5" t="s">
        <v>6421</v>
      </c>
      <c r="E160" s="5" t="s">
        <v>2886</v>
      </c>
      <c r="F160" s="5" t="s">
        <v>3477</v>
      </c>
      <c r="G160" s="5" t="s">
        <v>2762</v>
      </c>
      <c r="H160" s="5" t="s">
        <v>2880</v>
      </c>
      <c r="I160" s="5" t="s">
        <v>2892</v>
      </c>
      <c r="J160" s="5" t="s">
        <v>7486</v>
      </c>
      <c r="K160" s="5" t="s">
        <v>7361</v>
      </c>
      <c r="L160" s="5" t="s">
        <v>2962</v>
      </c>
      <c r="M160" s="5" t="s">
        <v>34</v>
      </c>
      <c r="N160" s="5" t="s">
        <v>480</v>
      </c>
      <c r="O160"/>
    </row>
    <row r="161" spans="1:15" s="5" customFormat="1" x14ac:dyDescent="0.25">
      <c r="L161" s="5" t="s">
        <v>4737</v>
      </c>
      <c r="M161" s="5" t="s">
        <v>5561</v>
      </c>
      <c r="N161" s="5" t="s">
        <v>4613</v>
      </c>
      <c r="O161"/>
    </row>
    <row r="162" spans="1:15" s="5" customFormat="1" x14ac:dyDescent="0.25">
      <c r="L162" s="5" t="s">
        <v>4738</v>
      </c>
      <c r="M162" s="5" t="s">
        <v>83</v>
      </c>
      <c r="N162" s="5" t="s">
        <v>4616</v>
      </c>
      <c r="O162"/>
    </row>
    <row r="163" spans="1:15" s="5" customFormat="1" x14ac:dyDescent="0.25">
      <c r="L163" s="5" t="s">
        <v>5619</v>
      </c>
      <c r="M163" s="5" t="s">
        <v>34</v>
      </c>
      <c r="N163" s="5" t="s">
        <v>5007</v>
      </c>
      <c r="O163"/>
    </row>
    <row r="164" spans="1:15" s="5" customFormat="1" x14ac:dyDescent="0.25">
      <c r="O164"/>
    </row>
    <row r="165" spans="1:15" s="5" customFormat="1" ht="45" x14ac:dyDescent="0.25">
      <c r="A165" s="5" t="s">
        <v>5907</v>
      </c>
      <c r="B165" s="5" t="s">
        <v>2963</v>
      </c>
      <c r="C165" s="5" t="s">
        <v>6800</v>
      </c>
      <c r="D165" s="5" t="s">
        <v>7368</v>
      </c>
      <c r="E165" s="5" t="s">
        <v>2869</v>
      </c>
      <c r="F165" s="5" t="s">
        <v>3472</v>
      </c>
      <c r="G165" s="5" t="s">
        <v>7794</v>
      </c>
      <c r="H165" s="5" t="s">
        <v>2880</v>
      </c>
      <c r="I165" s="5" t="s">
        <v>2892</v>
      </c>
      <c r="J165" s="5" t="s">
        <v>7486</v>
      </c>
      <c r="K165" s="5" t="s">
        <v>7369</v>
      </c>
      <c r="L165" s="5" t="s">
        <v>4688</v>
      </c>
      <c r="M165" s="5" t="s">
        <v>34</v>
      </c>
      <c r="N165" s="5" t="s">
        <v>4602</v>
      </c>
      <c r="O165"/>
    </row>
    <row r="166" spans="1:15" s="5" customFormat="1" ht="30" x14ac:dyDescent="0.25">
      <c r="F166" s="5" t="s">
        <v>3477</v>
      </c>
      <c r="G166" s="5" t="s">
        <v>7794</v>
      </c>
      <c r="H166" s="5" t="s">
        <v>2880</v>
      </c>
      <c r="I166" s="5" t="s">
        <v>2892</v>
      </c>
      <c r="J166" s="5" t="s">
        <v>7486</v>
      </c>
      <c r="K166" s="5" t="s">
        <v>7369</v>
      </c>
      <c r="L166" s="5" t="s">
        <v>4189</v>
      </c>
      <c r="M166" s="5" t="s">
        <v>34</v>
      </c>
      <c r="N166" s="5" t="s">
        <v>4084</v>
      </c>
      <c r="O166"/>
    </row>
    <row r="167" spans="1:15" s="5" customFormat="1" x14ac:dyDescent="0.25">
      <c r="L167" s="5" t="s">
        <v>5610</v>
      </c>
      <c r="M167" s="5" t="s">
        <v>5561</v>
      </c>
      <c r="N167" s="5" t="s">
        <v>4974</v>
      </c>
      <c r="O167"/>
    </row>
    <row r="168" spans="1:15" s="5" customFormat="1" x14ac:dyDescent="0.25">
      <c r="O168"/>
    </row>
    <row r="169" spans="1:15" s="5" customFormat="1" ht="45" x14ac:dyDescent="0.25">
      <c r="A169" s="5" t="s">
        <v>6054</v>
      </c>
      <c r="B169" s="5" t="s">
        <v>4751</v>
      </c>
      <c r="C169" s="5" t="s">
        <v>6747</v>
      </c>
      <c r="D169" s="5" t="s">
        <v>6296</v>
      </c>
      <c r="E169" s="5" t="s">
        <v>2891</v>
      </c>
      <c r="F169" s="5" t="s">
        <v>3477</v>
      </c>
      <c r="G169" s="5" t="s">
        <v>2763</v>
      </c>
      <c r="H169" s="5" t="s">
        <v>2880</v>
      </c>
      <c r="I169" s="5" t="s">
        <v>2892</v>
      </c>
      <c r="J169" s="5" t="s">
        <v>7486</v>
      </c>
      <c r="K169" s="5" t="s">
        <v>7347</v>
      </c>
      <c r="L169" s="5" t="s">
        <v>485</v>
      </c>
      <c r="M169" s="5" t="s">
        <v>34</v>
      </c>
      <c r="N169" s="5" t="s">
        <v>487</v>
      </c>
      <c r="O169"/>
    </row>
    <row r="170" spans="1:15" s="5" customFormat="1" x14ac:dyDescent="0.25">
      <c r="O170"/>
    </row>
    <row r="171" spans="1:15" s="5" customFormat="1" ht="30" x14ac:dyDescent="0.25">
      <c r="A171" s="5" t="s">
        <v>5910</v>
      </c>
      <c r="B171" s="5" t="s">
        <v>2965</v>
      </c>
      <c r="C171" s="5" t="s">
        <v>6747</v>
      </c>
      <c r="D171" s="5" t="s">
        <v>6391</v>
      </c>
      <c r="E171" s="5" t="s">
        <v>2886</v>
      </c>
      <c r="F171" s="5" t="s">
        <v>3476</v>
      </c>
      <c r="G171" s="5" t="s">
        <v>2763</v>
      </c>
      <c r="H171" s="5" t="s">
        <v>2880</v>
      </c>
      <c r="I171" s="5" t="s">
        <v>2892</v>
      </c>
      <c r="J171" s="5" t="s">
        <v>7486</v>
      </c>
      <c r="K171" s="5" t="s">
        <v>7361</v>
      </c>
      <c r="L171" s="5" t="s">
        <v>4474</v>
      </c>
      <c r="M171" s="5" t="s">
        <v>34</v>
      </c>
      <c r="N171" s="5" t="s">
        <v>4324</v>
      </c>
      <c r="O171"/>
    </row>
    <row r="172" spans="1:15" s="5" customFormat="1" ht="30" x14ac:dyDescent="0.25">
      <c r="F172" s="5" t="s">
        <v>3477</v>
      </c>
      <c r="G172" s="5" t="s">
        <v>2763</v>
      </c>
      <c r="H172" s="5" t="s">
        <v>2880</v>
      </c>
      <c r="I172" s="5" t="s">
        <v>2892</v>
      </c>
      <c r="J172" s="5" t="s">
        <v>7486</v>
      </c>
      <c r="K172" s="5" t="s">
        <v>7361</v>
      </c>
      <c r="L172" s="5" t="s">
        <v>2960</v>
      </c>
      <c r="M172" s="5" t="s">
        <v>34</v>
      </c>
      <c r="N172" s="5" t="s">
        <v>468</v>
      </c>
      <c r="O172"/>
    </row>
    <row r="173" spans="1:15" s="5" customFormat="1" ht="30" x14ac:dyDescent="0.25">
      <c r="L173" s="5" t="s">
        <v>2962</v>
      </c>
      <c r="M173" s="5" t="s">
        <v>34</v>
      </c>
      <c r="N173" s="5" t="s">
        <v>480</v>
      </c>
      <c r="O173"/>
    </row>
    <row r="174" spans="1:15" s="5" customFormat="1" x14ac:dyDescent="0.25">
      <c r="L174" s="5" t="s">
        <v>2961</v>
      </c>
      <c r="M174" s="5" t="s">
        <v>5561</v>
      </c>
      <c r="N174" s="5" t="s">
        <v>472</v>
      </c>
      <c r="O174"/>
    </row>
    <row r="175" spans="1:15" s="5" customFormat="1" x14ac:dyDescent="0.25">
      <c r="L175" s="5" t="s">
        <v>485</v>
      </c>
      <c r="M175" s="5" t="s">
        <v>34</v>
      </c>
      <c r="N175" s="5" t="s">
        <v>487</v>
      </c>
      <c r="O175"/>
    </row>
    <row r="176" spans="1:15" s="5" customFormat="1" x14ac:dyDescent="0.25">
      <c r="L176" s="5" t="s">
        <v>2964</v>
      </c>
      <c r="M176" s="5" t="s">
        <v>122</v>
      </c>
      <c r="N176" s="5" t="s">
        <v>462</v>
      </c>
      <c r="O176"/>
    </row>
    <row r="177" spans="1:15" s="5" customFormat="1" x14ac:dyDescent="0.25">
      <c r="L177" s="5" t="s">
        <v>3597</v>
      </c>
      <c r="M177" s="5" t="s">
        <v>5561</v>
      </c>
      <c r="N177" s="5" t="s">
        <v>496</v>
      </c>
      <c r="O177"/>
    </row>
    <row r="178" spans="1:15" s="5" customFormat="1" ht="30" x14ac:dyDescent="0.25">
      <c r="L178" s="5" t="s">
        <v>3786</v>
      </c>
      <c r="M178" s="5" t="s">
        <v>5561</v>
      </c>
      <c r="N178" s="5" t="s">
        <v>3675</v>
      </c>
      <c r="O178"/>
    </row>
    <row r="179" spans="1:15" s="5" customFormat="1" x14ac:dyDescent="0.25">
      <c r="L179" s="5" t="s">
        <v>4737</v>
      </c>
      <c r="M179" s="5" t="s">
        <v>5561</v>
      </c>
      <c r="N179" s="5" t="s">
        <v>4613</v>
      </c>
      <c r="O179"/>
    </row>
    <row r="180" spans="1:15" s="5" customFormat="1" x14ac:dyDescent="0.25">
      <c r="L180" s="5" t="s">
        <v>5619</v>
      </c>
      <c r="M180" s="5" t="s">
        <v>34</v>
      </c>
      <c r="N180" s="5" t="s">
        <v>5007</v>
      </c>
      <c r="O180"/>
    </row>
    <row r="181" spans="1:15" s="5" customFormat="1" ht="30" x14ac:dyDescent="0.25">
      <c r="L181" s="5" t="s">
        <v>5700</v>
      </c>
      <c r="M181" s="5" t="s">
        <v>34</v>
      </c>
      <c r="N181" s="5" t="s">
        <v>5681</v>
      </c>
      <c r="O181"/>
    </row>
    <row r="182" spans="1:15" s="5" customFormat="1" ht="30" x14ac:dyDescent="0.25">
      <c r="L182" s="5" t="s">
        <v>7365</v>
      </c>
      <c r="M182" s="5" t="s">
        <v>83</v>
      </c>
      <c r="N182" s="5" t="s">
        <v>492</v>
      </c>
      <c r="O182"/>
    </row>
    <row r="183" spans="1:15" s="5" customFormat="1" ht="45" x14ac:dyDescent="0.25">
      <c r="A183" s="5" t="s">
        <v>6034</v>
      </c>
      <c r="B183" s="5" t="s">
        <v>3910</v>
      </c>
      <c r="C183" s="5" t="s">
        <v>6747</v>
      </c>
      <c r="D183" s="5" t="s">
        <v>6378</v>
      </c>
      <c r="E183" s="5" t="s">
        <v>2886</v>
      </c>
      <c r="F183" s="5" t="s">
        <v>3477</v>
      </c>
      <c r="G183" s="5" t="s">
        <v>2763</v>
      </c>
      <c r="H183" s="5" t="s">
        <v>2880</v>
      </c>
      <c r="I183" s="5" t="s">
        <v>2892</v>
      </c>
      <c r="J183" s="5" t="s">
        <v>7486</v>
      </c>
      <c r="K183" s="5" t="s">
        <v>7361</v>
      </c>
      <c r="L183" s="5" t="s">
        <v>3597</v>
      </c>
      <c r="M183" s="5" t="s">
        <v>5561</v>
      </c>
      <c r="N183" s="5" t="s">
        <v>496</v>
      </c>
      <c r="O183"/>
    </row>
    <row r="184" spans="1:15" s="5" customFormat="1" x14ac:dyDescent="0.25">
      <c r="O184"/>
    </row>
    <row r="185" spans="1:15" s="5" customFormat="1" ht="45" x14ac:dyDescent="0.25">
      <c r="A185" s="5" t="s">
        <v>5911</v>
      </c>
      <c r="B185" s="5" t="s">
        <v>4754</v>
      </c>
      <c r="C185" s="5" t="s">
        <v>6641</v>
      </c>
      <c r="D185" s="5" t="s">
        <v>7750</v>
      </c>
      <c r="E185" s="5" t="s">
        <v>2886</v>
      </c>
      <c r="F185" s="5" t="s">
        <v>3476</v>
      </c>
      <c r="G185" s="5" t="s">
        <v>7346</v>
      </c>
      <c r="H185" s="5" t="s">
        <v>2880</v>
      </c>
      <c r="I185" s="5" t="s">
        <v>2892</v>
      </c>
      <c r="J185" s="5" t="s">
        <v>7486</v>
      </c>
      <c r="K185" s="5" t="s">
        <v>7751</v>
      </c>
      <c r="L185" s="5" t="s">
        <v>4474</v>
      </c>
      <c r="M185" s="5" t="s">
        <v>34</v>
      </c>
      <c r="N185" s="5" t="s">
        <v>4324</v>
      </c>
      <c r="O185"/>
    </row>
    <row r="186" spans="1:15" s="5" customFormat="1" ht="30" x14ac:dyDescent="0.25">
      <c r="F186" s="5" t="s">
        <v>3477</v>
      </c>
      <c r="G186" s="5" t="s">
        <v>7346</v>
      </c>
      <c r="H186" s="5" t="s">
        <v>2880</v>
      </c>
      <c r="I186" s="5" t="s">
        <v>2892</v>
      </c>
      <c r="J186" s="5" t="s">
        <v>7486</v>
      </c>
      <c r="K186" s="5" t="s">
        <v>7751</v>
      </c>
      <c r="L186" s="5" t="s">
        <v>5603</v>
      </c>
      <c r="M186" s="5" t="s">
        <v>122</v>
      </c>
      <c r="N186" s="5" t="s">
        <v>4955</v>
      </c>
      <c r="O186"/>
    </row>
    <row r="187" spans="1:15" s="5" customFormat="1" x14ac:dyDescent="0.25">
      <c r="O187"/>
    </row>
    <row r="188" spans="1:15" s="5" customFormat="1" ht="30" x14ac:dyDescent="0.25">
      <c r="A188" s="5" t="s">
        <v>6071</v>
      </c>
      <c r="B188" s="5" t="s">
        <v>5445</v>
      </c>
      <c r="C188" s="5" t="s">
        <v>6875</v>
      </c>
      <c r="D188" s="5" t="s">
        <v>6359</v>
      </c>
      <c r="E188" s="5" t="s">
        <v>2886</v>
      </c>
      <c r="F188" s="5" t="s">
        <v>5047</v>
      </c>
      <c r="G188" s="5" t="s">
        <v>5446</v>
      </c>
      <c r="H188" s="5" t="s">
        <v>5431</v>
      </c>
      <c r="I188" s="5" t="s">
        <v>5336</v>
      </c>
      <c r="J188" s="5" t="s">
        <v>7499</v>
      </c>
      <c r="K188" s="5" t="s">
        <v>6947</v>
      </c>
      <c r="L188" s="5" t="s">
        <v>5447</v>
      </c>
      <c r="M188" s="5" t="s">
        <v>34</v>
      </c>
      <c r="N188" s="5" t="s">
        <v>5479</v>
      </c>
      <c r="O188"/>
    </row>
    <row r="189" spans="1:15" s="5" customFormat="1" x14ac:dyDescent="0.25">
      <c r="O189"/>
    </row>
    <row r="190" spans="1:15" s="5" customFormat="1" ht="30" x14ac:dyDescent="0.25">
      <c r="A190" s="5" t="s">
        <v>6258</v>
      </c>
      <c r="B190" s="5" t="s">
        <v>5430</v>
      </c>
      <c r="C190" s="5" t="s">
        <v>6872</v>
      </c>
      <c r="D190" s="5" t="s">
        <v>6460</v>
      </c>
      <c r="E190" s="5" t="s">
        <v>2886</v>
      </c>
      <c r="F190" s="5" t="s">
        <v>5047</v>
      </c>
      <c r="G190" s="5" t="s">
        <v>5701</v>
      </c>
      <c r="H190" s="5" t="s">
        <v>5431</v>
      </c>
      <c r="I190" s="5" t="s">
        <v>5336</v>
      </c>
      <c r="J190" s="5" t="s">
        <v>7499</v>
      </c>
      <c r="K190" s="5" t="s">
        <v>5432</v>
      </c>
      <c r="L190" s="5" t="s">
        <v>5433</v>
      </c>
      <c r="M190" s="5" t="s">
        <v>34</v>
      </c>
      <c r="N190" s="5" t="s">
        <v>5484</v>
      </c>
      <c r="O190"/>
    </row>
    <row r="191" spans="1:15" s="5" customFormat="1" ht="30" x14ac:dyDescent="0.25">
      <c r="L191" s="5" t="s">
        <v>5447</v>
      </c>
      <c r="M191" s="5" t="s">
        <v>34</v>
      </c>
      <c r="N191" s="5" t="s">
        <v>5479</v>
      </c>
      <c r="O191"/>
    </row>
    <row r="192" spans="1:15" s="5" customFormat="1" x14ac:dyDescent="0.25">
      <c r="O192"/>
    </row>
    <row r="193" spans="1:15" s="5" customFormat="1" ht="60" x14ac:dyDescent="0.25">
      <c r="A193" s="5" t="s">
        <v>6039</v>
      </c>
      <c r="B193" s="5" t="s">
        <v>4833</v>
      </c>
      <c r="C193" s="5" t="s">
        <v>6841</v>
      </c>
      <c r="D193" s="5" t="s">
        <v>6450</v>
      </c>
      <c r="E193" s="5" t="s">
        <v>2886</v>
      </c>
      <c r="F193" s="5" t="s">
        <v>3474</v>
      </c>
      <c r="G193" s="5" t="s">
        <v>5342</v>
      </c>
      <c r="H193" s="5" t="s">
        <v>2887</v>
      </c>
      <c r="I193" s="5" t="s">
        <v>2871</v>
      </c>
      <c r="J193" s="5" t="s">
        <v>2863</v>
      </c>
      <c r="K193" s="5" t="s">
        <v>3980</v>
      </c>
      <c r="L193" s="5" t="s">
        <v>4116</v>
      </c>
      <c r="M193" s="5" t="s">
        <v>34</v>
      </c>
      <c r="N193" s="5" t="s">
        <v>2157</v>
      </c>
      <c r="O193"/>
    </row>
    <row r="194" spans="1:15" s="5" customFormat="1" ht="30" x14ac:dyDescent="0.25">
      <c r="F194" s="5" t="s">
        <v>5047</v>
      </c>
      <c r="G194" s="5" t="s">
        <v>5342</v>
      </c>
      <c r="H194" s="5" t="s">
        <v>2887</v>
      </c>
      <c r="I194" s="5" t="s">
        <v>2871</v>
      </c>
      <c r="J194" s="5" t="s">
        <v>2863</v>
      </c>
      <c r="K194" s="5" t="s">
        <v>3980</v>
      </c>
      <c r="L194" s="5" t="s">
        <v>5424</v>
      </c>
      <c r="M194" s="5" t="s">
        <v>34</v>
      </c>
      <c r="N194" s="5" t="s">
        <v>5506</v>
      </c>
      <c r="O194"/>
    </row>
    <row r="195" spans="1:15" s="5" customFormat="1" x14ac:dyDescent="0.25">
      <c r="O195"/>
    </row>
    <row r="196" spans="1:15" s="5" customFormat="1" ht="30" x14ac:dyDescent="0.25">
      <c r="A196" s="5" t="s">
        <v>5929</v>
      </c>
      <c r="B196" s="5" t="s">
        <v>3046</v>
      </c>
      <c r="C196" s="5" t="s">
        <v>6628</v>
      </c>
      <c r="D196" s="5" t="s">
        <v>6307</v>
      </c>
      <c r="E196" s="5" t="s">
        <v>2886</v>
      </c>
      <c r="F196" s="5" t="s">
        <v>3477</v>
      </c>
      <c r="G196" s="5" t="s">
        <v>2780</v>
      </c>
      <c r="H196" s="5" t="s">
        <v>3580</v>
      </c>
      <c r="I196" s="5" t="s">
        <v>7473</v>
      </c>
      <c r="J196" s="5" t="s">
        <v>7475</v>
      </c>
      <c r="L196" s="5" t="s">
        <v>4671</v>
      </c>
      <c r="M196" s="5" t="s">
        <v>34</v>
      </c>
      <c r="N196" s="5" t="s">
        <v>4650</v>
      </c>
      <c r="O196"/>
    </row>
    <row r="197" spans="1:15" s="5" customFormat="1" x14ac:dyDescent="0.25">
      <c r="L197" s="5" t="s">
        <v>5930</v>
      </c>
      <c r="M197" s="5" t="s">
        <v>34</v>
      </c>
      <c r="N197" s="5" t="s">
        <v>5551</v>
      </c>
      <c r="O197"/>
    </row>
    <row r="198" spans="1:15" s="5" customFormat="1" x14ac:dyDescent="0.25">
      <c r="L198" s="5" t="s">
        <v>5931</v>
      </c>
      <c r="M198" s="5" t="s">
        <v>4009</v>
      </c>
      <c r="N198" s="5" t="s">
        <v>5570</v>
      </c>
      <c r="O198"/>
    </row>
    <row r="199" spans="1:15" s="5" customFormat="1" ht="30" x14ac:dyDescent="0.25">
      <c r="F199" s="5" t="s">
        <v>3488</v>
      </c>
      <c r="G199" s="5" t="s">
        <v>2780</v>
      </c>
      <c r="H199" s="5" t="s">
        <v>3580</v>
      </c>
      <c r="I199" s="5" t="s">
        <v>7473</v>
      </c>
      <c r="J199" s="5" t="s">
        <v>7475</v>
      </c>
      <c r="L199" s="5" t="s">
        <v>3280</v>
      </c>
      <c r="M199" s="5" t="s">
        <v>83</v>
      </c>
      <c r="N199" s="5" t="s">
        <v>1894</v>
      </c>
      <c r="O199"/>
    </row>
    <row r="200" spans="1:15" s="5" customFormat="1" ht="30" x14ac:dyDescent="0.25">
      <c r="F200" s="5" t="s">
        <v>3781</v>
      </c>
      <c r="G200" s="5" t="s">
        <v>2780</v>
      </c>
      <c r="H200" s="5" t="s">
        <v>3580</v>
      </c>
      <c r="I200" s="5" t="s">
        <v>7473</v>
      </c>
      <c r="J200" s="5" t="s">
        <v>7475</v>
      </c>
      <c r="L200" s="5" t="s">
        <v>957</v>
      </c>
      <c r="M200" s="5" t="s">
        <v>5561</v>
      </c>
      <c r="N200" s="5" t="s">
        <v>960</v>
      </c>
      <c r="O200"/>
    </row>
    <row r="201" spans="1:15" s="5" customFormat="1" x14ac:dyDescent="0.25">
      <c r="L201" s="5" t="s">
        <v>3048</v>
      </c>
      <c r="M201" s="5" t="s">
        <v>34</v>
      </c>
      <c r="N201" s="5" t="s">
        <v>4704</v>
      </c>
      <c r="O201"/>
    </row>
    <row r="202" spans="1:15" s="5" customFormat="1" x14ac:dyDescent="0.25">
      <c r="L202" s="5" t="s">
        <v>3049</v>
      </c>
      <c r="M202" s="5" t="s">
        <v>83</v>
      </c>
      <c r="N202" s="5" t="s">
        <v>1012</v>
      </c>
      <c r="O202"/>
    </row>
    <row r="203" spans="1:15" s="5" customFormat="1" ht="30" x14ac:dyDescent="0.25">
      <c r="L203" s="5" t="s">
        <v>3050</v>
      </c>
      <c r="M203" s="5" t="s">
        <v>5561</v>
      </c>
      <c r="N203" s="5" t="s">
        <v>914</v>
      </c>
      <c r="O203"/>
    </row>
    <row r="204" spans="1:15" s="5" customFormat="1" ht="30" x14ac:dyDescent="0.25">
      <c r="L204" s="5" t="s">
        <v>3051</v>
      </c>
      <c r="M204" s="5" t="s">
        <v>34</v>
      </c>
      <c r="N204" s="5" t="s">
        <v>918</v>
      </c>
      <c r="O204"/>
    </row>
    <row r="205" spans="1:15" s="5" customFormat="1" x14ac:dyDescent="0.25">
      <c r="L205" s="5" t="s">
        <v>3052</v>
      </c>
      <c r="M205" s="5" t="s">
        <v>5561</v>
      </c>
      <c r="N205" s="5" t="s">
        <v>922</v>
      </c>
      <c r="O205"/>
    </row>
    <row r="206" spans="1:15" s="5" customFormat="1" x14ac:dyDescent="0.25">
      <c r="L206" s="5" t="s">
        <v>3053</v>
      </c>
      <c r="M206" s="5" t="s">
        <v>5561</v>
      </c>
      <c r="N206" s="5" t="s">
        <v>981</v>
      </c>
      <c r="O206"/>
    </row>
    <row r="207" spans="1:15" s="5" customFormat="1" x14ac:dyDescent="0.25">
      <c r="L207" s="5" t="s">
        <v>3054</v>
      </c>
      <c r="M207" s="5" t="s">
        <v>83</v>
      </c>
      <c r="N207" s="5" t="s">
        <v>925</v>
      </c>
      <c r="O207"/>
    </row>
    <row r="208" spans="1:15" s="5" customFormat="1" x14ac:dyDescent="0.25">
      <c r="L208" s="5" t="s">
        <v>3055</v>
      </c>
      <c r="M208" s="5" t="s">
        <v>34</v>
      </c>
      <c r="N208" s="5" t="s">
        <v>977</v>
      </c>
      <c r="O208"/>
    </row>
    <row r="209" spans="12:15" s="5" customFormat="1" x14ac:dyDescent="0.25">
      <c r="L209" s="5" t="s">
        <v>3056</v>
      </c>
      <c r="M209" s="5" t="s">
        <v>34</v>
      </c>
      <c r="N209" s="5" t="s">
        <v>929</v>
      </c>
      <c r="O209"/>
    </row>
    <row r="210" spans="12:15" s="5" customFormat="1" ht="30" x14ac:dyDescent="0.25">
      <c r="L210" s="5" t="s">
        <v>3057</v>
      </c>
      <c r="M210" s="5" t="s">
        <v>5561</v>
      </c>
      <c r="N210" s="5" t="s">
        <v>905</v>
      </c>
      <c r="O210"/>
    </row>
    <row r="211" spans="12:15" s="5" customFormat="1" x14ac:dyDescent="0.25">
      <c r="L211" s="5" t="s">
        <v>3059</v>
      </c>
      <c r="M211" s="5" t="s">
        <v>34</v>
      </c>
      <c r="N211" s="5" t="s">
        <v>934</v>
      </c>
      <c r="O211"/>
    </row>
    <row r="212" spans="12:15" s="5" customFormat="1" x14ac:dyDescent="0.25">
      <c r="L212" s="5" t="s">
        <v>3060</v>
      </c>
      <c r="M212" s="5" t="s">
        <v>5561</v>
      </c>
      <c r="N212" s="5" t="s">
        <v>902</v>
      </c>
      <c r="O212"/>
    </row>
    <row r="213" spans="12:15" s="5" customFormat="1" ht="45" x14ac:dyDescent="0.25">
      <c r="L213" s="5" t="s">
        <v>3061</v>
      </c>
      <c r="M213" s="5" t="s">
        <v>34</v>
      </c>
      <c r="N213" s="5" t="s">
        <v>939</v>
      </c>
      <c r="O213"/>
    </row>
    <row r="214" spans="12:15" s="5" customFormat="1" ht="30" x14ac:dyDescent="0.25">
      <c r="L214" s="5" t="s">
        <v>3062</v>
      </c>
      <c r="M214" s="5" t="s">
        <v>5561</v>
      </c>
      <c r="N214" s="5" t="s">
        <v>985</v>
      </c>
      <c r="O214"/>
    </row>
    <row r="215" spans="12:15" s="5" customFormat="1" x14ac:dyDescent="0.25">
      <c r="L215" s="5" t="s">
        <v>3063</v>
      </c>
      <c r="M215" s="5" t="s">
        <v>34</v>
      </c>
      <c r="N215" s="5" t="s">
        <v>997</v>
      </c>
      <c r="O215"/>
    </row>
    <row r="216" spans="12:15" s="5" customFormat="1" ht="30" x14ac:dyDescent="0.25">
      <c r="L216" s="5" t="s">
        <v>3064</v>
      </c>
      <c r="M216" s="5" t="s">
        <v>34</v>
      </c>
      <c r="N216" s="5" t="s">
        <v>909</v>
      </c>
      <c r="O216"/>
    </row>
    <row r="217" spans="12:15" s="5" customFormat="1" ht="30" x14ac:dyDescent="0.25">
      <c r="L217" s="5" t="s">
        <v>3065</v>
      </c>
      <c r="M217" s="5" t="s">
        <v>34</v>
      </c>
      <c r="N217" s="5" t="s">
        <v>942</v>
      </c>
      <c r="O217"/>
    </row>
    <row r="218" spans="12:15" s="5" customFormat="1" x14ac:dyDescent="0.25">
      <c r="L218" s="5" t="s">
        <v>3066</v>
      </c>
      <c r="M218" s="5" t="s">
        <v>34</v>
      </c>
      <c r="N218" s="5" t="s">
        <v>973</v>
      </c>
      <c r="O218"/>
    </row>
    <row r="219" spans="12:15" s="5" customFormat="1" x14ac:dyDescent="0.25">
      <c r="L219" s="5" t="s">
        <v>3068</v>
      </c>
      <c r="M219" s="5" t="s">
        <v>83</v>
      </c>
      <c r="N219" s="5" t="s">
        <v>994</v>
      </c>
      <c r="O219"/>
    </row>
    <row r="220" spans="12:15" s="5" customFormat="1" x14ac:dyDescent="0.25">
      <c r="L220" s="5" t="s">
        <v>3069</v>
      </c>
      <c r="M220" s="5" t="s">
        <v>83</v>
      </c>
      <c r="N220" s="5" t="s">
        <v>1001</v>
      </c>
      <c r="O220"/>
    </row>
    <row r="221" spans="12:15" s="5" customFormat="1" x14ac:dyDescent="0.25">
      <c r="L221" s="5" t="s">
        <v>3070</v>
      </c>
      <c r="M221" s="5" t="s">
        <v>5561</v>
      </c>
      <c r="N221" s="5" t="s">
        <v>1008</v>
      </c>
      <c r="O221"/>
    </row>
    <row r="222" spans="12:15" s="5" customFormat="1" x14ac:dyDescent="0.25">
      <c r="L222" s="5" t="s">
        <v>3071</v>
      </c>
      <c r="M222" s="5" t="s">
        <v>5561</v>
      </c>
      <c r="N222" s="5" t="s">
        <v>987</v>
      </c>
      <c r="O222"/>
    </row>
    <row r="223" spans="12:15" s="5" customFormat="1" x14ac:dyDescent="0.25">
      <c r="L223" s="5" t="s">
        <v>3072</v>
      </c>
      <c r="M223" s="5" t="s">
        <v>5561</v>
      </c>
      <c r="N223" s="5" t="s">
        <v>946</v>
      </c>
      <c r="O223"/>
    </row>
    <row r="224" spans="12:15" s="5" customFormat="1" ht="30" x14ac:dyDescent="0.25">
      <c r="L224" s="5" t="s">
        <v>3073</v>
      </c>
      <c r="M224" s="5" t="s">
        <v>83</v>
      </c>
      <c r="N224" s="5" t="s">
        <v>951</v>
      </c>
      <c r="O224"/>
    </row>
    <row r="225" spans="12:15" s="5" customFormat="1" x14ac:dyDescent="0.25">
      <c r="L225" s="5" t="s">
        <v>2913</v>
      </c>
      <c r="M225" s="5" t="s">
        <v>83</v>
      </c>
      <c r="N225" s="5" t="s">
        <v>200</v>
      </c>
      <c r="O225"/>
    </row>
    <row r="226" spans="12:15" s="5" customFormat="1" x14ac:dyDescent="0.25">
      <c r="L226" s="5" t="s">
        <v>3844</v>
      </c>
      <c r="M226" s="5" t="s">
        <v>34</v>
      </c>
      <c r="N226" s="5" t="s">
        <v>3687</v>
      </c>
      <c r="O226"/>
    </row>
    <row r="227" spans="12:15" s="5" customFormat="1" x14ac:dyDescent="0.25">
      <c r="L227" s="5" t="s">
        <v>3845</v>
      </c>
      <c r="M227" s="5" t="s">
        <v>34</v>
      </c>
      <c r="N227" s="5" t="s">
        <v>3683</v>
      </c>
      <c r="O227"/>
    </row>
    <row r="228" spans="12:15" s="5" customFormat="1" ht="30" x14ac:dyDescent="0.25">
      <c r="L228" s="5" t="s">
        <v>3877</v>
      </c>
      <c r="M228" s="5" t="s">
        <v>5561</v>
      </c>
      <c r="N228" s="5" t="s">
        <v>3815</v>
      </c>
      <c r="O228"/>
    </row>
    <row r="229" spans="12:15" s="5" customFormat="1" x14ac:dyDescent="0.25">
      <c r="L229" s="5" t="s">
        <v>3878</v>
      </c>
      <c r="M229" s="5" t="s">
        <v>34</v>
      </c>
      <c r="N229" s="5" t="s">
        <v>3804</v>
      </c>
      <c r="O229"/>
    </row>
    <row r="230" spans="12:15" s="5" customFormat="1" ht="30" x14ac:dyDescent="0.25">
      <c r="L230" s="5" t="s">
        <v>3911</v>
      </c>
      <c r="M230" s="5" t="s">
        <v>5561</v>
      </c>
      <c r="N230" s="5" t="s">
        <v>3808</v>
      </c>
      <c r="O230"/>
    </row>
    <row r="231" spans="12:15" s="5" customFormat="1" x14ac:dyDescent="0.25">
      <c r="L231" s="5" t="s">
        <v>3958</v>
      </c>
      <c r="M231" s="5" t="s">
        <v>5561</v>
      </c>
      <c r="N231" s="5" t="s">
        <v>3902</v>
      </c>
      <c r="O231"/>
    </row>
    <row r="232" spans="12:15" s="5" customFormat="1" x14ac:dyDescent="0.25">
      <c r="L232" s="5" t="s">
        <v>3981</v>
      </c>
      <c r="M232" s="5" t="s">
        <v>83</v>
      </c>
      <c r="N232" s="5" t="s">
        <v>3908</v>
      </c>
      <c r="O232"/>
    </row>
    <row r="233" spans="12:15" s="5" customFormat="1" x14ac:dyDescent="0.25">
      <c r="L233" s="5" t="s">
        <v>4036</v>
      </c>
      <c r="M233" s="5" t="s">
        <v>83</v>
      </c>
      <c r="N233" s="5" t="s">
        <v>3930</v>
      </c>
      <c r="O233"/>
    </row>
    <row r="234" spans="12:15" s="5" customFormat="1" x14ac:dyDescent="0.25">
      <c r="L234" s="5" t="s">
        <v>4067</v>
      </c>
      <c r="M234" s="5" t="s">
        <v>34</v>
      </c>
      <c r="N234" s="5" t="s">
        <v>3975</v>
      </c>
      <c r="O234"/>
    </row>
    <row r="235" spans="12:15" s="5" customFormat="1" x14ac:dyDescent="0.25">
      <c r="L235" s="5" t="s">
        <v>4182</v>
      </c>
      <c r="M235" s="5" t="s">
        <v>34</v>
      </c>
      <c r="N235" s="5" t="s">
        <v>4052</v>
      </c>
      <c r="O235"/>
    </row>
    <row r="236" spans="12:15" s="5" customFormat="1" x14ac:dyDescent="0.25">
      <c r="L236" s="5" t="s">
        <v>4195</v>
      </c>
      <c r="M236" s="5" t="s">
        <v>34</v>
      </c>
      <c r="N236" s="5" t="s">
        <v>4157</v>
      </c>
      <c r="O236"/>
    </row>
    <row r="237" spans="12:15" s="5" customFormat="1" x14ac:dyDescent="0.25">
      <c r="L237" s="5" t="s">
        <v>4290</v>
      </c>
      <c r="M237" s="5" t="s">
        <v>5561</v>
      </c>
      <c r="N237" s="5" t="s">
        <v>4273</v>
      </c>
      <c r="O237"/>
    </row>
    <row r="238" spans="12:15" s="5" customFormat="1" x14ac:dyDescent="0.25">
      <c r="L238" s="5" t="s">
        <v>4292</v>
      </c>
      <c r="M238" s="5" t="s">
        <v>5561</v>
      </c>
      <c r="N238" s="5" t="s">
        <v>4279</v>
      </c>
      <c r="O238"/>
    </row>
    <row r="239" spans="12:15" s="5" customFormat="1" x14ac:dyDescent="0.25">
      <c r="L239" s="5" t="s">
        <v>4346</v>
      </c>
      <c r="M239" s="5" t="s">
        <v>83</v>
      </c>
      <c r="N239" s="5" t="s">
        <v>4212</v>
      </c>
      <c r="O239"/>
    </row>
    <row r="240" spans="12:15" s="5" customFormat="1" x14ac:dyDescent="0.25">
      <c r="L240" s="5" t="s">
        <v>4349</v>
      </c>
      <c r="M240" s="5" t="s">
        <v>5561</v>
      </c>
      <c r="N240" s="5" t="s">
        <v>4283</v>
      </c>
      <c r="O240"/>
    </row>
    <row r="241" spans="12:15" s="5" customFormat="1" x14ac:dyDescent="0.25">
      <c r="L241" s="5" t="s">
        <v>4387</v>
      </c>
      <c r="M241" s="5" t="s">
        <v>83</v>
      </c>
      <c r="N241" s="5" t="s">
        <v>4217</v>
      </c>
      <c r="O241"/>
    </row>
    <row r="242" spans="12:15" s="5" customFormat="1" x14ac:dyDescent="0.25">
      <c r="L242" s="5" t="s">
        <v>4543</v>
      </c>
      <c r="M242" s="5" t="s">
        <v>83</v>
      </c>
      <c r="N242" s="5" t="s">
        <v>4368</v>
      </c>
      <c r="O242"/>
    </row>
    <row r="243" spans="12:15" s="5" customFormat="1" x14ac:dyDescent="0.25">
      <c r="L243" s="5" t="s">
        <v>4577</v>
      </c>
      <c r="M243" s="5" t="s">
        <v>34</v>
      </c>
      <c r="N243" s="5" t="s">
        <v>4271</v>
      </c>
      <c r="O243"/>
    </row>
    <row r="244" spans="12:15" s="5" customFormat="1" x14ac:dyDescent="0.25">
      <c r="L244" s="5" t="s">
        <v>4585</v>
      </c>
      <c r="M244" s="5" t="s">
        <v>5561</v>
      </c>
      <c r="N244" s="5" t="s">
        <v>4503</v>
      </c>
      <c r="O244"/>
    </row>
    <row r="245" spans="12:15" s="5" customFormat="1" x14ac:dyDescent="0.25">
      <c r="L245" s="5" t="s">
        <v>4736</v>
      </c>
      <c r="M245" s="5" t="s">
        <v>5561</v>
      </c>
      <c r="N245" s="5" t="s">
        <v>4601</v>
      </c>
      <c r="O245"/>
    </row>
    <row r="246" spans="12:15" s="5" customFormat="1" ht="30" x14ac:dyDescent="0.25">
      <c r="L246" s="5" t="s">
        <v>4825</v>
      </c>
      <c r="M246" s="5" t="s">
        <v>5561</v>
      </c>
      <c r="N246" s="5" t="s">
        <v>4710</v>
      </c>
      <c r="O246"/>
    </row>
    <row r="247" spans="12:15" s="5" customFormat="1" ht="30" x14ac:dyDescent="0.25">
      <c r="L247" s="5" t="s">
        <v>4945</v>
      </c>
      <c r="M247" s="5" t="s">
        <v>5561</v>
      </c>
      <c r="N247" s="5" t="s">
        <v>4795</v>
      </c>
      <c r="O247"/>
    </row>
    <row r="248" spans="12:15" s="5" customFormat="1" x14ac:dyDescent="0.25">
      <c r="L248" s="5" t="s">
        <v>5024</v>
      </c>
      <c r="M248" s="5" t="s">
        <v>122</v>
      </c>
      <c r="N248" s="5" t="s">
        <v>4798</v>
      </c>
      <c r="O248"/>
    </row>
    <row r="249" spans="12:15" s="5" customFormat="1" x14ac:dyDescent="0.25">
      <c r="L249" s="5" t="s">
        <v>5324</v>
      </c>
      <c r="M249" s="5" t="s">
        <v>4009</v>
      </c>
      <c r="N249" s="5" t="s">
        <v>4847</v>
      </c>
      <c r="O249"/>
    </row>
    <row r="250" spans="12:15" s="5" customFormat="1" x14ac:dyDescent="0.25">
      <c r="L250" s="5" t="s">
        <v>5329</v>
      </c>
      <c r="M250" s="5" t="s">
        <v>34</v>
      </c>
      <c r="N250" s="5" t="s">
        <v>4703</v>
      </c>
      <c r="O250"/>
    </row>
    <row r="251" spans="12:15" s="5" customFormat="1" ht="30" x14ac:dyDescent="0.25">
      <c r="L251" s="5" t="s">
        <v>5345</v>
      </c>
      <c r="M251" s="5" t="s">
        <v>34</v>
      </c>
      <c r="N251" s="5" t="s">
        <v>4997</v>
      </c>
      <c r="O251"/>
    </row>
    <row r="252" spans="12:15" s="5" customFormat="1" x14ac:dyDescent="0.25">
      <c r="L252" s="5" t="s">
        <v>5346</v>
      </c>
      <c r="M252" s="5" t="s">
        <v>83</v>
      </c>
      <c r="N252" s="5" t="s">
        <v>5000</v>
      </c>
      <c r="O252"/>
    </row>
    <row r="253" spans="12:15" s="5" customFormat="1" x14ac:dyDescent="0.25">
      <c r="L253" s="5" t="s">
        <v>5422</v>
      </c>
      <c r="M253" s="5" t="s">
        <v>34</v>
      </c>
      <c r="N253" s="5" t="s">
        <v>4933</v>
      </c>
      <c r="O253"/>
    </row>
    <row r="254" spans="12:15" s="5" customFormat="1" x14ac:dyDescent="0.25">
      <c r="L254" s="5" t="s">
        <v>5602</v>
      </c>
      <c r="M254" s="5" t="s">
        <v>5561</v>
      </c>
      <c r="N254" s="5" t="s">
        <v>4951</v>
      </c>
      <c r="O254"/>
    </row>
    <row r="255" spans="12:15" s="5" customFormat="1" x14ac:dyDescent="0.25">
      <c r="L255" s="5" t="s">
        <v>5694</v>
      </c>
      <c r="M255" s="5" t="s">
        <v>34</v>
      </c>
      <c r="N255" s="5" t="s">
        <v>5525</v>
      </c>
      <c r="O255"/>
    </row>
    <row r="256" spans="12:15" s="5" customFormat="1" x14ac:dyDescent="0.25">
      <c r="L256" s="5" t="s">
        <v>5702</v>
      </c>
      <c r="M256" s="5" t="s">
        <v>83</v>
      </c>
      <c r="N256" s="5" t="s">
        <v>5481</v>
      </c>
      <c r="O256"/>
    </row>
    <row r="257" spans="1:15" s="5" customFormat="1" x14ac:dyDescent="0.25">
      <c r="L257" s="5" t="s">
        <v>6597</v>
      </c>
      <c r="M257" s="5" t="s">
        <v>34</v>
      </c>
      <c r="N257" s="5" t="s">
        <v>6218</v>
      </c>
      <c r="O257"/>
    </row>
    <row r="258" spans="1:15" s="5" customFormat="1" x14ac:dyDescent="0.25">
      <c r="L258" s="5" t="s">
        <v>6931</v>
      </c>
      <c r="M258" s="5" t="s">
        <v>83</v>
      </c>
      <c r="N258" s="5" t="s">
        <v>6755</v>
      </c>
      <c r="O258"/>
    </row>
    <row r="259" spans="1:15" s="5" customFormat="1" ht="45" x14ac:dyDescent="0.25">
      <c r="L259" s="5" t="s">
        <v>6964</v>
      </c>
      <c r="M259" s="5" t="s">
        <v>34</v>
      </c>
      <c r="N259" s="5" t="s">
        <v>956</v>
      </c>
      <c r="O259"/>
    </row>
    <row r="260" spans="1:15" s="5" customFormat="1" ht="30" x14ac:dyDescent="0.25">
      <c r="L260" s="5" t="s">
        <v>6965</v>
      </c>
      <c r="M260" s="5" t="s">
        <v>34</v>
      </c>
      <c r="N260" s="5" t="s">
        <v>3812</v>
      </c>
      <c r="O260"/>
    </row>
    <row r="261" spans="1:15" s="5" customFormat="1" ht="30" x14ac:dyDescent="0.25">
      <c r="L261" s="5" t="s">
        <v>7378</v>
      </c>
      <c r="M261" s="5" t="s">
        <v>34</v>
      </c>
      <c r="N261" s="5" t="s">
        <v>6891</v>
      </c>
      <c r="O261"/>
    </row>
    <row r="262" spans="1:15" s="5" customFormat="1" ht="30" x14ac:dyDescent="0.25">
      <c r="L262" s="5" t="s">
        <v>7526</v>
      </c>
      <c r="M262" s="5" t="s">
        <v>34</v>
      </c>
      <c r="N262" s="5" t="s">
        <v>6894</v>
      </c>
      <c r="O262"/>
    </row>
    <row r="263" spans="1:15" s="5" customFormat="1" x14ac:dyDescent="0.25">
      <c r="L263" s="5" t="s">
        <v>7528</v>
      </c>
      <c r="M263" s="5" t="s">
        <v>34</v>
      </c>
      <c r="N263" s="5" t="s">
        <v>6902</v>
      </c>
      <c r="O263"/>
    </row>
    <row r="264" spans="1:15" s="5" customFormat="1" x14ac:dyDescent="0.25">
      <c r="L264" s="5" t="s">
        <v>7530</v>
      </c>
      <c r="M264" s="5" t="s">
        <v>83</v>
      </c>
      <c r="N264" s="5" t="s">
        <v>6910</v>
      </c>
      <c r="O264"/>
    </row>
    <row r="265" spans="1:15" s="5" customFormat="1" ht="30" x14ac:dyDescent="0.25">
      <c r="L265" s="5" t="s">
        <v>7540</v>
      </c>
      <c r="M265" s="5" t="s">
        <v>5561</v>
      </c>
      <c r="N265" s="5" t="s">
        <v>7452</v>
      </c>
      <c r="O265"/>
    </row>
    <row r="266" spans="1:15" s="5" customFormat="1" ht="30" x14ac:dyDescent="0.25">
      <c r="L266" s="5" t="s">
        <v>7541</v>
      </c>
      <c r="M266" s="5" t="s">
        <v>34</v>
      </c>
      <c r="N266" s="5" t="s">
        <v>6902</v>
      </c>
      <c r="O266"/>
    </row>
    <row r="267" spans="1:15" s="5" customFormat="1" x14ac:dyDescent="0.25">
      <c r="L267" s="5" t="s">
        <v>7546</v>
      </c>
      <c r="M267" s="5" t="s">
        <v>5561</v>
      </c>
      <c r="N267" s="5" t="s">
        <v>6914</v>
      </c>
      <c r="O267"/>
    </row>
    <row r="268" spans="1:15" s="5" customFormat="1" x14ac:dyDescent="0.25">
      <c r="L268" s="5" t="s">
        <v>7779</v>
      </c>
      <c r="M268" s="5" t="s">
        <v>34</v>
      </c>
      <c r="N268" s="5" t="s">
        <v>7018</v>
      </c>
      <c r="O268"/>
    </row>
    <row r="269" spans="1:15" s="5" customFormat="1" x14ac:dyDescent="0.25">
      <c r="L269" s="5" t="s">
        <v>7780</v>
      </c>
      <c r="M269" s="5" t="s">
        <v>5561</v>
      </c>
      <c r="N269" s="5" t="s">
        <v>7029</v>
      </c>
      <c r="O269"/>
    </row>
    <row r="270" spans="1:15" s="5" customFormat="1" x14ac:dyDescent="0.25">
      <c r="L270" s="5" t="s">
        <v>7781</v>
      </c>
      <c r="M270" s="5" t="s">
        <v>83</v>
      </c>
      <c r="N270" s="5" t="s">
        <v>1004</v>
      </c>
      <c r="O270"/>
    </row>
    <row r="271" spans="1:15" s="5" customFormat="1" ht="30" x14ac:dyDescent="0.25">
      <c r="L271" s="5" t="s">
        <v>7782</v>
      </c>
      <c r="M271" s="5" t="s">
        <v>5561</v>
      </c>
      <c r="N271" s="5" t="s">
        <v>7695</v>
      </c>
      <c r="O271"/>
    </row>
    <row r="272" spans="1:15" s="5" customFormat="1" ht="30" x14ac:dyDescent="0.25">
      <c r="A272" s="5" t="s">
        <v>6575</v>
      </c>
      <c r="B272" s="5" t="s">
        <v>3586</v>
      </c>
      <c r="C272" s="5" t="s">
        <v>6740</v>
      </c>
      <c r="D272" s="5" t="s">
        <v>6385</v>
      </c>
      <c r="E272" s="5" t="s">
        <v>2946</v>
      </c>
      <c r="F272" s="5" t="s">
        <v>3781</v>
      </c>
      <c r="G272" s="5" t="s">
        <v>2780</v>
      </c>
      <c r="H272" s="5" t="s">
        <v>3580</v>
      </c>
      <c r="I272" s="5" t="s">
        <v>7473</v>
      </c>
      <c r="J272" s="5" t="s">
        <v>7475</v>
      </c>
      <c r="L272" s="5" t="s">
        <v>3052</v>
      </c>
      <c r="M272" s="5" t="s">
        <v>5561</v>
      </c>
      <c r="N272" s="5" t="s">
        <v>922</v>
      </c>
      <c r="O272"/>
    </row>
    <row r="273" spans="1:15" s="5" customFormat="1" x14ac:dyDescent="0.25">
      <c r="L273" s="5" t="s">
        <v>3053</v>
      </c>
      <c r="M273" s="5" t="s">
        <v>5561</v>
      </c>
      <c r="N273" s="5" t="s">
        <v>981</v>
      </c>
      <c r="O273"/>
    </row>
    <row r="274" spans="1:15" s="5" customFormat="1" x14ac:dyDescent="0.25">
      <c r="L274" s="5" t="s">
        <v>3058</v>
      </c>
      <c r="M274" s="5" t="s">
        <v>34</v>
      </c>
      <c r="N274" s="5" t="s">
        <v>964</v>
      </c>
      <c r="O274"/>
    </row>
    <row r="275" spans="1:15" s="5" customFormat="1" ht="30" x14ac:dyDescent="0.25">
      <c r="L275" s="5" t="s">
        <v>3067</v>
      </c>
      <c r="M275" s="5" t="s">
        <v>34</v>
      </c>
      <c r="N275" s="5" t="s">
        <v>969</v>
      </c>
      <c r="O275"/>
    </row>
    <row r="276" spans="1:15" s="5" customFormat="1" x14ac:dyDescent="0.25">
      <c r="L276" s="5" t="s">
        <v>3774</v>
      </c>
      <c r="M276" s="5" t="s">
        <v>5561</v>
      </c>
      <c r="N276" s="5" t="s">
        <v>3502</v>
      </c>
      <c r="O276"/>
    </row>
    <row r="277" spans="1:15" s="5" customFormat="1" x14ac:dyDescent="0.25">
      <c r="L277" s="5" t="s">
        <v>7528</v>
      </c>
      <c r="M277" s="5" t="s">
        <v>34</v>
      </c>
      <c r="N277" s="5" t="s">
        <v>6902</v>
      </c>
      <c r="O277"/>
    </row>
    <row r="278" spans="1:15" s="5" customFormat="1" x14ac:dyDescent="0.25">
      <c r="L278" s="5" t="s">
        <v>7530</v>
      </c>
      <c r="M278" s="5" t="s">
        <v>83</v>
      </c>
      <c r="N278" s="5" t="s">
        <v>6910</v>
      </c>
      <c r="O278"/>
    </row>
    <row r="279" spans="1:15" s="5" customFormat="1" x14ac:dyDescent="0.25">
      <c r="L279" s="5" t="s">
        <v>7546</v>
      </c>
      <c r="M279" s="5" t="s">
        <v>5561</v>
      </c>
      <c r="N279" s="5" t="s">
        <v>6914</v>
      </c>
      <c r="O279"/>
    </row>
    <row r="280" spans="1:15" s="5" customFormat="1" x14ac:dyDescent="0.25">
      <c r="O280"/>
    </row>
    <row r="281" spans="1:15" s="5" customFormat="1" ht="30" x14ac:dyDescent="0.25">
      <c r="A281" s="5" t="s">
        <v>5905</v>
      </c>
      <c r="B281" s="5" t="s">
        <v>2957</v>
      </c>
      <c r="C281" s="5" t="s">
        <v>6798</v>
      </c>
      <c r="D281" s="5" t="s">
        <v>6420</v>
      </c>
      <c r="E281" s="5" t="s">
        <v>2886</v>
      </c>
      <c r="F281" s="5" t="s">
        <v>3474</v>
      </c>
      <c r="G281" s="5" t="s">
        <v>2760</v>
      </c>
      <c r="H281" s="5" t="s">
        <v>2887</v>
      </c>
      <c r="I281" s="5" t="s">
        <v>2871</v>
      </c>
      <c r="J281" s="5" t="s">
        <v>2863</v>
      </c>
      <c r="K281" s="5" t="s">
        <v>3702</v>
      </c>
      <c r="L281" s="5" t="s">
        <v>2958</v>
      </c>
      <c r="M281" s="5" t="s">
        <v>34</v>
      </c>
      <c r="N281" s="5" t="s">
        <v>449</v>
      </c>
      <c r="O281"/>
    </row>
    <row r="282" spans="1:15" s="5" customFormat="1" x14ac:dyDescent="0.25">
      <c r="L282" s="5" t="s">
        <v>2959</v>
      </c>
      <c r="M282" s="5" t="s">
        <v>5561</v>
      </c>
      <c r="N282" s="5" t="s">
        <v>454</v>
      </c>
      <c r="O282"/>
    </row>
    <row r="283" spans="1:15" s="5" customFormat="1" x14ac:dyDescent="0.25">
      <c r="L283" s="5" t="s">
        <v>5906</v>
      </c>
      <c r="M283" s="5" t="s">
        <v>5561</v>
      </c>
      <c r="N283" s="5" t="s">
        <v>5563</v>
      </c>
      <c r="O283"/>
    </row>
    <row r="284" spans="1:15" s="5" customFormat="1" x14ac:dyDescent="0.25">
      <c r="O284"/>
    </row>
    <row r="285" spans="1:15" s="5" customFormat="1" ht="45" x14ac:dyDescent="0.25">
      <c r="A285" s="5" t="s">
        <v>5945</v>
      </c>
      <c r="B285" s="5" t="s">
        <v>3116</v>
      </c>
      <c r="C285" s="5" t="s">
        <v>6833</v>
      </c>
      <c r="D285" s="5" t="s">
        <v>6444</v>
      </c>
      <c r="E285" s="5" t="s">
        <v>2869</v>
      </c>
      <c r="F285" s="5" t="s">
        <v>3472</v>
      </c>
      <c r="G285" s="5" t="s">
        <v>2793</v>
      </c>
      <c r="H285" s="5" t="s">
        <v>3775</v>
      </c>
      <c r="I285" s="5" t="s">
        <v>2881</v>
      </c>
      <c r="J285" s="5" t="s">
        <v>6589</v>
      </c>
      <c r="K285" s="5" t="s">
        <v>7491</v>
      </c>
      <c r="L285" s="5" t="s">
        <v>3117</v>
      </c>
      <c r="M285" s="5" t="s">
        <v>5561</v>
      </c>
      <c r="N285" s="5" t="s">
        <v>1240</v>
      </c>
      <c r="O285"/>
    </row>
    <row r="286" spans="1:15" s="5" customFormat="1" x14ac:dyDescent="0.25">
      <c r="L286" s="5" t="s">
        <v>3118</v>
      </c>
      <c r="M286" s="5" t="s">
        <v>34</v>
      </c>
      <c r="N286" s="5" t="s">
        <v>1243</v>
      </c>
      <c r="O286"/>
    </row>
    <row r="287" spans="1:15" s="5" customFormat="1" x14ac:dyDescent="0.25">
      <c r="L287" s="5" t="s">
        <v>4810</v>
      </c>
      <c r="M287" s="5" t="s">
        <v>5561</v>
      </c>
      <c r="N287" s="5" t="s">
        <v>1244</v>
      </c>
      <c r="O287"/>
    </row>
    <row r="288" spans="1:15" s="5" customFormat="1" x14ac:dyDescent="0.25">
      <c r="O288"/>
    </row>
    <row r="289" spans="1:15" s="5" customFormat="1" ht="45" x14ac:dyDescent="0.25">
      <c r="A289" s="5" t="s">
        <v>7372</v>
      </c>
      <c r="B289" s="5" t="s">
        <v>3128</v>
      </c>
      <c r="C289" s="5" t="s">
        <v>6815</v>
      </c>
      <c r="D289" s="5" t="s">
        <v>7373</v>
      </c>
      <c r="E289" s="5" t="s">
        <v>2886</v>
      </c>
      <c r="F289" s="5" t="s">
        <v>3476</v>
      </c>
      <c r="G289" s="5" t="s">
        <v>2796</v>
      </c>
      <c r="H289" s="5" t="s">
        <v>3775</v>
      </c>
      <c r="I289" s="5" t="s">
        <v>2881</v>
      </c>
      <c r="J289" s="5" t="s">
        <v>6589</v>
      </c>
      <c r="K289" s="5" t="s">
        <v>7516</v>
      </c>
      <c r="L289" s="5" t="s">
        <v>3126</v>
      </c>
      <c r="M289" s="5" t="s">
        <v>34</v>
      </c>
      <c r="N289" s="5" t="s">
        <v>1232</v>
      </c>
      <c r="O289"/>
    </row>
    <row r="290" spans="1:15" s="5" customFormat="1" ht="30" x14ac:dyDescent="0.25">
      <c r="F290" s="5" t="s">
        <v>3477</v>
      </c>
      <c r="G290" s="5" t="s">
        <v>2796</v>
      </c>
      <c r="H290" s="5" t="s">
        <v>3775</v>
      </c>
      <c r="I290" s="5" t="s">
        <v>2881</v>
      </c>
      <c r="J290" s="5" t="s">
        <v>6589</v>
      </c>
      <c r="K290" s="5" t="s">
        <v>7516</v>
      </c>
      <c r="L290" s="5" t="s">
        <v>4289</v>
      </c>
      <c r="M290" s="5" t="s">
        <v>5561</v>
      </c>
      <c r="N290" s="5" t="s">
        <v>4268</v>
      </c>
      <c r="O290"/>
    </row>
    <row r="291" spans="1:15" s="5" customFormat="1" x14ac:dyDescent="0.25">
      <c r="L291" s="5" t="s">
        <v>6956</v>
      </c>
      <c r="M291" s="5" t="s">
        <v>4009</v>
      </c>
      <c r="N291" s="5" t="s">
        <v>6547</v>
      </c>
      <c r="O291"/>
    </row>
    <row r="292" spans="1:15" s="5" customFormat="1" x14ac:dyDescent="0.25">
      <c r="O292"/>
    </row>
    <row r="293" spans="1:15" s="5" customFormat="1" ht="45" x14ac:dyDescent="0.25">
      <c r="A293" s="5" t="s">
        <v>5942</v>
      </c>
      <c r="B293" s="5" t="s">
        <v>3119</v>
      </c>
      <c r="C293" s="5" t="s">
        <v>6832</v>
      </c>
      <c r="D293" s="5" t="s">
        <v>6443</v>
      </c>
      <c r="E293" s="5" t="s">
        <v>2869</v>
      </c>
      <c r="F293" s="5" t="s">
        <v>3472</v>
      </c>
      <c r="G293" s="5" t="s">
        <v>2794</v>
      </c>
      <c r="H293" s="5" t="s">
        <v>3775</v>
      </c>
      <c r="I293" s="5" t="s">
        <v>2881</v>
      </c>
      <c r="J293" s="5" t="s">
        <v>6589</v>
      </c>
      <c r="K293" s="5" t="s">
        <v>7731</v>
      </c>
      <c r="L293" s="5" t="s">
        <v>3120</v>
      </c>
      <c r="M293" s="5" t="s">
        <v>83</v>
      </c>
      <c r="N293" s="5" t="s">
        <v>1202</v>
      </c>
      <c r="O293"/>
    </row>
    <row r="294" spans="1:15" s="5" customFormat="1" x14ac:dyDescent="0.25">
      <c r="L294" s="5" t="s">
        <v>3121</v>
      </c>
      <c r="M294" s="5" t="s">
        <v>34</v>
      </c>
      <c r="N294" s="5" t="s">
        <v>1205</v>
      </c>
      <c r="O294"/>
    </row>
    <row r="295" spans="1:15" s="5" customFormat="1" x14ac:dyDescent="0.25">
      <c r="O295"/>
    </row>
    <row r="296" spans="1:15" s="5" customFormat="1" ht="45" x14ac:dyDescent="0.25">
      <c r="A296" s="5" t="s">
        <v>6937</v>
      </c>
      <c r="B296" s="5" t="s">
        <v>6938</v>
      </c>
      <c r="C296" s="5" t="s">
        <v>6681</v>
      </c>
      <c r="D296" s="5" t="s">
        <v>6310</v>
      </c>
      <c r="E296" s="5" t="s">
        <v>2891</v>
      </c>
      <c r="F296" s="5" t="s">
        <v>3477</v>
      </c>
      <c r="G296" s="5" t="s">
        <v>6939</v>
      </c>
      <c r="H296" s="5" t="s">
        <v>3775</v>
      </c>
      <c r="I296" s="5" t="s">
        <v>2881</v>
      </c>
      <c r="J296" s="5" t="s">
        <v>6589</v>
      </c>
      <c r="L296" s="5" t="s">
        <v>3123</v>
      </c>
      <c r="M296" s="5" t="s">
        <v>34</v>
      </c>
      <c r="N296" s="5" t="s">
        <v>1221</v>
      </c>
      <c r="O296"/>
    </row>
    <row r="297" spans="1:15" s="5" customFormat="1" x14ac:dyDescent="0.25">
      <c r="O297"/>
    </row>
    <row r="298" spans="1:15" s="5" customFormat="1" ht="45" x14ac:dyDescent="0.25">
      <c r="A298" s="5" t="s">
        <v>6055</v>
      </c>
      <c r="B298" s="5" t="s">
        <v>4753</v>
      </c>
      <c r="C298" s="5" t="s">
        <v>6833</v>
      </c>
      <c r="D298" s="5" t="s">
        <v>6321</v>
      </c>
      <c r="E298" s="5" t="s">
        <v>2886</v>
      </c>
      <c r="F298" s="5" t="s">
        <v>3472</v>
      </c>
      <c r="G298" s="5" t="s">
        <v>4674</v>
      </c>
      <c r="H298" s="5" t="s">
        <v>3775</v>
      </c>
      <c r="I298" s="5" t="s">
        <v>2881</v>
      </c>
      <c r="J298" s="5" t="s">
        <v>6589</v>
      </c>
      <c r="K298" s="5" t="s">
        <v>7491</v>
      </c>
      <c r="L298" s="5" t="s">
        <v>4810</v>
      </c>
      <c r="M298" s="5" t="s">
        <v>5561</v>
      </c>
      <c r="N298" s="5" t="s">
        <v>1244</v>
      </c>
      <c r="O298"/>
    </row>
    <row r="299" spans="1:15" s="5" customFormat="1" x14ac:dyDescent="0.25">
      <c r="O299"/>
    </row>
    <row r="300" spans="1:15" s="5" customFormat="1" ht="45" x14ac:dyDescent="0.25">
      <c r="A300" s="5" t="s">
        <v>5943</v>
      </c>
      <c r="B300" s="5" t="s">
        <v>3122</v>
      </c>
      <c r="C300" s="5" t="s">
        <v>6681</v>
      </c>
      <c r="D300" s="5" t="s">
        <v>6341</v>
      </c>
      <c r="E300" s="5" t="s">
        <v>2886</v>
      </c>
      <c r="F300" s="5" t="s">
        <v>3477</v>
      </c>
      <c r="G300" s="5" t="s">
        <v>2795</v>
      </c>
      <c r="H300" s="5" t="s">
        <v>3775</v>
      </c>
      <c r="I300" s="5" t="s">
        <v>2881</v>
      </c>
      <c r="J300" s="5" t="s">
        <v>6589</v>
      </c>
      <c r="L300" s="5" t="s">
        <v>3123</v>
      </c>
      <c r="M300" s="5" t="s">
        <v>34</v>
      </c>
      <c r="N300" s="5" t="s">
        <v>1221</v>
      </c>
      <c r="O300"/>
    </row>
    <row r="301" spans="1:15" s="5" customFormat="1" x14ac:dyDescent="0.25">
      <c r="L301" s="5" t="s">
        <v>3124</v>
      </c>
      <c r="M301" s="5" t="s">
        <v>34</v>
      </c>
      <c r="N301" s="5" t="s">
        <v>1217</v>
      </c>
      <c r="O301"/>
    </row>
    <row r="302" spans="1:15" s="5" customFormat="1" x14ac:dyDescent="0.25">
      <c r="L302" s="5" t="s">
        <v>3125</v>
      </c>
      <c r="M302" s="5" t="s">
        <v>34</v>
      </c>
      <c r="N302" s="5" t="s">
        <v>1213</v>
      </c>
      <c r="O302"/>
    </row>
    <row r="303" spans="1:15" s="5" customFormat="1" ht="30" x14ac:dyDescent="0.25">
      <c r="L303" s="5" t="s">
        <v>3127</v>
      </c>
      <c r="M303" s="5" t="s">
        <v>34</v>
      </c>
      <c r="N303" s="5" t="s">
        <v>1228</v>
      </c>
      <c r="O303"/>
    </row>
    <row r="304" spans="1:15" s="5" customFormat="1" x14ac:dyDescent="0.25">
      <c r="L304" s="5" t="s">
        <v>5628</v>
      </c>
      <c r="M304" s="5" t="s">
        <v>5561</v>
      </c>
      <c r="N304" s="5" t="s">
        <v>5523</v>
      </c>
      <c r="O304"/>
    </row>
    <row r="305" spans="1:15" s="5" customFormat="1" x14ac:dyDescent="0.25">
      <c r="L305" s="5" t="s">
        <v>5688</v>
      </c>
      <c r="M305" s="5" t="s">
        <v>4009</v>
      </c>
      <c r="N305" s="5" t="s">
        <v>4856</v>
      </c>
      <c r="O305"/>
    </row>
    <row r="306" spans="1:15" s="5" customFormat="1" x14ac:dyDescent="0.25">
      <c r="L306" s="5" t="s">
        <v>5944</v>
      </c>
      <c r="M306" s="5" t="s">
        <v>4009</v>
      </c>
      <c r="N306" s="5" t="s">
        <v>5539</v>
      </c>
      <c r="O306"/>
    </row>
    <row r="307" spans="1:15" s="5" customFormat="1" x14ac:dyDescent="0.25">
      <c r="O307"/>
    </row>
    <row r="308" spans="1:15" s="5" customFormat="1" ht="45" x14ac:dyDescent="0.25">
      <c r="A308" s="5" t="s">
        <v>6042</v>
      </c>
      <c r="B308" s="5" t="s">
        <v>4297</v>
      </c>
      <c r="C308" s="5" t="s">
        <v>6851</v>
      </c>
      <c r="D308" s="5" t="s">
        <v>6452</v>
      </c>
      <c r="E308" s="5" t="s">
        <v>2886</v>
      </c>
      <c r="F308" s="5" t="s">
        <v>3781</v>
      </c>
      <c r="G308" s="5" t="s">
        <v>6256</v>
      </c>
      <c r="H308" s="5" t="s">
        <v>3775</v>
      </c>
      <c r="I308" s="5" t="s">
        <v>2881</v>
      </c>
      <c r="J308" s="5" t="s">
        <v>6589</v>
      </c>
      <c r="K308" s="5" t="s">
        <v>6590</v>
      </c>
      <c r="L308" s="5" t="s">
        <v>4196</v>
      </c>
      <c r="M308" s="5" t="s">
        <v>34</v>
      </c>
      <c r="N308" s="5" t="s">
        <v>4160</v>
      </c>
      <c r="O308"/>
    </row>
    <row r="309" spans="1:15" s="5" customFormat="1" x14ac:dyDescent="0.25">
      <c r="O309"/>
    </row>
    <row r="310" spans="1:15" s="5" customFormat="1" ht="30" x14ac:dyDescent="0.25">
      <c r="A310" s="5" t="s">
        <v>5946</v>
      </c>
      <c r="B310" s="5" t="s">
        <v>3134</v>
      </c>
      <c r="C310" s="5" t="s">
        <v>6741</v>
      </c>
      <c r="D310" s="5" t="s">
        <v>6386</v>
      </c>
      <c r="E310" s="5" t="s">
        <v>2886</v>
      </c>
      <c r="F310" s="5" t="s">
        <v>3472</v>
      </c>
      <c r="G310" s="5" t="s">
        <v>2798</v>
      </c>
      <c r="H310" s="5" t="s">
        <v>2887</v>
      </c>
      <c r="I310" s="5" t="s">
        <v>2871</v>
      </c>
      <c r="J310" s="5" t="s">
        <v>2866</v>
      </c>
      <c r="K310" s="5" t="s">
        <v>3694</v>
      </c>
      <c r="L310" s="5" t="s">
        <v>5421</v>
      </c>
      <c r="M310" s="5" t="s">
        <v>5561</v>
      </c>
      <c r="N310" s="5" t="s">
        <v>4928</v>
      </c>
      <c r="O310"/>
    </row>
    <row r="311" spans="1:15" s="5" customFormat="1" ht="30" x14ac:dyDescent="0.25">
      <c r="F311" s="5" t="s">
        <v>3474</v>
      </c>
      <c r="G311" s="5" t="s">
        <v>2798</v>
      </c>
      <c r="H311" s="5" t="s">
        <v>2887</v>
      </c>
      <c r="I311" s="5" t="s">
        <v>2871</v>
      </c>
      <c r="J311" s="5" t="s">
        <v>2866</v>
      </c>
      <c r="K311" s="5" t="s">
        <v>3694</v>
      </c>
      <c r="L311" s="5" t="s">
        <v>3135</v>
      </c>
      <c r="M311" s="5" t="s">
        <v>34</v>
      </c>
      <c r="N311" s="5" t="s">
        <v>1271</v>
      </c>
      <c r="O311"/>
    </row>
    <row r="312" spans="1:15" s="5" customFormat="1" x14ac:dyDescent="0.25">
      <c r="L312" s="5" t="s">
        <v>3136</v>
      </c>
      <c r="M312" s="5" t="s">
        <v>34</v>
      </c>
      <c r="N312" s="5" t="s">
        <v>1254</v>
      </c>
      <c r="O312"/>
    </row>
    <row r="313" spans="1:15" s="5" customFormat="1" x14ac:dyDescent="0.25">
      <c r="L313" s="5" t="s">
        <v>3137</v>
      </c>
      <c r="M313" s="5" t="s">
        <v>34</v>
      </c>
      <c r="N313" s="5" t="s">
        <v>1258</v>
      </c>
      <c r="O313"/>
    </row>
    <row r="314" spans="1:15" s="5" customFormat="1" x14ac:dyDescent="0.25">
      <c r="L314" s="5" t="s">
        <v>3138</v>
      </c>
      <c r="M314" s="5" t="s">
        <v>122</v>
      </c>
      <c r="N314" s="5" t="s">
        <v>1263</v>
      </c>
      <c r="O314"/>
    </row>
    <row r="315" spans="1:15" s="5" customFormat="1" x14ac:dyDescent="0.25">
      <c r="L315" s="5" t="s">
        <v>3139</v>
      </c>
      <c r="M315" s="5" t="s">
        <v>5561</v>
      </c>
      <c r="N315" s="5" t="s">
        <v>1267</v>
      </c>
      <c r="O315"/>
    </row>
    <row r="316" spans="1:15" s="5" customFormat="1" ht="30" x14ac:dyDescent="0.25">
      <c r="B316" s="5" t="s">
        <v>4942</v>
      </c>
      <c r="C316" s="5" t="s">
        <v>6741</v>
      </c>
      <c r="D316" s="5" t="s">
        <v>6445</v>
      </c>
      <c r="E316" s="5" t="s">
        <v>2886</v>
      </c>
      <c r="F316" s="5" t="s">
        <v>3474</v>
      </c>
      <c r="G316" s="5" t="s">
        <v>2798</v>
      </c>
      <c r="H316" s="5" t="s">
        <v>2887</v>
      </c>
      <c r="I316" s="5" t="s">
        <v>2871</v>
      </c>
      <c r="J316" s="5" t="s">
        <v>2866</v>
      </c>
      <c r="K316" s="5" t="s">
        <v>3694</v>
      </c>
      <c r="L316" s="5" t="s">
        <v>3138</v>
      </c>
      <c r="M316" s="5" t="s">
        <v>122</v>
      </c>
      <c r="N316" s="5" t="s">
        <v>1263</v>
      </c>
      <c r="O316"/>
    </row>
    <row r="317" spans="1:15" s="5" customFormat="1" x14ac:dyDescent="0.25">
      <c r="O317"/>
    </row>
    <row r="318" spans="1:15" s="5" customFormat="1" ht="30" x14ac:dyDescent="0.25">
      <c r="A318" s="5" t="s">
        <v>6572</v>
      </c>
      <c r="B318" s="5" t="s">
        <v>3465</v>
      </c>
      <c r="C318" s="5" t="s">
        <v>6734</v>
      </c>
      <c r="D318" s="5" t="s">
        <v>6929</v>
      </c>
      <c r="E318" s="5" t="s">
        <v>2886</v>
      </c>
      <c r="F318" s="5" t="s">
        <v>3472</v>
      </c>
      <c r="G318" s="5" t="s">
        <v>3736</v>
      </c>
      <c r="H318" s="5" t="s">
        <v>2875</v>
      </c>
      <c r="I318" s="5" t="s">
        <v>5336</v>
      </c>
      <c r="J318" s="5" t="s">
        <v>2862</v>
      </c>
      <c r="K318" s="5" t="s">
        <v>4802</v>
      </c>
      <c r="L318" s="5" t="s">
        <v>170</v>
      </c>
      <c r="M318" s="5" t="s">
        <v>83</v>
      </c>
      <c r="N318" s="5" t="s">
        <v>174</v>
      </c>
      <c r="O318"/>
    </row>
    <row r="319" spans="1:15" s="5" customFormat="1" x14ac:dyDescent="0.25">
      <c r="L319" s="5" t="s">
        <v>3466</v>
      </c>
      <c r="M319" s="5" t="s">
        <v>5561</v>
      </c>
      <c r="N319" s="5" t="s">
        <v>2716</v>
      </c>
      <c r="O319"/>
    </row>
    <row r="320" spans="1:15" s="5" customFormat="1" x14ac:dyDescent="0.25">
      <c r="L320" s="5" t="s">
        <v>2901</v>
      </c>
      <c r="M320" s="5" t="s">
        <v>34</v>
      </c>
      <c r="N320" s="5" t="s">
        <v>169</v>
      </c>
      <c r="O320"/>
    </row>
    <row r="321" spans="1:15" s="5" customFormat="1" x14ac:dyDescent="0.25">
      <c r="L321" s="5" t="s">
        <v>4257</v>
      </c>
      <c r="M321" s="5" t="s">
        <v>34</v>
      </c>
      <c r="N321" s="5" t="s">
        <v>4111</v>
      </c>
      <c r="O321"/>
    </row>
    <row r="322" spans="1:15" s="5" customFormat="1" x14ac:dyDescent="0.25">
      <c r="L322" s="5" t="s">
        <v>5609</v>
      </c>
      <c r="M322" s="5" t="s">
        <v>34</v>
      </c>
      <c r="N322" s="5" t="s">
        <v>1885</v>
      </c>
      <c r="O322"/>
    </row>
    <row r="323" spans="1:15" s="5" customFormat="1" x14ac:dyDescent="0.25">
      <c r="L323" s="5" t="s">
        <v>7806</v>
      </c>
      <c r="M323" s="5" t="s">
        <v>83</v>
      </c>
      <c r="N323" s="5" t="s">
        <v>7013</v>
      </c>
      <c r="O323"/>
    </row>
    <row r="324" spans="1:15" s="5" customFormat="1" x14ac:dyDescent="0.25">
      <c r="O324"/>
    </row>
    <row r="325" spans="1:15" s="5" customFormat="1" ht="45" x14ac:dyDescent="0.25">
      <c r="A325" s="5" t="s">
        <v>5933</v>
      </c>
      <c r="B325" s="5" t="s">
        <v>6252</v>
      </c>
      <c r="C325" s="5" t="s">
        <v>6824</v>
      </c>
      <c r="D325" s="5" t="s">
        <v>6438</v>
      </c>
      <c r="E325" s="5" t="s">
        <v>2886</v>
      </c>
      <c r="F325" s="5" t="s">
        <v>3472</v>
      </c>
      <c r="G325" s="5" t="s">
        <v>2781</v>
      </c>
      <c r="H325" s="5" t="s">
        <v>2875</v>
      </c>
      <c r="I325" s="5" t="s">
        <v>5336</v>
      </c>
      <c r="J325" s="5" t="s">
        <v>2861</v>
      </c>
      <c r="K325" s="5" t="s">
        <v>3706</v>
      </c>
      <c r="L325" s="5" t="s">
        <v>3951</v>
      </c>
      <c r="M325" s="5" t="s">
        <v>34</v>
      </c>
      <c r="N325" s="5" t="s">
        <v>3923</v>
      </c>
      <c r="O325"/>
    </row>
    <row r="326" spans="1:15" s="5" customFormat="1" ht="30" x14ac:dyDescent="0.25">
      <c r="F326" s="5" t="s">
        <v>3476</v>
      </c>
      <c r="G326" s="5" t="s">
        <v>2781</v>
      </c>
      <c r="H326" s="5" t="s">
        <v>2875</v>
      </c>
      <c r="I326" s="5" t="s">
        <v>5336</v>
      </c>
      <c r="J326" s="5" t="s">
        <v>2861</v>
      </c>
      <c r="K326" s="5" t="s">
        <v>3706</v>
      </c>
      <c r="L326" s="5" t="s">
        <v>3074</v>
      </c>
      <c r="M326" s="5" t="s">
        <v>122</v>
      </c>
      <c r="N326" s="5" t="s">
        <v>1018</v>
      </c>
      <c r="O326"/>
    </row>
    <row r="327" spans="1:15" s="5" customFormat="1" ht="30" x14ac:dyDescent="0.25">
      <c r="L327" s="5" t="s">
        <v>3080</v>
      </c>
      <c r="M327" s="5" t="s">
        <v>5561</v>
      </c>
      <c r="N327" s="5" t="s">
        <v>1052</v>
      </c>
      <c r="O327"/>
    </row>
    <row r="328" spans="1:15" s="5" customFormat="1" ht="30" x14ac:dyDescent="0.25">
      <c r="L328" s="5" t="s">
        <v>3081</v>
      </c>
      <c r="M328" s="5" t="s">
        <v>34</v>
      </c>
      <c r="N328" s="5" t="s">
        <v>1048</v>
      </c>
      <c r="O328"/>
    </row>
    <row r="329" spans="1:15" s="5" customFormat="1" x14ac:dyDescent="0.25">
      <c r="L329" s="5" t="s">
        <v>1019</v>
      </c>
      <c r="M329" s="5" t="s">
        <v>5561</v>
      </c>
      <c r="N329" s="5" t="s">
        <v>1022</v>
      </c>
      <c r="O329"/>
    </row>
    <row r="330" spans="1:15" s="5" customFormat="1" x14ac:dyDescent="0.25">
      <c r="L330" s="5" t="s">
        <v>7529</v>
      </c>
      <c r="M330" s="5" t="s">
        <v>5561</v>
      </c>
      <c r="N330" s="5" t="s">
        <v>6907</v>
      </c>
      <c r="O330"/>
    </row>
    <row r="331" spans="1:15" s="5" customFormat="1" x14ac:dyDescent="0.25">
      <c r="O331"/>
    </row>
    <row r="332" spans="1:15" s="5" customFormat="1" ht="45" x14ac:dyDescent="0.25">
      <c r="A332" s="5" t="s">
        <v>6576</v>
      </c>
      <c r="B332" s="5" t="s">
        <v>4064</v>
      </c>
      <c r="C332" s="5" t="s">
        <v>6745</v>
      </c>
      <c r="D332" s="5" t="s">
        <v>6389</v>
      </c>
      <c r="E332" s="5" t="s">
        <v>2869</v>
      </c>
      <c r="F332" s="5" t="s">
        <v>3472</v>
      </c>
      <c r="G332" s="5" t="s">
        <v>2741</v>
      </c>
      <c r="H332" s="5" t="s">
        <v>2942</v>
      </c>
      <c r="I332" s="5" t="s">
        <v>5336</v>
      </c>
      <c r="J332" s="5" t="s">
        <v>2861</v>
      </c>
      <c r="K332" s="5" t="s">
        <v>7341</v>
      </c>
      <c r="L332" s="5" t="s">
        <v>2876</v>
      </c>
      <c r="M332" s="5" t="s">
        <v>34</v>
      </c>
      <c r="N332" s="5" t="s">
        <v>57</v>
      </c>
      <c r="O332"/>
    </row>
    <row r="333" spans="1:15" s="5" customFormat="1" x14ac:dyDescent="0.25">
      <c r="L333" s="5" t="s">
        <v>2877</v>
      </c>
      <c r="M333" s="5" t="s">
        <v>34</v>
      </c>
      <c r="N333" s="5" t="s">
        <v>61</v>
      </c>
      <c r="O333"/>
    </row>
    <row r="334" spans="1:15" s="5" customFormat="1" ht="30" x14ac:dyDescent="0.25">
      <c r="L334" s="5" t="s">
        <v>2878</v>
      </c>
      <c r="M334" s="5" t="s">
        <v>5561</v>
      </c>
      <c r="N334" s="5" t="s">
        <v>66</v>
      </c>
      <c r="O334"/>
    </row>
    <row r="335" spans="1:15" s="5" customFormat="1" x14ac:dyDescent="0.25">
      <c r="L335" s="5" t="s">
        <v>4068</v>
      </c>
      <c r="M335" s="5" t="s">
        <v>34</v>
      </c>
      <c r="N335" s="5" t="s">
        <v>3977</v>
      </c>
      <c r="O335"/>
    </row>
    <row r="336" spans="1:15" s="5" customFormat="1" x14ac:dyDescent="0.25">
      <c r="L336" s="5" t="s">
        <v>6940</v>
      </c>
      <c r="M336" s="5" t="s">
        <v>83</v>
      </c>
      <c r="N336" s="5" t="s">
        <v>5655</v>
      </c>
      <c r="O336"/>
    </row>
    <row r="337" spans="1:15" s="5" customFormat="1" x14ac:dyDescent="0.25">
      <c r="L337" s="5" t="s">
        <v>7342</v>
      </c>
      <c r="M337" s="5" t="s">
        <v>5561</v>
      </c>
      <c r="N337" s="5" t="s">
        <v>6620</v>
      </c>
      <c r="O337"/>
    </row>
    <row r="338" spans="1:15" s="5" customFormat="1" x14ac:dyDescent="0.25">
      <c r="O338"/>
    </row>
    <row r="339" spans="1:15" s="5" customFormat="1" ht="30" x14ac:dyDescent="0.25">
      <c r="A339" s="5" t="s">
        <v>7518</v>
      </c>
      <c r="B339" s="5" t="s">
        <v>3082</v>
      </c>
      <c r="C339" s="5" t="s">
        <v>6825</v>
      </c>
      <c r="D339" s="5" t="s">
        <v>6439</v>
      </c>
      <c r="E339" s="5" t="s">
        <v>2891</v>
      </c>
      <c r="F339" s="5" t="s">
        <v>3476</v>
      </c>
      <c r="G339" s="5" t="s">
        <v>2783</v>
      </c>
      <c r="H339" s="5" t="s">
        <v>2875</v>
      </c>
      <c r="I339" s="5" t="s">
        <v>5336</v>
      </c>
      <c r="J339" s="5" t="s">
        <v>4061</v>
      </c>
      <c r="K339" s="5" t="s">
        <v>3708</v>
      </c>
      <c r="L339" s="5" t="s">
        <v>3083</v>
      </c>
      <c r="M339" s="5" t="s">
        <v>122</v>
      </c>
      <c r="N339" s="5" t="s">
        <v>1060</v>
      </c>
      <c r="O339"/>
    </row>
    <row r="340" spans="1:15" s="5" customFormat="1" ht="30" x14ac:dyDescent="0.25">
      <c r="L340" s="5" t="s">
        <v>7374</v>
      </c>
      <c r="M340" s="5" t="s">
        <v>34</v>
      </c>
      <c r="N340" s="5" t="s">
        <v>4556</v>
      </c>
      <c r="O340"/>
    </row>
    <row r="341" spans="1:15" s="5" customFormat="1" x14ac:dyDescent="0.25">
      <c r="O341"/>
    </row>
    <row r="342" spans="1:15" s="5" customFormat="1" ht="30" x14ac:dyDescent="0.25">
      <c r="A342" s="5" t="s">
        <v>6559</v>
      </c>
      <c r="B342" s="5" t="s">
        <v>3247</v>
      </c>
      <c r="C342" s="5" t="s">
        <v>6655</v>
      </c>
      <c r="D342" s="5" t="s">
        <v>6324</v>
      </c>
      <c r="E342" s="5" t="s">
        <v>2946</v>
      </c>
      <c r="F342" s="5" t="s">
        <v>3488</v>
      </c>
      <c r="G342" s="5" t="s">
        <v>2820</v>
      </c>
      <c r="H342" s="5" t="s">
        <v>2875</v>
      </c>
      <c r="I342" s="5" t="s">
        <v>5336</v>
      </c>
      <c r="J342" s="5" t="s">
        <v>3917</v>
      </c>
      <c r="K342" s="5" t="s">
        <v>7348</v>
      </c>
      <c r="L342" s="5" t="s">
        <v>1687</v>
      </c>
      <c r="M342" s="5" t="s">
        <v>5561</v>
      </c>
      <c r="N342" s="5" t="s">
        <v>1690</v>
      </c>
      <c r="O342"/>
    </row>
    <row r="343" spans="1:15" s="5" customFormat="1" ht="30" x14ac:dyDescent="0.25">
      <c r="L343" s="5" t="s">
        <v>1715</v>
      </c>
      <c r="M343" s="5" t="s">
        <v>34</v>
      </c>
      <c r="N343" s="5" t="s">
        <v>1718</v>
      </c>
      <c r="O343"/>
    </row>
    <row r="344" spans="1:15" s="5" customFormat="1" x14ac:dyDescent="0.25">
      <c r="L344" s="5" t="s">
        <v>1711</v>
      </c>
      <c r="M344" s="5" t="s">
        <v>34</v>
      </c>
      <c r="N344" s="5" t="s">
        <v>1714</v>
      </c>
      <c r="O344"/>
    </row>
    <row r="345" spans="1:15" s="5" customFormat="1" x14ac:dyDescent="0.25">
      <c r="L345" s="5" t="s">
        <v>4295</v>
      </c>
      <c r="M345" s="5" t="s">
        <v>34</v>
      </c>
      <c r="N345" s="5" t="s">
        <v>4136</v>
      </c>
      <c r="O345"/>
    </row>
    <row r="346" spans="1:15" s="5" customFormat="1" x14ac:dyDescent="0.25">
      <c r="O346"/>
    </row>
    <row r="347" spans="1:15" s="5" customFormat="1" ht="30" x14ac:dyDescent="0.25">
      <c r="A347" s="5" t="s">
        <v>6565</v>
      </c>
      <c r="B347" s="5" t="s">
        <v>3290</v>
      </c>
      <c r="C347" s="5" t="s">
        <v>6689</v>
      </c>
      <c r="D347" s="5" t="s">
        <v>6345</v>
      </c>
      <c r="E347" s="5" t="s">
        <v>2891</v>
      </c>
      <c r="F347" s="5" t="s">
        <v>3476</v>
      </c>
      <c r="G347" s="5" t="s">
        <v>2839</v>
      </c>
      <c r="H347" s="5" t="s">
        <v>2875</v>
      </c>
      <c r="I347" s="5" t="s">
        <v>5336</v>
      </c>
      <c r="J347" s="5" t="s">
        <v>4061</v>
      </c>
      <c r="K347" s="5" t="s">
        <v>3724</v>
      </c>
      <c r="L347" s="5" t="s">
        <v>3291</v>
      </c>
      <c r="M347" s="5" t="s">
        <v>34</v>
      </c>
      <c r="N347" s="5" t="s">
        <v>1962</v>
      </c>
      <c r="O347"/>
    </row>
    <row r="348" spans="1:15" s="5" customFormat="1" x14ac:dyDescent="0.25">
      <c r="L348" s="5" t="s">
        <v>3292</v>
      </c>
      <c r="M348" s="5" t="s">
        <v>5561</v>
      </c>
      <c r="N348" s="5" t="s">
        <v>1965</v>
      </c>
      <c r="O348"/>
    </row>
    <row r="349" spans="1:15" s="5" customFormat="1" x14ac:dyDescent="0.25">
      <c r="L349" s="5" t="s">
        <v>3293</v>
      </c>
      <c r="M349" s="5" t="s">
        <v>34</v>
      </c>
      <c r="N349" s="5" t="s">
        <v>1957</v>
      </c>
      <c r="O349"/>
    </row>
    <row r="350" spans="1:15" s="5" customFormat="1" x14ac:dyDescent="0.25">
      <c r="L350" s="5" t="s">
        <v>3294</v>
      </c>
      <c r="M350" s="5" t="s">
        <v>34</v>
      </c>
      <c r="N350" s="5" t="s">
        <v>1954</v>
      </c>
      <c r="O350"/>
    </row>
    <row r="351" spans="1:15" s="5" customFormat="1" x14ac:dyDescent="0.25">
      <c r="L351" s="5" t="s">
        <v>4038</v>
      </c>
      <c r="M351" s="5" t="s">
        <v>5561</v>
      </c>
      <c r="N351" s="5" t="s">
        <v>3936</v>
      </c>
      <c r="O351"/>
    </row>
    <row r="352" spans="1:15" s="5" customFormat="1" x14ac:dyDescent="0.25">
      <c r="O352"/>
    </row>
    <row r="353" spans="1:15" s="5" customFormat="1" ht="30" x14ac:dyDescent="0.25">
      <c r="A353" s="5" t="s">
        <v>6582</v>
      </c>
      <c r="B353" s="5" t="s">
        <v>3084</v>
      </c>
      <c r="C353" s="5" t="s">
        <v>6616</v>
      </c>
      <c r="D353" s="5" t="s">
        <v>6354</v>
      </c>
      <c r="E353" s="5" t="s">
        <v>2869</v>
      </c>
      <c r="F353" s="5" t="s">
        <v>3472</v>
      </c>
      <c r="G353" s="5" t="s">
        <v>2784</v>
      </c>
      <c r="H353" s="5" t="s">
        <v>2875</v>
      </c>
      <c r="I353" s="5" t="s">
        <v>5336</v>
      </c>
      <c r="J353" s="5" t="s">
        <v>2861</v>
      </c>
      <c r="K353" s="5" t="s">
        <v>4673</v>
      </c>
      <c r="L353" s="5" t="s">
        <v>3085</v>
      </c>
      <c r="M353" s="5" t="s">
        <v>34</v>
      </c>
      <c r="N353" s="5" t="s">
        <v>1072</v>
      </c>
      <c r="O353"/>
    </row>
    <row r="354" spans="1:15" s="5" customFormat="1" ht="30" x14ac:dyDescent="0.25">
      <c r="L354" s="5" t="s">
        <v>4455</v>
      </c>
      <c r="M354" s="5" t="s">
        <v>83</v>
      </c>
      <c r="N354" s="5" t="s">
        <v>1067</v>
      </c>
      <c r="O354"/>
    </row>
    <row r="355" spans="1:15" s="5" customFormat="1" x14ac:dyDescent="0.25">
      <c r="L355" s="5" t="s">
        <v>4587</v>
      </c>
      <c r="M355" s="5" t="s">
        <v>83</v>
      </c>
      <c r="N355" s="5" t="s">
        <v>4374</v>
      </c>
      <c r="O355"/>
    </row>
    <row r="356" spans="1:15" s="5" customFormat="1" x14ac:dyDescent="0.25">
      <c r="O356"/>
    </row>
    <row r="357" spans="1:15" s="5" customFormat="1" ht="45" x14ac:dyDescent="0.25">
      <c r="A357" s="5" t="s">
        <v>7805</v>
      </c>
      <c r="C357" s="5" t="s">
        <v>6999</v>
      </c>
      <c r="D357" s="5" t="s">
        <v>7482</v>
      </c>
      <c r="E357" s="5" t="s">
        <v>2886</v>
      </c>
      <c r="F357" s="5" t="s">
        <v>3476</v>
      </c>
      <c r="G357" s="5" t="s">
        <v>7343</v>
      </c>
      <c r="H357" s="5" t="s">
        <v>2875</v>
      </c>
      <c r="I357" s="5" t="s">
        <v>5336</v>
      </c>
      <c r="J357" s="5" t="s">
        <v>4061</v>
      </c>
      <c r="K357" s="5" t="s">
        <v>7483</v>
      </c>
      <c r="L357" s="5" t="s">
        <v>7344</v>
      </c>
      <c r="M357" s="5" t="s">
        <v>122</v>
      </c>
      <c r="N357" s="5" t="s">
        <v>7023</v>
      </c>
      <c r="O357"/>
    </row>
    <row r="358" spans="1:15" s="5" customFormat="1" x14ac:dyDescent="0.25">
      <c r="O358"/>
    </row>
    <row r="359" spans="1:15" s="5" customFormat="1" ht="30" x14ac:dyDescent="0.25">
      <c r="A359" s="5" t="s">
        <v>6594</v>
      </c>
      <c r="B359" s="5" t="s">
        <v>5427</v>
      </c>
      <c r="C359" s="5" t="s">
        <v>5682</v>
      </c>
      <c r="D359" s="5" t="s">
        <v>6459</v>
      </c>
      <c r="E359" s="5" t="s">
        <v>2886</v>
      </c>
      <c r="F359" s="5" t="s">
        <v>5047</v>
      </c>
      <c r="G359" s="5" t="s">
        <v>5428</v>
      </c>
      <c r="H359" s="5" t="s">
        <v>2875</v>
      </c>
      <c r="I359" s="5" t="s">
        <v>5336</v>
      </c>
      <c r="J359" s="5" t="s">
        <v>7499</v>
      </c>
      <c r="K359" s="5" t="s">
        <v>6946</v>
      </c>
      <c r="L359" s="5" t="s">
        <v>5429</v>
      </c>
      <c r="M359" s="5" t="s">
        <v>122</v>
      </c>
      <c r="N359" s="5" t="s">
        <v>5465</v>
      </c>
      <c r="O359"/>
    </row>
    <row r="360" spans="1:15" s="5" customFormat="1" x14ac:dyDescent="0.25">
      <c r="L360" s="5" t="s">
        <v>5433</v>
      </c>
      <c r="M360" s="5" t="s">
        <v>34</v>
      </c>
      <c r="N360" s="5" t="s">
        <v>5484</v>
      </c>
      <c r="O360"/>
    </row>
    <row r="361" spans="1:15" s="5" customFormat="1" ht="30" x14ac:dyDescent="0.25">
      <c r="L361" s="5" t="s">
        <v>5434</v>
      </c>
      <c r="M361" s="5" t="s">
        <v>34</v>
      </c>
      <c r="N361" s="5" t="s">
        <v>5519</v>
      </c>
      <c r="O361"/>
    </row>
    <row r="362" spans="1:15" s="5" customFormat="1" x14ac:dyDescent="0.25">
      <c r="L362" s="5" t="s">
        <v>5435</v>
      </c>
      <c r="M362" s="5" t="s">
        <v>122</v>
      </c>
      <c r="N362" s="5" t="s">
        <v>5499</v>
      </c>
      <c r="O362"/>
    </row>
    <row r="363" spans="1:15" s="5" customFormat="1" x14ac:dyDescent="0.25">
      <c r="L363" s="5" t="s">
        <v>6289</v>
      </c>
      <c r="M363" s="5" t="s">
        <v>122</v>
      </c>
      <c r="N363" s="5" t="s">
        <v>6220</v>
      </c>
      <c r="O363"/>
    </row>
    <row r="364" spans="1:15" s="5" customFormat="1" x14ac:dyDescent="0.25">
      <c r="L364" s="5" t="s">
        <v>6291</v>
      </c>
      <c r="M364" s="5" t="s">
        <v>122</v>
      </c>
      <c r="N364" s="5" t="s">
        <v>6226</v>
      </c>
      <c r="O364"/>
    </row>
    <row r="365" spans="1:15" s="5" customFormat="1" x14ac:dyDescent="0.25">
      <c r="L365" s="5" t="s">
        <v>6290</v>
      </c>
      <c r="M365" s="5" t="s">
        <v>34</v>
      </c>
      <c r="N365" s="5" t="s">
        <v>6223</v>
      </c>
      <c r="O365"/>
    </row>
    <row r="366" spans="1:15" s="5" customFormat="1" x14ac:dyDescent="0.25">
      <c r="O366"/>
    </row>
    <row r="367" spans="1:15" s="5" customFormat="1" ht="30" x14ac:dyDescent="0.25">
      <c r="A367" s="5" t="s">
        <v>6560</v>
      </c>
      <c r="B367" s="5" t="s">
        <v>3245</v>
      </c>
      <c r="C367" s="5" t="s">
        <v>6657</v>
      </c>
      <c r="D367" s="5" t="s">
        <v>6325</v>
      </c>
      <c r="E367" s="5" t="s">
        <v>2946</v>
      </c>
      <c r="F367" s="5" t="s">
        <v>3488</v>
      </c>
      <c r="G367" s="5" t="s">
        <v>2818</v>
      </c>
      <c r="H367" s="5" t="s">
        <v>2875</v>
      </c>
      <c r="I367" s="5" t="s">
        <v>5336</v>
      </c>
      <c r="J367" s="5" t="s">
        <v>3917</v>
      </c>
      <c r="K367" s="5" t="s">
        <v>3777</v>
      </c>
      <c r="L367" s="5" t="s">
        <v>1691</v>
      </c>
      <c r="M367" s="5" t="s">
        <v>34</v>
      </c>
      <c r="N367" s="5" t="s">
        <v>1695</v>
      </c>
      <c r="O367"/>
    </row>
    <row r="368" spans="1:15" s="5" customFormat="1" x14ac:dyDescent="0.25">
      <c r="L368" s="5" t="s">
        <v>5969</v>
      </c>
      <c r="M368" s="5" t="s">
        <v>4009</v>
      </c>
      <c r="N368" s="5" t="s">
        <v>5566</v>
      </c>
      <c r="O368"/>
    </row>
    <row r="369" spans="1:15" s="5" customFormat="1" x14ac:dyDescent="0.25">
      <c r="O369"/>
    </row>
    <row r="370" spans="1:15" s="5" customFormat="1" ht="30" x14ac:dyDescent="0.25">
      <c r="A370" s="5" t="s">
        <v>6558</v>
      </c>
      <c r="B370" s="5" t="s">
        <v>3248</v>
      </c>
      <c r="C370" s="5" t="s">
        <v>6652</v>
      </c>
      <c r="D370" s="5" t="s">
        <v>6322</v>
      </c>
      <c r="E370" s="5" t="s">
        <v>2946</v>
      </c>
      <c r="F370" s="5" t="s">
        <v>3488</v>
      </c>
      <c r="G370" s="5" t="s">
        <v>2821</v>
      </c>
      <c r="H370" s="5" t="s">
        <v>2875</v>
      </c>
      <c r="I370" s="5" t="s">
        <v>5336</v>
      </c>
      <c r="J370" s="5" t="s">
        <v>3917</v>
      </c>
      <c r="K370" s="5" t="s">
        <v>7348</v>
      </c>
      <c r="L370" s="5" t="s">
        <v>1725</v>
      </c>
      <c r="M370" s="5" t="s">
        <v>34</v>
      </c>
      <c r="N370" s="5" t="s">
        <v>1728</v>
      </c>
      <c r="O370"/>
    </row>
    <row r="371" spans="1:15" s="5" customFormat="1" ht="30" x14ac:dyDescent="0.25">
      <c r="L371" s="5" t="s">
        <v>7539</v>
      </c>
      <c r="M371" s="5" t="s">
        <v>5561</v>
      </c>
      <c r="N371" s="5" t="s">
        <v>7447</v>
      </c>
      <c r="O371"/>
    </row>
    <row r="372" spans="1:15" s="5" customFormat="1" x14ac:dyDescent="0.25">
      <c r="O372"/>
    </row>
    <row r="373" spans="1:15" s="5" customFormat="1" ht="30" x14ac:dyDescent="0.25">
      <c r="A373" s="5" t="s">
        <v>5934</v>
      </c>
      <c r="B373" s="5" t="s">
        <v>3086</v>
      </c>
      <c r="C373" s="5" t="s">
        <v>6763</v>
      </c>
      <c r="D373" s="5" t="s">
        <v>6403</v>
      </c>
      <c r="E373" s="5" t="s">
        <v>2869</v>
      </c>
      <c r="F373" s="5" t="s">
        <v>3472</v>
      </c>
      <c r="G373" s="5" t="s">
        <v>2785</v>
      </c>
      <c r="H373" s="5" t="s">
        <v>2875</v>
      </c>
      <c r="I373" s="5" t="s">
        <v>5336</v>
      </c>
      <c r="J373" s="5" t="s">
        <v>2861</v>
      </c>
      <c r="K373" s="5" t="s">
        <v>5690</v>
      </c>
      <c r="L373" s="5" t="s">
        <v>1078</v>
      </c>
      <c r="M373" s="5" t="s">
        <v>5561</v>
      </c>
      <c r="N373" s="5" t="s">
        <v>1081</v>
      </c>
      <c r="O373"/>
    </row>
    <row r="374" spans="1:15" s="5" customFormat="1" ht="30" x14ac:dyDescent="0.25">
      <c r="L374" s="5" t="s">
        <v>3787</v>
      </c>
      <c r="M374" s="5" t="s">
        <v>34</v>
      </c>
      <c r="N374" s="5" t="s">
        <v>3508</v>
      </c>
      <c r="O374"/>
    </row>
    <row r="375" spans="1:15" s="5" customFormat="1" x14ac:dyDescent="0.25">
      <c r="O375"/>
    </row>
    <row r="376" spans="1:15" s="5" customFormat="1" ht="30" x14ac:dyDescent="0.25">
      <c r="A376" s="5" t="s">
        <v>6950</v>
      </c>
      <c r="C376" s="5" t="s">
        <v>6880</v>
      </c>
      <c r="D376" s="5" t="s">
        <v>7524</v>
      </c>
      <c r="E376" s="5" t="s">
        <v>2869</v>
      </c>
      <c r="F376" s="5" t="s">
        <v>3472</v>
      </c>
      <c r="G376" s="5" t="s">
        <v>6595</v>
      </c>
      <c r="H376" s="5" t="s">
        <v>2875</v>
      </c>
      <c r="I376" s="5" t="s">
        <v>5336</v>
      </c>
      <c r="J376" s="5" t="s">
        <v>2861</v>
      </c>
      <c r="K376" s="5" t="s">
        <v>6596</v>
      </c>
      <c r="L376" s="5" t="s">
        <v>6951</v>
      </c>
      <c r="M376" s="5" t="s">
        <v>122</v>
      </c>
      <c r="N376" s="5" t="s">
        <v>6526</v>
      </c>
      <c r="O376"/>
    </row>
    <row r="377" spans="1:15" s="5" customFormat="1" x14ac:dyDescent="0.25">
      <c r="L377" s="5" t="s">
        <v>6952</v>
      </c>
      <c r="M377" s="5" t="s">
        <v>34</v>
      </c>
      <c r="N377" s="5" t="s">
        <v>6532</v>
      </c>
      <c r="O377"/>
    </row>
    <row r="378" spans="1:15" s="5" customFormat="1" x14ac:dyDescent="0.25">
      <c r="L378" s="5" t="s">
        <v>6953</v>
      </c>
      <c r="M378" s="5" t="s">
        <v>5561</v>
      </c>
      <c r="N378" s="5" t="s">
        <v>6536</v>
      </c>
      <c r="O378"/>
    </row>
    <row r="379" spans="1:15" s="5" customFormat="1" x14ac:dyDescent="0.25">
      <c r="L379" s="5" t="s">
        <v>6954</v>
      </c>
      <c r="M379" s="5" t="s">
        <v>83</v>
      </c>
      <c r="N379" s="5" t="s">
        <v>6539</v>
      </c>
      <c r="O379"/>
    </row>
    <row r="380" spans="1:15" s="5" customFormat="1" x14ac:dyDescent="0.25">
      <c r="O380"/>
    </row>
    <row r="381" spans="1:15" s="5" customFormat="1" ht="30" x14ac:dyDescent="0.25">
      <c r="A381" s="5" t="s">
        <v>5967</v>
      </c>
      <c r="B381" s="5" t="s">
        <v>3234</v>
      </c>
      <c r="C381" s="5" t="s">
        <v>6648</v>
      </c>
      <c r="D381" s="5" t="s">
        <v>6296</v>
      </c>
      <c r="E381" s="5" t="s">
        <v>2891</v>
      </c>
      <c r="F381" s="5" t="s">
        <v>3476</v>
      </c>
      <c r="G381" s="5" t="s">
        <v>2816</v>
      </c>
      <c r="H381" s="5" t="s">
        <v>2875</v>
      </c>
      <c r="I381" s="5" t="s">
        <v>5336</v>
      </c>
      <c r="J381" s="5" t="s">
        <v>7487</v>
      </c>
      <c r="L381" s="5" t="s">
        <v>3235</v>
      </c>
      <c r="M381" s="5" t="s">
        <v>34</v>
      </c>
      <c r="N381" s="5" t="s">
        <v>1653</v>
      </c>
      <c r="O381"/>
    </row>
    <row r="382" spans="1:15" s="5" customFormat="1" x14ac:dyDescent="0.25">
      <c r="L382" s="5" t="s">
        <v>1658</v>
      </c>
      <c r="M382" s="5" t="s">
        <v>83</v>
      </c>
      <c r="N382" s="5" t="s">
        <v>1661</v>
      </c>
      <c r="O382"/>
    </row>
    <row r="383" spans="1:15" s="5" customFormat="1" x14ac:dyDescent="0.25">
      <c r="L383" s="5" t="s">
        <v>3236</v>
      </c>
      <c r="M383" s="5" t="s">
        <v>34</v>
      </c>
      <c r="N383" s="5" t="s">
        <v>1657</v>
      </c>
      <c r="O383"/>
    </row>
    <row r="384" spans="1:15" s="5" customFormat="1" x14ac:dyDescent="0.25">
      <c r="L384" s="5" t="s">
        <v>3237</v>
      </c>
      <c r="M384" s="5" t="s">
        <v>34</v>
      </c>
      <c r="N384" s="5" t="s">
        <v>1644</v>
      </c>
      <c r="O384"/>
    </row>
    <row r="385" spans="1:15" s="5" customFormat="1" x14ac:dyDescent="0.25">
      <c r="L385" s="5" t="s">
        <v>3238</v>
      </c>
      <c r="M385" s="5" t="s">
        <v>34</v>
      </c>
      <c r="N385" s="5" t="s">
        <v>1641</v>
      </c>
      <c r="O385"/>
    </row>
    <row r="386" spans="1:15" s="5" customFormat="1" x14ac:dyDescent="0.25">
      <c r="L386" s="5" t="s">
        <v>3239</v>
      </c>
      <c r="M386" s="5" t="s">
        <v>34</v>
      </c>
      <c r="N386" s="5" t="s">
        <v>1649</v>
      </c>
      <c r="O386"/>
    </row>
    <row r="387" spans="1:15" s="5" customFormat="1" x14ac:dyDescent="0.25">
      <c r="L387" s="5" t="s">
        <v>5630</v>
      </c>
      <c r="M387" s="5" t="s">
        <v>5561</v>
      </c>
      <c r="N387" s="5" t="s">
        <v>5470</v>
      </c>
      <c r="O387"/>
    </row>
    <row r="388" spans="1:15" s="5" customFormat="1" x14ac:dyDescent="0.25">
      <c r="O388"/>
    </row>
    <row r="389" spans="1:15" s="5" customFormat="1" ht="30" x14ac:dyDescent="0.25">
      <c r="A389" s="5" t="s">
        <v>6234</v>
      </c>
      <c r="B389" s="5" t="s">
        <v>3978</v>
      </c>
      <c r="C389" s="5" t="s">
        <v>6649</v>
      </c>
      <c r="D389" s="5" t="s">
        <v>6321</v>
      </c>
      <c r="E389" s="5" t="s">
        <v>2886</v>
      </c>
      <c r="F389" s="5" t="s">
        <v>3476</v>
      </c>
      <c r="G389" s="5" t="s">
        <v>2817</v>
      </c>
      <c r="H389" s="5" t="s">
        <v>3240</v>
      </c>
      <c r="I389" s="5" t="s">
        <v>5336</v>
      </c>
      <c r="J389" s="5" t="s">
        <v>2861</v>
      </c>
      <c r="K389" s="5" t="s">
        <v>3720</v>
      </c>
      <c r="L389" s="5" t="s">
        <v>3241</v>
      </c>
      <c r="M389" s="5" t="s">
        <v>34</v>
      </c>
      <c r="N389" s="5" t="s">
        <v>1682</v>
      </c>
      <c r="O389"/>
    </row>
    <row r="390" spans="1:15" s="5" customFormat="1" x14ac:dyDescent="0.25">
      <c r="L390" s="5" t="s">
        <v>3242</v>
      </c>
      <c r="M390" s="5" t="s">
        <v>34</v>
      </c>
      <c r="N390" s="5" t="s">
        <v>1670</v>
      </c>
      <c r="O390"/>
    </row>
    <row r="391" spans="1:15" s="5" customFormat="1" ht="30" x14ac:dyDescent="0.25">
      <c r="L391" s="5" t="s">
        <v>3244</v>
      </c>
      <c r="M391" s="5" t="s">
        <v>34</v>
      </c>
      <c r="N391" s="5" t="s">
        <v>1674</v>
      </c>
      <c r="O391"/>
    </row>
    <row r="392" spans="1:15" s="5" customFormat="1" x14ac:dyDescent="0.25">
      <c r="L392" s="5" t="s">
        <v>4180</v>
      </c>
      <c r="M392" s="5" t="s">
        <v>122</v>
      </c>
      <c r="N392" s="5" t="s">
        <v>4032</v>
      </c>
      <c r="O392"/>
    </row>
    <row r="393" spans="1:15" s="5" customFormat="1" x14ac:dyDescent="0.25">
      <c r="L393" s="5" t="s">
        <v>4193</v>
      </c>
      <c r="M393" s="5" t="s">
        <v>34</v>
      </c>
      <c r="N393" s="5" t="s">
        <v>4107</v>
      </c>
      <c r="O393"/>
    </row>
    <row r="394" spans="1:15" s="5" customFormat="1" ht="45" x14ac:dyDescent="0.25">
      <c r="L394" s="5" t="s">
        <v>7726</v>
      </c>
      <c r="M394" s="5" t="s">
        <v>5561</v>
      </c>
      <c r="N394" s="5" t="s">
        <v>7662</v>
      </c>
      <c r="O394"/>
    </row>
    <row r="395" spans="1:15" s="5" customFormat="1" x14ac:dyDescent="0.25">
      <c r="O395"/>
    </row>
    <row r="396" spans="1:15" s="5" customFormat="1" ht="30" x14ac:dyDescent="0.25">
      <c r="A396" s="5" t="s">
        <v>5976</v>
      </c>
      <c r="B396" s="5" t="s">
        <v>3255</v>
      </c>
      <c r="C396" s="5" t="s">
        <v>6665</v>
      </c>
      <c r="D396" s="5" t="s">
        <v>6331</v>
      </c>
      <c r="E396" s="5" t="s">
        <v>2891</v>
      </c>
      <c r="F396" s="5" t="s">
        <v>3476</v>
      </c>
      <c r="G396" s="5" t="s">
        <v>2827</v>
      </c>
      <c r="H396" s="5" t="s">
        <v>2875</v>
      </c>
      <c r="I396" s="5" t="s">
        <v>5336</v>
      </c>
      <c r="J396" s="5" t="s">
        <v>2862</v>
      </c>
      <c r="K396" s="5" t="s">
        <v>6562</v>
      </c>
      <c r="L396" s="5" t="s">
        <v>3256</v>
      </c>
      <c r="M396" s="5" t="s">
        <v>34</v>
      </c>
      <c r="N396" s="5" t="s">
        <v>1795</v>
      </c>
      <c r="O396"/>
    </row>
    <row r="397" spans="1:15" s="5" customFormat="1" x14ac:dyDescent="0.25">
      <c r="L397" s="5" t="s">
        <v>3257</v>
      </c>
      <c r="M397" s="5" t="s">
        <v>34</v>
      </c>
      <c r="N397" s="5" t="s">
        <v>1799</v>
      </c>
      <c r="O397"/>
    </row>
    <row r="398" spans="1:15" s="5" customFormat="1" x14ac:dyDescent="0.25">
      <c r="O398"/>
    </row>
    <row r="399" spans="1:15" s="5" customFormat="1" ht="30" x14ac:dyDescent="0.25">
      <c r="A399" s="5" t="s">
        <v>5990</v>
      </c>
      <c r="B399" s="5" t="s">
        <v>3297</v>
      </c>
      <c r="C399" s="5" t="s">
        <v>6690</v>
      </c>
      <c r="D399" s="5" t="s">
        <v>6346</v>
      </c>
      <c r="E399" s="5" t="s">
        <v>2886</v>
      </c>
      <c r="F399" s="5" t="s">
        <v>3477</v>
      </c>
      <c r="G399" s="5" t="s">
        <v>2841</v>
      </c>
      <c r="H399" s="5" t="s">
        <v>2875</v>
      </c>
      <c r="I399" s="5" t="s">
        <v>5336</v>
      </c>
      <c r="J399" s="5" t="s">
        <v>2862</v>
      </c>
      <c r="K399" s="5" t="s">
        <v>3606</v>
      </c>
      <c r="L399" s="5" t="s">
        <v>3298</v>
      </c>
      <c r="M399" s="5" t="s">
        <v>34</v>
      </c>
      <c r="N399" s="5" t="s">
        <v>1989</v>
      </c>
      <c r="O399"/>
    </row>
    <row r="400" spans="1:15" s="5" customFormat="1" x14ac:dyDescent="0.25">
      <c r="L400" s="5" t="s">
        <v>3299</v>
      </c>
      <c r="M400" s="5" t="s">
        <v>34</v>
      </c>
      <c r="N400" s="5" t="s">
        <v>1997</v>
      </c>
      <c r="O400"/>
    </row>
    <row r="401" spans="1:15" s="5" customFormat="1" x14ac:dyDescent="0.25">
      <c r="L401" s="5" t="s">
        <v>3300</v>
      </c>
      <c r="M401" s="5" t="s">
        <v>34</v>
      </c>
      <c r="N401" s="5" t="s">
        <v>1993</v>
      </c>
      <c r="O401"/>
    </row>
    <row r="402" spans="1:15" s="5" customFormat="1" x14ac:dyDescent="0.25">
      <c r="L402" s="5" t="s">
        <v>3301</v>
      </c>
      <c r="M402" s="5" t="s">
        <v>34</v>
      </c>
      <c r="N402" s="5" t="s">
        <v>1984</v>
      </c>
      <c r="O402"/>
    </row>
    <row r="403" spans="1:15" s="5" customFormat="1" x14ac:dyDescent="0.25">
      <c r="L403" s="5" t="s">
        <v>3302</v>
      </c>
      <c r="M403" s="5" t="s">
        <v>34</v>
      </c>
      <c r="N403" s="5" t="s">
        <v>1986</v>
      </c>
      <c r="O403"/>
    </row>
    <row r="404" spans="1:15" s="5" customFormat="1" x14ac:dyDescent="0.25">
      <c r="L404" s="5" t="s">
        <v>4622</v>
      </c>
      <c r="M404" s="5" t="s">
        <v>83</v>
      </c>
      <c r="N404" s="5" t="s">
        <v>1980</v>
      </c>
      <c r="O404"/>
    </row>
    <row r="405" spans="1:15" s="5" customFormat="1" x14ac:dyDescent="0.25">
      <c r="O405"/>
    </row>
    <row r="406" spans="1:15" s="5" customFormat="1" ht="30" x14ac:dyDescent="0.25">
      <c r="A406" s="5" t="s">
        <v>6580</v>
      </c>
      <c r="B406" s="5" t="s">
        <v>3026</v>
      </c>
      <c r="C406" s="5" t="s">
        <v>6818</v>
      </c>
      <c r="D406" s="5" t="s">
        <v>6430</v>
      </c>
      <c r="E406" s="5" t="s">
        <v>2891</v>
      </c>
      <c r="F406" s="5" t="s">
        <v>3476</v>
      </c>
      <c r="G406" s="5" t="s">
        <v>2772</v>
      </c>
      <c r="H406" s="5" t="s">
        <v>2875</v>
      </c>
      <c r="I406" s="5" t="s">
        <v>5336</v>
      </c>
      <c r="J406" s="5" t="s">
        <v>4061</v>
      </c>
      <c r="K406" s="5" t="s">
        <v>3703</v>
      </c>
      <c r="L406" s="5" t="s">
        <v>3027</v>
      </c>
      <c r="M406" s="5" t="s">
        <v>34</v>
      </c>
      <c r="N406" s="5" t="s">
        <v>780</v>
      </c>
      <c r="O406"/>
    </row>
    <row r="407" spans="1:15" s="5" customFormat="1" ht="30" x14ac:dyDescent="0.25">
      <c r="L407" s="5" t="s">
        <v>786</v>
      </c>
      <c r="M407" s="5" t="s">
        <v>5561</v>
      </c>
      <c r="N407" s="5" t="s">
        <v>790</v>
      </c>
      <c r="O407"/>
    </row>
    <row r="408" spans="1:15" s="5" customFormat="1" ht="30" x14ac:dyDescent="0.25">
      <c r="L408" s="5" t="s">
        <v>781</v>
      </c>
      <c r="M408" s="5" t="s">
        <v>5561</v>
      </c>
      <c r="N408" s="5" t="s">
        <v>785</v>
      </c>
      <c r="O408"/>
    </row>
    <row r="409" spans="1:15" s="5" customFormat="1" ht="45" x14ac:dyDescent="0.25">
      <c r="L409" s="5" t="s">
        <v>7520</v>
      </c>
      <c r="M409" s="5" t="s">
        <v>5561</v>
      </c>
      <c r="N409" s="5" t="s">
        <v>3797</v>
      </c>
      <c r="O409"/>
    </row>
    <row r="410" spans="1:15" s="5" customFormat="1" x14ac:dyDescent="0.25">
      <c r="O410"/>
    </row>
    <row r="411" spans="1:15" s="5" customFormat="1" ht="30" x14ac:dyDescent="0.25">
      <c r="A411" s="5" t="s">
        <v>6566</v>
      </c>
      <c r="B411" s="5" t="s">
        <v>3303</v>
      </c>
      <c r="C411" s="5" t="s">
        <v>6691</v>
      </c>
      <c r="D411" s="5" t="s">
        <v>6347</v>
      </c>
      <c r="E411" s="5" t="s">
        <v>2891</v>
      </c>
      <c r="F411" s="5" t="s">
        <v>3476</v>
      </c>
      <c r="G411" s="5" t="s">
        <v>2842</v>
      </c>
      <c r="H411" s="5" t="s">
        <v>2875</v>
      </c>
      <c r="I411" s="5" t="s">
        <v>5336</v>
      </c>
      <c r="J411" s="5" t="s">
        <v>4061</v>
      </c>
      <c r="K411" s="5" t="s">
        <v>6567</v>
      </c>
      <c r="L411" s="5" t="s">
        <v>3304</v>
      </c>
      <c r="M411" s="5" t="s">
        <v>34</v>
      </c>
      <c r="N411" s="5" t="s">
        <v>2009</v>
      </c>
      <c r="O411"/>
    </row>
    <row r="412" spans="1:15" s="5" customFormat="1" x14ac:dyDescent="0.25">
      <c r="L412" s="5" t="s">
        <v>3305</v>
      </c>
      <c r="M412" s="5" t="s">
        <v>34</v>
      </c>
      <c r="N412" s="5" t="s">
        <v>2012</v>
      </c>
      <c r="O412"/>
    </row>
    <row r="413" spans="1:15" s="5" customFormat="1" x14ac:dyDescent="0.25">
      <c r="L413" s="5" t="s">
        <v>4338</v>
      </c>
      <c r="M413" s="5" t="s">
        <v>5561</v>
      </c>
      <c r="N413" s="5" t="s">
        <v>4149</v>
      </c>
      <c r="O413"/>
    </row>
    <row r="414" spans="1:15" s="5" customFormat="1" x14ac:dyDescent="0.25">
      <c r="O414"/>
    </row>
    <row r="415" spans="1:15" s="5" customFormat="1" ht="45" x14ac:dyDescent="0.25">
      <c r="A415" s="5" t="s">
        <v>5991</v>
      </c>
      <c r="B415" s="5" t="s">
        <v>3306</v>
      </c>
      <c r="C415" s="5" t="s">
        <v>6693</v>
      </c>
      <c r="D415" s="5" t="s">
        <v>6348</v>
      </c>
      <c r="E415" s="5" t="s">
        <v>2891</v>
      </c>
      <c r="F415" s="5" t="s">
        <v>3476</v>
      </c>
      <c r="G415" s="5" t="s">
        <v>2843</v>
      </c>
      <c r="H415" s="5" t="s">
        <v>2875</v>
      </c>
      <c r="I415" s="5" t="s">
        <v>5336</v>
      </c>
      <c r="J415" s="5" t="s">
        <v>2862</v>
      </c>
      <c r="K415" s="5" t="s">
        <v>3726</v>
      </c>
      <c r="L415" s="5" t="s">
        <v>3307</v>
      </c>
      <c r="M415" s="5" t="s">
        <v>34</v>
      </c>
      <c r="N415" s="5" t="s">
        <v>2020</v>
      </c>
      <c r="O415"/>
    </row>
    <row r="416" spans="1:15" s="5" customFormat="1" ht="30" x14ac:dyDescent="0.25">
      <c r="L416" s="5" t="s">
        <v>2021</v>
      </c>
      <c r="M416" s="5" t="s">
        <v>5561</v>
      </c>
      <c r="N416" s="5" t="s">
        <v>2024</v>
      </c>
      <c r="O416"/>
    </row>
    <row r="417" spans="1:15" s="5" customFormat="1" x14ac:dyDescent="0.25">
      <c r="L417" s="5" t="s">
        <v>2025</v>
      </c>
      <c r="M417" s="5" t="s">
        <v>5561</v>
      </c>
      <c r="N417" s="5" t="s">
        <v>2028</v>
      </c>
      <c r="O417"/>
    </row>
    <row r="418" spans="1:15" s="5" customFormat="1" x14ac:dyDescent="0.25">
      <c r="O418"/>
    </row>
    <row r="419" spans="1:15" s="5" customFormat="1" ht="30" x14ac:dyDescent="0.25">
      <c r="A419" s="5" t="s">
        <v>5977</v>
      </c>
      <c r="B419" s="5" t="s">
        <v>3258</v>
      </c>
      <c r="C419" s="5" t="s">
        <v>6668</v>
      </c>
      <c r="D419" s="5" t="s">
        <v>6332</v>
      </c>
      <c r="E419" s="5" t="s">
        <v>2886</v>
      </c>
      <c r="F419" s="5" t="s">
        <v>3477</v>
      </c>
      <c r="G419" s="5" t="s">
        <v>2828</v>
      </c>
      <c r="H419" s="5" t="s">
        <v>2875</v>
      </c>
      <c r="I419" s="5" t="s">
        <v>5336</v>
      </c>
      <c r="J419" s="5" t="s">
        <v>2862</v>
      </c>
      <c r="K419" s="5" t="s">
        <v>4527</v>
      </c>
      <c r="L419" s="5" t="s">
        <v>3259</v>
      </c>
      <c r="M419" s="5" t="s">
        <v>34</v>
      </c>
      <c r="N419" s="5" t="s">
        <v>1806</v>
      </c>
      <c r="O419"/>
    </row>
    <row r="420" spans="1:15" s="5" customFormat="1" x14ac:dyDescent="0.25">
      <c r="L420" s="5" t="s">
        <v>1808</v>
      </c>
      <c r="M420" s="5" t="s">
        <v>5561</v>
      </c>
      <c r="N420" s="5" t="s">
        <v>1811</v>
      </c>
      <c r="O420"/>
    </row>
    <row r="421" spans="1:15" s="5" customFormat="1" x14ac:dyDescent="0.25">
      <c r="O421"/>
    </row>
    <row r="422" spans="1:15" s="5" customFormat="1" ht="30" x14ac:dyDescent="0.25">
      <c r="A422" s="5" t="s">
        <v>5971</v>
      </c>
      <c r="B422" s="5" t="s">
        <v>3249</v>
      </c>
      <c r="C422" s="5" t="s">
        <v>6653</v>
      </c>
      <c r="D422" s="5" t="s">
        <v>6323</v>
      </c>
      <c r="E422" s="5" t="s">
        <v>2946</v>
      </c>
      <c r="F422" s="5" t="s">
        <v>3488</v>
      </c>
      <c r="G422" s="5" t="s">
        <v>2822</v>
      </c>
      <c r="H422" s="5" t="s">
        <v>2875</v>
      </c>
      <c r="I422" s="5" t="s">
        <v>5336</v>
      </c>
      <c r="J422" s="5" t="s">
        <v>3917</v>
      </c>
      <c r="K422" s="5" t="s">
        <v>7718</v>
      </c>
      <c r="L422" s="5" t="s">
        <v>1738</v>
      </c>
      <c r="M422" s="5" t="s">
        <v>34</v>
      </c>
      <c r="N422" s="5" t="s">
        <v>1742</v>
      </c>
      <c r="O422"/>
    </row>
    <row r="423" spans="1:15" s="5" customFormat="1" x14ac:dyDescent="0.25">
      <c r="L423" s="5" t="s">
        <v>1734</v>
      </c>
      <c r="M423" s="5" t="s">
        <v>34</v>
      </c>
      <c r="N423" s="5" t="s">
        <v>1737</v>
      </c>
      <c r="O423"/>
    </row>
    <row r="424" spans="1:15" s="5" customFormat="1" x14ac:dyDescent="0.25">
      <c r="O424"/>
    </row>
    <row r="425" spans="1:15" s="5" customFormat="1" ht="45" x14ac:dyDescent="0.25">
      <c r="A425" s="5" t="s">
        <v>6011</v>
      </c>
      <c r="B425" s="5" t="s">
        <v>3446</v>
      </c>
      <c r="C425" s="5" t="s">
        <v>6725</v>
      </c>
      <c r="D425" s="5" t="s">
        <v>6373</v>
      </c>
      <c r="E425" s="5" t="s">
        <v>2886</v>
      </c>
      <c r="F425" s="5" t="s">
        <v>3476</v>
      </c>
      <c r="G425" s="5" t="s">
        <v>2854</v>
      </c>
      <c r="H425" s="5" t="s">
        <v>2875</v>
      </c>
      <c r="I425" s="5" t="s">
        <v>5336</v>
      </c>
      <c r="J425" s="5" t="s">
        <v>4061</v>
      </c>
      <c r="K425" s="5" t="s">
        <v>3732</v>
      </c>
      <c r="L425" s="5" t="s">
        <v>3447</v>
      </c>
      <c r="M425" s="5" t="s">
        <v>34</v>
      </c>
      <c r="N425" s="5" t="s">
        <v>2612</v>
      </c>
      <c r="O425"/>
    </row>
    <row r="426" spans="1:15" s="5" customFormat="1" ht="30" x14ac:dyDescent="0.25">
      <c r="L426" s="5" t="s">
        <v>3448</v>
      </c>
      <c r="M426" s="5" t="s">
        <v>83</v>
      </c>
      <c r="N426" s="5" t="s">
        <v>2616</v>
      </c>
      <c r="O426"/>
    </row>
    <row r="427" spans="1:15" s="5" customFormat="1" x14ac:dyDescent="0.25">
      <c r="L427" s="5" t="s">
        <v>3449</v>
      </c>
      <c r="M427" s="5" t="s">
        <v>34</v>
      </c>
      <c r="N427" s="5" t="s">
        <v>2610</v>
      </c>
      <c r="O427"/>
    </row>
    <row r="428" spans="1:15" s="5" customFormat="1" ht="30" x14ac:dyDescent="0.25">
      <c r="L428" s="5" t="s">
        <v>5621</v>
      </c>
      <c r="M428" s="5" t="s">
        <v>5561</v>
      </c>
      <c r="N428" s="5" t="s">
        <v>5014</v>
      </c>
      <c r="O428"/>
    </row>
    <row r="429" spans="1:15" s="5" customFormat="1" x14ac:dyDescent="0.25">
      <c r="O429"/>
    </row>
    <row r="430" spans="1:15" s="5" customFormat="1" ht="30" x14ac:dyDescent="0.25">
      <c r="A430" s="5" t="s">
        <v>5970</v>
      </c>
      <c r="B430" s="5" t="s">
        <v>3246</v>
      </c>
      <c r="C430" s="5" t="s">
        <v>6658</v>
      </c>
      <c r="D430" s="5" t="s">
        <v>6326</v>
      </c>
      <c r="E430" s="5" t="s">
        <v>2946</v>
      </c>
      <c r="F430" s="5" t="s">
        <v>3488</v>
      </c>
      <c r="G430" s="5" t="s">
        <v>2819</v>
      </c>
      <c r="H430" s="5" t="s">
        <v>2875</v>
      </c>
      <c r="I430" s="5" t="s">
        <v>5336</v>
      </c>
      <c r="J430" s="5" t="s">
        <v>3917</v>
      </c>
      <c r="K430" s="5" t="s">
        <v>3721</v>
      </c>
      <c r="L430" s="5" t="s">
        <v>1702</v>
      </c>
      <c r="M430" s="5" t="s">
        <v>122</v>
      </c>
      <c r="N430" s="5" t="s">
        <v>1704</v>
      </c>
      <c r="O430"/>
    </row>
    <row r="431" spans="1:15" s="5" customFormat="1" x14ac:dyDescent="0.25">
      <c r="O431"/>
    </row>
    <row r="432" spans="1:15" s="5" customFormat="1" ht="30" x14ac:dyDescent="0.25">
      <c r="A432" s="5" t="s">
        <v>6017</v>
      </c>
      <c r="B432" s="5" t="s">
        <v>3464</v>
      </c>
      <c r="C432" s="5" t="s">
        <v>6732</v>
      </c>
      <c r="D432" s="5" t="s">
        <v>6380</v>
      </c>
      <c r="E432" s="5" t="s">
        <v>2886</v>
      </c>
      <c r="F432" s="5" t="s">
        <v>3474</v>
      </c>
      <c r="G432" s="5" t="s">
        <v>2860</v>
      </c>
      <c r="H432" s="5" t="s">
        <v>2875</v>
      </c>
      <c r="I432" s="5" t="s">
        <v>5336</v>
      </c>
      <c r="J432" s="5" t="s">
        <v>2861</v>
      </c>
      <c r="K432" s="5" t="s">
        <v>3735</v>
      </c>
      <c r="L432" s="5" t="s">
        <v>4386</v>
      </c>
      <c r="M432" s="5" t="s">
        <v>5561</v>
      </c>
      <c r="N432" s="5" t="s">
        <v>4209</v>
      </c>
      <c r="O432"/>
    </row>
    <row r="433" spans="1:15" s="5" customFormat="1" ht="30" x14ac:dyDescent="0.25">
      <c r="F433" s="5" t="s">
        <v>3476</v>
      </c>
      <c r="G433" s="5" t="s">
        <v>2860</v>
      </c>
      <c r="H433" s="5" t="s">
        <v>2875</v>
      </c>
      <c r="I433" s="5" t="s">
        <v>5336</v>
      </c>
      <c r="J433" s="5" t="s">
        <v>2861</v>
      </c>
      <c r="K433" s="5" t="s">
        <v>3735</v>
      </c>
      <c r="L433" s="5" t="s">
        <v>2708</v>
      </c>
      <c r="M433" s="5" t="s">
        <v>5561</v>
      </c>
      <c r="N433" s="5" t="s">
        <v>2711</v>
      </c>
      <c r="O433"/>
    </row>
    <row r="434" spans="1:15" s="5" customFormat="1" ht="45" x14ac:dyDescent="0.25">
      <c r="L434" s="5" t="s">
        <v>7360</v>
      </c>
      <c r="M434" s="5" t="s">
        <v>122</v>
      </c>
      <c r="N434" s="5" t="s">
        <v>2707</v>
      </c>
      <c r="O434"/>
    </row>
    <row r="435" spans="1:15" s="5" customFormat="1" x14ac:dyDescent="0.25">
      <c r="L435" s="5" t="s">
        <v>7527</v>
      </c>
      <c r="M435" s="5" t="s">
        <v>34</v>
      </c>
      <c r="N435" s="5" t="s">
        <v>6898</v>
      </c>
      <c r="O435"/>
    </row>
    <row r="436" spans="1:15" s="5" customFormat="1" x14ac:dyDescent="0.25">
      <c r="O436"/>
    </row>
    <row r="437" spans="1:15" s="5" customFormat="1" ht="45" x14ac:dyDescent="0.25">
      <c r="A437" s="5" t="s">
        <v>6016</v>
      </c>
      <c r="B437" s="5" t="s">
        <v>3463</v>
      </c>
      <c r="C437" s="5" t="s">
        <v>6680</v>
      </c>
      <c r="D437" s="5" t="s">
        <v>6340</v>
      </c>
      <c r="E437" s="5" t="s">
        <v>2946</v>
      </c>
      <c r="F437" s="5" t="s">
        <v>3488</v>
      </c>
      <c r="G437" s="5" t="s">
        <v>2859</v>
      </c>
      <c r="H437" s="5" t="s">
        <v>2875</v>
      </c>
      <c r="I437" s="5" t="s">
        <v>5336</v>
      </c>
      <c r="J437" s="5" t="s">
        <v>3917</v>
      </c>
      <c r="K437" s="5" t="s">
        <v>3734</v>
      </c>
      <c r="L437" s="5" t="s">
        <v>2697</v>
      </c>
      <c r="M437" s="5" t="s">
        <v>83</v>
      </c>
      <c r="N437" s="5" t="s">
        <v>2700</v>
      </c>
      <c r="O437"/>
    </row>
    <row r="438" spans="1:15" s="5" customFormat="1" x14ac:dyDescent="0.25">
      <c r="L438" s="5" t="s">
        <v>4733</v>
      </c>
      <c r="M438" s="5" t="s">
        <v>122</v>
      </c>
      <c r="N438" s="5" t="s">
        <v>4591</v>
      </c>
      <c r="O438"/>
    </row>
    <row r="439" spans="1:15" s="5" customFormat="1" x14ac:dyDescent="0.25">
      <c r="O439"/>
    </row>
    <row r="440" spans="1:15" s="5" customFormat="1" ht="45" x14ac:dyDescent="0.25">
      <c r="A440" s="5" t="s">
        <v>6018</v>
      </c>
      <c r="B440" s="5" t="s">
        <v>3880</v>
      </c>
      <c r="C440" s="5" t="s">
        <v>6735</v>
      </c>
      <c r="D440" s="5" t="s">
        <v>6378</v>
      </c>
      <c r="E440" s="5" t="s">
        <v>2886</v>
      </c>
      <c r="F440" s="5" t="s">
        <v>3472</v>
      </c>
      <c r="G440" s="5" t="s">
        <v>3737</v>
      </c>
      <c r="H440" s="5" t="s">
        <v>2875</v>
      </c>
      <c r="I440" s="5" t="s">
        <v>5336</v>
      </c>
      <c r="J440" s="5" t="s">
        <v>3917</v>
      </c>
      <c r="K440" s="5" t="s">
        <v>3738</v>
      </c>
      <c r="L440" s="5" t="s">
        <v>2723</v>
      </c>
      <c r="M440" s="5" t="s">
        <v>83</v>
      </c>
      <c r="N440" s="5" t="s">
        <v>2726</v>
      </c>
      <c r="O440"/>
    </row>
    <row r="441" spans="1:15" s="5" customFormat="1" x14ac:dyDescent="0.25">
      <c r="L441" s="5" t="s">
        <v>3468</v>
      </c>
      <c r="M441" s="5" t="s">
        <v>34</v>
      </c>
      <c r="N441" s="5" t="s">
        <v>2722</v>
      </c>
      <c r="O441"/>
    </row>
    <row r="442" spans="1:15" s="5" customFormat="1" x14ac:dyDescent="0.25">
      <c r="L442" s="5" t="s">
        <v>6948</v>
      </c>
      <c r="M442" s="5" t="s">
        <v>122</v>
      </c>
      <c r="N442" s="5" t="s">
        <v>6116</v>
      </c>
      <c r="O442"/>
    </row>
    <row r="443" spans="1:15" s="5" customFormat="1" x14ac:dyDescent="0.25">
      <c r="L443" s="5" t="s">
        <v>6932</v>
      </c>
      <c r="M443" s="5" t="s">
        <v>83</v>
      </c>
      <c r="N443" s="5" t="s">
        <v>6795</v>
      </c>
      <c r="O443"/>
    </row>
    <row r="444" spans="1:15" s="5" customFormat="1" x14ac:dyDescent="0.25">
      <c r="O444"/>
    </row>
    <row r="445" spans="1:15" s="5" customFormat="1" ht="30" x14ac:dyDescent="0.25">
      <c r="A445" s="5" t="s">
        <v>6072</v>
      </c>
      <c r="B445" s="5" t="s">
        <v>5448</v>
      </c>
      <c r="C445" s="5" t="s">
        <v>6742</v>
      </c>
      <c r="D445" s="5" t="s">
        <v>6387</v>
      </c>
      <c r="E445" s="5" t="s">
        <v>2886</v>
      </c>
      <c r="F445" s="5" t="s">
        <v>5047</v>
      </c>
      <c r="G445" s="5" t="s">
        <v>5449</v>
      </c>
      <c r="H445" s="5" t="s">
        <v>2875</v>
      </c>
      <c r="I445" s="5" t="s">
        <v>5336</v>
      </c>
      <c r="J445" s="5" t="s">
        <v>7499</v>
      </c>
      <c r="K445" s="5" t="s">
        <v>6930</v>
      </c>
      <c r="L445" s="5" t="s">
        <v>3467</v>
      </c>
      <c r="M445" s="5" t="s">
        <v>34</v>
      </c>
      <c r="N445" s="5" t="s">
        <v>2730</v>
      </c>
      <c r="O445"/>
    </row>
    <row r="446" spans="1:15" s="5" customFormat="1" x14ac:dyDescent="0.25">
      <c r="L446" s="5" t="s">
        <v>5463</v>
      </c>
      <c r="M446" s="5" t="s">
        <v>122</v>
      </c>
      <c r="N446" s="5" t="s">
        <v>5498</v>
      </c>
      <c r="O446"/>
    </row>
    <row r="447" spans="1:15" s="5" customFormat="1" ht="30" x14ac:dyDescent="0.25">
      <c r="L447" s="5" t="s">
        <v>5447</v>
      </c>
      <c r="M447" s="5" t="s">
        <v>34</v>
      </c>
      <c r="N447" s="5" t="s">
        <v>5479</v>
      </c>
      <c r="O447"/>
    </row>
    <row r="448" spans="1:15" s="5" customFormat="1" x14ac:dyDescent="0.25">
      <c r="L448" s="5" t="s">
        <v>5450</v>
      </c>
      <c r="M448" s="5" t="s">
        <v>122</v>
      </c>
      <c r="N448" s="5" t="s">
        <v>5508</v>
      </c>
      <c r="O448"/>
    </row>
    <row r="449" spans="1:15" s="5" customFormat="1" x14ac:dyDescent="0.25">
      <c r="L449" s="5" t="s">
        <v>5451</v>
      </c>
      <c r="M449" s="5" t="s">
        <v>34</v>
      </c>
      <c r="N449" s="5" t="s">
        <v>5522</v>
      </c>
      <c r="O449"/>
    </row>
    <row r="450" spans="1:15" s="5" customFormat="1" x14ac:dyDescent="0.25">
      <c r="L450" s="5" t="s">
        <v>5452</v>
      </c>
      <c r="M450" s="5" t="s">
        <v>34</v>
      </c>
      <c r="N450" s="5" t="s">
        <v>5473</v>
      </c>
      <c r="O450"/>
    </row>
    <row r="451" spans="1:15" s="5" customFormat="1" x14ac:dyDescent="0.25">
      <c r="L451" s="5" t="s">
        <v>5453</v>
      </c>
      <c r="M451" s="5" t="s">
        <v>122</v>
      </c>
      <c r="N451" s="5" t="s">
        <v>5478</v>
      </c>
      <c r="O451"/>
    </row>
    <row r="452" spans="1:15" s="5" customFormat="1" x14ac:dyDescent="0.25">
      <c r="L452" s="5" t="s">
        <v>5454</v>
      </c>
      <c r="M452" s="5" t="s">
        <v>34</v>
      </c>
      <c r="N452" s="5" t="s">
        <v>5503</v>
      </c>
      <c r="O452"/>
    </row>
    <row r="453" spans="1:15" s="5" customFormat="1" x14ac:dyDescent="0.25">
      <c r="L453" s="5" t="s">
        <v>6261</v>
      </c>
      <c r="M453" s="5" t="s">
        <v>34</v>
      </c>
      <c r="N453" s="5" t="s">
        <v>6122</v>
      </c>
      <c r="O453"/>
    </row>
    <row r="454" spans="1:15" s="5" customFormat="1" ht="30" x14ac:dyDescent="0.25">
      <c r="L454" s="5" t="s">
        <v>6293</v>
      </c>
      <c r="M454" s="5" t="s">
        <v>34</v>
      </c>
      <c r="N454" s="5" t="s">
        <v>6232</v>
      </c>
      <c r="O454"/>
    </row>
    <row r="455" spans="1:15" s="5" customFormat="1" x14ac:dyDescent="0.25">
      <c r="L455" s="5" t="s">
        <v>6292</v>
      </c>
      <c r="M455" s="5" t="s">
        <v>34</v>
      </c>
      <c r="N455" s="5" t="s">
        <v>6229</v>
      </c>
      <c r="O455"/>
    </row>
    <row r="456" spans="1:15" s="5" customFormat="1" x14ac:dyDescent="0.25">
      <c r="L456" s="5" t="s">
        <v>6260</v>
      </c>
      <c r="M456" s="5" t="s">
        <v>34</v>
      </c>
      <c r="N456" s="5" t="s">
        <v>6119</v>
      </c>
      <c r="O456"/>
    </row>
    <row r="457" spans="1:15" s="5" customFormat="1" ht="30" x14ac:dyDescent="0.25">
      <c r="L457" s="5" t="s">
        <v>6262</v>
      </c>
      <c r="M457" s="5" t="s">
        <v>34</v>
      </c>
      <c r="N457" s="5" t="s">
        <v>6125</v>
      </c>
      <c r="O457"/>
    </row>
    <row r="458" spans="1:15" s="5" customFormat="1" x14ac:dyDescent="0.25">
      <c r="L458" s="5" t="s">
        <v>6263</v>
      </c>
      <c r="M458" s="5" t="s">
        <v>34</v>
      </c>
      <c r="N458" s="5" t="s">
        <v>6128</v>
      </c>
      <c r="O458"/>
    </row>
    <row r="459" spans="1:15" s="5" customFormat="1" x14ac:dyDescent="0.25">
      <c r="O459"/>
    </row>
    <row r="460" spans="1:15" s="5" customFormat="1" ht="30" x14ac:dyDescent="0.25">
      <c r="A460" s="5" t="s">
        <v>6076</v>
      </c>
      <c r="B460" s="5" t="s">
        <v>2914</v>
      </c>
      <c r="C460" s="5" t="s">
        <v>6776</v>
      </c>
      <c r="D460" s="5" t="s">
        <v>6443</v>
      </c>
      <c r="E460" s="5" t="s">
        <v>2886</v>
      </c>
      <c r="F460" s="5" t="s">
        <v>3476</v>
      </c>
      <c r="G460" s="5" t="s">
        <v>2748</v>
      </c>
      <c r="H460" s="5" t="s">
        <v>2880</v>
      </c>
      <c r="I460" s="5" t="s">
        <v>2881</v>
      </c>
      <c r="J460" s="5" t="s">
        <v>2864</v>
      </c>
      <c r="K460" s="5" t="s">
        <v>5611</v>
      </c>
      <c r="L460" s="5" t="s">
        <v>5696</v>
      </c>
      <c r="M460" s="5" t="s">
        <v>233</v>
      </c>
      <c r="N460" s="5" t="s">
        <v>5492</v>
      </c>
      <c r="O460"/>
    </row>
    <row r="461" spans="1:15" s="5" customFormat="1" ht="30" x14ac:dyDescent="0.25">
      <c r="A461" s="5" t="s">
        <v>6241</v>
      </c>
      <c r="B461" s="5" t="s">
        <v>2914</v>
      </c>
      <c r="C461" s="5" t="s">
        <v>6776</v>
      </c>
      <c r="D461" s="5" t="s">
        <v>6409</v>
      </c>
      <c r="E461" s="5" t="s">
        <v>2886</v>
      </c>
      <c r="F461" s="5" t="s">
        <v>3476</v>
      </c>
      <c r="G461" s="5" t="s">
        <v>2748</v>
      </c>
      <c r="H461" s="5" t="s">
        <v>2880</v>
      </c>
      <c r="I461" s="5" t="s">
        <v>2881</v>
      </c>
      <c r="J461" s="5" t="s">
        <v>2864</v>
      </c>
      <c r="K461" s="5" t="s">
        <v>5611</v>
      </c>
      <c r="L461" s="5" t="s">
        <v>2915</v>
      </c>
      <c r="M461" s="5" t="s">
        <v>233</v>
      </c>
      <c r="N461" s="5" t="s">
        <v>237</v>
      </c>
      <c r="O461"/>
    </row>
    <row r="462" spans="1:15" s="5" customFormat="1" ht="30" x14ac:dyDescent="0.25">
      <c r="L462" s="5" t="s">
        <v>5696</v>
      </c>
      <c r="M462" s="5" t="s">
        <v>233</v>
      </c>
      <c r="N462" s="5" t="s">
        <v>5492</v>
      </c>
      <c r="O462"/>
    </row>
    <row r="463" spans="1:15" s="5" customFormat="1" x14ac:dyDescent="0.25">
      <c r="O463"/>
    </row>
    <row r="464" spans="1:15" s="5" customFormat="1" ht="60" x14ac:dyDescent="0.25">
      <c r="A464" s="5" t="s">
        <v>6248</v>
      </c>
      <c r="B464" s="5" t="s">
        <v>3875</v>
      </c>
      <c r="C464" s="5" t="s">
        <v>6819</v>
      </c>
      <c r="D464" s="5" t="s">
        <v>6432</v>
      </c>
      <c r="E464" s="5" t="s">
        <v>2891</v>
      </c>
      <c r="F464" s="5" t="s">
        <v>3476</v>
      </c>
      <c r="G464" s="5" t="s">
        <v>2773</v>
      </c>
      <c r="H464" s="5" t="s">
        <v>2903</v>
      </c>
      <c r="I464" s="5" t="s">
        <v>2892</v>
      </c>
      <c r="J464" s="5" t="s">
        <v>7486</v>
      </c>
      <c r="K464" s="5" t="s">
        <v>4187</v>
      </c>
      <c r="L464" s="5" t="s">
        <v>3028</v>
      </c>
      <c r="M464" s="5" t="s">
        <v>34</v>
      </c>
      <c r="N464" s="5" t="s">
        <v>821</v>
      </c>
      <c r="O464"/>
    </row>
    <row r="465" spans="1:15" s="5" customFormat="1" ht="30" x14ac:dyDescent="0.25">
      <c r="F465" s="5" t="s">
        <v>3477</v>
      </c>
      <c r="G465" s="5" t="s">
        <v>2773</v>
      </c>
      <c r="H465" s="5" t="s">
        <v>2903</v>
      </c>
      <c r="I465" s="5" t="s">
        <v>2892</v>
      </c>
      <c r="J465" s="5" t="s">
        <v>7486</v>
      </c>
      <c r="K465" s="5" t="s">
        <v>4187</v>
      </c>
      <c r="L465" s="5" t="s">
        <v>3033</v>
      </c>
      <c r="M465" s="5" t="s">
        <v>34</v>
      </c>
      <c r="N465" s="5" t="s">
        <v>805</v>
      </c>
      <c r="O465"/>
    </row>
    <row r="466" spans="1:15" s="5" customFormat="1" ht="60" x14ac:dyDescent="0.25">
      <c r="A466" s="5" t="s">
        <v>7796</v>
      </c>
      <c r="B466" s="5" t="s">
        <v>4391</v>
      </c>
      <c r="C466" s="5" t="s">
        <v>6746</v>
      </c>
      <c r="D466" s="5" t="s">
        <v>6367</v>
      </c>
      <c r="E466" s="5" t="s">
        <v>2886</v>
      </c>
      <c r="F466" s="5" t="s">
        <v>3472</v>
      </c>
      <c r="G466" s="5" t="s">
        <v>6577</v>
      </c>
      <c r="H466" s="5" t="s">
        <v>2903</v>
      </c>
      <c r="I466" s="5" t="s">
        <v>2892</v>
      </c>
      <c r="J466" s="5" t="s">
        <v>7486</v>
      </c>
      <c r="K466" s="5" t="s">
        <v>4187</v>
      </c>
      <c r="L466" s="5" t="s">
        <v>4803</v>
      </c>
      <c r="M466" s="5" t="s">
        <v>5561</v>
      </c>
      <c r="N466" s="5" t="s">
        <v>4658</v>
      </c>
      <c r="O466"/>
    </row>
    <row r="467" spans="1:15" s="5" customFormat="1" x14ac:dyDescent="0.25">
      <c r="L467" s="5" t="s">
        <v>5021</v>
      </c>
      <c r="M467" s="5" t="s">
        <v>34</v>
      </c>
      <c r="N467" s="5" t="s">
        <v>4768</v>
      </c>
      <c r="O467"/>
    </row>
    <row r="468" spans="1:15" s="5" customFormat="1" ht="30" x14ac:dyDescent="0.25">
      <c r="F468" s="5" t="s">
        <v>3477</v>
      </c>
      <c r="G468" s="5" t="s">
        <v>6577</v>
      </c>
      <c r="H468" s="5" t="s">
        <v>2903</v>
      </c>
      <c r="I468" s="5" t="s">
        <v>2892</v>
      </c>
      <c r="J468" s="5" t="s">
        <v>7486</v>
      </c>
      <c r="K468" s="5" t="s">
        <v>4187</v>
      </c>
      <c r="L468" s="5" t="s">
        <v>3874</v>
      </c>
      <c r="M468" s="5" t="s">
        <v>34</v>
      </c>
      <c r="N468" s="5" t="s">
        <v>3801</v>
      </c>
      <c r="O468"/>
    </row>
    <row r="469" spans="1:15" s="5" customFormat="1" x14ac:dyDescent="0.25">
      <c r="L469" s="5" t="s">
        <v>5420</v>
      </c>
      <c r="M469" s="5" t="s">
        <v>5561</v>
      </c>
      <c r="N469" s="5" t="s">
        <v>4923</v>
      </c>
      <c r="O469"/>
    </row>
    <row r="470" spans="1:15" s="5" customFormat="1" ht="45" x14ac:dyDescent="0.25">
      <c r="A470" s="5" t="s">
        <v>7795</v>
      </c>
      <c r="B470" s="5" t="s">
        <v>7502</v>
      </c>
      <c r="C470" s="5" t="s">
        <v>6746</v>
      </c>
      <c r="D470" s="5" t="s">
        <v>7503</v>
      </c>
      <c r="E470" s="5" t="s">
        <v>2886</v>
      </c>
      <c r="F470" s="5" t="s">
        <v>3472</v>
      </c>
      <c r="G470" s="5" t="s">
        <v>6577</v>
      </c>
      <c r="H470" s="5" t="s">
        <v>2903</v>
      </c>
      <c r="I470" s="5" t="s">
        <v>2892</v>
      </c>
      <c r="J470" s="5" t="s">
        <v>7486</v>
      </c>
      <c r="K470" s="5" t="s">
        <v>4187</v>
      </c>
      <c r="L470" s="5" t="s">
        <v>4803</v>
      </c>
      <c r="M470" s="5" t="s">
        <v>5561</v>
      </c>
      <c r="N470" s="5" t="s">
        <v>4658</v>
      </c>
      <c r="O470"/>
    </row>
    <row r="471" spans="1:15" s="5" customFormat="1" x14ac:dyDescent="0.25">
      <c r="L471" s="5" t="s">
        <v>5021</v>
      </c>
      <c r="M471" s="5" t="s">
        <v>34</v>
      </c>
      <c r="N471" s="5" t="s">
        <v>4768</v>
      </c>
      <c r="O471"/>
    </row>
    <row r="472" spans="1:15" s="5" customFormat="1" x14ac:dyDescent="0.25">
      <c r="O472"/>
    </row>
    <row r="473" spans="1:15" s="5" customFormat="1" ht="60" x14ac:dyDescent="0.25">
      <c r="A473" s="5" t="s">
        <v>5924</v>
      </c>
      <c r="B473" s="5" t="s">
        <v>3876</v>
      </c>
      <c r="C473" s="5" t="s">
        <v>6759</v>
      </c>
      <c r="D473" s="5" t="s">
        <v>6397</v>
      </c>
      <c r="E473" s="5" t="s">
        <v>2869</v>
      </c>
      <c r="F473" s="5" t="s">
        <v>3472</v>
      </c>
      <c r="G473" s="5" t="s">
        <v>2774</v>
      </c>
      <c r="H473" s="5" t="s">
        <v>2903</v>
      </c>
      <c r="I473" s="5" t="s">
        <v>2892</v>
      </c>
      <c r="J473" s="5" t="s">
        <v>7486</v>
      </c>
      <c r="K473" s="5" t="s">
        <v>7736</v>
      </c>
      <c r="L473" s="5" t="s">
        <v>3598</v>
      </c>
      <c r="M473" s="5" t="s">
        <v>5561</v>
      </c>
      <c r="N473" s="5" t="s">
        <v>514</v>
      </c>
      <c r="O473"/>
    </row>
    <row r="474" spans="1:15" s="5" customFormat="1" x14ac:dyDescent="0.25">
      <c r="L474" s="5" t="s">
        <v>4066</v>
      </c>
      <c r="M474" s="5" t="s">
        <v>34</v>
      </c>
      <c r="N474" s="5" t="s">
        <v>3970</v>
      </c>
      <c r="O474"/>
    </row>
    <row r="475" spans="1:15" s="5" customFormat="1" x14ac:dyDescent="0.25">
      <c r="L475" s="5" t="s">
        <v>4675</v>
      </c>
      <c r="M475" s="5" t="s">
        <v>5561</v>
      </c>
      <c r="N475" s="5" t="s">
        <v>4552</v>
      </c>
      <c r="O475"/>
    </row>
    <row r="476" spans="1:15" s="5" customFormat="1" x14ac:dyDescent="0.25">
      <c r="L476" s="5" t="s">
        <v>4829</v>
      </c>
      <c r="M476" s="5" t="s">
        <v>122</v>
      </c>
      <c r="N476" s="5" t="s">
        <v>4725</v>
      </c>
      <c r="O476"/>
    </row>
    <row r="477" spans="1:15" s="5" customFormat="1" x14ac:dyDescent="0.25">
      <c r="O477"/>
    </row>
    <row r="478" spans="1:15" s="5" customFormat="1" ht="60" x14ac:dyDescent="0.25">
      <c r="A478" s="5" t="s">
        <v>7355</v>
      </c>
      <c r="B478" s="5" t="s">
        <v>4639</v>
      </c>
      <c r="C478" s="5" t="s">
        <v>6717</v>
      </c>
      <c r="D478" s="5" t="s">
        <v>7356</v>
      </c>
      <c r="E478" s="5" t="s">
        <v>2886</v>
      </c>
      <c r="F478" s="5" t="s">
        <v>3477</v>
      </c>
      <c r="G478" s="5" t="s">
        <v>4640</v>
      </c>
      <c r="H478" s="5" t="s">
        <v>2903</v>
      </c>
      <c r="I478" s="5" t="s">
        <v>2892</v>
      </c>
      <c r="J478" s="5" t="s">
        <v>7486</v>
      </c>
      <c r="K478" s="5" t="s">
        <v>4187</v>
      </c>
      <c r="L478" s="5" t="s">
        <v>3032</v>
      </c>
      <c r="M478" s="5" t="s">
        <v>122</v>
      </c>
      <c r="N478" s="5" t="s">
        <v>801</v>
      </c>
      <c r="O478"/>
    </row>
    <row r="479" spans="1:15" s="5" customFormat="1" x14ac:dyDescent="0.25">
      <c r="L479" s="5" t="s">
        <v>794</v>
      </c>
      <c r="M479" s="5" t="s">
        <v>5561</v>
      </c>
      <c r="N479" s="5" t="s">
        <v>797</v>
      </c>
      <c r="O479"/>
    </row>
    <row r="480" spans="1:15" s="5" customFormat="1" x14ac:dyDescent="0.25">
      <c r="L480" s="5" t="s">
        <v>4625</v>
      </c>
      <c r="M480" s="5" t="s">
        <v>34</v>
      </c>
      <c r="N480" s="5" t="s">
        <v>4499</v>
      </c>
      <c r="O480"/>
    </row>
    <row r="481" spans="1:15" s="5" customFormat="1" x14ac:dyDescent="0.25">
      <c r="L481" s="5" t="s">
        <v>4690</v>
      </c>
      <c r="M481" s="5" t="s">
        <v>34</v>
      </c>
      <c r="N481" s="5" t="s">
        <v>4605</v>
      </c>
      <c r="O481"/>
    </row>
    <row r="482" spans="1:15" s="5" customFormat="1" x14ac:dyDescent="0.25">
      <c r="O482"/>
    </row>
    <row r="483" spans="1:15" s="5" customFormat="1" ht="60" x14ac:dyDescent="0.25">
      <c r="A483" s="5" t="s">
        <v>6238</v>
      </c>
      <c r="B483" s="5" t="s">
        <v>4685</v>
      </c>
      <c r="C483" s="5" t="s">
        <v>6717</v>
      </c>
      <c r="D483" s="5" t="s">
        <v>6926</v>
      </c>
      <c r="E483" s="5" t="s">
        <v>2886</v>
      </c>
      <c r="F483" s="5" t="s">
        <v>3477</v>
      </c>
      <c r="G483" s="5" t="s">
        <v>4693</v>
      </c>
      <c r="H483" s="5" t="s">
        <v>2903</v>
      </c>
      <c r="I483" s="5" t="s">
        <v>2892</v>
      </c>
      <c r="J483" s="5" t="s">
        <v>7486</v>
      </c>
      <c r="K483" s="5" t="s">
        <v>6571</v>
      </c>
      <c r="L483" s="5" t="s">
        <v>4625</v>
      </c>
      <c r="M483" s="5" t="s">
        <v>34</v>
      </c>
      <c r="N483" s="5" t="s">
        <v>4499</v>
      </c>
      <c r="O483"/>
    </row>
    <row r="484" spans="1:15" s="5" customFormat="1" x14ac:dyDescent="0.25">
      <c r="L484" s="5" t="s">
        <v>4690</v>
      </c>
      <c r="M484" s="5" t="s">
        <v>34</v>
      </c>
      <c r="N484" s="5" t="s">
        <v>4605</v>
      </c>
      <c r="O484"/>
    </row>
    <row r="485" spans="1:15" s="5" customFormat="1" x14ac:dyDescent="0.25">
      <c r="O485"/>
    </row>
    <row r="486" spans="1:15" s="5" customFormat="1" ht="60" x14ac:dyDescent="0.25">
      <c r="A486" s="5" t="s">
        <v>5912</v>
      </c>
      <c r="B486" s="5" t="s">
        <v>4626</v>
      </c>
      <c r="C486" s="5" t="s">
        <v>6712</v>
      </c>
      <c r="D486" s="5" t="s">
        <v>6363</v>
      </c>
      <c r="E486" s="5" t="s">
        <v>2869</v>
      </c>
      <c r="F486" s="5" t="s">
        <v>3472</v>
      </c>
      <c r="G486" s="5" t="s">
        <v>2764</v>
      </c>
      <c r="H486" s="5" t="s">
        <v>2903</v>
      </c>
      <c r="I486" s="5" t="s">
        <v>2892</v>
      </c>
      <c r="J486" s="5" t="s">
        <v>7486</v>
      </c>
      <c r="K486" s="5" t="s">
        <v>6570</v>
      </c>
      <c r="L486" s="5" t="s">
        <v>3029</v>
      </c>
      <c r="M486" s="5" t="s">
        <v>5561</v>
      </c>
      <c r="N486" s="5" t="s">
        <v>828</v>
      </c>
      <c r="O486"/>
    </row>
    <row r="487" spans="1:15" s="5" customFormat="1" ht="30" x14ac:dyDescent="0.25">
      <c r="L487" s="5" t="s">
        <v>2966</v>
      </c>
      <c r="M487" s="5" t="s">
        <v>5561</v>
      </c>
      <c r="N487" s="5" t="s">
        <v>505</v>
      </c>
      <c r="O487"/>
    </row>
    <row r="488" spans="1:15" s="5" customFormat="1" x14ac:dyDescent="0.25">
      <c r="L488" s="5" t="s">
        <v>3598</v>
      </c>
      <c r="M488" s="5" t="s">
        <v>5561</v>
      </c>
      <c r="N488" s="5" t="s">
        <v>514</v>
      </c>
      <c r="O488"/>
    </row>
    <row r="489" spans="1:15" s="5" customFormat="1" ht="30" x14ac:dyDescent="0.25">
      <c r="L489" s="5" t="s">
        <v>2967</v>
      </c>
      <c r="M489" s="5" t="s">
        <v>5561</v>
      </c>
      <c r="N489" s="5" t="s">
        <v>510</v>
      </c>
      <c r="O489"/>
    </row>
    <row r="490" spans="1:15" s="5" customFormat="1" ht="30" x14ac:dyDescent="0.25">
      <c r="L490" s="5" t="s">
        <v>5607</v>
      </c>
      <c r="M490" s="5" t="s">
        <v>34</v>
      </c>
      <c r="N490" s="5" t="s">
        <v>4967</v>
      </c>
      <c r="O490"/>
    </row>
    <row r="491" spans="1:15" s="5" customFormat="1" ht="45" x14ac:dyDescent="0.25">
      <c r="L491" s="5" t="s">
        <v>7505</v>
      </c>
      <c r="M491" s="5" t="s">
        <v>5561</v>
      </c>
      <c r="N491" s="5" t="s">
        <v>4007</v>
      </c>
      <c r="O491"/>
    </row>
    <row r="492" spans="1:15" s="5" customFormat="1" ht="30" x14ac:dyDescent="0.25">
      <c r="L492" s="5" t="s">
        <v>7533</v>
      </c>
      <c r="M492" s="5" t="s">
        <v>5561</v>
      </c>
      <c r="N492" s="5" t="s">
        <v>7419</v>
      </c>
      <c r="O492"/>
    </row>
    <row r="493" spans="1:15" s="5" customFormat="1" ht="30" x14ac:dyDescent="0.25">
      <c r="F493" s="5" t="s">
        <v>3477</v>
      </c>
      <c r="G493" s="5" t="s">
        <v>2764</v>
      </c>
      <c r="H493" s="5" t="s">
        <v>2903</v>
      </c>
      <c r="I493" s="5" t="s">
        <v>2892</v>
      </c>
      <c r="J493" s="5" t="s">
        <v>7486</v>
      </c>
      <c r="K493" s="5" t="s">
        <v>6570</v>
      </c>
      <c r="L493" s="5" t="s">
        <v>3030</v>
      </c>
      <c r="M493" s="5" t="s">
        <v>34</v>
      </c>
      <c r="N493" s="5" t="s">
        <v>810</v>
      </c>
      <c r="O493"/>
    </row>
    <row r="494" spans="1:15" s="5" customFormat="1" x14ac:dyDescent="0.25">
      <c r="L494" s="5" t="s">
        <v>3031</v>
      </c>
      <c r="M494" s="5" t="s">
        <v>34</v>
      </c>
      <c r="N494" s="5" t="s">
        <v>814</v>
      </c>
      <c r="O494"/>
    </row>
    <row r="495" spans="1:15" s="5" customFormat="1" x14ac:dyDescent="0.25">
      <c r="O495"/>
    </row>
    <row r="496" spans="1:15" s="5" customFormat="1" ht="60" x14ac:dyDescent="0.25">
      <c r="A496" s="5" t="s">
        <v>7791</v>
      </c>
      <c r="B496" s="5" t="s">
        <v>4939</v>
      </c>
      <c r="C496" s="5" t="s">
        <v>6819</v>
      </c>
      <c r="D496" s="5" t="s">
        <v>6431</v>
      </c>
      <c r="E496" s="5" t="s">
        <v>2891</v>
      </c>
      <c r="F496" s="5" t="s">
        <v>3477</v>
      </c>
      <c r="G496" s="5" t="s">
        <v>4940</v>
      </c>
      <c r="H496" s="5" t="s">
        <v>2903</v>
      </c>
      <c r="I496" s="5" t="s">
        <v>2892</v>
      </c>
      <c r="J496" s="5" t="s">
        <v>7486</v>
      </c>
      <c r="K496" s="5" t="s">
        <v>5692</v>
      </c>
      <c r="L496" s="5" t="s">
        <v>3033</v>
      </c>
      <c r="M496" s="5" t="s">
        <v>34</v>
      </c>
      <c r="N496" s="5" t="s">
        <v>805</v>
      </c>
      <c r="O496"/>
    </row>
    <row r="497" spans="1:15" s="5" customFormat="1" x14ac:dyDescent="0.25">
      <c r="O497"/>
    </row>
    <row r="498" spans="1:15" s="5" customFormat="1" ht="45" x14ac:dyDescent="0.25">
      <c r="A498" s="5" t="s">
        <v>7797</v>
      </c>
      <c r="C498" s="5" t="s">
        <v>6712</v>
      </c>
      <c r="D498" s="5" t="s">
        <v>6321</v>
      </c>
      <c r="E498" s="5" t="s">
        <v>2886</v>
      </c>
      <c r="F498" s="5" t="s">
        <v>3477</v>
      </c>
      <c r="G498" s="5" t="s">
        <v>6249</v>
      </c>
      <c r="H498" s="5" t="s">
        <v>2903</v>
      </c>
      <c r="I498" s="5" t="s">
        <v>2892</v>
      </c>
      <c r="J498" s="5" t="s">
        <v>7486</v>
      </c>
      <c r="K498" s="5" t="s">
        <v>6570</v>
      </c>
      <c r="L498" s="5" t="s">
        <v>3030</v>
      </c>
      <c r="M498" s="5" t="s">
        <v>34</v>
      </c>
      <c r="N498" s="5" t="s">
        <v>810</v>
      </c>
      <c r="O498"/>
    </row>
    <row r="499" spans="1:15" s="5" customFormat="1" x14ac:dyDescent="0.25">
      <c r="L499" s="5" t="s">
        <v>3031</v>
      </c>
      <c r="M499" s="5" t="s">
        <v>34</v>
      </c>
      <c r="N499" s="5" t="s">
        <v>814</v>
      </c>
      <c r="O499"/>
    </row>
    <row r="500" spans="1:15" s="5" customFormat="1" x14ac:dyDescent="0.25">
      <c r="O500"/>
    </row>
    <row r="501" spans="1:15" s="5" customFormat="1" ht="60" x14ac:dyDescent="0.25">
      <c r="A501" s="5" t="s">
        <v>6240</v>
      </c>
      <c r="B501" s="5" t="s">
        <v>3948</v>
      </c>
      <c r="C501" s="5" t="s">
        <v>6770</v>
      </c>
      <c r="D501" s="5" t="s">
        <v>6404</v>
      </c>
      <c r="E501" s="5" t="s">
        <v>2886</v>
      </c>
      <c r="F501" s="5" t="s">
        <v>3472</v>
      </c>
      <c r="G501" s="5" t="s">
        <v>2775</v>
      </c>
      <c r="H501" s="5" t="s">
        <v>2903</v>
      </c>
      <c r="I501" s="5" t="s">
        <v>2892</v>
      </c>
      <c r="J501" s="5" t="s">
        <v>7486</v>
      </c>
      <c r="K501" s="5" t="s">
        <v>7749</v>
      </c>
      <c r="L501" s="5" t="s">
        <v>5021</v>
      </c>
      <c r="M501" s="5" t="s">
        <v>34</v>
      </c>
      <c r="N501" s="5" t="s">
        <v>4768</v>
      </c>
      <c r="O501"/>
    </row>
    <row r="502" spans="1:15" s="5" customFormat="1" ht="30" x14ac:dyDescent="0.25">
      <c r="F502" s="5" t="s">
        <v>3477</v>
      </c>
      <c r="G502" s="5" t="s">
        <v>2775</v>
      </c>
      <c r="H502" s="5" t="s">
        <v>2903</v>
      </c>
      <c r="I502" s="5" t="s">
        <v>2892</v>
      </c>
      <c r="J502" s="5" t="s">
        <v>7486</v>
      </c>
      <c r="K502" s="5" t="s">
        <v>7749</v>
      </c>
      <c r="L502" s="5" t="s">
        <v>3030</v>
      </c>
      <c r="M502" s="5" t="s">
        <v>34</v>
      </c>
      <c r="N502" s="5" t="s">
        <v>810</v>
      </c>
      <c r="O502"/>
    </row>
    <row r="503" spans="1:15" s="5" customFormat="1" x14ac:dyDescent="0.25">
      <c r="L503" s="5" t="s">
        <v>3031</v>
      </c>
      <c r="M503" s="5" t="s">
        <v>34</v>
      </c>
      <c r="N503" s="5" t="s">
        <v>814</v>
      </c>
      <c r="O503"/>
    </row>
    <row r="504" spans="1:15" s="5" customFormat="1" x14ac:dyDescent="0.25">
      <c r="L504" s="5" t="s">
        <v>3032</v>
      </c>
      <c r="M504" s="5" t="s">
        <v>122</v>
      </c>
      <c r="N504" s="5" t="s">
        <v>801</v>
      </c>
      <c r="O504"/>
    </row>
    <row r="505" spans="1:15" s="5" customFormat="1" x14ac:dyDescent="0.25">
      <c r="L505" s="5" t="s">
        <v>794</v>
      </c>
      <c r="M505" s="5" t="s">
        <v>5561</v>
      </c>
      <c r="N505" s="5" t="s">
        <v>797</v>
      </c>
      <c r="O505"/>
    </row>
    <row r="506" spans="1:15" s="5" customFormat="1" x14ac:dyDescent="0.25">
      <c r="L506" s="5" t="s">
        <v>3843</v>
      </c>
      <c r="M506" s="5" t="s">
        <v>83</v>
      </c>
      <c r="N506" s="5" t="s">
        <v>3679</v>
      </c>
      <c r="O506"/>
    </row>
    <row r="507" spans="1:15" s="5" customFormat="1" x14ac:dyDescent="0.25">
      <c r="L507" s="5" t="s">
        <v>3874</v>
      </c>
      <c r="M507" s="5" t="s">
        <v>34</v>
      </c>
      <c r="N507" s="5" t="s">
        <v>3801</v>
      </c>
      <c r="O507"/>
    </row>
    <row r="508" spans="1:15" s="5" customFormat="1" x14ac:dyDescent="0.25">
      <c r="L508" s="5" t="s">
        <v>4547</v>
      </c>
      <c r="M508" s="5" t="s">
        <v>5561</v>
      </c>
      <c r="N508" s="5" t="s">
        <v>4327</v>
      </c>
      <c r="O508"/>
    </row>
    <row r="509" spans="1:15" s="5" customFormat="1" x14ac:dyDescent="0.25">
      <c r="L509" s="5" t="s">
        <v>5420</v>
      </c>
      <c r="M509" s="5" t="s">
        <v>5561</v>
      </c>
      <c r="N509" s="5" t="s">
        <v>4923</v>
      </c>
      <c r="O509"/>
    </row>
    <row r="510" spans="1:15" s="5" customFormat="1" x14ac:dyDescent="0.25">
      <c r="L510" s="5" t="s">
        <v>6280</v>
      </c>
      <c r="M510" s="5" t="s">
        <v>5561</v>
      </c>
      <c r="N510" s="5" t="s">
        <v>6183</v>
      </c>
      <c r="O510"/>
    </row>
    <row r="511" spans="1:15" s="5" customFormat="1" x14ac:dyDescent="0.25">
      <c r="L511" s="5" t="s">
        <v>7521</v>
      </c>
      <c r="M511" s="5" t="s">
        <v>5561</v>
      </c>
      <c r="N511" s="5" t="s">
        <v>6846</v>
      </c>
      <c r="O511"/>
    </row>
    <row r="512" spans="1:15" s="5" customFormat="1" ht="60" x14ac:dyDescent="0.25">
      <c r="A512" s="5" t="s">
        <v>6032</v>
      </c>
      <c r="B512" s="5" t="s">
        <v>3885</v>
      </c>
      <c r="C512" s="5" t="s">
        <v>6770</v>
      </c>
      <c r="D512" s="5" t="s">
        <v>6378</v>
      </c>
      <c r="E512" s="5" t="s">
        <v>2886</v>
      </c>
      <c r="F512" s="5" t="s">
        <v>3472</v>
      </c>
      <c r="G512" s="5" t="s">
        <v>2775</v>
      </c>
      <c r="H512" s="5" t="s">
        <v>2903</v>
      </c>
      <c r="I512" s="5" t="s">
        <v>2892</v>
      </c>
      <c r="J512" s="5" t="s">
        <v>7486</v>
      </c>
      <c r="K512" s="5" t="s">
        <v>7749</v>
      </c>
      <c r="L512" s="5" t="s">
        <v>3029</v>
      </c>
      <c r="M512" s="5" t="s">
        <v>5561</v>
      </c>
      <c r="N512" s="5" t="s">
        <v>828</v>
      </c>
      <c r="O512"/>
    </row>
    <row r="513" spans="1:15" s="5" customFormat="1" ht="30" x14ac:dyDescent="0.25">
      <c r="F513" s="5" t="s">
        <v>3477</v>
      </c>
      <c r="G513" s="5" t="s">
        <v>2775</v>
      </c>
      <c r="H513" s="5" t="s">
        <v>2903</v>
      </c>
      <c r="I513" s="5" t="s">
        <v>2892</v>
      </c>
      <c r="J513" s="5" t="s">
        <v>7486</v>
      </c>
      <c r="K513" s="5" t="s">
        <v>7749</v>
      </c>
      <c r="L513" s="5" t="s">
        <v>3030</v>
      </c>
      <c r="M513" s="5" t="s">
        <v>34</v>
      </c>
      <c r="N513" s="5" t="s">
        <v>810</v>
      </c>
      <c r="O513"/>
    </row>
    <row r="514" spans="1:15" s="5" customFormat="1" x14ac:dyDescent="0.25">
      <c r="L514" s="5" t="s">
        <v>3031</v>
      </c>
      <c r="M514" s="5" t="s">
        <v>34</v>
      </c>
      <c r="N514" s="5" t="s">
        <v>814</v>
      </c>
      <c r="O514"/>
    </row>
    <row r="515" spans="1:15" s="5" customFormat="1" x14ac:dyDescent="0.25">
      <c r="L515" s="5" t="s">
        <v>3843</v>
      </c>
      <c r="M515" s="5" t="s">
        <v>83</v>
      </c>
      <c r="N515" s="5" t="s">
        <v>3679</v>
      </c>
      <c r="O515"/>
    </row>
    <row r="516" spans="1:15" s="5" customFormat="1" x14ac:dyDescent="0.25">
      <c r="L516" s="5" t="s">
        <v>3874</v>
      </c>
      <c r="M516" s="5" t="s">
        <v>34</v>
      </c>
      <c r="N516" s="5" t="s">
        <v>3801</v>
      </c>
      <c r="O516"/>
    </row>
    <row r="517" spans="1:15" s="5" customFormat="1" x14ac:dyDescent="0.25">
      <c r="O517"/>
    </row>
    <row r="518" spans="1:15" s="5" customFormat="1" ht="30" x14ac:dyDescent="0.25">
      <c r="A518" s="5" t="s">
        <v>5894</v>
      </c>
      <c r="B518" s="5" t="s">
        <v>2902</v>
      </c>
      <c r="C518" s="5" t="s">
        <v>6775</v>
      </c>
      <c r="D518" s="5" t="s">
        <v>6408</v>
      </c>
      <c r="E518" s="5" t="s">
        <v>2886</v>
      </c>
      <c r="F518" s="5" t="s">
        <v>3476</v>
      </c>
      <c r="G518" s="5" t="s">
        <v>2746</v>
      </c>
      <c r="H518" s="5" t="s">
        <v>2903</v>
      </c>
      <c r="I518" s="5" t="s">
        <v>2892</v>
      </c>
      <c r="J518" s="5" t="s">
        <v>7486</v>
      </c>
      <c r="K518" s="5" t="s">
        <v>3697</v>
      </c>
      <c r="L518" s="5" t="s">
        <v>2904</v>
      </c>
      <c r="M518" s="5" t="s">
        <v>34</v>
      </c>
      <c r="N518" s="5" t="s">
        <v>187</v>
      </c>
      <c r="O518"/>
    </row>
    <row r="519" spans="1:15" s="5" customFormat="1" x14ac:dyDescent="0.25">
      <c r="O519"/>
    </row>
    <row r="520" spans="1:15" s="5" customFormat="1" ht="30" x14ac:dyDescent="0.25">
      <c r="A520" s="5" t="s">
        <v>5913</v>
      </c>
      <c r="B520" s="5" t="s">
        <v>4184</v>
      </c>
      <c r="C520" s="5" t="s">
        <v>6682</v>
      </c>
      <c r="D520" s="5" t="s">
        <v>6342</v>
      </c>
      <c r="E520" s="5" t="s">
        <v>2946</v>
      </c>
      <c r="F520" s="5" t="s">
        <v>3488</v>
      </c>
      <c r="G520" s="5" t="s">
        <v>6235</v>
      </c>
      <c r="H520" s="5" t="s">
        <v>2903</v>
      </c>
      <c r="I520" s="5" t="s">
        <v>2892</v>
      </c>
      <c r="J520" s="5" t="s">
        <v>7486</v>
      </c>
      <c r="K520" s="5" t="s">
        <v>343</v>
      </c>
      <c r="L520" s="5" t="s">
        <v>4337</v>
      </c>
      <c r="M520" s="5" t="s">
        <v>34</v>
      </c>
      <c r="N520" s="5" t="s">
        <v>4145</v>
      </c>
      <c r="O520"/>
    </row>
    <row r="521" spans="1:15" s="5" customFormat="1" x14ac:dyDescent="0.25">
      <c r="L521" s="5" t="s">
        <v>5914</v>
      </c>
      <c r="M521" s="5" t="s">
        <v>4009</v>
      </c>
      <c r="N521" s="5" t="s">
        <v>5542</v>
      </c>
      <c r="O521"/>
    </row>
    <row r="522" spans="1:15" s="5" customFormat="1" x14ac:dyDescent="0.25">
      <c r="L522" s="5" t="s">
        <v>6955</v>
      </c>
      <c r="M522" s="5" t="s">
        <v>34</v>
      </c>
      <c r="N522" s="5" t="s">
        <v>6544</v>
      </c>
      <c r="O522"/>
    </row>
    <row r="523" spans="1:15" s="5" customFormat="1" x14ac:dyDescent="0.25">
      <c r="O523"/>
    </row>
    <row r="524" spans="1:15" s="5" customFormat="1" ht="30" x14ac:dyDescent="0.25">
      <c r="A524" s="5" t="s">
        <v>5972</v>
      </c>
      <c r="B524" s="5" t="s">
        <v>3250</v>
      </c>
      <c r="C524" s="5" t="s">
        <v>6660</v>
      </c>
      <c r="D524" s="5" t="s">
        <v>6327</v>
      </c>
      <c r="E524" s="5" t="s">
        <v>2946</v>
      </c>
      <c r="F524" s="5" t="s">
        <v>3488</v>
      </c>
      <c r="G524" s="5" t="s">
        <v>2823</v>
      </c>
      <c r="H524" s="5" t="s">
        <v>2880</v>
      </c>
      <c r="I524" s="5" t="s">
        <v>2892</v>
      </c>
      <c r="J524" s="5" t="s">
        <v>2865</v>
      </c>
      <c r="K524" s="5" t="s">
        <v>6922</v>
      </c>
      <c r="L524" s="5" t="s">
        <v>1748</v>
      </c>
      <c r="M524" s="5" t="s">
        <v>34</v>
      </c>
      <c r="N524" s="5" t="s">
        <v>1751</v>
      </c>
      <c r="O524"/>
    </row>
    <row r="525" spans="1:15" s="5" customFormat="1" x14ac:dyDescent="0.25">
      <c r="L525" s="5" t="s">
        <v>1752</v>
      </c>
      <c r="M525" s="5" t="s">
        <v>34</v>
      </c>
      <c r="N525" s="5" t="s">
        <v>1754</v>
      </c>
      <c r="O525"/>
    </row>
    <row r="526" spans="1:15" s="5" customFormat="1" x14ac:dyDescent="0.25">
      <c r="L526" s="5" t="s">
        <v>5616</v>
      </c>
      <c r="M526" s="5" t="s">
        <v>122</v>
      </c>
      <c r="N526" s="5" t="s">
        <v>5585</v>
      </c>
      <c r="O526"/>
    </row>
    <row r="527" spans="1:15" s="5" customFormat="1" x14ac:dyDescent="0.25">
      <c r="O527"/>
    </row>
    <row r="528" spans="1:15" s="5" customFormat="1" ht="30" x14ac:dyDescent="0.25">
      <c r="A528" s="5" t="s">
        <v>5901</v>
      </c>
      <c r="B528" s="5" t="s">
        <v>2945</v>
      </c>
      <c r="C528" s="5" t="s">
        <v>6789</v>
      </c>
      <c r="D528" s="5" t="s">
        <v>6417</v>
      </c>
      <c r="E528" s="5" t="s">
        <v>2946</v>
      </c>
      <c r="F528" s="5" t="s">
        <v>3488</v>
      </c>
      <c r="G528" s="5" t="s">
        <v>2756</v>
      </c>
      <c r="H528" s="5" t="s">
        <v>2880</v>
      </c>
      <c r="I528" s="5" t="s">
        <v>2892</v>
      </c>
      <c r="J528" s="5" t="s">
        <v>2865</v>
      </c>
      <c r="K528" s="5" t="s">
        <v>7514</v>
      </c>
      <c r="L528" s="5" t="s">
        <v>2947</v>
      </c>
      <c r="M528" s="5" t="s">
        <v>34</v>
      </c>
      <c r="N528" s="5" t="s">
        <v>389</v>
      </c>
      <c r="O528"/>
    </row>
    <row r="529" spans="1:15" s="5" customFormat="1" x14ac:dyDescent="0.25">
      <c r="O529"/>
    </row>
    <row r="530" spans="1:15" s="5" customFormat="1" ht="30" x14ac:dyDescent="0.25">
      <c r="A530" s="5" t="s">
        <v>5889</v>
      </c>
      <c r="B530" s="5" t="s">
        <v>2879</v>
      </c>
      <c r="C530" s="5" t="s">
        <v>6771</v>
      </c>
      <c r="D530" s="5" t="s">
        <v>6384</v>
      </c>
      <c r="E530" s="5" t="s">
        <v>2869</v>
      </c>
      <c r="F530" s="5" t="s">
        <v>3472</v>
      </c>
      <c r="G530" s="5" t="s">
        <v>2742</v>
      </c>
      <c r="H530" s="5" t="s">
        <v>2880</v>
      </c>
      <c r="I530" s="5" t="s">
        <v>2892</v>
      </c>
      <c r="J530" s="5" t="s">
        <v>2865</v>
      </c>
      <c r="K530" s="5" t="s">
        <v>3693</v>
      </c>
      <c r="L530" s="5" t="s">
        <v>2882</v>
      </c>
      <c r="M530" s="5" t="s">
        <v>83</v>
      </c>
      <c r="N530" s="5" t="s">
        <v>92</v>
      </c>
      <c r="O530"/>
    </row>
    <row r="531" spans="1:15" s="5" customFormat="1" x14ac:dyDescent="0.25">
      <c r="L531" s="5" t="s">
        <v>2883</v>
      </c>
      <c r="M531" s="5" t="s">
        <v>34</v>
      </c>
      <c r="N531" s="5" t="s">
        <v>81</v>
      </c>
      <c r="O531"/>
    </row>
    <row r="532" spans="1:15" s="5" customFormat="1" ht="30" x14ac:dyDescent="0.25">
      <c r="L532" s="5" t="s">
        <v>2884</v>
      </c>
      <c r="M532" s="5" t="s">
        <v>83</v>
      </c>
      <c r="N532" s="5" t="s">
        <v>87</v>
      </c>
      <c r="O532"/>
    </row>
    <row r="533" spans="1:15" s="5" customFormat="1" x14ac:dyDescent="0.25">
      <c r="O533"/>
    </row>
    <row r="534" spans="1:15" s="5" customFormat="1" ht="30" x14ac:dyDescent="0.25">
      <c r="A534" s="5" t="s">
        <v>5899</v>
      </c>
      <c r="B534" s="5" t="s">
        <v>2939</v>
      </c>
      <c r="C534" s="5" t="s">
        <v>6675</v>
      </c>
      <c r="D534" s="5" t="s">
        <v>6337</v>
      </c>
      <c r="E534" s="5" t="s">
        <v>2869</v>
      </c>
      <c r="F534" s="5" t="s">
        <v>3472</v>
      </c>
      <c r="G534" s="5" t="s">
        <v>2754</v>
      </c>
      <c r="H534" s="5" t="s">
        <v>2880</v>
      </c>
      <c r="I534" s="5" t="s">
        <v>2892</v>
      </c>
      <c r="J534" s="5" t="s">
        <v>2865</v>
      </c>
      <c r="K534" s="5" t="s">
        <v>6564</v>
      </c>
      <c r="L534" s="5" t="s">
        <v>2940</v>
      </c>
      <c r="M534" s="5" t="s">
        <v>34</v>
      </c>
      <c r="N534" s="5" t="s">
        <v>362</v>
      </c>
      <c r="O534"/>
    </row>
    <row r="535" spans="1:15" s="5" customFormat="1" x14ac:dyDescent="0.25">
      <c r="L535" s="5" t="s">
        <v>3770</v>
      </c>
      <c r="M535" s="5" t="s">
        <v>83</v>
      </c>
      <c r="N535" s="5" t="s">
        <v>3487</v>
      </c>
      <c r="O535"/>
    </row>
    <row r="536" spans="1:15" s="5" customFormat="1" x14ac:dyDescent="0.25">
      <c r="L536" s="5" t="s">
        <v>4575</v>
      </c>
      <c r="M536" s="5" t="s">
        <v>83</v>
      </c>
      <c r="N536" s="5" t="s">
        <v>4394</v>
      </c>
      <c r="O536"/>
    </row>
    <row r="537" spans="1:15" s="5" customFormat="1" x14ac:dyDescent="0.25">
      <c r="L537" s="5" t="s">
        <v>4621</v>
      </c>
      <c r="M537" s="5" t="s">
        <v>83</v>
      </c>
      <c r="N537" s="5" t="s">
        <v>4489</v>
      </c>
      <c r="O537"/>
    </row>
    <row r="538" spans="1:15" s="5" customFormat="1" x14ac:dyDescent="0.25">
      <c r="O538"/>
    </row>
    <row r="539" spans="1:15" s="5" customFormat="1" ht="30" x14ac:dyDescent="0.25">
      <c r="A539" s="5" t="s">
        <v>6044</v>
      </c>
      <c r="B539" s="5" t="s">
        <v>4287</v>
      </c>
      <c r="C539" s="5" t="s">
        <v>6778</v>
      </c>
      <c r="D539" s="5" t="s">
        <v>6411</v>
      </c>
      <c r="E539" s="5" t="s">
        <v>2886</v>
      </c>
      <c r="F539" s="5" t="s">
        <v>3477</v>
      </c>
      <c r="G539" s="5" t="s">
        <v>2769</v>
      </c>
      <c r="H539" s="5" t="s">
        <v>2880</v>
      </c>
      <c r="I539" s="5" t="s">
        <v>2892</v>
      </c>
      <c r="J539" s="5" t="s">
        <v>2865</v>
      </c>
      <c r="K539" s="5" t="s">
        <v>7559</v>
      </c>
      <c r="L539" s="5" t="s">
        <v>7739</v>
      </c>
      <c r="M539" s="5" t="s">
        <v>34</v>
      </c>
      <c r="N539" s="5" t="s">
        <v>726</v>
      </c>
      <c r="O539"/>
    </row>
    <row r="540" spans="1:15" s="5" customFormat="1" x14ac:dyDescent="0.25">
      <c r="L540" s="5" t="s">
        <v>4177</v>
      </c>
      <c r="M540" s="5" t="s">
        <v>34</v>
      </c>
      <c r="N540" s="5" t="s">
        <v>4016</v>
      </c>
      <c r="O540"/>
    </row>
    <row r="541" spans="1:15" s="5" customFormat="1" x14ac:dyDescent="0.25">
      <c r="L541" s="5" t="s">
        <v>5612</v>
      </c>
      <c r="M541" s="5" t="s">
        <v>34</v>
      </c>
      <c r="N541" s="5" t="s">
        <v>4982</v>
      </c>
      <c r="O541"/>
    </row>
    <row r="542" spans="1:15" s="5" customFormat="1" x14ac:dyDescent="0.25">
      <c r="O542"/>
    </row>
    <row r="543" spans="1:15" s="5" customFormat="1" ht="30" x14ac:dyDescent="0.25">
      <c r="A543" s="5" t="s">
        <v>5918</v>
      </c>
      <c r="B543" s="5" t="s">
        <v>3007</v>
      </c>
      <c r="C543" s="5" t="s">
        <v>6612</v>
      </c>
      <c r="D543" s="5" t="s">
        <v>6301</v>
      </c>
      <c r="E543" s="5" t="s">
        <v>2886</v>
      </c>
      <c r="F543" s="5" t="s">
        <v>3476</v>
      </c>
      <c r="G543" s="5" t="s">
        <v>4823</v>
      </c>
      <c r="H543" s="5" t="s">
        <v>2880</v>
      </c>
      <c r="I543" s="5" t="s">
        <v>2892</v>
      </c>
      <c r="J543" s="5" t="s">
        <v>2865</v>
      </c>
      <c r="K543" s="5" t="s">
        <v>7738</v>
      </c>
      <c r="L543" s="5" t="s">
        <v>3008</v>
      </c>
      <c r="M543" s="5" t="s">
        <v>34</v>
      </c>
      <c r="N543" s="5" t="s">
        <v>699</v>
      </c>
      <c r="O543"/>
    </row>
    <row r="544" spans="1:15" s="5" customFormat="1" ht="30" x14ac:dyDescent="0.25">
      <c r="L544" s="5" t="s">
        <v>3009</v>
      </c>
      <c r="M544" s="5" t="s">
        <v>34</v>
      </c>
      <c r="N544" s="5" t="s">
        <v>703</v>
      </c>
      <c r="O544"/>
    </row>
    <row r="545" spans="1:15" s="5" customFormat="1" x14ac:dyDescent="0.25">
      <c r="L545" s="5" t="s">
        <v>3912</v>
      </c>
      <c r="M545" s="5" t="s">
        <v>83</v>
      </c>
      <c r="N545" s="5" t="s">
        <v>3794</v>
      </c>
      <c r="O545"/>
    </row>
    <row r="546" spans="1:15" s="5" customFormat="1" x14ac:dyDescent="0.25">
      <c r="L546" s="5" t="s">
        <v>4190</v>
      </c>
      <c r="M546" s="5" t="s">
        <v>34</v>
      </c>
      <c r="N546" s="5" t="s">
        <v>4087</v>
      </c>
      <c r="O546"/>
    </row>
    <row r="547" spans="1:15" s="5" customFormat="1" ht="30" x14ac:dyDescent="0.25">
      <c r="L547" s="5" t="s">
        <v>4191</v>
      </c>
      <c r="M547" s="5" t="s">
        <v>34</v>
      </c>
      <c r="N547" s="5" t="s">
        <v>4091</v>
      </c>
      <c r="O547"/>
    </row>
    <row r="548" spans="1:15" s="5" customFormat="1" x14ac:dyDescent="0.25">
      <c r="L548" s="5" t="s">
        <v>4344</v>
      </c>
      <c r="M548" s="5" t="s">
        <v>5561</v>
      </c>
      <c r="N548" s="5" t="s">
        <v>4200</v>
      </c>
      <c r="O548"/>
    </row>
    <row r="549" spans="1:15" s="5" customFormat="1" x14ac:dyDescent="0.25">
      <c r="L549" s="5" t="s">
        <v>4345</v>
      </c>
      <c r="M549" s="5" t="s">
        <v>5561</v>
      </c>
      <c r="N549" s="5" t="s">
        <v>4204</v>
      </c>
      <c r="O549"/>
    </row>
    <row r="550" spans="1:15" s="5" customFormat="1" x14ac:dyDescent="0.25">
      <c r="O550"/>
    </row>
    <row r="551" spans="1:15" s="5" customFormat="1" ht="30" x14ac:dyDescent="0.25">
      <c r="A551" s="5" t="s">
        <v>6008</v>
      </c>
      <c r="B551" s="5" t="s">
        <v>3440</v>
      </c>
      <c r="C551" s="5" t="s">
        <v>6721</v>
      </c>
      <c r="D551" s="5" t="s">
        <v>6370</v>
      </c>
      <c r="E551" s="5" t="s">
        <v>2869</v>
      </c>
      <c r="F551" s="5" t="s">
        <v>3472</v>
      </c>
      <c r="G551" s="5" t="s">
        <v>2852</v>
      </c>
      <c r="H551" s="5" t="s">
        <v>2880</v>
      </c>
      <c r="I551" s="5" t="s">
        <v>2892</v>
      </c>
      <c r="J551" s="5" t="s">
        <v>2865</v>
      </c>
      <c r="K551" s="5" t="s">
        <v>6564</v>
      </c>
      <c r="L551" s="5" t="s">
        <v>3441</v>
      </c>
      <c r="M551" s="5" t="s">
        <v>34</v>
      </c>
      <c r="N551" s="5" t="s">
        <v>2574</v>
      </c>
      <c r="O551"/>
    </row>
    <row r="552" spans="1:15" s="5" customFormat="1" x14ac:dyDescent="0.25">
      <c r="L552" s="5" t="s">
        <v>4575</v>
      </c>
      <c r="M552" s="5" t="s">
        <v>83</v>
      </c>
      <c r="N552" s="5" t="s">
        <v>4394</v>
      </c>
      <c r="O552"/>
    </row>
    <row r="553" spans="1:15" s="5" customFormat="1" x14ac:dyDescent="0.25">
      <c r="L553" s="5" t="s">
        <v>7515</v>
      </c>
      <c r="M553" s="5" t="s">
        <v>83</v>
      </c>
      <c r="N553" s="5" t="s">
        <v>6810</v>
      </c>
      <c r="O553"/>
    </row>
    <row r="554" spans="1:15" s="5" customFormat="1" ht="45" x14ac:dyDescent="0.25">
      <c r="L554" s="5" t="s">
        <v>7535</v>
      </c>
      <c r="M554" s="5" t="s">
        <v>34</v>
      </c>
      <c r="N554" s="5" t="s">
        <v>7427</v>
      </c>
      <c r="O554"/>
    </row>
    <row r="555" spans="1:15" s="5" customFormat="1" x14ac:dyDescent="0.25">
      <c r="O555"/>
    </row>
    <row r="556" spans="1:15" s="5" customFormat="1" ht="30" x14ac:dyDescent="0.25">
      <c r="A556" s="5" t="s">
        <v>5892</v>
      </c>
      <c r="B556" s="5" t="s">
        <v>2890</v>
      </c>
      <c r="C556" s="5" t="s">
        <v>6773</v>
      </c>
      <c r="D556" s="5" t="s">
        <v>6407</v>
      </c>
      <c r="E556" s="5" t="s">
        <v>2891</v>
      </c>
      <c r="F556" s="5" t="s">
        <v>3476</v>
      </c>
      <c r="G556" s="5" t="s">
        <v>2744</v>
      </c>
      <c r="H556" s="5" t="s">
        <v>2880</v>
      </c>
      <c r="I556" s="5" t="s">
        <v>2892</v>
      </c>
      <c r="J556" s="5" t="s">
        <v>2865</v>
      </c>
      <c r="K556" s="5" t="s">
        <v>3695</v>
      </c>
      <c r="L556" s="5" t="s">
        <v>2893</v>
      </c>
      <c r="M556" s="5" t="s">
        <v>122</v>
      </c>
      <c r="N556" s="5" t="s">
        <v>144</v>
      </c>
      <c r="O556"/>
    </row>
    <row r="557" spans="1:15" s="5" customFormat="1" ht="30" x14ac:dyDescent="0.25">
      <c r="L557" s="5" t="s">
        <v>2894</v>
      </c>
      <c r="M557" s="5" t="s">
        <v>34</v>
      </c>
      <c r="N557" s="5" t="s">
        <v>139</v>
      </c>
      <c r="O557"/>
    </row>
    <row r="558" spans="1:15" s="5" customFormat="1" x14ac:dyDescent="0.25">
      <c r="L558" s="5" t="s">
        <v>2895</v>
      </c>
      <c r="M558" s="5" t="s">
        <v>34</v>
      </c>
      <c r="N558" s="5" t="s">
        <v>129</v>
      </c>
      <c r="O558"/>
    </row>
    <row r="559" spans="1:15" s="5" customFormat="1" x14ac:dyDescent="0.25">
      <c r="L559" s="5" t="s">
        <v>2896</v>
      </c>
      <c r="M559" s="5" t="s">
        <v>122</v>
      </c>
      <c r="N559" s="5" t="s">
        <v>125</v>
      </c>
      <c r="O559"/>
    </row>
    <row r="560" spans="1:15" s="5" customFormat="1" x14ac:dyDescent="0.25">
      <c r="L560" s="5" t="s">
        <v>2897</v>
      </c>
      <c r="M560" s="5" t="s">
        <v>34</v>
      </c>
      <c r="N560" s="5" t="s">
        <v>134</v>
      </c>
      <c r="O560"/>
    </row>
    <row r="561" spans="1:15" s="5" customFormat="1" x14ac:dyDescent="0.25">
      <c r="O561"/>
    </row>
    <row r="562" spans="1:15" s="5" customFormat="1" ht="30" x14ac:dyDescent="0.25">
      <c r="A562" s="5" t="s">
        <v>6060</v>
      </c>
      <c r="B562" s="5" t="s">
        <v>4805</v>
      </c>
      <c r="C562" s="5" t="s">
        <v>4770</v>
      </c>
      <c r="D562" s="5" t="s">
        <v>6321</v>
      </c>
      <c r="E562" s="5" t="s">
        <v>2886</v>
      </c>
      <c r="F562" s="5" t="s">
        <v>3476</v>
      </c>
      <c r="G562" s="5" t="s">
        <v>4752</v>
      </c>
      <c r="H562" s="5" t="s">
        <v>2880</v>
      </c>
      <c r="I562" s="5" t="s">
        <v>2892</v>
      </c>
      <c r="J562" s="5" t="s">
        <v>2865</v>
      </c>
      <c r="K562" s="5" t="s">
        <v>7559</v>
      </c>
      <c r="L562" s="5" t="s">
        <v>3008</v>
      </c>
      <c r="M562" s="5" t="s">
        <v>34</v>
      </c>
      <c r="N562" s="5" t="s">
        <v>699</v>
      </c>
      <c r="O562"/>
    </row>
    <row r="563" spans="1:15" s="5" customFormat="1" ht="30" x14ac:dyDescent="0.25">
      <c r="L563" s="5" t="s">
        <v>4191</v>
      </c>
      <c r="M563" s="5" t="s">
        <v>34</v>
      </c>
      <c r="N563" s="5" t="s">
        <v>4091</v>
      </c>
      <c r="O563"/>
    </row>
    <row r="564" spans="1:15" s="5" customFormat="1" ht="30" x14ac:dyDescent="0.25">
      <c r="F564" s="5" t="s">
        <v>3477</v>
      </c>
      <c r="G564" s="5" t="s">
        <v>4752</v>
      </c>
      <c r="H564" s="5" t="s">
        <v>2880</v>
      </c>
      <c r="I564" s="5" t="s">
        <v>2892</v>
      </c>
      <c r="J564" s="5" t="s">
        <v>2865</v>
      </c>
      <c r="K564" s="5" t="s">
        <v>7559</v>
      </c>
      <c r="L564" s="5" t="s">
        <v>3013</v>
      </c>
      <c r="M564" s="5" t="s">
        <v>34</v>
      </c>
      <c r="N564" s="5" t="s">
        <v>722</v>
      </c>
      <c r="O564"/>
    </row>
    <row r="565" spans="1:15" s="5" customFormat="1" ht="30" x14ac:dyDescent="0.25">
      <c r="A565" s="5" t="s">
        <v>5919</v>
      </c>
      <c r="B565" s="5" t="s">
        <v>3010</v>
      </c>
      <c r="C565" s="5" t="s">
        <v>6812</v>
      </c>
      <c r="D565" s="5" t="s">
        <v>6426</v>
      </c>
      <c r="E565" s="5" t="s">
        <v>2886</v>
      </c>
      <c r="F565" s="5" t="s">
        <v>3477</v>
      </c>
      <c r="G565" s="5" t="s">
        <v>2769</v>
      </c>
      <c r="H565" s="5" t="s">
        <v>2880</v>
      </c>
      <c r="I565" s="5" t="s">
        <v>2892</v>
      </c>
      <c r="J565" s="5" t="s">
        <v>2865</v>
      </c>
      <c r="K565" s="5" t="s">
        <v>7559</v>
      </c>
      <c r="L565" s="5" t="s">
        <v>3012</v>
      </c>
      <c r="M565" s="5" t="s">
        <v>34</v>
      </c>
      <c r="N565" s="5" t="s">
        <v>709</v>
      </c>
      <c r="O565"/>
    </row>
    <row r="566" spans="1:15" s="5" customFormat="1" ht="30" x14ac:dyDescent="0.25">
      <c r="L566" s="5" t="s">
        <v>3013</v>
      </c>
      <c r="M566" s="5" t="s">
        <v>34</v>
      </c>
      <c r="N566" s="5" t="s">
        <v>722</v>
      </c>
      <c r="O566"/>
    </row>
    <row r="567" spans="1:15" s="5" customFormat="1" x14ac:dyDescent="0.25">
      <c r="L567" s="5" t="s">
        <v>3014</v>
      </c>
      <c r="M567" s="5" t="s">
        <v>34</v>
      </c>
      <c r="N567" s="5" t="s">
        <v>732</v>
      </c>
      <c r="O567"/>
    </row>
    <row r="568" spans="1:15" s="5" customFormat="1" ht="30" x14ac:dyDescent="0.25">
      <c r="L568" s="5" t="s">
        <v>3015</v>
      </c>
      <c r="M568" s="5" t="s">
        <v>83</v>
      </c>
      <c r="N568" s="5" t="s">
        <v>714</v>
      </c>
      <c r="O568"/>
    </row>
    <row r="569" spans="1:15" s="5" customFormat="1" x14ac:dyDescent="0.25">
      <c r="L569" s="5" t="s">
        <v>4941</v>
      </c>
      <c r="M569" s="5" t="s">
        <v>34</v>
      </c>
      <c r="N569" s="5" t="s">
        <v>4909</v>
      </c>
      <c r="O569"/>
    </row>
    <row r="570" spans="1:15" s="5" customFormat="1" ht="30" x14ac:dyDescent="0.25">
      <c r="F570" s="5" t="s">
        <v>3781</v>
      </c>
      <c r="G570" s="5" t="s">
        <v>2769</v>
      </c>
      <c r="H570" s="5" t="s">
        <v>2880</v>
      </c>
      <c r="I570" s="5" t="s">
        <v>2892</v>
      </c>
      <c r="J570" s="5" t="s">
        <v>2865</v>
      </c>
      <c r="K570" s="5" t="s">
        <v>7559</v>
      </c>
      <c r="L570" s="5" t="s">
        <v>4195</v>
      </c>
      <c r="M570" s="5" t="s">
        <v>34</v>
      </c>
      <c r="N570" s="5" t="s">
        <v>4157</v>
      </c>
      <c r="O570"/>
    </row>
    <row r="571" spans="1:15" s="5" customFormat="1" x14ac:dyDescent="0.25">
      <c r="L571" s="5" t="s">
        <v>4577</v>
      </c>
      <c r="M571" s="5" t="s">
        <v>34</v>
      </c>
      <c r="N571" s="5" t="s">
        <v>4271</v>
      </c>
      <c r="O571"/>
    </row>
    <row r="572" spans="1:15" s="5" customFormat="1" ht="30" x14ac:dyDescent="0.25">
      <c r="A572" s="5" t="s">
        <v>6059</v>
      </c>
      <c r="B572" s="5" t="s">
        <v>4806</v>
      </c>
      <c r="C572" s="5" t="s">
        <v>6612</v>
      </c>
      <c r="D572" s="5" t="s">
        <v>6369</v>
      </c>
      <c r="E572" s="5" t="s">
        <v>2891</v>
      </c>
      <c r="F572" s="5" t="s">
        <v>3476</v>
      </c>
      <c r="G572" s="5" t="s">
        <v>4752</v>
      </c>
      <c r="H572" s="5" t="s">
        <v>2880</v>
      </c>
      <c r="I572" s="5" t="s">
        <v>2892</v>
      </c>
      <c r="J572" s="5" t="s">
        <v>2865</v>
      </c>
      <c r="K572" s="5" t="s">
        <v>7559</v>
      </c>
      <c r="L572" s="5" t="s">
        <v>3009</v>
      </c>
      <c r="M572" s="5" t="s">
        <v>34</v>
      </c>
      <c r="N572" s="5" t="s">
        <v>703</v>
      </c>
      <c r="O572"/>
    </row>
    <row r="573" spans="1:15" s="5" customFormat="1" x14ac:dyDescent="0.25">
      <c r="L573" s="5" t="s">
        <v>4190</v>
      </c>
      <c r="M573" s="5" t="s">
        <v>34</v>
      </c>
      <c r="N573" s="5" t="s">
        <v>4087</v>
      </c>
      <c r="O573"/>
    </row>
    <row r="574" spans="1:15" s="5" customFormat="1" ht="45" x14ac:dyDescent="0.25">
      <c r="A574" s="5" t="s">
        <v>6043</v>
      </c>
      <c r="B574" s="5" t="s">
        <v>4288</v>
      </c>
      <c r="C574" s="5" t="s">
        <v>6778</v>
      </c>
      <c r="D574" s="5" t="s">
        <v>6378</v>
      </c>
      <c r="E574" s="5" t="s">
        <v>2886</v>
      </c>
      <c r="F574" s="5" t="s">
        <v>3477</v>
      </c>
      <c r="G574" s="5" t="s">
        <v>2769</v>
      </c>
      <c r="H574" s="5" t="s">
        <v>2880</v>
      </c>
      <c r="I574" s="5" t="s">
        <v>2892</v>
      </c>
      <c r="J574" s="5" t="s">
        <v>2865</v>
      </c>
      <c r="K574" s="5" t="s">
        <v>7559</v>
      </c>
      <c r="L574" s="5" t="s">
        <v>4177</v>
      </c>
      <c r="M574" s="5" t="s">
        <v>34</v>
      </c>
      <c r="N574" s="5" t="s">
        <v>4016</v>
      </c>
      <c r="O574"/>
    </row>
    <row r="575" spans="1:15" s="5" customFormat="1" x14ac:dyDescent="0.25">
      <c r="L575" s="5" t="s">
        <v>5612</v>
      </c>
      <c r="M575" s="5" t="s">
        <v>34</v>
      </c>
      <c r="N575" s="5" t="s">
        <v>4982</v>
      </c>
      <c r="O575"/>
    </row>
    <row r="576" spans="1:15" s="5" customFormat="1" ht="45" x14ac:dyDescent="0.25">
      <c r="A576" s="5" t="s">
        <v>5920</v>
      </c>
      <c r="B576" s="5" t="s">
        <v>3016</v>
      </c>
      <c r="C576" s="5" t="s">
        <v>6816</v>
      </c>
      <c r="D576" s="5" t="s">
        <v>6428</v>
      </c>
      <c r="E576" s="5" t="s">
        <v>2886</v>
      </c>
      <c r="F576" s="5" t="s">
        <v>3476</v>
      </c>
      <c r="G576" s="5" t="s">
        <v>4830</v>
      </c>
      <c r="H576" s="5" t="s">
        <v>2880</v>
      </c>
      <c r="I576" s="5" t="s">
        <v>2892</v>
      </c>
      <c r="J576" s="5" t="s">
        <v>2865</v>
      </c>
      <c r="K576" s="5" t="s">
        <v>7559</v>
      </c>
      <c r="L576" s="5" t="s">
        <v>3017</v>
      </c>
      <c r="M576" s="5" t="s">
        <v>34</v>
      </c>
      <c r="N576" s="5" t="s">
        <v>742</v>
      </c>
      <c r="O576"/>
    </row>
    <row r="577" spans="1:15" s="5" customFormat="1" ht="30" x14ac:dyDescent="0.25">
      <c r="L577" s="5" t="s">
        <v>3018</v>
      </c>
      <c r="M577" s="5" t="s">
        <v>34</v>
      </c>
      <c r="N577" s="5" t="s">
        <v>738</v>
      </c>
      <c r="O577"/>
    </row>
    <row r="578" spans="1:15" s="5" customFormat="1" x14ac:dyDescent="0.25">
      <c r="O578"/>
    </row>
    <row r="579" spans="1:15" s="5" customFormat="1" ht="30" x14ac:dyDescent="0.25">
      <c r="A579" s="5" t="s">
        <v>6239</v>
      </c>
      <c r="B579" s="5" t="s">
        <v>3222</v>
      </c>
      <c r="C579" s="5" t="s">
        <v>6752</v>
      </c>
      <c r="D579" s="5" t="s">
        <v>6393</v>
      </c>
      <c r="E579" s="5" t="s">
        <v>2886</v>
      </c>
      <c r="F579" s="5" t="s">
        <v>3781</v>
      </c>
      <c r="G579" s="5" t="s">
        <v>2810</v>
      </c>
      <c r="H579" s="5" t="s">
        <v>3047</v>
      </c>
      <c r="I579" s="5" t="s">
        <v>7473</v>
      </c>
      <c r="J579" s="5" t="s">
        <v>7741</v>
      </c>
      <c r="K579" s="5" t="s">
        <v>7481</v>
      </c>
      <c r="L579" s="5" t="s">
        <v>3006</v>
      </c>
      <c r="M579" s="5" t="s">
        <v>34</v>
      </c>
      <c r="N579" s="5" t="s">
        <v>690</v>
      </c>
      <c r="O579"/>
    </row>
    <row r="580" spans="1:15" s="5" customFormat="1" x14ac:dyDescent="0.25">
      <c r="L580" s="5" t="s">
        <v>4336</v>
      </c>
      <c r="M580" s="5" t="s">
        <v>34</v>
      </c>
      <c r="N580" s="5" t="s">
        <v>4124</v>
      </c>
      <c r="O580"/>
    </row>
    <row r="581" spans="1:15" s="5" customFormat="1" x14ac:dyDescent="0.25">
      <c r="L581" s="5" t="s">
        <v>4541</v>
      </c>
      <c r="M581" s="5" t="s">
        <v>34</v>
      </c>
      <c r="N581" s="5" t="s">
        <v>4234</v>
      </c>
      <c r="O581"/>
    </row>
    <row r="582" spans="1:15" s="5" customFormat="1" x14ac:dyDescent="0.25">
      <c r="L582" s="5" t="s">
        <v>6941</v>
      </c>
      <c r="M582" s="5" t="s">
        <v>4009</v>
      </c>
      <c r="N582" s="5" t="s">
        <v>5659</v>
      </c>
      <c r="O582"/>
    </row>
    <row r="583" spans="1:15" s="5" customFormat="1" x14ac:dyDescent="0.25">
      <c r="O583"/>
    </row>
    <row r="584" spans="1:15" s="5" customFormat="1" ht="30" x14ac:dyDescent="0.25">
      <c r="A584" s="5" t="s">
        <v>5951</v>
      </c>
      <c r="B584" s="5" t="s">
        <v>3172</v>
      </c>
      <c r="C584" s="5" t="s">
        <v>6836</v>
      </c>
      <c r="D584" s="5" t="s">
        <v>6448</v>
      </c>
      <c r="E584" s="5" t="s">
        <v>2886</v>
      </c>
      <c r="F584" s="5" t="s">
        <v>3477</v>
      </c>
      <c r="G584" s="5" t="s">
        <v>2801</v>
      </c>
      <c r="H584" s="5" t="s">
        <v>2906</v>
      </c>
      <c r="I584" s="5" t="s">
        <v>2881</v>
      </c>
      <c r="J584" s="5" t="s">
        <v>3699</v>
      </c>
      <c r="K584" s="5" t="s">
        <v>343</v>
      </c>
      <c r="L584" s="5" t="s">
        <v>1404</v>
      </c>
      <c r="M584" s="5" t="s">
        <v>436</v>
      </c>
      <c r="N584" s="5" t="s">
        <v>1407</v>
      </c>
      <c r="O584"/>
    </row>
    <row r="585" spans="1:15" s="5" customFormat="1" ht="30" x14ac:dyDescent="0.25">
      <c r="L585" s="5" t="s">
        <v>3173</v>
      </c>
      <c r="M585" s="5" t="s">
        <v>34</v>
      </c>
      <c r="N585" s="5" t="s">
        <v>1410</v>
      </c>
      <c r="O585"/>
    </row>
    <row r="586" spans="1:15" s="5" customFormat="1" x14ac:dyDescent="0.25">
      <c r="L586" s="5" t="s">
        <v>3174</v>
      </c>
      <c r="M586" s="5" t="s">
        <v>5561</v>
      </c>
      <c r="N586" s="5" t="s">
        <v>1417</v>
      </c>
      <c r="O586"/>
    </row>
    <row r="587" spans="1:15" s="5" customFormat="1" x14ac:dyDescent="0.25">
      <c r="L587" s="5" t="s">
        <v>3175</v>
      </c>
      <c r="M587" s="5" t="s">
        <v>34</v>
      </c>
      <c r="N587" s="5" t="s">
        <v>1413</v>
      </c>
      <c r="O587"/>
    </row>
    <row r="588" spans="1:15" s="5" customFormat="1" x14ac:dyDescent="0.25">
      <c r="L588" s="5" t="s">
        <v>3176</v>
      </c>
      <c r="M588" s="5" t="s">
        <v>83</v>
      </c>
      <c r="N588" s="5" t="s">
        <v>1420</v>
      </c>
      <c r="O588"/>
    </row>
    <row r="589" spans="1:15" s="5" customFormat="1" x14ac:dyDescent="0.25">
      <c r="L589" s="5" t="s">
        <v>3879</v>
      </c>
      <c r="M589" s="5" t="s">
        <v>5561</v>
      </c>
      <c r="N589" s="5" t="s">
        <v>3819</v>
      </c>
      <c r="O589"/>
    </row>
    <row r="590" spans="1:15" s="5" customFormat="1" x14ac:dyDescent="0.25">
      <c r="L590" s="5" t="s">
        <v>4039</v>
      </c>
      <c r="M590" s="5" t="s">
        <v>34</v>
      </c>
      <c r="N590" s="5" t="s">
        <v>3940</v>
      </c>
      <c r="O590"/>
    </row>
    <row r="591" spans="1:15" s="5" customFormat="1" ht="30" x14ac:dyDescent="0.25">
      <c r="A591" s="5" t="s">
        <v>7721</v>
      </c>
      <c r="B591" s="5" t="s">
        <v>7722</v>
      </c>
      <c r="C591" s="5" t="s">
        <v>6836</v>
      </c>
      <c r="D591" s="5" t="s">
        <v>7723</v>
      </c>
      <c r="E591" s="5" t="s">
        <v>2886</v>
      </c>
      <c r="F591" s="5" t="s">
        <v>3477</v>
      </c>
      <c r="G591" s="5" t="s">
        <v>7724</v>
      </c>
      <c r="H591" s="5" t="s">
        <v>2906</v>
      </c>
      <c r="I591" s="5" t="s">
        <v>2881</v>
      </c>
      <c r="J591" s="5" t="s">
        <v>3699</v>
      </c>
      <c r="K591" s="5" t="s">
        <v>343</v>
      </c>
      <c r="L591" s="5" t="s">
        <v>4039</v>
      </c>
      <c r="M591" s="5" t="s">
        <v>34</v>
      </c>
      <c r="N591" s="5" t="s">
        <v>3940</v>
      </c>
      <c r="O591"/>
    </row>
    <row r="592" spans="1:15" s="5" customFormat="1" x14ac:dyDescent="0.25">
      <c r="O592"/>
    </row>
    <row r="593" spans="1:15" s="5" customFormat="1" ht="45" x14ac:dyDescent="0.25">
      <c r="A593" s="5" t="s">
        <v>5980</v>
      </c>
      <c r="B593" s="5" t="s">
        <v>3266</v>
      </c>
      <c r="C593" s="5" t="s">
        <v>6674</v>
      </c>
      <c r="D593" s="5" t="s">
        <v>6335</v>
      </c>
      <c r="E593" s="5" t="s">
        <v>2869</v>
      </c>
      <c r="F593" s="5" t="s">
        <v>3472</v>
      </c>
      <c r="G593" s="5" t="s">
        <v>2831</v>
      </c>
      <c r="H593" s="5" t="s">
        <v>2870</v>
      </c>
      <c r="I593" s="5" t="s">
        <v>2871</v>
      </c>
      <c r="J593" s="5" t="s">
        <v>7490</v>
      </c>
      <c r="K593" s="5" t="s">
        <v>4672</v>
      </c>
      <c r="L593" s="5" t="s">
        <v>3267</v>
      </c>
      <c r="M593" s="5" t="s">
        <v>5561</v>
      </c>
      <c r="N593" s="5" t="s">
        <v>1844</v>
      </c>
      <c r="O593"/>
    </row>
    <row r="594" spans="1:15" s="5" customFormat="1" x14ac:dyDescent="0.25">
      <c r="L594" s="5" t="s">
        <v>3270</v>
      </c>
      <c r="M594" s="5" t="s">
        <v>5561</v>
      </c>
      <c r="N594" s="5" t="s">
        <v>1855</v>
      </c>
      <c r="O594"/>
    </row>
    <row r="595" spans="1:15" s="5" customFormat="1" x14ac:dyDescent="0.25">
      <c r="L595" s="5" t="s">
        <v>3271</v>
      </c>
      <c r="M595" s="5" t="s">
        <v>34</v>
      </c>
      <c r="N595" s="5" t="s">
        <v>1851</v>
      </c>
      <c r="O595"/>
    </row>
    <row r="596" spans="1:15" s="5" customFormat="1" ht="30" x14ac:dyDescent="0.25">
      <c r="L596" s="5" t="s">
        <v>3268</v>
      </c>
      <c r="M596" s="5" t="s">
        <v>34</v>
      </c>
      <c r="N596" s="5" t="s">
        <v>1848</v>
      </c>
      <c r="O596"/>
    </row>
    <row r="597" spans="1:15" s="5" customFormat="1" ht="30" x14ac:dyDescent="0.25">
      <c r="L597" s="5" t="s">
        <v>4255</v>
      </c>
      <c r="M597" s="5" t="s">
        <v>34</v>
      </c>
      <c r="N597" s="5" t="s">
        <v>4099</v>
      </c>
      <c r="O597"/>
    </row>
    <row r="598" spans="1:15" s="5" customFormat="1" ht="45" x14ac:dyDescent="0.25">
      <c r="A598" s="5" t="s">
        <v>5981</v>
      </c>
      <c r="B598" s="5" t="s">
        <v>3269</v>
      </c>
      <c r="C598" s="5" t="s">
        <v>6673</v>
      </c>
      <c r="D598" s="5" t="s">
        <v>6336</v>
      </c>
      <c r="E598" s="5" t="s">
        <v>2886</v>
      </c>
      <c r="F598" s="5" t="s">
        <v>3472</v>
      </c>
      <c r="G598" s="5" t="s">
        <v>2831</v>
      </c>
      <c r="H598" s="5" t="s">
        <v>2870</v>
      </c>
      <c r="I598" s="5" t="s">
        <v>2871</v>
      </c>
      <c r="J598" s="5" t="s">
        <v>7490</v>
      </c>
      <c r="K598" s="5" t="s">
        <v>4672</v>
      </c>
      <c r="L598" s="5" t="s">
        <v>3267</v>
      </c>
      <c r="M598" s="5" t="s">
        <v>5561</v>
      </c>
      <c r="N598" s="5" t="s">
        <v>1844</v>
      </c>
      <c r="O598"/>
    </row>
    <row r="599" spans="1:15" s="5" customFormat="1" x14ac:dyDescent="0.25">
      <c r="L599" s="5" t="s">
        <v>3270</v>
      </c>
      <c r="M599" s="5" t="s">
        <v>5561</v>
      </c>
      <c r="N599" s="5" t="s">
        <v>1855</v>
      </c>
      <c r="O599"/>
    </row>
    <row r="600" spans="1:15" s="5" customFormat="1" x14ac:dyDescent="0.25">
      <c r="L600" s="5" t="s">
        <v>3271</v>
      </c>
      <c r="M600" s="5" t="s">
        <v>34</v>
      </c>
      <c r="N600" s="5" t="s">
        <v>1851</v>
      </c>
      <c r="O600"/>
    </row>
    <row r="601" spans="1:15" s="5" customFormat="1" ht="30" x14ac:dyDescent="0.25">
      <c r="L601" s="5" t="s">
        <v>3268</v>
      </c>
      <c r="M601" s="5" t="s">
        <v>34</v>
      </c>
      <c r="N601" s="5" t="s">
        <v>1848</v>
      </c>
      <c r="O601"/>
    </row>
    <row r="602" spans="1:15" s="5" customFormat="1" x14ac:dyDescent="0.25">
      <c r="O602"/>
    </row>
    <row r="603" spans="1:15" s="5" customFormat="1" ht="30" x14ac:dyDescent="0.25">
      <c r="A603" s="5" t="s">
        <v>6063</v>
      </c>
      <c r="B603" s="5" t="s">
        <v>5374</v>
      </c>
      <c r="C603" s="5" t="s">
        <v>6861</v>
      </c>
      <c r="D603" s="5" t="s">
        <v>6455</v>
      </c>
      <c r="E603" s="5" t="s">
        <v>2886</v>
      </c>
      <c r="F603" s="5" t="s">
        <v>5117</v>
      </c>
      <c r="G603" s="5" t="s">
        <v>5375</v>
      </c>
      <c r="H603" s="5" t="s">
        <v>3005</v>
      </c>
      <c r="I603" s="5" t="s">
        <v>5360</v>
      </c>
      <c r="J603" s="5" t="s">
        <v>5361</v>
      </c>
      <c r="K603" s="5" t="s">
        <v>5362</v>
      </c>
      <c r="L603" s="5" t="s">
        <v>5623</v>
      </c>
      <c r="M603" s="5" t="s">
        <v>5561</v>
      </c>
      <c r="N603" s="5" t="s">
        <v>5592</v>
      </c>
      <c r="O603"/>
    </row>
    <row r="604" spans="1:15" s="5" customFormat="1" ht="30" x14ac:dyDescent="0.25">
      <c r="L604" s="5" t="s">
        <v>5624</v>
      </c>
      <c r="M604" s="5" t="s">
        <v>5561</v>
      </c>
      <c r="N604" s="5" t="s">
        <v>5594</v>
      </c>
      <c r="O604"/>
    </row>
    <row r="605" spans="1:15" s="5" customFormat="1" x14ac:dyDescent="0.25">
      <c r="O605"/>
    </row>
    <row r="606" spans="1:15" s="5" customFormat="1" ht="60" x14ac:dyDescent="0.25">
      <c r="A606" s="5" t="s">
        <v>5979</v>
      </c>
      <c r="B606" s="5" t="s">
        <v>3909</v>
      </c>
      <c r="C606" s="5" t="s">
        <v>6672</v>
      </c>
      <c r="D606" s="5" t="s">
        <v>6334</v>
      </c>
      <c r="E606" s="5" t="s">
        <v>2886</v>
      </c>
      <c r="F606" s="5" t="s">
        <v>3474</v>
      </c>
      <c r="G606" s="5" t="s">
        <v>2830</v>
      </c>
      <c r="H606" s="5" t="s">
        <v>2870</v>
      </c>
      <c r="I606" s="5" t="s">
        <v>2871</v>
      </c>
      <c r="J606" s="5" t="s">
        <v>7478</v>
      </c>
      <c r="K606" s="5" t="s">
        <v>7489</v>
      </c>
      <c r="L606" s="5" t="s">
        <v>3265</v>
      </c>
      <c r="M606" s="5" t="s">
        <v>122</v>
      </c>
      <c r="N606" s="5" t="s">
        <v>1828</v>
      </c>
      <c r="O606"/>
    </row>
    <row r="607" spans="1:15" s="5" customFormat="1" ht="30" x14ac:dyDescent="0.25">
      <c r="F607" s="5" t="s">
        <v>3477</v>
      </c>
      <c r="G607" s="5" t="s">
        <v>2830</v>
      </c>
      <c r="H607" s="5" t="s">
        <v>2870</v>
      </c>
      <c r="I607" s="5" t="s">
        <v>2871</v>
      </c>
      <c r="J607" s="5" t="s">
        <v>7478</v>
      </c>
      <c r="K607" s="5" t="s">
        <v>7489</v>
      </c>
      <c r="L607" s="5" t="s">
        <v>3262</v>
      </c>
      <c r="M607" s="5" t="s">
        <v>5561</v>
      </c>
      <c r="N607" s="5" t="s">
        <v>1832</v>
      </c>
      <c r="O607"/>
    </row>
    <row r="608" spans="1:15" s="5" customFormat="1" ht="30" x14ac:dyDescent="0.25">
      <c r="L608" s="5" t="s">
        <v>3263</v>
      </c>
      <c r="M608" s="5" t="s">
        <v>34</v>
      </c>
      <c r="N608" s="5" t="s">
        <v>1825</v>
      </c>
      <c r="O608"/>
    </row>
    <row r="609" spans="1:15" s="5" customFormat="1" x14ac:dyDescent="0.25">
      <c r="L609" s="5" t="s">
        <v>3264</v>
      </c>
      <c r="M609" s="5" t="s">
        <v>34</v>
      </c>
      <c r="N609" s="5" t="s">
        <v>1836</v>
      </c>
      <c r="O609"/>
    </row>
    <row r="610" spans="1:15" s="5" customFormat="1" x14ac:dyDescent="0.25">
      <c r="L610" s="5" t="s">
        <v>7362</v>
      </c>
      <c r="M610" s="5" t="s">
        <v>34</v>
      </c>
      <c r="N610" s="5" t="s">
        <v>7048</v>
      </c>
      <c r="O610"/>
    </row>
    <row r="611" spans="1:15" s="5" customFormat="1" x14ac:dyDescent="0.25">
      <c r="O611"/>
    </row>
    <row r="612" spans="1:15" s="5" customFormat="1" ht="30" x14ac:dyDescent="0.25">
      <c r="A612" s="5" t="s">
        <v>5965</v>
      </c>
      <c r="B612" s="5" t="s">
        <v>3232</v>
      </c>
      <c r="C612" s="5" t="s">
        <v>6645</v>
      </c>
      <c r="D612" s="5" t="s">
        <v>6315</v>
      </c>
      <c r="E612" s="5" t="s">
        <v>2886</v>
      </c>
      <c r="F612" s="5" t="s">
        <v>3781</v>
      </c>
      <c r="G612" s="5" t="s">
        <v>5685</v>
      </c>
      <c r="H612" s="5" t="s">
        <v>3047</v>
      </c>
      <c r="I612" s="5" t="s">
        <v>7473</v>
      </c>
      <c r="J612" s="5" t="s">
        <v>7474</v>
      </c>
      <c r="K612" s="5" t="s">
        <v>6233</v>
      </c>
      <c r="L612" s="5" t="s">
        <v>1616</v>
      </c>
      <c r="M612" s="5" t="s">
        <v>34</v>
      </c>
      <c r="N612" s="5" t="s">
        <v>1620</v>
      </c>
      <c r="O612"/>
    </row>
    <row r="613" spans="1:15" s="5" customFormat="1" ht="30" x14ac:dyDescent="0.25">
      <c r="L613" s="5" t="s">
        <v>7729</v>
      </c>
      <c r="M613" s="5" t="s">
        <v>122</v>
      </c>
      <c r="N613" s="5" t="s">
        <v>1623</v>
      </c>
      <c r="O613"/>
    </row>
    <row r="614" spans="1:15" s="5" customFormat="1" x14ac:dyDescent="0.25">
      <c r="O614"/>
    </row>
    <row r="615" spans="1:15" s="5" customFormat="1" ht="30" x14ac:dyDescent="0.25">
      <c r="A615" s="5" t="s">
        <v>6283</v>
      </c>
      <c r="C615" s="5" t="s">
        <v>6879</v>
      </c>
      <c r="D615" s="5" t="s">
        <v>6463</v>
      </c>
      <c r="E615" s="5" t="s">
        <v>2946</v>
      </c>
      <c r="F615" s="5" t="s">
        <v>3781</v>
      </c>
      <c r="G615" s="5" t="s">
        <v>6284</v>
      </c>
      <c r="H615" s="5" t="s">
        <v>6285</v>
      </c>
      <c r="I615" s="5" t="s">
        <v>7473</v>
      </c>
      <c r="J615" s="5" t="s">
        <v>6286</v>
      </c>
      <c r="K615" s="5" t="s">
        <v>5536</v>
      </c>
      <c r="L615" s="5" t="s">
        <v>6287</v>
      </c>
      <c r="M615" s="5" t="s">
        <v>34</v>
      </c>
      <c r="N615" s="5" t="s">
        <v>6465</v>
      </c>
      <c r="O615"/>
    </row>
    <row r="616" spans="1:15" s="5" customFormat="1" ht="30" x14ac:dyDescent="0.25">
      <c r="D616" s="5" t="s">
        <v>6464</v>
      </c>
      <c r="E616" s="5" t="s">
        <v>2886</v>
      </c>
      <c r="F616" s="5" t="s">
        <v>3781</v>
      </c>
      <c r="G616" s="5" t="s">
        <v>6288</v>
      </c>
      <c r="H616" s="5" t="s">
        <v>6285</v>
      </c>
      <c r="I616" s="5" t="s">
        <v>7473</v>
      </c>
      <c r="J616" s="5" t="s">
        <v>6286</v>
      </c>
      <c r="K616" s="5" t="s">
        <v>5536</v>
      </c>
      <c r="L616" s="5" t="s">
        <v>6287</v>
      </c>
      <c r="M616" s="5" t="s">
        <v>34</v>
      </c>
      <c r="N616" s="5" t="s">
        <v>6465</v>
      </c>
      <c r="O616"/>
    </row>
    <row r="617" spans="1:15" s="5" customFormat="1" x14ac:dyDescent="0.25">
      <c r="O617"/>
    </row>
    <row r="618" spans="1:15" s="5" customFormat="1" ht="30" x14ac:dyDescent="0.25">
      <c r="A618" s="5" t="s">
        <v>5900</v>
      </c>
      <c r="B618" s="5" t="s">
        <v>2941</v>
      </c>
      <c r="C618" s="5" t="s">
        <v>6788</v>
      </c>
      <c r="D618" s="5" t="s">
        <v>6416</v>
      </c>
      <c r="E618" s="5" t="s">
        <v>2869</v>
      </c>
      <c r="F618" s="5" t="s">
        <v>3472</v>
      </c>
      <c r="G618" s="5" t="s">
        <v>2755</v>
      </c>
      <c r="H618" s="5" t="s">
        <v>2942</v>
      </c>
      <c r="I618" s="5" t="s">
        <v>5336</v>
      </c>
      <c r="J618" s="5" t="s">
        <v>2861</v>
      </c>
      <c r="K618" s="5" t="s">
        <v>3701</v>
      </c>
      <c r="L618" s="5" t="s">
        <v>2943</v>
      </c>
      <c r="M618" s="5" t="s">
        <v>34</v>
      </c>
      <c r="N618" s="5" t="s">
        <v>373</v>
      </c>
      <c r="O618"/>
    </row>
    <row r="619" spans="1:15" s="5" customFormat="1" x14ac:dyDescent="0.25">
      <c r="L619" s="5" t="s">
        <v>2944</v>
      </c>
      <c r="M619" s="5" t="s">
        <v>83</v>
      </c>
      <c r="N619" s="5" t="s">
        <v>377</v>
      </c>
      <c r="O619"/>
    </row>
    <row r="620" spans="1:15" s="5" customFormat="1" x14ac:dyDescent="0.25">
      <c r="O620"/>
    </row>
    <row r="621" spans="1:15" s="5" customFormat="1" ht="30" x14ac:dyDescent="0.25">
      <c r="A621" s="5" t="s">
        <v>5966</v>
      </c>
      <c r="B621" s="5" t="s">
        <v>3233</v>
      </c>
      <c r="C621" s="5" t="s">
        <v>6646</v>
      </c>
      <c r="D621" s="5" t="s">
        <v>6320</v>
      </c>
      <c r="E621" s="5" t="s">
        <v>2946</v>
      </c>
      <c r="F621" s="5" t="s">
        <v>3488</v>
      </c>
      <c r="G621" s="5" t="s">
        <v>2815</v>
      </c>
      <c r="H621" s="5" t="s">
        <v>2942</v>
      </c>
      <c r="I621" s="5" t="s">
        <v>5336</v>
      </c>
      <c r="J621" s="5" t="s">
        <v>3917</v>
      </c>
      <c r="K621" s="5" t="s">
        <v>343</v>
      </c>
      <c r="L621" s="5" t="s">
        <v>1630</v>
      </c>
      <c r="M621" s="5" t="s">
        <v>34</v>
      </c>
      <c r="N621" s="5" t="s">
        <v>1633</v>
      </c>
      <c r="O621"/>
    </row>
    <row r="622" spans="1:15" s="5" customFormat="1" x14ac:dyDescent="0.25">
      <c r="O622"/>
    </row>
    <row r="623" spans="1:15" s="5" customFormat="1" ht="30" x14ac:dyDescent="0.25">
      <c r="A623" s="5" t="s">
        <v>5978</v>
      </c>
      <c r="B623" s="5" t="s">
        <v>3260</v>
      </c>
      <c r="C623" s="5" t="s">
        <v>6670</v>
      </c>
      <c r="D623" s="5" t="s">
        <v>6333</v>
      </c>
      <c r="E623" s="5" t="s">
        <v>2886</v>
      </c>
      <c r="F623" s="5" t="s">
        <v>3476</v>
      </c>
      <c r="G623" s="5" t="s">
        <v>2829</v>
      </c>
      <c r="H623" s="5" t="s">
        <v>2942</v>
      </c>
      <c r="I623" s="5" t="s">
        <v>5336</v>
      </c>
      <c r="J623" s="5" t="s">
        <v>2862</v>
      </c>
      <c r="K623" s="5" t="s">
        <v>6563</v>
      </c>
      <c r="L623" s="5" t="s">
        <v>3261</v>
      </c>
      <c r="M623" s="5" t="s">
        <v>34</v>
      </c>
      <c r="N623" s="5" t="s">
        <v>1819</v>
      </c>
      <c r="O623"/>
    </row>
    <row r="624" spans="1:15" s="5" customFormat="1" x14ac:dyDescent="0.25">
      <c r="O624"/>
    </row>
    <row r="625" spans="1:15" s="5" customFormat="1" ht="30" x14ac:dyDescent="0.25">
      <c r="A625" s="5" t="s">
        <v>5925</v>
      </c>
      <c r="B625" s="5" t="s">
        <v>3034</v>
      </c>
      <c r="C625" s="5" t="s">
        <v>6820</v>
      </c>
      <c r="D625" s="5" t="s">
        <v>6433</v>
      </c>
      <c r="E625" s="5" t="s">
        <v>2886</v>
      </c>
      <c r="F625" s="5" t="s">
        <v>3476</v>
      </c>
      <c r="G625" s="5" t="s">
        <v>2776</v>
      </c>
      <c r="H625" s="5" t="s">
        <v>2942</v>
      </c>
      <c r="I625" s="5" t="s">
        <v>5336</v>
      </c>
      <c r="J625" s="5" t="s">
        <v>2862</v>
      </c>
      <c r="K625" s="5" t="s">
        <v>3704</v>
      </c>
      <c r="L625" s="5" t="s">
        <v>4037</v>
      </c>
      <c r="M625" s="5" t="s">
        <v>5561</v>
      </c>
      <c r="N625" s="5" t="s">
        <v>674</v>
      </c>
      <c r="O625"/>
    </row>
    <row r="626" spans="1:15" s="5" customFormat="1" ht="30" x14ac:dyDescent="0.25">
      <c r="F626" s="5" t="s">
        <v>3477</v>
      </c>
      <c r="G626" s="5" t="s">
        <v>2776</v>
      </c>
      <c r="H626" s="5" t="s">
        <v>2942</v>
      </c>
      <c r="I626" s="5" t="s">
        <v>5336</v>
      </c>
      <c r="J626" s="5" t="s">
        <v>2862</v>
      </c>
      <c r="K626" s="5" t="s">
        <v>3704</v>
      </c>
      <c r="L626" s="5" t="s">
        <v>3035</v>
      </c>
      <c r="M626" s="5" t="s">
        <v>34</v>
      </c>
      <c r="N626" s="5" t="s">
        <v>838</v>
      </c>
      <c r="O626"/>
    </row>
    <row r="627" spans="1:15" s="5" customFormat="1" x14ac:dyDescent="0.25">
      <c r="L627" s="5" t="s">
        <v>3036</v>
      </c>
      <c r="M627" s="5" t="s">
        <v>122</v>
      </c>
      <c r="N627" s="5" t="s">
        <v>842</v>
      </c>
      <c r="O627"/>
    </row>
    <row r="628" spans="1:15" s="5" customFormat="1" x14ac:dyDescent="0.25">
      <c r="O628"/>
    </row>
    <row r="629" spans="1:15" s="5" customFormat="1" ht="30" x14ac:dyDescent="0.25">
      <c r="A629" s="5" t="s">
        <v>6074</v>
      </c>
      <c r="B629" s="5" t="s">
        <v>5455</v>
      </c>
      <c r="C629" s="5" t="s">
        <v>6877</v>
      </c>
      <c r="D629" s="5" t="s">
        <v>6372</v>
      </c>
      <c r="E629" s="5" t="s">
        <v>2886</v>
      </c>
      <c r="F629" s="5" t="s">
        <v>5047</v>
      </c>
      <c r="G629" s="5" t="s">
        <v>5326</v>
      </c>
      <c r="H629" s="5" t="s">
        <v>2942</v>
      </c>
      <c r="I629" s="5" t="s">
        <v>5336</v>
      </c>
      <c r="J629" s="5" t="s">
        <v>7499</v>
      </c>
      <c r="K629" s="5" t="s">
        <v>6928</v>
      </c>
      <c r="L629" s="5" t="s">
        <v>5456</v>
      </c>
      <c r="M629" s="5" t="s">
        <v>34</v>
      </c>
      <c r="N629" s="5" t="s">
        <v>5518</v>
      </c>
      <c r="O629"/>
    </row>
    <row r="630" spans="1:15" s="5" customFormat="1" ht="30" x14ac:dyDescent="0.25">
      <c r="L630" s="5" t="s">
        <v>5457</v>
      </c>
      <c r="M630" s="5" t="s">
        <v>34</v>
      </c>
      <c r="N630" s="5" t="s">
        <v>5483</v>
      </c>
      <c r="O630"/>
    </row>
    <row r="631" spans="1:15" s="5" customFormat="1" ht="30" x14ac:dyDescent="0.25">
      <c r="L631" s="5" t="s">
        <v>6269</v>
      </c>
      <c r="M631" s="5" t="s">
        <v>34</v>
      </c>
      <c r="N631" s="5" t="s">
        <v>6153</v>
      </c>
      <c r="O631"/>
    </row>
    <row r="632" spans="1:15" s="5" customFormat="1" x14ac:dyDescent="0.25">
      <c r="L632" s="5" t="s">
        <v>6270</v>
      </c>
      <c r="M632" s="5" t="s">
        <v>34</v>
      </c>
      <c r="N632" s="5" t="s">
        <v>6156</v>
      </c>
      <c r="O632"/>
    </row>
    <row r="633" spans="1:15" s="5" customFormat="1" x14ac:dyDescent="0.25">
      <c r="L633" s="5" t="s">
        <v>6268</v>
      </c>
      <c r="M633" s="5" t="s">
        <v>34</v>
      </c>
      <c r="N633" s="5" t="s">
        <v>6145</v>
      </c>
      <c r="O633"/>
    </row>
    <row r="634" spans="1:15" s="5" customFormat="1" x14ac:dyDescent="0.25">
      <c r="L634" s="5" t="s">
        <v>6265</v>
      </c>
      <c r="M634" s="5" t="s">
        <v>34</v>
      </c>
      <c r="N634" s="5" t="s">
        <v>6134</v>
      </c>
      <c r="O634"/>
    </row>
    <row r="635" spans="1:15" s="5" customFormat="1" x14ac:dyDescent="0.25">
      <c r="L635" s="5" t="s">
        <v>6266</v>
      </c>
      <c r="M635" s="5" t="s">
        <v>34</v>
      </c>
      <c r="N635" s="5" t="s">
        <v>6138</v>
      </c>
      <c r="O635"/>
    </row>
    <row r="636" spans="1:15" s="5" customFormat="1" x14ac:dyDescent="0.25">
      <c r="L636" s="5" t="s">
        <v>6271</v>
      </c>
      <c r="M636" s="5" t="s">
        <v>34</v>
      </c>
      <c r="N636" s="5" t="s">
        <v>6159</v>
      </c>
      <c r="O636"/>
    </row>
    <row r="637" spans="1:15" s="5" customFormat="1" x14ac:dyDescent="0.25">
      <c r="L637" s="5" t="s">
        <v>6267</v>
      </c>
      <c r="M637" s="5" t="s">
        <v>34</v>
      </c>
      <c r="N637" s="5" t="s">
        <v>6141</v>
      </c>
      <c r="O637"/>
    </row>
    <row r="638" spans="1:15" s="5" customFormat="1" ht="30" x14ac:dyDescent="0.25">
      <c r="L638" s="5" t="s">
        <v>6958</v>
      </c>
      <c r="M638" s="5" t="s">
        <v>34</v>
      </c>
      <c r="N638" s="5" t="s">
        <v>6554</v>
      </c>
      <c r="O638"/>
    </row>
    <row r="639" spans="1:15" s="5" customFormat="1" ht="30" x14ac:dyDescent="0.25">
      <c r="L639" s="5" t="s">
        <v>7783</v>
      </c>
      <c r="M639" s="5" t="s">
        <v>34</v>
      </c>
      <c r="N639" s="5" t="s">
        <v>6149</v>
      </c>
      <c r="O639"/>
    </row>
    <row r="640" spans="1:15" s="5" customFormat="1" x14ac:dyDescent="0.25">
      <c r="O640"/>
    </row>
    <row r="641" spans="1:15" s="5" customFormat="1" ht="30" x14ac:dyDescent="0.25">
      <c r="A641" s="5" t="s">
        <v>5974</v>
      </c>
      <c r="B641" s="5" t="s">
        <v>3252</v>
      </c>
      <c r="C641" s="5" t="s">
        <v>6663</v>
      </c>
      <c r="D641" s="5" t="s">
        <v>6329</v>
      </c>
      <c r="E641" s="5" t="s">
        <v>2946</v>
      </c>
      <c r="F641" s="5" t="s">
        <v>3488</v>
      </c>
      <c r="G641" s="5" t="s">
        <v>2825</v>
      </c>
      <c r="H641" s="5" t="s">
        <v>2942</v>
      </c>
      <c r="I641" s="5" t="s">
        <v>5336</v>
      </c>
      <c r="J641" s="5" t="s">
        <v>3917</v>
      </c>
      <c r="K641" s="5" t="s">
        <v>4799</v>
      </c>
      <c r="L641" s="5" t="s">
        <v>1772</v>
      </c>
      <c r="M641" s="5" t="s">
        <v>34</v>
      </c>
      <c r="N641" s="5" t="s">
        <v>1775</v>
      </c>
      <c r="O641"/>
    </row>
    <row r="642" spans="1:15" s="5" customFormat="1" x14ac:dyDescent="0.25">
      <c r="O642"/>
    </row>
    <row r="643" spans="1:15" s="5" customFormat="1" ht="30" x14ac:dyDescent="0.25">
      <c r="A643" s="5" t="s">
        <v>5964</v>
      </c>
      <c r="B643" s="5" t="s">
        <v>3228</v>
      </c>
      <c r="C643" s="5" t="s">
        <v>6637</v>
      </c>
      <c r="D643" s="5" t="s">
        <v>6316</v>
      </c>
      <c r="E643" s="5" t="s">
        <v>2886</v>
      </c>
      <c r="F643" s="5" t="s">
        <v>3476</v>
      </c>
      <c r="G643" s="5" t="s">
        <v>2812</v>
      </c>
      <c r="H643" s="5" t="s">
        <v>2942</v>
      </c>
      <c r="I643" s="5" t="s">
        <v>5336</v>
      </c>
      <c r="J643" s="5" t="s">
        <v>4061</v>
      </c>
      <c r="K643" s="5" t="s">
        <v>6920</v>
      </c>
      <c r="L643" s="5" t="s">
        <v>3229</v>
      </c>
      <c r="M643" s="5" t="s">
        <v>34</v>
      </c>
      <c r="N643" s="5" t="s">
        <v>1599</v>
      </c>
      <c r="O643"/>
    </row>
    <row r="644" spans="1:15" s="5" customFormat="1" x14ac:dyDescent="0.25">
      <c r="L644" s="5" t="s">
        <v>4296</v>
      </c>
      <c r="M644" s="5" t="s">
        <v>34</v>
      </c>
      <c r="N644" s="5" t="s">
        <v>4139</v>
      </c>
      <c r="O644"/>
    </row>
    <row r="645" spans="1:15" s="5" customFormat="1" x14ac:dyDescent="0.25">
      <c r="O645"/>
    </row>
    <row r="646" spans="1:15" s="5" customFormat="1" ht="30" x14ac:dyDescent="0.25">
      <c r="A646" s="5" t="s">
        <v>6556</v>
      </c>
      <c r="B646" s="5" t="s">
        <v>3230</v>
      </c>
      <c r="C646" s="5" t="s">
        <v>6639</v>
      </c>
      <c r="D646" s="5" t="s">
        <v>6317</v>
      </c>
      <c r="E646" s="5" t="s">
        <v>2886</v>
      </c>
      <c r="F646" s="5" t="s">
        <v>3476</v>
      </c>
      <c r="G646" s="5" t="s">
        <v>2813</v>
      </c>
      <c r="H646" s="5" t="s">
        <v>2942</v>
      </c>
      <c r="I646" s="5" t="s">
        <v>5336</v>
      </c>
      <c r="J646" s="5" t="s">
        <v>4061</v>
      </c>
      <c r="K646" s="5" t="s">
        <v>6563</v>
      </c>
      <c r="L646" s="5" t="s">
        <v>3231</v>
      </c>
      <c r="M646" s="5" t="s">
        <v>34</v>
      </c>
      <c r="N646" s="5" t="s">
        <v>1608</v>
      </c>
      <c r="O646"/>
    </row>
    <row r="647" spans="1:15" s="5" customFormat="1" x14ac:dyDescent="0.25">
      <c r="O647"/>
    </row>
    <row r="648" spans="1:15" s="5" customFormat="1" ht="45" x14ac:dyDescent="0.25">
      <c r="A648" s="5" t="s">
        <v>5915</v>
      </c>
      <c r="B648" s="5" t="s">
        <v>2968</v>
      </c>
      <c r="C648" s="5" t="s">
        <v>6757</v>
      </c>
      <c r="D648" s="5" t="s">
        <v>6300</v>
      </c>
      <c r="E648" s="5" t="s">
        <v>2886</v>
      </c>
      <c r="F648" s="5" t="s">
        <v>3477</v>
      </c>
      <c r="G648" s="5" t="s">
        <v>2765</v>
      </c>
      <c r="H648" s="5" t="s">
        <v>2903</v>
      </c>
      <c r="I648" s="5" t="s">
        <v>2892</v>
      </c>
      <c r="J648" s="5" t="s">
        <v>7486</v>
      </c>
      <c r="K648" s="5" t="s">
        <v>4936</v>
      </c>
      <c r="L648" s="5" t="s">
        <v>2969</v>
      </c>
      <c r="M648" s="5" t="s">
        <v>34</v>
      </c>
      <c r="N648" s="5" t="s">
        <v>524</v>
      </c>
      <c r="O648"/>
    </row>
    <row r="649" spans="1:15" s="5" customFormat="1" x14ac:dyDescent="0.25">
      <c r="L649" s="5" t="s">
        <v>525</v>
      </c>
      <c r="M649" s="5" t="s">
        <v>83</v>
      </c>
      <c r="N649" s="5" t="s">
        <v>528</v>
      </c>
      <c r="O649"/>
    </row>
    <row r="650" spans="1:15" s="5" customFormat="1" ht="30" x14ac:dyDescent="0.25">
      <c r="L650" s="5" t="s">
        <v>2970</v>
      </c>
      <c r="M650" s="5" t="s">
        <v>34</v>
      </c>
      <c r="N650" s="5" t="s">
        <v>532</v>
      </c>
      <c r="O650"/>
    </row>
    <row r="651" spans="1:15" s="5" customFormat="1" x14ac:dyDescent="0.25">
      <c r="L651" s="5" t="s">
        <v>2971</v>
      </c>
      <c r="M651" s="5" t="s">
        <v>34</v>
      </c>
      <c r="N651" s="5" t="s">
        <v>535</v>
      </c>
      <c r="O651"/>
    </row>
    <row r="652" spans="1:15" s="5" customFormat="1" ht="30" x14ac:dyDescent="0.25">
      <c r="L652" s="5" t="s">
        <v>2972</v>
      </c>
      <c r="M652" s="5" t="s">
        <v>34</v>
      </c>
      <c r="N652" s="5" t="s">
        <v>544</v>
      </c>
      <c r="O652"/>
    </row>
    <row r="653" spans="1:15" s="5" customFormat="1" ht="30" x14ac:dyDescent="0.25">
      <c r="L653" s="5" t="s">
        <v>2973</v>
      </c>
      <c r="M653" s="5" t="s">
        <v>34</v>
      </c>
      <c r="N653" s="5" t="s">
        <v>540</v>
      </c>
      <c r="O653"/>
    </row>
    <row r="654" spans="1:15" s="5" customFormat="1" x14ac:dyDescent="0.25">
      <c r="L654" s="5" t="s">
        <v>4176</v>
      </c>
      <c r="M654" s="5" t="s">
        <v>4009</v>
      </c>
      <c r="N654" s="5" t="s">
        <v>4013</v>
      </c>
      <c r="O654"/>
    </row>
    <row r="655" spans="1:15" s="5" customFormat="1" x14ac:dyDescent="0.25">
      <c r="L655" s="5" t="s">
        <v>5608</v>
      </c>
      <c r="M655" s="5" t="s">
        <v>5561</v>
      </c>
      <c r="N655" s="5" t="s">
        <v>4970</v>
      </c>
      <c r="O655"/>
    </row>
    <row r="656" spans="1:15" s="5" customFormat="1" x14ac:dyDescent="0.25">
      <c r="L656" s="5" t="s">
        <v>7732</v>
      </c>
      <c r="M656" s="5" t="s">
        <v>5561</v>
      </c>
      <c r="N656" s="5" t="s">
        <v>7053</v>
      </c>
      <c r="O656"/>
    </row>
    <row r="657" spans="1:15" s="5" customFormat="1" x14ac:dyDescent="0.25">
      <c r="O657"/>
    </row>
    <row r="658" spans="1:15" s="5" customFormat="1" ht="30" x14ac:dyDescent="0.25">
      <c r="A658" s="5" t="s">
        <v>5982</v>
      </c>
      <c r="B658" s="5" t="s">
        <v>3272</v>
      </c>
      <c r="C658" s="5" t="s">
        <v>6676</v>
      </c>
      <c r="D658" s="5" t="s">
        <v>6334</v>
      </c>
      <c r="E658" s="5" t="s">
        <v>2886</v>
      </c>
      <c r="F658" s="5" t="s">
        <v>3474</v>
      </c>
      <c r="G658" s="5" t="s">
        <v>2832</v>
      </c>
      <c r="H658" s="5" t="s">
        <v>2887</v>
      </c>
      <c r="I658" s="5" t="s">
        <v>2871</v>
      </c>
      <c r="J658" s="5" t="s">
        <v>7478</v>
      </c>
      <c r="L658" s="5" t="s">
        <v>3273</v>
      </c>
      <c r="M658" s="5" t="s">
        <v>34</v>
      </c>
      <c r="N658" s="5" t="s">
        <v>1863</v>
      </c>
      <c r="O658"/>
    </row>
    <row r="659" spans="1:15" s="5" customFormat="1" x14ac:dyDescent="0.25">
      <c r="O659"/>
    </row>
    <row r="660" spans="1:15" s="5" customFormat="1" ht="30" x14ac:dyDescent="0.25">
      <c r="A660" s="5" t="s">
        <v>5916</v>
      </c>
      <c r="B660" s="5" t="s">
        <v>2978</v>
      </c>
      <c r="C660" s="5" t="s">
        <v>6640</v>
      </c>
      <c r="D660" s="5" t="s">
        <v>6318</v>
      </c>
      <c r="E660" s="5" t="s">
        <v>2886</v>
      </c>
      <c r="F660" s="5" t="s">
        <v>3474</v>
      </c>
      <c r="G660" s="5" t="s">
        <v>2767</v>
      </c>
      <c r="H660" s="5" t="s">
        <v>3579</v>
      </c>
      <c r="I660" s="5" t="s">
        <v>7473</v>
      </c>
      <c r="J660" s="5" t="s">
        <v>7485</v>
      </c>
      <c r="L660" s="5" t="s">
        <v>2980</v>
      </c>
      <c r="M660" s="5" t="s">
        <v>5561</v>
      </c>
      <c r="N660" s="5" t="s">
        <v>658</v>
      </c>
      <c r="O660"/>
    </row>
    <row r="661" spans="1:15" s="5" customFormat="1" ht="30" x14ac:dyDescent="0.25">
      <c r="L661" s="5" t="s">
        <v>2981</v>
      </c>
      <c r="M661" s="5" t="s">
        <v>34</v>
      </c>
      <c r="N661" s="5" t="s">
        <v>662</v>
      </c>
      <c r="O661"/>
    </row>
    <row r="662" spans="1:15" s="5" customFormat="1" x14ac:dyDescent="0.25">
      <c r="L662" s="5" t="s">
        <v>2982</v>
      </c>
      <c r="M662" s="5" t="s">
        <v>5561</v>
      </c>
      <c r="N662" s="5" t="s">
        <v>665</v>
      </c>
      <c r="O662"/>
    </row>
    <row r="663" spans="1:15" s="5" customFormat="1" x14ac:dyDescent="0.25">
      <c r="L663" s="5" t="s">
        <v>2983</v>
      </c>
      <c r="M663" s="5" t="s">
        <v>5561</v>
      </c>
      <c r="N663" s="5" t="s">
        <v>669</v>
      </c>
      <c r="O663"/>
    </row>
    <row r="664" spans="1:15" s="5" customFormat="1" ht="30" x14ac:dyDescent="0.25">
      <c r="L664" s="5" t="s">
        <v>2984</v>
      </c>
      <c r="M664" s="5" t="s">
        <v>5561</v>
      </c>
      <c r="N664" s="5" t="s">
        <v>580</v>
      </c>
      <c r="O664"/>
    </row>
    <row r="665" spans="1:15" s="5" customFormat="1" x14ac:dyDescent="0.25">
      <c r="L665" s="5" t="s">
        <v>2985</v>
      </c>
      <c r="M665" s="5" t="s">
        <v>5561</v>
      </c>
      <c r="N665" s="5" t="s">
        <v>583</v>
      </c>
      <c r="O665"/>
    </row>
    <row r="666" spans="1:15" s="5" customFormat="1" x14ac:dyDescent="0.25">
      <c r="L666" s="5" t="s">
        <v>2986</v>
      </c>
      <c r="M666" s="5" t="s">
        <v>5561</v>
      </c>
      <c r="N666" s="5" t="s">
        <v>588</v>
      </c>
      <c r="O666"/>
    </row>
    <row r="667" spans="1:15" s="5" customFormat="1" x14ac:dyDescent="0.25">
      <c r="L667" s="5" t="s">
        <v>2987</v>
      </c>
      <c r="M667" s="5" t="s">
        <v>5561</v>
      </c>
      <c r="N667" s="5" t="s">
        <v>592</v>
      </c>
      <c r="O667"/>
    </row>
    <row r="668" spans="1:15" s="5" customFormat="1" x14ac:dyDescent="0.25">
      <c r="L668" s="5" t="s">
        <v>2989</v>
      </c>
      <c r="M668" s="5" t="s">
        <v>34</v>
      </c>
      <c r="N668" s="5" t="s">
        <v>596</v>
      </c>
      <c r="O668"/>
    </row>
    <row r="669" spans="1:15" s="5" customFormat="1" x14ac:dyDescent="0.25">
      <c r="L669" s="5" t="s">
        <v>2990</v>
      </c>
      <c r="M669" s="5" t="s">
        <v>5561</v>
      </c>
      <c r="N669" s="5" t="s">
        <v>600</v>
      </c>
      <c r="O669"/>
    </row>
    <row r="670" spans="1:15" s="5" customFormat="1" x14ac:dyDescent="0.25">
      <c r="L670" s="5" t="s">
        <v>2991</v>
      </c>
      <c r="M670" s="5" t="s">
        <v>5561</v>
      </c>
      <c r="N670" s="5" t="s">
        <v>603</v>
      </c>
      <c r="O670"/>
    </row>
    <row r="671" spans="1:15" s="5" customFormat="1" x14ac:dyDescent="0.25">
      <c r="L671" s="5" t="s">
        <v>2992</v>
      </c>
      <c r="M671" s="5" t="s">
        <v>34</v>
      </c>
      <c r="N671" s="5" t="s">
        <v>607</v>
      </c>
      <c r="O671"/>
    </row>
    <row r="672" spans="1:15" s="5" customFormat="1" x14ac:dyDescent="0.25">
      <c r="L672" s="5" t="s">
        <v>2993</v>
      </c>
      <c r="M672" s="5" t="s">
        <v>34</v>
      </c>
      <c r="N672" s="5" t="s">
        <v>611</v>
      </c>
      <c r="O672"/>
    </row>
    <row r="673" spans="6:15" s="5" customFormat="1" ht="30" x14ac:dyDescent="0.25">
      <c r="L673" s="5" t="s">
        <v>2994</v>
      </c>
      <c r="M673" s="5" t="s">
        <v>34</v>
      </c>
      <c r="N673" s="5" t="s">
        <v>616</v>
      </c>
      <c r="O673"/>
    </row>
    <row r="674" spans="6:15" s="5" customFormat="1" ht="30" x14ac:dyDescent="0.25">
      <c r="L674" s="5" t="s">
        <v>2995</v>
      </c>
      <c r="M674" s="5" t="s">
        <v>5561</v>
      </c>
      <c r="N674" s="5" t="s">
        <v>621</v>
      </c>
      <c r="O674"/>
    </row>
    <row r="675" spans="6:15" s="5" customFormat="1" x14ac:dyDescent="0.25">
      <c r="L675" s="5" t="s">
        <v>2996</v>
      </c>
      <c r="M675" s="5" t="s">
        <v>5561</v>
      </c>
      <c r="N675" s="5" t="s">
        <v>624</v>
      </c>
      <c r="O675"/>
    </row>
    <row r="676" spans="6:15" s="5" customFormat="1" x14ac:dyDescent="0.25">
      <c r="L676" s="5" t="s">
        <v>2997</v>
      </c>
      <c r="M676" s="5" t="s">
        <v>5561</v>
      </c>
      <c r="N676" s="5" t="s">
        <v>628</v>
      </c>
      <c r="O676"/>
    </row>
    <row r="677" spans="6:15" s="5" customFormat="1" x14ac:dyDescent="0.25">
      <c r="L677" s="5" t="s">
        <v>2998</v>
      </c>
      <c r="M677" s="5" t="s">
        <v>34</v>
      </c>
      <c r="N677" s="5" t="s">
        <v>575</v>
      </c>
      <c r="O677"/>
    </row>
    <row r="678" spans="6:15" s="5" customFormat="1" ht="30" x14ac:dyDescent="0.25">
      <c r="L678" s="5" t="s">
        <v>2999</v>
      </c>
      <c r="M678" s="5" t="s">
        <v>34</v>
      </c>
      <c r="N678" s="5" t="s">
        <v>633</v>
      </c>
      <c r="O678"/>
    </row>
    <row r="679" spans="6:15" s="5" customFormat="1" ht="30" x14ac:dyDescent="0.25">
      <c r="L679" s="5" t="s">
        <v>3000</v>
      </c>
      <c r="M679" s="5" t="s">
        <v>34</v>
      </c>
      <c r="N679" s="5" t="s">
        <v>636</v>
      </c>
      <c r="O679"/>
    </row>
    <row r="680" spans="6:15" s="5" customFormat="1" x14ac:dyDescent="0.25">
      <c r="L680" s="5" t="s">
        <v>3001</v>
      </c>
      <c r="M680" s="5" t="s">
        <v>34</v>
      </c>
      <c r="N680" s="5" t="s">
        <v>640</v>
      </c>
      <c r="O680"/>
    </row>
    <row r="681" spans="6:15" s="5" customFormat="1" ht="30" x14ac:dyDescent="0.25">
      <c r="L681" s="5" t="s">
        <v>3002</v>
      </c>
      <c r="M681" s="5" t="s">
        <v>5561</v>
      </c>
      <c r="N681" s="5" t="s">
        <v>645</v>
      </c>
      <c r="O681"/>
    </row>
    <row r="682" spans="6:15" s="5" customFormat="1" x14ac:dyDescent="0.25">
      <c r="L682" s="5" t="s">
        <v>3003</v>
      </c>
      <c r="M682" s="5" t="s">
        <v>5561</v>
      </c>
      <c r="N682" s="5" t="s">
        <v>650</v>
      </c>
      <c r="O682"/>
    </row>
    <row r="683" spans="6:15" s="5" customFormat="1" x14ac:dyDescent="0.25">
      <c r="L683" s="5" t="s">
        <v>3004</v>
      </c>
      <c r="M683" s="5" t="s">
        <v>34</v>
      </c>
      <c r="N683" s="5" t="s">
        <v>654</v>
      </c>
      <c r="O683"/>
    </row>
    <row r="684" spans="6:15" s="5" customFormat="1" ht="30" x14ac:dyDescent="0.25">
      <c r="L684" s="5" t="s">
        <v>3950</v>
      </c>
      <c r="M684" s="5" t="s">
        <v>5561</v>
      </c>
      <c r="N684" s="5" t="s">
        <v>3898</v>
      </c>
      <c r="O684"/>
    </row>
    <row r="685" spans="6:15" s="5" customFormat="1" ht="30" x14ac:dyDescent="0.25">
      <c r="F685" s="5" t="s">
        <v>3781</v>
      </c>
      <c r="G685" s="5" t="s">
        <v>2767</v>
      </c>
      <c r="H685" s="5" t="s">
        <v>3579</v>
      </c>
      <c r="I685" s="5" t="s">
        <v>7473</v>
      </c>
      <c r="J685" s="5" t="s">
        <v>7485</v>
      </c>
      <c r="L685" s="5" t="s">
        <v>2988</v>
      </c>
      <c r="M685" s="5" t="s">
        <v>122</v>
      </c>
      <c r="N685" s="5" t="s">
        <v>571</v>
      </c>
      <c r="O685"/>
    </row>
    <row r="686" spans="6:15" s="5" customFormat="1" x14ac:dyDescent="0.25">
      <c r="L686" s="5" t="s">
        <v>4113</v>
      </c>
      <c r="M686" s="5" t="s">
        <v>34</v>
      </c>
      <c r="N686" s="5" t="s">
        <v>3964</v>
      </c>
      <c r="O686"/>
    </row>
    <row r="687" spans="6:15" s="5" customFormat="1" x14ac:dyDescent="0.25">
      <c r="L687" s="5" t="s">
        <v>4114</v>
      </c>
      <c r="M687" s="5" t="s">
        <v>34</v>
      </c>
      <c r="N687" s="5" t="s">
        <v>3965</v>
      </c>
      <c r="O687"/>
    </row>
    <row r="688" spans="6:15" s="5" customFormat="1" x14ac:dyDescent="0.25">
      <c r="L688" s="5" t="s">
        <v>4181</v>
      </c>
      <c r="M688" s="5" t="s">
        <v>34</v>
      </c>
      <c r="N688" s="5" t="s">
        <v>4049</v>
      </c>
      <c r="O688"/>
    </row>
    <row r="689" spans="12:15" s="5" customFormat="1" x14ac:dyDescent="0.25">
      <c r="L689" s="5" t="s">
        <v>4452</v>
      </c>
      <c r="M689" s="5" t="s">
        <v>34</v>
      </c>
      <c r="N689" s="5" t="s">
        <v>4230</v>
      </c>
      <c r="O689"/>
    </row>
    <row r="690" spans="12:15" s="5" customFormat="1" x14ac:dyDescent="0.25">
      <c r="L690" s="5" t="s">
        <v>4643</v>
      </c>
      <c r="M690" s="5" t="s">
        <v>34</v>
      </c>
      <c r="N690" s="5" t="s">
        <v>4564</v>
      </c>
      <c r="O690"/>
    </row>
    <row r="691" spans="12:15" s="5" customFormat="1" x14ac:dyDescent="0.25">
      <c r="L691" s="5" t="s">
        <v>4695</v>
      </c>
      <c r="M691" s="5" t="s">
        <v>5561</v>
      </c>
      <c r="N691" s="5" t="s">
        <v>4579</v>
      </c>
      <c r="O691"/>
    </row>
    <row r="692" spans="12:15" s="5" customFormat="1" x14ac:dyDescent="0.25">
      <c r="L692" s="5" t="s">
        <v>4935</v>
      </c>
      <c r="M692" s="5" t="s">
        <v>83</v>
      </c>
      <c r="N692" s="5" t="s">
        <v>4701</v>
      </c>
      <c r="O692"/>
    </row>
    <row r="693" spans="12:15" s="5" customFormat="1" x14ac:dyDescent="0.25">
      <c r="L693" s="5" t="s">
        <v>4826</v>
      </c>
      <c r="M693" s="5" t="s">
        <v>34</v>
      </c>
      <c r="N693" s="5" t="s">
        <v>4712</v>
      </c>
      <c r="O693"/>
    </row>
    <row r="694" spans="12:15" s="5" customFormat="1" x14ac:dyDescent="0.25">
      <c r="L694" s="5" t="s">
        <v>4943</v>
      </c>
      <c r="M694" s="5" t="s">
        <v>5561</v>
      </c>
      <c r="N694" s="5" t="s">
        <v>4788</v>
      </c>
      <c r="O694"/>
    </row>
    <row r="695" spans="12:15" s="5" customFormat="1" x14ac:dyDescent="0.25">
      <c r="L695" s="5" t="s">
        <v>5331</v>
      </c>
      <c r="M695" s="5" t="s">
        <v>5561</v>
      </c>
      <c r="N695" s="5" t="s">
        <v>4879</v>
      </c>
      <c r="O695"/>
    </row>
    <row r="696" spans="12:15" s="5" customFormat="1" x14ac:dyDescent="0.25">
      <c r="L696" s="5" t="s">
        <v>5614</v>
      </c>
      <c r="M696" s="5" t="s">
        <v>34</v>
      </c>
      <c r="N696" s="5" t="s">
        <v>4989</v>
      </c>
      <c r="O696"/>
    </row>
    <row r="697" spans="12:15" s="5" customFormat="1" x14ac:dyDescent="0.25">
      <c r="L697" s="5" t="s">
        <v>5617</v>
      </c>
      <c r="M697" s="5" t="s">
        <v>34</v>
      </c>
      <c r="N697" s="5" t="s">
        <v>4993</v>
      </c>
      <c r="O697"/>
    </row>
    <row r="698" spans="12:15" s="5" customFormat="1" x14ac:dyDescent="0.25">
      <c r="L698" s="5" t="s">
        <v>5629</v>
      </c>
      <c r="M698" s="5" t="s">
        <v>5561</v>
      </c>
      <c r="N698" s="5" t="s">
        <v>5502</v>
      </c>
      <c r="O698"/>
    </row>
    <row r="699" spans="12:15" s="5" customFormat="1" x14ac:dyDescent="0.25">
      <c r="L699" s="5" t="s">
        <v>5686</v>
      </c>
      <c r="M699" s="5" t="s">
        <v>5561</v>
      </c>
      <c r="N699" s="5" t="s">
        <v>5637</v>
      </c>
      <c r="O699"/>
    </row>
    <row r="700" spans="12:15" s="5" customFormat="1" ht="30" x14ac:dyDescent="0.25">
      <c r="L700" s="5" t="s">
        <v>5699</v>
      </c>
      <c r="M700" s="5" t="s">
        <v>34</v>
      </c>
      <c r="N700" s="5" t="s">
        <v>4993</v>
      </c>
      <c r="O700"/>
    </row>
    <row r="701" spans="12:15" s="5" customFormat="1" x14ac:dyDescent="0.25">
      <c r="L701" s="5" t="s">
        <v>7370</v>
      </c>
      <c r="M701" s="5" t="s">
        <v>34</v>
      </c>
      <c r="N701" s="5" t="s">
        <v>6806</v>
      </c>
      <c r="O701"/>
    </row>
    <row r="702" spans="12:15" s="5" customFormat="1" ht="30" x14ac:dyDescent="0.25">
      <c r="L702" s="5" t="s">
        <v>7536</v>
      </c>
      <c r="M702" s="5" t="s">
        <v>34</v>
      </c>
      <c r="N702" s="5" t="s">
        <v>7431</v>
      </c>
      <c r="O702"/>
    </row>
    <row r="703" spans="12:15" s="5" customFormat="1" ht="30" x14ac:dyDescent="0.25">
      <c r="L703" s="5" t="s">
        <v>7537</v>
      </c>
      <c r="M703" s="5" t="s">
        <v>5561</v>
      </c>
      <c r="N703" s="5" t="s">
        <v>7435</v>
      </c>
      <c r="O703"/>
    </row>
    <row r="704" spans="12:15" s="5" customFormat="1" x14ac:dyDescent="0.25">
      <c r="L704" s="5" t="s">
        <v>7725</v>
      </c>
      <c r="M704" s="5" t="s">
        <v>5561</v>
      </c>
      <c r="N704" s="5" t="s">
        <v>7035</v>
      </c>
      <c r="O704"/>
    </row>
    <row r="705" spans="1:15" s="5" customFormat="1" ht="30" x14ac:dyDescent="0.25">
      <c r="B705" s="5" t="s">
        <v>4388</v>
      </c>
      <c r="C705" s="5" t="s">
        <v>6769</v>
      </c>
      <c r="D705" s="5" t="s">
        <v>6318</v>
      </c>
      <c r="E705" s="5" t="s">
        <v>2886</v>
      </c>
      <c r="F705" s="5" t="s">
        <v>3474</v>
      </c>
      <c r="G705" s="5" t="s">
        <v>2767</v>
      </c>
      <c r="H705" s="5" t="s">
        <v>3579</v>
      </c>
      <c r="I705" s="5" t="s">
        <v>7473</v>
      </c>
      <c r="J705" s="5" t="s">
        <v>7485</v>
      </c>
      <c r="L705" s="5" t="s">
        <v>3000</v>
      </c>
      <c r="M705" s="5" t="s">
        <v>34</v>
      </c>
      <c r="N705" s="5" t="s">
        <v>636</v>
      </c>
      <c r="O705"/>
    </row>
    <row r="706" spans="1:15" s="5" customFormat="1" ht="30" x14ac:dyDescent="0.25">
      <c r="F706" s="5" t="s">
        <v>3781</v>
      </c>
      <c r="G706" s="5" t="s">
        <v>2767</v>
      </c>
      <c r="H706" s="5" t="s">
        <v>3579</v>
      </c>
      <c r="I706" s="5" t="s">
        <v>7473</v>
      </c>
      <c r="J706" s="5" t="s">
        <v>7485</v>
      </c>
      <c r="L706" s="5" t="s">
        <v>4113</v>
      </c>
      <c r="M706" s="5" t="s">
        <v>34</v>
      </c>
      <c r="N706" s="5" t="s">
        <v>3964</v>
      </c>
      <c r="O706"/>
    </row>
    <row r="707" spans="1:15" s="5" customFormat="1" ht="30" x14ac:dyDescent="0.25">
      <c r="B707" s="5" t="s">
        <v>3789</v>
      </c>
      <c r="C707" s="5" t="s">
        <v>6839</v>
      </c>
      <c r="D707" s="5" t="s">
        <v>6318</v>
      </c>
      <c r="E707" s="5" t="s">
        <v>2886</v>
      </c>
      <c r="F707" s="5" t="s">
        <v>3781</v>
      </c>
      <c r="G707" s="5" t="s">
        <v>2767</v>
      </c>
      <c r="H707" s="5" t="s">
        <v>3579</v>
      </c>
      <c r="I707" s="5" t="s">
        <v>7473</v>
      </c>
      <c r="J707" s="5" t="s">
        <v>7485</v>
      </c>
      <c r="L707" s="5" t="s">
        <v>3773</v>
      </c>
      <c r="M707" s="5" t="s">
        <v>34</v>
      </c>
      <c r="N707" s="5" t="s">
        <v>3760</v>
      </c>
      <c r="O707"/>
    </row>
    <row r="708" spans="1:15" s="5" customFormat="1" ht="30" x14ac:dyDescent="0.25">
      <c r="B708" s="5" t="s">
        <v>3754</v>
      </c>
      <c r="C708" s="5" t="s">
        <v>6803</v>
      </c>
      <c r="D708" s="5" t="s">
        <v>6318</v>
      </c>
      <c r="E708" s="5" t="s">
        <v>2886</v>
      </c>
      <c r="F708" s="5" t="s">
        <v>3781</v>
      </c>
      <c r="G708" s="5" t="s">
        <v>2767</v>
      </c>
      <c r="H708" s="5" t="s">
        <v>3579</v>
      </c>
      <c r="I708" s="5" t="s">
        <v>7473</v>
      </c>
      <c r="J708" s="5" t="s">
        <v>7485</v>
      </c>
      <c r="L708" s="5" t="s">
        <v>2988</v>
      </c>
      <c r="M708" s="5" t="s">
        <v>122</v>
      </c>
      <c r="N708" s="5" t="s">
        <v>571</v>
      </c>
      <c r="O708"/>
    </row>
    <row r="709" spans="1:15" s="5" customFormat="1" x14ac:dyDescent="0.25">
      <c r="L709" s="5" t="s">
        <v>4643</v>
      </c>
      <c r="M709" s="5" t="s">
        <v>34</v>
      </c>
      <c r="N709" s="5" t="s">
        <v>4564</v>
      </c>
      <c r="O709"/>
    </row>
    <row r="710" spans="1:15" s="5" customFormat="1" ht="30" x14ac:dyDescent="0.25">
      <c r="B710" s="5" t="s">
        <v>4526</v>
      </c>
      <c r="C710" s="5" t="s">
        <v>6640</v>
      </c>
      <c r="D710" s="5" t="s">
        <v>6318</v>
      </c>
      <c r="E710" s="5" t="s">
        <v>2886</v>
      </c>
      <c r="F710" s="5" t="s">
        <v>3781</v>
      </c>
      <c r="G710" s="5" t="s">
        <v>2767</v>
      </c>
      <c r="H710" s="5" t="s">
        <v>3579</v>
      </c>
      <c r="I710" s="5" t="s">
        <v>7473</v>
      </c>
      <c r="J710" s="5" t="s">
        <v>7485</v>
      </c>
      <c r="L710" s="5" t="s">
        <v>4583</v>
      </c>
      <c r="M710" s="5" t="s">
        <v>34</v>
      </c>
      <c r="N710" s="5" t="s">
        <v>4484</v>
      </c>
      <c r="O710"/>
    </row>
    <row r="711" spans="1:15" s="5" customFormat="1" x14ac:dyDescent="0.25">
      <c r="O711"/>
    </row>
    <row r="712" spans="1:15" s="5" customFormat="1" ht="30" x14ac:dyDescent="0.25">
      <c r="A712" s="5" t="s">
        <v>5987</v>
      </c>
      <c r="B712" s="5" t="s">
        <v>3284</v>
      </c>
      <c r="C712" s="5" t="s">
        <v>6687</v>
      </c>
      <c r="D712" s="5" t="s">
        <v>6344</v>
      </c>
      <c r="E712" s="5" t="s">
        <v>2886</v>
      </c>
      <c r="F712" s="5" t="s">
        <v>3477</v>
      </c>
      <c r="G712" s="5" t="s">
        <v>2837</v>
      </c>
      <c r="H712" s="5" t="s">
        <v>2906</v>
      </c>
      <c r="I712" s="5" t="s">
        <v>2881</v>
      </c>
      <c r="J712" s="5" t="s">
        <v>3699</v>
      </c>
      <c r="K712" s="5" t="s">
        <v>7353</v>
      </c>
      <c r="L712" s="5" t="s">
        <v>3285</v>
      </c>
      <c r="M712" s="5" t="s">
        <v>34</v>
      </c>
      <c r="N712" s="5" t="s">
        <v>1932</v>
      </c>
      <c r="O712"/>
    </row>
    <row r="713" spans="1:15" s="5" customFormat="1" x14ac:dyDescent="0.25">
      <c r="L713" s="5" t="s">
        <v>4258</v>
      </c>
      <c r="M713" s="5" t="s">
        <v>34</v>
      </c>
      <c r="N713" s="5" t="s">
        <v>4164</v>
      </c>
      <c r="O713"/>
    </row>
    <row r="714" spans="1:15" s="5" customFormat="1" ht="45" x14ac:dyDescent="0.25">
      <c r="L714" s="5" t="s">
        <v>7512</v>
      </c>
      <c r="M714" s="5" t="s">
        <v>5561</v>
      </c>
      <c r="N714" s="5" t="s">
        <v>332</v>
      </c>
      <c r="O714"/>
    </row>
    <row r="715" spans="1:15" s="5" customFormat="1" x14ac:dyDescent="0.25">
      <c r="O715"/>
    </row>
    <row r="716" spans="1:15" s="5" customFormat="1" ht="45" x14ac:dyDescent="0.25">
      <c r="A716" s="5" t="s">
        <v>6028</v>
      </c>
      <c r="B716" s="5" t="s">
        <v>4389</v>
      </c>
      <c r="C716" s="5" t="s">
        <v>6686</v>
      </c>
      <c r="D716" s="5" t="s">
        <v>7366</v>
      </c>
      <c r="E716" s="5" t="s">
        <v>2886</v>
      </c>
      <c r="F716" s="5" t="s">
        <v>3472</v>
      </c>
      <c r="G716" s="5" t="s">
        <v>3779</v>
      </c>
      <c r="H716" s="5" t="s">
        <v>3283</v>
      </c>
      <c r="I716" s="5" t="s">
        <v>2871</v>
      </c>
      <c r="J716" s="5" t="s">
        <v>7488</v>
      </c>
      <c r="K716" s="5" t="s">
        <v>5605</v>
      </c>
      <c r="L716" s="5" t="s">
        <v>3852</v>
      </c>
      <c r="M716" s="5" t="s">
        <v>34</v>
      </c>
      <c r="N716" s="5" t="s">
        <v>3692</v>
      </c>
      <c r="O716"/>
    </row>
    <row r="717" spans="1:15" s="5" customFormat="1" ht="45" x14ac:dyDescent="0.25">
      <c r="A717" s="5" t="s">
        <v>5986</v>
      </c>
      <c r="B717" s="5" t="s">
        <v>3282</v>
      </c>
      <c r="C717" s="5" t="s">
        <v>6686</v>
      </c>
      <c r="D717" s="5" t="s">
        <v>7351</v>
      </c>
      <c r="E717" s="5" t="s">
        <v>2886</v>
      </c>
      <c r="F717" s="5" t="s">
        <v>3472</v>
      </c>
      <c r="G717" s="5" t="s">
        <v>2836</v>
      </c>
      <c r="H717" s="5" t="s">
        <v>3283</v>
      </c>
      <c r="I717" s="5" t="s">
        <v>2871</v>
      </c>
      <c r="J717" s="5" t="s">
        <v>7488</v>
      </c>
      <c r="K717" s="5" t="s">
        <v>5605</v>
      </c>
      <c r="L717" s="5" t="s">
        <v>3852</v>
      </c>
      <c r="M717" s="5" t="s">
        <v>34</v>
      </c>
      <c r="N717" s="5" t="s">
        <v>3692</v>
      </c>
      <c r="O717"/>
    </row>
    <row r="718" spans="1:15" s="5" customFormat="1" ht="45" x14ac:dyDescent="0.25">
      <c r="F718" s="5" t="s">
        <v>3476</v>
      </c>
      <c r="G718" s="5" t="s">
        <v>2836</v>
      </c>
      <c r="H718" s="5" t="s">
        <v>3283</v>
      </c>
      <c r="I718" s="5" t="s">
        <v>2871</v>
      </c>
      <c r="J718" s="5" t="s">
        <v>7488</v>
      </c>
      <c r="K718" s="5" t="s">
        <v>5605</v>
      </c>
      <c r="L718" s="5" t="s">
        <v>3444</v>
      </c>
      <c r="M718" s="5" t="s">
        <v>5561</v>
      </c>
      <c r="N718" s="5" t="s">
        <v>2590</v>
      </c>
      <c r="O718"/>
    </row>
    <row r="719" spans="1:15" s="5" customFormat="1" x14ac:dyDescent="0.25">
      <c r="L719" s="5" t="s">
        <v>3445</v>
      </c>
      <c r="M719" s="5" t="s">
        <v>5561</v>
      </c>
      <c r="N719" s="5" t="s">
        <v>2593</v>
      </c>
      <c r="O719"/>
    </row>
    <row r="720" spans="1:15" s="5" customFormat="1" ht="30" x14ac:dyDescent="0.25">
      <c r="L720" s="5" t="s">
        <v>7357</v>
      </c>
      <c r="M720" s="5" t="s">
        <v>34</v>
      </c>
      <c r="N720" s="5" t="s">
        <v>2596</v>
      </c>
      <c r="O720"/>
    </row>
    <row r="721" spans="1:15" s="5" customFormat="1" ht="45" x14ac:dyDescent="0.25">
      <c r="L721" s="5" t="s">
        <v>7358</v>
      </c>
      <c r="M721" s="5" t="s">
        <v>5561</v>
      </c>
      <c r="N721" s="5" t="s">
        <v>2600</v>
      </c>
      <c r="O721"/>
    </row>
    <row r="722" spans="1:15" s="5" customFormat="1" ht="45" x14ac:dyDescent="0.25">
      <c r="F722" s="5" t="s">
        <v>3477</v>
      </c>
      <c r="G722" s="5" t="s">
        <v>2836</v>
      </c>
      <c r="H722" s="5" t="s">
        <v>3283</v>
      </c>
      <c r="I722" s="5" t="s">
        <v>2871</v>
      </c>
      <c r="J722" s="5" t="s">
        <v>7488</v>
      </c>
      <c r="K722" s="5" t="s">
        <v>5605</v>
      </c>
      <c r="L722" s="5" t="s">
        <v>7352</v>
      </c>
      <c r="M722" s="5" t="s">
        <v>34</v>
      </c>
      <c r="N722" s="5" t="s">
        <v>1923</v>
      </c>
      <c r="O722"/>
    </row>
    <row r="723" spans="1:15" s="5" customFormat="1" x14ac:dyDescent="0.25">
      <c r="O723"/>
    </row>
    <row r="724" spans="1:15" s="5" customFormat="1" ht="30" x14ac:dyDescent="0.25">
      <c r="A724" s="5" t="s">
        <v>6557</v>
      </c>
      <c r="B724" s="5" t="s">
        <v>3089</v>
      </c>
      <c r="C724" s="5" t="s">
        <v>6642</v>
      </c>
      <c r="D724" s="5" t="s">
        <v>6319</v>
      </c>
      <c r="E724" s="5" t="s">
        <v>2886</v>
      </c>
      <c r="F724" s="5" t="s">
        <v>3474</v>
      </c>
      <c r="G724" s="5" t="s">
        <v>2787</v>
      </c>
      <c r="H724" s="5" t="s">
        <v>2951</v>
      </c>
      <c r="I724" s="5" t="s">
        <v>2871</v>
      </c>
      <c r="J724" s="5" t="s">
        <v>2866</v>
      </c>
      <c r="K724" s="5" t="s">
        <v>3709</v>
      </c>
      <c r="L724" s="5" t="s">
        <v>3090</v>
      </c>
      <c r="M724" s="5" t="s">
        <v>1096</v>
      </c>
      <c r="N724" s="5" t="s">
        <v>1101</v>
      </c>
      <c r="O724"/>
    </row>
    <row r="725" spans="1:15" s="5" customFormat="1" ht="30" x14ac:dyDescent="0.25">
      <c r="L725" s="5" t="s">
        <v>3091</v>
      </c>
      <c r="M725" s="5" t="s">
        <v>1096</v>
      </c>
      <c r="N725" s="5" t="s">
        <v>1098</v>
      </c>
      <c r="O725"/>
    </row>
    <row r="726" spans="1:15" s="5" customFormat="1" ht="30" x14ac:dyDescent="0.25">
      <c r="L726" s="5" t="s">
        <v>6921</v>
      </c>
      <c r="M726" s="5" t="s">
        <v>4956</v>
      </c>
      <c r="N726" s="5" t="s">
        <v>4958</v>
      </c>
      <c r="O726"/>
    </row>
    <row r="727" spans="1:15" s="5" customFormat="1" x14ac:dyDescent="0.25">
      <c r="O727"/>
    </row>
    <row r="728" spans="1:15" s="5" customFormat="1" ht="30" x14ac:dyDescent="0.25">
      <c r="A728" s="5" t="s">
        <v>5983</v>
      </c>
      <c r="B728" s="5" t="s">
        <v>3274</v>
      </c>
      <c r="C728" s="5" t="s">
        <v>6677</v>
      </c>
      <c r="D728" s="5" t="s">
        <v>7350</v>
      </c>
      <c r="E728" s="5" t="s">
        <v>2886</v>
      </c>
      <c r="F728" s="5" t="s">
        <v>3476</v>
      </c>
      <c r="G728" s="5" t="s">
        <v>2833</v>
      </c>
      <c r="H728" s="5" t="s">
        <v>2951</v>
      </c>
      <c r="I728" s="5" t="s">
        <v>2871</v>
      </c>
      <c r="J728" s="5" t="s">
        <v>7488</v>
      </c>
      <c r="K728" s="5" t="s">
        <v>3719</v>
      </c>
      <c r="L728" s="5" t="s">
        <v>3275</v>
      </c>
      <c r="M728" s="5" t="s">
        <v>4956</v>
      </c>
      <c r="N728" s="5" t="s">
        <v>1878</v>
      </c>
      <c r="O728"/>
    </row>
    <row r="729" spans="1:15" s="5" customFormat="1" x14ac:dyDescent="0.25">
      <c r="L729" s="5" t="s">
        <v>1869</v>
      </c>
      <c r="M729" s="5" t="s">
        <v>1096</v>
      </c>
      <c r="N729" s="5" t="s">
        <v>1871</v>
      </c>
      <c r="O729"/>
    </row>
    <row r="730" spans="1:15" s="5" customFormat="1" x14ac:dyDescent="0.25">
      <c r="L730" s="5" t="s">
        <v>3276</v>
      </c>
      <c r="M730" s="5" t="s">
        <v>1096</v>
      </c>
      <c r="N730" s="5" t="s">
        <v>1883</v>
      </c>
      <c r="O730"/>
    </row>
    <row r="731" spans="1:15" s="5" customFormat="1" x14ac:dyDescent="0.25">
      <c r="L731" s="5" t="s">
        <v>5687</v>
      </c>
      <c r="M731" s="5" t="s">
        <v>4956</v>
      </c>
      <c r="N731" s="5" t="s">
        <v>5640</v>
      </c>
      <c r="O731"/>
    </row>
    <row r="732" spans="1:15" s="5" customFormat="1" ht="30" x14ac:dyDescent="0.25">
      <c r="L732" s="5" t="s">
        <v>6963</v>
      </c>
      <c r="M732" s="5" t="s">
        <v>1096</v>
      </c>
      <c r="N732" s="5" t="s">
        <v>1874</v>
      </c>
      <c r="O732"/>
    </row>
    <row r="733" spans="1:15" s="5" customFormat="1" x14ac:dyDescent="0.25">
      <c r="L733" s="5" t="s">
        <v>7493</v>
      </c>
      <c r="M733" s="5" t="s">
        <v>4956</v>
      </c>
      <c r="N733" s="5" t="s">
        <v>7395</v>
      </c>
      <c r="O733"/>
    </row>
    <row r="734" spans="1:15" s="5" customFormat="1" ht="45" x14ac:dyDescent="0.25">
      <c r="L734" s="5" t="s">
        <v>7720</v>
      </c>
      <c r="M734" s="5" t="s">
        <v>1096</v>
      </c>
      <c r="O734"/>
    </row>
    <row r="735" spans="1:15" s="5" customFormat="1" x14ac:dyDescent="0.25">
      <c r="O735"/>
    </row>
    <row r="736" spans="1:15" s="5" customFormat="1" ht="45" x14ac:dyDescent="0.25">
      <c r="A736" s="5" t="s">
        <v>5957</v>
      </c>
      <c r="B736" s="5" t="s">
        <v>3215</v>
      </c>
      <c r="C736" s="5" t="s">
        <v>6631</v>
      </c>
      <c r="D736" s="5" t="s">
        <v>6309</v>
      </c>
      <c r="E736" s="5" t="s">
        <v>2891</v>
      </c>
      <c r="F736" s="5" t="s">
        <v>3476</v>
      </c>
      <c r="G736" s="5" t="s">
        <v>2809</v>
      </c>
      <c r="H736" s="5" t="s">
        <v>2870</v>
      </c>
      <c r="I736" s="5" t="s">
        <v>2871</v>
      </c>
      <c r="J736" s="5" t="s">
        <v>7478</v>
      </c>
      <c r="K736" s="5" t="s">
        <v>7479</v>
      </c>
      <c r="L736" s="5" t="s">
        <v>3216</v>
      </c>
      <c r="M736" s="5" t="s">
        <v>6472</v>
      </c>
      <c r="N736" s="5" t="s">
        <v>1545</v>
      </c>
      <c r="O736"/>
    </row>
    <row r="737" spans="1:15" s="5" customFormat="1" ht="30" x14ac:dyDescent="0.25">
      <c r="L737" s="5" t="s">
        <v>3217</v>
      </c>
      <c r="M737" s="5" t="s">
        <v>34</v>
      </c>
      <c r="N737" s="5" t="s">
        <v>1542</v>
      </c>
      <c r="O737"/>
    </row>
    <row r="738" spans="1:15" s="5" customFormat="1" x14ac:dyDescent="0.25">
      <c r="L738" s="5" t="s">
        <v>3218</v>
      </c>
      <c r="M738" s="5" t="s">
        <v>122</v>
      </c>
      <c r="N738" s="5" t="s">
        <v>1538</v>
      </c>
      <c r="O738"/>
    </row>
    <row r="739" spans="1:15" s="5" customFormat="1" ht="30" x14ac:dyDescent="0.25">
      <c r="L739" s="5" t="s">
        <v>3219</v>
      </c>
      <c r="M739" s="5" t="s">
        <v>6472</v>
      </c>
      <c r="N739" s="5" t="s">
        <v>1527</v>
      </c>
      <c r="O739"/>
    </row>
    <row r="740" spans="1:15" s="5" customFormat="1" x14ac:dyDescent="0.25">
      <c r="L740" s="5" t="s">
        <v>3220</v>
      </c>
      <c r="M740" s="5" t="s">
        <v>6472</v>
      </c>
      <c r="N740" s="5" t="s">
        <v>1531</v>
      </c>
      <c r="O740"/>
    </row>
    <row r="741" spans="1:15" s="5" customFormat="1" x14ac:dyDescent="0.25">
      <c r="L741" s="5" t="s">
        <v>3221</v>
      </c>
      <c r="M741" s="5" t="s">
        <v>34</v>
      </c>
      <c r="N741" s="5" t="s">
        <v>1549</v>
      </c>
      <c r="O741"/>
    </row>
    <row r="742" spans="1:15" s="5" customFormat="1" x14ac:dyDescent="0.25">
      <c r="L742" s="5" t="s">
        <v>4937</v>
      </c>
      <c r="M742" s="5" t="s">
        <v>4219</v>
      </c>
      <c r="N742" s="5" t="s">
        <v>4728</v>
      </c>
      <c r="O742"/>
    </row>
    <row r="743" spans="1:15" s="5" customFormat="1" x14ac:dyDescent="0.25">
      <c r="L743" s="5" t="s">
        <v>5622</v>
      </c>
      <c r="M743" s="5" t="s">
        <v>4219</v>
      </c>
      <c r="N743" s="5" t="s">
        <v>5017</v>
      </c>
      <c r="O743"/>
    </row>
    <row r="744" spans="1:15" s="5" customFormat="1" x14ac:dyDescent="0.25">
      <c r="L744" s="5" t="s">
        <v>5958</v>
      </c>
      <c r="M744" s="5" t="s">
        <v>34</v>
      </c>
      <c r="N744" s="5" t="s">
        <v>5559</v>
      </c>
      <c r="O744"/>
    </row>
    <row r="745" spans="1:15" s="5" customFormat="1" ht="30" x14ac:dyDescent="0.25">
      <c r="L745" s="5" t="s">
        <v>7747</v>
      </c>
      <c r="M745" s="5" t="s">
        <v>6472</v>
      </c>
      <c r="N745" s="5" t="s">
        <v>1522</v>
      </c>
      <c r="O745"/>
    </row>
    <row r="746" spans="1:15" s="5" customFormat="1" ht="30" x14ac:dyDescent="0.25">
      <c r="L746" s="5" t="s">
        <v>7748</v>
      </c>
      <c r="M746" s="5" t="s">
        <v>6472</v>
      </c>
      <c r="N746" s="5" t="s">
        <v>1535</v>
      </c>
      <c r="O746"/>
    </row>
    <row r="747" spans="1:15" s="5" customFormat="1" ht="30" x14ac:dyDescent="0.25">
      <c r="A747" s="5" t="s">
        <v>5959</v>
      </c>
      <c r="B747" s="5" t="s">
        <v>3588</v>
      </c>
      <c r="C747" s="5" t="s">
        <v>6631</v>
      </c>
      <c r="D747" s="5" t="s">
        <v>6313</v>
      </c>
      <c r="E747" s="5" t="s">
        <v>2886</v>
      </c>
      <c r="F747" s="5" t="s">
        <v>3476</v>
      </c>
      <c r="G747" s="5" t="s">
        <v>2809</v>
      </c>
      <c r="H747" s="5" t="s">
        <v>2870</v>
      </c>
      <c r="I747" s="5" t="s">
        <v>2871</v>
      </c>
      <c r="J747" s="5" t="s">
        <v>7478</v>
      </c>
      <c r="K747" s="5" t="s">
        <v>7479</v>
      </c>
      <c r="L747" s="5" t="s">
        <v>3221</v>
      </c>
      <c r="M747" s="5" t="s">
        <v>34</v>
      </c>
      <c r="N747" s="5" t="s">
        <v>1549</v>
      </c>
      <c r="O747"/>
    </row>
    <row r="748" spans="1:15" s="5" customFormat="1" ht="30" x14ac:dyDescent="0.25">
      <c r="B748" s="5" t="s">
        <v>3589</v>
      </c>
      <c r="C748" s="5" t="s">
        <v>6631</v>
      </c>
      <c r="D748" s="5" t="s">
        <v>6312</v>
      </c>
      <c r="E748" s="5" t="s">
        <v>2886</v>
      </c>
      <c r="F748" s="5" t="s">
        <v>3476</v>
      </c>
      <c r="G748" s="5" t="s">
        <v>2809</v>
      </c>
      <c r="H748" s="5" t="s">
        <v>2870</v>
      </c>
      <c r="I748" s="5" t="s">
        <v>2871</v>
      </c>
      <c r="J748" s="5" t="s">
        <v>7478</v>
      </c>
      <c r="K748" s="5" t="s">
        <v>7479</v>
      </c>
      <c r="L748" s="5" t="s">
        <v>3218</v>
      </c>
      <c r="M748" s="5" t="s">
        <v>122</v>
      </c>
      <c r="N748" s="5" t="s">
        <v>1538</v>
      </c>
      <c r="O748"/>
    </row>
    <row r="749" spans="1:15" s="5" customFormat="1" x14ac:dyDescent="0.25">
      <c r="O749"/>
    </row>
    <row r="750" spans="1:15" s="5" customFormat="1" ht="30" x14ac:dyDescent="0.25">
      <c r="A750" s="5" t="s">
        <v>5888</v>
      </c>
      <c r="B750" s="5" t="s">
        <v>2868</v>
      </c>
      <c r="C750" s="5" t="s">
        <v>6749</v>
      </c>
      <c r="D750" s="5" t="s">
        <v>6335</v>
      </c>
      <c r="E750" s="5" t="s">
        <v>2869</v>
      </c>
      <c r="F750" s="5" t="s">
        <v>3472</v>
      </c>
      <c r="G750" s="5" t="s">
        <v>7744</v>
      </c>
      <c r="H750" s="5" t="s">
        <v>2870</v>
      </c>
      <c r="I750" s="5" t="s">
        <v>2871</v>
      </c>
      <c r="J750" s="5" t="s">
        <v>7490</v>
      </c>
      <c r="K750" s="5" t="s">
        <v>7745</v>
      </c>
      <c r="L750" s="5" t="s">
        <v>2873</v>
      </c>
      <c r="M750" s="5" t="s">
        <v>34</v>
      </c>
      <c r="N750" s="5" t="s">
        <v>42</v>
      </c>
      <c r="O750"/>
    </row>
    <row r="751" spans="1:15" s="5" customFormat="1" x14ac:dyDescent="0.25">
      <c r="L751" s="5" t="s">
        <v>2874</v>
      </c>
      <c r="M751" s="5" t="s">
        <v>34</v>
      </c>
      <c r="N751" s="5" t="s">
        <v>46</v>
      </c>
      <c r="O751"/>
    </row>
    <row r="752" spans="1:15" s="5" customFormat="1" ht="45" x14ac:dyDescent="0.25">
      <c r="F752" s="5" t="s">
        <v>3781</v>
      </c>
      <c r="G752" s="5" t="s">
        <v>7744</v>
      </c>
      <c r="H752" s="5" t="s">
        <v>2870</v>
      </c>
      <c r="I752" s="5" t="s">
        <v>2871</v>
      </c>
      <c r="J752" s="5" t="s">
        <v>7490</v>
      </c>
      <c r="K752" s="5" t="s">
        <v>7745</v>
      </c>
      <c r="L752" s="5" t="s">
        <v>7746</v>
      </c>
      <c r="M752" s="5" t="s">
        <v>34</v>
      </c>
      <c r="N752" s="5" t="s">
        <v>7668</v>
      </c>
      <c r="O752"/>
    </row>
    <row r="753" spans="1:15" s="5" customFormat="1" x14ac:dyDescent="0.25">
      <c r="O753"/>
    </row>
    <row r="754" spans="1:15" s="5" customFormat="1" ht="30" x14ac:dyDescent="0.25">
      <c r="A754" s="5" t="s">
        <v>6040</v>
      </c>
      <c r="B754" s="5" t="s">
        <v>4540</v>
      </c>
      <c r="C754" s="5" t="s">
        <v>6631</v>
      </c>
      <c r="D754" s="5" t="s">
        <v>6311</v>
      </c>
      <c r="E754" s="5" t="s">
        <v>3105</v>
      </c>
      <c r="F754" s="5" t="s">
        <v>3476</v>
      </c>
      <c r="G754" s="5" t="s">
        <v>2809</v>
      </c>
      <c r="H754" s="5" t="s">
        <v>2870</v>
      </c>
      <c r="I754" s="5" t="s">
        <v>2871</v>
      </c>
      <c r="J754" s="5" t="s">
        <v>7478</v>
      </c>
      <c r="K754" s="5" t="s">
        <v>7479</v>
      </c>
      <c r="L754" s="5" t="s">
        <v>3216</v>
      </c>
      <c r="M754" s="5" t="s">
        <v>6472</v>
      </c>
      <c r="N754" s="5" t="s">
        <v>1545</v>
      </c>
      <c r="O754"/>
    </row>
    <row r="755" spans="1:15" s="5" customFormat="1" ht="30" x14ac:dyDescent="0.25">
      <c r="L755" s="5" t="s">
        <v>3217</v>
      </c>
      <c r="M755" s="5" t="s">
        <v>34</v>
      </c>
      <c r="N755" s="5" t="s">
        <v>1542</v>
      </c>
      <c r="O755"/>
    </row>
    <row r="756" spans="1:15" s="5" customFormat="1" x14ac:dyDescent="0.25">
      <c r="L756" s="5" t="s">
        <v>3218</v>
      </c>
      <c r="M756" s="5" t="s">
        <v>122</v>
      </c>
      <c r="N756" s="5" t="s">
        <v>1538</v>
      </c>
      <c r="O756"/>
    </row>
    <row r="757" spans="1:15" s="5" customFormat="1" ht="30" x14ac:dyDescent="0.25">
      <c r="L757" s="5" t="s">
        <v>3219</v>
      </c>
      <c r="M757" s="5" t="s">
        <v>6472</v>
      </c>
      <c r="N757" s="5" t="s">
        <v>1527</v>
      </c>
      <c r="O757"/>
    </row>
    <row r="758" spans="1:15" s="5" customFormat="1" x14ac:dyDescent="0.25">
      <c r="L758" s="5" t="s">
        <v>3220</v>
      </c>
      <c r="M758" s="5" t="s">
        <v>6472</v>
      </c>
      <c r="N758" s="5" t="s">
        <v>1531</v>
      </c>
      <c r="O758"/>
    </row>
    <row r="759" spans="1:15" s="5" customFormat="1" x14ac:dyDescent="0.25">
      <c r="L759" s="5" t="s">
        <v>3221</v>
      </c>
      <c r="M759" s="5" t="s">
        <v>34</v>
      </c>
      <c r="N759" s="5" t="s">
        <v>1549</v>
      </c>
      <c r="O759"/>
    </row>
    <row r="760" spans="1:15" s="5" customFormat="1" ht="30" x14ac:dyDescent="0.25">
      <c r="L760" s="5" t="s">
        <v>7747</v>
      </c>
      <c r="M760" s="5" t="s">
        <v>6472</v>
      </c>
      <c r="N760" s="5" t="s">
        <v>1522</v>
      </c>
      <c r="O760"/>
    </row>
    <row r="761" spans="1:15" s="5" customFormat="1" ht="30" x14ac:dyDescent="0.25">
      <c r="L761" s="5" t="s">
        <v>7748</v>
      </c>
      <c r="M761" s="5" t="s">
        <v>6472</v>
      </c>
      <c r="N761" s="5" t="s">
        <v>1535</v>
      </c>
      <c r="O761"/>
    </row>
    <row r="762" spans="1:15" s="5" customFormat="1" ht="30" x14ac:dyDescent="0.25">
      <c r="A762" s="5" t="s">
        <v>5960</v>
      </c>
      <c r="B762" s="5" t="s">
        <v>3590</v>
      </c>
      <c r="C762" s="5" t="s">
        <v>6631</v>
      </c>
      <c r="D762" s="5" t="s">
        <v>6310</v>
      </c>
      <c r="E762" s="5" t="s">
        <v>2891</v>
      </c>
      <c r="F762" s="5" t="s">
        <v>3476</v>
      </c>
      <c r="G762" s="5" t="s">
        <v>2809</v>
      </c>
      <c r="H762" s="5" t="s">
        <v>2870</v>
      </c>
      <c r="I762" s="5" t="s">
        <v>2871</v>
      </c>
      <c r="J762" s="5" t="s">
        <v>7478</v>
      </c>
      <c r="K762" s="5" t="s">
        <v>7479</v>
      </c>
      <c r="L762" s="5" t="s">
        <v>3216</v>
      </c>
      <c r="M762" s="5" t="s">
        <v>6472</v>
      </c>
      <c r="N762" s="5" t="s">
        <v>1545</v>
      </c>
      <c r="O762"/>
    </row>
    <row r="763" spans="1:15" s="5" customFormat="1" ht="30" x14ac:dyDescent="0.25">
      <c r="L763" s="5" t="s">
        <v>3217</v>
      </c>
      <c r="M763" s="5" t="s">
        <v>34</v>
      </c>
      <c r="N763" s="5" t="s">
        <v>1542</v>
      </c>
      <c r="O763"/>
    </row>
    <row r="764" spans="1:15" s="5" customFormat="1" x14ac:dyDescent="0.25">
      <c r="L764" s="5" t="s">
        <v>3218</v>
      </c>
      <c r="M764" s="5" t="s">
        <v>122</v>
      </c>
      <c r="N764" s="5" t="s">
        <v>1538</v>
      </c>
      <c r="O764"/>
    </row>
    <row r="765" spans="1:15" s="5" customFormat="1" ht="30" x14ac:dyDescent="0.25">
      <c r="L765" s="5" t="s">
        <v>3219</v>
      </c>
      <c r="M765" s="5" t="s">
        <v>6472</v>
      </c>
      <c r="N765" s="5" t="s">
        <v>1527</v>
      </c>
      <c r="O765"/>
    </row>
    <row r="766" spans="1:15" s="5" customFormat="1" x14ac:dyDescent="0.25">
      <c r="L766" s="5" t="s">
        <v>3220</v>
      </c>
      <c r="M766" s="5" t="s">
        <v>6472</v>
      </c>
      <c r="N766" s="5" t="s">
        <v>1531</v>
      </c>
      <c r="O766"/>
    </row>
    <row r="767" spans="1:15" s="5" customFormat="1" x14ac:dyDescent="0.25">
      <c r="L767" s="5" t="s">
        <v>3221</v>
      </c>
      <c r="M767" s="5" t="s">
        <v>34</v>
      </c>
      <c r="N767" s="5" t="s">
        <v>1549</v>
      </c>
      <c r="O767"/>
    </row>
    <row r="768" spans="1:15" s="5" customFormat="1" x14ac:dyDescent="0.25">
      <c r="L768" s="5" t="s">
        <v>4937</v>
      </c>
      <c r="M768" s="5" t="s">
        <v>4219</v>
      </c>
      <c r="N768" s="5" t="s">
        <v>4728</v>
      </c>
      <c r="O768"/>
    </row>
    <row r="769" spans="1:15" s="5" customFormat="1" ht="30" x14ac:dyDescent="0.25">
      <c r="L769" s="5" t="s">
        <v>7747</v>
      </c>
      <c r="M769" s="5" t="s">
        <v>6472</v>
      </c>
      <c r="N769" s="5" t="s">
        <v>1522</v>
      </c>
      <c r="O769"/>
    </row>
    <row r="770" spans="1:15" s="5" customFormat="1" ht="30" x14ac:dyDescent="0.25">
      <c r="L770" s="5" t="s">
        <v>7748</v>
      </c>
      <c r="M770" s="5" t="s">
        <v>6472</v>
      </c>
      <c r="N770" s="5" t="s">
        <v>1535</v>
      </c>
      <c r="O770"/>
    </row>
    <row r="771" spans="1:15" s="5" customFormat="1" x14ac:dyDescent="0.25">
      <c r="O771"/>
    </row>
    <row r="772" spans="1:15" s="5" customFormat="1" ht="30" x14ac:dyDescent="0.25">
      <c r="A772" s="5" t="s">
        <v>6259</v>
      </c>
      <c r="B772" s="5" t="s">
        <v>5441</v>
      </c>
      <c r="C772" s="5" t="s">
        <v>6856</v>
      </c>
      <c r="D772" s="5" t="s">
        <v>6942</v>
      </c>
      <c r="E772" s="5" t="s">
        <v>2886</v>
      </c>
      <c r="F772" s="5" t="s">
        <v>3477</v>
      </c>
      <c r="G772" s="5" t="s">
        <v>5442</v>
      </c>
      <c r="H772" s="5" t="s">
        <v>5258</v>
      </c>
      <c r="I772" s="5" t="s">
        <v>5336</v>
      </c>
      <c r="J772" s="5" t="s">
        <v>7499</v>
      </c>
      <c r="K772" s="5" t="s">
        <v>6943</v>
      </c>
      <c r="L772" s="5" t="s">
        <v>7523</v>
      </c>
      <c r="M772" s="5" t="s">
        <v>4219</v>
      </c>
      <c r="N772" s="5" t="s">
        <v>6860</v>
      </c>
      <c r="O772"/>
    </row>
    <row r="773" spans="1:15" s="5" customFormat="1" x14ac:dyDescent="0.25">
      <c r="L773" s="5" t="s">
        <v>7525</v>
      </c>
      <c r="M773" s="5" t="s">
        <v>4219</v>
      </c>
      <c r="N773" s="5" t="s">
        <v>6884</v>
      </c>
      <c r="O773"/>
    </row>
    <row r="774" spans="1:15" s="5" customFormat="1" ht="30" x14ac:dyDescent="0.25">
      <c r="F774" s="5" t="s">
        <v>5047</v>
      </c>
      <c r="G774" s="5" t="s">
        <v>5442</v>
      </c>
      <c r="H774" s="5" t="s">
        <v>5258</v>
      </c>
      <c r="I774" s="5" t="s">
        <v>5336</v>
      </c>
      <c r="J774" s="5" t="s">
        <v>7499</v>
      </c>
      <c r="K774" s="5" t="s">
        <v>6943</v>
      </c>
      <c r="L774" s="5" t="s">
        <v>5438</v>
      </c>
      <c r="M774" s="5" t="s">
        <v>34</v>
      </c>
      <c r="N774" s="5" t="s">
        <v>7408</v>
      </c>
      <c r="O774"/>
    </row>
    <row r="775" spans="1:15" s="5" customFormat="1" x14ac:dyDescent="0.25">
      <c r="L775" s="5" t="s">
        <v>5443</v>
      </c>
      <c r="M775" s="5" t="s">
        <v>34</v>
      </c>
      <c r="N775" s="5" t="s">
        <v>5467</v>
      </c>
      <c r="O775"/>
    </row>
    <row r="776" spans="1:15" s="5" customFormat="1" x14ac:dyDescent="0.25">
      <c r="L776" s="5" t="s">
        <v>5444</v>
      </c>
      <c r="M776" s="5" t="s">
        <v>122</v>
      </c>
      <c r="N776" s="5" t="s">
        <v>5493</v>
      </c>
      <c r="O776"/>
    </row>
    <row r="777" spans="1:15" s="5" customFormat="1" x14ac:dyDescent="0.25">
      <c r="L777" s="5" t="s">
        <v>6275</v>
      </c>
      <c r="M777" s="5" t="s">
        <v>4219</v>
      </c>
      <c r="N777" s="5" t="s">
        <v>6519</v>
      </c>
      <c r="O777"/>
    </row>
    <row r="778" spans="1:15" s="5" customFormat="1" x14ac:dyDescent="0.25">
      <c r="L778" s="5" t="s">
        <v>6274</v>
      </c>
      <c r="M778" s="5" t="s">
        <v>4219</v>
      </c>
      <c r="N778" s="5" t="s">
        <v>6518</v>
      </c>
      <c r="O778"/>
    </row>
    <row r="779" spans="1:15" s="5" customFormat="1" x14ac:dyDescent="0.25">
      <c r="L779" s="5" t="s">
        <v>6277</v>
      </c>
      <c r="M779" s="5" t="s">
        <v>34</v>
      </c>
      <c r="N779" s="5" t="s">
        <v>6173</v>
      </c>
      <c r="O779"/>
    </row>
    <row r="780" spans="1:15" s="5" customFormat="1" x14ac:dyDescent="0.25">
      <c r="L780" s="5" t="s">
        <v>6278</v>
      </c>
      <c r="M780" s="5" t="s">
        <v>34</v>
      </c>
      <c r="N780" s="5" t="s">
        <v>6177</v>
      </c>
      <c r="O780"/>
    </row>
    <row r="781" spans="1:15" s="5" customFormat="1" x14ac:dyDescent="0.25">
      <c r="L781" s="5" t="s">
        <v>6272</v>
      </c>
      <c r="M781" s="5" t="s">
        <v>4219</v>
      </c>
      <c r="N781" s="5" t="s">
        <v>6517</v>
      </c>
      <c r="O781"/>
    </row>
    <row r="782" spans="1:15" s="5" customFormat="1" x14ac:dyDescent="0.25">
      <c r="L782" s="5" t="s">
        <v>6276</v>
      </c>
      <c r="M782" s="5" t="s">
        <v>34</v>
      </c>
      <c r="N782" s="5" t="s">
        <v>6171</v>
      </c>
      <c r="O782"/>
    </row>
    <row r="783" spans="1:15" s="5" customFormat="1" x14ac:dyDescent="0.25">
      <c r="L783" s="5" t="s">
        <v>6279</v>
      </c>
      <c r="M783" s="5" t="s">
        <v>4219</v>
      </c>
      <c r="N783" s="5" t="s">
        <v>6520</v>
      </c>
      <c r="O783"/>
    </row>
    <row r="784" spans="1:15" s="5" customFormat="1" x14ac:dyDescent="0.25">
      <c r="L784" s="5" t="s">
        <v>6273</v>
      </c>
      <c r="M784" s="5" t="s">
        <v>34</v>
      </c>
      <c r="N784" s="5" t="s">
        <v>6165</v>
      </c>
      <c r="O784"/>
    </row>
    <row r="785" spans="1:15" s="5" customFormat="1" ht="30" x14ac:dyDescent="0.25">
      <c r="A785" s="5" t="s">
        <v>6070</v>
      </c>
      <c r="B785" s="5" t="s">
        <v>5436</v>
      </c>
      <c r="C785" s="5" t="s">
        <v>6874</v>
      </c>
      <c r="D785" s="5" t="s">
        <v>6461</v>
      </c>
      <c r="E785" s="5" t="s">
        <v>2886</v>
      </c>
      <c r="F785" s="5" t="s">
        <v>5047</v>
      </c>
      <c r="G785" s="5" t="s">
        <v>5437</v>
      </c>
      <c r="H785" s="5" t="s">
        <v>5258</v>
      </c>
      <c r="I785" s="5" t="s">
        <v>5336</v>
      </c>
      <c r="J785" s="5" t="s">
        <v>7499</v>
      </c>
      <c r="K785" s="5" t="s">
        <v>6943</v>
      </c>
      <c r="L785" s="5" t="s">
        <v>5438</v>
      </c>
      <c r="M785" s="5" t="s">
        <v>34</v>
      </c>
      <c r="N785" s="5" t="s">
        <v>7408</v>
      </c>
      <c r="O785"/>
    </row>
    <row r="786" spans="1:15" s="5" customFormat="1" x14ac:dyDescent="0.25">
      <c r="L786" s="5" t="s">
        <v>5443</v>
      </c>
      <c r="M786" s="5" t="s">
        <v>34</v>
      </c>
      <c r="N786" s="5" t="s">
        <v>5467</v>
      </c>
      <c r="O786"/>
    </row>
    <row r="787" spans="1:15" s="5" customFormat="1" x14ac:dyDescent="0.25">
      <c r="L787" s="5" t="s">
        <v>6275</v>
      </c>
      <c r="M787" s="5" t="s">
        <v>4219</v>
      </c>
      <c r="N787" s="5" t="s">
        <v>6519</v>
      </c>
      <c r="O787"/>
    </row>
    <row r="788" spans="1:15" s="5" customFormat="1" x14ac:dyDescent="0.25">
      <c r="L788" s="5" t="s">
        <v>6274</v>
      </c>
      <c r="M788" s="5" t="s">
        <v>4219</v>
      </c>
      <c r="N788" s="5" t="s">
        <v>6518</v>
      </c>
      <c r="O788"/>
    </row>
    <row r="789" spans="1:15" s="5" customFormat="1" x14ac:dyDescent="0.25">
      <c r="L789" s="5" t="s">
        <v>6277</v>
      </c>
      <c r="M789" s="5" t="s">
        <v>34</v>
      </c>
      <c r="N789" s="5" t="s">
        <v>6173</v>
      </c>
      <c r="O789"/>
    </row>
    <row r="790" spans="1:15" s="5" customFormat="1" x14ac:dyDescent="0.25">
      <c r="L790" s="5" t="s">
        <v>6278</v>
      </c>
      <c r="M790" s="5" t="s">
        <v>34</v>
      </c>
      <c r="N790" s="5" t="s">
        <v>6177</v>
      </c>
      <c r="O790"/>
    </row>
    <row r="791" spans="1:15" s="5" customFormat="1" x14ac:dyDescent="0.25">
      <c r="L791" s="5" t="s">
        <v>6272</v>
      </c>
      <c r="M791" s="5" t="s">
        <v>4219</v>
      </c>
      <c r="N791" s="5" t="s">
        <v>6517</v>
      </c>
      <c r="O791"/>
    </row>
    <row r="792" spans="1:15" s="5" customFormat="1" x14ac:dyDescent="0.25">
      <c r="L792" s="5" t="s">
        <v>6276</v>
      </c>
      <c r="M792" s="5" t="s">
        <v>34</v>
      </c>
      <c r="N792" s="5" t="s">
        <v>6171</v>
      </c>
      <c r="O792"/>
    </row>
    <row r="793" spans="1:15" s="5" customFormat="1" x14ac:dyDescent="0.25">
      <c r="L793" s="5" t="s">
        <v>6279</v>
      </c>
      <c r="M793" s="5" t="s">
        <v>4219</v>
      </c>
      <c r="N793" s="5" t="s">
        <v>6520</v>
      </c>
      <c r="O793"/>
    </row>
    <row r="794" spans="1:15" s="5" customFormat="1" x14ac:dyDescent="0.25">
      <c r="L794" s="5" t="s">
        <v>6273</v>
      </c>
      <c r="M794" s="5" t="s">
        <v>34</v>
      </c>
      <c r="N794" s="5" t="s">
        <v>6165</v>
      </c>
      <c r="O794"/>
    </row>
    <row r="795" spans="1:15" s="5" customFormat="1" x14ac:dyDescent="0.25">
      <c r="L795" s="5" t="s">
        <v>6957</v>
      </c>
      <c r="M795" s="5" t="s">
        <v>34</v>
      </c>
      <c r="N795" s="5" t="s">
        <v>6550</v>
      </c>
      <c r="O795"/>
    </row>
    <row r="796" spans="1:15" s="5" customFormat="1" x14ac:dyDescent="0.25">
      <c r="O796"/>
    </row>
    <row r="797" spans="1:15" s="5" customFormat="1" ht="30" x14ac:dyDescent="0.25">
      <c r="A797" s="5" t="s">
        <v>5973</v>
      </c>
      <c r="B797" s="5" t="s">
        <v>3251</v>
      </c>
      <c r="C797" s="5" t="s">
        <v>6662</v>
      </c>
      <c r="D797" s="5" t="s">
        <v>6328</v>
      </c>
      <c r="E797" s="5" t="s">
        <v>2946</v>
      </c>
      <c r="F797" s="5" t="s">
        <v>3488</v>
      </c>
      <c r="G797" s="5" t="s">
        <v>2824</v>
      </c>
      <c r="H797" s="5" t="s">
        <v>2870</v>
      </c>
      <c r="I797" s="5" t="s">
        <v>2871</v>
      </c>
      <c r="J797" s="5" t="s">
        <v>7478</v>
      </c>
      <c r="K797" s="5" t="s">
        <v>7786</v>
      </c>
      <c r="L797" s="5" t="s">
        <v>1759</v>
      </c>
      <c r="M797" s="5" t="s">
        <v>122</v>
      </c>
      <c r="N797" s="5" t="s">
        <v>1762</v>
      </c>
      <c r="O797"/>
    </row>
    <row r="798" spans="1:15" s="5" customFormat="1" x14ac:dyDescent="0.25">
      <c r="L798" s="5" t="s">
        <v>1763</v>
      </c>
      <c r="M798" s="5" t="s">
        <v>34</v>
      </c>
      <c r="N798" s="5" t="s">
        <v>1766</v>
      </c>
      <c r="O798"/>
    </row>
    <row r="799" spans="1:15" s="5" customFormat="1" x14ac:dyDescent="0.25">
      <c r="O799"/>
    </row>
    <row r="800" spans="1:15" s="5" customFormat="1" ht="45" x14ac:dyDescent="0.25">
      <c r="A800" s="5" t="s">
        <v>5975</v>
      </c>
      <c r="B800" s="5" t="s">
        <v>5439</v>
      </c>
      <c r="C800" s="5" t="s">
        <v>6873</v>
      </c>
      <c r="D800" s="5" t="s">
        <v>6462</v>
      </c>
      <c r="E800" s="5" t="s">
        <v>2886</v>
      </c>
      <c r="F800" s="5" t="s">
        <v>5047</v>
      </c>
      <c r="G800" s="5" t="s">
        <v>5440</v>
      </c>
      <c r="H800" s="5" t="s">
        <v>5258</v>
      </c>
      <c r="I800" s="5" t="s">
        <v>5336</v>
      </c>
      <c r="J800" s="5" t="s">
        <v>7499</v>
      </c>
      <c r="K800" s="5" t="s">
        <v>6943</v>
      </c>
      <c r="L800" s="5" t="s">
        <v>5438</v>
      </c>
      <c r="M800" s="5" t="s">
        <v>34</v>
      </c>
      <c r="N800" s="5" t="s">
        <v>7408</v>
      </c>
      <c r="O800"/>
    </row>
    <row r="801" spans="1:15" s="5" customFormat="1" x14ac:dyDescent="0.25">
      <c r="L801" s="5" t="s">
        <v>5443</v>
      </c>
      <c r="M801" s="5" t="s">
        <v>34</v>
      </c>
      <c r="N801" s="5" t="s">
        <v>5467</v>
      </c>
      <c r="O801"/>
    </row>
    <row r="802" spans="1:15" s="5" customFormat="1" x14ac:dyDescent="0.25">
      <c r="L802" s="5" t="s">
        <v>5444</v>
      </c>
      <c r="M802" s="5" t="s">
        <v>122</v>
      </c>
      <c r="N802" s="5" t="s">
        <v>5493</v>
      </c>
      <c r="O802"/>
    </row>
    <row r="803" spans="1:15" s="5" customFormat="1" x14ac:dyDescent="0.25">
      <c r="L803" s="5" t="s">
        <v>6275</v>
      </c>
      <c r="M803" s="5" t="s">
        <v>4219</v>
      </c>
      <c r="N803" s="5" t="s">
        <v>6519</v>
      </c>
      <c r="O803"/>
    </row>
    <row r="804" spans="1:15" s="5" customFormat="1" x14ac:dyDescent="0.25">
      <c r="L804" s="5" t="s">
        <v>6274</v>
      </c>
      <c r="M804" s="5" t="s">
        <v>4219</v>
      </c>
      <c r="N804" s="5" t="s">
        <v>6518</v>
      </c>
      <c r="O804"/>
    </row>
    <row r="805" spans="1:15" s="5" customFormat="1" x14ac:dyDescent="0.25">
      <c r="L805" s="5" t="s">
        <v>6277</v>
      </c>
      <c r="M805" s="5" t="s">
        <v>34</v>
      </c>
      <c r="N805" s="5" t="s">
        <v>6173</v>
      </c>
      <c r="O805"/>
    </row>
    <row r="806" spans="1:15" s="5" customFormat="1" x14ac:dyDescent="0.25">
      <c r="L806" s="5" t="s">
        <v>6278</v>
      </c>
      <c r="M806" s="5" t="s">
        <v>34</v>
      </c>
      <c r="N806" s="5" t="s">
        <v>6177</v>
      </c>
      <c r="O806"/>
    </row>
    <row r="807" spans="1:15" s="5" customFormat="1" x14ac:dyDescent="0.25">
      <c r="L807" s="5" t="s">
        <v>6272</v>
      </c>
      <c r="M807" s="5" t="s">
        <v>4219</v>
      </c>
      <c r="N807" s="5" t="s">
        <v>6517</v>
      </c>
      <c r="O807"/>
    </row>
    <row r="808" spans="1:15" s="5" customFormat="1" x14ac:dyDescent="0.25">
      <c r="L808" s="5" t="s">
        <v>6276</v>
      </c>
      <c r="M808" s="5" t="s">
        <v>34</v>
      </c>
      <c r="N808" s="5" t="s">
        <v>6171</v>
      </c>
      <c r="O808"/>
    </row>
    <row r="809" spans="1:15" s="5" customFormat="1" x14ac:dyDescent="0.25">
      <c r="L809" s="5" t="s">
        <v>6279</v>
      </c>
      <c r="M809" s="5" t="s">
        <v>4219</v>
      </c>
      <c r="N809" s="5" t="s">
        <v>6520</v>
      </c>
      <c r="O809"/>
    </row>
    <row r="810" spans="1:15" s="5" customFormat="1" x14ac:dyDescent="0.25">
      <c r="L810" s="5" t="s">
        <v>6273</v>
      </c>
      <c r="M810" s="5" t="s">
        <v>34</v>
      </c>
      <c r="N810" s="5" t="s">
        <v>6165</v>
      </c>
      <c r="O810"/>
    </row>
    <row r="811" spans="1:15" s="5" customFormat="1" x14ac:dyDescent="0.25">
      <c r="L811" s="5" t="s">
        <v>6957</v>
      </c>
      <c r="M811" s="5" t="s">
        <v>34</v>
      </c>
      <c r="N811" s="5" t="s">
        <v>6550</v>
      </c>
      <c r="O811"/>
    </row>
    <row r="812" spans="1:15" s="5" customFormat="1" x14ac:dyDescent="0.25">
      <c r="O812"/>
    </row>
    <row r="813" spans="1:15" s="5" customFormat="1" ht="30" x14ac:dyDescent="0.25">
      <c r="A813" s="5" t="s">
        <v>5952</v>
      </c>
      <c r="B813" s="5" t="s">
        <v>4057</v>
      </c>
      <c r="C813" s="5" t="s">
        <v>6633</v>
      </c>
      <c r="D813" s="5" t="s">
        <v>6299</v>
      </c>
      <c r="E813" s="5" t="s">
        <v>2891</v>
      </c>
      <c r="F813" s="5" t="s">
        <v>3781</v>
      </c>
      <c r="G813" s="5" t="s">
        <v>3753</v>
      </c>
      <c r="H813" s="5" t="s">
        <v>3581</v>
      </c>
      <c r="I813" s="5" t="s">
        <v>7473</v>
      </c>
      <c r="J813" s="5" t="s">
        <v>7480</v>
      </c>
      <c r="K813" s="5" t="s">
        <v>7481</v>
      </c>
      <c r="L813" s="5" t="s">
        <v>3223</v>
      </c>
      <c r="M813" s="5" t="s">
        <v>34</v>
      </c>
      <c r="N813" s="5" t="s">
        <v>1557</v>
      </c>
      <c r="O813"/>
    </row>
    <row r="814" spans="1:15" s="5" customFormat="1" ht="30" x14ac:dyDescent="0.25">
      <c r="L814" s="5" t="s">
        <v>2872</v>
      </c>
      <c r="M814" s="5" t="s">
        <v>34</v>
      </c>
      <c r="N814" s="5" t="s">
        <v>38</v>
      </c>
      <c r="O814"/>
    </row>
    <row r="815" spans="1:15" s="5" customFormat="1" x14ac:dyDescent="0.25">
      <c r="L815" s="5" t="s">
        <v>4058</v>
      </c>
      <c r="M815" s="5" t="s">
        <v>34</v>
      </c>
      <c r="N815" s="5" t="s">
        <v>3868</v>
      </c>
      <c r="O815"/>
    </row>
    <row r="816" spans="1:15" s="5" customFormat="1" x14ac:dyDescent="0.25">
      <c r="L816" s="5" t="s">
        <v>4059</v>
      </c>
      <c r="M816" s="5" t="s">
        <v>34</v>
      </c>
      <c r="N816" s="5" t="s">
        <v>3864</v>
      </c>
      <c r="O816"/>
    </row>
    <row r="817" spans="2:15" s="5" customFormat="1" x14ac:dyDescent="0.25">
      <c r="L817" s="5" t="s">
        <v>4060</v>
      </c>
      <c r="M817" s="5" t="s">
        <v>34</v>
      </c>
      <c r="N817" s="5" t="s">
        <v>3872</v>
      </c>
      <c r="O817"/>
    </row>
    <row r="818" spans="2:15" s="5" customFormat="1" ht="30" x14ac:dyDescent="0.25">
      <c r="L818" s="5" t="s">
        <v>4644</v>
      </c>
      <c r="M818" s="5" t="s">
        <v>34</v>
      </c>
      <c r="N818" s="5" t="s">
        <v>4567</v>
      </c>
      <c r="O818"/>
    </row>
    <row r="819" spans="2:15" s="5" customFormat="1" ht="30" x14ac:dyDescent="0.25">
      <c r="B819" s="5" t="s">
        <v>3177</v>
      </c>
      <c r="C819" s="5" t="s">
        <v>6707</v>
      </c>
      <c r="D819" s="5" t="s">
        <v>6299</v>
      </c>
      <c r="E819" s="5" t="s">
        <v>2886</v>
      </c>
      <c r="F819" s="5" t="s">
        <v>3781</v>
      </c>
      <c r="G819" s="5" t="s">
        <v>2802</v>
      </c>
      <c r="H819" s="5" t="s">
        <v>3581</v>
      </c>
      <c r="I819" s="5" t="s">
        <v>7473</v>
      </c>
      <c r="J819" s="5" t="s">
        <v>7480</v>
      </c>
      <c r="K819" s="5" t="s">
        <v>7481</v>
      </c>
      <c r="L819" s="5" t="s">
        <v>3178</v>
      </c>
      <c r="M819" s="5" t="s">
        <v>34</v>
      </c>
      <c r="N819" s="5" t="s">
        <v>1452</v>
      </c>
      <c r="O819"/>
    </row>
    <row r="820" spans="2:15" s="5" customFormat="1" x14ac:dyDescent="0.25">
      <c r="L820" s="5" t="s">
        <v>3179</v>
      </c>
      <c r="M820" s="5" t="s">
        <v>34</v>
      </c>
      <c r="N820" s="5" t="s">
        <v>1430</v>
      </c>
      <c r="O820"/>
    </row>
    <row r="821" spans="2:15" s="5" customFormat="1" x14ac:dyDescent="0.25">
      <c r="L821" s="5" t="s">
        <v>3180</v>
      </c>
      <c r="M821" s="5" t="s">
        <v>34</v>
      </c>
      <c r="N821" s="5" t="s">
        <v>1455</v>
      </c>
      <c r="O821"/>
    </row>
    <row r="822" spans="2:15" s="5" customFormat="1" x14ac:dyDescent="0.25">
      <c r="L822" s="5" t="s">
        <v>3181</v>
      </c>
      <c r="M822" s="5" t="s">
        <v>34</v>
      </c>
      <c r="N822" s="5" t="s">
        <v>1437</v>
      </c>
      <c r="O822"/>
    </row>
    <row r="823" spans="2:15" s="5" customFormat="1" ht="30" x14ac:dyDescent="0.25">
      <c r="L823" s="5" t="s">
        <v>2872</v>
      </c>
      <c r="M823" s="5" t="s">
        <v>34</v>
      </c>
      <c r="N823" s="5" t="s">
        <v>38</v>
      </c>
      <c r="O823"/>
    </row>
    <row r="824" spans="2:15" s="5" customFormat="1" x14ac:dyDescent="0.25">
      <c r="L824" s="5" t="s">
        <v>3182</v>
      </c>
      <c r="M824" s="5" t="s">
        <v>34</v>
      </c>
      <c r="N824" s="5" t="s">
        <v>1442</v>
      </c>
      <c r="O824"/>
    </row>
    <row r="825" spans="2:15" s="5" customFormat="1" x14ac:dyDescent="0.25">
      <c r="L825" s="5" t="s">
        <v>3183</v>
      </c>
      <c r="M825" s="5" t="s">
        <v>34</v>
      </c>
      <c r="N825" s="5" t="s">
        <v>1449</v>
      </c>
      <c r="O825"/>
    </row>
    <row r="826" spans="2:15" s="5" customFormat="1" ht="30" x14ac:dyDescent="0.25">
      <c r="L826" s="5" t="s">
        <v>3184</v>
      </c>
      <c r="M826" s="5" t="s">
        <v>6472</v>
      </c>
      <c r="N826" s="5" t="s">
        <v>1446</v>
      </c>
      <c r="O826"/>
    </row>
    <row r="827" spans="2:15" s="5" customFormat="1" x14ac:dyDescent="0.25">
      <c r="L827" s="5" t="s">
        <v>3185</v>
      </c>
      <c r="M827" s="5" t="s">
        <v>34</v>
      </c>
      <c r="N827" s="5" t="s">
        <v>1426</v>
      </c>
      <c r="O827"/>
    </row>
    <row r="828" spans="2:15" s="5" customFormat="1" ht="30" x14ac:dyDescent="0.25">
      <c r="L828" s="5" t="s">
        <v>3186</v>
      </c>
      <c r="M828" s="5" t="s">
        <v>6472</v>
      </c>
      <c r="N828" s="5" t="s">
        <v>1433</v>
      </c>
      <c r="O828"/>
    </row>
    <row r="829" spans="2:15" s="5" customFormat="1" x14ac:dyDescent="0.25">
      <c r="L829" s="5" t="s">
        <v>3984</v>
      </c>
      <c r="M829" s="5" t="s">
        <v>5561</v>
      </c>
      <c r="N829" s="5" t="s">
        <v>3956</v>
      </c>
      <c r="O829"/>
    </row>
    <row r="830" spans="2:15" s="5" customFormat="1" x14ac:dyDescent="0.25">
      <c r="L830" s="5" t="s">
        <v>4347</v>
      </c>
      <c r="M830" s="5" t="s">
        <v>4219</v>
      </c>
      <c r="N830" s="5" t="s">
        <v>4222</v>
      </c>
      <c r="O830"/>
    </row>
    <row r="831" spans="2:15" s="5" customFormat="1" x14ac:dyDescent="0.25">
      <c r="L831" s="5" t="s">
        <v>4348</v>
      </c>
      <c r="M831" s="5" t="s">
        <v>4219</v>
      </c>
      <c r="N831" s="5" t="s">
        <v>4226</v>
      </c>
      <c r="O831"/>
    </row>
    <row r="832" spans="2:15" s="5" customFormat="1" x14ac:dyDescent="0.25">
      <c r="L832" s="5" t="s">
        <v>4468</v>
      </c>
      <c r="M832" s="5" t="s">
        <v>34</v>
      </c>
      <c r="N832" s="5" t="s">
        <v>4306</v>
      </c>
      <c r="O832"/>
    </row>
    <row r="833" spans="2:15" s="5" customFormat="1" x14ac:dyDescent="0.25">
      <c r="L833" s="5" t="s">
        <v>4632</v>
      </c>
      <c r="M833" s="5" t="s">
        <v>4219</v>
      </c>
      <c r="N833" s="5" t="s">
        <v>4521</v>
      </c>
      <c r="O833"/>
    </row>
    <row r="834" spans="2:15" s="5" customFormat="1" ht="30" x14ac:dyDescent="0.25">
      <c r="L834" s="5" t="s">
        <v>4644</v>
      </c>
      <c r="M834" s="5" t="s">
        <v>34</v>
      </c>
      <c r="N834" s="5" t="s">
        <v>4567</v>
      </c>
      <c r="O834"/>
    </row>
    <row r="835" spans="2:15" s="5" customFormat="1" x14ac:dyDescent="0.25">
      <c r="L835" s="5" t="s">
        <v>4645</v>
      </c>
      <c r="M835" s="5" t="s">
        <v>34</v>
      </c>
      <c r="N835" s="5" t="s">
        <v>4571</v>
      </c>
      <c r="O835"/>
    </row>
    <row r="836" spans="2:15" s="5" customFormat="1" x14ac:dyDescent="0.25">
      <c r="L836" s="5" t="s">
        <v>5953</v>
      </c>
      <c r="M836" s="5" t="s">
        <v>34</v>
      </c>
      <c r="N836" s="5" t="s">
        <v>5677</v>
      </c>
      <c r="O836"/>
    </row>
    <row r="837" spans="2:15" s="5" customFormat="1" ht="30" x14ac:dyDescent="0.25">
      <c r="L837" s="5" t="s">
        <v>7787</v>
      </c>
      <c r="M837" s="5" t="s">
        <v>34</v>
      </c>
      <c r="N837" s="5" t="s">
        <v>7698</v>
      </c>
      <c r="O837"/>
    </row>
    <row r="838" spans="2:15" s="5" customFormat="1" ht="30" x14ac:dyDescent="0.25">
      <c r="B838" s="5" t="s">
        <v>3788</v>
      </c>
      <c r="C838" s="5" t="s">
        <v>6758</v>
      </c>
      <c r="D838" s="5" t="s">
        <v>6396</v>
      </c>
      <c r="E838" s="5" t="s">
        <v>2869</v>
      </c>
      <c r="F838" s="5" t="s">
        <v>3781</v>
      </c>
      <c r="G838" s="5" t="s">
        <v>3753</v>
      </c>
      <c r="H838" s="5" t="s">
        <v>3581</v>
      </c>
      <c r="I838" s="5" t="s">
        <v>7473</v>
      </c>
      <c r="J838" s="5" t="s">
        <v>7480</v>
      </c>
      <c r="K838" s="5" t="s">
        <v>7481</v>
      </c>
      <c r="L838" s="5" t="s">
        <v>3178</v>
      </c>
      <c r="M838" s="5" t="s">
        <v>34</v>
      </c>
      <c r="N838" s="5" t="s">
        <v>1452</v>
      </c>
      <c r="O838"/>
    </row>
    <row r="839" spans="2:15" s="5" customFormat="1" ht="30" x14ac:dyDescent="0.25">
      <c r="L839" s="5" t="s">
        <v>2872</v>
      </c>
      <c r="M839" s="5" t="s">
        <v>34</v>
      </c>
      <c r="N839" s="5" t="s">
        <v>38</v>
      </c>
      <c r="O839"/>
    </row>
    <row r="840" spans="2:15" s="5" customFormat="1" x14ac:dyDescent="0.25">
      <c r="L840" s="5" t="s">
        <v>3185</v>
      </c>
      <c r="M840" s="5" t="s">
        <v>34</v>
      </c>
      <c r="N840" s="5" t="s">
        <v>1426</v>
      </c>
      <c r="O840"/>
    </row>
    <row r="841" spans="2:15" s="5" customFormat="1" ht="30" x14ac:dyDescent="0.25">
      <c r="L841" s="5" t="s">
        <v>3883</v>
      </c>
      <c r="M841" s="5" t="s">
        <v>34</v>
      </c>
      <c r="N841" s="5" t="s">
        <v>3840</v>
      </c>
      <c r="O841"/>
    </row>
    <row r="842" spans="2:15" s="5" customFormat="1" ht="30" x14ac:dyDescent="0.25">
      <c r="B842" s="5" t="s">
        <v>3752</v>
      </c>
      <c r="C842" s="5" t="s">
        <v>6750</v>
      </c>
      <c r="D842" s="5" t="s">
        <v>6299</v>
      </c>
      <c r="E842" s="5" t="s">
        <v>2886</v>
      </c>
      <c r="F842" s="5" t="s">
        <v>3781</v>
      </c>
      <c r="G842" s="5" t="s">
        <v>3753</v>
      </c>
      <c r="H842" s="5" t="s">
        <v>3581</v>
      </c>
      <c r="I842" s="5" t="s">
        <v>7473</v>
      </c>
      <c r="J842" s="5" t="s">
        <v>7480</v>
      </c>
      <c r="K842" s="5" t="s">
        <v>7481</v>
      </c>
      <c r="L842" s="5" t="s">
        <v>3178</v>
      </c>
      <c r="M842" s="5" t="s">
        <v>34</v>
      </c>
      <c r="N842" s="5" t="s">
        <v>1452</v>
      </c>
      <c r="O842"/>
    </row>
    <row r="843" spans="2:15" s="5" customFormat="1" x14ac:dyDescent="0.25">
      <c r="L843" s="5" t="s">
        <v>3179</v>
      </c>
      <c r="M843" s="5" t="s">
        <v>34</v>
      </c>
      <c r="N843" s="5" t="s">
        <v>1430</v>
      </c>
      <c r="O843"/>
    </row>
    <row r="844" spans="2:15" s="5" customFormat="1" x14ac:dyDescent="0.25">
      <c r="L844" s="5" t="s">
        <v>3180</v>
      </c>
      <c r="M844" s="5" t="s">
        <v>34</v>
      </c>
      <c r="N844" s="5" t="s">
        <v>1455</v>
      </c>
      <c r="O844"/>
    </row>
    <row r="845" spans="2:15" s="5" customFormat="1" ht="30" x14ac:dyDescent="0.25">
      <c r="L845" s="5" t="s">
        <v>2872</v>
      </c>
      <c r="M845" s="5" t="s">
        <v>34</v>
      </c>
      <c r="N845" s="5" t="s">
        <v>38</v>
      </c>
      <c r="O845"/>
    </row>
    <row r="846" spans="2:15" s="5" customFormat="1" x14ac:dyDescent="0.25">
      <c r="L846" s="5" t="s">
        <v>3183</v>
      </c>
      <c r="M846" s="5" t="s">
        <v>34</v>
      </c>
      <c r="N846" s="5" t="s">
        <v>1449</v>
      </c>
      <c r="O846"/>
    </row>
    <row r="847" spans="2:15" s="5" customFormat="1" x14ac:dyDescent="0.25">
      <c r="L847" s="5" t="s">
        <v>3185</v>
      </c>
      <c r="M847" s="5" t="s">
        <v>34</v>
      </c>
      <c r="N847" s="5" t="s">
        <v>1426</v>
      </c>
      <c r="O847"/>
    </row>
    <row r="848" spans="2:15" s="5" customFormat="1" x14ac:dyDescent="0.25">
      <c r="L848" s="5" t="s">
        <v>3882</v>
      </c>
      <c r="M848" s="5" t="s">
        <v>122</v>
      </c>
      <c r="N848" s="5" t="s">
        <v>3833</v>
      </c>
      <c r="O848"/>
    </row>
    <row r="849" spans="1:15" s="5" customFormat="1" x14ac:dyDescent="0.25">
      <c r="L849" s="5" t="s">
        <v>3881</v>
      </c>
      <c r="M849" s="5" t="s">
        <v>34</v>
      </c>
      <c r="N849" s="5" t="s">
        <v>3836</v>
      </c>
      <c r="O849"/>
    </row>
    <row r="850" spans="1:15" s="5" customFormat="1" x14ac:dyDescent="0.25">
      <c r="O850"/>
    </row>
    <row r="851" spans="1:15" s="5" customFormat="1" ht="30" x14ac:dyDescent="0.25">
      <c r="A851" s="5" t="s">
        <v>5896</v>
      </c>
      <c r="B851" s="5" t="s">
        <v>2918</v>
      </c>
      <c r="C851" s="5" t="s">
        <v>6780</v>
      </c>
      <c r="D851" s="5" t="s">
        <v>6413</v>
      </c>
      <c r="E851" s="5" t="s">
        <v>2891</v>
      </c>
      <c r="F851" s="5" t="s">
        <v>3476</v>
      </c>
      <c r="G851" s="5" t="s">
        <v>2750</v>
      </c>
      <c r="H851" s="5" t="s">
        <v>2906</v>
      </c>
      <c r="I851" s="5" t="s">
        <v>2881</v>
      </c>
      <c r="J851" s="5" t="s">
        <v>3699</v>
      </c>
      <c r="K851" s="5" t="s">
        <v>343</v>
      </c>
      <c r="L851" s="5" t="s">
        <v>2919</v>
      </c>
      <c r="M851" s="5" t="s">
        <v>83</v>
      </c>
      <c r="N851" s="5" t="s">
        <v>3790</v>
      </c>
      <c r="O851"/>
    </row>
    <row r="852" spans="1:15" s="5" customFormat="1" x14ac:dyDescent="0.25">
      <c r="L852" s="5" t="s">
        <v>2920</v>
      </c>
      <c r="M852" s="5" t="s">
        <v>34</v>
      </c>
      <c r="N852" s="5" t="s">
        <v>265</v>
      </c>
      <c r="O852"/>
    </row>
    <row r="853" spans="1:15" s="5" customFormat="1" x14ac:dyDescent="0.25">
      <c r="L853" s="5" t="s">
        <v>2921</v>
      </c>
      <c r="M853" s="5" t="s">
        <v>5561</v>
      </c>
      <c r="N853" s="5" t="s">
        <v>258</v>
      </c>
      <c r="O853"/>
    </row>
    <row r="854" spans="1:15" s="5" customFormat="1" x14ac:dyDescent="0.25">
      <c r="L854" s="5" t="s">
        <v>2929</v>
      </c>
      <c r="M854" s="5" t="s">
        <v>83</v>
      </c>
      <c r="N854" s="5" t="s">
        <v>336</v>
      </c>
      <c r="O854"/>
    </row>
    <row r="855" spans="1:15" s="5" customFormat="1" x14ac:dyDescent="0.25">
      <c r="L855" s="5" t="s">
        <v>2930</v>
      </c>
      <c r="M855" s="5" t="s">
        <v>5561</v>
      </c>
      <c r="N855" s="5" t="s">
        <v>293</v>
      </c>
      <c r="O855"/>
    </row>
    <row r="856" spans="1:15" s="5" customFormat="1" ht="30" x14ac:dyDescent="0.25">
      <c r="L856" s="5" t="s">
        <v>2933</v>
      </c>
      <c r="M856" s="5" t="s">
        <v>5561</v>
      </c>
      <c r="N856" s="5" t="s">
        <v>313</v>
      </c>
      <c r="O856"/>
    </row>
    <row r="857" spans="1:15" s="5" customFormat="1" x14ac:dyDescent="0.25">
      <c r="L857" s="5" t="s">
        <v>2922</v>
      </c>
      <c r="M857" s="5" t="s">
        <v>34</v>
      </c>
      <c r="N857" s="5" t="s">
        <v>269</v>
      </c>
      <c r="O857"/>
    </row>
    <row r="858" spans="1:15" s="5" customFormat="1" x14ac:dyDescent="0.25">
      <c r="L858" s="5" t="s">
        <v>4544</v>
      </c>
      <c r="M858" s="5" t="s">
        <v>34</v>
      </c>
      <c r="N858" s="5" t="s">
        <v>4372</v>
      </c>
      <c r="O858"/>
    </row>
    <row r="859" spans="1:15" s="5" customFormat="1" x14ac:dyDescent="0.25">
      <c r="L859" s="5" t="s">
        <v>7742</v>
      </c>
      <c r="M859" s="5" t="s">
        <v>5561</v>
      </c>
      <c r="N859" s="5" t="s">
        <v>7057</v>
      </c>
      <c r="O859"/>
    </row>
    <row r="860" spans="1:15" s="5" customFormat="1" x14ac:dyDescent="0.25">
      <c r="O860"/>
    </row>
    <row r="861" spans="1:15" s="5" customFormat="1" ht="30" x14ac:dyDescent="0.25">
      <c r="A861" s="5" t="s">
        <v>6003</v>
      </c>
      <c r="B861" s="5" t="s">
        <v>3331</v>
      </c>
      <c r="C861" s="5" t="s">
        <v>6705</v>
      </c>
      <c r="D861" s="5" t="s">
        <v>6361</v>
      </c>
      <c r="E861" s="5" t="s">
        <v>2869</v>
      </c>
      <c r="F861" s="5" t="s">
        <v>3472</v>
      </c>
      <c r="G861" s="5" t="s">
        <v>2849</v>
      </c>
      <c r="H861" s="5" t="s">
        <v>2906</v>
      </c>
      <c r="I861" s="5" t="s">
        <v>2881</v>
      </c>
      <c r="J861" s="5" t="s">
        <v>3699</v>
      </c>
      <c r="K861" s="5" t="s">
        <v>3730</v>
      </c>
      <c r="L861" s="5" t="s">
        <v>3332</v>
      </c>
      <c r="M861" s="5" t="s">
        <v>34</v>
      </c>
      <c r="N861" s="5" t="s">
        <v>2207</v>
      </c>
      <c r="O861"/>
    </row>
    <row r="862" spans="1:15" s="5" customFormat="1" x14ac:dyDescent="0.25">
      <c r="L862" s="5" t="s">
        <v>3333</v>
      </c>
      <c r="M862" s="5" t="s">
        <v>34</v>
      </c>
      <c r="N862" s="5" t="s">
        <v>2200</v>
      </c>
      <c r="O862"/>
    </row>
    <row r="863" spans="1:15" s="5" customFormat="1" x14ac:dyDescent="0.25">
      <c r="L863" s="5" t="s">
        <v>3334</v>
      </c>
      <c r="M863" s="5" t="s">
        <v>34</v>
      </c>
      <c r="N863" s="5" t="s">
        <v>2196</v>
      </c>
      <c r="O863"/>
    </row>
    <row r="864" spans="1:15" s="5" customFormat="1" x14ac:dyDescent="0.25">
      <c r="L864" s="5" t="s">
        <v>4739</v>
      </c>
      <c r="M864" s="5" t="s">
        <v>5561</v>
      </c>
      <c r="N864" s="5" t="s">
        <v>4620</v>
      </c>
      <c r="O864"/>
    </row>
    <row r="865" spans="1:15" s="5" customFormat="1" x14ac:dyDescent="0.25">
      <c r="L865" s="5" t="s">
        <v>6592</v>
      </c>
      <c r="M865" s="5" t="s">
        <v>5561</v>
      </c>
      <c r="N865" s="5" t="s">
        <v>5665</v>
      </c>
      <c r="O865"/>
    </row>
    <row r="866" spans="1:15" s="5" customFormat="1" x14ac:dyDescent="0.25">
      <c r="O866"/>
    </row>
    <row r="867" spans="1:15" s="5" customFormat="1" ht="30" x14ac:dyDescent="0.25">
      <c r="A867" s="5" t="s">
        <v>5897</v>
      </c>
      <c r="B867" s="5" t="s">
        <v>2923</v>
      </c>
      <c r="C867" s="5" t="s">
        <v>6781</v>
      </c>
      <c r="D867" s="5" t="s">
        <v>6414</v>
      </c>
      <c r="E867" s="5" t="s">
        <v>2886</v>
      </c>
      <c r="F867" s="5" t="s">
        <v>3476</v>
      </c>
      <c r="G867" s="5" t="s">
        <v>2751</v>
      </c>
      <c r="H867" s="5" t="s">
        <v>2906</v>
      </c>
      <c r="I867" s="5" t="s">
        <v>2881</v>
      </c>
      <c r="J867" s="5" t="s">
        <v>3699</v>
      </c>
      <c r="K867" s="5" t="s">
        <v>3700</v>
      </c>
      <c r="L867" s="5" t="s">
        <v>2921</v>
      </c>
      <c r="M867" s="5" t="s">
        <v>5561</v>
      </c>
      <c r="N867" s="5" t="s">
        <v>258</v>
      </c>
      <c r="O867"/>
    </row>
    <row r="868" spans="1:15" s="5" customFormat="1" x14ac:dyDescent="0.25">
      <c r="L868" s="5" t="s">
        <v>2924</v>
      </c>
      <c r="M868" s="5" t="s">
        <v>34</v>
      </c>
      <c r="N868" s="5" t="s">
        <v>278</v>
      </c>
      <c r="O868"/>
    </row>
    <row r="869" spans="1:15" s="5" customFormat="1" x14ac:dyDescent="0.25">
      <c r="L869" s="5" t="s">
        <v>2930</v>
      </c>
      <c r="M869" s="5" t="s">
        <v>5561</v>
      </c>
      <c r="N869" s="5" t="s">
        <v>293</v>
      </c>
      <c r="O869"/>
    </row>
    <row r="870" spans="1:15" s="5" customFormat="1" ht="30" x14ac:dyDescent="0.25">
      <c r="F870" s="5" t="s">
        <v>3477</v>
      </c>
      <c r="G870" s="5" t="s">
        <v>2751</v>
      </c>
      <c r="H870" s="5" t="s">
        <v>2906</v>
      </c>
      <c r="I870" s="5" t="s">
        <v>2881</v>
      </c>
      <c r="J870" s="5" t="s">
        <v>3699</v>
      </c>
      <c r="K870" s="5" t="s">
        <v>3700</v>
      </c>
      <c r="L870" s="5" t="s">
        <v>2932</v>
      </c>
      <c r="M870" s="5" t="s">
        <v>5561</v>
      </c>
      <c r="N870" s="5" t="s">
        <v>308</v>
      </c>
      <c r="O870"/>
    </row>
    <row r="871" spans="1:15" s="5" customFormat="1" x14ac:dyDescent="0.25">
      <c r="L871" s="5" t="s">
        <v>5341</v>
      </c>
      <c r="M871" s="5" t="s">
        <v>34</v>
      </c>
      <c r="N871" s="5" t="s">
        <v>4905</v>
      </c>
      <c r="O871"/>
    </row>
    <row r="872" spans="1:15" s="5" customFormat="1" x14ac:dyDescent="0.25">
      <c r="O872"/>
    </row>
    <row r="873" spans="1:15" s="5" customFormat="1" ht="30" x14ac:dyDescent="0.25">
      <c r="A873" s="5" t="s">
        <v>6004</v>
      </c>
      <c r="B873" s="5" t="s">
        <v>3603</v>
      </c>
      <c r="C873" s="5" t="s">
        <v>6704</v>
      </c>
      <c r="D873" s="5" t="s">
        <v>6360</v>
      </c>
      <c r="E873" s="5" t="s">
        <v>2869</v>
      </c>
      <c r="F873" s="5" t="s">
        <v>3472</v>
      </c>
      <c r="G873" s="5" t="s">
        <v>3604</v>
      </c>
      <c r="H873" s="5" t="s">
        <v>2906</v>
      </c>
      <c r="I873" s="5" t="s">
        <v>2881</v>
      </c>
      <c r="J873" s="5" t="s">
        <v>3699</v>
      </c>
      <c r="K873" s="5" t="s">
        <v>3730</v>
      </c>
      <c r="L873" s="5" t="s">
        <v>3332</v>
      </c>
      <c r="M873" s="5" t="s">
        <v>34</v>
      </c>
      <c r="N873" s="5" t="s">
        <v>2207</v>
      </c>
      <c r="O873"/>
    </row>
    <row r="874" spans="1:15" s="5" customFormat="1" x14ac:dyDescent="0.25">
      <c r="L874" s="5" t="s">
        <v>3333</v>
      </c>
      <c r="M874" s="5" t="s">
        <v>34</v>
      </c>
      <c r="N874" s="5" t="s">
        <v>2200</v>
      </c>
      <c r="O874"/>
    </row>
    <row r="875" spans="1:15" s="5" customFormat="1" x14ac:dyDescent="0.25">
      <c r="L875" s="5" t="s">
        <v>3334</v>
      </c>
      <c r="M875" s="5" t="s">
        <v>34</v>
      </c>
      <c r="N875" s="5" t="s">
        <v>2196</v>
      </c>
      <c r="O875"/>
    </row>
    <row r="876" spans="1:15" s="5" customFormat="1" x14ac:dyDescent="0.25">
      <c r="L876" s="5" t="s">
        <v>4739</v>
      </c>
      <c r="M876" s="5" t="s">
        <v>5561</v>
      </c>
      <c r="N876" s="5" t="s">
        <v>4620</v>
      </c>
      <c r="O876"/>
    </row>
    <row r="877" spans="1:15" s="5" customFormat="1" x14ac:dyDescent="0.25">
      <c r="L877" s="5" t="s">
        <v>6592</v>
      </c>
      <c r="M877" s="5" t="s">
        <v>5561</v>
      </c>
      <c r="N877" s="5" t="s">
        <v>5665</v>
      </c>
      <c r="O877"/>
    </row>
    <row r="878" spans="1:15" s="5" customFormat="1" x14ac:dyDescent="0.25">
      <c r="O878"/>
    </row>
    <row r="879" spans="1:15" s="5" customFormat="1" ht="30" x14ac:dyDescent="0.25">
      <c r="A879" s="5" t="s">
        <v>5898</v>
      </c>
      <c r="B879" s="5" t="s">
        <v>2925</v>
      </c>
      <c r="C879" s="5" t="s">
        <v>6762</v>
      </c>
      <c r="D879" s="5" t="s">
        <v>6402</v>
      </c>
      <c r="E879" s="5" t="s">
        <v>2886</v>
      </c>
      <c r="F879" s="5" t="s">
        <v>3476</v>
      </c>
      <c r="G879" s="5" t="s">
        <v>2752</v>
      </c>
      <c r="H879" s="5" t="s">
        <v>2906</v>
      </c>
      <c r="I879" s="5" t="s">
        <v>2881</v>
      </c>
      <c r="J879" s="5" t="s">
        <v>7509</v>
      </c>
      <c r="L879" s="5" t="s">
        <v>2929</v>
      </c>
      <c r="M879" s="5" t="s">
        <v>83</v>
      </c>
      <c r="N879" s="5" t="s">
        <v>336</v>
      </c>
      <c r="O879"/>
    </row>
    <row r="880" spans="1:15" s="5" customFormat="1" x14ac:dyDescent="0.25">
      <c r="L880" s="5" t="s">
        <v>2930</v>
      </c>
      <c r="M880" s="5" t="s">
        <v>5561</v>
      </c>
      <c r="N880" s="5" t="s">
        <v>293</v>
      </c>
      <c r="O880"/>
    </row>
    <row r="881" spans="1:15" s="5" customFormat="1" ht="30" x14ac:dyDescent="0.25">
      <c r="L881" s="5" t="s">
        <v>2933</v>
      </c>
      <c r="M881" s="5" t="s">
        <v>5561</v>
      </c>
      <c r="N881" s="5" t="s">
        <v>313</v>
      </c>
      <c r="O881"/>
    </row>
    <row r="882" spans="1:15" s="5" customFormat="1" x14ac:dyDescent="0.25">
      <c r="L882" s="5" t="s">
        <v>2922</v>
      </c>
      <c r="M882" s="5" t="s">
        <v>34</v>
      </c>
      <c r="N882" s="5" t="s">
        <v>269</v>
      </c>
      <c r="O882"/>
    </row>
    <row r="883" spans="1:15" s="5" customFormat="1" ht="30" x14ac:dyDescent="0.25">
      <c r="F883" s="5" t="s">
        <v>3477</v>
      </c>
      <c r="G883" s="5" t="s">
        <v>2752</v>
      </c>
      <c r="H883" s="5" t="s">
        <v>2906</v>
      </c>
      <c r="I883" s="5" t="s">
        <v>2881</v>
      </c>
      <c r="J883" s="5" t="s">
        <v>7509</v>
      </c>
      <c r="L883" s="5" t="s">
        <v>2926</v>
      </c>
      <c r="M883" s="5" t="s">
        <v>34</v>
      </c>
      <c r="N883" s="5" t="s">
        <v>326</v>
      </c>
      <c r="O883"/>
    </row>
    <row r="884" spans="1:15" s="5" customFormat="1" ht="30" x14ac:dyDescent="0.25">
      <c r="L884" s="5" t="s">
        <v>2927</v>
      </c>
      <c r="M884" s="5" t="s">
        <v>5561</v>
      </c>
      <c r="N884" s="5" t="s">
        <v>298</v>
      </c>
      <c r="O884"/>
    </row>
    <row r="885" spans="1:15" s="5" customFormat="1" ht="30" x14ac:dyDescent="0.25">
      <c r="L885" s="5" t="s">
        <v>2928</v>
      </c>
      <c r="M885" s="5" t="s">
        <v>5561</v>
      </c>
      <c r="N885" s="5" t="s">
        <v>303</v>
      </c>
      <c r="O885"/>
    </row>
    <row r="886" spans="1:15" s="5" customFormat="1" x14ac:dyDescent="0.25">
      <c r="L886" s="5" t="s">
        <v>2931</v>
      </c>
      <c r="M886" s="5" t="s">
        <v>34</v>
      </c>
      <c r="N886" s="5" t="s">
        <v>322</v>
      </c>
      <c r="O886"/>
    </row>
    <row r="887" spans="1:15" s="5" customFormat="1" ht="30" x14ac:dyDescent="0.25">
      <c r="L887" s="5" t="s">
        <v>2932</v>
      </c>
      <c r="M887" s="5" t="s">
        <v>5561</v>
      </c>
      <c r="N887" s="5" t="s">
        <v>308</v>
      </c>
      <c r="O887"/>
    </row>
    <row r="888" spans="1:15" s="5" customFormat="1" x14ac:dyDescent="0.25">
      <c r="L888" s="5" t="s">
        <v>2934</v>
      </c>
      <c r="M888" s="5" t="s">
        <v>5561</v>
      </c>
      <c r="N888" s="5" t="s">
        <v>318</v>
      </c>
      <c r="O888"/>
    </row>
    <row r="889" spans="1:15" s="5" customFormat="1" x14ac:dyDescent="0.25">
      <c r="L889" s="5" t="s">
        <v>2935</v>
      </c>
      <c r="M889" s="5" t="s">
        <v>34</v>
      </c>
      <c r="N889" s="5" t="s">
        <v>289</v>
      </c>
      <c r="O889"/>
    </row>
    <row r="890" spans="1:15" s="5" customFormat="1" x14ac:dyDescent="0.25">
      <c r="L890" s="5" t="s">
        <v>3769</v>
      </c>
      <c r="M890" s="5" t="s">
        <v>83</v>
      </c>
      <c r="N890" s="5" t="s">
        <v>3480</v>
      </c>
      <c r="O890"/>
    </row>
    <row r="891" spans="1:15" s="5" customFormat="1" x14ac:dyDescent="0.25">
      <c r="L891" s="5" t="s">
        <v>3785</v>
      </c>
      <c r="M891" s="5" t="s">
        <v>5561</v>
      </c>
      <c r="N891" s="5" t="s">
        <v>3484</v>
      </c>
      <c r="O891"/>
    </row>
    <row r="892" spans="1:15" s="5" customFormat="1" x14ac:dyDescent="0.25">
      <c r="L892" s="5" t="s">
        <v>4946</v>
      </c>
      <c r="M892" s="5" t="s">
        <v>5561</v>
      </c>
      <c r="N892" s="5" t="s">
        <v>4822</v>
      </c>
      <c r="O892"/>
    </row>
    <row r="893" spans="1:15" s="5" customFormat="1" ht="45" x14ac:dyDescent="0.25">
      <c r="L893" s="5" t="s">
        <v>7777</v>
      </c>
      <c r="M893" s="5" t="s">
        <v>34</v>
      </c>
      <c r="N893" s="5" t="s">
        <v>7692</v>
      </c>
      <c r="O893"/>
    </row>
    <row r="894" spans="1:15" s="5" customFormat="1" x14ac:dyDescent="0.25">
      <c r="O894"/>
    </row>
    <row r="895" spans="1:15" s="5" customFormat="1" ht="45" x14ac:dyDescent="0.25">
      <c r="A895" s="5" t="s">
        <v>5961</v>
      </c>
      <c r="B895" s="5" t="s">
        <v>3129</v>
      </c>
      <c r="C895" s="5" t="s">
        <v>6736</v>
      </c>
      <c r="D895" s="5" t="s">
        <v>6381</v>
      </c>
      <c r="E895" s="5" t="s">
        <v>2869</v>
      </c>
      <c r="F895" s="5" t="s">
        <v>3472</v>
      </c>
      <c r="G895" s="5" t="s">
        <v>2797</v>
      </c>
      <c r="H895" s="5" t="s">
        <v>2880</v>
      </c>
      <c r="I895" s="5" t="s">
        <v>2892</v>
      </c>
      <c r="J895" s="5" t="s">
        <v>2864</v>
      </c>
      <c r="K895" s="5" t="s">
        <v>343</v>
      </c>
      <c r="L895" s="5" t="s">
        <v>3130</v>
      </c>
      <c r="M895" s="5" t="s">
        <v>34</v>
      </c>
      <c r="N895" s="5" t="s">
        <v>1577</v>
      </c>
      <c r="O895"/>
    </row>
    <row r="896" spans="1:15" s="5" customFormat="1" x14ac:dyDescent="0.25">
      <c r="L896" s="5" t="s">
        <v>1565</v>
      </c>
      <c r="M896" s="5" t="s">
        <v>34</v>
      </c>
      <c r="N896" s="5" t="s">
        <v>1568</v>
      </c>
      <c r="O896"/>
    </row>
    <row r="897" spans="1:15" s="5" customFormat="1" ht="30" x14ac:dyDescent="0.25">
      <c r="L897" s="5" t="s">
        <v>3131</v>
      </c>
      <c r="M897" s="5" t="s">
        <v>34</v>
      </c>
      <c r="N897" s="5" t="s">
        <v>1564</v>
      </c>
      <c r="O897"/>
    </row>
    <row r="898" spans="1:15" s="5" customFormat="1" x14ac:dyDescent="0.25">
      <c r="L898" s="5" t="s">
        <v>3132</v>
      </c>
      <c r="M898" s="5" t="s">
        <v>34</v>
      </c>
      <c r="N898" s="5" t="s">
        <v>1571</v>
      </c>
      <c r="O898"/>
    </row>
    <row r="899" spans="1:15" s="5" customFormat="1" ht="30" x14ac:dyDescent="0.25">
      <c r="L899" s="5" t="s">
        <v>3133</v>
      </c>
      <c r="M899" s="5" t="s">
        <v>83</v>
      </c>
      <c r="N899" s="5" t="s">
        <v>1574</v>
      </c>
      <c r="O899"/>
    </row>
    <row r="900" spans="1:15" s="5" customFormat="1" ht="30" x14ac:dyDescent="0.25">
      <c r="L900" s="5" t="s">
        <v>4691</v>
      </c>
      <c r="M900" s="5" t="s">
        <v>83</v>
      </c>
      <c r="N900" s="5" t="s">
        <v>4609</v>
      </c>
      <c r="O900"/>
    </row>
    <row r="901" spans="1:15" s="5" customFormat="1" ht="30" x14ac:dyDescent="0.25">
      <c r="L901" s="5" t="s">
        <v>5697</v>
      </c>
      <c r="M901" s="5" t="s">
        <v>83</v>
      </c>
      <c r="N901" s="5" t="s">
        <v>5526</v>
      </c>
      <c r="O901"/>
    </row>
    <row r="902" spans="1:15" s="5" customFormat="1" x14ac:dyDescent="0.25">
      <c r="L902" s="5" t="s">
        <v>5698</v>
      </c>
      <c r="M902" s="5" t="s">
        <v>83</v>
      </c>
      <c r="N902" s="5" t="s">
        <v>5573</v>
      </c>
      <c r="O902"/>
    </row>
    <row r="903" spans="1:15" s="5" customFormat="1" x14ac:dyDescent="0.25">
      <c r="L903" s="5" t="s">
        <v>6282</v>
      </c>
      <c r="M903" s="5" t="s">
        <v>83</v>
      </c>
      <c r="N903" s="5" t="s">
        <v>6190</v>
      </c>
      <c r="O903"/>
    </row>
    <row r="904" spans="1:15" s="5" customFormat="1" ht="30" x14ac:dyDescent="0.25">
      <c r="B904" s="5" t="s">
        <v>4453</v>
      </c>
      <c r="C904" s="5" t="s">
        <v>6779</v>
      </c>
      <c r="D904" s="5" t="s">
        <v>6412</v>
      </c>
      <c r="E904" s="5" t="s">
        <v>2869</v>
      </c>
      <c r="F904" s="5" t="s">
        <v>3472</v>
      </c>
      <c r="G904" s="5" t="s">
        <v>4454</v>
      </c>
      <c r="H904" s="5" t="s">
        <v>2880</v>
      </c>
      <c r="I904" s="5" t="s">
        <v>2892</v>
      </c>
      <c r="J904" s="5" t="s">
        <v>2864</v>
      </c>
      <c r="K904" s="5" t="s">
        <v>343</v>
      </c>
      <c r="L904" s="5" t="s">
        <v>4332</v>
      </c>
      <c r="M904" s="5" t="s">
        <v>34</v>
      </c>
      <c r="N904" s="5" t="s">
        <v>4241</v>
      </c>
      <c r="O904"/>
    </row>
    <row r="905" spans="1:15" s="5" customFormat="1" x14ac:dyDescent="0.25">
      <c r="L905" s="5" t="s">
        <v>4333</v>
      </c>
      <c r="M905" s="5" t="s">
        <v>4243</v>
      </c>
      <c r="N905" s="5" t="s">
        <v>4245</v>
      </c>
      <c r="O905"/>
    </row>
    <row r="906" spans="1:15" s="5" customFormat="1" x14ac:dyDescent="0.25">
      <c r="L906" s="5" t="s">
        <v>4334</v>
      </c>
      <c r="M906" s="5" t="s">
        <v>4243</v>
      </c>
      <c r="N906" s="5" t="s">
        <v>4248</v>
      </c>
      <c r="O906"/>
    </row>
    <row r="907" spans="1:15" s="5" customFormat="1" x14ac:dyDescent="0.25">
      <c r="L907" s="5" t="s">
        <v>4335</v>
      </c>
      <c r="M907" s="5" t="s">
        <v>4243</v>
      </c>
      <c r="N907" s="5" t="s">
        <v>4251</v>
      </c>
      <c r="O907"/>
    </row>
    <row r="908" spans="1:15" s="5" customFormat="1" x14ac:dyDescent="0.25">
      <c r="L908" s="5" t="s">
        <v>6578</v>
      </c>
      <c r="M908" s="5" t="s">
        <v>4243</v>
      </c>
      <c r="N908" s="5" t="s">
        <v>4254</v>
      </c>
      <c r="O908"/>
    </row>
    <row r="909" spans="1:15" s="5" customFormat="1" x14ac:dyDescent="0.25">
      <c r="L909" s="5" t="s">
        <v>7543</v>
      </c>
      <c r="M909" s="5" t="s">
        <v>7460</v>
      </c>
      <c r="N909" s="5" t="s">
        <v>7463</v>
      </c>
      <c r="O909"/>
    </row>
    <row r="910" spans="1:15" s="5" customFormat="1" x14ac:dyDescent="0.25">
      <c r="O910"/>
    </row>
    <row r="911" spans="1:15" s="5" customFormat="1" ht="30" x14ac:dyDescent="0.25">
      <c r="A911" s="5" t="s">
        <v>6067</v>
      </c>
      <c r="B911" s="5" t="s">
        <v>5325</v>
      </c>
      <c r="C911" s="5" t="s">
        <v>6723</v>
      </c>
      <c r="D911" s="5" t="s">
        <v>6372</v>
      </c>
      <c r="E911" s="5" t="s">
        <v>2886</v>
      </c>
      <c r="F911" s="5" t="s">
        <v>5035</v>
      </c>
      <c r="G911" s="5" t="s">
        <v>5326</v>
      </c>
      <c r="H911" s="5" t="s">
        <v>5327</v>
      </c>
      <c r="I911" s="5" t="s">
        <v>5336</v>
      </c>
      <c r="J911" s="5" t="s">
        <v>7499</v>
      </c>
      <c r="K911" s="5" t="s">
        <v>6928</v>
      </c>
      <c r="L911" s="5" t="s">
        <v>5328</v>
      </c>
      <c r="M911" s="5" t="s">
        <v>34</v>
      </c>
      <c r="N911" s="5" t="s">
        <v>5546</v>
      </c>
      <c r="O911"/>
    </row>
    <row r="912" spans="1:15" s="5" customFormat="1" x14ac:dyDescent="0.25">
      <c r="L912" s="5" t="s">
        <v>5330</v>
      </c>
      <c r="M912" s="5" t="s">
        <v>34</v>
      </c>
      <c r="N912" s="5" t="s">
        <v>5510</v>
      </c>
      <c r="O912"/>
    </row>
    <row r="913" spans="12:15" s="5" customFormat="1" x14ac:dyDescent="0.25">
      <c r="L913" s="5" t="s">
        <v>5338</v>
      </c>
      <c r="M913" s="5" t="s">
        <v>5561</v>
      </c>
      <c r="N913" s="5" t="s">
        <v>5531</v>
      </c>
      <c r="O913"/>
    </row>
    <row r="914" spans="12:15" s="5" customFormat="1" x14ac:dyDescent="0.25">
      <c r="L914" s="5" t="s">
        <v>5343</v>
      </c>
      <c r="M914" s="5" t="s">
        <v>5561</v>
      </c>
      <c r="N914" s="5" t="s">
        <v>5490</v>
      </c>
      <c r="O914"/>
    </row>
    <row r="915" spans="12:15" s="5" customFormat="1" x14ac:dyDescent="0.25">
      <c r="L915" s="5" t="s">
        <v>5344</v>
      </c>
      <c r="M915" s="5" t="s">
        <v>5561</v>
      </c>
      <c r="N915" s="5" t="s">
        <v>5520</v>
      </c>
      <c r="O915"/>
    </row>
    <row r="916" spans="12:15" s="5" customFormat="1" x14ac:dyDescent="0.25">
      <c r="L916" s="5" t="s">
        <v>5347</v>
      </c>
      <c r="M916" s="5" t="s">
        <v>5561</v>
      </c>
      <c r="N916" s="5" t="s">
        <v>5497</v>
      </c>
      <c r="O916"/>
    </row>
    <row r="917" spans="12:15" s="5" customFormat="1" x14ac:dyDescent="0.25">
      <c r="L917" s="5" t="s">
        <v>5348</v>
      </c>
      <c r="M917" s="5" t="s">
        <v>5561</v>
      </c>
      <c r="N917" s="5" t="s">
        <v>5501</v>
      </c>
      <c r="O917"/>
    </row>
    <row r="918" spans="12:15" s="5" customFormat="1" x14ac:dyDescent="0.25">
      <c r="L918" s="5" t="s">
        <v>5349</v>
      </c>
      <c r="M918" s="5" t="s">
        <v>5561</v>
      </c>
      <c r="N918" s="5" t="s">
        <v>5468</v>
      </c>
      <c r="O918"/>
    </row>
    <row r="919" spans="12:15" s="5" customFormat="1" ht="30" x14ac:dyDescent="0.25">
      <c r="L919" s="5" t="s">
        <v>5350</v>
      </c>
      <c r="M919" s="5" t="s">
        <v>5561</v>
      </c>
      <c r="N919" s="5" t="s">
        <v>5496</v>
      </c>
      <c r="O919"/>
    </row>
    <row r="920" spans="12:15" s="5" customFormat="1" x14ac:dyDescent="0.25">
      <c r="L920" s="5" t="s">
        <v>5351</v>
      </c>
      <c r="M920" s="5" t="s">
        <v>5561</v>
      </c>
      <c r="N920" s="5" t="s">
        <v>5530</v>
      </c>
      <c r="O920"/>
    </row>
    <row r="921" spans="12:15" s="5" customFormat="1" x14ac:dyDescent="0.25">
      <c r="L921" s="5" t="s">
        <v>5352</v>
      </c>
      <c r="M921" s="5" t="s">
        <v>5561</v>
      </c>
      <c r="N921" s="5" t="s">
        <v>5517</v>
      </c>
      <c r="O921"/>
    </row>
    <row r="922" spans="12:15" s="5" customFormat="1" x14ac:dyDescent="0.25">
      <c r="L922" s="5" t="s">
        <v>5353</v>
      </c>
      <c r="M922" s="5" t="s">
        <v>122</v>
      </c>
      <c r="N922" s="5" t="s">
        <v>5482</v>
      </c>
      <c r="O922"/>
    </row>
    <row r="923" spans="12:15" s="5" customFormat="1" ht="30" x14ac:dyDescent="0.25">
      <c r="L923" s="5" t="s">
        <v>5354</v>
      </c>
      <c r="M923" s="5" t="s">
        <v>34</v>
      </c>
      <c r="N923" s="5" t="s">
        <v>5475</v>
      </c>
      <c r="O923"/>
    </row>
    <row r="924" spans="12:15" s="5" customFormat="1" x14ac:dyDescent="0.25">
      <c r="L924" s="5" t="s">
        <v>5355</v>
      </c>
      <c r="M924" s="5" t="s">
        <v>5561</v>
      </c>
      <c r="N924" s="5" t="s">
        <v>5513</v>
      </c>
      <c r="O924"/>
    </row>
    <row r="925" spans="12:15" s="5" customFormat="1" x14ac:dyDescent="0.25">
      <c r="L925" s="5" t="s">
        <v>5356</v>
      </c>
      <c r="M925" s="5" t="s">
        <v>34</v>
      </c>
      <c r="N925" s="5" t="s">
        <v>5586</v>
      </c>
      <c r="O925"/>
    </row>
    <row r="926" spans="12:15" s="5" customFormat="1" x14ac:dyDescent="0.25">
      <c r="L926" s="5" t="s">
        <v>5357</v>
      </c>
      <c r="M926" s="5" t="s">
        <v>34</v>
      </c>
      <c r="N926" s="5" t="s">
        <v>5587</v>
      </c>
      <c r="O926"/>
    </row>
    <row r="927" spans="12:15" s="5" customFormat="1" x14ac:dyDescent="0.25">
      <c r="L927" s="5" t="s">
        <v>6068</v>
      </c>
      <c r="M927" s="5" t="s">
        <v>34</v>
      </c>
      <c r="N927" s="5" t="s">
        <v>5583</v>
      </c>
      <c r="O927"/>
    </row>
    <row r="928" spans="12:15" s="5" customFormat="1" ht="30" x14ac:dyDescent="0.25">
      <c r="L928" s="5" t="s">
        <v>7534</v>
      </c>
      <c r="M928" s="5" t="s">
        <v>5561</v>
      </c>
      <c r="N928" s="5" t="s">
        <v>7422</v>
      </c>
      <c r="O928"/>
    </row>
    <row r="929" spans="1:15" s="5" customFormat="1" x14ac:dyDescent="0.25">
      <c r="O929"/>
    </row>
    <row r="930" spans="1:15" s="5" customFormat="1" ht="45" x14ac:dyDescent="0.25">
      <c r="A930" s="5" t="s">
        <v>6069</v>
      </c>
      <c r="B930" s="5" t="s">
        <v>5693</v>
      </c>
      <c r="C930" s="5" t="s">
        <v>6826</v>
      </c>
      <c r="D930" s="5" t="s">
        <v>6440</v>
      </c>
      <c r="E930" s="5" t="s">
        <v>2886</v>
      </c>
      <c r="F930" s="5" t="s">
        <v>5047</v>
      </c>
      <c r="G930" s="5" t="s">
        <v>5335</v>
      </c>
      <c r="H930" s="5" t="s">
        <v>3045</v>
      </c>
      <c r="I930" s="5" t="s">
        <v>5336</v>
      </c>
      <c r="J930" s="5" t="s">
        <v>7499</v>
      </c>
      <c r="K930" s="5" t="s">
        <v>6935</v>
      </c>
      <c r="L930" s="5" t="s">
        <v>5337</v>
      </c>
      <c r="M930" s="5" t="s">
        <v>34</v>
      </c>
      <c r="N930" s="5" t="s">
        <v>5489</v>
      </c>
      <c r="O930"/>
    </row>
    <row r="931" spans="1:15" s="5" customFormat="1" x14ac:dyDescent="0.25">
      <c r="L931" s="5" t="s">
        <v>5423</v>
      </c>
      <c r="M931" s="5" t="s">
        <v>34</v>
      </c>
      <c r="N931" s="5" t="s">
        <v>5515</v>
      </c>
      <c r="O931"/>
    </row>
    <row r="932" spans="1:15" s="5" customFormat="1" x14ac:dyDescent="0.25">
      <c r="L932" s="5" t="s">
        <v>5425</v>
      </c>
      <c r="M932" s="5" t="s">
        <v>34</v>
      </c>
      <c r="N932" s="5" t="s">
        <v>5500</v>
      </c>
      <c r="O932"/>
    </row>
    <row r="933" spans="1:15" s="5" customFormat="1" x14ac:dyDescent="0.25">
      <c r="L933" s="5" t="s">
        <v>5426</v>
      </c>
      <c r="M933" s="5" t="s">
        <v>34</v>
      </c>
      <c r="N933" s="5" t="s">
        <v>5494</v>
      </c>
      <c r="O933"/>
    </row>
    <row r="934" spans="1:15" s="5" customFormat="1" x14ac:dyDescent="0.25">
      <c r="L934" s="5" t="s">
        <v>6264</v>
      </c>
      <c r="M934" s="5" t="s">
        <v>34</v>
      </c>
      <c r="O934"/>
    </row>
    <row r="935" spans="1:15" s="5" customFormat="1" x14ac:dyDescent="0.25">
      <c r="O935"/>
    </row>
    <row r="936" spans="1:15" s="5" customFormat="1" ht="45" x14ac:dyDescent="0.25">
      <c r="A936" s="5" t="s">
        <v>5996</v>
      </c>
      <c r="B936" s="5" t="s">
        <v>3592</v>
      </c>
      <c r="C936" s="5" t="s">
        <v>6696</v>
      </c>
      <c r="D936" s="5" t="s">
        <v>6354</v>
      </c>
      <c r="E936" s="5" t="s">
        <v>2869</v>
      </c>
      <c r="F936" s="5" t="s">
        <v>3474</v>
      </c>
      <c r="G936" s="5" t="s">
        <v>2845</v>
      </c>
      <c r="H936" s="5" t="s">
        <v>2887</v>
      </c>
      <c r="I936" s="5" t="s">
        <v>2871</v>
      </c>
      <c r="J936" s="5" t="s">
        <v>5606</v>
      </c>
      <c r="K936" s="5" t="s">
        <v>4062</v>
      </c>
      <c r="L936" s="5" t="s">
        <v>3315</v>
      </c>
      <c r="M936" s="5" t="s">
        <v>34</v>
      </c>
      <c r="N936" s="5" t="s">
        <v>2069</v>
      </c>
      <c r="O936"/>
    </row>
    <row r="937" spans="1:15" s="5" customFormat="1" x14ac:dyDescent="0.25">
      <c r="L937" s="5" t="s">
        <v>3317</v>
      </c>
      <c r="M937" s="5" t="s">
        <v>34</v>
      </c>
      <c r="N937" s="5" t="s">
        <v>2066</v>
      </c>
      <c r="O937"/>
    </row>
    <row r="938" spans="1:15" s="5" customFormat="1" x14ac:dyDescent="0.25">
      <c r="L938" s="5" t="s">
        <v>3318</v>
      </c>
      <c r="M938" s="5" t="s">
        <v>34</v>
      </c>
      <c r="N938" s="5" t="s">
        <v>2073</v>
      </c>
      <c r="O938"/>
    </row>
    <row r="939" spans="1:15" s="5" customFormat="1" x14ac:dyDescent="0.25">
      <c r="L939" s="5" t="s">
        <v>3319</v>
      </c>
      <c r="M939" s="5" t="s">
        <v>34</v>
      </c>
      <c r="N939" s="5" t="s">
        <v>2080</v>
      </c>
      <c r="O939"/>
    </row>
    <row r="940" spans="1:15" s="5" customFormat="1" ht="30" x14ac:dyDescent="0.25">
      <c r="L940" s="5" t="s">
        <v>3320</v>
      </c>
      <c r="M940" s="5" t="s">
        <v>34</v>
      </c>
      <c r="N940" s="5" t="s">
        <v>2076</v>
      </c>
      <c r="O940"/>
    </row>
    <row r="941" spans="1:15" s="5" customFormat="1" ht="30" x14ac:dyDescent="0.25">
      <c r="F941" s="5" t="s">
        <v>3781</v>
      </c>
      <c r="G941" s="5" t="s">
        <v>2845</v>
      </c>
      <c r="H941" s="5" t="s">
        <v>2887</v>
      </c>
      <c r="I941" s="5" t="s">
        <v>2871</v>
      </c>
      <c r="J941" s="5" t="s">
        <v>5606</v>
      </c>
      <c r="K941" s="5" t="s">
        <v>4062</v>
      </c>
      <c r="L941" s="5" t="s">
        <v>4469</v>
      </c>
      <c r="M941" s="5" t="s">
        <v>5561</v>
      </c>
      <c r="N941" s="5" t="s">
        <v>4238</v>
      </c>
      <c r="O941"/>
    </row>
    <row r="942" spans="1:15" s="5" customFormat="1" ht="45" x14ac:dyDescent="0.25">
      <c r="A942" s="5" t="s">
        <v>5994</v>
      </c>
      <c r="B942" s="5" t="s">
        <v>3593</v>
      </c>
      <c r="C942" s="5" t="s">
        <v>6696</v>
      </c>
      <c r="D942" s="5" t="s">
        <v>6352</v>
      </c>
      <c r="E942" s="5" t="s">
        <v>3105</v>
      </c>
      <c r="F942" s="5" t="s">
        <v>3474</v>
      </c>
      <c r="G942" s="5" t="s">
        <v>2845</v>
      </c>
      <c r="H942" s="5" t="s">
        <v>2887</v>
      </c>
      <c r="I942" s="5" t="s">
        <v>2871</v>
      </c>
      <c r="J942" s="5" t="s">
        <v>5606</v>
      </c>
      <c r="K942" s="5" t="s">
        <v>4062</v>
      </c>
      <c r="L942" s="5" t="s">
        <v>3314</v>
      </c>
      <c r="M942" s="5" t="s">
        <v>5561</v>
      </c>
      <c r="N942" s="5" t="s">
        <v>2060</v>
      </c>
      <c r="O942"/>
    </row>
    <row r="943" spans="1:15" s="5" customFormat="1" x14ac:dyDescent="0.25">
      <c r="L943" s="5" t="s">
        <v>3315</v>
      </c>
      <c r="M943" s="5" t="s">
        <v>34</v>
      </c>
      <c r="N943" s="5" t="s">
        <v>2069</v>
      </c>
      <c r="O943"/>
    </row>
    <row r="944" spans="1:15" s="5" customFormat="1" x14ac:dyDescent="0.25">
      <c r="L944" s="5" t="s">
        <v>3316</v>
      </c>
      <c r="M944" s="5" t="s">
        <v>5561</v>
      </c>
      <c r="N944" s="5" t="s">
        <v>2063</v>
      </c>
      <c r="O944"/>
    </row>
    <row r="945" spans="1:15" s="5" customFormat="1" x14ac:dyDescent="0.25">
      <c r="L945" s="5" t="s">
        <v>3317</v>
      </c>
      <c r="M945" s="5" t="s">
        <v>34</v>
      </c>
      <c r="N945" s="5" t="s">
        <v>2066</v>
      </c>
      <c r="O945"/>
    </row>
    <row r="946" spans="1:15" s="5" customFormat="1" x14ac:dyDescent="0.25">
      <c r="L946" s="5" t="s">
        <v>3318</v>
      </c>
      <c r="M946" s="5" t="s">
        <v>34</v>
      </c>
      <c r="N946" s="5" t="s">
        <v>2073</v>
      </c>
      <c r="O946"/>
    </row>
    <row r="947" spans="1:15" s="5" customFormat="1" x14ac:dyDescent="0.25">
      <c r="L947" s="5" t="s">
        <v>3319</v>
      </c>
      <c r="M947" s="5" t="s">
        <v>34</v>
      </c>
      <c r="N947" s="5" t="s">
        <v>2080</v>
      </c>
      <c r="O947"/>
    </row>
    <row r="948" spans="1:15" s="5" customFormat="1" ht="30" x14ac:dyDescent="0.25">
      <c r="L948" s="5" t="s">
        <v>3320</v>
      </c>
      <c r="M948" s="5" t="s">
        <v>34</v>
      </c>
      <c r="N948" s="5" t="s">
        <v>2076</v>
      </c>
      <c r="O948"/>
    </row>
    <row r="949" spans="1:15" s="5" customFormat="1" ht="30" x14ac:dyDescent="0.25">
      <c r="F949" s="5" t="s">
        <v>3781</v>
      </c>
      <c r="G949" s="5" t="s">
        <v>2845</v>
      </c>
      <c r="H949" s="5" t="s">
        <v>2887</v>
      </c>
      <c r="I949" s="5" t="s">
        <v>2871</v>
      </c>
      <c r="J949" s="5" t="s">
        <v>5606</v>
      </c>
      <c r="K949" s="5" t="s">
        <v>4062</v>
      </c>
      <c r="L949" s="5" t="s">
        <v>4469</v>
      </c>
      <c r="M949" s="5" t="s">
        <v>5561</v>
      </c>
      <c r="N949" s="5" t="s">
        <v>4238</v>
      </c>
      <c r="O949"/>
    </row>
    <row r="950" spans="1:15" s="5" customFormat="1" ht="45" x14ac:dyDescent="0.25">
      <c r="A950" s="5" t="s">
        <v>5997</v>
      </c>
      <c r="B950" s="5" t="s">
        <v>3594</v>
      </c>
      <c r="C950" s="5" t="s">
        <v>6696</v>
      </c>
      <c r="D950" s="5" t="s">
        <v>6310</v>
      </c>
      <c r="E950" s="5" t="s">
        <v>2891</v>
      </c>
      <c r="F950" s="5" t="s">
        <v>3474</v>
      </c>
      <c r="G950" s="5" t="s">
        <v>2845</v>
      </c>
      <c r="H950" s="5" t="s">
        <v>2887</v>
      </c>
      <c r="I950" s="5" t="s">
        <v>2871</v>
      </c>
      <c r="J950" s="5" t="s">
        <v>5606</v>
      </c>
      <c r="K950" s="5" t="s">
        <v>4062</v>
      </c>
      <c r="L950" s="5" t="s">
        <v>3314</v>
      </c>
      <c r="M950" s="5" t="s">
        <v>5561</v>
      </c>
      <c r="N950" s="5" t="s">
        <v>2060</v>
      </c>
      <c r="O950"/>
    </row>
    <row r="951" spans="1:15" s="5" customFormat="1" x14ac:dyDescent="0.25">
      <c r="L951" s="5" t="s">
        <v>3315</v>
      </c>
      <c r="M951" s="5" t="s">
        <v>34</v>
      </c>
      <c r="N951" s="5" t="s">
        <v>2069</v>
      </c>
      <c r="O951"/>
    </row>
    <row r="952" spans="1:15" s="5" customFormat="1" x14ac:dyDescent="0.25">
      <c r="L952" s="5" t="s">
        <v>3317</v>
      </c>
      <c r="M952" s="5" t="s">
        <v>34</v>
      </c>
      <c r="N952" s="5" t="s">
        <v>2066</v>
      </c>
      <c r="O952"/>
    </row>
    <row r="953" spans="1:15" s="5" customFormat="1" x14ac:dyDescent="0.25">
      <c r="L953" s="5" t="s">
        <v>3318</v>
      </c>
      <c r="M953" s="5" t="s">
        <v>34</v>
      </c>
      <c r="N953" s="5" t="s">
        <v>2073</v>
      </c>
      <c r="O953"/>
    </row>
    <row r="954" spans="1:15" s="5" customFormat="1" x14ac:dyDescent="0.25">
      <c r="L954" s="5" t="s">
        <v>3319</v>
      </c>
      <c r="M954" s="5" t="s">
        <v>34</v>
      </c>
      <c r="N954" s="5" t="s">
        <v>2080</v>
      </c>
      <c r="O954"/>
    </row>
    <row r="955" spans="1:15" s="5" customFormat="1" ht="30" x14ac:dyDescent="0.25">
      <c r="L955" s="5" t="s">
        <v>3320</v>
      </c>
      <c r="M955" s="5" t="s">
        <v>34</v>
      </c>
      <c r="N955" s="5" t="s">
        <v>2076</v>
      </c>
      <c r="O955"/>
    </row>
    <row r="956" spans="1:15" s="5" customFormat="1" ht="30" x14ac:dyDescent="0.25">
      <c r="F956" s="5" t="s">
        <v>3781</v>
      </c>
      <c r="G956" s="5" t="s">
        <v>2845</v>
      </c>
      <c r="H956" s="5" t="s">
        <v>2887</v>
      </c>
      <c r="I956" s="5" t="s">
        <v>2871</v>
      </c>
      <c r="J956" s="5" t="s">
        <v>5606</v>
      </c>
      <c r="K956" s="5" t="s">
        <v>4062</v>
      </c>
      <c r="L956" s="5" t="s">
        <v>4469</v>
      </c>
      <c r="M956" s="5" t="s">
        <v>5561</v>
      </c>
      <c r="N956" s="5" t="s">
        <v>4238</v>
      </c>
      <c r="O956"/>
    </row>
    <row r="957" spans="1:15" s="5" customFormat="1" ht="45" x14ac:dyDescent="0.25">
      <c r="A957" s="5" t="s">
        <v>6568</v>
      </c>
      <c r="B957" s="5" t="s">
        <v>4063</v>
      </c>
      <c r="C957" s="5" t="s">
        <v>6696</v>
      </c>
      <c r="D957" s="5" t="s">
        <v>6353</v>
      </c>
      <c r="E957" s="5" t="s">
        <v>3602</v>
      </c>
      <c r="F957" s="5" t="s">
        <v>3474</v>
      </c>
      <c r="G957" s="5" t="s">
        <v>2845</v>
      </c>
      <c r="H957" s="5" t="s">
        <v>2887</v>
      </c>
      <c r="I957" s="5" t="s">
        <v>2871</v>
      </c>
      <c r="J957" s="5" t="s">
        <v>5606</v>
      </c>
      <c r="K957" s="5" t="s">
        <v>4062</v>
      </c>
      <c r="L957" s="5" t="s">
        <v>3315</v>
      </c>
      <c r="M957" s="5" t="s">
        <v>34</v>
      </c>
      <c r="N957" s="5" t="s">
        <v>2069</v>
      </c>
      <c r="O957"/>
    </row>
    <row r="958" spans="1:15" s="5" customFormat="1" x14ac:dyDescent="0.25">
      <c r="L958" s="5" t="s">
        <v>3317</v>
      </c>
      <c r="M958" s="5" t="s">
        <v>34</v>
      </c>
      <c r="N958" s="5" t="s">
        <v>2066</v>
      </c>
      <c r="O958"/>
    </row>
    <row r="959" spans="1:15" s="5" customFormat="1" x14ac:dyDescent="0.25">
      <c r="L959" s="5" t="s">
        <v>3318</v>
      </c>
      <c r="M959" s="5" t="s">
        <v>34</v>
      </c>
      <c r="N959" s="5" t="s">
        <v>2073</v>
      </c>
      <c r="O959"/>
    </row>
    <row r="960" spans="1:15" s="5" customFormat="1" x14ac:dyDescent="0.25">
      <c r="L960" s="5" t="s">
        <v>3319</v>
      </c>
      <c r="M960" s="5" t="s">
        <v>34</v>
      </c>
      <c r="N960" s="5" t="s">
        <v>2080</v>
      </c>
      <c r="O960"/>
    </row>
    <row r="961" spans="1:15" s="5" customFormat="1" ht="30" x14ac:dyDescent="0.25">
      <c r="L961" s="5" t="s">
        <v>3320</v>
      </c>
      <c r="M961" s="5" t="s">
        <v>34</v>
      </c>
      <c r="N961" s="5" t="s">
        <v>2076</v>
      </c>
      <c r="O961"/>
    </row>
    <row r="962" spans="1:15" s="5" customFormat="1" x14ac:dyDescent="0.25">
      <c r="L962" s="5" t="s">
        <v>5419</v>
      </c>
      <c r="M962" s="5" t="s">
        <v>34</v>
      </c>
      <c r="N962" s="5" t="s">
        <v>4918</v>
      </c>
      <c r="O962"/>
    </row>
    <row r="963" spans="1:15" s="5" customFormat="1" ht="30" x14ac:dyDescent="0.25">
      <c r="F963" s="5" t="s">
        <v>3781</v>
      </c>
      <c r="G963" s="5" t="s">
        <v>2845</v>
      </c>
      <c r="H963" s="5" t="s">
        <v>2887</v>
      </c>
      <c r="I963" s="5" t="s">
        <v>2871</v>
      </c>
      <c r="J963" s="5" t="s">
        <v>5606</v>
      </c>
      <c r="K963" s="5" t="s">
        <v>4062</v>
      </c>
      <c r="L963" s="5" t="s">
        <v>4469</v>
      </c>
      <c r="M963" s="5" t="s">
        <v>5561</v>
      </c>
      <c r="N963" s="5" t="s">
        <v>4238</v>
      </c>
      <c r="O963"/>
    </row>
    <row r="964" spans="1:15" s="5" customFormat="1" ht="45" x14ac:dyDescent="0.25">
      <c r="A964" s="5" t="s">
        <v>5993</v>
      </c>
      <c r="B964" s="5" t="s">
        <v>3313</v>
      </c>
      <c r="C964" s="5" t="s">
        <v>6696</v>
      </c>
      <c r="D964" s="5" t="s">
        <v>6356</v>
      </c>
      <c r="E964" s="5" t="s">
        <v>2886</v>
      </c>
      <c r="F964" s="5" t="s">
        <v>3474</v>
      </c>
      <c r="G964" s="5" t="s">
        <v>2845</v>
      </c>
      <c r="H964" s="5" t="s">
        <v>2887</v>
      </c>
      <c r="I964" s="5" t="s">
        <v>2871</v>
      </c>
      <c r="J964" s="5" t="s">
        <v>5606</v>
      </c>
      <c r="K964" s="5" t="s">
        <v>4062</v>
      </c>
      <c r="L964" s="5" t="s">
        <v>3314</v>
      </c>
      <c r="M964" s="5" t="s">
        <v>5561</v>
      </c>
      <c r="N964" s="5" t="s">
        <v>2060</v>
      </c>
      <c r="O964"/>
    </row>
    <row r="965" spans="1:15" s="5" customFormat="1" x14ac:dyDescent="0.25">
      <c r="L965" s="5" t="s">
        <v>3315</v>
      </c>
      <c r="M965" s="5" t="s">
        <v>34</v>
      </c>
      <c r="N965" s="5" t="s">
        <v>2069</v>
      </c>
      <c r="O965"/>
    </row>
    <row r="966" spans="1:15" s="5" customFormat="1" x14ac:dyDescent="0.25">
      <c r="L966" s="5" t="s">
        <v>3316</v>
      </c>
      <c r="M966" s="5" t="s">
        <v>5561</v>
      </c>
      <c r="N966" s="5" t="s">
        <v>2063</v>
      </c>
      <c r="O966"/>
    </row>
    <row r="967" spans="1:15" s="5" customFormat="1" x14ac:dyDescent="0.25">
      <c r="L967" s="5" t="s">
        <v>3317</v>
      </c>
      <c r="M967" s="5" t="s">
        <v>34</v>
      </c>
      <c r="N967" s="5" t="s">
        <v>2066</v>
      </c>
      <c r="O967"/>
    </row>
    <row r="968" spans="1:15" s="5" customFormat="1" x14ac:dyDescent="0.25">
      <c r="L968" s="5" t="s">
        <v>3318</v>
      </c>
      <c r="M968" s="5" t="s">
        <v>34</v>
      </c>
      <c r="N968" s="5" t="s">
        <v>2073</v>
      </c>
      <c r="O968"/>
    </row>
    <row r="969" spans="1:15" s="5" customFormat="1" x14ac:dyDescent="0.25">
      <c r="L969" s="5" t="s">
        <v>3319</v>
      </c>
      <c r="M969" s="5" t="s">
        <v>34</v>
      </c>
      <c r="N969" s="5" t="s">
        <v>2080</v>
      </c>
      <c r="O969"/>
    </row>
    <row r="970" spans="1:15" s="5" customFormat="1" ht="30" x14ac:dyDescent="0.25">
      <c r="L970" s="5" t="s">
        <v>3320</v>
      </c>
      <c r="M970" s="5" t="s">
        <v>34</v>
      </c>
      <c r="N970" s="5" t="s">
        <v>2076</v>
      </c>
      <c r="O970"/>
    </row>
    <row r="971" spans="1:15" s="5" customFormat="1" x14ac:dyDescent="0.25">
      <c r="L971" s="5" t="s">
        <v>7734</v>
      </c>
      <c r="M971" s="5" t="s">
        <v>5561</v>
      </c>
      <c r="N971" s="5" t="s">
        <v>7038</v>
      </c>
      <c r="O971"/>
    </row>
    <row r="972" spans="1:15" s="5" customFormat="1" ht="30" x14ac:dyDescent="0.25">
      <c r="L972" s="5" t="s">
        <v>7735</v>
      </c>
      <c r="M972" s="5" t="s">
        <v>34</v>
      </c>
      <c r="N972" s="5" t="s">
        <v>7458</v>
      </c>
      <c r="O972"/>
    </row>
    <row r="973" spans="1:15" s="5" customFormat="1" ht="30" x14ac:dyDescent="0.25">
      <c r="F973" s="5" t="s">
        <v>3781</v>
      </c>
      <c r="G973" s="5" t="s">
        <v>2845</v>
      </c>
      <c r="H973" s="5" t="s">
        <v>2887</v>
      </c>
      <c r="I973" s="5" t="s">
        <v>2871</v>
      </c>
      <c r="J973" s="5" t="s">
        <v>5606</v>
      </c>
      <c r="K973" s="5" t="s">
        <v>4062</v>
      </c>
      <c r="L973" s="5" t="s">
        <v>4469</v>
      </c>
      <c r="M973" s="5" t="s">
        <v>5561</v>
      </c>
      <c r="N973" s="5" t="s">
        <v>4238</v>
      </c>
      <c r="O973"/>
    </row>
    <row r="974" spans="1:15" s="5" customFormat="1" ht="30" x14ac:dyDescent="0.25">
      <c r="B974" s="5" t="s">
        <v>3595</v>
      </c>
      <c r="C974" s="5" t="s">
        <v>6696</v>
      </c>
      <c r="D974" s="5" t="s">
        <v>6355</v>
      </c>
      <c r="E974" s="5" t="s">
        <v>2886</v>
      </c>
      <c r="F974" s="5" t="s">
        <v>3474</v>
      </c>
      <c r="G974" s="5" t="s">
        <v>2845</v>
      </c>
      <c r="H974" s="5" t="s">
        <v>2887</v>
      </c>
      <c r="I974" s="5" t="s">
        <v>2871</v>
      </c>
      <c r="J974" s="5" t="s">
        <v>5606</v>
      </c>
      <c r="K974" s="5" t="s">
        <v>4062</v>
      </c>
      <c r="L974" s="5" t="s">
        <v>3314</v>
      </c>
      <c r="M974" s="5" t="s">
        <v>5561</v>
      </c>
      <c r="N974" s="5" t="s">
        <v>2060</v>
      </c>
      <c r="O974"/>
    </row>
    <row r="975" spans="1:15" s="5" customFormat="1" x14ac:dyDescent="0.25">
      <c r="L975" s="5" t="s">
        <v>3315</v>
      </c>
      <c r="M975" s="5" t="s">
        <v>34</v>
      </c>
      <c r="N975" s="5" t="s">
        <v>2069</v>
      </c>
      <c r="O975"/>
    </row>
    <row r="976" spans="1:15" s="5" customFormat="1" x14ac:dyDescent="0.25">
      <c r="L976" s="5" t="s">
        <v>3316</v>
      </c>
      <c r="M976" s="5" t="s">
        <v>5561</v>
      </c>
      <c r="N976" s="5" t="s">
        <v>2063</v>
      </c>
      <c r="O976"/>
    </row>
    <row r="977" spans="1:15" s="5" customFormat="1" x14ac:dyDescent="0.25">
      <c r="L977" s="5" t="s">
        <v>3317</v>
      </c>
      <c r="M977" s="5" t="s">
        <v>34</v>
      </c>
      <c r="N977" s="5" t="s">
        <v>2066</v>
      </c>
      <c r="O977"/>
    </row>
    <row r="978" spans="1:15" s="5" customFormat="1" x14ac:dyDescent="0.25">
      <c r="L978" s="5" t="s">
        <v>3318</v>
      </c>
      <c r="M978" s="5" t="s">
        <v>34</v>
      </c>
      <c r="N978" s="5" t="s">
        <v>2073</v>
      </c>
      <c r="O978"/>
    </row>
    <row r="979" spans="1:15" s="5" customFormat="1" x14ac:dyDescent="0.25">
      <c r="L979" s="5" t="s">
        <v>3319</v>
      </c>
      <c r="M979" s="5" t="s">
        <v>34</v>
      </c>
      <c r="N979" s="5" t="s">
        <v>2080</v>
      </c>
      <c r="O979"/>
    </row>
    <row r="980" spans="1:15" s="5" customFormat="1" ht="30" x14ac:dyDescent="0.25">
      <c r="L980" s="5" t="s">
        <v>3320</v>
      </c>
      <c r="M980" s="5" t="s">
        <v>34</v>
      </c>
      <c r="N980" s="5" t="s">
        <v>2076</v>
      </c>
      <c r="O980"/>
    </row>
    <row r="981" spans="1:15" s="5" customFormat="1" x14ac:dyDescent="0.25">
      <c r="L981" s="5" t="s">
        <v>5419</v>
      </c>
      <c r="M981" s="5" t="s">
        <v>34</v>
      </c>
      <c r="N981" s="5" t="s">
        <v>4918</v>
      </c>
      <c r="O981"/>
    </row>
    <row r="982" spans="1:15" s="5" customFormat="1" ht="30" x14ac:dyDescent="0.25">
      <c r="F982" s="5" t="s">
        <v>3781</v>
      </c>
      <c r="G982" s="5" t="s">
        <v>2845</v>
      </c>
      <c r="H982" s="5" t="s">
        <v>2887</v>
      </c>
      <c r="I982" s="5" t="s">
        <v>2871</v>
      </c>
      <c r="J982" s="5" t="s">
        <v>5606</v>
      </c>
      <c r="K982" s="5" t="s">
        <v>4062</v>
      </c>
      <c r="L982" s="5" t="s">
        <v>4469</v>
      </c>
      <c r="M982" s="5" t="s">
        <v>5561</v>
      </c>
      <c r="N982" s="5" t="s">
        <v>4238</v>
      </c>
      <c r="O982"/>
    </row>
    <row r="983" spans="1:15" s="5" customFormat="1" ht="45" x14ac:dyDescent="0.25">
      <c r="A983" s="5" t="s">
        <v>5995</v>
      </c>
      <c r="B983" s="5" t="s">
        <v>3596</v>
      </c>
      <c r="C983" s="5" t="s">
        <v>6696</v>
      </c>
      <c r="D983" s="5" t="s">
        <v>6350</v>
      </c>
      <c r="E983" s="5" t="s">
        <v>2946</v>
      </c>
      <c r="F983" s="5" t="s">
        <v>3474</v>
      </c>
      <c r="G983" s="5" t="s">
        <v>2845</v>
      </c>
      <c r="H983" s="5" t="s">
        <v>2887</v>
      </c>
      <c r="I983" s="5" t="s">
        <v>2871</v>
      </c>
      <c r="J983" s="5" t="s">
        <v>5606</v>
      </c>
      <c r="K983" s="5" t="s">
        <v>4062</v>
      </c>
      <c r="L983" s="5" t="s">
        <v>3314</v>
      </c>
      <c r="M983" s="5" t="s">
        <v>5561</v>
      </c>
      <c r="N983" s="5" t="s">
        <v>2060</v>
      </c>
      <c r="O983"/>
    </row>
    <row r="984" spans="1:15" s="5" customFormat="1" x14ac:dyDescent="0.25">
      <c r="L984" s="5" t="s">
        <v>3315</v>
      </c>
      <c r="M984" s="5" t="s">
        <v>34</v>
      </c>
      <c r="N984" s="5" t="s">
        <v>2069</v>
      </c>
      <c r="O984"/>
    </row>
    <row r="985" spans="1:15" s="5" customFormat="1" x14ac:dyDescent="0.25">
      <c r="L985" s="5" t="s">
        <v>3317</v>
      </c>
      <c r="M985" s="5" t="s">
        <v>34</v>
      </c>
      <c r="N985" s="5" t="s">
        <v>2066</v>
      </c>
      <c r="O985"/>
    </row>
    <row r="986" spans="1:15" s="5" customFormat="1" x14ac:dyDescent="0.25">
      <c r="L986" s="5" t="s">
        <v>3318</v>
      </c>
      <c r="M986" s="5" t="s">
        <v>34</v>
      </c>
      <c r="N986" s="5" t="s">
        <v>2073</v>
      </c>
      <c r="O986"/>
    </row>
    <row r="987" spans="1:15" s="5" customFormat="1" x14ac:dyDescent="0.25">
      <c r="L987" s="5" t="s">
        <v>3319</v>
      </c>
      <c r="M987" s="5" t="s">
        <v>34</v>
      </c>
      <c r="N987" s="5" t="s">
        <v>2080</v>
      </c>
      <c r="O987"/>
    </row>
    <row r="988" spans="1:15" s="5" customFormat="1" ht="30" x14ac:dyDescent="0.25">
      <c r="L988" s="5" t="s">
        <v>3320</v>
      </c>
      <c r="M988" s="5" t="s">
        <v>34</v>
      </c>
      <c r="N988" s="5" t="s">
        <v>2076</v>
      </c>
      <c r="O988"/>
    </row>
    <row r="989" spans="1:15" s="5" customFormat="1" ht="30" x14ac:dyDescent="0.25">
      <c r="F989" s="5" t="s">
        <v>3781</v>
      </c>
      <c r="G989" s="5" t="s">
        <v>2845</v>
      </c>
      <c r="H989" s="5" t="s">
        <v>2887</v>
      </c>
      <c r="I989" s="5" t="s">
        <v>2871</v>
      </c>
      <c r="J989" s="5" t="s">
        <v>5606</v>
      </c>
      <c r="K989" s="5" t="s">
        <v>4062</v>
      </c>
      <c r="L989" s="5" t="s">
        <v>4469</v>
      </c>
      <c r="M989" s="5" t="s">
        <v>5561</v>
      </c>
      <c r="N989" s="5" t="s">
        <v>4238</v>
      </c>
      <c r="O989"/>
    </row>
    <row r="990" spans="1:15" s="5" customFormat="1" ht="45" x14ac:dyDescent="0.25">
      <c r="A990" s="5" t="s">
        <v>6468</v>
      </c>
      <c r="B990" s="5" t="s">
        <v>5689</v>
      </c>
      <c r="C990" s="5" t="s">
        <v>6696</v>
      </c>
      <c r="D990" s="5" t="s">
        <v>6351</v>
      </c>
      <c r="E990" s="5" t="s">
        <v>2886</v>
      </c>
      <c r="F990" s="5" t="s">
        <v>3474</v>
      </c>
      <c r="G990" s="5" t="s">
        <v>2845</v>
      </c>
      <c r="H990" s="5" t="s">
        <v>2887</v>
      </c>
      <c r="I990" s="5" t="s">
        <v>2871</v>
      </c>
      <c r="J990" s="5" t="s">
        <v>5606</v>
      </c>
      <c r="K990" s="5" t="s">
        <v>4062</v>
      </c>
      <c r="L990" s="5" t="s">
        <v>3319</v>
      </c>
      <c r="M990" s="5" t="s">
        <v>34</v>
      </c>
      <c r="N990" s="5" t="s">
        <v>2080</v>
      </c>
      <c r="O990"/>
    </row>
    <row r="991" spans="1:15" s="5" customFormat="1" x14ac:dyDescent="0.25">
      <c r="L991" s="5" t="s">
        <v>5419</v>
      </c>
      <c r="M991" s="5" t="s">
        <v>34</v>
      </c>
      <c r="N991" s="5" t="s">
        <v>4918</v>
      </c>
      <c r="O991"/>
    </row>
    <row r="992" spans="1:15" s="5" customFormat="1" ht="30" x14ac:dyDescent="0.25">
      <c r="F992" s="5" t="s">
        <v>3781</v>
      </c>
      <c r="G992" s="5" t="s">
        <v>2845</v>
      </c>
      <c r="H992" s="5" t="s">
        <v>2887</v>
      </c>
      <c r="I992" s="5" t="s">
        <v>2871</v>
      </c>
      <c r="J992" s="5" t="s">
        <v>5606</v>
      </c>
      <c r="K992" s="5" t="s">
        <v>4062</v>
      </c>
      <c r="L992" s="5" t="s">
        <v>4469</v>
      </c>
      <c r="M992" s="5" t="s">
        <v>5561</v>
      </c>
      <c r="N992" s="5" t="s">
        <v>4238</v>
      </c>
      <c r="O992"/>
    </row>
    <row r="993" spans="1:15" s="5" customFormat="1" x14ac:dyDescent="0.25">
      <c r="O993"/>
    </row>
    <row r="994" spans="1:15" s="5" customFormat="1" ht="45" x14ac:dyDescent="0.25">
      <c r="A994" s="5" t="s">
        <v>5962</v>
      </c>
      <c r="B994" s="5" t="s">
        <v>3224</v>
      </c>
      <c r="C994" s="5" t="s">
        <v>6634</v>
      </c>
      <c r="D994" s="5" t="s">
        <v>6314</v>
      </c>
      <c r="E994" s="5" t="s">
        <v>2886</v>
      </c>
      <c r="F994" s="5" t="s">
        <v>3474</v>
      </c>
      <c r="G994" s="5" t="s">
        <v>2811</v>
      </c>
      <c r="H994" s="5" t="s">
        <v>2887</v>
      </c>
      <c r="I994" s="5" t="s">
        <v>2871</v>
      </c>
      <c r="J994" s="5" t="s">
        <v>5606</v>
      </c>
      <c r="K994" s="5" t="s">
        <v>7733</v>
      </c>
      <c r="L994" s="5" t="s">
        <v>3225</v>
      </c>
      <c r="M994" s="5" t="s">
        <v>83</v>
      </c>
      <c r="N994" s="5" t="s">
        <v>1584</v>
      </c>
      <c r="O994"/>
    </row>
    <row r="995" spans="1:15" s="5" customFormat="1" x14ac:dyDescent="0.25">
      <c r="L995" s="5" t="s">
        <v>4194</v>
      </c>
      <c r="M995" s="5" t="s">
        <v>34</v>
      </c>
      <c r="N995" s="5" t="s">
        <v>4154</v>
      </c>
      <c r="O995"/>
    </row>
    <row r="996" spans="1:15" s="5" customFormat="1" ht="45" x14ac:dyDescent="0.25">
      <c r="L996" s="5" t="s">
        <v>7484</v>
      </c>
      <c r="M996" s="5" t="s">
        <v>34</v>
      </c>
      <c r="N996" s="5" t="s">
        <v>1588</v>
      </c>
      <c r="O996"/>
    </row>
    <row r="997" spans="1:15" s="5" customFormat="1" x14ac:dyDescent="0.25">
      <c r="L997" s="5" t="s">
        <v>7498</v>
      </c>
      <c r="M997" s="5" t="s">
        <v>83</v>
      </c>
      <c r="N997" s="5" t="s">
        <v>7032</v>
      </c>
      <c r="O997"/>
    </row>
    <row r="998" spans="1:15" s="5" customFormat="1" x14ac:dyDescent="0.25">
      <c r="O998"/>
    </row>
    <row r="999" spans="1:15" s="5" customFormat="1" ht="45" x14ac:dyDescent="0.25">
      <c r="A999" s="5" t="s">
        <v>5936</v>
      </c>
      <c r="B999" s="5" t="s">
        <v>3092</v>
      </c>
      <c r="C999" s="5" t="s">
        <v>6760</v>
      </c>
      <c r="D999" s="5" t="s">
        <v>6398</v>
      </c>
      <c r="E999" s="5" t="s">
        <v>2886</v>
      </c>
      <c r="F999" s="5" t="s">
        <v>3474</v>
      </c>
      <c r="G999" s="5" t="s">
        <v>2788</v>
      </c>
      <c r="H999" s="5" t="s">
        <v>2887</v>
      </c>
      <c r="I999" s="5" t="s">
        <v>2871</v>
      </c>
      <c r="J999" s="5" t="s">
        <v>2863</v>
      </c>
      <c r="K999" s="5" t="s">
        <v>3980</v>
      </c>
      <c r="L999" s="5" t="s">
        <v>3093</v>
      </c>
      <c r="M999" s="5" t="s">
        <v>5561</v>
      </c>
      <c r="N999" s="5" t="s">
        <v>1111</v>
      </c>
      <c r="O999"/>
    </row>
    <row r="1000" spans="1:15" s="5" customFormat="1" ht="30" x14ac:dyDescent="0.25">
      <c r="L1000" s="5" t="s">
        <v>3094</v>
      </c>
      <c r="M1000" s="5" t="s">
        <v>34</v>
      </c>
      <c r="N1000" s="5" t="s">
        <v>1107</v>
      </c>
      <c r="O1000"/>
    </row>
    <row r="1001" spans="1:15" s="5" customFormat="1" x14ac:dyDescent="0.25">
      <c r="L1001" s="5" t="s">
        <v>3949</v>
      </c>
      <c r="M1001" s="5" t="s">
        <v>34</v>
      </c>
      <c r="N1001" s="5" t="s">
        <v>3892</v>
      </c>
      <c r="O1001"/>
    </row>
    <row r="1002" spans="1:15" s="5" customFormat="1" x14ac:dyDescent="0.25">
      <c r="O1002"/>
    </row>
    <row r="1003" spans="1:15" s="5" customFormat="1" ht="30" x14ac:dyDescent="0.25">
      <c r="A1003" s="5" t="s">
        <v>6035</v>
      </c>
      <c r="B1003" s="5" t="s">
        <v>3194</v>
      </c>
      <c r="C1003" s="5" t="s">
        <v>6656</v>
      </c>
      <c r="D1003" s="5" t="s">
        <v>6299</v>
      </c>
      <c r="E1003" s="5" t="s">
        <v>2886</v>
      </c>
      <c r="F1003" s="5" t="s">
        <v>3781</v>
      </c>
      <c r="G1003" s="5" t="s">
        <v>2804</v>
      </c>
      <c r="H1003" s="5" t="s">
        <v>3582</v>
      </c>
      <c r="I1003" s="5" t="s">
        <v>7473</v>
      </c>
      <c r="J1003" s="5" t="s">
        <v>7474</v>
      </c>
      <c r="K1003" s="5" t="s">
        <v>6233</v>
      </c>
      <c r="L1003" s="5" t="s">
        <v>3195</v>
      </c>
      <c r="M1003" s="5" t="s">
        <v>5561</v>
      </c>
      <c r="N1003" s="5" t="s">
        <v>2160</v>
      </c>
      <c r="O1003"/>
    </row>
    <row r="1004" spans="1:15" s="5" customFormat="1" x14ac:dyDescent="0.25">
      <c r="L1004" s="5" t="s">
        <v>3196</v>
      </c>
      <c r="M1004" s="5" t="s">
        <v>34</v>
      </c>
      <c r="N1004" s="5" t="s">
        <v>2174</v>
      </c>
      <c r="O1004"/>
    </row>
    <row r="1005" spans="1:15" s="5" customFormat="1" x14ac:dyDescent="0.25">
      <c r="L1005" s="5" t="s">
        <v>3197</v>
      </c>
      <c r="M1005" s="5" t="s">
        <v>34</v>
      </c>
      <c r="N1005" s="5" t="s">
        <v>2164</v>
      </c>
      <c r="O1005"/>
    </row>
    <row r="1006" spans="1:15" s="5" customFormat="1" x14ac:dyDescent="0.25">
      <c r="L1006" s="5" t="s">
        <v>3198</v>
      </c>
      <c r="M1006" s="5" t="s">
        <v>34</v>
      </c>
      <c r="N1006" s="5" t="s">
        <v>2171</v>
      </c>
      <c r="O1006"/>
    </row>
    <row r="1007" spans="1:15" s="5" customFormat="1" x14ac:dyDescent="0.25">
      <c r="L1007" s="5" t="s">
        <v>3199</v>
      </c>
      <c r="M1007" s="5" t="s">
        <v>5561</v>
      </c>
      <c r="N1007" s="5" t="s">
        <v>2147</v>
      </c>
      <c r="O1007"/>
    </row>
    <row r="1008" spans="1:15" s="5" customFormat="1" ht="30" x14ac:dyDescent="0.25">
      <c r="L1008" s="5" t="s">
        <v>3200</v>
      </c>
      <c r="M1008" s="5" t="s">
        <v>5561</v>
      </c>
      <c r="N1008" s="5" t="s">
        <v>2169</v>
      </c>
      <c r="O1008"/>
    </row>
    <row r="1009" spans="1:15" s="5" customFormat="1" x14ac:dyDescent="0.25">
      <c r="L1009" s="5" t="s">
        <v>2141</v>
      </c>
      <c r="M1009" s="5" t="s">
        <v>34</v>
      </c>
      <c r="N1009" s="5" t="s">
        <v>2144</v>
      </c>
      <c r="O1009"/>
    </row>
    <row r="1010" spans="1:15" s="5" customFormat="1" x14ac:dyDescent="0.25">
      <c r="L1010" s="5" t="s">
        <v>3201</v>
      </c>
      <c r="M1010" s="5" t="s">
        <v>5561</v>
      </c>
      <c r="N1010" s="5" t="s">
        <v>2177</v>
      </c>
      <c r="O1010"/>
    </row>
    <row r="1011" spans="1:15" s="5" customFormat="1" ht="30" x14ac:dyDescent="0.25">
      <c r="L1011" s="5" t="s">
        <v>3202</v>
      </c>
      <c r="M1011" s="5" t="s">
        <v>5561</v>
      </c>
      <c r="N1011" s="5" t="s">
        <v>2152</v>
      </c>
      <c r="O1011"/>
    </row>
    <row r="1012" spans="1:15" s="5" customFormat="1" x14ac:dyDescent="0.25">
      <c r="L1012" s="5" t="s">
        <v>3203</v>
      </c>
      <c r="M1012" s="5" t="s">
        <v>34</v>
      </c>
      <c r="N1012" s="5" t="s">
        <v>2155</v>
      </c>
      <c r="O1012"/>
    </row>
    <row r="1013" spans="1:15" s="5" customFormat="1" x14ac:dyDescent="0.25">
      <c r="L1013" s="5" t="s">
        <v>4065</v>
      </c>
      <c r="M1013" s="5" t="s">
        <v>34</v>
      </c>
      <c r="N1013" s="5" t="s">
        <v>3967</v>
      </c>
      <c r="O1013"/>
    </row>
    <row r="1014" spans="1:15" s="5" customFormat="1" x14ac:dyDescent="0.25">
      <c r="L1014" s="5" t="s">
        <v>4467</v>
      </c>
      <c r="M1014" s="5" t="s">
        <v>122</v>
      </c>
      <c r="N1014" s="5" t="s">
        <v>4303</v>
      </c>
      <c r="O1014"/>
    </row>
    <row r="1015" spans="1:15" s="5" customFormat="1" x14ac:dyDescent="0.25">
      <c r="L1015" s="5" t="s">
        <v>4804</v>
      </c>
      <c r="M1015" s="5" t="s">
        <v>5561</v>
      </c>
      <c r="N1015" s="5" t="s">
        <v>4664</v>
      </c>
      <c r="O1015"/>
    </row>
    <row r="1016" spans="1:15" s="5" customFormat="1" x14ac:dyDescent="0.25">
      <c r="L1016" s="5" t="s">
        <v>5339</v>
      </c>
      <c r="M1016" s="5" t="s">
        <v>34</v>
      </c>
      <c r="N1016" s="5" t="s">
        <v>4897</v>
      </c>
      <c r="O1016"/>
    </row>
    <row r="1017" spans="1:15" s="5" customFormat="1" x14ac:dyDescent="0.25">
      <c r="L1017" s="5" t="s">
        <v>5340</v>
      </c>
      <c r="M1017" s="5" t="s">
        <v>5561</v>
      </c>
      <c r="N1017" s="5" t="s">
        <v>4900</v>
      </c>
      <c r="O1017"/>
    </row>
    <row r="1018" spans="1:15" s="5" customFormat="1" x14ac:dyDescent="0.25">
      <c r="L1018" s="5" t="s">
        <v>5604</v>
      </c>
      <c r="M1018" s="5" t="s">
        <v>122</v>
      </c>
      <c r="N1018" s="5" t="s">
        <v>4963</v>
      </c>
      <c r="O1018"/>
    </row>
    <row r="1019" spans="1:15" s="5" customFormat="1" ht="30" x14ac:dyDescent="0.25">
      <c r="L1019" s="5" t="s">
        <v>7789</v>
      </c>
      <c r="M1019" s="5" t="s">
        <v>5561</v>
      </c>
      <c r="N1019" s="5" t="s">
        <v>7699</v>
      </c>
      <c r="O1019"/>
    </row>
    <row r="1020" spans="1:15" s="5" customFormat="1" ht="30" x14ac:dyDescent="0.25">
      <c r="L1020" s="5" t="s">
        <v>7790</v>
      </c>
      <c r="M1020" s="5" t="s">
        <v>34</v>
      </c>
      <c r="N1020" s="5" t="s">
        <v>7700</v>
      </c>
      <c r="O1020"/>
    </row>
    <row r="1021" spans="1:15" s="5" customFormat="1" x14ac:dyDescent="0.25">
      <c r="O1021"/>
    </row>
    <row r="1022" spans="1:15" s="5" customFormat="1" ht="30" x14ac:dyDescent="0.25">
      <c r="A1022" s="5" t="s">
        <v>5937</v>
      </c>
      <c r="B1022" s="5" t="s">
        <v>3095</v>
      </c>
      <c r="C1022" s="5" t="s">
        <v>6756</v>
      </c>
      <c r="D1022" s="5" t="s">
        <v>6394</v>
      </c>
      <c r="E1022" s="5" t="s">
        <v>2886</v>
      </c>
      <c r="F1022" s="5" t="s">
        <v>3474</v>
      </c>
      <c r="G1022" s="5" t="s">
        <v>2789</v>
      </c>
      <c r="H1022" s="5" t="s">
        <v>2887</v>
      </c>
      <c r="I1022" s="5" t="s">
        <v>2871</v>
      </c>
      <c r="J1022" s="5" t="s">
        <v>2866</v>
      </c>
      <c r="K1022" s="5" t="s">
        <v>7511</v>
      </c>
      <c r="L1022" s="5" t="s">
        <v>3096</v>
      </c>
      <c r="M1022" s="5" t="s">
        <v>5561</v>
      </c>
      <c r="N1022" s="5" t="s">
        <v>1120</v>
      </c>
      <c r="O1022"/>
    </row>
    <row r="1023" spans="1:15" s="5" customFormat="1" x14ac:dyDescent="0.25">
      <c r="L1023" s="5" t="s">
        <v>3097</v>
      </c>
      <c r="M1023" s="5" t="s">
        <v>34</v>
      </c>
      <c r="N1023" s="5" t="s">
        <v>1127</v>
      </c>
      <c r="O1023"/>
    </row>
    <row r="1024" spans="1:15" s="5" customFormat="1" x14ac:dyDescent="0.25">
      <c r="L1024" s="5" t="s">
        <v>3098</v>
      </c>
      <c r="M1024" s="5" t="s">
        <v>34</v>
      </c>
      <c r="N1024" s="5" t="s">
        <v>1124</v>
      </c>
      <c r="O1024"/>
    </row>
    <row r="1025" spans="1:15" s="5" customFormat="1" ht="45" x14ac:dyDescent="0.25">
      <c r="A1025" s="5" t="s">
        <v>6583</v>
      </c>
      <c r="B1025" s="5" t="s">
        <v>3095</v>
      </c>
      <c r="C1025" s="5" t="s">
        <v>6756</v>
      </c>
      <c r="D1025" s="5" t="s">
        <v>6422</v>
      </c>
      <c r="E1025" s="5" t="s">
        <v>2886</v>
      </c>
      <c r="F1025" s="5" t="s">
        <v>3474</v>
      </c>
      <c r="G1025" s="5" t="s">
        <v>2789</v>
      </c>
      <c r="H1025" s="5" t="s">
        <v>2887</v>
      </c>
      <c r="I1025" s="5" t="s">
        <v>2871</v>
      </c>
      <c r="J1025" s="5" t="s">
        <v>2866</v>
      </c>
      <c r="K1025" s="5" t="s">
        <v>7511</v>
      </c>
      <c r="L1025" s="5" t="s">
        <v>3096</v>
      </c>
      <c r="M1025" s="5" t="s">
        <v>5561</v>
      </c>
      <c r="N1025" s="5" t="s">
        <v>1120</v>
      </c>
      <c r="O1025"/>
    </row>
    <row r="1026" spans="1:15" s="5" customFormat="1" x14ac:dyDescent="0.25">
      <c r="L1026" s="5" t="s">
        <v>3098</v>
      </c>
      <c r="M1026" s="5" t="s">
        <v>34</v>
      </c>
      <c r="N1026" s="5" t="s">
        <v>1124</v>
      </c>
      <c r="O1026"/>
    </row>
    <row r="1027" spans="1:15" s="5" customFormat="1" x14ac:dyDescent="0.25">
      <c r="O1027"/>
    </row>
    <row r="1028" spans="1:15" s="5" customFormat="1" ht="45" x14ac:dyDescent="0.25">
      <c r="A1028" s="5" t="s">
        <v>6936</v>
      </c>
      <c r="B1028" s="5" t="s">
        <v>3099</v>
      </c>
      <c r="C1028" s="5" t="s">
        <v>6698</v>
      </c>
      <c r="D1028" s="5" t="s">
        <v>6441</v>
      </c>
      <c r="E1028" s="5" t="s">
        <v>2886</v>
      </c>
      <c r="F1028" s="5" t="s">
        <v>3474</v>
      </c>
      <c r="G1028" s="5" t="s">
        <v>6253</v>
      </c>
      <c r="H1028" s="5" t="s">
        <v>6254</v>
      </c>
      <c r="I1028" s="5" t="s">
        <v>2871</v>
      </c>
      <c r="J1028" s="5" t="s">
        <v>2866</v>
      </c>
      <c r="K1028" s="5" t="s">
        <v>3710</v>
      </c>
      <c r="L1028" s="5" t="s">
        <v>3103</v>
      </c>
      <c r="M1028" s="5" t="s">
        <v>34</v>
      </c>
      <c r="N1028" s="5" t="s">
        <v>1140</v>
      </c>
      <c r="O1028"/>
    </row>
    <row r="1029" spans="1:15" s="5" customFormat="1" x14ac:dyDescent="0.25">
      <c r="O1029"/>
    </row>
    <row r="1030" spans="1:15" s="5" customFormat="1" ht="45" x14ac:dyDescent="0.25">
      <c r="A1030" s="5" t="s">
        <v>5938</v>
      </c>
      <c r="B1030" s="5" t="s">
        <v>3099</v>
      </c>
      <c r="C1030" s="5" t="s">
        <v>6698</v>
      </c>
      <c r="D1030" s="5" t="s">
        <v>6357</v>
      </c>
      <c r="E1030" s="5" t="s">
        <v>2886</v>
      </c>
      <c r="F1030" s="5" t="s">
        <v>3474</v>
      </c>
      <c r="G1030" s="5" t="s">
        <v>2790</v>
      </c>
      <c r="H1030" s="5" t="s">
        <v>2887</v>
      </c>
      <c r="I1030" s="5" t="s">
        <v>2871</v>
      </c>
      <c r="J1030" s="5" t="s">
        <v>2866</v>
      </c>
      <c r="K1030" s="5" t="s">
        <v>3710</v>
      </c>
      <c r="L1030" s="5" t="s">
        <v>3100</v>
      </c>
      <c r="M1030" s="5" t="s">
        <v>34</v>
      </c>
      <c r="N1030" s="5" t="s">
        <v>1145</v>
      </c>
      <c r="O1030"/>
    </row>
    <row r="1031" spans="1:15" s="5" customFormat="1" x14ac:dyDescent="0.25">
      <c r="L1031" s="5" t="s">
        <v>3101</v>
      </c>
      <c r="M1031" s="5" t="s">
        <v>34</v>
      </c>
      <c r="N1031" s="5" t="s">
        <v>1135</v>
      </c>
      <c r="O1031"/>
    </row>
    <row r="1032" spans="1:15" s="5" customFormat="1" x14ac:dyDescent="0.25">
      <c r="L1032" s="5" t="s">
        <v>3102</v>
      </c>
      <c r="M1032" s="5" t="s">
        <v>5561</v>
      </c>
      <c r="N1032" s="5" t="s">
        <v>1149</v>
      </c>
      <c r="O1032"/>
    </row>
    <row r="1033" spans="1:15" s="5" customFormat="1" ht="30" x14ac:dyDescent="0.25">
      <c r="L1033" s="5" t="s">
        <v>3103</v>
      </c>
      <c r="M1033" s="5" t="s">
        <v>34</v>
      </c>
      <c r="N1033" s="5" t="s">
        <v>1140</v>
      </c>
      <c r="O1033"/>
    </row>
    <row r="1034" spans="1:15" s="5" customFormat="1" ht="30" x14ac:dyDescent="0.25">
      <c r="L1034" s="5" t="s">
        <v>7354</v>
      </c>
      <c r="M1034" s="5" t="s">
        <v>5561</v>
      </c>
      <c r="N1034" s="5" t="s">
        <v>4654</v>
      </c>
      <c r="O1034"/>
    </row>
    <row r="1035" spans="1:15" s="5" customFormat="1" x14ac:dyDescent="0.25">
      <c r="O1035"/>
    </row>
    <row r="1036" spans="1:15" s="5" customFormat="1" ht="45" x14ac:dyDescent="0.25">
      <c r="A1036" s="5" t="s">
        <v>6061</v>
      </c>
      <c r="B1036" s="5" t="s">
        <v>5333</v>
      </c>
      <c r="C1036" s="5" t="s">
        <v>6823</v>
      </c>
      <c r="D1036" s="5" t="s">
        <v>6436</v>
      </c>
      <c r="E1036" s="5" t="s">
        <v>3105</v>
      </c>
      <c r="F1036" s="5" t="s">
        <v>3474</v>
      </c>
      <c r="G1036" s="5" t="s">
        <v>4831</v>
      </c>
      <c r="H1036" s="5" t="s">
        <v>2903</v>
      </c>
      <c r="I1036" s="5" t="s">
        <v>2871</v>
      </c>
      <c r="J1036" s="5" t="s">
        <v>2863</v>
      </c>
      <c r="K1036" s="5" t="s">
        <v>4832</v>
      </c>
      <c r="L1036" s="5" t="s">
        <v>5023</v>
      </c>
      <c r="M1036" s="5" t="s">
        <v>34</v>
      </c>
      <c r="N1036" s="5" t="s">
        <v>4781</v>
      </c>
      <c r="O1036"/>
    </row>
    <row r="1037" spans="1:15" s="5" customFormat="1" x14ac:dyDescent="0.25">
      <c r="O1037"/>
    </row>
    <row r="1038" spans="1:15" s="5" customFormat="1" ht="45" x14ac:dyDescent="0.25">
      <c r="A1038" s="5" t="s">
        <v>6250</v>
      </c>
      <c r="B1038" s="5" t="s">
        <v>3140</v>
      </c>
      <c r="C1038" s="5" t="s">
        <v>6823</v>
      </c>
      <c r="D1038" s="5" t="s">
        <v>6437</v>
      </c>
      <c r="E1038" s="5" t="s">
        <v>2869</v>
      </c>
      <c r="F1038" s="5" t="s">
        <v>3474</v>
      </c>
      <c r="G1038" s="5" t="s">
        <v>4831</v>
      </c>
      <c r="H1038" s="5" t="s">
        <v>6251</v>
      </c>
      <c r="I1038" s="5" t="s">
        <v>2871</v>
      </c>
      <c r="J1038" s="5" t="s">
        <v>2863</v>
      </c>
      <c r="K1038" s="5" t="s">
        <v>3705</v>
      </c>
      <c r="L1038" s="5" t="s">
        <v>5023</v>
      </c>
      <c r="M1038" s="5" t="s">
        <v>34</v>
      </c>
      <c r="N1038" s="5" t="s">
        <v>4781</v>
      </c>
      <c r="O1038"/>
    </row>
    <row r="1039" spans="1:15" s="5" customFormat="1" x14ac:dyDescent="0.25">
      <c r="O1039"/>
    </row>
    <row r="1040" spans="1:15" s="5" customFormat="1" ht="45" x14ac:dyDescent="0.25">
      <c r="A1040" s="5" t="s">
        <v>5947</v>
      </c>
      <c r="B1040" s="5" t="s">
        <v>3140</v>
      </c>
      <c r="C1040" s="5" t="s">
        <v>6823</v>
      </c>
      <c r="D1040" s="5" t="s">
        <v>6365</v>
      </c>
      <c r="E1040" s="5" t="s">
        <v>2886</v>
      </c>
      <c r="F1040" s="5" t="s">
        <v>3474</v>
      </c>
      <c r="G1040" s="5" t="s">
        <v>2799</v>
      </c>
      <c r="H1040" s="5" t="s">
        <v>2887</v>
      </c>
      <c r="I1040" s="5" t="s">
        <v>2871</v>
      </c>
      <c r="J1040" s="5" t="s">
        <v>2863</v>
      </c>
      <c r="K1040" s="5" t="s">
        <v>3705</v>
      </c>
      <c r="L1040" s="5" t="s">
        <v>1280</v>
      </c>
      <c r="M1040" s="5" t="s">
        <v>5561</v>
      </c>
      <c r="N1040" s="5" t="s">
        <v>1283</v>
      </c>
      <c r="O1040"/>
    </row>
    <row r="1041" spans="1:15" s="5" customFormat="1" ht="30" x14ac:dyDescent="0.25">
      <c r="L1041" s="5" t="s">
        <v>3141</v>
      </c>
      <c r="M1041" s="5" t="s">
        <v>34</v>
      </c>
      <c r="N1041" s="5" t="s">
        <v>1279</v>
      </c>
      <c r="O1041"/>
    </row>
    <row r="1042" spans="1:15" s="5" customFormat="1" ht="30" x14ac:dyDescent="0.25">
      <c r="L1042" s="5" t="s">
        <v>4256</v>
      </c>
      <c r="M1042" s="5" t="s">
        <v>34</v>
      </c>
      <c r="N1042" s="5" t="s">
        <v>4103</v>
      </c>
      <c r="O1042"/>
    </row>
    <row r="1043" spans="1:15" s="5" customFormat="1" x14ac:dyDescent="0.25">
      <c r="L1043" s="5" t="s">
        <v>5023</v>
      </c>
      <c r="M1043" s="5" t="s">
        <v>34</v>
      </c>
      <c r="N1043" s="5" t="s">
        <v>4781</v>
      </c>
      <c r="O1043"/>
    </row>
    <row r="1044" spans="1:15" s="5" customFormat="1" ht="60" x14ac:dyDescent="0.25">
      <c r="A1044" s="5" t="s">
        <v>6049</v>
      </c>
      <c r="B1044" s="5" t="s">
        <v>5334</v>
      </c>
      <c r="C1044" s="5" t="s">
        <v>6823</v>
      </c>
      <c r="D1044" s="5" t="s">
        <v>6422</v>
      </c>
      <c r="E1044" s="5" t="s">
        <v>2886</v>
      </c>
      <c r="F1044" s="5" t="s">
        <v>3474</v>
      </c>
      <c r="G1044" s="5" t="s">
        <v>2799</v>
      </c>
      <c r="H1044" s="5" t="s">
        <v>2887</v>
      </c>
      <c r="I1044" s="5" t="s">
        <v>2871</v>
      </c>
      <c r="J1044" s="5" t="s">
        <v>2863</v>
      </c>
      <c r="K1044" s="5" t="s">
        <v>3705</v>
      </c>
      <c r="L1044" s="5" t="s">
        <v>1280</v>
      </c>
      <c r="M1044" s="5" t="s">
        <v>5561</v>
      </c>
      <c r="N1044" s="5" t="s">
        <v>1283</v>
      </c>
      <c r="O1044"/>
    </row>
    <row r="1045" spans="1:15" s="5" customFormat="1" x14ac:dyDescent="0.25">
      <c r="L1045" s="5" t="s">
        <v>5023</v>
      </c>
      <c r="M1045" s="5" t="s">
        <v>34</v>
      </c>
      <c r="N1045" s="5" t="s">
        <v>4781</v>
      </c>
      <c r="O1045"/>
    </row>
    <row r="1046" spans="1:15" s="5" customFormat="1" x14ac:dyDescent="0.25">
      <c r="O1046"/>
    </row>
    <row r="1047" spans="1:15" s="5" customFormat="1" ht="30" x14ac:dyDescent="0.25">
      <c r="A1047" s="5" t="s">
        <v>5999</v>
      </c>
      <c r="B1047" s="5" t="s">
        <v>3187</v>
      </c>
      <c r="C1047" s="5" t="s">
        <v>6609</v>
      </c>
      <c r="D1047" s="5" t="s">
        <v>6299</v>
      </c>
      <c r="E1047" s="5" t="s">
        <v>2886</v>
      </c>
      <c r="F1047" s="5" t="s">
        <v>3781</v>
      </c>
      <c r="G1047" s="5" t="s">
        <v>2803</v>
      </c>
      <c r="H1047" s="5" t="s">
        <v>2979</v>
      </c>
      <c r="I1047" s="5" t="s">
        <v>7473</v>
      </c>
      <c r="J1047" s="5" t="s">
        <v>7474</v>
      </c>
      <c r="K1047" s="5" t="s">
        <v>6233</v>
      </c>
      <c r="L1047" s="5" t="s">
        <v>3188</v>
      </c>
      <c r="M1047" s="5" t="s">
        <v>34</v>
      </c>
      <c r="N1047" s="5" t="s">
        <v>2097</v>
      </c>
      <c r="O1047"/>
    </row>
    <row r="1048" spans="1:15" s="5" customFormat="1" x14ac:dyDescent="0.25">
      <c r="L1048" s="5" t="s">
        <v>3189</v>
      </c>
      <c r="M1048" s="5" t="s">
        <v>34</v>
      </c>
      <c r="N1048" s="5" t="s">
        <v>2108</v>
      </c>
      <c r="O1048"/>
    </row>
    <row r="1049" spans="1:15" s="5" customFormat="1" ht="30" x14ac:dyDescent="0.25">
      <c r="L1049" s="5" t="s">
        <v>3190</v>
      </c>
      <c r="M1049" s="5" t="s">
        <v>5561</v>
      </c>
      <c r="N1049" s="5" t="s">
        <v>2102</v>
      </c>
      <c r="O1049"/>
    </row>
    <row r="1050" spans="1:15" s="5" customFormat="1" x14ac:dyDescent="0.25">
      <c r="L1050" s="5" t="s">
        <v>3191</v>
      </c>
      <c r="M1050" s="5" t="s">
        <v>122</v>
      </c>
      <c r="N1050" s="5" t="s">
        <v>2112</v>
      </c>
      <c r="O1050"/>
    </row>
    <row r="1051" spans="1:15" s="5" customFormat="1" ht="30" x14ac:dyDescent="0.25">
      <c r="L1051" s="5" t="s">
        <v>3946</v>
      </c>
      <c r="M1051" s="5" t="s">
        <v>34</v>
      </c>
      <c r="N1051" s="5" t="s">
        <v>3823</v>
      </c>
      <c r="O1051"/>
    </row>
    <row r="1052" spans="1:15" s="5" customFormat="1" x14ac:dyDescent="0.25">
      <c r="L1052" s="5" t="s">
        <v>3983</v>
      </c>
      <c r="M1052" s="5" t="s">
        <v>5561</v>
      </c>
      <c r="N1052" s="5" t="s">
        <v>3905</v>
      </c>
      <c r="O1052"/>
    </row>
    <row r="1053" spans="1:15" s="5" customFormat="1" x14ac:dyDescent="0.25">
      <c r="L1053" s="5" t="s">
        <v>4040</v>
      </c>
      <c r="M1053" s="5" t="s">
        <v>83</v>
      </c>
      <c r="N1053" s="5" t="s">
        <v>3944</v>
      </c>
      <c r="O1053"/>
    </row>
    <row r="1054" spans="1:15" s="5" customFormat="1" x14ac:dyDescent="0.25">
      <c r="L1054" s="5" t="s">
        <v>4586</v>
      </c>
      <c r="M1054" s="5" t="s">
        <v>34</v>
      </c>
      <c r="N1054" s="5" t="s">
        <v>4598</v>
      </c>
      <c r="O1054"/>
    </row>
    <row r="1055" spans="1:15" s="5" customFormat="1" ht="30" x14ac:dyDescent="0.25">
      <c r="L1055" s="5" t="s">
        <v>4642</v>
      </c>
      <c r="M1055" s="5" t="s">
        <v>83</v>
      </c>
      <c r="N1055" s="5" t="s">
        <v>4560</v>
      </c>
      <c r="O1055"/>
    </row>
    <row r="1056" spans="1:15" s="5" customFormat="1" x14ac:dyDescent="0.25">
      <c r="L1056" s="5" t="s">
        <v>4944</v>
      </c>
      <c r="M1056" s="5" t="s">
        <v>34</v>
      </c>
      <c r="N1056" s="5" t="s">
        <v>4791</v>
      </c>
      <c r="O1056"/>
    </row>
    <row r="1057" spans="1:15" s="5" customFormat="1" x14ac:dyDescent="0.25">
      <c r="L1057" s="5" t="s">
        <v>5332</v>
      </c>
      <c r="M1057" s="5" t="s">
        <v>34</v>
      </c>
      <c r="N1057" s="5" t="s">
        <v>4885</v>
      </c>
      <c r="O1057"/>
    </row>
    <row r="1058" spans="1:15" s="5" customFormat="1" x14ac:dyDescent="0.25">
      <c r="L1058" s="5" t="s">
        <v>7788</v>
      </c>
      <c r="M1058" s="5" t="s">
        <v>5561</v>
      </c>
      <c r="N1058" s="5" t="s">
        <v>7043</v>
      </c>
      <c r="O1058"/>
    </row>
    <row r="1059" spans="1:15" s="5" customFormat="1" ht="45" x14ac:dyDescent="0.25">
      <c r="B1059" s="5" t="s">
        <v>3193</v>
      </c>
      <c r="C1059" s="5" t="s">
        <v>6837</v>
      </c>
      <c r="D1059" s="5" t="s">
        <v>6299</v>
      </c>
      <c r="E1059" s="5" t="s">
        <v>2886</v>
      </c>
      <c r="F1059" s="5" t="s">
        <v>3781</v>
      </c>
      <c r="G1059" s="5" t="s">
        <v>2803</v>
      </c>
      <c r="H1059" s="5" t="s">
        <v>2979</v>
      </c>
      <c r="I1059" s="5" t="s">
        <v>7473</v>
      </c>
      <c r="J1059" s="5" t="s">
        <v>7474</v>
      </c>
      <c r="K1059" s="5" t="s">
        <v>6233</v>
      </c>
      <c r="L1059" s="5" t="s">
        <v>3728</v>
      </c>
      <c r="M1059" s="5" t="s">
        <v>34</v>
      </c>
      <c r="N1059" s="5" t="s">
        <v>2120</v>
      </c>
      <c r="O1059"/>
    </row>
    <row r="1060" spans="1:15" s="5" customFormat="1" ht="30" x14ac:dyDescent="0.25">
      <c r="L1060" s="5" t="s">
        <v>7792</v>
      </c>
      <c r="M1060" s="5" t="s">
        <v>34</v>
      </c>
      <c r="N1060" s="5" t="s">
        <v>7702</v>
      </c>
      <c r="O1060"/>
    </row>
    <row r="1061" spans="1:15" s="5" customFormat="1" ht="45" x14ac:dyDescent="0.25">
      <c r="B1061" s="5" t="s">
        <v>7801</v>
      </c>
      <c r="C1061" s="5" t="s">
        <v>7643</v>
      </c>
      <c r="D1061" s="5" t="s">
        <v>6299</v>
      </c>
      <c r="E1061" s="5" t="s">
        <v>2886</v>
      </c>
      <c r="F1061" s="5" t="s">
        <v>3781</v>
      </c>
      <c r="G1061" s="5" t="s">
        <v>2803</v>
      </c>
      <c r="H1061" s="5" t="s">
        <v>2979</v>
      </c>
      <c r="I1061" s="5" t="s">
        <v>7473</v>
      </c>
      <c r="J1061" s="5" t="s">
        <v>7474</v>
      </c>
      <c r="K1061" s="5" t="s">
        <v>6233</v>
      </c>
      <c r="L1061" s="5" t="s">
        <v>7802</v>
      </c>
      <c r="M1061" s="5" t="s">
        <v>34</v>
      </c>
      <c r="N1061" s="5" t="s">
        <v>7709</v>
      </c>
      <c r="O1061"/>
    </row>
    <row r="1062" spans="1:15" s="5" customFormat="1" ht="30" x14ac:dyDescent="0.25">
      <c r="L1062" s="5" t="s">
        <v>7803</v>
      </c>
      <c r="M1062" s="5" t="s">
        <v>34</v>
      </c>
      <c r="N1062" s="5" t="s">
        <v>7711</v>
      </c>
      <c r="O1062"/>
    </row>
    <row r="1063" spans="1:15" s="5" customFormat="1" ht="30" x14ac:dyDescent="0.25">
      <c r="L1063" s="5" t="s">
        <v>7804</v>
      </c>
      <c r="M1063" s="5" t="s">
        <v>122</v>
      </c>
      <c r="N1063" s="5" t="s">
        <v>7712</v>
      </c>
      <c r="O1063"/>
    </row>
    <row r="1064" spans="1:15" s="5" customFormat="1" x14ac:dyDescent="0.25">
      <c r="O1064"/>
    </row>
    <row r="1065" spans="1:15" s="5" customFormat="1" ht="30" x14ac:dyDescent="0.25">
      <c r="A1065" s="5" t="s">
        <v>5928</v>
      </c>
      <c r="B1065" s="5" t="s">
        <v>3585</v>
      </c>
      <c r="C1065" s="5" t="s">
        <v>6716</v>
      </c>
      <c r="D1065" s="5" t="s">
        <v>6365</v>
      </c>
      <c r="E1065" s="5" t="s">
        <v>2886</v>
      </c>
      <c r="F1065" s="5" t="s">
        <v>3474</v>
      </c>
      <c r="G1065" s="5" t="s">
        <v>2779</v>
      </c>
      <c r="H1065" s="5" t="s">
        <v>2887</v>
      </c>
      <c r="I1065" s="5" t="s">
        <v>2871</v>
      </c>
      <c r="J1065" s="5" t="s">
        <v>2863</v>
      </c>
      <c r="K1065" s="5" t="s">
        <v>3705</v>
      </c>
      <c r="L1065" s="5" t="s">
        <v>3044</v>
      </c>
      <c r="M1065" s="5" t="s">
        <v>34</v>
      </c>
      <c r="N1065" s="5" t="s">
        <v>891</v>
      </c>
      <c r="O1065"/>
    </row>
    <row r="1066" spans="1:15" s="5" customFormat="1" ht="30" x14ac:dyDescent="0.25">
      <c r="L1066" s="5" t="s">
        <v>4623</v>
      </c>
      <c r="M1066" s="5" t="s">
        <v>5561</v>
      </c>
      <c r="N1066" s="5" t="s">
        <v>5544</v>
      </c>
      <c r="O1066"/>
    </row>
    <row r="1067" spans="1:15" s="5" customFormat="1" x14ac:dyDescent="0.25">
      <c r="O1067"/>
    </row>
    <row r="1068" spans="1:15" s="5" customFormat="1" ht="45" x14ac:dyDescent="0.25">
      <c r="A1068" s="5" t="s">
        <v>6056</v>
      </c>
      <c r="B1068" s="5" t="s">
        <v>4807</v>
      </c>
      <c r="C1068" s="5" t="s">
        <v>6716</v>
      </c>
      <c r="D1068" s="5" t="s">
        <v>6422</v>
      </c>
      <c r="E1068" s="5" t="s">
        <v>2886</v>
      </c>
      <c r="F1068" s="5" t="s">
        <v>3474</v>
      </c>
      <c r="G1068" s="5" t="s">
        <v>4686</v>
      </c>
      <c r="H1068" s="5" t="s">
        <v>4687</v>
      </c>
      <c r="I1068" s="5" t="s">
        <v>2871</v>
      </c>
      <c r="J1068" s="5" t="s">
        <v>2863</v>
      </c>
      <c r="K1068" s="5" t="s">
        <v>3705</v>
      </c>
      <c r="L1068" s="5" t="s">
        <v>3044</v>
      </c>
      <c r="M1068" s="5" t="s">
        <v>34</v>
      </c>
      <c r="N1068" s="5" t="s">
        <v>891</v>
      </c>
      <c r="O1068"/>
    </row>
    <row r="1069" spans="1:15" s="5" customFormat="1" x14ac:dyDescent="0.25">
      <c r="O1069"/>
    </row>
    <row r="1070" spans="1:15" s="5" customFormat="1" ht="45" x14ac:dyDescent="0.25">
      <c r="A1070" s="5" t="s">
        <v>7778</v>
      </c>
      <c r="B1070" s="5" t="s">
        <v>3591</v>
      </c>
      <c r="C1070" s="5" t="s">
        <v>6688</v>
      </c>
      <c r="D1070" s="5" t="s">
        <v>6434</v>
      </c>
      <c r="E1070" s="5" t="s">
        <v>2886</v>
      </c>
      <c r="F1070" s="5" t="s">
        <v>3474</v>
      </c>
      <c r="G1070" s="5" t="s">
        <v>2838</v>
      </c>
      <c r="H1070" s="5" t="s">
        <v>2887</v>
      </c>
      <c r="I1070" s="5" t="s">
        <v>2871</v>
      </c>
      <c r="J1070" s="5" t="s">
        <v>2866</v>
      </c>
      <c r="K1070" s="5" t="s">
        <v>3709</v>
      </c>
      <c r="L1070" s="5" t="s">
        <v>4471</v>
      </c>
      <c r="M1070" s="5" t="s">
        <v>83</v>
      </c>
      <c r="N1070" s="5" t="s">
        <v>4314</v>
      </c>
      <c r="O1070"/>
    </row>
    <row r="1071" spans="1:15" s="5" customFormat="1" ht="30" x14ac:dyDescent="0.25">
      <c r="L1071" s="5" t="s">
        <v>7531</v>
      </c>
      <c r="M1071" s="5" t="s">
        <v>34</v>
      </c>
      <c r="N1071" s="5" t="s">
        <v>7413</v>
      </c>
      <c r="O1071"/>
    </row>
    <row r="1072" spans="1:15" s="5" customFormat="1" x14ac:dyDescent="0.25">
      <c r="O1072"/>
    </row>
    <row r="1073" spans="1:15" s="5" customFormat="1" ht="30" x14ac:dyDescent="0.25">
      <c r="A1073" s="5" t="s">
        <v>6020</v>
      </c>
      <c r="B1073" s="5" t="s">
        <v>3847</v>
      </c>
      <c r="C1073" s="5" t="s">
        <v>6768</v>
      </c>
      <c r="D1073" s="5" t="s">
        <v>6386</v>
      </c>
      <c r="E1073" s="5" t="s">
        <v>2886</v>
      </c>
      <c r="F1073" s="5" t="s">
        <v>3474</v>
      </c>
      <c r="G1073" s="5" t="s">
        <v>3584</v>
      </c>
      <c r="H1073" s="5" t="s">
        <v>3283</v>
      </c>
      <c r="I1073" s="5" t="s">
        <v>2871</v>
      </c>
      <c r="J1073" s="5" t="s">
        <v>2866</v>
      </c>
      <c r="K1073" s="5" t="s">
        <v>3694</v>
      </c>
      <c r="L1073" s="5" t="s">
        <v>3778</v>
      </c>
      <c r="M1073" s="5" t="s">
        <v>34</v>
      </c>
      <c r="N1073" s="5" t="s">
        <v>3495</v>
      </c>
      <c r="O1073"/>
    </row>
    <row r="1074" spans="1:15" s="5" customFormat="1" ht="30" x14ac:dyDescent="0.25">
      <c r="L1074" s="5" t="s">
        <v>4472</v>
      </c>
      <c r="M1074" s="5" t="s">
        <v>34</v>
      </c>
      <c r="N1074" s="5" t="s">
        <v>4319</v>
      </c>
      <c r="O1074"/>
    </row>
    <row r="1075" spans="1:15" s="5" customFormat="1" x14ac:dyDescent="0.25">
      <c r="L1075" s="5" t="s">
        <v>6961</v>
      </c>
      <c r="M1075" s="5" t="s">
        <v>5561</v>
      </c>
      <c r="N1075" s="5" t="s">
        <v>6211</v>
      </c>
      <c r="O1075"/>
    </row>
    <row r="1076" spans="1:15" s="5" customFormat="1" x14ac:dyDescent="0.25">
      <c r="O1076"/>
    </row>
    <row r="1077" spans="1:15" s="5" customFormat="1" ht="30" x14ac:dyDescent="0.25">
      <c r="A1077" s="5" t="s">
        <v>5988</v>
      </c>
      <c r="B1077" s="5" t="s">
        <v>3286</v>
      </c>
      <c r="C1077" s="5" t="s">
        <v>6688</v>
      </c>
      <c r="D1077" s="5" t="s">
        <v>6319</v>
      </c>
      <c r="E1077" s="5" t="s">
        <v>2886</v>
      </c>
      <c r="F1077" s="5" t="s">
        <v>3474</v>
      </c>
      <c r="G1077" s="5" t="s">
        <v>2838</v>
      </c>
      <c r="H1077" s="5" t="s">
        <v>2887</v>
      </c>
      <c r="I1077" s="5" t="s">
        <v>2871</v>
      </c>
      <c r="J1077" s="5" t="s">
        <v>2866</v>
      </c>
      <c r="K1077" s="5" t="s">
        <v>3709</v>
      </c>
      <c r="L1077" s="5" t="s">
        <v>3287</v>
      </c>
      <c r="M1077" s="5" t="s">
        <v>34</v>
      </c>
      <c r="N1077" s="5" t="s">
        <v>1939</v>
      </c>
      <c r="O1077"/>
    </row>
    <row r="1078" spans="1:15" s="5" customFormat="1" ht="30" x14ac:dyDescent="0.25">
      <c r="L1078" s="5" t="s">
        <v>3288</v>
      </c>
      <c r="M1078" s="5" t="s">
        <v>83</v>
      </c>
      <c r="N1078" s="5" t="s">
        <v>1942</v>
      </c>
      <c r="O1078"/>
    </row>
    <row r="1079" spans="1:15" s="5" customFormat="1" x14ac:dyDescent="0.25">
      <c r="L1079" s="5" t="s">
        <v>3289</v>
      </c>
      <c r="M1079" s="5" t="s">
        <v>83</v>
      </c>
      <c r="N1079" s="5" t="s">
        <v>1945</v>
      </c>
      <c r="O1079"/>
    </row>
    <row r="1080" spans="1:15" s="5" customFormat="1" x14ac:dyDescent="0.25">
      <c r="L1080" s="5" t="s">
        <v>4299</v>
      </c>
      <c r="M1080" s="5" t="s">
        <v>34</v>
      </c>
      <c r="N1080" s="5" t="s">
        <v>4171</v>
      </c>
      <c r="O1080"/>
    </row>
    <row r="1081" spans="1:15" s="5" customFormat="1" x14ac:dyDescent="0.25">
      <c r="L1081" s="5" t="s">
        <v>4471</v>
      </c>
      <c r="M1081" s="5" t="s">
        <v>83</v>
      </c>
      <c r="N1081" s="5" t="s">
        <v>4314</v>
      </c>
      <c r="O1081"/>
    </row>
    <row r="1082" spans="1:15" s="5" customFormat="1" ht="30" x14ac:dyDescent="0.25">
      <c r="L1082" s="5" t="s">
        <v>7531</v>
      </c>
      <c r="M1082" s="5" t="s">
        <v>34</v>
      </c>
      <c r="N1082" s="5" t="s">
        <v>7413</v>
      </c>
      <c r="O1082"/>
    </row>
    <row r="1083" spans="1:15" s="5" customFormat="1" x14ac:dyDescent="0.25">
      <c r="O1083"/>
    </row>
    <row r="1084" spans="1:15" s="5" customFormat="1" ht="30" x14ac:dyDescent="0.25">
      <c r="A1084" s="5" t="s">
        <v>6000</v>
      </c>
      <c r="B1084" s="5" t="s">
        <v>3323</v>
      </c>
      <c r="C1084" s="5" t="s">
        <v>6702</v>
      </c>
      <c r="D1084" s="5" t="s">
        <v>6318</v>
      </c>
      <c r="E1084" s="5" t="s">
        <v>2886</v>
      </c>
      <c r="F1084" s="5" t="s">
        <v>3781</v>
      </c>
      <c r="G1084" s="5" t="s">
        <v>2847</v>
      </c>
      <c r="H1084" s="5" t="s">
        <v>2979</v>
      </c>
      <c r="I1084" s="5" t="s">
        <v>7473</v>
      </c>
      <c r="J1084" s="5" t="s">
        <v>7485</v>
      </c>
      <c r="L1084" s="5" t="s">
        <v>3324</v>
      </c>
      <c r="M1084" s="5" t="s">
        <v>34</v>
      </c>
      <c r="N1084" s="5" t="s">
        <v>2127</v>
      </c>
      <c r="O1084"/>
    </row>
    <row r="1085" spans="1:15" s="5" customFormat="1" x14ac:dyDescent="0.25">
      <c r="L1085" s="5" t="s">
        <v>3325</v>
      </c>
      <c r="M1085" s="5" t="s">
        <v>122</v>
      </c>
      <c r="N1085" s="5" t="s">
        <v>2130</v>
      </c>
      <c r="O1085"/>
    </row>
    <row r="1086" spans="1:15" s="5" customFormat="1" x14ac:dyDescent="0.25">
      <c r="L1086" s="5" t="s">
        <v>3326</v>
      </c>
      <c r="M1086" s="5" t="s">
        <v>34</v>
      </c>
      <c r="N1086" s="5" t="s">
        <v>2133</v>
      </c>
      <c r="O1086"/>
    </row>
    <row r="1087" spans="1:15" s="5" customFormat="1" x14ac:dyDescent="0.25">
      <c r="L1087" s="5" t="s">
        <v>3327</v>
      </c>
      <c r="M1087" s="5" t="s">
        <v>34</v>
      </c>
      <c r="N1087" s="5" t="s">
        <v>2137</v>
      </c>
      <c r="O1087"/>
    </row>
    <row r="1088" spans="1:15" s="5" customFormat="1" x14ac:dyDescent="0.25">
      <c r="L1088" s="5" t="s">
        <v>3192</v>
      </c>
      <c r="M1088" s="5" t="s">
        <v>34</v>
      </c>
      <c r="N1088" s="5" t="s">
        <v>2116</v>
      </c>
      <c r="O1088"/>
    </row>
    <row r="1089" spans="1:15" s="5" customFormat="1" x14ac:dyDescent="0.25">
      <c r="O1089"/>
    </row>
    <row r="1090" spans="1:15" s="5" customFormat="1" ht="30" x14ac:dyDescent="0.25">
      <c r="A1090" s="5" t="s">
        <v>5927</v>
      </c>
      <c r="B1090" s="5" t="s">
        <v>3039</v>
      </c>
      <c r="C1090" s="5" t="s">
        <v>6821</v>
      </c>
      <c r="D1090" s="5" t="s">
        <v>6434</v>
      </c>
      <c r="E1090" s="5" t="s">
        <v>2886</v>
      </c>
      <c r="F1090" s="5" t="s">
        <v>3474</v>
      </c>
      <c r="G1090" s="5" t="s">
        <v>2778</v>
      </c>
      <c r="H1090" s="5" t="s">
        <v>2887</v>
      </c>
      <c r="I1090" s="5" t="s">
        <v>2871</v>
      </c>
      <c r="J1090" s="5" t="s">
        <v>2863</v>
      </c>
      <c r="K1090" s="5" t="s">
        <v>4694</v>
      </c>
      <c r="L1090" s="5" t="s">
        <v>861</v>
      </c>
      <c r="M1090" s="5" t="s">
        <v>34</v>
      </c>
      <c r="N1090" s="5" t="s">
        <v>864</v>
      </c>
      <c r="O1090"/>
    </row>
    <row r="1091" spans="1:15" s="5" customFormat="1" ht="30" x14ac:dyDescent="0.25">
      <c r="L1091" s="5" t="s">
        <v>3040</v>
      </c>
      <c r="M1091" s="5" t="s">
        <v>34</v>
      </c>
      <c r="N1091" s="5" t="s">
        <v>871</v>
      </c>
      <c r="O1091"/>
    </row>
    <row r="1092" spans="1:15" s="5" customFormat="1" x14ac:dyDescent="0.25">
      <c r="L1092" s="5" t="s">
        <v>3041</v>
      </c>
      <c r="M1092" s="5" t="s">
        <v>5561</v>
      </c>
      <c r="N1092" s="5" t="s">
        <v>879</v>
      </c>
      <c r="O1092"/>
    </row>
    <row r="1093" spans="1:15" s="5" customFormat="1" x14ac:dyDescent="0.25">
      <c r="L1093" s="5" t="s">
        <v>3042</v>
      </c>
      <c r="M1093" s="5" t="s">
        <v>34</v>
      </c>
      <c r="N1093" s="5" t="s">
        <v>868</v>
      </c>
      <c r="O1093"/>
    </row>
    <row r="1094" spans="1:15" s="5" customFormat="1" x14ac:dyDescent="0.25">
      <c r="L1094" s="5" t="s">
        <v>3043</v>
      </c>
      <c r="M1094" s="5" t="s">
        <v>5561</v>
      </c>
      <c r="N1094" s="5" t="s">
        <v>883</v>
      </c>
      <c r="O1094"/>
    </row>
    <row r="1095" spans="1:15" s="5" customFormat="1" x14ac:dyDescent="0.25">
      <c r="L1095" s="5" t="s">
        <v>3999</v>
      </c>
      <c r="M1095" s="5" t="s">
        <v>5561</v>
      </c>
      <c r="N1095" s="5" t="s">
        <v>875</v>
      </c>
      <c r="O1095"/>
    </row>
    <row r="1096" spans="1:15" s="5" customFormat="1" ht="30" x14ac:dyDescent="0.25">
      <c r="F1096" s="5" t="s">
        <v>3781</v>
      </c>
      <c r="G1096" s="5" t="s">
        <v>2778</v>
      </c>
      <c r="H1096" s="5" t="s">
        <v>2887</v>
      </c>
      <c r="I1096" s="5" t="s">
        <v>2871</v>
      </c>
      <c r="J1096" s="5" t="s">
        <v>2863</v>
      </c>
      <c r="K1096" s="5" t="s">
        <v>4694</v>
      </c>
      <c r="L1096" s="5" t="s">
        <v>3846</v>
      </c>
      <c r="M1096" s="5" t="s">
        <v>5561</v>
      </c>
      <c r="N1096" s="5" t="s">
        <v>2103</v>
      </c>
      <c r="O1096"/>
    </row>
    <row r="1097" spans="1:15" s="5" customFormat="1" x14ac:dyDescent="0.25">
      <c r="O1097"/>
    </row>
    <row r="1098" spans="1:15" s="5" customFormat="1" ht="45" x14ac:dyDescent="0.25">
      <c r="A1098" s="5" t="s">
        <v>6255</v>
      </c>
      <c r="B1098" s="5" t="s">
        <v>3104</v>
      </c>
      <c r="C1098" s="5" t="s">
        <v>6791</v>
      </c>
      <c r="D1098" s="5" t="s">
        <v>6400</v>
      </c>
      <c r="E1098" s="5" t="s">
        <v>3105</v>
      </c>
      <c r="F1098" s="5" t="s">
        <v>3474</v>
      </c>
      <c r="G1098" s="5" t="s">
        <v>2791</v>
      </c>
      <c r="H1098" s="5" t="s">
        <v>2887</v>
      </c>
      <c r="I1098" s="5" t="s">
        <v>2871</v>
      </c>
      <c r="J1098" s="5" t="s">
        <v>2866</v>
      </c>
      <c r="K1098" s="5" t="s">
        <v>3711</v>
      </c>
      <c r="L1098" s="5" t="s">
        <v>3106</v>
      </c>
      <c r="M1098" s="5" t="s">
        <v>34</v>
      </c>
      <c r="N1098" s="5" t="s">
        <v>1168</v>
      </c>
      <c r="O1098"/>
    </row>
    <row r="1099" spans="1:15" s="5" customFormat="1" ht="30" x14ac:dyDescent="0.25">
      <c r="A1099" s="5" t="s">
        <v>5939</v>
      </c>
      <c r="B1099" s="5" t="s">
        <v>3587</v>
      </c>
      <c r="C1099" s="5" t="s">
        <v>6791</v>
      </c>
      <c r="D1099" s="5" t="s">
        <v>6442</v>
      </c>
      <c r="E1099" s="5" t="s">
        <v>2886</v>
      </c>
      <c r="F1099" s="5" t="s">
        <v>3474</v>
      </c>
      <c r="G1099" s="5" t="s">
        <v>2791</v>
      </c>
      <c r="H1099" s="5" t="s">
        <v>2887</v>
      </c>
      <c r="I1099" s="5" t="s">
        <v>2871</v>
      </c>
      <c r="J1099" s="5" t="s">
        <v>2866</v>
      </c>
      <c r="K1099" s="5" t="s">
        <v>3711</v>
      </c>
      <c r="L1099" s="5" t="s">
        <v>3106</v>
      </c>
      <c r="M1099" s="5" t="s">
        <v>34</v>
      </c>
      <c r="N1099" s="5" t="s">
        <v>1168</v>
      </c>
      <c r="O1099"/>
    </row>
    <row r="1100" spans="1:15" s="5" customFormat="1" ht="30" x14ac:dyDescent="0.25">
      <c r="L1100" s="5" t="s">
        <v>3108</v>
      </c>
      <c r="M1100" s="5" t="s">
        <v>83</v>
      </c>
      <c r="N1100" s="5" t="s">
        <v>1156</v>
      </c>
      <c r="O1100"/>
    </row>
    <row r="1101" spans="1:15" s="5" customFormat="1" x14ac:dyDescent="0.25">
      <c r="L1101" s="5" t="s">
        <v>3107</v>
      </c>
      <c r="M1101" s="5" t="s">
        <v>34</v>
      </c>
      <c r="N1101" s="5" t="s">
        <v>1164</v>
      </c>
      <c r="O1101"/>
    </row>
    <row r="1102" spans="1:15" s="5" customFormat="1" ht="45" x14ac:dyDescent="0.25">
      <c r="A1102" s="5" t="s">
        <v>6243</v>
      </c>
      <c r="B1102" s="5" t="s">
        <v>3587</v>
      </c>
      <c r="C1102" s="5" t="s">
        <v>6791</v>
      </c>
      <c r="D1102" s="5" t="s">
        <v>6399</v>
      </c>
      <c r="E1102" s="5" t="s">
        <v>2886</v>
      </c>
      <c r="F1102" s="5" t="s">
        <v>3474</v>
      </c>
      <c r="G1102" s="5" t="s">
        <v>2791</v>
      </c>
      <c r="H1102" s="5" t="s">
        <v>2887</v>
      </c>
      <c r="I1102" s="5" t="s">
        <v>2871</v>
      </c>
      <c r="J1102" s="5" t="s">
        <v>2866</v>
      </c>
      <c r="K1102" s="5" t="s">
        <v>3711</v>
      </c>
      <c r="L1102" s="5" t="s">
        <v>3106</v>
      </c>
      <c r="M1102" s="5" t="s">
        <v>34</v>
      </c>
      <c r="N1102" s="5" t="s">
        <v>1168</v>
      </c>
      <c r="O1102"/>
    </row>
    <row r="1103" spans="1:15" s="5" customFormat="1" x14ac:dyDescent="0.25">
      <c r="L1103" s="5" t="s">
        <v>4178</v>
      </c>
      <c r="M1103" s="5" t="s">
        <v>122</v>
      </c>
      <c r="N1103" s="5" t="s">
        <v>4020</v>
      </c>
      <c r="O1103"/>
    </row>
    <row r="1104" spans="1:15" s="5" customFormat="1" x14ac:dyDescent="0.25">
      <c r="O1104"/>
    </row>
    <row r="1105" spans="1:15" s="5" customFormat="1" ht="45" x14ac:dyDescent="0.25">
      <c r="A1105" s="5" t="s">
        <v>6036</v>
      </c>
      <c r="B1105" s="5" t="s">
        <v>3918</v>
      </c>
      <c r="C1105" s="5" t="s">
        <v>6772</v>
      </c>
      <c r="D1105" s="5" t="s">
        <v>6406</v>
      </c>
      <c r="E1105" s="5" t="s">
        <v>2869</v>
      </c>
      <c r="F1105" s="5" t="s">
        <v>3474</v>
      </c>
      <c r="G1105" s="5" t="s">
        <v>2743</v>
      </c>
      <c r="H1105" s="5" t="s">
        <v>2887</v>
      </c>
      <c r="I1105" s="5" t="s">
        <v>2871</v>
      </c>
      <c r="J1105" s="5" t="s">
        <v>2866</v>
      </c>
      <c r="K1105" s="5" t="s">
        <v>7511</v>
      </c>
      <c r="L1105" s="5" t="s">
        <v>2889</v>
      </c>
      <c r="M1105" s="5" t="s">
        <v>34</v>
      </c>
      <c r="N1105" s="5" t="s">
        <v>110</v>
      </c>
      <c r="O1105"/>
    </row>
    <row r="1106" spans="1:15" s="5" customFormat="1" ht="45" x14ac:dyDescent="0.25">
      <c r="A1106" s="5" t="s">
        <v>5890</v>
      </c>
      <c r="B1106" s="5" t="s">
        <v>3583</v>
      </c>
      <c r="C1106" s="5" t="s">
        <v>6772</v>
      </c>
      <c r="D1106" s="5" t="s">
        <v>6400</v>
      </c>
      <c r="E1106" s="5" t="s">
        <v>3105</v>
      </c>
      <c r="F1106" s="5" t="s">
        <v>3474</v>
      </c>
      <c r="G1106" s="5" t="s">
        <v>2743</v>
      </c>
      <c r="H1106" s="5" t="s">
        <v>2887</v>
      </c>
      <c r="I1106" s="5" t="s">
        <v>2871</v>
      </c>
      <c r="J1106" s="5" t="s">
        <v>2866</v>
      </c>
      <c r="K1106" s="5" t="s">
        <v>7511</v>
      </c>
      <c r="L1106" s="5" t="s">
        <v>2888</v>
      </c>
      <c r="M1106" s="5" t="s">
        <v>34</v>
      </c>
      <c r="N1106" s="5" t="s">
        <v>105</v>
      </c>
      <c r="O1106"/>
    </row>
    <row r="1107" spans="1:15" s="5" customFormat="1" ht="45" x14ac:dyDescent="0.25">
      <c r="A1107" s="5" t="s">
        <v>6024</v>
      </c>
      <c r="B1107" s="5" t="s">
        <v>3750</v>
      </c>
      <c r="C1107" s="5" t="s">
        <v>6772</v>
      </c>
      <c r="D1107" s="5" t="s">
        <v>6353</v>
      </c>
      <c r="E1107" s="5" t="s">
        <v>3602</v>
      </c>
      <c r="F1107" s="5" t="s">
        <v>3474</v>
      </c>
      <c r="G1107" s="5" t="s">
        <v>2743</v>
      </c>
      <c r="H1107" s="5" t="s">
        <v>2887</v>
      </c>
      <c r="I1107" s="5" t="s">
        <v>2871</v>
      </c>
      <c r="J1107" s="5" t="s">
        <v>2866</v>
      </c>
      <c r="K1107" s="5" t="s">
        <v>7511</v>
      </c>
      <c r="L1107" s="5" t="s">
        <v>2889</v>
      </c>
      <c r="M1107" s="5" t="s">
        <v>34</v>
      </c>
      <c r="N1107" s="5" t="s">
        <v>110</v>
      </c>
      <c r="O1107"/>
    </row>
    <row r="1108" spans="1:15" s="5" customFormat="1" ht="30" x14ac:dyDescent="0.25">
      <c r="A1108" s="5" t="s">
        <v>5891</v>
      </c>
      <c r="B1108" s="5" t="s">
        <v>2885</v>
      </c>
      <c r="C1108" s="5" t="s">
        <v>6772</v>
      </c>
      <c r="D1108" s="5" t="s">
        <v>6405</v>
      </c>
      <c r="E1108" s="5" t="s">
        <v>2886</v>
      </c>
      <c r="F1108" s="5" t="s">
        <v>3474</v>
      </c>
      <c r="G1108" s="5" t="s">
        <v>2743</v>
      </c>
      <c r="H1108" s="5" t="s">
        <v>2887</v>
      </c>
      <c r="I1108" s="5" t="s">
        <v>2871</v>
      </c>
      <c r="J1108" s="5" t="s">
        <v>2866</v>
      </c>
      <c r="K1108" s="5" t="s">
        <v>7511</v>
      </c>
      <c r="L1108" s="5" t="s">
        <v>2888</v>
      </c>
      <c r="M1108" s="5" t="s">
        <v>34</v>
      </c>
      <c r="N1108" s="5" t="s">
        <v>105</v>
      </c>
      <c r="O1108"/>
    </row>
    <row r="1109" spans="1:15" s="5" customFormat="1" ht="30" x14ac:dyDescent="0.25">
      <c r="L1109" s="5" t="s">
        <v>2889</v>
      </c>
      <c r="M1109" s="5" t="s">
        <v>34</v>
      </c>
      <c r="N1109" s="5" t="s">
        <v>110</v>
      </c>
      <c r="O1109"/>
    </row>
    <row r="1110" spans="1:15" s="5" customFormat="1" ht="30" x14ac:dyDescent="0.25">
      <c r="L1110" s="5" t="s">
        <v>4828</v>
      </c>
      <c r="M1110" s="5" t="s">
        <v>34</v>
      </c>
      <c r="N1110" s="5" t="s">
        <v>4721</v>
      </c>
      <c r="O1110"/>
    </row>
    <row r="1111" spans="1:15" s="5" customFormat="1" ht="45" x14ac:dyDescent="0.25">
      <c r="A1111" s="5" t="s">
        <v>6075</v>
      </c>
      <c r="B1111" s="5" t="s">
        <v>5691</v>
      </c>
      <c r="C1111" s="5" t="s">
        <v>6772</v>
      </c>
      <c r="D1111" s="5" t="s">
        <v>6422</v>
      </c>
      <c r="E1111" s="5" t="s">
        <v>2886</v>
      </c>
      <c r="F1111" s="5" t="s">
        <v>3474</v>
      </c>
      <c r="G1111" s="5" t="s">
        <v>2743</v>
      </c>
      <c r="H1111" s="5" t="s">
        <v>2887</v>
      </c>
      <c r="I1111" s="5" t="s">
        <v>2871</v>
      </c>
      <c r="J1111" s="5" t="s">
        <v>2866</v>
      </c>
      <c r="K1111" s="5" t="s">
        <v>7511</v>
      </c>
      <c r="L1111" s="5" t="s">
        <v>4828</v>
      </c>
      <c r="M1111" s="5" t="s">
        <v>34</v>
      </c>
      <c r="N1111" s="5" t="s">
        <v>4721</v>
      </c>
      <c r="O1111"/>
    </row>
    <row r="1112" spans="1:15" s="5" customFormat="1" x14ac:dyDescent="0.25">
      <c r="O1112"/>
    </row>
    <row r="1113" spans="1:15" s="5" customFormat="1" ht="45" x14ac:dyDescent="0.25">
      <c r="A1113" s="5" t="s">
        <v>6029</v>
      </c>
      <c r="B1113" s="5" t="s">
        <v>3780</v>
      </c>
      <c r="C1113" s="5" t="s">
        <v>6761</v>
      </c>
      <c r="D1113" s="5" t="s">
        <v>6354</v>
      </c>
      <c r="E1113" s="5" t="s">
        <v>2869</v>
      </c>
      <c r="F1113" s="5" t="s">
        <v>3474</v>
      </c>
      <c r="G1113" s="5" t="s">
        <v>2792</v>
      </c>
      <c r="H1113" s="5" t="s">
        <v>2887</v>
      </c>
      <c r="I1113" s="5" t="s">
        <v>2871</v>
      </c>
      <c r="J1113" s="5" t="s">
        <v>2866</v>
      </c>
      <c r="K1113" s="5" t="s">
        <v>3712</v>
      </c>
      <c r="L1113" s="5" t="s">
        <v>3112</v>
      </c>
      <c r="M1113" s="5" t="s">
        <v>83</v>
      </c>
      <c r="N1113" s="5" t="s">
        <v>1186</v>
      </c>
      <c r="O1113"/>
    </row>
    <row r="1114" spans="1:15" s="5" customFormat="1" x14ac:dyDescent="0.25">
      <c r="L1114" s="5" t="s">
        <v>3113</v>
      </c>
      <c r="M1114" s="5" t="s">
        <v>34</v>
      </c>
      <c r="N1114" s="5" t="s">
        <v>1178</v>
      </c>
      <c r="O1114"/>
    </row>
    <row r="1115" spans="1:15" s="5" customFormat="1" x14ac:dyDescent="0.25">
      <c r="L1115" s="5" t="s">
        <v>3110</v>
      </c>
      <c r="M1115" s="5" t="s">
        <v>83</v>
      </c>
      <c r="N1115" s="5" t="s">
        <v>1193</v>
      </c>
      <c r="O1115"/>
    </row>
    <row r="1116" spans="1:15" s="5" customFormat="1" x14ac:dyDescent="0.25">
      <c r="L1116" s="5" t="s">
        <v>3115</v>
      </c>
      <c r="M1116" s="5" t="s">
        <v>5561</v>
      </c>
      <c r="N1116" s="5" t="s">
        <v>1182</v>
      </c>
      <c r="O1116"/>
    </row>
    <row r="1117" spans="1:15" s="5" customFormat="1" ht="45" x14ac:dyDescent="0.25">
      <c r="A1117" s="5" t="s">
        <v>5940</v>
      </c>
      <c r="B1117" s="5" t="s">
        <v>3111</v>
      </c>
      <c r="C1117" s="5" t="s">
        <v>6761</v>
      </c>
      <c r="D1117" s="5" t="s">
        <v>6400</v>
      </c>
      <c r="E1117" s="5" t="s">
        <v>3105</v>
      </c>
      <c r="F1117" s="5" t="s">
        <v>3474</v>
      </c>
      <c r="G1117" s="5" t="s">
        <v>2792</v>
      </c>
      <c r="H1117" s="5" t="s">
        <v>2887</v>
      </c>
      <c r="I1117" s="5" t="s">
        <v>2871</v>
      </c>
      <c r="J1117" s="5" t="s">
        <v>2866</v>
      </c>
      <c r="K1117" s="5" t="s">
        <v>3712</v>
      </c>
      <c r="L1117" s="5" t="s">
        <v>3112</v>
      </c>
      <c r="M1117" s="5" t="s">
        <v>83</v>
      </c>
      <c r="N1117" s="5" t="s">
        <v>1186</v>
      </c>
      <c r="O1117"/>
    </row>
    <row r="1118" spans="1:15" s="5" customFormat="1" x14ac:dyDescent="0.25">
      <c r="L1118" s="5" t="s">
        <v>3113</v>
      </c>
      <c r="M1118" s="5" t="s">
        <v>34</v>
      </c>
      <c r="N1118" s="5" t="s">
        <v>1178</v>
      </c>
      <c r="O1118"/>
    </row>
    <row r="1119" spans="1:15" s="5" customFormat="1" x14ac:dyDescent="0.25">
      <c r="L1119" s="5" t="s">
        <v>3114</v>
      </c>
      <c r="M1119" s="5" t="s">
        <v>34</v>
      </c>
      <c r="N1119" s="5" t="s">
        <v>1175</v>
      </c>
      <c r="O1119"/>
    </row>
    <row r="1120" spans="1:15" s="5" customFormat="1" x14ac:dyDescent="0.25">
      <c r="L1120" s="5" t="s">
        <v>3110</v>
      </c>
      <c r="M1120" s="5" t="s">
        <v>83</v>
      </c>
      <c r="N1120" s="5" t="s">
        <v>1193</v>
      </c>
      <c r="O1120"/>
    </row>
    <row r="1121" spans="1:15" s="5" customFormat="1" x14ac:dyDescent="0.25">
      <c r="L1121" s="5" t="s">
        <v>3115</v>
      </c>
      <c r="M1121" s="5" t="s">
        <v>5561</v>
      </c>
      <c r="N1121" s="5" t="s">
        <v>1182</v>
      </c>
      <c r="O1121"/>
    </row>
    <row r="1122" spans="1:15" s="5" customFormat="1" ht="30" x14ac:dyDescent="0.25">
      <c r="A1122" s="5" t="s">
        <v>6025</v>
      </c>
      <c r="B1122" s="5" t="s">
        <v>3751</v>
      </c>
      <c r="C1122" s="5" t="s">
        <v>6761</v>
      </c>
      <c r="D1122" s="5" t="s">
        <v>6353</v>
      </c>
      <c r="E1122" s="5" t="s">
        <v>3602</v>
      </c>
      <c r="F1122" s="5" t="s">
        <v>3474</v>
      </c>
      <c r="G1122" s="5" t="s">
        <v>2792</v>
      </c>
      <c r="H1122" s="5" t="s">
        <v>2887</v>
      </c>
      <c r="I1122" s="5" t="s">
        <v>2871</v>
      </c>
      <c r="J1122" s="5" t="s">
        <v>2866</v>
      </c>
      <c r="K1122" s="5" t="s">
        <v>3712</v>
      </c>
      <c r="L1122" s="5" t="s">
        <v>3112</v>
      </c>
      <c r="M1122" s="5" t="s">
        <v>83</v>
      </c>
      <c r="N1122" s="5" t="s">
        <v>1186</v>
      </c>
      <c r="O1122"/>
    </row>
    <row r="1123" spans="1:15" s="5" customFormat="1" x14ac:dyDescent="0.25">
      <c r="L1123" s="5" t="s">
        <v>3113</v>
      </c>
      <c r="M1123" s="5" t="s">
        <v>34</v>
      </c>
      <c r="N1123" s="5" t="s">
        <v>1178</v>
      </c>
      <c r="O1123"/>
    </row>
    <row r="1124" spans="1:15" s="5" customFormat="1" x14ac:dyDescent="0.25">
      <c r="L1124" s="5" t="s">
        <v>3114</v>
      </c>
      <c r="M1124" s="5" t="s">
        <v>34</v>
      </c>
      <c r="N1124" s="5" t="s">
        <v>1175</v>
      </c>
      <c r="O1124"/>
    </row>
    <row r="1125" spans="1:15" s="5" customFormat="1" x14ac:dyDescent="0.25">
      <c r="L1125" s="5" t="s">
        <v>3110</v>
      </c>
      <c r="M1125" s="5" t="s">
        <v>83</v>
      </c>
      <c r="N1125" s="5" t="s">
        <v>1193</v>
      </c>
      <c r="O1125"/>
    </row>
    <row r="1126" spans="1:15" s="5" customFormat="1" x14ac:dyDescent="0.25">
      <c r="L1126" s="5" t="s">
        <v>3115</v>
      </c>
      <c r="M1126" s="5" t="s">
        <v>5561</v>
      </c>
      <c r="N1126" s="5" t="s">
        <v>1182</v>
      </c>
      <c r="O1126"/>
    </row>
    <row r="1127" spans="1:15" s="5" customFormat="1" ht="30" x14ac:dyDescent="0.25">
      <c r="A1127" s="5" t="s">
        <v>5941</v>
      </c>
      <c r="B1127" s="5" t="s">
        <v>3109</v>
      </c>
      <c r="C1127" s="5" t="s">
        <v>6761</v>
      </c>
      <c r="D1127" s="5" t="s">
        <v>6401</v>
      </c>
      <c r="E1127" s="5" t="s">
        <v>2886</v>
      </c>
      <c r="F1127" s="5" t="s">
        <v>3474</v>
      </c>
      <c r="G1127" s="5" t="s">
        <v>2792</v>
      </c>
      <c r="H1127" s="5" t="s">
        <v>2887</v>
      </c>
      <c r="I1127" s="5" t="s">
        <v>2871</v>
      </c>
      <c r="J1127" s="5" t="s">
        <v>2866</v>
      </c>
      <c r="K1127" s="5" t="s">
        <v>3712</v>
      </c>
      <c r="L1127" s="5" t="s">
        <v>3112</v>
      </c>
      <c r="M1127" s="5" t="s">
        <v>83</v>
      </c>
      <c r="N1127" s="5" t="s">
        <v>1186</v>
      </c>
      <c r="O1127"/>
    </row>
    <row r="1128" spans="1:15" s="5" customFormat="1" x14ac:dyDescent="0.25">
      <c r="L1128" s="5" t="s">
        <v>3113</v>
      </c>
      <c r="M1128" s="5" t="s">
        <v>34</v>
      </c>
      <c r="N1128" s="5" t="s">
        <v>1178</v>
      </c>
      <c r="O1128"/>
    </row>
    <row r="1129" spans="1:15" s="5" customFormat="1" x14ac:dyDescent="0.25">
      <c r="L1129" s="5" t="s">
        <v>3114</v>
      </c>
      <c r="M1129" s="5" t="s">
        <v>34</v>
      </c>
      <c r="N1129" s="5" t="s">
        <v>1175</v>
      </c>
      <c r="O1129"/>
    </row>
    <row r="1130" spans="1:15" s="5" customFormat="1" x14ac:dyDescent="0.25">
      <c r="L1130" s="5" t="s">
        <v>3110</v>
      </c>
      <c r="M1130" s="5" t="s">
        <v>83</v>
      </c>
      <c r="N1130" s="5" t="s">
        <v>1193</v>
      </c>
      <c r="O1130"/>
    </row>
    <row r="1131" spans="1:15" s="5" customFormat="1" x14ac:dyDescent="0.25">
      <c r="L1131" s="5" t="s">
        <v>3115</v>
      </c>
      <c r="M1131" s="5" t="s">
        <v>5561</v>
      </c>
      <c r="N1131" s="5" t="s">
        <v>1182</v>
      </c>
      <c r="O1131"/>
    </row>
    <row r="1132" spans="1:15" s="5" customFormat="1" ht="45" x14ac:dyDescent="0.25">
      <c r="A1132" s="5" t="s">
        <v>7506</v>
      </c>
      <c r="B1132" s="5" t="s">
        <v>7507</v>
      </c>
      <c r="C1132" s="5" t="s">
        <v>6761</v>
      </c>
      <c r="D1132" s="5" t="s">
        <v>7508</v>
      </c>
      <c r="E1132" s="5" t="s">
        <v>2946</v>
      </c>
      <c r="F1132" s="5" t="s">
        <v>3474</v>
      </c>
      <c r="G1132" s="5" t="s">
        <v>2792</v>
      </c>
      <c r="H1132" s="5" t="s">
        <v>2887</v>
      </c>
      <c r="I1132" s="5" t="s">
        <v>2871</v>
      </c>
      <c r="J1132" s="5" t="s">
        <v>2866</v>
      </c>
      <c r="K1132" s="5" t="s">
        <v>3712</v>
      </c>
      <c r="L1132" s="5" t="s">
        <v>3112</v>
      </c>
      <c r="M1132" s="5" t="s">
        <v>83</v>
      </c>
      <c r="N1132" s="5" t="s">
        <v>1186</v>
      </c>
      <c r="O1132"/>
    </row>
    <row r="1133" spans="1:15" s="5" customFormat="1" x14ac:dyDescent="0.25">
      <c r="L1133" s="5" t="s">
        <v>3113</v>
      </c>
      <c r="M1133" s="5" t="s">
        <v>34</v>
      </c>
      <c r="N1133" s="5" t="s">
        <v>1178</v>
      </c>
      <c r="O1133"/>
    </row>
    <row r="1134" spans="1:15" s="5" customFormat="1" x14ac:dyDescent="0.25">
      <c r="L1134" s="5" t="s">
        <v>3110</v>
      </c>
      <c r="M1134" s="5" t="s">
        <v>83</v>
      </c>
      <c r="N1134" s="5" t="s">
        <v>1193</v>
      </c>
      <c r="O1134"/>
    </row>
    <row r="1135" spans="1:15" s="5" customFormat="1" x14ac:dyDescent="0.25">
      <c r="O1135"/>
    </row>
    <row r="1136" spans="1:15" s="5" customFormat="1" ht="45" x14ac:dyDescent="0.25">
      <c r="A1136" s="5" t="s">
        <v>6062</v>
      </c>
      <c r="B1136" s="5" t="s">
        <v>3109</v>
      </c>
      <c r="C1136" s="5" t="s">
        <v>6761</v>
      </c>
      <c r="D1136" s="5" t="s">
        <v>6399</v>
      </c>
      <c r="E1136" s="5" t="s">
        <v>2886</v>
      </c>
      <c r="F1136" s="5" t="s">
        <v>3474</v>
      </c>
      <c r="G1136" s="5" t="s">
        <v>2792</v>
      </c>
      <c r="H1136" s="5" t="s">
        <v>2887</v>
      </c>
      <c r="I1136" s="5" t="s">
        <v>2871</v>
      </c>
      <c r="J1136" s="5" t="s">
        <v>2866</v>
      </c>
      <c r="K1136" s="5" t="s">
        <v>5019</v>
      </c>
      <c r="L1136" s="5" t="s">
        <v>3112</v>
      </c>
      <c r="M1136" s="5" t="s">
        <v>83</v>
      </c>
      <c r="N1136" s="5" t="s">
        <v>1186</v>
      </c>
      <c r="O1136"/>
    </row>
    <row r="1137" spans="1:15" s="5" customFormat="1" x14ac:dyDescent="0.25">
      <c r="L1137" s="5" t="s">
        <v>3114</v>
      </c>
      <c r="M1137" s="5" t="s">
        <v>34</v>
      </c>
      <c r="N1137" s="5" t="s">
        <v>1175</v>
      </c>
      <c r="O1137"/>
    </row>
    <row r="1138" spans="1:15" s="5" customFormat="1" x14ac:dyDescent="0.25">
      <c r="L1138" s="5" t="s">
        <v>3110</v>
      </c>
      <c r="M1138" s="5" t="s">
        <v>83</v>
      </c>
      <c r="N1138" s="5" t="s">
        <v>1193</v>
      </c>
      <c r="O1138"/>
    </row>
    <row r="1139" spans="1:15" s="5" customFormat="1" x14ac:dyDescent="0.25">
      <c r="L1139" s="5" t="s">
        <v>3115</v>
      </c>
      <c r="M1139" s="5" t="s">
        <v>5561</v>
      </c>
      <c r="N1139" s="5" t="s">
        <v>1182</v>
      </c>
      <c r="O1139"/>
    </row>
    <row r="1140" spans="1:15" s="5" customFormat="1" x14ac:dyDescent="0.25">
      <c r="O1140"/>
    </row>
    <row r="1141" spans="1:15" s="5" customFormat="1" ht="30" x14ac:dyDescent="0.25">
      <c r="A1141" s="5" t="s">
        <v>6037</v>
      </c>
      <c r="B1141" s="5" t="s">
        <v>4034</v>
      </c>
      <c r="C1141" s="5" t="s">
        <v>6796</v>
      </c>
      <c r="D1141" s="5" t="s">
        <v>6418</v>
      </c>
      <c r="E1141" s="5" t="s">
        <v>2886</v>
      </c>
      <c r="F1141" s="5" t="s">
        <v>3474</v>
      </c>
      <c r="G1141" s="5" t="s">
        <v>2759</v>
      </c>
      <c r="H1141" s="5" t="s">
        <v>2887</v>
      </c>
      <c r="I1141" s="5" t="s">
        <v>2871</v>
      </c>
      <c r="J1141" s="5" t="s">
        <v>7492</v>
      </c>
      <c r="K1141" s="5" t="s">
        <v>4115</v>
      </c>
      <c r="L1141" s="5" t="s">
        <v>2955</v>
      </c>
      <c r="M1141" s="5" t="s">
        <v>436</v>
      </c>
      <c r="N1141" s="5" t="s">
        <v>439</v>
      </c>
      <c r="O1141"/>
    </row>
    <row r="1142" spans="1:15" s="5" customFormat="1" x14ac:dyDescent="0.25">
      <c r="L1142" s="5" t="s">
        <v>2956</v>
      </c>
      <c r="M1142" s="5" t="s">
        <v>34</v>
      </c>
      <c r="N1142" s="5" t="s">
        <v>434</v>
      </c>
      <c r="O1142"/>
    </row>
    <row r="1143" spans="1:15" s="5" customFormat="1" ht="45" x14ac:dyDescent="0.25">
      <c r="A1143" s="5" t="s">
        <v>5904</v>
      </c>
      <c r="B1143" s="5" t="s">
        <v>4035</v>
      </c>
      <c r="C1143" s="5" t="s">
        <v>6796</v>
      </c>
      <c r="D1143" s="5" t="s">
        <v>6419</v>
      </c>
      <c r="E1143" s="5" t="s">
        <v>2886</v>
      </c>
      <c r="F1143" s="5" t="s">
        <v>3474</v>
      </c>
      <c r="G1143" s="5" t="s">
        <v>2759</v>
      </c>
      <c r="H1143" s="5" t="s">
        <v>2887</v>
      </c>
      <c r="I1143" s="5" t="s">
        <v>2871</v>
      </c>
      <c r="J1143" s="5" t="s">
        <v>7492</v>
      </c>
      <c r="K1143" s="5" t="s">
        <v>4115</v>
      </c>
      <c r="L1143" s="5" t="s">
        <v>2955</v>
      </c>
      <c r="M1143" s="5" t="s">
        <v>436</v>
      </c>
      <c r="N1143" s="5" t="s">
        <v>439</v>
      </c>
      <c r="O1143"/>
    </row>
    <row r="1144" spans="1:15" s="5" customFormat="1" x14ac:dyDescent="0.25">
      <c r="L1144" s="5" t="s">
        <v>2956</v>
      </c>
      <c r="M1144" s="5" t="s">
        <v>34</v>
      </c>
      <c r="N1144" s="5" t="s">
        <v>434</v>
      </c>
      <c r="O1144"/>
    </row>
    <row r="1145" spans="1:15" s="5" customFormat="1" x14ac:dyDescent="0.25">
      <c r="O1145"/>
    </row>
    <row r="1146" spans="1:15" s="5" customFormat="1" ht="30" x14ac:dyDescent="0.25">
      <c r="A1146" s="5" t="s">
        <v>5998</v>
      </c>
      <c r="B1146" s="5" t="s">
        <v>3321</v>
      </c>
      <c r="C1146" s="5" t="s">
        <v>6701</v>
      </c>
      <c r="D1146" s="5" t="s">
        <v>6358</v>
      </c>
      <c r="E1146" s="5" t="s">
        <v>2891</v>
      </c>
      <c r="F1146" s="5" t="s">
        <v>3474</v>
      </c>
      <c r="G1146" s="5" t="s">
        <v>2846</v>
      </c>
      <c r="H1146" s="5" t="s">
        <v>3045</v>
      </c>
      <c r="I1146" s="5" t="s">
        <v>2871</v>
      </c>
      <c r="J1146" s="5" t="s">
        <v>7492</v>
      </c>
      <c r="K1146" s="5" t="s">
        <v>4115</v>
      </c>
      <c r="L1146" s="5" t="s">
        <v>3322</v>
      </c>
      <c r="M1146" s="5" t="s">
        <v>5561</v>
      </c>
      <c r="N1146" s="5" t="s">
        <v>2089</v>
      </c>
      <c r="O1146"/>
    </row>
    <row r="1147" spans="1:15" s="5" customFormat="1" x14ac:dyDescent="0.25">
      <c r="O1147"/>
    </row>
    <row r="1148" spans="1:15" s="5" customFormat="1" ht="30" x14ac:dyDescent="0.25">
      <c r="A1148" s="5" t="s">
        <v>6023</v>
      </c>
      <c r="B1148" s="5" t="s">
        <v>3851</v>
      </c>
      <c r="C1148" s="5" t="s">
        <v>6625</v>
      </c>
      <c r="D1148" s="5" t="s">
        <v>6306</v>
      </c>
      <c r="E1148" s="5" t="s">
        <v>2886</v>
      </c>
      <c r="F1148" s="5" t="s">
        <v>3474</v>
      </c>
      <c r="G1148" s="5" t="s">
        <v>3749</v>
      </c>
      <c r="H1148" s="5" t="s">
        <v>3045</v>
      </c>
      <c r="I1148" s="5" t="s">
        <v>2871</v>
      </c>
      <c r="J1148" s="5" t="s">
        <v>7476</v>
      </c>
      <c r="K1148" s="5" t="s">
        <v>4824</v>
      </c>
      <c r="L1148" s="5" t="s">
        <v>3743</v>
      </c>
      <c r="M1148" s="5" t="s">
        <v>34</v>
      </c>
      <c r="N1148" s="5" t="s">
        <v>3527</v>
      </c>
      <c r="O1148"/>
    </row>
    <row r="1149" spans="1:15" s="5" customFormat="1" x14ac:dyDescent="0.25">
      <c r="L1149" s="5" t="s">
        <v>3747</v>
      </c>
      <c r="M1149" s="5" t="s">
        <v>34</v>
      </c>
      <c r="N1149" s="5" t="s">
        <v>3524</v>
      </c>
      <c r="O1149"/>
    </row>
    <row r="1150" spans="1:15" s="5" customFormat="1" x14ac:dyDescent="0.25">
      <c r="L1150" s="5" t="s">
        <v>3947</v>
      </c>
      <c r="M1150" s="5" t="s">
        <v>5561</v>
      </c>
      <c r="N1150" s="5" t="s">
        <v>3828</v>
      </c>
      <c r="O1150"/>
    </row>
    <row r="1151" spans="1:15" s="5" customFormat="1" ht="30" x14ac:dyDescent="0.25">
      <c r="A1151" s="5" t="s">
        <v>6021</v>
      </c>
      <c r="B1151" s="5" t="s">
        <v>3848</v>
      </c>
      <c r="C1151" s="5" t="s">
        <v>6626</v>
      </c>
      <c r="D1151" s="5" t="s">
        <v>6304</v>
      </c>
      <c r="E1151" s="5" t="s">
        <v>2891</v>
      </c>
      <c r="F1151" s="5" t="s">
        <v>3474</v>
      </c>
      <c r="G1151" s="5" t="s">
        <v>6918</v>
      </c>
      <c r="H1151" s="5" t="s">
        <v>3045</v>
      </c>
      <c r="I1151" s="5" t="s">
        <v>2871</v>
      </c>
      <c r="J1151" s="5" t="s">
        <v>7476</v>
      </c>
      <c r="K1151" s="5" t="s">
        <v>4824</v>
      </c>
      <c r="L1151" s="5" t="s">
        <v>3739</v>
      </c>
      <c r="M1151" s="5" t="s">
        <v>5561</v>
      </c>
      <c r="N1151" s="5" t="s">
        <v>3829</v>
      </c>
      <c r="O1151"/>
    </row>
    <row r="1152" spans="1:15" s="5" customFormat="1" x14ac:dyDescent="0.25">
      <c r="L1152" s="5" t="s">
        <v>3740</v>
      </c>
      <c r="M1152" s="5" t="s">
        <v>83</v>
      </c>
      <c r="N1152" s="5" t="s">
        <v>3542</v>
      </c>
      <c r="O1152"/>
    </row>
    <row r="1153" spans="1:15" s="5" customFormat="1" x14ac:dyDescent="0.25">
      <c r="L1153" s="5" t="s">
        <v>3741</v>
      </c>
      <c r="M1153" s="5" t="s">
        <v>5561</v>
      </c>
      <c r="N1153" s="5" t="s">
        <v>3532</v>
      </c>
      <c r="O1153"/>
    </row>
    <row r="1154" spans="1:15" s="5" customFormat="1" x14ac:dyDescent="0.25">
      <c r="L1154" s="5" t="s">
        <v>3742</v>
      </c>
      <c r="M1154" s="5" t="s">
        <v>34</v>
      </c>
      <c r="N1154" s="5" t="s">
        <v>3536</v>
      </c>
      <c r="O1154"/>
    </row>
    <row r="1155" spans="1:15" s="5" customFormat="1" x14ac:dyDescent="0.25">
      <c r="L1155" s="5" t="s">
        <v>3743</v>
      </c>
      <c r="M1155" s="5" t="s">
        <v>34</v>
      </c>
      <c r="N1155" s="5" t="s">
        <v>3527</v>
      </c>
      <c r="O1155"/>
    </row>
    <row r="1156" spans="1:15" s="5" customFormat="1" x14ac:dyDescent="0.25">
      <c r="L1156" s="5" t="s">
        <v>3744</v>
      </c>
      <c r="M1156" s="5" t="s">
        <v>34</v>
      </c>
      <c r="N1156" s="5" t="s">
        <v>3549</v>
      </c>
      <c r="O1156"/>
    </row>
    <row r="1157" spans="1:15" s="5" customFormat="1" x14ac:dyDescent="0.25">
      <c r="L1157" s="5" t="s">
        <v>3745</v>
      </c>
      <c r="M1157" s="5" t="s">
        <v>34</v>
      </c>
      <c r="N1157" s="5" t="s">
        <v>3546</v>
      </c>
      <c r="O1157"/>
    </row>
    <row r="1158" spans="1:15" s="5" customFormat="1" x14ac:dyDescent="0.25">
      <c r="L1158" s="5" t="s">
        <v>3746</v>
      </c>
      <c r="M1158" s="5" t="s">
        <v>34</v>
      </c>
      <c r="N1158" s="5" t="s">
        <v>3551</v>
      </c>
      <c r="O1158"/>
    </row>
    <row r="1159" spans="1:15" s="5" customFormat="1" x14ac:dyDescent="0.25">
      <c r="L1159" s="5" t="s">
        <v>3747</v>
      </c>
      <c r="M1159" s="5" t="s">
        <v>34</v>
      </c>
      <c r="N1159" s="5" t="s">
        <v>3524</v>
      </c>
      <c r="O1159"/>
    </row>
    <row r="1160" spans="1:15" s="5" customFormat="1" x14ac:dyDescent="0.25">
      <c r="L1160" s="5" t="s">
        <v>3748</v>
      </c>
      <c r="M1160" s="5" t="s">
        <v>83</v>
      </c>
      <c r="N1160" s="5" t="s">
        <v>3554</v>
      </c>
      <c r="O1160"/>
    </row>
    <row r="1161" spans="1:15" s="5" customFormat="1" x14ac:dyDescent="0.25">
      <c r="L1161" s="5" t="s">
        <v>3947</v>
      </c>
      <c r="M1161" s="5" t="s">
        <v>5561</v>
      </c>
      <c r="N1161" s="5" t="s">
        <v>3828</v>
      </c>
      <c r="O1161"/>
    </row>
    <row r="1162" spans="1:15" s="5" customFormat="1" x14ac:dyDescent="0.25">
      <c r="L1162" s="5" t="s">
        <v>7510</v>
      </c>
      <c r="M1162" s="5" t="s">
        <v>5561</v>
      </c>
      <c r="N1162" s="5" t="s">
        <v>6767</v>
      </c>
      <c r="O1162"/>
    </row>
    <row r="1163" spans="1:15" s="5" customFormat="1" x14ac:dyDescent="0.25">
      <c r="O1163"/>
    </row>
    <row r="1164" spans="1:15" s="5" customFormat="1" ht="30" x14ac:dyDescent="0.25">
      <c r="A1164" s="5" t="s">
        <v>5985</v>
      </c>
      <c r="B1164" s="5" t="s">
        <v>3281</v>
      </c>
      <c r="C1164" s="5" t="s">
        <v>6684</v>
      </c>
      <c r="D1164" s="5" t="s">
        <v>6343</v>
      </c>
      <c r="E1164" s="5" t="s">
        <v>2946</v>
      </c>
      <c r="F1164" s="5" t="s">
        <v>3488</v>
      </c>
      <c r="G1164" s="5" t="s">
        <v>2835</v>
      </c>
      <c r="H1164" s="5" t="s">
        <v>3045</v>
      </c>
      <c r="I1164" s="5" t="s">
        <v>2871</v>
      </c>
      <c r="J1164" s="5" t="s">
        <v>7492</v>
      </c>
      <c r="K1164" s="5" t="s">
        <v>3723</v>
      </c>
      <c r="L1164" s="5" t="s">
        <v>1911</v>
      </c>
      <c r="M1164" s="5" t="s">
        <v>34</v>
      </c>
      <c r="N1164" s="5" t="s">
        <v>1914</v>
      </c>
      <c r="O1164"/>
    </row>
    <row r="1165" spans="1:15" s="5" customFormat="1" ht="30" x14ac:dyDescent="0.25">
      <c r="L1165" s="5" t="s">
        <v>2568</v>
      </c>
      <c r="M1165" s="5" t="s">
        <v>83</v>
      </c>
      <c r="N1165" s="5" t="s">
        <v>2571</v>
      </c>
      <c r="O1165"/>
    </row>
    <row r="1166" spans="1:15" s="5" customFormat="1" x14ac:dyDescent="0.25">
      <c r="O1166"/>
    </row>
    <row r="1167" spans="1:15" s="5" customFormat="1" ht="45" x14ac:dyDescent="0.25">
      <c r="A1167" s="5" t="s">
        <v>6022</v>
      </c>
      <c r="B1167" s="5" t="s">
        <v>3849</v>
      </c>
      <c r="C1167" s="5" t="s">
        <v>6623</v>
      </c>
      <c r="D1167" s="5" t="s">
        <v>6305</v>
      </c>
      <c r="E1167" s="5" t="s">
        <v>3105</v>
      </c>
      <c r="F1167" s="5" t="s">
        <v>3474</v>
      </c>
      <c r="G1167" s="5" t="s">
        <v>3850</v>
      </c>
      <c r="H1167" s="5" t="s">
        <v>3045</v>
      </c>
      <c r="I1167" s="5" t="s">
        <v>2871</v>
      </c>
      <c r="J1167" s="5" t="s">
        <v>7476</v>
      </c>
      <c r="K1167" s="5" t="s">
        <v>7477</v>
      </c>
      <c r="L1167" s="5" t="s">
        <v>3739</v>
      </c>
      <c r="M1167" s="5" t="s">
        <v>5561</v>
      </c>
      <c r="N1167" s="5" t="s">
        <v>3829</v>
      </c>
      <c r="O1167"/>
    </row>
    <row r="1168" spans="1:15" s="5" customFormat="1" x14ac:dyDescent="0.25">
      <c r="L1168" s="5" t="s">
        <v>3740</v>
      </c>
      <c r="M1168" s="5" t="s">
        <v>83</v>
      </c>
      <c r="N1168" s="5" t="s">
        <v>3542</v>
      </c>
      <c r="O1168"/>
    </row>
    <row r="1169" spans="1:15" s="5" customFormat="1" x14ac:dyDescent="0.25">
      <c r="L1169" s="5" t="s">
        <v>3741</v>
      </c>
      <c r="M1169" s="5" t="s">
        <v>5561</v>
      </c>
      <c r="N1169" s="5" t="s">
        <v>3532</v>
      </c>
      <c r="O1169"/>
    </row>
    <row r="1170" spans="1:15" s="5" customFormat="1" x14ac:dyDescent="0.25">
      <c r="L1170" s="5" t="s">
        <v>3742</v>
      </c>
      <c r="M1170" s="5" t="s">
        <v>34</v>
      </c>
      <c r="N1170" s="5" t="s">
        <v>3536</v>
      </c>
      <c r="O1170"/>
    </row>
    <row r="1171" spans="1:15" s="5" customFormat="1" x14ac:dyDescent="0.25">
      <c r="L1171" s="5" t="s">
        <v>3744</v>
      </c>
      <c r="M1171" s="5" t="s">
        <v>34</v>
      </c>
      <c r="N1171" s="5" t="s">
        <v>3549</v>
      </c>
      <c r="O1171"/>
    </row>
    <row r="1172" spans="1:15" s="5" customFormat="1" x14ac:dyDescent="0.25">
      <c r="L1172" s="5" t="s">
        <v>3745</v>
      </c>
      <c r="M1172" s="5" t="s">
        <v>34</v>
      </c>
      <c r="N1172" s="5" t="s">
        <v>3546</v>
      </c>
      <c r="O1172"/>
    </row>
    <row r="1173" spans="1:15" s="5" customFormat="1" x14ac:dyDescent="0.25">
      <c r="L1173" s="5" t="s">
        <v>3746</v>
      </c>
      <c r="M1173" s="5" t="s">
        <v>34</v>
      </c>
      <c r="N1173" s="5" t="s">
        <v>3551</v>
      </c>
      <c r="O1173"/>
    </row>
    <row r="1174" spans="1:15" s="5" customFormat="1" x14ac:dyDescent="0.25">
      <c r="L1174" s="5" t="s">
        <v>3748</v>
      </c>
      <c r="M1174" s="5" t="s">
        <v>83</v>
      </c>
      <c r="N1174" s="5" t="s">
        <v>3554</v>
      </c>
      <c r="O1174"/>
    </row>
    <row r="1175" spans="1:15" s="5" customFormat="1" x14ac:dyDescent="0.25">
      <c r="L1175" s="5" t="s">
        <v>3947</v>
      </c>
      <c r="M1175" s="5" t="s">
        <v>5561</v>
      </c>
      <c r="N1175" s="5" t="s">
        <v>3828</v>
      </c>
      <c r="O1175"/>
    </row>
    <row r="1176" spans="1:15" s="5" customFormat="1" x14ac:dyDescent="0.25">
      <c r="O1176"/>
    </row>
    <row r="1177" spans="1:15" s="5" customFormat="1" ht="30" x14ac:dyDescent="0.25">
      <c r="A1177" s="5" t="s">
        <v>6561</v>
      </c>
      <c r="B1177" s="5" t="s">
        <v>3253</v>
      </c>
      <c r="C1177" s="5" t="s">
        <v>6664</v>
      </c>
      <c r="D1177" s="5" t="s">
        <v>6330</v>
      </c>
      <c r="E1177" s="5" t="s">
        <v>2886</v>
      </c>
      <c r="F1177" s="5" t="s">
        <v>3474</v>
      </c>
      <c r="G1177" s="5" t="s">
        <v>2826</v>
      </c>
      <c r="H1177" s="5" t="s">
        <v>3045</v>
      </c>
      <c r="I1177" s="5" t="s">
        <v>2871</v>
      </c>
      <c r="J1177" s="5" t="s">
        <v>7476</v>
      </c>
      <c r="K1177" s="5" t="s">
        <v>3722</v>
      </c>
      <c r="L1177" s="5" t="s">
        <v>3254</v>
      </c>
      <c r="M1177" s="5" t="s">
        <v>34</v>
      </c>
      <c r="N1177" s="5" t="s">
        <v>1785</v>
      </c>
      <c r="O1177"/>
    </row>
    <row r="1178" spans="1:15" s="5" customFormat="1" x14ac:dyDescent="0.25">
      <c r="L1178" s="5" t="s">
        <v>3747</v>
      </c>
      <c r="M1178" s="5" t="s">
        <v>34</v>
      </c>
      <c r="N1178" s="5" t="s">
        <v>3524</v>
      </c>
      <c r="O1178"/>
    </row>
    <row r="1179" spans="1:15" s="5" customFormat="1" x14ac:dyDescent="0.25">
      <c r="O1179"/>
    </row>
    <row r="1180" spans="1:15" s="5" customFormat="1" ht="30" x14ac:dyDescent="0.25">
      <c r="A1180" s="5" t="s">
        <v>6010</v>
      </c>
      <c r="B1180" s="5" t="s">
        <v>3443</v>
      </c>
      <c r="C1180" s="5" t="s">
        <v>6722</v>
      </c>
      <c r="D1180" s="5" t="s">
        <v>6371</v>
      </c>
      <c r="E1180" s="5" t="s">
        <v>2946</v>
      </c>
      <c r="F1180" s="5" t="s">
        <v>3488</v>
      </c>
      <c r="G1180" s="5" t="s">
        <v>2853</v>
      </c>
      <c r="H1180" s="5" t="s">
        <v>3045</v>
      </c>
      <c r="I1180" s="5" t="s">
        <v>2871</v>
      </c>
      <c r="J1180" s="5" t="s">
        <v>7492</v>
      </c>
      <c r="K1180" s="5" t="s">
        <v>3731</v>
      </c>
      <c r="L1180" s="5" t="s">
        <v>2583</v>
      </c>
      <c r="M1180" s="5" t="s">
        <v>34</v>
      </c>
      <c r="N1180" s="5" t="s">
        <v>2586</v>
      </c>
      <c r="O1180"/>
    </row>
    <row r="1181" spans="1:15" s="5" customFormat="1" x14ac:dyDescent="0.25">
      <c r="O1181"/>
    </row>
    <row r="1182" spans="1:15" s="5" customFormat="1" ht="30" x14ac:dyDescent="0.25">
      <c r="A1182" s="5" t="s">
        <v>5992</v>
      </c>
      <c r="B1182" s="5" t="s">
        <v>3312</v>
      </c>
      <c r="C1182" s="5" t="s">
        <v>6683</v>
      </c>
      <c r="D1182" s="5" t="s">
        <v>6350</v>
      </c>
      <c r="E1182" s="5" t="s">
        <v>2946</v>
      </c>
      <c r="F1182" s="5" t="s">
        <v>3488</v>
      </c>
      <c r="G1182" s="5" t="s">
        <v>2814</v>
      </c>
      <c r="H1182" s="5" t="s">
        <v>3045</v>
      </c>
      <c r="I1182" s="5" t="s">
        <v>2871</v>
      </c>
      <c r="J1182" s="5" t="s">
        <v>7492</v>
      </c>
      <c r="K1182" s="5" t="s">
        <v>4800</v>
      </c>
      <c r="L1182" s="5" t="s">
        <v>2049</v>
      </c>
      <c r="M1182" s="5" t="s">
        <v>34</v>
      </c>
      <c r="N1182" s="5" t="s">
        <v>2052</v>
      </c>
      <c r="O1182"/>
    </row>
    <row r="1183" spans="1:15" s="5" customFormat="1" x14ac:dyDescent="0.25">
      <c r="L1183" s="5" t="s">
        <v>1907</v>
      </c>
      <c r="M1183" s="5" t="s">
        <v>5561</v>
      </c>
      <c r="N1183" s="5" t="s">
        <v>1910</v>
      </c>
      <c r="O1183"/>
    </row>
    <row r="1184" spans="1:15" s="5" customFormat="1" x14ac:dyDescent="0.25">
      <c r="O1184"/>
    </row>
    <row r="1185" spans="1:15" s="5" customFormat="1" ht="30" x14ac:dyDescent="0.25">
      <c r="A1185" s="5" t="s">
        <v>6236</v>
      </c>
      <c r="B1185" s="5" t="s">
        <v>3308</v>
      </c>
      <c r="C1185" s="5" t="s">
        <v>6694</v>
      </c>
      <c r="D1185" s="5" t="s">
        <v>6349</v>
      </c>
      <c r="E1185" s="5" t="s">
        <v>3309</v>
      </c>
      <c r="F1185" s="5" t="s">
        <v>3474</v>
      </c>
      <c r="G1185" s="5" t="s">
        <v>2844</v>
      </c>
      <c r="H1185" s="5" t="s">
        <v>3045</v>
      </c>
      <c r="I1185" s="5" t="s">
        <v>2871</v>
      </c>
      <c r="J1185" s="5" t="s">
        <v>7492</v>
      </c>
      <c r="K1185" s="5" t="s">
        <v>3727</v>
      </c>
      <c r="L1185" s="5" t="s">
        <v>2043</v>
      </c>
      <c r="M1185" s="5" t="s">
        <v>5561</v>
      </c>
      <c r="N1185" s="5" t="s">
        <v>2046</v>
      </c>
      <c r="O1185"/>
    </row>
    <row r="1186" spans="1:15" s="5" customFormat="1" x14ac:dyDescent="0.25">
      <c r="L1186" s="5" t="s">
        <v>3310</v>
      </c>
      <c r="M1186" s="5" t="s">
        <v>34</v>
      </c>
      <c r="N1186" s="5" t="s">
        <v>2038</v>
      </c>
      <c r="O1186"/>
    </row>
    <row r="1187" spans="1:15" s="5" customFormat="1" x14ac:dyDescent="0.25">
      <c r="L1187" s="5" t="s">
        <v>3311</v>
      </c>
      <c r="M1187" s="5" t="s">
        <v>34</v>
      </c>
      <c r="N1187" s="5" t="s">
        <v>2042</v>
      </c>
      <c r="O1187"/>
    </row>
    <row r="1188" spans="1:15" s="5" customFormat="1" x14ac:dyDescent="0.25">
      <c r="O1188"/>
    </row>
    <row r="1189" spans="1:15" s="5" customFormat="1" ht="45" x14ac:dyDescent="0.25">
      <c r="A1189" s="5" t="s">
        <v>7807</v>
      </c>
      <c r="B1189" s="5" t="s">
        <v>7808</v>
      </c>
      <c r="C1189" s="5" t="s">
        <v>7651</v>
      </c>
      <c r="D1189" s="5" t="s">
        <v>7809</v>
      </c>
      <c r="E1189" s="5" t="s">
        <v>2886</v>
      </c>
      <c r="F1189" s="5" t="s">
        <v>3474</v>
      </c>
      <c r="G1189" s="5" t="s">
        <v>7810</v>
      </c>
      <c r="H1189" s="5" t="s">
        <v>7811</v>
      </c>
      <c r="I1189" s="5" t="s">
        <v>2871</v>
      </c>
      <c r="J1189" s="5" t="s">
        <v>7476</v>
      </c>
      <c r="L1189" s="5" t="s">
        <v>3746</v>
      </c>
      <c r="M1189" s="5" t="s">
        <v>34</v>
      </c>
      <c r="N1189" s="5" t="s">
        <v>3551</v>
      </c>
      <c r="O1189"/>
    </row>
    <row r="1190" spans="1:15" s="5" customFormat="1" x14ac:dyDescent="0.25">
      <c r="O1190"/>
    </row>
    <row r="1191" spans="1:15" s="5" customFormat="1" ht="45" x14ac:dyDescent="0.25">
      <c r="A1191" s="5" t="s">
        <v>6924</v>
      </c>
      <c r="B1191" s="5" t="s">
        <v>3088</v>
      </c>
      <c r="C1191" s="5" t="s">
        <v>6708</v>
      </c>
      <c r="D1191" s="5" t="s">
        <v>6335</v>
      </c>
      <c r="E1191" s="5" t="s">
        <v>2869</v>
      </c>
      <c r="F1191" s="5" t="s">
        <v>3472</v>
      </c>
      <c r="G1191" s="5" t="s">
        <v>7495</v>
      </c>
      <c r="H1191" s="5" t="s">
        <v>2870</v>
      </c>
      <c r="I1191" s="5" t="s">
        <v>2871</v>
      </c>
      <c r="J1191" s="5" t="s">
        <v>7490</v>
      </c>
      <c r="K1191" s="5" t="s">
        <v>4672</v>
      </c>
      <c r="L1191" s="5" t="s">
        <v>1087</v>
      </c>
      <c r="M1191" s="5" t="s">
        <v>34</v>
      </c>
      <c r="N1191" s="5" t="s">
        <v>1090</v>
      </c>
      <c r="O1191"/>
    </row>
    <row r="1192" spans="1:15" s="5" customFormat="1" x14ac:dyDescent="0.25">
      <c r="L1192" s="5" t="s">
        <v>4339</v>
      </c>
      <c r="M1192" s="5" t="s">
        <v>34</v>
      </c>
      <c r="N1192" s="5" t="s">
        <v>4175</v>
      </c>
      <c r="O1192"/>
    </row>
    <row r="1193" spans="1:15" s="5" customFormat="1" ht="30" x14ac:dyDescent="0.25">
      <c r="L1193" s="5" t="s">
        <v>4692</v>
      </c>
      <c r="M1193" s="5" t="s">
        <v>5561</v>
      </c>
      <c r="N1193" s="5" t="s">
        <v>4353</v>
      </c>
      <c r="O1193"/>
    </row>
    <row r="1194" spans="1:15" s="5" customFormat="1" ht="45" x14ac:dyDescent="0.25">
      <c r="A1194" s="5" t="s">
        <v>6925</v>
      </c>
      <c r="B1194" s="5" t="s">
        <v>3088</v>
      </c>
      <c r="C1194" s="5" t="s">
        <v>6708</v>
      </c>
      <c r="D1194" s="5" t="s">
        <v>7730</v>
      </c>
      <c r="E1194" s="5" t="s">
        <v>2886</v>
      </c>
      <c r="F1194" s="5" t="s">
        <v>3472</v>
      </c>
      <c r="G1194" s="5" t="s">
        <v>7495</v>
      </c>
      <c r="H1194" s="5" t="s">
        <v>2870</v>
      </c>
      <c r="I1194" s="5" t="s">
        <v>2871</v>
      </c>
      <c r="J1194" s="5" t="s">
        <v>7490</v>
      </c>
      <c r="K1194" s="5" t="s">
        <v>4672</v>
      </c>
      <c r="L1194" s="5" t="s">
        <v>1087</v>
      </c>
      <c r="M1194" s="5" t="s">
        <v>34</v>
      </c>
      <c r="N1194" s="5" t="s">
        <v>1090</v>
      </c>
      <c r="O1194"/>
    </row>
    <row r="1195" spans="1:15" s="5" customFormat="1" x14ac:dyDescent="0.25">
      <c r="L1195" s="5" t="s">
        <v>4339</v>
      </c>
      <c r="M1195" s="5" t="s">
        <v>34</v>
      </c>
      <c r="N1195" s="5" t="s">
        <v>4175</v>
      </c>
      <c r="O1195"/>
    </row>
    <row r="1196" spans="1:15" s="5" customFormat="1" ht="30" x14ac:dyDescent="0.25">
      <c r="L1196" s="5" t="s">
        <v>4692</v>
      </c>
      <c r="M1196" s="5" t="s">
        <v>5561</v>
      </c>
      <c r="N1196" s="5" t="s">
        <v>4353</v>
      </c>
      <c r="O1196"/>
    </row>
    <row r="1197" spans="1:15" s="5" customFormat="1" x14ac:dyDescent="0.25">
      <c r="O1197"/>
    </row>
    <row r="1198" spans="1:15" s="5" customFormat="1" ht="30" x14ac:dyDescent="0.25">
      <c r="A1198" s="5" t="s">
        <v>6001</v>
      </c>
      <c r="B1198" s="5" t="s">
        <v>3328</v>
      </c>
      <c r="C1198" s="5" t="s">
        <v>6703</v>
      </c>
      <c r="D1198" s="5" t="s">
        <v>6359</v>
      </c>
      <c r="E1198" s="5" t="s">
        <v>2886</v>
      </c>
      <c r="F1198" s="5" t="s">
        <v>3477</v>
      </c>
      <c r="G1198" s="5" t="s">
        <v>2848</v>
      </c>
      <c r="H1198" s="5" t="s">
        <v>3047</v>
      </c>
      <c r="I1198" s="5" t="s">
        <v>7473</v>
      </c>
      <c r="J1198" s="5" t="s">
        <v>6286</v>
      </c>
      <c r="K1198" s="5" t="s">
        <v>3729</v>
      </c>
      <c r="L1198" s="5" t="s">
        <v>3329</v>
      </c>
      <c r="M1198" s="5" t="s">
        <v>34</v>
      </c>
      <c r="N1198" s="5" t="s">
        <v>2184</v>
      </c>
      <c r="O1198"/>
    </row>
    <row r="1199" spans="1:15" s="5" customFormat="1" x14ac:dyDescent="0.25">
      <c r="L1199" s="5" t="s">
        <v>3330</v>
      </c>
      <c r="M1199" s="5" t="s">
        <v>83</v>
      </c>
      <c r="N1199" s="5" t="s">
        <v>2188</v>
      </c>
      <c r="O1199"/>
    </row>
    <row r="1200" spans="1:15" s="5" customFormat="1" x14ac:dyDescent="0.25">
      <c r="L1200" s="5" t="s">
        <v>6002</v>
      </c>
      <c r="M1200" s="5" t="s">
        <v>83</v>
      </c>
      <c r="N1200" s="5" t="s">
        <v>5579</v>
      </c>
      <c r="O1200"/>
    </row>
    <row r="1201" spans="1:15" s="5" customFormat="1" x14ac:dyDescent="0.25">
      <c r="L1201" s="5" t="s">
        <v>7379</v>
      </c>
      <c r="M1201" s="5" t="s">
        <v>34</v>
      </c>
      <c r="N1201" s="5" t="s">
        <v>7068</v>
      </c>
      <c r="O1201"/>
    </row>
    <row r="1202" spans="1:15" s="5" customFormat="1" x14ac:dyDescent="0.25">
      <c r="O1202"/>
    </row>
    <row r="1203" spans="1:15" s="5" customFormat="1" ht="30" x14ac:dyDescent="0.25">
      <c r="A1203" s="5" t="s">
        <v>5903</v>
      </c>
      <c r="B1203" s="5" t="s">
        <v>4286</v>
      </c>
      <c r="C1203" s="5" t="s">
        <v>6667</v>
      </c>
      <c r="D1203" s="5" t="s">
        <v>7363</v>
      </c>
      <c r="E1203" s="5" t="s">
        <v>2886</v>
      </c>
      <c r="F1203" s="5" t="s">
        <v>3476</v>
      </c>
      <c r="G1203" s="5" t="s">
        <v>2758</v>
      </c>
      <c r="H1203" s="5" t="s">
        <v>2951</v>
      </c>
      <c r="I1203" s="5" t="s">
        <v>2871</v>
      </c>
      <c r="J1203" s="5" t="s">
        <v>7488</v>
      </c>
      <c r="K1203" s="5" t="s">
        <v>7364</v>
      </c>
      <c r="L1203" s="5" t="s">
        <v>2953</v>
      </c>
      <c r="M1203" s="5" t="s">
        <v>34</v>
      </c>
      <c r="N1203" s="5" t="s">
        <v>421</v>
      </c>
      <c r="O1203"/>
    </row>
    <row r="1204" spans="1:15" s="5" customFormat="1" x14ac:dyDescent="0.25">
      <c r="L1204" s="5" t="s">
        <v>2954</v>
      </c>
      <c r="M1204" s="5" t="s">
        <v>422</v>
      </c>
      <c r="N1204" s="5" t="s">
        <v>427</v>
      </c>
      <c r="O1204"/>
    </row>
    <row r="1205" spans="1:15" s="5" customFormat="1" x14ac:dyDescent="0.25">
      <c r="L1205" s="5" t="s">
        <v>4179</v>
      </c>
      <c r="M1205" s="5" t="s">
        <v>34</v>
      </c>
      <c r="N1205" s="5" t="s">
        <v>4028</v>
      </c>
      <c r="O1205"/>
    </row>
    <row r="1206" spans="1:15" s="5" customFormat="1" x14ac:dyDescent="0.25">
      <c r="L1206" s="5" t="s">
        <v>7513</v>
      </c>
      <c r="M1206" s="5" t="s">
        <v>422</v>
      </c>
      <c r="N1206" s="5" t="s">
        <v>6787</v>
      </c>
      <c r="O1206"/>
    </row>
    <row r="1207" spans="1:15" s="5" customFormat="1" ht="30" x14ac:dyDescent="0.25">
      <c r="F1207" s="5" t="s">
        <v>3477</v>
      </c>
      <c r="G1207" s="5" t="s">
        <v>2758</v>
      </c>
      <c r="H1207" s="5" t="s">
        <v>2951</v>
      </c>
      <c r="I1207" s="5" t="s">
        <v>2871</v>
      </c>
      <c r="J1207" s="5" t="s">
        <v>7488</v>
      </c>
      <c r="K1207" s="5" t="s">
        <v>7364</v>
      </c>
      <c r="L1207" s="5" t="s">
        <v>2952</v>
      </c>
      <c r="M1207" s="5" t="s">
        <v>34</v>
      </c>
      <c r="N1207" s="5" t="s">
        <v>414</v>
      </c>
      <c r="O1207"/>
    </row>
    <row r="1208" spans="1:15" s="5" customFormat="1" x14ac:dyDescent="0.25">
      <c r="O1208"/>
    </row>
    <row r="1209" spans="1:15" s="5" customFormat="1" ht="30" x14ac:dyDescent="0.25">
      <c r="A1209" s="5" t="s">
        <v>6048</v>
      </c>
      <c r="B1209" s="5" t="s">
        <v>4627</v>
      </c>
      <c r="C1209" s="5" t="s">
        <v>6744</v>
      </c>
      <c r="D1209" s="5" t="s">
        <v>6388</v>
      </c>
      <c r="E1209" s="5" t="s">
        <v>2946</v>
      </c>
      <c r="F1209" s="5" t="s">
        <v>3488</v>
      </c>
      <c r="G1209" s="5" t="s">
        <v>4528</v>
      </c>
      <c r="H1209" s="5" t="s">
        <v>4529</v>
      </c>
      <c r="I1209" s="5" t="s">
        <v>7473</v>
      </c>
      <c r="J1209" s="5" t="s">
        <v>6286</v>
      </c>
      <c r="K1209" s="5" t="s">
        <v>4734</v>
      </c>
      <c r="L1209" s="5" t="s">
        <v>4628</v>
      </c>
      <c r="M1209" s="5" t="s">
        <v>34</v>
      </c>
      <c r="N1209" s="5" t="s">
        <v>4510</v>
      </c>
      <c r="O1209"/>
    </row>
    <row r="1210" spans="1:15" s="5" customFormat="1" ht="30" x14ac:dyDescent="0.25">
      <c r="L1210" s="5" t="s">
        <v>4630</v>
      </c>
      <c r="M1210" s="5" t="s">
        <v>34</v>
      </c>
      <c r="N1210" s="5" t="s">
        <v>4514</v>
      </c>
      <c r="O1210"/>
    </row>
    <row r="1211" spans="1:15" s="5" customFormat="1" x14ac:dyDescent="0.25">
      <c r="O1211"/>
    </row>
    <row r="1212" spans="1:15" s="5" customFormat="1" ht="30" x14ac:dyDescent="0.25">
      <c r="A1212" s="5" t="s">
        <v>6047</v>
      </c>
      <c r="B1212" s="5" t="s">
        <v>4629</v>
      </c>
      <c r="C1212" s="5" t="s">
        <v>6751</v>
      </c>
      <c r="D1212" s="5" t="s">
        <v>6392</v>
      </c>
      <c r="E1212" s="5" t="s">
        <v>2886</v>
      </c>
      <c r="F1212" s="5" t="s">
        <v>3781</v>
      </c>
      <c r="G1212" s="5" t="s">
        <v>5535</v>
      </c>
      <c r="H1212" s="5" t="s">
        <v>4529</v>
      </c>
      <c r="I1212" s="5" t="s">
        <v>7473</v>
      </c>
      <c r="J1212" s="5" t="s">
        <v>6286</v>
      </c>
      <c r="K1212" s="5" t="s">
        <v>5536</v>
      </c>
      <c r="L1212" s="5" t="s">
        <v>3048</v>
      </c>
      <c r="M1212" s="5" t="s">
        <v>34</v>
      </c>
      <c r="N1212" s="5" t="s">
        <v>4704</v>
      </c>
      <c r="O1212"/>
    </row>
    <row r="1213" spans="1:15" s="5" customFormat="1" ht="30" x14ac:dyDescent="0.25">
      <c r="L1213" s="5" t="s">
        <v>3065</v>
      </c>
      <c r="M1213" s="5" t="s">
        <v>34</v>
      </c>
      <c r="N1213" s="5" t="s">
        <v>942</v>
      </c>
      <c r="O1213"/>
    </row>
    <row r="1214" spans="1:15" s="5" customFormat="1" x14ac:dyDescent="0.25">
      <c r="O1214"/>
    </row>
    <row r="1215" spans="1:15" s="5" customFormat="1" ht="30" x14ac:dyDescent="0.25">
      <c r="A1215" s="5" t="s">
        <v>6005</v>
      </c>
      <c r="B1215" s="5" t="s">
        <v>3336</v>
      </c>
      <c r="C1215" s="5" t="s">
        <v>6607</v>
      </c>
      <c r="D1215" s="5" t="s">
        <v>6298</v>
      </c>
      <c r="E1215" s="5" t="s">
        <v>2886</v>
      </c>
      <c r="F1215" s="5" t="s">
        <v>3781</v>
      </c>
      <c r="G1215" s="5" t="s">
        <v>7340</v>
      </c>
      <c r="H1215" s="5" t="s">
        <v>2906</v>
      </c>
      <c r="I1215" s="5" t="s">
        <v>2871</v>
      </c>
      <c r="J1215" s="5" t="s">
        <v>7743</v>
      </c>
      <c r="L1215" s="5" t="s">
        <v>3337</v>
      </c>
      <c r="M1215" s="5" t="s">
        <v>34</v>
      </c>
      <c r="N1215" s="5" t="s">
        <v>2212</v>
      </c>
      <c r="O1215"/>
    </row>
    <row r="1216" spans="1:15" s="5" customFormat="1" x14ac:dyDescent="0.25">
      <c r="L1216" s="5" t="s">
        <v>3338</v>
      </c>
      <c r="M1216" s="5" t="s">
        <v>34</v>
      </c>
      <c r="N1216" s="5" t="s">
        <v>2249</v>
      </c>
      <c r="O1216"/>
    </row>
    <row r="1217" spans="12:15" s="5" customFormat="1" ht="30" x14ac:dyDescent="0.25">
      <c r="L1217" s="5" t="s">
        <v>3339</v>
      </c>
      <c r="M1217" s="5" t="s">
        <v>34</v>
      </c>
      <c r="N1217" s="5" t="s">
        <v>2253</v>
      </c>
      <c r="O1217"/>
    </row>
    <row r="1218" spans="12:15" s="5" customFormat="1" x14ac:dyDescent="0.25">
      <c r="L1218" s="5" t="s">
        <v>3340</v>
      </c>
      <c r="M1218" s="5" t="s">
        <v>34</v>
      </c>
      <c r="N1218" s="5" t="s">
        <v>2226</v>
      </c>
      <c r="O1218"/>
    </row>
    <row r="1219" spans="12:15" s="5" customFormat="1" ht="30" x14ac:dyDescent="0.25">
      <c r="L1219" s="5" t="s">
        <v>3341</v>
      </c>
      <c r="M1219" s="5" t="s">
        <v>34</v>
      </c>
      <c r="N1219" s="5" t="s">
        <v>2223</v>
      </c>
      <c r="O1219"/>
    </row>
    <row r="1220" spans="12:15" s="5" customFormat="1" x14ac:dyDescent="0.25">
      <c r="L1220" s="5" t="s">
        <v>3296</v>
      </c>
      <c r="M1220" s="5" t="s">
        <v>34</v>
      </c>
      <c r="N1220" s="5" t="s">
        <v>1973</v>
      </c>
      <c r="O1220"/>
    </row>
    <row r="1221" spans="12:15" s="5" customFormat="1" x14ac:dyDescent="0.25">
      <c r="L1221" s="5" t="s">
        <v>3342</v>
      </c>
      <c r="M1221" s="5" t="s">
        <v>34</v>
      </c>
      <c r="N1221" s="5" t="s">
        <v>2260</v>
      </c>
      <c r="O1221"/>
    </row>
    <row r="1222" spans="12:15" s="5" customFormat="1" x14ac:dyDescent="0.25">
      <c r="L1222" s="5" t="s">
        <v>3343</v>
      </c>
      <c r="M1222" s="5" t="s">
        <v>34</v>
      </c>
      <c r="N1222" s="5" t="s">
        <v>2240</v>
      </c>
      <c r="O1222"/>
    </row>
    <row r="1223" spans="12:15" s="5" customFormat="1" x14ac:dyDescent="0.25">
      <c r="L1223" s="5" t="s">
        <v>3344</v>
      </c>
      <c r="M1223" s="5" t="s">
        <v>34</v>
      </c>
      <c r="N1223" s="5" t="s">
        <v>2232</v>
      </c>
      <c r="O1223"/>
    </row>
    <row r="1224" spans="12:15" s="5" customFormat="1" x14ac:dyDescent="0.25">
      <c r="L1224" s="5" t="s">
        <v>3345</v>
      </c>
      <c r="M1224" s="5" t="s">
        <v>34</v>
      </c>
      <c r="N1224" s="5" t="s">
        <v>2236</v>
      </c>
      <c r="O1224"/>
    </row>
    <row r="1225" spans="12:15" s="5" customFormat="1" x14ac:dyDescent="0.25">
      <c r="L1225" s="5" t="s">
        <v>3346</v>
      </c>
      <c r="M1225" s="5" t="s">
        <v>34</v>
      </c>
      <c r="N1225" s="5" t="s">
        <v>2246</v>
      </c>
      <c r="O1225"/>
    </row>
    <row r="1226" spans="12:15" s="5" customFormat="1" x14ac:dyDescent="0.25">
      <c r="L1226" s="5" t="s">
        <v>3347</v>
      </c>
      <c r="M1226" s="5" t="s">
        <v>34</v>
      </c>
      <c r="N1226" s="5" t="s">
        <v>2257</v>
      </c>
      <c r="O1226"/>
    </row>
    <row r="1227" spans="12:15" s="5" customFormat="1" x14ac:dyDescent="0.25">
      <c r="L1227" s="5" t="s">
        <v>3348</v>
      </c>
      <c r="M1227" s="5" t="s">
        <v>34</v>
      </c>
      <c r="N1227" s="5" t="s">
        <v>2216</v>
      </c>
      <c r="O1227"/>
    </row>
    <row r="1228" spans="12:15" s="5" customFormat="1" x14ac:dyDescent="0.25">
      <c r="L1228" s="5" t="s">
        <v>3349</v>
      </c>
      <c r="M1228" s="5" t="s">
        <v>34</v>
      </c>
      <c r="N1228" s="5" t="s">
        <v>2219</v>
      </c>
      <c r="O1228"/>
    </row>
    <row r="1229" spans="12:15" s="5" customFormat="1" ht="30" x14ac:dyDescent="0.25">
      <c r="L1229" s="5" t="s">
        <v>5322</v>
      </c>
      <c r="M1229" s="5" t="s">
        <v>5561</v>
      </c>
      <c r="N1229" s="5" t="s">
        <v>5488</v>
      </c>
      <c r="O1229"/>
    </row>
    <row r="1230" spans="12:15" s="5" customFormat="1" x14ac:dyDescent="0.25">
      <c r="L1230" s="5" t="s">
        <v>4750</v>
      </c>
      <c r="M1230" s="5" t="s">
        <v>34</v>
      </c>
      <c r="N1230" s="5" t="s">
        <v>4661</v>
      </c>
      <c r="O1230"/>
    </row>
    <row r="1231" spans="12:15" s="5" customFormat="1" x14ac:dyDescent="0.25">
      <c r="L1231" s="5" t="s">
        <v>5695</v>
      </c>
      <c r="M1231" s="5" t="s">
        <v>34</v>
      </c>
      <c r="N1231" s="5" t="s">
        <v>5469</v>
      </c>
      <c r="O1231"/>
    </row>
    <row r="1232" spans="12:15" s="5" customFormat="1" x14ac:dyDescent="0.25">
      <c r="L1232" s="5" t="s">
        <v>6949</v>
      </c>
      <c r="M1232" s="5" t="s">
        <v>5561</v>
      </c>
      <c r="N1232" s="5" t="s">
        <v>5662</v>
      </c>
      <c r="O1232"/>
    </row>
    <row r="1233" spans="1:15" s="5" customFormat="1" ht="30" x14ac:dyDescent="0.25">
      <c r="L1233" s="5" t="s">
        <v>7494</v>
      </c>
      <c r="M1233" s="5" t="s">
        <v>34</v>
      </c>
      <c r="N1233" s="5" t="s">
        <v>2243</v>
      </c>
      <c r="O1233"/>
    </row>
    <row r="1234" spans="1:15" s="5" customFormat="1" x14ac:dyDescent="0.25">
      <c r="L1234" s="5" t="s">
        <v>7532</v>
      </c>
      <c r="M1234" s="5" t="s">
        <v>34</v>
      </c>
      <c r="N1234" s="5" t="s">
        <v>7416</v>
      </c>
      <c r="O1234"/>
    </row>
    <row r="1235" spans="1:15" s="5" customFormat="1" x14ac:dyDescent="0.25">
      <c r="L1235" s="5" t="s">
        <v>7544</v>
      </c>
      <c r="M1235" s="5" t="s">
        <v>34</v>
      </c>
      <c r="N1235" s="5" t="s">
        <v>7466</v>
      </c>
      <c r="O1235"/>
    </row>
    <row r="1236" spans="1:15" s="5" customFormat="1" x14ac:dyDescent="0.25">
      <c r="O1236"/>
    </row>
    <row r="1237" spans="1:15" s="5" customFormat="1" ht="30" x14ac:dyDescent="0.25">
      <c r="A1237" s="5" t="s">
        <v>5989</v>
      </c>
      <c r="B1237" s="5" t="s">
        <v>3295</v>
      </c>
      <c r="C1237" s="5" t="s">
        <v>6714</v>
      </c>
      <c r="D1237" s="5" t="s">
        <v>6294</v>
      </c>
      <c r="E1237" s="5" t="s">
        <v>2886</v>
      </c>
      <c r="F1237" s="5" t="s">
        <v>3781</v>
      </c>
      <c r="G1237" s="5" t="s">
        <v>2840</v>
      </c>
      <c r="H1237" s="5" t="s">
        <v>2906</v>
      </c>
      <c r="I1237" s="5" t="s">
        <v>2871</v>
      </c>
      <c r="J1237" s="5" t="s">
        <v>7472</v>
      </c>
      <c r="K1237" s="5" t="s">
        <v>3725</v>
      </c>
      <c r="L1237" s="5" t="s">
        <v>3296</v>
      </c>
      <c r="M1237" s="5" t="s">
        <v>34</v>
      </c>
      <c r="N1237" s="5" t="s">
        <v>1973</v>
      </c>
      <c r="O1237"/>
    </row>
    <row r="1238" spans="1:15" s="5" customFormat="1" x14ac:dyDescent="0.25">
      <c r="O1238"/>
    </row>
    <row r="1239" spans="1:15" s="5" customFormat="1" ht="45" x14ac:dyDescent="0.25">
      <c r="A1239" s="5" t="s">
        <v>6237</v>
      </c>
      <c r="B1239" s="5" t="s">
        <v>3350</v>
      </c>
      <c r="C1239" s="5" t="s">
        <v>6715</v>
      </c>
      <c r="D1239" s="5" t="s">
        <v>6364</v>
      </c>
      <c r="E1239" s="5" t="s">
        <v>2886</v>
      </c>
      <c r="F1239" s="5" t="s">
        <v>3781</v>
      </c>
      <c r="G1239" s="5" t="s">
        <v>2850</v>
      </c>
      <c r="H1239" s="5" t="s">
        <v>3351</v>
      </c>
      <c r="I1239" s="5" t="s">
        <v>7496</v>
      </c>
      <c r="J1239" s="5" t="s">
        <v>7497</v>
      </c>
      <c r="K1239" s="5" t="s">
        <v>4584</v>
      </c>
      <c r="L1239" s="5" t="s">
        <v>3352</v>
      </c>
      <c r="M1239" s="5" t="s">
        <v>34</v>
      </c>
      <c r="N1239" s="5" t="s">
        <v>2507</v>
      </c>
      <c r="O1239"/>
    </row>
    <row r="1240" spans="1:15" s="5" customFormat="1" x14ac:dyDescent="0.25">
      <c r="L1240" s="5" t="s">
        <v>3353</v>
      </c>
      <c r="M1240" s="5" t="s">
        <v>34</v>
      </c>
      <c r="N1240" s="5" t="s">
        <v>2511</v>
      </c>
      <c r="O1240"/>
    </row>
    <row r="1241" spans="1:15" s="5" customFormat="1" x14ac:dyDescent="0.25">
      <c r="L1241" s="5" t="s">
        <v>3354</v>
      </c>
      <c r="M1241" s="5" t="s">
        <v>34</v>
      </c>
      <c r="N1241" s="5" t="s">
        <v>2513</v>
      </c>
      <c r="O1241"/>
    </row>
    <row r="1242" spans="1:15" s="5" customFormat="1" ht="30" x14ac:dyDescent="0.25">
      <c r="L1242" s="5" t="s">
        <v>3355</v>
      </c>
      <c r="M1242" s="5" t="s">
        <v>34</v>
      </c>
      <c r="N1242" s="5" t="s">
        <v>2516</v>
      </c>
      <c r="O1242"/>
    </row>
    <row r="1243" spans="1:15" s="5" customFormat="1" x14ac:dyDescent="0.25">
      <c r="L1243" s="5" t="s">
        <v>3356</v>
      </c>
      <c r="M1243" s="5" t="s">
        <v>34</v>
      </c>
      <c r="N1243" s="5" t="s">
        <v>2519</v>
      </c>
      <c r="O1243"/>
    </row>
    <row r="1244" spans="1:15" s="5" customFormat="1" ht="30" x14ac:dyDescent="0.25">
      <c r="L1244" s="5" t="s">
        <v>3357</v>
      </c>
      <c r="M1244" s="5" t="s">
        <v>34</v>
      </c>
      <c r="N1244" s="5" t="s">
        <v>2265</v>
      </c>
      <c r="O1244"/>
    </row>
    <row r="1245" spans="1:15" s="5" customFormat="1" x14ac:dyDescent="0.25">
      <c r="L1245" s="5" t="s">
        <v>3358</v>
      </c>
      <c r="M1245" s="5" t="s">
        <v>34</v>
      </c>
      <c r="N1245" s="5" t="s">
        <v>2268</v>
      </c>
      <c r="O1245"/>
    </row>
    <row r="1246" spans="1:15" s="5" customFormat="1" x14ac:dyDescent="0.25">
      <c r="L1246" s="5" t="s">
        <v>3359</v>
      </c>
      <c r="M1246" s="5" t="s">
        <v>34</v>
      </c>
      <c r="N1246" s="5" t="s">
        <v>2271</v>
      </c>
      <c r="O1246"/>
    </row>
    <row r="1247" spans="1:15" s="5" customFormat="1" ht="30" x14ac:dyDescent="0.25">
      <c r="L1247" s="5" t="s">
        <v>3360</v>
      </c>
      <c r="M1247" s="5" t="s">
        <v>34</v>
      </c>
      <c r="N1247" s="5" t="s">
        <v>2275</v>
      </c>
      <c r="O1247"/>
    </row>
    <row r="1248" spans="1:15" s="5" customFormat="1" x14ac:dyDescent="0.25">
      <c r="L1248" s="5" t="s">
        <v>3361</v>
      </c>
      <c r="M1248" s="5" t="s">
        <v>34</v>
      </c>
      <c r="N1248" s="5" t="s">
        <v>2279</v>
      </c>
      <c r="O1248"/>
    </row>
    <row r="1249" spans="12:15" s="5" customFormat="1" x14ac:dyDescent="0.25">
      <c r="L1249" s="5" t="s">
        <v>3362</v>
      </c>
      <c r="M1249" s="5" t="s">
        <v>34</v>
      </c>
      <c r="N1249" s="5" t="s">
        <v>2283</v>
      </c>
      <c r="O1249"/>
    </row>
    <row r="1250" spans="12:15" s="5" customFormat="1" x14ac:dyDescent="0.25">
      <c r="L1250" s="5" t="s">
        <v>3363</v>
      </c>
      <c r="M1250" s="5" t="s">
        <v>122</v>
      </c>
      <c r="N1250" s="5" t="s">
        <v>2285</v>
      </c>
      <c r="O1250"/>
    </row>
    <row r="1251" spans="12:15" s="5" customFormat="1" x14ac:dyDescent="0.25">
      <c r="L1251" s="5" t="s">
        <v>3364</v>
      </c>
      <c r="M1251" s="5" t="s">
        <v>34</v>
      </c>
      <c r="N1251" s="5" t="s">
        <v>2288</v>
      </c>
      <c r="O1251"/>
    </row>
    <row r="1252" spans="12:15" s="5" customFormat="1" ht="30" x14ac:dyDescent="0.25">
      <c r="L1252" s="5" t="s">
        <v>3365</v>
      </c>
      <c r="M1252" s="5" t="s">
        <v>34</v>
      </c>
      <c r="N1252" s="5" t="s">
        <v>2293</v>
      </c>
      <c r="O1252"/>
    </row>
    <row r="1253" spans="12:15" s="5" customFormat="1" ht="30" x14ac:dyDescent="0.25">
      <c r="L1253" s="5" t="s">
        <v>3366</v>
      </c>
      <c r="M1253" s="5" t="s">
        <v>34</v>
      </c>
      <c r="N1253" s="5" t="s">
        <v>2296</v>
      </c>
      <c r="O1253"/>
    </row>
    <row r="1254" spans="12:15" s="5" customFormat="1" x14ac:dyDescent="0.25">
      <c r="L1254" s="5" t="s">
        <v>3367</v>
      </c>
      <c r="M1254" s="5" t="s">
        <v>34</v>
      </c>
      <c r="N1254" s="5" t="s">
        <v>2550</v>
      </c>
      <c r="O1254"/>
    </row>
    <row r="1255" spans="12:15" s="5" customFormat="1" x14ac:dyDescent="0.25">
      <c r="L1255" s="5" t="s">
        <v>2500</v>
      </c>
      <c r="M1255" s="5" t="s">
        <v>34</v>
      </c>
      <c r="N1255" s="5" t="s">
        <v>2503</v>
      </c>
      <c r="O1255"/>
    </row>
    <row r="1256" spans="12:15" s="5" customFormat="1" ht="30" x14ac:dyDescent="0.25">
      <c r="L1256" s="5" t="s">
        <v>3368</v>
      </c>
      <c r="M1256" s="5" t="s">
        <v>34</v>
      </c>
      <c r="N1256" s="5" t="s">
        <v>2299</v>
      </c>
      <c r="O1256"/>
    </row>
    <row r="1257" spans="12:15" s="5" customFormat="1" x14ac:dyDescent="0.25">
      <c r="L1257" s="5" t="s">
        <v>3369</v>
      </c>
      <c r="M1257" s="5" t="s">
        <v>34</v>
      </c>
      <c r="N1257" s="5" t="s">
        <v>2303</v>
      </c>
      <c r="O1257"/>
    </row>
    <row r="1258" spans="12:15" s="5" customFormat="1" x14ac:dyDescent="0.25">
      <c r="L1258" s="5" t="s">
        <v>3370</v>
      </c>
      <c r="M1258" s="5" t="s">
        <v>34</v>
      </c>
      <c r="N1258" s="5" t="s">
        <v>2307</v>
      </c>
      <c r="O1258"/>
    </row>
    <row r="1259" spans="12:15" s="5" customFormat="1" ht="30" x14ac:dyDescent="0.25">
      <c r="L1259" s="5" t="s">
        <v>3371</v>
      </c>
      <c r="M1259" s="5" t="s">
        <v>34</v>
      </c>
      <c r="N1259" s="5" t="s">
        <v>2311</v>
      </c>
      <c r="O1259"/>
    </row>
    <row r="1260" spans="12:15" s="5" customFormat="1" ht="30" x14ac:dyDescent="0.25">
      <c r="L1260" s="5" t="s">
        <v>3372</v>
      </c>
      <c r="M1260" s="5" t="s">
        <v>34</v>
      </c>
      <c r="N1260" s="5" t="s">
        <v>2313</v>
      </c>
      <c r="O1260"/>
    </row>
    <row r="1261" spans="12:15" s="5" customFormat="1" ht="30" x14ac:dyDescent="0.25">
      <c r="L1261" s="5" t="s">
        <v>3373</v>
      </c>
      <c r="M1261" s="5" t="s">
        <v>34</v>
      </c>
      <c r="N1261" s="5" t="s">
        <v>2316</v>
      </c>
      <c r="O1261"/>
    </row>
    <row r="1262" spans="12:15" s="5" customFormat="1" x14ac:dyDescent="0.25">
      <c r="L1262" s="5" t="s">
        <v>3374</v>
      </c>
      <c r="M1262" s="5" t="s">
        <v>34</v>
      </c>
      <c r="N1262" s="5" t="s">
        <v>2320</v>
      </c>
      <c r="O1262"/>
    </row>
    <row r="1263" spans="12:15" s="5" customFormat="1" x14ac:dyDescent="0.25">
      <c r="L1263" s="5" t="s">
        <v>3375</v>
      </c>
      <c r="M1263" s="5" t="s">
        <v>34</v>
      </c>
      <c r="N1263" s="5" t="s">
        <v>2323</v>
      </c>
      <c r="O1263"/>
    </row>
    <row r="1264" spans="12:15" s="5" customFormat="1" x14ac:dyDescent="0.25">
      <c r="L1264" s="5" t="s">
        <v>3376</v>
      </c>
      <c r="M1264" s="5" t="s">
        <v>122</v>
      </c>
      <c r="N1264" s="5" t="s">
        <v>2327</v>
      </c>
      <c r="O1264"/>
    </row>
    <row r="1265" spans="12:15" s="5" customFormat="1" x14ac:dyDescent="0.25">
      <c r="L1265" s="5" t="s">
        <v>3377</v>
      </c>
      <c r="M1265" s="5" t="s">
        <v>34</v>
      </c>
      <c r="N1265" s="5" t="s">
        <v>2330</v>
      </c>
      <c r="O1265"/>
    </row>
    <row r="1266" spans="12:15" s="5" customFormat="1" x14ac:dyDescent="0.25">
      <c r="L1266" s="5" t="s">
        <v>3378</v>
      </c>
      <c r="M1266" s="5" t="s">
        <v>34</v>
      </c>
      <c r="N1266" s="5" t="s">
        <v>2333</v>
      </c>
      <c r="O1266"/>
    </row>
    <row r="1267" spans="12:15" s="5" customFormat="1" ht="30" x14ac:dyDescent="0.25">
      <c r="L1267" s="5" t="s">
        <v>3379</v>
      </c>
      <c r="M1267" s="5" t="s">
        <v>34</v>
      </c>
      <c r="N1267" s="5" t="s">
        <v>2336</v>
      </c>
      <c r="O1267"/>
    </row>
    <row r="1268" spans="12:15" s="5" customFormat="1" x14ac:dyDescent="0.25">
      <c r="L1268" s="5" t="s">
        <v>3380</v>
      </c>
      <c r="M1268" s="5" t="s">
        <v>34</v>
      </c>
      <c r="N1268" s="5" t="s">
        <v>2339</v>
      </c>
      <c r="O1268"/>
    </row>
    <row r="1269" spans="12:15" s="5" customFormat="1" x14ac:dyDescent="0.25">
      <c r="L1269" s="5" t="s">
        <v>3381</v>
      </c>
      <c r="M1269" s="5" t="s">
        <v>122</v>
      </c>
      <c r="N1269" s="5" t="s">
        <v>2342</v>
      </c>
      <c r="O1269"/>
    </row>
    <row r="1270" spans="12:15" s="5" customFormat="1" x14ac:dyDescent="0.25">
      <c r="L1270" s="5" t="s">
        <v>3382</v>
      </c>
      <c r="M1270" s="5" t="s">
        <v>34</v>
      </c>
      <c r="N1270" s="5" t="s">
        <v>2347</v>
      </c>
      <c r="O1270"/>
    </row>
    <row r="1271" spans="12:15" s="5" customFormat="1" ht="30" x14ac:dyDescent="0.25">
      <c r="L1271" s="5" t="s">
        <v>3383</v>
      </c>
      <c r="M1271" s="5" t="s">
        <v>34</v>
      </c>
      <c r="N1271" s="5" t="s">
        <v>2351</v>
      </c>
      <c r="O1271"/>
    </row>
    <row r="1272" spans="12:15" s="5" customFormat="1" x14ac:dyDescent="0.25">
      <c r="L1272" s="5" t="s">
        <v>3384</v>
      </c>
      <c r="M1272" s="5" t="s">
        <v>34</v>
      </c>
      <c r="N1272" s="5" t="s">
        <v>2354</v>
      </c>
      <c r="O1272"/>
    </row>
    <row r="1273" spans="12:15" s="5" customFormat="1" ht="30" x14ac:dyDescent="0.25">
      <c r="L1273" s="5" t="s">
        <v>3385</v>
      </c>
      <c r="M1273" s="5" t="s">
        <v>34</v>
      </c>
      <c r="N1273" s="5" t="s">
        <v>2358</v>
      </c>
      <c r="O1273"/>
    </row>
    <row r="1274" spans="12:15" s="5" customFormat="1" x14ac:dyDescent="0.25">
      <c r="L1274" s="5" t="s">
        <v>3386</v>
      </c>
      <c r="M1274" s="5" t="s">
        <v>34</v>
      </c>
      <c r="N1274" s="5" t="s">
        <v>2361</v>
      </c>
      <c r="O1274"/>
    </row>
    <row r="1275" spans="12:15" s="5" customFormat="1" ht="30" x14ac:dyDescent="0.25">
      <c r="L1275" s="5" t="s">
        <v>3387</v>
      </c>
      <c r="M1275" s="5" t="s">
        <v>34</v>
      </c>
      <c r="N1275" s="5" t="s">
        <v>2522</v>
      </c>
      <c r="O1275"/>
    </row>
    <row r="1276" spans="12:15" s="5" customFormat="1" ht="30" x14ac:dyDescent="0.25">
      <c r="L1276" s="5" t="s">
        <v>3388</v>
      </c>
      <c r="M1276" s="5" t="s">
        <v>34</v>
      </c>
      <c r="N1276" s="5" t="s">
        <v>2365</v>
      </c>
      <c r="O1276"/>
    </row>
    <row r="1277" spans="12:15" s="5" customFormat="1" ht="30" x14ac:dyDescent="0.25">
      <c r="L1277" s="5" t="s">
        <v>3389</v>
      </c>
      <c r="M1277" s="5" t="s">
        <v>34</v>
      </c>
      <c r="N1277" s="5" t="s">
        <v>2369</v>
      </c>
      <c r="O1277"/>
    </row>
    <row r="1278" spans="12:15" s="5" customFormat="1" x14ac:dyDescent="0.25">
      <c r="L1278" s="5" t="s">
        <v>3390</v>
      </c>
      <c r="M1278" s="5" t="s">
        <v>34</v>
      </c>
      <c r="N1278" s="5" t="s">
        <v>2547</v>
      </c>
      <c r="O1278"/>
    </row>
    <row r="1279" spans="12:15" s="5" customFormat="1" x14ac:dyDescent="0.25">
      <c r="L1279" s="5" t="s">
        <v>3391</v>
      </c>
      <c r="M1279" s="5" t="s">
        <v>34</v>
      </c>
      <c r="N1279" s="5" t="s">
        <v>2373</v>
      </c>
      <c r="O1279"/>
    </row>
    <row r="1280" spans="12:15" s="5" customFormat="1" x14ac:dyDescent="0.25">
      <c r="L1280" s="5" t="s">
        <v>3392</v>
      </c>
      <c r="M1280" s="5" t="s">
        <v>34</v>
      </c>
      <c r="N1280" s="5" t="s">
        <v>2377</v>
      </c>
      <c r="O1280"/>
    </row>
    <row r="1281" spans="12:15" s="5" customFormat="1" x14ac:dyDescent="0.25">
      <c r="L1281" s="5" t="s">
        <v>3393</v>
      </c>
      <c r="M1281" s="5" t="s">
        <v>34</v>
      </c>
      <c r="N1281" s="5" t="s">
        <v>2380</v>
      </c>
      <c r="O1281"/>
    </row>
    <row r="1282" spans="12:15" s="5" customFormat="1" x14ac:dyDescent="0.25">
      <c r="L1282" s="5" t="s">
        <v>3394</v>
      </c>
      <c r="M1282" s="5" t="s">
        <v>34</v>
      </c>
      <c r="N1282" s="5" t="s">
        <v>2383</v>
      </c>
      <c r="O1282"/>
    </row>
    <row r="1283" spans="12:15" s="5" customFormat="1" x14ac:dyDescent="0.25">
      <c r="L1283" s="5" t="s">
        <v>3395</v>
      </c>
      <c r="M1283" s="5" t="s">
        <v>34</v>
      </c>
      <c r="N1283" s="5" t="s">
        <v>2387</v>
      </c>
      <c r="O1283"/>
    </row>
    <row r="1284" spans="12:15" s="5" customFormat="1" x14ac:dyDescent="0.25">
      <c r="L1284" s="5" t="s">
        <v>3396</v>
      </c>
      <c r="M1284" s="5" t="s">
        <v>34</v>
      </c>
      <c r="N1284" s="5" t="s">
        <v>2390</v>
      </c>
      <c r="O1284"/>
    </row>
    <row r="1285" spans="12:15" s="5" customFormat="1" x14ac:dyDescent="0.25">
      <c r="L1285" s="5" t="s">
        <v>3397</v>
      </c>
      <c r="M1285" s="5" t="s">
        <v>34</v>
      </c>
      <c r="N1285" s="5" t="s">
        <v>2392</v>
      </c>
      <c r="O1285"/>
    </row>
    <row r="1286" spans="12:15" s="5" customFormat="1" x14ac:dyDescent="0.25">
      <c r="L1286" s="5" t="s">
        <v>3398</v>
      </c>
      <c r="M1286" s="5" t="s">
        <v>34</v>
      </c>
      <c r="N1286" s="5" t="s">
        <v>2395</v>
      </c>
      <c r="O1286"/>
    </row>
    <row r="1287" spans="12:15" s="5" customFormat="1" x14ac:dyDescent="0.25">
      <c r="L1287" s="5" t="s">
        <v>3399</v>
      </c>
      <c r="M1287" s="5" t="s">
        <v>34</v>
      </c>
      <c r="N1287" s="5" t="s">
        <v>2398</v>
      </c>
      <c r="O1287"/>
    </row>
    <row r="1288" spans="12:15" s="5" customFormat="1" x14ac:dyDescent="0.25">
      <c r="L1288" s="5" t="s">
        <v>3400</v>
      </c>
      <c r="M1288" s="5" t="s">
        <v>34</v>
      </c>
      <c r="N1288" s="5" t="s">
        <v>2529</v>
      </c>
      <c r="O1288"/>
    </row>
    <row r="1289" spans="12:15" s="5" customFormat="1" x14ac:dyDescent="0.25">
      <c r="L1289" s="5" t="s">
        <v>3401</v>
      </c>
      <c r="M1289" s="5" t="s">
        <v>122</v>
      </c>
      <c r="N1289" s="5" t="s">
        <v>2402</v>
      </c>
      <c r="O1289"/>
    </row>
    <row r="1290" spans="12:15" s="5" customFormat="1" x14ac:dyDescent="0.25">
      <c r="L1290" s="5" t="s">
        <v>3402</v>
      </c>
      <c r="M1290" s="5" t="s">
        <v>34</v>
      </c>
      <c r="N1290" s="5" t="s">
        <v>2405</v>
      </c>
      <c r="O1290"/>
    </row>
    <row r="1291" spans="12:15" s="5" customFormat="1" x14ac:dyDescent="0.25">
      <c r="L1291" s="5" t="s">
        <v>3403</v>
      </c>
      <c r="M1291" s="5" t="s">
        <v>34</v>
      </c>
      <c r="N1291" s="5" t="s">
        <v>2408</v>
      </c>
      <c r="O1291"/>
    </row>
    <row r="1292" spans="12:15" s="5" customFormat="1" ht="30" x14ac:dyDescent="0.25">
      <c r="L1292" s="5" t="s">
        <v>3404</v>
      </c>
      <c r="M1292" s="5" t="s">
        <v>34</v>
      </c>
      <c r="N1292" s="5" t="s">
        <v>2412</v>
      </c>
      <c r="O1292"/>
    </row>
    <row r="1293" spans="12:15" s="5" customFormat="1" ht="30" x14ac:dyDescent="0.25">
      <c r="L1293" s="5" t="s">
        <v>3405</v>
      </c>
      <c r="M1293" s="5" t="s">
        <v>122</v>
      </c>
      <c r="N1293" s="5" t="s">
        <v>2415</v>
      </c>
      <c r="O1293"/>
    </row>
    <row r="1294" spans="12:15" s="5" customFormat="1" ht="30" x14ac:dyDescent="0.25">
      <c r="L1294" s="5" t="s">
        <v>3406</v>
      </c>
      <c r="M1294" s="5" t="s">
        <v>34</v>
      </c>
      <c r="N1294" s="5" t="s">
        <v>2418</v>
      </c>
      <c r="O1294"/>
    </row>
    <row r="1295" spans="12:15" s="5" customFormat="1" x14ac:dyDescent="0.25">
      <c r="L1295" s="5" t="s">
        <v>3407</v>
      </c>
      <c r="M1295" s="5" t="s">
        <v>34</v>
      </c>
      <c r="N1295" s="5" t="s">
        <v>2420</v>
      </c>
      <c r="O1295"/>
    </row>
    <row r="1296" spans="12:15" s="5" customFormat="1" x14ac:dyDescent="0.25">
      <c r="L1296" s="5" t="s">
        <v>3408</v>
      </c>
      <c r="M1296" s="5" t="s">
        <v>34</v>
      </c>
      <c r="N1296" s="5" t="s">
        <v>2424</v>
      </c>
      <c r="O1296"/>
    </row>
    <row r="1297" spans="12:15" s="5" customFormat="1" ht="30" x14ac:dyDescent="0.25">
      <c r="L1297" s="5" t="s">
        <v>3409</v>
      </c>
      <c r="M1297" s="5" t="s">
        <v>34</v>
      </c>
      <c r="N1297" s="5" t="s">
        <v>2427</v>
      </c>
      <c r="O1297"/>
    </row>
    <row r="1298" spans="12:15" s="5" customFormat="1" ht="30" x14ac:dyDescent="0.25">
      <c r="L1298" s="5" t="s">
        <v>3410</v>
      </c>
      <c r="M1298" s="5" t="s">
        <v>34</v>
      </c>
      <c r="N1298" s="5" t="s">
        <v>2430</v>
      </c>
      <c r="O1298"/>
    </row>
    <row r="1299" spans="12:15" s="5" customFormat="1" x14ac:dyDescent="0.25">
      <c r="L1299" s="5" t="s">
        <v>3411</v>
      </c>
      <c r="M1299" s="5" t="s">
        <v>34</v>
      </c>
      <c r="N1299" s="5" t="s">
        <v>2433</v>
      </c>
      <c r="O1299"/>
    </row>
    <row r="1300" spans="12:15" s="5" customFormat="1" x14ac:dyDescent="0.25">
      <c r="L1300" s="5" t="s">
        <v>3412</v>
      </c>
      <c r="M1300" s="5" t="s">
        <v>34</v>
      </c>
      <c r="N1300" s="5" t="s">
        <v>2437</v>
      </c>
      <c r="O1300"/>
    </row>
    <row r="1301" spans="12:15" s="5" customFormat="1" x14ac:dyDescent="0.25">
      <c r="L1301" s="5" t="s">
        <v>3413</v>
      </c>
      <c r="M1301" s="5" t="s">
        <v>34</v>
      </c>
      <c r="N1301" s="5" t="s">
        <v>2543</v>
      </c>
      <c r="O1301"/>
    </row>
    <row r="1302" spans="12:15" s="5" customFormat="1" x14ac:dyDescent="0.25">
      <c r="L1302" s="5" t="s">
        <v>3414</v>
      </c>
      <c r="M1302" s="5" t="s">
        <v>34</v>
      </c>
      <c r="N1302" s="5" t="s">
        <v>2440</v>
      </c>
      <c r="O1302"/>
    </row>
    <row r="1303" spans="12:15" s="5" customFormat="1" x14ac:dyDescent="0.25">
      <c r="L1303" s="5" t="s">
        <v>3415</v>
      </c>
      <c r="M1303" s="5" t="s">
        <v>34</v>
      </c>
      <c r="N1303" s="5" t="s">
        <v>2532</v>
      </c>
      <c r="O1303"/>
    </row>
    <row r="1304" spans="12:15" s="5" customFormat="1" x14ac:dyDescent="0.25">
      <c r="L1304" s="5" t="s">
        <v>3416</v>
      </c>
      <c r="M1304" s="5" t="s">
        <v>34</v>
      </c>
      <c r="N1304" s="5" t="s">
        <v>2444</v>
      </c>
      <c r="O1304"/>
    </row>
    <row r="1305" spans="12:15" s="5" customFormat="1" x14ac:dyDescent="0.25">
      <c r="L1305" s="5" t="s">
        <v>3417</v>
      </c>
      <c r="M1305" s="5" t="s">
        <v>34</v>
      </c>
      <c r="N1305" s="5" t="s">
        <v>2448</v>
      </c>
      <c r="O1305"/>
    </row>
    <row r="1306" spans="12:15" s="5" customFormat="1" x14ac:dyDescent="0.25">
      <c r="L1306" s="5" t="s">
        <v>3418</v>
      </c>
      <c r="M1306" s="5" t="s">
        <v>34</v>
      </c>
      <c r="N1306" s="5" t="s">
        <v>2453</v>
      </c>
      <c r="O1306"/>
    </row>
    <row r="1307" spans="12:15" s="5" customFormat="1" x14ac:dyDescent="0.25">
      <c r="L1307" s="5" t="s">
        <v>3419</v>
      </c>
      <c r="M1307" s="5" t="s">
        <v>34</v>
      </c>
      <c r="N1307" s="5" t="s">
        <v>2457</v>
      </c>
      <c r="O1307"/>
    </row>
    <row r="1308" spans="12:15" s="5" customFormat="1" x14ac:dyDescent="0.25">
      <c r="L1308" s="5" t="s">
        <v>3420</v>
      </c>
      <c r="M1308" s="5" t="s">
        <v>34</v>
      </c>
      <c r="N1308" s="5" t="s">
        <v>2540</v>
      </c>
      <c r="O1308"/>
    </row>
    <row r="1309" spans="12:15" s="5" customFormat="1" x14ac:dyDescent="0.25">
      <c r="L1309" s="5" t="s">
        <v>3421</v>
      </c>
      <c r="M1309" s="5" t="s">
        <v>34</v>
      </c>
      <c r="N1309" s="5" t="s">
        <v>2553</v>
      </c>
      <c r="O1309"/>
    </row>
    <row r="1310" spans="12:15" s="5" customFormat="1" ht="30" x14ac:dyDescent="0.25">
      <c r="L1310" s="5" t="s">
        <v>3422</v>
      </c>
      <c r="M1310" s="5" t="s">
        <v>34</v>
      </c>
      <c r="N1310" s="5" t="s">
        <v>2462</v>
      </c>
      <c r="O1310"/>
    </row>
    <row r="1311" spans="12:15" s="5" customFormat="1" x14ac:dyDescent="0.25">
      <c r="L1311" s="5" t="s">
        <v>3423</v>
      </c>
      <c r="M1311" s="5" t="s">
        <v>34</v>
      </c>
      <c r="N1311" s="5" t="s">
        <v>2536</v>
      </c>
      <c r="O1311"/>
    </row>
    <row r="1312" spans="12:15" s="5" customFormat="1" x14ac:dyDescent="0.25">
      <c r="L1312" s="5" t="s">
        <v>3424</v>
      </c>
      <c r="M1312" s="5" t="s">
        <v>34</v>
      </c>
      <c r="N1312" s="5" t="s">
        <v>2557</v>
      </c>
      <c r="O1312"/>
    </row>
    <row r="1313" spans="12:15" s="5" customFormat="1" x14ac:dyDescent="0.25">
      <c r="L1313" s="5" t="s">
        <v>3425</v>
      </c>
      <c r="M1313" s="5" t="s">
        <v>34</v>
      </c>
      <c r="N1313" s="5" t="s">
        <v>2465</v>
      </c>
      <c r="O1313"/>
    </row>
    <row r="1314" spans="12:15" s="5" customFormat="1" x14ac:dyDescent="0.25">
      <c r="L1314" s="5" t="s">
        <v>3426</v>
      </c>
      <c r="M1314" s="5" t="s">
        <v>34</v>
      </c>
      <c r="N1314" s="5" t="s">
        <v>2468</v>
      </c>
      <c r="O1314"/>
    </row>
    <row r="1315" spans="12:15" s="5" customFormat="1" x14ac:dyDescent="0.25">
      <c r="L1315" s="5" t="s">
        <v>3427</v>
      </c>
      <c r="M1315" s="5" t="s">
        <v>34</v>
      </c>
      <c r="N1315" s="5" t="s">
        <v>2526</v>
      </c>
      <c r="O1315"/>
    </row>
    <row r="1316" spans="12:15" s="5" customFormat="1" ht="30" x14ac:dyDescent="0.25">
      <c r="L1316" s="5" t="s">
        <v>3428</v>
      </c>
      <c r="M1316" s="5" t="s">
        <v>34</v>
      </c>
      <c r="N1316" s="5" t="s">
        <v>2471</v>
      </c>
      <c r="O1316"/>
    </row>
    <row r="1317" spans="12:15" s="5" customFormat="1" ht="30" x14ac:dyDescent="0.25">
      <c r="L1317" s="5" t="s">
        <v>3429</v>
      </c>
      <c r="M1317" s="5" t="s">
        <v>34</v>
      </c>
      <c r="N1317" s="5" t="s">
        <v>2474</v>
      </c>
      <c r="O1317"/>
    </row>
    <row r="1318" spans="12:15" s="5" customFormat="1" ht="30" x14ac:dyDescent="0.25">
      <c r="L1318" s="5" t="s">
        <v>3430</v>
      </c>
      <c r="M1318" s="5" t="s">
        <v>34</v>
      </c>
      <c r="N1318" s="5" t="s">
        <v>2477</v>
      </c>
      <c r="O1318"/>
    </row>
    <row r="1319" spans="12:15" s="5" customFormat="1" x14ac:dyDescent="0.25">
      <c r="L1319" s="5" t="s">
        <v>3431</v>
      </c>
      <c r="M1319" s="5" t="s">
        <v>34</v>
      </c>
      <c r="N1319" s="5" t="s">
        <v>2481</v>
      </c>
      <c r="O1319"/>
    </row>
    <row r="1320" spans="12:15" s="5" customFormat="1" x14ac:dyDescent="0.25">
      <c r="L1320" s="5" t="s">
        <v>3432</v>
      </c>
      <c r="M1320" s="5" t="s">
        <v>34</v>
      </c>
      <c r="N1320" s="5" t="s">
        <v>2484</v>
      </c>
      <c r="O1320"/>
    </row>
    <row r="1321" spans="12:15" s="5" customFormat="1" ht="30" x14ac:dyDescent="0.25">
      <c r="L1321" s="5" t="s">
        <v>3433</v>
      </c>
      <c r="M1321" s="5" t="s">
        <v>34</v>
      </c>
      <c r="N1321" s="5" t="s">
        <v>2487</v>
      </c>
      <c r="O1321"/>
    </row>
    <row r="1322" spans="12:15" s="5" customFormat="1" x14ac:dyDescent="0.25">
      <c r="L1322" s="5" t="s">
        <v>3434</v>
      </c>
      <c r="M1322" s="5" t="s">
        <v>34</v>
      </c>
      <c r="N1322" s="5" t="s">
        <v>2489</v>
      </c>
      <c r="O1322"/>
    </row>
    <row r="1323" spans="12:15" s="5" customFormat="1" x14ac:dyDescent="0.25">
      <c r="L1323" s="5" t="s">
        <v>3435</v>
      </c>
      <c r="M1323" s="5" t="s">
        <v>34</v>
      </c>
      <c r="N1323" s="5" t="s">
        <v>2492</v>
      </c>
      <c r="O1323"/>
    </row>
    <row r="1324" spans="12:15" s="5" customFormat="1" x14ac:dyDescent="0.25">
      <c r="L1324" s="5" t="s">
        <v>3436</v>
      </c>
      <c r="M1324" s="5" t="s">
        <v>34</v>
      </c>
      <c r="N1324" s="5" t="s">
        <v>2496</v>
      </c>
      <c r="O1324"/>
    </row>
    <row r="1325" spans="12:15" s="5" customFormat="1" x14ac:dyDescent="0.25">
      <c r="L1325" s="5" t="s">
        <v>3437</v>
      </c>
      <c r="M1325" s="5" t="s">
        <v>34</v>
      </c>
      <c r="N1325" s="5" t="s">
        <v>2499</v>
      </c>
      <c r="O1325"/>
    </row>
    <row r="1326" spans="12:15" s="5" customFormat="1" x14ac:dyDescent="0.25">
      <c r="L1326" s="5" t="s">
        <v>4456</v>
      </c>
      <c r="M1326" s="5" t="s">
        <v>34</v>
      </c>
      <c r="N1326" s="5" t="s">
        <v>4402</v>
      </c>
      <c r="O1326"/>
    </row>
    <row r="1327" spans="12:15" s="5" customFormat="1" x14ac:dyDescent="0.25">
      <c r="L1327" s="5" t="s">
        <v>4457</v>
      </c>
      <c r="M1327" s="5" t="s">
        <v>34</v>
      </c>
      <c r="N1327" s="5" t="s">
        <v>4405</v>
      </c>
      <c r="O1327"/>
    </row>
    <row r="1328" spans="12:15" s="5" customFormat="1" x14ac:dyDescent="0.25">
      <c r="L1328" s="5" t="s">
        <v>4458</v>
      </c>
      <c r="M1328" s="5" t="s">
        <v>34</v>
      </c>
      <c r="N1328" s="5" t="s">
        <v>4409</v>
      </c>
      <c r="O1328"/>
    </row>
    <row r="1329" spans="12:15" s="5" customFormat="1" x14ac:dyDescent="0.25">
      <c r="L1329" s="5" t="s">
        <v>4459</v>
      </c>
      <c r="M1329" s="5" t="s">
        <v>34</v>
      </c>
      <c r="N1329" s="5" t="s">
        <v>4412</v>
      </c>
      <c r="O1329"/>
    </row>
    <row r="1330" spans="12:15" s="5" customFormat="1" x14ac:dyDescent="0.25">
      <c r="L1330" s="5" t="s">
        <v>4460</v>
      </c>
      <c r="M1330" s="5" t="s">
        <v>34</v>
      </c>
      <c r="N1330" s="5" t="s">
        <v>4416</v>
      </c>
      <c r="O1330"/>
    </row>
    <row r="1331" spans="12:15" s="5" customFormat="1" x14ac:dyDescent="0.25">
      <c r="L1331" s="5" t="s">
        <v>4461</v>
      </c>
      <c r="M1331" s="5" t="s">
        <v>34</v>
      </c>
      <c r="N1331" s="5" t="s">
        <v>4418</v>
      </c>
      <c r="O1331"/>
    </row>
    <row r="1332" spans="12:15" s="5" customFormat="1" x14ac:dyDescent="0.25">
      <c r="L1332" s="5" t="s">
        <v>4462</v>
      </c>
      <c r="M1332" s="5" t="s">
        <v>34</v>
      </c>
      <c r="N1332" s="5" t="s">
        <v>4422</v>
      </c>
      <c r="O1332"/>
    </row>
    <row r="1333" spans="12:15" s="5" customFormat="1" x14ac:dyDescent="0.25">
      <c r="L1333" s="5" t="s">
        <v>4463</v>
      </c>
      <c r="M1333" s="5" t="s">
        <v>34</v>
      </c>
      <c r="N1333" s="5" t="s">
        <v>4425</v>
      </c>
      <c r="O1333"/>
    </row>
    <row r="1334" spans="12:15" s="5" customFormat="1" x14ac:dyDescent="0.25">
      <c r="L1334" s="5" t="s">
        <v>4464</v>
      </c>
      <c r="M1334" s="5" t="s">
        <v>34</v>
      </c>
      <c r="N1334" s="5" t="s">
        <v>4429</v>
      </c>
      <c r="O1334"/>
    </row>
    <row r="1335" spans="12:15" s="5" customFormat="1" x14ac:dyDescent="0.25">
      <c r="L1335" s="5" t="s">
        <v>4465</v>
      </c>
      <c r="M1335" s="5" t="s">
        <v>34</v>
      </c>
      <c r="N1335" s="5" t="s">
        <v>4433</v>
      </c>
      <c r="O1335"/>
    </row>
    <row r="1336" spans="12:15" s="5" customFormat="1" x14ac:dyDescent="0.25">
      <c r="L1336" s="5" t="s">
        <v>4466</v>
      </c>
      <c r="M1336" s="5" t="s">
        <v>34</v>
      </c>
      <c r="N1336" s="5" t="s">
        <v>4437</v>
      </c>
      <c r="O1336"/>
    </row>
    <row r="1337" spans="12:15" s="5" customFormat="1" x14ac:dyDescent="0.25">
      <c r="L1337" s="5" t="s">
        <v>4476</v>
      </c>
      <c r="M1337" s="5" t="s">
        <v>34</v>
      </c>
      <c r="N1337" s="5" t="s">
        <v>4440</v>
      </c>
      <c r="O1337"/>
    </row>
    <row r="1338" spans="12:15" s="5" customFormat="1" x14ac:dyDescent="0.25">
      <c r="L1338" s="5" t="s">
        <v>4477</v>
      </c>
      <c r="M1338" s="5" t="s">
        <v>34</v>
      </c>
      <c r="N1338" s="5" t="s">
        <v>4443</v>
      </c>
      <c r="O1338"/>
    </row>
    <row r="1339" spans="12:15" s="5" customFormat="1" x14ac:dyDescent="0.25">
      <c r="L1339" s="5" t="s">
        <v>4478</v>
      </c>
      <c r="M1339" s="5" t="s">
        <v>34</v>
      </c>
      <c r="N1339" s="5" t="s">
        <v>4447</v>
      </c>
      <c r="O1339"/>
    </row>
    <row r="1340" spans="12:15" s="5" customFormat="1" x14ac:dyDescent="0.25">
      <c r="L1340" s="5" t="s">
        <v>4479</v>
      </c>
      <c r="M1340" s="5" t="s">
        <v>34</v>
      </c>
      <c r="N1340" s="5" t="s">
        <v>4451</v>
      </c>
      <c r="O1340"/>
    </row>
    <row r="1341" spans="12:15" s="5" customFormat="1" ht="30" x14ac:dyDescent="0.25">
      <c r="L1341" s="5" t="s">
        <v>7752</v>
      </c>
      <c r="M1341" s="5" t="s">
        <v>34</v>
      </c>
      <c r="O1341"/>
    </row>
    <row r="1342" spans="12:15" s="5" customFormat="1" ht="30" x14ac:dyDescent="0.25">
      <c r="L1342" s="5" t="s">
        <v>7753</v>
      </c>
      <c r="M1342" s="5" t="s">
        <v>34</v>
      </c>
      <c r="N1342" s="5" t="s">
        <v>7669</v>
      </c>
      <c r="O1342"/>
    </row>
    <row r="1343" spans="12:15" s="5" customFormat="1" ht="30" x14ac:dyDescent="0.25">
      <c r="L1343" s="5" t="s">
        <v>7754</v>
      </c>
      <c r="M1343" s="5" t="s">
        <v>34</v>
      </c>
      <c r="N1343" s="5" t="s">
        <v>7670</v>
      </c>
      <c r="O1343"/>
    </row>
    <row r="1344" spans="12:15" s="5" customFormat="1" ht="30" x14ac:dyDescent="0.25">
      <c r="L1344" s="5" t="s">
        <v>7755</v>
      </c>
      <c r="M1344" s="5" t="s">
        <v>34</v>
      </c>
      <c r="N1344" s="5" t="s">
        <v>7671</v>
      </c>
      <c r="O1344"/>
    </row>
    <row r="1345" spans="12:15" s="5" customFormat="1" ht="30" x14ac:dyDescent="0.25">
      <c r="L1345" s="5" t="s">
        <v>7756</v>
      </c>
      <c r="M1345" s="5" t="s">
        <v>34</v>
      </c>
      <c r="N1345" s="5" t="s">
        <v>7672</v>
      </c>
      <c r="O1345"/>
    </row>
    <row r="1346" spans="12:15" s="5" customFormat="1" ht="30" x14ac:dyDescent="0.25">
      <c r="L1346" s="5" t="s">
        <v>7757</v>
      </c>
      <c r="M1346" s="5" t="s">
        <v>122</v>
      </c>
      <c r="N1346" s="5" t="s">
        <v>7673</v>
      </c>
      <c r="O1346"/>
    </row>
    <row r="1347" spans="12:15" s="5" customFormat="1" x14ac:dyDescent="0.25">
      <c r="L1347" s="5" t="s">
        <v>7758</v>
      </c>
      <c r="M1347" s="5" t="s">
        <v>34</v>
      </c>
      <c r="N1347" s="5" t="s">
        <v>7674</v>
      </c>
      <c r="O1347"/>
    </row>
    <row r="1348" spans="12:15" s="5" customFormat="1" x14ac:dyDescent="0.25">
      <c r="L1348" s="5" t="s">
        <v>7759</v>
      </c>
      <c r="M1348" s="5" t="s">
        <v>34</v>
      </c>
      <c r="N1348" s="5" t="s">
        <v>7675</v>
      </c>
      <c r="O1348"/>
    </row>
    <row r="1349" spans="12:15" s="5" customFormat="1" x14ac:dyDescent="0.25">
      <c r="L1349" s="5" t="s">
        <v>7760</v>
      </c>
      <c r="M1349" s="5" t="s">
        <v>34</v>
      </c>
      <c r="N1349" s="5" t="s">
        <v>7676</v>
      </c>
      <c r="O1349"/>
    </row>
    <row r="1350" spans="12:15" s="5" customFormat="1" x14ac:dyDescent="0.25">
      <c r="L1350" s="5" t="s">
        <v>7761</v>
      </c>
      <c r="M1350" s="5" t="s">
        <v>34</v>
      </c>
      <c r="N1350" s="5" t="s">
        <v>7677</v>
      </c>
      <c r="O1350"/>
    </row>
    <row r="1351" spans="12:15" s="5" customFormat="1" x14ac:dyDescent="0.25">
      <c r="L1351" s="5" t="s">
        <v>7762</v>
      </c>
      <c r="M1351" s="5" t="s">
        <v>34</v>
      </c>
      <c r="N1351" s="5" t="s">
        <v>7678</v>
      </c>
      <c r="O1351"/>
    </row>
    <row r="1352" spans="12:15" s="5" customFormat="1" x14ac:dyDescent="0.25">
      <c r="L1352" s="5" t="s">
        <v>7763</v>
      </c>
      <c r="M1352" s="5" t="s">
        <v>34</v>
      </c>
      <c r="N1352" s="5" t="s">
        <v>7679</v>
      </c>
      <c r="O1352"/>
    </row>
    <row r="1353" spans="12:15" s="5" customFormat="1" x14ac:dyDescent="0.25">
      <c r="L1353" s="5" t="s">
        <v>7764</v>
      </c>
      <c r="M1353" s="5" t="s">
        <v>34</v>
      </c>
      <c r="N1353" s="5" t="s">
        <v>7680</v>
      </c>
      <c r="O1353"/>
    </row>
    <row r="1354" spans="12:15" s="5" customFormat="1" x14ac:dyDescent="0.25">
      <c r="L1354" s="5" t="s">
        <v>7765</v>
      </c>
      <c r="M1354" s="5" t="s">
        <v>34</v>
      </c>
      <c r="N1354" s="5" t="s">
        <v>7681</v>
      </c>
      <c r="O1354"/>
    </row>
    <row r="1355" spans="12:15" s="5" customFormat="1" x14ac:dyDescent="0.25">
      <c r="L1355" s="5" t="s">
        <v>7766</v>
      </c>
      <c r="M1355" s="5" t="s">
        <v>34</v>
      </c>
      <c r="N1355" s="5" t="s">
        <v>7682</v>
      </c>
      <c r="O1355"/>
    </row>
    <row r="1356" spans="12:15" s="5" customFormat="1" ht="30" x14ac:dyDescent="0.25">
      <c r="L1356" s="5" t="s">
        <v>7767</v>
      </c>
      <c r="M1356" s="5" t="s">
        <v>34</v>
      </c>
      <c r="O1356"/>
    </row>
    <row r="1357" spans="12:15" s="5" customFormat="1" x14ac:dyDescent="0.25">
      <c r="L1357" s="5" t="s">
        <v>7768</v>
      </c>
      <c r="M1357" s="5" t="s">
        <v>34</v>
      </c>
      <c r="N1357" s="5" t="s">
        <v>7683</v>
      </c>
      <c r="O1357"/>
    </row>
    <row r="1358" spans="12:15" s="5" customFormat="1" x14ac:dyDescent="0.25">
      <c r="L1358" s="5" t="s">
        <v>7769</v>
      </c>
      <c r="M1358" s="5" t="s">
        <v>34</v>
      </c>
      <c r="N1358" s="5" t="s">
        <v>7684</v>
      </c>
      <c r="O1358"/>
    </row>
    <row r="1359" spans="12:15" s="5" customFormat="1" ht="30" x14ac:dyDescent="0.25">
      <c r="L1359" s="5" t="s">
        <v>7770</v>
      </c>
      <c r="M1359" s="5" t="s">
        <v>34</v>
      </c>
      <c r="N1359" s="5" t="s">
        <v>7685</v>
      </c>
      <c r="O1359"/>
    </row>
    <row r="1360" spans="12:15" s="5" customFormat="1" ht="30" x14ac:dyDescent="0.25">
      <c r="L1360" s="5" t="s">
        <v>7771</v>
      </c>
      <c r="M1360" s="5" t="s">
        <v>34</v>
      </c>
      <c r="N1360" s="5" t="s">
        <v>7686</v>
      </c>
      <c r="O1360"/>
    </row>
    <row r="1361" spans="1:15" s="5" customFormat="1" ht="30" x14ac:dyDescent="0.25">
      <c r="L1361" s="5" t="s">
        <v>7772</v>
      </c>
      <c r="M1361" s="5" t="s">
        <v>34</v>
      </c>
      <c r="N1361" s="5" t="s">
        <v>7687</v>
      </c>
      <c r="O1361"/>
    </row>
    <row r="1362" spans="1:15" s="5" customFormat="1" ht="30" x14ac:dyDescent="0.25">
      <c r="L1362" s="5" t="s">
        <v>7773</v>
      </c>
      <c r="M1362" s="5" t="s">
        <v>34</v>
      </c>
      <c r="N1362" s="5" t="s">
        <v>7688</v>
      </c>
      <c r="O1362"/>
    </row>
    <row r="1363" spans="1:15" s="5" customFormat="1" ht="30" x14ac:dyDescent="0.25">
      <c r="L1363" s="5" t="s">
        <v>7774</v>
      </c>
      <c r="M1363" s="5" t="s">
        <v>34</v>
      </c>
      <c r="N1363" s="5" t="s">
        <v>7689</v>
      </c>
      <c r="O1363"/>
    </row>
    <row r="1364" spans="1:15" s="5" customFormat="1" ht="30" x14ac:dyDescent="0.25">
      <c r="L1364" s="5" t="s">
        <v>7775</v>
      </c>
      <c r="M1364" s="5" t="s">
        <v>34</v>
      </c>
      <c r="N1364" s="5" t="s">
        <v>7690</v>
      </c>
      <c r="O1364"/>
    </row>
    <row r="1365" spans="1:15" s="5" customFormat="1" x14ac:dyDescent="0.25">
      <c r="L1365" s="5" t="s">
        <v>7776</v>
      </c>
      <c r="M1365" s="5" t="s">
        <v>34</v>
      </c>
      <c r="N1365" s="5" t="s">
        <v>7691</v>
      </c>
      <c r="O1365"/>
    </row>
    <row r="1366" spans="1:15" s="5" customFormat="1" x14ac:dyDescent="0.25">
      <c r="O1366"/>
    </row>
    <row r="1367" spans="1:15" s="5" customFormat="1" ht="45" x14ac:dyDescent="0.25">
      <c r="A1367" s="5" t="s">
        <v>5963</v>
      </c>
      <c r="B1367" s="5" t="s">
        <v>3226</v>
      </c>
      <c r="C1367" s="5" t="s">
        <v>6635</v>
      </c>
      <c r="D1367" s="5" t="s">
        <v>6307</v>
      </c>
      <c r="E1367" s="5" t="s">
        <v>2886</v>
      </c>
      <c r="F1367" s="5" t="s">
        <v>3476</v>
      </c>
      <c r="G1367" s="5" t="s">
        <v>7345</v>
      </c>
      <c r="H1367" s="5" t="s">
        <v>3047</v>
      </c>
      <c r="I1367" s="5" t="s">
        <v>7473</v>
      </c>
      <c r="J1367" s="5" t="s">
        <v>6286</v>
      </c>
      <c r="K1367" s="5" t="s">
        <v>6919</v>
      </c>
      <c r="L1367" s="5" t="s">
        <v>3227</v>
      </c>
      <c r="M1367" s="5" t="s">
        <v>34</v>
      </c>
      <c r="N1367" s="5" t="s">
        <v>1593</v>
      </c>
      <c r="O1367"/>
    </row>
    <row r="1368" spans="1:15" s="5" customFormat="1" x14ac:dyDescent="0.25">
      <c r="L1368" s="5" t="s">
        <v>7522</v>
      </c>
      <c r="M1368" s="5" t="s">
        <v>34</v>
      </c>
      <c r="N1368" s="5" t="s">
        <v>6849</v>
      </c>
      <c r="O1368"/>
    </row>
    <row r="1369" spans="1:15" s="5" customFormat="1" x14ac:dyDescent="0.25">
      <c r="O1369"/>
    </row>
    <row r="1370" spans="1:15" s="5" customFormat="1" ht="30" x14ac:dyDescent="0.25">
      <c r="A1370" s="5" t="s">
        <v>6073</v>
      </c>
      <c r="B1370" s="5" t="s">
        <v>5458</v>
      </c>
      <c r="C1370" s="5" t="s">
        <v>6878</v>
      </c>
      <c r="D1370" s="5" t="s">
        <v>6387</v>
      </c>
      <c r="E1370" s="5" t="s">
        <v>2886</v>
      </c>
      <c r="F1370" s="5" t="s">
        <v>5047</v>
      </c>
      <c r="G1370" s="5" t="s">
        <v>5459</v>
      </c>
      <c r="H1370" s="5" t="s">
        <v>5460</v>
      </c>
      <c r="I1370" s="5" t="s">
        <v>5336</v>
      </c>
      <c r="J1370" s="5" t="s">
        <v>7499</v>
      </c>
      <c r="K1370" s="5" t="s">
        <v>6930</v>
      </c>
      <c r="L1370" s="5" t="s">
        <v>5461</v>
      </c>
      <c r="M1370" s="5" t="s">
        <v>122</v>
      </c>
      <c r="N1370" s="5" t="s">
        <v>5511</v>
      </c>
      <c r="O1370"/>
    </row>
    <row r="1371" spans="1:15" s="5" customFormat="1" x14ac:dyDescent="0.25">
      <c r="L1371" s="5" t="s">
        <v>5462</v>
      </c>
      <c r="M1371" s="5" t="s">
        <v>34</v>
      </c>
      <c r="N1371" s="5" t="s">
        <v>5474</v>
      </c>
      <c r="O1371"/>
    </row>
    <row r="1372" spans="1:15" s="5" customFormat="1" x14ac:dyDescent="0.25">
      <c r="L1372" s="5" t="s">
        <v>5463</v>
      </c>
      <c r="M1372" s="5" t="s">
        <v>122</v>
      </c>
      <c r="N1372" s="5" t="s">
        <v>5498</v>
      </c>
      <c r="O1372"/>
    </row>
    <row r="1373" spans="1:15" s="5" customFormat="1" x14ac:dyDescent="0.25">
      <c r="O1373"/>
    </row>
    <row r="1374" spans="1:15" s="5" customFormat="1" ht="30" x14ac:dyDescent="0.25">
      <c r="A1374" s="5" t="s">
        <v>5926</v>
      </c>
      <c r="B1374" s="5" t="s">
        <v>3037</v>
      </c>
      <c r="C1374" s="5" t="s">
        <v>6774</v>
      </c>
      <c r="D1374" s="5" t="s">
        <v>6316</v>
      </c>
      <c r="E1374" s="5" t="s">
        <v>2886</v>
      </c>
      <c r="F1374" s="5" t="s">
        <v>3476</v>
      </c>
      <c r="G1374" s="5" t="s">
        <v>2777</v>
      </c>
      <c r="H1374" s="5" t="s">
        <v>2942</v>
      </c>
      <c r="I1374" s="5" t="s">
        <v>5336</v>
      </c>
      <c r="J1374" s="5" t="s">
        <v>4061</v>
      </c>
      <c r="K1374" s="5" t="s">
        <v>6920</v>
      </c>
      <c r="L1374" s="5" t="s">
        <v>3038</v>
      </c>
      <c r="M1374" s="5" t="s">
        <v>34</v>
      </c>
      <c r="N1374" s="5" t="s">
        <v>851</v>
      </c>
      <c r="O1374"/>
    </row>
    <row r="1375" spans="1:15" s="5" customFormat="1" ht="30" x14ac:dyDescent="0.25">
      <c r="L1375" s="5" t="s">
        <v>852</v>
      </c>
      <c r="M1375" s="5" t="s">
        <v>5561</v>
      </c>
      <c r="N1375" s="5" t="s">
        <v>855</v>
      </c>
      <c r="O1375"/>
    </row>
    <row r="1376" spans="1:15" s="5" customFormat="1" ht="30" x14ac:dyDescent="0.25">
      <c r="L1376" s="5" t="s">
        <v>4631</v>
      </c>
      <c r="M1376" s="5" t="s">
        <v>5561</v>
      </c>
      <c r="N1376" s="5" t="s">
        <v>4517</v>
      </c>
      <c r="O1376"/>
    </row>
    <row r="1377" spans="1:15" s="5" customFormat="1" x14ac:dyDescent="0.25">
      <c r="O1377"/>
    </row>
    <row r="1378" spans="1:15" s="5" customFormat="1" ht="30" x14ac:dyDescent="0.25">
      <c r="A1378" s="5" t="s">
        <v>6006</v>
      </c>
      <c r="B1378" s="5" t="s">
        <v>3438</v>
      </c>
      <c r="C1378" s="5" t="s">
        <v>6719</v>
      </c>
      <c r="D1378" s="5" t="s">
        <v>6366</v>
      </c>
      <c r="E1378" s="5" t="s">
        <v>2891</v>
      </c>
      <c r="F1378" s="5" t="s">
        <v>3476</v>
      </c>
      <c r="G1378" s="5" t="s">
        <v>2851</v>
      </c>
      <c r="H1378" s="5" t="s">
        <v>2880</v>
      </c>
      <c r="I1378" s="5" t="s">
        <v>2892</v>
      </c>
      <c r="J1378" s="5" t="s">
        <v>7784</v>
      </c>
      <c r="K1378" s="5" t="s">
        <v>6927</v>
      </c>
      <c r="L1378" s="5" t="s">
        <v>3439</v>
      </c>
      <c r="M1378" s="5" t="s">
        <v>34</v>
      </c>
      <c r="N1378" s="5" t="s">
        <v>2565</v>
      </c>
      <c r="O1378"/>
    </row>
    <row r="1379" spans="1:15" s="5" customFormat="1" x14ac:dyDescent="0.25">
      <c r="L1379" s="5" t="s">
        <v>6944</v>
      </c>
      <c r="M1379" s="5" t="s">
        <v>83</v>
      </c>
      <c r="N1379" s="5" t="s">
        <v>5673</v>
      </c>
      <c r="O1379"/>
    </row>
    <row r="1380" spans="1:15" s="5" customFormat="1" ht="30" x14ac:dyDescent="0.25">
      <c r="A1380" s="5" t="s">
        <v>6046</v>
      </c>
      <c r="B1380" s="5" t="s">
        <v>4755</v>
      </c>
      <c r="C1380" s="5" t="s">
        <v>6719</v>
      </c>
      <c r="D1380" s="5" t="s">
        <v>6367</v>
      </c>
      <c r="E1380" s="5" t="s">
        <v>2886</v>
      </c>
      <c r="F1380" s="5" t="s">
        <v>3476</v>
      </c>
      <c r="G1380" s="5" t="s">
        <v>2851</v>
      </c>
      <c r="H1380" s="5" t="s">
        <v>2880</v>
      </c>
      <c r="I1380" s="5" t="s">
        <v>2892</v>
      </c>
      <c r="J1380" s="5" t="s">
        <v>7784</v>
      </c>
      <c r="K1380" s="5" t="s">
        <v>6927</v>
      </c>
      <c r="L1380" s="5" t="s">
        <v>3439</v>
      </c>
      <c r="M1380" s="5" t="s">
        <v>34</v>
      </c>
      <c r="N1380" s="5" t="s">
        <v>2565</v>
      </c>
      <c r="O1380"/>
    </row>
    <row r="1381" spans="1:15" s="5" customFormat="1" ht="30" x14ac:dyDescent="0.25">
      <c r="A1381" s="5" t="s">
        <v>6007</v>
      </c>
      <c r="B1381" s="5" t="s">
        <v>3605</v>
      </c>
      <c r="C1381" s="5" t="s">
        <v>6719</v>
      </c>
      <c r="D1381" s="5" t="s">
        <v>6368</v>
      </c>
      <c r="E1381" s="5" t="s">
        <v>2891</v>
      </c>
      <c r="F1381" s="5" t="s">
        <v>3476</v>
      </c>
      <c r="G1381" s="5" t="s">
        <v>2851</v>
      </c>
      <c r="H1381" s="5" t="s">
        <v>2880</v>
      </c>
      <c r="I1381" s="5" t="s">
        <v>2892</v>
      </c>
      <c r="J1381" s="5" t="s">
        <v>7784</v>
      </c>
      <c r="K1381" s="5" t="s">
        <v>6927</v>
      </c>
      <c r="L1381" s="5" t="s">
        <v>3439</v>
      </c>
      <c r="M1381" s="5" t="s">
        <v>34</v>
      </c>
      <c r="N1381" s="5" t="s">
        <v>2565</v>
      </c>
      <c r="O1381"/>
    </row>
    <row r="1382" spans="1:15" s="5" customFormat="1" x14ac:dyDescent="0.25">
      <c r="O1382"/>
    </row>
    <row r="1383" spans="1:15" s="5" customFormat="1" ht="30" x14ac:dyDescent="0.25">
      <c r="A1383" s="5" t="s">
        <v>5968</v>
      </c>
      <c r="B1383" s="5" t="s">
        <v>3979</v>
      </c>
      <c r="C1383" s="5" t="s">
        <v>6651</v>
      </c>
      <c r="D1383" s="5" t="s">
        <v>6321</v>
      </c>
      <c r="E1383" s="5" t="s">
        <v>2886</v>
      </c>
      <c r="F1383" s="5" t="s">
        <v>3476</v>
      </c>
      <c r="G1383" s="5" t="s">
        <v>2817</v>
      </c>
      <c r="H1383" s="5" t="s">
        <v>7349</v>
      </c>
      <c r="I1383" s="5" t="s">
        <v>5336</v>
      </c>
      <c r="J1383" s="5" t="s">
        <v>2861</v>
      </c>
      <c r="K1383" s="5" t="s">
        <v>3720</v>
      </c>
      <c r="L1383" s="5" t="s">
        <v>3243</v>
      </c>
      <c r="M1383" s="5" t="s">
        <v>34</v>
      </c>
      <c r="N1383" s="5" t="s">
        <v>1677</v>
      </c>
      <c r="O1383"/>
    </row>
    <row r="1384" spans="1:15" s="5" customFormat="1" x14ac:dyDescent="0.25">
      <c r="O1384"/>
    </row>
    <row r="1385" spans="1:15" s="5" customFormat="1" ht="30" x14ac:dyDescent="0.25">
      <c r="A1385" s="5" t="s">
        <v>7737</v>
      </c>
      <c r="C1385" s="5" t="s">
        <v>6812</v>
      </c>
      <c r="D1385" s="5" t="s">
        <v>6370</v>
      </c>
      <c r="E1385" s="5" t="s">
        <v>2869</v>
      </c>
      <c r="F1385" s="5" t="s">
        <v>3477</v>
      </c>
      <c r="G1385" s="5" t="s">
        <v>7371</v>
      </c>
      <c r="H1385" s="5" t="s">
        <v>6247</v>
      </c>
      <c r="I1385" s="5" t="s">
        <v>2892</v>
      </c>
      <c r="J1385" s="5" t="s">
        <v>2865</v>
      </c>
      <c r="K1385" s="5" t="s">
        <v>5025</v>
      </c>
      <c r="L1385" s="5" t="s">
        <v>3013</v>
      </c>
      <c r="M1385" s="5" t="s">
        <v>34</v>
      </c>
      <c r="N1385" s="5" t="s">
        <v>722</v>
      </c>
      <c r="O1385"/>
    </row>
    <row r="1386" spans="1:15" s="5" customFormat="1" x14ac:dyDescent="0.25">
      <c r="O1386"/>
    </row>
    <row r="1387" spans="1:15" s="5" customFormat="1" ht="30" x14ac:dyDescent="0.25">
      <c r="A1387" s="5" t="s">
        <v>6933</v>
      </c>
      <c r="C1387" s="5" t="s">
        <v>6813</v>
      </c>
      <c r="D1387" s="5" t="s">
        <v>6427</v>
      </c>
      <c r="E1387" s="5" t="s">
        <v>2886</v>
      </c>
      <c r="F1387" s="5" t="s">
        <v>3477</v>
      </c>
      <c r="G1387" s="5" t="s">
        <v>6246</v>
      </c>
      <c r="H1387" s="5" t="s">
        <v>6247</v>
      </c>
      <c r="I1387" s="5" t="s">
        <v>2892</v>
      </c>
      <c r="J1387" s="5" t="s">
        <v>2865</v>
      </c>
      <c r="K1387" s="5" t="s">
        <v>6934</v>
      </c>
      <c r="L1387" s="5" t="s">
        <v>3011</v>
      </c>
      <c r="M1387" s="5" t="s">
        <v>34</v>
      </c>
      <c r="N1387" s="5" t="s">
        <v>719</v>
      </c>
      <c r="O1387"/>
    </row>
    <row r="1388" spans="1:15" s="5" customFormat="1" x14ac:dyDescent="0.25">
      <c r="L1388" s="5" t="s">
        <v>7800</v>
      </c>
      <c r="M1388" s="5" t="s">
        <v>5561</v>
      </c>
      <c r="N1388" s="5" t="s">
        <v>7063</v>
      </c>
      <c r="O1388"/>
    </row>
    <row r="1389" spans="1:15" s="5" customFormat="1" x14ac:dyDescent="0.25">
      <c r="O1389"/>
    </row>
    <row r="1390" spans="1:15" s="5" customFormat="1" ht="45" x14ac:dyDescent="0.25">
      <c r="A1390" s="5" t="s">
        <v>6009</v>
      </c>
      <c r="B1390" s="5" t="s">
        <v>3442</v>
      </c>
      <c r="C1390" s="5" t="s">
        <v>6840</v>
      </c>
      <c r="D1390" s="5" t="s">
        <v>6424</v>
      </c>
      <c r="E1390" s="5" t="s">
        <v>2886</v>
      </c>
      <c r="F1390" s="5" t="s">
        <v>3472</v>
      </c>
      <c r="G1390" s="5" t="s">
        <v>3601</v>
      </c>
      <c r="H1390" s="5" t="s">
        <v>2875</v>
      </c>
      <c r="I1390" s="5" t="s">
        <v>5336</v>
      </c>
      <c r="J1390" s="5" t="s">
        <v>3917</v>
      </c>
      <c r="K1390" s="5" t="s">
        <v>7375</v>
      </c>
      <c r="L1390" s="5" t="s">
        <v>4294</v>
      </c>
      <c r="M1390" s="5" t="s">
        <v>34</v>
      </c>
      <c r="N1390" s="5" t="s">
        <v>4132</v>
      </c>
      <c r="O1390"/>
    </row>
    <row r="1391" spans="1:15" s="5" customFormat="1" x14ac:dyDescent="0.25">
      <c r="L1391" s="5" t="s">
        <v>7377</v>
      </c>
      <c r="M1391" s="5" t="s">
        <v>122</v>
      </c>
      <c r="N1391" s="5" t="s">
        <v>6888</v>
      </c>
      <c r="O1391"/>
    </row>
    <row r="1392" spans="1:15" s="5" customFormat="1" x14ac:dyDescent="0.25">
      <c r="L1392" s="5" t="s">
        <v>7547</v>
      </c>
      <c r="M1392" s="5" t="s">
        <v>83</v>
      </c>
      <c r="N1392" s="5" t="s">
        <v>6916</v>
      </c>
      <c r="O1392"/>
    </row>
    <row r="1393" spans="1:15" s="5" customFormat="1" x14ac:dyDescent="0.25">
      <c r="O1393"/>
    </row>
    <row r="1394" spans="1:15" s="5" customFormat="1" ht="30" x14ac:dyDescent="0.25">
      <c r="A1394" s="5" t="s">
        <v>5902</v>
      </c>
      <c r="B1394" s="5" t="s">
        <v>2948</v>
      </c>
      <c r="C1394" s="5" t="s">
        <v>6790</v>
      </c>
      <c r="D1394" s="5" t="s">
        <v>6395</v>
      </c>
      <c r="E1394" s="5" t="s">
        <v>2869</v>
      </c>
      <c r="F1394" s="5" t="s">
        <v>3472</v>
      </c>
      <c r="G1394" s="5" t="s">
        <v>2757</v>
      </c>
      <c r="H1394" s="5" t="s">
        <v>2880</v>
      </c>
      <c r="I1394" s="5" t="s">
        <v>2892</v>
      </c>
      <c r="J1394" s="5" t="s">
        <v>2864</v>
      </c>
      <c r="K1394" s="5" t="s">
        <v>3693</v>
      </c>
      <c r="L1394" s="5" t="s">
        <v>2949</v>
      </c>
      <c r="M1394" s="5" t="s">
        <v>34</v>
      </c>
      <c r="N1394" s="5" t="s">
        <v>396</v>
      </c>
      <c r="O1394"/>
    </row>
    <row r="1395" spans="1:15" s="5" customFormat="1" x14ac:dyDescent="0.25">
      <c r="L1395" s="5" t="s">
        <v>2950</v>
      </c>
      <c r="M1395" s="5" t="s">
        <v>5561</v>
      </c>
      <c r="N1395" s="5" t="s">
        <v>400</v>
      </c>
      <c r="O1395"/>
    </row>
    <row r="1396" spans="1:15" s="5" customFormat="1" x14ac:dyDescent="0.25">
      <c r="L1396" s="5" t="s">
        <v>6242</v>
      </c>
      <c r="M1396" s="5" t="s">
        <v>5561</v>
      </c>
      <c r="N1396" s="5" t="s">
        <v>402</v>
      </c>
      <c r="O1396"/>
    </row>
    <row r="1397" spans="1:15" s="5" customFormat="1" x14ac:dyDescent="0.25">
      <c r="O1397"/>
    </row>
    <row r="1398" spans="1:15" s="5" customFormat="1" ht="30" x14ac:dyDescent="0.25">
      <c r="A1398" s="5" t="s">
        <v>6591</v>
      </c>
      <c r="B1398" s="5" t="s">
        <v>5400</v>
      </c>
      <c r="C1398" s="5" t="s">
        <v>6870</v>
      </c>
      <c r="D1398" s="5" t="s">
        <v>6458</v>
      </c>
      <c r="E1398" s="5" t="s">
        <v>2886</v>
      </c>
      <c r="F1398" s="5" t="s">
        <v>5159</v>
      </c>
      <c r="G1398" s="5" t="s">
        <v>5390</v>
      </c>
      <c r="H1398" s="5" t="s">
        <v>5159</v>
      </c>
      <c r="I1398" s="5" t="s">
        <v>5386</v>
      </c>
      <c r="J1398" s="5" t="s">
        <v>5387</v>
      </c>
      <c r="K1398" s="5" t="s">
        <v>343</v>
      </c>
      <c r="L1398" s="5" t="s">
        <v>5409</v>
      </c>
      <c r="M1398" s="5" t="s">
        <v>34</v>
      </c>
      <c r="N1398" s="5" t="s">
        <v>5529</v>
      </c>
      <c r="O1398"/>
    </row>
    <row r="1399" spans="1:15" s="5" customFormat="1" x14ac:dyDescent="0.25">
      <c r="L1399" s="5" t="s">
        <v>5411</v>
      </c>
      <c r="M1399" s="5" t="s">
        <v>34</v>
      </c>
      <c r="N1399" s="5" t="s">
        <v>5476</v>
      </c>
      <c r="O1399"/>
    </row>
    <row r="1400" spans="1:15" s="5" customFormat="1" x14ac:dyDescent="0.25">
      <c r="L1400" s="5" t="s">
        <v>5414</v>
      </c>
      <c r="M1400" s="5" t="s">
        <v>34</v>
      </c>
      <c r="N1400" s="5" t="s">
        <v>5514</v>
      </c>
      <c r="O1400"/>
    </row>
    <row r="1401" spans="1:15" s="5" customFormat="1" x14ac:dyDescent="0.25">
      <c r="L1401" s="5" t="s">
        <v>5415</v>
      </c>
      <c r="M1401" s="5" t="s">
        <v>122</v>
      </c>
      <c r="N1401" s="5" t="s">
        <v>5464</v>
      </c>
      <c r="O1401"/>
    </row>
    <row r="1402" spans="1:15" s="5" customFormat="1" ht="30" x14ac:dyDescent="0.25">
      <c r="B1402" s="5" t="s">
        <v>5399</v>
      </c>
      <c r="C1402" s="5" t="s">
        <v>6868</v>
      </c>
      <c r="D1402" s="5" t="s">
        <v>6458</v>
      </c>
      <c r="E1402" s="5" t="s">
        <v>2886</v>
      </c>
      <c r="F1402" s="5" t="s">
        <v>5159</v>
      </c>
      <c r="G1402" s="5" t="s">
        <v>5390</v>
      </c>
      <c r="H1402" s="5" t="s">
        <v>5159</v>
      </c>
      <c r="I1402" s="5" t="s">
        <v>5386</v>
      </c>
      <c r="J1402" s="5" t="s">
        <v>5387</v>
      </c>
      <c r="K1402" s="5" t="s">
        <v>343</v>
      </c>
      <c r="L1402" s="5" t="s">
        <v>5398</v>
      </c>
      <c r="M1402" s="5" t="s">
        <v>34</v>
      </c>
      <c r="N1402" s="5" t="s">
        <v>5486</v>
      </c>
      <c r="O1402"/>
    </row>
    <row r="1403" spans="1:15" s="5" customFormat="1" ht="30" x14ac:dyDescent="0.25">
      <c r="L1403" s="5" t="s">
        <v>5405</v>
      </c>
      <c r="M1403" s="5" t="s">
        <v>5561</v>
      </c>
      <c r="N1403" s="5" t="s">
        <v>5505</v>
      </c>
      <c r="O1403"/>
    </row>
    <row r="1404" spans="1:15" s="5" customFormat="1" ht="30" x14ac:dyDescent="0.25">
      <c r="B1404" s="5" t="s">
        <v>5389</v>
      </c>
      <c r="C1404" s="5" t="s">
        <v>6865</v>
      </c>
      <c r="D1404" s="5" t="s">
        <v>6458</v>
      </c>
      <c r="E1404" s="5" t="s">
        <v>2886</v>
      </c>
      <c r="F1404" s="5" t="s">
        <v>5159</v>
      </c>
      <c r="G1404" s="5" t="s">
        <v>5390</v>
      </c>
      <c r="H1404" s="5" t="s">
        <v>5159</v>
      </c>
      <c r="I1404" s="5" t="s">
        <v>5386</v>
      </c>
      <c r="J1404" s="5" t="s">
        <v>5387</v>
      </c>
      <c r="K1404" s="5" t="s">
        <v>343</v>
      </c>
      <c r="L1404" s="5" t="s">
        <v>5398</v>
      </c>
      <c r="M1404" s="5" t="s">
        <v>34</v>
      </c>
      <c r="N1404" s="5" t="s">
        <v>5486</v>
      </c>
      <c r="O1404"/>
    </row>
    <row r="1405" spans="1:15" s="5" customFormat="1" ht="30" x14ac:dyDescent="0.25">
      <c r="L1405" s="5" t="s">
        <v>5409</v>
      </c>
      <c r="M1405" s="5" t="s">
        <v>34</v>
      </c>
      <c r="N1405" s="5" t="s">
        <v>5529</v>
      </c>
      <c r="O1405"/>
    </row>
    <row r="1406" spans="1:15" s="5" customFormat="1" ht="30" x14ac:dyDescent="0.25">
      <c r="L1406" s="5" t="s">
        <v>5391</v>
      </c>
      <c r="M1406" s="5" t="s">
        <v>34</v>
      </c>
      <c r="N1406" s="5" t="s">
        <v>5516</v>
      </c>
      <c r="O1406"/>
    </row>
    <row r="1407" spans="1:15" s="5" customFormat="1" x14ac:dyDescent="0.25">
      <c r="L1407" s="5" t="s">
        <v>5412</v>
      </c>
      <c r="M1407" s="5" t="s">
        <v>34</v>
      </c>
      <c r="N1407" s="5" t="s">
        <v>5524</v>
      </c>
      <c r="O1407"/>
    </row>
    <row r="1408" spans="1:15" s="5" customFormat="1" ht="30" x14ac:dyDescent="0.25">
      <c r="L1408" s="5" t="s">
        <v>5416</v>
      </c>
      <c r="M1408" s="5" t="s">
        <v>5561</v>
      </c>
      <c r="N1408" s="5" t="s">
        <v>5487</v>
      </c>
      <c r="O1408"/>
    </row>
    <row r="1409" spans="1:15" s="5" customFormat="1" ht="30" x14ac:dyDescent="0.25">
      <c r="B1409" s="5" t="s">
        <v>5401</v>
      </c>
      <c r="C1409" s="5" t="s">
        <v>6869</v>
      </c>
      <c r="D1409" s="5" t="s">
        <v>6458</v>
      </c>
      <c r="E1409" s="5" t="s">
        <v>2886</v>
      </c>
      <c r="F1409" s="5" t="s">
        <v>5159</v>
      </c>
      <c r="G1409" s="5" t="s">
        <v>5402</v>
      </c>
      <c r="H1409" s="5" t="s">
        <v>5159</v>
      </c>
      <c r="I1409" s="5" t="s">
        <v>5386</v>
      </c>
      <c r="J1409" s="5" t="s">
        <v>5387</v>
      </c>
      <c r="K1409" s="5" t="s">
        <v>343</v>
      </c>
      <c r="L1409" s="5" t="s">
        <v>5403</v>
      </c>
      <c r="M1409" s="5" t="s">
        <v>5561</v>
      </c>
      <c r="N1409" s="5" t="s">
        <v>5480</v>
      </c>
      <c r="O1409"/>
    </row>
    <row r="1410" spans="1:15" s="5" customFormat="1" ht="30" x14ac:dyDescent="0.25">
      <c r="L1410" s="5" t="s">
        <v>5406</v>
      </c>
      <c r="M1410" s="5" t="s">
        <v>34</v>
      </c>
      <c r="N1410" s="5" t="s">
        <v>5507</v>
      </c>
      <c r="O1410"/>
    </row>
    <row r="1411" spans="1:15" s="5" customFormat="1" ht="30" x14ac:dyDescent="0.25">
      <c r="L1411" s="5" t="s">
        <v>5410</v>
      </c>
      <c r="M1411" s="5" t="s">
        <v>34</v>
      </c>
      <c r="N1411" s="5" t="s">
        <v>5466</v>
      </c>
      <c r="O1411"/>
    </row>
    <row r="1412" spans="1:15" s="5" customFormat="1" ht="30" x14ac:dyDescent="0.25">
      <c r="B1412" s="5" t="s">
        <v>5392</v>
      </c>
      <c r="C1412" s="5" t="s">
        <v>6866</v>
      </c>
      <c r="D1412" s="5" t="s">
        <v>6458</v>
      </c>
      <c r="E1412" s="5" t="s">
        <v>2886</v>
      </c>
      <c r="F1412" s="5" t="s">
        <v>5159</v>
      </c>
      <c r="G1412" s="5" t="s">
        <v>5393</v>
      </c>
      <c r="H1412" s="5" t="s">
        <v>5159</v>
      </c>
      <c r="I1412" s="5" t="s">
        <v>5386</v>
      </c>
      <c r="J1412" s="5" t="s">
        <v>5387</v>
      </c>
      <c r="K1412" s="5" t="s">
        <v>343</v>
      </c>
      <c r="L1412" s="5" t="s">
        <v>5394</v>
      </c>
      <c r="M1412" s="5" t="s">
        <v>34</v>
      </c>
      <c r="N1412" s="5" t="s">
        <v>5471</v>
      </c>
      <c r="O1412"/>
    </row>
    <row r="1413" spans="1:15" s="5" customFormat="1" ht="30" x14ac:dyDescent="0.25">
      <c r="L1413" s="5" t="s">
        <v>5408</v>
      </c>
      <c r="M1413" s="5" t="s">
        <v>34</v>
      </c>
      <c r="N1413" s="5" t="s">
        <v>5485</v>
      </c>
      <c r="O1413"/>
    </row>
    <row r="1414" spans="1:15" s="5" customFormat="1" x14ac:dyDescent="0.25">
      <c r="L1414" s="5" t="s">
        <v>5413</v>
      </c>
      <c r="M1414" s="5" t="s">
        <v>34</v>
      </c>
      <c r="N1414" s="5" t="s">
        <v>5509</v>
      </c>
      <c r="O1414"/>
    </row>
    <row r="1415" spans="1:15" s="5" customFormat="1" ht="30" x14ac:dyDescent="0.25">
      <c r="B1415" s="5" t="s">
        <v>5395</v>
      </c>
      <c r="C1415" s="5" t="s">
        <v>6867</v>
      </c>
      <c r="D1415" s="5" t="s">
        <v>6458</v>
      </c>
      <c r="E1415" s="5" t="s">
        <v>2886</v>
      </c>
      <c r="F1415" s="5" t="s">
        <v>5159</v>
      </c>
      <c r="G1415" s="5" t="s">
        <v>5396</v>
      </c>
      <c r="H1415" s="5" t="s">
        <v>5159</v>
      </c>
      <c r="I1415" s="5" t="s">
        <v>5386</v>
      </c>
      <c r="J1415" s="5" t="s">
        <v>5387</v>
      </c>
      <c r="K1415" s="5" t="s">
        <v>343</v>
      </c>
      <c r="L1415" s="5" t="s">
        <v>5397</v>
      </c>
      <c r="M1415" s="5" t="s">
        <v>34</v>
      </c>
      <c r="N1415" s="5" t="s">
        <v>5528</v>
      </c>
      <c r="O1415"/>
    </row>
    <row r="1416" spans="1:15" s="5" customFormat="1" ht="75" x14ac:dyDescent="0.25">
      <c r="B1416" s="5" t="s">
        <v>5625</v>
      </c>
      <c r="C1416" s="5" t="s">
        <v>6864</v>
      </c>
      <c r="D1416" s="5" t="s">
        <v>6458</v>
      </c>
      <c r="E1416" s="5" t="s">
        <v>2886</v>
      </c>
      <c r="F1416" s="5" t="s">
        <v>5159</v>
      </c>
      <c r="G1416" s="5" t="s">
        <v>5385</v>
      </c>
      <c r="H1416" s="5" t="s">
        <v>5159</v>
      </c>
      <c r="I1416" s="5" t="s">
        <v>5386</v>
      </c>
      <c r="J1416" s="5" t="s">
        <v>5387</v>
      </c>
      <c r="K1416" s="5" t="s">
        <v>343</v>
      </c>
      <c r="L1416" s="5" t="s">
        <v>5407</v>
      </c>
      <c r="M1416" s="5" t="s">
        <v>34</v>
      </c>
      <c r="N1416" s="5" t="s">
        <v>5504</v>
      </c>
      <c r="O1416"/>
    </row>
    <row r="1417" spans="1:15" s="5" customFormat="1" ht="30" x14ac:dyDescent="0.25">
      <c r="L1417" s="5" t="s">
        <v>5388</v>
      </c>
      <c r="M1417" s="5" t="s">
        <v>34</v>
      </c>
      <c r="N1417" s="5" t="s">
        <v>5512</v>
      </c>
      <c r="O1417"/>
    </row>
    <row r="1418" spans="1:15" s="5" customFormat="1" ht="30" x14ac:dyDescent="0.25">
      <c r="L1418" s="5" t="s">
        <v>5404</v>
      </c>
      <c r="M1418" s="5" t="s">
        <v>5561</v>
      </c>
      <c r="N1418" s="5" t="s">
        <v>5527</v>
      </c>
      <c r="O1418"/>
    </row>
    <row r="1419" spans="1:15" s="5" customFormat="1" ht="30" x14ac:dyDescent="0.25">
      <c r="L1419" s="5" t="s">
        <v>5394</v>
      </c>
      <c r="M1419" s="5" t="s">
        <v>34</v>
      </c>
      <c r="N1419" s="5" t="s">
        <v>5471</v>
      </c>
      <c r="O1419"/>
    </row>
    <row r="1420" spans="1:15" s="5" customFormat="1" ht="30" x14ac:dyDescent="0.25">
      <c r="L1420" s="5" t="s">
        <v>5408</v>
      </c>
      <c r="M1420" s="5" t="s">
        <v>34</v>
      </c>
      <c r="N1420" s="5" t="s">
        <v>5485</v>
      </c>
      <c r="O1420"/>
    </row>
    <row r="1421" spans="1:15" s="5" customFormat="1" x14ac:dyDescent="0.25">
      <c r="L1421" s="5" t="s">
        <v>5413</v>
      </c>
      <c r="M1421" s="5" t="s">
        <v>34</v>
      </c>
      <c r="N1421" s="5" t="s">
        <v>5509</v>
      </c>
      <c r="O1421"/>
    </row>
    <row r="1422" spans="1:15" s="5" customFormat="1" ht="30" x14ac:dyDescent="0.25">
      <c r="L1422" s="5" t="s">
        <v>5626</v>
      </c>
      <c r="M1422" s="5" t="s">
        <v>4009</v>
      </c>
      <c r="N1422" s="5" t="s">
        <v>5601</v>
      </c>
      <c r="O1422"/>
    </row>
    <row r="1423" spans="1:15" s="5" customFormat="1" x14ac:dyDescent="0.25">
      <c r="O1423"/>
    </row>
    <row r="1424" spans="1:15" s="5" customFormat="1" ht="30" x14ac:dyDescent="0.25">
      <c r="A1424" s="5" t="s">
        <v>6064</v>
      </c>
      <c r="B1424" s="5" t="s">
        <v>5358</v>
      </c>
      <c r="C1424" s="5" t="s">
        <v>6853</v>
      </c>
      <c r="D1424" s="5" t="s">
        <v>6454</v>
      </c>
      <c r="E1424" s="5" t="s">
        <v>2886</v>
      </c>
      <c r="F1424" s="5" t="s">
        <v>5105</v>
      </c>
      <c r="G1424" s="5" t="s">
        <v>5359</v>
      </c>
      <c r="H1424" s="5" t="s">
        <v>3005</v>
      </c>
      <c r="I1424" s="5" t="s">
        <v>5360</v>
      </c>
      <c r="J1424" s="5" t="s">
        <v>5361</v>
      </c>
      <c r="K1424" s="5" t="s">
        <v>5362</v>
      </c>
      <c r="L1424" s="5" t="s">
        <v>5363</v>
      </c>
      <c r="M1424" s="5" t="s">
        <v>5561</v>
      </c>
      <c r="N1424" s="5" t="s">
        <v>5472</v>
      </c>
      <c r="O1424"/>
    </row>
    <row r="1425" spans="1:15" s="5" customFormat="1" x14ac:dyDescent="0.25">
      <c r="L1425" s="5" t="s">
        <v>5364</v>
      </c>
      <c r="M1425" s="5" t="s">
        <v>5561</v>
      </c>
      <c r="N1425" s="5" t="s">
        <v>5477</v>
      </c>
      <c r="O1425"/>
    </row>
    <row r="1426" spans="1:15" s="5" customFormat="1" x14ac:dyDescent="0.25">
      <c r="O1426"/>
    </row>
    <row r="1427" spans="1:15" s="5" customFormat="1" ht="30" x14ac:dyDescent="0.25">
      <c r="A1427" s="5" t="s">
        <v>6012</v>
      </c>
      <c r="B1427" s="5" t="s">
        <v>3450</v>
      </c>
      <c r="C1427" s="5" t="s">
        <v>6727</v>
      </c>
      <c r="D1427" s="5" t="s">
        <v>6374</v>
      </c>
      <c r="E1427" s="5" t="s">
        <v>2886</v>
      </c>
      <c r="F1427" s="5" t="s">
        <v>3477</v>
      </c>
      <c r="G1427" s="5" t="s">
        <v>2855</v>
      </c>
      <c r="H1427" s="5" t="s">
        <v>2870</v>
      </c>
      <c r="I1427" s="5" t="s">
        <v>2871</v>
      </c>
      <c r="J1427" s="5" t="s">
        <v>7490</v>
      </c>
      <c r="K1427" s="5" t="s">
        <v>3718</v>
      </c>
      <c r="L1427" s="5" t="s">
        <v>7359</v>
      </c>
      <c r="M1427" s="5" t="s">
        <v>34</v>
      </c>
      <c r="N1427" s="5" t="s">
        <v>2624</v>
      </c>
      <c r="O1427"/>
    </row>
    <row r="1428" spans="1:15" s="5" customFormat="1" ht="30" x14ac:dyDescent="0.25">
      <c r="L1428" s="5" t="s">
        <v>7367</v>
      </c>
      <c r="M1428" s="5" t="s">
        <v>5561</v>
      </c>
      <c r="N1428" s="5" t="s">
        <v>4539</v>
      </c>
      <c r="O1428"/>
    </row>
    <row r="1429" spans="1:15" s="5" customFormat="1" ht="30" x14ac:dyDescent="0.25">
      <c r="L1429" s="5" t="s">
        <v>7538</v>
      </c>
      <c r="M1429" s="5" t="s">
        <v>34</v>
      </c>
      <c r="N1429" s="5" t="s">
        <v>7439</v>
      </c>
      <c r="O1429"/>
    </row>
    <row r="1430" spans="1:15" s="5" customFormat="1" x14ac:dyDescent="0.25">
      <c r="O1430"/>
    </row>
    <row r="1431" spans="1:15" s="5" customFormat="1" ht="45" x14ac:dyDescent="0.25">
      <c r="A1431" s="5" t="s">
        <v>5923</v>
      </c>
      <c r="B1431" s="5" t="s">
        <v>3021</v>
      </c>
      <c r="C1431" s="5" t="s">
        <v>6817</v>
      </c>
      <c r="D1431" s="5" t="s">
        <v>6429</v>
      </c>
      <c r="E1431" s="5" t="s">
        <v>2869</v>
      </c>
      <c r="F1431" s="5" t="s">
        <v>3472</v>
      </c>
      <c r="G1431" s="5" t="s">
        <v>2771</v>
      </c>
      <c r="H1431" s="5" t="s">
        <v>2899</v>
      </c>
      <c r="I1431" s="5" t="s">
        <v>2892</v>
      </c>
      <c r="J1431" s="5" t="s">
        <v>2864</v>
      </c>
      <c r="K1431" s="5" t="s">
        <v>3873</v>
      </c>
      <c r="L1431" s="5" t="s">
        <v>3022</v>
      </c>
      <c r="M1431" s="5" t="s">
        <v>83</v>
      </c>
      <c r="N1431" s="5" t="s">
        <v>759</v>
      </c>
      <c r="O1431"/>
    </row>
    <row r="1432" spans="1:15" s="5" customFormat="1" x14ac:dyDescent="0.25">
      <c r="L1432" s="5" t="s">
        <v>3023</v>
      </c>
      <c r="M1432" s="5" t="s">
        <v>5561</v>
      </c>
      <c r="N1432" s="5" t="s">
        <v>763</v>
      </c>
      <c r="O1432"/>
    </row>
    <row r="1433" spans="1:15" s="5" customFormat="1" x14ac:dyDescent="0.25">
      <c r="L1433" s="5" t="s">
        <v>3024</v>
      </c>
      <c r="M1433" s="5" t="s">
        <v>83</v>
      </c>
      <c r="N1433" s="5" t="s">
        <v>766</v>
      </c>
      <c r="O1433"/>
    </row>
    <row r="1434" spans="1:15" s="5" customFormat="1" x14ac:dyDescent="0.25">
      <c r="L1434" s="5" t="s">
        <v>3025</v>
      </c>
      <c r="M1434" s="5" t="s">
        <v>34</v>
      </c>
      <c r="N1434" s="5" t="s">
        <v>769</v>
      </c>
      <c r="O1434"/>
    </row>
    <row r="1435" spans="1:15" s="5" customFormat="1" x14ac:dyDescent="0.25">
      <c r="O1435"/>
    </row>
    <row r="1436" spans="1:15" s="5" customFormat="1" ht="45" x14ac:dyDescent="0.25">
      <c r="A1436" s="5" t="s">
        <v>5956</v>
      </c>
      <c r="B1436" s="5" t="s">
        <v>3717</v>
      </c>
      <c r="C1436" s="5" t="s">
        <v>6602</v>
      </c>
      <c r="D1436" s="5" t="s">
        <v>6295</v>
      </c>
      <c r="E1436" s="5" t="s">
        <v>2891</v>
      </c>
      <c r="F1436" s="5" t="s">
        <v>3476</v>
      </c>
      <c r="G1436" s="5" t="s">
        <v>2807</v>
      </c>
      <c r="H1436" s="5" t="s">
        <v>2899</v>
      </c>
      <c r="I1436" s="5" t="s">
        <v>2871</v>
      </c>
      <c r="J1436" s="5" t="s">
        <v>7470</v>
      </c>
      <c r="K1436" s="5" t="s">
        <v>3696</v>
      </c>
      <c r="L1436" s="5" t="s">
        <v>3212</v>
      </c>
      <c r="M1436" s="5" t="s">
        <v>34</v>
      </c>
      <c r="N1436" s="5" t="s">
        <v>1503</v>
      </c>
      <c r="O1436"/>
    </row>
    <row r="1437" spans="1:15" s="5" customFormat="1" x14ac:dyDescent="0.25">
      <c r="L1437" s="5" t="s">
        <v>3213</v>
      </c>
      <c r="M1437" s="5" t="s">
        <v>5561</v>
      </c>
      <c r="N1437" s="5" t="s">
        <v>1500</v>
      </c>
      <c r="O1437"/>
    </row>
    <row r="1438" spans="1:15" s="5" customFormat="1" x14ac:dyDescent="0.25">
      <c r="L1438" s="5" t="s">
        <v>1504</v>
      </c>
      <c r="M1438" s="5" t="s">
        <v>34</v>
      </c>
      <c r="N1438" s="5" t="s">
        <v>3820</v>
      </c>
      <c r="O1438"/>
    </row>
    <row r="1439" spans="1:15" s="5" customFormat="1" x14ac:dyDescent="0.25">
      <c r="L1439" s="5" t="s">
        <v>6593</v>
      </c>
      <c r="M1439" s="5" t="s">
        <v>83</v>
      </c>
      <c r="N1439" s="5" t="s">
        <v>5669</v>
      </c>
      <c r="O1439"/>
    </row>
    <row r="1440" spans="1:15" s="5" customFormat="1" x14ac:dyDescent="0.25">
      <c r="O1440"/>
    </row>
    <row r="1441" spans="1:15" s="5" customFormat="1" ht="45" x14ac:dyDescent="0.25">
      <c r="A1441" s="5" t="s">
        <v>6041</v>
      </c>
      <c r="B1441" s="5" t="s">
        <v>7471</v>
      </c>
      <c r="C1441" s="5" t="s">
        <v>6605</v>
      </c>
      <c r="D1441" s="5" t="s">
        <v>6297</v>
      </c>
      <c r="E1441" s="5" t="s">
        <v>2886</v>
      </c>
      <c r="F1441" s="5" t="s">
        <v>3476</v>
      </c>
      <c r="G1441" s="5" t="s">
        <v>5684</v>
      </c>
      <c r="H1441" s="5" t="s">
        <v>2899</v>
      </c>
      <c r="I1441" s="5" t="s">
        <v>2871</v>
      </c>
      <c r="J1441" s="5" t="s">
        <v>7470</v>
      </c>
      <c r="K1441" s="5" t="s">
        <v>7339</v>
      </c>
      <c r="L1441" s="5" t="s">
        <v>1504</v>
      </c>
      <c r="M1441" s="5" t="s">
        <v>34</v>
      </c>
      <c r="N1441" s="5" t="s">
        <v>3820</v>
      </c>
      <c r="O1441"/>
    </row>
    <row r="1442" spans="1:15" s="5" customFormat="1" x14ac:dyDescent="0.25">
      <c r="L1442" s="5" t="s">
        <v>4938</v>
      </c>
      <c r="M1442" s="5" t="s">
        <v>34</v>
      </c>
      <c r="N1442" s="5" t="s">
        <v>4732</v>
      </c>
      <c r="O1442"/>
    </row>
    <row r="1443" spans="1:15" s="5" customFormat="1" ht="45" x14ac:dyDescent="0.25">
      <c r="F1443" s="5" t="s">
        <v>3477</v>
      </c>
      <c r="G1443" s="5" t="s">
        <v>5684</v>
      </c>
      <c r="H1443" s="5" t="s">
        <v>2899</v>
      </c>
      <c r="I1443" s="5" t="s">
        <v>2871</v>
      </c>
      <c r="J1443" s="5" t="s">
        <v>7470</v>
      </c>
      <c r="K1443" s="5" t="s">
        <v>7339</v>
      </c>
      <c r="L1443" s="5" t="s">
        <v>4117</v>
      </c>
      <c r="M1443" s="5" t="s">
        <v>34</v>
      </c>
      <c r="N1443" s="5" t="s">
        <v>3972</v>
      </c>
      <c r="O1443"/>
    </row>
    <row r="1444" spans="1:15" s="5" customFormat="1" x14ac:dyDescent="0.25">
      <c r="O1444"/>
    </row>
    <row r="1445" spans="1:15" s="5" customFormat="1" ht="45" x14ac:dyDescent="0.25">
      <c r="A1445" s="5" t="s">
        <v>6013</v>
      </c>
      <c r="B1445" s="5" t="s">
        <v>3451</v>
      </c>
      <c r="C1445" s="5" t="s">
        <v>6728</v>
      </c>
      <c r="D1445" s="5" t="s">
        <v>6375</v>
      </c>
      <c r="E1445" s="5" t="s">
        <v>2869</v>
      </c>
      <c r="F1445" s="5" t="s">
        <v>3472</v>
      </c>
      <c r="G1445" s="5" t="s">
        <v>2856</v>
      </c>
      <c r="H1445" s="5" t="s">
        <v>2899</v>
      </c>
      <c r="I1445" s="5" t="s">
        <v>2871</v>
      </c>
      <c r="J1445" s="5" t="s">
        <v>7470</v>
      </c>
      <c r="K1445" s="5" t="s">
        <v>3733</v>
      </c>
      <c r="L1445" s="5" t="s">
        <v>3452</v>
      </c>
      <c r="M1445" s="5" t="s">
        <v>83</v>
      </c>
      <c r="N1445" s="5" t="s">
        <v>2632</v>
      </c>
      <c r="O1445"/>
    </row>
    <row r="1446" spans="1:15" s="5" customFormat="1" ht="30" x14ac:dyDescent="0.25">
      <c r="L1446" s="5" t="s">
        <v>3453</v>
      </c>
      <c r="M1446" s="5" t="s">
        <v>34</v>
      </c>
      <c r="N1446" s="5" t="s">
        <v>2635</v>
      </c>
      <c r="O1446"/>
    </row>
    <row r="1447" spans="1:15" s="5" customFormat="1" x14ac:dyDescent="0.25">
      <c r="L1447" s="5" t="s">
        <v>4188</v>
      </c>
      <c r="M1447" s="5" t="s">
        <v>5561</v>
      </c>
      <c r="N1447" s="5" t="s">
        <v>4081</v>
      </c>
      <c r="O1447"/>
    </row>
    <row r="1448" spans="1:15" s="5" customFormat="1" x14ac:dyDescent="0.25">
      <c r="O1448"/>
    </row>
    <row r="1449" spans="1:15" s="5" customFormat="1" ht="45" x14ac:dyDescent="0.25">
      <c r="A1449" s="5" t="s">
        <v>5932</v>
      </c>
      <c r="B1449" s="5" t="s">
        <v>3075</v>
      </c>
      <c r="C1449" s="5" t="s">
        <v>6838</v>
      </c>
      <c r="D1449" s="5" t="s">
        <v>6449</v>
      </c>
      <c r="E1449" s="5" t="s">
        <v>2886</v>
      </c>
      <c r="F1449" s="5" t="s">
        <v>3476</v>
      </c>
      <c r="G1449" s="5" t="s">
        <v>2782</v>
      </c>
      <c r="H1449" s="5" t="s">
        <v>2899</v>
      </c>
      <c r="I1449" s="5" t="s">
        <v>2871</v>
      </c>
      <c r="J1449" s="5" t="s">
        <v>7470</v>
      </c>
      <c r="K1449" s="5" t="s">
        <v>3707</v>
      </c>
      <c r="L1449" s="5" t="s">
        <v>3076</v>
      </c>
      <c r="M1449" s="5" t="s">
        <v>34</v>
      </c>
      <c r="N1449" s="5" t="s">
        <v>1034</v>
      </c>
      <c r="O1449"/>
    </row>
    <row r="1450" spans="1:15" s="5" customFormat="1" ht="30" x14ac:dyDescent="0.25">
      <c r="L1450" s="5" t="s">
        <v>3077</v>
      </c>
      <c r="M1450" s="5" t="s">
        <v>83</v>
      </c>
      <c r="N1450" s="5" t="s">
        <v>1037</v>
      </c>
      <c r="O1450"/>
    </row>
    <row r="1451" spans="1:15" s="5" customFormat="1" x14ac:dyDescent="0.25">
      <c r="L1451" s="5" t="s">
        <v>3078</v>
      </c>
      <c r="M1451" s="5" t="s">
        <v>83</v>
      </c>
      <c r="N1451" s="5" t="s">
        <v>1030</v>
      </c>
      <c r="O1451"/>
    </row>
    <row r="1452" spans="1:15" s="5" customFormat="1" x14ac:dyDescent="0.25">
      <c r="L1452" s="5" t="s">
        <v>3079</v>
      </c>
      <c r="M1452" s="5" t="s">
        <v>34</v>
      </c>
      <c r="N1452" s="5" t="s">
        <v>1041</v>
      </c>
      <c r="O1452"/>
    </row>
    <row r="1453" spans="1:15" s="5" customFormat="1" ht="45" x14ac:dyDescent="0.25">
      <c r="A1453" s="5" t="s">
        <v>5954</v>
      </c>
      <c r="B1453" s="5" t="s">
        <v>3204</v>
      </c>
      <c r="C1453" s="5" t="s">
        <v>6621</v>
      </c>
      <c r="D1453" s="5" t="s">
        <v>6303</v>
      </c>
      <c r="E1453" s="5" t="s">
        <v>2869</v>
      </c>
      <c r="F1453" s="5" t="s">
        <v>3477</v>
      </c>
      <c r="G1453" s="5" t="s">
        <v>2805</v>
      </c>
      <c r="H1453" s="5" t="s">
        <v>2899</v>
      </c>
      <c r="I1453" s="5" t="s">
        <v>2871</v>
      </c>
      <c r="J1453" s="5" t="s">
        <v>7470</v>
      </c>
      <c r="K1453" s="5" t="s">
        <v>3707</v>
      </c>
      <c r="L1453" s="5" t="s">
        <v>3205</v>
      </c>
      <c r="M1453" s="5" t="s">
        <v>34</v>
      </c>
      <c r="N1453" s="5" t="s">
        <v>1463</v>
      </c>
      <c r="O1453"/>
    </row>
    <row r="1454" spans="1:15" s="5" customFormat="1" x14ac:dyDescent="0.25">
      <c r="O1454" s="8"/>
    </row>
    <row r="1455" spans="1:15" s="5" customFormat="1" ht="45" x14ac:dyDescent="0.25">
      <c r="A1455" s="5" t="s">
        <v>6027</v>
      </c>
      <c r="B1455" s="5" t="s">
        <v>3755</v>
      </c>
      <c r="C1455" s="5" t="s">
        <v>6602</v>
      </c>
      <c r="D1455" s="5" t="s">
        <v>6296</v>
      </c>
      <c r="E1455" s="5" t="s">
        <v>2891</v>
      </c>
      <c r="F1455" s="5" t="s">
        <v>3476</v>
      </c>
      <c r="G1455" s="5" t="s">
        <v>2807</v>
      </c>
      <c r="H1455" s="5" t="s">
        <v>2899</v>
      </c>
      <c r="I1455" s="5" t="s">
        <v>2871</v>
      </c>
      <c r="J1455" s="5" t="s">
        <v>7470</v>
      </c>
      <c r="K1455" s="5" t="s">
        <v>3696</v>
      </c>
      <c r="L1455" s="5" t="s">
        <v>3212</v>
      </c>
      <c r="M1455" s="5" t="s">
        <v>34</v>
      </c>
      <c r="N1455" s="5" t="s">
        <v>1503</v>
      </c>
      <c r="O1455" s="8"/>
    </row>
    <row r="1456" spans="1:15" s="5" customFormat="1" x14ac:dyDescent="0.25">
      <c r="L1456" s="5" t="s">
        <v>1504</v>
      </c>
      <c r="M1456" s="5" t="s">
        <v>34</v>
      </c>
      <c r="N1456" s="5" t="s">
        <v>3820</v>
      </c>
      <c r="O1456" s="8"/>
    </row>
    <row r="1457" spans="1:15" s="5" customFormat="1" x14ac:dyDescent="0.25">
      <c r="O1457" s="8"/>
    </row>
    <row r="1458" spans="1:15" s="5" customFormat="1" ht="45" x14ac:dyDescent="0.25">
      <c r="A1458" s="5" t="s">
        <v>5955</v>
      </c>
      <c r="B1458" s="5" t="s">
        <v>3716</v>
      </c>
      <c r="C1458" s="5" t="s">
        <v>6599</v>
      </c>
      <c r="D1458" s="5" t="s">
        <v>6294</v>
      </c>
      <c r="E1458" s="5" t="s">
        <v>2886</v>
      </c>
      <c r="F1458" s="5" t="s">
        <v>3476</v>
      </c>
      <c r="G1458" s="5" t="s">
        <v>2806</v>
      </c>
      <c r="H1458" s="5" t="s">
        <v>2899</v>
      </c>
      <c r="I1458" s="5" t="s">
        <v>2871</v>
      </c>
      <c r="J1458" s="5" t="s">
        <v>7470</v>
      </c>
      <c r="K1458" s="5" t="s">
        <v>6917</v>
      </c>
      <c r="L1458" s="5" t="s">
        <v>3207</v>
      </c>
      <c r="M1458" s="5" t="s">
        <v>34</v>
      </c>
      <c r="N1458" s="5" t="s">
        <v>1473</v>
      </c>
      <c r="O1458" s="8"/>
    </row>
    <row r="1459" spans="1:15" s="5" customFormat="1" x14ac:dyDescent="0.25">
      <c r="L1459" s="5" t="s">
        <v>3982</v>
      </c>
      <c r="M1459" s="5" t="s">
        <v>5561</v>
      </c>
      <c r="N1459" s="5" t="s">
        <v>3895</v>
      </c>
      <c r="O1459" s="8"/>
    </row>
    <row r="1460" spans="1:15" s="5" customFormat="1" ht="45" x14ac:dyDescent="0.25">
      <c r="F1460" s="5" t="s">
        <v>3477</v>
      </c>
      <c r="G1460" s="5" t="s">
        <v>2806</v>
      </c>
      <c r="H1460" s="5" t="s">
        <v>2899</v>
      </c>
      <c r="I1460" s="5" t="s">
        <v>2871</v>
      </c>
      <c r="J1460" s="5" t="s">
        <v>7470</v>
      </c>
      <c r="K1460" s="5" t="s">
        <v>6917</v>
      </c>
      <c r="L1460" s="5" t="s">
        <v>3209</v>
      </c>
      <c r="M1460" s="5" t="s">
        <v>34</v>
      </c>
      <c r="N1460" s="5" t="s">
        <v>1476</v>
      </c>
      <c r="O1460" s="8"/>
    </row>
    <row r="1461" spans="1:15" s="5" customFormat="1" ht="30" x14ac:dyDescent="0.25">
      <c r="L1461" s="5" t="s">
        <v>3210</v>
      </c>
      <c r="M1461" s="5" t="s">
        <v>34</v>
      </c>
      <c r="N1461" s="5" t="s">
        <v>1480</v>
      </c>
      <c r="O1461" s="8"/>
    </row>
    <row r="1462" spans="1:15" s="5" customFormat="1" x14ac:dyDescent="0.25">
      <c r="L1462" s="5" t="s">
        <v>3214</v>
      </c>
      <c r="M1462" s="5" t="s">
        <v>34</v>
      </c>
      <c r="N1462" s="5" t="s">
        <v>1512</v>
      </c>
      <c r="O1462" s="8"/>
    </row>
    <row r="1463" spans="1:15" s="5" customFormat="1" ht="30" x14ac:dyDescent="0.25">
      <c r="L1463" s="5" t="s">
        <v>4117</v>
      </c>
      <c r="M1463" s="5" t="s">
        <v>34</v>
      </c>
      <c r="N1463" s="5" t="s">
        <v>3972</v>
      </c>
      <c r="O1463" s="8"/>
    </row>
    <row r="1464" spans="1:15" s="5" customFormat="1" x14ac:dyDescent="0.25">
      <c r="L1464" s="5" t="s">
        <v>4470</v>
      </c>
      <c r="M1464" s="5" t="s">
        <v>5561</v>
      </c>
      <c r="N1464" s="5" t="s">
        <v>4310</v>
      </c>
      <c r="O1464" s="8"/>
    </row>
    <row r="1465" spans="1:15" s="5" customFormat="1" x14ac:dyDescent="0.25">
      <c r="L1465" s="5" t="s">
        <v>6960</v>
      </c>
      <c r="M1465" s="5" t="s">
        <v>83</v>
      </c>
      <c r="N1465" s="5" t="s">
        <v>6207</v>
      </c>
      <c r="O1465" s="8"/>
    </row>
    <row r="1466" spans="1:15" s="5" customFormat="1" x14ac:dyDescent="0.25">
      <c r="O1466" s="8"/>
    </row>
    <row r="1467" spans="1:15" s="5" customFormat="1" ht="45" x14ac:dyDescent="0.25">
      <c r="A1467" s="5" t="s">
        <v>6584</v>
      </c>
      <c r="B1467" s="5" t="s">
        <v>6585</v>
      </c>
      <c r="C1467" s="5" t="s">
        <v>6504</v>
      </c>
      <c r="D1467" s="5" t="s">
        <v>6586</v>
      </c>
      <c r="E1467" s="5" t="s">
        <v>2891</v>
      </c>
      <c r="F1467" s="5" t="s">
        <v>3476</v>
      </c>
      <c r="G1467" s="5" t="s">
        <v>6587</v>
      </c>
      <c r="H1467" s="5" t="s">
        <v>2899</v>
      </c>
      <c r="I1467" s="5" t="s">
        <v>2871</v>
      </c>
      <c r="J1467" s="5" t="s">
        <v>7470</v>
      </c>
      <c r="K1467" s="5" t="s">
        <v>3707</v>
      </c>
      <c r="L1467" s="5" t="s">
        <v>3076</v>
      </c>
      <c r="M1467" s="5" t="s">
        <v>34</v>
      </c>
      <c r="N1467" s="5" t="s">
        <v>1034</v>
      </c>
      <c r="O1467" s="8"/>
    </row>
    <row r="1468" spans="1:15" s="5" customFormat="1" x14ac:dyDescent="0.25">
      <c r="L1468" s="5" t="s">
        <v>3078</v>
      </c>
      <c r="M1468" s="5" t="s">
        <v>83</v>
      </c>
      <c r="N1468" s="5" t="s">
        <v>1030</v>
      </c>
      <c r="O1468" s="8"/>
    </row>
    <row r="1469" spans="1:15" s="5" customFormat="1" x14ac:dyDescent="0.25">
      <c r="L1469" s="5" t="s">
        <v>3079</v>
      </c>
      <c r="M1469" s="5" t="s">
        <v>34</v>
      </c>
      <c r="N1469" s="5" t="s">
        <v>1041</v>
      </c>
      <c r="O1469" s="8"/>
    </row>
    <row r="1470" spans="1:15" s="5" customFormat="1" x14ac:dyDescent="0.25">
      <c r="O1470" s="8"/>
    </row>
    <row r="1471" spans="1:15" s="5" customFormat="1" ht="60" x14ac:dyDescent="0.25">
      <c r="A1471" s="5" t="s">
        <v>6598</v>
      </c>
      <c r="B1471" s="5" t="s">
        <v>6555</v>
      </c>
      <c r="C1471" s="5" t="s">
        <v>6629</v>
      </c>
      <c r="D1471" s="5" t="s">
        <v>6308</v>
      </c>
      <c r="E1471" s="5" t="s">
        <v>2886</v>
      </c>
      <c r="F1471" s="5" t="s">
        <v>3477</v>
      </c>
      <c r="G1471" s="5" t="s">
        <v>2808</v>
      </c>
      <c r="H1471" s="5" t="s">
        <v>2899</v>
      </c>
      <c r="I1471" s="5" t="s">
        <v>2871</v>
      </c>
      <c r="J1471" s="5" t="s">
        <v>7470</v>
      </c>
      <c r="K1471" s="5" t="s">
        <v>4033</v>
      </c>
      <c r="L1471" s="5" t="s">
        <v>3214</v>
      </c>
      <c r="M1471" s="5" t="s">
        <v>34</v>
      </c>
      <c r="N1471" s="5" t="s">
        <v>1512</v>
      </c>
      <c r="O1471" s="8"/>
    </row>
    <row r="1472" spans="1:15" s="5" customFormat="1" x14ac:dyDescent="0.25">
      <c r="O1472" s="8"/>
    </row>
    <row r="1473" spans="1:15" s="5" customFormat="1" ht="45" x14ac:dyDescent="0.25">
      <c r="A1473" s="5" t="s">
        <v>6014</v>
      </c>
      <c r="B1473" s="5" t="s">
        <v>3454</v>
      </c>
      <c r="C1473" s="5" t="s">
        <v>6729</v>
      </c>
      <c r="D1473" s="5" t="s">
        <v>6376</v>
      </c>
      <c r="E1473" s="5" t="s">
        <v>2946</v>
      </c>
      <c r="F1473" s="5" t="s">
        <v>3488</v>
      </c>
      <c r="G1473" s="5" t="s">
        <v>2857</v>
      </c>
      <c r="H1473" s="5" t="s">
        <v>2899</v>
      </c>
      <c r="I1473" s="5" t="s">
        <v>2871</v>
      </c>
      <c r="J1473" s="5" t="s">
        <v>7470</v>
      </c>
      <c r="K1473" s="5" t="s">
        <v>4351</v>
      </c>
      <c r="L1473" s="5" t="s">
        <v>2641</v>
      </c>
      <c r="M1473" s="5" t="s">
        <v>122</v>
      </c>
      <c r="N1473" s="5" t="s">
        <v>2644</v>
      </c>
      <c r="O1473" s="8"/>
    </row>
    <row r="1474" spans="1:15" s="5" customFormat="1" x14ac:dyDescent="0.25">
      <c r="L1474" s="5" t="s">
        <v>2645</v>
      </c>
      <c r="M1474" s="5" t="s">
        <v>122</v>
      </c>
      <c r="N1474" s="5" t="s">
        <v>2648</v>
      </c>
      <c r="O1474" s="8"/>
    </row>
    <row r="1475" spans="1:15" s="5" customFormat="1" x14ac:dyDescent="0.25">
      <c r="L1475" s="5" t="s">
        <v>2649</v>
      </c>
      <c r="M1475" s="5" t="s">
        <v>83</v>
      </c>
      <c r="N1475" s="5" t="s">
        <v>2653</v>
      </c>
      <c r="O1475" s="8"/>
    </row>
    <row r="1476" spans="1:15" s="5" customFormat="1" x14ac:dyDescent="0.25">
      <c r="O1476" s="8"/>
    </row>
    <row r="1477" spans="1:15" s="5" customFormat="1" ht="45" x14ac:dyDescent="0.25">
      <c r="A1477" s="5" t="s">
        <v>6588</v>
      </c>
      <c r="B1477" s="5" t="s">
        <v>3887</v>
      </c>
      <c r="C1477" s="5" t="s">
        <v>6850</v>
      </c>
      <c r="D1477" s="5" t="s">
        <v>6378</v>
      </c>
      <c r="E1477" s="5" t="s">
        <v>2886</v>
      </c>
      <c r="F1477" s="5" t="s">
        <v>3477</v>
      </c>
      <c r="G1477" s="5" t="s">
        <v>4934</v>
      </c>
      <c r="H1477" s="5" t="s">
        <v>2899</v>
      </c>
      <c r="I1477" s="5" t="s">
        <v>2871</v>
      </c>
      <c r="J1477" s="5" t="s">
        <v>7470</v>
      </c>
      <c r="K1477" s="5" t="s">
        <v>7339</v>
      </c>
      <c r="L1477" s="5" t="s">
        <v>4117</v>
      </c>
      <c r="M1477" s="5" t="s">
        <v>34</v>
      </c>
      <c r="N1477" s="5" t="s">
        <v>3972</v>
      </c>
      <c r="O1477" s="8"/>
    </row>
    <row r="1478" spans="1:15" x14ac:dyDescent="0.25">
      <c r="L1478" s="5"/>
      <c r="M1478" s="5"/>
      <c r="N1478" s="5"/>
    </row>
    <row r="1479" spans="1:15" ht="45" x14ac:dyDescent="0.25">
      <c r="A1479" s="5" t="s">
        <v>5893</v>
      </c>
      <c r="B1479" s="5" t="s">
        <v>2898</v>
      </c>
      <c r="C1479" s="5" t="s">
        <v>6614</v>
      </c>
      <c r="D1479" s="5" t="s">
        <v>6302</v>
      </c>
      <c r="E1479" s="5" t="s">
        <v>2886</v>
      </c>
      <c r="F1479" s="5" t="s">
        <v>3476</v>
      </c>
      <c r="G1479" s="5" t="s">
        <v>2745</v>
      </c>
      <c r="H1479" s="5" t="s">
        <v>2899</v>
      </c>
      <c r="I1479" s="5" t="s">
        <v>2871</v>
      </c>
      <c r="J1479" s="5" t="s">
        <v>7470</v>
      </c>
      <c r="K1479" s="5" t="s">
        <v>5323</v>
      </c>
      <c r="L1479" s="5" t="s">
        <v>2900</v>
      </c>
      <c r="M1479" s="5" t="s">
        <v>34</v>
      </c>
      <c r="N1479" s="5" t="s">
        <v>156</v>
      </c>
    </row>
    <row r="1480" spans="1:15" ht="30" x14ac:dyDescent="0.25">
      <c r="L1480" s="5" t="s">
        <v>157</v>
      </c>
      <c r="M1480" s="5" t="s">
        <v>5561</v>
      </c>
      <c r="N1480" s="5" t="s">
        <v>161</v>
      </c>
    </row>
    <row r="1481" spans="1:15" x14ac:dyDescent="0.25">
      <c r="L1481" s="5" t="s">
        <v>3982</v>
      </c>
      <c r="M1481" s="5" t="s">
        <v>5561</v>
      </c>
      <c r="N1481" s="5" t="s">
        <v>3895</v>
      </c>
    </row>
    <row r="1482" spans="1:15" x14ac:dyDescent="0.25">
      <c r="L1482" s="5" t="s">
        <v>4192</v>
      </c>
      <c r="M1482" s="5" t="s">
        <v>34</v>
      </c>
      <c r="N1482" s="5" t="s">
        <v>4094</v>
      </c>
    </row>
    <row r="1483" spans="1:15" x14ac:dyDescent="0.25">
      <c r="L1483" s="5"/>
      <c r="M1483" s="5"/>
      <c r="N1483" s="5"/>
    </row>
    <row r="1484" spans="1:15" ht="45" x14ac:dyDescent="0.25">
      <c r="A1484" s="5" t="s">
        <v>6030</v>
      </c>
      <c r="B1484" s="5" t="s">
        <v>3916</v>
      </c>
      <c r="C1484" s="5" t="s">
        <v>6611</v>
      </c>
      <c r="D1484" s="5" t="s">
        <v>6300</v>
      </c>
      <c r="E1484" s="5" t="s">
        <v>2886</v>
      </c>
      <c r="F1484" s="5" t="s">
        <v>3477</v>
      </c>
      <c r="G1484" s="5" t="s">
        <v>2806</v>
      </c>
      <c r="H1484" s="5" t="s">
        <v>2899</v>
      </c>
      <c r="I1484" s="5" t="s">
        <v>2871</v>
      </c>
      <c r="J1484" s="5" t="s">
        <v>7470</v>
      </c>
      <c r="K1484" s="5" t="s">
        <v>7793</v>
      </c>
      <c r="L1484" s="5" t="s">
        <v>3208</v>
      </c>
      <c r="M1484" s="5" t="s">
        <v>5561</v>
      </c>
      <c r="N1484" s="5" t="s">
        <v>1469</v>
      </c>
    </row>
    <row r="1485" spans="1:15" ht="45" x14ac:dyDescent="0.25">
      <c r="F1485" s="5" t="s">
        <v>3781</v>
      </c>
      <c r="G1485" s="5" t="s">
        <v>2806</v>
      </c>
      <c r="H1485" s="5" t="s">
        <v>2899</v>
      </c>
      <c r="I1485" s="5" t="s">
        <v>2871</v>
      </c>
      <c r="J1485" s="5" t="s">
        <v>7470</v>
      </c>
      <c r="K1485" s="5" t="s">
        <v>7793</v>
      </c>
      <c r="L1485" s="5" t="s">
        <v>3206</v>
      </c>
      <c r="M1485" s="5" t="s">
        <v>5561</v>
      </c>
      <c r="N1485" s="5" t="s">
        <v>1486</v>
      </c>
    </row>
    <row r="1486" spans="1:15" x14ac:dyDescent="0.25">
      <c r="L1486" s="5" t="s">
        <v>3211</v>
      </c>
      <c r="M1486" s="5" t="s">
        <v>83</v>
      </c>
      <c r="N1486" s="5" t="s">
        <v>1489</v>
      </c>
    </row>
    <row r="1487" spans="1:15" x14ac:dyDescent="0.25">
      <c r="L1487" s="5" t="s">
        <v>4624</v>
      </c>
      <c r="M1487" s="5" t="s">
        <v>5561</v>
      </c>
      <c r="N1487" s="5" t="s">
        <v>5545</v>
      </c>
    </row>
    <row r="1488" spans="1:15" ht="30" x14ac:dyDescent="0.25">
      <c r="L1488" s="5" t="s">
        <v>6959</v>
      </c>
      <c r="M1488" s="5" t="s">
        <v>34</v>
      </c>
      <c r="N1488" s="5" t="s">
        <v>6204</v>
      </c>
    </row>
    <row r="1489" spans="1:14" x14ac:dyDescent="0.25">
      <c r="L1489" s="5"/>
      <c r="M1489" s="5"/>
      <c r="N1489" s="5"/>
    </row>
    <row r="1490" spans="1:14" ht="45" x14ac:dyDescent="0.25">
      <c r="A1490" s="5" t="s">
        <v>6019</v>
      </c>
      <c r="B1490" s="5" t="s">
        <v>3957</v>
      </c>
      <c r="C1490" s="5" t="s">
        <v>6731</v>
      </c>
      <c r="D1490" s="5" t="s">
        <v>6337</v>
      </c>
      <c r="E1490" s="5" t="s">
        <v>2886</v>
      </c>
      <c r="F1490" s="5" t="s">
        <v>3477</v>
      </c>
      <c r="G1490" s="5" t="s">
        <v>2858</v>
      </c>
      <c r="H1490" s="5" t="s">
        <v>2880</v>
      </c>
      <c r="I1490" s="5" t="s">
        <v>2892</v>
      </c>
      <c r="J1490" s="5" t="s">
        <v>6244</v>
      </c>
      <c r="K1490" s="5" t="s">
        <v>4749</v>
      </c>
      <c r="L1490" s="5" t="s">
        <v>3459</v>
      </c>
      <c r="M1490" s="5" t="s">
        <v>34</v>
      </c>
      <c r="N1490" s="5" t="s">
        <v>2684</v>
      </c>
    </row>
    <row r="1491" spans="1:14" ht="30" x14ac:dyDescent="0.25">
      <c r="L1491" s="5" t="s">
        <v>3461</v>
      </c>
      <c r="M1491" s="5" t="s">
        <v>34</v>
      </c>
      <c r="N1491" s="5" t="s">
        <v>2677</v>
      </c>
    </row>
    <row r="1492" spans="1:14" x14ac:dyDescent="0.25">
      <c r="L1492" s="5" t="s">
        <v>5615</v>
      </c>
      <c r="M1492" s="5" t="s">
        <v>34</v>
      </c>
      <c r="N1492" s="5" t="s">
        <v>5491</v>
      </c>
    </row>
    <row r="1493" spans="1:14" ht="45" x14ac:dyDescent="0.25">
      <c r="A1493" s="5" t="s">
        <v>6038</v>
      </c>
      <c r="B1493" s="5" t="s">
        <v>4112</v>
      </c>
      <c r="C1493" s="5" t="s">
        <v>6730</v>
      </c>
      <c r="D1493" s="5" t="s">
        <v>6379</v>
      </c>
      <c r="E1493" s="5" t="s">
        <v>2891</v>
      </c>
      <c r="F1493" s="5" t="s">
        <v>3477</v>
      </c>
      <c r="G1493" s="5" t="s">
        <v>2858</v>
      </c>
      <c r="H1493" s="5" t="s">
        <v>2880</v>
      </c>
      <c r="I1493" s="5" t="s">
        <v>2892</v>
      </c>
      <c r="J1493" s="5" t="s">
        <v>6244</v>
      </c>
      <c r="K1493" s="5" t="s">
        <v>4749</v>
      </c>
      <c r="L1493" s="5" t="s">
        <v>3459</v>
      </c>
      <c r="M1493" s="5" t="s">
        <v>34</v>
      </c>
      <c r="N1493" s="5" t="s">
        <v>2684</v>
      </c>
    </row>
    <row r="1494" spans="1:14" ht="30" x14ac:dyDescent="0.25">
      <c r="L1494" s="5" t="s">
        <v>3461</v>
      </c>
      <c r="M1494" s="5" t="s">
        <v>34</v>
      </c>
      <c r="N1494" s="5" t="s">
        <v>2677</v>
      </c>
    </row>
    <row r="1495" spans="1:14" ht="30" x14ac:dyDescent="0.25">
      <c r="A1495" s="5" t="s">
        <v>6015</v>
      </c>
      <c r="B1495" s="5" t="s">
        <v>3455</v>
      </c>
      <c r="C1495" s="5" t="s">
        <v>6730</v>
      </c>
      <c r="D1495" s="5" t="s">
        <v>6377</v>
      </c>
      <c r="E1495" s="5" t="s">
        <v>2886</v>
      </c>
      <c r="F1495" s="5" t="s">
        <v>3477</v>
      </c>
      <c r="G1495" s="5" t="s">
        <v>2858</v>
      </c>
      <c r="H1495" s="5" t="s">
        <v>2880</v>
      </c>
      <c r="I1495" s="5" t="s">
        <v>2892</v>
      </c>
      <c r="J1495" s="5" t="s">
        <v>6244</v>
      </c>
      <c r="K1495" s="5" t="s">
        <v>4749</v>
      </c>
      <c r="L1495" s="5" t="s">
        <v>3456</v>
      </c>
      <c r="M1495" s="5" t="s">
        <v>34</v>
      </c>
      <c r="N1495" s="5" t="s">
        <v>2681</v>
      </c>
    </row>
    <row r="1496" spans="1:14" x14ac:dyDescent="0.25">
      <c r="L1496" s="5" t="s">
        <v>3457</v>
      </c>
      <c r="M1496" s="5" t="s">
        <v>83</v>
      </c>
      <c r="N1496" s="5" t="s">
        <v>2688</v>
      </c>
    </row>
    <row r="1497" spans="1:14" ht="30" x14ac:dyDescent="0.25">
      <c r="L1497" s="5" t="s">
        <v>3458</v>
      </c>
      <c r="M1497" s="5" t="s">
        <v>83</v>
      </c>
      <c r="N1497" s="5" t="s">
        <v>2662</v>
      </c>
    </row>
    <row r="1498" spans="1:14" ht="30" x14ac:dyDescent="0.25">
      <c r="L1498" s="5" t="s">
        <v>3459</v>
      </c>
      <c r="M1498" s="5" t="s">
        <v>34</v>
      </c>
      <c r="N1498" s="5" t="s">
        <v>2684</v>
      </c>
    </row>
    <row r="1499" spans="1:14" x14ac:dyDescent="0.25">
      <c r="L1499" s="5" t="s">
        <v>3460</v>
      </c>
      <c r="M1499" s="5" t="s">
        <v>34</v>
      </c>
      <c r="N1499" s="5" t="s">
        <v>2673</v>
      </c>
    </row>
    <row r="1500" spans="1:14" ht="30" x14ac:dyDescent="0.25">
      <c r="L1500" s="5" t="s">
        <v>3461</v>
      </c>
      <c r="M1500" s="5" t="s">
        <v>34</v>
      </c>
      <c r="N1500" s="5" t="s">
        <v>2677</v>
      </c>
    </row>
    <row r="1501" spans="1:14" x14ac:dyDescent="0.25">
      <c r="L1501" s="5" t="s">
        <v>3462</v>
      </c>
      <c r="M1501" s="5" t="s">
        <v>34</v>
      </c>
      <c r="N1501" s="5" t="s">
        <v>2670</v>
      </c>
    </row>
    <row r="1502" spans="1:14" x14ac:dyDescent="0.25">
      <c r="L1502" s="5" t="s">
        <v>6281</v>
      </c>
      <c r="M1502" s="5" t="s">
        <v>83</v>
      </c>
      <c r="N1502" s="5" t="s">
        <v>6187</v>
      </c>
    </row>
    <row r="1503" spans="1:14" ht="30" x14ac:dyDescent="0.25">
      <c r="L1503" s="5" t="s">
        <v>7504</v>
      </c>
      <c r="M1503" s="5" t="s">
        <v>34</v>
      </c>
      <c r="N1503" s="5" t="s">
        <v>3766</v>
      </c>
    </row>
    <row r="1504" spans="1:14" ht="30" x14ac:dyDescent="0.25">
      <c r="L1504" s="5" t="s">
        <v>7545</v>
      </c>
      <c r="M1504" s="5" t="s">
        <v>4009</v>
      </c>
      <c r="N1504" s="5" t="s">
        <v>7469</v>
      </c>
    </row>
    <row r="1505" spans="1:14" ht="45" x14ac:dyDescent="0.25">
      <c r="L1505" s="5" t="s">
        <v>7728</v>
      </c>
      <c r="M1505" s="5" t="s">
        <v>5561</v>
      </c>
      <c r="N1505" s="5" t="s">
        <v>2667</v>
      </c>
    </row>
    <row r="1506" spans="1:14" ht="30" x14ac:dyDescent="0.25">
      <c r="A1506" s="5" t="s">
        <v>6058</v>
      </c>
      <c r="B1506" s="5" t="s">
        <v>4801</v>
      </c>
      <c r="C1506" s="5" t="s">
        <v>6730</v>
      </c>
      <c r="D1506" s="5" t="s">
        <v>6369</v>
      </c>
      <c r="E1506" s="5" t="s">
        <v>2891</v>
      </c>
      <c r="F1506" s="5" t="s">
        <v>3477</v>
      </c>
      <c r="G1506" s="5" t="s">
        <v>2858</v>
      </c>
      <c r="H1506" s="5" t="s">
        <v>2880</v>
      </c>
      <c r="I1506" s="5" t="s">
        <v>2892</v>
      </c>
      <c r="J1506" s="5" t="s">
        <v>6244</v>
      </c>
      <c r="K1506" s="5" t="s">
        <v>4749</v>
      </c>
      <c r="L1506" s="5" t="s">
        <v>3460</v>
      </c>
      <c r="M1506" s="5" t="s">
        <v>34</v>
      </c>
      <c r="N1506" s="5" t="s">
        <v>2673</v>
      </c>
    </row>
    <row r="1507" spans="1:14" ht="30" x14ac:dyDescent="0.25">
      <c r="L1507" s="5" t="s">
        <v>7504</v>
      </c>
      <c r="M1507" s="5" t="s">
        <v>34</v>
      </c>
      <c r="N1507" s="5" t="s">
        <v>3766</v>
      </c>
    </row>
    <row r="1508" spans="1:14" ht="45" x14ac:dyDescent="0.25">
      <c r="A1508" s="5" t="s">
        <v>6033</v>
      </c>
      <c r="B1508" s="5" t="s">
        <v>3886</v>
      </c>
      <c r="C1508" s="5" t="s">
        <v>6730</v>
      </c>
      <c r="D1508" s="5" t="s">
        <v>6378</v>
      </c>
      <c r="E1508" s="5" t="s">
        <v>2886</v>
      </c>
      <c r="F1508" s="5" t="s">
        <v>3477</v>
      </c>
      <c r="G1508" s="5" t="s">
        <v>2858</v>
      </c>
      <c r="H1508" s="5" t="s">
        <v>2880</v>
      </c>
      <c r="I1508" s="5" t="s">
        <v>2892</v>
      </c>
      <c r="J1508" s="5" t="s">
        <v>6244</v>
      </c>
      <c r="K1508" s="5" t="s">
        <v>4749</v>
      </c>
      <c r="L1508" s="5" t="s">
        <v>3462</v>
      </c>
      <c r="M1508" s="5" t="s">
        <v>34</v>
      </c>
      <c r="N1508" s="5" t="s">
        <v>2670</v>
      </c>
    </row>
    <row r="1509" spans="1:14" x14ac:dyDescent="0.25">
      <c r="L1509" s="5"/>
      <c r="M1509" s="5"/>
      <c r="N1509" s="5"/>
    </row>
    <row r="1510" spans="1:14" x14ac:dyDescent="0.25">
      <c r="A1510" s="5" t="s">
        <v>5025</v>
      </c>
      <c r="B1510" s="5" t="s">
        <v>5025</v>
      </c>
      <c r="C1510" s="5" t="s">
        <v>5025</v>
      </c>
      <c r="D1510" s="5" t="s">
        <v>5025</v>
      </c>
      <c r="E1510" s="5" t="s">
        <v>5025</v>
      </c>
      <c r="F1510" s="5" t="s">
        <v>5025</v>
      </c>
      <c r="G1510" s="5" t="s">
        <v>5025</v>
      </c>
      <c r="H1510" s="5" t="s">
        <v>5025</v>
      </c>
      <c r="I1510" s="5" t="s">
        <v>5025</v>
      </c>
      <c r="J1510" s="5" t="s">
        <v>5025</v>
      </c>
      <c r="K1510" s="5" t="s">
        <v>5025</v>
      </c>
      <c r="L1510" s="5" t="s">
        <v>5025</v>
      </c>
      <c r="M1510" s="5" t="s">
        <v>5025</v>
      </c>
      <c r="N1510" s="5" t="s">
        <v>5025</v>
      </c>
    </row>
    <row r="1511" spans="1:14" x14ac:dyDescent="0.25">
      <c r="L1511" s="5"/>
      <c r="M1511" s="5"/>
      <c r="N1511" s="5"/>
    </row>
    <row r="1512" spans="1:14" x14ac:dyDescent="0.25">
      <c r="A1512"/>
      <c r="B1512"/>
      <c r="C1512"/>
      <c r="D1512" s="1"/>
      <c r="E1512"/>
      <c r="F1512"/>
      <c r="G1512" s="1"/>
      <c r="H1512"/>
      <c r="I1512"/>
      <c r="J1512"/>
      <c r="K1512"/>
      <c r="L1512"/>
      <c r="M1512"/>
      <c r="N1512"/>
    </row>
    <row r="1513" spans="1:14" x14ac:dyDescent="0.25">
      <c r="A1513"/>
      <c r="B1513"/>
      <c r="C1513"/>
      <c r="D1513" s="1"/>
      <c r="E1513"/>
      <c r="F1513"/>
      <c r="G1513" s="1"/>
      <c r="H1513"/>
      <c r="I1513"/>
      <c r="J1513"/>
      <c r="K1513"/>
      <c r="L1513"/>
      <c r="M1513"/>
      <c r="N1513"/>
    </row>
    <row r="1514" spans="1:14" x14ac:dyDescent="0.25">
      <c r="A1514"/>
      <c r="B1514"/>
      <c r="C1514"/>
      <c r="D1514" s="1"/>
      <c r="E1514"/>
      <c r="F1514"/>
      <c r="G1514" s="1"/>
      <c r="H1514"/>
      <c r="I1514"/>
      <c r="J1514"/>
      <c r="K1514"/>
      <c r="L1514"/>
      <c r="M1514"/>
      <c r="N1514"/>
    </row>
    <row r="1515" spans="1:14" x14ac:dyDescent="0.25">
      <c r="A1515"/>
      <c r="B1515"/>
      <c r="C1515"/>
      <c r="D1515" s="1"/>
      <c r="E1515"/>
      <c r="F1515"/>
      <c r="G1515" s="1"/>
      <c r="H1515"/>
      <c r="I1515"/>
      <c r="J1515"/>
      <c r="K1515"/>
      <c r="L1515"/>
      <c r="M1515"/>
      <c r="N1515"/>
    </row>
    <row r="1516" spans="1:14" x14ac:dyDescent="0.25">
      <c r="A1516"/>
      <c r="B1516"/>
      <c r="C1516"/>
      <c r="D1516" s="1"/>
      <c r="E1516"/>
      <c r="F1516"/>
      <c r="G1516" s="1"/>
      <c r="H1516"/>
      <c r="I1516"/>
      <c r="J1516"/>
      <c r="K1516"/>
      <c r="L1516"/>
      <c r="M1516"/>
      <c r="N1516"/>
    </row>
    <row r="1517" spans="1:14" x14ac:dyDescent="0.25">
      <c r="A1517"/>
      <c r="B1517"/>
      <c r="C1517"/>
      <c r="D1517" s="1"/>
      <c r="E1517"/>
      <c r="F1517"/>
      <c r="G1517" s="1"/>
      <c r="H1517"/>
      <c r="I1517"/>
      <c r="J1517"/>
      <c r="K1517"/>
      <c r="L1517"/>
      <c r="M1517"/>
      <c r="N1517"/>
    </row>
    <row r="1518" spans="1:14" x14ac:dyDescent="0.25">
      <c r="A1518"/>
      <c r="B1518"/>
      <c r="C1518"/>
      <c r="D1518" s="1"/>
      <c r="E1518"/>
      <c r="F1518"/>
      <c r="G1518" s="1"/>
      <c r="H1518"/>
      <c r="I1518"/>
      <c r="J1518"/>
      <c r="K1518"/>
      <c r="L1518"/>
      <c r="M1518"/>
      <c r="N1518"/>
    </row>
    <row r="1519" spans="1:14" x14ac:dyDescent="0.25">
      <c r="A1519"/>
      <c r="B1519"/>
      <c r="C1519"/>
      <c r="D1519" s="1"/>
      <c r="E1519"/>
      <c r="F1519"/>
      <c r="G1519" s="1"/>
      <c r="H1519"/>
      <c r="I1519"/>
      <c r="J1519"/>
      <c r="K1519"/>
      <c r="L1519"/>
      <c r="M1519"/>
      <c r="N1519"/>
    </row>
    <row r="1520" spans="1:14" x14ac:dyDescent="0.25">
      <c r="A1520"/>
      <c r="B1520"/>
      <c r="C1520"/>
      <c r="D1520" s="1"/>
      <c r="E1520"/>
      <c r="F1520"/>
      <c r="G1520" s="1"/>
      <c r="H1520"/>
      <c r="I1520"/>
      <c r="J1520"/>
      <c r="K1520"/>
      <c r="L1520"/>
      <c r="M1520"/>
      <c r="N1520"/>
    </row>
    <row r="1521" spans="1:14" x14ac:dyDescent="0.25">
      <c r="A1521"/>
      <c r="B1521"/>
      <c r="C1521"/>
      <c r="D1521" s="1"/>
      <c r="E1521"/>
      <c r="F1521"/>
      <c r="G1521" s="1"/>
      <c r="H1521"/>
      <c r="I1521"/>
      <c r="J1521"/>
      <c r="K1521"/>
      <c r="L1521"/>
      <c r="M1521"/>
      <c r="N1521"/>
    </row>
    <row r="1522" spans="1:14" x14ac:dyDescent="0.25">
      <c r="A1522"/>
      <c r="B1522"/>
      <c r="C1522"/>
      <c r="D1522" s="1"/>
      <c r="E1522"/>
      <c r="F1522"/>
      <c r="G1522" s="1"/>
      <c r="H1522"/>
      <c r="I1522"/>
      <c r="J1522"/>
      <c r="K1522"/>
      <c r="L1522"/>
      <c r="M1522"/>
      <c r="N1522"/>
    </row>
    <row r="1523" spans="1:14" x14ac:dyDescent="0.25">
      <c r="A1523"/>
      <c r="B1523"/>
      <c r="C1523"/>
      <c r="D1523" s="1"/>
      <c r="E1523"/>
      <c r="F1523"/>
      <c r="G1523" s="1"/>
      <c r="H1523"/>
      <c r="I1523"/>
      <c r="J1523"/>
      <c r="K1523"/>
      <c r="L1523"/>
      <c r="M1523"/>
      <c r="N1523"/>
    </row>
    <row r="1524" spans="1:14" x14ac:dyDescent="0.25">
      <c r="A1524"/>
      <c r="B1524"/>
      <c r="C1524"/>
      <c r="D1524" s="1"/>
      <c r="E1524"/>
      <c r="F1524"/>
      <c r="G1524" s="1"/>
      <c r="H1524"/>
      <c r="I1524"/>
      <c r="J1524"/>
      <c r="K1524"/>
      <c r="L1524"/>
      <c r="M1524"/>
      <c r="N1524"/>
    </row>
    <row r="1525" spans="1:14" x14ac:dyDescent="0.25">
      <c r="A1525"/>
      <c r="B1525"/>
      <c r="C1525"/>
      <c r="D1525" s="1"/>
      <c r="E1525"/>
      <c r="F1525"/>
      <c r="G1525" s="1"/>
      <c r="H1525"/>
      <c r="I1525"/>
      <c r="J1525"/>
      <c r="K1525"/>
      <c r="L1525"/>
      <c r="M1525"/>
      <c r="N1525"/>
    </row>
    <row r="1526" spans="1:14" x14ac:dyDescent="0.25">
      <c r="A1526"/>
      <c r="B1526"/>
      <c r="C1526"/>
      <c r="D1526" s="1"/>
      <c r="E1526"/>
      <c r="F1526"/>
      <c r="G1526" s="1"/>
      <c r="H1526"/>
      <c r="I1526"/>
      <c r="J1526"/>
      <c r="K1526"/>
      <c r="L1526"/>
      <c r="M1526"/>
      <c r="N1526"/>
    </row>
    <row r="1527" spans="1:14" x14ac:dyDescent="0.25">
      <c r="A1527"/>
      <c r="B1527"/>
      <c r="C1527"/>
      <c r="D1527" s="1"/>
      <c r="E1527"/>
      <c r="F1527"/>
      <c r="G1527" s="1"/>
      <c r="H1527"/>
      <c r="I1527"/>
      <c r="J1527"/>
      <c r="K1527"/>
      <c r="L1527"/>
      <c r="M1527"/>
      <c r="N1527"/>
    </row>
    <row r="1528" spans="1:14" x14ac:dyDescent="0.25">
      <c r="A1528"/>
      <c r="B1528"/>
      <c r="C1528"/>
      <c r="D1528" s="1"/>
      <c r="E1528"/>
      <c r="F1528"/>
      <c r="G1528" s="1"/>
      <c r="H1528"/>
      <c r="I1528"/>
      <c r="J1528"/>
      <c r="K1528"/>
      <c r="L1528"/>
      <c r="M1528"/>
      <c r="N1528"/>
    </row>
    <row r="1529" spans="1:14" x14ac:dyDescent="0.25">
      <c r="A1529"/>
      <c r="B1529"/>
      <c r="C1529"/>
      <c r="D1529" s="1"/>
      <c r="E1529"/>
      <c r="F1529"/>
      <c r="G1529" s="1"/>
      <c r="H1529"/>
      <c r="I1529"/>
      <c r="J1529"/>
      <c r="K1529"/>
      <c r="L1529"/>
      <c r="M1529"/>
      <c r="N1529"/>
    </row>
    <row r="1530" spans="1:14" x14ac:dyDescent="0.25">
      <c r="A1530"/>
      <c r="B1530"/>
      <c r="C1530"/>
      <c r="D1530" s="1"/>
      <c r="E1530"/>
      <c r="F1530"/>
      <c r="G1530" s="1"/>
      <c r="H1530"/>
      <c r="I1530"/>
      <c r="J1530"/>
      <c r="K1530"/>
      <c r="L1530"/>
      <c r="M1530"/>
      <c r="N1530"/>
    </row>
    <row r="1531" spans="1:14" x14ac:dyDescent="0.25">
      <c r="A1531"/>
      <c r="B1531"/>
      <c r="C1531"/>
      <c r="D1531" s="1"/>
      <c r="E1531"/>
      <c r="F1531"/>
      <c r="G1531" s="1"/>
      <c r="H1531"/>
      <c r="I1531"/>
      <c r="J1531"/>
      <c r="K1531"/>
      <c r="L1531"/>
      <c r="M1531"/>
      <c r="N1531"/>
    </row>
    <row r="1532" spans="1:14" x14ac:dyDescent="0.25">
      <c r="A1532"/>
      <c r="B1532"/>
      <c r="C1532"/>
      <c r="D1532" s="1"/>
      <c r="E1532"/>
      <c r="F1532"/>
      <c r="G1532" s="1"/>
      <c r="H1532"/>
      <c r="I1532"/>
      <c r="J1532"/>
      <c r="K1532"/>
      <c r="L1532"/>
      <c r="M1532"/>
      <c r="N1532"/>
    </row>
    <row r="1533" spans="1:14" x14ac:dyDescent="0.25">
      <c r="A1533"/>
      <c r="B1533"/>
      <c r="C1533"/>
      <c r="D1533" s="1"/>
      <c r="E1533"/>
      <c r="F1533"/>
      <c r="G1533" s="1"/>
      <c r="H1533"/>
      <c r="I1533"/>
      <c r="J1533"/>
      <c r="K1533"/>
      <c r="L1533"/>
      <c r="M1533"/>
      <c r="N1533"/>
    </row>
    <row r="1534" spans="1:14" x14ac:dyDescent="0.25">
      <c r="A1534"/>
      <c r="B1534"/>
      <c r="C1534"/>
      <c r="D1534" s="1"/>
      <c r="E1534"/>
      <c r="F1534"/>
      <c r="G1534" s="1"/>
      <c r="H1534"/>
      <c r="I1534"/>
      <c r="J1534"/>
      <c r="K1534"/>
      <c r="L1534"/>
      <c r="M1534"/>
      <c r="N1534"/>
    </row>
    <row r="1535" spans="1:14" x14ac:dyDescent="0.25">
      <c r="A1535"/>
      <c r="B1535"/>
      <c r="C1535"/>
      <c r="D1535" s="1"/>
      <c r="E1535"/>
      <c r="F1535"/>
      <c r="G1535" s="1"/>
      <c r="H1535"/>
      <c r="I1535"/>
      <c r="J1535"/>
      <c r="K1535"/>
      <c r="L1535"/>
      <c r="M1535"/>
      <c r="N1535"/>
    </row>
    <row r="1536" spans="1:14" x14ac:dyDescent="0.25">
      <c r="A1536"/>
      <c r="B1536"/>
      <c r="C1536"/>
      <c r="D1536" s="1"/>
      <c r="E1536"/>
      <c r="F1536"/>
      <c r="G1536" s="1"/>
      <c r="H1536"/>
      <c r="I1536"/>
      <c r="J1536"/>
      <c r="K1536"/>
      <c r="L1536"/>
      <c r="M1536"/>
      <c r="N1536"/>
    </row>
    <row r="1537" spans="1:14" x14ac:dyDescent="0.25">
      <c r="A1537"/>
      <c r="B1537"/>
      <c r="C1537"/>
      <c r="D1537" s="1"/>
      <c r="E1537"/>
      <c r="F1537"/>
      <c r="G1537" s="1"/>
      <c r="H1537"/>
      <c r="I1537"/>
      <c r="J1537"/>
      <c r="K1537"/>
      <c r="L1537"/>
      <c r="M1537"/>
      <c r="N1537"/>
    </row>
    <row r="1538" spans="1:14" x14ac:dyDescent="0.25">
      <c r="A1538"/>
      <c r="B1538"/>
      <c r="C1538"/>
      <c r="D1538" s="1"/>
      <c r="E1538"/>
      <c r="F1538"/>
      <c r="G1538" s="1"/>
      <c r="H1538"/>
      <c r="I1538"/>
      <c r="J1538"/>
      <c r="K1538"/>
      <c r="L1538"/>
      <c r="M1538"/>
      <c r="N1538"/>
    </row>
    <row r="1539" spans="1:14" x14ac:dyDescent="0.25">
      <c r="A1539"/>
      <c r="B1539"/>
      <c r="C1539"/>
      <c r="D1539" s="1"/>
      <c r="E1539"/>
      <c r="F1539"/>
      <c r="G1539" s="1"/>
      <c r="H1539"/>
      <c r="I1539"/>
      <c r="J1539"/>
      <c r="K1539"/>
      <c r="L1539"/>
      <c r="M1539"/>
      <c r="N1539"/>
    </row>
    <row r="1540" spans="1:14" x14ac:dyDescent="0.25">
      <c r="A1540"/>
      <c r="B1540"/>
      <c r="C1540"/>
      <c r="D1540" s="1"/>
      <c r="E1540"/>
      <c r="F1540"/>
      <c r="G1540" s="1"/>
      <c r="H1540"/>
      <c r="I1540"/>
      <c r="J1540"/>
      <c r="K1540"/>
      <c r="L1540"/>
      <c r="M1540"/>
      <c r="N1540"/>
    </row>
    <row r="1541" spans="1:14" x14ac:dyDescent="0.25">
      <c r="A1541"/>
      <c r="B1541"/>
      <c r="C1541"/>
      <c r="D1541" s="1"/>
      <c r="E1541"/>
      <c r="F1541"/>
      <c r="G1541" s="1"/>
      <c r="H1541"/>
      <c r="I1541"/>
      <c r="J1541"/>
      <c r="K1541"/>
      <c r="L1541"/>
      <c r="M1541"/>
      <c r="N1541"/>
    </row>
    <row r="1542" spans="1:14" x14ac:dyDescent="0.25">
      <c r="A1542"/>
      <c r="B1542"/>
      <c r="C1542"/>
      <c r="D1542" s="1"/>
      <c r="E1542"/>
      <c r="F1542"/>
      <c r="G1542" s="1"/>
      <c r="H1542"/>
      <c r="I1542"/>
      <c r="J1542"/>
      <c r="K1542"/>
      <c r="L1542"/>
      <c r="M1542"/>
      <c r="N1542"/>
    </row>
    <row r="1543" spans="1:14" x14ac:dyDescent="0.25">
      <c r="A1543"/>
      <c r="B1543"/>
      <c r="C1543"/>
      <c r="D1543" s="1"/>
      <c r="E1543"/>
      <c r="F1543"/>
      <c r="G1543" s="1"/>
      <c r="H1543"/>
      <c r="I1543"/>
      <c r="J1543"/>
      <c r="K1543"/>
      <c r="L1543"/>
      <c r="M1543"/>
      <c r="N1543"/>
    </row>
    <row r="1544" spans="1:14" x14ac:dyDescent="0.25">
      <c r="A1544"/>
      <c r="B1544"/>
      <c r="C1544"/>
      <c r="D1544" s="1"/>
      <c r="E1544"/>
      <c r="F1544"/>
      <c r="G1544" s="1"/>
      <c r="H1544"/>
      <c r="I1544"/>
      <c r="J1544"/>
      <c r="K1544"/>
      <c r="L1544"/>
      <c r="M1544"/>
      <c r="N1544"/>
    </row>
    <row r="1545" spans="1:14" x14ac:dyDescent="0.25">
      <c r="A1545"/>
      <c r="B1545"/>
      <c r="C1545"/>
      <c r="D1545" s="1"/>
      <c r="E1545"/>
      <c r="F1545"/>
      <c r="G1545" s="1"/>
      <c r="H1545"/>
      <c r="I1545"/>
      <c r="J1545"/>
      <c r="K1545"/>
      <c r="L1545"/>
      <c r="M1545"/>
      <c r="N1545"/>
    </row>
    <row r="1546" spans="1:14" x14ac:dyDescent="0.25">
      <c r="A1546"/>
      <c r="B1546"/>
      <c r="C1546"/>
      <c r="D1546" s="1"/>
      <c r="E1546"/>
      <c r="F1546"/>
      <c r="G1546" s="1"/>
      <c r="H1546"/>
      <c r="I1546"/>
      <c r="J1546"/>
      <c r="K1546"/>
      <c r="L1546"/>
      <c r="M1546"/>
      <c r="N1546"/>
    </row>
    <row r="1547" spans="1:14" x14ac:dyDescent="0.25">
      <c r="A1547"/>
      <c r="B1547"/>
      <c r="C1547"/>
      <c r="D1547" s="1"/>
      <c r="E1547"/>
      <c r="F1547"/>
      <c r="G1547" s="1"/>
      <c r="H1547"/>
      <c r="I1547"/>
      <c r="J1547"/>
      <c r="K1547"/>
      <c r="L1547"/>
      <c r="M1547"/>
      <c r="N1547"/>
    </row>
    <row r="1548" spans="1:14" x14ac:dyDescent="0.25">
      <c r="A1548"/>
      <c r="B1548"/>
      <c r="C1548"/>
      <c r="D1548" s="1"/>
      <c r="E1548"/>
      <c r="F1548"/>
      <c r="G1548" s="1"/>
      <c r="H1548"/>
      <c r="I1548"/>
      <c r="J1548"/>
      <c r="K1548"/>
      <c r="L1548"/>
      <c r="M1548"/>
      <c r="N1548"/>
    </row>
    <row r="1549" spans="1:14" x14ac:dyDescent="0.25">
      <c r="A1549"/>
      <c r="B1549"/>
      <c r="C1549"/>
      <c r="D1549" s="1"/>
      <c r="E1549"/>
      <c r="F1549"/>
      <c r="G1549" s="1"/>
      <c r="H1549"/>
      <c r="I1549"/>
      <c r="J1549"/>
      <c r="K1549"/>
      <c r="L1549"/>
      <c r="M1549"/>
      <c r="N1549"/>
    </row>
    <row r="1550" spans="1:14" x14ac:dyDescent="0.25">
      <c r="A1550"/>
      <c r="B1550"/>
      <c r="C1550"/>
      <c r="D1550" s="1"/>
      <c r="E1550"/>
      <c r="F1550"/>
      <c r="G1550" s="1"/>
      <c r="H1550"/>
      <c r="I1550"/>
      <c r="J1550"/>
      <c r="K1550"/>
      <c r="L1550"/>
      <c r="M1550"/>
      <c r="N1550"/>
    </row>
    <row r="1551" spans="1:14" x14ac:dyDescent="0.25">
      <c r="A1551"/>
      <c r="B1551"/>
      <c r="C1551"/>
      <c r="D1551" s="1"/>
      <c r="E1551"/>
      <c r="F1551"/>
      <c r="G1551" s="1"/>
      <c r="H1551"/>
      <c r="I1551"/>
      <c r="J1551"/>
      <c r="K1551"/>
      <c r="L1551"/>
      <c r="M1551"/>
      <c r="N1551"/>
    </row>
    <row r="1552" spans="1:14" x14ac:dyDescent="0.25">
      <c r="A1552"/>
      <c r="B1552"/>
      <c r="C1552"/>
      <c r="D1552" s="1"/>
      <c r="E1552"/>
      <c r="F1552"/>
      <c r="G1552" s="1"/>
      <c r="H1552"/>
      <c r="I1552"/>
      <c r="J1552"/>
      <c r="K1552"/>
      <c r="L1552"/>
      <c r="M1552"/>
      <c r="N1552"/>
    </row>
    <row r="1553" spans="1:14" x14ac:dyDescent="0.25">
      <c r="A1553"/>
      <c r="B1553"/>
      <c r="C1553"/>
      <c r="D1553" s="1"/>
      <c r="E1553"/>
      <c r="F1553"/>
      <c r="G1553" s="1"/>
      <c r="H1553"/>
      <c r="I1553"/>
      <c r="J1553"/>
      <c r="K1553"/>
      <c r="L1553"/>
      <c r="M1553"/>
      <c r="N1553"/>
    </row>
    <row r="1554" spans="1:14" x14ac:dyDescent="0.25">
      <c r="A1554"/>
      <c r="B1554"/>
      <c r="C1554"/>
      <c r="D1554" s="1"/>
      <c r="E1554"/>
      <c r="F1554"/>
      <c r="G1554" s="1"/>
      <c r="H1554"/>
      <c r="I1554"/>
      <c r="J1554"/>
      <c r="K1554"/>
      <c r="L1554"/>
      <c r="M1554"/>
      <c r="N1554"/>
    </row>
    <row r="1555" spans="1:14" x14ac:dyDescent="0.25">
      <c r="A1555"/>
      <c r="B1555"/>
      <c r="C1555"/>
      <c r="D1555" s="1"/>
      <c r="E1555"/>
      <c r="F1555"/>
      <c r="G1555" s="1"/>
      <c r="H1555"/>
      <c r="I1555"/>
      <c r="J1555"/>
      <c r="K1555"/>
      <c r="L1555"/>
      <c r="M1555"/>
      <c r="N1555"/>
    </row>
    <row r="1556" spans="1:14" x14ac:dyDescent="0.25">
      <c r="A1556"/>
      <c r="B1556"/>
      <c r="C1556"/>
      <c r="D1556" s="1"/>
      <c r="E1556"/>
      <c r="F1556"/>
      <c r="G1556" s="1"/>
      <c r="H1556"/>
      <c r="I1556"/>
      <c r="J1556"/>
      <c r="K1556"/>
      <c r="L1556"/>
      <c r="M1556"/>
      <c r="N1556"/>
    </row>
    <row r="1557" spans="1:14" x14ac:dyDescent="0.25">
      <c r="A1557"/>
      <c r="B1557"/>
      <c r="C1557"/>
      <c r="D1557" s="1"/>
      <c r="E1557"/>
      <c r="F1557"/>
      <c r="G1557" s="1"/>
      <c r="H1557"/>
      <c r="I1557"/>
      <c r="J1557"/>
      <c r="K1557"/>
      <c r="L1557"/>
      <c r="M1557"/>
      <c r="N1557"/>
    </row>
    <row r="1558" spans="1:14" x14ac:dyDescent="0.25">
      <c r="A1558"/>
      <c r="B1558"/>
      <c r="C1558"/>
      <c r="D1558" s="1"/>
      <c r="E1558"/>
      <c r="F1558"/>
      <c r="G1558" s="1"/>
      <c r="H1558"/>
      <c r="I1558"/>
      <c r="J1558"/>
      <c r="K1558"/>
      <c r="L1558"/>
      <c r="M1558"/>
      <c r="N1558"/>
    </row>
    <row r="1559" spans="1:14" x14ac:dyDescent="0.25">
      <c r="A1559"/>
      <c r="B1559"/>
      <c r="C1559"/>
      <c r="D1559" s="1"/>
      <c r="E1559"/>
      <c r="F1559"/>
      <c r="G1559" s="1"/>
      <c r="H1559"/>
      <c r="I1559"/>
      <c r="J1559"/>
      <c r="K1559"/>
      <c r="L1559"/>
      <c r="M1559"/>
      <c r="N1559"/>
    </row>
    <row r="1560" spans="1:14" x14ac:dyDescent="0.25">
      <c r="A1560"/>
      <c r="B1560"/>
      <c r="C1560"/>
      <c r="D1560" s="1"/>
      <c r="E1560"/>
      <c r="F1560"/>
      <c r="G1560" s="1"/>
      <c r="H1560"/>
      <c r="I1560"/>
      <c r="J1560"/>
      <c r="K1560"/>
      <c r="L1560"/>
      <c r="M1560"/>
      <c r="N1560"/>
    </row>
    <row r="1561" spans="1:14" x14ac:dyDescent="0.25">
      <c r="A1561"/>
      <c r="B1561"/>
      <c r="C1561"/>
      <c r="D1561" s="1"/>
      <c r="E1561"/>
      <c r="F1561"/>
      <c r="G1561" s="1"/>
      <c r="H1561"/>
      <c r="I1561"/>
      <c r="J1561"/>
      <c r="K1561"/>
      <c r="L1561"/>
      <c r="M1561"/>
      <c r="N1561"/>
    </row>
    <row r="1562" spans="1:14" x14ac:dyDescent="0.25">
      <c r="A1562"/>
      <c r="B1562"/>
      <c r="C1562"/>
      <c r="D1562" s="1"/>
      <c r="E1562"/>
      <c r="F1562"/>
      <c r="G1562" s="1"/>
      <c r="H1562"/>
      <c r="I1562"/>
      <c r="J1562"/>
      <c r="K1562"/>
      <c r="L1562"/>
      <c r="M1562"/>
      <c r="N1562"/>
    </row>
    <row r="1563" spans="1:14" x14ac:dyDescent="0.25">
      <c r="A1563"/>
      <c r="B1563"/>
      <c r="C1563"/>
      <c r="D1563" s="1"/>
      <c r="E1563"/>
      <c r="F1563"/>
      <c r="G1563" s="1"/>
      <c r="H1563"/>
      <c r="I1563"/>
      <c r="J1563"/>
      <c r="K1563"/>
      <c r="L1563"/>
      <c r="M1563"/>
      <c r="N1563"/>
    </row>
    <row r="1564" spans="1:14" x14ac:dyDescent="0.25">
      <c r="A1564"/>
      <c r="B1564"/>
      <c r="C1564"/>
      <c r="D1564" s="1"/>
      <c r="E1564"/>
      <c r="F1564"/>
      <c r="G1564" s="1"/>
      <c r="H1564"/>
      <c r="I1564"/>
      <c r="J1564"/>
      <c r="K1564"/>
      <c r="L1564"/>
      <c r="M1564"/>
      <c r="N1564"/>
    </row>
    <row r="1565" spans="1:14" x14ac:dyDescent="0.25">
      <c r="A1565"/>
      <c r="B1565"/>
      <c r="C1565"/>
      <c r="D1565" s="1"/>
      <c r="E1565"/>
      <c r="F1565"/>
      <c r="G1565" s="1"/>
      <c r="H1565"/>
      <c r="I1565"/>
      <c r="J1565"/>
      <c r="K1565"/>
      <c r="L1565"/>
      <c r="M1565"/>
      <c r="N1565"/>
    </row>
    <row r="1566" spans="1:14" x14ac:dyDescent="0.25">
      <c r="A1566"/>
      <c r="B1566"/>
      <c r="C1566"/>
      <c r="D1566" s="1"/>
      <c r="E1566"/>
      <c r="F1566"/>
      <c r="G1566" s="1"/>
      <c r="H1566"/>
      <c r="I1566"/>
      <c r="J1566"/>
      <c r="K1566"/>
      <c r="L1566"/>
      <c r="M1566"/>
      <c r="N1566"/>
    </row>
    <row r="1567" spans="1:14" x14ac:dyDescent="0.25">
      <c r="A1567"/>
      <c r="B1567"/>
      <c r="C1567"/>
      <c r="D1567" s="1"/>
      <c r="E1567"/>
      <c r="F1567"/>
      <c r="G1567" s="1"/>
      <c r="H1567"/>
      <c r="I1567"/>
      <c r="J1567"/>
      <c r="K1567"/>
      <c r="L1567"/>
      <c r="M1567"/>
      <c r="N1567"/>
    </row>
    <row r="1568" spans="1:14" x14ac:dyDescent="0.25">
      <c r="A1568"/>
      <c r="B1568"/>
      <c r="C1568"/>
      <c r="D1568" s="1"/>
      <c r="E1568"/>
      <c r="F1568"/>
      <c r="G1568" s="1"/>
      <c r="H1568"/>
      <c r="I1568"/>
      <c r="J1568"/>
      <c r="K1568"/>
      <c r="L1568"/>
      <c r="M1568"/>
      <c r="N1568"/>
    </row>
    <row r="1569" spans="1:14" x14ac:dyDescent="0.25">
      <c r="A1569"/>
      <c r="B1569"/>
      <c r="C1569"/>
      <c r="D1569" s="1"/>
      <c r="E1569"/>
      <c r="F1569"/>
      <c r="G1569" s="1"/>
      <c r="H1569"/>
      <c r="I1569"/>
      <c r="J1569"/>
      <c r="K1569"/>
      <c r="L1569"/>
      <c r="M1569"/>
      <c r="N1569"/>
    </row>
    <row r="1570" spans="1:14" x14ac:dyDescent="0.25">
      <c r="A1570"/>
      <c r="B1570"/>
      <c r="C1570"/>
      <c r="D1570" s="1"/>
      <c r="E1570"/>
      <c r="F1570"/>
      <c r="G1570" s="1"/>
      <c r="H1570"/>
      <c r="I1570"/>
      <c r="J1570"/>
      <c r="K1570"/>
      <c r="L1570"/>
      <c r="M1570"/>
      <c r="N1570"/>
    </row>
    <row r="1571" spans="1:14" x14ac:dyDescent="0.25">
      <c r="A1571"/>
      <c r="B1571"/>
      <c r="C1571"/>
      <c r="D1571" s="1"/>
      <c r="E1571"/>
      <c r="F1571"/>
      <c r="G1571" s="1"/>
      <c r="H1571"/>
      <c r="I1571"/>
      <c r="J1571"/>
      <c r="K1571"/>
      <c r="L1571"/>
      <c r="M1571"/>
      <c r="N1571"/>
    </row>
    <row r="1572" spans="1:14" x14ac:dyDescent="0.25">
      <c r="A1572"/>
      <c r="B1572"/>
      <c r="C1572"/>
      <c r="D1572" s="1"/>
      <c r="E1572"/>
      <c r="F1572"/>
      <c r="G1572" s="1"/>
      <c r="H1572"/>
      <c r="I1572"/>
      <c r="J1572"/>
      <c r="K1572"/>
      <c r="L1572"/>
      <c r="M1572"/>
      <c r="N1572"/>
    </row>
    <row r="1573" spans="1:14" x14ac:dyDescent="0.25">
      <c r="A1573"/>
      <c r="B1573"/>
      <c r="C1573"/>
      <c r="D1573" s="1"/>
      <c r="E1573"/>
      <c r="F1573"/>
      <c r="G1573" s="1"/>
      <c r="H1573"/>
      <c r="I1573"/>
      <c r="J1573"/>
      <c r="K1573"/>
      <c r="L1573"/>
      <c r="M1573"/>
      <c r="N1573"/>
    </row>
    <row r="1574" spans="1:14" x14ac:dyDescent="0.25">
      <c r="A1574"/>
      <c r="B1574"/>
      <c r="C1574"/>
      <c r="D1574" s="1"/>
      <c r="E1574"/>
      <c r="F1574"/>
      <c r="G1574" s="1"/>
      <c r="H1574"/>
      <c r="I1574"/>
      <c r="J1574"/>
      <c r="K1574"/>
      <c r="L1574"/>
      <c r="M1574"/>
      <c r="N1574"/>
    </row>
    <row r="1575" spans="1:14" x14ac:dyDescent="0.25">
      <c r="A1575"/>
      <c r="B1575"/>
      <c r="C1575"/>
      <c r="D1575" s="1"/>
      <c r="E1575"/>
      <c r="F1575"/>
      <c r="G1575" s="1"/>
      <c r="H1575"/>
      <c r="I1575"/>
      <c r="J1575"/>
      <c r="K1575"/>
      <c r="L1575"/>
      <c r="M1575"/>
      <c r="N1575"/>
    </row>
    <row r="1576" spans="1:14" x14ac:dyDescent="0.25">
      <c r="A1576"/>
      <c r="B1576"/>
      <c r="C1576"/>
      <c r="D1576" s="1"/>
      <c r="E1576"/>
      <c r="F1576"/>
      <c r="G1576" s="1"/>
      <c r="H1576"/>
      <c r="I1576"/>
      <c r="J1576"/>
      <c r="K1576"/>
      <c r="L1576"/>
      <c r="M1576"/>
      <c r="N1576"/>
    </row>
    <row r="1577" spans="1:14" x14ac:dyDescent="0.25">
      <c r="A1577"/>
      <c r="B1577"/>
      <c r="C1577"/>
      <c r="D1577" s="1"/>
      <c r="E1577"/>
      <c r="F1577"/>
      <c r="G1577" s="1"/>
      <c r="H1577"/>
      <c r="I1577"/>
      <c r="J1577"/>
      <c r="K1577"/>
      <c r="L1577"/>
      <c r="M1577"/>
      <c r="N1577"/>
    </row>
    <row r="1578" spans="1:14" x14ac:dyDescent="0.25">
      <c r="A1578"/>
      <c r="B1578"/>
      <c r="C1578"/>
      <c r="D1578" s="1"/>
      <c r="E1578"/>
      <c r="F1578"/>
      <c r="G1578" s="1"/>
      <c r="H1578"/>
      <c r="I1578"/>
      <c r="J1578"/>
      <c r="K1578"/>
      <c r="L1578"/>
      <c r="M1578"/>
      <c r="N1578"/>
    </row>
    <row r="1579" spans="1:14" x14ac:dyDescent="0.25">
      <c r="A1579"/>
      <c r="B1579"/>
      <c r="C1579"/>
      <c r="D1579" s="1"/>
      <c r="E1579"/>
      <c r="F1579"/>
      <c r="G1579" s="1"/>
      <c r="H1579"/>
      <c r="I1579"/>
      <c r="J1579"/>
      <c r="K1579"/>
      <c r="L1579"/>
      <c r="M1579"/>
      <c r="N1579"/>
    </row>
    <row r="1580" spans="1:14" x14ac:dyDescent="0.25">
      <c r="A1580"/>
      <c r="B1580"/>
      <c r="C1580"/>
      <c r="D1580" s="1"/>
      <c r="E1580"/>
      <c r="F1580"/>
      <c r="G1580" s="1"/>
      <c r="H1580"/>
      <c r="I1580"/>
      <c r="J1580"/>
      <c r="K1580"/>
      <c r="L1580"/>
      <c r="M1580"/>
      <c r="N1580"/>
    </row>
    <row r="1581" spans="1:14" x14ac:dyDescent="0.25">
      <c r="A1581"/>
      <c r="B1581"/>
      <c r="C1581"/>
      <c r="D1581" s="1"/>
      <c r="E1581"/>
      <c r="F1581"/>
      <c r="G1581" s="1"/>
      <c r="H1581"/>
      <c r="I1581"/>
      <c r="J1581"/>
      <c r="K1581"/>
      <c r="L1581"/>
      <c r="M1581"/>
      <c r="N1581"/>
    </row>
    <row r="1582" spans="1:14" x14ac:dyDescent="0.25">
      <c r="A1582"/>
      <c r="B1582"/>
      <c r="C1582"/>
      <c r="D1582" s="1"/>
      <c r="E1582"/>
      <c r="F1582"/>
      <c r="G1582" s="1"/>
      <c r="H1582"/>
      <c r="I1582"/>
      <c r="J1582"/>
      <c r="K1582"/>
      <c r="L1582"/>
      <c r="M1582"/>
      <c r="N1582"/>
    </row>
    <row r="1583" spans="1:14" x14ac:dyDescent="0.25">
      <c r="A1583"/>
      <c r="B1583"/>
      <c r="C1583"/>
      <c r="D1583" s="1"/>
      <c r="E1583"/>
      <c r="F1583"/>
      <c r="G1583" s="1"/>
      <c r="H1583"/>
      <c r="I1583"/>
      <c r="J1583"/>
      <c r="K1583"/>
      <c r="L1583"/>
      <c r="M1583"/>
      <c r="N1583"/>
    </row>
    <row r="1584" spans="1:14" x14ac:dyDescent="0.25">
      <c r="A1584"/>
      <c r="B1584"/>
      <c r="C1584"/>
      <c r="D1584" s="1"/>
      <c r="E1584"/>
      <c r="F1584"/>
      <c r="G1584" s="1"/>
      <c r="H1584"/>
      <c r="I1584"/>
      <c r="J1584"/>
      <c r="K1584"/>
      <c r="L1584"/>
      <c r="M1584"/>
      <c r="N1584"/>
    </row>
    <row r="1585" spans="1:14" x14ac:dyDescent="0.25">
      <c r="A1585"/>
      <c r="B1585"/>
      <c r="C1585"/>
      <c r="D1585" s="1"/>
      <c r="E1585"/>
      <c r="F1585"/>
      <c r="G1585" s="1"/>
      <c r="H1585"/>
      <c r="I1585"/>
      <c r="J1585"/>
      <c r="K1585"/>
      <c r="L1585"/>
      <c r="M1585"/>
      <c r="N1585"/>
    </row>
    <row r="1586" spans="1:14" x14ac:dyDescent="0.25">
      <c r="A1586"/>
      <c r="B1586"/>
      <c r="C1586"/>
      <c r="D1586" s="1"/>
      <c r="E1586"/>
      <c r="F1586"/>
      <c r="G1586" s="1"/>
      <c r="H1586"/>
      <c r="I1586"/>
      <c r="J1586"/>
      <c r="K1586"/>
      <c r="L1586"/>
      <c r="M1586"/>
      <c r="N1586"/>
    </row>
    <row r="1587" spans="1:14" x14ac:dyDescent="0.25">
      <c r="A1587"/>
      <c r="B1587"/>
      <c r="C1587"/>
      <c r="D1587" s="1"/>
      <c r="E1587"/>
      <c r="F1587"/>
      <c r="G1587" s="1"/>
      <c r="H1587"/>
      <c r="I1587"/>
      <c r="J1587"/>
      <c r="K1587"/>
      <c r="L1587"/>
      <c r="M1587"/>
      <c r="N1587"/>
    </row>
    <row r="1588" spans="1:14" x14ac:dyDescent="0.25">
      <c r="A1588"/>
      <c r="B1588"/>
      <c r="C1588"/>
      <c r="D1588" s="1"/>
      <c r="E1588"/>
      <c r="F1588"/>
      <c r="G1588" s="1"/>
      <c r="H1588"/>
      <c r="I1588"/>
      <c r="J1588"/>
      <c r="K1588"/>
      <c r="L1588"/>
      <c r="M1588"/>
      <c r="N1588"/>
    </row>
    <row r="1589" spans="1:14" x14ac:dyDescent="0.25">
      <c r="A1589"/>
      <c r="B1589"/>
      <c r="C1589"/>
      <c r="D1589" s="1"/>
      <c r="E1589"/>
      <c r="F1589"/>
      <c r="G1589" s="1"/>
      <c r="H1589"/>
      <c r="I1589"/>
      <c r="J1589"/>
      <c r="K1589"/>
      <c r="L1589"/>
      <c r="M1589"/>
      <c r="N1589"/>
    </row>
    <row r="1590" spans="1:14" x14ac:dyDescent="0.25">
      <c r="A1590"/>
      <c r="B1590"/>
      <c r="C1590"/>
      <c r="D1590" s="1"/>
      <c r="E1590"/>
      <c r="F1590"/>
      <c r="G1590" s="1"/>
      <c r="H1590"/>
      <c r="I1590"/>
      <c r="J1590"/>
      <c r="K1590"/>
      <c r="L1590"/>
      <c r="M1590"/>
      <c r="N1590"/>
    </row>
    <row r="1591" spans="1:14" x14ac:dyDescent="0.25">
      <c r="A1591"/>
      <c r="B1591"/>
      <c r="C1591"/>
      <c r="D1591" s="1"/>
      <c r="E1591"/>
      <c r="F1591"/>
      <c r="G1591" s="1"/>
      <c r="H1591"/>
      <c r="I1591"/>
      <c r="J1591"/>
      <c r="K1591"/>
      <c r="L1591"/>
      <c r="M1591"/>
      <c r="N1591"/>
    </row>
    <row r="1592" spans="1:14" x14ac:dyDescent="0.25">
      <c r="A1592"/>
      <c r="B1592"/>
      <c r="C1592"/>
      <c r="D1592" s="1"/>
      <c r="E1592"/>
      <c r="F1592"/>
      <c r="G1592" s="1"/>
      <c r="H1592"/>
      <c r="I1592"/>
      <c r="J1592"/>
      <c r="K1592"/>
      <c r="L1592"/>
      <c r="M1592"/>
      <c r="N1592"/>
    </row>
    <row r="1593" spans="1:14" x14ac:dyDescent="0.25">
      <c r="A1593"/>
      <c r="B1593"/>
      <c r="C1593"/>
      <c r="D1593" s="1"/>
      <c r="E1593"/>
      <c r="F1593"/>
      <c r="G1593" s="1"/>
      <c r="H1593"/>
      <c r="I1593"/>
      <c r="J1593"/>
      <c r="K1593"/>
      <c r="L1593"/>
      <c r="M1593"/>
      <c r="N1593"/>
    </row>
    <row r="1594" spans="1:14" x14ac:dyDescent="0.25">
      <c r="A1594"/>
      <c r="B1594"/>
      <c r="C1594"/>
      <c r="D1594" s="1"/>
      <c r="E1594"/>
      <c r="F1594"/>
      <c r="G1594" s="1"/>
      <c r="H1594"/>
      <c r="I1594"/>
      <c r="J1594"/>
      <c r="K1594"/>
      <c r="L1594"/>
      <c r="M1594"/>
      <c r="N1594"/>
    </row>
    <row r="1595" spans="1:14" x14ac:dyDescent="0.25">
      <c r="A1595"/>
      <c r="B1595"/>
      <c r="C1595"/>
      <c r="D1595" s="1"/>
      <c r="E1595"/>
      <c r="F1595"/>
      <c r="G1595" s="1"/>
      <c r="H1595"/>
      <c r="I1595"/>
      <c r="J1595"/>
      <c r="K1595"/>
      <c r="L1595"/>
      <c r="M1595"/>
      <c r="N1595"/>
    </row>
    <row r="1596" spans="1:14" x14ac:dyDescent="0.25">
      <c r="A1596"/>
      <c r="B1596"/>
      <c r="C1596"/>
      <c r="D1596" s="1"/>
      <c r="E1596"/>
      <c r="F1596"/>
      <c r="G1596" s="1"/>
      <c r="H1596"/>
      <c r="I1596"/>
      <c r="J1596"/>
      <c r="K1596"/>
      <c r="L1596"/>
      <c r="M1596"/>
      <c r="N1596"/>
    </row>
    <row r="1597" spans="1:14" x14ac:dyDescent="0.25">
      <c r="A1597"/>
      <c r="B1597"/>
      <c r="C1597"/>
      <c r="D1597" s="1"/>
      <c r="E1597"/>
      <c r="F1597"/>
      <c r="G1597" s="1"/>
      <c r="H1597"/>
      <c r="I1597"/>
      <c r="J1597"/>
      <c r="K1597"/>
      <c r="L1597"/>
      <c r="M1597"/>
      <c r="N1597"/>
    </row>
    <row r="1598" spans="1:14" x14ac:dyDescent="0.25">
      <c r="A1598"/>
      <c r="B1598"/>
      <c r="C1598"/>
      <c r="D1598" s="1"/>
      <c r="E1598"/>
      <c r="F1598"/>
      <c r="G1598" s="1"/>
      <c r="H1598"/>
      <c r="I1598"/>
      <c r="J1598"/>
      <c r="K1598"/>
      <c r="L1598"/>
      <c r="M1598"/>
      <c r="N1598"/>
    </row>
    <row r="1599" spans="1:14" x14ac:dyDescent="0.25">
      <c r="A1599"/>
      <c r="B1599"/>
      <c r="C1599"/>
      <c r="D1599" s="1"/>
      <c r="E1599"/>
      <c r="F1599"/>
      <c r="G1599" s="1"/>
      <c r="H1599"/>
      <c r="I1599"/>
      <c r="J1599"/>
      <c r="K1599"/>
      <c r="L1599"/>
      <c r="M1599"/>
      <c r="N1599"/>
    </row>
    <row r="1600" spans="1:14" x14ac:dyDescent="0.25">
      <c r="A1600"/>
      <c r="B1600"/>
      <c r="C1600"/>
      <c r="D1600" s="1"/>
      <c r="E1600"/>
      <c r="F1600"/>
      <c r="G1600" s="1"/>
      <c r="H1600"/>
      <c r="I1600"/>
      <c r="J1600"/>
      <c r="K1600"/>
      <c r="L1600"/>
      <c r="M1600"/>
      <c r="N1600"/>
    </row>
    <row r="1601" spans="1:14" x14ac:dyDescent="0.25">
      <c r="A1601"/>
      <c r="B1601"/>
      <c r="C1601"/>
      <c r="D1601" s="1"/>
      <c r="E1601"/>
      <c r="F1601"/>
      <c r="G1601" s="1"/>
      <c r="H1601"/>
      <c r="I1601"/>
      <c r="J1601"/>
      <c r="K1601"/>
      <c r="L1601"/>
      <c r="M1601"/>
      <c r="N1601"/>
    </row>
    <row r="1602" spans="1:14" x14ac:dyDescent="0.25">
      <c r="A1602"/>
      <c r="B1602"/>
      <c r="C1602"/>
      <c r="D1602" s="1"/>
      <c r="E1602"/>
      <c r="F1602"/>
      <c r="G1602" s="1"/>
      <c r="H1602"/>
      <c r="I1602"/>
      <c r="J1602"/>
      <c r="K1602"/>
      <c r="L1602"/>
      <c r="M1602"/>
      <c r="N1602"/>
    </row>
    <row r="1603" spans="1:14" x14ac:dyDescent="0.25">
      <c r="A1603"/>
      <c r="B1603"/>
      <c r="C1603"/>
      <c r="D1603" s="1"/>
      <c r="E1603"/>
      <c r="F1603"/>
      <c r="G1603" s="1"/>
      <c r="H1603"/>
      <c r="I1603"/>
      <c r="J1603"/>
      <c r="K1603"/>
      <c r="L1603"/>
      <c r="M1603"/>
      <c r="N1603"/>
    </row>
    <row r="1604" spans="1:14" x14ac:dyDescent="0.25">
      <c r="A1604"/>
      <c r="B1604"/>
      <c r="C1604"/>
      <c r="D1604" s="1"/>
      <c r="E1604"/>
      <c r="F1604"/>
      <c r="G1604" s="1"/>
      <c r="H1604"/>
      <c r="I1604"/>
      <c r="J1604"/>
      <c r="K1604"/>
      <c r="L1604"/>
      <c r="M1604"/>
      <c r="N1604"/>
    </row>
    <row r="1605" spans="1:14" x14ac:dyDescent="0.25">
      <c r="A1605"/>
      <c r="B1605"/>
      <c r="C1605"/>
      <c r="D1605" s="1"/>
      <c r="E1605"/>
      <c r="F1605"/>
      <c r="G1605" s="1"/>
      <c r="H1605"/>
      <c r="I1605"/>
      <c r="J1605"/>
      <c r="K1605"/>
      <c r="L1605"/>
      <c r="M1605"/>
      <c r="N1605"/>
    </row>
    <row r="1606" spans="1:14" x14ac:dyDescent="0.25">
      <c r="A1606"/>
      <c r="B1606"/>
      <c r="C1606"/>
      <c r="D1606" s="1"/>
      <c r="E1606"/>
      <c r="F1606"/>
      <c r="G1606" s="1"/>
      <c r="H1606"/>
      <c r="I1606"/>
      <c r="J1606"/>
      <c r="K1606"/>
      <c r="L1606"/>
      <c r="M1606"/>
      <c r="N1606"/>
    </row>
    <row r="1607" spans="1:14" x14ac:dyDescent="0.25">
      <c r="A1607"/>
      <c r="B1607"/>
      <c r="C1607"/>
      <c r="D1607" s="1"/>
      <c r="E1607"/>
      <c r="F1607"/>
      <c r="G1607" s="1"/>
      <c r="H1607"/>
      <c r="I1607"/>
      <c r="J1607"/>
      <c r="K1607"/>
      <c r="L1607"/>
      <c r="M1607"/>
      <c r="N1607"/>
    </row>
    <row r="1608" spans="1:14" x14ac:dyDescent="0.25">
      <c r="A1608"/>
      <c r="B1608"/>
      <c r="C1608"/>
      <c r="D1608" s="1"/>
      <c r="E1608"/>
      <c r="F1608"/>
      <c r="G1608" s="1"/>
      <c r="H1608"/>
      <c r="I1608"/>
      <c r="J1608"/>
      <c r="K1608"/>
      <c r="L1608"/>
      <c r="M1608"/>
      <c r="N1608"/>
    </row>
    <row r="1609" spans="1:14" x14ac:dyDescent="0.25">
      <c r="A1609"/>
      <c r="B1609"/>
      <c r="C1609"/>
      <c r="D1609" s="1"/>
      <c r="E1609"/>
      <c r="F1609"/>
      <c r="G1609" s="1"/>
      <c r="H1609"/>
      <c r="I1609"/>
      <c r="J1609"/>
      <c r="K1609"/>
      <c r="L1609"/>
      <c r="M1609"/>
      <c r="N1609"/>
    </row>
    <row r="1610" spans="1:14" x14ac:dyDescent="0.25">
      <c r="A1610"/>
      <c r="B1610"/>
      <c r="C1610"/>
      <c r="D1610" s="1"/>
      <c r="E1610"/>
      <c r="F1610"/>
      <c r="G1610" s="1"/>
      <c r="H1610"/>
      <c r="I1610"/>
      <c r="J1610"/>
      <c r="K1610"/>
      <c r="L1610"/>
      <c r="M1610"/>
      <c r="N1610"/>
    </row>
    <row r="1611" spans="1:14" x14ac:dyDescent="0.25">
      <c r="A1611"/>
      <c r="B1611"/>
      <c r="C1611"/>
      <c r="D1611" s="1"/>
      <c r="E1611"/>
      <c r="F1611"/>
      <c r="G1611" s="1"/>
      <c r="H1611"/>
      <c r="I1611"/>
      <c r="J1611"/>
      <c r="K1611"/>
      <c r="L1611"/>
      <c r="M1611"/>
      <c r="N1611"/>
    </row>
    <row r="1612" spans="1:14" x14ac:dyDescent="0.25">
      <c r="A1612"/>
      <c r="B1612"/>
      <c r="C1612"/>
      <c r="D1612" s="1"/>
      <c r="E1612"/>
      <c r="F1612"/>
      <c r="G1612" s="1"/>
      <c r="H1612"/>
      <c r="I1612"/>
      <c r="J1612"/>
      <c r="K1612"/>
      <c r="L1612"/>
      <c r="M1612"/>
      <c r="N1612"/>
    </row>
    <row r="1613" spans="1:14" x14ac:dyDescent="0.25">
      <c r="A1613"/>
      <c r="B1613"/>
      <c r="C1613"/>
      <c r="D1613" s="1"/>
      <c r="E1613"/>
      <c r="F1613"/>
      <c r="G1613" s="1"/>
      <c r="H1613"/>
      <c r="I1613"/>
      <c r="J1613"/>
      <c r="K1613"/>
      <c r="L1613"/>
      <c r="M1613"/>
      <c r="N1613"/>
    </row>
    <row r="1614" spans="1:14" x14ac:dyDescent="0.25">
      <c r="A1614"/>
      <c r="B1614"/>
      <c r="C1614"/>
      <c r="D1614" s="1"/>
      <c r="E1614"/>
      <c r="F1614"/>
      <c r="G1614" s="1"/>
      <c r="H1614"/>
      <c r="I1614"/>
      <c r="J1614"/>
      <c r="K1614"/>
      <c r="L1614"/>
      <c r="M1614"/>
      <c r="N1614"/>
    </row>
    <row r="1615" spans="1:14" x14ac:dyDescent="0.25">
      <c r="A1615"/>
      <c r="B1615"/>
      <c r="C1615"/>
      <c r="D1615" s="1"/>
      <c r="E1615"/>
      <c r="F1615"/>
      <c r="G1615" s="1"/>
      <c r="H1615"/>
      <c r="I1615"/>
      <c r="J1615"/>
      <c r="K1615"/>
      <c r="L1615"/>
      <c r="M1615"/>
      <c r="N1615"/>
    </row>
    <row r="1616" spans="1:14" x14ac:dyDescent="0.25">
      <c r="A1616"/>
      <c r="B1616"/>
      <c r="C1616"/>
      <c r="D1616" s="1"/>
      <c r="E1616"/>
      <c r="F1616"/>
      <c r="G1616" s="1"/>
      <c r="H1616"/>
      <c r="I1616"/>
      <c r="J1616"/>
      <c r="K1616"/>
      <c r="L1616"/>
      <c r="M1616"/>
      <c r="N1616"/>
    </row>
    <row r="1617" spans="1:14" x14ac:dyDescent="0.25">
      <c r="A1617"/>
      <c r="B1617"/>
      <c r="C1617"/>
      <c r="D1617" s="1"/>
      <c r="E1617"/>
      <c r="F1617"/>
      <c r="G1617" s="1"/>
      <c r="H1617"/>
      <c r="I1617"/>
      <c r="J1617"/>
      <c r="K1617"/>
      <c r="L1617"/>
      <c r="M1617"/>
      <c r="N1617"/>
    </row>
    <row r="1618" spans="1:14" x14ac:dyDescent="0.25">
      <c r="A1618"/>
      <c r="B1618"/>
      <c r="C1618"/>
      <c r="D1618" s="1"/>
      <c r="E1618"/>
      <c r="F1618"/>
      <c r="G1618" s="1"/>
      <c r="H1618"/>
      <c r="I1618"/>
      <c r="J1618"/>
      <c r="K1618"/>
      <c r="L1618"/>
      <c r="M1618"/>
      <c r="N1618"/>
    </row>
    <row r="1619" spans="1:14" x14ac:dyDescent="0.25">
      <c r="A1619"/>
      <c r="B1619"/>
      <c r="C1619"/>
      <c r="D1619" s="1"/>
      <c r="E1619"/>
      <c r="F1619"/>
      <c r="G1619" s="1"/>
      <c r="H1619"/>
      <c r="I1619"/>
      <c r="J1619"/>
      <c r="K1619"/>
      <c r="L1619"/>
      <c r="M1619"/>
      <c r="N1619"/>
    </row>
    <row r="1620" spans="1:14" x14ac:dyDescent="0.25">
      <c r="A1620"/>
      <c r="B1620"/>
      <c r="C1620"/>
      <c r="D1620" s="1"/>
      <c r="E1620"/>
      <c r="F1620"/>
      <c r="G1620" s="1"/>
      <c r="H1620"/>
      <c r="I1620"/>
      <c r="J1620"/>
      <c r="K1620"/>
      <c r="L1620"/>
      <c r="M1620"/>
      <c r="N1620"/>
    </row>
    <row r="1621" spans="1:14" x14ac:dyDescent="0.25">
      <c r="A1621"/>
      <c r="B1621"/>
      <c r="C1621"/>
      <c r="D1621" s="1"/>
      <c r="E1621"/>
      <c r="F1621"/>
      <c r="G1621" s="1"/>
      <c r="H1621"/>
      <c r="I1621"/>
      <c r="J1621"/>
      <c r="K1621"/>
      <c r="L1621"/>
      <c r="M1621"/>
      <c r="N1621"/>
    </row>
    <row r="1622" spans="1:14" x14ac:dyDescent="0.25">
      <c r="A1622"/>
      <c r="B1622"/>
      <c r="C1622"/>
      <c r="D1622" s="1"/>
      <c r="E1622"/>
      <c r="F1622"/>
      <c r="G1622" s="1"/>
      <c r="H1622"/>
      <c r="I1622"/>
      <c r="J1622"/>
      <c r="K1622"/>
      <c r="L1622"/>
      <c r="M1622"/>
      <c r="N1622"/>
    </row>
    <row r="1623" spans="1:14" x14ac:dyDescent="0.25">
      <c r="A1623"/>
      <c r="B1623"/>
      <c r="C1623"/>
      <c r="D1623" s="1"/>
      <c r="E1623"/>
      <c r="F1623"/>
      <c r="G1623" s="1"/>
      <c r="H1623"/>
      <c r="I1623"/>
      <c r="J1623"/>
      <c r="K1623"/>
      <c r="L1623"/>
      <c r="M1623"/>
      <c r="N1623"/>
    </row>
    <row r="1624" spans="1:14" x14ac:dyDescent="0.25">
      <c r="A1624"/>
      <c r="B1624"/>
      <c r="C1624"/>
      <c r="D1624" s="1"/>
      <c r="E1624"/>
      <c r="F1624"/>
      <c r="G1624" s="1"/>
      <c r="H1624"/>
      <c r="I1624"/>
      <c r="J1624"/>
      <c r="K1624"/>
      <c r="L1624"/>
      <c r="M1624"/>
      <c r="N1624"/>
    </row>
    <row r="1625" spans="1:14" x14ac:dyDescent="0.25">
      <c r="A1625"/>
      <c r="B1625"/>
      <c r="C1625"/>
      <c r="D1625" s="1"/>
      <c r="E1625"/>
      <c r="F1625"/>
      <c r="G1625" s="1"/>
      <c r="H1625"/>
      <c r="I1625"/>
      <c r="J1625"/>
      <c r="K1625"/>
      <c r="L1625"/>
      <c r="M1625"/>
      <c r="N1625"/>
    </row>
    <row r="1626" spans="1:14" x14ac:dyDescent="0.25">
      <c r="A1626"/>
      <c r="B1626"/>
      <c r="C1626"/>
      <c r="D1626" s="1"/>
      <c r="E1626"/>
      <c r="F1626"/>
      <c r="G1626" s="1"/>
      <c r="H1626"/>
      <c r="I1626"/>
      <c r="J1626"/>
      <c r="K1626"/>
      <c r="L1626"/>
      <c r="M1626"/>
      <c r="N1626"/>
    </row>
    <row r="1627" spans="1:14" x14ac:dyDescent="0.25">
      <c r="A1627"/>
      <c r="B1627"/>
      <c r="C1627"/>
      <c r="D1627" s="1"/>
      <c r="E1627"/>
      <c r="F1627"/>
      <c r="G1627" s="1"/>
      <c r="H1627"/>
      <c r="I1627"/>
      <c r="J1627"/>
      <c r="K1627"/>
      <c r="L1627"/>
      <c r="M1627"/>
      <c r="N1627"/>
    </row>
    <row r="1628" spans="1:14" x14ac:dyDescent="0.25">
      <c r="A1628"/>
      <c r="B1628"/>
      <c r="C1628"/>
      <c r="D1628" s="1"/>
      <c r="E1628"/>
      <c r="F1628"/>
      <c r="G1628" s="1"/>
      <c r="H1628"/>
      <c r="I1628"/>
      <c r="J1628"/>
      <c r="K1628"/>
      <c r="L1628"/>
      <c r="M1628"/>
      <c r="N1628"/>
    </row>
    <row r="1629" spans="1:14" x14ac:dyDescent="0.25">
      <c r="A1629"/>
      <c r="B1629"/>
      <c r="C1629"/>
      <c r="D1629" s="1"/>
      <c r="E1629"/>
      <c r="F1629"/>
      <c r="G1629" s="1"/>
      <c r="H1629"/>
      <c r="I1629"/>
      <c r="J1629"/>
      <c r="K1629"/>
      <c r="L1629"/>
      <c r="M1629"/>
      <c r="N1629"/>
    </row>
    <row r="1630" spans="1:14" x14ac:dyDescent="0.25">
      <c r="A1630"/>
      <c r="B1630"/>
      <c r="C1630"/>
      <c r="D1630" s="1"/>
      <c r="E1630"/>
      <c r="F1630"/>
      <c r="G1630" s="1"/>
      <c r="H1630"/>
      <c r="I1630"/>
      <c r="J1630"/>
      <c r="K1630"/>
      <c r="L1630"/>
      <c r="M1630"/>
      <c r="N1630"/>
    </row>
    <row r="1631" spans="1:14" x14ac:dyDescent="0.25">
      <c r="A1631"/>
      <c r="B1631"/>
      <c r="C1631"/>
      <c r="D1631" s="1"/>
      <c r="E1631"/>
      <c r="F1631"/>
      <c r="G1631" s="1"/>
      <c r="H1631"/>
      <c r="I1631"/>
      <c r="J1631"/>
      <c r="K1631"/>
      <c r="L1631"/>
      <c r="M1631"/>
      <c r="N1631"/>
    </row>
    <row r="1632" spans="1:14" x14ac:dyDescent="0.25">
      <c r="A1632"/>
      <c r="B1632"/>
      <c r="C1632"/>
      <c r="D1632" s="1"/>
      <c r="E1632"/>
      <c r="F1632"/>
      <c r="G1632" s="1"/>
      <c r="H1632"/>
      <c r="I1632"/>
      <c r="J1632"/>
      <c r="K1632"/>
      <c r="L1632"/>
      <c r="M1632"/>
      <c r="N1632"/>
    </row>
    <row r="1633" spans="1:14" x14ac:dyDescent="0.25">
      <c r="A1633"/>
      <c r="B1633"/>
      <c r="C1633"/>
      <c r="D1633" s="1"/>
      <c r="E1633"/>
      <c r="F1633"/>
      <c r="G1633" s="1"/>
      <c r="H1633"/>
      <c r="I1633"/>
      <c r="J1633"/>
      <c r="K1633"/>
      <c r="L1633"/>
      <c r="M1633"/>
      <c r="N1633"/>
    </row>
    <row r="1634" spans="1:14" x14ac:dyDescent="0.25">
      <c r="A1634"/>
      <c r="B1634"/>
      <c r="C1634"/>
      <c r="D1634" s="1"/>
      <c r="E1634"/>
      <c r="F1634"/>
      <c r="G1634" s="1"/>
      <c r="H1634"/>
      <c r="I1634"/>
      <c r="J1634"/>
      <c r="K1634"/>
      <c r="L1634"/>
      <c r="M1634"/>
      <c r="N1634"/>
    </row>
    <row r="1635" spans="1:14" x14ac:dyDescent="0.25">
      <c r="A1635"/>
      <c r="B1635"/>
      <c r="C1635"/>
      <c r="D1635" s="1"/>
      <c r="E1635"/>
      <c r="F1635"/>
      <c r="G1635" s="1"/>
      <c r="H1635"/>
      <c r="I1635"/>
      <c r="J1635"/>
      <c r="K1635"/>
      <c r="L1635"/>
      <c r="M1635"/>
      <c r="N1635"/>
    </row>
    <row r="1636" spans="1:14" x14ac:dyDescent="0.25">
      <c r="A1636"/>
      <c r="B1636"/>
      <c r="C1636"/>
      <c r="D1636" s="1"/>
      <c r="E1636"/>
      <c r="F1636"/>
      <c r="G1636" s="1"/>
      <c r="H1636"/>
      <c r="I1636"/>
      <c r="J1636"/>
      <c r="K1636"/>
      <c r="L1636"/>
      <c r="M1636"/>
      <c r="N1636"/>
    </row>
    <row r="1637" spans="1:14" x14ac:dyDescent="0.25">
      <c r="A1637"/>
      <c r="B1637"/>
      <c r="C1637"/>
      <c r="D1637" s="1"/>
      <c r="E1637"/>
      <c r="F1637"/>
      <c r="G1637" s="1"/>
      <c r="H1637"/>
      <c r="I1637"/>
      <c r="J1637"/>
      <c r="K1637"/>
      <c r="L1637"/>
      <c r="M1637"/>
      <c r="N1637"/>
    </row>
    <row r="1638" spans="1:14" x14ac:dyDescent="0.25">
      <c r="A1638"/>
      <c r="B1638"/>
      <c r="C1638"/>
      <c r="D1638" s="1"/>
      <c r="E1638"/>
      <c r="F1638"/>
      <c r="G1638" s="1"/>
      <c r="H1638"/>
      <c r="I1638"/>
      <c r="J1638"/>
      <c r="K1638"/>
      <c r="L1638"/>
      <c r="M1638"/>
      <c r="N1638"/>
    </row>
    <row r="1639" spans="1:14" x14ac:dyDescent="0.25">
      <c r="A1639"/>
      <c r="B1639"/>
      <c r="C1639"/>
      <c r="D1639" s="1"/>
      <c r="E1639"/>
      <c r="F1639"/>
      <c r="G1639" s="1"/>
      <c r="H1639"/>
      <c r="I1639"/>
      <c r="J1639"/>
      <c r="K1639"/>
      <c r="L1639"/>
      <c r="M1639"/>
      <c r="N1639"/>
    </row>
    <row r="1640" spans="1:14" x14ac:dyDescent="0.25">
      <c r="A1640"/>
      <c r="B1640"/>
      <c r="C1640"/>
      <c r="D1640" s="1"/>
      <c r="E1640"/>
      <c r="F1640"/>
      <c r="G1640" s="1"/>
      <c r="H1640"/>
      <c r="I1640"/>
      <c r="J1640"/>
      <c r="K1640"/>
      <c r="L1640"/>
      <c r="M1640"/>
      <c r="N1640"/>
    </row>
    <row r="1641" spans="1:14" x14ac:dyDescent="0.25">
      <c r="A1641"/>
      <c r="B1641"/>
      <c r="C1641"/>
      <c r="D1641" s="1"/>
      <c r="E1641"/>
      <c r="F1641"/>
      <c r="G1641" s="1"/>
      <c r="H1641"/>
      <c r="I1641"/>
      <c r="J1641"/>
      <c r="K1641"/>
      <c r="L1641"/>
      <c r="M1641"/>
      <c r="N1641"/>
    </row>
    <row r="1642" spans="1:14" x14ac:dyDescent="0.25">
      <c r="A1642"/>
      <c r="B1642"/>
      <c r="C1642"/>
      <c r="D1642" s="1"/>
      <c r="E1642"/>
      <c r="F1642"/>
      <c r="G1642" s="1"/>
      <c r="H1642"/>
      <c r="I1642"/>
      <c r="J1642"/>
      <c r="K1642"/>
      <c r="L1642"/>
      <c r="M1642"/>
      <c r="N1642"/>
    </row>
    <row r="1643" spans="1:14" x14ac:dyDescent="0.25">
      <c r="A1643"/>
      <c r="B1643"/>
      <c r="C1643"/>
      <c r="D1643" s="1"/>
      <c r="E1643"/>
      <c r="F1643"/>
      <c r="G1643" s="1"/>
      <c r="H1643"/>
      <c r="I1643"/>
      <c r="J1643"/>
      <c r="K1643"/>
      <c r="L1643"/>
      <c r="M1643"/>
      <c r="N1643"/>
    </row>
    <row r="1644" spans="1:14" x14ac:dyDescent="0.25">
      <c r="A1644"/>
      <c r="B1644"/>
      <c r="C1644"/>
      <c r="D1644" s="1"/>
      <c r="E1644"/>
      <c r="F1644"/>
      <c r="G1644" s="1"/>
      <c r="H1644"/>
      <c r="I1644"/>
      <c r="J1644"/>
      <c r="K1644"/>
      <c r="L1644"/>
      <c r="M1644"/>
      <c r="N1644"/>
    </row>
    <row r="1645" spans="1:14" x14ac:dyDescent="0.25">
      <c r="A1645"/>
      <c r="B1645"/>
      <c r="C1645"/>
      <c r="D1645" s="1"/>
      <c r="E1645"/>
      <c r="F1645"/>
      <c r="G1645" s="1"/>
      <c r="H1645"/>
      <c r="I1645"/>
      <c r="J1645"/>
      <c r="K1645"/>
      <c r="L1645"/>
      <c r="M1645"/>
      <c r="N1645"/>
    </row>
    <row r="1646" spans="1:14" x14ac:dyDescent="0.25">
      <c r="A1646"/>
      <c r="B1646"/>
      <c r="C1646"/>
      <c r="D1646" s="1"/>
      <c r="E1646"/>
      <c r="F1646"/>
      <c r="G1646" s="1"/>
      <c r="H1646"/>
      <c r="I1646"/>
      <c r="J1646"/>
      <c r="K1646"/>
      <c r="L1646"/>
      <c r="M1646"/>
      <c r="N1646"/>
    </row>
    <row r="1647" spans="1:14" x14ac:dyDescent="0.25">
      <c r="A1647"/>
      <c r="B1647"/>
      <c r="C1647"/>
      <c r="D1647" s="1"/>
      <c r="E1647"/>
      <c r="F1647"/>
      <c r="G1647" s="1"/>
      <c r="H1647"/>
      <c r="I1647"/>
      <c r="J1647"/>
      <c r="K1647"/>
      <c r="L1647"/>
      <c r="M1647"/>
      <c r="N1647"/>
    </row>
    <row r="1648" spans="1:14" x14ac:dyDescent="0.25">
      <c r="A1648"/>
      <c r="B1648"/>
      <c r="C1648"/>
      <c r="D1648" s="1"/>
      <c r="E1648"/>
      <c r="F1648"/>
      <c r="G1648" s="1"/>
      <c r="H1648"/>
      <c r="I1648"/>
      <c r="J1648"/>
      <c r="K1648"/>
      <c r="L1648"/>
      <c r="M1648"/>
      <c r="N1648"/>
    </row>
    <row r="1649" spans="1:14" x14ac:dyDescent="0.25">
      <c r="A1649"/>
      <c r="B1649"/>
      <c r="C1649"/>
      <c r="D1649" s="1"/>
      <c r="E1649"/>
      <c r="F1649"/>
      <c r="G1649" s="1"/>
      <c r="H1649"/>
      <c r="I1649"/>
      <c r="J1649"/>
      <c r="K1649"/>
      <c r="L1649"/>
      <c r="M1649"/>
      <c r="N1649"/>
    </row>
    <row r="1650" spans="1:14" x14ac:dyDescent="0.25">
      <c r="A1650"/>
      <c r="B1650"/>
      <c r="C1650"/>
      <c r="D1650" s="1"/>
      <c r="E1650"/>
      <c r="F1650"/>
      <c r="G1650" s="1"/>
      <c r="H1650"/>
      <c r="I1650"/>
      <c r="J1650"/>
      <c r="K1650"/>
      <c r="L1650"/>
      <c r="M1650"/>
      <c r="N1650"/>
    </row>
    <row r="1651" spans="1:14" x14ac:dyDescent="0.25">
      <c r="A1651"/>
      <c r="B1651"/>
      <c r="C1651"/>
      <c r="D1651" s="1"/>
      <c r="E1651"/>
      <c r="F1651"/>
      <c r="G1651" s="1"/>
      <c r="H1651"/>
      <c r="I1651"/>
      <c r="J1651"/>
      <c r="K1651"/>
      <c r="L1651"/>
      <c r="M1651"/>
      <c r="N1651"/>
    </row>
    <row r="1652" spans="1:14" x14ac:dyDescent="0.25">
      <c r="A1652"/>
      <c r="B1652"/>
      <c r="C1652"/>
      <c r="D1652" s="1"/>
      <c r="E1652"/>
      <c r="F1652"/>
      <c r="G1652" s="1"/>
      <c r="H1652"/>
      <c r="I1652"/>
      <c r="J1652"/>
      <c r="K1652"/>
      <c r="L1652"/>
      <c r="M1652"/>
      <c r="N1652"/>
    </row>
    <row r="1653" spans="1:14" x14ac:dyDescent="0.25">
      <c r="A1653"/>
      <c r="B1653"/>
      <c r="C1653"/>
      <c r="D1653" s="1"/>
      <c r="E1653"/>
      <c r="F1653"/>
      <c r="G1653" s="1"/>
      <c r="H1653"/>
      <c r="I1653"/>
      <c r="J1653"/>
      <c r="K1653"/>
      <c r="L1653"/>
      <c r="M1653"/>
      <c r="N1653"/>
    </row>
    <row r="1654" spans="1:14" x14ac:dyDescent="0.25">
      <c r="A1654"/>
      <c r="B1654"/>
      <c r="C1654"/>
      <c r="D1654" s="1"/>
      <c r="E1654"/>
      <c r="F1654"/>
      <c r="G1654" s="1"/>
      <c r="H1654"/>
      <c r="I1654"/>
      <c r="J1654"/>
      <c r="K1654"/>
      <c r="L1654"/>
      <c r="M1654"/>
      <c r="N1654"/>
    </row>
    <row r="1655" spans="1:14" x14ac:dyDescent="0.25">
      <c r="A1655"/>
      <c r="B1655"/>
      <c r="C1655"/>
      <c r="D1655" s="1"/>
      <c r="E1655"/>
      <c r="F1655"/>
      <c r="G1655" s="1"/>
      <c r="H1655"/>
      <c r="I1655"/>
      <c r="J1655"/>
      <c r="K1655"/>
      <c r="L1655"/>
      <c r="M1655"/>
      <c r="N1655"/>
    </row>
    <row r="1656" spans="1:14" x14ac:dyDescent="0.25">
      <c r="A1656"/>
      <c r="B1656"/>
      <c r="C1656"/>
      <c r="D1656" s="1"/>
      <c r="E1656"/>
      <c r="F1656"/>
      <c r="G1656" s="1"/>
      <c r="H1656"/>
      <c r="I1656"/>
      <c r="J1656"/>
      <c r="K1656"/>
      <c r="L1656"/>
      <c r="M1656"/>
      <c r="N1656"/>
    </row>
    <row r="1657" spans="1:14" x14ac:dyDescent="0.25">
      <c r="A1657"/>
      <c r="B1657"/>
      <c r="C1657"/>
      <c r="D1657" s="1"/>
      <c r="E1657"/>
      <c r="F1657"/>
      <c r="G1657" s="1"/>
      <c r="H1657"/>
      <c r="I1657"/>
      <c r="J1657"/>
      <c r="K1657"/>
      <c r="L1657"/>
      <c r="M1657"/>
      <c r="N1657"/>
    </row>
    <row r="1658" spans="1:14" x14ac:dyDescent="0.25">
      <c r="A1658"/>
      <c r="B1658"/>
      <c r="C1658"/>
      <c r="D1658" s="1"/>
      <c r="E1658"/>
      <c r="F1658"/>
      <c r="G1658" s="1"/>
      <c r="H1658"/>
      <c r="I1658"/>
      <c r="J1658"/>
      <c r="K1658"/>
      <c r="L1658"/>
      <c r="M1658"/>
      <c r="N1658"/>
    </row>
    <row r="1659" spans="1:14" x14ac:dyDescent="0.25">
      <c r="A1659"/>
      <c r="B1659"/>
      <c r="C1659"/>
      <c r="D1659" s="1"/>
      <c r="E1659"/>
      <c r="F1659"/>
      <c r="G1659" s="1"/>
      <c r="H1659"/>
      <c r="I1659"/>
      <c r="J1659"/>
      <c r="K1659"/>
      <c r="L1659"/>
      <c r="M1659"/>
      <c r="N1659"/>
    </row>
    <row r="1660" spans="1:14" x14ac:dyDescent="0.25">
      <c r="A1660"/>
      <c r="B1660"/>
      <c r="C1660"/>
      <c r="D1660" s="1"/>
      <c r="E1660"/>
      <c r="F1660"/>
      <c r="G1660" s="1"/>
      <c r="H1660"/>
      <c r="I1660"/>
      <c r="J1660"/>
      <c r="K1660"/>
      <c r="L1660"/>
      <c r="M1660"/>
      <c r="N1660"/>
    </row>
    <row r="1661" spans="1:14" x14ac:dyDescent="0.25">
      <c r="A1661"/>
      <c r="B1661"/>
      <c r="C1661"/>
      <c r="D1661" s="1"/>
      <c r="E1661"/>
      <c r="F1661"/>
      <c r="G1661" s="1"/>
      <c r="H1661"/>
      <c r="I1661"/>
      <c r="J1661"/>
      <c r="K1661"/>
      <c r="L1661"/>
      <c r="M1661"/>
      <c r="N1661"/>
    </row>
    <row r="1662" spans="1:14" x14ac:dyDescent="0.25">
      <c r="A1662"/>
      <c r="B1662"/>
      <c r="C1662"/>
      <c r="D1662" s="1"/>
      <c r="E1662"/>
      <c r="F1662"/>
      <c r="G1662" s="1"/>
      <c r="H1662"/>
      <c r="I1662"/>
      <c r="J1662"/>
      <c r="K1662"/>
      <c r="L1662"/>
      <c r="M1662"/>
      <c r="N1662"/>
    </row>
    <row r="1663" spans="1:14" x14ac:dyDescent="0.25">
      <c r="A1663"/>
      <c r="B1663"/>
      <c r="C1663"/>
      <c r="D1663" s="1"/>
      <c r="E1663"/>
      <c r="F1663"/>
      <c r="G1663" s="1"/>
      <c r="H1663"/>
      <c r="I1663"/>
      <c r="J1663"/>
      <c r="K1663"/>
      <c r="L1663"/>
      <c r="M1663"/>
      <c r="N1663"/>
    </row>
    <row r="1664" spans="1:14" x14ac:dyDescent="0.25">
      <c r="A1664"/>
      <c r="B1664"/>
      <c r="C1664"/>
      <c r="D1664" s="1"/>
      <c r="E1664"/>
      <c r="F1664"/>
      <c r="G1664" s="1"/>
      <c r="H1664"/>
      <c r="I1664"/>
      <c r="J1664"/>
      <c r="K1664"/>
      <c r="L1664"/>
      <c r="M1664"/>
      <c r="N1664"/>
    </row>
    <row r="1665" spans="1:14" x14ac:dyDescent="0.25">
      <c r="A1665"/>
      <c r="B1665"/>
      <c r="C1665"/>
      <c r="D1665" s="1"/>
      <c r="E1665"/>
      <c r="F1665"/>
      <c r="G1665" s="1"/>
      <c r="H1665"/>
      <c r="I1665"/>
      <c r="J1665"/>
      <c r="K1665"/>
      <c r="L1665"/>
      <c r="M1665"/>
      <c r="N1665"/>
    </row>
    <row r="1666" spans="1:14" x14ac:dyDescent="0.25">
      <c r="A1666"/>
      <c r="B1666"/>
      <c r="C1666"/>
      <c r="D1666" s="1"/>
      <c r="E1666"/>
      <c r="F1666"/>
      <c r="G1666" s="1"/>
      <c r="H1666"/>
      <c r="I1666"/>
      <c r="J1666"/>
      <c r="K1666"/>
      <c r="L1666"/>
      <c r="M1666"/>
      <c r="N1666"/>
    </row>
    <row r="1667" spans="1:14" x14ac:dyDescent="0.25">
      <c r="A1667"/>
      <c r="B1667"/>
      <c r="C1667"/>
      <c r="D1667" s="1"/>
      <c r="E1667"/>
      <c r="F1667"/>
      <c r="G1667" s="1"/>
      <c r="H1667"/>
      <c r="I1667"/>
      <c r="J1667"/>
      <c r="K1667"/>
      <c r="L1667"/>
      <c r="M1667"/>
      <c r="N1667"/>
    </row>
    <row r="1668" spans="1:14" x14ac:dyDescent="0.25">
      <c r="A1668"/>
      <c r="B1668"/>
      <c r="C1668"/>
      <c r="D1668" s="1"/>
      <c r="E1668"/>
      <c r="F1668"/>
      <c r="G1668" s="1"/>
      <c r="H1668"/>
      <c r="I1668"/>
      <c r="J1668"/>
      <c r="K1668"/>
      <c r="L1668"/>
      <c r="M1668"/>
      <c r="N1668"/>
    </row>
    <row r="1669" spans="1:14" x14ac:dyDescent="0.25">
      <c r="A1669"/>
      <c r="B1669"/>
      <c r="C1669"/>
      <c r="D1669" s="1"/>
      <c r="E1669"/>
      <c r="F1669"/>
      <c r="G1669" s="1"/>
      <c r="H1669"/>
      <c r="I1669"/>
      <c r="J1669"/>
      <c r="K1669"/>
      <c r="L1669"/>
      <c r="M1669"/>
      <c r="N1669"/>
    </row>
    <row r="1670" spans="1:14" x14ac:dyDescent="0.25">
      <c r="A1670"/>
      <c r="B1670"/>
      <c r="C1670"/>
      <c r="D1670" s="1"/>
      <c r="E1670"/>
      <c r="F1670"/>
      <c r="G1670" s="1"/>
      <c r="H1670"/>
      <c r="I1670"/>
      <c r="J1670"/>
      <c r="K1670"/>
      <c r="L1670"/>
      <c r="M1670"/>
      <c r="N1670"/>
    </row>
    <row r="1671" spans="1:14" x14ac:dyDescent="0.25">
      <c r="A1671"/>
      <c r="B1671"/>
      <c r="C1671"/>
      <c r="D1671" s="1"/>
      <c r="E1671"/>
      <c r="F1671"/>
      <c r="G1671" s="1"/>
      <c r="H1671"/>
      <c r="I1671"/>
      <c r="J1671"/>
      <c r="K1671"/>
      <c r="L1671"/>
      <c r="M1671"/>
      <c r="N1671"/>
    </row>
    <row r="1672" spans="1:14" x14ac:dyDescent="0.25">
      <c r="A1672"/>
      <c r="B1672"/>
      <c r="C1672"/>
      <c r="D1672" s="1"/>
      <c r="E1672"/>
      <c r="F1672"/>
      <c r="G1672" s="1"/>
      <c r="H1672"/>
      <c r="I1672"/>
      <c r="J1672"/>
      <c r="K1672"/>
      <c r="L1672"/>
      <c r="M1672"/>
      <c r="N1672"/>
    </row>
    <row r="1673" spans="1:14" x14ac:dyDescent="0.25">
      <c r="A1673"/>
      <c r="B1673"/>
      <c r="C1673"/>
      <c r="D1673" s="1"/>
      <c r="E1673"/>
      <c r="F1673"/>
      <c r="G1673" s="1"/>
      <c r="H1673"/>
      <c r="I1673"/>
      <c r="J1673"/>
      <c r="K1673"/>
      <c r="L1673"/>
      <c r="M1673"/>
      <c r="N1673"/>
    </row>
    <row r="1674" spans="1:14" x14ac:dyDescent="0.25">
      <c r="A1674"/>
      <c r="B1674"/>
      <c r="C1674"/>
      <c r="D1674" s="1"/>
      <c r="E1674"/>
      <c r="F1674"/>
      <c r="G1674" s="1"/>
      <c r="H1674"/>
      <c r="I1674"/>
      <c r="J1674"/>
      <c r="K1674"/>
      <c r="L1674"/>
      <c r="M1674"/>
      <c r="N1674"/>
    </row>
    <row r="1675" spans="1:14" x14ac:dyDescent="0.25">
      <c r="A1675"/>
      <c r="B1675"/>
      <c r="C1675"/>
      <c r="D1675" s="1"/>
      <c r="E1675"/>
      <c r="F1675"/>
      <c r="G1675" s="1"/>
      <c r="H1675"/>
      <c r="I1675"/>
      <c r="J1675"/>
      <c r="K1675"/>
      <c r="L1675"/>
      <c r="M1675"/>
      <c r="N1675"/>
    </row>
    <row r="1676" spans="1:14" x14ac:dyDescent="0.25">
      <c r="A1676"/>
      <c r="B1676"/>
      <c r="C1676"/>
      <c r="D1676" s="1"/>
      <c r="E1676"/>
      <c r="F1676"/>
      <c r="G1676" s="1"/>
      <c r="H1676"/>
      <c r="I1676"/>
      <c r="J1676"/>
      <c r="K1676"/>
      <c r="L1676"/>
      <c r="M1676"/>
      <c r="N1676"/>
    </row>
    <row r="1677" spans="1:14" x14ac:dyDescent="0.25">
      <c r="A1677"/>
      <c r="B1677"/>
      <c r="C1677"/>
      <c r="D1677" s="1"/>
      <c r="E1677"/>
      <c r="F1677"/>
      <c r="G1677" s="1"/>
      <c r="H1677"/>
      <c r="I1677"/>
      <c r="J1677"/>
      <c r="K1677"/>
      <c r="L1677"/>
      <c r="M1677"/>
      <c r="N1677"/>
    </row>
    <row r="1678" spans="1:14" x14ac:dyDescent="0.25">
      <c r="A1678"/>
      <c r="B1678"/>
      <c r="C1678"/>
      <c r="D1678" s="1"/>
      <c r="E1678"/>
      <c r="F1678"/>
      <c r="G1678" s="1"/>
      <c r="H1678"/>
      <c r="I1678"/>
      <c r="J1678"/>
      <c r="K1678"/>
      <c r="L1678"/>
      <c r="M1678"/>
      <c r="N1678"/>
    </row>
    <row r="1679" spans="1:14" x14ac:dyDescent="0.25">
      <c r="A1679"/>
      <c r="B1679"/>
      <c r="C1679"/>
      <c r="D1679" s="1"/>
      <c r="E1679"/>
      <c r="F1679"/>
      <c r="G1679" s="1"/>
      <c r="H1679"/>
      <c r="I1679"/>
      <c r="J1679"/>
      <c r="K1679"/>
      <c r="L1679"/>
      <c r="M1679"/>
      <c r="N1679"/>
    </row>
    <row r="1680" spans="1:14" x14ac:dyDescent="0.25">
      <c r="A1680"/>
      <c r="B1680"/>
      <c r="C1680"/>
      <c r="D1680" s="1"/>
      <c r="E1680"/>
      <c r="F1680"/>
      <c r="G1680" s="1"/>
      <c r="H1680"/>
      <c r="I1680"/>
      <c r="J1680"/>
      <c r="K1680"/>
      <c r="L1680"/>
      <c r="M1680"/>
      <c r="N1680"/>
    </row>
    <row r="1681" spans="1:14" x14ac:dyDescent="0.25">
      <c r="A1681"/>
      <c r="B1681"/>
      <c r="C1681"/>
      <c r="D1681" s="1"/>
      <c r="E1681"/>
      <c r="F1681"/>
      <c r="G1681" s="1"/>
      <c r="H1681"/>
      <c r="I1681"/>
      <c r="J1681"/>
      <c r="K1681"/>
      <c r="L1681"/>
      <c r="M1681"/>
      <c r="N1681"/>
    </row>
    <row r="1682" spans="1:14" x14ac:dyDescent="0.25">
      <c r="A1682"/>
      <c r="B1682"/>
      <c r="C1682"/>
      <c r="D1682" s="1"/>
      <c r="E1682"/>
      <c r="F1682"/>
      <c r="G1682" s="1"/>
      <c r="H1682"/>
      <c r="I1682"/>
      <c r="J1682"/>
      <c r="K1682"/>
      <c r="L1682"/>
      <c r="M1682"/>
      <c r="N1682"/>
    </row>
    <row r="1683" spans="1:14" x14ac:dyDescent="0.25">
      <c r="A1683"/>
      <c r="B1683"/>
      <c r="C1683"/>
      <c r="D1683" s="1"/>
      <c r="E1683"/>
      <c r="F1683"/>
      <c r="G1683" s="1"/>
      <c r="H1683"/>
      <c r="I1683"/>
      <c r="J1683"/>
      <c r="K1683"/>
      <c r="L1683"/>
      <c r="M1683"/>
      <c r="N1683"/>
    </row>
    <row r="1684" spans="1:14" x14ac:dyDescent="0.25">
      <c r="A1684"/>
      <c r="B1684"/>
      <c r="C1684"/>
      <c r="D1684" s="1"/>
      <c r="E1684"/>
      <c r="F1684"/>
      <c r="G1684" s="1"/>
      <c r="H1684"/>
      <c r="I1684"/>
      <c r="J1684"/>
      <c r="K1684"/>
      <c r="L1684"/>
      <c r="M1684"/>
      <c r="N1684"/>
    </row>
    <row r="1685" spans="1:14" x14ac:dyDescent="0.25">
      <c r="A1685"/>
      <c r="B1685"/>
      <c r="C1685"/>
      <c r="D1685" s="1"/>
      <c r="E1685"/>
      <c r="F1685"/>
      <c r="G1685" s="1"/>
      <c r="H1685"/>
      <c r="I1685"/>
      <c r="J1685"/>
      <c r="K1685"/>
      <c r="L1685"/>
      <c r="M1685"/>
      <c r="N1685"/>
    </row>
    <row r="1686" spans="1:14" x14ac:dyDescent="0.25">
      <c r="A1686"/>
      <c r="B1686"/>
      <c r="C1686"/>
      <c r="D1686" s="1"/>
      <c r="E1686"/>
      <c r="F1686"/>
      <c r="G1686" s="1"/>
      <c r="H1686"/>
      <c r="I1686"/>
      <c r="J1686"/>
      <c r="K1686"/>
      <c r="L1686"/>
      <c r="M1686"/>
      <c r="N1686"/>
    </row>
    <row r="1687" spans="1:14" x14ac:dyDescent="0.25">
      <c r="A1687"/>
      <c r="B1687"/>
      <c r="C1687"/>
      <c r="D1687" s="1"/>
      <c r="E1687"/>
      <c r="F1687"/>
      <c r="G1687" s="1"/>
      <c r="H1687"/>
      <c r="I1687"/>
      <c r="J1687"/>
      <c r="K1687"/>
      <c r="L1687"/>
      <c r="M1687"/>
      <c r="N1687"/>
    </row>
    <row r="1688" spans="1:14" x14ac:dyDescent="0.25">
      <c r="A1688"/>
      <c r="B1688"/>
      <c r="C1688"/>
      <c r="D1688" s="1"/>
      <c r="E1688"/>
      <c r="F1688"/>
      <c r="G1688" s="1"/>
      <c r="H1688"/>
      <c r="I1688"/>
      <c r="J1688"/>
      <c r="K1688"/>
      <c r="L1688"/>
      <c r="M1688"/>
      <c r="N1688"/>
    </row>
    <row r="1689" spans="1:14" x14ac:dyDescent="0.25">
      <c r="A1689"/>
      <c r="B1689"/>
      <c r="C1689"/>
      <c r="D1689" s="1"/>
      <c r="E1689"/>
      <c r="F1689"/>
      <c r="G1689" s="1"/>
      <c r="H1689"/>
      <c r="I1689"/>
      <c r="J1689"/>
      <c r="K1689"/>
      <c r="L1689"/>
      <c r="M1689"/>
      <c r="N1689"/>
    </row>
    <row r="1690" spans="1:14" x14ac:dyDescent="0.25">
      <c r="A1690"/>
      <c r="B1690"/>
      <c r="C1690"/>
      <c r="D1690" s="1"/>
      <c r="E1690"/>
      <c r="F1690"/>
      <c r="G1690" s="1"/>
      <c r="H1690"/>
      <c r="I1690"/>
      <c r="J1690"/>
      <c r="K1690"/>
      <c r="L1690"/>
      <c r="M1690"/>
      <c r="N1690"/>
    </row>
    <row r="1691" spans="1:14" x14ac:dyDescent="0.25">
      <c r="A1691"/>
      <c r="B1691"/>
      <c r="C1691"/>
      <c r="D1691" s="1"/>
      <c r="E1691"/>
      <c r="F1691"/>
      <c r="G1691" s="1"/>
      <c r="H1691"/>
      <c r="I1691"/>
      <c r="J1691"/>
      <c r="K1691"/>
      <c r="L1691"/>
      <c r="M1691"/>
      <c r="N1691"/>
    </row>
    <row r="1692" spans="1:14" x14ac:dyDescent="0.25">
      <c r="A1692"/>
      <c r="B1692"/>
      <c r="C1692"/>
      <c r="D1692" s="1"/>
      <c r="E1692"/>
      <c r="F1692"/>
      <c r="G1692" s="1"/>
      <c r="H1692"/>
      <c r="I1692"/>
      <c r="J1692"/>
      <c r="K1692"/>
      <c r="L1692"/>
      <c r="M1692"/>
      <c r="N1692"/>
    </row>
    <row r="1693" spans="1:14" x14ac:dyDescent="0.25">
      <c r="A1693"/>
      <c r="B1693"/>
      <c r="C1693"/>
      <c r="D1693" s="1"/>
      <c r="E1693"/>
      <c r="F1693"/>
      <c r="G1693" s="1"/>
      <c r="H1693"/>
      <c r="I1693"/>
      <c r="J1693"/>
      <c r="K1693"/>
      <c r="L1693"/>
      <c r="M1693"/>
      <c r="N1693"/>
    </row>
    <row r="1694" spans="1:14" x14ac:dyDescent="0.25">
      <c r="A1694"/>
      <c r="B1694"/>
      <c r="C1694"/>
      <c r="D1694" s="1"/>
      <c r="E1694"/>
      <c r="F1694"/>
      <c r="G1694" s="1"/>
      <c r="H1694"/>
      <c r="I1694"/>
      <c r="J1694"/>
      <c r="K1694"/>
      <c r="L1694"/>
      <c r="M1694"/>
      <c r="N1694"/>
    </row>
    <row r="1695" spans="1:14" x14ac:dyDescent="0.25">
      <c r="A1695"/>
      <c r="B1695"/>
      <c r="C1695"/>
      <c r="D1695" s="1"/>
      <c r="E1695"/>
      <c r="F1695"/>
      <c r="G1695" s="1"/>
      <c r="H1695"/>
      <c r="I1695"/>
      <c r="J1695"/>
      <c r="K1695"/>
      <c r="L1695"/>
      <c r="M1695"/>
      <c r="N1695"/>
    </row>
    <row r="1696" spans="1:14" x14ac:dyDescent="0.25">
      <c r="A1696"/>
      <c r="B1696"/>
      <c r="C1696"/>
      <c r="D1696" s="1"/>
      <c r="E1696"/>
      <c r="F1696"/>
      <c r="G1696" s="1"/>
      <c r="H1696"/>
      <c r="I1696"/>
      <c r="J1696"/>
      <c r="K1696"/>
      <c r="L1696"/>
      <c r="M1696"/>
      <c r="N1696"/>
    </row>
    <row r="1697" spans="1:14" x14ac:dyDescent="0.25">
      <c r="A1697"/>
      <c r="B1697"/>
      <c r="C1697"/>
      <c r="D1697" s="1"/>
      <c r="E1697"/>
      <c r="F1697"/>
      <c r="G1697" s="1"/>
      <c r="H1697"/>
      <c r="I1697"/>
      <c r="J1697"/>
      <c r="K1697"/>
      <c r="L1697"/>
      <c r="M1697"/>
      <c r="N1697"/>
    </row>
    <row r="1698" spans="1:14" x14ac:dyDescent="0.25">
      <c r="A1698"/>
      <c r="B1698"/>
      <c r="C1698"/>
      <c r="D1698" s="1"/>
      <c r="E1698"/>
      <c r="F1698"/>
      <c r="G1698" s="1"/>
      <c r="H1698"/>
      <c r="I1698"/>
      <c r="J1698"/>
      <c r="K1698"/>
      <c r="L1698"/>
      <c r="M1698"/>
      <c r="N1698"/>
    </row>
    <row r="1699" spans="1:14" x14ac:dyDescent="0.25">
      <c r="A1699"/>
      <c r="B1699"/>
      <c r="C1699"/>
      <c r="D1699" s="1"/>
      <c r="E1699"/>
      <c r="F1699"/>
      <c r="G1699" s="1"/>
      <c r="H1699"/>
      <c r="I1699"/>
      <c r="J1699"/>
      <c r="K1699"/>
      <c r="L1699"/>
      <c r="M1699"/>
      <c r="N1699"/>
    </row>
    <row r="1700" spans="1:14" x14ac:dyDescent="0.25">
      <c r="A1700"/>
      <c r="B1700"/>
      <c r="C1700"/>
      <c r="D1700" s="1"/>
      <c r="E1700"/>
      <c r="F1700"/>
      <c r="G1700" s="1"/>
      <c r="H1700"/>
      <c r="I1700"/>
      <c r="J1700"/>
      <c r="K1700"/>
      <c r="L1700"/>
      <c r="M1700"/>
      <c r="N1700"/>
    </row>
    <row r="1701" spans="1:14" x14ac:dyDescent="0.25">
      <c r="A1701"/>
      <c r="B1701"/>
      <c r="C1701"/>
      <c r="D1701" s="1"/>
      <c r="E1701"/>
      <c r="F1701"/>
      <c r="G1701" s="1"/>
      <c r="H1701"/>
      <c r="I1701"/>
      <c r="J1701"/>
      <c r="K1701"/>
      <c r="L1701"/>
      <c r="M1701"/>
      <c r="N1701"/>
    </row>
    <row r="1702" spans="1:14" x14ac:dyDescent="0.25">
      <c r="A1702"/>
      <c r="B1702"/>
      <c r="C1702"/>
      <c r="D1702" s="1"/>
      <c r="E1702"/>
      <c r="F1702"/>
      <c r="G1702" s="1"/>
      <c r="H1702"/>
      <c r="I1702"/>
      <c r="J1702"/>
      <c r="K1702"/>
      <c r="L1702"/>
      <c r="M1702"/>
      <c r="N1702"/>
    </row>
    <row r="1703" spans="1:14" x14ac:dyDescent="0.25">
      <c r="A1703"/>
      <c r="B1703"/>
      <c r="C1703"/>
      <c r="D1703" s="1"/>
      <c r="E1703"/>
      <c r="F1703"/>
      <c r="G1703" s="1"/>
      <c r="H1703"/>
      <c r="I1703"/>
      <c r="J1703"/>
      <c r="K1703"/>
      <c r="L1703"/>
      <c r="M1703"/>
      <c r="N1703"/>
    </row>
    <row r="1704" spans="1:14" x14ac:dyDescent="0.25">
      <c r="A1704"/>
      <c r="B1704"/>
      <c r="C1704"/>
      <c r="D1704" s="1"/>
      <c r="E1704"/>
      <c r="F1704"/>
      <c r="G1704" s="1"/>
      <c r="H1704"/>
      <c r="I1704"/>
      <c r="J1704"/>
      <c r="K1704"/>
      <c r="L1704"/>
      <c r="M1704"/>
      <c r="N1704"/>
    </row>
    <row r="1705" spans="1:14" x14ac:dyDescent="0.25">
      <c r="A1705"/>
      <c r="B1705"/>
      <c r="C1705"/>
      <c r="D1705" s="1"/>
      <c r="E1705"/>
      <c r="F1705"/>
      <c r="G1705" s="1"/>
      <c r="H1705"/>
      <c r="I1705"/>
      <c r="J1705"/>
      <c r="K1705"/>
      <c r="L1705"/>
      <c r="M1705"/>
      <c r="N1705"/>
    </row>
    <row r="1706" spans="1:14" x14ac:dyDescent="0.25">
      <c r="A1706"/>
      <c r="B1706"/>
      <c r="C1706"/>
      <c r="D1706" s="1"/>
      <c r="E1706"/>
      <c r="F1706"/>
      <c r="G1706" s="1"/>
      <c r="H1706"/>
      <c r="I1706"/>
      <c r="J1706"/>
      <c r="K1706"/>
      <c r="L1706"/>
      <c r="M1706"/>
      <c r="N1706"/>
    </row>
    <row r="1707" spans="1:14" x14ac:dyDescent="0.25">
      <c r="A1707"/>
      <c r="B1707"/>
      <c r="C1707"/>
      <c r="D1707" s="1"/>
      <c r="E1707"/>
      <c r="F1707"/>
      <c r="G1707" s="1"/>
      <c r="H1707"/>
      <c r="I1707"/>
      <c r="J1707"/>
      <c r="K1707"/>
      <c r="L1707"/>
      <c r="M1707"/>
      <c r="N1707"/>
    </row>
    <row r="1708" spans="1:14" x14ac:dyDescent="0.25">
      <c r="A1708"/>
      <c r="B1708"/>
      <c r="C1708"/>
      <c r="D1708" s="1"/>
      <c r="E1708"/>
      <c r="F1708"/>
      <c r="G1708" s="1"/>
      <c r="H1708"/>
      <c r="I1708"/>
      <c r="J1708"/>
      <c r="K1708"/>
      <c r="L1708"/>
      <c r="M1708"/>
      <c r="N1708"/>
    </row>
    <row r="1709" spans="1:14" x14ac:dyDescent="0.25">
      <c r="A1709"/>
      <c r="B1709"/>
      <c r="C1709"/>
      <c r="D1709" s="1"/>
      <c r="E1709"/>
      <c r="F1709"/>
      <c r="G1709" s="1"/>
      <c r="H1709"/>
      <c r="I1709"/>
      <c r="J1709"/>
      <c r="K1709"/>
      <c r="L1709"/>
      <c r="M1709"/>
      <c r="N1709"/>
    </row>
    <row r="1710" spans="1:14" x14ac:dyDescent="0.25">
      <c r="A1710"/>
      <c r="B1710"/>
      <c r="C1710"/>
      <c r="D1710" s="1"/>
      <c r="E1710"/>
      <c r="F1710"/>
      <c r="G1710" s="1"/>
      <c r="H1710"/>
      <c r="I1710"/>
      <c r="J1710"/>
      <c r="K1710"/>
      <c r="L1710"/>
      <c r="M1710"/>
      <c r="N1710"/>
    </row>
    <row r="1711" spans="1:14" x14ac:dyDescent="0.25">
      <c r="A1711"/>
      <c r="B1711"/>
      <c r="C1711"/>
      <c r="D1711" s="1"/>
      <c r="E1711"/>
      <c r="F1711"/>
      <c r="G1711" s="1"/>
      <c r="H1711"/>
      <c r="I1711"/>
      <c r="J1711"/>
      <c r="K1711"/>
      <c r="L1711"/>
      <c r="M1711"/>
      <c r="N1711"/>
    </row>
    <row r="1712" spans="1:14" x14ac:dyDescent="0.25">
      <c r="A1712"/>
      <c r="B1712"/>
      <c r="C1712"/>
      <c r="D1712" s="1"/>
      <c r="E1712"/>
      <c r="F1712"/>
      <c r="G1712" s="1"/>
      <c r="H1712"/>
      <c r="I1712"/>
      <c r="J1712"/>
      <c r="K1712"/>
      <c r="L1712"/>
      <c r="M1712"/>
      <c r="N1712"/>
    </row>
    <row r="1713" spans="1:14" x14ac:dyDescent="0.25">
      <c r="A1713"/>
      <c r="B1713"/>
      <c r="C1713"/>
      <c r="D1713" s="1"/>
      <c r="E1713"/>
      <c r="F1713"/>
      <c r="G1713" s="1"/>
      <c r="H1713"/>
      <c r="I1713"/>
      <c r="J1713"/>
      <c r="K1713"/>
      <c r="L1713"/>
      <c r="M1713"/>
      <c r="N1713"/>
    </row>
    <row r="1714" spans="1:14" x14ac:dyDescent="0.25">
      <c r="A1714"/>
      <c r="B1714"/>
      <c r="C1714"/>
      <c r="D1714" s="1"/>
      <c r="E1714"/>
      <c r="F1714"/>
      <c r="G1714" s="1"/>
      <c r="H1714"/>
      <c r="I1714"/>
      <c r="J1714"/>
      <c r="K1714"/>
      <c r="L1714"/>
      <c r="M1714"/>
      <c r="N1714"/>
    </row>
    <row r="1715" spans="1:14" x14ac:dyDescent="0.25">
      <c r="A1715"/>
      <c r="B1715"/>
      <c r="C1715"/>
      <c r="D1715" s="1"/>
      <c r="E1715"/>
      <c r="F1715"/>
      <c r="G1715" s="1"/>
      <c r="H1715"/>
      <c r="I1715"/>
      <c r="J1715"/>
      <c r="K1715"/>
      <c r="L1715"/>
      <c r="M1715"/>
      <c r="N1715"/>
    </row>
    <row r="1716" spans="1:14" x14ac:dyDescent="0.25">
      <c r="A1716"/>
      <c r="B1716"/>
      <c r="C1716"/>
      <c r="D1716" s="1"/>
      <c r="E1716"/>
      <c r="F1716"/>
      <c r="G1716" s="1"/>
      <c r="H1716"/>
      <c r="I1716"/>
      <c r="J1716"/>
      <c r="K1716"/>
      <c r="L1716"/>
      <c r="M1716"/>
      <c r="N1716"/>
    </row>
    <row r="1717" spans="1:14" x14ac:dyDescent="0.25">
      <c r="A1717"/>
      <c r="B1717"/>
      <c r="C1717"/>
      <c r="D1717" s="1"/>
      <c r="E1717"/>
      <c r="F1717"/>
      <c r="G1717" s="1"/>
      <c r="H1717"/>
      <c r="I1717"/>
      <c r="J1717"/>
      <c r="K1717"/>
      <c r="L1717"/>
      <c r="M1717"/>
      <c r="N1717"/>
    </row>
    <row r="1718" spans="1:14" x14ac:dyDescent="0.25">
      <c r="A1718"/>
      <c r="B1718"/>
      <c r="C1718"/>
      <c r="D1718" s="1"/>
      <c r="E1718"/>
      <c r="F1718"/>
      <c r="G1718" s="1"/>
      <c r="H1718"/>
      <c r="I1718"/>
      <c r="J1718"/>
      <c r="K1718"/>
      <c r="L1718"/>
      <c r="M1718"/>
      <c r="N1718"/>
    </row>
    <row r="1719" spans="1:14" x14ac:dyDescent="0.25">
      <c r="A1719"/>
      <c r="B1719"/>
      <c r="C1719"/>
      <c r="D1719" s="1"/>
      <c r="E1719"/>
      <c r="F1719"/>
      <c r="G1719" s="1"/>
      <c r="H1719"/>
      <c r="I1719"/>
      <c r="J1719"/>
      <c r="K1719"/>
      <c r="L1719"/>
      <c r="M1719"/>
      <c r="N1719"/>
    </row>
    <row r="1720" spans="1:14" x14ac:dyDescent="0.25">
      <c r="A1720"/>
      <c r="B1720"/>
      <c r="C1720"/>
      <c r="D1720" s="1"/>
      <c r="E1720"/>
      <c r="F1720"/>
      <c r="G1720" s="1"/>
      <c r="H1720"/>
      <c r="I1720"/>
      <c r="J1720"/>
      <c r="K1720"/>
      <c r="L1720"/>
      <c r="M1720"/>
      <c r="N1720"/>
    </row>
    <row r="1721" spans="1:14" x14ac:dyDescent="0.25">
      <c r="A1721"/>
      <c r="B1721"/>
      <c r="C1721"/>
      <c r="D1721" s="1"/>
      <c r="E1721"/>
      <c r="F1721"/>
      <c r="G1721" s="1"/>
      <c r="H1721"/>
      <c r="I1721"/>
      <c r="J1721"/>
      <c r="K1721"/>
      <c r="L1721"/>
      <c r="M1721"/>
      <c r="N1721"/>
    </row>
    <row r="1722" spans="1:14" x14ac:dyDescent="0.25">
      <c r="A1722"/>
      <c r="B1722"/>
      <c r="C1722"/>
      <c r="D1722" s="1"/>
      <c r="E1722"/>
      <c r="F1722"/>
      <c r="G1722" s="1"/>
      <c r="H1722"/>
      <c r="I1722"/>
      <c r="J1722"/>
      <c r="K1722"/>
      <c r="L1722"/>
      <c r="M1722"/>
      <c r="N1722"/>
    </row>
    <row r="1723" spans="1:14" x14ac:dyDescent="0.25">
      <c r="A1723"/>
      <c r="B1723"/>
      <c r="C1723"/>
      <c r="D1723" s="1"/>
      <c r="E1723"/>
      <c r="F1723"/>
      <c r="G1723" s="1"/>
      <c r="H1723"/>
      <c r="I1723"/>
      <c r="J1723"/>
      <c r="K1723"/>
      <c r="L1723"/>
      <c r="M1723"/>
      <c r="N1723"/>
    </row>
    <row r="1724" spans="1:14" x14ac:dyDescent="0.25">
      <c r="A1724"/>
      <c r="B1724"/>
      <c r="C1724"/>
      <c r="D1724" s="1"/>
      <c r="E1724"/>
      <c r="F1724"/>
      <c r="G1724" s="1"/>
      <c r="H1724"/>
      <c r="I1724"/>
      <c r="J1724"/>
      <c r="K1724"/>
      <c r="L1724"/>
      <c r="M1724"/>
      <c r="N1724"/>
    </row>
    <row r="1725" spans="1:14" x14ac:dyDescent="0.25">
      <c r="A1725"/>
      <c r="B1725"/>
      <c r="C1725"/>
      <c r="D1725" s="1"/>
      <c r="E1725"/>
      <c r="F1725"/>
      <c r="G1725" s="1"/>
      <c r="H1725"/>
      <c r="I1725"/>
      <c r="J1725"/>
      <c r="K1725"/>
      <c r="L1725"/>
      <c r="M1725"/>
      <c r="N1725"/>
    </row>
    <row r="1726" spans="1:14" x14ac:dyDescent="0.25">
      <c r="A1726"/>
      <c r="B1726"/>
      <c r="C1726"/>
      <c r="D1726" s="1"/>
      <c r="E1726"/>
      <c r="F1726"/>
      <c r="G1726" s="1"/>
      <c r="H1726"/>
      <c r="I1726"/>
      <c r="J1726"/>
      <c r="K1726"/>
      <c r="L1726"/>
      <c r="M1726"/>
      <c r="N1726"/>
    </row>
    <row r="1727" spans="1:14" x14ac:dyDescent="0.25">
      <c r="A1727"/>
      <c r="B1727"/>
      <c r="C1727"/>
      <c r="D1727" s="1"/>
      <c r="E1727"/>
      <c r="F1727"/>
      <c r="G1727" s="1"/>
      <c r="H1727"/>
      <c r="I1727"/>
      <c r="J1727"/>
      <c r="K1727"/>
      <c r="L1727"/>
      <c r="M1727"/>
      <c r="N1727"/>
    </row>
    <row r="1728" spans="1:14" x14ac:dyDescent="0.25">
      <c r="A1728"/>
      <c r="B1728"/>
      <c r="C1728"/>
      <c r="D1728" s="1"/>
      <c r="E1728"/>
      <c r="F1728"/>
      <c r="G1728" s="1"/>
      <c r="H1728"/>
      <c r="I1728"/>
      <c r="J1728"/>
      <c r="K1728"/>
      <c r="L1728"/>
      <c r="M1728"/>
      <c r="N1728"/>
    </row>
    <row r="1729" spans="1:14" x14ac:dyDescent="0.25">
      <c r="A1729"/>
      <c r="B1729"/>
      <c r="C1729"/>
      <c r="D1729" s="1"/>
      <c r="E1729"/>
      <c r="F1729"/>
      <c r="G1729" s="1"/>
      <c r="H1729"/>
      <c r="I1729"/>
      <c r="J1729"/>
      <c r="K1729"/>
      <c r="L1729"/>
      <c r="M1729"/>
      <c r="N1729"/>
    </row>
    <row r="1730" spans="1:14" x14ac:dyDescent="0.25">
      <c r="A1730"/>
      <c r="B1730"/>
      <c r="C1730"/>
      <c r="D1730" s="1"/>
      <c r="E1730"/>
      <c r="F1730"/>
      <c r="G1730" s="1"/>
      <c r="H1730"/>
      <c r="I1730"/>
      <c r="J1730"/>
      <c r="K1730"/>
      <c r="L1730"/>
      <c r="M1730"/>
      <c r="N1730"/>
    </row>
    <row r="1731" spans="1:14" x14ac:dyDescent="0.25">
      <c r="A1731"/>
      <c r="B1731"/>
      <c r="C1731"/>
      <c r="D1731" s="1"/>
      <c r="E1731"/>
      <c r="F1731"/>
      <c r="G1731" s="1"/>
      <c r="H1731"/>
      <c r="I1731"/>
      <c r="J1731"/>
      <c r="K1731"/>
      <c r="L1731"/>
      <c r="M1731"/>
      <c r="N1731"/>
    </row>
    <row r="1732" spans="1:14" x14ac:dyDescent="0.25">
      <c r="A1732"/>
      <c r="B1732"/>
      <c r="C1732"/>
      <c r="D1732" s="1"/>
      <c r="E1732"/>
      <c r="F1732"/>
      <c r="G1732" s="1"/>
      <c r="H1732"/>
      <c r="I1732"/>
      <c r="J1732"/>
      <c r="K1732"/>
      <c r="L1732"/>
      <c r="M1732"/>
      <c r="N1732"/>
    </row>
    <row r="1733" spans="1:14" x14ac:dyDescent="0.25">
      <c r="A1733"/>
      <c r="B1733"/>
      <c r="C1733"/>
      <c r="D1733" s="1"/>
      <c r="E1733"/>
      <c r="F1733"/>
      <c r="G1733" s="1"/>
      <c r="H1733"/>
      <c r="I1733"/>
      <c r="J1733"/>
      <c r="K1733"/>
      <c r="L1733"/>
      <c r="M1733"/>
      <c r="N1733"/>
    </row>
    <row r="1734" spans="1:14" x14ac:dyDescent="0.25">
      <c r="A1734"/>
      <c r="B1734"/>
      <c r="C1734"/>
      <c r="D1734" s="1"/>
      <c r="E1734"/>
      <c r="F1734"/>
      <c r="G1734" s="1"/>
      <c r="H1734"/>
      <c r="I1734"/>
      <c r="J1734"/>
      <c r="K1734"/>
      <c r="L1734"/>
      <c r="M1734"/>
      <c r="N1734"/>
    </row>
    <row r="1735" spans="1:14" x14ac:dyDescent="0.25">
      <c r="A1735"/>
      <c r="B1735"/>
      <c r="C1735"/>
      <c r="D1735" s="1"/>
      <c r="E1735"/>
      <c r="F1735"/>
      <c r="G1735" s="1"/>
      <c r="H1735"/>
      <c r="I1735"/>
      <c r="J1735"/>
      <c r="K1735"/>
      <c r="L1735"/>
      <c r="M1735"/>
      <c r="N1735"/>
    </row>
    <row r="1736" spans="1:14" x14ac:dyDescent="0.25">
      <c r="A1736"/>
      <c r="B1736"/>
      <c r="C1736"/>
      <c r="D1736" s="1"/>
      <c r="E1736"/>
      <c r="F1736"/>
      <c r="G1736" s="1"/>
      <c r="H1736"/>
      <c r="I1736"/>
      <c r="J1736"/>
      <c r="K1736"/>
      <c r="L1736"/>
      <c r="M1736"/>
      <c r="N1736"/>
    </row>
    <row r="1737" spans="1:14" x14ac:dyDescent="0.25">
      <c r="A1737"/>
      <c r="B1737"/>
      <c r="C1737"/>
      <c r="D1737" s="1"/>
      <c r="E1737"/>
      <c r="F1737"/>
      <c r="G1737" s="1"/>
      <c r="H1737"/>
      <c r="I1737"/>
      <c r="J1737"/>
      <c r="K1737"/>
      <c r="L1737"/>
      <c r="M1737"/>
      <c r="N1737"/>
    </row>
    <row r="1738" spans="1:14" x14ac:dyDescent="0.25">
      <c r="A1738"/>
      <c r="B1738"/>
      <c r="C1738"/>
      <c r="D1738" s="1"/>
      <c r="E1738"/>
      <c r="F1738"/>
      <c r="G1738" s="1"/>
      <c r="H1738"/>
      <c r="I1738"/>
      <c r="J1738"/>
      <c r="K1738"/>
      <c r="L1738"/>
      <c r="M1738"/>
      <c r="N1738"/>
    </row>
    <row r="1739" spans="1:14" x14ac:dyDescent="0.25">
      <c r="A1739"/>
      <c r="B1739"/>
      <c r="C1739"/>
      <c r="D1739" s="1"/>
      <c r="E1739"/>
      <c r="F1739"/>
      <c r="G1739" s="1"/>
      <c r="H1739"/>
      <c r="I1739"/>
      <c r="J1739"/>
      <c r="K1739"/>
      <c r="L1739"/>
      <c r="M1739"/>
      <c r="N1739"/>
    </row>
    <row r="1740" spans="1:14" x14ac:dyDescent="0.25">
      <c r="A1740"/>
      <c r="B1740"/>
      <c r="C1740"/>
      <c r="D1740" s="1"/>
      <c r="E1740"/>
      <c r="F1740"/>
      <c r="G1740" s="1"/>
      <c r="H1740"/>
      <c r="I1740"/>
      <c r="J1740"/>
      <c r="K1740"/>
      <c r="L1740"/>
      <c r="M1740"/>
      <c r="N1740"/>
    </row>
    <row r="1741" spans="1:14" x14ac:dyDescent="0.25">
      <c r="A1741"/>
      <c r="B1741"/>
      <c r="C1741"/>
      <c r="D1741" s="1"/>
      <c r="E1741"/>
      <c r="F1741"/>
      <c r="G1741" s="1"/>
      <c r="H1741"/>
      <c r="I1741"/>
      <c r="J1741"/>
      <c r="K1741"/>
      <c r="L1741"/>
      <c r="M1741"/>
      <c r="N1741"/>
    </row>
    <row r="1742" spans="1:14" x14ac:dyDescent="0.25">
      <c r="A1742"/>
      <c r="B1742"/>
      <c r="C1742"/>
      <c r="D1742" s="1"/>
      <c r="E1742"/>
      <c r="F1742"/>
      <c r="G1742" s="1"/>
      <c r="H1742"/>
      <c r="I1742"/>
      <c r="J1742"/>
      <c r="K1742"/>
      <c r="L1742"/>
      <c r="M1742"/>
      <c r="N1742"/>
    </row>
    <row r="1743" spans="1:14" x14ac:dyDescent="0.25">
      <c r="A1743"/>
      <c r="B1743"/>
      <c r="C1743"/>
      <c r="D1743" s="1"/>
      <c r="E1743"/>
      <c r="F1743"/>
      <c r="G1743" s="1"/>
      <c r="H1743"/>
      <c r="I1743"/>
      <c r="J1743"/>
      <c r="K1743"/>
      <c r="L1743"/>
      <c r="M1743"/>
      <c r="N1743"/>
    </row>
    <row r="1744" spans="1:14" x14ac:dyDescent="0.25">
      <c r="A1744"/>
      <c r="B1744"/>
      <c r="C1744"/>
      <c r="D1744" s="1"/>
      <c r="E1744"/>
      <c r="F1744"/>
      <c r="G1744" s="1"/>
      <c r="H1744"/>
      <c r="I1744"/>
      <c r="J1744"/>
      <c r="K1744"/>
      <c r="L1744"/>
      <c r="M1744"/>
      <c r="N1744"/>
    </row>
    <row r="1745" spans="1:14" x14ac:dyDescent="0.25">
      <c r="A1745"/>
      <c r="B1745"/>
      <c r="C1745"/>
      <c r="D1745" s="1"/>
      <c r="E1745"/>
      <c r="F1745"/>
      <c r="G1745" s="1"/>
      <c r="H1745"/>
      <c r="I1745"/>
      <c r="J1745"/>
      <c r="K1745"/>
      <c r="L1745"/>
      <c r="M1745"/>
      <c r="N1745"/>
    </row>
    <row r="1746" spans="1:14" x14ac:dyDescent="0.25">
      <c r="A1746"/>
      <c r="B1746"/>
      <c r="C1746"/>
      <c r="D1746" s="1"/>
      <c r="E1746"/>
      <c r="F1746"/>
      <c r="G1746" s="1"/>
      <c r="H1746"/>
      <c r="I1746"/>
      <c r="J1746"/>
      <c r="K1746"/>
      <c r="L1746"/>
      <c r="M1746"/>
      <c r="N1746"/>
    </row>
    <row r="1747" spans="1:14" x14ac:dyDescent="0.25">
      <c r="A1747"/>
      <c r="B1747"/>
      <c r="C1747"/>
      <c r="D1747" s="1"/>
      <c r="E1747"/>
      <c r="F1747"/>
      <c r="G1747" s="1"/>
      <c r="H1747"/>
      <c r="I1747"/>
      <c r="J1747"/>
      <c r="K1747"/>
      <c r="L1747"/>
      <c r="M1747"/>
      <c r="N1747"/>
    </row>
    <row r="1748" spans="1:14" x14ac:dyDescent="0.25">
      <c r="A1748"/>
      <c r="B1748"/>
      <c r="C1748"/>
      <c r="D1748" s="1"/>
      <c r="E1748"/>
      <c r="F1748"/>
      <c r="G1748" s="1"/>
      <c r="H1748"/>
      <c r="I1748"/>
      <c r="J1748"/>
      <c r="K1748"/>
      <c r="L1748"/>
      <c r="M1748"/>
      <c r="N1748"/>
    </row>
    <row r="1749" spans="1:14" x14ac:dyDescent="0.25">
      <c r="A1749"/>
      <c r="B1749"/>
      <c r="C1749"/>
      <c r="D1749" s="1"/>
      <c r="E1749"/>
      <c r="F1749"/>
      <c r="G1749" s="1"/>
      <c r="H1749"/>
      <c r="I1749"/>
      <c r="J1749"/>
      <c r="K1749"/>
      <c r="L1749"/>
      <c r="M1749"/>
      <c r="N1749"/>
    </row>
    <row r="1750" spans="1:14" x14ac:dyDescent="0.25">
      <c r="A1750"/>
      <c r="B1750"/>
      <c r="C1750"/>
      <c r="D1750" s="1"/>
      <c r="E1750"/>
      <c r="F1750"/>
      <c r="G1750" s="1"/>
      <c r="H1750"/>
      <c r="I1750"/>
      <c r="J1750"/>
      <c r="K1750"/>
      <c r="L1750"/>
      <c r="M1750"/>
      <c r="N1750"/>
    </row>
    <row r="1751" spans="1:14" x14ac:dyDescent="0.25">
      <c r="A1751"/>
      <c r="B1751"/>
      <c r="C1751"/>
      <c r="D1751" s="1"/>
      <c r="E1751"/>
      <c r="F1751"/>
      <c r="G1751" s="1"/>
      <c r="H1751"/>
      <c r="I1751"/>
      <c r="J1751"/>
      <c r="K1751"/>
      <c r="L1751"/>
      <c r="M1751"/>
      <c r="N1751"/>
    </row>
    <row r="1752" spans="1:14" x14ac:dyDescent="0.25">
      <c r="A1752"/>
      <c r="B1752"/>
      <c r="C1752"/>
      <c r="D1752" s="1"/>
      <c r="E1752"/>
      <c r="F1752"/>
      <c r="G1752" s="1"/>
      <c r="H1752"/>
      <c r="I1752"/>
      <c r="J1752"/>
      <c r="K1752"/>
      <c r="L1752"/>
      <c r="M1752"/>
      <c r="N1752"/>
    </row>
    <row r="1753" spans="1:14" x14ac:dyDescent="0.25">
      <c r="A1753"/>
      <c r="B1753"/>
      <c r="C1753"/>
      <c r="D1753" s="1"/>
      <c r="E1753"/>
      <c r="F1753"/>
      <c r="G1753" s="1"/>
      <c r="H1753"/>
      <c r="I1753"/>
      <c r="J1753"/>
      <c r="K1753"/>
      <c r="L1753"/>
      <c r="M1753"/>
      <c r="N1753"/>
    </row>
    <row r="1754" spans="1:14" x14ac:dyDescent="0.25">
      <c r="A1754"/>
      <c r="B1754"/>
      <c r="C1754"/>
      <c r="D1754" s="1"/>
      <c r="E1754"/>
      <c r="F1754"/>
      <c r="G1754" s="1"/>
      <c r="H1754"/>
      <c r="I1754"/>
      <c r="J1754"/>
      <c r="K1754"/>
      <c r="L1754"/>
      <c r="M1754"/>
      <c r="N1754"/>
    </row>
    <row r="1755" spans="1:14" x14ac:dyDescent="0.25">
      <c r="A1755"/>
      <c r="B1755"/>
      <c r="C1755"/>
      <c r="D1755" s="1"/>
      <c r="E1755"/>
      <c r="F1755"/>
      <c r="G1755" s="1"/>
      <c r="H1755"/>
      <c r="I1755"/>
      <c r="J1755"/>
      <c r="K1755"/>
      <c r="L1755"/>
      <c r="M1755"/>
      <c r="N1755"/>
    </row>
    <row r="1756" spans="1:14" x14ac:dyDescent="0.25">
      <c r="A1756"/>
      <c r="B1756"/>
      <c r="C1756"/>
      <c r="D1756" s="1"/>
      <c r="E1756"/>
      <c r="F1756"/>
      <c r="G1756" s="1"/>
      <c r="H1756"/>
      <c r="I1756"/>
      <c r="J1756"/>
      <c r="K1756"/>
      <c r="L1756"/>
      <c r="M1756"/>
      <c r="N1756"/>
    </row>
    <row r="1757" spans="1:14" x14ac:dyDescent="0.25">
      <c r="A1757"/>
      <c r="B1757"/>
      <c r="C1757"/>
      <c r="D1757" s="1"/>
      <c r="E1757"/>
      <c r="F1757"/>
      <c r="G1757" s="1"/>
      <c r="H1757"/>
      <c r="I1757"/>
      <c r="J1757"/>
      <c r="K1757"/>
      <c r="L1757"/>
      <c r="M1757"/>
      <c r="N1757"/>
    </row>
    <row r="1758" spans="1:14" x14ac:dyDescent="0.25">
      <c r="A1758"/>
      <c r="B1758"/>
      <c r="C1758"/>
      <c r="D1758" s="1"/>
      <c r="E1758"/>
      <c r="F1758"/>
      <c r="G1758" s="1"/>
      <c r="H1758"/>
      <c r="I1758"/>
      <c r="J1758"/>
      <c r="K1758"/>
      <c r="L1758"/>
      <c r="M1758"/>
      <c r="N1758"/>
    </row>
    <row r="1759" spans="1:14" x14ac:dyDescent="0.25">
      <c r="A1759"/>
      <c r="B1759"/>
      <c r="C1759"/>
      <c r="D1759" s="1"/>
      <c r="E1759"/>
      <c r="F1759"/>
      <c r="G1759" s="1"/>
      <c r="H1759"/>
      <c r="I1759"/>
      <c r="J1759"/>
      <c r="K1759"/>
      <c r="L1759"/>
      <c r="M1759"/>
      <c r="N1759"/>
    </row>
    <row r="1760" spans="1:14" x14ac:dyDescent="0.25">
      <c r="A1760"/>
      <c r="B1760"/>
      <c r="C1760"/>
      <c r="D1760" s="1"/>
      <c r="E1760"/>
      <c r="F1760"/>
      <c r="G1760" s="1"/>
      <c r="H1760"/>
      <c r="I1760"/>
      <c r="J1760"/>
      <c r="K1760"/>
      <c r="L1760"/>
      <c r="M1760"/>
      <c r="N1760"/>
    </row>
    <row r="1761" spans="1:14" x14ac:dyDescent="0.25">
      <c r="A1761"/>
      <c r="B1761"/>
      <c r="C1761"/>
      <c r="D1761" s="1"/>
      <c r="E1761"/>
      <c r="F1761"/>
      <c r="G1761" s="1"/>
      <c r="H1761"/>
      <c r="I1761"/>
      <c r="J1761"/>
      <c r="K1761"/>
      <c r="L1761"/>
      <c r="M1761"/>
      <c r="N1761"/>
    </row>
    <row r="1762" spans="1:14" x14ac:dyDescent="0.25">
      <c r="A1762"/>
      <c r="B1762"/>
      <c r="C1762"/>
      <c r="D1762" s="1"/>
      <c r="E1762"/>
      <c r="F1762"/>
      <c r="G1762" s="1"/>
      <c r="H1762"/>
      <c r="I1762"/>
      <c r="J1762"/>
      <c r="K1762"/>
      <c r="L1762"/>
      <c r="M1762"/>
      <c r="N1762"/>
    </row>
    <row r="1763" spans="1:14" x14ac:dyDescent="0.25">
      <c r="A1763"/>
      <c r="B1763"/>
      <c r="C1763"/>
      <c r="D1763" s="1"/>
      <c r="E1763"/>
      <c r="F1763"/>
      <c r="G1763" s="1"/>
      <c r="H1763"/>
      <c r="I1763"/>
      <c r="J1763"/>
      <c r="K1763"/>
      <c r="L1763"/>
      <c r="M1763"/>
      <c r="N1763"/>
    </row>
    <row r="1764" spans="1:14" x14ac:dyDescent="0.25">
      <c r="A1764"/>
      <c r="B1764"/>
      <c r="C1764"/>
      <c r="D1764" s="1"/>
      <c r="E1764"/>
      <c r="F1764"/>
      <c r="G1764" s="1"/>
      <c r="H1764"/>
      <c r="I1764"/>
      <c r="J1764"/>
      <c r="K1764"/>
      <c r="L1764"/>
      <c r="M1764"/>
      <c r="N1764"/>
    </row>
    <row r="1765" spans="1:14" x14ac:dyDescent="0.25">
      <c r="A1765"/>
      <c r="B1765"/>
      <c r="C1765"/>
      <c r="D1765" s="1"/>
      <c r="E1765"/>
      <c r="F1765"/>
      <c r="G1765" s="1"/>
      <c r="H1765"/>
      <c r="I1765"/>
      <c r="J1765"/>
      <c r="K1765"/>
      <c r="L1765"/>
      <c r="M1765"/>
      <c r="N1765"/>
    </row>
    <row r="1766" spans="1:14" x14ac:dyDescent="0.25">
      <c r="A1766"/>
      <c r="B1766"/>
      <c r="C1766"/>
      <c r="D1766" s="1"/>
      <c r="E1766"/>
      <c r="F1766"/>
      <c r="G1766" s="1"/>
      <c r="H1766"/>
      <c r="I1766"/>
      <c r="J1766"/>
      <c r="K1766"/>
      <c r="L1766"/>
      <c r="M1766"/>
      <c r="N1766"/>
    </row>
    <row r="1767" spans="1:14" x14ac:dyDescent="0.25">
      <c r="A1767"/>
      <c r="B1767"/>
      <c r="C1767"/>
      <c r="D1767" s="1"/>
      <c r="E1767"/>
      <c r="F1767"/>
      <c r="G1767" s="1"/>
      <c r="H1767"/>
      <c r="I1767"/>
      <c r="J1767"/>
      <c r="K1767"/>
      <c r="L1767"/>
      <c r="M1767"/>
      <c r="N1767"/>
    </row>
    <row r="1768" spans="1:14" x14ac:dyDescent="0.25">
      <c r="A1768"/>
      <c r="B1768"/>
      <c r="C1768"/>
      <c r="D1768" s="1"/>
      <c r="E1768"/>
      <c r="F1768"/>
      <c r="G1768" s="1"/>
      <c r="H1768"/>
      <c r="I1768"/>
      <c r="J1768"/>
      <c r="K1768"/>
      <c r="L1768"/>
      <c r="M1768"/>
      <c r="N1768"/>
    </row>
    <row r="1769" spans="1:14" x14ac:dyDescent="0.25">
      <c r="A1769"/>
      <c r="B1769"/>
      <c r="C1769"/>
      <c r="D1769" s="1"/>
      <c r="E1769"/>
      <c r="F1769"/>
      <c r="G1769" s="1"/>
      <c r="H1769"/>
      <c r="I1769"/>
      <c r="J1769"/>
      <c r="K1769"/>
      <c r="L1769"/>
      <c r="M1769"/>
      <c r="N1769"/>
    </row>
    <row r="1770" spans="1:14" x14ac:dyDescent="0.25">
      <c r="A1770"/>
      <c r="B1770"/>
      <c r="C1770"/>
      <c r="D1770" s="1"/>
      <c r="E1770"/>
      <c r="F1770"/>
      <c r="G1770" s="1"/>
      <c r="H1770"/>
      <c r="I1770"/>
      <c r="J1770"/>
      <c r="K1770"/>
      <c r="L1770"/>
      <c r="M1770"/>
      <c r="N1770"/>
    </row>
    <row r="1771" spans="1:14" x14ac:dyDescent="0.25">
      <c r="A1771"/>
      <c r="B1771"/>
      <c r="C1771"/>
      <c r="D1771" s="1"/>
      <c r="E1771"/>
      <c r="F1771"/>
      <c r="G1771" s="1"/>
      <c r="H1771"/>
      <c r="I1771"/>
      <c r="J1771"/>
      <c r="K1771"/>
      <c r="L1771"/>
      <c r="M1771"/>
      <c r="N1771"/>
    </row>
    <row r="1772" spans="1:14" x14ac:dyDescent="0.25">
      <c r="A1772"/>
      <c r="B1772"/>
      <c r="C1772"/>
      <c r="D1772" s="1"/>
      <c r="E1772"/>
      <c r="F1772"/>
      <c r="G1772" s="1"/>
      <c r="H1772"/>
      <c r="I1772"/>
      <c r="J1772"/>
      <c r="K1772"/>
      <c r="L1772"/>
      <c r="M1772"/>
      <c r="N1772"/>
    </row>
    <row r="1773" spans="1:14" x14ac:dyDescent="0.25">
      <c r="A1773"/>
      <c r="B1773"/>
      <c r="C1773"/>
      <c r="D1773" s="1"/>
      <c r="E1773"/>
      <c r="F1773"/>
      <c r="G1773" s="1"/>
      <c r="H1773"/>
      <c r="I1773"/>
      <c r="J1773"/>
      <c r="K1773"/>
      <c r="L1773"/>
      <c r="M1773"/>
      <c r="N1773"/>
    </row>
    <row r="1774" spans="1:14" x14ac:dyDescent="0.25">
      <c r="A1774"/>
      <c r="B1774"/>
      <c r="C1774"/>
      <c r="D1774" s="1"/>
      <c r="E1774"/>
      <c r="F1774"/>
      <c r="G1774" s="1"/>
      <c r="H1774"/>
      <c r="I1774"/>
      <c r="J1774"/>
      <c r="K1774"/>
      <c r="L1774"/>
      <c r="M1774"/>
      <c r="N1774"/>
    </row>
    <row r="1775" spans="1:14" x14ac:dyDescent="0.25">
      <c r="A1775"/>
      <c r="B1775"/>
      <c r="C1775"/>
      <c r="D1775" s="1"/>
      <c r="E1775"/>
      <c r="F1775"/>
      <c r="G1775" s="1"/>
      <c r="H1775"/>
      <c r="I1775"/>
      <c r="J1775"/>
      <c r="K1775"/>
      <c r="L1775"/>
      <c r="M1775"/>
      <c r="N1775"/>
    </row>
    <row r="1776" spans="1:14" x14ac:dyDescent="0.25">
      <c r="A1776"/>
      <c r="B1776"/>
      <c r="C1776"/>
      <c r="D1776" s="1"/>
      <c r="E1776"/>
      <c r="F1776"/>
      <c r="G1776" s="1"/>
      <c r="H1776"/>
      <c r="I1776"/>
      <c r="J1776"/>
      <c r="K1776"/>
      <c r="L1776"/>
      <c r="M1776"/>
      <c r="N1776"/>
    </row>
    <row r="1777" spans="1:14" x14ac:dyDescent="0.25">
      <c r="A1777"/>
      <c r="B1777"/>
      <c r="C1777"/>
      <c r="D1777" s="1"/>
      <c r="E1777"/>
      <c r="F1777"/>
      <c r="G1777" s="1"/>
      <c r="H1777"/>
      <c r="I1777"/>
      <c r="J1777"/>
      <c r="K1777"/>
      <c r="L1777"/>
      <c r="M1777"/>
      <c r="N1777"/>
    </row>
    <row r="1778" spans="1:14" x14ac:dyDescent="0.25">
      <c r="A1778"/>
      <c r="B1778"/>
      <c r="C1778"/>
      <c r="D1778" s="1"/>
      <c r="E1778"/>
      <c r="F1778"/>
      <c r="G1778" s="1"/>
      <c r="H1778"/>
      <c r="I1778"/>
      <c r="J1778"/>
      <c r="K1778"/>
      <c r="L1778"/>
      <c r="M1778"/>
      <c r="N1778"/>
    </row>
    <row r="1779" spans="1:14" x14ac:dyDescent="0.25">
      <c r="A1779"/>
      <c r="B1779"/>
      <c r="C1779"/>
      <c r="D1779" s="1"/>
      <c r="E1779"/>
      <c r="F1779"/>
      <c r="G1779" s="1"/>
      <c r="H1779"/>
      <c r="I1779"/>
      <c r="J1779"/>
      <c r="K1779"/>
      <c r="L1779"/>
      <c r="M1779"/>
      <c r="N1779"/>
    </row>
    <row r="1780" spans="1:14" x14ac:dyDescent="0.25">
      <c r="A1780"/>
      <c r="B1780"/>
      <c r="C1780"/>
      <c r="D1780" s="1"/>
      <c r="E1780"/>
      <c r="F1780"/>
      <c r="G1780" s="1"/>
      <c r="H1780"/>
      <c r="I1780"/>
      <c r="J1780"/>
      <c r="K1780"/>
      <c r="L1780"/>
      <c r="M1780"/>
      <c r="N1780"/>
    </row>
    <row r="1781" spans="1:14" x14ac:dyDescent="0.25">
      <c r="A1781"/>
      <c r="B1781"/>
      <c r="C1781"/>
      <c r="D1781" s="1"/>
      <c r="E1781"/>
      <c r="F1781"/>
      <c r="G1781" s="1"/>
      <c r="H1781"/>
      <c r="I1781"/>
      <c r="J1781"/>
      <c r="K1781"/>
      <c r="L1781"/>
      <c r="M1781"/>
      <c r="N1781"/>
    </row>
    <row r="1782" spans="1:14" x14ac:dyDescent="0.25">
      <c r="A1782"/>
      <c r="B1782"/>
      <c r="C1782"/>
      <c r="D1782" s="1"/>
      <c r="E1782"/>
      <c r="F1782"/>
      <c r="G1782" s="1"/>
      <c r="H1782"/>
      <c r="I1782"/>
      <c r="J1782"/>
      <c r="K1782"/>
      <c r="L1782"/>
      <c r="M1782"/>
      <c r="N1782"/>
    </row>
    <row r="1783" spans="1:14" x14ac:dyDescent="0.25">
      <c r="A1783"/>
      <c r="B1783"/>
      <c r="C1783"/>
      <c r="D1783" s="1"/>
      <c r="E1783"/>
      <c r="F1783"/>
      <c r="G1783" s="1"/>
      <c r="H1783"/>
      <c r="I1783"/>
      <c r="J1783"/>
      <c r="K1783"/>
      <c r="L1783"/>
      <c r="M1783"/>
      <c r="N1783"/>
    </row>
    <row r="1784" spans="1:14" x14ac:dyDescent="0.25">
      <c r="A1784"/>
      <c r="B1784"/>
      <c r="C1784"/>
      <c r="D1784" s="1"/>
      <c r="E1784"/>
      <c r="F1784"/>
      <c r="G1784" s="1"/>
      <c r="H1784"/>
      <c r="I1784"/>
      <c r="J1784"/>
      <c r="K1784"/>
      <c r="L1784"/>
      <c r="M1784"/>
      <c r="N1784"/>
    </row>
    <row r="1785" spans="1:14" x14ac:dyDescent="0.25">
      <c r="A1785"/>
      <c r="B1785"/>
      <c r="C1785"/>
      <c r="D1785" s="1"/>
      <c r="E1785"/>
      <c r="F1785"/>
      <c r="G1785" s="1"/>
      <c r="H1785"/>
      <c r="I1785"/>
      <c r="J1785"/>
      <c r="K1785"/>
      <c r="L1785"/>
      <c r="M1785"/>
      <c r="N1785"/>
    </row>
    <row r="1786" spans="1:14" x14ac:dyDescent="0.25">
      <c r="A1786"/>
      <c r="B1786"/>
      <c r="C1786"/>
      <c r="D1786" s="1"/>
      <c r="E1786"/>
      <c r="F1786"/>
      <c r="G1786" s="1"/>
      <c r="H1786"/>
      <c r="I1786"/>
      <c r="J1786"/>
      <c r="K1786"/>
      <c r="L1786"/>
      <c r="M1786"/>
      <c r="N1786"/>
    </row>
    <row r="1787" spans="1:14" x14ac:dyDescent="0.25">
      <c r="A1787"/>
      <c r="B1787"/>
      <c r="C1787"/>
      <c r="D1787" s="1"/>
      <c r="E1787"/>
      <c r="F1787"/>
      <c r="G1787" s="1"/>
      <c r="H1787"/>
      <c r="I1787"/>
      <c r="J1787"/>
      <c r="K1787"/>
      <c r="L1787"/>
      <c r="M1787"/>
      <c r="N1787"/>
    </row>
    <row r="1788" spans="1:14" x14ac:dyDescent="0.25">
      <c r="A1788"/>
      <c r="B1788"/>
      <c r="C1788"/>
      <c r="D1788" s="1"/>
      <c r="E1788"/>
      <c r="F1788"/>
      <c r="G1788" s="1"/>
      <c r="H1788"/>
      <c r="I1788"/>
      <c r="J1788"/>
      <c r="K1788"/>
      <c r="L1788"/>
      <c r="M1788"/>
      <c r="N1788"/>
    </row>
    <row r="1789" spans="1:14" x14ac:dyDescent="0.25">
      <c r="A1789"/>
      <c r="B1789"/>
      <c r="C1789"/>
      <c r="D1789" s="1"/>
      <c r="E1789"/>
      <c r="F1789"/>
      <c r="G1789" s="1"/>
      <c r="H1789"/>
      <c r="I1789"/>
      <c r="J1789"/>
      <c r="K1789"/>
      <c r="L1789"/>
      <c r="M1789"/>
      <c r="N1789"/>
    </row>
    <row r="1790" spans="1:14" x14ac:dyDescent="0.25">
      <c r="A1790"/>
      <c r="B1790"/>
      <c r="C1790"/>
      <c r="D1790" s="1"/>
      <c r="E1790"/>
      <c r="F1790"/>
      <c r="G1790" s="1"/>
      <c r="H1790"/>
      <c r="I1790"/>
      <c r="J1790"/>
      <c r="K1790"/>
      <c r="L1790"/>
      <c r="M1790"/>
      <c r="N1790"/>
    </row>
    <row r="1791" spans="1:14" x14ac:dyDescent="0.25">
      <c r="A1791"/>
      <c r="B1791"/>
      <c r="C1791"/>
      <c r="D1791" s="1"/>
      <c r="E1791"/>
      <c r="F1791"/>
      <c r="G1791" s="1"/>
      <c r="H1791"/>
      <c r="I1791"/>
      <c r="J1791"/>
      <c r="K1791"/>
      <c r="L1791"/>
      <c r="M1791"/>
      <c r="N1791"/>
    </row>
    <row r="1792" spans="1:14" x14ac:dyDescent="0.25">
      <c r="A1792"/>
      <c r="B1792"/>
      <c r="C1792"/>
      <c r="D1792" s="1"/>
      <c r="E1792"/>
      <c r="F1792"/>
      <c r="G1792" s="1"/>
      <c r="H1792"/>
      <c r="I1792"/>
      <c r="J1792"/>
      <c r="K1792"/>
      <c r="L1792"/>
      <c r="M1792"/>
      <c r="N1792"/>
    </row>
    <row r="1793" spans="1:14" x14ac:dyDescent="0.25">
      <c r="A1793"/>
      <c r="B1793"/>
      <c r="C1793"/>
      <c r="D1793" s="1"/>
      <c r="E1793"/>
      <c r="F1793"/>
      <c r="G1793" s="1"/>
      <c r="H1793"/>
      <c r="I1793"/>
      <c r="J1793"/>
      <c r="K1793"/>
      <c r="L1793"/>
      <c r="M1793"/>
      <c r="N1793"/>
    </row>
    <row r="1794" spans="1:14" x14ac:dyDescent="0.25">
      <c r="A1794"/>
      <c r="B1794"/>
      <c r="C1794"/>
      <c r="D1794" s="1"/>
      <c r="E1794"/>
      <c r="F1794"/>
      <c r="G1794" s="1"/>
      <c r="H1794"/>
      <c r="I1794"/>
      <c r="J1794"/>
      <c r="K1794"/>
      <c r="L1794"/>
      <c r="M1794"/>
      <c r="N1794"/>
    </row>
    <row r="1795" spans="1:14" x14ac:dyDescent="0.25">
      <c r="A1795"/>
      <c r="B1795"/>
      <c r="C1795"/>
      <c r="D1795" s="1"/>
      <c r="E1795"/>
      <c r="F1795"/>
      <c r="G1795" s="1"/>
      <c r="H1795"/>
      <c r="I1795"/>
      <c r="J1795"/>
      <c r="K1795"/>
      <c r="L1795"/>
      <c r="M1795"/>
      <c r="N1795"/>
    </row>
    <row r="1796" spans="1:14" x14ac:dyDescent="0.25">
      <c r="A1796"/>
      <c r="B1796"/>
      <c r="C1796"/>
      <c r="D1796" s="1"/>
      <c r="E1796"/>
      <c r="F1796"/>
      <c r="G1796" s="1"/>
      <c r="H1796"/>
      <c r="I1796"/>
      <c r="J1796"/>
      <c r="K1796"/>
      <c r="L1796"/>
      <c r="M1796"/>
      <c r="N1796"/>
    </row>
    <row r="1797" spans="1:14" x14ac:dyDescent="0.25">
      <c r="A1797"/>
      <c r="B1797"/>
      <c r="C1797"/>
      <c r="D1797" s="1"/>
      <c r="E1797"/>
      <c r="F1797"/>
      <c r="G1797" s="1"/>
      <c r="H1797"/>
      <c r="I1797"/>
      <c r="J1797"/>
      <c r="K1797"/>
      <c r="L1797"/>
      <c r="M1797"/>
      <c r="N1797"/>
    </row>
    <row r="1798" spans="1:14" x14ac:dyDescent="0.25">
      <c r="A1798"/>
      <c r="B1798"/>
      <c r="C1798"/>
      <c r="D1798" s="1"/>
      <c r="E1798"/>
      <c r="F1798"/>
      <c r="G1798" s="1"/>
      <c r="H1798"/>
      <c r="I1798"/>
      <c r="J1798"/>
      <c r="K1798"/>
      <c r="L1798"/>
      <c r="M1798"/>
      <c r="N1798"/>
    </row>
    <row r="1799" spans="1:14" x14ac:dyDescent="0.25">
      <c r="A1799"/>
      <c r="B1799"/>
      <c r="C1799"/>
      <c r="D1799" s="1"/>
      <c r="E1799"/>
      <c r="F1799"/>
      <c r="G1799" s="1"/>
      <c r="H1799"/>
      <c r="I1799"/>
      <c r="J1799"/>
      <c r="K1799"/>
      <c r="L1799"/>
      <c r="M1799"/>
      <c r="N1799"/>
    </row>
    <row r="1800" spans="1:14" x14ac:dyDescent="0.25">
      <c r="A1800"/>
      <c r="B1800"/>
      <c r="C1800"/>
      <c r="D1800" s="1"/>
      <c r="E1800"/>
      <c r="F1800"/>
      <c r="G1800" s="1"/>
      <c r="H1800"/>
      <c r="I1800"/>
      <c r="J1800"/>
      <c r="K1800"/>
      <c r="L1800"/>
      <c r="M1800"/>
      <c r="N1800"/>
    </row>
    <row r="1801" spans="1:14" x14ac:dyDescent="0.25">
      <c r="A1801"/>
      <c r="B1801"/>
      <c r="C1801"/>
      <c r="D1801" s="1"/>
      <c r="E1801"/>
      <c r="F1801"/>
      <c r="G1801" s="1"/>
      <c r="H1801"/>
      <c r="I1801"/>
      <c r="J1801"/>
      <c r="K1801"/>
      <c r="L1801"/>
      <c r="M1801"/>
      <c r="N1801"/>
    </row>
    <row r="1802" spans="1:14" x14ac:dyDescent="0.25">
      <c r="A1802"/>
      <c r="B1802"/>
      <c r="C1802"/>
      <c r="D1802" s="1"/>
      <c r="E1802"/>
      <c r="F1802"/>
      <c r="G1802" s="1"/>
      <c r="H1802"/>
      <c r="I1802"/>
      <c r="J1802"/>
      <c r="K1802"/>
      <c r="L1802"/>
      <c r="M1802"/>
      <c r="N1802"/>
    </row>
    <row r="1803" spans="1:14" x14ac:dyDescent="0.25">
      <c r="A1803"/>
      <c r="B1803"/>
      <c r="C1803"/>
      <c r="D1803" s="1"/>
      <c r="E1803"/>
      <c r="F1803"/>
      <c r="G1803" s="1"/>
      <c r="H1803"/>
      <c r="I1803"/>
      <c r="J1803"/>
      <c r="K1803"/>
      <c r="L1803"/>
      <c r="M1803"/>
      <c r="N1803"/>
    </row>
    <row r="1804" spans="1:14" x14ac:dyDescent="0.25">
      <c r="A1804"/>
      <c r="B1804"/>
      <c r="C1804"/>
      <c r="D1804" s="1"/>
      <c r="E1804"/>
      <c r="F1804"/>
      <c r="G1804" s="1"/>
      <c r="H1804"/>
      <c r="I1804"/>
      <c r="J1804"/>
      <c r="K1804"/>
      <c r="L1804"/>
      <c r="M1804"/>
      <c r="N1804"/>
    </row>
    <row r="1805" spans="1:14" x14ac:dyDescent="0.25">
      <c r="A1805"/>
      <c r="B1805"/>
      <c r="C1805"/>
      <c r="D1805" s="1"/>
      <c r="E1805"/>
      <c r="F1805"/>
      <c r="G1805" s="1"/>
      <c r="H1805"/>
      <c r="I1805"/>
      <c r="J1805"/>
      <c r="K1805"/>
      <c r="L1805"/>
      <c r="M1805"/>
      <c r="N1805"/>
    </row>
    <row r="1806" spans="1:14" x14ac:dyDescent="0.25">
      <c r="A1806"/>
      <c r="B1806"/>
      <c r="C1806"/>
      <c r="D1806" s="1"/>
      <c r="E1806"/>
      <c r="F1806"/>
      <c r="G1806" s="1"/>
      <c r="H1806"/>
      <c r="I1806"/>
      <c r="J1806"/>
      <c r="K1806"/>
      <c r="L1806"/>
      <c r="M1806"/>
      <c r="N1806"/>
    </row>
    <row r="1807" spans="1:14" x14ac:dyDescent="0.25">
      <c r="A1807"/>
      <c r="B1807"/>
      <c r="C1807"/>
      <c r="D1807" s="1"/>
      <c r="E1807"/>
      <c r="F1807"/>
      <c r="G1807" s="1"/>
      <c r="H1807"/>
      <c r="I1807"/>
      <c r="J1807"/>
      <c r="K1807"/>
      <c r="L1807"/>
      <c r="M1807"/>
      <c r="N1807"/>
    </row>
    <row r="1808" spans="1:14" x14ac:dyDescent="0.25">
      <c r="A1808"/>
      <c r="B1808"/>
      <c r="C1808"/>
      <c r="D1808" s="1"/>
      <c r="E1808"/>
      <c r="F1808"/>
      <c r="G1808" s="1"/>
      <c r="H1808"/>
      <c r="I1808"/>
      <c r="J1808"/>
      <c r="K1808"/>
      <c r="L1808"/>
      <c r="M1808"/>
      <c r="N1808"/>
    </row>
    <row r="1809" spans="1:14" x14ac:dyDescent="0.25">
      <c r="A1809"/>
      <c r="B1809"/>
      <c r="C1809"/>
      <c r="D1809" s="1"/>
      <c r="E1809"/>
      <c r="F1809"/>
      <c r="G1809" s="1"/>
      <c r="H1809"/>
      <c r="I1809"/>
      <c r="J1809"/>
      <c r="K1809"/>
      <c r="L1809"/>
      <c r="M1809"/>
      <c r="N1809"/>
    </row>
    <row r="1810" spans="1:14" x14ac:dyDescent="0.25">
      <c r="A1810"/>
      <c r="B1810"/>
      <c r="C1810"/>
      <c r="D1810" s="1"/>
      <c r="E1810"/>
      <c r="F1810"/>
      <c r="G1810" s="1"/>
      <c r="H1810"/>
      <c r="I1810"/>
      <c r="J1810"/>
      <c r="K1810"/>
      <c r="L1810"/>
      <c r="M1810"/>
      <c r="N1810"/>
    </row>
    <row r="1811" spans="1:14" x14ac:dyDescent="0.25">
      <c r="A1811"/>
      <c r="B1811"/>
      <c r="C1811"/>
      <c r="D1811" s="1"/>
      <c r="E1811"/>
      <c r="F1811"/>
      <c r="G1811" s="1"/>
      <c r="H1811"/>
      <c r="I1811"/>
      <c r="J1811"/>
      <c r="K1811"/>
      <c r="L1811"/>
      <c r="M1811"/>
      <c r="N1811"/>
    </row>
    <row r="1812" spans="1:14" x14ac:dyDescent="0.25">
      <c r="A1812"/>
      <c r="B1812"/>
      <c r="C1812"/>
      <c r="D1812" s="1"/>
      <c r="E1812"/>
      <c r="F1812"/>
      <c r="G1812" s="1"/>
      <c r="H1812"/>
      <c r="I1812"/>
      <c r="J1812"/>
      <c r="K1812"/>
      <c r="L1812"/>
      <c r="M1812"/>
      <c r="N1812"/>
    </row>
    <row r="1813" spans="1:14" x14ac:dyDescent="0.25">
      <c r="A1813"/>
      <c r="B1813"/>
      <c r="C1813"/>
      <c r="D1813" s="1"/>
      <c r="E1813"/>
      <c r="F1813"/>
      <c r="G1813" s="1"/>
      <c r="H1813"/>
      <c r="I1813"/>
      <c r="J1813"/>
      <c r="K1813"/>
      <c r="L1813"/>
      <c r="M1813"/>
      <c r="N1813"/>
    </row>
    <row r="1814" spans="1:14" x14ac:dyDescent="0.25">
      <c r="A1814"/>
      <c r="B1814"/>
      <c r="C1814"/>
      <c r="D1814" s="1"/>
      <c r="E1814"/>
      <c r="F1814"/>
      <c r="G1814" s="1"/>
      <c r="H1814"/>
      <c r="I1814"/>
      <c r="J1814"/>
      <c r="K1814"/>
      <c r="L1814"/>
      <c r="M1814"/>
      <c r="N1814"/>
    </row>
    <row r="1815" spans="1:14" x14ac:dyDescent="0.25">
      <c r="A1815"/>
      <c r="B1815"/>
      <c r="C1815"/>
      <c r="D1815" s="1"/>
      <c r="E1815"/>
      <c r="F1815"/>
      <c r="G1815" s="1"/>
      <c r="H1815"/>
      <c r="I1815"/>
      <c r="J1815"/>
      <c r="K1815"/>
      <c r="L1815"/>
      <c r="M1815"/>
      <c r="N1815"/>
    </row>
    <row r="1816" spans="1:14" x14ac:dyDescent="0.25">
      <c r="A1816"/>
      <c r="B1816"/>
      <c r="C1816"/>
      <c r="D1816" s="1"/>
      <c r="E1816"/>
      <c r="F1816"/>
      <c r="G1816" s="1"/>
      <c r="H1816"/>
      <c r="I1816"/>
      <c r="J1816"/>
      <c r="K1816"/>
      <c r="L1816"/>
      <c r="M1816"/>
      <c r="N1816"/>
    </row>
    <row r="1817" spans="1:14" x14ac:dyDescent="0.25">
      <c r="A1817"/>
      <c r="B1817"/>
      <c r="C1817"/>
      <c r="D1817" s="1"/>
      <c r="E1817"/>
      <c r="F1817"/>
      <c r="G1817" s="1"/>
      <c r="H1817"/>
      <c r="I1817"/>
      <c r="J1817"/>
      <c r="K1817"/>
      <c r="L1817"/>
      <c r="M1817"/>
      <c r="N1817"/>
    </row>
    <row r="1818" spans="1:14" x14ac:dyDescent="0.25">
      <c r="A1818"/>
      <c r="B1818"/>
      <c r="C1818"/>
      <c r="D1818" s="1"/>
      <c r="E1818"/>
      <c r="F1818"/>
      <c r="G1818" s="1"/>
      <c r="H1818"/>
      <c r="I1818"/>
      <c r="J1818"/>
      <c r="K1818"/>
      <c r="L1818"/>
      <c r="M1818"/>
      <c r="N1818"/>
    </row>
    <row r="1819" spans="1:14" x14ac:dyDescent="0.25">
      <c r="A1819"/>
      <c r="B1819"/>
      <c r="C1819"/>
      <c r="D1819" s="1"/>
      <c r="E1819"/>
      <c r="F1819"/>
      <c r="G1819" s="1"/>
      <c r="H1819"/>
      <c r="I1819"/>
      <c r="J1819"/>
      <c r="K1819"/>
      <c r="L1819"/>
      <c r="M1819"/>
      <c r="N1819"/>
    </row>
    <row r="1820" spans="1:14" x14ac:dyDescent="0.25">
      <c r="A1820"/>
      <c r="B1820"/>
      <c r="C1820"/>
      <c r="D1820" s="1"/>
      <c r="E1820"/>
      <c r="F1820"/>
      <c r="G1820" s="1"/>
      <c r="H1820"/>
      <c r="I1820"/>
      <c r="J1820"/>
      <c r="K1820"/>
      <c r="L1820"/>
      <c r="M1820"/>
      <c r="N1820"/>
    </row>
    <row r="1821" spans="1:14" x14ac:dyDescent="0.25">
      <c r="A1821"/>
      <c r="B1821"/>
      <c r="C1821"/>
      <c r="D1821" s="1"/>
      <c r="E1821"/>
      <c r="F1821"/>
      <c r="G1821" s="1"/>
      <c r="H1821"/>
      <c r="I1821"/>
      <c r="J1821"/>
      <c r="K1821"/>
      <c r="L1821"/>
      <c r="M1821"/>
      <c r="N1821"/>
    </row>
    <row r="1822" spans="1:14" x14ac:dyDescent="0.25">
      <c r="A1822"/>
      <c r="B1822"/>
      <c r="C1822"/>
      <c r="D1822" s="1"/>
      <c r="E1822"/>
      <c r="F1822"/>
      <c r="G1822" s="1"/>
      <c r="H1822"/>
      <c r="I1822"/>
      <c r="J1822"/>
      <c r="K1822"/>
      <c r="L1822"/>
      <c r="M1822"/>
      <c r="N1822"/>
    </row>
    <row r="1823" spans="1:14" x14ac:dyDescent="0.25">
      <c r="A1823"/>
      <c r="B1823"/>
      <c r="C1823"/>
      <c r="D1823" s="1"/>
      <c r="E1823"/>
      <c r="F1823"/>
      <c r="G1823" s="1"/>
      <c r="H1823"/>
      <c r="I1823"/>
      <c r="J1823"/>
      <c r="K1823"/>
      <c r="L1823"/>
      <c r="M1823"/>
      <c r="N1823"/>
    </row>
    <row r="1824" spans="1:14" x14ac:dyDescent="0.25">
      <c r="A1824"/>
      <c r="B1824"/>
      <c r="C1824"/>
      <c r="D1824" s="1"/>
      <c r="E1824"/>
      <c r="F1824"/>
      <c r="G1824" s="1"/>
      <c r="H1824"/>
      <c r="I1824"/>
      <c r="J1824"/>
      <c r="K1824"/>
      <c r="L1824"/>
      <c r="M1824"/>
      <c r="N1824"/>
    </row>
    <row r="1825" spans="1:14" x14ac:dyDescent="0.25">
      <c r="A1825"/>
      <c r="B1825"/>
      <c r="C1825"/>
      <c r="D1825" s="1"/>
      <c r="E1825"/>
      <c r="F1825"/>
      <c r="G1825" s="1"/>
      <c r="H1825"/>
      <c r="I1825"/>
      <c r="J1825"/>
      <c r="K1825"/>
      <c r="L1825"/>
      <c r="M1825"/>
      <c r="N1825"/>
    </row>
    <row r="1826" spans="1:14" x14ac:dyDescent="0.25">
      <c r="A1826"/>
      <c r="B1826"/>
      <c r="C1826"/>
      <c r="D1826" s="1"/>
      <c r="E1826"/>
      <c r="F1826"/>
      <c r="G1826" s="1"/>
      <c r="H1826"/>
      <c r="I1826"/>
      <c r="J1826"/>
      <c r="K1826"/>
      <c r="L1826"/>
      <c r="M1826"/>
      <c r="N1826"/>
    </row>
    <row r="1827" spans="1:14" x14ac:dyDescent="0.25">
      <c r="A1827"/>
      <c r="B1827"/>
      <c r="C1827"/>
      <c r="D1827" s="1"/>
      <c r="E1827"/>
      <c r="F1827"/>
      <c r="G1827" s="1"/>
      <c r="H1827"/>
      <c r="I1827"/>
      <c r="J1827"/>
      <c r="K1827"/>
      <c r="L1827"/>
      <c r="M1827"/>
      <c r="N1827"/>
    </row>
    <row r="1828" spans="1:14" x14ac:dyDescent="0.25">
      <c r="A1828"/>
      <c r="B1828"/>
      <c r="C1828"/>
      <c r="D1828" s="1"/>
      <c r="E1828"/>
      <c r="F1828"/>
      <c r="G1828" s="1"/>
      <c r="H1828"/>
      <c r="I1828"/>
      <c r="J1828"/>
      <c r="K1828"/>
      <c r="L1828"/>
      <c r="M1828"/>
      <c r="N1828"/>
    </row>
    <row r="1829" spans="1:14" x14ac:dyDescent="0.25">
      <c r="A1829"/>
      <c r="B1829"/>
      <c r="C1829"/>
      <c r="D1829" s="1"/>
      <c r="E1829"/>
      <c r="F1829"/>
      <c r="G1829" s="1"/>
      <c r="H1829"/>
      <c r="I1829"/>
      <c r="J1829"/>
      <c r="K1829"/>
      <c r="L1829"/>
      <c r="M1829"/>
      <c r="N1829"/>
    </row>
    <row r="1830" spans="1:14" x14ac:dyDescent="0.25">
      <c r="A1830"/>
      <c r="B1830"/>
      <c r="C1830"/>
      <c r="D1830" s="1"/>
      <c r="E1830"/>
      <c r="F1830"/>
      <c r="G1830" s="1"/>
      <c r="H1830"/>
      <c r="I1830"/>
      <c r="J1830"/>
      <c r="K1830"/>
      <c r="L1830"/>
      <c r="M1830"/>
      <c r="N1830"/>
    </row>
    <row r="1831" spans="1:14" x14ac:dyDescent="0.25">
      <c r="A1831"/>
      <c r="B1831"/>
      <c r="C1831"/>
      <c r="D1831" s="1"/>
      <c r="E1831"/>
      <c r="F1831"/>
      <c r="G1831" s="1"/>
      <c r="H1831"/>
      <c r="I1831"/>
      <c r="J1831"/>
      <c r="K1831"/>
      <c r="L1831"/>
      <c r="M1831"/>
      <c r="N1831"/>
    </row>
    <row r="1832" spans="1:14" x14ac:dyDescent="0.25">
      <c r="A1832"/>
      <c r="B1832"/>
      <c r="C1832"/>
      <c r="D1832" s="1"/>
      <c r="E1832"/>
      <c r="F1832"/>
      <c r="G1832" s="1"/>
      <c r="H1832"/>
      <c r="I1832"/>
      <c r="J1832"/>
      <c r="K1832"/>
      <c r="L1832"/>
      <c r="M1832"/>
      <c r="N1832"/>
    </row>
    <row r="1833" spans="1:14" x14ac:dyDescent="0.25">
      <c r="A1833"/>
      <c r="B1833"/>
      <c r="C1833"/>
      <c r="D1833" s="1"/>
      <c r="E1833"/>
      <c r="F1833"/>
      <c r="G1833" s="1"/>
      <c r="H1833"/>
      <c r="I1833"/>
      <c r="J1833"/>
      <c r="K1833"/>
      <c r="L1833"/>
      <c r="M1833"/>
      <c r="N1833"/>
    </row>
    <row r="1834" spans="1:14" x14ac:dyDescent="0.25">
      <c r="A1834"/>
      <c r="B1834"/>
      <c r="C1834"/>
      <c r="D1834" s="1"/>
      <c r="E1834"/>
      <c r="F1834"/>
      <c r="G1834" s="1"/>
      <c r="H1834"/>
      <c r="I1834"/>
      <c r="J1834"/>
      <c r="K1834"/>
      <c r="L1834"/>
      <c r="M1834"/>
      <c r="N1834"/>
    </row>
    <row r="1835" spans="1:14" x14ac:dyDescent="0.25">
      <c r="A1835"/>
      <c r="B1835"/>
      <c r="C1835"/>
      <c r="D1835" s="1"/>
      <c r="E1835"/>
      <c r="F1835"/>
      <c r="G1835" s="1"/>
      <c r="H1835"/>
      <c r="I1835"/>
      <c r="J1835"/>
      <c r="K1835"/>
      <c r="L1835"/>
      <c r="M1835"/>
      <c r="N1835"/>
    </row>
    <row r="1836" spans="1:14" x14ac:dyDescent="0.25">
      <c r="A1836"/>
      <c r="B1836"/>
      <c r="C1836"/>
      <c r="D1836" s="1"/>
      <c r="E1836"/>
      <c r="F1836"/>
      <c r="G1836" s="1"/>
      <c r="H1836"/>
      <c r="I1836"/>
      <c r="J1836"/>
      <c r="K1836"/>
      <c r="L1836"/>
      <c r="M1836"/>
      <c r="N1836"/>
    </row>
    <row r="1837" spans="1:14" x14ac:dyDescent="0.25">
      <c r="A1837"/>
      <c r="B1837"/>
      <c r="C1837"/>
      <c r="D1837" s="1"/>
      <c r="E1837"/>
      <c r="F1837"/>
      <c r="G1837" s="1"/>
      <c r="H1837"/>
      <c r="I1837"/>
      <c r="J1837"/>
      <c r="K1837"/>
      <c r="L1837"/>
      <c r="M1837"/>
      <c r="N1837"/>
    </row>
    <row r="1838" spans="1:14" x14ac:dyDescent="0.25">
      <c r="A1838"/>
      <c r="B1838"/>
      <c r="C1838"/>
      <c r="D1838" s="1"/>
      <c r="E1838"/>
      <c r="F1838"/>
      <c r="G1838" s="1"/>
      <c r="H1838"/>
      <c r="I1838"/>
      <c r="J1838"/>
      <c r="K1838"/>
      <c r="L1838"/>
      <c r="M1838"/>
      <c r="N1838"/>
    </row>
    <row r="1839" spans="1:14" x14ac:dyDescent="0.25">
      <c r="A1839"/>
      <c r="B1839"/>
      <c r="C1839"/>
      <c r="D1839" s="1"/>
      <c r="E1839"/>
      <c r="F1839"/>
      <c r="G1839" s="1"/>
      <c r="H1839"/>
      <c r="I1839"/>
      <c r="J1839"/>
      <c r="K1839"/>
      <c r="L1839"/>
      <c r="M1839"/>
      <c r="N1839"/>
    </row>
    <row r="1840" spans="1:14" x14ac:dyDescent="0.25">
      <c r="A1840"/>
      <c r="B1840"/>
      <c r="C1840"/>
      <c r="D1840" s="1"/>
      <c r="E1840"/>
      <c r="F1840"/>
      <c r="G1840" s="1"/>
      <c r="H1840"/>
      <c r="I1840"/>
      <c r="J1840"/>
      <c r="K1840"/>
      <c r="L1840"/>
      <c r="M1840"/>
      <c r="N1840"/>
    </row>
    <row r="1841" spans="1:14" x14ac:dyDescent="0.25">
      <c r="A1841"/>
      <c r="B1841"/>
      <c r="C1841"/>
      <c r="D1841" s="1"/>
      <c r="E1841"/>
      <c r="F1841"/>
      <c r="G1841" s="1"/>
      <c r="H1841"/>
      <c r="I1841"/>
      <c r="J1841"/>
      <c r="K1841"/>
      <c r="L1841"/>
      <c r="M1841"/>
      <c r="N1841"/>
    </row>
    <row r="1842" spans="1:14" x14ac:dyDescent="0.25">
      <c r="A1842"/>
      <c r="B1842"/>
      <c r="C1842"/>
      <c r="D1842" s="1"/>
      <c r="E1842"/>
      <c r="F1842"/>
      <c r="G1842" s="1"/>
      <c r="H1842"/>
      <c r="I1842"/>
      <c r="J1842"/>
      <c r="K1842"/>
      <c r="L1842"/>
      <c r="M1842"/>
      <c r="N1842"/>
    </row>
    <row r="1843" spans="1:14" x14ac:dyDescent="0.25">
      <c r="A1843"/>
      <c r="B1843"/>
      <c r="C1843"/>
      <c r="D1843" s="1"/>
      <c r="E1843"/>
      <c r="F1843"/>
      <c r="G1843" s="1"/>
      <c r="H1843"/>
      <c r="I1843"/>
      <c r="J1843"/>
      <c r="K1843"/>
      <c r="L1843"/>
      <c r="M1843"/>
      <c r="N1843"/>
    </row>
    <row r="1844" spans="1:14" x14ac:dyDescent="0.25">
      <c r="A1844"/>
      <c r="B1844"/>
      <c r="C1844"/>
      <c r="D1844" s="1"/>
      <c r="E1844"/>
      <c r="F1844"/>
      <c r="G1844" s="1"/>
      <c r="H1844"/>
      <c r="I1844"/>
      <c r="J1844"/>
      <c r="K1844"/>
      <c r="L1844"/>
      <c r="M1844"/>
      <c r="N1844"/>
    </row>
    <row r="1845" spans="1:14" x14ac:dyDescent="0.25">
      <c r="A1845"/>
      <c r="B1845"/>
      <c r="C1845"/>
      <c r="D1845" s="1"/>
      <c r="E1845"/>
      <c r="F1845"/>
      <c r="G1845" s="1"/>
      <c r="H1845"/>
      <c r="I1845"/>
      <c r="J1845"/>
      <c r="K1845"/>
      <c r="L1845"/>
      <c r="M1845"/>
      <c r="N1845"/>
    </row>
    <row r="1846" spans="1:14" x14ac:dyDescent="0.25">
      <c r="A1846"/>
      <c r="B1846"/>
      <c r="C1846"/>
      <c r="D1846" s="1"/>
      <c r="E1846"/>
      <c r="F1846"/>
      <c r="G1846" s="1"/>
      <c r="H1846"/>
      <c r="I1846"/>
      <c r="J1846"/>
      <c r="K1846"/>
      <c r="L1846"/>
      <c r="M1846"/>
      <c r="N1846"/>
    </row>
    <row r="1847" spans="1:14" x14ac:dyDescent="0.25">
      <c r="A1847"/>
      <c r="B1847"/>
      <c r="C1847"/>
      <c r="D1847" s="1"/>
      <c r="E1847"/>
      <c r="F1847"/>
      <c r="G1847" s="1"/>
      <c r="H1847"/>
      <c r="I1847"/>
      <c r="J1847"/>
      <c r="K1847"/>
      <c r="L1847"/>
      <c r="M1847"/>
      <c r="N1847"/>
    </row>
    <row r="1848" spans="1:14" x14ac:dyDescent="0.25">
      <c r="A1848"/>
      <c r="B1848"/>
      <c r="C1848"/>
      <c r="D1848" s="1"/>
      <c r="E1848"/>
      <c r="F1848"/>
      <c r="G1848" s="1"/>
      <c r="H1848"/>
      <c r="I1848"/>
      <c r="J1848"/>
      <c r="K1848"/>
      <c r="L1848"/>
      <c r="M1848"/>
      <c r="N1848"/>
    </row>
    <row r="1849" spans="1:14" x14ac:dyDescent="0.25">
      <c r="A1849"/>
      <c r="B1849"/>
      <c r="C1849"/>
      <c r="D1849" s="1"/>
      <c r="E1849"/>
      <c r="F1849"/>
      <c r="G1849" s="1"/>
      <c r="H1849"/>
      <c r="I1849"/>
      <c r="J1849"/>
      <c r="K1849"/>
      <c r="L1849"/>
      <c r="M1849"/>
      <c r="N1849"/>
    </row>
    <row r="1850" spans="1:14" x14ac:dyDescent="0.25">
      <c r="A1850"/>
      <c r="B1850"/>
      <c r="C1850"/>
      <c r="D1850" s="1"/>
      <c r="E1850"/>
      <c r="F1850"/>
      <c r="G1850" s="1"/>
      <c r="H1850"/>
      <c r="I1850"/>
      <c r="J1850"/>
      <c r="K1850"/>
      <c r="L1850"/>
      <c r="M1850"/>
      <c r="N1850"/>
    </row>
    <row r="1851" spans="1:14" x14ac:dyDescent="0.25">
      <c r="A1851"/>
      <c r="B1851"/>
      <c r="C1851"/>
      <c r="D1851" s="1"/>
      <c r="E1851"/>
      <c r="F1851"/>
      <c r="G1851" s="1"/>
      <c r="H1851"/>
      <c r="I1851"/>
      <c r="J1851"/>
      <c r="K1851"/>
      <c r="L1851"/>
      <c r="M1851"/>
      <c r="N1851"/>
    </row>
    <row r="1852" spans="1:14" x14ac:dyDescent="0.25">
      <c r="A1852"/>
      <c r="B1852"/>
      <c r="C1852"/>
      <c r="D1852" s="1"/>
      <c r="E1852"/>
      <c r="F1852"/>
      <c r="G1852" s="1"/>
      <c r="H1852"/>
      <c r="I1852"/>
      <c r="J1852"/>
      <c r="K1852"/>
      <c r="L1852"/>
      <c r="M1852"/>
      <c r="N1852"/>
    </row>
    <row r="1853" spans="1:14" x14ac:dyDescent="0.25">
      <c r="A1853"/>
      <c r="B1853"/>
      <c r="C1853"/>
      <c r="D1853" s="1"/>
      <c r="E1853"/>
      <c r="F1853"/>
      <c r="G1853" s="1"/>
      <c r="H1853"/>
      <c r="I1853"/>
      <c r="J1853"/>
      <c r="K1853"/>
      <c r="L1853"/>
      <c r="M1853"/>
      <c r="N1853"/>
    </row>
    <row r="1854" spans="1:14" x14ac:dyDescent="0.25">
      <c r="A1854"/>
      <c r="B1854"/>
      <c r="C1854"/>
      <c r="D1854" s="1"/>
      <c r="E1854"/>
      <c r="F1854"/>
      <c r="G1854" s="1"/>
      <c r="H1854"/>
      <c r="I1854"/>
      <c r="J1854"/>
      <c r="K1854"/>
      <c r="L1854"/>
      <c r="M1854"/>
      <c r="N1854"/>
    </row>
    <row r="1855" spans="1:14" x14ac:dyDescent="0.25">
      <c r="A1855"/>
      <c r="B1855"/>
      <c r="C1855"/>
      <c r="D1855" s="1"/>
      <c r="E1855"/>
      <c r="F1855"/>
      <c r="G1855" s="1"/>
      <c r="H1855"/>
      <c r="I1855"/>
      <c r="J1855"/>
      <c r="K1855"/>
      <c r="L1855"/>
      <c r="M1855"/>
      <c r="N1855"/>
    </row>
    <row r="1856" spans="1:14" x14ac:dyDescent="0.25">
      <c r="A1856"/>
      <c r="B1856"/>
      <c r="C1856"/>
      <c r="D1856" s="1"/>
      <c r="E1856"/>
      <c r="F1856"/>
      <c r="G1856" s="1"/>
      <c r="H1856"/>
      <c r="I1856"/>
      <c r="J1856"/>
      <c r="K1856"/>
      <c r="L1856"/>
      <c r="M1856"/>
      <c r="N1856"/>
    </row>
    <row r="1857" spans="1:14" x14ac:dyDescent="0.25">
      <c r="A1857"/>
      <c r="B1857"/>
      <c r="C1857"/>
      <c r="D1857" s="1"/>
      <c r="E1857"/>
      <c r="F1857"/>
      <c r="G1857" s="1"/>
      <c r="H1857"/>
      <c r="I1857"/>
      <c r="J1857"/>
      <c r="K1857"/>
      <c r="L1857"/>
      <c r="M1857"/>
      <c r="N1857"/>
    </row>
    <row r="1858" spans="1:14" x14ac:dyDescent="0.25">
      <c r="A1858"/>
      <c r="B1858"/>
      <c r="C1858"/>
      <c r="D1858" s="1"/>
      <c r="E1858"/>
      <c r="F1858"/>
      <c r="G1858" s="1"/>
      <c r="H1858"/>
      <c r="I1858"/>
      <c r="J1858"/>
      <c r="K1858"/>
      <c r="L1858"/>
      <c r="M1858"/>
      <c r="N1858"/>
    </row>
    <row r="1859" spans="1:14" x14ac:dyDescent="0.25">
      <c r="A1859"/>
      <c r="B1859"/>
      <c r="C1859"/>
      <c r="D1859" s="1"/>
      <c r="E1859"/>
      <c r="F1859"/>
      <c r="G1859" s="1"/>
      <c r="H1859"/>
      <c r="I1859"/>
      <c r="J1859"/>
      <c r="K1859"/>
      <c r="L1859"/>
      <c r="M1859"/>
      <c r="N1859"/>
    </row>
    <row r="1860" spans="1:14" x14ac:dyDescent="0.25">
      <c r="A1860"/>
      <c r="B1860"/>
      <c r="C1860"/>
      <c r="D1860" s="1"/>
      <c r="E1860"/>
      <c r="F1860"/>
      <c r="G1860" s="1"/>
      <c r="H1860"/>
      <c r="I1860"/>
      <c r="J1860"/>
      <c r="K1860"/>
      <c r="L1860"/>
      <c r="M1860"/>
      <c r="N1860"/>
    </row>
    <row r="1861" spans="1:14" x14ac:dyDescent="0.25">
      <c r="A1861"/>
      <c r="B1861"/>
      <c r="C1861"/>
      <c r="D1861" s="1"/>
      <c r="E1861"/>
      <c r="F1861"/>
      <c r="G1861" s="1"/>
      <c r="H1861"/>
      <c r="I1861"/>
      <c r="J1861"/>
      <c r="K1861"/>
      <c r="L1861"/>
      <c r="M1861"/>
      <c r="N1861"/>
    </row>
    <row r="1862" spans="1:14" x14ac:dyDescent="0.25">
      <c r="A1862"/>
      <c r="B1862"/>
      <c r="C1862"/>
      <c r="D1862" s="1"/>
      <c r="E1862"/>
      <c r="F1862"/>
      <c r="G1862" s="1"/>
      <c r="H1862"/>
      <c r="I1862"/>
      <c r="J1862"/>
      <c r="K1862"/>
      <c r="L1862"/>
      <c r="M1862"/>
      <c r="N1862"/>
    </row>
    <row r="1863" spans="1:14" x14ac:dyDescent="0.25">
      <c r="A1863"/>
      <c r="B1863"/>
      <c r="C1863"/>
      <c r="D1863" s="1"/>
      <c r="E1863"/>
      <c r="F1863"/>
      <c r="G1863" s="1"/>
      <c r="H1863"/>
      <c r="I1863"/>
      <c r="J1863"/>
      <c r="K1863"/>
      <c r="L1863"/>
      <c r="M1863"/>
      <c r="N1863"/>
    </row>
    <row r="1864" spans="1:14" x14ac:dyDescent="0.25">
      <c r="A1864"/>
      <c r="B1864"/>
      <c r="C1864"/>
      <c r="D1864" s="1"/>
      <c r="E1864"/>
      <c r="F1864"/>
      <c r="G1864" s="1"/>
      <c r="H1864"/>
      <c r="I1864"/>
      <c r="J1864"/>
      <c r="K1864"/>
      <c r="L1864"/>
      <c r="M1864"/>
      <c r="N1864"/>
    </row>
    <row r="1865" spans="1:14" x14ac:dyDescent="0.25">
      <c r="A1865"/>
      <c r="B1865"/>
      <c r="C1865"/>
      <c r="D1865" s="1"/>
      <c r="E1865"/>
      <c r="F1865"/>
      <c r="G1865" s="1"/>
      <c r="H1865"/>
      <c r="I1865"/>
      <c r="J1865"/>
      <c r="K1865"/>
      <c r="L1865"/>
      <c r="M1865"/>
      <c r="N1865"/>
    </row>
    <row r="1866" spans="1:14" x14ac:dyDescent="0.25">
      <c r="A1866"/>
      <c r="B1866"/>
      <c r="C1866"/>
      <c r="D1866" s="1"/>
      <c r="E1866"/>
      <c r="F1866"/>
      <c r="G1866" s="1"/>
      <c r="H1866"/>
      <c r="I1866"/>
      <c r="J1866"/>
      <c r="K1866"/>
      <c r="L1866"/>
      <c r="M1866"/>
      <c r="N1866"/>
    </row>
    <row r="1867" spans="1:14" x14ac:dyDescent="0.25">
      <c r="A1867"/>
      <c r="B1867"/>
      <c r="C1867"/>
      <c r="D1867" s="1"/>
      <c r="E1867"/>
      <c r="F1867"/>
      <c r="G1867" s="1"/>
      <c r="H1867"/>
      <c r="I1867"/>
      <c r="J1867"/>
      <c r="K1867"/>
      <c r="L1867"/>
      <c r="M1867"/>
      <c r="N1867"/>
    </row>
    <row r="1868" spans="1:14" x14ac:dyDescent="0.25">
      <c r="A1868"/>
      <c r="B1868"/>
      <c r="C1868"/>
      <c r="D1868" s="1"/>
      <c r="E1868"/>
      <c r="F1868"/>
      <c r="G1868" s="1"/>
      <c r="H1868"/>
      <c r="I1868"/>
      <c r="J1868"/>
      <c r="K1868"/>
      <c r="L1868"/>
      <c r="M1868"/>
      <c r="N1868"/>
    </row>
    <row r="1869" spans="1:14" x14ac:dyDescent="0.25">
      <c r="A1869"/>
      <c r="B1869"/>
      <c r="C1869"/>
      <c r="D1869" s="1"/>
      <c r="E1869"/>
      <c r="F1869"/>
      <c r="G1869" s="1"/>
      <c r="H1869"/>
      <c r="I1869"/>
      <c r="J1869"/>
      <c r="K1869"/>
      <c r="L1869"/>
      <c r="M1869"/>
      <c r="N1869"/>
    </row>
    <row r="1870" spans="1:14" x14ac:dyDescent="0.25">
      <c r="A1870"/>
      <c r="B1870"/>
      <c r="C1870"/>
      <c r="D1870" s="1"/>
      <c r="E1870"/>
      <c r="F1870"/>
      <c r="G1870" s="1"/>
      <c r="H1870"/>
      <c r="I1870"/>
      <c r="J1870"/>
      <c r="K1870"/>
      <c r="L1870"/>
      <c r="M1870"/>
      <c r="N1870"/>
    </row>
    <row r="1871" spans="1:14" x14ac:dyDescent="0.25">
      <c r="A1871"/>
      <c r="B1871"/>
      <c r="C1871"/>
      <c r="D1871" s="1"/>
      <c r="E1871"/>
      <c r="F1871"/>
      <c r="G1871" s="1"/>
      <c r="H1871"/>
      <c r="I1871"/>
      <c r="J1871"/>
      <c r="K1871"/>
      <c r="L1871"/>
      <c r="M1871"/>
      <c r="N1871"/>
    </row>
    <row r="1872" spans="1:14" x14ac:dyDescent="0.25">
      <c r="A1872"/>
      <c r="B1872"/>
      <c r="C1872"/>
      <c r="D1872" s="1"/>
      <c r="E1872"/>
      <c r="F1872"/>
      <c r="G1872" s="1"/>
      <c r="H1872"/>
      <c r="I1872"/>
      <c r="J1872"/>
      <c r="K1872"/>
      <c r="L1872"/>
      <c r="M1872"/>
      <c r="N1872"/>
    </row>
    <row r="1873" spans="1:14" x14ac:dyDescent="0.25">
      <c r="A1873"/>
      <c r="B1873"/>
      <c r="C1873"/>
      <c r="D1873" s="1"/>
      <c r="E1873"/>
      <c r="F1873"/>
      <c r="G1873" s="1"/>
      <c r="H1873"/>
      <c r="I1873"/>
      <c r="J1873"/>
      <c r="K1873"/>
      <c r="L1873"/>
      <c r="M1873"/>
      <c r="N1873"/>
    </row>
    <row r="1874" spans="1:14" x14ac:dyDescent="0.25">
      <c r="A1874"/>
      <c r="B1874"/>
      <c r="C1874"/>
      <c r="D1874" s="1"/>
      <c r="E1874"/>
      <c r="F1874"/>
      <c r="G1874" s="1"/>
      <c r="H1874"/>
      <c r="I1874"/>
      <c r="J1874"/>
      <c r="K1874"/>
      <c r="L1874"/>
      <c r="M1874"/>
      <c r="N1874"/>
    </row>
    <row r="1875" spans="1:14" x14ac:dyDescent="0.25">
      <c r="A1875"/>
      <c r="B1875"/>
      <c r="C1875"/>
      <c r="D1875" s="1"/>
      <c r="E1875"/>
      <c r="F1875"/>
      <c r="G1875" s="1"/>
      <c r="H1875"/>
      <c r="I1875"/>
      <c r="J1875"/>
      <c r="K1875"/>
      <c r="L1875"/>
      <c r="M1875"/>
      <c r="N1875"/>
    </row>
    <row r="1876" spans="1:14" x14ac:dyDescent="0.25">
      <c r="A1876"/>
      <c r="B1876"/>
      <c r="C1876"/>
      <c r="D1876" s="1"/>
      <c r="E1876"/>
      <c r="F1876"/>
      <c r="G1876" s="1"/>
      <c r="H1876"/>
      <c r="I1876"/>
      <c r="J1876"/>
      <c r="K1876"/>
      <c r="L1876"/>
      <c r="M1876"/>
      <c r="N1876"/>
    </row>
    <row r="1877" spans="1:14" x14ac:dyDescent="0.25">
      <c r="A1877"/>
      <c r="B1877"/>
      <c r="C1877"/>
      <c r="D1877" s="1"/>
      <c r="E1877"/>
      <c r="F1877"/>
      <c r="G1877" s="1"/>
      <c r="H1877"/>
      <c r="I1877"/>
      <c r="J1877"/>
      <c r="K1877"/>
      <c r="L1877"/>
      <c r="M1877"/>
      <c r="N1877"/>
    </row>
    <row r="1878" spans="1:14" x14ac:dyDescent="0.25">
      <c r="A1878"/>
      <c r="B1878"/>
      <c r="C1878"/>
      <c r="D1878" s="1"/>
      <c r="E1878"/>
      <c r="F1878"/>
      <c r="G1878" s="1"/>
      <c r="H1878"/>
      <c r="I1878"/>
      <c r="J1878"/>
      <c r="K1878"/>
      <c r="L1878"/>
      <c r="M1878"/>
      <c r="N1878"/>
    </row>
    <row r="1879" spans="1:14" x14ac:dyDescent="0.25">
      <c r="A1879"/>
      <c r="B1879"/>
      <c r="C1879"/>
      <c r="D1879" s="1"/>
      <c r="E1879"/>
      <c r="F1879"/>
      <c r="G1879" s="1"/>
      <c r="H1879"/>
      <c r="I1879"/>
      <c r="J1879"/>
      <c r="K1879"/>
      <c r="L1879"/>
      <c r="M1879"/>
      <c r="N1879"/>
    </row>
    <row r="1880" spans="1:14" x14ac:dyDescent="0.25">
      <c r="A1880"/>
      <c r="B1880"/>
      <c r="C1880"/>
      <c r="D1880" s="1"/>
      <c r="E1880"/>
      <c r="F1880"/>
      <c r="G1880" s="1"/>
      <c r="H1880"/>
      <c r="I1880"/>
      <c r="J1880"/>
      <c r="K1880"/>
      <c r="L1880"/>
      <c r="M1880"/>
      <c r="N1880"/>
    </row>
    <row r="1881" spans="1:14" x14ac:dyDescent="0.25">
      <c r="A1881"/>
      <c r="B1881"/>
      <c r="C1881"/>
      <c r="D1881" s="1"/>
      <c r="E1881"/>
      <c r="F1881"/>
      <c r="G1881" s="1"/>
      <c r="H1881"/>
      <c r="I1881"/>
      <c r="J1881"/>
      <c r="K1881"/>
      <c r="L1881"/>
      <c r="M1881"/>
      <c r="N1881"/>
    </row>
    <row r="1882" spans="1:14" x14ac:dyDescent="0.25">
      <c r="A1882"/>
      <c r="B1882"/>
      <c r="C1882"/>
      <c r="D1882" s="1"/>
      <c r="E1882"/>
      <c r="F1882"/>
      <c r="G1882" s="1"/>
      <c r="H1882"/>
      <c r="I1882"/>
      <c r="J1882"/>
      <c r="K1882"/>
      <c r="L1882"/>
      <c r="M1882"/>
      <c r="N1882"/>
    </row>
    <row r="1883" spans="1:14" x14ac:dyDescent="0.25">
      <c r="A1883"/>
      <c r="B1883"/>
      <c r="C1883"/>
      <c r="D1883" s="1"/>
      <c r="E1883"/>
      <c r="F1883"/>
      <c r="G1883" s="1"/>
      <c r="H1883"/>
      <c r="I1883"/>
      <c r="J1883"/>
      <c r="K1883"/>
      <c r="L1883"/>
      <c r="M1883"/>
      <c r="N1883"/>
    </row>
    <row r="1884" spans="1:14" x14ac:dyDescent="0.25">
      <c r="A1884"/>
      <c r="B1884"/>
      <c r="C1884"/>
      <c r="D1884" s="1"/>
      <c r="E1884"/>
      <c r="F1884"/>
      <c r="G1884" s="1"/>
      <c r="H1884"/>
      <c r="I1884"/>
      <c r="J1884"/>
      <c r="K1884"/>
      <c r="L1884"/>
      <c r="M1884"/>
      <c r="N1884"/>
    </row>
    <row r="1885" spans="1:14" x14ac:dyDescent="0.25">
      <c r="A1885"/>
      <c r="B1885"/>
      <c r="C1885"/>
      <c r="D1885" s="1"/>
      <c r="E1885"/>
      <c r="F1885"/>
      <c r="G1885" s="1"/>
      <c r="H1885"/>
      <c r="I1885"/>
      <c r="J1885"/>
      <c r="K1885"/>
      <c r="L1885"/>
      <c r="M1885"/>
      <c r="N1885"/>
    </row>
    <row r="1886" spans="1:14" x14ac:dyDescent="0.25">
      <c r="A1886"/>
      <c r="B1886"/>
      <c r="C1886"/>
      <c r="D1886" s="1"/>
      <c r="E1886"/>
      <c r="F1886"/>
      <c r="G1886" s="1"/>
      <c r="H1886"/>
      <c r="I1886"/>
      <c r="J1886"/>
      <c r="K1886"/>
      <c r="L1886"/>
      <c r="M1886"/>
      <c r="N1886"/>
    </row>
    <row r="1887" spans="1:14" x14ac:dyDescent="0.25">
      <c r="A1887"/>
      <c r="B1887"/>
      <c r="C1887"/>
      <c r="D1887" s="1"/>
      <c r="E1887"/>
      <c r="F1887"/>
      <c r="G1887" s="1"/>
      <c r="H1887"/>
      <c r="I1887"/>
      <c r="J1887"/>
      <c r="K1887"/>
      <c r="L1887"/>
      <c r="M1887"/>
      <c r="N1887"/>
    </row>
    <row r="1888" spans="1:14" x14ac:dyDescent="0.25">
      <c r="A1888"/>
      <c r="B1888"/>
      <c r="C1888"/>
      <c r="D1888" s="1"/>
      <c r="E1888"/>
      <c r="F1888"/>
      <c r="G1888" s="1"/>
      <c r="H1888"/>
      <c r="I1888"/>
      <c r="J1888"/>
      <c r="K1888"/>
      <c r="L1888"/>
      <c r="M1888"/>
      <c r="N1888"/>
    </row>
    <row r="1889" spans="1:14" x14ac:dyDescent="0.25">
      <c r="A1889"/>
      <c r="B1889"/>
      <c r="C1889"/>
      <c r="D1889" s="1"/>
      <c r="E1889"/>
      <c r="F1889"/>
      <c r="G1889" s="1"/>
      <c r="H1889"/>
      <c r="I1889"/>
      <c r="J1889"/>
      <c r="K1889"/>
      <c r="L1889"/>
      <c r="M1889"/>
      <c r="N1889"/>
    </row>
    <row r="1890" spans="1:14" x14ac:dyDescent="0.25">
      <c r="A1890"/>
      <c r="B1890"/>
      <c r="C1890"/>
      <c r="D1890" s="1"/>
      <c r="E1890"/>
      <c r="F1890"/>
      <c r="G1890" s="1"/>
      <c r="H1890"/>
      <c r="I1890"/>
      <c r="J1890"/>
      <c r="K1890"/>
      <c r="L1890"/>
      <c r="M1890"/>
      <c r="N1890"/>
    </row>
    <row r="1891" spans="1:14" x14ac:dyDescent="0.25">
      <c r="A1891"/>
      <c r="B1891"/>
      <c r="C1891"/>
      <c r="D1891" s="1"/>
      <c r="E1891"/>
      <c r="F1891"/>
      <c r="G1891" s="1"/>
      <c r="H1891"/>
      <c r="I1891"/>
      <c r="J1891"/>
      <c r="K1891"/>
      <c r="L1891"/>
      <c r="M1891"/>
      <c r="N1891"/>
    </row>
    <row r="1892" spans="1:14" x14ac:dyDescent="0.25">
      <c r="A1892"/>
      <c r="B1892"/>
      <c r="C1892"/>
      <c r="D1892" s="1"/>
      <c r="E1892"/>
      <c r="F1892"/>
      <c r="G1892" s="1"/>
      <c r="H1892"/>
      <c r="I1892"/>
      <c r="J1892"/>
      <c r="K1892"/>
      <c r="L1892"/>
      <c r="M1892"/>
      <c r="N1892"/>
    </row>
    <row r="1893" spans="1:14" x14ac:dyDescent="0.25">
      <c r="A1893"/>
      <c r="B1893"/>
      <c r="C1893"/>
      <c r="D1893" s="1"/>
      <c r="E1893"/>
      <c r="F1893"/>
      <c r="G1893" s="1"/>
      <c r="H1893"/>
      <c r="I1893"/>
      <c r="J1893"/>
      <c r="K1893"/>
      <c r="L1893"/>
      <c r="M1893"/>
      <c r="N1893"/>
    </row>
    <row r="1894" spans="1:14" x14ac:dyDescent="0.25">
      <c r="A1894"/>
      <c r="B1894"/>
      <c r="C1894"/>
      <c r="D1894" s="1"/>
      <c r="E1894"/>
      <c r="F1894"/>
      <c r="G1894" s="1"/>
      <c r="H1894"/>
      <c r="I1894"/>
      <c r="J1894"/>
      <c r="K1894"/>
      <c r="L1894"/>
      <c r="M1894"/>
      <c r="N1894"/>
    </row>
    <row r="1895" spans="1:14" x14ac:dyDescent="0.25">
      <c r="A1895"/>
      <c r="B1895"/>
      <c r="C1895"/>
      <c r="D1895" s="1"/>
      <c r="E1895"/>
      <c r="F1895"/>
      <c r="G1895" s="1"/>
      <c r="H1895"/>
      <c r="I1895"/>
      <c r="J1895"/>
      <c r="K1895"/>
      <c r="L1895"/>
      <c r="M1895"/>
      <c r="N1895"/>
    </row>
    <row r="1896" spans="1:14" x14ac:dyDescent="0.25">
      <c r="A1896"/>
      <c r="B1896"/>
      <c r="C1896"/>
      <c r="D1896" s="1"/>
      <c r="E1896"/>
      <c r="F1896"/>
      <c r="G1896" s="1"/>
      <c r="H1896"/>
      <c r="I1896"/>
      <c r="J1896"/>
      <c r="K1896"/>
      <c r="L1896"/>
      <c r="M1896"/>
      <c r="N1896"/>
    </row>
    <row r="1897" spans="1:14" x14ac:dyDescent="0.25">
      <c r="A1897"/>
      <c r="B1897"/>
      <c r="C1897"/>
      <c r="D1897" s="1"/>
      <c r="E1897"/>
      <c r="F1897"/>
      <c r="G1897" s="1"/>
      <c r="H1897"/>
      <c r="I1897"/>
      <c r="J1897"/>
      <c r="K1897"/>
      <c r="L1897"/>
      <c r="M1897"/>
      <c r="N1897"/>
    </row>
    <row r="1898" spans="1:14" x14ac:dyDescent="0.25">
      <c r="A1898"/>
      <c r="B1898"/>
      <c r="C1898"/>
      <c r="D1898" s="1"/>
      <c r="E1898"/>
      <c r="F1898"/>
      <c r="G1898" s="1"/>
      <c r="H1898"/>
      <c r="I1898"/>
      <c r="J1898"/>
      <c r="K1898"/>
      <c r="L1898"/>
      <c r="M1898"/>
      <c r="N1898"/>
    </row>
    <row r="1899" spans="1:14" x14ac:dyDescent="0.25">
      <c r="A1899"/>
      <c r="B1899"/>
      <c r="C1899"/>
      <c r="D1899" s="1"/>
      <c r="E1899"/>
      <c r="F1899"/>
      <c r="G1899" s="1"/>
      <c r="H1899"/>
      <c r="I1899"/>
      <c r="J1899"/>
      <c r="K1899"/>
      <c r="L1899"/>
      <c r="M1899"/>
      <c r="N1899"/>
    </row>
    <row r="1900" spans="1:14" x14ac:dyDescent="0.25">
      <c r="A1900"/>
      <c r="B1900"/>
      <c r="C1900"/>
      <c r="D1900" s="1"/>
      <c r="E1900"/>
      <c r="F1900"/>
      <c r="G1900" s="1"/>
      <c r="H1900"/>
      <c r="I1900"/>
      <c r="J1900"/>
      <c r="K1900"/>
      <c r="L1900"/>
      <c r="M1900"/>
      <c r="N1900"/>
    </row>
    <row r="1901" spans="1:14" x14ac:dyDescent="0.25">
      <c r="A1901"/>
      <c r="B1901"/>
      <c r="C1901"/>
      <c r="D1901" s="1"/>
      <c r="E1901"/>
      <c r="F1901"/>
      <c r="G1901" s="1"/>
      <c r="H1901"/>
      <c r="I1901"/>
      <c r="J1901"/>
      <c r="K1901"/>
      <c r="L1901"/>
      <c r="M1901"/>
      <c r="N1901"/>
    </row>
    <row r="1902" spans="1:14" x14ac:dyDescent="0.25">
      <c r="A1902"/>
      <c r="B1902"/>
      <c r="C1902"/>
      <c r="D1902" s="1"/>
      <c r="E1902"/>
      <c r="F1902"/>
      <c r="G1902" s="1"/>
      <c r="H1902"/>
      <c r="I1902"/>
      <c r="J1902"/>
      <c r="K1902"/>
      <c r="L1902"/>
      <c r="M1902"/>
      <c r="N1902"/>
    </row>
    <row r="1903" spans="1:14" x14ac:dyDescent="0.25">
      <c r="A1903"/>
      <c r="B1903"/>
      <c r="C1903"/>
      <c r="D1903" s="1"/>
      <c r="E1903"/>
      <c r="F1903"/>
      <c r="G1903" s="1"/>
      <c r="H1903"/>
      <c r="I1903"/>
      <c r="J1903"/>
      <c r="K1903"/>
      <c r="L1903"/>
      <c r="M1903"/>
      <c r="N1903"/>
    </row>
    <row r="1904" spans="1:14" x14ac:dyDescent="0.25">
      <c r="A1904"/>
      <c r="B1904"/>
      <c r="C1904"/>
      <c r="D1904" s="1"/>
      <c r="E1904"/>
      <c r="F1904"/>
      <c r="G1904" s="1"/>
      <c r="H1904"/>
      <c r="I1904"/>
      <c r="J1904"/>
      <c r="K1904"/>
      <c r="L1904"/>
      <c r="M1904"/>
      <c r="N1904"/>
    </row>
    <row r="1905" spans="1:14" x14ac:dyDescent="0.25">
      <c r="A1905"/>
      <c r="B1905"/>
      <c r="C1905"/>
      <c r="D1905" s="1"/>
      <c r="E1905"/>
      <c r="F1905"/>
      <c r="G1905" s="1"/>
      <c r="H1905"/>
      <c r="I1905"/>
      <c r="J1905"/>
      <c r="K1905"/>
      <c r="L1905"/>
      <c r="M1905"/>
      <c r="N1905"/>
    </row>
    <row r="1906" spans="1:14" x14ac:dyDescent="0.25">
      <c r="A1906"/>
      <c r="B1906"/>
      <c r="C1906"/>
      <c r="D1906" s="1"/>
      <c r="E1906"/>
      <c r="F1906"/>
      <c r="G1906" s="1"/>
      <c r="H1906"/>
      <c r="I1906"/>
      <c r="J1906"/>
      <c r="K1906"/>
      <c r="L1906"/>
      <c r="M1906"/>
      <c r="N1906"/>
    </row>
    <row r="1907" spans="1:14" x14ac:dyDescent="0.25">
      <c r="A1907"/>
      <c r="B1907"/>
      <c r="C1907"/>
      <c r="D1907" s="1"/>
      <c r="E1907"/>
      <c r="F1907"/>
      <c r="G1907" s="1"/>
      <c r="H1907"/>
      <c r="I1907"/>
      <c r="J1907"/>
      <c r="K1907"/>
      <c r="L1907"/>
      <c r="M1907"/>
      <c r="N1907"/>
    </row>
    <row r="1908" spans="1:14" x14ac:dyDescent="0.25">
      <c r="A1908"/>
      <c r="B1908"/>
      <c r="C1908"/>
      <c r="D1908" s="1"/>
      <c r="E1908"/>
      <c r="F1908"/>
      <c r="G1908" s="1"/>
      <c r="H1908"/>
      <c r="I1908"/>
      <c r="J1908"/>
      <c r="K1908"/>
      <c r="L1908"/>
      <c r="M1908"/>
      <c r="N1908"/>
    </row>
    <row r="1909" spans="1:14" x14ac:dyDescent="0.25">
      <c r="A1909"/>
      <c r="B1909"/>
      <c r="C1909"/>
      <c r="D1909" s="1"/>
      <c r="E1909"/>
      <c r="F1909"/>
      <c r="G1909" s="1"/>
      <c r="H1909"/>
      <c r="I1909"/>
      <c r="J1909"/>
      <c r="K1909"/>
      <c r="L1909"/>
      <c r="M1909"/>
      <c r="N1909"/>
    </row>
    <row r="1910" spans="1:14" x14ac:dyDescent="0.25">
      <c r="A1910"/>
      <c r="B1910"/>
      <c r="C1910"/>
      <c r="D1910" s="1"/>
      <c r="E1910"/>
      <c r="F1910"/>
      <c r="G1910" s="1"/>
      <c r="H1910"/>
      <c r="I1910"/>
      <c r="J1910"/>
      <c r="K1910"/>
      <c r="L1910"/>
      <c r="M1910"/>
      <c r="N1910"/>
    </row>
    <row r="1911" spans="1:14" x14ac:dyDescent="0.25">
      <c r="A1911"/>
      <c r="B1911"/>
      <c r="C1911"/>
      <c r="D1911" s="1"/>
      <c r="E1911"/>
      <c r="F1911"/>
      <c r="G1911" s="1"/>
      <c r="H1911"/>
      <c r="I1911"/>
      <c r="J1911"/>
      <c r="K1911"/>
      <c r="L1911"/>
      <c r="M1911"/>
      <c r="N1911"/>
    </row>
    <row r="1912" spans="1:14" x14ac:dyDescent="0.25">
      <c r="A1912"/>
      <c r="B1912"/>
      <c r="C1912"/>
      <c r="D1912" s="1"/>
      <c r="E1912"/>
      <c r="F1912"/>
      <c r="G1912" s="1"/>
      <c r="H1912"/>
      <c r="I1912"/>
      <c r="J1912"/>
      <c r="K1912"/>
      <c r="L1912"/>
      <c r="M1912"/>
      <c r="N1912"/>
    </row>
    <row r="1913" spans="1:14" x14ac:dyDescent="0.25">
      <c r="A1913"/>
      <c r="B1913"/>
      <c r="C1913"/>
      <c r="D1913" s="1"/>
      <c r="E1913"/>
      <c r="F1913"/>
      <c r="G1913" s="1"/>
      <c r="H1913"/>
      <c r="I1913"/>
      <c r="J1913"/>
      <c r="K1913"/>
      <c r="L1913"/>
      <c r="M1913"/>
      <c r="N1913"/>
    </row>
    <row r="1914" spans="1:14" x14ac:dyDescent="0.25">
      <c r="A1914"/>
      <c r="B1914"/>
      <c r="C1914"/>
      <c r="D1914" s="1"/>
      <c r="E1914"/>
      <c r="F1914"/>
      <c r="G1914" s="1"/>
      <c r="H1914"/>
      <c r="I1914"/>
      <c r="J1914"/>
      <c r="K1914"/>
      <c r="L1914"/>
      <c r="M1914"/>
      <c r="N1914"/>
    </row>
    <row r="1915" spans="1:14" x14ac:dyDescent="0.25">
      <c r="A1915"/>
      <c r="B1915"/>
      <c r="C1915"/>
      <c r="D1915" s="1"/>
      <c r="E1915"/>
      <c r="F1915"/>
      <c r="G1915" s="1"/>
      <c r="H1915"/>
      <c r="I1915"/>
      <c r="J1915"/>
      <c r="K1915"/>
      <c r="L1915"/>
      <c r="M1915"/>
      <c r="N1915"/>
    </row>
    <row r="1916" spans="1:14" x14ac:dyDescent="0.25">
      <c r="A1916"/>
      <c r="B1916"/>
      <c r="C1916"/>
      <c r="D1916" s="1"/>
      <c r="E1916"/>
      <c r="F1916"/>
      <c r="G1916" s="1"/>
      <c r="H1916"/>
      <c r="I1916"/>
      <c r="J1916"/>
      <c r="K1916"/>
      <c r="L1916"/>
      <c r="M1916"/>
      <c r="N1916"/>
    </row>
    <row r="1917" spans="1:14" x14ac:dyDescent="0.25">
      <c r="A1917"/>
      <c r="B1917"/>
      <c r="C1917"/>
      <c r="D1917" s="1"/>
      <c r="E1917"/>
      <c r="F1917"/>
      <c r="G1917" s="1"/>
      <c r="H1917"/>
      <c r="I1917"/>
      <c r="J1917"/>
      <c r="K1917"/>
      <c r="L1917"/>
      <c r="M1917"/>
      <c r="N1917"/>
    </row>
    <row r="1918" spans="1:14" x14ac:dyDescent="0.25">
      <c r="A1918"/>
      <c r="B1918"/>
      <c r="C1918"/>
      <c r="D1918" s="1"/>
      <c r="E1918"/>
      <c r="F1918"/>
      <c r="G1918" s="1"/>
      <c r="H1918"/>
      <c r="I1918"/>
      <c r="J1918"/>
      <c r="K1918"/>
      <c r="L1918"/>
      <c r="M1918"/>
      <c r="N1918"/>
    </row>
    <row r="1919" spans="1:14" x14ac:dyDescent="0.25">
      <c r="A1919"/>
      <c r="B1919"/>
      <c r="C1919"/>
      <c r="D1919" s="1"/>
      <c r="E1919"/>
      <c r="F1919"/>
      <c r="G1919" s="1"/>
      <c r="H1919"/>
      <c r="I1919"/>
      <c r="J1919"/>
      <c r="K1919"/>
      <c r="L1919"/>
      <c r="M1919"/>
      <c r="N1919"/>
    </row>
    <row r="1920" spans="1:14" x14ac:dyDescent="0.25">
      <c r="A1920"/>
      <c r="B1920"/>
      <c r="C1920"/>
      <c r="D1920" s="1"/>
      <c r="E1920"/>
      <c r="F1920"/>
      <c r="G1920" s="1"/>
      <c r="H1920"/>
      <c r="I1920"/>
      <c r="J1920"/>
      <c r="K1920"/>
      <c r="L1920"/>
      <c r="M1920"/>
      <c r="N1920"/>
    </row>
    <row r="1921" spans="1:14" x14ac:dyDescent="0.25">
      <c r="A1921"/>
      <c r="B1921"/>
      <c r="C1921"/>
      <c r="D1921" s="1"/>
      <c r="E1921"/>
      <c r="F1921"/>
      <c r="G1921" s="1"/>
      <c r="H1921"/>
      <c r="I1921"/>
      <c r="J1921"/>
      <c r="K1921"/>
      <c r="L1921"/>
      <c r="M1921"/>
      <c r="N1921"/>
    </row>
    <row r="1922" spans="1:14" x14ac:dyDescent="0.25">
      <c r="A1922"/>
      <c r="B1922"/>
      <c r="C1922"/>
      <c r="D1922" s="1"/>
      <c r="E1922"/>
      <c r="F1922"/>
      <c r="G1922" s="1"/>
      <c r="H1922"/>
      <c r="I1922"/>
      <c r="J1922"/>
      <c r="K1922"/>
      <c r="L1922"/>
      <c r="M1922"/>
      <c r="N1922"/>
    </row>
    <row r="1923" spans="1:14" x14ac:dyDescent="0.25">
      <c r="A1923"/>
      <c r="B1923"/>
      <c r="C1923"/>
      <c r="D1923" s="1"/>
      <c r="E1923"/>
      <c r="F1923"/>
      <c r="G1923" s="1"/>
      <c r="H1923"/>
      <c r="I1923"/>
      <c r="J1923"/>
      <c r="K1923"/>
      <c r="L1923"/>
      <c r="M1923"/>
      <c r="N1923"/>
    </row>
    <row r="1924" spans="1:14" x14ac:dyDescent="0.25">
      <c r="A1924"/>
      <c r="B1924"/>
      <c r="C1924"/>
      <c r="D1924" s="1"/>
      <c r="E1924"/>
      <c r="F1924"/>
      <c r="G1924" s="1"/>
      <c r="H1924"/>
      <c r="I1924"/>
      <c r="J1924"/>
      <c r="K1924"/>
      <c r="L1924"/>
      <c r="M1924"/>
      <c r="N1924"/>
    </row>
    <row r="1925" spans="1:14" x14ac:dyDescent="0.25">
      <c r="A1925"/>
      <c r="B1925"/>
      <c r="C1925"/>
      <c r="D1925" s="1"/>
      <c r="E1925"/>
      <c r="F1925"/>
      <c r="G1925" s="1"/>
      <c r="H1925"/>
      <c r="I1925"/>
      <c r="J1925"/>
      <c r="K1925"/>
      <c r="L1925"/>
      <c r="M1925"/>
      <c r="N1925"/>
    </row>
    <row r="1926" spans="1:14" x14ac:dyDescent="0.25">
      <c r="A1926"/>
      <c r="B1926"/>
      <c r="C1926"/>
      <c r="D1926" s="1"/>
      <c r="E1926"/>
      <c r="F1926"/>
      <c r="G1926" s="1"/>
      <c r="H1926"/>
      <c r="I1926"/>
      <c r="J1926"/>
      <c r="K1926"/>
      <c r="L1926"/>
      <c r="M1926"/>
      <c r="N1926"/>
    </row>
    <row r="1927" spans="1:14" x14ac:dyDescent="0.25">
      <c r="A1927"/>
      <c r="B1927"/>
      <c r="C1927"/>
      <c r="D1927" s="1"/>
      <c r="E1927"/>
      <c r="F1927"/>
      <c r="G1927" s="1"/>
      <c r="H1927"/>
      <c r="I1927"/>
      <c r="J1927"/>
      <c r="K1927"/>
      <c r="L1927"/>
      <c r="M1927"/>
      <c r="N1927"/>
    </row>
    <row r="1928" spans="1:14" x14ac:dyDescent="0.25">
      <c r="A1928"/>
      <c r="B1928"/>
      <c r="C1928"/>
      <c r="D1928" s="1"/>
      <c r="E1928"/>
      <c r="F1928"/>
      <c r="G1928" s="1"/>
      <c r="H1928"/>
      <c r="I1928"/>
      <c r="J1928"/>
      <c r="K1928"/>
      <c r="L1928"/>
      <c r="M1928"/>
      <c r="N1928"/>
    </row>
    <row r="1929" spans="1:14" x14ac:dyDescent="0.25">
      <c r="A1929"/>
      <c r="B1929"/>
      <c r="C1929"/>
      <c r="D1929" s="1"/>
      <c r="E1929"/>
      <c r="F1929"/>
      <c r="G1929" s="1"/>
      <c r="H1929"/>
      <c r="I1929"/>
      <c r="J1929"/>
      <c r="K1929"/>
      <c r="L1929"/>
      <c r="M1929"/>
      <c r="N1929"/>
    </row>
    <row r="1930" spans="1:14" x14ac:dyDescent="0.25">
      <c r="A1930"/>
      <c r="B1930"/>
      <c r="C1930"/>
      <c r="D1930" s="1"/>
      <c r="E1930"/>
      <c r="F1930"/>
      <c r="G1930" s="1"/>
      <c r="H1930"/>
      <c r="I1930"/>
      <c r="J1930"/>
      <c r="K1930"/>
      <c r="L1930"/>
      <c r="M1930"/>
      <c r="N1930"/>
    </row>
    <row r="1931" spans="1:14" x14ac:dyDescent="0.25">
      <c r="A1931"/>
      <c r="B1931"/>
      <c r="C1931"/>
      <c r="D1931" s="1"/>
      <c r="E1931"/>
      <c r="F1931"/>
      <c r="G1931" s="1"/>
      <c r="H1931"/>
      <c r="I1931"/>
      <c r="J1931"/>
      <c r="K1931"/>
      <c r="L1931"/>
      <c r="M1931"/>
      <c r="N1931"/>
    </row>
    <row r="1932" spans="1:14" x14ac:dyDescent="0.25">
      <c r="A1932"/>
      <c r="B1932"/>
      <c r="C1932"/>
      <c r="D1932" s="1"/>
      <c r="E1932"/>
      <c r="F1932"/>
      <c r="G1932" s="1"/>
      <c r="H1932"/>
      <c r="I1932"/>
      <c r="J1932"/>
      <c r="K1932"/>
      <c r="L1932"/>
      <c r="M1932"/>
      <c r="N1932"/>
    </row>
    <row r="1933" spans="1:14" x14ac:dyDescent="0.25">
      <c r="A1933"/>
      <c r="B1933"/>
      <c r="C1933"/>
      <c r="D1933" s="1"/>
      <c r="E1933"/>
      <c r="F1933"/>
      <c r="G1933" s="1"/>
      <c r="H1933"/>
      <c r="I1933"/>
      <c r="J1933"/>
      <c r="K1933"/>
      <c r="L1933"/>
      <c r="M1933"/>
      <c r="N1933"/>
    </row>
    <row r="1934" spans="1:14" x14ac:dyDescent="0.25">
      <c r="A1934"/>
      <c r="B1934"/>
      <c r="C1934"/>
      <c r="D1934" s="1"/>
      <c r="E1934"/>
      <c r="F1934"/>
      <c r="G1934" s="1"/>
      <c r="H1934"/>
      <c r="I1934"/>
      <c r="J1934"/>
      <c r="K1934"/>
      <c r="L1934"/>
      <c r="M1934"/>
      <c r="N1934"/>
    </row>
    <row r="1935" spans="1:14" x14ac:dyDescent="0.25">
      <c r="A1935"/>
      <c r="B1935"/>
      <c r="C1935"/>
      <c r="D1935" s="1"/>
      <c r="E1935"/>
      <c r="F1935"/>
      <c r="G1935" s="1"/>
      <c r="H1935"/>
      <c r="I1935"/>
      <c r="J1935"/>
      <c r="K1935"/>
      <c r="L1935"/>
      <c r="M1935"/>
      <c r="N1935"/>
    </row>
    <row r="1936" spans="1:14" x14ac:dyDescent="0.25">
      <c r="A1936"/>
      <c r="B1936"/>
      <c r="C1936"/>
      <c r="D1936" s="1"/>
      <c r="E1936"/>
      <c r="F1936"/>
      <c r="G1936" s="1"/>
      <c r="H1936"/>
      <c r="I1936"/>
      <c r="J1936"/>
      <c r="K1936"/>
      <c r="L1936"/>
      <c r="M1936"/>
      <c r="N1936"/>
    </row>
    <row r="1937" spans="1:14" x14ac:dyDescent="0.25">
      <c r="A1937"/>
      <c r="B1937"/>
      <c r="C1937"/>
      <c r="D1937" s="1"/>
      <c r="E1937"/>
      <c r="F1937"/>
      <c r="G1937" s="1"/>
      <c r="H1937"/>
      <c r="I1937"/>
      <c r="J1937"/>
      <c r="K1937"/>
      <c r="L1937"/>
      <c r="M1937"/>
      <c r="N1937"/>
    </row>
    <row r="1938" spans="1:14" x14ac:dyDescent="0.25">
      <c r="A1938"/>
      <c r="B1938"/>
      <c r="C1938"/>
      <c r="D1938" s="1"/>
      <c r="E1938"/>
      <c r="F1938"/>
      <c r="G1938" s="1"/>
      <c r="H1938"/>
      <c r="I1938"/>
      <c r="J1938"/>
      <c r="K1938"/>
      <c r="L1938"/>
      <c r="M1938"/>
      <c r="N1938"/>
    </row>
    <row r="1939" spans="1:14" x14ac:dyDescent="0.25">
      <c r="A1939"/>
      <c r="B1939"/>
      <c r="C1939"/>
      <c r="D1939" s="1"/>
      <c r="E1939"/>
      <c r="F1939"/>
      <c r="G1939" s="1"/>
      <c r="H1939"/>
      <c r="I1939"/>
      <c r="J1939"/>
      <c r="K1939"/>
      <c r="L1939"/>
      <c r="M1939"/>
      <c r="N1939"/>
    </row>
    <row r="1940" spans="1:14" x14ac:dyDescent="0.25">
      <c r="A1940"/>
      <c r="B1940"/>
      <c r="C1940"/>
      <c r="D1940" s="1"/>
      <c r="E1940"/>
      <c r="F1940"/>
      <c r="G1940" s="1"/>
      <c r="H1940"/>
      <c r="I1940"/>
      <c r="J1940"/>
      <c r="K1940"/>
      <c r="L1940"/>
      <c r="M1940"/>
      <c r="N1940"/>
    </row>
    <row r="1941" spans="1:14" x14ac:dyDescent="0.25">
      <c r="A1941"/>
      <c r="B1941"/>
      <c r="C1941"/>
      <c r="D1941" s="1"/>
      <c r="E1941"/>
      <c r="F1941"/>
      <c r="G1941" s="1"/>
      <c r="H1941"/>
      <c r="I1941"/>
      <c r="J1941"/>
      <c r="K1941"/>
      <c r="L1941"/>
      <c r="M1941"/>
      <c r="N1941"/>
    </row>
    <row r="1942" spans="1:14" x14ac:dyDescent="0.25">
      <c r="A1942"/>
      <c r="B1942"/>
      <c r="C1942"/>
      <c r="D1942" s="1"/>
      <c r="E1942"/>
      <c r="F1942"/>
      <c r="G1942" s="1"/>
      <c r="H1942"/>
      <c r="I1942"/>
      <c r="J1942"/>
      <c r="K1942"/>
      <c r="L1942"/>
      <c r="M1942"/>
      <c r="N1942"/>
    </row>
    <row r="1943" spans="1:14" x14ac:dyDescent="0.25">
      <c r="A1943"/>
      <c r="B1943"/>
      <c r="C1943"/>
      <c r="D1943" s="1"/>
      <c r="E1943"/>
      <c r="F1943"/>
      <c r="G1943" s="1"/>
      <c r="H1943"/>
      <c r="I1943"/>
      <c r="J1943"/>
      <c r="K1943"/>
      <c r="L1943"/>
      <c r="M1943"/>
      <c r="N1943"/>
    </row>
    <row r="1944" spans="1:14" x14ac:dyDescent="0.25">
      <c r="A1944"/>
      <c r="B1944"/>
      <c r="C1944"/>
      <c r="D1944" s="1"/>
      <c r="E1944"/>
      <c r="F1944"/>
      <c r="G1944" s="1"/>
      <c r="H1944"/>
      <c r="I1944"/>
      <c r="J1944"/>
      <c r="K1944"/>
      <c r="L1944"/>
      <c r="M1944"/>
      <c r="N1944"/>
    </row>
    <row r="1945" spans="1:14" x14ac:dyDescent="0.25">
      <c r="A1945"/>
      <c r="B1945"/>
      <c r="C1945"/>
      <c r="D1945" s="1"/>
      <c r="E1945"/>
      <c r="F1945"/>
      <c r="G1945" s="1"/>
      <c r="H1945"/>
      <c r="I1945"/>
      <c r="J1945"/>
      <c r="K1945"/>
      <c r="L1945"/>
      <c r="M1945"/>
      <c r="N1945"/>
    </row>
    <row r="1946" spans="1:14" x14ac:dyDescent="0.25">
      <c r="A1946"/>
      <c r="B1946"/>
      <c r="C1946"/>
      <c r="D1946" s="1"/>
      <c r="E1946"/>
      <c r="F1946"/>
      <c r="G1946" s="1"/>
      <c r="H1946"/>
      <c r="I1946"/>
      <c r="J1946"/>
      <c r="K1946"/>
      <c r="L1946"/>
      <c r="M1946"/>
      <c r="N1946"/>
    </row>
    <row r="1947" spans="1:14" x14ac:dyDescent="0.25">
      <c r="A1947"/>
      <c r="B1947"/>
      <c r="C1947"/>
      <c r="D1947" s="1"/>
      <c r="E1947"/>
      <c r="F1947"/>
      <c r="G1947" s="1"/>
      <c r="H1947"/>
      <c r="I1947"/>
      <c r="J1947"/>
      <c r="K1947"/>
      <c r="L1947"/>
      <c r="M1947"/>
      <c r="N1947"/>
    </row>
    <row r="1948" spans="1:14" x14ac:dyDescent="0.25">
      <c r="A1948"/>
      <c r="B1948"/>
      <c r="C1948"/>
      <c r="D1948" s="1"/>
      <c r="E1948"/>
      <c r="F1948"/>
      <c r="G1948" s="1"/>
      <c r="H1948"/>
      <c r="I1948"/>
      <c r="J1948"/>
      <c r="K1948"/>
      <c r="L1948"/>
      <c r="M1948"/>
      <c r="N1948"/>
    </row>
    <row r="1949" spans="1:14" x14ac:dyDescent="0.25">
      <c r="A1949"/>
      <c r="B1949"/>
      <c r="C1949"/>
      <c r="D1949" s="1"/>
      <c r="E1949"/>
      <c r="F1949"/>
      <c r="G1949" s="1"/>
      <c r="H1949"/>
      <c r="I1949"/>
      <c r="J1949"/>
      <c r="K1949"/>
      <c r="L1949"/>
      <c r="M1949"/>
      <c r="N1949"/>
    </row>
    <row r="1950" spans="1:14" x14ac:dyDescent="0.25">
      <c r="A1950"/>
      <c r="B1950"/>
      <c r="C1950"/>
      <c r="D1950" s="1"/>
      <c r="E1950"/>
      <c r="F1950"/>
      <c r="G1950" s="1"/>
      <c r="H1950"/>
      <c r="I1950"/>
      <c r="J1950"/>
      <c r="K1950"/>
      <c r="L1950"/>
      <c r="M1950"/>
      <c r="N1950"/>
    </row>
    <row r="1951" spans="1:14" x14ac:dyDescent="0.25">
      <c r="A1951"/>
      <c r="B1951"/>
      <c r="C1951"/>
      <c r="D1951" s="1"/>
      <c r="E1951"/>
      <c r="F1951"/>
      <c r="G1951" s="1"/>
      <c r="H1951"/>
      <c r="I1951"/>
      <c r="J1951"/>
      <c r="K1951"/>
      <c r="L1951"/>
      <c r="M1951"/>
      <c r="N1951"/>
    </row>
    <row r="1952" spans="1:14" x14ac:dyDescent="0.25">
      <c r="A1952"/>
      <c r="B1952"/>
      <c r="C1952"/>
      <c r="D1952" s="1"/>
      <c r="E1952"/>
      <c r="F1952"/>
      <c r="G1952" s="1"/>
      <c r="H1952"/>
      <c r="I1952"/>
      <c r="J1952"/>
      <c r="K1952"/>
      <c r="L1952"/>
      <c r="M1952"/>
      <c r="N1952"/>
    </row>
    <row r="1953" spans="1:14" x14ac:dyDescent="0.25">
      <c r="A1953"/>
      <c r="B1953"/>
      <c r="C1953"/>
      <c r="D1953" s="1"/>
      <c r="E1953"/>
      <c r="F1953"/>
      <c r="G1953" s="1"/>
      <c r="H1953"/>
      <c r="I1953"/>
      <c r="J1953"/>
      <c r="K1953"/>
      <c r="L1953"/>
      <c r="M1953"/>
      <c r="N1953"/>
    </row>
    <row r="1954" spans="1:14" x14ac:dyDescent="0.25">
      <c r="A1954"/>
      <c r="B1954"/>
      <c r="C1954"/>
      <c r="D1954" s="1"/>
      <c r="E1954"/>
      <c r="F1954"/>
      <c r="G1954" s="1"/>
      <c r="H1954"/>
      <c r="I1954"/>
      <c r="J1954"/>
      <c r="K1954"/>
      <c r="L1954"/>
      <c r="M1954"/>
      <c r="N1954"/>
    </row>
    <row r="1955" spans="1:14" x14ac:dyDescent="0.25">
      <c r="A1955"/>
      <c r="B1955"/>
      <c r="C1955"/>
      <c r="D1955" s="1"/>
      <c r="E1955"/>
      <c r="F1955"/>
      <c r="G1955" s="1"/>
      <c r="H1955"/>
      <c r="I1955"/>
      <c r="J1955"/>
      <c r="K1955"/>
      <c r="L1955"/>
      <c r="M1955"/>
      <c r="N1955"/>
    </row>
    <row r="1956" spans="1:14" x14ac:dyDescent="0.25">
      <c r="A1956"/>
      <c r="B1956"/>
      <c r="C1956"/>
      <c r="D1956" s="1"/>
      <c r="E1956"/>
      <c r="F1956"/>
      <c r="G1956" s="1"/>
      <c r="H1956"/>
      <c r="I1956"/>
      <c r="J1956"/>
      <c r="K1956"/>
      <c r="L1956"/>
      <c r="M1956"/>
      <c r="N1956"/>
    </row>
    <row r="1957" spans="1:14" x14ac:dyDescent="0.25">
      <c r="A1957"/>
      <c r="B1957"/>
      <c r="C1957"/>
      <c r="D1957" s="1"/>
      <c r="E1957"/>
      <c r="F1957"/>
      <c r="G1957" s="1"/>
      <c r="H1957"/>
      <c r="I1957"/>
      <c r="J1957"/>
      <c r="K1957"/>
      <c r="L1957"/>
      <c r="M1957"/>
      <c r="N1957"/>
    </row>
    <row r="1958" spans="1:14" x14ac:dyDescent="0.25">
      <c r="A1958"/>
      <c r="B1958"/>
      <c r="C1958"/>
      <c r="D1958" s="1"/>
      <c r="E1958"/>
      <c r="F1958"/>
      <c r="G1958" s="1"/>
      <c r="H1958"/>
      <c r="I1958"/>
      <c r="J1958"/>
      <c r="K1958"/>
      <c r="L1958"/>
      <c r="M1958"/>
      <c r="N1958"/>
    </row>
    <row r="1959" spans="1:14" x14ac:dyDescent="0.25">
      <c r="A1959"/>
      <c r="B1959"/>
      <c r="C1959"/>
      <c r="D1959" s="1"/>
      <c r="E1959"/>
      <c r="F1959"/>
      <c r="G1959" s="1"/>
      <c r="H1959"/>
      <c r="I1959"/>
      <c r="J1959"/>
      <c r="K1959"/>
      <c r="L1959"/>
      <c r="M1959"/>
      <c r="N1959"/>
    </row>
    <row r="1960" spans="1:14" x14ac:dyDescent="0.25">
      <c r="A1960"/>
      <c r="B1960"/>
      <c r="C1960"/>
      <c r="D1960" s="1"/>
      <c r="E1960"/>
      <c r="F1960"/>
      <c r="G1960" s="1"/>
      <c r="H1960"/>
      <c r="I1960"/>
      <c r="J1960"/>
      <c r="K1960"/>
      <c r="L1960"/>
      <c r="M1960"/>
      <c r="N1960"/>
    </row>
    <row r="1961" spans="1:14" x14ac:dyDescent="0.25">
      <c r="A1961"/>
      <c r="B1961"/>
      <c r="C1961"/>
      <c r="D1961" s="1"/>
      <c r="E1961"/>
      <c r="F1961"/>
      <c r="G1961" s="1"/>
      <c r="H1961"/>
      <c r="I1961"/>
      <c r="J1961"/>
      <c r="K1961"/>
      <c r="L1961"/>
      <c r="M1961"/>
      <c r="N1961"/>
    </row>
    <row r="1962" spans="1:14" x14ac:dyDescent="0.25">
      <c r="A1962"/>
      <c r="B1962"/>
      <c r="C1962"/>
      <c r="D1962" s="1"/>
      <c r="E1962"/>
      <c r="F1962"/>
      <c r="G1962" s="1"/>
      <c r="H1962"/>
      <c r="I1962"/>
      <c r="J1962"/>
      <c r="K1962"/>
      <c r="L1962"/>
      <c r="M1962"/>
      <c r="N1962"/>
    </row>
    <row r="1963" spans="1:14" x14ac:dyDescent="0.25">
      <c r="A1963"/>
      <c r="B1963"/>
      <c r="C1963"/>
      <c r="D1963" s="1"/>
      <c r="E1963"/>
      <c r="F1963"/>
      <c r="G1963" s="1"/>
      <c r="H1963"/>
      <c r="I1963"/>
      <c r="J1963"/>
      <c r="K1963"/>
      <c r="L1963"/>
      <c r="M1963"/>
      <c r="N1963"/>
    </row>
    <row r="1964" spans="1:14" x14ac:dyDescent="0.25">
      <c r="A1964"/>
      <c r="B1964"/>
      <c r="C1964"/>
      <c r="D1964" s="1"/>
      <c r="E1964"/>
      <c r="F1964"/>
      <c r="G1964" s="1"/>
      <c r="H1964"/>
      <c r="I1964"/>
      <c r="J1964"/>
      <c r="K1964"/>
      <c r="L1964"/>
      <c r="M1964"/>
      <c r="N1964"/>
    </row>
    <row r="1965" spans="1:14" x14ac:dyDescent="0.25">
      <c r="A1965"/>
      <c r="B1965"/>
      <c r="C1965"/>
      <c r="D1965" s="1"/>
      <c r="E1965"/>
      <c r="F1965"/>
      <c r="G1965" s="1"/>
      <c r="H1965"/>
      <c r="I1965"/>
      <c r="J1965"/>
      <c r="K1965"/>
      <c r="M1965"/>
      <c r="N1965"/>
    </row>
    <row r="1966" spans="1:14" x14ac:dyDescent="0.25">
      <c r="A1966"/>
      <c r="B1966"/>
      <c r="C1966"/>
      <c r="D1966" s="1"/>
      <c r="E1966"/>
      <c r="F1966"/>
      <c r="G1966" s="1"/>
      <c r="H1966"/>
      <c r="I1966"/>
      <c r="J1966"/>
      <c r="K1966"/>
      <c r="M1966"/>
      <c r="N1966"/>
    </row>
    <row r="1967" spans="1:14" x14ac:dyDescent="0.25">
      <c r="A1967"/>
      <c r="B1967"/>
      <c r="C1967"/>
      <c r="D1967" s="1"/>
      <c r="E1967"/>
      <c r="F1967"/>
      <c r="G1967" s="1"/>
      <c r="H1967"/>
      <c r="I1967"/>
      <c r="J1967"/>
      <c r="K1967"/>
      <c r="M1967"/>
      <c r="N1967"/>
    </row>
    <row r="1968" spans="1:14" x14ac:dyDescent="0.25">
      <c r="A1968"/>
      <c r="B1968"/>
      <c r="C1968"/>
      <c r="D1968" s="1"/>
      <c r="E1968"/>
      <c r="F1968"/>
      <c r="G1968" s="1"/>
      <c r="H1968"/>
      <c r="I1968"/>
      <c r="J1968"/>
      <c r="K1968"/>
      <c r="M1968"/>
      <c r="N1968"/>
    </row>
    <row r="1969" spans="1:14" x14ac:dyDescent="0.25">
      <c r="A1969"/>
      <c r="B1969"/>
      <c r="C1969"/>
      <c r="D1969" s="1"/>
      <c r="E1969"/>
      <c r="F1969"/>
      <c r="G1969" s="1"/>
      <c r="H1969"/>
      <c r="I1969"/>
      <c r="J1969"/>
      <c r="K1969"/>
      <c r="M1969"/>
      <c r="N1969"/>
    </row>
    <row r="1970" spans="1:14" x14ac:dyDescent="0.25">
      <c r="A1970"/>
      <c r="B1970"/>
      <c r="C1970"/>
      <c r="D1970" s="1"/>
      <c r="E1970"/>
      <c r="F1970"/>
      <c r="G1970" s="1"/>
      <c r="H1970"/>
      <c r="I1970"/>
      <c r="J1970"/>
      <c r="K1970"/>
      <c r="M1970"/>
      <c r="N1970"/>
    </row>
    <row r="1971" spans="1:14" x14ac:dyDescent="0.25">
      <c r="A1971"/>
      <c r="B1971"/>
      <c r="C1971"/>
      <c r="D1971" s="1"/>
      <c r="E1971"/>
      <c r="F1971"/>
      <c r="G1971" s="1"/>
      <c r="H1971"/>
      <c r="I1971"/>
      <c r="J1971"/>
      <c r="K1971"/>
      <c r="M1971"/>
      <c r="N1971"/>
    </row>
    <row r="1972" spans="1:14" x14ac:dyDescent="0.25">
      <c r="A1972"/>
      <c r="B1972"/>
      <c r="C1972"/>
      <c r="D1972" s="1"/>
      <c r="E1972"/>
      <c r="F1972"/>
      <c r="G1972" s="1"/>
      <c r="H1972"/>
      <c r="I1972"/>
      <c r="J1972"/>
      <c r="K1972"/>
      <c r="M1972"/>
      <c r="N1972"/>
    </row>
    <row r="1973" spans="1:14" x14ac:dyDescent="0.25">
      <c r="A1973"/>
      <c r="B1973"/>
      <c r="C1973"/>
      <c r="D1973" s="1"/>
      <c r="E1973"/>
      <c r="F1973"/>
      <c r="G1973" s="1"/>
      <c r="H1973"/>
      <c r="I1973"/>
      <c r="J1973"/>
      <c r="K1973"/>
      <c r="M1973"/>
      <c r="N1973"/>
    </row>
    <row r="1974" spans="1:14" x14ac:dyDescent="0.25">
      <c r="A1974"/>
      <c r="B1974"/>
      <c r="C1974"/>
      <c r="D1974" s="1"/>
      <c r="E1974"/>
      <c r="F1974"/>
      <c r="G1974" s="1"/>
      <c r="H1974"/>
      <c r="I1974"/>
      <c r="J1974"/>
      <c r="K1974"/>
      <c r="M1974"/>
      <c r="N1974"/>
    </row>
    <row r="1975" spans="1:14" x14ac:dyDescent="0.25">
      <c r="A1975"/>
      <c r="B1975"/>
      <c r="C1975"/>
      <c r="D1975" s="1"/>
      <c r="E1975"/>
      <c r="F1975"/>
      <c r="G1975" s="1"/>
      <c r="H1975"/>
      <c r="I1975"/>
      <c r="J1975"/>
      <c r="K1975"/>
      <c r="M1975"/>
      <c r="N1975"/>
    </row>
    <row r="1976" spans="1:14" x14ac:dyDescent="0.25">
      <c r="A1976"/>
      <c r="B1976"/>
      <c r="C1976"/>
      <c r="D1976" s="1"/>
      <c r="E1976"/>
      <c r="F1976"/>
      <c r="G1976" s="1"/>
      <c r="H1976"/>
      <c r="I1976"/>
      <c r="J1976"/>
      <c r="K1976"/>
      <c r="M1976"/>
      <c r="N1976"/>
    </row>
    <row r="1977" spans="1:14" x14ac:dyDescent="0.25">
      <c r="A1977"/>
      <c r="B1977"/>
      <c r="C1977"/>
      <c r="D1977" s="1"/>
      <c r="E1977"/>
      <c r="F1977"/>
      <c r="G1977" s="1"/>
      <c r="H1977"/>
      <c r="I1977"/>
      <c r="J1977"/>
      <c r="K1977"/>
      <c r="M1977"/>
      <c r="N1977"/>
    </row>
    <row r="1978" spans="1:14" x14ac:dyDescent="0.25">
      <c r="A1978"/>
      <c r="B1978"/>
      <c r="C1978"/>
      <c r="D1978" s="1"/>
      <c r="E1978"/>
      <c r="F1978"/>
      <c r="G1978" s="1"/>
      <c r="H1978"/>
      <c r="I1978"/>
      <c r="J1978"/>
      <c r="K1978"/>
      <c r="M1978"/>
      <c r="N1978"/>
    </row>
    <row r="1979" spans="1:14" x14ac:dyDescent="0.25">
      <c r="A1979"/>
      <c r="B1979"/>
      <c r="C1979"/>
      <c r="D1979" s="1"/>
      <c r="E1979"/>
      <c r="F1979"/>
      <c r="G1979" s="1"/>
      <c r="H1979"/>
      <c r="I1979"/>
      <c r="J1979"/>
      <c r="K1979"/>
      <c r="M1979"/>
      <c r="N1979"/>
    </row>
    <row r="1980" spans="1:14" x14ac:dyDescent="0.25">
      <c r="A1980"/>
      <c r="B1980"/>
      <c r="C1980"/>
      <c r="D1980" s="1"/>
      <c r="E1980"/>
      <c r="F1980"/>
      <c r="G1980" s="1"/>
      <c r="H1980"/>
      <c r="I1980"/>
      <c r="J1980"/>
      <c r="K1980"/>
      <c r="M1980"/>
      <c r="N1980"/>
    </row>
    <row r="1981" spans="1:14" x14ac:dyDescent="0.25">
      <c r="A1981"/>
      <c r="B1981"/>
      <c r="C1981"/>
      <c r="D1981" s="1"/>
      <c r="E1981"/>
      <c r="F1981"/>
      <c r="G1981" s="1"/>
      <c r="H1981"/>
      <c r="I1981"/>
      <c r="J1981"/>
      <c r="K1981"/>
      <c r="M1981"/>
      <c r="N1981"/>
    </row>
    <row r="1982" spans="1:14" x14ac:dyDescent="0.25">
      <c r="A1982"/>
      <c r="B1982"/>
      <c r="C1982"/>
      <c r="D1982" s="1"/>
      <c r="E1982"/>
      <c r="F1982"/>
      <c r="G1982" s="1"/>
      <c r="H1982"/>
      <c r="I1982"/>
      <c r="J1982"/>
      <c r="K1982"/>
      <c r="M1982"/>
      <c r="N1982"/>
    </row>
    <row r="1983" spans="1:14" x14ac:dyDescent="0.25">
      <c r="A1983"/>
      <c r="B1983"/>
      <c r="C1983"/>
      <c r="D1983" s="1"/>
      <c r="E1983"/>
      <c r="F1983"/>
      <c r="G1983" s="1"/>
      <c r="H1983"/>
      <c r="I1983"/>
      <c r="J1983"/>
      <c r="K1983"/>
      <c r="M1983"/>
      <c r="N1983"/>
    </row>
    <row r="1984" spans="1:14" x14ac:dyDescent="0.25">
      <c r="A1984"/>
      <c r="B1984"/>
      <c r="C1984"/>
      <c r="D1984" s="1"/>
      <c r="E1984"/>
      <c r="F1984"/>
      <c r="G1984" s="1"/>
      <c r="H1984"/>
      <c r="I1984"/>
      <c r="J1984"/>
      <c r="K1984"/>
      <c r="M1984"/>
      <c r="N1984"/>
    </row>
    <row r="1985" spans="1:14" x14ac:dyDescent="0.25">
      <c r="A1985"/>
      <c r="B1985"/>
      <c r="C1985"/>
      <c r="D1985" s="1"/>
      <c r="E1985"/>
      <c r="F1985"/>
      <c r="G1985" s="1"/>
      <c r="H1985"/>
      <c r="I1985"/>
      <c r="J1985"/>
      <c r="K1985"/>
      <c r="M1985"/>
      <c r="N1985"/>
    </row>
    <row r="1986" spans="1:14" x14ac:dyDescent="0.25">
      <c r="A1986"/>
      <c r="B1986"/>
      <c r="C1986"/>
      <c r="D1986" s="1"/>
      <c r="E1986"/>
      <c r="F1986"/>
      <c r="G1986" s="1"/>
      <c r="H1986"/>
      <c r="I1986"/>
      <c r="J1986"/>
      <c r="K1986"/>
      <c r="M1986"/>
      <c r="N1986"/>
    </row>
    <row r="1987" spans="1:14" x14ac:dyDescent="0.25">
      <c r="A1987"/>
      <c r="B1987"/>
      <c r="C1987"/>
      <c r="D1987" s="1"/>
      <c r="E1987"/>
      <c r="F1987"/>
      <c r="G1987" s="1"/>
      <c r="H1987"/>
      <c r="I1987"/>
      <c r="J1987"/>
      <c r="K1987"/>
      <c r="M1987"/>
      <c r="N1987"/>
    </row>
    <row r="1988" spans="1:14" x14ac:dyDescent="0.25">
      <c r="A1988"/>
      <c r="B1988"/>
      <c r="C1988"/>
      <c r="D1988" s="1"/>
      <c r="E1988"/>
      <c r="F1988"/>
      <c r="G1988" s="1"/>
      <c r="H1988"/>
      <c r="I1988"/>
      <c r="J1988"/>
      <c r="K1988"/>
      <c r="M1988"/>
      <c r="N1988"/>
    </row>
    <row r="1989" spans="1:14" x14ac:dyDescent="0.25">
      <c r="A1989"/>
      <c r="B1989"/>
      <c r="C1989"/>
      <c r="D1989" s="1"/>
      <c r="E1989"/>
      <c r="F1989"/>
      <c r="G1989" s="1"/>
      <c r="H1989"/>
      <c r="I1989"/>
      <c r="J1989"/>
      <c r="K1989"/>
      <c r="M1989"/>
      <c r="N1989"/>
    </row>
    <row r="1990" spans="1:14" x14ac:dyDescent="0.25">
      <c r="A1990"/>
      <c r="B1990"/>
      <c r="C1990"/>
      <c r="D1990" s="1"/>
      <c r="E1990"/>
      <c r="F1990"/>
      <c r="G1990" s="1"/>
      <c r="H1990"/>
      <c r="I1990"/>
      <c r="J1990"/>
      <c r="K1990"/>
      <c r="M1990"/>
      <c r="N1990"/>
    </row>
    <row r="1991" spans="1:14" x14ac:dyDescent="0.25">
      <c r="A1991"/>
      <c r="B1991"/>
      <c r="C1991"/>
      <c r="D1991" s="1"/>
      <c r="E1991"/>
      <c r="F1991"/>
      <c r="G1991" s="1"/>
      <c r="H1991"/>
      <c r="I1991"/>
      <c r="J1991"/>
      <c r="K1991"/>
      <c r="M1991"/>
      <c r="N1991"/>
    </row>
    <row r="1992" spans="1:14" x14ac:dyDescent="0.25">
      <c r="A1992"/>
      <c r="B1992"/>
      <c r="C1992"/>
      <c r="D1992" s="1"/>
      <c r="E1992"/>
      <c r="F1992"/>
      <c r="G1992" s="1"/>
      <c r="H1992"/>
      <c r="I1992"/>
      <c r="J1992"/>
      <c r="K1992"/>
      <c r="M1992"/>
      <c r="N1992"/>
    </row>
    <row r="1993" spans="1:14" x14ac:dyDescent="0.25">
      <c r="A1993"/>
      <c r="B1993"/>
      <c r="C1993"/>
      <c r="D1993" s="1"/>
      <c r="E1993"/>
      <c r="F1993"/>
      <c r="G1993" s="1"/>
      <c r="H1993"/>
      <c r="I1993"/>
      <c r="J1993"/>
      <c r="K1993"/>
      <c r="M1993"/>
      <c r="N1993"/>
    </row>
    <row r="1994" spans="1:14" x14ac:dyDescent="0.25">
      <c r="A1994"/>
      <c r="B1994"/>
      <c r="C1994"/>
      <c r="D1994" s="1"/>
      <c r="E1994"/>
      <c r="F1994"/>
      <c r="G1994" s="1"/>
      <c r="H1994"/>
      <c r="I1994"/>
      <c r="J1994"/>
      <c r="K1994"/>
      <c r="M1994"/>
      <c r="N1994"/>
    </row>
    <row r="1995" spans="1:14" x14ac:dyDescent="0.25">
      <c r="A1995"/>
      <c r="B1995"/>
      <c r="C1995"/>
      <c r="D1995" s="1"/>
      <c r="E1995"/>
      <c r="F1995"/>
      <c r="G1995" s="1"/>
      <c r="H1995"/>
      <c r="I1995"/>
      <c r="J1995"/>
      <c r="K1995"/>
      <c r="M1995"/>
      <c r="N1995"/>
    </row>
    <row r="1996" spans="1:14" x14ac:dyDescent="0.25">
      <c r="A1996"/>
      <c r="B1996"/>
      <c r="C1996"/>
      <c r="D1996" s="1"/>
      <c r="E1996"/>
      <c r="F1996"/>
      <c r="G1996" s="1"/>
      <c r="H1996"/>
      <c r="I1996"/>
      <c r="J1996"/>
      <c r="K1996"/>
      <c r="M1996"/>
      <c r="N1996"/>
    </row>
    <row r="1997" spans="1:14" x14ac:dyDescent="0.25">
      <c r="A1997"/>
      <c r="B1997"/>
      <c r="C1997"/>
      <c r="D1997" s="1"/>
      <c r="E1997"/>
      <c r="F1997"/>
      <c r="G1997" s="1"/>
      <c r="H1997"/>
      <c r="I1997"/>
      <c r="J1997"/>
      <c r="K1997"/>
      <c r="M1997"/>
      <c r="N1997"/>
    </row>
    <row r="1998" spans="1:14" x14ac:dyDescent="0.25">
      <c r="A1998"/>
      <c r="B1998"/>
      <c r="C1998"/>
      <c r="D1998" s="1"/>
      <c r="E1998"/>
      <c r="F1998"/>
      <c r="G1998" s="1"/>
      <c r="H1998"/>
      <c r="I1998"/>
      <c r="J1998"/>
      <c r="K1998"/>
      <c r="M1998"/>
      <c r="N1998"/>
    </row>
    <row r="1999" spans="1:14" x14ac:dyDescent="0.25">
      <c r="A1999"/>
      <c r="B1999"/>
      <c r="C1999"/>
      <c r="D1999" s="1"/>
      <c r="E1999"/>
      <c r="F1999"/>
      <c r="G1999" s="1"/>
      <c r="H1999"/>
      <c r="I1999"/>
      <c r="J1999"/>
      <c r="K1999"/>
      <c r="M1999"/>
      <c r="N1999"/>
    </row>
    <row r="2000" spans="1:14" x14ac:dyDescent="0.25">
      <c r="A2000"/>
      <c r="B2000"/>
      <c r="C2000"/>
      <c r="D2000" s="1"/>
      <c r="E2000"/>
      <c r="F2000"/>
      <c r="G2000" s="1"/>
      <c r="H2000"/>
      <c r="I2000"/>
      <c r="J2000"/>
      <c r="K2000"/>
      <c r="M2000"/>
      <c r="N2000"/>
    </row>
    <row r="2001" spans="1:14" x14ac:dyDescent="0.25">
      <c r="A2001"/>
      <c r="B2001"/>
      <c r="C2001"/>
      <c r="D2001" s="1"/>
      <c r="E2001"/>
      <c r="F2001"/>
      <c r="G2001" s="1"/>
      <c r="H2001"/>
      <c r="I2001"/>
      <c r="J2001"/>
      <c r="K2001"/>
      <c r="M2001"/>
      <c r="N2001"/>
    </row>
    <row r="2002" spans="1:14" x14ac:dyDescent="0.25">
      <c r="A2002"/>
      <c r="B2002"/>
      <c r="C2002"/>
      <c r="D2002" s="1"/>
      <c r="E2002"/>
      <c r="F2002"/>
      <c r="G2002" s="1"/>
      <c r="H2002"/>
      <c r="I2002"/>
      <c r="J2002"/>
      <c r="K2002"/>
      <c r="M2002"/>
      <c r="N2002"/>
    </row>
    <row r="2003" spans="1:14" x14ac:dyDescent="0.25">
      <c r="A2003"/>
      <c r="B2003"/>
      <c r="C2003"/>
      <c r="D2003" s="1"/>
      <c r="E2003"/>
      <c r="F2003"/>
      <c r="G2003" s="1"/>
      <c r="H2003"/>
      <c r="I2003"/>
      <c r="J2003"/>
      <c r="K2003"/>
      <c r="M2003"/>
      <c r="N2003"/>
    </row>
    <row r="2004" spans="1:14" x14ac:dyDescent="0.25">
      <c r="A2004"/>
      <c r="B2004"/>
      <c r="C2004"/>
      <c r="D2004" s="1"/>
      <c r="E2004"/>
      <c r="F2004"/>
      <c r="G2004" s="1"/>
      <c r="H2004"/>
      <c r="I2004"/>
      <c r="J2004"/>
      <c r="K2004"/>
      <c r="M2004"/>
      <c r="N2004"/>
    </row>
    <row r="2005" spans="1:14" x14ac:dyDescent="0.25">
      <c r="A2005"/>
      <c r="B2005"/>
      <c r="C2005"/>
      <c r="D2005" s="1"/>
      <c r="E2005"/>
      <c r="F2005"/>
      <c r="G2005" s="1"/>
      <c r="H2005"/>
      <c r="I2005"/>
      <c r="J2005"/>
      <c r="K2005"/>
      <c r="M2005"/>
      <c r="N2005"/>
    </row>
    <row r="2006" spans="1:14" x14ac:dyDescent="0.25">
      <c r="A2006"/>
      <c r="B2006"/>
      <c r="C2006"/>
      <c r="D2006" s="1"/>
      <c r="E2006"/>
      <c r="F2006"/>
      <c r="G2006" s="1"/>
      <c r="H2006"/>
      <c r="I2006"/>
      <c r="J2006"/>
      <c r="K2006"/>
      <c r="M2006"/>
      <c r="N2006"/>
    </row>
    <row r="2007" spans="1:14" x14ac:dyDescent="0.25">
      <c r="A2007"/>
      <c r="B2007"/>
      <c r="C2007"/>
      <c r="D2007" s="1"/>
      <c r="E2007"/>
      <c r="F2007"/>
      <c r="G2007" s="1"/>
      <c r="H2007"/>
      <c r="I2007"/>
      <c r="J2007"/>
      <c r="K2007"/>
      <c r="M2007"/>
      <c r="N2007"/>
    </row>
    <row r="2008" spans="1:14" x14ac:dyDescent="0.25">
      <c r="A2008"/>
      <c r="B2008"/>
      <c r="C2008"/>
      <c r="D2008" s="1"/>
      <c r="E2008"/>
      <c r="F2008"/>
      <c r="G2008" s="1"/>
      <c r="H2008"/>
      <c r="I2008"/>
      <c r="J2008"/>
      <c r="K2008"/>
      <c r="M2008"/>
      <c r="N2008"/>
    </row>
    <row r="2009" spans="1:14" x14ac:dyDescent="0.25">
      <c r="A2009"/>
      <c r="B2009"/>
      <c r="C2009"/>
      <c r="D2009" s="1"/>
      <c r="E2009"/>
      <c r="F2009"/>
      <c r="G2009" s="1"/>
      <c r="H2009"/>
      <c r="I2009"/>
      <c r="J2009"/>
      <c r="K2009"/>
      <c r="M2009"/>
      <c r="N2009"/>
    </row>
    <row r="2010" spans="1:14" x14ac:dyDescent="0.25">
      <c r="A2010"/>
      <c r="B2010"/>
      <c r="C2010"/>
      <c r="D2010" s="1"/>
      <c r="E2010"/>
      <c r="F2010"/>
      <c r="G2010" s="1"/>
      <c r="H2010"/>
      <c r="I2010"/>
      <c r="J2010"/>
      <c r="K2010"/>
      <c r="M2010"/>
      <c r="N2010"/>
    </row>
    <row r="2011" spans="1:14" x14ac:dyDescent="0.25">
      <c r="A2011"/>
      <c r="B2011"/>
      <c r="C2011"/>
      <c r="D2011" s="1"/>
      <c r="E2011"/>
      <c r="F2011"/>
      <c r="G2011" s="1"/>
      <c r="H2011"/>
      <c r="I2011"/>
      <c r="J2011"/>
      <c r="K2011"/>
      <c r="M2011"/>
      <c r="N2011"/>
    </row>
    <row r="2012" spans="1:14" x14ac:dyDescent="0.25">
      <c r="A2012"/>
      <c r="B2012"/>
      <c r="C2012"/>
      <c r="D2012" s="1"/>
      <c r="E2012"/>
      <c r="F2012"/>
      <c r="G2012" s="1"/>
      <c r="H2012"/>
      <c r="I2012"/>
      <c r="J2012"/>
      <c r="K2012"/>
      <c r="M2012"/>
      <c r="N2012"/>
    </row>
    <row r="2013" spans="1:14" x14ac:dyDescent="0.25">
      <c r="A2013"/>
      <c r="B2013"/>
      <c r="C2013"/>
      <c r="D2013" s="1"/>
      <c r="E2013"/>
      <c r="F2013"/>
      <c r="G2013" s="1"/>
      <c r="H2013"/>
      <c r="I2013"/>
      <c r="J2013"/>
      <c r="K2013"/>
      <c r="M2013"/>
      <c r="N2013"/>
    </row>
    <row r="2014" spans="1:14" x14ac:dyDescent="0.25">
      <c r="A2014"/>
      <c r="B2014"/>
      <c r="C2014"/>
      <c r="D2014" s="1"/>
      <c r="E2014"/>
      <c r="F2014"/>
      <c r="G2014" s="1"/>
      <c r="H2014"/>
      <c r="I2014"/>
      <c r="J2014"/>
      <c r="K2014"/>
      <c r="M2014"/>
      <c r="N2014"/>
    </row>
    <row r="2015" spans="1:14" x14ac:dyDescent="0.25">
      <c r="A2015"/>
      <c r="B2015"/>
      <c r="C2015"/>
      <c r="D2015" s="1"/>
      <c r="E2015"/>
      <c r="F2015"/>
      <c r="G2015" s="1"/>
      <c r="H2015"/>
      <c r="I2015"/>
      <c r="J2015"/>
      <c r="K2015"/>
      <c r="M2015"/>
      <c r="N2015"/>
    </row>
    <row r="2016" spans="1:14" x14ac:dyDescent="0.25">
      <c r="A2016"/>
      <c r="B2016"/>
      <c r="C2016"/>
      <c r="D2016" s="1"/>
      <c r="E2016"/>
      <c r="F2016"/>
      <c r="G2016" s="1"/>
      <c r="H2016"/>
      <c r="I2016"/>
      <c r="J2016"/>
      <c r="K2016"/>
      <c r="M2016"/>
      <c r="N2016"/>
    </row>
    <row r="2017" spans="1:14" x14ac:dyDescent="0.25">
      <c r="A2017"/>
      <c r="B2017"/>
      <c r="C2017"/>
      <c r="D2017" s="1"/>
      <c r="E2017"/>
      <c r="F2017"/>
      <c r="G2017" s="1"/>
      <c r="H2017"/>
      <c r="I2017"/>
      <c r="J2017"/>
      <c r="K2017"/>
      <c r="M2017"/>
      <c r="N2017"/>
    </row>
    <row r="2018" spans="1:14" x14ac:dyDescent="0.25">
      <c r="A2018"/>
      <c r="B2018"/>
      <c r="C2018"/>
      <c r="D2018" s="1"/>
      <c r="E2018"/>
      <c r="F2018"/>
      <c r="G2018" s="1"/>
      <c r="H2018"/>
      <c r="I2018"/>
      <c r="J2018"/>
      <c r="K2018"/>
      <c r="M2018"/>
      <c r="N2018"/>
    </row>
    <row r="2019" spans="1:14" x14ac:dyDescent="0.25">
      <c r="A2019"/>
      <c r="B2019"/>
      <c r="C2019"/>
      <c r="D2019" s="1"/>
      <c r="E2019"/>
      <c r="F2019"/>
      <c r="G2019" s="1"/>
      <c r="H2019"/>
      <c r="I2019"/>
      <c r="J2019"/>
      <c r="K2019"/>
      <c r="M2019"/>
      <c r="N2019"/>
    </row>
    <row r="2020" spans="1:14" x14ac:dyDescent="0.25">
      <c r="A2020"/>
      <c r="B2020"/>
      <c r="C2020"/>
      <c r="D2020" s="1"/>
      <c r="E2020"/>
      <c r="F2020"/>
      <c r="G2020" s="1"/>
      <c r="H2020"/>
      <c r="I2020"/>
      <c r="J2020"/>
      <c r="K2020"/>
      <c r="M2020"/>
      <c r="N2020"/>
    </row>
    <row r="2021" spans="1:14" x14ac:dyDescent="0.25">
      <c r="A2021"/>
      <c r="B2021"/>
      <c r="C2021"/>
      <c r="D2021" s="1"/>
      <c r="E2021"/>
      <c r="F2021"/>
      <c r="G2021" s="1"/>
      <c r="H2021"/>
      <c r="I2021"/>
      <c r="J2021"/>
      <c r="K2021"/>
      <c r="M2021"/>
      <c r="N2021"/>
    </row>
    <row r="2022" spans="1:14" x14ac:dyDescent="0.25">
      <c r="A2022"/>
      <c r="B2022"/>
      <c r="C2022"/>
      <c r="D2022" s="1"/>
      <c r="E2022"/>
      <c r="F2022"/>
      <c r="G2022" s="1"/>
      <c r="H2022"/>
      <c r="I2022"/>
      <c r="J2022"/>
      <c r="K2022"/>
      <c r="M2022"/>
      <c r="N2022"/>
    </row>
    <row r="2023" spans="1:14" x14ac:dyDescent="0.25">
      <c r="A2023"/>
      <c r="B2023"/>
      <c r="C2023"/>
      <c r="D2023" s="1"/>
      <c r="E2023"/>
      <c r="F2023"/>
      <c r="G2023" s="1"/>
      <c r="H2023"/>
      <c r="I2023"/>
      <c r="J2023"/>
      <c r="K2023"/>
      <c r="M2023"/>
      <c r="N2023"/>
    </row>
    <row r="2024" spans="1:14" x14ac:dyDescent="0.25">
      <c r="A2024"/>
      <c r="B2024"/>
      <c r="C2024"/>
      <c r="D2024" s="1"/>
      <c r="E2024"/>
      <c r="F2024"/>
      <c r="G2024" s="1"/>
      <c r="H2024"/>
      <c r="I2024"/>
      <c r="J2024"/>
      <c r="K2024"/>
      <c r="M2024"/>
      <c r="N2024"/>
    </row>
    <row r="2025" spans="1:14" x14ac:dyDescent="0.25">
      <c r="A2025"/>
      <c r="B2025"/>
      <c r="C2025"/>
      <c r="D2025" s="1"/>
      <c r="E2025"/>
      <c r="F2025"/>
      <c r="G2025" s="1"/>
      <c r="H2025"/>
      <c r="I2025"/>
      <c r="J2025"/>
      <c r="K2025"/>
      <c r="M2025"/>
      <c r="N2025"/>
    </row>
    <row r="2026" spans="1:14" x14ac:dyDescent="0.25">
      <c r="A2026"/>
      <c r="B2026"/>
      <c r="C2026"/>
      <c r="D2026" s="1"/>
      <c r="E2026"/>
      <c r="F2026"/>
      <c r="G2026" s="1"/>
      <c r="H2026"/>
      <c r="I2026"/>
      <c r="J2026"/>
      <c r="K2026"/>
      <c r="M2026"/>
      <c r="N2026"/>
    </row>
    <row r="2027" spans="1:14" x14ac:dyDescent="0.25">
      <c r="A2027"/>
      <c r="B2027"/>
      <c r="C2027"/>
      <c r="D2027" s="1"/>
      <c r="E2027"/>
      <c r="F2027"/>
      <c r="G2027" s="1"/>
      <c r="H2027"/>
      <c r="I2027"/>
      <c r="J2027"/>
      <c r="K2027"/>
      <c r="M2027"/>
      <c r="N2027"/>
    </row>
    <row r="2028" spans="1:14" x14ac:dyDescent="0.25">
      <c r="A2028"/>
      <c r="B2028"/>
      <c r="C2028"/>
      <c r="D2028" s="1"/>
      <c r="E2028"/>
      <c r="F2028"/>
      <c r="G2028" s="1"/>
      <c r="H2028"/>
      <c r="I2028"/>
      <c r="J2028"/>
      <c r="K2028"/>
      <c r="M2028"/>
      <c r="N2028"/>
    </row>
    <row r="2029" spans="1:14" x14ac:dyDescent="0.25">
      <c r="A2029"/>
      <c r="B2029"/>
      <c r="C2029"/>
      <c r="D2029" s="1"/>
      <c r="E2029"/>
      <c r="F2029"/>
      <c r="G2029" s="1"/>
      <c r="H2029"/>
      <c r="I2029"/>
      <c r="J2029"/>
      <c r="K2029"/>
      <c r="M2029"/>
      <c r="N2029"/>
    </row>
    <row r="2030" spans="1:14" x14ac:dyDescent="0.25">
      <c r="A2030"/>
      <c r="B2030"/>
      <c r="C2030"/>
      <c r="D2030" s="1"/>
      <c r="E2030"/>
      <c r="F2030"/>
      <c r="G2030" s="1"/>
      <c r="H2030"/>
      <c r="I2030"/>
      <c r="J2030"/>
      <c r="K2030"/>
      <c r="M2030"/>
      <c r="N2030"/>
    </row>
    <row r="2031" spans="1:14" x14ac:dyDescent="0.25">
      <c r="A2031"/>
      <c r="B2031"/>
      <c r="C2031"/>
      <c r="D2031" s="1"/>
      <c r="E2031"/>
      <c r="F2031"/>
      <c r="G2031" s="1"/>
      <c r="H2031"/>
      <c r="I2031"/>
      <c r="J2031"/>
      <c r="K2031"/>
      <c r="M2031"/>
      <c r="N2031"/>
    </row>
    <row r="2032" spans="1:14" x14ac:dyDescent="0.25">
      <c r="A2032"/>
      <c r="B2032"/>
      <c r="C2032"/>
      <c r="D2032" s="1"/>
      <c r="E2032"/>
      <c r="F2032"/>
      <c r="G2032" s="1"/>
      <c r="H2032"/>
      <c r="I2032"/>
      <c r="J2032"/>
      <c r="K2032"/>
      <c r="M2032"/>
      <c r="N2032"/>
    </row>
    <row r="2033" spans="1:14" x14ac:dyDescent="0.25">
      <c r="A2033"/>
      <c r="B2033"/>
      <c r="C2033"/>
      <c r="D2033" s="1"/>
      <c r="E2033"/>
      <c r="F2033"/>
      <c r="G2033" s="1"/>
      <c r="H2033"/>
      <c r="I2033"/>
      <c r="J2033"/>
      <c r="K2033"/>
      <c r="M2033"/>
      <c r="N2033"/>
    </row>
    <row r="2034" spans="1:14" x14ac:dyDescent="0.25">
      <c r="A2034"/>
      <c r="B2034"/>
      <c r="C2034"/>
      <c r="D2034" s="1"/>
      <c r="E2034"/>
      <c r="F2034"/>
      <c r="G2034" s="1"/>
      <c r="H2034"/>
      <c r="I2034"/>
      <c r="J2034"/>
      <c r="K2034"/>
      <c r="M2034"/>
      <c r="N2034"/>
    </row>
    <row r="2035" spans="1:14" x14ac:dyDescent="0.25">
      <c r="A2035"/>
      <c r="B2035"/>
      <c r="C2035"/>
      <c r="D2035" s="1"/>
      <c r="E2035"/>
      <c r="F2035"/>
      <c r="G2035" s="1"/>
      <c r="H2035"/>
      <c r="I2035"/>
      <c r="J2035"/>
      <c r="K2035"/>
      <c r="M2035"/>
      <c r="N2035"/>
    </row>
    <row r="2036" spans="1:14" x14ac:dyDescent="0.25">
      <c r="A2036"/>
      <c r="B2036"/>
      <c r="C2036"/>
      <c r="D2036" s="1"/>
      <c r="E2036"/>
      <c r="F2036"/>
      <c r="G2036" s="1"/>
      <c r="H2036"/>
      <c r="I2036"/>
      <c r="J2036"/>
      <c r="K2036"/>
      <c r="M2036"/>
      <c r="N2036"/>
    </row>
    <row r="2037" spans="1:14" x14ac:dyDescent="0.25">
      <c r="A2037"/>
      <c r="B2037"/>
      <c r="C2037"/>
      <c r="D2037" s="1"/>
      <c r="E2037"/>
      <c r="F2037"/>
      <c r="G2037" s="1"/>
      <c r="H2037"/>
      <c r="I2037"/>
      <c r="J2037"/>
      <c r="K2037"/>
      <c r="M2037"/>
      <c r="N2037"/>
    </row>
    <row r="2038" spans="1:14" x14ac:dyDescent="0.25">
      <c r="A2038"/>
      <c r="B2038"/>
      <c r="C2038"/>
      <c r="D2038" s="1"/>
      <c r="E2038"/>
      <c r="F2038"/>
      <c r="G2038" s="1"/>
      <c r="H2038"/>
      <c r="I2038"/>
      <c r="J2038"/>
      <c r="K2038"/>
      <c r="M2038"/>
      <c r="N2038"/>
    </row>
    <row r="2039" spans="1:14" x14ac:dyDescent="0.25">
      <c r="A2039"/>
      <c r="B2039"/>
      <c r="C2039"/>
      <c r="D2039" s="1"/>
      <c r="E2039"/>
      <c r="F2039"/>
      <c r="G2039" s="1"/>
      <c r="H2039"/>
      <c r="I2039"/>
      <c r="J2039"/>
      <c r="K2039"/>
      <c r="M2039"/>
      <c r="N2039"/>
    </row>
    <row r="2040" spans="1:14" x14ac:dyDescent="0.25">
      <c r="A2040"/>
      <c r="B2040"/>
      <c r="C2040"/>
      <c r="D2040" s="1"/>
      <c r="E2040"/>
      <c r="F2040"/>
      <c r="G2040" s="1"/>
      <c r="H2040"/>
      <c r="I2040"/>
      <c r="J2040"/>
      <c r="K2040"/>
      <c r="M2040"/>
      <c r="N2040"/>
    </row>
    <row r="2041" spans="1:14" x14ac:dyDescent="0.25">
      <c r="A2041"/>
      <c r="B2041"/>
      <c r="C2041"/>
      <c r="D2041" s="1"/>
      <c r="E2041"/>
      <c r="F2041"/>
      <c r="G2041" s="1"/>
      <c r="H2041"/>
      <c r="I2041"/>
      <c r="J2041"/>
      <c r="K2041"/>
      <c r="M2041"/>
      <c r="N2041"/>
    </row>
    <row r="2042" spans="1:14" x14ac:dyDescent="0.25">
      <c r="A2042"/>
      <c r="B2042"/>
      <c r="C2042"/>
      <c r="D2042" s="1"/>
      <c r="E2042"/>
      <c r="F2042"/>
      <c r="G2042" s="1"/>
      <c r="H2042"/>
      <c r="I2042"/>
      <c r="J2042"/>
      <c r="K2042"/>
      <c r="M2042"/>
      <c r="N2042"/>
    </row>
    <row r="2043" spans="1:14" x14ac:dyDescent="0.25">
      <c r="A2043"/>
      <c r="B2043"/>
      <c r="C2043"/>
      <c r="D2043" s="1"/>
      <c r="E2043"/>
      <c r="F2043"/>
      <c r="G2043" s="1"/>
      <c r="H2043"/>
      <c r="I2043"/>
      <c r="J2043"/>
      <c r="K2043"/>
      <c r="M2043"/>
      <c r="N2043"/>
    </row>
    <row r="2044" spans="1:14" x14ac:dyDescent="0.25">
      <c r="A2044"/>
      <c r="B2044"/>
      <c r="C2044"/>
      <c r="D2044" s="1"/>
      <c r="E2044"/>
      <c r="F2044"/>
      <c r="G2044" s="1"/>
      <c r="H2044"/>
      <c r="I2044"/>
      <c r="J2044"/>
      <c r="K2044"/>
      <c r="M2044"/>
      <c r="N2044"/>
    </row>
    <row r="2045" spans="1:14" x14ac:dyDescent="0.25">
      <c r="A2045"/>
      <c r="B2045"/>
      <c r="C2045"/>
      <c r="D2045" s="1"/>
      <c r="E2045"/>
      <c r="F2045"/>
      <c r="G2045" s="1"/>
      <c r="H2045"/>
      <c r="I2045"/>
      <c r="J2045"/>
      <c r="K2045"/>
      <c r="M2045"/>
      <c r="N2045"/>
    </row>
    <row r="2046" spans="1:14" x14ac:dyDescent="0.25">
      <c r="A2046"/>
      <c r="B2046"/>
      <c r="C2046"/>
      <c r="D2046" s="1"/>
      <c r="E2046"/>
      <c r="F2046"/>
      <c r="G2046" s="1"/>
      <c r="H2046"/>
      <c r="I2046"/>
      <c r="J2046"/>
      <c r="K2046"/>
      <c r="M2046"/>
      <c r="N2046"/>
    </row>
    <row r="2047" spans="1:14" x14ac:dyDescent="0.25">
      <c r="A2047"/>
      <c r="B2047"/>
      <c r="C2047"/>
      <c r="D2047" s="1"/>
      <c r="E2047"/>
      <c r="F2047"/>
      <c r="G2047" s="1"/>
      <c r="H2047"/>
      <c r="I2047"/>
      <c r="J2047"/>
      <c r="K2047"/>
      <c r="M2047"/>
      <c r="N2047"/>
    </row>
    <row r="2048" spans="1:14" x14ac:dyDescent="0.25">
      <c r="A2048"/>
      <c r="B2048"/>
      <c r="C2048"/>
      <c r="D2048" s="1"/>
      <c r="E2048"/>
      <c r="F2048"/>
      <c r="G2048" s="1"/>
      <c r="H2048"/>
      <c r="I2048"/>
      <c r="J2048"/>
      <c r="K2048"/>
      <c r="M2048"/>
      <c r="N2048"/>
    </row>
    <row r="2049" spans="1:14" x14ac:dyDescent="0.25">
      <c r="A2049"/>
      <c r="B2049"/>
      <c r="C2049"/>
      <c r="D2049" s="1"/>
      <c r="E2049"/>
      <c r="F2049"/>
      <c r="G2049" s="1"/>
      <c r="H2049"/>
      <c r="I2049"/>
      <c r="J2049"/>
      <c r="K2049"/>
      <c r="M2049"/>
      <c r="N2049"/>
    </row>
    <row r="2050" spans="1:14" x14ac:dyDescent="0.25">
      <c r="A2050"/>
      <c r="B2050"/>
      <c r="C2050"/>
      <c r="D2050" s="1"/>
      <c r="E2050"/>
      <c r="F2050"/>
      <c r="G2050" s="1"/>
      <c r="H2050"/>
      <c r="I2050"/>
      <c r="J2050"/>
      <c r="K2050"/>
      <c r="M2050"/>
      <c r="N2050"/>
    </row>
    <row r="2051" spans="1:14" x14ac:dyDescent="0.25">
      <c r="A2051"/>
      <c r="B2051"/>
      <c r="C2051"/>
      <c r="D2051" s="1"/>
      <c r="E2051"/>
      <c r="F2051"/>
      <c r="G2051" s="1"/>
      <c r="H2051"/>
      <c r="I2051"/>
      <c r="J2051"/>
      <c r="K2051"/>
      <c r="M2051"/>
      <c r="N2051"/>
    </row>
    <row r="2052" spans="1:14" x14ac:dyDescent="0.25">
      <c r="A2052"/>
      <c r="B2052"/>
      <c r="C2052"/>
      <c r="D2052" s="1"/>
      <c r="E2052"/>
      <c r="F2052"/>
      <c r="G2052" s="1"/>
      <c r="H2052"/>
      <c r="I2052"/>
      <c r="J2052"/>
      <c r="K2052"/>
      <c r="M2052"/>
      <c r="N2052"/>
    </row>
    <row r="2053" spans="1:14" x14ac:dyDescent="0.25">
      <c r="A2053"/>
      <c r="B2053"/>
      <c r="C2053"/>
      <c r="D2053" s="1"/>
      <c r="E2053"/>
      <c r="F2053"/>
      <c r="G2053" s="1"/>
      <c r="H2053"/>
      <c r="I2053"/>
      <c r="J2053"/>
      <c r="K2053"/>
      <c r="M2053"/>
      <c r="N2053"/>
    </row>
    <row r="2054" spans="1:14" x14ac:dyDescent="0.25">
      <c r="A2054"/>
      <c r="B2054"/>
      <c r="C2054"/>
      <c r="D2054" s="1"/>
      <c r="E2054"/>
      <c r="F2054"/>
      <c r="G2054" s="1"/>
      <c r="H2054"/>
      <c r="I2054"/>
      <c r="J2054"/>
      <c r="K2054"/>
      <c r="M2054"/>
      <c r="N2054"/>
    </row>
    <row r="2055" spans="1:14" x14ac:dyDescent="0.25">
      <c r="A2055"/>
      <c r="B2055"/>
      <c r="C2055"/>
      <c r="D2055" s="1"/>
      <c r="E2055"/>
      <c r="F2055"/>
      <c r="G2055" s="1"/>
      <c r="H2055"/>
      <c r="I2055"/>
      <c r="J2055"/>
      <c r="K2055"/>
      <c r="M2055"/>
      <c r="N2055"/>
    </row>
    <row r="2056" spans="1:14" x14ac:dyDescent="0.25">
      <c r="A2056"/>
      <c r="B2056"/>
      <c r="C2056"/>
      <c r="D2056" s="1"/>
      <c r="E2056"/>
      <c r="F2056"/>
      <c r="G2056" s="1"/>
      <c r="H2056"/>
      <c r="I2056"/>
      <c r="J2056"/>
      <c r="K2056"/>
      <c r="M2056"/>
      <c r="N2056"/>
    </row>
    <row r="2057" spans="1:14" x14ac:dyDescent="0.25">
      <c r="A2057"/>
      <c r="B2057"/>
      <c r="C2057"/>
      <c r="D2057" s="1"/>
      <c r="E2057"/>
      <c r="F2057"/>
      <c r="G2057" s="1"/>
      <c r="H2057"/>
      <c r="I2057"/>
      <c r="J2057"/>
      <c r="K2057"/>
      <c r="M2057"/>
      <c r="N2057"/>
    </row>
    <row r="2058" spans="1:14" x14ac:dyDescent="0.25">
      <c r="A2058"/>
      <c r="B2058"/>
      <c r="C2058"/>
      <c r="D2058" s="1"/>
      <c r="E2058"/>
      <c r="F2058"/>
      <c r="G2058" s="1"/>
      <c r="H2058"/>
      <c r="I2058"/>
      <c r="J2058"/>
      <c r="K2058"/>
      <c r="M2058"/>
      <c r="N2058"/>
    </row>
    <row r="2059" spans="1:14" x14ac:dyDescent="0.25">
      <c r="A2059"/>
      <c r="B2059"/>
      <c r="C2059"/>
      <c r="D2059" s="1"/>
      <c r="E2059"/>
      <c r="F2059"/>
      <c r="G2059" s="1"/>
      <c r="H2059"/>
      <c r="I2059"/>
      <c r="J2059"/>
      <c r="K2059"/>
      <c r="M2059"/>
      <c r="N2059"/>
    </row>
    <row r="2060" spans="1:14" x14ac:dyDescent="0.25">
      <c r="A2060"/>
      <c r="B2060"/>
      <c r="C2060"/>
      <c r="D2060" s="1"/>
      <c r="E2060"/>
      <c r="F2060"/>
      <c r="G2060" s="1"/>
      <c r="H2060"/>
      <c r="I2060"/>
      <c r="J2060"/>
      <c r="K2060"/>
      <c r="M2060"/>
      <c r="N2060"/>
    </row>
    <row r="2061" spans="1:14" x14ac:dyDescent="0.25">
      <c r="A2061"/>
      <c r="B2061"/>
      <c r="C2061"/>
      <c r="D2061" s="1"/>
      <c r="E2061"/>
      <c r="F2061"/>
      <c r="G2061" s="1"/>
      <c r="H2061"/>
      <c r="I2061"/>
      <c r="J2061"/>
      <c r="K2061"/>
      <c r="M2061"/>
      <c r="N2061"/>
    </row>
    <row r="2062" spans="1:14" x14ac:dyDescent="0.25">
      <c r="A2062"/>
      <c r="B2062"/>
      <c r="C2062"/>
      <c r="D2062" s="1"/>
      <c r="E2062"/>
      <c r="F2062"/>
      <c r="G2062" s="1"/>
      <c r="H2062"/>
      <c r="I2062"/>
      <c r="J2062"/>
      <c r="K2062"/>
      <c r="M2062"/>
      <c r="N2062"/>
    </row>
    <row r="2063" spans="1:14" x14ac:dyDescent="0.25">
      <c r="A2063"/>
      <c r="B2063"/>
      <c r="C2063"/>
      <c r="D2063" s="1"/>
      <c r="E2063"/>
      <c r="F2063"/>
      <c r="G2063" s="1"/>
      <c r="H2063"/>
      <c r="I2063"/>
      <c r="J2063"/>
      <c r="K2063"/>
      <c r="M2063"/>
      <c r="N2063"/>
    </row>
    <row r="2064" spans="1:14" x14ac:dyDescent="0.25">
      <c r="A2064"/>
      <c r="B2064"/>
      <c r="C2064"/>
      <c r="D2064" s="1"/>
      <c r="E2064"/>
      <c r="F2064"/>
      <c r="G2064" s="1"/>
      <c r="H2064"/>
      <c r="I2064"/>
      <c r="J2064"/>
      <c r="K2064"/>
      <c r="M2064"/>
      <c r="N2064"/>
    </row>
    <row r="2065" spans="1:14" x14ac:dyDescent="0.25">
      <c r="A2065"/>
      <c r="B2065"/>
      <c r="C2065"/>
      <c r="D2065" s="1"/>
      <c r="E2065"/>
      <c r="F2065"/>
      <c r="G2065" s="1"/>
      <c r="H2065"/>
      <c r="I2065"/>
      <c r="J2065"/>
      <c r="K2065"/>
      <c r="M2065"/>
      <c r="N2065"/>
    </row>
    <row r="2066" spans="1:14" x14ac:dyDescent="0.25">
      <c r="A2066"/>
      <c r="B2066"/>
      <c r="C2066"/>
      <c r="D2066" s="1"/>
      <c r="E2066"/>
      <c r="F2066"/>
      <c r="G2066" s="1"/>
      <c r="H2066"/>
      <c r="I2066"/>
      <c r="J2066"/>
      <c r="K2066"/>
      <c r="M2066"/>
      <c r="N2066"/>
    </row>
    <row r="2067" spans="1:14" x14ac:dyDescent="0.25">
      <c r="A2067"/>
      <c r="B2067"/>
      <c r="C2067"/>
      <c r="D2067" s="1"/>
      <c r="E2067"/>
      <c r="F2067"/>
      <c r="G2067" s="1"/>
      <c r="H2067"/>
      <c r="I2067"/>
      <c r="J2067"/>
      <c r="K2067"/>
      <c r="M2067"/>
      <c r="N2067"/>
    </row>
    <row r="2068" spans="1:14" x14ac:dyDescent="0.25">
      <c r="A2068"/>
      <c r="B2068"/>
      <c r="C2068"/>
      <c r="D2068" s="1"/>
      <c r="E2068"/>
      <c r="F2068"/>
      <c r="G2068" s="1"/>
      <c r="H2068"/>
      <c r="I2068"/>
      <c r="J2068"/>
      <c r="K2068"/>
      <c r="M2068"/>
      <c r="N2068"/>
    </row>
    <row r="2069" spans="1:14" x14ac:dyDescent="0.25">
      <c r="A2069"/>
      <c r="B2069"/>
      <c r="C2069"/>
      <c r="D2069" s="1"/>
      <c r="E2069"/>
      <c r="F2069"/>
      <c r="G2069" s="1"/>
      <c r="H2069"/>
      <c r="I2069"/>
      <c r="J2069"/>
      <c r="K2069"/>
      <c r="M2069"/>
      <c r="N2069"/>
    </row>
    <row r="2070" spans="1:14" x14ac:dyDescent="0.25">
      <c r="A2070"/>
      <c r="B2070"/>
      <c r="C2070"/>
      <c r="D2070" s="1"/>
      <c r="E2070"/>
      <c r="F2070"/>
      <c r="G2070" s="1"/>
      <c r="H2070"/>
      <c r="I2070"/>
      <c r="J2070"/>
      <c r="K2070"/>
      <c r="M2070"/>
      <c r="N2070"/>
    </row>
    <row r="2071" spans="1:14" x14ac:dyDescent="0.25">
      <c r="A2071"/>
      <c r="B2071"/>
      <c r="C2071"/>
      <c r="D2071" s="1"/>
      <c r="E2071"/>
      <c r="F2071"/>
      <c r="G2071" s="1"/>
      <c r="H2071"/>
      <c r="I2071"/>
      <c r="J2071"/>
      <c r="K2071"/>
      <c r="M2071"/>
      <c r="N2071"/>
    </row>
    <row r="2072" spans="1:14" x14ac:dyDescent="0.25">
      <c r="A2072"/>
      <c r="B2072"/>
      <c r="C2072"/>
      <c r="D2072" s="1"/>
      <c r="E2072"/>
      <c r="F2072"/>
      <c r="G2072" s="1"/>
      <c r="H2072"/>
      <c r="I2072"/>
      <c r="J2072"/>
      <c r="K2072"/>
      <c r="M2072"/>
      <c r="N2072"/>
    </row>
    <row r="2073" spans="1:14" x14ac:dyDescent="0.25">
      <c r="A2073"/>
      <c r="B2073"/>
      <c r="C2073"/>
      <c r="D2073" s="1"/>
      <c r="E2073"/>
      <c r="F2073"/>
      <c r="G2073" s="1"/>
      <c r="H2073"/>
      <c r="I2073"/>
      <c r="J2073"/>
      <c r="K2073"/>
      <c r="M2073"/>
      <c r="N2073"/>
    </row>
    <row r="2074" spans="1:14" x14ac:dyDescent="0.25">
      <c r="A2074"/>
      <c r="B2074"/>
      <c r="C2074"/>
      <c r="D2074" s="1"/>
      <c r="E2074"/>
      <c r="F2074"/>
      <c r="G2074" s="1"/>
      <c r="H2074"/>
      <c r="I2074"/>
      <c r="J2074"/>
      <c r="K2074"/>
      <c r="M2074"/>
      <c r="N2074"/>
    </row>
    <row r="2075" spans="1:14" x14ac:dyDescent="0.25">
      <c r="A2075"/>
      <c r="B2075"/>
      <c r="C2075"/>
      <c r="D2075" s="1"/>
      <c r="E2075"/>
      <c r="F2075"/>
      <c r="G2075" s="1"/>
      <c r="H2075"/>
      <c r="I2075"/>
      <c r="J2075"/>
      <c r="K2075"/>
      <c r="M2075"/>
      <c r="N2075"/>
    </row>
    <row r="2076" spans="1:14" x14ac:dyDescent="0.25">
      <c r="A2076"/>
      <c r="B2076"/>
      <c r="C2076"/>
      <c r="D2076" s="1"/>
      <c r="E2076"/>
      <c r="F2076"/>
      <c r="G2076" s="1"/>
      <c r="H2076"/>
      <c r="I2076"/>
      <c r="J2076"/>
      <c r="K2076"/>
      <c r="M2076"/>
      <c r="N2076"/>
    </row>
    <row r="2077" spans="1:14" x14ac:dyDescent="0.25">
      <c r="A2077"/>
      <c r="B2077"/>
      <c r="C2077"/>
      <c r="D2077" s="1"/>
      <c r="E2077"/>
      <c r="F2077"/>
      <c r="G2077" s="1"/>
      <c r="H2077"/>
      <c r="I2077"/>
      <c r="J2077"/>
      <c r="K2077"/>
      <c r="M2077"/>
      <c r="N2077"/>
    </row>
    <row r="2078" spans="1:14" x14ac:dyDescent="0.25">
      <c r="A2078"/>
      <c r="B2078"/>
      <c r="C2078"/>
      <c r="D2078" s="1"/>
      <c r="E2078"/>
      <c r="F2078"/>
      <c r="G2078" s="1"/>
      <c r="H2078"/>
      <c r="I2078"/>
      <c r="J2078"/>
      <c r="K2078"/>
      <c r="M2078"/>
      <c r="N2078"/>
    </row>
    <row r="2079" spans="1:14" x14ac:dyDescent="0.25">
      <c r="A2079"/>
      <c r="B2079"/>
      <c r="C2079"/>
      <c r="D2079" s="1"/>
      <c r="E2079"/>
      <c r="F2079"/>
      <c r="G2079" s="1"/>
      <c r="H2079"/>
      <c r="I2079"/>
      <c r="J2079"/>
      <c r="K2079"/>
      <c r="M2079"/>
      <c r="N2079"/>
    </row>
    <row r="2080" spans="1:14" x14ac:dyDescent="0.25">
      <c r="A2080"/>
      <c r="B2080"/>
      <c r="C2080"/>
      <c r="D2080" s="1"/>
      <c r="E2080"/>
      <c r="F2080"/>
      <c r="G2080" s="1"/>
      <c r="H2080"/>
      <c r="I2080"/>
      <c r="J2080"/>
      <c r="K2080"/>
      <c r="M2080"/>
      <c r="N2080"/>
    </row>
    <row r="2081" spans="1:14" x14ac:dyDescent="0.25">
      <c r="A2081"/>
      <c r="B2081"/>
      <c r="C2081"/>
      <c r="D2081" s="1"/>
      <c r="E2081"/>
      <c r="F2081"/>
      <c r="G2081" s="1"/>
      <c r="H2081"/>
      <c r="I2081"/>
      <c r="J2081"/>
      <c r="K2081"/>
      <c r="M2081"/>
      <c r="N2081"/>
    </row>
    <row r="2082" spans="1:14" x14ac:dyDescent="0.25">
      <c r="A2082"/>
      <c r="B2082"/>
      <c r="C2082"/>
      <c r="D2082" s="1"/>
      <c r="E2082"/>
      <c r="F2082"/>
      <c r="G2082" s="1"/>
      <c r="H2082"/>
      <c r="I2082"/>
      <c r="J2082"/>
      <c r="K2082"/>
      <c r="M2082"/>
      <c r="N2082"/>
    </row>
    <row r="2083" spans="1:14" x14ac:dyDescent="0.25">
      <c r="A2083"/>
      <c r="B2083"/>
      <c r="C2083"/>
      <c r="D2083" s="1"/>
      <c r="E2083"/>
      <c r="F2083"/>
      <c r="G2083" s="1"/>
      <c r="H2083"/>
      <c r="I2083"/>
      <c r="J2083"/>
      <c r="K2083"/>
      <c r="M2083"/>
      <c r="N2083"/>
    </row>
    <row r="2084" spans="1:14" x14ac:dyDescent="0.25">
      <c r="A2084"/>
      <c r="B2084"/>
      <c r="C2084"/>
      <c r="D2084" s="1"/>
      <c r="E2084"/>
      <c r="F2084"/>
      <c r="G2084" s="1"/>
      <c r="H2084"/>
      <c r="I2084"/>
      <c r="J2084"/>
      <c r="K2084"/>
      <c r="M2084"/>
      <c r="N2084"/>
    </row>
    <row r="2085" spans="1:14" x14ac:dyDescent="0.25">
      <c r="A2085"/>
      <c r="B2085"/>
      <c r="C2085"/>
      <c r="D2085" s="1"/>
      <c r="E2085"/>
      <c r="F2085"/>
      <c r="G2085" s="1"/>
      <c r="H2085"/>
      <c r="I2085"/>
      <c r="J2085"/>
      <c r="K2085"/>
      <c r="M2085"/>
      <c r="N2085"/>
    </row>
    <row r="2086" spans="1:14" x14ac:dyDescent="0.25">
      <c r="A2086"/>
      <c r="B2086"/>
      <c r="C2086"/>
      <c r="D2086" s="1"/>
      <c r="E2086"/>
      <c r="F2086"/>
      <c r="G2086" s="1"/>
      <c r="H2086"/>
      <c r="I2086"/>
      <c r="J2086"/>
      <c r="K2086"/>
      <c r="M2086"/>
      <c r="N2086"/>
    </row>
    <row r="2087" spans="1:14" x14ac:dyDescent="0.25">
      <c r="A2087"/>
      <c r="B2087"/>
      <c r="C2087"/>
      <c r="D2087" s="1"/>
      <c r="E2087"/>
      <c r="F2087"/>
      <c r="G2087" s="1"/>
      <c r="H2087"/>
      <c r="I2087"/>
      <c r="J2087"/>
      <c r="K2087"/>
      <c r="M2087"/>
      <c r="N2087"/>
    </row>
    <row r="2088" spans="1:14" x14ac:dyDescent="0.25">
      <c r="A2088"/>
      <c r="B2088"/>
      <c r="C2088"/>
      <c r="D2088" s="1"/>
      <c r="E2088"/>
      <c r="F2088"/>
      <c r="G2088" s="1"/>
      <c r="H2088"/>
      <c r="I2088"/>
      <c r="J2088"/>
      <c r="K2088"/>
      <c r="M2088"/>
      <c r="N2088"/>
    </row>
    <row r="2089" spans="1:14" x14ac:dyDescent="0.25">
      <c r="A2089"/>
      <c r="B2089"/>
      <c r="C2089"/>
      <c r="D2089" s="1"/>
      <c r="E2089"/>
      <c r="F2089"/>
      <c r="G2089" s="1"/>
      <c r="H2089"/>
      <c r="I2089"/>
      <c r="J2089"/>
      <c r="K2089"/>
      <c r="M2089"/>
      <c r="N2089"/>
    </row>
    <row r="2090" spans="1:14" x14ac:dyDescent="0.25">
      <c r="A2090"/>
      <c r="B2090"/>
      <c r="C2090"/>
      <c r="D2090" s="1"/>
      <c r="E2090"/>
      <c r="F2090"/>
      <c r="G2090" s="1"/>
      <c r="H2090"/>
      <c r="I2090"/>
      <c r="J2090"/>
      <c r="K2090"/>
      <c r="M2090"/>
      <c r="N2090"/>
    </row>
    <row r="2091" spans="1:14" x14ac:dyDescent="0.25">
      <c r="A2091"/>
      <c r="B2091"/>
      <c r="C2091"/>
      <c r="D2091" s="1"/>
      <c r="E2091"/>
      <c r="F2091"/>
      <c r="G2091" s="1"/>
      <c r="H2091"/>
      <c r="I2091"/>
      <c r="J2091"/>
      <c r="K2091"/>
      <c r="M2091"/>
      <c r="N2091"/>
    </row>
    <row r="2092" spans="1:14" x14ac:dyDescent="0.25">
      <c r="A2092"/>
      <c r="B2092"/>
      <c r="C2092"/>
      <c r="D2092" s="1"/>
      <c r="E2092"/>
      <c r="F2092"/>
      <c r="G2092" s="1"/>
      <c r="H2092"/>
      <c r="I2092"/>
      <c r="J2092"/>
      <c r="K2092"/>
      <c r="M2092"/>
      <c r="N2092"/>
    </row>
    <row r="2093" spans="1:14" x14ac:dyDescent="0.25">
      <c r="A2093"/>
      <c r="B2093"/>
      <c r="C2093"/>
      <c r="D2093" s="1"/>
      <c r="E2093"/>
      <c r="F2093"/>
      <c r="G2093" s="1"/>
      <c r="H2093"/>
      <c r="I2093"/>
      <c r="J2093"/>
      <c r="K2093"/>
      <c r="M2093"/>
      <c r="N2093"/>
    </row>
    <row r="2094" spans="1:14" x14ac:dyDescent="0.25">
      <c r="A2094"/>
      <c r="B2094"/>
      <c r="C2094"/>
      <c r="D2094" s="1"/>
      <c r="E2094"/>
      <c r="F2094"/>
      <c r="G2094" s="1"/>
      <c r="H2094"/>
      <c r="I2094"/>
      <c r="J2094"/>
      <c r="K2094"/>
      <c r="M2094"/>
      <c r="N2094"/>
    </row>
    <row r="2095" spans="1:14" x14ac:dyDescent="0.25">
      <c r="A2095"/>
      <c r="B2095"/>
      <c r="C2095"/>
      <c r="D2095" s="1"/>
      <c r="E2095"/>
      <c r="F2095"/>
      <c r="G2095" s="1"/>
      <c r="H2095"/>
      <c r="I2095"/>
      <c r="J2095"/>
      <c r="K2095"/>
      <c r="M2095"/>
      <c r="N2095"/>
    </row>
    <row r="2096" spans="1:14" x14ac:dyDescent="0.25">
      <c r="A2096"/>
      <c r="B2096"/>
      <c r="C2096"/>
      <c r="D2096" s="1"/>
      <c r="E2096"/>
      <c r="F2096"/>
      <c r="G2096" s="1"/>
      <c r="H2096"/>
      <c r="I2096"/>
      <c r="J2096"/>
      <c r="K2096"/>
      <c r="M2096"/>
      <c r="N2096"/>
    </row>
    <row r="2097" spans="1:14" x14ac:dyDescent="0.25">
      <c r="A2097"/>
      <c r="B2097"/>
      <c r="C2097"/>
      <c r="D2097" s="1"/>
      <c r="E2097"/>
      <c r="F2097"/>
      <c r="G2097" s="1"/>
      <c r="H2097"/>
      <c r="I2097"/>
      <c r="J2097"/>
      <c r="K2097"/>
      <c r="M2097"/>
      <c r="N2097"/>
    </row>
    <row r="2098" spans="1:14" x14ac:dyDescent="0.25">
      <c r="A2098"/>
      <c r="B2098"/>
      <c r="C2098"/>
      <c r="D2098" s="1"/>
      <c r="E2098"/>
      <c r="F2098"/>
      <c r="G2098" s="1"/>
      <c r="H2098"/>
      <c r="I2098"/>
      <c r="J2098"/>
      <c r="K2098"/>
      <c r="M2098"/>
      <c r="N2098"/>
    </row>
    <row r="2099" spans="1:14" x14ac:dyDescent="0.25">
      <c r="A2099"/>
      <c r="B2099"/>
      <c r="C2099"/>
      <c r="D2099" s="1"/>
      <c r="E2099"/>
      <c r="F2099"/>
      <c r="G2099" s="1"/>
      <c r="H2099"/>
      <c r="I2099"/>
      <c r="J2099"/>
      <c r="K2099"/>
      <c r="M2099"/>
      <c r="N2099"/>
    </row>
    <row r="2100" spans="1:14" x14ac:dyDescent="0.25">
      <c r="A2100"/>
      <c r="B2100"/>
      <c r="C2100"/>
      <c r="D2100" s="1"/>
      <c r="E2100"/>
      <c r="F2100"/>
      <c r="G2100" s="1"/>
      <c r="H2100"/>
      <c r="I2100"/>
      <c r="J2100"/>
      <c r="K2100"/>
      <c r="M2100"/>
      <c r="N2100"/>
    </row>
    <row r="2101" spans="1:14" x14ac:dyDescent="0.25">
      <c r="A2101"/>
      <c r="B2101"/>
      <c r="C2101"/>
      <c r="D2101" s="1"/>
      <c r="E2101"/>
      <c r="F2101"/>
      <c r="G2101" s="1"/>
      <c r="H2101"/>
      <c r="I2101"/>
      <c r="J2101"/>
      <c r="K2101"/>
      <c r="M2101"/>
      <c r="N2101"/>
    </row>
    <row r="2102" spans="1:14" x14ac:dyDescent="0.25">
      <c r="A2102"/>
      <c r="B2102"/>
      <c r="C2102"/>
      <c r="D2102" s="1"/>
      <c r="E2102"/>
      <c r="F2102"/>
      <c r="G2102" s="1"/>
      <c r="H2102"/>
      <c r="I2102"/>
      <c r="J2102"/>
      <c r="K2102"/>
      <c r="M2102"/>
      <c r="N2102"/>
    </row>
    <row r="2103" spans="1:14" x14ac:dyDescent="0.25">
      <c r="A2103"/>
      <c r="B2103"/>
      <c r="C2103"/>
      <c r="D2103" s="1"/>
      <c r="E2103"/>
      <c r="F2103"/>
      <c r="G2103" s="1"/>
      <c r="H2103"/>
      <c r="I2103"/>
      <c r="J2103"/>
      <c r="K2103"/>
      <c r="M2103"/>
      <c r="N2103"/>
    </row>
    <row r="2104" spans="1:14" x14ac:dyDescent="0.25">
      <c r="A2104"/>
      <c r="B2104"/>
      <c r="C2104"/>
      <c r="D2104" s="1"/>
      <c r="E2104"/>
      <c r="F2104"/>
      <c r="G2104" s="1"/>
      <c r="H2104"/>
      <c r="I2104"/>
      <c r="J2104"/>
      <c r="K2104"/>
      <c r="M2104"/>
      <c r="N2104"/>
    </row>
    <row r="2105" spans="1:14" x14ac:dyDescent="0.25">
      <c r="A2105"/>
      <c r="B2105"/>
      <c r="C2105"/>
      <c r="D2105" s="1"/>
      <c r="E2105"/>
      <c r="F2105"/>
      <c r="G2105" s="1"/>
      <c r="H2105"/>
      <c r="I2105"/>
      <c r="J2105"/>
      <c r="K2105"/>
      <c r="M2105"/>
      <c r="N2105"/>
    </row>
    <row r="2106" spans="1:14" x14ac:dyDescent="0.25">
      <c r="A2106"/>
      <c r="B2106"/>
      <c r="C2106"/>
      <c r="D2106" s="1"/>
      <c r="E2106"/>
      <c r="F2106"/>
      <c r="G2106" s="1"/>
      <c r="H2106"/>
      <c r="I2106"/>
      <c r="J2106"/>
      <c r="K2106"/>
      <c r="M2106"/>
      <c r="N2106"/>
    </row>
    <row r="2107" spans="1:14" x14ac:dyDescent="0.25">
      <c r="A2107"/>
      <c r="B2107"/>
      <c r="C2107"/>
      <c r="D2107" s="1"/>
      <c r="E2107"/>
      <c r="F2107"/>
      <c r="G2107" s="1"/>
      <c r="H2107"/>
      <c r="I2107"/>
      <c r="J2107"/>
      <c r="K2107"/>
      <c r="M2107"/>
      <c r="N2107"/>
    </row>
    <row r="2108" spans="1:14" x14ac:dyDescent="0.25">
      <c r="A2108"/>
      <c r="B2108"/>
      <c r="C2108"/>
      <c r="D2108" s="1"/>
      <c r="E2108"/>
      <c r="F2108"/>
      <c r="G2108" s="1"/>
      <c r="H2108"/>
      <c r="I2108"/>
      <c r="J2108"/>
      <c r="K2108"/>
      <c r="M2108"/>
      <c r="N2108"/>
    </row>
    <row r="2109" spans="1:14" x14ac:dyDescent="0.25">
      <c r="A2109"/>
      <c r="B2109"/>
      <c r="C2109"/>
      <c r="D2109" s="1"/>
      <c r="E2109"/>
      <c r="F2109"/>
      <c r="G2109" s="1"/>
      <c r="H2109"/>
      <c r="I2109"/>
      <c r="J2109"/>
      <c r="K2109"/>
      <c r="M2109"/>
      <c r="N2109"/>
    </row>
    <row r="2110" spans="1:14" x14ac:dyDescent="0.25">
      <c r="A2110"/>
      <c r="B2110"/>
      <c r="C2110"/>
      <c r="D2110" s="1"/>
      <c r="E2110"/>
      <c r="F2110"/>
      <c r="G2110" s="1"/>
      <c r="H2110"/>
      <c r="I2110"/>
      <c r="J2110"/>
      <c r="K2110"/>
      <c r="M2110"/>
      <c r="N2110"/>
    </row>
    <row r="2111" spans="1:14" x14ac:dyDescent="0.25">
      <c r="A2111"/>
      <c r="B2111"/>
      <c r="C2111"/>
      <c r="D2111" s="1"/>
      <c r="E2111"/>
      <c r="F2111"/>
      <c r="G2111" s="1"/>
      <c r="H2111"/>
      <c r="I2111"/>
      <c r="J2111"/>
      <c r="K2111"/>
      <c r="M2111"/>
      <c r="N2111"/>
    </row>
    <row r="2112" spans="1:14" x14ac:dyDescent="0.25">
      <c r="A2112"/>
      <c r="B2112"/>
      <c r="C2112"/>
      <c r="D2112" s="1"/>
      <c r="E2112"/>
      <c r="F2112"/>
      <c r="G2112" s="1"/>
      <c r="H2112"/>
      <c r="I2112"/>
      <c r="J2112"/>
      <c r="K2112"/>
      <c r="M2112"/>
      <c r="N2112"/>
    </row>
    <row r="2113" spans="1:14" x14ac:dyDescent="0.25">
      <c r="A2113"/>
      <c r="B2113"/>
      <c r="C2113"/>
      <c r="D2113" s="1"/>
      <c r="E2113"/>
      <c r="F2113"/>
      <c r="G2113" s="1"/>
      <c r="H2113"/>
      <c r="I2113"/>
      <c r="J2113"/>
      <c r="K2113"/>
      <c r="M2113"/>
      <c r="N2113"/>
    </row>
    <row r="2114" spans="1:14" x14ac:dyDescent="0.25">
      <c r="A2114"/>
      <c r="B2114"/>
      <c r="C2114"/>
      <c r="D2114" s="1"/>
      <c r="E2114"/>
      <c r="F2114"/>
      <c r="G2114" s="1"/>
      <c r="H2114"/>
      <c r="I2114"/>
      <c r="J2114"/>
      <c r="K2114"/>
      <c r="M2114"/>
      <c r="N2114"/>
    </row>
    <row r="2115" spans="1:14" x14ac:dyDescent="0.25">
      <c r="A2115"/>
      <c r="B2115"/>
      <c r="C2115"/>
      <c r="D2115" s="1"/>
      <c r="E2115"/>
      <c r="F2115"/>
      <c r="G2115" s="1"/>
      <c r="H2115"/>
      <c r="I2115"/>
      <c r="J2115"/>
      <c r="K2115"/>
      <c r="M2115"/>
      <c r="N2115"/>
    </row>
    <row r="2116" spans="1:14" x14ac:dyDescent="0.25">
      <c r="A2116"/>
      <c r="B2116"/>
      <c r="C2116"/>
      <c r="D2116" s="1"/>
      <c r="E2116"/>
      <c r="F2116"/>
      <c r="G2116" s="1"/>
      <c r="H2116"/>
      <c r="I2116"/>
      <c r="J2116"/>
      <c r="K2116"/>
      <c r="M2116"/>
      <c r="N2116"/>
    </row>
    <row r="2117" spans="1:14" x14ac:dyDescent="0.25">
      <c r="A2117"/>
      <c r="B2117"/>
      <c r="C2117"/>
      <c r="D2117" s="1"/>
      <c r="E2117"/>
      <c r="F2117"/>
      <c r="G2117" s="1"/>
      <c r="H2117"/>
      <c r="I2117"/>
      <c r="J2117"/>
      <c r="K2117"/>
      <c r="M2117"/>
      <c r="N2117"/>
    </row>
    <row r="2118" spans="1:14" x14ac:dyDescent="0.25">
      <c r="A2118"/>
      <c r="B2118"/>
      <c r="C2118"/>
      <c r="D2118" s="1"/>
      <c r="E2118"/>
      <c r="F2118"/>
      <c r="G2118" s="1"/>
      <c r="H2118"/>
      <c r="I2118"/>
      <c r="J2118"/>
      <c r="K2118"/>
      <c r="M2118"/>
      <c r="N2118"/>
    </row>
    <row r="2119" spans="1:14" x14ac:dyDescent="0.25">
      <c r="A2119"/>
      <c r="B2119"/>
      <c r="C2119"/>
      <c r="D2119" s="1"/>
      <c r="E2119"/>
      <c r="F2119"/>
      <c r="G2119" s="1"/>
      <c r="H2119"/>
      <c r="I2119"/>
      <c r="J2119"/>
      <c r="K2119"/>
      <c r="M2119"/>
      <c r="N2119"/>
    </row>
    <row r="2120" spans="1:14" x14ac:dyDescent="0.25">
      <c r="A2120"/>
      <c r="B2120"/>
      <c r="C2120"/>
      <c r="D2120" s="1"/>
      <c r="E2120"/>
      <c r="F2120"/>
      <c r="G2120" s="1"/>
      <c r="H2120"/>
      <c r="I2120"/>
      <c r="J2120"/>
      <c r="K2120"/>
      <c r="M2120"/>
      <c r="N2120"/>
    </row>
    <row r="2121" spans="1:14" x14ac:dyDescent="0.25">
      <c r="A2121"/>
      <c r="B2121"/>
      <c r="C2121"/>
      <c r="D2121" s="1"/>
      <c r="E2121"/>
      <c r="F2121"/>
      <c r="G2121" s="1"/>
      <c r="H2121"/>
      <c r="I2121"/>
      <c r="J2121"/>
      <c r="K2121"/>
      <c r="M2121"/>
      <c r="N2121"/>
    </row>
    <row r="2122" spans="1:14" x14ac:dyDescent="0.25">
      <c r="A2122"/>
      <c r="B2122"/>
      <c r="C2122"/>
      <c r="D2122" s="1"/>
      <c r="E2122"/>
      <c r="F2122"/>
      <c r="G2122" s="1"/>
      <c r="H2122"/>
      <c r="I2122"/>
      <c r="J2122"/>
      <c r="K2122"/>
      <c r="M2122"/>
      <c r="N2122"/>
    </row>
    <row r="2123" spans="1:14" x14ac:dyDescent="0.25">
      <c r="A2123"/>
      <c r="B2123"/>
      <c r="C2123"/>
      <c r="D2123" s="1"/>
      <c r="E2123"/>
      <c r="F2123"/>
      <c r="G2123" s="1"/>
      <c r="H2123"/>
      <c r="I2123"/>
      <c r="J2123"/>
      <c r="K2123"/>
      <c r="M2123"/>
      <c r="N2123"/>
    </row>
    <row r="2124" spans="1:14" x14ac:dyDescent="0.25">
      <c r="A2124"/>
      <c r="B2124"/>
      <c r="C2124"/>
      <c r="D2124" s="1"/>
      <c r="E2124"/>
      <c r="F2124"/>
      <c r="G2124" s="1"/>
      <c r="H2124"/>
      <c r="I2124"/>
      <c r="J2124"/>
      <c r="K2124"/>
      <c r="M2124"/>
      <c r="N2124"/>
    </row>
    <row r="2125" spans="1:14" x14ac:dyDescent="0.25">
      <c r="A2125"/>
      <c r="B2125"/>
      <c r="C2125"/>
      <c r="D2125" s="1"/>
      <c r="E2125"/>
      <c r="F2125"/>
      <c r="G2125" s="1"/>
      <c r="H2125"/>
      <c r="I2125"/>
      <c r="J2125"/>
      <c r="K2125"/>
      <c r="M2125"/>
      <c r="N2125"/>
    </row>
    <row r="2126" spans="1:14" x14ac:dyDescent="0.25">
      <c r="A2126"/>
      <c r="B2126"/>
      <c r="C2126"/>
      <c r="D2126" s="1"/>
      <c r="E2126"/>
      <c r="F2126"/>
      <c r="G2126" s="1"/>
      <c r="H2126"/>
      <c r="I2126"/>
      <c r="J2126"/>
      <c r="K2126"/>
      <c r="M2126"/>
      <c r="N2126"/>
    </row>
    <row r="2127" spans="1:14" x14ac:dyDescent="0.25">
      <c r="A2127"/>
      <c r="B2127"/>
      <c r="C2127"/>
      <c r="D2127" s="1"/>
      <c r="E2127"/>
      <c r="F2127"/>
      <c r="G2127" s="1"/>
      <c r="H2127"/>
      <c r="I2127"/>
      <c r="J2127"/>
      <c r="K2127"/>
      <c r="M2127"/>
      <c r="N2127"/>
    </row>
    <row r="2128" spans="1:14" x14ac:dyDescent="0.25">
      <c r="A2128"/>
      <c r="B2128"/>
      <c r="C2128"/>
      <c r="D2128" s="1"/>
      <c r="E2128"/>
      <c r="F2128"/>
      <c r="G2128" s="1"/>
      <c r="H2128"/>
      <c r="I2128"/>
      <c r="J2128"/>
      <c r="K2128"/>
      <c r="M2128"/>
      <c r="N2128"/>
    </row>
    <row r="2129" spans="1:14" x14ac:dyDescent="0.25">
      <c r="A2129"/>
      <c r="B2129"/>
      <c r="C2129"/>
      <c r="D2129" s="1"/>
      <c r="E2129"/>
      <c r="F2129"/>
      <c r="G2129" s="1"/>
      <c r="H2129"/>
      <c r="I2129"/>
      <c r="J2129"/>
      <c r="K2129"/>
      <c r="M2129"/>
      <c r="N2129"/>
    </row>
    <row r="2130" spans="1:14" x14ac:dyDescent="0.25">
      <c r="A2130"/>
      <c r="B2130"/>
      <c r="C2130"/>
      <c r="D2130" s="1"/>
      <c r="E2130"/>
      <c r="F2130"/>
      <c r="G2130" s="1"/>
      <c r="H2130"/>
      <c r="I2130"/>
      <c r="J2130"/>
      <c r="K2130"/>
      <c r="M2130"/>
      <c r="N2130"/>
    </row>
    <row r="2131" spans="1:14" x14ac:dyDescent="0.25">
      <c r="A2131"/>
      <c r="B2131"/>
      <c r="C2131"/>
      <c r="D2131" s="1"/>
      <c r="E2131"/>
      <c r="F2131"/>
      <c r="G2131" s="1"/>
      <c r="H2131"/>
      <c r="I2131"/>
      <c r="J2131"/>
      <c r="K2131"/>
      <c r="M2131"/>
      <c r="N2131"/>
    </row>
    <row r="2132" spans="1:14" x14ac:dyDescent="0.25">
      <c r="A2132"/>
      <c r="B2132"/>
      <c r="C2132"/>
      <c r="D2132" s="1"/>
      <c r="E2132"/>
      <c r="F2132"/>
      <c r="G2132" s="1"/>
      <c r="H2132"/>
      <c r="I2132"/>
      <c r="J2132"/>
      <c r="K2132"/>
      <c r="M2132"/>
      <c r="N2132"/>
    </row>
    <row r="2133" spans="1:14" x14ac:dyDescent="0.25">
      <c r="A2133"/>
      <c r="B2133"/>
      <c r="C2133"/>
      <c r="D2133" s="1"/>
      <c r="E2133"/>
      <c r="F2133"/>
      <c r="G2133" s="1"/>
      <c r="H2133"/>
      <c r="I2133"/>
      <c r="J2133"/>
      <c r="K2133"/>
      <c r="M2133"/>
      <c r="N2133"/>
    </row>
    <row r="2134" spans="1:14" x14ac:dyDescent="0.25">
      <c r="A2134"/>
      <c r="B2134"/>
      <c r="C2134"/>
      <c r="D2134" s="1"/>
      <c r="E2134"/>
      <c r="F2134"/>
      <c r="G2134" s="1"/>
      <c r="H2134"/>
      <c r="I2134"/>
      <c r="J2134"/>
      <c r="K2134"/>
      <c r="M2134"/>
      <c r="N2134"/>
    </row>
    <row r="2135" spans="1:14" x14ac:dyDescent="0.25">
      <c r="A2135"/>
      <c r="B2135"/>
      <c r="C2135"/>
      <c r="D2135" s="1"/>
      <c r="E2135"/>
      <c r="F2135"/>
      <c r="G2135" s="1"/>
      <c r="H2135"/>
      <c r="I2135"/>
      <c r="J2135"/>
      <c r="K2135"/>
      <c r="M2135"/>
      <c r="N2135"/>
    </row>
    <row r="2136" spans="1:14" x14ac:dyDescent="0.25">
      <c r="A2136"/>
      <c r="B2136"/>
      <c r="C2136"/>
      <c r="D2136" s="1"/>
      <c r="E2136"/>
      <c r="F2136"/>
      <c r="G2136" s="1"/>
      <c r="H2136"/>
      <c r="I2136"/>
      <c r="J2136"/>
      <c r="K2136"/>
      <c r="M2136"/>
      <c r="N2136"/>
    </row>
    <row r="2137" spans="1:14" x14ac:dyDescent="0.25">
      <c r="A2137"/>
      <c r="B2137"/>
      <c r="C2137"/>
      <c r="D2137" s="1"/>
      <c r="E2137"/>
      <c r="F2137"/>
      <c r="G2137" s="1"/>
      <c r="H2137"/>
      <c r="I2137"/>
      <c r="J2137"/>
      <c r="K2137"/>
      <c r="M2137"/>
      <c r="N2137"/>
    </row>
    <row r="2138" spans="1:14" x14ac:dyDescent="0.25">
      <c r="A2138"/>
      <c r="B2138"/>
      <c r="C2138"/>
      <c r="D2138" s="1"/>
      <c r="E2138"/>
      <c r="F2138"/>
      <c r="G2138" s="1"/>
      <c r="H2138"/>
      <c r="I2138"/>
      <c r="J2138"/>
      <c r="K2138"/>
      <c r="M2138"/>
      <c r="N2138"/>
    </row>
    <row r="2139" spans="1:14" x14ac:dyDescent="0.25">
      <c r="A2139"/>
      <c r="B2139"/>
      <c r="C2139"/>
      <c r="D2139" s="1"/>
      <c r="E2139"/>
      <c r="F2139"/>
      <c r="G2139" s="1"/>
      <c r="H2139"/>
      <c r="I2139"/>
      <c r="J2139"/>
      <c r="K2139"/>
      <c r="M2139"/>
      <c r="N2139"/>
    </row>
    <row r="2140" spans="1:14" x14ac:dyDescent="0.25">
      <c r="A2140"/>
      <c r="B2140"/>
      <c r="C2140"/>
      <c r="D2140" s="1"/>
      <c r="E2140"/>
      <c r="F2140"/>
      <c r="G2140" s="1"/>
      <c r="H2140"/>
      <c r="I2140"/>
      <c r="J2140"/>
      <c r="K2140"/>
      <c r="M2140"/>
      <c r="N2140"/>
    </row>
    <row r="2141" spans="1:14" x14ac:dyDescent="0.25">
      <c r="A2141"/>
      <c r="B2141"/>
      <c r="C2141"/>
      <c r="D2141" s="1"/>
      <c r="E2141"/>
      <c r="F2141"/>
      <c r="G2141" s="1"/>
      <c r="H2141"/>
      <c r="I2141"/>
      <c r="J2141"/>
      <c r="K2141"/>
      <c r="M2141"/>
      <c r="N2141"/>
    </row>
    <row r="2142" spans="1:14" x14ac:dyDescent="0.25">
      <c r="A2142"/>
      <c r="B2142"/>
      <c r="C2142"/>
      <c r="D2142" s="1"/>
      <c r="E2142"/>
      <c r="F2142"/>
      <c r="G2142" s="1"/>
      <c r="H2142"/>
      <c r="I2142"/>
      <c r="J2142"/>
      <c r="K2142"/>
      <c r="M2142"/>
      <c r="N2142"/>
    </row>
    <row r="2143" spans="1:14" x14ac:dyDescent="0.25">
      <c r="A2143"/>
      <c r="B2143"/>
      <c r="C2143"/>
      <c r="D2143" s="1"/>
      <c r="E2143"/>
      <c r="F2143"/>
      <c r="G2143" s="1"/>
      <c r="H2143"/>
      <c r="I2143"/>
      <c r="J2143"/>
      <c r="K2143"/>
      <c r="M2143"/>
      <c r="N2143"/>
    </row>
    <row r="2144" spans="1:14" x14ac:dyDescent="0.25">
      <c r="A2144"/>
      <c r="B2144"/>
      <c r="C2144"/>
      <c r="D2144" s="1"/>
      <c r="E2144"/>
      <c r="F2144"/>
      <c r="G2144" s="1"/>
      <c r="H2144"/>
      <c r="I2144"/>
      <c r="J2144"/>
      <c r="K2144"/>
      <c r="M2144"/>
      <c r="N2144"/>
    </row>
    <row r="2145" spans="1:14" x14ac:dyDescent="0.25">
      <c r="A2145"/>
      <c r="B2145"/>
      <c r="C2145"/>
      <c r="D2145" s="1"/>
      <c r="E2145"/>
      <c r="F2145"/>
      <c r="G2145" s="1"/>
      <c r="H2145"/>
      <c r="I2145"/>
      <c r="J2145"/>
      <c r="K2145"/>
      <c r="M2145"/>
      <c r="N2145"/>
    </row>
    <row r="2146" spans="1:14" x14ac:dyDescent="0.25">
      <c r="A2146"/>
      <c r="B2146"/>
      <c r="C2146"/>
      <c r="D2146" s="1"/>
      <c r="E2146"/>
      <c r="F2146"/>
      <c r="G2146" s="1"/>
      <c r="H2146"/>
      <c r="I2146"/>
      <c r="J2146"/>
      <c r="K2146"/>
      <c r="M2146"/>
      <c r="N2146"/>
    </row>
    <row r="2147" spans="1:14" x14ac:dyDescent="0.25">
      <c r="A2147"/>
      <c r="B2147"/>
      <c r="C2147"/>
      <c r="D2147" s="1"/>
      <c r="E2147"/>
      <c r="F2147"/>
      <c r="G2147" s="1"/>
      <c r="H2147"/>
      <c r="I2147"/>
      <c r="J2147"/>
      <c r="K2147"/>
      <c r="M2147"/>
      <c r="N2147"/>
    </row>
    <row r="2148" spans="1:14" x14ac:dyDescent="0.25">
      <c r="A2148"/>
      <c r="B2148"/>
      <c r="C2148"/>
      <c r="D2148" s="1"/>
      <c r="E2148"/>
      <c r="F2148"/>
      <c r="G2148" s="1"/>
      <c r="H2148"/>
      <c r="I2148"/>
      <c r="J2148"/>
      <c r="K2148"/>
      <c r="M2148"/>
      <c r="N2148"/>
    </row>
    <row r="2149" spans="1:14" x14ac:dyDescent="0.25">
      <c r="A2149"/>
      <c r="B2149"/>
      <c r="C2149"/>
      <c r="D2149" s="1"/>
      <c r="E2149"/>
      <c r="F2149"/>
      <c r="G2149" s="1"/>
      <c r="H2149"/>
      <c r="I2149"/>
      <c r="J2149"/>
      <c r="K2149"/>
      <c r="M2149"/>
      <c r="N2149"/>
    </row>
    <row r="2150" spans="1:14" x14ac:dyDescent="0.25">
      <c r="A2150"/>
      <c r="B2150"/>
      <c r="C2150"/>
      <c r="D2150" s="1"/>
      <c r="E2150"/>
      <c r="F2150"/>
      <c r="G2150" s="1"/>
      <c r="H2150"/>
      <c r="I2150"/>
      <c r="J2150"/>
      <c r="K2150"/>
      <c r="M2150"/>
      <c r="N2150"/>
    </row>
    <row r="2151" spans="1:14" x14ac:dyDescent="0.25">
      <c r="A2151"/>
      <c r="B2151"/>
      <c r="C2151"/>
      <c r="D2151" s="1"/>
      <c r="E2151"/>
      <c r="F2151"/>
      <c r="G2151" s="1"/>
      <c r="H2151"/>
      <c r="I2151"/>
      <c r="J2151"/>
      <c r="K2151"/>
      <c r="M2151"/>
      <c r="N2151"/>
    </row>
    <row r="2152" spans="1:14" x14ac:dyDescent="0.25">
      <c r="A2152"/>
      <c r="B2152"/>
      <c r="C2152"/>
      <c r="D2152" s="1"/>
      <c r="E2152"/>
      <c r="F2152"/>
      <c r="G2152" s="1"/>
      <c r="H2152"/>
      <c r="I2152"/>
      <c r="J2152"/>
      <c r="K2152"/>
      <c r="M2152"/>
      <c r="N2152"/>
    </row>
    <row r="2153" spans="1:14" x14ac:dyDescent="0.25">
      <c r="A2153"/>
      <c r="B2153"/>
      <c r="C2153"/>
      <c r="D2153" s="1"/>
      <c r="E2153"/>
      <c r="F2153"/>
      <c r="G2153" s="1"/>
      <c r="H2153"/>
      <c r="I2153"/>
      <c r="J2153"/>
      <c r="K2153"/>
      <c r="M2153"/>
      <c r="N2153"/>
    </row>
    <row r="2154" spans="1:14" x14ac:dyDescent="0.25">
      <c r="A2154"/>
      <c r="B2154"/>
      <c r="C2154"/>
      <c r="D2154" s="1"/>
      <c r="E2154"/>
      <c r="F2154"/>
      <c r="G2154" s="1"/>
      <c r="H2154"/>
      <c r="I2154"/>
      <c r="J2154"/>
      <c r="K2154"/>
      <c r="M2154"/>
      <c r="N2154"/>
    </row>
    <row r="2155" spans="1:14" x14ac:dyDescent="0.25">
      <c r="A2155"/>
      <c r="B2155"/>
      <c r="C2155"/>
      <c r="D2155" s="1"/>
      <c r="E2155"/>
      <c r="F2155"/>
      <c r="G2155" s="1"/>
      <c r="H2155"/>
      <c r="I2155"/>
      <c r="J2155"/>
      <c r="K2155"/>
      <c r="M2155"/>
      <c r="N2155"/>
    </row>
    <row r="2156" spans="1:14" x14ac:dyDescent="0.25">
      <c r="A2156"/>
      <c r="B2156"/>
      <c r="C2156"/>
      <c r="D2156" s="1"/>
      <c r="E2156"/>
      <c r="F2156"/>
      <c r="G2156" s="1"/>
      <c r="H2156"/>
      <c r="I2156"/>
      <c r="J2156"/>
      <c r="K2156"/>
      <c r="M2156"/>
      <c r="N2156"/>
    </row>
    <row r="2157" spans="1:14" x14ac:dyDescent="0.25">
      <c r="A2157"/>
      <c r="B2157"/>
      <c r="C2157"/>
      <c r="D2157" s="1"/>
      <c r="E2157"/>
      <c r="F2157"/>
      <c r="G2157" s="1"/>
      <c r="H2157"/>
      <c r="I2157"/>
      <c r="J2157"/>
      <c r="K2157"/>
      <c r="M2157"/>
      <c r="N2157"/>
    </row>
    <row r="2158" spans="1:14" x14ac:dyDescent="0.25">
      <c r="A2158"/>
      <c r="B2158"/>
      <c r="C2158"/>
      <c r="D2158" s="1"/>
      <c r="E2158"/>
      <c r="F2158"/>
      <c r="G2158" s="1"/>
      <c r="H2158"/>
      <c r="I2158"/>
      <c r="J2158"/>
      <c r="K2158"/>
      <c r="M2158"/>
      <c r="N2158"/>
    </row>
    <row r="2159" spans="1:14" x14ac:dyDescent="0.25">
      <c r="A2159"/>
      <c r="B2159"/>
      <c r="C2159"/>
      <c r="D2159" s="1"/>
      <c r="E2159"/>
      <c r="F2159"/>
      <c r="G2159" s="1"/>
      <c r="H2159"/>
      <c r="I2159"/>
      <c r="J2159"/>
      <c r="K2159"/>
      <c r="M2159"/>
      <c r="N2159"/>
    </row>
    <row r="2160" spans="1:14" x14ac:dyDescent="0.25">
      <c r="A2160"/>
      <c r="B2160"/>
      <c r="C2160"/>
      <c r="D2160" s="1"/>
      <c r="E2160"/>
      <c r="F2160"/>
      <c r="G2160" s="1"/>
      <c r="H2160"/>
      <c r="I2160"/>
      <c r="J2160"/>
      <c r="K2160"/>
      <c r="M2160"/>
      <c r="N2160"/>
    </row>
    <row r="2161" spans="1:14" x14ac:dyDescent="0.25">
      <c r="A2161"/>
      <c r="B2161"/>
      <c r="C2161"/>
      <c r="D2161" s="1"/>
      <c r="E2161"/>
      <c r="F2161"/>
      <c r="G2161" s="1"/>
      <c r="H2161"/>
      <c r="I2161"/>
      <c r="J2161"/>
      <c r="K2161"/>
      <c r="M2161"/>
      <c r="N2161"/>
    </row>
    <row r="2162" spans="1:14" x14ac:dyDescent="0.25">
      <c r="A2162"/>
      <c r="B2162"/>
      <c r="C2162"/>
      <c r="D2162" s="1"/>
      <c r="E2162"/>
      <c r="F2162"/>
      <c r="G2162" s="1"/>
      <c r="H2162"/>
      <c r="I2162"/>
      <c r="J2162"/>
      <c r="K2162"/>
      <c r="M2162"/>
      <c r="N2162"/>
    </row>
    <row r="2163" spans="1:14" x14ac:dyDescent="0.25">
      <c r="A2163"/>
      <c r="B2163"/>
      <c r="C2163"/>
      <c r="D2163" s="1"/>
      <c r="E2163"/>
      <c r="F2163"/>
      <c r="G2163" s="1"/>
      <c r="H2163"/>
      <c r="I2163"/>
      <c r="J2163"/>
      <c r="K2163"/>
      <c r="M2163"/>
      <c r="N2163"/>
    </row>
    <row r="2164" spans="1:14" x14ac:dyDescent="0.25">
      <c r="A2164"/>
      <c r="B2164"/>
      <c r="C2164"/>
      <c r="D2164" s="1"/>
      <c r="E2164"/>
      <c r="F2164"/>
      <c r="G2164" s="1"/>
      <c r="H2164"/>
      <c r="I2164"/>
      <c r="J2164"/>
      <c r="K2164"/>
      <c r="M2164"/>
      <c r="N2164"/>
    </row>
    <row r="2165" spans="1:14" x14ac:dyDescent="0.25">
      <c r="A2165"/>
      <c r="B2165"/>
      <c r="C2165"/>
      <c r="D2165" s="1"/>
      <c r="E2165"/>
      <c r="F2165"/>
      <c r="G2165" s="1"/>
      <c r="H2165"/>
      <c r="I2165"/>
      <c r="J2165"/>
      <c r="K2165"/>
      <c r="M2165"/>
      <c r="N2165"/>
    </row>
    <row r="2166" spans="1:14" x14ac:dyDescent="0.25">
      <c r="A2166"/>
      <c r="B2166"/>
      <c r="C2166"/>
      <c r="D2166" s="1"/>
      <c r="E2166"/>
      <c r="F2166"/>
      <c r="G2166" s="1"/>
      <c r="H2166"/>
      <c r="I2166"/>
      <c r="J2166"/>
      <c r="K2166"/>
      <c r="M2166"/>
      <c r="N2166"/>
    </row>
    <row r="2167" spans="1:14" x14ac:dyDescent="0.25">
      <c r="A2167"/>
      <c r="B2167"/>
      <c r="C2167"/>
      <c r="D2167" s="1"/>
      <c r="E2167"/>
      <c r="F2167"/>
      <c r="G2167" s="1"/>
      <c r="H2167"/>
      <c r="I2167"/>
      <c r="J2167"/>
      <c r="K2167"/>
      <c r="M2167"/>
      <c r="N2167"/>
    </row>
    <row r="2168" spans="1:14" x14ac:dyDescent="0.25">
      <c r="A2168"/>
      <c r="B2168"/>
      <c r="C2168"/>
      <c r="D2168" s="1"/>
      <c r="E2168"/>
      <c r="F2168"/>
      <c r="G2168" s="1"/>
      <c r="H2168"/>
      <c r="I2168"/>
      <c r="J2168"/>
      <c r="K2168"/>
      <c r="M2168"/>
      <c r="N2168"/>
    </row>
    <row r="2169" spans="1:14" x14ac:dyDescent="0.25">
      <c r="A2169"/>
      <c r="B2169"/>
      <c r="C2169"/>
      <c r="D2169" s="1"/>
      <c r="E2169"/>
      <c r="F2169"/>
      <c r="G2169" s="1"/>
      <c r="H2169"/>
      <c r="I2169"/>
      <c r="J2169"/>
      <c r="K2169"/>
      <c r="M2169"/>
      <c r="N2169"/>
    </row>
    <row r="2170" spans="1:14" x14ac:dyDescent="0.25">
      <c r="A2170"/>
      <c r="B2170"/>
      <c r="C2170"/>
      <c r="D2170" s="1"/>
      <c r="E2170"/>
      <c r="F2170"/>
      <c r="G2170" s="1"/>
      <c r="H2170"/>
      <c r="I2170"/>
      <c r="J2170"/>
      <c r="K2170"/>
      <c r="M2170"/>
      <c r="N2170"/>
    </row>
    <row r="2171" spans="1:14" x14ac:dyDescent="0.25">
      <c r="A2171"/>
      <c r="B2171"/>
      <c r="C2171"/>
      <c r="D2171" s="1"/>
      <c r="E2171"/>
      <c r="F2171"/>
      <c r="G2171" s="1"/>
      <c r="H2171"/>
      <c r="I2171"/>
      <c r="J2171"/>
      <c r="K2171"/>
      <c r="M2171"/>
      <c r="N2171"/>
    </row>
    <row r="2172" spans="1:14" x14ac:dyDescent="0.25">
      <c r="A2172"/>
      <c r="B2172"/>
      <c r="C2172"/>
      <c r="D2172" s="1"/>
      <c r="E2172"/>
      <c r="F2172"/>
      <c r="G2172" s="1"/>
      <c r="H2172"/>
      <c r="I2172"/>
      <c r="J2172"/>
      <c r="K2172"/>
      <c r="M2172"/>
      <c r="N2172"/>
    </row>
    <row r="2173" spans="1:14" x14ac:dyDescent="0.25">
      <c r="A2173"/>
      <c r="B2173"/>
      <c r="C2173"/>
      <c r="D2173" s="1"/>
      <c r="E2173"/>
      <c r="F2173"/>
      <c r="G2173" s="1"/>
      <c r="H2173"/>
      <c r="I2173"/>
      <c r="J2173"/>
      <c r="K2173"/>
      <c r="M2173"/>
      <c r="N2173"/>
    </row>
    <row r="2174" spans="1:14" x14ac:dyDescent="0.25">
      <c r="A2174"/>
      <c r="B2174"/>
      <c r="C2174"/>
      <c r="D2174" s="1"/>
      <c r="E2174"/>
      <c r="F2174"/>
      <c r="G2174" s="1"/>
      <c r="H2174"/>
      <c r="I2174"/>
      <c r="J2174"/>
      <c r="K2174"/>
      <c r="M2174"/>
      <c r="N2174"/>
    </row>
    <row r="2175" spans="1:14" x14ac:dyDescent="0.25">
      <c r="A2175"/>
      <c r="B2175"/>
      <c r="C2175"/>
      <c r="D2175" s="1"/>
      <c r="E2175"/>
      <c r="F2175"/>
      <c r="G2175" s="1"/>
      <c r="H2175"/>
      <c r="I2175"/>
      <c r="J2175"/>
      <c r="K2175"/>
      <c r="M2175"/>
      <c r="N2175"/>
    </row>
    <row r="2176" spans="1:14" x14ac:dyDescent="0.25">
      <c r="A2176"/>
      <c r="B2176"/>
      <c r="C2176"/>
      <c r="D2176" s="1"/>
      <c r="E2176"/>
      <c r="F2176"/>
      <c r="G2176" s="1"/>
      <c r="H2176"/>
      <c r="I2176"/>
      <c r="J2176"/>
      <c r="K2176"/>
      <c r="M2176"/>
      <c r="N2176"/>
    </row>
    <row r="2177" spans="1:14" x14ac:dyDescent="0.25">
      <c r="A2177"/>
      <c r="B2177"/>
      <c r="C2177"/>
      <c r="D2177" s="1"/>
      <c r="E2177"/>
      <c r="F2177"/>
      <c r="G2177" s="1"/>
      <c r="H2177"/>
      <c r="I2177"/>
      <c r="J2177"/>
      <c r="K2177"/>
      <c r="M2177"/>
      <c r="N2177"/>
    </row>
    <row r="2178" spans="1:14" x14ac:dyDescent="0.25">
      <c r="A2178"/>
      <c r="B2178"/>
      <c r="C2178"/>
      <c r="D2178" s="1"/>
      <c r="E2178"/>
      <c r="F2178"/>
      <c r="G2178" s="1"/>
      <c r="H2178"/>
      <c r="I2178"/>
      <c r="J2178"/>
      <c r="K2178"/>
      <c r="M2178"/>
      <c r="N2178"/>
    </row>
    <row r="2179" spans="1:14" x14ac:dyDescent="0.25">
      <c r="A2179"/>
      <c r="B2179"/>
      <c r="C2179"/>
      <c r="D2179" s="1"/>
      <c r="E2179"/>
      <c r="F2179"/>
      <c r="G2179" s="1"/>
      <c r="H2179"/>
      <c r="I2179"/>
      <c r="J2179"/>
      <c r="K2179"/>
      <c r="M2179"/>
      <c r="N2179"/>
    </row>
    <row r="2180" spans="1:14" x14ac:dyDescent="0.25">
      <c r="A2180"/>
      <c r="B2180"/>
      <c r="C2180"/>
      <c r="D2180" s="1"/>
      <c r="E2180"/>
      <c r="F2180"/>
      <c r="G2180" s="1"/>
      <c r="H2180"/>
      <c r="I2180"/>
      <c r="J2180"/>
      <c r="K2180"/>
      <c r="M2180"/>
      <c r="N2180"/>
    </row>
    <row r="2181" spans="1:14" x14ac:dyDescent="0.25">
      <c r="A2181"/>
      <c r="B2181"/>
      <c r="C2181"/>
      <c r="D2181" s="1"/>
      <c r="E2181"/>
      <c r="F2181"/>
      <c r="G2181" s="1"/>
      <c r="H2181"/>
      <c r="I2181"/>
      <c r="J2181"/>
      <c r="K2181"/>
      <c r="M2181"/>
      <c r="N2181"/>
    </row>
    <row r="2182" spans="1:14" x14ac:dyDescent="0.25">
      <c r="A2182"/>
      <c r="B2182"/>
      <c r="C2182"/>
      <c r="D2182" s="1"/>
      <c r="E2182"/>
      <c r="F2182"/>
      <c r="G2182" s="1"/>
      <c r="H2182"/>
      <c r="I2182"/>
      <c r="J2182"/>
      <c r="K2182"/>
      <c r="M2182"/>
      <c r="N2182"/>
    </row>
    <row r="2183" spans="1:14" x14ac:dyDescent="0.25">
      <c r="A2183"/>
      <c r="B2183"/>
      <c r="C2183"/>
      <c r="D2183" s="1"/>
      <c r="E2183"/>
      <c r="F2183"/>
      <c r="G2183" s="1"/>
      <c r="H2183"/>
      <c r="I2183"/>
      <c r="J2183"/>
      <c r="K2183"/>
      <c r="M2183"/>
      <c r="N2183"/>
    </row>
    <row r="2184" spans="1:14" x14ac:dyDescent="0.25">
      <c r="A2184"/>
      <c r="B2184"/>
      <c r="C2184"/>
      <c r="D2184" s="1"/>
      <c r="E2184"/>
      <c r="F2184"/>
      <c r="G2184" s="1"/>
      <c r="H2184"/>
      <c r="I2184"/>
      <c r="J2184"/>
      <c r="K2184"/>
      <c r="M2184"/>
      <c r="N2184"/>
    </row>
    <row r="2185" spans="1:14" x14ac:dyDescent="0.25">
      <c r="A2185"/>
      <c r="B2185"/>
      <c r="C2185"/>
      <c r="D2185" s="1"/>
      <c r="E2185"/>
      <c r="F2185"/>
      <c r="G2185" s="1"/>
      <c r="H2185"/>
      <c r="I2185"/>
      <c r="J2185"/>
      <c r="K2185"/>
      <c r="M2185"/>
      <c r="N2185"/>
    </row>
    <row r="2186" spans="1:14" x14ac:dyDescent="0.25">
      <c r="A2186"/>
      <c r="B2186"/>
      <c r="C2186"/>
      <c r="D2186" s="1"/>
      <c r="E2186"/>
      <c r="F2186"/>
      <c r="G2186" s="1"/>
      <c r="H2186"/>
      <c r="I2186"/>
      <c r="J2186"/>
      <c r="K2186"/>
      <c r="M2186"/>
      <c r="N2186"/>
    </row>
    <row r="2187" spans="1:14" x14ac:dyDescent="0.25">
      <c r="A2187"/>
      <c r="B2187"/>
      <c r="C2187"/>
      <c r="D2187" s="1"/>
      <c r="E2187"/>
      <c r="F2187"/>
      <c r="G2187" s="1"/>
      <c r="H2187"/>
      <c r="I2187"/>
      <c r="J2187"/>
      <c r="K2187"/>
      <c r="M2187"/>
      <c r="N2187"/>
    </row>
    <row r="2188" spans="1:14" x14ac:dyDescent="0.25">
      <c r="A2188"/>
      <c r="B2188"/>
      <c r="C2188"/>
      <c r="D2188" s="1"/>
      <c r="E2188"/>
      <c r="F2188"/>
      <c r="G2188" s="1"/>
      <c r="H2188"/>
      <c r="I2188"/>
      <c r="J2188"/>
      <c r="K2188"/>
      <c r="M2188"/>
      <c r="N2188"/>
    </row>
    <row r="2189" spans="1:14" x14ac:dyDescent="0.25">
      <c r="A2189"/>
      <c r="B2189"/>
      <c r="C2189"/>
      <c r="D2189" s="1"/>
      <c r="E2189"/>
      <c r="F2189"/>
      <c r="G2189" s="1"/>
      <c r="H2189"/>
      <c r="I2189"/>
      <c r="J2189"/>
      <c r="K2189"/>
      <c r="M2189"/>
      <c r="N2189"/>
    </row>
    <row r="2190" spans="1:14" x14ac:dyDescent="0.25">
      <c r="A2190"/>
      <c r="B2190"/>
      <c r="C2190"/>
      <c r="D2190" s="1"/>
      <c r="E2190"/>
      <c r="F2190"/>
      <c r="G2190" s="1"/>
      <c r="H2190"/>
      <c r="I2190"/>
      <c r="J2190"/>
      <c r="K2190"/>
      <c r="M2190"/>
      <c r="N2190"/>
    </row>
    <row r="2191" spans="1:14" x14ac:dyDescent="0.25">
      <c r="A2191"/>
      <c r="B2191"/>
      <c r="C2191"/>
      <c r="D2191" s="1"/>
      <c r="E2191"/>
      <c r="F2191"/>
      <c r="G2191" s="1"/>
      <c r="H2191"/>
      <c r="I2191"/>
      <c r="J2191"/>
      <c r="K2191"/>
      <c r="M2191"/>
      <c r="N2191"/>
    </row>
    <row r="2192" spans="1:14" x14ac:dyDescent="0.25">
      <c r="A2192"/>
      <c r="B2192"/>
      <c r="C2192"/>
      <c r="D2192" s="1"/>
      <c r="E2192"/>
      <c r="F2192"/>
      <c r="G2192" s="1"/>
      <c r="H2192"/>
      <c r="I2192"/>
      <c r="J2192"/>
      <c r="K2192"/>
      <c r="M2192"/>
      <c r="N2192"/>
    </row>
    <row r="2193" spans="1:14" x14ac:dyDescent="0.25">
      <c r="A2193"/>
      <c r="B2193"/>
      <c r="C2193"/>
      <c r="D2193" s="1"/>
      <c r="E2193"/>
      <c r="F2193"/>
      <c r="G2193" s="1"/>
      <c r="H2193"/>
      <c r="I2193"/>
      <c r="J2193"/>
      <c r="K2193"/>
      <c r="M2193"/>
      <c r="N2193"/>
    </row>
    <row r="2194" spans="1:14" x14ac:dyDescent="0.25">
      <c r="A2194"/>
      <c r="B2194"/>
      <c r="C2194"/>
      <c r="D2194" s="1"/>
      <c r="E2194"/>
      <c r="F2194"/>
      <c r="G2194" s="1"/>
      <c r="H2194"/>
      <c r="I2194"/>
      <c r="J2194"/>
      <c r="K2194"/>
      <c r="M2194"/>
      <c r="N2194"/>
    </row>
    <row r="2195" spans="1:14" x14ac:dyDescent="0.25">
      <c r="A2195"/>
      <c r="B2195"/>
      <c r="C2195"/>
      <c r="D2195" s="1"/>
      <c r="E2195"/>
      <c r="F2195"/>
      <c r="G2195" s="1"/>
      <c r="H2195"/>
      <c r="I2195"/>
      <c r="J2195"/>
      <c r="K2195"/>
      <c r="M2195"/>
      <c r="N2195"/>
    </row>
    <row r="2196" spans="1:14" x14ac:dyDescent="0.25">
      <c r="A2196"/>
      <c r="B2196"/>
      <c r="C2196"/>
      <c r="D2196" s="1"/>
      <c r="E2196"/>
      <c r="F2196"/>
      <c r="G2196" s="1"/>
      <c r="H2196"/>
      <c r="I2196"/>
      <c r="J2196"/>
      <c r="K2196"/>
      <c r="M2196"/>
      <c r="N2196"/>
    </row>
    <row r="2197" spans="1:14" x14ac:dyDescent="0.25">
      <c r="A2197"/>
      <c r="B2197"/>
      <c r="C2197"/>
      <c r="D2197" s="1"/>
      <c r="E2197"/>
      <c r="F2197"/>
      <c r="G2197" s="1"/>
      <c r="H2197"/>
      <c r="I2197"/>
      <c r="J2197"/>
      <c r="K2197"/>
      <c r="M2197"/>
      <c r="N2197"/>
    </row>
    <row r="2198" spans="1:14" x14ac:dyDescent="0.25">
      <c r="A2198"/>
      <c r="B2198"/>
      <c r="C2198"/>
      <c r="D2198" s="1"/>
      <c r="E2198"/>
      <c r="F2198"/>
      <c r="G2198" s="1"/>
      <c r="H2198"/>
      <c r="I2198"/>
      <c r="J2198"/>
      <c r="K2198"/>
      <c r="M2198"/>
      <c r="N2198"/>
    </row>
    <row r="2199" spans="1:14" x14ac:dyDescent="0.25">
      <c r="A2199"/>
      <c r="B2199"/>
      <c r="C2199"/>
      <c r="D2199" s="1"/>
      <c r="E2199"/>
      <c r="F2199"/>
      <c r="G2199" s="1"/>
      <c r="H2199"/>
      <c r="I2199"/>
      <c r="J2199"/>
      <c r="K2199"/>
      <c r="M2199"/>
      <c r="N2199"/>
    </row>
    <row r="2200" spans="1:14" x14ac:dyDescent="0.25">
      <c r="A2200"/>
      <c r="B2200"/>
      <c r="C2200"/>
      <c r="D2200" s="1"/>
      <c r="E2200"/>
      <c r="F2200"/>
      <c r="G2200" s="1"/>
      <c r="H2200"/>
      <c r="I2200"/>
      <c r="J2200"/>
      <c r="K2200"/>
      <c r="M2200"/>
      <c r="N2200"/>
    </row>
    <row r="2201" spans="1:14" x14ac:dyDescent="0.25">
      <c r="A2201"/>
      <c r="B2201"/>
      <c r="C2201"/>
      <c r="D2201" s="1"/>
      <c r="E2201"/>
      <c r="F2201"/>
      <c r="G2201" s="1"/>
      <c r="H2201"/>
      <c r="I2201"/>
      <c r="J2201"/>
      <c r="K2201"/>
      <c r="M2201"/>
      <c r="N2201"/>
    </row>
    <row r="2202" spans="1:14" x14ac:dyDescent="0.25">
      <c r="A2202"/>
      <c r="B2202"/>
      <c r="C2202"/>
      <c r="D2202" s="1"/>
      <c r="E2202"/>
      <c r="F2202"/>
      <c r="G2202" s="1"/>
      <c r="H2202"/>
      <c r="I2202"/>
      <c r="J2202"/>
      <c r="K2202"/>
      <c r="M2202"/>
      <c r="N2202"/>
    </row>
    <row r="2203" spans="1:14" x14ac:dyDescent="0.25">
      <c r="A2203"/>
      <c r="B2203"/>
      <c r="C2203"/>
      <c r="D2203" s="1"/>
      <c r="E2203"/>
      <c r="F2203"/>
      <c r="G2203" s="1"/>
      <c r="H2203"/>
      <c r="I2203"/>
      <c r="J2203"/>
      <c r="K2203"/>
      <c r="M2203"/>
      <c r="N2203"/>
    </row>
    <row r="2204" spans="1:14" x14ac:dyDescent="0.25">
      <c r="A2204"/>
      <c r="B2204"/>
      <c r="C2204"/>
      <c r="D2204" s="1"/>
      <c r="E2204"/>
      <c r="F2204"/>
      <c r="G2204" s="1"/>
      <c r="H2204"/>
      <c r="I2204"/>
      <c r="J2204"/>
      <c r="K2204"/>
      <c r="M2204"/>
      <c r="N2204"/>
    </row>
    <row r="2205" spans="1:14" x14ac:dyDescent="0.25">
      <c r="A2205"/>
      <c r="B2205"/>
      <c r="C2205"/>
      <c r="D2205" s="1"/>
      <c r="E2205"/>
      <c r="F2205"/>
      <c r="G2205" s="1"/>
      <c r="H2205"/>
      <c r="I2205"/>
      <c r="J2205"/>
      <c r="K2205"/>
      <c r="M2205"/>
      <c r="N2205"/>
    </row>
    <row r="2206" spans="1:14" x14ac:dyDescent="0.25">
      <c r="A2206"/>
      <c r="B2206"/>
      <c r="C2206"/>
      <c r="D2206" s="1"/>
      <c r="E2206"/>
      <c r="F2206"/>
      <c r="G2206" s="1"/>
      <c r="H2206"/>
      <c r="I2206"/>
      <c r="J2206"/>
      <c r="K2206"/>
      <c r="M2206"/>
      <c r="N2206"/>
    </row>
    <row r="2207" spans="1:14" x14ac:dyDescent="0.25">
      <c r="A2207"/>
      <c r="B2207"/>
      <c r="C2207"/>
      <c r="D2207" s="1"/>
      <c r="E2207"/>
      <c r="F2207"/>
      <c r="G2207" s="1"/>
      <c r="H2207"/>
      <c r="I2207"/>
      <c r="J2207"/>
      <c r="K2207"/>
      <c r="M2207"/>
      <c r="N2207"/>
    </row>
    <row r="2208" spans="1:14" x14ac:dyDescent="0.25">
      <c r="A2208"/>
      <c r="B2208"/>
      <c r="C2208"/>
      <c r="D2208" s="1"/>
      <c r="E2208"/>
      <c r="F2208"/>
      <c r="G2208" s="1"/>
      <c r="H2208"/>
      <c r="I2208"/>
      <c r="J2208"/>
      <c r="K2208"/>
      <c r="M2208"/>
      <c r="N2208"/>
    </row>
    <row r="2209" spans="1:14" x14ac:dyDescent="0.25">
      <c r="A2209"/>
      <c r="B2209"/>
      <c r="C2209"/>
      <c r="D2209" s="1"/>
      <c r="E2209"/>
      <c r="F2209"/>
      <c r="G2209" s="1"/>
      <c r="H2209"/>
      <c r="I2209"/>
      <c r="J2209"/>
      <c r="K2209"/>
      <c r="M2209"/>
      <c r="N2209"/>
    </row>
    <row r="2210" spans="1:14" x14ac:dyDescent="0.25">
      <c r="A2210"/>
      <c r="B2210"/>
      <c r="C2210"/>
      <c r="D2210" s="1"/>
      <c r="E2210"/>
      <c r="F2210"/>
      <c r="G2210" s="1"/>
      <c r="H2210"/>
      <c r="I2210"/>
      <c r="J2210"/>
      <c r="K2210"/>
      <c r="M2210"/>
      <c r="N2210"/>
    </row>
    <row r="2211" spans="1:14" x14ac:dyDescent="0.25">
      <c r="A2211"/>
      <c r="B2211"/>
      <c r="C2211"/>
      <c r="D2211" s="1"/>
      <c r="E2211"/>
      <c r="F2211"/>
      <c r="G2211" s="1"/>
      <c r="H2211"/>
      <c r="I2211"/>
      <c r="J2211"/>
      <c r="K2211"/>
      <c r="M2211"/>
      <c r="N2211"/>
    </row>
    <row r="2212" spans="1:14" x14ac:dyDescent="0.25">
      <c r="A2212"/>
      <c r="B2212"/>
      <c r="C2212"/>
      <c r="D2212" s="1"/>
      <c r="E2212"/>
      <c r="F2212"/>
      <c r="G2212" s="1"/>
      <c r="H2212"/>
      <c r="I2212"/>
      <c r="J2212"/>
      <c r="K2212"/>
      <c r="M2212"/>
      <c r="N2212"/>
    </row>
    <row r="2213" spans="1:14" x14ac:dyDescent="0.25">
      <c r="A2213"/>
      <c r="B2213"/>
      <c r="C2213"/>
      <c r="D2213" s="1"/>
      <c r="E2213"/>
      <c r="F2213"/>
      <c r="G2213" s="1"/>
      <c r="H2213"/>
      <c r="I2213"/>
      <c r="J2213"/>
      <c r="K2213"/>
      <c r="M2213"/>
      <c r="N2213"/>
    </row>
    <row r="2214" spans="1:14" x14ac:dyDescent="0.25">
      <c r="A2214"/>
      <c r="B2214"/>
      <c r="C2214"/>
      <c r="D2214" s="1"/>
      <c r="E2214"/>
      <c r="F2214"/>
      <c r="G2214" s="1"/>
      <c r="H2214"/>
      <c r="I2214"/>
      <c r="J2214"/>
      <c r="K2214"/>
      <c r="M2214"/>
      <c r="N2214"/>
    </row>
    <row r="2215" spans="1:14" x14ac:dyDescent="0.25">
      <c r="A2215"/>
      <c r="B2215"/>
      <c r="C2215"/>
      <c r="D2215" s="1"/>
      <c r="E2215"/>
      <c r="F2215"/>
      <c r="G2215" s="1"/>
      <c r="H2215"/>
      <c r="I2215"/>
      <c r="J2215"/>
      <c r="K2215"/>
      <c r="M2215"/>
      <c r="N2215"/>
    </row>
    <row r="2216" spans="1:14" x14ac:dyDescent="0.25">
      <c r="A2216"/>
      <c r="B2216"/>
      <c r="C2216"/>
      <c r="D2216" s="1"/>
      <c r="E2216"/>
      <c r="F2216"/>
      <c r="G2216" s="1"/>
      <c r="H2216"/>
      <c r="I2216"/>
      <c r="J2216"/>
      <c r="K2216"/>
      <c r="M2216"/>
      <c r="N2216"/>
    </row>
    <row r="2217" spans="1:14" x14ac:dyDescent="0.25">
      <c r="A2217"/>
      <c r="B2217"/>
      <c r="C2217"/>
      <c r="D2217" s="1"/>
      <c r="E2217"/>
      <c r="F2217"/>
      <c r="G2217" s="1"/>
      <c r="H2217"/>
      <c r="I2217"/>
      <c r="J2217"/>
      <c r="K2217"/>
      <c r="M2217"/>
      <c r="N2217"/>
    </row>
    <row r="2218" spans="1:14" x14ac:dyDescent="0.25">
      <c r="A2218"/>
      <c r="B2218"/>
      <c r="C2218"/>
      <c r="D2218" s="1"/>
      <c r="E2218"/>
      <c r="F2218"/>
      <c r="G2218" s="1"/>
      <c r="H2218"/>
      <c r="I2218"/>
      <c r="J2218"/>
      <c r="K2218"/>
      <c r="M2218"/>
      <c r="N2218"/>
    </row>
    <row r="2219" spans="1:14" x14ac:dyDescent="0.25">
      <c r="A2219"/>
      <c r="B2219"/>
      <c r="C2219"/>
      <c r="D2219" s="1"/>
      <c r="E2219"/>
      <c r="F2219"/>
      <c r="G2219" s="1"/>
      <c r="H2219"/>
      <c r="I2219"/>
      <c r="J2219"/>
      <c r="K2219"/>
      <c r="M2219"/>
      <c r="N2219"/>
    </row>
    <row r="2220" spans="1:14" x14ac:dyDescent="0.25">
      <c r="A2220"/>
      <c r="B2220"/>
      <c r="C2220"/>
      <c r="D2220" s="1"/>
      <c r="E2220"/>
      <c r="F2220"/>
      <c r="G2220" s="1"/>
      <c r="H2220"/>
      <c r="I2220"/>
      <c r="J2220"/>
      <c r="K2220"/>
      <c r="M2220"/>
      <c r="N2220"/>
    </row>
    <row r="2221" spans="1:14" x14ac:dyDescent="0.25">
      <c r="A2221"/>
      <c r="B2221"/>
      <c r="C2221"/>
      <c r="D2221" s="1"/>
      <c r="E2221"/>
      <c r="F2221"/>
      <c r="G2221" s="1"/>
      <c r="H2221"/>
      <c r="I2221"/>
      <c r="J2221"/>
      <c r="K2221"/>
      <c r="M2221"/>
      <c r="N2221"/>
    </row>
    <row r="2222" spans="1:14" x14ac:dyDescent="0.25">
      <c r="A2222"/>
      <c r="B2222"/>
      <c r="C2222"/>
      <c r="D2222" s="1"/>
      <c r="E2222"/>
      <c r="F2222"/>
      <c r="G2222" s="1"/>
      <c r="H2222"/>
      <c r="I2222"/>
      <c r="J2222"/>
      <c r="K2222"/>
      <c r="M2222"/>
      <c r="N2222"/>
    </row>
    <row r="2223" spans="1:14" x14ac:dyDescent="0.25">
      <c r="A2223"/>
      <c r="B2223"/>
      <c r="C2223"/>
      <c r="D2223" s="1"/>
      <c r="E2223"/>
      <c r="F2223"/>
      <c r="G2223" s="1"/>
      <c r="H2223"/>
      <c r="I2223"/>
      <c r="J2223"/>
      <c r="K2223"/>
      <c r="M2223"/>
      <c r="N2223"/>
    </row>
    <row r="2224" spans="1:14" x14ac:dyDescent="0.25">
      <c r="A2224"/>
      <c r="B2224"/>
      <c r="C2224"/>
      <c r="D2224" s="1"/>
      <c r="E2224"/>
      <c r="F2224"/>
      <c r="G2224" s="1"/>
      <c r="H2224"/>
      <c r="I2224"/>
      <c r="J2224"/>
      <c r="K2224"/>
      <c r="M2224"/>
      <c r="N2224"/>
    </row>
    <row r="2225" spans="1:14" x14ac:dyDescent="0.25">
      <c r="A2225"/>
      <c r="B2225"/>
      <c r="C2225"/>
      <c r="D2225" s="1"/>
      <c r="E2225"/>
      <c r="F2225"/>
      <c r="G2225" s="1"/>
      <c r="H2225"/>
      <c r="I2225"/>
      <c r="J2225"/>
      <c r="K2225"/>
      <c r="M2225"/>
      <c r="N2225"/>
    </row>
    <row r="2226" spans="1:14" x14ac:dyDescent="0.25">
      <c r="A2226"/>
      <c r="B2226"/>
      <c r="C2226"/>
      <c r="D2226" s="1"/>
      <c r="E2226"/>
      <c r="F2226"/>
      <c r="G2226" s="1"/>
      <c r="H2226"/>
      <c r="I2226"/>
      <c r="J2226"/>
      <c r="K2226"/>
      <c r="M2226"/>
      <c r="N2226"/>
    </row>
    <row r="2227" spans="1:14" x14ac:dyDescent="0.25">
      <c r="A2227"/>
      <c r="B2227"/>
      <c r="C2227"/>
      <c r="D2227" s="1"/>
      <c r="E2227"/>
      <c r="F2227"/>
      <c r="G2227" s="1"/>
      <c r="H2227"/>
      <c r="I2227"/>
      <c r="J2227"/>
      <c r="K2227"/>
      <c r="M2227"/>
      <c r="N2227"/>
    </row>
    <row r="2228" spans="1:14" x14ac:dyDescent="0.25">
      <c r="A2228"/>
      <c r="B2228"/>
      <c r="C2228"/>
      <c r="D2228" s="1"/>
      <c r="E2228"/>
      <c r="F2228"/>
      <c r="G2228" s="1"/>
      <c r="H2228"/>
      <c r="I2228"/>
      <c r="J2228"/>
      <c r="K2228"/>
      <c r="M2228"/>
      <c r="N2228"/>
    </row>
    <row r="2229" spans="1:14" x14ac:dyDescent="0.25">
      <c r="A2229"/>
      <c r="B2229"/>
      <c r="C2229"/>
      <c r="D2229" s="1"/>
      <c r="E2229"/>
      <c r="F2229"/>
      <c r="G2229" s="1"/>
      <c r="H2229"/>
      <c r="I2229"/>
      <c r="J2229"/>
      <c r="K2229"/>
      <c r="M2229"/>
      <c r="N2229"/>
    </row>
    <row r="2230" spans="1:14" x14ac:dyDescent="0.25">
      <c r="A2230"/>
      <c r="B2230"/>
      <c r="C2230"/>
      <c r="D2230" s="1"/>
      <c r="E2230"/>
      <c r="F2230"/>
      <c r="G2230" s="1"/>
      <c r="H2230"/>
      <c r="I2230"/>
      <c r="J2230"/>
      <c r="K2230"/>
      <c r="M2230"/>
      <c r="N2230"/>
    </row>
    <row r="2231" spans="1:14" x14ac:dyDescent="0.25">
      <c r="A2231"/>
      <c r="B2231"/>
      <c r="C2231"/>
      <c r="D2231" s="1"/>
      <c r="E2231"/>
      <c r="F2231"/>
      <c r="G2231" s="1"/>
      <c r="H2231"/>
      <c r="I2231"/>
      <c r="J2231"/>
      <c r="K2231"/>
      <c r="M2231"/>
      <c r="N2231"/>
    </row>
    <row r="2232" spans="1:14" x14ac:dyDescent="0.25">
      <c r="A2232"/>
      <c r="B2232"/>
      <c r="C2232"/>
      <c r="D2232" s="1"/>
      <c r="E2232"/>
      <c r="F2232"/>
      <c r="G2232" s="1"/>
      <c r="H2232"/>
      <c r="I2232"/>
      <c r="J2232"/>
      <c r="K2232"/>
      <c r="M2232"/>
      <c r="N2232"/>
    </row>
    <row r="2233" spans="1:14" x14ac:dyDescent="0.25">
      <c r="A2233"/>
      <c r="B2233"/>
      <c r="C2233"/>
      <c r="D2233" s="1"/>
      <c r="E2233"/>
      <c r="F2233"/>
      <c r="G2233" s="1"/>
      <c r="H2233"/>
      <c r="I2233"/>
      <c r="J2233"/>
      <c r="K2233"/>
      <c r="M2233"/>
      <c r="N2233"/>
    </row>
    <row r="2234" spans="1:14" x14ac:dyDescent="0.25">
      <c r="A2234"/>
      <c r="B2234"/>
      <c r="C2234"/>
      <c r="D2234" s="1"/>
      <c r="E2234"/>
      <c r="F2234"/>
      <c r="G2234" s="1"/>
      <c r="H2234"/>
      <c r="I2234"/>
      <c r="J2234"/>
      <c r="K2234"/>
      <c r="M2234"/>
      <c r="N2234"/>
    </row>
    <row r="2235" spans="1:14" x14ac:dyDescent="0.25">
      <c r="A2235"/>
      <c r="B2235"/>
      <c r="C2235"/>
      <c r="D2235" s="1"/>
      <c r="E2235"/>
      <c r="F2235"/>
      <c r="G2235" s="1"/>
      <c r="H2235"/>
      <c r="I2235"/>
      <c r="J2235"/>
      <c r="K2235"/>
      <c r="M2235"/>
      <c r="N2235"/>
    </row>
    <row r="2236" spans="1:14" x14ac:dyDescent="0.25">
      <c r="A2236"/>
      <c r="B2236"/>
      <c r="C2236"/>
      <c r="D2236" s="1"/>
      <c r="E2236"/>
      <c r="F2236"/>
      <c r="G2236" s="1"/>
      <c r="H2236"/>
      <c r="I2236"/>
      <c r="J2236"/>
      <c r="K2236"/>
      <c r="M2236"/>
      <c r="N2236"/>
    </row>
    <row r="2237" spans="1:14" x14ac:dyDescent="0.25">
      <c r="A2237"/>
      <c r="B2237"/>
      <c r="C2237"/>
      <c r="D2237" s="1"/>
      <c r="E2237"/>
      <c r="F2237"/>
      <c r="G2237" s="1"/>
      <c r="H2237"/>
      <c r="I2237"/>
      <c r="J2237"/>
      <c r="K2237"/>
      <c r="M2237"/>
      <c r="N2237"/>
    </row>
    <row r="2238" spans="1:14" x14ac:dyDescent="0.25">
      <c r="A2238"/>
      <c r="B2238"/>
      <c r="C2238"/>
      <c r="D2238" s="1"/>
      <c r="E2238"/>
      <c r="F2238"/>
      <c r="G2238" s="1"/>
      <c r="H2238"/>
      <c r="I2238"/>
      <c r="J2238"/>
      <c r="K2238"/>
      <c r="M2238"/>
      <c r="N2238"/>
    </row>
    <row r="2239" spans="1:14" x14ac:dyDescent="0.25">
      <c r="A2239"/>
      <c r="B2239"/>
      <c r="C2239"/>
      <c r="D2239" s="1"/>
      <c r="E2239"/>
      <c r="F2239"/>
      <c r="G2239" s="1"/>
      <c r="H2239"/>
      <c r="I2239"/>
      <c r="J2239"/>
      <c r="K2239"/>
      <c r="M2239"/>
      <c r="N2239"/>
    </row>
    <row r="2240" spans="1:14" x14ac:dyDescent="0.25">
      <c r="A2240"/>
      <c r="B2240"/>
      <c r="C2240"/>
      <c r="D2240" s="1"/>
      <c r="E2240"/>
      <c r="F2240"/>
      <c r="G2240" s="1"/>
      <c r="H2240"/>
      <c r="I2240"/>
      <c r="J2240"/>
      <c r="K2240"/>
      <c r="M2240"/>
      <c r="N2240"/>
    </row>
    <row r="2241" spans="1:14" x14ac:dyDescent="0.25">
      <c r="A2241"/>
      <c r="B2241"/>
      <c r="C2241"/>
      <c r="D2241" s="1"/>
      <c r="E2241"/>
      <c r="F2241"/>
      <c r="G2241" s="1"/>
      <c r="H2241"/>
      <c r="I2241"/>
      <c r="J2241"/>
      <c r="K2241"/>
      <c r="M2241"/>
      <c r="N2241"/>
    </row>
    <row r="2242" spans="1:14" x14ac:dyDescent="0.25">
      <c r="A2242"/>
      <c r="B2242"/>
      <c r="C2242"/>
      <c r="D2242" s="1"/>
      <c r="E2242"/>
      <c r="F2242"/>
      <c r="G2242" s="1"/>
      <c r="H2242"/>
      <c r="I2242"/>
      <c r="J2242"/>
      <c r="K2242"/>
      <c r="M2242"/>
      <c r="N2242"/>
    </row>
    <row r="2243" spans="1:14" x14ac:dyDescent="0.25">
      <c r="A2243"/>
      <c r="B2243"/>
      <c r="C2243"/>
      <c r="D2243" s="1"/>
      <c r="E2243"/>
      <c r="F2243"/>
      <c r="G2243" s="1"/>
      <c r="H2243"/>
      <c r="I2243"/>
      <c r="J2243"/>
      <c r="K2243"/>
      <c r="M2243"/>
      <c r="N2243"/>
    </row>
    <row r="2244" spans="1:14" x14ac:dyDescent="0.25">
      <c r="A2244"/>
      <c r="B2244"/>
      <c r="C2244"/>
      <c r="D2244" s="1"/>
      <c r="E2244"/>
      <c r="F2244"/>
      <c r="G2244" s="1"/>
      <c r="H2244"/>
      <c r="I2244"/>
      <c r="J2244"/>
      <c r="K2244"/>
      <c r="M2244"/>
      <c r="N2244"/>
    </row>
    <row r="2245" spans="1:14" x14ac:dyDescent="0.25">
      <c r="A2245"/>
      <c r="B2245"/>
      <c r="C2245"/>
      <c r="D2245" s="1"/>
      <c r="E2245"/>
      <c r="F2245"/>
      <c r="G2245" s="1"/>
      <c r="H2245"/>
      <c r="I2245"/>
      <c r="J2245"/>
      <c r="K2245"/>
      <c r="M2245"/>
      <c r="N2245"/>
    </row>
    <row r="2246" spans="1:14" x14ac:dyDescent="0.25">
      <c r="A2246"/>
      <c r="B2246"/>
      <c r="C2246"/>
      <c r="D2246" s="1"/>
      <c r="E2246"/>
      <c r="F2246"/>
      <c r="G2246" s="1"/>
      <c r="H2246"/>
      <c r="I2246"/>
      <c r="J2246"/>
      <c r="K2246"/>
      <c r="M2246"/>
      <c r="N2246"/>
    </row>
    <row r="2247" spans="1:14" x14ac:dyDescent="0.25">
      <c r="A2247"/>
      <c r="B2247"/>
      <c r="C2247"/>
      <c r="D2247" s="1"/>
      <c r="E2247"/>
      <c r="F2247"/>
      <c r="G2247" s="1"/>
      <c r="H2247"/>
      <c r="I2247"/>
      <c r="J2247"/>
      <c r="K2247"/>
      <c r="M2247"/>
      <c r="N2247"/>
    </row>
    <row r="2248" spans="1:14" x14ac:dyDescent="0.25">
      <c r="A2248"/>
      <c r="B2248"/>
      <c r="C2248"/>
      <c r="D2248" s="1"/>
      <c r="E2248"/>
      <c r="F2248"/>
      <c r="G2248" s="1"/>
      <c r="H2248"/>
      <c r="I2248"/>
      <c r="J2248"/>
      <c r="K2248"/>
      <c r="M2248"/>
      <c r="N2248"/>
    </row>
    <row r="2249" spans="1:14" x14ac:dyDescent="0.25">
      <c r="A2249"/>
      <c r="B2249"/>
      <c r="C2249"/>
      <c r="D2249" s="1"/>
      <c r="E2249"/>
      <c r="F2249"/>
      <c r="G2249" s="1"/>
      <c r="H2249"/>
      <c r="I2249"/>
      <c r="J2249"/>
      <c r="K2249"/>
      <c r="M2249"/>
      <c r="N2249"/>
    </row>
    <row r="2250" spans="1:14" x14ac:dyDescent="0.25">
      <c r="A2250"/>
      <c r="B2250"/>
      <c r="C2250"/>
      <c r="D2250" s="1"/>
      <c r="E2250"/>
      <c r="F2250"/>
      <c r="G2250" s="1"/>
      <c r="H2250"/>
      <c r="I2250"/>
      <c r="J2250"/>
      <c r="K2250"/>
      <c r="M2250"/>
      <c r="N2250"/>
    </row>
    <row r="2251" spans="1:14" x14ac:dyDescent="0.25">
      <c r="A2251"/>
      <c r="B2251"/>
      <c r="C2251"/>
      <c r="D2251" s="1"/>
      <c r="E2251"/>
      <c r="F2251"/>
      <c r="G2251" s="1"/>
      <c r="H2251"/>
      <c r="I2251"/>
      <c r="J2251"/>
      <c r="K2251"/>
      <c r="M2251"/>
      <c r="N2251"/>
    </row>
    <row r="2252" spans="1:14" x14ac:dyDescent="0.25">
      <c r="A2252"/>
      <c r="B2252"/>
      <c r="C2252"/>
      <c r="D2252" s="1"/>
      <c r="E2252"/>
      <c r="F2252"/>
      <c r="G2252" s="1"/>
      <c r="H2252"/>
      <c r="I2252"/>
      <c r="J2252"/>
      <c r="K2252"/>
      <c r="M2252"/>
      <c r="N2252"/>
    </row>
    <row r="2253" spans="1:14" x14ac:dyDescent="0.25">
      <c r="A2253"/>
      <c r="B2253"/>
      <c r="C2253"/>
      <c r="D2253" s="1"/>
      <c r="E2253"/>
      <c r="F2253"/>
      <c r="G2253" s="1"/>
      <c r="H2253"/>
      <c r="I2253"/>
      <c r="J2253"/>
      <c r="K2253"/>
      <c r="M2253"/>
      <c r="N2253"/>
    </row>
    <row r="2254" spans="1:14" x14ac:dyDescent="0.25">
      <c r="A2254"/>
      <c r="B2254"/>
      <c r="C2254"/>
      <c r="D2254" s="1"/>
      <c r="E2254"/>
      <c r="F2254"/>
      <c r="G2254" s="1"/>
      <c r="H2254"/>
      <c r="I2254"/>
      <c r="J2254"/>
      <c r="K2254"/>
      <c r="M2254"/>
      <c r="N2254"/>
    </row>
    <row r="2255" spans="1:14" x14ac:dyDescent="0.25">
      <c r="A2255"/>
      <c r="B2255"/>
      <c r="C2255"/>
      <c r="D2255" s="1"/>
      <c r="E2255"/>
      <c r="F2255"/>
      <c r="G2255" s="1"/>
      <c r="H2255"/>
      <c r="I2255"/>
      <c r="J2255"/>
      <c r="K2255"/>
      <c r="M2255"/>
      <c r="N2255"/>
    </row>
    <row r="2256" spans="1:14" x14ac:dyDescent="0.25">
      <c r="A2256"/>
      <c r="B2256"/>
      <c r="C2256"/>
      <c r="D2256" s="1"/>
      <c r="E2256"/>
      <c r="F2256"/>
      <c r="G2256" s="1"/>
      <c r="H2256"/>
      <c r="I2256"/>
      <c r="J2256"/>
      <c r="K2256"/>
      <c r="M2256"/>
      <c r="N2256"/>
    </row>
    <row r="2257" spans="1:14" x14ac:dyDescent="0.25">
      <c r="A2257"/>
      <c r="B2257"/>
      <c r="C2257"/>
      <c r="D2257" s="1"/>
      <c r="E2257"/>
      <c r="F2257"/>
      <c r="G2257" s="1"/>
      <c r="H2257"/>
      <c r="I2257"/>
      <c r="J2257"/>
      <c r="K2257"/>
      <c r="M2257"/>
      <c r="N2257"/>
    </row>
    <row r="2258" spans="1:14" x14ac:dyDescent="0.25">
      <c r="A2258"/>
      <c r="B2258"/>
      <c r="C2258"/>
      <c r="D2258" s="1"/>
      <c r="E2258"/>
      <c r="F2258"/>
      <c r="G2258" s="1"/>
      <c r="H2258"/>
      <c r="I2258"/>
      <c r="J2258"/>
      <c r="K2258"/>
      <c r="M2258"/>
      <c r="N2258"/>
    </row>
    <row r="2259" spans="1:14" x14ac:dyDescent="0.25">
      <c r="A2259"/>
      <c r="B2259"/>
      <c r="C2259"/>
      <c r="D2259" s="1"/>
      <c r="E2259"/>
      <c r="F2259"/>
      <c r="G2259" s="1"/>
      <c r="H2259"/>
      <c r="I2259"/>
      <c r="J2259"/>
      <c r="K2259"/>
      <c r="M2259"/>
      <c r="N2259"/>
    </row>
    <row r="2260" spans="1:14" x14ac:dyDescent="0.25">
      <c r="A2260"/>
      <c r="B2260"/>
      <c r="C2260"/>
      <c r="D2260" s="1"/>
      <c r="E2260"/>
      <c r="F2260"/>
      <c r="G2260" s="1"/>
      <c r="H2260"/>
      <c r="I2260"/>
      <c r="J2260"/>
      <c r="K2260"/>
      <c r="M2260"/>
      <c r="N2260"/>
    </row>
    <row r="2261" spans="1:14" x14ac:dyDescent="0.25">
      <c r="A2261"/>
      <c r="B2261"/>
      <c r="C2261"/>
      <c r="D2261" s="1"/>
      <c r="E2261"/>
      <c r="F2261"/>
      <c r="G2261" s="1"/>
      <c r="H2261"/>
      <c r="I2261"/>
      <c r="J2261"/>
      <c r="K2261"/>
      <c r="M2261"/>
      <c r="N2261"/>
    </row>
    <row r="2262" spans="1:14" x14ac:dyDescent="0.25">
      <c r="A2262"/>
      <c r="B2262"/>
      <c r="C2262"/>
      <c r="D2262" s="1"/>
      <c r="E2262"/>
      <c r="F2262"/>
      <c r="G2262" s="1"/>
      <c r="H2262"/>
      <c r="I2262"/>
      <c r="J2262"/>
      <c r="K2262"/>
      <c r="M2262"/>
      <c r="N2262"/>
    </row>
    <row r="2263" spans="1:14" x14ac:dyDescent="0.25">
      <c r="A2263"/>
      <c r="B2263"/>
      <c r="C2263"/>
      <c r="D2263" s="1"/>
      <c r="E2263"/>
      <c r="F2263"/>
      <c r="G2263" s="1"/>
      <c r="H2263"/>
      <c r="I2263"/>
      <c r="J2263"/>
      <c r="K2263"/>
      <c r="M2263"/>
      <c r="N2263"/>
    </row>
    <row r="2264" spans="1:14" x14ac:dyDescent="0.25">
      <c r="A2264"/>
      <c r="B2264"/>
      <c r="C2264"/>
      <c r="D2264" s="1"/>
      <c r="E2264"/>
      <c r="F2264"/>
      <c r="G2264" s="1"/>
      <c r="H2264"/>
      <c r="I2264"/>
      <c r="J2264"/>
      <c r="K2264"/>
      <c r="M2264"/>
      <c r="N2264"/>
    </row>
    <row r="2265" spans="1:14" x14ac:dyDescent="0.25">
      <c r="A2265"/>
      <c r="B2265"/>
      <c r="C2265"/>
      <c r="D2265" s="1"/>
      <c r="E2265"/>
      <c r="F2265"/>
      <c r="G2265" s="1"/>
      <c r="H2265"/>
      <c r="I2265"/>
      <c r="J2265"/>
      <c r="K2265"/>
      <c r="M2265"/>
      <c r="N2265"/>
    </row>
    <row r="2266" spans="1:14" x14ac:dyDescent="0.25">
      <c r="A2266"/>
      <c r="B2266"/>
      <c r="C2266"/>
      <c r="D2266" s="1"/>
      <c r="E2266"/>
      <c r="F2266"/>
      <c r="G2266" s="1"/>
      <c r="H2266"/>
      <c r="I2266"/>
      <c r="J2266"/>
      <c r="K2266"/>
      <c r="M2266"/>
      <c r="N2266"/>
    </row>
    <row r="2267" spans="1:14" x14ac:dyDescent="0.25">
      <c r="A2267"/>
      <c r="B2267"/>
      <c r="C2267"/>
      <c r="D2267" s="1"/>
      <c r="E2267"/>
      <c r="F2267"/>
      <c r="G2267" s="1"/>
      <c r="H2267"/>
      <c r="I2267"/>
      <c r="J2267"/>
      <c r="K2267"/>
      <c r="M2267"/>
      <c r="N2267"/>
    </row>
    <row r="2268" spans="1:14" x14ac:dyDescent="0.25">
      <c r="A2268"/>
      <c r="B2268"/>
      <c r="C2268"/>
      <c r="D2268" s="1"/>
      <c r="E2268"/>
      <c r="F2268"/>
      <c r="G2268" s="1"/>
      <c r="H2268"/>
      <c r="I2268"/>
      <c r="J2268"/>
      <c r="K2268"/>
      <c r="M2268"/>
      <c r="N2268"/>
    </row>
    <row r="2269" spans="1:14" x14ac:dyDescent="0.25">
      <c r="A2269"/>
      <c r="B2269"/>
      <c r="C2269"/>
      <c r="D2269" s="1"/>
      <c r="E2269"/>
      <c r="F2269"/>
      <c r="G2269" s="1"/>
      <c r="H2269"/>
      <c r="I2269"/>
      <c r="J2269"/>
      <c r="K2269"/>
      <c r="M2269"/>
      <c r="N2269"/>
    </row>
    <row r="2270" spans="1:14" x14ac:dyDescent="0.25">
      <c r="A2270"/>
      <c r="B2270"/>
      <c r="C2270"/>
      <c r="D2270" s="1"/>
      <c r="E2270"/>
      <c r="F2270"/>
      <c r="G2270" s="1"/>
      <c r="H2270"/>
      <c r="I2270"/>
      <c r="J2270"/>
      <c r="K2270"/>
      <c r="M2270"/>
      <c r="N2270"/>
    </row>
    <row r="2271" spans="1:14" x14ac:dyDescent="0.25">
      <c r="A2271"/>
      <c r="B2271"/>
      <c r="C2271"/>
      <c r="D2271" s="1"/>
      <c r="E2271"/>
      <c r="F2271"/>
      <c r="G2271" s="1"/>
      <c r="H2271"/>
      <c r="I2271"/>
      <c r="J2271"/>
      <c r="K2271"/>
      <c r="M2271"/>
      <c r="N2271"/>
    </row>
    <row r="2272" spans="1:14" x14ac:dyDescent="0.25">
      <c r="A2272"/>
      <c r="B2272"/>
      <c r="C2272"/>
      <c r="D2272" s="1"/>
      <c r="E2272"/>
      <c r="F2272"/>
      <c r="G2272" s="1"/>
      <c r="H2272"/>
      <c r="I2272"/>
      <c r="J2272"/>
      <c r="K2272"/>
      <c r="M2272"/>
      <c r="N2272"/>
    </row>
    <row r="2273" spans="1:14" x14ac:dyDescent="0.25">
      <c r="A2273"/>
      <c r="B2273"/>
      <c r="C2273"/>
      <c r="D2273" s="1"/>
      <c r="E2273"/>
      <c r="F2273"/>
      <c r="G2273" s="1"/>
      <c r="H2273"/>
      <c r="I2273"/>
      <c r="J2273"/>
      <c r="K2273"/>
      <c r="M2273"/>
      <c r="N2273"/>
    </row>
    <row r="2274" spans="1:14" x14ac:dyDescent="0.25">
      <c r="A2274"/>
      <c r="B2274"/>
      <c r="C2274"/>
      <c r="D2274" s="1"/>
      <c r="E2274"/>
      <c r="F2274"/>
      <c r="G2274" s="1"/>
      <c r="H2274"/>
      <c r="I2274"/>
      <c r="J2274"/>
      <c r="K2274"/>
      <c r="M2274"/>
      <c r="N2274"/>
    </row>
    <row r="2275" spans="1:14" x14ac:dyDescent="0.25">
      <c r="A2275"/>
      <c r="B2275"/>
      <c r="C2275"/>
      <c r="D2275" s="1"/>
      <c r="E2275"/>
      <c r="F2275"/>
      <c r="G2275" s="1"/>
      <c r="H2275"/>
      <c r="I2275"/>
      <c r="J2275"/>
      <c r="K2275"/>
      <c r="M2275"/>
      <c r="N2275"/>
    </row>
    <row r="2276" spans="1:14" x14ac:dyDescent="0.25">
      <c r="A2276"/>
      <c r="B2276"/>
      <c r="C2276"/>
      <c r="D2276" s="1"/>
      <c r="E2276"/>
      <c r="F2276"/>
      <c r="G2276" s="1"/>
      <c r="H2276"/>
      <c r="I2276"/>
      <c r="J2276"/>
      <c r="K2276"/>
      <c r="M2276"/>
      <c r="N2276"/>
    </row>
    <row r="2277" spans="1:14" x14ac:dyDescent="0.25">
      <c r="A2277"/>
      <c r="B2277"/>
      <c r="C2277"/>
      <c r="D2277" s="1"/>
      <c r="E2277"/>
      <c r="F2277"/>
      <c r="G2277" s="1"/>
      <c r="H2277"/>
      <c r="I2277"/>
      <c r="J2277"/>
      <c r="K2277"/>
      <c r="M2277"/>
      <c r="N2277"/>
    </row>
    <row r="2278" spans="1:14" x14ac:dyDescent="0.25">
      <c r="A2278"/>
      <c r="B2278"/>
      <c r="C2278"/>
      <c r="D2278" s="1"/>
      <c r="E2278"/>
      <c r="F2278"/>
      <c r="G2278" s="1"/>
      <c r="H2278"/>
      <c r="I2278"/>
      <c r="J2278"/>
      <c r="K2278"/>
      <c r="M2278"/>
      <c r="N2278"/>
    </row>
    <row r="2279" spans="1:14" x14ac:dyDescent="0.25">
      <c r="A2279"/>
      <c r="B2279"/>
      <c r="C2279"/>
      <c r="D2279" s="1"/>
      <c r="E2279"/>
      <c r="F2279"/>
      <c r="G2279" s="1"/>
      <c r="H2279"/>
      <c r="I2279"/>
      <c r="J2279"/>
      <c r="K2279"/>
      <c r="M2279"/>
      <c r="N2279"/>
    </row>
    <row r="2280" spans="1:14" x14ac:dyDescent="0.25">
      <c r="A2280"/>
      <c r="B2280"/>
      <c r="C2280"/>
      <c r="D2280" s="1"/>
      <c r="E2280"/>
      <c r="F2280"/>
      <c r="G2280" s="1"/>
      <c r="H2280"/>
      <c r="I2280"/>
      <c r="J2280"/>
      <c r="K2280"/>
      <c r="M2280"/>
      <c r="N2280"/>
    </row>
    <row r="2281" spans="1:14" x14ac:dyDescent="0.25">
      <c r="A2281"/>
      <c r="B2281"/>
      <c r="C2281"/>
      <c r="D2281" s="1"/>
      <c r="E2281"/>
      <c r="F2281"/>
      <c r="G2281" s="1"/>
      <c r="H2281"/>
      <c r="I2281"/>
      <c r="J2281"/>
      <c r="K2281"/>
      <c r="M2281"/>
      <c r="N2281"/>
    </row>
    <row r="2282" spans="1:14" x14ac:dyDescent="0.25">
      <c r="A2282"/>
      <c r="B2282"/>
      <c r="C2282"/>
      <c r="D2282" s="1"/>
      <c r="E2282"/>
      <c r="F2282"/>
      <c r="G2282" s="1"/>
      <c r="H2282"/>
      <c r="I2282"/>
      <c r="J2282"/>
      <c r="K2282"/>
      <c r="M2282"/>
      <c r="N2282"/>
    </row>
    <row r="2283" spans="1:14" x14ac:dyDescent="0.25">
      <c r="A2283"/>
      <c r="B2283"/>
      <c r="C2283"/>
      <c r="D2283" s="1"/>
      <c r="E2283"/>
      <c r="F2283"/>
      <c r="G2283" s="1"/>
      <c r="H2283"/>
      <c r="I2283"/>
      <c r="J2283"/>
      <c r="K2283"/>
      <c r="M2283"/>
      <c r="N2283"/>
    </row>
    <row r="2284" spans="1:14" x14ac:dyDescent="0.25">
      <c r="A2284"/>
      <c r="B2284"/>
      <c r="C2284"/>
      <c r="D2284" s="1"/>
      <c r="E2284"/>
      <c r="F2284"/>
      <c r="G2284" s="1"/>
      <c r="H2284"/>
      <c r="I2284"/>
      <c r="J2284"/>
      <c r="K2284"/>
      <c r="M2284"/>
      <c r="N2284"/>
    </row>
    <row r="2285" spans="1:14" x14ac:dyDescent="0.25">
      <c r="A2285"/>
      <c r="B2285"/>
      <c r="C2285"/>
      <c r="D2285" s="1"/>
      <c r="E2285"/>
      <c r="F2285"/>
      <c r="G2285" s="1"/>
      <c r="H2285"/>
      <c r="I2285"/>
      <c r="J2285"/>
      <c r="K2285"/>
      <c r="M2285"/>
      <c r="N2285"/>
    </row>
    <row r="2286" spans="1:14" x14ac:dyDescent="0.25">
      <c r="A2286"/>
      <c r="B2286"/>
      <c r="C2286"/>
      <c r="D2286" s="1"/>
      <c r="E2286"/>
      <c r="F2286"/>
      <c r="G2286" s="1"/>
      <c r="H2286"/>
      <c r="I2286"/>
      <c r="J2286"/>
      <c r="K2286"/>
      <c r="M2286"/>
      <c r="N2286"/>
    </row>
    <row r="2287" spans="1:14" x14ac:dyDescent="0.25">
      <c r="A2287"/>
      <c r="B2287"/>
      <c r="C2287"/>
      <c r="D2287" s="1"/>
      <c r="E2287"/>
      <c r="F2287"/>
      <c r="G2287" s="1"/>
      <c r="H2287"/>
      <c r="I2287"/>
      <c r="J2287"/>
      <c r="K2287"/>
      <c r="M2287"/>
      <c r="N2287"/>
    </row>
    <row r="2288" spans="1:14" x14ac:dyDescent="0.25">
      <c r="A2288"/>
      <c r="B2288"/>
      <c r="C2288"/>
      <c r="D2288" s="1"/>
      <c r="E2288"/>
      <c r="F2288"/>
      <c r="G2288" s="1"/>
      <c r="H2288"/>
      <c r="I2288"/>
      <c r="J2288"/>
      <c r="K2288"/>
      <c r="M2288"/>
      <c r="N2288"/>
    </row>
    <row r="2289" spans="1:14" x14ac:dyDescent="0.25">
      <c r="A2289"/>
      <c r="B2289"/>
      <c r="C2289"/>
      <c r="D2289" s="1"/>
      <c r="E2289"/>
      <c r="F2289"/>
      <c r="G2289" s="1"/>
      <c r="H2289"/>
      <c r="I2289"/>
      <c r="J2289"/>
      <c r="K2289"/>
      <c r="M2289"/>
      <c r="N2289"/>
    </row>
    <row r="2290" spans="1:14" x14ac:dyDescent="0.25">
      <c r="A2290"/>
      <c r="B2290"/>
      <c r="C2290"/>
      <c r="D2290" s="1"/>
      <c r="E2290"/>
      <c r="F2290"/>
      <c r="G2290" s="1"/>
      <c r="H2290"/>
      <c r="I2290"/>
      <c r="J2290"/>
      <c r="K2290"/>
      <c r="M2290"/>
      <c r="N2290"/>
    </row>
    <row r="2291" spans="1:14" x14ac:dyDescent="0.25">
      <c r="A2291"/>
      <c r="B2291"/>
      <c r="C2291"/>
      <c r="D2291" s="1"/>
      <c r="E2291"/>
      <c r="F2291"/>
      <c r="G2291" s="1"/>
      <c r="H2291"/>
      <c r="I2291"/>
      <c r="J2291"/>
      <c r="K2291"/>
      <c r="M2291"/>
      <c r="N2291"/>
    </row>
    <row r="2292" spans="1:14" x14ac:dyDescent="0.25">
      <c r="A2292"/>
      <c r="B2292"/>
      <c r="C2292"/>
      <c r="D2292" s="1"/>
      <c r="E2292"/>
      <c r="F2292"/>
      <c r="G2292" s="1"/>
      <c r="H2292"/>
      <c r="I2292"/>
      <c r="J2292"/>
      <c r="K2292"/>
      <c r="M2292"/>
      <c r="N2292"/>
    </row>
    <row r="2293" spans="1:14" x14ac:dyDescent="0.25">
      <c r="A2293"/>
      <c r="B2293"/>
      <c r="C2293"/>
      <c r="D2293" s="1"/>
      <c r="E2293"/>
      <c r="F2293"/>
      <c r="G2293" s="1"/>
      <c r="H2293"/>
      <c r="I2293"/>
      <c r="J2293"/>
      <c r="K2293"/>
      <c r="M2293"/>
      <c r="N2293"/>
    </row>
    <row r="2294" spans="1:14" x14ac:dyDescent="0.25">
      <c r="A2294"/>
      <c r="B2294"/>
      <c r="C2294"/>
      <c r="D2294" s="1"/>
      <c r="E2294"/>
      <c r="F2294"/>
      <c r="G2294" s="1"/>
      <c r="H2294"/>
      <c r="I2294"/>
      <c r="J2294"/>
      <c r="K2294"/>
      <c r="M2294"/>
      <c r="N2294"/>
    </row>
    <row r="2295" spans="1:14" x14ac:dyDescent="0.25">
      <c r="A2295"/>
      <c r="B2295"/>
      <c r="C2295"/>
      <c r="D2295" s="1"/>
      <c r="E2295"/>
      <c r="F2295"/>
      <c r="G2295" s="1"/>
      <c r="H2295"/>
      <c r="I2295"/>
      <c r="J2295"/>
      <c r="K2295"/>
      <c r="M2295"/>
      <c r="N2295"/>
    </row>
    <row r="2296" spans="1:14" x14ac:dyDescent="0.25">
      <c r="A2296"/>
      <c r="B2296"/>
      <c r="C2296"/>
      <c r="D2296" s="1"/>
      <c r="E2296"/>
      <c r="F2296"/>
      <c r="G2296" s="1"/>
      <c r="H2296"/>
      <c r="I2296"/>
      <c r="J2296"/>
      <c r="K2296"/>
      <c r="M2296"/>
      <c r="N2296"/>
    </row>
    <row r="2297" spans="1:14" x14ac:dyDescent="0.25">
      <c r="A2297"/>
      <c r="B2297"/>
      <c r="C2297"/>
      <c r="D2297" s="1"/>
      <c r="E2297"/>
      <c r="F2297"/>
      <c r="G2297" s="1"/>
      <c r="H2297"/>
      <c r="I2297"/>
      <c r="J2297"/>
      <c r="K2297"/>
      <c r="M2297"/>
      <c r="N2297"/>
    </row>
    <row r="2298" spans="1:14" x14ac:dyDescent="0.25">
      <c r="A2298"/>
      <c r="B2298"/>
      <c r="C2298"/>
      <c r="D2298" s="1"/>
      <c r="E2298"/>
      <c r="F2298"/>
      <c r="G2298" s="1"/>
      <c r="H2298"/>
      <c r="I2298"/>
      <c r="J2298"/>
      <c r="K2298"/>
      <c r="M2298"/>
      <c r="N2298"/>
    </row>
    <row r="2299" spans="1:14" x14ac:dyDescent="0.25">
      <c r="A2299"/>
      <c r="B2299"/>
      <c r="C2299"/>
      <c r="D2299" s="1"/>
      <c r="E2299"/>
      <c r="F2299"/>
      <c r="G2299" s="1"/>
      <c r="H2299"/>
      <c r="I2299"/>
      <c r="J2299"/>
      <c r="K2299"/>
      <c r="M2299"/>
      <c r="N2299"/>
    </row>
    <row r="2300" spans="1:14" x14ac:dyDescent="0.25">
      <c r="A2300"/>
      <c r="B2300"/>
      <c r="C2300"/>
      <c r="D2300" s="1"/>
      <c r="E2300"/>
      <c r="F2300"/>
      <c r="G2300" s="1"/>
      <c r="H2300"/>
      <c r="I2300"/>
      <c r="J2300"/>
      <c r="K2300"/>
      <c r="M2300"/>
      <c r="N2300"/>
    </row>
    <row r="2301" spans="1:14" x14ac:dyDescent="0.25">
      <c r="A2301"/>
      <c r="B2301"/>
      <c r="C2301"/>
      <c r="D2301" s="1"/>
      <c r="E2301"/>
      <c r="F2301"/>
      <c r="G2301" s="1"/>
      <c r="H2301"/>
      <c r="I2301"/>
      <c r="J2301"/>
      <c r="K2301"/>
      <c r="M2301"/>
      <c r="N2301"/>
    </row>
    <row r="2302" spans="1:14" x14ac:dyDescent="0.25">
      <c r="A2302"/>
      <c r="B2302"/>
      <c r="C2302"/>
      <c r="D2302" s="1"/>
      <c r="E2302"/>
      <c r="F2302"/>
      <c r="G2302" s="1"/>
      <c r="H2302"/>
      <c r="I2302"/>
      <c r="J2302"/>
      <c r="K2302"/>
      <c r="M2302"/>
      <c r="N2302"/>
    </row>
    <row r="2303" spans="1:14" x14ac:dyDescent="0.25">
      <c r="A2303"/>
      <c r="B2303"/>
      <c r="C2303"/>
      <c r="D2303" s="1"/>
      <c r="E2303"/>
      <c r="F2303"/>
      <c r="G2303" s="1"/>
      <c r="H2303"/>
      <c r="I2303"/>
      <c r="J2303"/>
      <c r="K2303"/>
      <c r="M2303"/>
      <c r="N2303"/>
    </row>
    <row r="2304" spans="1:14" x14ac:dyDescent="0.25">
      <c r="A2304"/>
      <c r="B2304"/>
      <c r="C2304"/>
      <c r="D2304" s="1"/>
      <c r="E2304"/>
      <c r="F2304"/>
      <c r="G2304" s="1"/>
      <c r="H2304"/>
      <c r="I2304"/>
      <c r="J2304"/>
      <c r="K2304"/>
      <c r="M2304"/>
      <c r="N2304"/>
    </row>
    <row r="2305" spans="1:14" x14ac:dyDescent="0.25">
      <c r="A2305"/>
      <c r="B2305"/>
      <c r="C2305"/>
      <c r="D2305" s="1"/>
      <c r="E2305"/>
      <c r="F2305"/>
      <c r="G2305" s="1"/>
      <c r="H2305"/>
      <c r="I2305"/>
      <c r="J2305"/>
      <c r="K2305"/>
      <c r="M2305"/>
      <c r="N2305"/>
    </row>
    <row r="2306" spans="1:14" x14ac:dyDescent="0.25">
      <c r="A2306"/>
      <c r="B2306"/>
      <c r="C2306"/>
      <c r="D2306" s="1"/>
      <c r="E2306"/>
      <c r="F2306"/>
      <c r="G2306" s="1"/>
      <c r="H2306"/>
      <c r="I2306"/>
      <c r="J2306"/>
      <c r="K2306"/>
      <c r="M2306"/>
      <c r="N2306"/>
    </row>
    <row r="2307" spans="1:14" x14ac:dyDescent="0.25">
      <c r="A2307"/>
      <c r="B2307"/>
      <c r="C2307"/>
      <c r="D2307" s="1"/>
      <c r="E2307"/>
      <c r="F2307"/>
      <c r="G2307" s="1"/>
      <c r="H2307"/>
      <c r="I2307"/>
      <c r="J2307"/>
      <c r="K2307"/>
      <c r="M2307"/>
      <c r="N2307"/>
    </row>
    <row r="2308" spans="1:14" x14ac:dyDescent="0.25">
      <c r="A2308"/>
      <c r="B2308"/>
      <c r="C2308"/>
      <c r="D2308" s="1"/>
      <c r="E2308"/>
      <c r="F2308"/>
      <c r="G2308" s="1"/>
      <c r="H2308"/>
      <c r="I2308"/>
      <c r="J2308"/>
      <c r="K2308"/>
      <c r="M2308"/>
      <c r="N2308"/>
    </row>
    <row r="2309" spans="1:14" x14ac:dyDescent="0.25">
      <c r="A2309"/>
      <c r="B2309"/>
      <c r="C2309"/>
      <c r="D2309" s="1"/>
      <c r="E2309"/>
      <c r="F2309"/>
      <c r="G2309" s="1"/>
      <c r="H2309"/>
      <c r="I2309"/>
      <c r="J2309"/>
      <c r="K2309"/>
      <c r="M2309"/>
      <c r="N2309"/>
    </row>
    <row r="2310" spans="1:14" x14ac:dyDescent="0.25">
      <c r="A2310"/>
      <c r="B2310"/>
      <c r="C2310"/>
      <c r="D2310" s="1"/>
      <c r="E2310"/>
      <c r="F2310"/>
      <c r="G2310" s="1"/>
      <c r="H2310"/>
      <c r="I2310"/>
      <c r="J2310"/>
      <c r="K2310"/>
      <c r="M2310"/>
      <c r="N2310"/>
    </row>
    <row r="2311" spans="1:14" x14ac:dyDescent="0.25">
      <c r="A2311"/>
      <c r="B2311"/>
      <c r="C2311"/>
      <c r="D2311" s="1"/>
      <c r="E2311"/>
      <c r="F2311"/>
      <c r="G2311" s="1"/>
      <c r="H2311"/>
      <c r="I2311"/>
      <c r="J2311"/>
      <c r="K2311"/>
      <c r="M2311"/>
      <c r="N2311"/>
    </row>
    <row r="2312" spans="1:14" x14ac:dyDescent="0.25">
      <c r="A2312"/>
      <c r="B2312"/>
      <c r="C2312"/>
      <c r="D2312" s="1"/>
      <c r="E2312"/>
      <c r="F2312"/>
      <c r="G2312" s="1"/>
      <c r="H2312"/>
      <c r="I2312"/>
      <c r="J2312"/>
      <c r="K2312"/>
      <c r="M2312"/>
      <c r="N2312"/>
    </row>
    <row r="2313" spans="1:14" x14ac:dyDescent="0.25">
      <c r="A2313"/>
      <c r="B2313"/>
      <c r="C2313"/>
      <c r="D2313" s="1"/>
      <c r="E2313"/>
      <c r="F2313"/>
      <c r="G2313" s="1"/>
      <c r="H2313"/>
      <c r="I2313"/>
      <c r="J2313"/>
      <c r="K2313"/>
      <c r="M2313"/>
      <c r="N2313"/>
    </row>
    <row r="2314" spans="1:14" x14ac:dyDescent="0.25">
      <c r="A2314"/>
      <c r="B2314"/>
      <c r="C2314"/>
      <c r="D2314" s="1"/>
      <c r="E2314"/>
      <c r="F2314"/>
      <c r="G2314" s="1"/>
      <c r="H2314"/>
      <c r="I2314"/>
      <c r="J2314"/>
      <c r="K2314"/>
      <c r="M2314"/>
      <c r="N2314"/>
    </row>
    <row r="2315" spans="1:14" x14ac:dyDescent="0.25">
      <c r="A2315"/>
      <c r="B2315"/>
      <c r="C2315"/>
      <c r="D2315" s="1"/>
      <c r="E2315"/>
      <c r="F2315"/>
      <c r="G2315" s="1"/>
      <c r="H2315"/>
      <c r="I2315"/>
      <c r="J2315"/>
      <c r="K2315"/>
      <c r="M2315"/>
      <c r="N2315"/>
    </row>
    <row r="2316" spans="1:14" x14ac:dyDescent="0.25">
      <c r="A2316"/>
      <c r="B2316"/>
      <c r="C2316"/>
      <c r="D2316" s="1"/>
      <c r="E2316"/>
      <c r="F2316"/>
      <c r="G2316" s="1"/>
      <c r="H2316"/>
      <c r="I2316"/>
      <c r="J2316"/>
      <c r="K2316"/>
      <c r="M2316"/>
      <c r="N2316"/>
    </row>
    <row r="2317" spans="1:14" x14ac:dyDescent="0.25">
      <c r="A2317"/>
      <c r="B2317"/>
      <c r="C2317"/>
      <c r="D2317" s="1"/>
      <c r="E2317"/>
      <c r="F2317"/>
      <c r="G2317" s="1"/>
      <c r="H2317"/>
      <c r="I2317"/>
      <c r="J2317"/>
      <c r="K2317"/>
      <c r="M2317"/>
      <c r="N2317"/>
    </row>
    <row r="2318" spans="1:14" x14ac:dyDescent="0.25">
      <c r="A2318"/>
      <c r="B2318"/>
      <c r="C2318"/>
      <c r="D2318" s="1"/>
      <c r="E2318"/>
      <c r="F2318"/>
      <c r="G2318" s="1"/>
      <c r="H2318"/>
      <c r="I2318"/>
      <c r="J2318"/>
      <c r="K2318"/>
      <c r="M2318"/>
      <c r="N2318"/>
    </row>
    <row r="2319" spans="1:14" x14ac:dyDescent="0.25">
      <c r="A2319"/>
      <c r="B2319"/>
      <c r="C2319"/>
      <c r="D2319" s="1"/>
      <c r="E2319"/>
      <c r="F2319"/>
      <c r="G2319" s="1"/>
      <c r="H2319"/>
      <c r="I2319"/>
      <c r="J2319"/>
      <c r="K2319"/>
      <c r="M2319"/>
      <c r="N2319"/>
    </row>
    <row r="2320" spans="1:14" x14ac:dyDescent="0.25">
      <c r="A2320"/>
      <c r="B2320"/>
      <c r="C2320"/>
      <c r="D2320" s="1"/>
      <c r="E2320"/>
      <c r="F2320"/>
      <c r="G2320" s="1"/>
      <c r="H2320"/>
      <c r="I2320"/>
      <c r="J2320"/>
      <c r="K2320"/>
      <c r="M2320"/>
      <c r="N2320"/>
    </row>
    <row r="2321" spans="1:14" x14ac:dyDescent="0.25">
      <c r="A2321"/>
      <c r="B2321"/>
      <c r="C2321"/>
      <c r="D2321" s="1"/>
      <c r="E2321"/>
      <c r="F2321"/>
      <c r="G2321" s="1"/>
      <c r="H2321"/>
      <c r="I2321"/>
      <c r="J2321"/>
      <c r="K2321"/>
      <c r="M2321"/>
      <c r="N2321"/>
    </row>
    <row r="2322" spans="1:14" x14ac:dyDescent="0.25">
      <c r="A2322"/>
      <c r="B2322"/>
      <c r="C2322"/>
      <c r="D2322" s="1"/>
      <c r="E2322"/>
      <c r="F2322"/>
      <c r="G2322" s="1"/>
      <c r="H2322"/>
      <c r="I2322"/>
      <c r="J2322"/>
      <c r="K2322"/>
      <c r="M2322"/>
      <c r="N2322"/>
    </row>
    <row r="2323" spans="1:14" x14ac:dyDescent="0.25">
      <c r="A2323"/>
      <c r="B2323"/>
      <c r="C2323"/>
      <c r="D2323" s="1"/>
      <c r="E2323"/>
      <c r="F2323"/>
      <c r="G2323" s="1"/>
      <c r="H2323"/>
      <c r="I2323"/>
      <c r="J2323"/>
      <c r="K2323"/>
      <c r="M2323"/>
      <c r="N2323"/>
    </row>
    <row r="2324" spans="1:14" x14ac:dyDescent="0.25">
      <c r="A2324"/>
      <c r="B2324"/>
      <c r="C2324"/>
      <c r="D2324" s="1"/>
      <c r="E2324"/>
      <c r="F2324"/>
      <c r="G2324" s="1"/>
      <c r="H2324"/>
      <c r="I2324"/>
      <c r="J2324"/>
      <c r="K2324"/>
      <c r="M2324"/>
      <c r="N2324"/>
    </row>
    <row r="2325" spans="1:14" x14ac:dyDescent="0.25">
      <c r="A2325"/>
      <c r="B2325"/>
      <c r="C2325"/>
      <c r="D2325" s="1"/>
      <c r="E2325"/>
      <c r="F2325"/>
      <c r="G2325" s="1"/>
      <c r="H2325"/>
      <c r="I2325"/>
      <c r="J2325"/>
      <c r="K2325"/>
      <c r="M2325"/>
      <c r="N2325"/>
    </row>
    <row r="2326" spans="1:14" x14ac:dyDescent="0.25">
      <c r="A2326"/>
      <c r="B2326"/>
      <c r="C2326"/>
      <c r="D2326" s="1"/>
      <c r="E2326"/>
      <c r="F2326"/>
      <c r="G2326" s="1"/>
      <c r="H2326"/>
      <c r="I2326"/>
      <c r="J2326"/>
      <c r="K2326"/>
      <c r="M2326"/>
      <c r="N2326"/>
    </row>
    <row r="2327" spans="1:14" x14ac:dyDescent="0.25">
      <c r="A2327"/>
      <c r="B2327"/>
      <c r="C2327"/>
      <c r="D2327" s="1"/>
      <c r="E2327"/>
      <c r="F2327"/>
      <c r="G2327" s="1"/>
      <c r="H2327"/>
      <c r="I2327"/>
      <c r="J2327"/>
      <c r="K2327"/>
      <c r="M2327"/>
      <c r="N2327"/>
    </row>
    <row r="2328" spans="1:14" x14ac:dyDescent="0.25">
      <c r="A2328"/>
      <c r="B2328"/>
      <c r="C2328"/>
      <c r="D2328" s="1"/>
      <c r="E2328"/>
      <c r="F2328"/>
      <c r="G2328" s="1"/>
      <c r="H2328"/>
      <c r="I2328"/>
      <c r="J2328"/>
      <c r="K2328"/>
      <c r="M2328"/>
      <c r="N2328"/>
    </row>
    <row r="2329" spans="1:14" x14ac:dyDescent="0.25">
      <c r="A2329"/>
      <c r="B2329"/>
      <c r="C2329"/>
      <c r="D2329" s="1"/>
      <c r="E2329"/>
      <c r="F2329"/>
      <c r="G2329" s="1"/>
      <c r="H2329"/>
      <c r="I2329"/>
      <c r="J2329"/>
      <c r="K2329"/>
      <c r="M2329"/>
      <c r="N2329"/>
    </row>
    <row r="2330" spans="1:14" x14ac:dyDescent="0.25">
      <c r="A2330"/>
      <c r="B2330"/>
      <c r="C2330"/>
      <c r="D2330" s="1"/>
      <c r="E2330"/>
      <c r="F2330"/>
      <c r="G2330" s="1"/>
      <c r="H2330"/>
      <c r="I2330"/>
      <c r="J2330"/>
      <c r="K2330"/>
      <c r="M2330"/>
      <c r="N2330"/>
    </row>
    <row r="2331" spans="1:14" x14ac:dyDescent="0.25">
      <c r="A2331"/>
      <c r="B2331"/>
      <c r="C2331"/>
      <c r="D2331" s="1"/>
      <c r="E2331"/>
      <c r="F2331"/>
      <c r="G2331" s="1"/>
      <c r="H2331"/>
      <c r="I2331"/>
      <c r="J2331"/>
      <c r="K2331"/>
      <c r="M2331"/>
      <c r="N2331"/>
    </row>
    <row r="2332" spans="1:14" x14ac:dyDescent="0.25">
      <c r="A2332"/>
      <c r="B2332"/>
      <c r="C2332"/>
      <c r="D2332" s="1"/>
      <c r="E2332"/>
      <c r="F2332"/>
      <c r="G2332" s="1"/>
      <c r="H2332"/>
      <c r="I2332"/>
      <c r="J2332"/>
      <c r="K2332"/>
      <c r="M2332"/>
      <c r="N2332"/>
    </row>
    <row r="2333" spans="1:14" x14ac:dyDescent="0.25">
      <c r="A2333"/>
      <c r="B2333"/>
      <c r="C2333"/>
      <c r="D2333" s="1"/>
      <c r="E2333"/>
      <c r="F2333"/>
      <c r="G2333" s="1"/>
      <c r="H2333"/>
      <c r="I2333"/>
      <c r="J2333"/>
      <c r="K2333"/>
      <c r="M2333"/>
      <c r="N2333"/>
    </row>
    <row r="2334" spans="1:14" x14ac:dyDescent="0.25">
      <c r="A2334"/>
      <c r="B2334"/>
      <c r="C2334"/>
      <c r="D2334" s="1"/>
      <c r="E2334"/>
      <c r="F2334"/>
      <c r="G2334" s="1"/>
      <c r="H2334"/>
      <c r="I2334"/>
      <c r="J2334"/>
      <c r="K2334"/>
      <c r="M2334"/>
      <c r="N2334"/>
    </row>
    <row r="2335" spans="1:14" x14ac:dyDescent="0.25">
      <c r="A2335"/>
      <c r="B2335"/>
      <c r="C2335"/>
      <c r="D2335" s="1"/>
      <c r="E2335"/>
      <c r="F2335"/>
      <c r="G2335" s="1"/>
      <c r="H2335"/>
      <c r="I2335"/>
      <c r="J2335"/>
      <c r="K2335"/>
      <c r="M2335"/>
      <c r="N2335"/>
    </row>
    <row r="2336" spans="1:14" x14ac:dyDescent="0.25">
      <c r="A2336"/>
      <c r="B2336"/>
      <c r="C2336"/>
      <c r="D2336" s="1"/>
      <c r="E2336"/>
      <c r="F2336"/>
      <c r="G2336" s="1"/>
      <c r="H2336"/>
      <c r="I2336"/>
      <c r="J2336"/>
      <c r="K2336"/>
      <c r="M2336"/>
      <c r="N2336"/>
    </row>
    <row r="2337" spans="1:14" x14ac:dyDescent="0.25">
      <c r="A2337"/>
      <c r="B2337"/>
      <c r="C2337"/>
      <c r="D2337" s="1"/>
      <c r="E2337"/>
      <c r="F2337"/>
      <c r="G2337" s="1"/>
      <c r="H2337"/>
      <c r="I2337"/>
      <c r="J2337"/>
      <c r="K2337"/>
      <c r="M2337"/>
      <c r="N2337"/>
    </row>
    <row r="2338" spans="1:14" x14ac:dyDescent="0.25">
      <c r="A2338"/>
      <c r="B2338"/>
      <c r="C2338"/>
      <c r="D2338" s="1"/>
      <c r="E2338"/>
      <c r="F2338"/>
      <c r="G2338" s="1"/>
      <c r="H2338"/>
      <c r="I2338"/>
      <c r="J2338"/>
      <c r="K2338"/>
      <c r="M2338"/>
      <c r="N2338"/>
    </row>
    <row r="2339" spans="1:14" x14ac:dyDescent="0.25">
      <c r="A2339"/>
      <c r="B2339"/>
      <c r="C2339"/>
      <c r="D2339" s="1"/>
      <c r="E2339"/>
      <c r="F2339"/>
      <c r="G2339" s="1"/>
      <c r="H2339"/>
      <c r="I2339"/>
      <c r="J2339"/>
      <c r="K2339"/>
      <c r="M2339"/>
      <c r="N2339"/>
    </row>
    <row r="2340" spans="1:14" x14ac:dyDescent="0.25">
      <c r="A2340"/>
      <c r="B2340"/>
      <c r="C2340"/>
      <c r="D2340" s="1"/>
      <c r="E2340"/>
      <c r="F2340"/>
      <c r="G2340" s="1"/>
      <c r="H2340"/>
      <c r="I2340"/>
      <c r="J2340"/>
      <c r="K2340"/>
      <c r="M2340"/>
      <c r="N2340"/>
    </row>
    <row r="2341" spans="1:14" x14ac:dyDescent="0.25">
      <c r="A2341"/>
      <c r="B2341"/>
      <c r="C2341"/>
      <c r="D2341" s="1"/>
      <c r="E2341"/>
      <c r="F2341"/>
      <c r="G2341" s="1"/>
      <c r="H2341"/>
      <c r="I2341"/>
      <c r="J2341"/>
      <c r="K2341"/>
      <c r="M2341"/>
      <c r="N2341"/>
    </row>
    <row r="2342" spans="1:14" x14ac:dyDescent="0.25">
      <c r="A2342"/>
      <c r="B2342"/>
      <c r="C2342"/>
      <c r="D2342" s="1"/>
      <c r="E2342"/>
      <c r="F2342"/>
      <c r="G2342" s="1"/>
      <c r="H2342"/>
      <c r="I2342"/>
      <c r="J2342"/>
      <c r="K2342"/>
      <c r="M2342"/>
      <c r="N2342"/>
    </row>
    <row r="2343" spans="1:14" x14ac:dyDescent="0.25">
      <c r="A2343"/>
      <c r="B2343"/>
      <c r="C2343"/>
      <c r="D2343" s="1"/>
      <c r="E2343"/>
      <c r="F2343"/>
      <c r="G2343" s="1"/>
      <c r="H2343"/>
      <c r="I2343"/>
      <c r="J2343"/>
      <c r="K2343"/>
      <c r="M2343"/>
      <c r="N2343"/>
    </row>
    <row r="2344" spans="1:14" x14ac:dyDescent="0.25">
      <c r="A2344"/>
      <c r="B2344"/>
      <c r="C2344"/>
      <c r="D2344" s="1"/>
      <c r="E2344"/>
      <c r="F2344"/>
      <c r="G2344" s="1"/>
      <c r="H2344"/>
      <c r="I2344"/>
      <c r="J2344"/>
      <c r="K2344"/>
      <c r="M2344"/>
      <c r="N2344"/>
    </row>
    <row r="2345" spans="1:14" x14ac:dyDescent="0.25">
      <c r="A2345"/>
      <c r="B2345"/>
      <c r="C2345"/>
      <c r="D2345" s="1"/>
      <c r="E2345"/>
      <c r="F2345"/>
      <c r="G2345" s="1"/>
      <c r="H2345"/>
      <c r="I2345"/>
      <c r="J2345"/>
      <c r="K2345"/>
      <c r="M2345"/>
      <c r="N2345"/>
    </row>
    <row r="2346" spans="1:14" x14ac:dyDescent="0.25">
      <c r="A2346"/>
      <c r="B2346"/>
      <c r="C2346"/>
      <c r="D2346" s="1"/>
      <c r="E2346"/>
      <c r="F2346"/>
      <c r="G2346" s="1"/>
      <c r="H2346"/>
      <c r="I2346"/>
      <c r="J2346"/>
      <c r="K2346"/>
      <c r="M2346"/>
      <c r="N2346"/>
    </row>
    <row r="2347" spans="1:14" x14ac:dyDescent="0.25">
      <c r="A2347"/>
      <c r="B2347"/>
      <c r="C2347"/>
      <c r="D2347" s="1"/>
      <c r="E2347"/>
      <c r="F2347"/>
      <c r="G2347" s="1"/>
      <c r="H2347"/>
      <c r="I2347"/>
      <c r="J2347"/>
      <c r="K2347"/>
      <c r="M2347"/>
      <c r="N2347"/>
    </row>
    <row r="2348" spans="1:14" x14ac:dyDescent="0.25">
      <c r="A2348"/>
      <c r="B2348"/>
      <c r="C2348"/>
      <c r="D2348" s="1"/>
      <c r="E2348"/>
      <c r="F2348"/>
      <c r="G2348" s="1"/>
      <c r="H2348"/>
      <c r="I2348"/>
      <c r="J2348"/>
      <c r="K2348"/>
      <c r="M2348"/>
      <c r="N2348"/>
    </row>
    <row r="2349" spans="1:14" x14ac:dyDescent="0.25">
      <c r="A2349"/>
      <c r="B2349"/>
      <c r="C2349"/>
      <c r="D2349" s="1"/>
      <c r="E2349"/>
      <c r="F2349"/>
      <c r="G2349" s="1"/>
      <c r="H2349"/>
      <c r="I2349"/>
      <c r="J2349"/>
      <c r="K2349"/>
      <c r="M2349"/>
      <c r="N2349"/>
    </row>
    <row r="2350" spans="1:14" x14ac:dyDescent="0.25">
      <c r="A2350"/>
      <c r="B2350"/>
      <c r="C2350"/>
      <c r="D2350" s="1"/>
      <c r="E2350"/>
      <c r="F2350"/>
      <c r="G2350" s="1"/>
      <c r="H2350"/>
      <c r="I2350"/>
      <c r="J2350"/>
      <c r="K2350"/>
      <c r="M2350"/>
      <c r="N2350"/>
    </row>
    <row r="2351" spans="1:14" x14ac:dyDescent="0.25">
      <c r="A2351"/>
      <c r="B2351"/>
      <c r="C2351"/>
      <c r="D2351" s="1"/>
      <c r="E2351"/>
      <c r="F2351"/>
      <c r="G2351" s="1"/>
      <c r="H2351"/>
      <c r="I2351"/>
      <c r="J2351"/>
      <c r="K2351"/>
      <c r="M2351"/>
      <c r="N2351"/>
    </row>
    <row r="2352" spans="1:14" x14ac:dyDescent="0.25">
      <c r="A2352"/>
      <c r="B2352"/>
      <c r="C2352"/>
      <c r="D2352" s="1"/>
      <c r="E2352"/>
      <c r="F2352"/>
      <c r="G2352" s="1"/>
      <c r="H2352"/>
      <c r="I2352"/>
      <c r="J2352"/>
      <c r="K2352"/>
      <c r="M2352"/>
      <c r="N2352"/>
    </row>
    <row r="2353" spans="1:14" x14ac:dyDescent="0.25">
      <c r="A2353"/>
      <c r="B2353"/>
      <c r="C2353"/>
      <c r="D2353" s="1"/>
      <c r="E2353"/>
      <c r="F2353"/>
      <c r="G2353" s="1"/>
      <c r="H2353"/>
      <c r="I2353"/>
      <c r="J2353"/>
      <c r="K2353"/>
      <c r="M2353"/>
      <c r="N2353"/>
    </row>
    <row r="2354" spans="1:14" x14ac:dyDescent="0.25">
      <c r="A2354"/>
      <c r="B2354"/>
      <c r="C2354"/>
      <c r="D2354" s="1"/>
      <c r="E2354"/>
      <c r="F2354"/>
      <c r="G2354" s="1"/>
      <c r="H2354"/>
      <c r="I2354"/>
      <c r="J2354"/>
      <c r="K2354"/>
      <c r="M2354"/>
      <c r="N2354"/>
    </row>
    <row r="2355" spans="1:14" x14ac:dyDescent="0.25">
      <c r="A2355"/>
      <c r="B2355"/>
      <c r="C2355"/>
      <c r="D2355" s="1"/>
      <c r="E2355"/>
      <c r="F2355"/>
      <c r="G2355" s="1"/>
      <c r="H2355"/>
      <c r="I2355"/>
      <c r="J2355"/>
      <c r="K2355"/>
      <c r="M2355"/>
      <c r="N2355"/>
    </row>
    <row r="2356" spans="1:14" x14ac:dyDescent="0.25">
      <c r="A2356"/>
      <c r="B2356"/>
      <c r="C2356"/>
      <c r="D2356" s="1"/>
      <c r="E2356"/>
      <c r="F2356"/>
      <c r="G2356" s="1"/>
      <c r="H2356"/>
      <c r="I2356"/>
      <c r="J2356"/>
      <c r="K2356"/>
      <c r="M2356"/>
      <c r="N2356"/>
    </row>
    <row r="2357" spans="1:14" x14ac:dyDescent="0.25">
      <c r="A2357"/>
      <c r="B2357"/>
      <c r="C2357"/>
      <c r="D2357" s="1"/>
      <c r="E2357"/>
      <c r="F2357"/>
      <c r="G2357" s="1"/>
      <c r="H2357"/>
      <c r="I2357"/>
      <c r="J2357"/>
      <c r="K2357"/>
      <c r="M2357"/>
      <c r="N2357"/>
    </row>
    <row r="2358" spans="1:14" x14ac:dyDescent="0.25">
      <c r="A2358"/>
      <c r="B2358"/>
      <c r="C2358"/>
      <c r="D2358" s="1"/>
      <c r="E2358"/>
      <c r="F2358"/>
      <c r="G2358" s="1"/>
      <c r="H2358"/>
      <c r="I2358"/>
      <c r="J2358"/>
      <c r="K2358"/>
      <c r="M2358"/>
      <c r="N2358"/>
    </row>
    <row r="2359" spans="1:14" x14ac:dyDescent="0.25">
      <c r="A2359"/>
      <c r="B2359"/>
      <c r="C2359"/>
      <c r="D2359" s="1"/>
      <c r="E2359"/>
      <c r="F2359"/>
      <c r="G2359" s="1"/>
      <c r="H2359"/>
      <c r="I2359"/>
      <c r="J2359"/>
      <c r="K2359"/>
      <c r="M2359"/>
      <c r="N2359"/>
    </row>
    <row r="2360" spans="1:14" x14ac:dyDescent="0.25">
      <c r="A2360"/>
      <c r="B2360"/>
      <c r="C2360"/>
      <c r="D2360" s="1"/>
      <c r="E2360"/>
      <c r="F2360"/>
      <c r="G2360" s="1"/>
      <c r="H2360"/>
      <c r="I2360"/>
      <c r="J2360"/>
      <c r="K2360"/>
      <c r="M2360"/>
      <c r="N2360"/>
    </row>
    <row r="2361" spans="1:14" x14ac:dyDescent="0.25">
      <c r="A2361"/>
      <c r="B2361"/>
      <c r="C2361"/>
      <c r="D2361" s="1"/>
      <c r="E2361"/>
      <c r="F2361"/>
      <c r="G2361" s="1"/>
      <c r="H2361"/>
      <c r="I2361"/>
      <c r="J2361"/>
      <c r="K2361"/>
      <c r="M2361"/>
      <c r="N2361"/>
    </row>
    <row r="2362" spans="1:14" x14ac:dyDescent="0.25">
      <c r="A2362"/>
      <c r="B2362"/>
      <c r="C2362"/>
      <c r="D2362" s="1"/>
      <c r="E2362"/>
      <c r="F2362"/>
      <c r="G2362" s="1"/>
      <c r="H2362"/>
      <c r="I2362"/>
      <c r="J2362"/>
      <c r="K2362"/>
      <c r="M2362"/>
      <c r="N2362"/>
    </row>
    <row r="2363" spans="1:14" x14ac:dyDescent="0.25">
      <c r="A2363"/>
      <c r="B2363"/>
      <c r="C2363"/>
      <c r="D2363" s="1"/>
      <c r="E2363"/>
      <c r="F2363"/>
      <c r="G2363" s="1"/>
      <c r="H2363"/>
      <c r="I2363"/>
      <c r="J2363"/>
      <c r="K2363"/>
      <c r="M2363"/>
      <c r="N2363"/>
    </row>
    <row r="2364" spans="1:14" x14ac:dyDescent="0.25">
      <c r="A2364"/>
      <c r="B2364"/>
      <c r="C2364"/>
      <c r="D2364" s="1"/>
      <c r="E2364"/>
      <c r="F2364"/>
      <c r="G2364" s="1"/>
      <c r="H2364"/>
      <c r="I2364"/>
      <c r="J2364"/>
      <c r="K2364"/>
      <c r="M2364"/>
      <c r="N2364"/>
    </row>
    <row r="2365" spans="1:14" x14ac:dyDescent="0.25">
      <c r="A2365"/>
      <c r="B2365"/>
      <c r="C2365"/>
      <c r="D2365" s="1"/>
      <c r="E2365"/>
      <c r="F2365"/>
      <c r="G2365" s="1"/>
      <c r="H2365"/>
      <c r="I2365"/>
      <c r="J2365"/>
      <c r="K2365"/>
      <c r="M2365"/>
      <c r="N2365"/>
    </row>
    <row r="2366" spans="1:14" x14ac:dyDescent="0.25">
      <c r="A2366"/>
      <c r="B2366"/>
      <c r="C2366"/>
      <c r="D2366" s="1"/>
      <c r="E2366"/>
      <c r="F2366"/>
      <c r="G2366" s="1"/>
      <c r="H2366"/>
      <c r="I2366"/>
      <c r="J2366"/>
      <c r="K2366"/>
      <c r="M2366"/>
      <c r="N2366"/>
    </row>
    <row r="2367" spans="1:14" x14ac:dyDescent="0.25">
      <c r="A2367"/>
      <c r="B2367"/>
      <c r="C2367"/>
      <c r="D2367" s="1"/>
      <c r="E2367"/>
      <c r="F2367"/>
      <c r="G2367" s="1"/>
      <c r="H2367"/>
      <c r="I2367"/>
      <c r="J2367"/>
      <c r="K2367"/>
      <c r="M2367"/>
      <c r="N2367"/>
    </row>
    <row r="2368" spans="1:14" x14ac:dyDescent="0.25">
      <c r="A2368"/>
      <c r="B2368"/>
      <c r="C2368"/>
      <c r="D2368" s="1"/>
      <c r="E2368"/>
      <c r="F2368"/>
      <c r="G2368" s="1"/>
      <c r="H2368"/>
      <c r="I2368"/>
      <c r="J2368"/>
      <c r="K2368"/>
      <c r="M2368"/>
      <c r="N2368"/>
    </row>
    <row r="2369" spans="1:14" x14ac:dyDescent="0.25">
      <c r="A2369"/>
      <c r="B2369"/>
      <c r="C2369"/>
      <c r="D2369" s="1"/>
      <c r="E2369"/>
      <c r="F2369"/>
      <c r="G2369" s="1"/>
      <c r="H2369"/>
      <c r="I2369"/>
      <c r="J2369"/>
      <c r="K2369"/>
      <c r="M2369"/>
      <c r="N2369"/>
    </row>
    <row r="2370" spans="1:14" x14ac:dyDescent="0.25">
      <c r="A2370"/>
      <c r="B2370"/>
      <c r="C2370"/>
      <c r="D2370" s="1"/>
      <c r="E2370"/>
      <c r="F2370"/>
      <c r="G2370" s="1"/>
      <c r="H2370"/>
      <c r="I2370"/>
      <c r="J2370"/>
      <c r="K2370"/>
      <c r="M2370"/>
      <c r="N2370"/>
    </row>
    <row r="2371" spans="1:14" x14ac:dyDescent="0.25">
      <c r="A2371"/>
      <c r="B2371"/>
      <c r="C2371"/>
      <c r="D2371" s="1"/>
      <c r="E2371"/>
      <c r="F2371"/>
      <c r="G2371" s="1"/>
      <c r="H2371"/>
      <c r="I2371"/>
      <c r="J2371"/>
      <c r="K2371"/>
      <c r="M2371"/>
      <c r="N2371"/>
    </row>
    <row r="2372" spans="1:14" x14ac:dyDescent="0.25">
      <c r="A2372"/>
      <c r="B2372"/>
      <c r="C2372"/>
      <c r="D2372" s="1"/>
      <c r="E2372"/>
      <c r="F2372"/>
      <c r="G2372" s="1"/>
      <c r="H2372"/>
      <c r="I2372"/>
      <c r="J2372"/>
      <c r="K2372"/>
      <c r="M2372"/>
      <c r="N2372"/>
    </row>
    <row r="2373" spans="1:14" x14ac:dyDescent="0.25">
      <c r="A2373"/>
      <c r="B2373"/>
      <c r="C2373"/>
      <c r="D2373" s="1"/>
      <c r="E2373"/>
      <c r="F2373"/>
      <c r="G2373" s="1"/>
      <c r="H2373"/>
      <c r="I2373"/>
      <c r="J2373"/>
      <c r="K2373"/>
      <c r="M2373"/>
      <c r="N2373"/>
    </row>
    <row r="2374" spans="1:14" x14ac:dyDescent="0.25">
      <c r="A2374"/>
      <c r="B2374"/>
      <c r="C2374"/>
      <c r="D2374" s="1"/>
      <c r="E2374"/>
      <c r="F2374"/>
      <c r="G2374" s="1"/>
      <c r="H2374"/>
      <c r="I2374"/>
      <c r="J2374"/>
      <c r="K2374"/>
      <c r="M2374"/>
      <c r="N2374"/>
    </row>
    <row r="2375" spans="1:14" x14ac:dyDescent="0.25">
      <c r="A2375"/>
      <c r="B2375"/>
      <c r="C2375"/>
      <c r="D2375" s="1"/>
      <c r="E2375"/>
      <c r="F2375"/>
      <c r="G2375" s="1"/>
      <c r="H2375"/>
      <c r="I2375"/>
      <c r="J2375"/>
      <c r="K2375"/>
      <c r="M2375"/>
      <c r="N2375"/>
    </row>
    <row r="2376" spans="1:14" x14ac:dyDescent="0.25">
      <c r="A2376"/>
      <c r="B2376"/>
      <c r="C2376"/>
      <c r="D2376" s="1"/>
      <c r="E2376"/>
      <c r="F2376"/>
      <c r="G2376" s="1"/>
      <c r="H2376"/>
      <c r="I2376"/>
      <c r="J2376"/>
      <c r="K2376"/>
      <c r="M2376"/>
      <c r="N2376"/>
    </row>
    <row r="2377" spans="1:14" x14ac:dyDescent="0.25">
      <c r="A2377"/>
      <c r="B2377"/>
      <c r="C2377"/>
      <c r="D2377" s="1"/>
      <c r="E2377"/>
      <c r="F2377"/>
      <c r="G2377" s="1"/>
      <c r="H2377"/>
      <c r="I2377"/>
      <c r="J2377"/>
      <c r="K2377"/>
      <c r="M2377"/>
      <c r="N2377"/>
    </row>
    <row r="2378" spans="1:14" x14ac:dyDescent="0.25">
      <c r="A2378"/>
      <c r="B2378"/>
      <c r="C2378"/>
      <c r="D2378" s="1"/>
      <c r="E2378"/>
      <c r="F2378"/>
      <c r="G2378" s="1"/>
      <c r="H2378"/>
      <c r="I2378"/>
      <c r="J2378"/>
      <c r="K2378"/>
      <c r="M2378"/>
      <c r="N2378"/>
    </row>
    <row r="2379" spans="1:14" x14ac:dyDescent="0.25">
      <c r="A2379"/>
      <c r="B2379"/>
      <c r="C2379"/>
      <c r="D2379" s="1"/>
      <c r="E2379"/>
      <c r="F2379"/>
      <c r="G2379" s="1"/>
      <c r="H2379"/>
      <c r="I2379"/>
      <c r="J2379"/>
      <c r="K2379"/>
      <c r="M2379"/>
      <c r="N2379"/>
    </row>
    <row r="2380" spans="1:14" x14ac:dyDescent="0.25">
      <c r="A2380"/>
      <c r="B2380"/>
      <c r="C2380"/>
      <c r="D2380" s="1"/>
      <c r="E2380"/>
      <c r="F2380"/>
      <c r="G2380" s="1"/>
      <c r="H2380"/>
      <c r="I2380"/>
      <c r="J2380"/>
      <c r="K2380"/>
      <c r="M2380"/>
      <c r="N2380"/>
    </row>
    <row r="2381" spans="1:14" x14ac:dyDescent="0.25">
      <c r="A2381"/>
      <c r="B2381"/>
      <c r="C2381"/>
      <c r="D2381" s="1"/>
      <c r="E2381"/>
      <c r="F2381"/>
      <c r="G2381" s="1"/>
      <c r="H2381"/>
      <c r="I2381"/>
      <c r="J2381"/>
      <c r="K2381"/>
      <c r="M2381"/>
      <c r="N2381"/>
    </row>
    <row r="2382" spans="1:14" x14ac:dyDescent="0.25">
      <c r="A2382"/>
      <c r="B2382"/>
      <c r="C2382"/>
      <c r="D2382" s="1"/>
      <c r="E2382"/>
      <c r="F2382"/>
      <c r="G2382" s="1"/>
      <c r="H2382"/>
      <c r="I2382"/>
      <c r="J2382"/>
      <c r="K2382"/>
      <c r="M2382"/>
      <c r="N2382"/>
    </row>
    <row r="2383" spans="1:14" x14ac:dyDescent="0.25">
      <c r="A2383"/>
      <c r="B2383"/>
      <c r="C2383"/>
      <c r="D2383" s="1"/>
      <c r="E2383"/>
      <c r="F2383"/>
      <c r="G2383" s="1"/>
      <c r="H2383"/>
      <c r="I2383"/>
      <c r="J2383"/>
      <c r="K2383"/>
      <c r="M2383"/>
      <c r="N2383"/>
    </row>
    <row r="2384" spans="1:14" x14ac:dyDescent="0.25">
      <c r="A2384"/>
      <c r="B2384"/>
      <c r="C2384"/>
      <c r="D2384" s="1"/>
      <c r="E2384"/>
      <c r="F2384"/>
      <c r="G2384" s="1"/>
      <c r="H2384"/>
      <c r="I2384"/>
      <c r="J2384"/>
      <c r="K2384"/>
      <c r="M2384"/>
      <c r="N2384"/>
    </row>
    <row r="2385" spans="1:14" x14ac:dyDescent="0.25">
      <c r="A2385"/>
      <c r="B2385"/>
      <c r="C2385"/>
      <c r="D2385" s="1"/>
      <c r="E2385"/>
      <c r="F2385"/>
      <c r="G2385" s="1"/>
      <c r="H2385"/>
      <c r="I2385"/>
      <c r="J2385"/>
      <c r="K2385"/>
      <c r="M2385"/>
      <c r="N2385"/>
    </row>
    <row r="2386" spans="1:14" x14ac:dyDescent="0.25">
      <c r="A2386"/>
      <c r="B2386"/>
      <c r="C2386"/>
      <c r="D2386" s="1"/>
      <c r="E2386"/>
      <c r="F2386"/>
      <c r="G2386" s="1"/>
      <c r="H2386"/>
      <c r="I2386"/>
      <c r="J2386"/>
      <c r="K2386"/>
      <c r="M2386"/>
      <c r="N2386"/>
    </row>
    <row r="2387" spans="1:14" x14ac:dyDescent="0.25">
      <c r="A2387"/>
      <c r="B2387"/>
      <c r="C2387"/>
      <c r="D2387" s="1"/>
      <c r="E2387"/>
      <c r="F2387"/>
      <c r="G2387" s="1"/>
      <c r="H2387"/>
      <c r="I2387"/>
      <c r="J2387"/>
      <c r="K2387"/>
      <c r="M2387"/>
      <c r="N2387"/>
    </row>
    <row r="2388" spans="1:14" x14ac:dyDescent="0.25">
      <c r="A2388"/>
      <c r="B2388"/>
      <c r="C2388"/>
      <c r="D2388" s="1"/>
      <c r="E2388"/>
      <c r="F2388"/>
      <c r="G2388" s="1"/>
      <c r="H2388"/>
      <c r="I2388"/>
      <c r="J2388"/>
      <c r="K2388"/>
      <c r="M2388"/>
      <c r="N2388"/>
    </row>
    <row r="2389" spans="1:14" x14ac:dyDescent="0.25">
      <c r="A2389"/>
      <c r="B2389"/>
      <c r="C2389"/>
      <c r="D2389" s="1"/>
      <c r="E2389"/>
      <c r="F2389"/>
      <c r="G2389" s="1"/>
      <c r="H2389"/>
      <c r="I2389"/>
      <c r="J2389"/>
      <c r="K2389"/>
      <c r="M2389"/>
      <c r="N2389"/>
    </row>
    <row r="2390" spans="1:14" x14ac:dyDescent="0.25">
      <c r="A2390"/>
      <c r="B2390"/>
      <c r="C2390"/>
      <c r="D2390" s="1"/>
      <c r="E2390"/>
      <c r="F2390"/>
      <c r="G2390" s="1"/>
      <c r="H2390"/>
      <c r="I2390"/>
      <c r="J2390"/>
      <c r="K2390"/>
      <c r="M2390"/>
      <c r="N2390"/>
    </row>
    <row r="2391" spans="1:14" x14ac:dyDescent="0.25">
      <c r="A2391"/>
      <c r="B2391"/>
      <c r="C2391"/>
      <c r="D2391" s="1"/>
      <c r="E2391"/>
      <c r="F2391"/>
      <c r="G2391" s="1"/>
      <c r="H2391"/>
      <c r="I2391"/>
      <c r="J2391"/>
      <c r="K2391"/>
      <c r="M2391"/>
      <c r="N2391"/>
    </row>
    <row r="2392" spans="1:14" x14ac:dyDescent="0.25">
      <c r="A2392"/>
      <c r="B2392"/>
      <c r="C2392"/>
      <c r="D2392" s="1"/>
      <c r="E2392"/>
      <c r="F2392"/>
      <c r="G2392" s="1"/>
      <c r="H2392"/>
      <c r="I2392"/>
      <c r="J2392"/>
      <c r="K2392"/>
      <c r="M2392"/>
      <c r="N2392"/>
    </row>
    <row r="2393" spans="1:14" x14ac:dyDescent="0.25">
      <c r="A2393"/>
      <c r="B2393"/>
      <c r="C2393"/>
      <c r="D2393" s="1"/>
      <c r="E2393"/>
      <c r="F2393"/>
      <c r="G2393" s="1"/>
      <c r="H2393"/>
      <c r="I2393"/>
      <c r="J2393"/>
      <c r="K2393"/>
      <c r="M2393"/>
      <c r="N2393"/>
    </row>
    <row r="2394" spans="1:14" x14ac:dyDescent="0.25">
      <c r="A2394"/>
      <c r="B2394"/>
      <c r="C2394"/>
      <c r="D2394" s="1"/>
      <c r="E2394"/>
      <c r="F2394"/>
      <c r="G2394" s="1"/>
      <c r="H2394"/>
      <c r="I2394"/>
      <c r="J2394"/>
      <c r="K2394"/>
      <c r="M2394"/>
      <c r="N2394"/>
    </row>
    <row r="2395" spans="1:14" x14ac:dyDescent="0.25">
      <c r="A2395"/>
      <c r="B2395"/>
      <c r="C2395"/>
      <c r="D2395" s="1"/>
      <c r="E2395"/>
      <c r="F2395"/>
      <c r="G2395" s="1"/>
      <c r="H2395"/>
      <c r="I2395"/>
      <c r="J2395"/>
      <c r="K2395"/>
      <c r="M2395"/>
      <c r="N2395"/>
    </row>
    <row r="2396" spans="1:14" x14ac:dyDescent="0.25">
      <c r="A2396"/>
      <c r="B2396"/>
      <c r="C2396"/>
      <c r="D2396" s="1"/>
      <c r="E2396"/>
      <c r="F2396"/>
      <c r="G2396" s="1"/>
      <c r="H2396"/>
      <c r="I2396"/>
      <c r="J2396"/>
      <c r="K2396"/>
      <c r="M2396"/>
      <c r="N2396"/>
    </row>
    <row r="2397" spans="1:14" x14ac:dyDescent="0.25">
      <c r="A2397"/>
      <c r="B2397"/>
      <c r="C2397"/>
      <c r="D2397" s="1"/>
      <c r="E2397"/>
      <c r="F2397"/>
      <c r="G2397" s="1"/>
      <c r="H2397"/>
      <c r="I2397"/>
      <c r="J2397"/>
      <c r="K2397"/>
      <c r="M2397"/>
      <c r="N2397"/>
    </row>
    <row r="2398" spans="1:14" x14ac:dyDescent="0.25">
      <c r="A2398"/>
      <c r="B2398"/>
      <c r="C2398"/>
      <c r="D2398" s="1"/>
      <c r="E2398"/>
      <c r="F2398"/>
      <c r="G2398" s="1"/>
      <c r="H2398"/>
      <c r="I2398"/>
      <c r="J2398"/>
      <c r="K2398"/>
      <c r="M2398"/>
      <c r="N2398"/>
    </row>
    <row r="2399" spans="1:14" x14ac:dyDescent="0.25">
      <c r="A2399"/>
      <c r="B2399"/>
      <c r="C2399"/>
      <c r="D2399" s="1"/>
      <c r="E2399"/>
      <c r="F2399"/>
      <c r="G2399" s="1"/>
      <c r="H2399"/>
      <c r="I2399"/>
      <c r="J2399"/>
      <c r="K2399"/>
      <c r="M2399"/>
      <c r="N2399"/>
    </row>
    <row r="2400" spans="1:14" x14ac:dyDescent="0.25">
      <c r="A2400"/>
      <c r="B2400"/>
      <c r="C2400"/>
      <c r="D2400" s="1"/>
      <c r="E2400"/>
      <c r="F2400"/>
      <c r="G2400" s="1"/>
      <c r="H2400"/>
      <c r="I2400"/>
      <c r="J2400"/>
      <c r="K2400"/>
      <c r="M2400"/>
      <c r="N2400"/>
    </row>
    <row r="2401" spans="1:14" x14ac:dyDescent="0.25">
      <c r="A2401"/>
      <c r="B2401"/>
      <c r="C2401"/>
      <c r="D2401" s="1"/>
      <c r="E2401"/>
      <c r="F2401"/>
      <c r="G2401" s="1"/>
      <c r="H2401"/>
      <c r="I2401"/>
      <c r="J2401"/>
      <c r="K2401"/>
      <c r="M2401"/>
      <c r="N2401"/>
    </row>
    <row r="2402" spans="1:14" x14ac:dyDescent="0.25">
      <c r="A2402"/>
      <c r="B2402"/>
      <c r="C2402"/>
      <c r="D2402" s="1"/>
      <c r="E2402"/>
      <c r="F2402"/>
      <c r="G2402" s="1"/>
      <c r="H2402"/>
      <c r="I2402"/>
      <c r="J2402"/>
      <c r="K2402"/>
      <c r="M2402"/>
      <c r="N2402"/>
    </row>
    <row r="2403" spans="1:14" x14ac:dyDescent="0.25">
      <c r="A2403"/>
      <c r="B2403"/>
      <c r="C2403"/>
      <c r="D2403" s="1"/>
      <c r="E2403"/>
      <c r="F2403"/>
      <c r="G2403" s="1"/>
      <c r="H2403"/>
      <c r="I2403"/>
      <c r="J2403"/>
      <c r="K2403"/>
      <c r="M2403"/>
      <c r="N2403"/>
    </row>
    <row r="2404" spans="1:14" x14ac:dyDescent="0.25">
      <c r="A2404"/>
      <c r="B2404"/>
      <c r="C2404"/>
      <c r="D2404" s="1"/>
      <c r="E2404"/>
      <c r="F2404"/>
      <c r="G2404" s="1"/>
      <c r="H2404"/>
      <c r="I2404"/>
      <c r="J2404"/>
      <c r="K2404"/>
      <c r="M2404"/>
      <c r="N2404"/>
    </row>
    <row r="2405" spans="1:14" x14ac:dyDescent="0.25">
      <c r="A2405"/>
      <c r="B2405"/>
      <c r="C2405"/>
      <c r="D2405" s="1"/>
      <c r="E2405"/>
      <c r="F2405"/>
      <c r="G2405" s="1"/>
      <c r="H2405"/>
      <c r="I2405"/>
      <c r="J2405"/>
      <c r="K2405"/>
      <c r="M2405"/>
      <c r="N2405"/>
    </row>
    <row r="2406" spans="1:14" x14ac:dyDescent="0.25">
      <c r="A2406"/>
      <c r="B2406"/>
      <c r="C2406"/>
      <c r="D2406" s="1"/>
      <c r="E2406"/>
      <c r="F2406"/>
      <c r="G2406" s="1"/>
      <c r="H2406"/>
      <c r="I2406"/>
      <c r="J2406"/>
      <c r="K2406"/>
      <c r="M2406"/>
      <c r="N2406"/>
    </row>
    <row r="2407" spans="1:14" x14ac:dyDescent="0.25">
      <c r="A2407"/>
      <c r="B2407"/>
      <c r="C2407"/>
      <c r="D2407" s="1"/>
      <c r="E2407"/>
      <c r="F2407"/>
      <c r="G2407" s="1"/>
      <c r="H2407"/>
      <c r="I2407"/>
      <c r="J2407"/>
      <c r="K2407"/>
      <c r="M2407"/>
      <c r="N2407"/>
    </row>
    <row r="2408" spans="1:14" x14ac:dyDescent="0.25">
      <c r="A2408"/>
      <c r="B2408"/>
      <c r="C2408"/>
      <c r="D2408" s="1"/>
      <c r="E2408"/>
      <c r="F2408"/>
      <c r="G2408" s="1"/>
      <c r="H2408"/>
      <c r="I2408"/>
      <c r="J2408"/>
      <c r="K2408"/>
      <c r="M2408"/>
      <c r="N2408"/>
    </row>
    <row r="2409" spans="1:14" x14ac:dyDescent="0.25">
      <c r="A2409"/>
      <c r="B2409"/>
      <c r="C2409"/>
      <c r="D2409" s="1"/>
      <c r="E2409"/>
      <c r="F2409"/>
      <c r="G2409" s="1"/>
      <c r="H2409"/>
      <c r="I2409"/>
      <c r="J2409"/>
      <c r="K2409"/>
      <c r="M2409"/>
      <c r="N2409"/>
    </row>
    <row r="2410" spans="1:14" x14ac:dyDescent="0.25">
      <c r="A2410"/>
      <c r="B2410"/>
      <c r="C2410"/>
      <c r="D2410" s="1"/>
      <c r="E2410"/>
      <c r="F2410"/>
      <c r="G2410" s="1"/>
      <c r="H2410"/>
      <c r="I2410"/>
      <c r="J2410"/>
      <c r="K2410"/>
      <c r="M2410"/>
      <c r="N2410"/>
    </row>
    <row r="2411" spans="1:14" x14ac:dyDescent="0.25">
      <c r="A2411"/>
      <c r="B2411"/>
      <c r="C2411"/>
      <c r="D2411" s="1"/>
      <c r="E2411"/>
      <c r="F2411"/>
      <c r="G2411" s="1"/>
      <c r="H2411"/>
      <c r="I2411"/>
      <c r="J2411"/>
      <c r="K2411"/>
      <c r="M2411"/>
      <c r="N2411"/>
    </row>
    <row r="2412" spans="1:14" x14ac:dyDescent="0.25">
      <c r="A2412"/>
      <c r="B2412"/>
      <c r="C2412"/>
      <c r="D2412" s="1"/>
      <c r="E2412"/>
      <c r="F2412"/>
      <c r="G2412" s="1"/>
      <c r="H2412"/>
      <c r="I2412"/>
      <c r="J2412"/>
      <c r="K2412"/>
      <c r="M2412"/>
      <c r="N2412"/>
    </row>
    <row r="2413" spans="1:14" x14ac:dyDescent="0.25">
      <c r="A2413"/>
      <c r="B2413"/>
      <c r="C2413"/>
      <c r="D2413" s="1"/>
      <c r="E2413"/>
      <c r="F2413"/>
      <c r="G2413" s="1"/>
      <c r="H2413"/>
      <c r="I2413"/>
      <c r="J2413"/>
      <c r="K2413"/>
      <c r="M2413"/>
      <c r="N2413"/>
    </row>
    <row r="2414" spans="1:14" x14ac:dyDescent="0.25">
      <c r="A2414"/>
      <c r="B2414"/>
      <c r="C2414"/>
      <c r="D2414" s="1"/>
      <c r="E2414"/>
      <c r="F2414"/>
      <c r="G2414" s="1"/>
      <c r="H2414"/>
      <c r="I2414"/>
      <c r="J2414"/>
      <c r="K2414"/>
      <c r="M2414"/>
      <c r="N2414"/>
    </row>
    <row r="2415" spans="1:14" x14ac:dyDescent="0.25">
      <c r="A2415"/>
      <c r="B2415"/>
      <c r="C2415"/>
      <c r="D2415" s="1"/>
      <c r="E2415"/>
      <c r="F2415"/>
      <c r="G2415" s="1"/>
      <c r="H2415"/>
      <c r="I2415"/>
      <c r="J2415"/>
      <c r="K2415"/>
      <c r="M2415"/>
      <c r="N2415"/>
    </row>
    <row r="2416" spans="1:14" x14ac:dyDescent="0.25">
      <c r="A2416"/>
      <c r="B2416"/>
      <c r="C2416"/>
      <c r="D2416" s="1"/>
      <c r="E2416"/>
      <c r="F2416"/>
      <c r="G2416" s="1"/>
      <c r="H2416"/>
      <c r="I2416"/>
      <c r="J2416"/>
      <c r="K2416"/>
      <c r="M2416"/>
      <c r="N2416"/>
    </row>
    <row r="2417" spans="1:14" x14ac:dyDescent="0.25">
      <c r="A2417"/>
      <c r="B2417"/>
      <c r="C2417"/>
      <c r="D2417" s="1"/>
      <c r="E2417"/>
      <c r="F2417"/>
      <c r="G2417" s="1"/>
      <c r="H2417"/>
      <c r="I2417"/>
      <c r="J2417"/>
      <c r="K2417"/>
      <c r="M2417"/>
      <c r="N2417"/>
    </row>
    <row r="2418" spans="1:14" x14ac:dyDescent="0.25">
      <c r="A2418"/>
      <c r="B2418"/>
      <c r="C2418"/>
      <c r="D2418" s="1"/>
      <c r="E2418"/>
      <c r="F2418"/>
      <c r="G2418" s="1"/>
      <c r="H2418"/>
      <c r="I2418"/>
      <c r="J2418"/>
      <c r="K2418"/>
      <c r="M2418"/>
      <c r="N2418"/>
    </row>
    <row r="2419" spans="1:14" x14ac:dyDescent="0.25">
      <c r="A2419"/>
      <c r="B2419"/>
      <c r="C2419"/>
      <c r="D2419" s="1"/>
      <c r="E2419"/>
      <c r="F2419"/>
      <c r="G2419" s="1"/>
      <c r="H2419"/>
      <c r="I2419"/>
      <c r="J2419"/>
      <c r="K2419"/>
      <c r="M2419"/>
      <c r="N2419"/>
    </row>
    <row r="2420" spans="1:14" x14ac:dyDescent="0.25">
      <c r="A2420"/>
      <c r="B2420"/>
      <c r="C2420"/>
      <c r="D2420" s="1"/>
      <c r="E2420"/>
      <c r="F2420"/>
      <c r="G2420" s="1"/>
      <c r="H2420"/>
      <c r="I2420"/>
      <c r="J2420"/>
      <c r="K2420"/>
      <c r="M2420"/>
      <c r="N2420"/>
    </row>
    <row r="2421" spans="1:14" x14ac:dyDescent="0.25">
      <c r="A2421"/>
      <c r="B2421"/>
      <c r="C2421"/>
      <c r="D2421" s="1"/>
      <c r="E2421"/>
      <c r="F2421"/>
      <c r="G2421" s="1"/>
      <c r="H2421"/>
      <c r="I2421"/>
      <c r="J2421"/>
      <c r="K2421"/>
      <c r="M2421"/>
      <c r="N2421"/>
    </row>
    <row r="2422" spans="1:14" x14ac:dyDescent="0.25">
      <c r="A2422"/>
      <c r="B2422"/>
      <c r="C2422"/>
      <c r="D2422" s="1"/>
      <c r="E2422"/>
      <c r="F2422"/>
      <c r="G2422" s="1"/>
      <c r="H2422"/>
      <c r="I2422"/>
      <c r="J2422"/>
      <c r="K2422"/>
      <c r="M2422"/>
      <c r="N2422"/>
    </row>
    <row r="2423" spans="1:14" x14ac:dyDescent="0.25">
      <c r="A2423"/>
      <c r="B2423"/>
      <c r="C2423"/>
      <c r="D2423" s="1"/>
      <c r="E2423"/>
      <c r="F2423"/>
      <c r="G2423" s="1"/>
      <c r="H2423"/>
      <c r="I2423"/>
      <c r="J2423"/>
      <c r="K2423"/>
      <c r="M2423"/>
      <c r="N2423"/>
    </row>
    <row r="2424" spans="1:14" x14ac:dyDescent="0.25">
      <c r="A2424"/>
      <c r="B2424"/>
      <c r="C2424"/>
      <c r="D2424" s="1"/>
      <c r="E2424"/>
      <c r="F2424"/>
      <c r="G2424" s="1"/>
      <c r="H2424"/>
      <c r="I2424"/>
      <c r="J2424"/>
      <c r="K2424"/>
      <c r="M2424"/>
      <c r="N2424"/>
    </row>
    <row r="2425" spans="1:14" x14ac:dyDescent="0.25">
      <c r="A2425"/>
      <c r="B2425"/>
      <c r="C2425"/>
      <c r="D2425" s="1"/>
      <c r="E2425"/>
      <c r="F2425"/>
      <c r="G2425" s="1"/>
      <c r="H2425"/>
      <c r="I2425"/>
      <c r="J2425"/>
      <c r="K2425"/>
      <c r="M2425"/>
      <c r="N2425"/>
    </row>
    <row r="2426" spans="1:14" x14ac:dyDescent="0.25">
      <c r="A2426"/>
      <c r="B2426"/>
      <c r="C2426"/>
      <c r="D2426" s="1"/>
      <c r="E2426"/>
      <c r="F2426"/>
      <c r="G2426" s="1"/>
      <c r="H2426"/>
      <c r="I2426"/>
      <c r="J2426"/>
      <c r="K2426"/>
      <c r="M2426"/>
      <c r="N2426"/>
    </row>
    <row r="2427" spans="1:14" x14ac:dyDescent="0.25">
      <c r="A2427"/>
      <c r="B2427"/>
      <c r="C2427"/>
      <c r="D2427" s="1"/>
      <c r="E2427"/>
      <c r="F2427"/>
      <c r="G2427" s="1"/>
      <c r="H2427"/>
      <c r="I2427"/>
      <c r="J2427"/>
      <c r="K2427"/>
      <c r="M2427"/>
      <c r="N2427"/>
    </row>
    <row r="2428" spans="1:14" x14ac:dyDescent="0.25">
      <c r="A2428"/>
      <c r="B2428"/>
      <c r="C2428"/>
      <c r="D2428" s="1"/>
      <c r="E2428"/>
      <c r="F2428"/>
      <c r="G2428" s="1"/>
      <c r="H2428"/>
      <c r="I2428"/>
      <c r="J2428"/>
      <c r="K2428"/>
      <c r="M2428"/>
      <c r="N2428"/>
    </row>
    <row r="2429" spans="1:14" x14ac:dyDescent="0.25">
      <c r="A2429"/>
      <c r="B2429"/>
      <c r="C2429"/>
      <c r="D2429" s="1"/>
      <c r="E2429"/>
      <c r="F2429"/>
      <c r="G2429" s="1"/>
      <c r="H2429"/>
      <c r="I2429"/>
      <c r="J2429"/>
      <c r="K2429"/>
      <c r="M2429"/>
      <c r="N2429"/>
    </row>
    <row r="2430" spans="1:14" x14ac:dyDescent="0.25">
      <c r="A2430"/>
      <c r="B2430"/>
      <c r="C2430"/>
      <c r="D2430" s="1"/>
      <c r="E2430"/>
      <c r="F2430"/>
      <c r="G2430" s="1"/>
      <c r="H2430"/>
      <c r="I2430"/>
      <c r="J2430"/>
      <c r="K2430"/>
      <c r="M2430"/>
      <c r="N2430"/>
    </row>
    <row r="2431" spans="1:14" x14ac:dyDescent="0.25">
      <c r="A2431"/>
      <c r="B2431"/>
      <c r="C2431"/>
      <c r="D2431" s="1"/>
      <c r="E2431"/>
      <c r="F2431"/>
      <c r="G2431" s="1"/>
      <c r="H2431"/>
      <c r="I2431"/>
      <c r="J2431"/>
      <c r="K2431"/>
      <c r="M2431"/>
      <c r="N2431"/>
    </row>
    <row r="2432" spans="1:14" x14ac:dyDescent="0.25">
      <c r="A2432"/>
      <c r="B2432"/>
      <c r="C2432"/>
      <c r="D2432" s="1"/>
      <c r="E2432"/>
      <c r="F2432"/>
      <c r="G2432" s="1"/>
      <c r="H2432"/>
      <c r="I2432"/>
      <c r="J2432"/>
      <c r="K2432"/>
      <c r="M2432"/>
      <c r="N2432"/>
    </row>
    <row r="2433" spans="1:14" x14ac:dyDescent="0.25">
      <c r="A2433"/>
      <c r="B2433"/>
      <c r="C2433"/>
      <c r="D2433" s="1"/>
      <c r="E2433"/>
      <c r="F2433"/>
      <c r="G2433" s="1"/>
      <c r="H2433"/>
      <c r="I2433"/>
      <c r="J2433"/>
      <c r="K2433"/>
      <c r="M2433"/>
      <c r="N2433"/>
    </row>
    <row r="2434" spans="1:14" x14ac:dyDescent="0.25">
      <c r="A2434"/>
      <c r="B2434"/>
      <c r="C2434"/>
      <c r="D2434" s="1"/>
      <c r="E2434"/>
      <c r="F2434"/>
      <c r="G2434" s="1"/>
      <c r="H2434"/>
      <c r="I2434"/>
      <c r="J2434"/>
      <c r="K2434"/>
      <c r="M2434"/>
      <c r="N2434"/>
    </row>
    <row r="2435" spans="1:14" x14ac:dyDescent="0.25">
      <c r="A2435"/>
      <c r="B2435"/>
      <c r="C2435"/>
      <c r="D2435" s="1"/>
      <c r="E2435"/>
      <c r="F2435"/>
      <c r="G2435" s="1"/>
      <c r="H2435"/>
      <c r="I2435"/>
      <c r="J2435"/>
      <c r="K2435"/>
      <c r="M2435"/>
      <c r="N2435"/>
    </row>
    <row r="2436" spans="1:14" x14ac:dyDescent="0.25">
      <c r="A2436"/>
      <c r="B2436"/>
      <c r="C2436"/>
      <c r="D2436" s="1"/>
      <c r="E2436"/>
      <c r="F2436"/>
      <c r="G2436" s="1"/>
      <c r="H2436"/>
      <c r="I2436"/>
      <c r="J2436"/>
      <c r="K2436"/>
      <c r="M2436"/>
      <c r="N2436"/>
    </row>
    <row r="2437" spans="1:14" x14ac:dyDescent="0.25">
      <c r="A2437"/>
      <c r="B2437"/>
      <c r="C2437"/>
      <c r="D2437" s="1"/>
      <c r="E2437"/>
      <c r="F2437"/>
      <c r="G2437" s="1"/>
      <c r="H2437"/>
      <c r="I2437"/>
      <c r="J2437"/>
      <c r="K2437"/>
      <c r="M2437"/>
      <c r="N2437"/>
    </row>
    <row r="2438" spans="1:14" x14ac:dyDescent="0.25">
      <c r="A2438"/>
      <c r="B2438"/>
      <c r="C2438"/>
      <c r="D2438" s="1"/>
      <c r="E2438"/>
      <c r="F2438"/>
      <c r="G2438" s="1"/>
      <c r="H2438"/>
      <c r="I2438"/>
      <c r="J2438"/>
      <c r="K2438"/>
      <c r="M2438"/>
      <c r="N2438"/>
    </row>
    <row r="2439" spans="1:14" x14ac:dyDescent="0.25">
      <c r="A2439"/>
      <c r="B2439"/>
      <c r="C2439"/>
      <c r="D2439" s="1"/>
      <c r="E2439"/>
      <c r="F2439"/>
      <c r="G2439" s="1"/>
      <c r="H2439"/>
      <c r="I2439"/>
      <c r="J2439"/>
      <c r="K2439"/>
      <c r="M2439"/>
      <c r="N2439"/>
    </row>
    <row r="2440" spans="1:14" x14ac:dyDescent="0.25">
      <c r="A2440"/>
      <c r="B2440"/>
      <c r="C2440"/>
      <c r="D2440" s="1"/>
      <c r="E2440"/>
      <c r="F2440"/>
      <c r="G2440" s="1"/>
      <c r="H2440"/>
      <c r="I2440"/>
      <c r="J2440"/>
      <c r="K2440"/>
      <c r="M2440"/>
      <c r="N2440"/>
    </row>
    <row r="2441" spans="1:14" x14ac:dyDescent="0.25">
      <c r="A2441"/>
      <c r="B2441"/>
      <c r="C2441"/>
      <c r="D2441" s="1"/>
      <c r="E2441"/>
      <c r="F2441"/>
      <c r="G2441" s="1"/>
      <c r="H2441"/>
      <c r="I2441"/>
      <c r="J2441"/>
      <c r="K2441"/>
      <c r="M2441"/>
      <c r="N2441"/>
    </row>
    <row r="2442" spans="1:14" x14ac:dyDescent="0.25">
      <c r="A2442"/>
      <c r="B2442"/>
      <c r="C2442"/>
      <c r="D2442" s="1"/>
      <c r="E2442"/>
      <c r="F2442"/>
      <c r="G2442" s="1"/>
      <c r="H2442"/>
      <c r="I2442"/>
      <c r="J2442"/>
      <c r="K2442"/>
      <c r="M2442"/>
      <c r="N2442"/>
    </row>
    <row r="2443" spans="1:14" x14ac:dyDescent="0.25">
      <c r="A2443"/>
      <c r="B2443"/>
      <c r="C2443"/>
      <c r="D2443" s="1"/>
      <c r="E2443"/>
      <c r="F2443"/>
      <c r="G2443" s="1"/>
      <c r="H2443"/>
      <c r="I2443"/>
      <c r="J2443"/>
      <c r="K2443"/>
      <c r="M2443"/>
      <c r="N2443"/>
    </row>
    <row r="2444" spans="1:14" x14ac:dyDescent="0.25">
      <c r="A2444"/>
      <c r="B2444"/>
      <c r="C2444"/>
      <c r="D2444" s="1"/>
      <c r="E2444"/>
      <c r="F2444"/>
      <c r="G2444" s="1"/>
      <c r="H2444"/>
      <c r="I2444"/>
      <c r="J2444"/>
      <c r="K2444"/>
      <c r="M2444"/>
      <c r="N2444"/>
    </row>
    <row r="2445" spans="1:14" x14ac:dyDescent="0.25">
      <c r="A2445"/>
      <c r="B2445"/>
      <c r="C2445"/>
      <c r="D2445" s="1"/>
      <c r="E2445"/>
      <c r="F2445"/>
      <c r="G2445" s="1"/>
      <c r="H2445"/>
      <c r="I2445"/>
      <c r="J2445"/>
      <c r="K2445"/>
      <c r="M2445"/>
      <c r="N2445"/>
    </row>
    <row r="2446" spans="1:14" x14ac:dyDescent="0.25">
      <c r="A2446"/>
      <c r="B2446"/>
      <c r="C2446"/>
      <c r="D2446" s="1"/>
      <c r="E2446"/>
      <c r="F2446"/>
      <c r="G2446" s="1"/>
      <c r="H2446"/>
      <c r="I2446"/>
      <c r="J2446"/>
      <c r="K2446"/>
      <c r="M2446"/>
      <c r="N2446"/>
    </row>
    <row r="2447" spans="1:14" x14ac:dyDescent="0.25">
      <c r="A2447"/>
      <c r="B2447"/>
      <c r="C2447"/>
      <c r="D2447" s="1"/>
      <c r="E2447"/>
      <c r="F2447"/>
      <c r="G2447" s="1"/>
      <c r="H2447"/>
      <c r="I2447"/>
      <c r="J2447"/>
      <c r="K2447"/>
      <c r="M2447"/>
      <c r="N2447"/>
    </row>
    <row r="2448" spans="1:14" x14ac:dyDescent="0.25">
      <c r="A2448"/>
      <c r="B2448"/>
      <c r="C2448"/>
      <c r="D2448" s="1"/>
      <c r="E2448"/>
      <c r="F2448"/>
      <c r="G2448" s="1"/>
      <c r="H2448"/>
      <c r="I2448"/>
      <c r="J2448"/>
      <c r="K2448"/>
      <c r="M2448"/>
      <c r="N2448"/>
    </row>
    <row r="2449" spans="1:14" x14ac:dyDescent="0.25">
      <c r="A2449"/>
      <c r="B2449"/>
      <c r="C2449"/>
      <c r="D2449" s="1"/>
      <c r="E2449"/>
      <c r="F2449"/>
      <c r="G2449" s="1"/>
      <c r="H2449"/>
      <c r="I2449"/>
      <c r="J2449"/>
      <c r="K2449"/>
      <c r="M2449"/>
      <c r="N2449"/>
    </row>
    <row r="2450" spans="1:14" x14ac:dyDescent="0.25">
      <c r="A2450"/>
      <c r="B2450"/>
      <c r="C2450"/>
      <c r="D2450" s="1"/>
      <c r="E2450"/>
      <c r="F2450"/>
      <c r="G2450" s="1"/>
      <c r="H2450"/>
      <c r="I2450"/>
      <c r="J2450"/>
      <c r="K2450"/>
      <c r="M2450"/>
      <c r="N2450"/>
    </row>
    <row r="2451" spans="1:14" x14ac:dyDescent="0.25">
      <c r="A2451"/>
      <c r="B2451"/>
      <c r="C2451"/>
      <c r="D2451" s="1"/>
      <c r="E2451"/>
      <c r="F2451"/>
      <c r="G2451" s="1"/>
      <c r="H2451"/>
      <c r="I2451"/>
      <c r="J2451"/>
      <c r="K2451"/>
      <c r="M2451"/>
      <c r="N2451"/>
    </row>
    <row r="2452" spans="1:14" x14ac:dyDescent="0.25">
      <c r="A2452"/>
      <c r="B2452"/>
      <c r="C2452"/>
      <c r="D2452" s="1"/>
      <c r="E2452"/>
      <c r="F2452"/>
      <c r="G2452" s="1"/>
      <c r="H2452"/>
      <c r="I2452"/>
      <c r="J2452"/>
      <c r="K2452"/>
      <c r="M2452"/>
      <c r="N2452"/>
    </row>
    <row r="2453" spans="1:14" x14ac:dyDescent="0.25">
      <c r="A2453"/>
      <c r="B2453"/>
      <c r="C2453"/>
      <c r="D2453" s="1"/>
      <c r="E2453"/>
      <c r="F2453"/>
      <c r="G2453" s="1"/>
      <c r="H2453"/>
      <c r="I2453"/>
      <c r="J2453"/>
      <c r="K2453"/>
      <c r="M2453"/>
      <c r="N2453"/>
    </row>
    <row r="2454" spans="1:14" x14ac:dyDescent="0.25">
      <c r="A2454"/>
      <c r="B2454"/>
      <c r="C2454"/>
      <c r="D2454" s="1"/>
      <c r="E2454"/>
      <c r="F2454"/>
      <c r="G2454" s="1"/>
      <c r="H2454"/>
      <c r="I2454"/>
      <c r="J2454"/>
      <c r="K2454"/>
      <c r="M2454"/>
      <c r="N2454"/>
    </row>
    <row r="2455" spans="1:14" x14ac:dyDescent="0.25">
      <c r="A2455"/>
      <c r="B2455"/>
      <c r="C2455"/>
      <c r="D2455" s="1"/>
      <c r="E2455"/>
      <c r="F2455"/>
      <c r="G2455" s="1"/>
      <c r="H2455"/>
      <c r="I2455"/>
      <c r="J2455"/>
      <c r="K2455"/>
      <c r="M2455"/>
      <c r="N2455"/>
    </row>
    <row r="2456" spans="1:14" x14ac:dyDescent="0.25">
      <c r="A2456"/>
      <c r="B2456"/>
      <c r="C2456"/>
      <c r="D2456" s="1"/>
      <c r="E2456"/>
      <c r="F2456"/>
      <c r="G2456" s="1"/>
      <c r="H2456"/>
      <c r="I2456"/>
      <c r="J2456"/>
      <c r="K2456"/>
      <c r="M2456"/>
      <c r="N2456"/>
    </row>
    <row r="2457" spans="1:14" x14ac:dyDescent="0.25">
      <c r="A2457"/>
      <c r="B2457"/>
      <c r="C2457"/>
      <c r="D2457" s="1"/>
      <c r="E2457"/>
      <c r="F2457"/>
      <c r="G2457" s="1"/>
      <c r="H2457"/>
      <c r="I2457"/>
      <c r="J2457"/>
      <c r="K2457"/>
      <c r="M2457"/>
      <c r="N2457"/>
    </row>
    <row r="2458" spans="1:14" x14ac:dyDescent="0.25">
      <c r="A2458"/>
      <c r="B2458"/>
      <c r="C2458"/>
      <c r="D2458" s="1"/>
      <c r="E2458"/>
      <c r="F2458"/>
      <c r="G2458" s="1"/>
      <c r="H2458"/>
      <c r="I2458"/>
      <c r="J2458"/>
      <c r="K2458"/>
      <c r="M2458"/>
      <c r="N2458"/>
    </row>
    <row r="2459" spans="1:14" x14ac:dyDescent="0.25">
      <c r="A2459"/>
      <c r="B2459"/>
      <c r="C2459"/>
      <c r="D2459" s="1"/>
      <c r="E2459"/>
      <c r="F2459"/>
      <c r="G2459" s="1"/>
      <c r="H2459"/>
      <c r="I2459"/>
      <c r="J2459"/>
      <c r="K2459"/>
      <c r="M2459"/>
      <c r="N2459"/>
    </row>
    <row r="2460" spans="1:14" x14ac:dyDescent="0.25">
      <c r="A2460"/>
      <c r="B2460"/>
      <c r="C2460"/>
      <c r="D2460" s="1"/>
      <c r="E2460"/>
      <c r="F2460"/>
      <c r="G2460" s="1"/>
      <c r="H2460"/>
      <c r="I2460"/>
      <c r="J2460"/>
      <c r="K2460"/>
      <c r="M2460"/>
      <c r="N2460"/>
    </row>
    <row r="2461" spans="1:14" x14ac:dyDescent="0.25">
      <c r="A2461"/>
      <c r="B2461"/>
      <c r="C2461"/>
      <c r="D2461" s="1"/>
      <c r="E2461"/>
      <c r="F2461"/>
      <c r="G2461" s="1"/>
      <c r="H2461"/>
      <c r="I2461"/>
      <c r="J2461"/>
      <c r="K2461"/>
      <c r="M2461"/>
      <c r="N2461"/>
    </row>
    <row r="2462" spans="1:14" x14ac:dyDescent="0.25">
      <c r="A2462"/>
      <c r="B2462"/>
      <c r="C2462"/>
      <c r="D2462" s="1"/>
      <c r="E2462"/>
      <c r="F2462"/>
      <c r="G2462" s="1"/>
      <c r="H2462"/>
      <c r="I2462"/>
      <c r="J2462"/>
      <c r="K2462"/>
      <c r="M2462"/>
      <c r="N2462"/>
    </row>
    <row r="2463" spans="1:14" x14ac:dyDescent="0.25">
      <c r="A2463"/>
      <c r="B2463"/>
      <c r="C2463"/>
      <c r="D2463" s="1"/>
      <c r="E2463"/>
      <c r="F2463"/>
      <c r="G2463" s="1"/>
      <c r="H2463"/>
      <c r="I2463"/>
      <c r="J2463"/>
      <c r="K2463"/>
      <c r="M2463"/>
      <c r="N2463"/>
    </row>
    <row r="2464" spans="1:14" x14ac:dyDescent="0.25">
      <c r="A2464"/>
      <c r="B2464"/>
      <c r="C2464"/>
      <c r="D2464" s="1"/>
      <c r="E2464"/>
      <c r="F2464"/>
      <c r="G2464" s="1"/>
      <c r="H2464"/>
      <c r="I2464"/>
      <c r="J2464"/>
      <c r="K2464"/>
      <c r="M2464"/>
      <c r="N2464"/>
    </row>
    <row r="2465" spans="1:14" x14ac:dyDescent="0.25">
      <c r="A2465"/>
      <c r="B2465"/>
      <c r="C2465"/>
      <c r="D2465" s="1"/>
      <c r="E2465"/>
      <c r="F2465"/>
      <c r="G2465" s="1"/>
      <c r="H2465"/>
      <c r="I2465"/>
      <c r="J2465"/>
      <c r="K2465"/>
      <c r="M2465"/>
      <c r="N2465"/>
    </row>
    <row r="2466" spans="1:14" x14ac:dyDescent="0.25">
      <c r="A2466"/>
      <c r="B2466"/>
      <c r="C2466"/>
      <c r="D2466" s="1"/>
      <c r="E2466"/>
      <c r="F2466"/>
      <c r="G2466" s="1"/>
      <c r="H2466"/>
      <c r="I2466"/>
      <c r="J2466"/>
      <c r="K2466"/>
      <c r="M2466"/>
      <c r="N2466"/>
    </row>
    <row r="2467" spans="1:14" x14ac:dyDescent="0.25">
      <c r="A2467"/>
      <c r="B2467"/>
      <c r="C2467"/>
      <c r="D2467" s="1"/>
      <c r="E2467"/>
      <c r="F2467"/>
      <c r="G2467" s="1"/>
      <c r="H2467"/>
      <c r="I2467"/>
      <c r="J2467"/>
      <c r="K2467"/>
      <c r="M2467"/>
      <c r="N2467"/>
    </row>
    <row r="2468" spans="1:14" x14ac:dyDescent="0.25">
      <c r="A2468"/>
      <c r="B2468"/>
      <c r="C2468"/>
      <c r="D2468" s="1"/>
      <c r="E2468"/>
      <c r="F2468"/>
      <c r="G2468" s="1"/>
      <c r="H2468"/>
      <c r="I2468"/>
      <c r="J2468"/>
      <c r="K2468"/>
      <c r="M2468"/>
      <c r="N2468"/>
    </row>
    <row r="2469" spans="1:14" x14ac:dyDescent="0.25">
      <c r="A2469"/>
      <c r="B2469"/>
      <c r="C2469"/>
      <c r="D2469" s="1"/>
      <c r="E2469"/>
      <c r="F2469"/>
      <c r="G2469" s="1"/>
      <c r="H2469"/>
      <c r="I2469"/>
      <c r="J2469"/>
      <c r="K2469"/>
      <c r="M2469"/>
      <c r="N2469"/>
    </row>
    <row r="2470" spans="1:14" x14ac:dyDescent="0.25">
      <c r="A2470"/>
      <c r="B2470"/>
      <c r="C2470"/>
      <c r="D2470" s="1"/>
      <c r="E2470"/>
      <c r="F2470"/>
      <c r="G2470" s="1"/>
      <c r="H2470"/>
      <c r="I2470"/>
      <c r="J2470"/>
      <c r="K2470"/>
      <c r="M2470"/>
      <c r="N2470"/>
    </row>
    <row r="2471" spans="1:14" x14ac:dyDescent="0.25">
      <c r="A2471"/>
      <c r="B2471"/>
      <c r="C2471"/>
      <c r="D2471" s="1"/>
      <c r="E2471"/>
      <c r="F2471"/>
      <c r="G2471" s="1"/>
      <c r="H2471"/>
      <c r="I2471"/>
      <c r="J2471"/>
      <c r="K2471"/>
      <c r="M2471"/>
      <c r="N2471"/>
    </row>
    <row r="2472" spans="1:14" x14ac:dyDescent="0.25">
      <c r="A2472"/>
      <c r="B2472"/>
      <c r="C2472"/>
      <c r="D2472" s="1"/>
      <c r="E2472"/>
      <c r="F2472"/>
      <c r="G2472" s="1"/>
      <c r="H2472"/>
      <c r="I2472"/>
      <c r="J2472"/>
      <c r="K2472"/>
      <c r="M2472"/>
      <c r="N2472"/>
    </row>
    <row r="2473" spans="1:14" x14ac:dyDescent="0.25">
      <c r="A2473"/>
      <c r="B2473"/>
      <c r="C2473"/>
      <c r="D2473" s="1"/>
      <c r="E2473"/>
      <c r="F2473"/>
      <c r="G2473" s="1"/>
      <c r="H2473"/>
      <c r="I2473"/>
      <c r="J2473"/>
      <c r="K2473"/>
      <c r="M2473"/>
      <c r="N2473"/>
    </row>
    <row r="2474" spans="1:14" x14ac:dyDescent="0.25">
      <c r="A2474"/>
      <c r="B2474"/>
      <c r="C2474"/>
      <c r="D2474" s="1"/>
      <c r="E2474"/>
      <c r="F2474"/>
      <c r="G2474" s="1"/>
      <c r="H2474"/>
      <c r="I2474"/>
      <c r="J2474"/>
      <c r="K2474"/>
      <c r="M2474"/>
      <c r="N2474"/>
    </row>
    <row r="2475" spans="1:14" x14ac:dyDescent="0.25">
      <c r="A2475"/>
      <c r="B2475"/>
      <c r="C2475"/>
      <c r="D2475" s="1"/>
      <c r="E2475"/>
      <c r="F2475"/>
      <c r="G2475" s="1"/>
      <c r="H2475"/>
      <c r="I2475"/>
      <c r="J2475"/>
      <c r="K2475"/>
      <c r="M2475"/>
      <c r="N2475"/>
    </row>
    <row r="2476" spans="1:14" x14ac:dyDescent="0.25">
      <c r="A2476"/>
      <c r="B2476"/>
      <c r="C2476"/>
      <c r="D2476" s="1"/>
      <c r="E2476"/>
      <c r="F2476"/>
      <c r="G2476" s="1"/>
      <c r="H2476"/>
      <c r="I2476"/>
      <c r="J2476"/>
      <c r="K2476"/>
      <c r="M2476"/>
      <c r="N2476"/>
    </row>
    <row r="2477" spans="1:14" x14ac:dyDescent="0.25">
      <c r="A2477"/>
      <c r="B2477"/>
      <c r="C2477"/>
      <c r="D2477" s="1"/>
      <c r="E2477"/>
      <c r="F2477"/>
      <c r="G2477" s="1"/>
      <c r="H2477"/>
      <c r="I2477"/>
      <c r="J2477"/>
      <c r="K2477"/>
      <c r="M2477"/>
      <c r="N2477"/>
    </row>
    <row r="2478" spans="1:14" x14ac:dyDescent="0.25">
      <c r="A2478"/>
      <c r="B2478"/>
      <c r="C2478"/>
      <c r="D2478" s="1"/>
      <c r="E2478"/>
      <c r="F2478"/>
      <c r="G2478" s="1"/>
      <c r="H2478"/>
      <c r="I2478"/>
      <c r="J2478"/>
      <c r="K2478"/>
      <c r="M2478"/>
      <c r="N2478"/>
    </row>
    <row r="2479" spans="1:14" x14ac:dyDescent="0.25">
      <c r="A2479"/>
      <c r="B2479"/>
      <c r="C2479"/>
      <c r="D2479" s="1"/>
      <c r="E2479"/>
      <c r="F2479"/>
      <c r="G2479" s="1"/>
      <c r="H2479"/>
      <c r="I2479"/>
      <c r="J2479"/>
      <c r="K2479"/>
      <c r="M2479"/>
      <c r="N2479"/>
    </row>
    <row r="2480" spans="1:14" x14ac:dyDescent="0.25">
      <c r="A2480"/>
      <c r="B2480"/>
      <c r="C2480"/>
      <c r="D2480" s="1"/>
      <c r="E2480"/>
      <c r="F2480"/>
      <c r="G2480" s="1"/>
      <c r="H2480"/>
      <c r="I2480"/>
      <c r="J2480"/>
      <c r="K2480"/>
      <c r="M2480"/>
      <c r="N2480"/>
    </row>
    <row r="2481" spans="1:14" x14ac:dyDescent="0.25">
      <c r="A2481"/>
      <c r="B2481"/>
      <c r="C2481"/>
      <c r="D2481" s="1"/>
      <c r="E2481"/>
      <c r="F2481"/>
      <c r="G2481" s="1"/>
      <c r="H2481"/>
      <c r="I2481"/>
      <c r="J2481"/>
      <c r="K2481"/>
      <c r="M2481"/>
      <c r="N2481"/>
    </row>
    <row r="2482" spans="1:14" x14ac:dyDescent="0.25">
      <c r="A2482"/>
      <c r="B2482"/>
      <c r="C2482"/>
      <c r="D2482" s="1"/>
      <c r="E2482"/>
      <c r="F2482"/>
      <c r="G2482" s="1"/>
      <c r="H2482"/>
      <c r="I2482"/>
      <c r="J2482"/>
      <c r="K2482"/>
      <c r="M2482"/>
      <c r="N2482"/>
    </row>
    <row r="2483" spans="1:14" x14ac:dyDescent="0.25">
      <c r="A2483"/>
      <c r="B2483"/>
      <c r="C2483"/>
      <c r="D2483" s="1"/>
      <c r="E2483"/>
      <c r="F2483"/>
      <c r="G2483" s="1"/>
      <c r="H2483"/>
      <c r="I2483"/>
      <c r="J2483"/>
      <c r="K2483"/>
      <c r="M2483"/>
      <c r="N2483"/>
    </row>
    <row r="2484" spans="1:14" x14ac:dyDescent="0.25">
      <c r="A2484"/>
      <c r="B2484"/>
      <c r="C2484"/>
      <c r="D2484" s="1"/>
      <c r="E2484"/>
      <c r="F2484"/>
      <c r="G2484" s="1"/>
      <c r="H2484"/>
      <c r="I2484"/>
      <c r="J2484"/>
      <c r="K2484"/>
      <c r="M2484"/>
      <c r="N2484"/>
    </row>
    <row r="2485" spans="1:14" x14ac:dyDescent="0.25">
      <c r="A2485"/>
      <c r="B2485"/>
      <c r="C2485"/>
      <c r="D2485" s="1"/>
      <c r="E2485"/>
      <c r="F2485"/>
      <c r="G2485" s="1"/>
      <c r="H2485"/>
      <c r="I2485"/>
      <c r="J2485"/>
      <c r="K2485"/>
      <c r="M2485"/>
      <c r="N2485"/>
    </row>
    <row r="2486" spans="1:14" x14ac:dyDescent="0.25">
      <c r="A2486"/>
      <c r="B2486"/>
      <c r="C2486"/>
      <c r="D2486" s="1"/>
      <c r="E2486"/>
      <c r="F2486"/>
      <c r="G2486" s="1"/>
      <c r="H2486"/>
      <c r="I2486"/>
      <c r="J2486"/>
      <c r="K2486"/>
      <c r="M2486"/>
      <c r="N2486"/>
    </row>
    <row r="2487" spans="1:14" x14ac:dyDescent="0.25">
      <c r="A2487"/>
      <c r="B2487"/>
      <c r="C2487"/>
      <c r="D2487" s="1"/>
      <c r="E2487"/>
      <c r="F2487"/>
      <c r="G2487" s="1"/>
      <c r="H2487"/>
      <c r="I2487"/>
      <c r="J2487"/>
      <c r="K2487"/>
      <c r="M2487"/>
      <c r="N2487"/>
    </row>
    <row r="2488" spans="1:14" x14ac:dyDescent="0.25">
      <c r="A2488"/>
      <c r="B2488"/>
      <c r="C2488"/>
      <c r="D2488" s="1"/>
      <c r="E2488"/>
      <c r="F2488"/>
      <c r="G2488" s="1"/>
      <c r="H2488"/>
      <c r="I2488"/>
      <c r="J2488"/>
      <c r="K2488"/>
      <c r="M2488"/>
      <c r="N2488"/>
    </row>
    <row r="2489" spans="1:14" x14ac:dyDescent="0.25">
      <c r="A2489"/>
      <c r="B2489"/>
      <c r="C2489"/>
      <c r="D2489" s="1"/>
      <c r="E2489"/>
      <c r="F2489"/>
      <c r="G2489" s="1"/>
      <c r="H2489"/>
      <c r="I2489"/>
      <c r="J2489"/>
      <c r="K2489"/>
      <c r="M2489"/>
      <c r="N2489"/>
    </row>
    <row r="2490" spans="1:14" x14ac:dyDescent="0.25">
      <c r="A2490"/>
      <c r="B2490"/>
      <c r="C2490"/>
      <c r="D2490" s="1"/>
      <c r="E2490"/>
      <c r="F2490"/>
      <c r="G2490" s="1"/>
      <c r="H2490"/>
      <c r="I2490"/>
      <c r="J2490"/>
      <c r="K2490"/>
      <c r="M2490"/>
      <c r="N2490"/>
    </row>
    <row r="2491" spans="1:14" x14ac:dyDescent="0.25">
      <c r="A2491"/>
      <c r="B2491"/>
      <c r="C2491"/>
      <c r="D2491" s="1"/>
      <c r="E2491"/>
      <c r="F2491"/>
      <c r="G2491" s="1"/>
      <c r="H2491"/>
      <c r="I2491"/>
      <c r="J2491"/>
      <c r="K2491"/>
      <c r="M2491"/>
      <c r="N2491"/>
    </row>
    <row r="2492" spans="1:14" x14ac:dyDescent="0.25">
      <c r="A2492"/>
      <c r="B2492"/>
      <c r="C2492"/>
      <c r="D2492" s="1"/>
      <c r="E2492"/>
      <c r="F2492"/>
      <c r="G2492" s="1"/>
      <c r="H2492"/>
      <c r="I2492"/>
      <c r="J2492"/>
      <c r="K2492"/>
      <c r="M2492"/>
      <c r="N2492"/>
    </row>
    <row r="2493" spans="1:14" x14ac:dyDescent="0.25">
      <c r="A2493"/>
      <c r="B2493"/>
      <c r="C2493"/>
      <c r="D2493" s="1"/>
      <c r="E2493"/>
      <c r="F2493"/>
      <c r="G2493" s="1"/>
      <c r="H2493"/>
      <c r="I2493"/>
      <c r="J2493"/>
      <c r="K2493"/>
      <c r="M2493"/>
      <c r="N2493"/>
    </row>
    <row r="2494" spans="1:14" x14ac:dyDescent="0.25">
      <c r="A2494"/>
      <c r="B2494"/>
      <c r="C2494"/>
      <c r="D2494" s="1"/>
      <c r="E2494"/>
      <c r="F2494"/>
      <c r="G2494" s="1"/>
      <c r="H2494"/>
      <c r="I2494"/>
      <c r="J2494"/>
      <c r="K2494"/>
      <c r="M2494"/>
      <c r="N2494"/>
    </row>
    <row r="2495" spans="1:14" x14ac:dyDescent="0.25">
      <c r="A2495"/>
      <c r="B2495"/>
      <c r="C2495"/>
      <c r="D2495" s="1"/>
      <c r="E2495"/>
      <c r="F2495"/>
      <c r="G2495" s="1"/>
      <c r="H2495"/>
      <c r="I2495"/>
      <c r="J2495"/>
      <c r="K2495"/>
      <c r="M2495"/>
      <c r="N2495"/>
    </row>
    <row r="2496" spans="1:14" x14ac:dyDescent="0.25">
      <c r="A2496"/>
      <c r="B2496"/>
      <c r="C2496"/>
      <c r="D2496" s="1"/>
      <c r="E2496"/>
      <c r="F2496"/>
      <c r="G2496" s="1"/>
      <c r="H2496"/>
      <c r="I2496"/>
      <c r="J2496"/>
      <c r="K2496"/>
      <c r="M2496"/>
      <c r="N2496"/>
    </row>
    <row r="2497" spans="1:14" x14ac:dyDescent="0.25">
      <c r="A2497"/>
      <c r="B2497"/>
      <c r="C2497"/>
      <c r="D2497" s="1"/>
      <c r="E2497"/>
      <c r="F2497"/>
      <c r="G2497" s="1"/>
      <c r="H2497"/>
      <c r="I2497"/>
      <c r="J2497"/>
      <c r="K2497"/>
      <c r="M2497"/>
      <c r="N2497"/>
    </row>
    <row r="2498" spans="1:14" x14ac:dyDescent="0.25">
      <c r="A2498"/>
      <c r="B2498"/>
      <c r="C2498"/>
      <c r="D2498" s="1"/>
      <c r="E2498"/>
      <c r="F2498"/>
      <c r="G2498" s="1"/>
      <c r="H2498"/>
      <c r="I2498"/>
      <c r="J2498"/>
      <c r="K2498"/>
      <c r="M2498"/>
      <c r="N2498"/>
    </row>
    <row r="2499" spans="1:14" x14ac:dyDescent="0.25">
      <c r="A2499"/>
      <c r="B2499"/>
      <c r="C2499"/>
      <c r="D2499" s="1"/>
      <c r="E2499"/>
      <c r="F2499"/>
      <c r="G2499" s="1"/>
      <c r="H2499"/>
      <c r="I2499"/>
      <c r="J2499"/>
      <c r="K2499"/>
      <c r="M2499"/>
      <c r="N2499"/>
    </row>
    <row r="2500" spans="1:14" x14ac:dyDescent="0.25">
      <c r="A2500"/>
      <c r="B2500"/>
      <c r="C2500"/>
      <c r="D2500" s="1"/>
      <c r="E2500"/>
      <c r="F2500"/>
      <c r="G2500" s="1"/>
      <c r="H2500"/>
      <c r="I2500"/>
      <c r="J2500"/>
      <c r="K2500"/>
      <c r="M2500"/>
      <c r="N2500"/>
    </row>
    <row r="2501" spans="1:14" x14ac:dyDescent="0.25">
      <c r="A2501"/>
      <c r="B2501"/>
      <c r="C2501"/>
      <c r="D2501" s="1"/>
      <c r="E2501"/>
      <c r="F2501"/>
      <c r="G2501" s="1"/>
      <c r="H2501"/>
      <c r="I2501"/>
      <c r="J2501"/>
      <c r="K2501"/>
      <c r="M2501"/>
      <c r="N2501"/>
    </row>
    <row r="2502" spans="1:14" x14ac:dyDescent="0.25">
      <c r="A2502"/>
      <c r="B2502"/>
      <c r="C2502"/>
      <c r="D2502" s="1"/>
      <c r="E2502"/>
      <c r="F2502"/>
      <c r="G2502" s="1"/>
      <c r="H2502"/>
      <c r="I2502"/>
      <c r="J2502"/>
      <c r="K2502"/>
      <c r="M2502"/>
      <c r="N2502"/>
    </row>
    <row r="2503" spans="1:14" x14ac:dyDescent="0.25">
      <c r="A2503"/>
      <c r="B2503"/>
      <c r="C2503"/>
      <c r="D2503" s="1"/>
      <c r="E2503"/>
      <c r="F2503"/>
      <c r="G2503" s="1"/>
      <c r="H2503"/>
      <c r="I2503"/>
      <c r="J2503"/>
      <c r="K2503"/>
      <c r="M2503"/>
      <c r="N2503"/>
    </row>
    <row r="2504" spans="1:14" x14ac:dyDescent="0.25">
      <c r="A2504"/>
      <c r="B2504"/>
      <c r="C2504"/>
      <c r="D2504" s="1"/>
      <c r="E2504"/>
      <c r="F2504"/>
      <c r="G2504" s="1"/>
      <c r="H2504"/>
      <c r="I2504"/>
      <c r="J2504"/>
      <c r="K2504"/>
      <c r="M2504"/>
      <c r="N2504"/>
    </row>
    <row r="2505" spans="1:14" x14ac:dyDescent="0.25">
      <c r="A2505"/>
      <c r="B2505"/>
      <c r="C2505"/>
      <c r="D2505" s="1"/>
      <c r="E2505"/>
      <c r="F2505"/>
      <c r="G2505" s="1"/>
      <c r="H2505"/>
      <c r="I2505"/>
      <c r="J2505"/>
      <c r="K2505"/>
      <c r="M2505"/>
      <c r="N2505"/>
    </row>
    <row r="2506" spans="1:14" x14ac:dyDescent="0.25">
      <c r="A2506"/>
      <c r="B2506"/>
      <c r="C2506"/>
      <c r="D2506" s="1"/>
      <c r="E2506"/>
      <c r="F2506"/>
      <c r="G2506" s="1"/>
      <c r="H2506"/>
      <c r="I2506"/>
      <c r="J2506"/>
      <c r="K2506"/>
      <c r="M2506"/>
      <c r="N2506"/>
    </row>
    <row r="2507" spans="1:14" x14ac:dyDescent="0.25">
      <c r="A2507"/>
      <c r="B2507"/>
      <c r="C2507"/>
      <c r="D2507" s="1"/>
      <c r="E2507"/>
      <c r="F2507"/>
      <c r="G2507" s="1"/>
      <c r="H2507"/>
      <c r="I2507"/>
      <c r="J2507"/>
      <c r="K2507"/>
      <c r="M2507"/>
      <c r="N2507"/>
    </row>
    <row r="2508" spans="1:14" x14ac:dyDescent="0.25">
      <c r="A2508"/>
      <c r="B2508"/>
      <c r="C2508"/>
      <c r="D2508" s="1"/>
      <c r="E2508"/>
      <c r="F2508"/>
      <c r="G2508" s="1"/>
      <c r="H2508"/>
      <c r="I2508"/>
      <c r="J2508"/>
      <c r="K2508"/>
      <c r="M2508"/>
      <c r="N2508"/>
    </row>
    <row r="2509" spans="1:14" x14ac:dyDescent="0.25">
      <c r="A2509"/>
      <c r="B2509"/>
      <c r="C2509"/>
      <c r="D2509" s="1"/>
      <c r="E2509"/>
      <c r="F2509"/>
      <c r="G2509" s="1"/>
      <c r="H2509"/>
      <c r="I2509"/>
      <c r="J2509"/>
      <c r="K2509"/>
      <c r="M2509"/>
      <c r="N2509"/>
    </row>
    <row r="2510" spans="1:14" x14ac:dyDescent="0.25">
      <c r="A2510"/>
      <c r="B2510"/>
      <c r="C2510"/>
      <c r="D2510" s="1"/>
      <c r="E2510"/>
      <c r="F2510"/>
      <c r="G2510" s="1"/>
      <c r="H2510"/>
      <c r="I2510"/>
      <c r="J2510"/>
      <c r="K2510"/>
      <c r="M2510"/>
      <c r="N2510"/>
    </row>
    <row r="2511" spans="1:14" x14ac:dyDescent="0.25">
      <c r="A2511"/>
      <c r="B2511"/>
      <c r="C2511"/>
      <c r="D2511" s="1"/>
      <c r="E2511"/>
      <c r="F2511"/>
      <c r="G2511" s="1"/>
      <c r="H2511"/>
      <c r="I2511"/>
      <c r="J2511"/>
      <c r="K2511"/>
      <c r="M2511"/>
      <c r="N2511"/>
    </row>
    <row r="2512" spans="1:14" x14ac:dyDescent="0.25">
      <c r="A2512"/>
      <c r="B2512"/>
      <c r="C2512"/>
      <c r="D2512" s="1"/>
      <c r="E2512"/>
      <c r="F2512"/>
      <c r="G2512" s="1"/>
      <c r="H2512"/>
      <c r="I2512"/>
      <c r="J2512"/>
      <c r="K2512"/>
      <c r="M2512"/>
      <c r="N2512"/>
    </row>
    <row r="2513" spans="1:14" x14ac:dyDescent="0.25">
      <c r="A2513"/>
      <c r="B2513"/>
      <c r="C2513"/>
      <c r="D2513" s="1"/>
      <c r="E2513"/>
      <c r="F2513"/>
      <c r="G2513" s="1"/>
      <c r="H2513"/>
      <c r="I2513"/>
      <c r="J2513"/>
      <c r="K2513"/>
      <c r="M2513"/>
      <c r="N2513"/>
    </row>
    <row r="2514" spans="1:14" x14ac:dyDescent="0.25">
      <c r="A2514"/>
      <c r="B2514"/>
      <c r="C2514"/>
      <c r="D2514" s="1"/>
      <c r="E2514"/>
      <c r="F2514"/>
      <c r="G2514" s="1"/>
      <c r="H2514"/>
      <c r="I2514"/>
      <c r="J2514"/>
      <c r="K2514"/>
      <c r="M2514"/>
      <c r="N2514"/>
    </row>
    <row r="2515" spans="1:14" x14ac:dyDescent="0.25">
      <c r="A2515"/>
      <c r="B2515"/>
      <c r="C2515"/>
      <c r="D2515" s="1"/>
      <c r="E2515"/>
      <c r="F2515"/>
      <c r="G2515" s="1"/>
      <c r="H2515"/>
      <c r="I2515"/>
      <c r="J2515"/>
      <c r="K2515"/>
      <c r="M2515"/>
      <c r="N2515"/>
    </row>
    <row r="2516" spans="1:14" x14ac:dyDescent="0.25">
      <c r="A2516"/>
      <c r="B2516"/>
      <c r="C2516"/>
      <c r="D2516" s="1"/>
      <c r="E2516"/>
      <c r="F2516"/>
      <c r="G2516" s="1"/>
      <c r="H2516"/>
      <c r="I2516"/>
      <c r="J2516"/>
      <c r="K2516"/>
      <c r="M2516"/>
      <c r="N2516"/>
    </row>
    <row r="2517" spans="1:14" x14ac:dyDescent="0.25">
      <c r="A2517"/>
      <c r="B2517"/>
      <c r="C2517"/>
      <c r="D2517" s="1"/>
      <c r="E2517"/>
      <c r="F2517"/>
      <c r="G2517" s="1"/>
      <c r="H2517"/>
      <c r="I2517"/>
      <c r="J2517"/>
      <c r="K2517"/>
      <c r="M2517"/>
      <c r="N2517"/>
    </row>
    <row r="2518" spans="1:14" x14ac:dyDescent="0.25">
      <c r="A2518"/>
      <c r="B2518"/>
      <c r="C2518"/>
      <c r="D2518" s="1"/>
      <c r="E2518"/>
      <c r="F2518"/>
      <c r="G2518" s="1"/>
      <c r="H2518"/>
      <c r="I2518"/>
      <c r="J2518"/>
      <c r="K2518"/>
      <c r="M2518"/>
      <c r="N2518"/>
    </row>
    <row r="2519" spans="1:14" x14ac:dyDescent="0.25">
      <c r="A2519"/>
      <c r="B2519"/>
      <c r="C2519"/>
      <c r="D2519" s="1"/>
      <c r="E2519"/>
      <c r="F2519"/>
      <c r="G2519" s="1"/>
      <c r="H2519"/>
      <c r="I2519"/>
      <c r="J2519"/>
      <c r="K2519"/>
      <c r="M2519"/>
      <c r="N2519"/>
    </row>
    <row r="2520" spans="1:14" x14ac:dyDescent="0.25">
      <c r="A2520"/>
      <c r="B2520"/>
      <c r="C2520"/>
      <c r="D2520" s="1"/>
      <c r="E2520"/>
      <c r="F2520"/>
      <c r="G2520" s="1"/>
      <c r="H2520"/>
      <c r="I2520"/>
      <c r="J2520"/>
      <c r="K2520"/>
      <c r="M2520"/>
      <c r="N2520"/>
    </row>
    <row r="2521" spans="1:14" x14ac:dyDescent="0.25">
      <c r="A2521"/>
      <c r="B2521"/>
      <c r="C2521"/>
      <c r="D2521" s="1"/>
      <c r="E2521"/>
      <c r="F2521"/>
      <c r="G2521" s="1"/>
      <c r="H2521"/>
      <c r="I2521"/>
      <c r="J2521"/>
      <c r="K2521"/>
      <c r="M2521"/>
      <c r="N2521"/>
    </row>
    <row r="2522" spans="1:14" x14ac:dyDescent="0.25">
      <c r="A2522"/>
      <c r="B2522"/>
      <c r="C2522"/>
      <c r="D2522" s="1"/>
      <c r="E2522"/>
      <c r="F2522"/>
      <c r="G2522" s="1"/>
      <c r="H2522"/>
      <c r="I2522"/>
      <c r="J2522"/>
      <c r="K2522"/>
      <c r="M2522"/>
      <c r="N2522"/>
    </row>
    <row r="2523" spans="1:14" x14ac:dyDescent="0.25">
      <c r="A2523"/>
      <c r="B2523"/>
      <c r="C2523"/>
      <c r="D2523" s="1"/>
      <c r="E2523"/>
      <c r="F2523"/>
      <c r="G2523" s="1"/>
      <c r="H2523"/>
      <c r="I2523"/>
      <c r="J2523"/>
      <c r="K2523"/>
      <c r="M2523"/>
      <c r="N2523"/>
    </row>
    <row r="2524" spans="1:14" x14ac:dyDescent="0.25">
      <c r="A2524"/>
      <c r="B2524"/>
      <c r="C2524"/>
      <c r="D2524" s="1"/>
      <c r="E2524"/>
      <c r="F2524"/>
      <c r="G2524" s="1"/>
      <c r="H2524"/>
      <c r="I2524"/>
      <c r="J2524"/>
      <c r="K2524"/>
      <c r="M2524"/>
      <c r="N2524"/>
    </row>
    <row r="2525" spans="1:14" x14ac:dyDescent="0.25">
      <c r="A2525"/>
      <c r="B2525"/>
      <c r="C2525"/>
      <c r="D2525" s="1"/>
      <c r="E2525"/>
      <c r="F2525"/>
      <c r="G2525" s="1"/>
      <c r="H2525"/>
      <c r="I2525"/>
      <c r="J2525"/>
      <c r="K2525"/>
      <c r="M2525"/>
      <c r="N2525"/>
    </row>
    <row r="2526" spans="1:14" x14ac:dyDescent="0.25">
      <c r="A2526"/>
      <c r="B2526"/>
      <c r="C2526"/>
      <c r="D2526" s="1"/>
      <c r="E2526"/>
      <c r="F2526"/>
      <c r="G2526" s="1"/>
      <c r="H2526"/>
      <c r="I2526"/>
      <c r="J2526"/>
      <c r="K2526"/>
      <c r="M2526"/>
      <c r="N2526"/>
    </row>
    <row r="2527" spans="1:14" x14ac:dyDescent="0.25">
      <c r="A2527"/>
      <c r="B2527"/>
      <c r="C2527"/>
      <c r="D2527" s="1"/>
      <c r="E2527"/>
      <c r="F2527"/>
      <c r="G2527" s="1"/>
      <c r="H2527"/>
      <c r="I2527"/>
      <c r="J2527"/>
      <c r="K2527"/>
      <c r="M2527"/>
      <c r="N2527"/>
    </row>
    <row r="2528" spans="1:14" x14ac:dyDescent="0.25">
      <c r="A2528"/>
      <c r="B2528"/>
      <c r="C2528"/>
      <c r="D2528" s="1"/>
      <c r="E2528"/>
      <c r="F2528"/>
      <c r="G2528" s="1"/>
      <c r="H2528"/>
      <c r="I2528"/>
      <c r="J2528"/>
      <c r="K2528"/>
      <c r="M2528"/>
      <c r="N2528"/>
    </row>
    <row r="2529" spans="1:14" x14ac:dyDescent="0.25">
      <c r="A2529"/>
      <c r="B2529"/>
      <c r="C2529"/>
      <c r="D2529" s="1"/>
      <c r="E2529"/>
      <c r="F2529"/>
      <c r="G2529" s="1"/>
      <c r="H2529"/>
      <c r="I2529"/>
      <c r="J2529"/>
      <c r="K2529"/>
      <c r="M2529"/>
      <c r="N2529"/>
    </row>
    <row r="2530" spans="1:14" x14ac:dyDescent="0.25">
      <c r="A2530"/>
      <c r="B2530"/>
      <c r="C2530"/>
      <c r="D2530" s="1"/>
      <c r="E2530"/>
      <c r="F2530"/>
      <c r="G2530" s="1"/>
      <c r="H2530"/>
      <c r="I2530"/>
      <c r="J2530"/>
      <c r="K2530"/>
      <c r="M2530"/>
      <c r="N2530"/>
    </row>
    <row r="2531" spans="1:14" x14ac:dyDescent="0.25">
      <c r="A2531"/>
      <c r="B2531"/>
      <c r="C2531"/>
      <c r="D2531" s="1"/>
      <c r="E2531"/>
      <c r="F2531"/>
      <c r="G2531" s="1"/>
      <c r="H2531"/>
      <c r="I2531"/>
      <c r="J2531"/>
      <c r="K2531"/>
      <c r="M2531"/>
      <c r="N2531"/>
    </row>
    <row r="2532" spans="1:14" x14ac:dyDescent="0.25">
      <c r="A2532"/>
      <c r="B2532"/>
      <c r="C2532"/>
      <c r="D2532" s="1"/>
      <c r="E2532"/>
      <c r="F2532"/>
      <c r="G2532" s="1"/>
      <c r="H2532"/>
      <c r="I2532"/>
      <c r="J2532"/>
      <c r="K2532"/>
      <c r="M2532"/>
      <c r="N2532"/>
    </row>
    <row r="2533" spans="1:14" x14ac:dyDescent="0.25">
      <c r="A2533"/>
      <c r="B2533"/>
      <c r="C2533"/>
      <c r="D2533" s="1"/>
      <c r="E2533"/>
      <c r="F2533"/>
      <c r="G2533" s="1"/>
      <c r="H2533"/>
      <c r="I2533"/>
      <c r="J2533"/>
      <c r="K2533"/>
      <c r="M2533"/>
      <c r="N2533"/>
    </row>
    <row r="2534" spans="1:14" x14ac:dyDescent="0.25">
      <c r="A2534"/>
      <c r="B2534"/>
      <c r="C2534"/>
      <c r="D2534" s="1"/>
      <c r="E2534"/>
      <c r="F2534"/>
      <c r="G2534" s="1"/>
      <c r="H2534"/>
      <c r="I2534"/>
      <c r="J2534"/>
      <c r="K2534"/>
      <c r="M2534"/>
      <c r="N2534"/>
    </row>
    <row r="2535" spans="1:14" x14ac:dyDescent="0.25">
      <c r="A2535"/>
      <c r="B2535"/>
      <c r="C2535"/>
      <c r="D2535" s="1"/>
      <c r="E2535"/>
      <c r="F2535"/>
      <c r="G2535" s="1"/>
      <c r="H2535"/>
      <c r="I2535"/>
      <c r="J2535"/>
      <c r="K2535"/>
      <c r="M2535"/>
      <c r="N2535"/>
    </row>
    <row r="2536" spans="1:14" x14ac:dyDescent="0.25">
      <c r="A2536"/>
      <c r="B2536"/>
      <c r="C2536"/>
      <c r="D2536" s="1"/>
      <c r="E2536"/>
      <c r="F2536"/>
      <c r="G2536" s="1"/>
      <c r="H2536"/>
      <c r="I2536"/>
      <c r="J2536"/>
      <c r="K2536"/>
      <c r="M2536"/>
      <c r="N2536"/>
    </row>
    <row r="2537" spans="1:14" x14ac:dyDescent="0.25">
      <c r="A2537"/>
      <c r="B2537"/>
      <c r="C2537"/>
      <c r="D2537" s="1"/>
      <c r="E2537"/>
      <c r="F2537"/>
      <c r="G2537" s="1"/>
      <c r="H2537"/>
      <c r="I2537"/>
      <c r="J2537"/>
      <c r="K2537"/>
      <c r="M2537"/>
      <c r="N2537"/>
    </row>
    <row r="2538" spans="1:14" x14ac:dyDescent="0.25">
      <c r="A2538"/>
      <c r="B2538"/>
      <c r="C2538"/>
      <c r="D2538" s="1"/>
      <c r="E2538"/>
      <c r="F2538"/>
      <c r="G2538" s="1"/>
      <c r="H2538"/>
      <c r="I2538"/>
      <c r="J2538"/>
      <c r="K2538"/>
      <c r="M2538"/>
      <c r="N2538"/>
    </row>
    <row r="2539" spans="1:14" x14ac:dyDescent="0.25">
      <c r="A2539"/>
      <c r="B2539"/>
      <c r="C2539"/>
      <c r="D2539" s="1"/>
      <c r="E2539"/>
      <c r="F2539"/>
      <c r="G2539" s="1"/>
      <c r="H2539"/>
      <c r="I2539"/>
      <c r="J2539"/>
      <c r="K2539"/>
      <c r="M2539"/>
      <c r="N2539"/>
    </row>
    <row r="2540" spans="1:14" x14ac:dyDescent="0.25">
      <c r="A2540"/>
      <c r="B2540"/>
      <c r="C2540"/>
      <c r="D2540" s="1"/>
      <c r="E2540"/>
      <c r="F2540"/>
      <c r="G2540" s="1"/>
      <c r="H2540"/>
      <c r="I2540"/>
      <c r="J2540"/>
      <c r="K2540"/>
      <c r="M2540"/>
      <c r="N2540"/>
    </row>
    <row r="2541" spans="1:14" x14ac:dyDescent="0.25">
      <c r="A2541"/>
      <c r="B2541"/>
      <c r="C2541"/>
      <c r="D2541" s="1"/>
      <c r="E2541"/>
      <c r="F2541"/>
      <c r="G2541" s="1"/>
      <c r="H2541"/>
      <c r="I2541"/>
      <c r="J2541"/>
      <c r="K2541"/>
      <c r="M2541"/>
      <c r="N2541"/>
    </row>
    <row r="2542" spans="1:14" x14ac:dyDescent="0.25">
      <c r="A2542"/>
      <c r="B2542"/>
      <c r="C2542"/>
      <c r="D2542" s="1"/>
      <c r="E2542"/>
      <c r="F2542"/>
      <c r="G2542" s="1"/>
      <c r="H2542"/>
      <c r="I2542"/>
      <c r="J2542"/>
      <c r="K2542"/>
      <c r="M2542"/>
      <c r="N2542"/>
    </row>
    <row r="2543" spans="1:14" x14ac:dyDescent="0.25">
      <c r="A2543"/>
      <c r="B2543"/>
      <c r="C2543"/>
      <c r="D2543" s="1"/>
      <c r="E2543"/>
      <c r="F2543"/>
      <c r="G2543" s="1"/>
      <c r="H2543"/>
      <c r="I2543"/>
      <c r="J2543"/>
      <c r="K2543"/>
      <c r="M2543"/>
      <c r="N2543"/>
    </row>
    <row r="2544" spans="1:14" x14ac:dyDescent="0.25">
      <c r="A2544"/>
      <c r="B2544"/>
      <c r="C2544"/>
      <c r="D2544" s="1"/>
      <c r="E2544"/>
      <c r="F2544"/>
      <c r="G2544" s="1"/>
      <c r="H2544"/>
      <c r="I2544"/>
      <c r="J2544"/>
      <c r="K2544"/>
      <c r="M2544"/>
      <c r="N2544"/>
    </row>
    <row r="2545" spans="1:14" x14ac:dyDescent="0.25">
      <c r="A2545"/>
      <c r="B2545"/>
      <c r="C2545"/>
      <c r="D2545" s="1"/>
      <c r="E2545"/>
      <c r="F2545"/>
      <c r="G2545" s="1"/>
      <c r="H2545"/>
      <c r="I2545"/>
      <c r="J2545"/>
      <c r="K2545"/>
      <c r="M2545"/>
      <c r="N2545"/>
    </row>
    <row r="2546" spans="1:14" x14ac:dyDescent="0.25">
      <c r="A2546"/>
      <c r="B2546"/>
      <c r="C2546"/>
      <c r="D2546" s="1"/>
      <c r="E2546"/>
      <c r="F2546"/>
      <c r="G2546" s="1"/>
      <c r="H2546"/>
      <c r="I2546"/>
      <c r="J2546"/>
      <c r="K2546"/>
      <c r="M2546"/>
      <c r="N2546"/>
    </row>
    <row r="2547" spans="1:14" x14ac:dyDescent="0.25">
      <c r="A2547"/>
      <c r="B2547"/>
      <c r="C2547"/>
      <c r="D2547" s="1"/>
      <c r="E2547"/>
      <c r="F2547"/>
      <c r="G2547" s="1"/>
      <c r="H2547"/>
      <c r="I2547"/>
      <c r="J2547"/>
      <c r="K2547"/>
      <c r="M2547"/>
      <c r="N2547"/>
    </row>
    <row r="2548" spans="1:14" x14ac:dyDescent="0.25">
      <c r="A2548"/>
      <c r="B2548"/>
      <c r="C2548"/>
      <c r="D2548" s="1"/>
      <c r="E2548"/>
      <c r="F2548"/>
      <c r="G2548" s="1"/>
      <c r="H2548"/>
      <c r="I2548"/>
      <c r="J2548"/>
      <c r="K2548"/>
      <c r="M2548"/>
      <c r="N2548"/>
    </row>
    <row r="2549" spans="1:14" x14ac:dyDescent="0.25">
      <c r="A2549"/>
      <c r="B2549"/>
      <c r="C2549"/>
      <c r="D2549" s="1"/>
      <c r="E2549"/>
      <c r="F2549"/>
      <c r="G2549" s="1"/>
      <c r="H2549"/>
      <c r="I2549"/>
      <c r="J2549"/>
      <c r="K2549"/>
      <c r="M2549"/>
      <c r="N2549"/>
    </row>
    <row r="2550" spans="1:14" x14ac:dyDescent="0.25">
      <c r="A2550"/>
      <c r="B2550"/>
      <c r="C2550"/>
      <c r="D2550" s="1"/>
      <c r="E2550"/>
      <c r="F2550"/>
      <c r="G2550" s="1"/>
      <c r="H2550"/>
      <c r="I2550"/>
      <c r="J2550"/>
      <c r="K2550"/>
      <c r="M2550"/>
      <c r="N2550"/>
    </row>
    <row r="2551" spans="1:14" x14ac:dyDescent="0.25">
      <c r="A2551"/>
      <c r="B2551"/>
      <c r="C2551"/>
      <c r="D2551" s="1"/>
      <c r="E2551"/>
      <c r="F2551"/>
      <c r="G2551" s="1"/>
      <c r="H2551"/>
      <c r="I2551"/>
      <c r="J2551"/>
      <c r="K2551"/>
      <c r="M2551"/>
      <c r="N2551"/>
    </row>
    <row r="2552" spans="1:14" x14ac:dyDescent="0.25">
      <c r="A2552"/>
      <c r="B2552"/>
      <c r="C2552"/>
      <c r="D2552" s="1"/>
      <c r="E2552"/>
      <c r="F2552"/>
      <c r="G2552" s="1"/>
      <c r="H2552"/>
      <c r="I2552"/>
      <c r="J2552"/>
      <c r="K2552"/>
      <c r="M2552"/>
      <c r="N2552"/>
    </row>
    <row r="2553" spans="1:14" x14ac:dyDescent="0.25">
      <c r="A2553"/>
      <c r="B2553"/>
      <c r="C2553"/>
      <c r="D2553" s="1"/>
      <c r="E2553"/>
      <c r="F2553"/>
      <c r="G2553" s="1"/>
      <c r="H2553"/>
      <c r="I2553"/>
      <c r="J2553"/>
      <c r="K2553"/>
      <c r="M2553"/>
      <c r="N2553"/>
    </row>
    <row r="2554" spans="1:14" x14ac:dyDescent="0.25">
      <c r="A2554"/>
      <c r="B2554"/>
      <c r="C2554"/>
      <c r="D2554" s="1"/>
      <c r="E2554"/>
      <c r="F2554"/>
      <c r="G2554" s="1"/>
      <c r="H2554"/>
      <c r="I2554"/>
      <c r="J2554"/>
      <c r="K2554"/>
      <c r="M2554"/>
      <c r="N2554"/>
    </row>
    <row r="2555" spans="1:14" x14ac:dyDescent="0.25">
      <c r="A2555"/>
      <c r="B2555"/>
      <c r="C2555"/>
      <c r="D2555" s="1"/>
      <c r="E2555"/>
      <c r="F2555"/>
      <c r="G2555" s="1"/>
      <c r="H2555"/>
      <c r="I2555"/>
      <c r="J2555"/>
      <c r="K2555"/>
      <c r="M2555"/>
      <c r="N2555"/>
    </row>
    <row r="2556" spans="1:14" x14ac:dyDescent="0.25">
      <c r="A2556"/>
      <c r="B2556"/>
      <c r="C2556"/>
      <c r="D2556" s="1"/>
      <c r="E2556"/>
      <c r="F2556"/>
      <c r="G2556" s="1"/>
      <c r="H2556"/>
      <c r="I2556"/>
      <c r="J2556"/>
      <c r="K2556"/>
      <c r="M2556"/>
      <c r="N2556"/>
    </row>
    <row r="2557" spans="1:14" x14ac:dyDescent="0.25">
      <c r="A2557"/>
      <c r="B2557"/>
      <c r="C2557"/>
      <c r="D2557" s="1"/>
      <c r="E2557"/>
      <c r="F2557"/>
      <c r="G2557" s="1"/>
      <c r="H2557"/>
      <c r="I2557"/>
      <c r="J2557"/>
      <c r="K2557"/>
      <c r="M2557"/>
      <c r="N2557"/>
    </row>
    <row r="2558" spans="1:14" x14ac:dyDescent="0.25">
      <c r="A2558"/>
      <c r="B2558"/>
      <c r="C2558"/>
      <c r="D2558" s="1"/>
      <c r="E2558"/>
      <c r="F2558"/>
      <c r="G2558" s="1"/>
      <c r="H2558"/>
      <c r="I2558"/>
      <c r="J2558"/>
      <c r="K2558"/>
      <c r="M2558"/>
      <c r="N2558"/>
    </row>
    <row r="2559" spans="1:14" x14ac:dyDescent="0.25">
      <c r="A2559"/>
      <c r="B2559"/>
      <c r="C2559"/>
      <c r="D2559" s="1"/>
      <c r="E2559"/>
      <c r="F2559"/>
      <c r="G2559" s="1"/>
      <c r="H2559"/>
      <c r="I2559"/>
      <c r="J2559"/>
      <c r="K2559"/>
      <c r="M2559"/>
      <c r="N2559"/>
    </row>
    <row r="2560" spans="1:14" x14ac:dyDescent="0.25">
      <c r="A2560"/>
      <c r="B2560"/>
      <c r="C2560"/>
      <c r="D2560" s="1"/>
      <c r="E2560"/>
      <c r="F2560"/>
      <c r="G2560" s="1"/>
      <c r="H2560"/>
      <c r="I2560"/>
      <c r="J2560"/>
      <c r="K2560"/>
      <c r="M2560"/>
      <c r="N2560"/>
    </row>
    <row r="2561" spans="1:14" x14ac:dyDescent="0.25">
      <c r="A2561"/>
      <c r="B2561"/>
      <c r="C2561"/>
      <c r="D2561" s="1"/>
      <c r="E2561"/>
      <c r="F2561"/>
      <c r="G2561" s="1"/>
      <c r="H2561"/>
      <c r="I2561"/>
      <c r="J2561"/>
      <c r="K2561"/>
      <c r="M2561"/>
      <c r="N2561"/>
    </row>
    <row r="2562" spans="1:14" x14ac:dyDescent="0.25">
      <c r="A2562"/>
      <c r="B2562"/>
      <c r="C2562"/>
      <c r="D2562" s="1"/>
      <c r="E2562"/>
      <c r="F2562"/>
      <c r="G2562" s="1"/>
      <c r="H2562"/>
      <c r="I2562"/>
      <c r="J2562"/>
      <c r="K2562"/>
      <c r="M2562"/>
      <c r="N2562"/>
    </row>
    <row r="2563" spans="1:14" x14ac:dyDescent="0.25">
      <c r="A2563"/>
      <c r="B2563"/>
      <c r="C2563"/>
      <c r="D2563" s="1"/>
      <c r="E2563"/>
      <c r="F2563"/>
      <c r="G2563" s="1"/>
      <c r="H2563"/>
      <c r="I2563"/>
      <c r="J2563"/>
      <c r="K2563"/>
      <c r="M2563"/>
      <c r="N2563"/>
    </row>
    <row r="2564" spans="1:14" x14ac:dyDescent="0.25">
      <c r="A2564"/>
      <c r="B2564"/>
      <c r="C2564"/>
      <c r="D2564" s="1"/>
      <c r="E2564"/>
      <c r="F2564"/>
      <c r="G2564" s="1"/>
      <c r="H2564"/>
      <c r="I2564"/>
      <c r="J2564"/>
      <c r="K2564"/>
      <c r="M2564"/>
      <c r="N2564"/>
    </row>
    <row r="2565" spans="1:14" x14ac:dyDescent="0.25">
      <c r="A2565"/>
      <c r="B2565"/>
      <c r="C2565"/>
      <c r="D2565" s="1"/>
      <c r="E2565"/>
      <c r="F2565"/>
      <c r="G2565" s="1"/>
      <c r="H2565"/>
      <c r="I2565"/>
      <c r="J2565"/>
      <c r="K2565"/>
      <c r="M2565"/>
      <c r="N2565"/>
    </row>
    <row r="2566" spans="1:14" x14ac:dyDescent="0.25">
      <c r="A2566"/>
      <c r="B2566"/>
      <c r="C2566"/>
      <c r="D2566" s="1"/>
      <c r="E2566"/>
      <c r="F2566"/>
      <c r="G2566" s="1"/>
      <c r="H2566"/>
      <c r="I2566"/>
      <c r="J2566"/>
      <c r="K2566"/>
      <c r="M2566"/>
      <c r="N2566"/>
    </row>
    <row r="2567" spans="1:14" x14ac:dyDescent="0.25">
      <c r="A2567"/>
      <c r="B2567"/>
      <c r="C2567"/>
      <c r="D2567" s="1"/>
      <c r="E2567"/>
      <c r="F2567"/>
      <c r="G2567" s="1"/>
      <c r="H2567"/>
      <c r="I2567"/>
      <c r="J2567"/>
      <c r="K2567"/>
      <c r="M2567"/>
      <c r="N2567"/>
    </row>
    <row r="2568" spans="1:14" x14ac:dyDescent="0.25">
      <c r="A2568"/>
      <c r="B2568"/>
      <c r="C2568"/>
      <c r="D2568" s="1"/>
      <c r="E2568"/>
      <c r="F2568"/>
      <c r="G2568" s="1"/>
      <c r="H2568"/>
      <c r="I2568"/>
      <c r="J2568"/>
      <c r="K2568"/>
      <c r="M2568"/>
      <c r="N2568"/>
    </row>
    <row r="2569" spans="1:14" x14ac:dyDescent="0.25">
      <c r="A2569"/>
      <c r="B2569"/>
      <c r="C2569"/>
      <c r="D2569" s="1"/>
      <c r="E2569"/>
      <c r="F2569"/>
      <c r="G2569" s="1"/>
      <c r="H2569"/>
      <c r="I2569"/>
      <c r="J2569"/>
      <c r="K2569"/>
      <c r="M2569"/>
      <c r="N2569"/>
    </row>
    <row r="2570" spans="1:14" x14ac:dyDescent="0.25">
      <c r="A2570"/>
      <c r="B2570"/>
      <c r="C2570"/>
      <c r="D2570" s="1"/>
      <c r="E2570"/>
      <c r="F2570"/>
      <c r="G2570" s="1"/>
      <c r="H2570"/>
      <c r="I2570"/>
      <c r="J2570"/>
      <c r="K2570"/>
      <c r="M2570"/>
      <c r="N2570"/>
    </row>
    <row r="2571" spans="1:14" x14ac:dyDescent="0.25">
      <c r="A2571"/>
      <c r="B2571"/>
      <c r="C2571"/>
      <c r="D2571" s="1"/>
      <c r="E2571"/>
      <c r="F2571"/>
      <c r="G2571" s="1"/>
      <c r="H2571"/>
      <c r="I2571"/>
      <c r="J2571"/>
      <c r="K2571"/>
      <c r="M2571"/>
      <c r="N2571"/>
    </row>
    <row r="2572" spans="1:14" x14ac:dyDescent="0.25">
      <c r="A2572"/>
      <c r="B2572"/>
      <c r="C2572"/>
      <c r="D2572" s="1"/>
      <c r="E2572"/>
      <c r="F2572"/>
      <c r="G2572" s="1"/>
      <c r="H2572"/>
      <c r="I2572"/>
      <c r="J2572"/>
      <c r="K2572"/>
      <c r="M2572"/>
      <c r="N2572"/>
    </row>
    <row r="2573" spans="1:14" x14ac:dyDescent="0.25">
      <c r="A2573"/>
      <c r="B2573"/>
      <c r="C2573"/>
      <c r="D2573" s="1"/>
      <c r="E2573"/>
      <c r="F2573"/>
      <c r="G2573" s="1"/>
      <c r="H2573"/>
      <c r="I2573"/>
      <c r="J2573"/>
      <c r="K2573"/>
      <c r="M2573"/>
      <c r="N2573"/>
    </row>
    <row r="2574" spans="1:14" x14ac:dyDescent="0.25">
      <c r="A2574"/>
      <c r="B2574"/>
      <c r="C2574"/>
      <c r="D2574" s="1"/>
      <c r="E2574"/>
      <c r="F2574"/>
      <c r="G2574" s="1"/>
      <c r="H2574"/>
      <c r="I2574"/>
      <c r="J2574"/>
      <c r="K2574"/>
      <c r="M2574"/>
      <c r="N2574"/>
    </row>
    <row r="2575" spans="1:14" x14ac:dyDescent="0.25">
      <c r="A2575"/>
      <c r="B2575"/>
      <c r="C2575"/>
      <c r="D2575" s="1"/>
      <c r="E2575"/>
      <c r="F2575"/>
      <c r="G2575" s="1"/>
      <c r="H2575"/>
      <c r="I2575"/>
      <c r="J2575"/>
      <c r="K2575"/>
      <c r="M2575"/>
      <c r="N2575"/>
    </row>
    <row r="2576" spans="1:14" x14ac:dyDescent="0.25">
      <c r="A2576"/>
      <c r="B2576"/>
      <c r="C2576"/>
      <c r="D2576" s="1"/>
      <c r="E2576"/>
      <c r="F2576"/>
      <c r="G2576" s="1"/>
      <c r="H2576"/>
      <c r="I2576"/>
      <c r="J2576"/>
      <c r="K2576"/>
      <c r="M2576"/>
      <c r="N2576"/>
    </row>
    <row r="2577" spans="1:14" x14ac:dyDescent="0.25">
      <c r="A2577"/>
      <c r="B2577"/>
      <c r="C2577"/>
      <c r="D2577" s="1"/>
      <c r="E2577"/>
      <c r="F2577"/>
      <c r="G2577" s="1"/>
      <c r="H2577"/>
      <c r="I2577"/>
      <c r="J2577"/>
      <c r="K2577"/>
      <c r="M2577"/>
      <c r="N2577"/>
    </row>
    <row r="2578" spans="1:14" x14ac:dyDescent="0.25">
      <c r="A2578"/>
      <c r="B2578"/>
      <c r="C2578"/>
      <c r="D2578" s="1"/>
      <c r="E2578"/>
      <c r="F2578"/>
      <c r="G2578" s="1"/>
      <c r="H2578"/>
      <c r="I2578"/>
      <c r="J2578"/>
      <c r="K2578"/>
      <c r="M2578"/>
      <c r="N2578"/>
    </row>
    <row r="2579" spans="1:14" x14ac:dyDescent="0.25">
      <c r="A2579"/>
      <c r="B2579"/>
      <c r="C2579"/>
      <c r="D2579" s="1"/>
      <c r="E2579"/>
      <c r="F2579"/>
      <c r="G2579" s="1"/>
      <c r="H2579"/>
      <c r="I2579"/>
      <c r="J2579"/>
      <c r="K2579"/>
      <c r="M2579"/>
      <c r="N2579"/>
    </row>
    <row r="2580" spans="1:14" x14ac:dyDescent="0.25">
      <c r="A2580"/>
      <c r="B2580"/>
      <c r="C2580"/>
      <c r="D2580" s="1"/>
      <c r="E2580"/>
      <c r="F2580"/>
      <c r="G2580" s="1"/>
      <c r="H2580"/>
      <c r="I2580"/>
      <c r="J2580"/>
      <c r="K2580"/>
      <c r="M2580"/>
      <c r="N2580"/>
    </row>
    <row r="2581" spans="1:14" x14ac:dyDescent="0.25">
      <c r="A2581"/>
      <c r="B2581"/>
      <c r="C2581"/>
      <c r="D2581" s="1"/>
      <c r="E2581"/>
      <c r="F2581"/>
      <c r="G2581" s="1"/>
      <c r="H2581"/>
      <c r="I2581"/>
      <c r="J2581"/>
      <c r="K2581"/>
      <c r="M2581"/>
      <c r="N2581"/>
    </row>
    <row r="2582" spans="1:14" x14ac:dyDescent="0.25">
      <c r="A2582"/>
      <c r="B2582"/>
      <c r="C2582"/>
      <c r="D2582" s="1"/>
      <c r="E2582"/>
      <c r="F2582"/>
      <c r="G2582" s="1"/>
      <c r="H2582"/>
      <c r="I2582"/>
      <c r="J2582"/>
      <c r="K2582"/>
      <c r="M2582"/>
      <c r="N2582"/>
    </row>
    <row r="2583" spans="1:14" x14ac:dyDescent="0.25">
      <c r="A2583"/>
      <c r="B2583"/>
      <c r="C2583"/>
      <c r="D2583" s="1"/>
      <c r="E2583"/>
      <c r="F2583"/>
      <c r="G2583" s="1"/>
      <c r="H2583"/>
      <c r="I2583"/>
      <c r="J2583"/>
      <c r="K2583"/>
      <c r="M2583"/>
      <c r="N2583"/>
    </row>
    <row r="2584" spans="1:14" x14ac:dyDescent="0.25">
      <c r="A2584"/>
      <c r="B2584"/>
      <c r="C2584"/>
      <c r="D2584" s="1"/>
      <c r="E2584"/>
      <c r="F2584"/>
      <c r="G2584" s="1"/>
      <c r="H2584"/>
      <c r="I2584"/>
      <c r="J2584"/>
      <c r="K2584"/>
      <c r="M2584"/>
      <c r="N2584"/>
    </row>
    <row r="2585" spans="1:14" x14ac:dyDescent="0.25">
      <c r="A2585"/>
      <c r="B2585"/>
      <c r="C2585"/>
      <c r="D2585" s="1"/>
      <c r="E2585"/>
      <c r="F2585"/>
      <c r="G2585" s="1"/>
      <c r="H2585"/>
      <c r="I2585"/>
      <c r="J2585"/>
      <c r="K2585"/>
      <c r="M2585"/>
      <c r="N2585"/>
    </row>
    <row r="2586" spans="1:14" x14ac:dyDescent="0.25">
      <c r="A2586"/>
      <c r="B2586"/>
      <c r="C2586"/>
      <c r="D2586" s="1"/>
      <c r="E2586"/>
      <c r="F2586"/>
      <c r="G2586" s="1"/>
      <c r="H2586"/>
      <c r="I2586"/>
      <c r="J2586"/>
      <c r="K2586"/>
      <c r="M2586"/>
      <c r="N2586"/>
    </row>
    <row r="2587" spans="1:14" x14ac:dyDescent="0.25">
      <c r="A2587"/>
      <c r="B2587"/>
      <c r="C2587"/>
      <c r="D2587" s="1"/>
      <c r="E2587"/>
      <c r="F2587"/>
      <c r="G2587" s="1"/>
      <c r="H2587"/>
      <c r="I2587"/>
      <c r="J2587"/>
      <c r="K2587"/>
      <c r="M2587"/>
      <c r="N2587"/>
    </row>
    <row r="2588" spans="1:14" x14ac:dyDescent="0.25">
      <c r="A2588"/>
      <c r="B2588"/>
      <c r="C2588"/>
      <c r="D2588" s="1"/>
      <c r="E2588"/>
      <c r="F2588"/>
      <c r="G2588" s="1"/>
      <c r="H2588"/>
      <c r="I2588"/>
      <c r="J2588"/>
      <c r="K2588"/>
      <c r="M2588"/>
      <c r="N2588"/>
    </row>
    <row r="2589" spans="1:14" x14ac:dyDescent="0.25">
      <c r="A2589"/>
      <c r="B2589"/>
      <c r="C2589"/>
      <c r="D2589" s="1"/>
      <c r="E2589"/>
      <c r="F2589"/>
      <c r="G2589" s="1"/>
      <c r="H2589"/>
      <c r="I2589"/>
      <c r="J2589"/>
      <c r="K2589"/>
      <c r="M2589"/>
      <c r="N2589"/>
    </row>
    <row r="2590" spans="1:14" x14ac:dyDescent="0.25">
      <c r="A2590"/>
      <c r="B2590"/>
      <c r="C2590"/>
      <c r="D2590" s="1"/>
      <c r="E2590"/>
      <c r="F2590"/>
      <c r="G2590" s="1"/>
      <c r="H2590"/>
      <c r="I2590"/>
      <c r="J2590"/>
      <c r="K2590"/>
      <c r="M2590"/>
      <c r="N2590"/>
    </row>
    <row r="2591" spans="1:14" x14ac:dyDescent="0.25">
      <c r="A2591"/>
      <c r="B2591"/>
      <c r="C2591"/>
      <c r="D2591" s="1"/>
      <c r="E2591"/>
      <c r="F2591"/>
      <c r="G2591" s="1"/>
      <c r="H2591"/>
      <c r="I2591"/>
      <c r="J2591"/>
      <c r="K2591"/>
      <c r="M2591"/>
      <c r="N2591"/>
    </row>
    <row r="2592" spans="1:14" x14ac:dyDescent="0.25">
      <c r="A2592"/>
      <c r="B2592"/>
      <c r="C2592"/>
      <c r="D2592" s="1"/>
      <c r="E2592"/>
      <c r="F2592"/>
      <c r="G2592" s="1"/>
      <c r="H2592"/>
      <c r="I2592"/>
      <c r="J2592"/>
      <c r="K2592"/>
      <c r="M2592"/>
      <c r="N2592"/>
    </row>
    <row r="2593" spans="1:14" x14ac:dyDescent="0.25">
      <c r="A2593"/>
      <c r="B2593"/>
      <c r="C2593"/>
      <c r="D2593" s="1"/>
      <c r="E2593"/>
      <c r="F2593"/>
      <c r="G2593" s="1"/>
      <c r="H2593"/>
      <c r="I2593"/>
      <c r="J2593"/>
      <c r="K2593"/>
      <c r="M2593"/>
      <c r="N2593"/>
    </row>
    <row r="2594" spans="1:14" x14ac:dyDescent="0.25">
      <c r="A2594"/>
      <c r="B2594"/>
      <c r="C2594"/>
      <c r="D2594" s="1"/>
      <c r="E2594"/>
      <c r="F2594"/>
      <c r="G2594" s="1"/>
      <c r="H2594"/>
      <c r="I2594"/>
      <c r="J2594"/>
      <c r="K2594"/>
      <c r="M2594"/>
      <c r="N2594"/>
    </row>
    <row r="2595" spans="1:14" x14ac:dyDescent="0.25">
      <c r="A2595"/>
      <c r="B2595"/>
      <c r="C2595"/>
      <c r="D2595" s="1"/>
      <c r="E2595"/>
      <c r="F2595"/>
      <c r="G2595" s="1"/>
      <c r="H2595"/>
      <c r="I2595"/>
      <c r="J2595"/>
      <c r="K2595"/>
      <c r="M2595"/>
      <c r="N2595"/>
    </row>
    <row r="2596" spans="1:14" x14ac:dyDescent="0.25">
      <c r="A2596"/>
      <c r="B2596"/>
      <c r="C2596"/>
      <c r="D2596" s="1"/>
      <c r="E2596"/>
      <c r="F2596"/>
      <c r="G2596" s="1"/>
      <c r="H2596"/>
      <c r="I2596"/>
      <c r="J2596"/>
      <c r="K2596"/>
      <c r="M2596"/>
      <c r="N2596"/>
    </row>
    <row r="2597" spans="1:14" x14ac:dyDescent="0.25">
      <c r="A2597"/>
      <c r="B2597"/>
      <c r="C2597"/>
      <c r="D2597" s="1"/>
      <c r="E2597"/>
      <c r="F2597"/>
      <c r="G2597" s="1"/>
      <c r="H2597"/>
      <c r="I2597"/>
      <c r="J2597"/>
      <c r="K2597"/>
      <c r="M2597"/>
      <c r="N2597"/>
    </row>
    <row r="2598" spans="1:14" x14ac:dyDescent="0.25">
      <c r="A2598"/>
      <c r="B2598"/>
      <c r="C2598"/>
      <c r="D2598" s="1"/>
      <c r="E2598"/>
      <c r="F2598"/>
      <c r="G2598" s="1"/>
      <c r="H2598"/>
      <c r="I2598"/>
      <c r="J2598"/>
      <c r="K2598"/>
      <c r="M2598"/>
      <c r="N2598"/>
    </row>
    <row r="2599" spans="1:14" x14ac:dyDescent="0.25">
      <c r="A2599"/>
      <c r="B2599"/>
      <c r="C2599"/>
      <c r="D2599" s="1"/>
      <c r="E2599"/>
      <c r="F2599"/>
      <c r="G2599" s="1"/>
      <c r="H2599"/>
      <c r="I2599"/>
      <c r="J2599"/>
      <c r="K2599"/>
      <c r="M2599"/>
      <c r="N2599"/>
    </row>
    <row r="2600" spans="1:14" x14ac:dyDescent="0.25">
      <c r="A2600"/>
      <c r="B2600"/>
      <c r="C2600"/>
      <c r="D2600" s="1"/>
      <c r="E2600"/>
      <c r="F2600"/>
      <c r="G2600" s="1"/>
      <c r="H2600"/>
      <c r="I2600"/>
      <c r="J2600"/>
      <c r="K2600"/>
      <c r="M2600"/>
      <c r="N2600"/>
    </row>
    <row r="2601" spans="1:14" x14ac:dyDescent="0.25">
      <c r="A2601"/>
      <c r="B2601"/>
      <c r="C2601"/>
      <c r="D2601" s="1"/>
      <c r="E2601"/>
      <c r="F2601"/>
      <c r="G2601" s="1"/>
      <c r="H2601"/>
      <c r="I2601"/>
      <c r="J2601"/>
      <c r="K2601"/>
      <c r="M2601"/>
      <c r="N2601"/>
    </row>
    <row r="2602" spans="1:14" x14ac:dyDescent="0.25">
      <c r="A2602"/>
      <c r="B2602"/>
      <c r="C2602"/>
      <c r="D2602" s="1"/>
      <c r="E2602"/>
      <c r="F2602"/>
      <c r="G2602" s="1"/>
      <c r="H2602"/>
      <c r="I2602"/>
      <c r="J2602"/>
      <c r="K2602"/>
      <c r="M2602"/>
      <c r="N2602"/>
    </row>
    <row r="2603" spans="1:14" x14ac:dyDescent="0.25">
      <c r="A2603"/>
      <c r="B2603"/>
      <c r="C2603"/>
      <c r="D2603" s="1"/>
      <c r="E2603"/>
      <c r="F2603"/>
      <c r="G2603" s="1"/>
      <c r="H2603"/>
      <c r="I2603"/>
      <c r="J2603"/>
      <c r="K2603"/>
      <c r="M2603"/>
      <c r="N2603"/>
    </row>
    <row r="2604" spans="1:14" x14ac:dyDescent="0.25">
      <c r="A2604"/>
      <c r="B2604"/>
      <c r="C2604"/>
      <c r="D2604" s="1"/>
      <c r="E2604"/>
      <c r="F2604"/>
      <c r="G2604" s="1"/>
      <c r="H2604"/>
      <c r="I2604"/>
      <c r="J2604"/>
      <c r="K2604"/>
      <c r="M2604"/>
      <c r="N2604"/>
    </row>
    <row r="2605" spans="1:14" x14ac:dyDescent="0.25">
      <c r="A2605"/>
      <c r="B2605"/>
      <c r="C2605"/>
      <c r="D2605" s="1"/>
      <c r="E2605"/>
      <c r="F2605"/>
      <c r="G2605" s="1"/>
      <c r="H2605"/>
      <c r="I2605"/>
      <c r="J2605"/>
      <c r="K2605"/>
      <c r="M2605"/>
      <c r="N2605"/>
    </row>
    <row r="2606" spans="1:14" x14ac:dyDescent="0.25">
      <c r="A2606"/>
      <c r="B2606"/>
      <c r="C2606"/>
      <c r="D2606" s="1"/>
      <c r="E2606"/>
      <c r="F2606"/>
      <c r="G2606" s="1"/>
      <c r="H2606"/>
      <c r="I2606"/>
      <c r="J2606"/>
      <c r="K2606"/>
      <c r="M2606"/>
      <c r="N2606"/>
    </row>
    <row r="2607" spans="1:14" x14ac:dyDescent="0.25">
      <c r="A2607"/>
      <c r="B2607"/>
      <c r="C2607"/>
      <c r="D2607" s="1"/>
      <c r="E2607"/>
      <c r="F2607"/>
      <c r="G2607" s="1"/>
      <c r="H2607"/>
      <c r="I2607"/>
      <c r="J2607"/>
      <c r="K2607"/>
      <c r="M2607"/>
      <c r="N2607"/>
    </row>
    <row r="2608" spans="1:14" x14ac:dyDescent="0.25">
      <c r="A2608"/>
      <c r="B2608"/>
      <c r="C2608"/>
      <c r="D2608" s="1"/>
      <c r="E2608"/>
      <c r="F2608"/>
      <c r="G2608" s="1"/>
      <c r="H2608"/>
      <c r="I2608"/>
      <c r="J2608"/>
      <c r="K2608"/>
      <c r="M2608"/>
      <c r="N2608"/>
    </row>
    <row r="2609" spans="1:14" x14ac:dyDescent="0.25">
      <c r="A2609"/>
      <c r="B2609"/>
      <c r="C2609"/>
      <c r="D2609" s="1"/>
      <c r="E2609"/>
      <c r="F2609"/>
      <c r="G2609" s="1"/>
      <c r="H2609"/>
      <c r="I2609"/>
      <c r="J2609"/>
      <c r="K2609"/>
      <c r="M2609"/>
      <c r="N2609"/>
    </row>
    <row r="2610" spans="1:14" x14ac:dyDescent="0.25">
      <c r="A2610"/>
      <c r="B2610"/>
      <c r="C2610"/>
      <c r="D2610" s="1"/>
      <c r="E2610"/>
      <c r="F2610"/>
      <c r="G2610" s="1"/>
      <c r="H2610"/>
      <c r="I2610"/>
      <c r="J2610"/>
      <c r="K2610"/>
      <c r="M2610"/>
      <c r="N2610"/>
    </row>
    <row r="2611" spans="1:14" x14ac:dyDescent="0.25">
      <c r="A2611"/>
      <c r="B2611"/>
      <c r="C2611"/>
      <c r="D2611" s="1"/>
      <c r="E2611"/>
      <c r="F2611"/>
      <c r="G2611" s="1"/>
      <c r="H2611"/>
      <c r="I2611"/>
      <c r="J2611"/>
      <c r="K2611"/>
      <c r="M2611"/>
      <c r="N2611"/>
    </row>
    <row r="2612" spans="1:14" x14ac:dyDescent="0.25">
      <c r="A2612"/>
      <c r="B2612"/>
      <c r="C2612"/>
      <c r="D2612" s="1"/>
      <c r="E2612"/>
      <c r="F2612"/>
      <c r="G2612" s="1"/>
      <c r="H2612"/>
      <c r="I2612"/>
      <c r="J2612"/>
      <c r="K2612"/>
      <c r="M2612"/>
      <c r="N2612"/>
    </row>
    <row r="2613" spans="1:14" x14ac:dyDescent="0.25">
      <c r="A2613"/>
      <c r="B2613"/>
      <c r="C2613"/>
      <c r="D2613" s="1"/>
      <c r="E2613"/>
      <c r="F2613"/>
      <c r="G2613" s="1"/>
      <c r="H2613"/>
      <c r="I2613"/>
      <c r="J2613"/>
      <c r="K2613"/>
      <c r="M2613"/>
      <c r="N2613"/>
    </row>
    <row r="2614" spans="1:14" x14ac:dyDescent="0.25">
      <c r="A2614"/>
      <c r="B2614"/>
      <c r="C2614"/>
      <c r="D2614" s="1"/>
      <c r="E2614"/>
      <c r="F2614"/>
      <c r="G2614" s="1"/>
      <c r="H2614"/>
      <c r="I2614"/>
      <c r="J2614"/>
      <c r="K2614"/>
      <c r="M2614"/>
      <c r="N2614"/>
    </row>
    <row r="2615" spans="1:14" x14ac:dyDescent="0.25">
      <c r="A2615"/>
      <c r="B2615"/>
      <c r="C2615"/>
      <c r="D2615" s="1"/>
      <c r="E2615"/>
      <c r="F2615"/>
      <c r="G2615" s="1"/>
      <c r="H2615"/>
      <c r="I2615"/>
      <c r="J2615"/>
      <c r="K2615"/>
      <c r="M2615"/>
      <c r="N2615"/>
    </row>
    <row r="2616" spans="1:14" x14ac:dyDescent="0.25">
      <c r="A2616"/>
      <c r="B2616"/>
      <c r="C2616"/>
      <c r="D2616" s="1"/>
      <c r="E2616"/>
      <c r="F2616"/>
      <c r="G2616" s="1"/>
      <c r="H2616"/>
      <c r="I2616"/>
      <c r="J2616"/>
      <c r="K2616"/>
      <c r="M2616"/>
      <c r="N2616"/>
    </row>
    <row r="2617" spans="1:14" x14ac:dyDescent="0.25">
      <c r="A2617"/>
      <c r="B2617"/>
      <c r="C2617"/>
      <c r="D2617" s="1"/>
      <c r="E2617"/>
      <c r="F2617"/>
      <c r="G2617" s="1"/>
      <c r="H2617"/>
      <c r="I2617"/>
      <c r="J2617"/>
      <c r="K2617"/>
      <c r="M2617"/>
      <c r="N2617"/>
    </row>
    <row r="2618" spans="1:14" x14ac:dyDescent="0.25">
      <c r="A2618"/>
      <c r="B2618"/>
      <c r="C2618"/>
      <c r="D2618" s="1"/>
      <c r="E2618"/>
      <c r="F2618"/>
      <c r="G2618" s="1"/>
      <c r="H2618"/>
      <c r="I2618"/>
      <c r="J2618"/>
      <c r="K2618"/>
      <c r="M2618"/>
      <c r="N2618"/>
    </row>
    <row r="2619" spans="1:14" x14ac:dyDescent="0.25">
      <c r="A2619"/>
      <c r="B2619"/>
      <c r="C2619"/>
      <c r="D2619" s="1"/>
      <c r="E2619"/>
      <c r="F2619"/>
      <c r="G2619" s="1"/>
      <c r="H2619"/>
      <c r="I2619"/>
      <c r="J2619"/>
      <c r="K2619"/>
      <c r="M2619"/>
      <c r="N2619"/>
    </row>
    <row r="2620" spans="1:14" x14ac:dyDescent="0.25">
      <c r="A2620"/>
      <c r="B2620"/>
      <c r="C2620"/>
      <c r="D2620" s="1"/>
      <c r="E2620"/>
      <c r="F2620"/>
      <c r="G2620" s="1"/>
      <c r="H2620"/>
      <c r="I2620"/>
      <c r="J2620"/>
      <c r="K2620"/>
      <c r="M2620"/>
      <c r="N2620"/>
    </row>
    <row r="2621" spans="1:14" x14ac:dyDescent="0.25">
      <c r="A2621"/>
      <c r="B2621"/>
      <c r="C2621"/>
      <c r="D2621" s="1"/>
      <c r="E2621"/>
      <c r="F2621"/>
      <c r="G2621" s="1"/>
      <c r="H2621"/>
      <c r="I2621"/>
      <c r="J2621"/>
      <c r="K2621"/>
      <c r="M2621"/>
      <c r="N2621"/>
    </row>
    <row r="2622" spans="1:14" x14ac:dyDescent="0.25">
      <c r="A2622"/>
      <c r="B2622"/>
      <c r="C2622"/>
      <c r="D2622" s="1"/>
      <c r="E2622"/>
      <c r="F2622"/>
      <c r="G2622" s="1"/>
      <c r="H2622"/>
      <c r="I2622"/>
      <c r="J2622"/>
      <c r="K2622"/>
      <c r="M2622"/>
      <c r="N2622"/>
    </row>
    <row r="2623" spans="1:14" x14ac:dyDescent="0.25">
      <c r="A2623"/>
      <c r="B2623"/>
      <c r="C2623"/>
      <c r="D2623" s="1"/>
      <c r="E2623"/>
      <c r="F2623"/>
      <c r="G2623" s="1"/>
      <c r="H2623"/>
      <c r="I2623"/>
      <c r="J2623"/>
      <c r="K2623"/>
      <c r="M2623"/>
      <c r="N2623"/>
    </row>
    <row r="2624" spans="1:14" x14ac:dyDescent="0.25">
      <c r="A2624"/>
      <c r="B2624"/>
      <c r="C2624"/>
      <c r="D2624" s="1"/>
      <c r="E2624"/>
      <c r="F2624"/>
      <c r="G2624" s="1"/>
      <c r="H2624"/>
      <c r="I2624"/>
      <c r="J2624"/>
      <c r="K2624"/>
      <c r="M2624"/>
      <c r="N2624"/>
    </row>
    <row r="2625" spans="1:14" x14ac:dyDescent="0.25">
      <c r="A2625"/>
      <c r="B2625"/>
      <c r="C2625"/>
      <c r="D2625" s="1"/>
      <c r="E2625"/>
      <c r="F2625"/>
      <c r="G2625" s="1"/>
      <c r="H2625"/>
      <c r="I2625"/>
      <c r="J2625"/>
      <c r="K2625"/>
      <c r="M2625"/>
      <c r="N2625"/>
    </row>
    <row r="2626" spans="1:14" x14ac:dyDescent="0.25">
      <c r="A2626"/>
      <c r="B2626"/>
      <c r="C2626"/>
      <c r="D2626" s="1"/>
      <c r="E2626"/>
      <c r="F2626"/>
      <c r="G2626" s="1"/>
      <c r="H2626"/>
      <c r="I2626"/>
      <c r="J2626"/>
      <c r="K2626"/>
      <c r="M2626"/>
      <c r="N2626"/>
    </row>
    <row r="2627" spans="1:14" x14ac:dyDescent="0.25">
      <c r="A2627"/>
      <c r="B2627"/>
      <c r="C2627"/>
      <c r="D2627" s="1"/>
      <c r="E2627"/>
      <c r="F2627"/>
      <c r="G2627" s="1"/>
      <c r="H2627"/>
      <c r="I2627"/>
      <c r="J2627"/>
      <c r="K2627"/>
      <c r="M2627"/>
      <c r="N2627"/>
    </row>
    <row r="2628" spans="1:14" x14ac:dyDescent="0.25">
      <c r="A2628"/>
      <c r="B2628"/>
      <c r="C2628"/>
      <c r="D2628" s="1"/>
      <c r="E2628"/>
      <c r="F2628"/>
      <c r="G2628" s="1"/>
      <c r="H2628"/>
      <c r="I2628"/>
      <c r="J2628"/>
      <c r="K2628"/>
      <c r="M2628"/>
      <c r="N2628"/>
    </row>
    <row r="2629" spans="1:14" x14ac:dyDescent="0.25">
      <c r="A2629"/>
      <c r="B2629"/>
      <c r="C2629"/>
      <c r="D2629" s="1"/>
      <c r="E2629"/>
      <c r="F2629"/>
      <c r="G2629" s="1"/>
      <c r="H2629"/>
      <c r="I2629"/>
      <c r="J2629"/>
      <c r="K2629"/>
      <c r="M2629"/>
      <c r="N2629"/>
    </row>
    <row r="2630" spans="1:14" x14ac:dyDescent="0.25">
      <c r="A2630"/>
      <c r="B2630"/>
      <c r="C2630"/>
      <c r="D2630" s="1"/>
      <c r="E2630"/>
      <c r="F2630"/>
      <c r="G2630" s="1"/>
      <c r="H2630"/>
      <c r="I2630"/>
      <c r="J2630"/>
      <c r="K2630"/>
      <c r="M2630"/>
      <c r="N2630"/>
    </row>
    <row r="2631" spans="1:14" x14ac:dyDescent="0.25">
      <c r="A2631"/>
      <c r="B2631"/>
      <c r="C2631"/>
      <c r="D2631" s="1"/>
      <c r="E2631"/>
      <c r="F2631"/>
      <c r="G2631" s="1"/>
      <c r="H2631"/>
      <c r="I2631"/>
      <c r="J2631"/>
      <c r="K2631"/>
      <c r="M2631"/>
      <c r="N2631"/>
    </row>
    <row r="2632" spans="1:14" x14ac:dyDescent="0.25">
      <c r="A2632"/>
      <c r="B2632"/>
      <c r="C2632"/>
      <c r="D2632" s="1"/>
      <c r="E2632"/>
      <c r="F2632"/>
      <c r="G2632" s="1"/>
      <c r="H2632"/>
      <c r="I2632"/>
      <c r="J2632"/>
      <c r="K2632"/>
      <c r="M2632"/>
      <c r="N2632"/>
    </row>
    <row r="2633" spans="1:14" x14ac:dyDescent="0.25">
      <c r="A2633"/>
      <c r="B2633"/>
      <c r="C2633"/>
      <c r="D2633" s="1"/>
      <c r="E2633"/>
      <c r="F2633"/>
      <c r="G2633" s="1"/>
      <c r="H2633"/>
      <c r="I2633"/>
      <c r="J2633"/>
      <c r="K2633"/>
      <c r="M2633"/>
      <c r="N2633"/>
    </row>
    <row r="2634" spans="1:14" x14ac:dyDescent="0.25">
      <c r="A2634"/>
      <c r="B2634"/>
      <c r="C2634"/>
      <c r="D2634" s="1"/>
      <c r="E2634"/>
      <c r="F2634"/>
      <c r="G2634" s="1"/>
      <c r="H2634"/>
      <c r="I2634"/>
      <c r="J2634"/>
      <c r="K2634"/>
      <c r="M2634"/>
      <c r="N2634"/>
    </row>
    <row r="2635" spans="1:14" x14ac:dyDescent="0.25">
      <c r="A2635"/>
      <c r="B2635"/>
      <c r="C2635"/>
      <c r="D2635" s="1"/>
      <c r="E2635"/>
      <c r="F2635"/>
      <c r="G2635" s="1"/>
      <c r="H2635"/>
      <c r="I2635"/>
      <c r="J2635"/>
      <c r="K2635"/>
      <c r="M2635"/>
      <c r="N2635"/>
    </row>
    <row r="2636" spans="1:14" x14ac:dyDescent="0.25">
      <c r="A2636"/>
      <c r="B2636"/>
      <c r="C2636"/>
      <c r="D2636" s="1"/>
      <c r="E2636"/>
      <c r="F2636"/>
      <c r="G2636" s="1"/>
      <c r="H2636"/>
      <c r="I2636"/>
      <c r="J2636"/>
      <c r="K2636"/>
      <c r="M2636"/>
      <c r="N2636"/>
    </row>
    <row r="2637" spans="1:14" x14ac:dyDescent="0.25">
      <c r="A2637"/>
      <c r="B2637"/>
      <c r="C2637"/>
      <c r="D2637" s="1"/>
      <c r="E2637"/>
      <c r="F2637"/>
      <c r="G2637" s="1"/>
      <c r="H2637"/>
      <c r="I2637"/>
      <c r="J2637"/>
      <c r="K2637"/>
      <c r="M2637"/>
      <c r="N2637"/>
    </row>
    <row r="2638" spans="1:14" x14ac:dyDescent="0.25">
      <c r="A2638"/>
      <c r="B2638"/>
      <c r="C2638"/>
      <c r="D2638" s="1"/>
      <c r="E2638"/>
      <c r="F2638"/>
      <c r="G2638" s="1"/>
      <c r="H2638"/>
      <c r="I2638"/>
      <c r="J2638"/>
      <c r="K2638"/>
      <c r="M2638"/>
      <c r="N2638"/>
    </row>
    <row r="2639" spans="1:14" x14ac:dyDescent="0.25">
      <c r="A2639"/>
      <c r="B2639"/>
      <c r="C2639"/>
      <c r="D2639" s="1"/>
      <c r="E2639"/>
      <c r="F2639"/>
      <c r="G2639" s="1"/>
      <c r="H2639"/>
      <c r="I2639"/>
      <c r="J2639"/>
      <c r="K2639"/>
      <c r="M2639"/>
      <c r="N2639"/>
    </row>
    <row r="2640" spans="1:14" x14ac:dyDescent="0.25">
      <c r="A2640"/>
      <c r="B2640"/>
      <c r="C2640"/>
      <c r="D2640" s="1"/>
      <c r="E2640"/>
      <c r="F2640"/>
      <c r="G2640" s="1"/>
      <c r="H2640"/>
      <c r="I2640"/>
      <c r="J2640"/>
      <c r="K2640"/>
      <c r="M2640"/>
      <c r="N2640"/>
    </row>
    <row r="2641" spans="1:14" x14ac:dyDescent="0.25">
      <c r="A2641"/>
      <c r="B2641"/>
      <c r="C2641"/>
      <c r="D2641" s="1"/>
      <c r="E2641"/>
      <c r="F2641"/>
      <c r="G2641" s="1"/>
      <c r="H2641"/>
      <c r="I2641"/>
      <c r="J2641"/>
      <c r="K2641"/>
      <c r="M2641"/>
      <c r="N2641"/>
    </row>
    <row r="2642" spans="1:14" x14ac:dyDescent="0.25">
      <c r="A2642"/>
      <c r="B2642"/>
      <c r="C2642"/>
      <c r="D2642" s="1"/>
      <c r="E2642"/>
      <c r="F2642"/>
      <c r="G2642" s="1"/>
      <c r="H2642"/>
      <c r="I2642"/>
      <c r="J2642"/>
      <c r="K2642"/>
      <c r="M2642"/>
      <c r="N2642"/>
    </row>
    <row r="2643" spans="1:14" x14ac:dyDescent="0.25">
      <c r="A2643"/>
      <c r="B2643"/>
      <c r="C2643"/>
      <c r="D2643" s="1"/>
      <c r="E2643"/>
      <c r="F2643"/>
      <c r="G2643" s="1"/>
      <c r="H2643"/>
      <c r="I2643"/>
      <c r="J2643"/>
      <c r="K2643"/>
      <c r="M2643"/>
      <c r="N2643"/>
    </row>
    <row r="2644" spans="1:14" x14ac:dyDescent="0.25">
      <c r="A2644"/>
      <c r="B2644"/>
      <c r="C2644"/>
      <c r="D2644" s="1"/>
      <c r="E2644"/>
      <c r="F2644"/>
      <c r="G2644" s="1"/>
      <c r="H2644"/>
      <c r="I2644"/>
      <c r="J2644"/>
      <c r="K2644"/>
      <c r="M2644"/>
      <c r="N2644"/>
    </row>
    <row r="2645" spans="1:14" x14ac:dyDescent="0.25">
      <c r="A2645"/>
      <c r="B2645"/>
      <c r="C2645"/>
      <c r="D2645" s="1"/>
      <c r="E2645"/>
      <c r="F2645"/>
      <c r="G2645" s="1"/>
      <c r="H2645"/>
      <c r="I2645"/>
      <c r="J2645"/>
      <c r="K2645"/>
      <c r="M2645"/>
      <c r="N2645"/>
    </row>
    <row r="2646" spans="1:14" x14ac:dyDescent="0.25">
      <c r="A2646"/>
      <c r="B2646"/>
      <c r="C2646"/>
      <c r="D2646" s="1"/>
      <c r="E2646"/>
      <c r="F2646"/>
      <c r="G2646" s="1"/>
      <c r="H2646"/>
      <c r="I2646"/>
      <c r="J2646"/>
      <c r="K2646"/>
      <c r="M2646"/>
      <c r="N2646"/>
    </row>
    <row r="2647" spans="1:14" x14ac:dyDescent="0.25">
      <c r="A2647"/>
      <c r="B2647"/>
      <c r="C2647"/>
      <c r="D2647" s="1"/>
      <c r="E2647"/>
      <c r="F2647"/>
      <c r="G2647" s="1"/>
      <c r="H2647"/>
      <c r="I2647"/>
      <c r="J2647"/>
      <c r="K2647"/>
      <c r="M2647"/>
      <c r="N2647"/>
    </row>
    <row r="2648" spans="1:14" x14ac:dyDescent="0.25">
      <c r="A2648"/>
      <c r="B2648"/>
      <c r="C2648"/>
      <c r="D2648" s="1"/>
      <c r="E2648"/>
      <c r="F2648"/>
      <c r="G2648" s="1"/>
      <c r="H2648"/>
      <c r="I2648"/>
      <c r="J2648"/>
      <c r="K2648"/>
      <c r="M2648"/>
      <c r="N2648"/>
    </row>
    <row r="2649" spans="1:14" x14ac:dyDescent="0.25">
      <c r="A2649"/>
      <c r="B2649"/>
      <c r="C2649"/>
      <c r="D2649" s="1"/>
      <c r="E2649"/>
      <c r="F2649"/>
      <c r="G2649" s="1"/>
      <c r="H2649"/>
      <c r="I2649"/>
      <c r="J2649"/>
      <c r="K2649"/>
      <c r="M2649"/>
      <c r="N2649"/>
    </row>
    <row r="2650" spans="1:14" x14ac:dyDescent="0.25">
      <c r="A2650"/>
      <c r="B2650"/>
      <c r="C2650"/>
      <c r="D2650" s="1"/>
      <c r="E2650"/>
      <c r="F2650"/>
      <c r="G2650" s="1"/>
      <c r="H2650"/>
      <c r="I2650"/>
      <c r="J2650"/>
      <c r="K2650"/>
      <c r="M2650"/>
      <c r="N2650"/>
    </row>
    <row r="2651" spans="1:14" x14ac:dyDescent="0.25">
      <c r="A2651"/>
      <c r="B2651"/>
      <c r="C2651"/>
      <c r="D2651" s="1"/>
      <c r="E2651"/>
      <c r="F2651"/>
      <c r="G2651" s="1"/>
      <c r="H2651"/>
      <c r="I2651"/>
      <c r="J2651"/>
      <c r="K2651"/>
      <c r="M2651"/>
      <c r="N2651"/>
    </row>
    <row r="2652" spans="1:14" x14ac:dyDescent="0.25">
      <c r="A2652"/>
      <c r="B2652"/>
      <c r="C2652"/>
      <c r="D2652" s="1"/>
      <c r="E2652"/>
      <c r="F2652"/>
      <c r="G2652" s="1"/>
      <c r="H2652"/>
      <c r="I2652"/>
      <c r="J2652"/>
      <c r="K2652"/>
      <c r="M2652"/>
      <c r="N2652"/>
    </row>
    <row r="2653" spans="1:14" x14ac:dyDescent="0.25">
      <c r="A2653"/>
      <c r="B2653"/>
      <c r="C2653"/>
      <c r="D2653" s="1"/>
      <c r="E2653"/>
      <c r="F2653"/>
      <c r="G2653" s="1"/>
      <c r="H2653"/>
      <c r="I2653"/>
      <c r="J2653"/>
      <c r="K2653"/>
      <c r="M2653"/>
      <c r="N2653"/>
    </row>
    <row r="2654" spans="1:14" x14ac:dyDescent="0.25">
      <c r="A2654"/>
      <c r="B2654"/>
      <c r="C2654"/>
      <c r="D2654" s="1"/>
      <c r="E2654"/>
      <c r="F2654"/>
      <c r="G2654" s="1"/>
      <c r="H2654"/>
      <c r="I2654"/>
      <c r="J2654"/>
      <c r="K2654"/>
      <c r="M2654"/>
      <c r="N2654"/>
    </row>
    <row r="2655" spans="1:14" x14ac:dyDescent="0.25">
      <c r="A2655"/>
      <c r="B2655"/>
      <c r="C2655"/>
      <c r="D2655" s="1"/>
      <c r="E2655"/>
      <c r="F2655"/>
      <c r="G2655" s="1"/>
      <c r="H2655"/>
      <c r="I2655"/>
      <c r="J2655"/>
      <c r="K2655"/>
      <c r="M2655"/>
      <c r="N2655"/>
    </row>
    <row r="2656" spans="1:14" x14ac:dyDescent="0.25">
      <c r="A2656"/>
      <c r="B2656"/>
      <c r="C2656"/>
      <c r="D2656" s="1"/>
      <c r="E2656"/>
      <c r="F2656"/>
      <c r="G2656" s="1"/>
      <c r="H2656"/>
      <c r="I2656"/>
      <c r="J2656"/>
      <c r="K2656"/>
      <c r="M2656"/>
      <c r="N2656"/>
    </row>
    <row r="2657" spans="1:14" x14ac:dyDescent="0.25">
      <c r="A2657"/>
      <c r="B2657"/>
      <c r="C2657"/>
      <c r="D2657" s="1"/>
      <c r="E2657"/>
      <c r="F2657"/>
      <c r="G2657" s="1"/>
      <c r="H2657"/>
      <c r="I2657"/>
      <c r="J2657"/>
      <c r="K2657"/>
      <c r="M2657"/>
      <c r="N2657"/>
    </row>
    <row r="2658" spans="1:14" x14ac:dyDescent="0.25">
      <c r="A2658"/>
      <c r="B2658"/>
      <c r="C2658"/>
      <c r="D2658" s="1"/>
      <c r="E2658"/>
      <c r="F2658"/>
      <c r="G2658" s="1"/>
      <c r="H2658"/>
      <c r="I2658"/>
      <c r="J2658"/>
      <c r="K2658"/>
      <c r="M2658"/>
      <c r="N2658"/>
    </row>
    <row r="2659" spans="1:14" x14ac:dyDescent="0.25">
      <c r="A2659"/>
      <c r="B2659"/>
      <c r="C2659"/>
      <c r="D2659" s="1"/>
      <c r="E2659"/>
      <c r="F2659"/>
      <c r="G2659" s="1"/>
      <c r="H2659"/>
      <c r="I2659"/>
      <c r="J2659"/>
      <c r="K2659"/>
      <c r="M2659"/>
      <c r="N2659"/>
    </row>
    <row r="2660" spans="1:14" x14ac:dyDescent="0.25">
      <c r="A2660"/>
      <c r="B2660"/>
      <c r="C2660"/>
      <c r="D2660" s="1"/>
      <c r="E2660"/>
      <c r="F2660"/>
      <c r="G2660" s="1"/>
      <c r="H2660"/>
      <c r="I2660"/>
      <c r="J2660"/>
      <c r="K2660"/>
      <c r="M2660"/>
      <c r="N2660"/>
    </row>
    <row r="2661" spans="1:14" x14ac:dyDescent="0.25">
      <c r="A2661"/>
      <c r="B2661"/>
      <c r="C2661"/>
      <c r="D2661" s="1"/>
      <c r="E2661"/>
      <c r="F2661"/>
      <c r="G2661" s="1"/>
      <c r="H2661"/>
      <c r="I2661"/>
      <c r="J2661"/>
      <c r="K2661"/>
      <c r="M2661"/>
      <c r="N2661"/>
    </row>
    <row r="2662" spans="1:14" x14ac:dyDescent="0.25">
      <c r="A2662"/>
      <c r="B2662"/>
      <c r="C2662"/>
      <c r="D2662" s="1"/>
      <c r="E2662"/>
      <c r="F2662"/>
      <c r="G2662" s="1"/>
      <c r="H2662"/>
      <c r="I2662"/>
      <c r="J2662"/>
      <c r="K2662"/>
      <c r="M2662"/>
      <c r="N2662"/>
    </row>
    <row r="2663" spans="1:14" x14ac:dyDescent="0.25">
      <c r="A2663"/>
      <c r="B2663"/>
      <c r="C2663"/>
      <c r="D2663" s="1"/>
      <c r="E2663"/>
      <c r="F2663"/>
      <c r="G2663" s="1"/>
      <c r="H2663"/>
      <c r="I2663"/>
      <c r="J2663"/>
      <c r="K2663"/>
      <c r="M2663"/>
      <c r="N2663"/>
    </row>
    <row r="2664" spans="1:14" x14ac:dyDescent="0.25">
      <c r="A2664"/>
      <c r="B2664"/>
      <c r="C2664"/>
      <c r="D2664" s="1"/>
      <c r="E2664"/>
      <c r="F2664"/>
      <c r="G2664" s="1"/>
      <c r="H2664"/>
      <c r="I2664"/>
      <c r="J2664"/>
      <c r="K2664"/>
      <c r="M2664"/>
      <c r="N2664"/>
    </row>
    <row r="2665" spans="1:14" x14ac:dyDescent="0.25">
      <c r="A2665"/>
      <c r="B2665"/>
      <c r="C2665"/>
      <c r="D2665" s="1"/>
      <c r="E2665"/>
      <c r="F2665"/>
      <c r="G2665" s="1"/>
      <c r="H2665"/>
      <c r="I2665"/>
      <c r="J2665"/>
      <c r="K2665"/>
      <c r="M2665"/>
      <c r="N2665"/>
    </row>
    <row r="2666" spans="1:14" x14ac:dyDescent="0.25">
      <c r="A2666"/>
      <c r="B2666"/>
      <c r="C2666"/>
      <c r="D2666" s="1"/>
      <c r="E2666"/>
      <c r="F2666"/>
      <c r="G2666" s="1"/>
      <c r="H2666"/>
      <c r="I2666"/>
      <c r="J2666"/>
      <c r="K2666"/>
      <c r="M2666"/>
      <c r="N2666"/>
    </row>
    <row r="2667" spans="1:14" x14ac:dyDescent="0.25">
      <c r="A2667"/>
      <c r="B2667"/>
      <c r="C2667"/>
      <c r="D2667" s="1"/>
      <c r="E2667"/>
      <c r="F2667"/>
      <c r="G2667" s="1"/>
      <c r="H2667"/>
      <c r="I2667"/>
      <c r="J2667"/>
      <c r="K2667"/>
      <c r="M2667"/>
      <c r="N2667"/>
    </row>
    <row r="2668" spans="1:14" x14ac:dyDescent="0.25">
      <c r="A2668"/>
      <c r="B2668"/>
      <c r="C2668"/>
      <c r="D2668" s="1"/>
      <c r="E2668"/>
      <c r="F2668"/>
      <c r="G2668" s="1"/>
      <c r="H2668"/>
      <c r="I2668"/>
      <c r="J2668"/>
      <c r="K2668"/>
      <c r="M2668"/>
      <c r="N2668"/>
    </row>
    <row r="2669" spans="1:14" x14ac:dyDescent="0.25">
      <c r="A2669"/>
      <c r="B2669"/>
      <c r="C2669"/>
      <c r="D2669" s="1"/>
      <c r="E2669"/>
      <c r="F2669"/>
      <c r="G2669" s="1"/>
      <c r="H2669"/>
      <c r="I2669"/>
      <c r="J2669"/>
      <c r="K2669"/>
      <c r="M2669"/>
      <c r="N2669"/>
    </row>
    <row r="2670" spans="1:14" x14ac:dyDescent="0.25">
      <c r="A2670"/>
      <c r="B2670"/>
      <c r="C2670"/>
      <c r="D2670" s="1"/>
      <c r="E2670"/>
      <c r="F2670"/>
      <c r="G2670" s="1"/>
      <c r="H2670"/>
      <c r="I2670"/>
      <c r="J2670"/>
      <c r="K2670"/>
      <c r="M2670"/>
      <c r="N2670"/>
    </row>
    <row r="2671" spans="1:14" x14ac:dyDescent="0.25">
      <c r="A2671"/>
      <c r="B2671"/>
      <c r="C2671"/>
      <c r="D2671" s="1"/>
      <c r="E2671"/>
      <c r="F2671"/>
      <c r="G2671" s="1"/>
      <c r="H2671"/>
      <c r="I2671"/>
      <c r="J2671"/>
      <c r="K2671"/>
      <c r="M2671"/>
      <c r="N2671"/>
    </row>
    <row r="2672" spans="1:14" x14ac:dyDescent="0.25">
      <c r="A2672"/>
      <c r="B2672"/>
      <c r="C2672"/>
      <c r="D2672" s="1"/>
      <c r="E2672"/>
      <c r="F2672"/>
      <c r="G2672" s="1"/>
      <c r="H2672"/>
      <c r="I2672"/>
      <c r="J2672"/>
      <c r="K2672"/>
      <c r="M2672"/>
      <c r="N2672"/>
    </row>
    <row r="2673" spans="1:14" x14ac:dyDescent="0.25">
      <c r="A2673"/>
      <c r="B2673"/>
      <c r="C2673"/>
      <c r="D2673" s="1"/>
      <c r="E2673"/>
      <c r="F2673"/>
      <c r="G2673" s="1"/>
      <c r="H2673"/>
      <c r="I2673"/>
      <c r="J2673"/>
      <c r="K2673"/>
      <c r="M2673"/>
      <c r="N2673"/>
    </row>
    <row r="2674" spans="1:14" x14ac:dyDescent="0.25">
      <c r="A2674"/>
      <c r="B2674"/>
      <c r="C2674"/>
      <c r="D2674" s="1"/>
      <c r="E2674"/>
      <c r="F2674"/>
      <c r="G2674" s="1"/>
      <c r="H2674"/>
      <c r="I2674"/>
      <c r="J2674"/>
      <c r="K2674"/>
      <c r="M2674"/>
      <c r="N2674"/>
    </row>
    <row r="2675" spans="1:14" x14ac:dyDescent="0.25">
      <c r="A2675"/>
      <c r="B2675"/>
      <c r="C2675"/>
      <c r="D2675" s="1"/>
      <c r="E2675"/>
      <c r="F2675"/>
      <c r="G2675" s="1"/>
      <c r="H2675"/>
      <c r="I2675"/>
      <c r="J2675"/>
      <c r="K2675"/>
      <c r="M2675"/>
      <c r="N2675"/>
    </row>
    <row r="2676" spans="1:14" x14ac:dyDescent="0.25">
      <c r="A2676"/>
      <c r="B2676"/>
      <c r="C2676"/>
      <c r="D2676" s="1"/>
      <c r="E2676"/>
      <c r="F2676"/>
      <c r="G2676" s="1"/>
      <c r="H2676"/>
      <c r="I2676"/>
      <c r="J2676"/>
      <c r="K2676"/>
      <c r="M2676"/>
      <c r="N2676"/>
    </row>
    <row r="2677" spans="1:14" x14ac:dyDescent="0.25">
      <c r="A2677"/>
      <c r="B2677"/>
      <c r="C2677"/>
      <c r="D2677" s="1"/>
      <c r="E2677"/>
      <c r="F2677"/>
      <c r="G2677" s="1"/>
      <c r="H2677"/>
      <c r="I2677"/>
      <c r="J2677"/>
      <c r="K2677"/>
      <c r="M2677"/>
      <c r="N2677"/>
    </row>
    <row r="2678" spans="1:14" x14ac:dyDescent="0.25">
      <c r="A2678"/>
      <c r="B2678"/>
      <c r="C2678"/>
      <c r="D2678" s="1"/>
      <c r="E2678"/>
      <c r="F2678"/>
      <c r="G2678" s="1"/>
      <c r="H2678"/>
      <c r="I2678"/>
      <c r="J2678"/>
      <c r="K2678"/>
      <c r="M2678"/>
      <c r="N2678"/>
    </row>
    <row r="2679" spans="1:14" x14ac:dyDescent="0.25">
      <c r="A2679"/>
      <c r="B2679"/>
      <c r="C2679"/>
      <c r="D2679" s="1"/>
      <c r="E2679"/>
      <c r="F2679"/>
      <c r="G2679" s="1"/>
      <c r="H2679"/>
      <c r="I2679"/>
      <c r="J2679"/>
      <c r="K2679"/>
      <c r="M2679"/>
      <c r="N2679"/>
    </row>
    <row r="2680" spans="1:14" x14ac:dyDescent="0.25">
      <c r="A2680"/>
      <c r="B2680"/>
      <c r="C2680"/>
      <c r="D2680" s="1"/>
      <c r="E2680"/>
      <c r="F2680"/>
      <c r="G2680" s="1"/>
      <c r="H2680"/>
      <c r="I2680"/>
      <c r="J2680"/>
      <c r="K2680"/>
      <c r="M2680"/>
      <c r="N2680"/>
    </row>
    <row r="2681" spans="1:14" x14ac:dyDescent="0.25">
      <c r="A2681"/>
      <c r="B2681"/>
      <c r="C2681"/>
      <c r="D2681" s="1"/>
      <c r="E2681"/>
      <c r="F2681"/>
      <c r="G2681" s="1"/>
      <c r="H2681"/>
      <c r="I2681"/>
      <c r="J2681"/>
      <c r="K2681"/>
      <c r="M2681"/>
      <c r="N2681"/>
    </row>
    <row r="2682" spans="1:14" x14ac:dyDescent="0.25">
      <c r="A2682"/>
      <c r="B2682"/>
      <c r="C2682"/>
      <c r="D2682" s="1"/>
      <c r="E2682"/>
      <c r="F2682"/>
      <c r="G2682" s="1"/>
      <c r="H2682"/>
      <c r="I2682"/>
      <c r="J2682"/>
      <c r="K2682"/>
      <c r="M2682"/>
      <c r="N2682"/>
    </row>
    <row r="2683" spans="1:14" x14ac:dyDescent="0.25">
      <c r="A2683"/>
      <c r="B2683"/>
      <c r="C2683"/>
      <c r="D2683" s="1"/>
      <c r="E2683"/>
      <c r="F2683"/>
      <c r="G2683" s="1"/>
      <c r="H2683"/>
      <c r="I2683"/>
      <c r="J2683"/>
      <c r="K2683"/>
      <c r="M2683"/>
      <c r="N2683"/>
    </row>
    <row r="2684" spans="1:14" x14ac:dyDescent="0.25">
      <c r="A2684"/>
      <c r="B2684"/>
      <c r="C2684"/>
      <c r="D2684" s="1"/>
      <c r="E2684"/>
      <c r="F2684"/>
      <c r="G2684" s="1"/>
      <c r="H2684"/>
      <c r="I2684"/>
      <c r="J2684"/>
      <c r="K2684"/>
      <c r="M2684"/>
      <c r="N2684"/>
    </row>
    <row r="2685" spans="1:14" x14ac:dyDescent="0.25">
      <c r="A2685"/>
      <c r="B2685"/>
      <c r="C2685"/>
      <c r="D2685" s="1"/>
      <c r="E2685"/>
      <c r="F2685"/>
      <c r="G2685" s="1"/>
      <c r="H2685"/>
      <c r="I2685"/>
      <c r="J2685"/>
      <c r="K2685"/>
      <c r="M2685"/>
      <c r="N2685"/>
    </row>
    <row r="2686" spans="1:14" x14ac:dyDescent="0.25">
      <c r="A2686"/>
      <c r="B2686"/>
      <c r="C2686"/>
      <c r="D2686" s="1"/>
      <c r="E2686"/>
      <c r="F2686"/>
      <c r="G2686" s="1"/>
      <c r="H2686"/>
      <c r="I2686"/>
      <c r="J2686"/>
      <c r="K2686"/>
      <c r="M2686"/>
      <c r="N2686"/>
    </row>
    <row r="2687" spans="1:14" x14ac:dyDescent="0.25">
      <c r="A2687"/>
      <c r="B2687"/>
      <c r="C2687"/>
      <c r="D2687" s="1"/>
      <c r="E2687"/>
      <c r="F2687"/>
      <c r="G2687" s="1"/>
      <c r="H2687"/>
      <c r="I2687"/>
      <c r="J2687"/>
      <c r="K2687"/>
      <c r="M2687"/>
      <c r="N2687"/>
    </row>
    <row r="2688" spans="1:14" x14ac:dyDescent="0.25">
      <c r="A2688"/>
      <c r="B2688"/>
      <c r="C2688"/>
      <c r="D2688" s="1"/>
      <c r="E2688"/>
      <c r="F2688"/>
      <c r="G2688" s="1"/>
      <c r="H2688"/>
      <c r="I2688"/>
      <c r="J2688"/>
      <c r="K2688"/>
      <c r="M2688"/>
      <c r="N2688"/>
    </row>
    <row r="2689" spans="1:14" x14ac:dyDescent="0.25">
      <c r="A2689"/>
      <c r="B2689"/>
      <c r="C2689"/>
      <c r="D2689" s="1"/>
      <c r="E2689"/>
      <c r="F2689"/>
      <c r="G2689" s="1"/>
      <c r="H2689"/>
      <c r="I2689"/>
      <c r="J2689"/>
      <c r="K2689"/>
      <c r="M2689"/>
      <c r="N2689"/>
    </row>
    <row r="2690" spans="1:14" x14ac:dyDescent="0.25">
      <c r="A2690"/>
      <c r="B2690"/>
      <c r="C2690"/>
      <c r="D2690" s="1"/>
      <c r="E2690"/>
      <c r="F2690"/>
      <c r="G2690" s="1"/>
      <c r="H2690"/>
      <c r="I2690"/>
      <c r="J2690"/>
      <c r="K2690"/>
      <c r="M2690"/>
      <c r="N2690"/>
    </row>
    <row r="2691" spans="1:14" x14ac:dyDescent="0.25">
      <c r="A2691"/>
      <c r="B2691"/>
      <c r="C2691"/>
      <c r="D2691" s="1"/>
      <c r="E2691"/>
      <c r="F2691"/>
      <c r="G2691" s="1"/>
      <c r="H2691"/>
      <c r="I2691"/>
      <c r="J2691"/>
      <c r="K2691"/>
      <c r="M2691"/>
      <c r="N2691"/>
    </row>
    <row r="2692" spans="1:14" x14ac:dyDescent="0.25">
      <c r="A2692"/>
      <c r="B2692"/>
      <c r="C2692"/>
      <c r="D2692" s="1"/>
      <c r="E2692"/>
      <c r="F2692"/>
      <c r="G2692" s="1"/>
      <c r="H2692"/>
      <c r="I2692"/>
      <c r="J2692"/>
      <c r="K2692"/>
      <c r="M2692"/>
      <c r="N2692"/>
    </row>
    <row r="2693" spans="1:14" x14ac:dyDescent="0.25">
      <c r="A2693"/>
      <c r="B2693"/>
      <c r="C2693"/>
      <c r="D2693" s="1"/>
      <c r="E2693"/>
      <c r="F2693"/>
      <c r="G2693" s="1"/>
      <c r="H2693"/>
      <c r="I2693"/>
      <c r="J2693"/>
      <c r="K2693"/>
      <c r="M2693"/>
      <c r="N2693"/>
    </row>
    <row r="2694" spans="1:14" x14ac:dyDescent="0.25">
      <c r="A2694"/>
      <c r="B2694"/>
      <c r="C2694"/>
      <c r="D2694" s="1"/>
      <c r="E2694"/>
      <c r="F2694"/>
      <c r="G2694" s="1"/>
      <c r="H2694"/>
      <c r="I2694"/>
      <c r="J2694"/>
      <c r="K2694"/>
      <c r="M2694"/>
      <c r="N2694"/>
    </row>
    <row r="2695" spans="1:14" x14ac:dyDescent="0.25">
      <c r="A2695"/>
      <c r="B2695"/>
      <c r="C2695"/>
      <c r="D2695" s="1"/>
      <c r="E2695"/>
      <c r="F2695"/>
      <c r="G2695" s="1"/>
      <c r="H2695"/>
      <c r="I2695"/>
      <c r="J2695"/>
      <c r="K2695"/>
      <c r="M2695"/>
      <c r="N2695"/>
    </row>
    <row r="2696" spans="1:14" x14ac:dyDescent="0.25">
      <c r="A2696"/>
      <c r="B2696"/>
      <c r="C2696"/>
      <c r="D2696" s="1"/>
      <c r="E2696"/>
      <c r="F2696"/>
      <c r="G2696" s="1"/>
      <c r="H2696"/>
      <c r="I2696"/>
      <c r="J2696"/>
      <c r="K2696"/>
      <c r="M2696"/>
      <c r="N2696"/>
    </row>
    <row r="2697" spans="1:14" x14ac:dyDescent="0.25">
      <c r="A2697"/>
      <c r="B2697"/>
      <c r="C2697"/>
      <c r="D2697" s="1"/>
      <c r="E2697"/>
      <c r="F2697"/>
      <c r="G2697" s="1"/>
      <c r="H2697"/>
      <c r="I2697"/>
      <c r="J2697"/>
      <c r="K2697"/>
      <c r="M2697"/>
      <c r="N2697"/>
    </row>
    <row r="2698" spans="1:14" x14ac:dyDescent="0.25">
      <c r="A2698"/>
      <c r="B2698"/>
      <c r="C2698"/>
      <c r="D2698" s="1"/>
      <c r="E2698"/>
      <c r="F2698"/>
      <c r="G2698" s="1"/>
      <c r="H2698"/>
      <c r="I2698"/>
      <c r="J2698"/>
      <c r="K2698"/>
      <c r="M2698"/>
      <c r="N2698"/>
    </row>
    <row r="2699" spans="1:14" x14ac:dyDescent="0.25">
      <c r="A2699"/>
      <c r="B2699"/>
      <c r="C2699"/>
      <c r="D2699" s="1"/>
      <c r="E2699"/>
      <c r="F2699"/>
      <c r="G2699" s="1"/>
      <c r="H2699"/>
      <c r="I2699"/>
      <c r="J2699"/>
      <c r="K2699"/>
      <c r="M2699"/>
      <c r="N2699"/>
    </row>
    <row r="2700" spans="1:14" x14ac:dyDescent="0.25">
      <c r="A2700"/>
      <c r="B2700"/>
      <c r="C2700"/>
      <c r="D2700" s="1"/>
      <c r="E2700"/>
      <c r="F2700"/>
      <c r="G2700" s="1"/>
      <c r="H2700"/>
      <c r="I2700"/>
      <c r="J2700"/>
      <c r="K2700"/>
      <c r="M2700"/>
      <c r="N2700"/>
    </row>
    <row r="2701" spans="1:14" x14ac:dyDescent="0.25">
      <c r="A2701"/>
      <c r="B2701"/>
      <c r="C2701"/>
      <c r="D2701" s="1"/>
      <c r="E2701"/>
      <c r="F2701"/>
      <c r="G2701" s="1"/>
      <c r="H2701"/>
      <c r="I2701"/>
      <c r="J2701"/>
      <c r="K2701"/>
      <c r="M2701"/>
      <c r="N2701"/>
    </row>
    <row r="2702" spans="1:14" x14ac:dyDescent="0.25">
      <c r="A2702"/>
      <c r="B2702"/>
      <c r="C2702"/>
      <c r="D2702" s="1"/>
      <c r="E2702"/>
      <c r="F2702"/>
      <c r="G2702" s="1"/>
      <c r="H2702"/>
      <c r="I2702"/>
      <c r="J2702"/>
      <c r="K2702"/>
      <c r="M2702"/>
      <c r="N2702"/>
    </row>
    <row r="2703" spans="1:14" x14ac:dyDescent="0.25">
      <c r="A2703"/>
      <c r="B2703"/>
      <c r="C2703"/>
      <c r="D2703" s="1"/>
      <c r="E2703"/>
      <c r="F2703"/>
      <c r="G2703" s="1"/>
      <c r="H2703"/>
      <c r="I2703"/>
      <c r="J2703"/>
      <c r="K2703"/>
      <c r="M2703"/>
      <c r="N2703"/>
    </row>
    <row r="2704" spans="1:14" x14ac:dyDescent="0.25">
      <c r="A2704"/>
      <c r="B2704"/>
      <c r="C2704"/>
      <c r="D2704" s="1"/>
      <c r="E2704"/>
      <c r="F2704"/>
      <c r="G2704" s="1"/>
      <c r="H2704"/>
      <c r="I2704"/>
      <c r="J2704"/>
      <c r="K2704"/>
      <c r="M2704"/>
      <c r="N2704"/>
    </row>
    <row r="2705" spans="1:14" x14ac:dyDescent="0.25">
      <c r="A2705"/>
      <c r="B2705"/>
      <c r="C2705"/>
      <c r="D2705" s="1"/>
      <c r="E2705"/>
      <c r="F2705"/>
      <c r="G2705" s="1"/>
      <c r="H2705"/>
      <c r="I2705"/>
      <c r="J2705"/>
      <c r="K2705"/>
      <c r="M2705"/>
      <c r="N2705"/>
    </row>
    <row r="2706" spans="1:14" x14ac:dyDescent="0.25">
      <c r="A2706"/>
      <c r="B2706"/>
      <c r="C2706"/>
      <c r="D2706" s="1"/>
      <c r="E2706"/>
      <c r="F2706"/>
      <c r="G2706" s="1"/>
      <c r="H2706"/>
      <c r="I2706"/>
      <c r="J2706"/>
      <c r="K2706"/>
      <c r="M2706"/>
      <c r="N2706"/>
    </row>
    <row r="2707" spans="1:14" x14ac:dyDescent="0.25">
      <c r="A2707"/>
      <c r="B2707"/>
      <c r="C2707"/>
      <c r="D2707" s="1"/>
      <c r="E2707"/>
      <c r="F2707"/>
      <c r="G2707" s="1"/>
      <c r="H2707"/>
      <c r="I2707"/>
      <c r="J2707"/>
      <c r="K2707"/>
      <c r="M2707"/>
      <c r="N2707"/>
    </row>
    <row r="2708" spans="1:14" x14ac:dyDescent="0.25">
      <c r="A2708"/>
      <c r="B2708"/>
      <c r="C2708"/>
      <c r="D2708" s="1"/>
      <c r="E2708"/>
      <c r="F2708"/>
      <c r="G2708" s="1"/>
      <c r="H2708"/>
      <c r="I2708"/>
      <c r="J2708"/>
      <c r="K2708"/>
      <c r="M2708"/>
      <c r="N2708"/>
    </row>
    <row r="2709" spans="1:14" x14ac:dyDescent="0.25">
      <c r="A2709"/>
      <c r="B2709"/>
      <c r="C2709"/>
      <c r="D2709" s="1"/>
      <c r="E2709"/>
      <c r="F2709"/>
      <c r="G2709" s="1"/>
      <c r="H2709"/>
      <c r="I2709"/>
      <c r="J2709"/>
      <c r="K2709"/>
      <c r="M2709"/>
      <c r="N2709"/>
    </row>
    <row r="2710" spans="1:14" x14ac:dyDescent="0.25">
      <c r="A2710"/>
      <c r="B2710"/>
      <c r="C2710"/>
      <c r="D2710" s="1"/>
      <c r="E2710"/>
      <c r="F2710"/>
      <c r="G2710" s="1"/>
      <c r="H2710"/>
      <c r="I2710"/>
      <c r="J2710"/>
      <c r="K2710"/>
      <c r="M2710"/>
      <c r="N2710"/>
    </row>
    <row r="2711" spans="1:14" x14ac:dyDescent="0.25">
      <c r="A2711"/>
      <c r="B2711"/>
      <c r="C2711"/>
      <c r="D2711" s="1"/>
      <c r="E2711"/>
      <c r="F2711"/>
      <c r="G2711" s="1"/>
      <c r="H2711"/>
      <c r="I2711"/>
      <c r="J2711"/>
      <c r="K2711"/>
      <c r="M2711"/>
      <c r="N2711"/>
    </row>
    <row r="2712" spans="1:14" x14ac:dyDescent="0.25">
      <c r="A2712"/>
      <c r="B2712"/>
      <c r="C2712"/>
      <c r="D2712" s="1"/>
      <c r="E2712"/>
      <c r="F2712"/>
      <c r="G2712" s="1"/>
      <c r="H2712"/>
      <c r="I2712"/>
      <c r="J2712"/>
      <c r="K2712"/>
      <c r="M2712"/>
      <c r="N2712"/>
    </row>
    <row r="2713" spans="1:14" x14ac:dyDescent="0.25">
      <c r="A2713"/>
      <c r="B2713"/>
      <c r="C2713"/>
      <c r="D2713" s="1"/>
      <c r="E2713"/>
      <c r="F2713"/>
      <c r="G2713" s="1"/>
      <c r="H2713"/>
      <c r="I2713"/>
      <c r="J2713"/>
      <c r="K2713"/>
      <c r="M2713"/>
      <c r="N2713"/>
    </row>
    <row r="2714" spans="1:14" x14ac:dyDescent="0.25">
      <c r="A2714"/>
      <c r="B2714"/>
      <c r="C2714"/>
      <c r="D2714" s="1"/>
      <c r="E2714"/>
      <c r="F2714"/>
      <c r="G2714" s="1"/>
      <c r="H2714"/>
      <c r="I2714"/>
      <c r="J2714"/>
      <c r="K2714"/>
      <c r="M2714"/>
      <c r="N2714"/>
    </row>
    <row r="2715" spans="1:14" x14ac:dyDescent="0.25">
      <c r="A2715"/>
      <c r="B2715"/>
      <c r="C2715"/>
      <c r="D2715" s="1"/>
      <c r="E2715"/>
      <c r="F2715"/>
      <c r="G2715" s="1"/>
      <c r="H2715"/>
      <c r="I2715"/>
      <c r="J2715"/>
      <c r="K2715"/>
      <c r="M2715"/>
      <c r="N2715"/>
    </row>
    <row r="2716" spans="1:14" x14ac:dyDescent="0.25">
      <c r="A2716"/>
      <c r="B2716"/>
      <c r="C2716"/>
      <c r="D2716" s="1"/>
      <c r="E2716"/>
      <c r="F2716"/>
      <c r="G2716" s="1"/>
      <c r="H2716"/>
      <c r="I2716"/>
      <c r="J2716"/>
      <c r="K2716"/>
      <c r="M2716"/>
      <c r="N2716"/>
    </row>
    <row r="2717" spans="1:14" x14ac:dyDescent="0.25">
      <c r="A2717"/>
      <c r="B2717"/>
      <c r="C2717"/>
      <c r="D2717" s="1"/>
      <c r="E2717"/>
      <c r="F2717"/>
      <c r="G2717" s="1"/>
      <c r="H2717"/>
      <c r="I2717"/>
      <c r="J2717"/>
      <c r="K2717"/>
      <c r="M2717"/>
      <c r="N2717"/>
    </row>
    <row r="2718" spans="1:14" x14ac:dyDescent="0.25">
      <c r="A2718"/>
      <c r="B2718"/>
      <c r="C2718"/>
      <c r="D2718" s="1"/>
      <c r="E2718"/>
      <c r="F2718"/>
      <c r="G2718" s="1"/>
      <c r="H2718"/>
      <c r="I2718"/>
      <c r="J2718"/>
      <c r="K2718"/>
      <c r="M2718"/>
      <c r="N2718"/>
    </row>
    <row r="2719" spans="1:14" x14ac:dyDescent="0.25">
      <c r="A2719"/>
      <c r="B2719"/>
      <c r="C2719"/>
      <c r="D2719" s="1"/>
      <c r="E2719"/>
      <c r="F2719"/>
      <c r="G2719" s="1"/>
      <c r="H2719"/>
      <c r="I2719"/>
      <c r="J2719"/>
      <c r="K2719"/>
      <c r="M2719"/>
      <c r="N2719"/>
    </row>
    <row r="2720" spans="1:14" x14ac:dyDescent="0.25">
      <c r="A2720"/>
      <c r="B2720"/>
      <c r="C2720"/>
      <c r="D2720" s="1"/>
      <c r="E2720"/>
      <c r="F2720"/>
      <c r="G2720" s="1"/>
      <c r="H2720"/>
      <c r="I2720"/>
      <c r="J2720"/>
      <c r="K2720"/>
      <c r="M2720"/>
      <c r="N2720"/>
    </row>
    <row r="2721" spans="1:14" x14ac:dyDescent="0.25">
      <c r="A2721"/>
      <c r="B2721"/>
      <c r="C2721"/>
      <c r="D2721" s="1"/>
      <c r="E2721"/>
      <c r="F2721"/>
      <c r="G2721" s="1"/>
      <c r="H2721"/>
      <c r="I2721"/>
      <c r="J2721"/>
      <c r="K2721"/>
      <c r="M2721"/>
      <c r="N2721"/>
    </row>
    <row r="2722" spans="1:14" x14ac:dyDescent="0.25">
      <c r="A2722"/>
      <c r="B2722"/>
      <c r="C2722"/>
      <c r="D2722" s="1"/>
      <c r="E2722"/>
      <c r="F2722"/>
      <c r="G2722" s="1"/>
      <c r="H2722"/>
      <c r="I2722"/>
      <c r="J2722"/>
      <c r="K2722" s="1"/>
      <c r="N2722"/>
    </row>
    <row r="2723" spans="1:14" x14ac:dyDescent="0.25">
      <c r="A2723"/>
      <c r="B2723"/>
      <c r="C2723"/>
      <c r="D2723" s="1"/>
      <c r="E2723"/>
      <c r="F2723"/>
      <c r="G2723" s="1"/>
      <c r="H2723"/>
      <c r="I2723"/>
      <c r="J2723"/>
      <c r="K2723" s="1"/>
      <c r="N2723"/>
    </row>
    <row r="2724" spans="1:14" x14ac:dyDescent="0.25">
      <c r="A2724"/>
      <c r="B2724"/>
      <c r="C2724"/>
      <c r="D2724" s="1"/>
      <c r="E2724"/>
      <c r="F2724"/>
      <c r="G2724" s="1"/>
      <c r="H2724"/>
      <c r="I2724"/>
      <c r="J2724"/>
      <c r="K2724" s="1"/>
      <c r="N2724"/>
    </row>
    <row r="2725" spans="1:14" x14ac:dyDescent="0.25">
      <c r="A2725"/>
      <c r="B2725"/>
      <c r="C2725"/>
      <c r="D2725" s="1"/>
      <c r="E2725"/>
      <c r="F2725"/>
      <c r="G2725" s="1"/>
      <c r="H2725"/>
      <c r="I2725"/>
      <c r="J2725"/>
      <c r="K2725" s="1"/>
      <c r="N2725"/>
    </row>
    <row r="2726" spans="1:14" x14ac:dyDescent="0.25">
      <c r="A2726"/>
      <c r="B2726"/>
      <c r="C2726"/>
      <c r="D2726" s="1"/>
      <c r="E2726"/>
      <c r="F2726"/>
      <c r="G2726" s="1"/>
      <c r="H2726"/>
      <c r="I2726"/>
      <c r="J2726"/>
      <c r="K2726" s="1"/>
      <c r="N2726"/>
    </row>
    <row r="2727" spans="1:14" x14ac:dyDescent="0.25">
      <c r="A2727"/>
      <c r="B2727"/>
      <c r="C2727"/>
      <c r="D2727" s="1"/>
      <c r="E2727"/>
      <c r="F2727"/>
      <c r="G2727" s="1"/>
      <c r="H2727"/>
      <c r="I2727"/>
      <c r="J2727"/>
      <c r="K2727" s="1"/>
      <c r="N2727"/>
    </row>
    <row r="2728" spans="1:14" x14ac:dyDescent="0.25">
      <c r="A2728"/>
      <c r="B2728"/>
      <c r="C2728"/>
      <c r="D2728" s="1"/>
      <c r="E2728"/>
      <c r="F2728"/>
      <c r="G2728" s="1"/>
      <c r="H2728"/>
      <c r="I2728"/>
      <c r="J2728"/>
      <c r="K2728" s="1"/>
      <c r="N2728"/>
    </row>
    <row r="2729" spans="1:14" x14ac:dyDescent="0.25">
      <c r="A2729"/>
      <c r="B2729"/>
      <c r="C2729"/>
      <c r="D2729" s="1"/>
      <c r="E2729"/>
      <c r="F2729"/>
      <c r="G2729" s="1"/>
      <c r="H2729"/>
      <c r="I2729"/>
      <c r="J2729"/>
      <c r="K2729" s="1"/>
      <c r="N2729"/>
    </row>
    <row r="2730" spans="1:14" x14ac:dyDescent="0.25">
      <c r="A2730"/>
      <c r="B2730"/>
      <c r="C2730"/>
      <c r="D2730" s="1"/>
      <c r="E2730"/>
      <c r="F2730"/>
      <c r="G2730" s="1"/>
      <c r="H2730"/>
      <c r="I2730"/>
      <c r="J2730"/>
      <c r="K2730" s="1"/>
      <c r="N2730"/>
    </row>
    <row r="2731" spans="1:14" x14ac:dyDescent="0.25">
      <c r="A2731"/>
      <c r="B2731"/>
      <c r="C2731"/>
      <c r="D2731" s="1"/>
      <c r="E2731"/>
      <c r="F2731"/>
      <c r="G2731" s="1"/>
      <c r="H2731"/>
      <c r="I2731"/>
      <c r="J2731"/>
      <c r="K2731" s="1"/>
      <c r="N2731"/>
    </row>
    <row r="2732" spans="1:14" x14ac:dyDescent="0.25">
      <c r="A2732"/>
      <c r="B2732"/>
      <c r="C2732"/>
      <c r="D2732" s="1"/>
      <c r="E2732"/>
      <c r="F2732"/>
      <c r="G2732" s="1"/>
      <c r="H2732"/>
      <c r="I2732"/>
      <c r="J2732"/>
      <c r="K2732" s="1"/>
      <c r="N2732"/>
    </row>
    <row r="2733" spans="1:14" x14ac:dyDescent="0.25">
      <c r="A2733"/>
      <c r="B2733"/>
      <c r="C2733"/>
      <c r="D2733" s="1"/>
      <c r="E2733"/>
      <c r="F2733"/>
      <c r="G2733" s="1"/>
      <c r="H2733"/>
      <c r="I2733"/>
      <c r="J2733"/>
      <c r="K2733" s="1"/>
      <c r="N2733"/>
    </row>
    <row r="2734" spans="1:14" x14ac:dyDescent="0.25">
      <c r="A2734"/>
      <c r="B2734"/>
      <c r="C2734"/>
      <c r="D2734" s="1"/>
      <c r="E2734"/>
      <c r="F2734"/>
      <c r="G2734" s="1"/>
      <c r="H2734"/>
      <c r="I2734"/>
      <c r="J2734"/>
      <c r="K2734" s="1"/>
      <c r="N2734"/>
    </row>
    <row r="2735" spans="1:14" x14ac:dyDescent="0.25">
      <c r="A2735"/>
      <c r="B2735"/>
      <c r="C2735"/>
      <c r="D2735" s="1"/>
      <c r="E2735"/>
      <c r="F2735"/>
      <c r="G2735" s="1"/>
      <c r="H2735"/>
      <c r="I2735"/>
      <c r="J2735"/>
      <c r="K2735" s="1"/>
      <c r="N2735"/>
    </row>
    <row r="2736" spans="1:14" x14ac:dyDescent="0.25">
      <c r="A2736"/>
      <c r="B2736"/>
      <c r="C2736"/>
      <c r="D2736" s="1"/>
      <c r="E2736"/>
      <c r="F2736"/>
      <c r="G2736" s="1"/>
      <c r="H2736"/>
      <c r="I2736"/>
      <c r="J2736"/>
      <c r="K2736" s="1"/>
      <c r="N2736"/>
    </row>
    <row r="2737" spans="1:14" x14ac:dyDescent="0.25">
      <c r="A2737"/>
      <c r="B2737"/>
      <c r="C2737"/>
      <c r="D2737" s="1"/>
      <c r="E2737"/>
      <c r="F2737"/>
      <c r="G2737" s="1"/>
      <c r="H2737"/>
      <c r="I2737"/>
      <c r="J2737"/>
      <c r="K2737" s="1"/>
      <c r="N2737"/>
    </row>
    <row r="2738" spans="1:14" x14ac:dyDescent="0.25">
      <c r="A2738"/>
      <c r="B2738"/>
      <c r="C2738"/>
      <c r="D2738" s="1"/>
      <c r="E2738"/>
      <c r="F2738"/>
      <c r="G2738" s="1"/>
      <c r="H2738"/>
      <c r="I2738"/>
      <c r="J2738"/>
      <c r="K2738" s="1"/>
      <c r="N2738"/>
    </row>
    <row r="2739" spans="1:14" x14ac:dyDescent="0.25">
      <c r="A2739"/>
      <c r="B2739"/>
      <c r="C2739"/>
      <c r="D2739" s="1"/>
      <c r="E2739"/>
      <c r="F2739"/>
      <c r="G2739" s="1"/>
      <c r="H2739"/>
      <c r="I2739"/>
      <c r="J2739"/>
      <c r="K2739" s="1"/>
      <c r="N2739"/>
    </row>
    <row r="2740" spans="1:14" x14ac:dyDescent="0.25">
      <c r="A2740"/>
      <c r="B2740"/>
      <c r="C2740"/>
      <c r="D2740" s="1"/>
      <c r="E2740"/>
      <c r="F2740"/>
      <c r="G2740" s="1"/>
      <c r="H2740"/>
      <c r="I2740"/>
      <c r="J2740"/>
      <c r="K2740" s="1"/>
      <c r="N2740"/>
    </row>
    <row r="2741" spans="1:14" x14ac:dyDescent="0.25">
      <c r="A2741"/>
      <c r="B2741"/>
      <c r="C2741"/>
      <c r="D2741" s="1"/>
      <c r="E2741"/>
      <c r="F2741"/>
      <c r="G2741" s="1"/>
      <c r="H2741"/>
      <c r="I2741"/>
      <c r="J2741"/>
      <c r="K2741" s="1"/>
      <c r="N2741"/>
    </row>
    <row r="2742" spans="1:14" x14ac:dyDescent="0.25">
      <c r="A2742"/>
      <c r="B2742"/>
      <c r="C2742"/>
      <c r="D2742" s="1"/>
      <c r="E2742"/>
      <c r="F2742"/>
      <c r="G2742" s="1"/>
      <c r="H2742"/>
      <c r="I2742"/>
      <c r="J2742"/>
      <c r="K2742" s="1"/>
      <c r="N2742"/>
    </row>
    <row r="2743" spans="1:14" x14ac:dyDescent="0.25">
      <c r="A2743"/>
      <c r="B2743"/>
      <c r="C2743"/>
      <c r="D2743" s="1"/>
      <c r="E2743"/>
      <c r="F2743"/>
      <c r="G2743" s="1"/>
      <c r="H2743"/>
      <c r="I2743"/>
      <c r="J2743"/>
      <c r="K2743" s="1"/>
      <c r="N2743"/>
    </row>
    <row r="2744" spans="1:14" x14ac:dyDescent="0.25">
      <c r="A2744"/>
      <c r="B2744"/>
      <c r="C2744"/>
      <c r="D2744" s="1"/>
      <c r="E2744"/>
      <c r="F2744"/>
      <c r="G2744" s="1"/>
      <c r="H2744"/>
      <c r="I2744"/>
      <c r="J2744"/>
      <c r="K2744" s="1"/>
      <c r="N2744"/>
    </row>
    <row r="2745" spans="1:14" x14ac:dyDescent="0.25">
      <c r="A2745"/>
      <c r="B2745"/>
      <c r="C2745"/>
      <c r="D2745" s="1"/>
      <c r="E2745"/>
      <c r="F2745"/>
      <c r="G2745" s="1"/>
      <c r="H2745"/>
      <c r="I2745"/>
      <c r="J2745"/>
      <c r="K2745" s="1"/>
      <c r="N2745"/>
    </row>
    <row r="2746" spans="1:14" x14ac:dyDescent="0.25">
      <c r="A2746"/>
      <c r="B2746"/>
      <c r="C2746"/>
      <c r="D2746" s="1"/>
      <c r="E2746"/>
      <c r="F2746"/>
      <c r="G2746" s="1"/>
      <c r="H2746"/>
      <c r="I2746"/>
      <c r="J2746"/>
      <c r="K2746" s="1"/>
      <c r="N2746"/>
    </row>
    <row r="2747" spans="1:14" x14ac:dyDescent="0.25">
      <c r="A2747"/>
      <c r="B2747"/>
      <c r="C2747"/>
      <c r="D2747" s="1"/>
      <c r="E2747"/>
      <c r="F2747"/>
      <c r="G2747" s="1"/>
      <c r="H2747"/>
      <c r="I2747"/>
      <c r="J2747"/>
      <c r="K2747" s="1"/>
      <c r="N2747"/>
    </row>
    <row r="2748" spans="1:14" x14ac:dyDescent="0.25">
      <c r="A2748"/>
      <c r="B2748"/>
      <c r="C2748"/>
      <c r="D2748" s="1"/>
      <c r="E2748"/>
      <c r="F2748"/>
      <c r="G2748" s="1"/>
      <c r="H2748"/>
      <c r="I2748"/>
      <c r="J2748"/>
      <c r="K2748" s="1"/>
      <c r="N2748"/>
    </row>
    <row r="2749" spans="1:14" x14ac:dyDescent="0.25">
      <c r="A2749"/>
      <c r="B2749"/>
      <c r="C2749"/>
      <c r="D2749" s="1"/>
      <c r="E2749"/>
      <c r="F2749"/>
      <c r="G2749" s="1"/>
      <c r="H2749"/>
      <c r="I2749"/>
      <c r="J2749"/>
      <c r="K2749" s="1"/>
      <c r="N2749"/>
    </row>
    <row r="2750" spans="1:14" x14ac:dyDescent="0.25">
      <c r="A2750"/>
      <c r="B2750"/>
      <c r="C2750"/>
      <c r="D2750" s="1"/>
      <c r="E2750"/>
      <c r="F2750"/>
      <c r="G2750" s="1"/>
      <c r="H2750"/>
      <c r="I2750"/>
      <c r="J2750"/>
      <c r="K2750" s="1"/>
      <c r="N2750"/>
    </row>
    <row r="2751" spans="1:14" x14ac:dyDescent="0.25">
      <c r="A2751"/>
      <c r="B2751"/>
      <c r="C2751"/>
      <c r="D2751" s="1"/>
      <c r="E2751"/>
      <c r="F2751"/>
      <c r="G2751" s="1"/>
      <c r="H2751"/>
      <c r="I2751"/>
      <c r="J2751"/>
      <c r="K2751" s="1"/>
      <c r="N2751"/>
    </row>
    <row r="2752" spans="1:14" x14ac:dyDescent="0.25">
      <c r="A2752"/>
      <c r="B2752"/>
      <c r="C2752"/>
      <c r="D2752" s="1"/>
      <c r="E2752"/>
      <c r="F2752"/>
      <c r="G2752" s="1"/>
      <c r="H2752"/>
      <c r="I2752"/>
      <c r="J2752"/>
      <c r="K2752" s="1"/>
      <c r="N2752"/>
    </row>
    <row r="2753" spans="1:14" x14ac:dyDescent="0.25">
      <c r="A2753"/>
      <c r="B2753"/>
      <c r="C2753"/>
      <c r="D2753" s="1"/>
      <c r="E2753"/>
      <c r="F2753"/>
      <c r="G2753" s="1"/>
      <c r="H2753"/>
      <c r="I2753"/>
      <c r="J2753"/>
      <c r="K2753" s="1"/>
      <c r="N2753"/>
    </row>
    <row r="2754" spans="1:14" x14ac:dyDescent="0.25">
      <c r="A2754"/>
      <c r="B2754"/>
      <c r="C2754"/>
      <c r="D2754" s="1"/>
      <c r="E2754"/>
      <c r="F2754"/>
      <c r="G2754" s="1"/>
      <c r="H2754"/>
      <c r="I2754"/>
      <c r="J2754"/>
      <c r="K2754" s="1"/>
      <c r="N2754"/>
    </row>
    <row r="2755" spans="1:14" x14ac:dyDescent="0.25">
      <c r="A2755"/>
      <c r="B2755"/>
      <c r="C2755"/>
      <c r="D2755" s="1"/>
      <c r="E2755"/>
      <c r="F2755"/>
      <c r="G2755" s="1"/>
      <c r="H2755"/>
      <c r="I2755"/>
      <c r="J2755"/>
      <c r="K2755" s="1"/>
      <c r="N2755"/>
    </row>
    <row r="2756" spans="1:14" x14ac:dyDescent="0.25">
      <c r="A2756"/>
      <c r="B2756"/>
      <c r="C2756"/>
      <c r="D2756" s="1"/>
      <c r="E2756"/>
      <c r="F2756"/>
      <c r="G2756" s="1"/>
      <c r="H2756"/>
      <c r="I2756"/>
      <c r="J2756"/>
      <c r="K2756" s="1"/>
      <c r="N2756"/>
    </row>
    <row r="2757" spans="1:14" x14ac:dyDescent="0.25">
      <c r="A2757"/>
      <c r="B2757"/>
      <c r="C2757"/>
      <c r="D2757" s="1"/>
      <c r="E2757"/>
      <c r="F2757"/>
      <c r="G2757" s="1"/>
      <c r="H2757"/>
      <c r="I2757"/>
      <c r="J2757"/>
      <c r="K2757" s="1"/>
      <c r="N2757"/>
    </row>
    <row r="2758" spans="1:14" x14ac:dyDescent="0.25">
      <c r="A2758"/>
      <c r="B2758"/>
      <c r="C2758"/>
      <c r="D2758" s="1"/>
      <c r="E2758"/>
      <c r="F2758"/>
      <c r="G2758" s="1"/>
      <c r="H2758"/>
      <c r="I2758"/>
      <c r="J2758"/>
      <c r="K2758" s="1"/>
      <c r="N2758"/>
    </row>
    <row r="2759" spans="1:14" x14ac:dyDescent="0.25">
      <c r="A2759"/>
      <c r="B2759"/>
      <c r="C2759"/>
      <c r="D2759" s="1"/>
      <c r="E2759"/>
      <c r="F2759"/>
      <c r="G2759" s="1"/>
      <c r="H2759"/>
      <c r="I2759"/>
      <c r="J2759"/>
      <c r="K2759" s="1"/>
      <c r="N2759"/>
    </row>
    <row r="2760" spans="1:14" x14ac:dyDescent="0.25">
      <c r="A2760"/>
      <c r="B2760"/>
      <c r="C2760"/>
      <c r="D2760" s="1"/>
      <c r="E2760"/>
      <c r="F2760"/>
      <c r="G2760" s="1"/>
      <c r="H2760"/>
      <c r="I2760"/>
      <c r="J2760"/>
      <c r="K2760" s="1"/>
      <c r="N2760"/>
    </row>
    <row r="2761" spans="1:14" x14ac:dyDescent="0.25">
      <c r="A2761"/>
      <c r="B2761"/>
      <c r="C2761"/>
      <c r="D2761" s="1"/>
      <c r="E2761"/>
      <c r="F2761"/>
      <c r="G2761" s="1"/>
      <c r="H2761"/>
      <c r="I2761"/>
      <c r="J2761"/>
      <c r="K2761" s="1"/>
      <c r="N2761"/>
    </row>
    <row r="2762" spans="1:14" x14ac:dyDescent="0.25">
      <c r="A2762"/>
      <c r="B2762"/>
      <c r="C2762"/>
      <c r="D2762" s="1"/>
      <c r="E2762"/>
      <c r="F2762"/>
      <c r="G2762" s="1"/>
      <c r="H2762"/>
      <c r="I2762"/>
      <c r="J2762"/>
      <c r="K2762" s="1"/>
      <c r="N2762"/>
    </row>
    <row r="2763" spans="1:14" x14ac:dyDescent="0.25">
      <c r="A2763"/>
      <c r="B2763"/>
      <c r="C2763"/>
      <c r="D2763" s="1"/>
      <c r="E2763"/>
      <c r="F2763"/>
      <c r="G2763" s="1"/>
      <c r="H2763"/>
      <c r="I2763"/>
      <c r="J2763"/>
      <c r="K2763" s="1"/>
      <c r="N2763"/>
    </row>
    <row r="2764" spans="1:14" x14ac:dyDescent="0.25">
      <c r="A2764"/>
      <c r="B2764"/>
      <c r="C2764"/>
      <c r="D2764" s="1"/>
      <c r="E2764"/>
      <c r="F2764"/>
      <c r="G2764" s="1"/>
      <c r="H2764"/>
      <c r="I2764"/>
      <c r="J2764"/>
      <c r="K2764" s="1"/>
      <c r="N2764"/>
    </row>
    <row r="2765" spans="1:14" x14ac:dyDescent="0.25">
      <c r="A2765"/>
      <c r="B2765"/>
      <c r="C2765"/>
      <c r="D2765" s="1"/>
      <c r="E2765"/>
      <c r="F2765"/>
      <c r="G2765" s="1"/>
      <c r="H2765"/>
      <c r="I2765"/>
      <c r="J2765"/>
      <c r="K2765" s="1"/>
      <c r="N2765"/>
    </row>
    <row r="2766" spans="1:14" x14ac:dyDescent="0.25">
      <c r="A2766"/>
      <c r="B2766"/>
      <c r="C2766"/>
      <c r="D2766" s="1"/>
      <c r="E2766"/>
      <c r="F2766"/>
      <c r="G2766" s="1"/>
      <c r="H2766"/>
      <c r="I2766"/>
      <c r="J2766"/>
      <c r="K2766" s="1"/>
      <c r="N2766"/>
    </row>
    <row r="2767" spans="1:14" x14ac:dyDescent="0.25">
      <c r="A2767"/>
      <c r="B2767"/>
      <c r="C2767"/>
      <c r="D2767" s="1"/>
      <c r="E2767"/>
      <c r="F2767"/>
      <c r="G2767" s="1"/>
      <c r="H2767"/>
      <c r="I2767"/>
      <c r="J2767"/>
      <c r="K2767" s="1"/>
      <c r="N2767"/>
    </row>
    <row r="2768" spans="1:14" x14ac:dyDescent="0.25">
      <c r="A2768"/>
      <c r="B2768"/>
      <c r="C2768"/>
      <c r="D2768" s="1"/>
      <c r="E2768"/>
      <c r="F2768"/>
      <c r="G2768" s="1"/>
      <c r="H2768"/>
      <c r="I2768"/>
      <c r="J2768"/>
      <c r="K2768" s="1"/>
      <c r="N2768"/>
    </row>
    <row r="2769" spans="1:14" x14ac:dyDescent="0.25">
      <c r="A2769"/>
      <c r="B2769"/>
      <c r="C2769"/>
      <c r="D2769" s="1"/>
      <c r="E2769"/>
      <c r="F2769"/>
      <c r="G2769" s="1"/>
      <c r="H2769"/>
      <c r="I2769"/>
      <c r="J2769"/>
      <c r="K2769" s="1"/>
      <c r="N2769"/>
    </row>
    <row r="2770" spans="1:14" x14ac:dyDescent="0.25">
      <c r="A2770"/>
      <c r="B2770"/>
      <c r="C2770"/>
      <c r="D2770" s="1"/>
      <c r="E2770"/>
      <c r="F2770"/>
      <c r="G2770" s="1"/>
      <c r="H2770"/>
      <c r="I2770"/>
      <c r="J2770"/>
      <c r="K2770" s="1"/>
      <c r="N2770"/>
    </row>
    <row r="2771" spans="1:14" x14ac:dyDescent="0.25">
      <c r="A2771"/>
      <c r="B2771"/>
      <c r="C2771"/>
      <c r="D2771" s="1"/>
      <c r="E2771"/>
      <c r="F2771"/>
      <c r="G2771" s="1"/>
      <c r="H2771"/>
      <c r="I2771"/>
      <c r="J2771"/>
      <c r="K2771" s="1"/>
      <c r="N2771"/>
    </row>
    <row r="2772" spans="1:14" x14ac:dyDescent="0.25">
      <c r="A2772"/>
      <c r="B2772"/>
      <c r="C2772"/>
      <c r="D2772" s="1"/>
      <c r="E2772"/>
      <c r="F2772"/>
      <c r="G2772" s="1"/>
      <c r="H2772"/>
      <c r="I2772"/>
      <c r="J2772"/>
      <c r="K2772" s="1"/>
      <c r="N2772"/>
    </row>
    <row r="2773" spans="1:14" x14ac:dyDescent="0.25">
      <c r="A2773"/>
      <c r="B2773"/>
      <c r="C2773"/>
      <c r="D2773" s="1"/>
      <c r="E2773"/>
      <c r="F2773"/>
      <c r="G2773" s="1"/>
      <c r="H2773"/>
      <c r="I2773"/>
      <c r="J2773"/>
      <c r="K2773" s="1"/>
      <c r="N2773"/>
    </row>
    <row r="2774" spans="1:14" x14ac:dyDescent="0.25">
      <c r="A2774"/>
      <c r="B2774"/>
      <c r="C2774"/>
      <c r="D2774" s="1"/>
      <c r="E2774"/>
      <c r="F2774"/>
      <c r="G2774" s="1"/>
      <c r="H2774"/>
      <c r="I2774"/>
      <c r="J2774"/>
      <c r="K2774" s="1"/>
      <c r="N2774"/>
    </row>
    <row r="2775" spans="1:14" x14ac:dyDescent="0.25">
      <c r="A2775"/>
      <c r="B2775"/>
      <c r="C2775"/>
      <c r="D2775" s="1"/>
      <c r="E2775"/>
      <c r="F2775"/>
      <c r="G2775" s="1"/>
      <c r="H2775"/>
      <c r="I2775"/>
      <c r="J2775"/>
      <c r="K2775" s="1"/>
      <c r="N2775"/>
    </row>
    <row r="2776" spans="1:14" x14ac:dyDescent="0.25">
      <c r="A2776"/>
      <c r="B2776"/>
      <c r="C2776"/>
      <c r="D2776" s="1"/>
      <c r="E2776"/>
      <c r="F2776"/>
      <c r="G2776" s="1"/>
      <c r="H2776"/>
      <c r="I2776"/>
      <c r="J2776"/>
      <c r="K2776" s="1"/>
      <c r="N2776"/>
    </row>
    <row r="2777" spans="1:14" x14ac:dyDescent="0.25">
      <c r="A2777"/>
      <c r="B2777"/>
      <c r="C2777"/>
      <c r="D2777" s="1"/>
      <c r="E2777"/>
      <c r="F2777"/>
      <c r="G2777" s="1"/>
      <c r="H2777"/>
      <c r="I2777"/>
      <c r="J2777"/>
      <c r="K2777" s="1"/>
      <c r="N2777"/>
    </row>
    <row r="2778" spans="1:14" x14ac:dyDescent="0.25">
      <c r="A2778"/>
      <c r="B2778"/>
      <c r="C2778"/>
      <c r="D2778" s="1"/>
      <c r="E2778"/>
      <c r="F2778"/>
      <c r="G2778" s="1"/>
      <c r="H2778"/>
      <c r="I2778"/>
      <c r="J2778"/>
      <c r="K2778" s="1"/>
      <c r="N2778"/>
    </row>
    <row r="2779" spans="1:14" x14ac:dyDescent="0.25">
      <c r="A2779"/>
      <c r="B2779"/>
      <c r="C2779"/>
      <c r="D2779" s="1"/>
      <c r="E2779"/>
      <c r="F2779"/>
      <c r="G2779" s="1"/>
      <c r="H2779"/>
      <c r="I2779"/>
      <c r="J2779"/>
      <c r="K2779" s="1"/>
      <c r="N2779"/>
    </row>
    <row r="2780" spans="1:14" x14ac:dyDescent="0.25">
      <c r="A2780"/>
      <c r="B2780"/>
      <c r="C2780"/>
      <c r="D2780" s="1"/>
      <c r="E2780"/>
      <c r="F2780"/>
      <c r="G2780" s="1"/>
      <c r="H2780"/>
      <c r="I2780"/>
      <c r="J2780"/>
      <c r="K2780" s="1"/>
      <c r="N2780"/>
    </row>
    <row r="2781" spans="1:14" x14ac:dyDescent="0.25">
      <c r="A2781"/>
      <c r="B2781"/>
      <c r="C2781"/>
      <c r="D2781" s="1"/>
      <c r="E2781"/>
      <c r="F2781"/>
      <c r="G2781" s="1"/>
      <c r="H2781"/>
      <c r="I2781"/>
      <c r="J2781"/>
      <c r="K2781" s="1"/>
      <c r="N2781"/>
    </row>
    <row r="2782" spans="1:14" x14ac:dyDescent="0.25">
      <c r="A2782"/>
      <c r="B2782"/>
      <c r="C2782"/>
      <c r="D2782" s="1"/>
      <c r="E2782"/>
      <c r="F2782"/>
      <c r="G2782" s="1"/>
      <c r="H2782"/>
      <c r="I2782"/>
      <c r="J2782"/>
      <c r="K2782" s="1"/>
      <c r="N2782"/>
    </row>
    <row r="2783" spans="1:14" x14ac:dyDescent="0.25">
      <c r="A2783"/>
      <c r="B2783"/>
      <c r="C2783"/>
      <c r="D2783" s="1"/>
      <c r="E2783"/>
      <c r="F2783"/>
      <c r="G2783" s="1"/>
      <c r="H2783"/>
      <c r="I2783"/>
      <c r="J2783"/>
      <c r="K2783" s="1"/>
      <c r="N2783"/>
    </row>
    <row r="2784" spans="1:14" x14ac:dyDescent="0.25">
      <c r="A2784"/>
      <c r="B2784"/>
      <c r="C2784"/>
      <c r="D2784" s="1"/>
      <c r="E2784"/>
      <c r="F2784"/>
      <c r="G2784" s="1"/>
      <c r="H2784"/>
      <c r="I2784"/>
      <c r="J2784"/>
      <c r="K2784" s="1"/>
      <c r="N2784"/>
    </row>
    <row r="2785" spans="1:14" x14ac:dyDescent="0.25">
      <c r="A2785"/>
      <c r="B2785"/>
      <c r="C2785"/>
      <c r="D2785" s="1"/>
      <c r="E2785"/>
      <c r="F2785"/>
      <c r="G2785" s="1"/>
      <c r="H2785"/>
      <c r="I2785"/>
      <c r="J2785"/>
      <c r="K2785" s="1"/>
      <c r="N2785"/>
    </row>
    <row r="2786" spans="1:14" x14ac:dyDescent="0.25">
      <c r="A2786"/>
      <c r="B2786"/>
      <c r="C2786"/>
      <c r="D2786" s="1"/>
      <c r="E2786"/>
      <c r="F2786"/>
      <c r="G2786" s="1"/>
      <c r="H2786"/>
      <c r="I2786"/>
      <c r="J2786"/>
      <c r="K2786" s="1"/>
      <c r="N2786"/>
    </row>
    <row r="2787" spans="1:14" x14ac:dyDescent="0.25">
      <c r="A2787"/>
      <c r="B2787"/>
      <c r="C2787"/>
      <c r="D2787" s="1"/>
      <c r="E2787"/>
      <c r="F2787"/>
      <c r="G2787" s="1"/>
      <c r="H2787"/>
      <c r="I2787"/>
      <c r="J2787"/>
      <c r="K2787" s="1"/>
      <c r="N2787"/>
    </row>
    <row r="2788" spans="1:14" x14ac:dyDescent="0.25">
      <c r="A2788"/>
      <c r="B2788"/>
      <c r="C2788"/>
      <c r="D2788" s="1"/>
      <c r="E2788"/>
      <c r="F2788"/>
      <c r="G2788" s="1"/>
      <c r="H2788"/>
      <c r="I2788"/>
      <c r="J2788"/>
      <c r="K2788" s="1"/>
      <c r="N2788"/>
    </row>
    <row r="2789" spans="1:14" x14ac:dyDescent="0.25">
      <c r="A2789"/>
      <c r="B2789"/>
      <c r="C2789"/>
      <c r="D2789" s="1"/>
      <c r="E2789"/>
      <c r="F2789"/>
      <c r="G2789" s="1"/>
      <c r="H2789"/>
      <c r="I2789"/>
      <c r="J2789"/>
      <c r="K2789" s="1"/>
      <c r="N2789"/>
    </row>
    <row r="2790" spans="1:14" x14ac:dyDescent="0.25">
      <c r="A2790"/>
      <c r="B2790"/>
      <c r="C2790"/>
      <c r="D2790" s="1"/>
      <c r="E2790"/>
      <c r="F2790"/>
      <c r="G2790" s="1"/>
      <c r="H2790"/>
      <c r="I2790"/>
      <c r="J2790"/>
      <c r="K2790" s="1"/>
      <c r="N2790"/>
    </row>
    <row r="2791" spans="1:14" x14ac:dyDescent="0.25">
      <c r="A2791"/>
      <c r="B2791"/>
      <c r="C2791"/>
      <c r="D2791" s="1"/>
      <c r="E2791"/>
      <c r="F2791"/>
      <c r="G2791" s="1"/>
      <c r="H2791"/>
      <c r="I2791"/>
      <c r="J2791"/>
      <c r="K2791" s="1"/>
      <c r="N2791"/>
    </row>
    <row r="2792" spans="1:14" x14ac:dyDescent="0.25">
      <c r="A2792"/>
      <c r="B2792"/>
      <c r="C2792"/>
      <c r="D2792" s="1"/>
      <c r="E2792"/>
      <c r="F2792"/>
      <c r="G2792" s="1"/>
      <c r="H2792"/>
      <c r="I2792"/>
      <c r="J2792"/>
      <c r="K2792" s="1"/>
      <c r="N2792"/>
    </row>
    <row r="2793" spans="1:14" x14ac:dyDescent="0.25">
      <c r="A2793"/>
      <c r="B2793"/>
      <c r="C2793"/>
      <c r="D2793" s="1"/>
      <c r="E2793"/>
      <c r="F2793"/>
      <c r="G2793" s="1"/>
      <c r="H2793"/>
      <c r="I2793"/>
      <c r="J2793"/>
      <c r="K2793" s="1"/>
      <c r="N2793"/>
    </row>
    <row r="2794" spans="1:14" x14ac:dyDescent="0.25">
      <c r="A2794"/>
      <c r="B2794"/>
      <c r="C2794"/>
      <c r="D2794" s="1"/>
      <c r="E2794"/>
      <c r="F2794"/>
      <c r="G2794" s="1"/>
      <c r="H2794"/>
      <c r="I2794"/>
      <c r="J2794"/>
      <c r="K2794" s="1"/>
      <c r="N2794"/>
    </row>
    <row r="2795" spans="1:14" x14ac:dyDescent="0.25">
      <c r="A2795"/>
      <c r="B2795"/>
      <c r="C2795"/>
      <c r="D2795" s="1"/>
      <c r="E2795"/>
      <c r="F2795"/>
      <c r="G2795" s="1"/>
      <c r="H2795"/>
      <c r="I2795"/>
      <c r="J2795"/>
      <c r="K2795" s="1"/>
      <c r="N2795"/>
    </row>
    <row r="2796" spans="1:14" x14ac:dyDescent="0.25">
      <c r="A2796"/>
      <c r="B2796"/>
      <c r="C2796"/>
      <c r="D2796" s="1"/>
      <c r="E2796"/>
      <c r="F2796"/>
      <c r="G2796" s="1"/>
      <c r="H2796"/>
      <c r="I2796"/>
      <c r="J2796"/>
      <c r="K2796" s="1"/>
      <c r="N2796"/>
    </row>
    <row r="2797" spans="1:14" x14ac:dyDescent="0.25">
      <c r="A2797"/>
      <c r="B2797"/>
      <c r="C2797"/>
      <c r="D2797" s="1"/>
      <c r="E2797"/>
      <c r="F2797"/>
      <c r="G2797" s="1"/>
      <c r="H2797"/>
      <c r="I2797"/>
      <c r="J2797"/>
      <c r="K2797" s="1"/>
      <c r="N2797"/>
    </row>
    <row r="2798" spans="1:14" x14ac:dyDescent="0.25">
      <c r="A2798"/>
      <c r="B2798"/>
      <c r="C2798"/>
      <c r="D2798" s="1"/>
      <c r="E2798"/>
      <c r="F2798"/>
      <c r="G2798" s="1"/>
      <c r="H2798"/>
      <c r="I2798"/>
      <c r="J2798"/>
      <c r="K2798" s="1"/>
      <c r="N2798"/>
    </row>
    <row r="2799" spans="1:14" x14ac:dyDescent="0.25">
      <c r="A2799"/>
      <c r="B2799"/>
      <c r="C2799"/>
      <c r="D2799" s="1"/>
      <c r="E2799"/>
      <c r="F2799"/>
      <c r="G2799" s="1"/>
      <c r="H2799"/>
      <c r="I2799"/>
      <c r="J2799"/>
      <c r="K2799" s="1"/>
      <c r="N2799"/>
    </row>
    <row r="2800" spans="1:14" x14ac:dyDescent="0.25">
      <c r="A2800"/>
      <c r="B2800"/>
      <c r="C2800"/>
      <c r="D2800" s="1"/>
      <c r="E2800"/>
      <c r="F2800"/>
      <c r="G2800" s="1"/>
      <c r="H2800"/>
      <c r="I2800"/>
      <c r="J2800"/>
      <c r="K2800" s="1"/>
      <c r="N2800"/>
    </row>
    <row r="2801" spans="1:14" x14ac:dyDescent="0.25">
      <c r="A2801"/>
      <c r="B2801"/>
      <c r="C2801"/>
      <c r="D2801" s="1"/>
      <c r="E2801"/>
      <c r="F2801"/>
      <c r="G2801" s="1"/>
      <c r="H2801"/>
      <c r="I2801"/>
      <c r="J2801"/>
      <c r="K2801" s="1"/>
      <c r="N2801"/>
    </row>
    <row r="2802" spans="1:14" x14ac:dyDescent="0.25">
      <c r="A2802"/>
      <c r="B2802"/>
      <c r="C2802"/>
      <c r="D2802" s="1"/>
      <c r="E2802"/>
      <c r="F2802"/>
      <c r="G2802" s="1"/>
      <c r="H2802"/>
      <c r="I2802"/>
      <c r="J2802"/>
      <c r="K2802" s="1"/>
      <c r="N2802"/>
    </row>
    <row r="2803" spans="1:14" x14ac:dyDescent="0.25">
      <c r="A2803"/>
      <c r="B2803"/>
      <c r="C2803"/>
      <c r="D2803" s="1"/>
      <c r="E2803"/>
      <c r="F2803"/>
      <c r="G2803" s="1"/>
      <c r="H2803"/>
      <c r="I2803"/>
      <c r="J2803"/>
      <c r="K2803" s="1"/>
      <c r="N2803"/>
    </row>
    <row r="2804" spans="1:14" x14ac:dyDescent="0.25">
      <c r="A2804"/>
      <c r="B2804"/>
      <c r="C2804"/>
      <c r="D2804" s="1"/>
      <c r="E2804"/>
      <c r="F2804"/>
      <c r="G2804" s="1"/>
      <c r="H2804"/>
      <c r="I2804"/>
      <c r="J2804"/>
      <c r="K2804" s="1"/>
      <c r="N2804"/>
    </row>
    <row r="2805" spans="1:14" x14ac:dyDescent="0.25">
      <c r="A2805"/>
      <c r="B2805"/>
      <c r="C2805"/>
      <c r="D2805" s="1"/>
      <c r="E2805"/>
      <c r="F2805"/>
      <c r="G2805" s="1"/>
      <c r="H2805"/>
      <c r="I2805"/>
      <c r="J2805"/>
      <c r="K2805" s="1"/>
      <c r="N2805"/>
    </row>
    <row r="2806" spans="1:14" x14ac:dyDescent="0.25">
      <c r="A2806"/>
      <c r="B2806"/>
      <c r="C2806"/>
      <c r="D2806" s="1"/>
      <c r="E2806"/>
      <c r="F2806"/>
      <c r="G2806" s="1"/>
      <c r="H2806"/>
      <c r="I2806"/>
      <c r="J2806"/>
      <c r="K2806" s="1"/>
      <c r="N2806"/>
    </row>
    <row r="2807" spans="1:14" x14ac:dyDescent="0.25">
      <c r="A2807"/>
      <c r="B2807"/>
      <c r="C2807"/>
      <c r="D2807" s="1"/>
      <c r="E2807"/>
      <c r="F2807"/>
      <c r="G2807" s="1"/>
      <c r="H2807"/>
      <c r="I2807"/>
      <c r="J2807"/>
      <c r="K2807" s="1"/>
      <c r="N2807"/>
    </row>
    <row r="2808" spans="1:14" x14ac:dyDescent="0.25">
      <c r="A2808"/>
      <c r="B2808"/>
      <c r="C2808"/>
      <c r="D2808" s="1"/>
      <c r="E2808"/>
      <c r="F2808"/>
      <c r="G2808" s="1"/>
      <c r="H2808"/>
      <c r="I2808"/>
      <c r="J2808"/>
      <c r="K2808" s="1"/>
      <c r="N2808"/>
    </row>
    <row r="2809" spans="1:14" x14ac:dyDescent="0.25">
      <c r="A2809"/>
      <c r="B2809"/>
      <c r="C2809"/>
      <c r="D2809" s="1"/>
      <c r="E2809"/>
      <c r="F2809"/>
      <c r="G2809" s="1"/>
      <c r="H2809"/>
      <c r="I2809"/>
      <c r="J2809"/>
      <c r="K2809" s="1"/>
      <c r="N2809"/>
    </row>
    <row r="2810" spans="1:14" x14ac:dyDescent="0.25">
      <c r="A2810"/>
      <c r="B2810"/>
      <c r="C2810"/>
      <c r="D2810" s="1"/>
      <c r="E2810"/>
      <c r="F2810"/>
      <c r="G2810" s="1"/>
      <c r="H2810"/>
      <c r="I2810"/>
      <c r="J2810"/>
      <c r="K2810" s="1"/>
      <c r="N2810"/>
    </row>
    <row r="2811" spans="1:14" x14ac:dyDescent="0.25">
      <c r="A2811"/>
      <c r="B2811"/>
      <c r="C2811"/>
      <c r="D2811" s="1"/>
      <c r="E2811"/>
      <c r="F2811"/>
      <c r="G2811" s="1"/>
      <c r="H2811"/>
      <c r="I2811"/>
      <c r="J2811"/>
      <c r="K2811" s="1"/>
      <c r="N2811"/>
    </row>
    <row r="2812" spans="1:14" x14ac:dyDescent="0.25">
      <c r="A2812"/>
      <c r="B2812"/>
      <c r="C2812"/>
      <c r="D2812" s="1"/>
      <c r="E2812"/>
      <c r="F2812"/>
      <c r="G2812" s="1"/>
      <c r="H2812"/>
      <c r="I2812"/>
      <c r="J2812"/>
      <c r="K2812" s="1"/>
      <c r="N2812"/>
    </row>
    <row r="2813" spans="1:14" x14ac:dyDescent="0.25">
      <c r="A2813"/>
      <c r="B2813"/>
      <c r="C2813"/>
      <c r="D2813" s="1"/>
      <c r="E2813"/>
      <c r="F2813"/>
      <c r="G2813" s="1"/>
      <c r="H2813"/>
      <c r="I2813"/>
      <c r="J2813"/>
      <c r="K2813" s="1"/>
      <c r="N2813"/>
    </row>
    <row r="2814" spans="1:14" x14ac:dyDescent="0.25">
      <c r="A2814"/>
      <c r="B2814"/>
      <c r="C2814"/>
      <c r="D2814" s="1"/>
      <c r="E2814"/>
      <c r="F2814"/>
      <c r="G2814" s="1"/>
      <c r="H2814"/>
      <c r="I2814"/>
      <c r="J2814"/>
      <c r="K2814" s="1"/>
      <c r="N2814"/>
    </row>
    <row r="2815" spans="1:14" x14ac:dyDescent="0.25">
      <c r="A2815"/>
      <c r="B2815"/>
      <c r="C2815"/>
      <c r="D2815" s="1"/>
      <c r="E2815"/>
      <c r="F2815"/>
      <c r="G2815" s="1"/>
      <c r="H2815"/>
      <c r="I2815"/>
      <c r="J2815"/>
      <c r="K2815" s="1"/>
      <c r="N2815"/>
    </row>
    <row r="2816" spans="1:14" x14ac:dyDescent="0.25">
      <c r="A2816"/>
      <c r="B2816"/>
      <c r="C2816"/>
      <c r="D2816" s="1"/>
      <c r="E2816"/>
      <c r="F2816"/>
      <c r="G2816" s="1"/>
      <c r="H2816"/>
      <c r="I2816"/>
      <c r="J2816"/>
      <c r="K2816" s="1"/>
      <c r="N2816"/>
    </row>
    <row r="2817" spans="1:14" x14ac:dyDescent="0.25">
      <c r="A2817"/>
      <c r="B2817"/>
      <c r="C2817"/>
      <c r="D2817" s="1"/>
      <c r="E2817"/>
      <c r="F2817"/>
      <c r="G2817" s="1"/>
      <c r="H2817"/>
      <c r="I2817"/>
      <c r="J2817"/>
      <c r="K2817" s="1"/>
      <c r="N2817"/>
    </row>
    <row r="2818" spans="1:14" x14ac:dyDescent="0.25">
      <c r="A2818"/>
      <c r="B2818"/>
      <c r="C2818"/>
      <c r="D2818" s="1"/>
      <c r="E2818"/>
      <c r="F2818"/>
      <c r="G2818" s="1"/>
      <c r="H2818"/>
      <c r="I2818"/>
      <c r="J2818"/>
      <c r="K2818" s="1"/>
      <c r="N2818"/>
    </row>
    <row r="2819" spans="1:14" x14ac:dyDescent="0.25">
      <c r="A2819"/>
      <c r="B2819"/>
      <c r="C2819"/>
      <c r="D2819" s="1"/>
      <c r="E2819"/>
      <c r="F2819"/>
      <c r="G2819" s="1"/>
      <c r="H2819"/>
      <c r="I2819"/>
      <c r="J2819"/>
      <c r="K2819" s="1"/>
      <c r="N2819"/>
    </row>
    <row r="2820" spans="1:14" x14ac:dyDescent="0.25">
      <c r="A2820"/>
      <c r="B2820"/>
      <c r="C2820"/>
      <c r="D2820" s="1"/>
      <c r="E2820"/>
      <c r="F2820"/>
      <c r="G2820" s="1"/>
      <c r="H2820"/>
      <c r="I2820"/>
      <c r="J2820"/>
      <c r="K2820" s="1"/>
      <c r="N2820"/>
    </row>
    <row r="2821" spans="1:14" x14ac:dyDescent="0.25">
      <c r="A2821"/>
      <c r="B2821"/>
      <c r="C2821"/>
      <c r="D2821" s="1"/>
      <c r="E2821"/>
      <c r="F2821"/>
      <c r="G2821" s="1"/>
      <c r="H2821"/>
      <c r="I2821"/>
      <c r="J2821"/>
      <c r="K2821" s="1"/>
      <c r="N2821"/>
    </row>
    <row r="2822" spans="1:14" x14ac:dyDescent="0.25">
      <c r="A2822"/>
      <c r="B2822"/>
      <c r="C2822"/>
      <c r="D2822" s="1"/>
      <c r="E2822"/>
      <c r="F2822"/>
      <c r="G2822" s="1"/>
      <c r="H2822"/>
      <c r="I2822"/>
      <c r="J2822"/>
      <c r="K2822" s="1"/>
      <c r="N2822"/>
    </row>
    <row r="2823" spans="1:14" x14ac:dyDescent="0.25">
      <c r="A2823"/>
      <c r="B2823"/>
      <c r="C2823"/>
      <c r="D2823" s="1"/>
      <c r="E2823"/>
      <c r="F2823"/>
      <c r="G2823" s="1"/>
      <c r="H2823"/>
      <c r="I2823"/>
      <c r="J2823"/>
      <c r="K2823" s="1"/>
      <c r="N2823"/>
    </row>
    <row r="2824" spans="1:14" x14ac:dyDescent="0.25">
      <c r="A2824"/>
      <c r="B2824"/>
      <c r="C2824"/>
      <c r="D2824" s="1"/>
      <c r="E2824"/>
      <c r="F2824"/>
      <c r="G2824" s="1"/>
      <c r="H2824"/>
      <c r="I2824"/>
      <c r="J2824"/>
      <c r="K2824" s="1"/>
      <c r="N2824"/>
    </row>
    <row r="2825" spans="1:14" x14ac:dyDescent="0.25">
      <c r="A2825"/>
      <c r="B2825"/>
      <c r="C2825"/>
      <c r="D2825" s="1"/>
      <c r="E2825"/>
      <c r="F2825"/>
      <c r="G2825" s="1"/>
      <c r="H2825"/>
      <c r="I2825"/>
      <c r="J2825"/>
      <c r="K2825" s="1"/>
      <c r="N2825"/>
    </row>
    <row r="2826" spans="1:14" x14ac:dyDescent="0.25">
      <c r="A2826"/>
      <c r="B2826"/>
      <c r="C2826"/>
      <c r="D2826" s="1"/>
      <c r="E2826"/>
      <c r="F2826"/>
      <c r="G2826" s="1"/>
      <c r="H2826"/>
      <c r="I2826"/>
      <c r="J2826"/>
      <c r="K2826" s="1"/>
      <c r="N2826"/>
    </row>
    <row r="2827" spans="1:14" x14ac:dyDescent="0.25">
      <c r="A2827"/>
      <c r="B2827"/>
      <c r="C2827"/>
      <c r="D2827" s="1"/>
      <c r="E2827"/>
      <c r="F2827"/>
      <c r="G2827" s="1"/>
      <c r="H2827"/>
      <c r="I2827"/>
      <c r="J2827"/>
      <c r="K2827" s="1"/>
      <c r="N2827"/>
    </row>
    <row r="2828" spans="1:14" x14ac:dyDescent="0.25">
      <c r="A2828"/>
      <c r="B2828"/>
      <c r="C2828"/>
      <c r="D2828" s="1"/>
      <c r="E2828"/>
      <c r="F2828"/>
      <c r="G2828" s="1"/>
      <c r="H2828"/>
      <c r="I2828"/>
      <c r="J2828"/>
      <c r="K2828" s="1"/>
      <c r="N2828"/>
    </row>
    <row r="2829" spans="1:14" x14ac:dyDescent="0.25">
      <c r="A2829"/>
      <c r="B2829"/>
      <c r="C2829"/>
      <c r="D2829" s="1"/>
      <c r="E2829"/>
      <c r="F2829"/>
      <c r="G2829" s="1"/>
      <c r="H2829"/>
      <c r="I2829"/>
      <c r="J2829"/>
      <c r="K2829" s="1"/>
      <c r="N2829"/>
    </row>
    <row r="2830" spans="1:14" x14ac:dyDescent="0.25">
      <c r="A2830"/>
      <c r="B2830"/>
      <c r="C2830"/>
      <c r="D2830" s="1"/>
      <c r="E2830"/>
      <c r="F2830"/>
      <c r="G2830" s="1"/>
      <c r="H2830"/>
      <c r="I2830"/>
      <c r="J2830"/>
      <c r="K2830" s="1"/>
      <c r="N2830"/>
    </row>
    <row r="2831" spans="1:14" x14ac:dyDescent="0.25">
      <c r="A2831"/>
      <c r="B2831"/>
      <c r="C2831"/>
      <c r="D2831" s="1"/>
      <c r="E2831"/>
      <c r="F2831"/>
      <c r="G2831" s="1"/>
      <c r="H2831"/>
      <c r="I2831"/>
      <c r="J2831"/>
      <c r="K2831" s="1"/>
      <c r="N2831"/>
    </row>
    <row r="2832" spans="1:14" x14ac:dyDescent="0.25">
      <c r="A2832"/>
      <c r="B2832"/>
      <c r="C2832"/>
      <c r="D2832" s="1"/>
      <c r="E2832"/>
      <c r="F2832"/>
      <c r="G2832" s="1"/>
      <c r="H2832"/>
      <c r="I2832"/>
      <c r="J2832"/>
      <c r="K2832" s="1"/>
      <c r="N2832"/>
    </row>
    <row r="2833" spans="1:14" x14ac:dyDescent="0.25">
      <c r="A2833"/>
      <c r="B2833"/>
      <c r="C2833"/>
      <c r="D2833" s="1"/>
      <c r="E2833"/>
      <c r="F2833"/>
      <c r="G2833" s="1"/>
      <c r="H2833"/>
      <c r="I2833"/>
      <c r="J2833"/>
      <c r="K2833" s="1"/>
      <c r="N2833"/>
    </row>
    <row r="2834" spans="1:14" x14ac:dyDescent="0.25">
      <c r="A2834"/>
      <c r="B2834"/>
      <c r="C2834"/>
      <c r="D2834" s="1"/>
      <c r="E2834"/>
      <c r="F2834"/>
      <c r="G2834" s="1"/>
      <c r="H2834"/>
      <c r="I2834"/>
      <c r="J2834"/>
      <c r="K2834" s="1"/>
      <c r="N2834"/>
    </row>
    <row r="2835" spans="1:14" x14ac:dyDescent="0.25">
      <c r="A2835"/>
      <c r="B2835"/>
      <c r="C2835"/>
      <c r="D2835" s="1"/>
      <c r="E2835"/>
      <c r="F2835"/>
      <c r="G2835" s="1"/>
      <c r="H2835"/>
      <c r="I2835"/>
      <c r="J2835"/>
      <c r="K2835" s="1"/>
      <c r="N2835"/>
    </row>
    <row r="2836" spans="1:14" x14ac:dyDescent="0.25">
      <c r="A2836"/>
      <c r="B2836"/>
      <c r="C2836"/>
      <c r="D2836" s="1"/>
      <c r="E2836"/>
      <c r="F2836"/>
      <c r="G2836" s="1"/>
      <c r="H2836"/>
      <c r="I2836"/>
      <c r="J2836"/>
      <c r="K2836" s="1"/>
      <c r="N2836"/>
    </row>
    <row r="2837" spans="1:14" x14ac:dyDescent="0.25">
      <c r="A2837"/>
      <c r="B2837"/>
      <c r="C2837"/>
      <c r="D2837" s="1"/>
      <c r="E2837"/>
      <c r="F2837"/>
      <c r="G2837" s="1"/>
      <c r="H2837"/>
      <c r="I2837"/>
      <c r="J2837"/>
      <c r="K2837" s="1"/>
      <c r="N2837"/>
    </row>
    <row r="2838" spans="1:14" x14ac:dyDescent="0.25">
      <c r="A2838"/>
      <c r="B2838"/>
      <c r="C2838"/>
      <c r="D2838" s="1"/>
      <c r="E2838"/>
      <c r="F2838"/>
      <c r="G2838" s="1"/>
      <c r="H2838"/>
      <c r="I2838"/>
      <c r="J2838"/>
      <c r="K2838" s="1"/>
      <c r="N2838"/>
    </row>
    <row r="2839" spans="1:14" x14ac:dyDescent="0.25">
      <c r="A2839"/>
      <c r="B2839"/>
      <c r="C2839"/>
      <c r="D2839" s="1"/>
      <c r="E2839"/>
      <c r="F2839"/>
      <c r="G2839" s="1"/>
      <c r="H2839"/>
      <c r="I2839"/>
      <c r="J2839"/>
      <c r="K2839" s="1"/>
      <c r="N2839"/>
    </row>
    <row r="2840" spans="1:14" x14ac:dyDescent="0.25">
      <c r="A2840"/>
      <c r="B2840"/>
      <c r="C2840"/>
      <c r="D2840" s="1"/>
      <c r="E2840"/>
      <c r="F2840"/>
      <c r="G2840" s="1"/>
      <c r="H2840"/>
      <c r="I2840"/>
      <c r="J2840"/>
      <c r="K2840" s="1"/>
      <c r="N2840"/>
    </row>
    <row r="2841" spans="1:14" x14ac:dyDescent="0.25">
      <c r="A2841"/>
      <c r="B2841"/>
      <c r="C2841"/>
      <c r="D2841" s="1"/>
      <c r="E2841"/>
      <c r="F2841"/>
      <c r="G2841" s="1"/>
      <c r="H2841"/>
      <c r="I2841"/>
      <c r="J2841"/>
      <c r="K2841" s="1"/>
      <c r="N2841"/>
    </row>
    <row r="2842" spans="1:14" x14ac:dyDescent="0.25">
      <c r="A2842"/>
      <c r="B2842"/>
      <c r="C2842"/>
      <c r="D2842" s="1"/>
      <c r="E2842"/>
      <c r="F2842"/>
      <c r="G2842" s="1"/>
      <c r="H2842"/>
      <c r="I2842"/>
      <c r="J2842"/>
      <c r="K2842" s="1"/>
      <c r="N2842"/>
    </row>
    <row r="2843" spans="1:14" x14ac:dyDescent="0.25">
      <c r="A2843"/>
      <c r="B2843"/>
      <c r="C2843"/>
      <c r="D2843" s="1"/>
      <c r="E2843"/>
      <c r="F2843"/>
      <c r="G2843" s="1"/>
      <c r="H2843"/>
      <c r="I2843"/>
      <c r="J2843"/>
      <c r="K2843" s="1"/>
      <c r="N2843"/>
    </row>
    <row r="2844" spans="1:14" x14ac:dyDescent="0.25">
      <c r="A2844"/>
      <c r="B2844"/>
      <c r="C2844"/>
      <c r="D2844" s="1"/>
      <c r="E2844"/>
      <c r="F2844"/>
      <c r="G2844" s="1"/>
      <c r="H2844"/>
      <c r="I2844"/>
      <c r="J2844"/>
      <c r="K2844" s="1"/>
      <c r="N2844"/>
    </row>
    <row r="2845" spans="1:14" x14ac:dyDescent="0.25">
      <c r="A2845"/>
      <c r="B2845"/>
      <c r="C2845"/>
      <c r="D2845" s="1"/>
      <c r="E2845"/>
      <c r="F2845"/>
      <c r="G2845" s="1"/>
      <c r="H2845"/>
      <c r="I2845"/>
      <c r="J2845"/>
      <c r="K2845" s="1"/>
      <c r="N2845"/>
    </row>
    <row r="2846" spans="1:14" x14ac:dyDescent="0.25">
      <c r="A2846"/>
      <c r="B2846"/>
      <c r="C2846"/>
      <c r="D2846" s="1"/>
      <c r="E2846"/>
      <c r="F2846"/>
      <c r="G2846" s="1"/>
      <c r="H2846"/>
      <c r="I2846"/>
      <c r="J2846"/>
      <c r="K2846" s="1"/>
      <c r="N2846"/>
    </row>
    <row r="2847" spans="1:14" x14ac:dyDescent="0.25">
      <c r="A2847"/>
      <c r="B2847"/>
      <c r="C2847"/>
      <c r="D2847" s="1"/>
      <c r="E2847"/>
      <c r="F2847"/>
      <c r="G2847" s="1"/>
      <c r="H2847"/>
      <c r="I2847"/>
      <c r="J2847"/>
      <c r="K2847" s="1"/>
      <c r="N2847"/>
    </row>
    <row r="2848" spans="1:14" x14ac:dyDescent="0.25">
      <c r="A2848"/>
      <c r="B2848"/>
      <c r="C2848"/>
      <c r="D2848" s="1"/>
      <c r="E2848"/>
      <c r="F2848"/>
      <c r="G2848" s="1"/>
      <c r="H2848"/>
      <c r="I2848"/>
      <c r="J2848"/>
      <c r="K2848" s="1"/>
      <c r="N2848"/>
    </row>
    <row r="2849" spans="1:14" x14ac:dyDescent="0.25">
      <c r="A2849"/>
      <c r="B2849"/>
      <c r="C2849"/>
      <c r="D2849" s="1"/>
      <c r="E2849"/>
      <c r="F2849"/>
      <c r="G2849" s="1"/>
      <c r="H2849"/>
      <c r="I2849"/>
      <c r="J2849"/>
      <c r="K2849" s="1"/>
      <c r="N2849"/>
    </row>
    <row r="2850" spans="1:14" x14ac:dyDescent="0.25">
      <c r="A2850"/>
      <c r="B2850"/>
      <c r="C2850"/>
      <c r="D2850" s="1"/>
      <c r="E2850"/>
      <c r="F2850"/>
      <c r="G2850" s="1"/>
      <c r="H2850"/>
      <c r="I2850"/>
      <c r="J2850"/>
      <c r="K2850" s="1"/>
      <c r="N2850"/>
    </row>
    <row r="2851" spans="1:14" x14ac:dyDescent="0.25">
      <c r="A2851"/>
      <c r="B2851"/>
      <c r="C2851"/>
      <c r="D2851" s="1"/>
      <c r="E2851"/>
      <c r="F2851"/>
      <c r="G2851" s="1"/>
      <c r="H2851"/>
      <c r="I2851"/>
      <c r="J2851"/>
      <c r="K2851" s="1"/>
      <c r="N2851"/>
    </row>
    <row r="2852" spans="1:14" x14ac:dyDescent="0.25">
      <c r="A2852"/>
      <c r="B2852"/>
      <c r="C2852"/>
      <c r="D2852" s="1"/>
      <c r="E2852"/>
      <c r="F2852"/>
      <c r="G2852" s="1"/>
      <c r="H2852"/>
      <c r="I2852"/>
      <c r="J2852"/>
      <c r="K2852" s="1"/>
      <c r="N2852"/>
    </row>
    <row r="2853" spans="1:14" x14ac:dyDescent="0.25">
      <c r="A2853"/>
      <c r="B2853"/>
      <c r="C2853"/>
      <c r="D2853" s="1"/>
      <c r="E2853"/>
      <c r="F2853"/>
      <c r="G2853" s="1"/>
      <c r="H2853"/>
      <c r="I2853"/>
      <c r="J2853"/>
      <c r="K2853" s="1"/>
      <c r="N2853"/>
    </row>
    <row r="2854" spans="1:14" x14ac:dyDescent="0.25">
      <c r="A2854"/>
      <c r="B2854"/>
      <c r="C2854"/>
      <c r="D2854" s="1"/>
      <c r="E2854"/>
      <c r="F2854"/>
      <c r="G2854" s="1"/>
      <c r="H2854"/>
      <c r="I2854"/>
      <c r="J2854"/>
      <c r="K2854" s="1"/>
      <c r="N2854"/>
    </row>
    <row r="2855" spans="1:14" x14ac:dyDescent="0.25">
      <c r="A2855"/>
      <c r="B2855"/>
      <c r="C2855"/>
      <c r="D2855" s="1"/>
      <c r="E2855"/>
      <c r="F2855"/>
      <c r="G2855" s="1"/>
      <c r="H2855"/>
      <c r="I2855"/>
      <c r="J2855"/>
      <c r="K2855" s="1"/>
      <c r="N2855"/>
    </row>
    <row r="2856" spans="1:14" x14ac:dyDescent="0.25">
      <c r="A2856"/>
      <c r="B2856"/>
      <c r="C2856"/>
      <c r="D2856" s="1"/>
      <c r="E2856"/>
      <c r="F2856"/>
      <c r="G2856" s="1"/>
      <c r="H2856"/>
      <c r="I2856"/>
      <c r="J2856"/>
      <c r="K2856" s="1"/>
      <c r="N2856"/>
    </row>
    <row r="2857" spans="1:14" x14ac:dyDescent="0.25">
      <c r="A2857"/>
      <c r="B2857"/>
      <c r="C2857"/>
      <c r="D2857" s="1"/>
      <c r="E2857"/>
      <c r="F2857"/>
      <c r="G2857" s="1"/>
      <c r="H2857"/>
      <c r="I2857"/>
      <c r="J2857"/>
      <c r="K2857" s="1"/>
      <c r="N2857"/>
    </row>
    <row r="2858" spans="1:14" x14ac:dyDescent="0.25">
      <c r="A2858"/>
      <c r="B2858"/>
      <c r="C2858"/>
      <c r="D2858" s="1"/>
      <c r="E2858"/>
      <c r="F2858"/>
      <c r="G2858" s="1"/>
      <c r="H2858"/>
      <c r="I2858"/>
      <c r="J2858"/>
      <c r="K2858" s="1"/>
      <c r="N2858"/>
    </row>
    <row r="2859" spans="1:14" x14ac:dyDescent="0.25">
      <c r="A2859"/>
      <c r="B2859"/>
      <c r="C2859"/>
      <c r="D2859" s="1"/>
      <c r="E2859"/>
      <c r="F2859"/>
      <c r="G2859" s="1"/>
      <c r="H2859"/>
      <c r="I2859"/>
      <c r="J2859"/>
      <c r="K2859" s="1"/>
      <c r="N2859"/>
    </row>
    <row r="2860" spans="1:14" x14ac:dyDescent="0.25">
      <c r="A2860"/>
      <c r="B2860"/>
      <c r="C2860"/>
      <c r="D2860" s="1"/>
      <c r="E2860"/>
      <c r="F2860"/>
      <c r="G2860" s="1"/>
      <c r="H2860"/>
      <c r="I2860"/>
      <c r="J2860"/>
      <c r="K2860" s="1"/>
      <c r="N2860"/>
    </row>
    <row r="2861" spans="1:14" x14ac:dyDescent="0.25">
      <c r="A2861"/>
      <c r="B2861"/>
      <c r="C2861"/>
      <c r="D2861" s="1"/>
      <c r="E2861"/>
      <c r="F2861"/>
      <c r="G2861" s="1"/>
      <c r="H2861"/>
      <c r="I2861"/>
      <c r="J2861"/>
      <c r="K2861" s="1"/>
      <c r="N2861"/>
    </row>
    <row r="2862" spans="1:14" x14ac:dyDescent="0.25">
      <c r="A2862"/>
      <c r="B2862"/>
      <c r="C2862"/>
      <c r="D2862" s="1"/>
      <c r="E2862"/>
      <c r="F2862"/>
      <c r="G2862" s="1"/>
      <c r="H2862"/>
      <c r="I2862"/>
      <c r="J2862"/>
      <c r="K2862" s="1"/>
      <c r="N2862"/>
    </row>
    <row r="2863" spans="1:14" x14ac:dyDescent="0.25">
      <c r="A2863"/>
      <c r="B2863"/>
      <c r="C2863"/>
      <c r="D2863" s="1"/>
      <c r="E2863"/>
      <c r="F2863"/>
      <c r="G2863" s="1"/>
      <c r="H2863"/>
      <c r="I2863"/>
      <c r="J2863"/>
      <c r="K2863" s="1"/>
      <c r="N2863"/>
    </row>
    <row r="2864" spans="1:14" x14ac:dyDescent="0.25">
      <c r="A2864"/>
      <c r="B2864"/>
      <c r="C2864"/>
      <c r="D2864" s="1"/>
      <c r="E2864"/>
      <c r="F2864"/>
      <c r="G2864" s="1"/>
      <c r="H2864"/>
      <c r="I2864"/>
      <c r="J2864"/>
      <c r="K2864" s="1"/>
      <c r="N2864"/>
    </row>
    <row r="2865" spans="1:14" x14ac:dyDescent="0.25">
      <c r="A2865"/>
      <c r="B2865"/>
      <c r="C2865"/>
      <c r="D2865" s="1"/>
      <c r="E2865"/>
      <c r="F2865"/>
      <c r="G2865" s="1"/>
      <c r="H2865"/>
      <c r="I2865"/>
      <c r="J2865"/>
      <c r="K2865" s="1"/>
      <c r="N2865"/>
    </row>
    <row r="2866" spans="1:14" x14ac:dyDescent="0.25">
      <c r="A2866"/>
      <c r="B2866"/>
      <c r="C2866"/>
      <c r="D2866" s="1"/>
      <c r="E2866"/>
      <c r="F2866"/>
      <c r="G2866" s="1"/>
      <c r="H2866"/>
      <c r="I2866"/>
      <c r="J2866"/>
      <c r="K2866" s="1"/>
      <c r="N2866"/>
    </row>
    <row r="2867" spans="1:14" x14ac:dyDescent="0.25">
      <c r="A2867"/>
      <c r="B2867"/>
      <c r="C2867"/>
      <c r="D2867" s="1"/>
      <c r="E2867"/>
      <c r="F2867"/>
      <c r="G2867" s="1"/>
      <c r="H2867"/>
      <c r="I2867"/>
      <c r="J2867"/>
      <c r="K2867" s="1"/>
      <c r="N2867"/>
    </row>
    <row r="2868" spans="1:14" x14ac:dyDescent="0.25">
      <c r="A2868"/>
      <c r="B2868"/>
      <c r="C2868"/>
      <c r="D2868" s="1"/>
      <c r="E2868"/>
      <c r="F2868"/>
      <c r="G2868" s="1"/>
      <c r="H2868"/>
      <c r="I2868"/>
      <c r="J2868"/>
      <c r="K2868" s="1"/>
      <c r="N2868"/>
    </row>
    <row r="2869" spans="1:14" x14ac:dyDescent="0.25">
      <c r="A2869"/>
      <c r="B2869"/>
      <c r="C2869"/>
      <c r="D2869" s="1"/>
      <c r="E2869"/>
      <c r="F2869"/>
      <c r="G2869" s="1"/>
      <c r="H2869"/>
      <c r="I2869"/>
      <c r="J2869"/>
      <c r="K2869" s="1"/>
      <c r="N2869"/>
    </row>
    <row r="2870" spans="1:14" x14ac:dyDescent="0.25">
      <c r="A2870"/>
      <c r="B2870"/>
      <c r="C2870"/>
      <c r="D2870" s="1"/>
      <c r="E2870"/>
      <c r="F2870"/>
      <c r="G2870" s="1"/>
      <c r="H2870"/>
      <c r="I2870"/>
      <c r="J2870"/>
      <c r="K2870" s="1"/>
      <c r="N2870"/>
    </row>
    <row r="2871" spans="1:14" x14ac:dyDescent="0.25">
      <c r="A2871"/>
      <c r="B2871"/>
      <c r="C2871"/>
      <c r="D2871" s="1"/>
      <c r="E2871"/>
      <c r="F2871"/>
      <c r="G2871" s="1"/>
      <c r="H2871"/>
      <c r="I2871"/>
      <c r="J2871"/>
      <c r="K2871" s="1"/>
      <c r="N2871"/>
    </row>
    <row r="2872" spans="1:14" x14ac:dyDescent="0.25">
      <c r="A2872"/>
      <c r="B2872"/>
      <c r="C2872"/>
      <c r="D2872" s="1"/>
      <c r="E2872"/>
      <c r="F2872"/>
      <c r="G2872" s="1"/>
      <c r="H2872"/>
      <c r="I2872"/>
      <c r="J2872"/>
      <c r="K2872" s="1"/>
      <c r="N2872"/>
    </row>
    <row r="2873" spans="1:14" x14ac:dyDescent="0.25">
      <c r="A2873"/>
      <c r="B2873"/>
      <c r="C2873"/>
      <c r="D2873" s="1"/>
      <c r="E2873"/>
      <c r="F2873"/>
      <c r="G2873" s="1"/>
      <c r="H2873"/>
      <c r="I2873"/>
      <c r="J2873"/>
      <c r="K2873" s="1"/>
      <c r="N2873"/>
    </row>
    <row r="2874" spans="1:14" x14ac:dyDescent="0.25">
      <c r="A2874"/>
      <c r="B2874"/>
      <c r="C2874"/>
      <c r="D2874" s="1"/>
      <c r="E2874"/>
      <c r="F2874"/>
      <c r="G2874" s="1"/>
      <c r="H2874"/>
      <c r="I2874"/>
      <c r="J2874"/>
      <c r="K2874" s="1"/>
      <c r="N2874"/>
    </row>
    <row r="2875" spans="1:14" x14ac:dyDescent="0.25">
      <c r="A2875"/>
      <c r="B2875"/>
      <c r="C2875"/>
      <c r="D2875" s="1"/>
      <c r="E2875"/>
      <c r="F2875"/>
      <c r="G2875" s="1"/>
      <c r="H2875"/>
      <c r="I2875"/>
      <c r="J2875"/>
      <c r="K2875" s="1"/>
      <c r="N2875"/>
    </row>
    <row r="2876" spans="1:14" x14ac:dyDescent="0.25">
      <c r="A2876"/>
      <c r="B2876"/>
      <c r="C2876"/>
      <c r="D2876" s="1"/>
      <c r="E2876"/>
      <c r="F2876"/>
      <c r="G2876" s="1"/>
      <c r="H2876"/>
      <c r="I2876"/>
      <c r="J2876"/>
      <c r="K2876" s="1"/>
      <c r="N2876"/>
    </row>
    <row r="2877" spans="1:14" x14ac:dyDescent="0.25">
      <c r="A2877"/>
      <c r="B2877"/>
      <c r="C2877"/>
      <c r="D2877" s="1"/>
      <c r="E2877"/>
      <c r="F2877"/>
      <c r="G2877" s="1"/>
      <c r="H2877"/>
      <c r="I2877"/>
      <c r="J2877"/>
      <c r="K2877" s="1"/>
      <c r="N2877"/>
    </row>
    <row r="2878" spans="1:14" x14ac:dyDescent="0.25">
      <c r="A2878"/>
      <c r="B2878"/>
      <c r="C2878"/>
      <c r="D2878" s="1"/>
      <c r="E2878"/>
      <c r="F2878"/>
      <c r="G2878" s="1"/>
      <c r="H2878"/>
      <c r="I2878"/>
      <c r="J2878"/>
      <c r="K2878" s="1"/>
      <c r="N2878"/>
    </row>
    <row r="2879" spans="1:14" x14ac:dyDescent="0.25">
      <c r="A2879"/>
      <c r="B2879"/>
      <c r="C2879"/>
      <c r="D2879" s="1"/>
      <c r="E2879"/>
      <c r="F2879"/>
      <c r="G2879" s="1"/>
      <c r="H2879"/>
      <c r="I2879"/>
      <c r="J2879"/>
      <c r="K2879" s="1"/>
      <c r="N2879"/>
    </row>
    <row r="2880" spans="1:14" x14ac:dyDescent="0.25">
      <c r="A2880"/>
      <c r="B2880"/>
      <c r="C2880"/>
      <c r="D2880" s="1"/>
      <c r="E2880"/>
      <c r="F2880"/>
      <c r="G2880" s="1"/>
      <c r="H2880"/>
      <c r="I2880"/>
      <c r="J2880"/>
      <c r="K2880" s="1"/>
      <c r="N2880"/>
    </row>
    <row r="2881" spans="1:14" x14ac:dyDescent="0.25">
      <c r="A2881"/>
      <c r="B2881"/>
      <c r="C2881"/>
      <c r="D2881" s="1"/>
      <c r="E2881"/>
      <c r="F2881"/>
      <c r="G2881" s="1"/>
      <c r="H2881"/>
      <c r="I2881"/>
      <c r="J2881"/>
      <c r="K2881" s="1"/>
      <c r="N2881"/>
    </row>
    <row r="2882" spans="1:14" x14ac:dyDescent="0.25">
      <c r="A2882"/>
      <c r="B2882"/>
      <c r="C2882"/>
      <c r="D2882" s="1"/>
      <c r="E2882"/>
      <c r="F2882"/>
      <c r="G2882" s="1"/>
      <c r="H2882"/>
      <c r="I2882"/>
      <c r="J2882"/>
      <c r="K2882" s="1"/>
      <c r="N2882"/>
    </row>
    <row r="2883" spans="1:14" x14ac:dyDescent="0.25">
      <c r="A2883"/>
      <c r="B2883"/>
      <c r="C2883"/>
      <c r="D2883" s="1"/>
      <c r="E2883"/>
      <c r="F2883"/>
      <c r="G2883" s="1"/>
      <c r="H2883"/>
      <c r="I2883"/>
      <c r="J2883"/>
      <c r="K2883" s="1"/>
      <c r="N2883"/>
    </row>
    <row r="2884" spans="1:14" x14ac:dyDescent="0.25">
      <c r="A2884"/>
      <c r="B2884"/>
      <c r="C2884"/>
      <c r="D2884" s="1"/>
      <c r="E2884"/>
      <c r="F2884"/>
      <c r="G2884" s="1"/>
      <c r="H2884"/>
      <c r="I2884"/>
      <c r="J2884"/>
      <c r="K2884" s="1"/>
      <c r="N2884"/>
    </row>
    <row r="2885" spans="1:14" x14ac:dyDescent="0.25">
      <c r="A2885"/>
      <c r="B2885"/>
      <c r="C2885"/>
      <c r="D2885" s="1"/>
      <c r="E2885"/>
      <c r="F2885"/>
      <c r="G2885" s="1"/>
      <c r="H2885"/>
      <c r="I2885"/>
      <c r="J2885"/>
      <c r="K2885" s="1"/>
      <c r="N2885"/>
    </row>
    <row r="2886" spans="1:14" x14ac:dyDescent="0.25">
      <c r="A2886"/>
      <c r="B2886"/>
      <c r="C2886"/>
      <c r="D2886" s="1"/>
      <c r="E2886"/>
      <c r="F2886"/>
      <c r="G2886" s="1"/>
      <c r="H2886"/>
      <c r="I2886"/>
      <c r="J2886"/>
      <c r="K2886" s="1"/>
      <c r="N2886"/>
    </row>
    <row r="2887" spans="1:14" x14ac:dyDescent="0.25">
      <c r="A2887"/>
      <c r="B2887"/>
      <c r="C2887"/>
      <c r="D2887" s="1"/>
      <c r="E2887"/>
      <c r="F2887"/>
      <c r="G2887" s="1"/>
      <c r="H2887"/>
      <c r="I2887"/>
      <c r="J2887"/>
      <c r="K2887" s="1"/>
      <c r="N2887"/>
    </row>
    <row r="2888" spans="1:14" x14ac:dyDescent="0.25">
      <c r="A2888"/>
      <c r="B2888"/>
      <c r="C2888"/>
      <c r="D2888" s="1"/>
      <c r="E2888"/>
      <c r="F2888"/>
      <c r="G2888" s="1"/>
      <c r="H2888"/>
      <c r="I2888"/>
      <c r="J2888"/>
      <c r="K2888" s="1"/>
      <c r="N2888"/>
    </row>
    <row r="2889" spans="1:14" x14ac:dyDescent="0.25">
      <c r="A2889"/>
      <c r="B2889"/>
      <c r="C2889"/>
      <c r="D2889" s="1"/>
      <c r="E2889"/>
      <c r="F2889"/>
      <c r="G2889" s="1"/>
      <c r="H2889"/>
      <c r="I2889"/>
      <c r="J2889"/>
      <c r="K2889" s="1"/>
      <c r="N2889"/>
    </row>
    <row r="2890" spans="1:14" x14ac:dyDescent="0.25">
      <c r="A2890"/>
      <c r="B2890"/>
      <c r="C2890"/>
      <c r="D2890" s="1"/>
      <c r="E2890"/>
      <c r="F2890"/>
      <c r="G2890" s="1"/>
      <c r="H2890"/>
      <c r="I2890"/>
      <c r="J2890"/>
      <c r="K2890" s="1"/>
      <c r="N2890"/>
    </row>
    <row r="2891" spans="1:14" x14ac:dyDescent="0.25">
      <c r="A2891"/>
      <c r="B2891"/>
      <c r="C2891"/>
      <c r="D2891" s="1"/>
      <c r="E2891"/>
      <c r="F2891"/>
      <c r="G2891" s="1"/>
      <c r="H2891"/>
      <c r="I2891"/>
      <c r="J2891"/>
      <c r="K2891" s="1"/>
      <c r="N2891"/>
    </row>
    <row r="2892" spans="1:14" x14ac:dyDescent="0.25">
      <c r="A2892"/>
      <c r="B2892"/>
      <c r="C2892"/>
      <c r="D2892" s="1"/>
      <c r="E2892"/>
      <c r="F2892"/>
      <c r="G2892" s="1"/>
      <c r="H2892"/>
      <c r="I2892"/>
      <c r="J2892"/>
      <c r="K2892" s="1"/>
      <c r="N2892"/>
    </row>
    <row r="2893" spans="1:14" x14ac:dyDescent="0.25">
      <c r="A2893"/>
      <c r="B2893"/>
      <c r="C2893"/>
      <c r="D2893" s="1"/>
      <c r="E2893"/>
      <c r="F2893"/>
      <c r="G2893" s="1"/>
      <c r="H2893"/>
      <c r="I2893"/>
      <c r="J2893"/>
      <c r="K2893" s="1"/>
      <c r="N2893"/>
    </row>
    <row r="2894" spans="1:14" x14ac:dyDescent="0.25">
      <c r="A2894"/>
      <c r="B2894"/>
      <c r="C2894"/>
      <c r="D2894" s="1"/>
      <c r="E2894"/>
      <c r="F2894"/>
      <c r="G2894" s="1"/>
      <c r="H2894"/>
      <c r="I2894"/>
      <c r="J2894"/>
      <c r="K2894" s="1"/>
      <c r="N2894"/>
    </row>
    <row r="2895" spans="1:14" x14ac:dyDescent="0.25">
      <c r="A2895"/>
      <c r="B2895"/>
      <c r="C2895"/>
      <c r="D2895" s="1"/>
      <c r="E2895"/>
      <c r="F2895"/>
      <c r="G2895" s="1"/>
      <c r="H2895"/>
      <c r="I2895"/>
      <c r="J2895"/>
      <c r="K2895" s="1"/>
      <c r="N2895"/>
    </row>
    <row r="2896" spans="1:14" x14ac:dyDescent="0.25">
      <c r="A2896"/>
      <c r="B2896"/>
      <c r="C2896"/>
      <c r="D2896" s="1"/>
      <c r="E2896"/>
      <c r="F2896"/>
      <c r="G2896" s="1"/>
      <c r="H2896"/>
      <c r="I2896"/>
      <c r="J2896"/>
      <c r="K2896" s="1"/>
      <c r="N2896"/>
    </row>
    <row r="2897" spans="1:14" x14ac:dyDescent="0.25">
      <c r="A2897"/>
      <c r="B2897"/>
      <c r="C2897"/>
      <c r="D2897" s="1"/>
      <c r="E2897"/>
      <c r="F2897"/>
      <c r="G2897" s="1"/>
      <c r="H2897"/>
      <c r="I2897"/>
      <c r="J2897"/>
      <c r="K2897" s="1"/>
      <c r="N2897"/>
    </row>
    <row r="2898" spans="1:14" x14ac:dyDescent="0.25">
      <c r="A2898"/>
      <c r="B2898"/>
      <c r="C2898"/>
      <c r="D2898" s="1"/>
      <c r="E2898"/>
      <c r="F2898"/>
      <c r="G2898" s="1"/>
      <c r="H2898"/>
      <c r="I2898"/>
      <c r="J2898"/>
      <c r="K2898" s="1"/>
      <c r="N2898"/>
    </row>
    <row r="2899" spans="1:14" x14ac:dyDescent="0.25">
      <c r="A2899"/>
      <c r="B2899"/>
      <c r="C2899"/>
      <c r="D2899" s="1"/>
      <c r="E2899"/>
      <c r="F2899"/>
      <c r="G2899" s="1"/>
      <c r="H2899"/>
      <c r="I2899"/>
      <c r="J2899"/>
      <c r="K2899" s="1"/>
      <c r="N2899"/>
    </row>
    <row r="2900" spans="1:14" x14ac:dyDescent="0.25">
      <c r="A2900"/>
      <c r="B2900"/>
      <c r="C2900"/>
      <c r="D2900" s="1"/>
      <c r="E2900"/>
      <c r="F2900"/>
      <c r="G2900" s="1"/>
      <c r="H2900"/>
      <c r="I2900"/>
      <c r="J2900"/>
      <c r="K2900" s="1"/>
      <c r="N2900"/>
    </row>
    <row r="2901" spans="1:14" x14ac:dyDescent="0.25">
      <c r="A2901"/>
      <c r="B2901"/>
      <c r="C2901"/>
      <c r="D2901" s="1"/>
      <c r="E2901"/>
      <c r="F2901"/>
      <c r="G2901" s="1"/>
      <c r="H2901"/>
      <c r="I2901"/>
      <c r="J2901"/>
      <c r="K2901" s="1"/>
      <c r="N2901"/>
    </row>
    <row r="2902" spans="1:14" x14ac:dyDescent="0.25">
      <c r="A2902"/>
      <c r="B2902"/>
      <c r="C2902"/>
      <c r="D2902" s="1"/>
      <c r="E2902"/>
      <c r="F2902"/>
      <c r="G2902" s="1"/>
      <c r="H2902"/>
      <c r="I2902"/>
      <c r="J2902"/>
      <c r="K2902" s="1"/>
      <c r="N2902"/>
    </row>
    <row r="2903" spans="1:14" x14ac:dyDescent="0.25">
      <c r="A2903"/>
      <c r="B2903"/>
      <c r="C2903"/>
      <c r="D2903" s="1"/>
      <c r="E2903"/>
      <c r="F2903"/>
      <c r="G2903" s="1"/>
      <c r="H2903"/>
      <c r="I2903"/>
      <c r="J2903"/>
      <c r="K2903" s="1"/>
      <c r="N2903"/>
    </row>
    <row r="2904" spans="1:14" x14ac:dyDescent="0.25">
      <c r="A2904"/>
      <c r="B2904"/>
      <c r="C2904"/>
      <c r="D2904" s="1"/>
      <c r="E2904"/>
      <c r="F2904"/>
      <c r="G2904" s="1"/>
      <c r="H2904"/>
      <c r="I2904"/>
      <c r="J2904"/>
      <c r="K2904" s="1"/>
      <c r="N2904"/>
    </row>
    <row r="2905" spans="1:14" x14ac:dyDescent="0.25">
      <c r="A2905"/>
      <c r="B2905"/>
      <c r="C2905"/>
      <c r="D2905" s="1"/>
      <c r="E2905"/>
      <c r="F2905"/>
      <c r="G2905" s="1"/>
      <c r="H2905"/>
      <c r="I2905"/>
      <c r="J2905"/>
      <c r="K2905" s="1"/>
      <c r="N2905"/>
    </row>
    <row r="2906" spans="1:14" x14ac:dyDescent="0.25">
      <c r="A2906"/>
      <c r="B2906"/>
      <c r="C2906"/>
      <c r="D2906" s="1"/>
      <c r="E2906"/>
      <c r="F2906"/>
      <c r="G2906" s="1"/>
      <c r="H2906"/>
      <c r="I2906"/>
      <c r="J2906"/>
      <c r="K2906" s="1"/>
      <c r="N2906"/>
    </row>
    <row r="2907" spans="1:14" x14ac:dyDescent="0.25">
      <c r="A2907"/>
      <c r="B2907"/>
      <c r="C2907"/>
      <c r="D2907" s="1"/>
      <c r="E2907"/>
      <c r="F2907"/>
      <c r="G2907" s="1"/>
      <c r="H2907"/>
      <c r="I2907"/>
      <c r="J2907"/>
      <c r="K2907" s="1"/>
      <c r="N2907"/>
    </row>
    <row r="2908" spans="1:14" x14ac:dyDescent="0.25">
      <c r="A2908"/>
      <c r="B2908"/>
      <c r="C2908"/>
      <c r="D2908" s="1"/>
      <c r="E2908"/>
      <c r="F2908"/>
      <c r="G2908" s="1"/>
      <c r="H2908"/>
      <c r="I2908"/>
      <c r="J2908"/>
      <c r="K2908" s="1"/>
      <c r="N2908"/>
    </row>
    <row r="2909" spans="1:14" x14ac:dyDescent="0.25">
      <c r="A2909"/>
      <c r="B2909"/>
      <c r="C2909"/>
      <c r="D2909" s="1"/>
      <c r="E2909"/>
      <c r="F2909"/>
      <c r="G2909" s="1"/>
      <c r="H2909"/>
      <c r="I2909"/>
      <c r="J2909"/>
      <c r="K2909" s="1"/>
      <c r="N2909"/>
    </row>
    <row r="2910" spans="1:14" x14ac:dyDescent="0.25">
      <c r="A2910"/>
      <c r="B2910"/>
      <c r="C2910"/>
      <c r="D2910" s="1"/>
      <c r="E2910"/>
      <c r="F2910"/>
      <c r="G2910" s="1"/>
      <c r="H2910"/>
      <c r="I2910"/>
      <c r="J2910"/>
      <c r="K2910" s="1"/>
      <c r="N2910"/>
    </row>
    <row r="2911" spans="1:14" x14ac:dyDescent="0.25">
      <c r="A2911"/>
      <c r="B2911"/>
      <c r="C2911"/>
      <c r="D2911" s="1"/>
      <c r="E2911"/>
      <c r="F2911"/>
      <c r="G2911" s="1"/>
      <c r="H2911"/>
      <c r="I2911"/>
      <c r="J2911"/>
      <c r="K2911" s="1"/>
      <c r="N2911"/>
    </row>
    <row r="2912" spans="1:14" x14ac:dyDescent="0.25">
      <c r="A2912"/>
      <c r="B2912"/>
      <c r="C2912"/>
      <c r="D2912" s="1"/>
      <c r="E2912"/>
      <c r="F2912"/>
      <c r="G2912" s="1"/>
      <c r="H2912"/>
      <c r="I2912"/>
      <c r="J2912"/>
      <c r="K2912" s="1"/>
      <c r="N2912"/>
    </row>
    <row r="2913" spans="1:14" x14ac:dyDescent="0.25">
      <c r="A2913"/>
      <c r="B2913"/>
      <c r="C2913"/>
      <c r="D2913" s="1"/>
      <c r="E2913"/>
      <c r="F2913"/>
      <c r="G2913" s="1"/>
      <c r="H2913"/>
      <c r="I2913"/>
      <c r="J2913"/>
      <c r="K2913" s="1"/>
      <c r="N2913"/>
    </row>
    <row r="2914" spans="1:14" x14ac:dyDescent="0.25">
      <c r="A2914"/>
      <c r="B2914"/>
      <c r="C2914"/>
      <c r="D2914" s="1"/>
      <c r="E2914"/>
      <c r="F2914"/>
      <c r="G2914" s="1"/>
      <c r="H2914"/>
      <c r="I2914"/>
      <c r="J2914"/>
      <c r="K2914" s="1"/>
      <c r="N2914"/>
    </row>
    <row r="2915" spans="1:14" x14ac:dyDescent="0.25">
      <c r="A2915"/>
      <c r="B2915"/>
      <c r="C2915"/>
      <c r="D2915" s="1"/>
      <c r="E2915"/>
      <c r="F2915"/>
      <c r="G2915" s="1"/>
      <c r="H2915"/>
      <c r="I2915"/>
      <c r="J2915"/>
      <c r="K2915" s="1"/>
      <c r="N2915"/>
    </row>
    <row r="2916" spans="1:14" x14ac:dyDescent="0.25">
      <c r="A2916"/>
      <c r="B2916"/>
      <c r="C2916"/>
      <c r="D2916" s="1"/>
      <c r="E2916"/>
      <c r="F2916"/>
      <c r="G2916" s="1"/>
      <c r="H2916"/>
      <c r="I2916"/>
      <c r="J2916"/>
      <c r="K2916" s="1"/>
      <c r="N2916"/>
    </row>
    <row r="2917" spans="1:14" x14ac:dyDescent="0.25">
      <c r="A2917"/>
      <c r="B2917"/>
      <c r="C2917"/>
      <c r="D2917" s="1"/>
      <c r="E2917"/>
      <c r="F2917"/>
      <c r="G2917" s="1"/>
      <c r="H2917"/>
      <c r="I2917"/>
      <c r="J2917"/>
      <c r="K2917" s="1"/>
      <c r="N2917"/>
    </row>
    <row r="2918" spans="1:14" x14ac:dyDescent="0.25">
      <c r="A2918"/>
      <c r="B2918"/>
      <c r="C2918"/>
      <c r="D2918" s="1"/>
      <c r="E2918"/>
      <c r="F2918"/>
      <c r="G2918" s="1"/>
      <c r="H2918"/>
      <c r="I2918"/>
      <c r="J2918"/>
      <c r="K2918" s="1"/>
      <c r="N2918"/>
    </row>
    <row r="2919" spans="1:14" x14ac:dyDescent="0.25">
      <c r="A2919"/>
      <c r="B2919"/>
      <c r="C2919"/>
      <c r="D2919" s="1"/>
      <c r="E2919"/>
      <c r="F2919"/>
      <c r="G2919" s="1"/>
      <c r="H2919"/>
      <c r="I2919"/>
      <c r="J2919"/>
      <c r="K2919" s="1"/>
      <c r="N2919"/>
    </row>
    <row r="2920" spans="1:14" x14ac:dyDescent="0.25">
      <c r="A2920"/>
      <c r="B2920"/>
      <c r="C2920"/>
      <c r="D2920" s="1"/>
      <c r="E2920"/>
      <c r="F2920"/>
      <c r="G2920" s="1"/>
      <c r="H2920"/>
      <c r="I2920"/>
      <c r="J2920"/>
      <c r="K2920" s="1"/>
      <c r="N2920"/>
    </row>
    <row r="2921" spans="1:14" x14ac:dyDescent="0.25">
      <c r="A2921"/>
      <c r="B2921"/>
      <c r="C2921"/>
      <c r="D2921" s="1"/>
      <c r="E2921"/>
      <c r="F2921"/>
      <c r="G2921" s="1"/>
      <c r="H2921"/>
      <c r="I2921"/>
      <c r="J2921"/>
      <c r="K2921" s="1"/>
      <c r="N2921"/>
    </row>
    <row r="2922" spans="1:14" x14ac:dyDescent="0.25">
      <c r="A2922"/>
      <c r="B2922"/>
      <c r="C2922"/>
      <c r="D2922" s="1"/>
      <c r="E2922"/>
      <c r="F2922"/>
      <c r="G2922" s="1"/>
      <c r="H2922"/>
      <c r="I2922"/>
      <c r="J2922"/>
      <c r="K2922" s="1"/>
      <c r="N2922"/>
    </row>
    <row r="2923" spans="1:14" x14ac:dyDescent="0.25">
      <c r="A2923"/>
      <c r="B2923"/>
      <c r="C2923"/>
      <c r="D2923" s="1"/>
      <c r="E2923"/>
      <c r="F2923"/>
      <c r="G2923" s="1"/>
      <c r="H2923"/>
      <c r="I2923"/>
      <c r="J2923"/>
      <c r="K2923" s="1"/>
      <c r="N2923"/>
    </row>
    <row r="2924" spans="1:14" x14ac:dyDescent="0.25">
      <c r="A2924"/>
      <c r="B2924"/>
      <c r="C2924"/>
      <c r="D2924" s="1"/>
      <c r="E2924"/>
      <c r="F2924"/>
      <c r="G2924" s="1"/>
      <c r="H2924"/>
      <c r="I2924"/>
      <c r="J2924"/>
      <c r="K2924" s="1"/>
      <c r="N2924"/>
    </row>
    <row r="2925" spans="1:14" x14ac:dyDescent="0.25">
      <c r="A2925"/>
      <c r="B2925"/>
      <c r="C2925"/>
      <c r="D2925" s="1"/>
      <c r="E2925"/>
      <c r="F2925"/>
      <c r="G2925" s="1"/>
      <c r="H2925"/>
      <c r="I2925"/>
      <c r="J2925"/>
      <c r="K2925" s="1"/>
      <c r="N2925"/>
    </row>
    <row r="2926" spans="1:14" x14ac:dyDescent="0.25">
      <c r="A2926"/>
      <c r="B2926"/>
      <c r="C2926"/>
      <c r="D2926" s="1"/>
      <c r="E2926"/>
      <c r="F2926"/>
      <c r="G2926" s="1"/>
      <c r="H2926"/>
      <c r="I2926"/>
      <c r="J2926"/>
      <c r="K2926" s="1"/>
      <c r="N2926"/>
    </row>
    <row r="2927" spans="1:14" x14ac:dyDescent="0.25">
      <c r="A2927"/>
      <c r="B2927"/>
      <c r="C2927"/>
      <c r="D2927" s="1"/>
      <c r="E2927"/>
      <c r="F2927"/>
      <c r="G2927" s="1"/>
      <c r="H2927"/>
      <c r="I2927"/>
      <c r="J2927"/>
      <c r="K2927" s="1"/>
      <c r="N2927"/>
    </row>
    <row r="2928" spans="1:14" x14ac:dyDescent="0.25">
      <c r="A2928"/>
      <c r="B2928"/>
      <c r="C2928"/>
      <c r="D2928" s="1"/>
      <c r="E2928"/>
      <c r="F2928"/>
      <c r="G2928" s="1"/>
      <c r="H2928"/>
      <c r="I2928"/>
      <c r="J2928"/>
      <c r="K2928" s="1"/>
      <c r="N2928"/>
    </row>
    <row r="2929" spans="1:14" x14ac:dyDescent="0.25">
      <c r="A2929"/>
      <c r="B2929"/>
      <c r="C2929"/>
      <c r="D2929" s="1"/>
      <c r="E2929"/>
      <c r="F2929"/>
      <c r="G2929" s="1"/>
      <c r="H2929"/>
      <c r="I2929"/>
      <c r="J2929"/>
      <c r="K2929" s="1"/>
      <c r="N2929"/>
    </row>
    <row r="2930" spans="1:14" x14ac:dyDescent="0.25">
      <c r="A2930"/>
      <c r="B2930"/>
      <c r="C2930"/>
      <c r="D2930" s="1"/>
      <c r="E2930"/>
      <c r="F2930"/>
      <c r="G2930" s="1"/>
      <c r="H2930"/>
      <c r="I2930"/>
      <c r="J2930"/>
      <c r="K2930" s="1"/>
      <c r="N2930"/>
    </row>
    <row r="2931" spans="1:14" x14ac:dyDescent="0.25">
      <c r="A2931"/>
      <c r="B2931"/>
      <c r="C2931"/>
      <c r="D2931" s="1"/>
      <c r="E2931"/>
      <c r="F2931"/>
      <c r="G2931" s="1"/>
      <c r="H2931"/>
      <c r="I2931"/>
      <c r="J2931"/>
      <c r="K2931" s="1"/>
      <c r="N2931"/>
    </row>
    <row r="2932" spans="1:14" x14ac:dyDescent="0.25">
      <c r="A2932"/>
      <c r="B2932"/>
      <c r="C2932"/>
      <c r="D2932" s="1"/>
      <c r="E2932"/>
      <c r="F2932"/>
      <c r="G2932" s="1"/>
      <c r="H2932"/>
      <c r="I2932"/>
      <c r="J2932"/>
      <c r="K2932" s="1"/>
      <c r="N2932"/>
    </row>
    <row r="2933" spans="1:14" x14ac:dyDescent="0.25">
      <c r="A2933"/>
      <c r="B2933"/>
      <c r="C2933"/>
      <c r="D2933" s="1"/>
      <c r="E2933"/>
      <c r="F2933"/>
      <c r="G2933" s="1"/>
      <c r="H2933"/>
      <c r="I2933"/>
      <c r="J2933"/>
      <c r="K2933" s="1"/>
      <c r="N2933"/>
    </row>
    <row r="2934" spans="1:14" x14ac:dyDescent="0.25">
      <c r="A2934"/>
      <c r="B2934"/>
      <c r="C2934"/>
      <c r="D2934" s="1"/>
      <c r="E2934"/>
      <c r="F2934"/>
      <c r="G2934" s="1"/>
      <c r="H2934"/>
      <c r="I2934"/>
      <c r="J2934"/>
      <c r="K2934" s="1"/>
      <c r="N2934"/>
    </row>
    <row r="2935" spans="1:14" x14ac:dyDescent="0.25">
      <c r="A2935"/>
      <c r="B2935"/>
      <c r="C2935"/>
      <c r="D2935" s="1"/>
      <c r="E2935"/>
      <c r="F2935"/>
      <c r="G2935" s="1"/>
      <c r="H2935"/>
      <c r="I2935"/>
      <c r="J2935"/>
      <c r="K2935" s="1"/>
      <c r="N2935"/>
    </row>
    <row r="2936" spans="1:14" x14ac:dyDescent="0.25">
      <c r="A2936"/>
      <c r="B2936"/>
      <c r="C2936"/>
      <c r="D2936" s="1"/>
      <c r="E2936"/>
      <c r="F2936"/>
      <c r="G2936" s="1"/>
      <c r="H2936"/>
      <c r="I2936"/>
      <c r="J2936"/>
      <c r="K2936" s="1"/>
      <c r="N2936"/>
    </row>
    <row r="2937" spans="1:14" x14ac:dyDescent="0.25">
      <c r="A2937"/>
      <c r="B2937"/>
      <c r="C2937"/>
      <c r="D2937" s="1"/>
      <c r="E2937"/>
      <c r="F2937"/>
      <c r="G2937" s="1"/>
      <c r="H2937"/>
      <c r="I2937"/>
      <c r="J2937"/>
      <c r="K2937" s="1"/>
      <c r="N2937"/>
    </row>
    <row r="2938" spans="1:14" x14ac:dyDescent="0.25">
      <c r="A2938"/>
      <c r="B2938"/>
      <c r="C2938"/>
      <c r="D2938" s="1"/>
      <c r="E2938"/>
      <c r="F2938"/>
      <c r="G2938" s="1"/>
      <c r="H2938"/>
      <c r="I2938"/>
      <c r="J2938"/>
      <c r="K2938" s="1"/>
      <c r="N2938"/>
    </row>
    <row r="2939" spans="1:14" x14ac:dyDescent="0.25">
      <c r="A2939"/>
      <c r="B2939"/>
      <c r="C2939"/>
      <c r="D2939" s="1"/>
      <c r="E2939"/>
      <c r="F2939"/>
      <c r="G2939" s="1"/>
      <c r="H2939"/>
      <c r="I2939"/>
      <c r="J2939"/>
      <c r="K2939" s="1"/>
      <c r="N2939"/>
    </row>
    <row r="2940" spans="1:14" x14ac:dyDescent="0.25">
      <c r="A2940"/>
      <c r="B2940"/>
      <c r="C2940"/>
      <c r="D2940" s="1"/>
      <c r="E2940"/>
      <c r="F2940"/>
      <c r="G2940" s="1"/>
      <c r="H2940"/>
      <c r="I2940"/>
      <c r="J2940"/>
      <c r="K2940" s="1"/>
      <c r="N2940"/>
    </row>
    <row r="2941" spans="1:14" x14ac:dyDescent="0.25">
      <c r="A2941"/>
      <c r="B2941"/>
      <c r="C2941"/>
      <c r="D2941" s="1"/>
      <c r="E2941"/>
      <c r="F2941"/>
      <c r="G2941" s="1"/>
      <c r="H2941"/>
      <c r="I2941"/>
      <c r="J2941"/>
      <c r="K2941" s="1"/>
      <c r="N2941"/>
    </row>
    <row r="2942" spans="1:14" x14ac:dyDescent="0.25">
      <c r="A2942"/>
      <c r="B2942"/>
      <c r="C2942"/>
      <c r="D2942" s="1"/>
      <c r="E2942"/>
      <c r="F2942"/>
      <c r="G2942" s="1"/>
      <c r="H2942"/>
      <c r="I2942"/>
      <c r="J2942"/>
      <c r="K2942" s="1"/>
      <c r="N2942"/>
    </row>
    <row r="2943" spans="1:14" x14ac:dyDescent="0.25">
      <c r="A2943"/>
      <c r="B2943"/>
      <c r="C2943"/>
      <c r="D2943" s="1"/>
      <c r="E2943"/>
      <c r="F2943"/>
      <c r="G2943" s="1"/>
      <c r="H2943"/>
      <c r="I2943"/>
      <c r="J2943"/>
      <c r="K2943" s="1"/>
      <c r="N2943"/>
    </row>
    <row r="2944" spans="1:14" x14ac:dyDescent="0.25">
      <c r="A2944"/>
      <c r="B2944"/>
      <c r="C2944"/>
      <c r="D2944" s="1"/>
      <c r="E2944"/>
      <c r="F2944"/>
      <c r="G2944" s="1"/>
      <c r="H2944"/>
      <c r="I2944"/>
      <c r="J2944"/>
      <c r="K2944" s="1"/>
      <c r="N2944"/>
    </row>
    <row r="2945" spans="1:14" x14ac:dyDescent="0.25">
      <c r="A2945"/>
      <c r="B2945"/>
      <c r="C2945"/>
      <c r="D2945" s="1"/>
      <c r="E2945"/>
      <c r="F2945"/>
      <c r="G2945" s="1"/>
      <c r="H2945"/>
      <c r="I2945"/>
      <c r="J2945"/>
      <c r="K2945" s="1"/>
      <c r="N2945"/>
    </row>
    <row r="2946" spans="1:14" x14ac:dyDescent="0.25">
      <c r="A2946"/>
      <c r="B2946"/>
      <c r="C2946"/>
      <c r="D2946" s="1"/>
      <c r="E2946"/>
      <c r="F2946"/>
      <c r="G2946" s="1"/>
      <c r="H2946"/>
      <c r="I2946"/>
      <c r="J2946"/>
      <c r="K2946" s="1"/>
      <c r="N2946"/>
    </row>
    <row r="2947" spans="1:14" x14ac:dyDescent="0.25">
      <c r="A2947"/>
      <c r="B2947"/>
      <c r="C2947"/>
      <c r="D2947" s="1"/>
      <c r="E2947"/>
      <c r="F2947"/>
      <c r="G2947" s="1"/>
      <c r="H2947"/>
      <c r="I2947"/>
      <c r="J2947"/>
      <c r="K2947" s="1"/>
      <c r="N2947"/>
    </row>
    <row r="2948" spans="1:14" x14ac:dyDescent="0.25">
      <c r="A2948"/>
      <c r="B2948"/>
      <c r="C2948"/>
      <c r="D2948" s="1"/>
      <c r="E2948"/>
      <c r="F2948"/>
      <c r="G2948" s="1"/>
      <c r="H2948"/>
      <c r="I2948"/>
      <c r="J2948"/>
      <c r="K2948" s="1"/>
      <c r="N2948"/>
    </row>
    <row r="2949" spans="1:14" x14ac:dyDescent="0.25">
      <c r="A2949"/>
      <c r="B2949"/>
      <c r="C2949"/>
      <c r="D2949" s="1"/>
      <c r="E2949"/>
      <c r="F2949"/>
      <c r="G2949" s="1"/>
      <c r="H2949"/>
      <c r="I2949"/>
      <c r="J2949"/>
      <c r="K2949" s="1"/>
      <c r="N2949"/>
    </row>
    <row r="2950" spans="1:14" x14ac:dyDescent="0.25">
      <c r="A2950"/>
      <c r="B2950"/>
      <c r="C2950"/>
      <c r="D2950" s="1"/>
      <c r="E2950"/>
      <c r="F2950"/>
      <c r="G2950" s="1"/>
      <c r="H2950"/>
      <c r="I2950"/>
      <c r="J2950"/>
      <c r="K2950" s="1"/>
      <c r="N2950"/>
    </row>
    <row r="2951" spans="1:14" x14ac:dyDescent="0.25">
      <c r="A2951"/>
      <c r="B2951"/>
      <c r="C2951"/>
      <c r="D2951" s="1"/>
      <c r="E2951"/>
      <c r="F2951"/>
      <c r="G2951" s="1"/>
      <c r="H2951"/>
      <c r="I2951"/>
      <c r="J2951"/>
      <c r="K2951" s="1"/>
      <c r="N2951"/>
    </row>
    <row r="2952" spans="1:14" x14ac:dyDescent="0.25">
      <c r="A2952"/>
      <c r="B2952"/>
      <c r="C2952"/>
      <c r="D2952" s="1"/>
      <c r="E2952"/>
      <c r="F2952"/>
      <c r="G2952" s="1"/>
      <c r="H2952"/>
      <c r="I2952"/>
      <c r="J2952"/>
      <c r="K2952" s="1"/>
      <c r="N2952"/>
    </row>
    <row r="2953" spans="1:14" x14ac:dyDescent="0.25">
      <c r="A2953"/>
      <c r="B2953"/>
      <c r="C2953"/>
      <c r="D2953" s="1"/>
      <c r="E2953"/>
      <c r="F2953"/>
      <c r="G2953" s="1"/>
      <c r="H2953"/>
      <c r="I2953"/>
      <c r="J2953"/>
      <c r="K2953" s="1"/>
      <c r="N2953"/>
    </row>
    <row r="2954" spans="1:14" x14ac:dyDescent="0.25">
      <c r="A2954"/>
      <c r="B2954"/>
      <c r="C2954"/>
      <c r="D2954" s="1"/>
      <c r="E2954"/>
      <c r="F2954"/>
      <c r="G2954" s="1"/>
      <c r="H2954"/>
      <c r="I2954"/>
      <c r="J2954"/>
      <c r="K2954" s="1"/>
      <c r="N2954"/>
    </row>
    <row r="2955" spans="1:14" x14ac:dyDescent="0.25">
      <c r="A2955"/>
      <c r="B2955"/>
      <c r="C2955"/>
      <c r="D2955" s="1"/>
      <c r="E2955"/>
      <c r="F2955"/>
      <c r="G2955" s="1"/>
      <c r="H2955"/>
      <c r="I2955"/>
      <c r="J2955"/>
      <c r="K2955" s="1"/>
      <c r="N2955"/>
    </row>
    <row r="2956" spans="1:14" x14ac:dyDescent="0.25">
      <c r="A2956"/>
      <c r="B2956"/>
      <c r="C2956"/>
      <c r="D2956" s="1"/>
      <c r="E2956"/>
      <c r="F2956"/>
      <c r="G2956" s="1"/>
      <c r="H2956"/>
      <c r="I2956"/>
      <c r="J2956"/>
      <c r="K2956" s="1"/>
      <c r="N2956"/>
    </row>
    <row r="2957" spans="1:14" x14ac:dyDescent="0.25">
      <c r="A2957"/>
      <c r="B2957"/>
      <c r="C2957"/>
      <c r="D2957" s="1"/>
      <c r="E2957"/>
      <c r="F2957"/>
      <c r="G2957" s="1"/>
      <c r="H2957"/>
      <c r="I2957"/>
      <c r="J2957"/>
      <c r="K2957" s="1"/>
      <c r="N2957"/>
    </row>
    <row r="2958" spans="1:14" x14ac:dyDescent="0.25">
      <c r="A2958"/>
      <c r="B2958"/>
      <c r="C2958"/>
      <c r="D2958" s="1"/>
      <c r="E2958"/>
      <c r="F2958"/>
      <c r="G2958" s="1"/>
      <c r="H2958"/>
      <c r="I2958"/>
      <c r="J2958"/>
      <c r="K2958" s="1"/>
      <c r="N2958"/>
    </row>
    <row r="2959" spans="1:14" x14ac:dyDescent="0.25">
      <c r="A2959"/>
      <c r="B2959"/>
      <c r="C2959"/>
      <c r="D2959" s="1"/>
      <c r="E2959"/>
      <c r="F2959"/>
      <c r="G2959" s="1"/>
      <c r="H2959"/>
      <c r="I2959"/>
      <c r="J2959"/>
      <c r="K2959" s="1"/>
      <c r="N2959"/>
    </row>
    <row r="2960" spans="1:14" x14ac:dyDescent="0.25">
      <c r="A2960"/>
      <c r="B2960"/>
      <c r="C2960"/>
      <c r="D2960" s="1"/>
      <c r="E2960"/>
      <c r="F2960"/>
      <c r="G2960" s="1"/>
      <c r="H2960"/>
      <c r="I2960"/>
      <c r="J2960"/>
      <c r="K2960" s="1"/>
      <c r="N2960"/>
    </row>
    <row r="2961" spans="1:14" x14ac:dyDescent="0.25">
      <c r="A2961"/>
      <c r="B2961"/>
      <c r="C2961"/>
      <c r="D2961" s="1"/>
      <c r="E2961"/>
      <c r="F2961"/>
      <c r="G2961" s="1"/>
      <c r="H2961"/>
      <c r="I2961"/>
      <c r="J2961"/>
      <c r="K2961" s="1"/>
      <c r="N2961"/>
    </row>
    <row r="2962" spans="1:14" x14ac:dyDescent="0.25">
      <c r="A2962"/>
      <c r="B2962"/>
      <c r="C2962"/>
      <c r="D2962" s="1"/>
      <c r="E2962"/>
      <c r="F2962"/>
      <c r="G2962" s="1"/>
      <c r="H2962"/>
      <c r="I2962"/>
      <c r="J2962"/>
      <c r="K2962" s="1"/>
      <c r="N2962"/>
    </row>
    <row r="2963" spans="1:14" x14ac:dyDescent="0.25">
      <c r="A2963"/>
      <c r="B2963"/>
      <c r="C2963"/>
      <c r="D2963" s="1"/>
      <c r="E2963"/>
      <c r="F2963"/>
      <c r="G2963" s="1"/>
      <c r="H2963"/>
      <c r="I2963"/>
      <c r="J2963"/>
      <c r="K2963" s="1"/>
      <c r="N2963"/>
    </row>
    <row r="2964" spans="1:14" x14ac:dyDescent="0.25">
      <c r="A2964"/>
      <c r="B2964"/>
      <c r="C2964"/>
      <c r="D2964" s="1"/>
      <c r="E2964"/>
      <c r="F2964"/>
      <c r="G2964" s="1"/>
      <c r="H2964"/>
      <c r="I2964"/>
      <c r="J2964"/>
      <c r="K2964" s="1"/>
      <c r="N2964"/>
    </row>
    <row r="2965" spans="1:14" x14ac:dyDescent="0.25">
      <c r="A2965"/>
      <c r="B2965"/>
      <c r="C2965"/>
      <c r="D2965" s="1"/>
      <c r="E2965"/>
      <c r="F2965"/>
      <c r="G2965" s="1"/>
      <c r="H2965"/>
      <c r="I2965"/>
      <c r="J2965"/>
      <c r="K2965" s="1"/>
      <c r="N2965"/>
    </row>
    <row r="2966" spans="1:14" x14ac:dyDescent="0.25">
      <c r="A2966"/>
      <c r="B2966"/>
      <c r="C2966"/>
      <c r="D2966" s="1"/>
      <c r="E2966"/>
      <c r="F2966"/>
      <c r="G2966" s="1"/>
      <c r="H2966"/>
      <c r="I2966"/>
      <c r="J2966"/>
      <c r="K2966" s="1"/>
      <c r="N2966"/>
    </row>
    <row r="2967" spans="1:14" x14ac:dyDescent="0.25">
      <c r="A2967"/>
      <c r="B2967"/>
      <c r="C2967"/>
      <c r="D2967" s="1"/>
      <c r="E2967"/>
      <c r="F2967"/>
      <c r="G2967" s="1"/>
      <c r="H2967"/>
      <c r="I2967"/>
      <c r="J2967"/>
      <c r="K2967" s="1"/>
      <c r="N2967"/>
    </row>
    <row r="2968" spans="1:14" x14ac:dyDescent="0.25">
      <c r="A2968"/>
      <c r="B2968"/>
      <c r="C2968"/>
      <c r="D2968" s="1"/>
      <c r="E2968"/>
      <c r="F2968"/>
      <c r="G2968" s="1"/>
      <c r="H2968"/>
      <c r="I2968"/>
      <c r="J2968"/>
      <c r="K2968" s="1"/>
      <c r="N2968"/>
    </row>
    <row r="2969" spans="1:14" x14ac:dyDescent="0.25">
      <c r="A2969"/>
      <c r="B2969"/>
      <c r="C2969"/>
      <c r="D2969" s="1"/>
      <c r="E2969"/>
      <c r="F2969"/>
      <c r="G2969" s="1"/>
      <c r="H2969"/>
      <c r="I2969"/>
      <c r="J2969"/>
      <c r="K2969" s="1"/>
      <c r="N2969"/>
    </row>
    <row r="2970" spans="1:14" x14ac:dyDescent="0.25">
      <c r="A2970"/>
      <c r="B2970"/>
      <c r="C2970"/>
      <c r="D2970" s="1"/>
      <c r="E2970"/>
      <c r="F2970"/>
      <c r="G2970" s="1"/>
      <c r="H2970"/>
      <c r="I2970"/>
      <c r="J2970"/>
      <c r="K2970" s="1"/>
      <c r="N2970"/>
    </row>
    <row r="2971" spans="1:14" x14ac:dyDescent="0.25">
      <c r="A2971"/>
      <c r="B2971"/>
      <c r="C2971"/>
      <c r="D2971" s="1"/>
      <c r="E2971"/>
      <c r="F2971"/>
      <c r="G2971" s="1"/>
      <c r="H2971"/>
      <c r="I2971"/>
      <c r="J2971"/>
      <c r="K2971" s="1"/>
      <c r="N2971"/>
    </row>
    <row r="2972" spans="1:14" x14ac:dyDescent="0.25">
      <c r="A2972"/>
      <c r="B2972"/>
      <c r="C2972"/>
      <c r="D2972" s="1"/>
      <c r="E2972"/>
      <c r="F2972"/>
      <c r="G2972" s="1"/>
      <c r="H2972"/>
      <c r="I2972"/>
      <c r="J2972"/>
      <c r="K2972" s="1"/>
      <c r="N2972"/>
    </row>
    <row r="2973" spans="1:14" x14ac:dyDescent="0.25">
      <c r="A2973"/>
      <c r="B2973"/>
      <c r="C2973"/>
      <c r="D2973" s="1"/>
      <c r="E2973"/>
      <c r="F2973"/>
      <c r="G2973" s="1"/>
      <c r="H2973"/>
      <c r="I2973"/>
      <c r="J2973"/>
      <c r="K2973" s="1"/>
      <c r="N2973"/>
    </row>
    <row r="2974" spans="1:14" x14ac:dyDescent="0.25">
      <c r="A2974"/>
      <c r="B2974"/>
      <c r="C2974"/>
      <c r="D2974" s="1"/>
      <c r="E2974"/>
      <c r="F2974"/>
      <c r="G2974" s="1"/>
      <c r="H2974"/>
      <c r="I2974"/>
      <c r="J2974"/>
      <c r="K2974" s="1"/>
      <c r="N2974"/>
    </row>
    <row r="2975" spans="1:14" x14ac:dyDescent="0.25">
      <c r="A2975"/>
      <c r="B2975"/>
      <c r="C2975"/>
      <c r="D2975" s="1"/>
      <c r="E2975"/>
      <c r="F2975"/>
      <c r="G2975" s="1"/>
      <c r="H2975"/>
      <c r="I2975"/>
      <c r="J2975"/>
      <c r="K2975" s="1"/>
      <c r="N2975"/>
    </row>
    <row r="2976" spans="1:14" x14ac:dyDescent="0.25">
      <c r="A2976"/>
      <c r="B2976"/>
      <c r="C2976"/>
      <c r="D2976" s="1"/>
      <c r="E2976"/>
      <c r="F2976"/>
      <c r="G2976" s="1"/>
      <c r="H2976"/>
      <c r="I2976"/>
      <c r="J2976"/>
      <c r="K2976" s="1"/>
      <c r="N2976"/>
    </row>
    <row r="2977" spans="1:14" x14ac:dyDescent="0.25">
      <c r="A2977"/>
      <c r="B2977"/>
      <c r="C2977"/>
      <c r="D2977" s="1"/>
      <c r="E2977"/>
      <c r="F2977"/>
      <c r="G2977" s="1"/>
      <c r="H2977"/>
      <c r="I2977"/>
      <c r="J2977"/>
      <c r="K2977" s="1"/>
      <c r="N2977"/>
    </row>
    <row r="2978" spans="1:14" x14ac:dyDescent="0.25">
      <c r="A2978"/>
      <c r="B2978"/>
      <c r="C2978"/>
      <c r="D2978" s="1"/>
      <c r="E2978"/>
      <c r="F2978"/>
      <c r="G2978" s="1"/>
      <c r="H2978"/>
      <c r="I2978"/>
      <c r="J2978"/>
      <c r="K2978" s="1"/>
      <c r="N2978"/>
    </row>
    <row r="2979" spans="1:14" x14ac:dyDescent="0.25">
      <c r="A2979"/>
      <c r="B2979"/>
      <c r="C2979"/>
      <c r="D2979" s="1"/>
      <c r="E2979"/>
      <c r="F2979"/>
      <c r="G2979" s="1"/>
      <c r="H2979"/>
      <c r="I2979"/>
      <c r="J2979"/>
      <c r="K2979" s="1"/>
      <c r="N2979"/>
    </row>
    <row r="2980" spans="1:14" x14ac:dyDescent="0.25">
      <c r="A2980"/>
      <c r="B2980"/>
      <c r="C2980"/>
      <c r="D2980" s="1"/>
      <c r="E2980"/>
      <c r="F2980"/>
      <c r="G2980" s="1"/>
      <c r="H2980"/>
      <c r="I2980"/>
      <c r="J2980"/>
      <c r="K2980" s="1"/>
      <c r="N2980"/>
    </row>
    <row r="2981" spans="1:14" x14ac:dyDescent="0.25">
      <c r="A2981"/>
      <c r="B2981"/>
      <c r="C2981"/>
      <c r="D2981" s="1"/>
      <c r="E2981"/>
      <c r="F2981"/>
      <c r="G2981" s="1"/>
      <c r="H2981"/>
      <c r="I2981"/>
      <c r="J2981"/>
      <c r="K2981" s="1"/>
      <c r="N2981"/>
    </row>
    <row r="2982" spans="1:14" x14ac:dyDescent="0.25">
      <c r="A2982"/>
      <c r="B2982"/>
      <c r="C2982"/>
      <c r="D2982" s="1"/>
      <c r="E2982"/>
      <c r="F2982"/>
      <c r="G2982" s="1"/>
      <c r="H2982"/>
      <c r="I2982"/>
      <c r="J2982"/>
      <c r="K2982" s="1"/>
      <c r="N2982"/>
    </row>
    <row r="2983" spans="1:14" x14ac:dyDescent="0.25">
      <c r="A2983"/>
      <c r="B2983"/>
      <c r="C2983"/>
      <c r="D2983" s="1"/>
      <c r="E2983"/>
      <c r="F2983"/>
      <c r="G2983" s="1"/>
      <c r="H2983"/>
      <c r="I2983"/>
      <c r="J2983"/>
      <c r="K2983" s="1"/>
      <c r="N2983"/>
    </row>
    <row r="2984" spans="1:14" x14ac:dyDescent="0.25">
      <c r="A2984"/>
      <c r="B2984"/>
      <c r="C2984"/>
      <c r="D2984" s="1"/>
      <c r="E2984"/>
      <c r="F2984"/>
      <c r="G2984" s="1"/>
      <c r="H2984"/>
      <c r="I2984"/>
      <c r="J2984"/>
      <c r="K2984" s="1"/>
      <c r="N2984"/>
    </row>
    <row r="2985" spans="1:14" x14ac:dyDescent="0.25">
      <c r="A2985"/>
      <c r="B2985"/>
      <c r="C2985"/>
      <c r="D2985" s="1"/>
      <c r="E2985"/>
      <c r="F2985"/>
      <c r="G2985" s="1"/>
      <c r="H2985"/>
      <c r="I2985"/>
      <c r="J2985"/>
      <c r="K2985" s="1"/>
      <c r="N2985"/>
    </row>
    <row r="2986" spans="1:14" x14ac:dyDescent="0.25">
      <c r="A2986"/>
      <c r="B2986"/>
      <c r="C2986"/>
      <c r="D2986" s="1"/>
      <c r="E2986"/>
      <c r="F2986"/>
      <c r="G2986" s="1"/>
      <c r="H2986"/>
      <c r="I2986"/>
      <c r="J2986"/>
      <c r="K2986" s="1"/>
      <c r="N2986"/>
    </row>
    <row r="2987" spans="1:14" x14ac:dyDescent="0.25">
      <c r="A2987"/>
      <c r="B2987"/>
      <c r="C2987"/>
      <c r="D2987" s="1"/>
      <c r="E2987"/>
      <c r="F2987"/>
      <c r="G2987" s="1"/>
      <c r="H2987"/>
      <c r="I2987"/>
      <c r="J2987"/>
      <c r="K2987" s="1"/>
      <c r="N2987"/>
    </row>
    <row r="2988" spans="1:14" x14ac:dyDescent="0.25">
      <c r="A2988"/>
      <c r="B2988"/>
      <c r="C2988"/>
      <c r="D2988" s="1"/>
      <c r="E2988"/>
      <c r="F2988"/>
      <c r="G2988" s="1"/>
      <c r="H2988"/>
      <c r="I2988"/>
      <c r="J2988"/>
      <c r="K2988" s="1"/>
      <c r="N2988"/>
    </row>
    <row r="2989" spans="1:14" x14ac:dyDescent="0.25">
      <c r="A2989"/>
      <c r="B2989"/>
      <c r="C2989"/>
      <c r="D2989" s="1"/>
      <c r="E2989"/>
      <c r="F2989"/>
      <c r="G2989" s="1"/>
      <c r="H2989"/>
      <c r="I2989"/>
      <c r="J2989"/>
      <c r="K2989" s="1"/>
      <c r="N2989"/>
    </row>
    <row r="2990" spans="1:14" x14ac:dyDescent="0.25">
      <c r="A2990"/>
      <c r="B2990"/>
      <c r="C2990"/>
      <c r="D2990" s="1"/>
      <c r="E2990"/>
      <c r="F2990"/>
      <c r="G2990" s="1"/>
      <c r="H2990"/>
      <c r="I2990"/>
      <c r="J2990"/>
      <c r="K2990" s="1"/>
      <c r="N2990"/>
    </row>
    <row r="2991" spans="1:14" x14ac:dyDescent="0.25">
      <c r="A2991"/>
      <c r="B2991"/>
      <c r="C2991"/>
      <c r="D2991" s="1"/>
      <c r="E2991"/>
      <c r="F2991"/>
      <c r="G2991" s="1"/>
      <c r="H2991"/>
      <c r="I2991"/>
      <c r="J2991"/>
      <c r="K2991" s="1"/>
      <c r="N2991"/>
    </row>
    <row r="2992" spans="1:14" x14ac:dyDescent="0.25">
      <c r="A2992"/>
      <c r="B2992"/>
      <c r="C2992"/>
      <c r="D2992" s="1"/>
      <c r="E2992"/>
      <c r="F2992"/>
      <c r="G2992" s="1"/>
      <c r="H2992"/>
      <c r="I2992"/>
      <c r="J2992"/>
      <c r="K2992" s="1"/>
      <c r="N2992"/>
    </row>
    <row r="2993" spans="1:14" x14ac:dyDescent="0.25">
      <c r="A2993"/>
      <c r="B2993"/>
      <c r="C2993"/>
      <c r="D2993" s="1"/>
      <c r="E2993"/>
      <c r="F2993"/>
      <c r="G2993" s="1"/>
      <c r="H2993"/>
      <c r="I2993"/>
      <c r="J2993"/>
      <c r="K2993" s="1"/>
      <c r="N2993"/>
    </row>
    <row r="2994" spans="1:14" x14ac:dyDescent="0.25">
      <c r="A2994"/>
      <c r="B2994"/>
      <c r="C2994"/>
      <c r="D2994" s="1"/>
      <c r="E2994"/>
      <c r="F2994"/>
      <c r="G2994" s="1"/>
      <c r="H2994"/>
      <c r="I2994"/>
      <c r="J2994"/>
      <c r="K2994" s="1"/>
      <c r="N2994"/>
    </row>
    <row r="2995" spans="1:14" x14ac:dyDescent="0.25">
      <c r="A2995"/>
      <c r="B2995"/>
      <c r="C2995"/>
      <c r="D2995" s="1"/>
      <c r="E2995"/>
      <c r="F2995"/>
      <c r="G2995" s="1"/>
      <c r="H2995"/>
      <c r="I2995"/>
      <c r="J2995"/>
      <c r="K2995" s="1"/>
      <c r="N2995"/>
    </row>
    <row r="2996" spans="1:14" x14ac:dyDescent="0.25">
      <c r="A2996"/>
      <c r="B2996"/>
      <c r="C2996"/>
      <c r="D2996" s="1"/>
      <c r="E2996"/>
      <c r="F2996"/>
      <c r="G2996" s="1"/>
      <c r="H2996"/>
      <c r="I2996"/>
      <c r="J2996"/>
      <c r="K2996" s="1"/>
      <c r="N2996"/>
    </row>
    <row r="2997" spans="1:14" x14ac:dyDescent="0.25">
      <c r="A2997"/>
      <c r="B2997"/>
      <c r="C2997"/>
      <c r="D2997" s="1"/>
      <c r="E2997"/>
      <c r="F2997"/>
      <c r="G2997" s="1"/>
      <c r="H2997"/>
      <c r="I2997"/>
      <c r="J2997"/>
      <c r="K2997" s="1"/>
      <c r="N2997"/>
    </row>
    <row r="2998" spans="1:14" x14ac:dyDescent="0.25">
      <c r="A2998"/>
      <c r="B2998"/>
      <c r="C2998"/>
      <c r="D2998" s="1"/>
      <c r="E2998"/>
      <c r="F2998"/>
      <c r="G2998" s="1"/>
      <c r="H2998"/>
      <c r="I2998"/>
      <c r="J2998"/>
      <c r="K2998" s="1"/>
      <c r="N2998"/>
    </row>
    <row r="2999" spans="1:14" x14ac:dyDescent="0.25">
      <c r="A2999"/>
      <c r="B2999"/>
      <c r="C2999"/>
      <c r="D2999" s="1"/>
      <c r="E2999"/>
      <c r="F2999"/>
      <c r="G2999" s="1"/>
      <c r="H2999"/>
      <c r="I2999"/>
      <c r="J2999"/>
      <c r="K2999" s="1"/>
      <c r="N2999"/>
    </row>
    <row r="3000" spans="1:14" x14ac:dyDescent="0.25">
      <c r="A3000"/>
      <c r="B3000"/>
      <c r="C3000"/>
      <c r="D3000" s="1"/>
      <c r="E3000"/>
      <c r="F3000"/>
      <c r="G3000" s="1"/>
      <c r="H3000"/>
      <c r="I3000"/>
      <c r="J3000"/>
      <c r="K3000" s="1"/>
      <c r="N3000"/>
    </row>
    <row r="3001" spans="1:14" x14ac:dyDescent="0.25">
      <c r="A3001"/>
      <c r="B3001"/>
      <c r="C3001"/>
      <c r="D3001" s="1"/>
      <c r="E3001"/>
      <c r="F3001"/>
      <c r="G3001" s="1"/>
      <c r="H3001"/>
      <c r="I3001"/>
      <c r="J3001"/>
      <c r="K3001" s="1"/>
      <c r="N3001"/>
    </row>
    <row r="3002" spans="1:14" x14ac:dyDescent="0.25">
      <c r="A3002"/>
      <c r="B3002"/>
      <c r="C3002"/>
      <c r="D3002" s="1"/>
      <c r="E3002"/>
      <c r="F3002"/>
      <c r="G3002" s="1"/>
      <c r="H3002"/>
      <c r="I3002"/>
      <c r="J3002"/>
      <c r="K3002" s="1"/>
      <c r="N3002"/>
    </row>
    <row r="3003" spans="1:14" x14ac:dyDescent="0.25">
      <c r="A3003"/>
      <c r="B3003"/>
      <c r="C3003"/>
      <c r="D3003" s="1"/>
      <c r="E3003"/>
      <c r="F3003"/>
      <c r="G3003" s="1"/>
      <c r="H3003"/>
      <c r="I3003"/>
      <c r="J3003"/>
      <c r="K3003" s="1"/>
      <c r="N3003"/>
    </row>
    <row r="3004" spans="1:14" x14ac:dyDescent="0.25">
      <c r="A3004"/>
      <c r="B3004"/>
      <c r="C3004"/>
      <c r="D3004" s="1"/>
      <c r="E3004"/>
      <c r="F3004"/>
      <c r="G3004" s="1"/>
      <c r="H3004"/>
      <c r="I3004"/>
      <c r="J3004"/>
      <c r="K3004" s="1"/>
      <c r="N3004"/>
    </row>
    <row r="3005" spans="1:14" x14ac:dyDescent="0.25">
      <c r="A3005"/>
      <c r="B3005"/>
      <c r="C3005"/>
      <c r="D3005" s="1"/>
      <c r="E3005"/>
      <c r="F3005"/>
      <c r="G3005" s="1"/>
      <c r="H3005"/>
      <c r="I3005"/>
      <c r="J3005"/>
      <c r="K3005" s="1"/>
      <c r="N3005"/>
    </row>
    <row r="3006" spans="1:14" x14ac:dyDescent="0.25">
      <c r="A3006"/>
      <c r="B3006"/>
      <c r="C3006"/>
      <c r="D3006" s="1"/>
      <c r="E3006"/>
      <c r="F3006"/>
      <c r="G3006" s="1"/>
      <c r="H3006"/>
      <c r="I3006"/>
      <c r="J3006"/>
      <c r="K3006" s="1"/>
      <c r="N3006"/>
    </row>
    <row r="3007" spans="1:14" x14ac:dyDescent="0.25">
      <c r="A3007"/>
      <c r="B3007"/>
      <c r="C3007"/>
      <c r="D3007" s="1"/>
      <c r="E3007"/>
      <c r="F3007"/>
      <c r="G3007" s="1"/>
      <c r="H3007"/>
      <c r="I3007"/>
      <c r="J3007"/>
      <c r="K3007" s="1"/>
      <c r="N3007"/>
    </row>
    <row r="3008" spans="1:14" x14ac:dyDescent="0.25">
      <c r="A3008"/>
      <c r="B3008"/>
      <c r="C3008"/>
      <c r="D3008" s="1"/>
      <c r="E3008"/>
      <c r="F3008"/>
      <c r="G3008" s="1"/>
      <c r="H3008"/>
      <c r="I3008"/>
      <c r="J3008"/>
      <c r="K3008" s="1"/>
      <c r="N3008"/>
    </row>
    <row r="3009" spans="1:14" x14ac:dyDescent="0.25">
      <c r="A3009"/>
      <c r="B3009"/>
      <c r="C3009"/>
      <c r="D3009" s="1"/>
      <c r="E3009"/>
      <c r="F3009"/>
      <c r="G3009" s="1"/>
      <c r="H3009"/>
      <c r="I3009"/>
      <c r="J3009"/>
      <c r="K3009" s="1"/>
      <c r="N3009"/>
    </row>
    <row r="3010" spans="1:14" x14ac:dyDescent="0.25">
      <c r="A3010"/>
      <c r="B3010"/>
      <c r="C3010"/>
      <c r="D3010" s="1"/>
      <c r="E3010"/>
      <c r="F3010"/>
      <c r="G3010" s="1"/>
      <c r="H3010"/>
      <c r="I3010"/>
      <c r="J3010"/>
      <c r="K3010" s="1"/>
      <c r="N3010"/>
    </row>
    <row r="3011" spans="1:14" x14ac:dyDescent="0.25">
      <c r="A3011"/>
      <c r="B3011"/>
      <c r="C3011"/>
      <c r="D3011" s="1"/>
      <c r="E3011"/>
      <c r="F3011"/>
      <c r="G3011" s="1"/>
      <c r="H3011"/>
      <c r="I3011"/>
      <c r="J3011"/>
      <c r="K3011" s="1"/>
      <c r="N3011"/>
    </row>
    <row r="3012" spans="1:14" x14ac:dyDescent="0.25">
      <c r="A3012"/>
      <c r="B3012"/>
      <c r="C3012"/>
      <c r="D3012" s="1"/>
      <c r="E3012"/>
      <c r="F3012"/>
      <c r="G3012" s="1"/>
      <c r="H3012"/>
      <c r="I3012"/>
      <c r="J3012"/>
      <c r="K3012" s="1"/>
      <c r="N3012"/>
    </row>
    <row r="3013" spans="1:14" x14ac:dyDescent="0.25">
      <c r="A3013"/>
      <c r="B3013"/>
      <c r="C3013"/>
      <c r="D3013" s="1"/>
      <c r="E3013"/>
      <c r="F3013"/>
      <c r="G3013" s="1"/>
      <c r="H3013"/>
      <c r="I3013"/>
      <c r="J3013"/>
      <c r="K3013" s="1"/>
      <c r="N3013"/>
    </row>
    <row r="3014" spans="1:14" x14ac:dyDescent="0.25">
      <c r="A3014"/>
      <c r="B3014"/>
      <c r="C3014"/>
      <c r="D3014" s="1"/>
      <c r="E3014"/>
      <c r="F3014"/>
      <c r="G3014" s="1"/>
      <c r="H3014"/>
      <c r="I3014"/>
      <c r="J3014"/>
      <c r="K3014" s="1"/>
      <c r="N3014"/>
    </row>
    <row r="3015" spans="1:14" x14ac:dyDescent="0.25">
      <c r="A3015"/>
      <c r="B3015"/>
      <c r="C3015"/>
      <c r="D3015" s="1"/>
      <c r="E3015"/>
      <c r="F3015"/>
      <c r="G3015" s="1"/>
      <c r="H3015"/>
      <c r="I3015"/>
      <c r="J3015"/>
      <c r="K3015" s="1"/>
      <c r="N3015"/>
    </row>
    <row r="3016" spans="1:14" x14ac:dyDescent="0.25">
      <c r="A3016"/>
      <c r="B3016"/>
      <c r="C3016"/>
      <c r="D3016" s="1"/>
      <c r="E3016"/>
      <c r="F3016"/>
      <c r="G3016" s="1"/>
      <c r="H3016"/>
      <c r="I3016"/>
      <c r="J3016"/>
      <c r="K3016" s="1"/>
      <c r="N3016"/>
    </row>
    <row r="3017" spans="1:14" x14ac:dyDescent="0.25">
      <c r="A3017"/>
      <c r="B3017"/>
      <c r="C3017"/>
      <c r="D3017" s="1"/>
      <c r="E3017"/>
      <c r="F3017"/>
      <c r="G3017" s="1"/>
      <c r="H3017"/>
      <c r="I3017"/>
      <c r="J3017"/>
      <c r="K3017" s="1"/>
      <c r="N3017"/>
    </row>
    <row r="3018" spans="1:14" x14ac:dyDescent="0.25">
      <c r="A3018"/>
      <c r="B3018"/>
      <c r="C3018"/>
      <c r="D3018" s="1"/>
      <c r="E3018"/>
      <c r="F3018"/>
      <c r="G3018" s="1"/>
      <c r="H3018"/>
      <c r="I3018"/>
      <c r="J3018"/>
      <c r="K3018" s="1"/>
      <c r="N3018"/>
    </row>
    <row r="3019" spans="1:14" x14ac:dyDescent="0.25">
      <c r="A3019"/>
      <c r="B3019"/>
      <c r="C3019"/>
      <c r="D3019" s="1"/>
      <c r="E3019"/>
      <c r="F3019"/>
      <c r="G3019" s="1"/>
      <c r="H3019"/>
      <c r="I3019"/>
      <c r="J3019"/>
      <c r="K3019" s="1"/>
      <c r="N3019"/>
    </row>
    <row r="3020" spans="1:14" x14ac:dyDescent="0.25">
      <c r="A3020"/>
      <c r="B3020"/>
      <c r="C3020"/>
      <c r="D3020" s="1"/>
      <c r="E3020"/>
      <c r="F3020"/>
      <c r="G3020" s="1"/>
      <c r="H3020"/>
      <c r="I3020"/>
      <c r="J3020"/>
      <c r="K3020" s="1"/>
      <c r="N3020"/>
    </row>
    <row r="3021" spans="1:14" x14ac:dyDescent="0.25">
      <c r="A3021"/>
      <c r="B3021"/>
      <c r="C3021"/>
      <c r="D3021" s="1"/>
      <c r="E3021"/>
      <c r="F3021"/>
      <c r="G3021" s="1"/>
      <c r="H3021"/>
      <c r="I3021"/>
      <c r="J3021"/>
      <c r="K3021" s="1"/>
      <c r="N3021"/>
    </row>
    <row r="3022" spans="1:14" x14ac:dyDescent="0.25">
      <c r="A3022"/>
      <c r="B3022"/>
      <c r="C3022"/>
      <c r="D3022" s="1"/>
      <c r="E3022"/>
      <c r="F3022"/>
      <c r="G3022" s="1"/>
      <c r="H3022"/>
      <c r="I3022"/>
      <c r="J3022"/>
      <c r="K3022" s="1"/>
      <c r="N3022"/>
    </row>
    <row r="3023" spans="1:14" x14ac:dyDescent="0.25">
      <c r="A3023"/>
      <c r="B3023"/>
      <c r="C3023"/>
      <c r="D3023" s="1"/>
      <c r="E3023"/>
      <c r="F3023"/>
      <c r="G3023" s="1"/>
      <c r="H3023"/>
      <c r="I3023"/>
      <c r="J3023"/>
      <c r="K3023" s="1"/>
      <c r="N3023"/>
    </row>
    <row r="3024" spans="1:14" x14ac:dyDescent="0.25">
      <c r="A3024"/>
      <c r="B3024"/>
      <c r="C3024"/>
      <c r="D3024" s="1"/>
      <c r="E3024"/>
      <c r="F3024"/>
      <c r="G3024" s="1"/>
      <c r="H3024"/>
      <c r="I3024"/>
      <c r="J3024"/>
      <c r="K3024" s="1"/>
      <c r="N3024"/>
    </row>
    <row r="3025" spans="1:14" x14ac:dyDescent="0.25">
      <c r="A3025"/>
      <c r="B3025"/>
      <c r="C3025"/>
      <c r="D3025" s="1"/>
      <c r="E3025"/>
      <c r="F3025"/>
      <c r="G3025" s="1"/>
      <c r="H3025"/>
      <c r="I3025"/>
      <c r="J3025"/>
      <c r="K3025" s="1"/>
      <c r="N3025"/>
    </row>
    <row r="3026" spans="1:14" x14ac:dyDescent="0.25">
      <c r="A3026"/>
      <c r="B3026"/>
      <c r="C3026"/>
      <c r="D3026" s="1"/>
      <c r="E3026"/>
      <c r="F3026"/>
      <c r="G3026" s="1"/>
      <c r="H3026"/>
      <c r="I3026"/>
      <c r="J3026"/>
      <c r="K3026" s="1"/>
      <c r="N3026"/>
    </row>
    <row r="3027" spans="1:14" x14ac:dyDescent="0.25">
      <c r="A3027"/>
      <c r="B3027"/>
      <c r="C3027"/>
      <c r="D3027" s="1"/>
      <c r="E3027"/>
      <c r="F3027"/>
      <c r="G3027" s="1"/>
      <c r="H3027"/>
      <c r="I3027"/>
      <c r="J3027"/>
      <c r="K3027" s="1"/>
      <c r="N3027"/>
    </row>
    <row r="3028" spans="1:14" x14ac:dyDescent="0.25">
      <c r="A3028"/>
      <c r="B3028"/>
      <c r="C3028"/>
      <c r="D3028" s="1"/>
      <c r="E3028"/>
      <c r="F3028"/>
      <c r="G3028" s="1"/>
      <c r="H3028"/>
      <c r="I3028"/>
      <c r="J3028"/>
      <c r="K3028" s="1"/>
      <c r="N3028"/>
    </row>
    <row r="3029" spans="1:14" x14ac:dyDescent="0.25">
      <c r="A3029"/>
      <c r="B3029"/>
      <c r="C3029"/>
      <c r="D3029" s="1"/>
      <c r="E3029"/>
      <c r="F3029"/>
      <c r="G3029" s="1"/>
      <c r="H3029"/>
      <c r="I3029"/>
      <c r="J3029"/>
      <c r="K3029" s="1"/>
      <c r="N3029"/>
    </row>
    <row r="3030" spans="1:14" x14ac:dyDescent="0.25">
      <c r="A3030"/>
      <c r="B3030"/>
      <c r="C3030"/>
      <c r="D3030" s="1"/>
      <c r="E3030"/>
      <c r="F3030"/>
      <c r="G3030" s="1"/>
      <c r="H3030"/>
      <c r="I3030"/>
      <c r="J3030"/>
      <c r="K3030" s="1"/>
      <c r="N3030"/>
    </row>
    <row r="3031" spans="1:14" x14ac:dyDescent="0.25">
      <c r="A3031"/>
      <c r="B3031"/>
      <c r="C3031"/>
      <c r="D3031" s="1"/>
      <c r="E3031"/>
      <c r="F3031"/>
      <c r="G3031" s="1"/>
      <c r="H3031"/>
      <c r="I3031"/>
      <c r="J3031"/>
      <c r="K3031" s="1"/>
      <c r="N3031"/>
    </row>
    <row r="3032" spans="1:14" x14ac:dyDescent="0.25">
      <c r="A3032"/>
      <c r="B3032"/>
      <c r="C3032"/>
      <c r="D3032" s="1"/>
      <c r="E3032"/>
      <c r="F3032"/>
      <c r="G3032" s="1"/>
      <c r="H3032"/>
      <c r="I3032"/>
      <c r="J3032"/>
      <c r="K3032" s="1"/>
      <c r="N3032"/>
    </row>
    <row r="3033" spans="1:14" x14ac:dyDescent="0.25">
      <c r="A3033"/>
      <c r="B3033"/>
      <c r="C3033"/>
      <c r="D3033" s="1"/>
      <c r="E3033"/>
      <c r="F3033"/>
      <c r="G3033" s="1"/>
      <c r="H3033"/>
      <c r="I3033"/>
      <c r="J3033"/>
      <c r="K3033" s="1"/>
      <c r="N3033"/>
    </row>
    <row r="3034" spans="1:14" x14ac:dyDescent="0.25">
      <c r="A3034"/>
      <c r="B3034"/>
      <c r="C3034"/>
      <c r="D3034" s="1"/>
      <c r="E3034"/>
      <c r="F3034"/>
      <c r="G3034" s="1"/>
      <c r="H3034"/>
      <c r="I3034"/>
      <c r="J3034"/>
      <c r="K3034" s="1"/>
      <c r="N3034"/>
    </row>
    <row r="3035" spans="1:14" x14ac:dyDescent="0.25">
      <c r="A3035"/>
      <c r="B3035"/>
      <c r="C3035"/>
      <c r="D3035" s="1"/>
      <c r="E3035"/>
      <c r="F3035"/>
      <c r="G3035" s="1"/>
      <c r="H3035"/>
      <c r="I3035"/>
      <c r="J3035"/>
      <c r="K3035" s="1"/>
      <c r="N3035"/>
    </row>
    <row r="3036" spans="1:14" x14ac:dyDescent="0.25">
      <c r="A3036"/>
      <c r="B3036"/>
      <c r="C3036"/>
      <c r="D3036" s="1"/>
      <c r="E3036"/>
      <c r="F3036"/>
      <c r="G3036" s="1"/>
      <c r="H3036"/>
      <c r="I3036"/>
      <c r="J3036"/>
      <c r="K3036" s="1"/>
      <c r="N3036"/>
    </row>
    <row r="3037" spans="1:14" x14ac:dyDescent="0.25">
      <c r="A3037"/>
      <c r="B3037"/>
      <c r="C3037"/>
      <c r="D3037" s="1"/>
      <c r="E3037"/>
      <c r="F3037"/>
      <c r="G3037" s="1"/>
      <c r="H3037"/>
      <c r="I3037"/>
      <c r="J3037"/>
      <c r="K3037" s="1"/>
      <c r="N3037"/>
    </row>
    <row r="3038" spans="1:14" x14ac:dyDescent="0.25">
      <c r="A3038"/>
      <c r="B3038"/>
      <c r="C3038"/>
      <c r="D3038" s="1"/>
      <c r="E3038"/>
      <c r="F3038"/>
      <c r="G3038" s="1"/>
      <c r="H3038"/>
      <c r="I3038"/>
      <c r="J3038"/>
      <c r="K3038" s="1"/>
      <c r="N3038"/>
    </row>
    <row r="3039" spans="1:14" x14ac:dyDescent="0.25">
      <c r="A3039"/>
      <c r="B3039"/>
      <c r="C3039"/>
      <c r="D3039" s="1"/>
      <c r="E3039"/>
      <c r="F3039"/>
      <c r="G3039" s="1"/>
      <c r="H3039"/>
      <c r="I3039"/>
      <c r="J3039"/>
      <c r="K3039" s="1"/>
      <c r="N3039"/>
    </row>
    <row r="3040" spans="1:14" x14ac:dyDescent="0.25">
      <c r="A3040"/>
      <c r="B3040"/>
      <c r="C3040"/>
      <c r="D3040" s="1"/>
      <c r="E3040"/>
      <c r="F3040"/>
      <c r="G3040" s="1"/>
      <c r="H3040"/>
      <c r="I3040"/>
      <c r="J3040"/>
      <c r="K3040" s="1"/>
      <c r="N3040"/>
    </row>
    <row r="3041" spans="1:14" x14ac:dyDescent="0.25">
      <c r="A3041"/>
      <c r="B3041"/>
      <c r="C3041"/>
      <c r="D3041" s="1"/>
      <c r="E3041"/>
      <c r="F3041"/>
      <c r="G3041" s="1"/>
      <c r="H3041"/>
      <c r="I3041"/>
      <c r="J3041"/>
      <c r="K3041" s="1"/>
      <c r="N3041"/>
    </row>
    <row r="3042" spans="1:14" x14ac:dyDescent="0.25">
      <c r="A3042"/>
      <c r="B3042"/>
      <c r="C3042"/>
      <c r="D3042" s="1"/>
      <c r="E3042"/>
      <c r="F3042"/>
      <c r="G3042" s="1"/>
      <c r="H3042"/>
      <c r="I3042"/>
      <c r="J3042"/>
      <c r="K3042" s="1"/>
      <c r="N3042"/>
    </row>
    <row r="3043" spans="1:14" x14ac:dyDescent="0.25">
      <c r="A3043"/>
      <c r="B3043"/>
      <c r="C3043"/>
      <c r="D3043" s="1"/>
      <c r="E3043"/>
      <c r="F3043"/>
      <c r="G3043" s="1"/>
      <c r="H3043"/>
      <c r="I3043"/>
      <c r="J3043"/>
      <c r="K3043" s="1"/>
      <c r="N3043"/>
    </row>
    <row r="3044" spans="1:14" x14ac:dyDescent="0.25">
      <c r="A3044"/>
      <c r="B3044"/>
      <c r="C3044"/>
      <c r="D3044" s="1"/>
      <c r="E3044"/>
      <c r="F3044"/>
      <c r="G3044" s="1"/>
      <c r="H3044"/>
      <c r="I3044"/>
      <c r="J3044"/>
      <c r="K3044" s="1"/>
      <c r="N3044"/>
    </row>
    <row r="3045" spans="1:14" x14ac:dyDescent="0.25">
      <c r="A3045"/>
      <c r="B3045"/>
      <c r="C3045"/>
      <c r="D3045" s="1"/>
      <c r="E3045"/>
      <c r="F3045"/>
      <c r="G3045" s="1"/>
      <c r="H3045"/>
      <c r="I3045"/>
      <c r="J3045"/>
      <c r="K3045" s="1"/>
      <c r="N3045"/>
    </row>
    <row r="3046" spans="1:14" x14ac:dyDescent="0.25">
      <c r="A3046"/>
      <c r="B3046"/>
      <c r="C3046"/>
      <c r="D3046" s="1"/>
      <c r="E3046"/>
      <c r="F3046"/>
      <c r="G3046" s="1"/>
      <c r="H3046"/>
      <c r="I3046"/>
      <c r="J3046"/>
      <c r="K3046" s="1"/>
      <c r="N3046"/>
    </row>
    <row r="3047" spans="1:14" x14ac:dyDescent="0.25">
      <c r="A3047"/>
      <c r="B3047"/>
      <c r="C3047"/>
      <c r="D3047" s="1"/>
      <c r="E3047"/>
      <c r="F3047"/>
      <c r="G3047" s="1"/>
      <c r="H3047"/>
      <c r="I3047"/>
      <c r="J3047"/>
      <c r="K3047" s="1"/>
      <c r="N3047"/>
    </row>
    <row r="3048" spans="1:14" x14ac:dyDescent="0.25">
      <c r="A3048"/>
      <c r="B3048"/>
      <c r="C3048"/>
      <c r="D3048" s="1"/>
      <c r="E3048"/>
      <c r="F3048"/>
      <c r="G3048" s="1"/>
      <c r="H3048"/>
      <c r="I3048"/>
      <c r="J3048"/>
      <c r="K3048" s="1"/>
      <c r="N3048"/>
    </row>
    <row r="3049" spans="1:14" x14ac:dyDescent="0.25">
      <c r="A3049"/>
      <c r="B3049"/>
      <c r="C3049"/>
      <c r="D3049" s="1"/>
      <c r="E3049"/>
      <c r="F3049"/>
      <c r="G3049" s="1"/>
      <c r="H3049"/>
      <c r="I3049"/>
      <c r="J3049"/>
      <c r="K3049" s="1"/>
      <c r="N3049"/>
    </row>
    <row r="3050" spans="1:14" x14ac:dyDescent="0.25">
      <c r="A3050"/>
      <c r="B3050"/>
      <c r="C3050"/>
      <c r="D3050" s="1"/>
      <c r="E3050"/>
      <c r="F3050"/>
      <c r="G3050" s="1"/>
      <c r="H3050"/>
      <c r="I3050"/>
      <c r="J3050"/>
      <c r="K3050" s="1"/>
      <c r="N3050"/>
    </row>
    <row r="3051" spans="1:14" x14ac:dyDescent="0.25">
      <c r="A3051"/>
      <c r="B3051"/>
      <c r="C3051"/>
      <c r="D3051" s="1"/>
      <c r="E3051"/>
      <c r="F3051"/>
      <c r="G3051" s="1"/>
      <c r="H3051"/>
      <c r="I3051"/>
      <c r="J3051"/>
      <c r="K3051" s="1"/>
      <c r="N3051"/>
    </row>
    <row r="3052" spans="1:14" x14ac:dyDescent="0.25">
      <c r="A3052"/>
      <c r="B3052"/>
      <c r="C3052"/>
      <c r="D3052" s="1"/>
      <c r="E3052"/>
      <c r="F3052"/>
      <c r="G3052" s="1"/>
      <c r="H3052"/>
      <c r="I3052"/>
      <c r="J3052"/>
      <c r="K3052" s="1"/>
      <c r="N3052"/>
    </row>
    <row r="3053" spans="1:14" x14ac:dyDescent="0.25">
      <c r="A3053"/>
      <c r="B3053"/>
      <c r="C3053"/>
      <c r="D3053" s="1"/>
      <c r="E3053"/>
      <c r="F3053"/>
      <c r="G3053" s="1"/>
      <c r="H3053"/>
      <c r="I3053"/>
      <c r="J3053"/>
      <c r="K3053" s="1"/>
      <c r="N3053"/>
    </row>
    <row r="3054" spans="1:14" x14ac:dyDescent="0.25">
      <c r="A3054"/>
      <c r="B3054"/>
      <c r="C3054"/>
      <c r="D3054" s="1"/>
      <c r="E3054"/>
      <c r="F3054"/>
      <c r="G3054" s="1"/>
      <c r="H3054"/>
      <c r="I3054"/>
      <c r="J3054"/>
      <c r="K3054" s="1"/>
      <c r="N3054"/>
    </row>
    <row r="3055" spans="1:14" x14ac:dyDescent="0.25">
      <c r="A3055"/>
      <c r="B3055"/>
      <c r="C3055"/>
      <c r="D3055" s="1"/>
      <c r="E3055"/>
      <c r="F3055"/>
      <c r="G3055" s="1"/>
      <c r="H3055"/>
      <c r="I3055"/>
      <c r="J3055"/>
      <c r="K3055" s="1"/>
      <c r="N3055"/>
    </row>
    <row r="3056" spans="1:14" x14ac:dyDescent="0.25">
      <c r="A3056"/>
      <c r="B3056"/>
      <c r="C3056"/>
      <c r="D3056" s="1"/>
      <c r="E3056"/>
      <c r="F3056"/>
      <c r="G3056" s="1"/>
      <c r="H3056"/>
      <c r="I3056"/>
      <c r="J3056"/>
      <c r="K3056" s="1"/>
      <c r="N3056"/>
    </row>
    <row r="3057" spans="1:14" x14ac:dyDescent="0.25">
      <c r="A3057"/>
      <c r="B3057"/>
      <c r="C3057"/>
      <c r="D3057" s="1"/>
      <c r="E3057"/>
      <c r="F3057"/>
      <c r="G3057" s="1"/>
      <c r="H3057"/>
      <c r="I3057"/>
      <c r="J3057"/>
      <c r="K3057" s="1"/>
      <c r="N3057"/>
    </row>
    <row r="3058" spans="1:14" x14ac:dyDescent="0.25">
      <c r="A3058"/>
      <c r="B3058"/>
      <c r="C3058"/>
      <c r="D3058" s="1"/>
      <c r="E3058"/>
      <c r="F3058"/>
      <c r="G3058" s="1"/>
      <c r="H3058"/>
      <c r="I3058"/>
      <c r="J3058"/>
      <c r="K3058" s="1"/>
      <c r="N3058"/>
    </row>
    <row r="3059" spans="1:14" x14ac:dyDescent="0.25">
      <c r="A3059"/>
      <c r="B3059"/>
      <c r="C3059"/>
      <c r="D3059" s="1"/>
      <c r="E3059"/>
      <c r="F3059"/>
      <c r="G3059" s="1"/>
      <c r="H3059"/>
      <c r="I3059"/>
      <c r="J3059"/>
      <c r="K3059" s="1"/>
      <c r="N3059"/>
    </row>
    <row r="3060" spans="1:14" x14ac:dyDescent="0.25">
      <c r="A3060"/>
      <c r="B3060"/>
      <c r="C3060"/>
      <c r="D3060" s="1"/>
      <c r="E3060"/>
      <c r="F3060"/>
      <c r="G3060" s="1"/>
      <c r="H3060"/>
      <c r="I3060"/>
      <c r="J3060"/>
      <c r="K3060" s="1"/>
      <c r="N3060"/>
    </row>
    <row r="3061" spans="1:14" x14ac:dyDescent="0.25">
      <c r="A3061"/>
      <c r="B3061"/>
      <c r="C3061"/>
      <c r="D3061" s="1"/>
      <c r="E3061"/>
      <c r="F3061"/>
      <c r="G3061" s="1"/>
      <c r="H3061"/>
      <c r="I3061"/>
      <c r="J3061"/>
      <c r="K3061" s="1"/>
      <c r="N3061"/>
    </row>
    <row r="3062" spans="1:14" x14ac:dyDescent="0.25">
      <c r="A3062"/>
      <c r="B3062"/>
      <c r="C3062"/>
      <c r="D3062" s="1"/>
      <c r="E3062"/>
      <c r="F3062"/>
      <c r="G3062" s="1"/>
      <c r="H3062"/>
      <c r="I3062"/>
      <c r="J3062"/>
      <c r="K3062" s="1"/>
      <c r="N3062"/>
    </row>
    <row r="3063" spans="1:14" x14ac:dyDescent="0.25">
      <c r="A3063"/>
      <c r="B3063"/>
      <c r="C3063"/>
      <c r="D3063" s="1"/>
      <c r="E3063"/>
      <c r="F3063"/>
      <c r="G3063" s="1"/>
      <c r="H3063"/>
      <c r="I3063"/>
      <c r="J3063"/>
      <c r="K3063" s="1"/>
      <c r="N3063"/>
    </row>
    <row r="3064" spans="1:14" x14ac:dyDescent="0.25">
      <c r="A3064"/>
      <c r="B3064"/>
      <c r="C3064"/>
      <c r="D3064" s="1"/>
      <c r="E3064"/>
      <c r="F3064"/>
      <c r="G3064" s="1"/>
      <c r="H3064"/>
      <c r="I3064"/>
      <c r="J3064"/>
      <c r="K3064" s="1"/>
      <c r="N3064"/>
    </row>
    <row r="3065" spans="1:14" x14ac:dyDescent="0.25">
      <c r="A3065"/>
      <c r="B3065"/>
      <c r="C3065"/>
      <c r="D3065" s="1"/>
      <c r="E3065"/>
      <c r="F3065"/>
      <c r="G3065" s="1"/>
      <c r="H3065"/>
      <c r="I3065"/>
      <c r="J3065"/>
      <c r="K3065" s="1"/>
      <c r="N3065"/>
    </row>
    <row r="3066" spans="1:14" x14ac:dyDescent="0.25">
      <c r="A3066"/>
      <c r="B3066"/>
      <c r="C3066"/>
      <c r="D3066" s="1"/>
      <c r="E3066"/>
      <c r="F3066"/>
      <c r="G3066" s="1"/>
      <c r="H3066"/>
      <c r="I3066"/>
      <c r="J3066"/>
      <c r="K3066" s="1"/>
      <c r="N3066"/>
    </row>
    <row r="3067" spans="1:14" x14ac:dyDescent="0.25">
      <c r="A3067"/>
      <c r="B3067"/>
      <c r="C3067"/>
      <c r="D3067" s="1"/>
      <c r="E3067"/>
      <c r="F3067"/>
      <c r="G3067" s="1"/>
      <c r="H3067"/>
      <c r="I3067"/>
      <c r="J3067"/>
      <c r="K3067" s="1"/>
      <c r="N3067"/>
    </row>
    <row r="3068" spans="1:14" x14ac:dyDescent="0.25">
      <c r="A3068"/>
      <c r="B3068"/>
      <c r="C3068"/>
      <c r="D3068" s="1"/>
      <c r="E3068"/>
      <c r="F3068"/>
      <c r="G3068" s="1"/>
      <c r="H3068"/>
      <c r="I3068"/>
      <c r="J3068"/>
      <c r="K3068" s="1"/>
      <c r="N3068"/>
    </row>
    <row r="3069" spans="1:14" x14ac:dyDescent="0.25">
      <c r="A3069"/>
      <c r="B3069"/>
      <c r="C3069"/>
      <c r="D3069" s="1"/>
      <c r="E3069"/>
      <c r="F3069"/>
      <c r="G3069" s="1"/>
      <c r="H3069"/>
      <c r="I3069"/>
      <c r="J3069"/>
      <c r="K3069" s="1"/>
      <c r="N3069"/>
    </row>
    <row r="3070" spans="1:14" x14ac:dyDescent="0.25">
      <c r="A3070"/>
      <c r="B3070"/>
      <c r="C3070"/>
      <c r="D3070" s="1"/>
      <c r="E3070"/>
      <c r="F3070"/>
      <c r="G3070" s="1"/>
      <c r="H3070"/>
      <c r="I3070"/>
      <c r="J3070"/>
      <c r="K3070" s="1"/>
      <c r="N3070"/>
    </row>
    <row r="3071" spans="1:14" x14ac:dyDescent="0.25">
      <c r="A3071"/>
      <c r="B3071"/>
      <c r="C3071"/>
      <c r="D3071" s="1"/>
      <c r="E3071"/>
      <c r="F3071"/>
      <c r="G3071" s="1"/>
      <c r="H3071"/>
      <c r="I3071"/>
      <c r="J3071"/>
      <c r="K3071" s="1"/>
      <c r="N3071"/>
    </row>
    <row r="3072" spans="1:14" x14ac:dyDescent="0.25">
      <c r="A3072"/>
      <c r="B3072"/>
      <c r="C3072"/>
      <c r="D3072" s="1"/>
      <c r="E3072"/>
      <c r="F3072"/>
      <c r="G3072" s="1"/>
      <c r="H3072"/>
      <c r="I3072"/>
      <c r="J3072"/>
      <c r="K3072" s="1"/>
      <c r="N3072"/>
    </row>
    <row r="3073" spans="1:14" x14ac:dyDescent="0.25">
      <c r="A3073"/>
      <c r="B3073"/>
      <c r="C3073"/>
      <c r="D3073" s="1"/>
      <c r="E3073"/>
      <c r="F3073"/>
      <c r="G3073" s="1"/>
      <c r="H3073"/>
      <c r="I3073"/>
      <c r="J3073"/>
      <c r="K3073" s="1"/>
      <c r="N3073"/>
    </row>
    <row r="3074" spans="1:14" x14ac:dyDescent="0.25">
      <c r="A3074"/>
      <c r="B3074"/>
      <c r="C3074"/>
      <c r="D3074" s="1"/>
      <c r="E3074"/>
      <c r="F3074"/>
      <c r="G3074" s="1"/>
      <c r="H3074"/>
      <c r="I3074"/>
      <c r="J3074"/>
      <c r="K3074" s="1"/>
      <c r="N3074"/>
    </row>
    <row r="3075" spans="1:14" x14ac:dyDescent="0.25">
      <c r="A3075"/>
      <c r="B3075"/>
      <c r="C3075"/>
      <c r="D3075" s="1"/>
      <c r="E3075"/>
      <c r="F3075"/>
      <c r="G3075" s="1"/>
      <c r="H3075"/>
      <c r="I3075"/>
      <c r="J3075"/>
      <c r="K3075" s="1"/>
      <c r="N3075"/>
    </row>
    <row r="3076" spans="1:14" x14ac:dyDescent="0.25">
      <c r="A3076"/>
      <c r="B3076"/>
      <c r="C3076"/>
      <c r="D3076" s="1"/>
      <c r="E3076"/>
      <c r="F3076"/>
      <c r="G3076" s="1"/>
      <c r="H3076"/>
      <c r="I3076"/>
      <c r="J3076"/>
      <c r="K3076" s="1"/>
      <c r="N3076"/>
    </row>
    <row r="3077" spans="1:14" x14ac:dyDescent="0.25">
      <c r="A3077"/>
      <c r="B3077"/>
      <c r="C3077"/>
      <c r="D3077" s="1"/>
      <c r="E3077"/>
      <c r="F3077"/>
      <c r="G3077" s="1"/>
      <c r="H3077"/>
      <c r="I3077"/>
      <c r="J3077"/>
      <c r="K3077" s="1"/>
      <c r="N3077"/>
    </row>
    <row r="3078" spans="1:14" x14ac:dyDescent="0.25">
      <c r="A3078"/>
      <c r="B3078"/>
      <c r="C3078"/>
      <c r="D3078" s="1"/>
      <c r="E3078"/>
      <c r="F3078"/>
      <c r="G3078" s="1"/>
      <c r="H3078"/>
      <c r="I3078"/>
      <c r="J3078"/>
      <c r="K3078" s="1"/>
      <c r="N3078"/>
    </row>
    <row r="3079" spans="1:14" x14ac:dyDescent="0.25">
      <c r="A3079"/>
      <c r="B3079"/>
      <c r="C3079"/>
      <c r="D3079" s="1"/>
      <c r="E3079"/>
      <c r="F3079"/>
      <c r="G3079" s="1"/>
      <c r="H3079"/>
      <c r="I3079"/>
      <c r="J3079"/>
      <c r="K3079" s="1"/>
      <c r="N3079"/>
    </row>
    <row r="3080" spans="1:14" x14ac:dyDescent="0.25">
      <c r="A3080"/>
      <c r="B3080"/>
      <c r="C3080"/>
      <c r="D3080" s="1"/>
      <c r="E3080"/>
      <c r="F3080"/>
      <c r="G3080" s="1"/>
      <c r="H3080"/>
      <c r="I3080"/>
      <c r="J3080"/>
      <c r="K3080" s="1"/>
      <c r="N3080"/>
    </row>
    <row r="3081" spans="1:14" x14ac:dyDescent="0.25">
      <c r="A3081"/>
      <c r="B3081"/>
      <c r="C3081"/>
      <c r="D3081" s="1"/>
      <c r="E3081"/>
      <c r="F3081"/>
      <c r="G3081" s="1"/>
      <c r="H3081"/>
      <c r="I3081"/>
      <c r="J3081"/>
      <c r="K3081" s="1"/>
      <c r="N3081"/>
    </row>
    <row r="3082" spans="1:14" x14ac:dyDescent="0.25">
      <c r="A3082"/>
      <c r="B3082"/>
      <c r="C3082"/>
      <c r="D3082" s="1"/>
      <c r="E3082"/>
      <c r="F3082"/>
      <c r="G3082" s="1"/>
      <c r="H3082"/>
      <c r="I3082"/>
      <c r="J3082"/>
      <c r="K3082" s="1"/>
      <c r="N3082"/>
    </row>
    <row r="3083" spans="1:14" x14ac:dyDescent="0.25">
      <c r="A3083"/>
      <c r="B3083"/>
      <c r="C3083"/>
      <c r="D3083" s="1"/>
      <c r="E3083"/>
      <c r="F3083"/>
      <c r="G3083" s="1"/>
      <c r="H3083"/>
      <c r="I3083"/>
      <c r="J3083"/>
      <c r="K3083" s="1"/>
      <c r="N3083"/>
    </row>
    <row r="3084" spans="1:14" x14ac:dyDescent="0.25">
      <c r="A3084"/>
      <c r="B3084"/>
      <c r="C3084"/>
      <c r="D3084" s="1"/>
      <c r="E3084"/>
      <c r="F3084"/>
      <c r="G3084" s="1"/>
      <c r="H3084"/>
      <c r="I3084"/>
      <c r="J3084"/>
      <c r="K3084" s="1"/>
      <c r="N3084"/>
    </row>
    <row r="3085" spans="1:14" x14ac:dyDescent="0.25">
      <c r="A3085"/>
      <c r="B3085"/>
      <c r="C3085"/>
      <c r="D3085" s="1"/>
      <c r="E3085"/>
      <c r="F3085"/>
      <c r="G3085" s="1"/>
      <c r="H3085"/>
      <c r="I3085"/>
      <c r="J3085"/>
      <c r="K3085" s="1"/>
      <c r="N3085"/>
    </row>
    <row r="3086" spans="1:14" x14ac:dyDescent="0.25">
      <c r="A3086"/>
      <c r="B3086"/>
      <c r="C3086"/>
      <c r="D3086" s="1"/>
      <c r="E3086"/>
      <c r="F3086"/>
      <c r="G3086" s="1"/>
      <c r="H3086"/>
      <c r="I3086"/>
      <c r="J3086"/>
      <c r="K3086" s="1"/>
      <c r="N3086"/>
    </row>
    <row r="3087" spans="1:14" x14ac:dyDescent="0.25">
      <c r="A3087"/>
      <c r="B3087"/>
      <c r="C3087"/>
      <c r="D3087" s="1"/>
      <c r="E3087"/>
      <c r="F3087"/>
      <c r="G3087" s="1"/>
      <c r="H3087"/>
      <c r="I3087"/>
      <c r="J3087"/>
      <c r="K3087" s="1"/>
      <c r="N3087"/>
    </row>
    <row r="3088" spans="1:14" x14ac:dyDescent="0.25">
      <c r="A3088"/>
      <c r="B3088"/>
      <c r="C3088"/>
      <c r="D3088" s="1"/>
      <c r="E3088"/>
      <c r="F3088"/>
      <c r="G3088" s="1"/>
      <c r="H3088"/>
      <c r="I3088"/>
      <c r="J3088"/>
      <c r="K3088" s="1"/>
      <c r="N3088"/>
    </row>
    <row r="3089" spans="1:14" x14ac:dyDescent="0.25">
      <c r="A3089"/>
      <c r="B3089"/>
      <c r="C3089"/>
      <c r="D3089" s="1"/>
      <c r="E3089"/>
      <c r="F3089"/>
      <c r="G3089" s="1"/>
      <c r="H3089"/>
      <c r="I3089"/>
      <c r="J3089"/>
      <c r="K3089" s="1"/>
      <c r="N3089"/>
    </row>
    <row r="3090" spans="1:14" x14ac:dyDescent="0.25">
      <c r="A3090"/>
      <c r="B3090"/>
      <c r="C3090"/>
      <c r="D3090" s="1"/>
      <c r="E3090"/>
      <c r="F3090"/>
      <c r="G3090" s="1"/>
      <c r="H3090"/>
      <c r="I3090"/>
      <c r="J3090"/>
      <c r="K3090" s="1"/>
      <c r="N3090"/>
    </row>
    <row r="3091" spans="1:14" x14ac:dyDescent="0.25">
      <c r="A3091"/>
      <c r="B3091"/>
      <c r="C3091"/>
      <c r="D3091" s="1"/>
      <c r="E3091"/>
      <c r="F3091"/>
      <c r="G3091" s="1"/>
      <c r="H3091"/>
      <c r="I3091"/>
      <c r="J3091"/>
      <c r="K3091" s="1"/>
      <c r="N3091"/>
    </row>
    <row r="3092" spans="1:14" x14ac:dyDescent="0.25">
      <c r="A3092"/>
      <c r="B3092"/>
      <c r="C3092"/>
      <c r="D3092" s="1"/>
      <c r="E3092"/>
      <c r="F3092"/>
      <c r="G3092" s="1"/>
      <c r="H3092"/>
      <c r="I3092"/>
      <c r="J3092"/>
      <c r="K3092" s="1"/>
      <c r="N3092"/>
    </row>
    <row r="3093" spans="1:14" x14ac:dyDescent="0.25">
      <c r="A3093"/>
      <c r="B3093"/>
      <c r="C3093"/>
      <c r="D3093" s="1"/>
      <c r="E3093"/>
      <c r="F3093"/>
      <c r="G3093" s="1"/>
      <c r="H3093"/>
      <c r="I3093"/>
      <c r="J3093"/>
      <c r="K3093" s="1"/>
      <c r="N3093"/>
    </row>
    <row r="3094" spans="1:14" x14ac:dyDescent="0.25">
      <c r="A3094"/>
      <c r="B3094"/>
      <c r="C3094"/>
      <c r="D3094" s="1"/>
      <c r="E3094"/>
      <c r="F3094"/>
      <c r="G3094" s="1"/>
      <c r="H3094"/>
      <c r="I3094"/>
      <c r="J3094"/>
      <c r="K3094" s="1"/>
      <c r="N3094"/>
    </row>
    <row r="3095" spans="1:14" x14ac:dyDescent="0.25">
      <c r="A3095"/>
      <c r="B3095"/>
      <c r="C3095"/>
      <c r="D3095" s="1"/>
      <c r="E3095"/>
      <c r="F3095"/>
      <c r="G3095" s="1"/>
      <c r="H3095"/>
      <c r="I3095"/>
      <c r="J3095"/>
      <c r="K3095" s="1"/>
      <c r="N3095"/>
    </row>
    <row r="3096" spans="1:14" x14ac:dyDescent="0.25">
      <c r="A3096"/>
      <c r="B3096"/>
      <c r="C3096"/>
      <c r="D3096" s="1"/>
      <c r="E3096"/>
      <c r="F3096"/>
      <c r="G3096" s="1"/>
      <c r="H3096"/>
      <c r="I3096"/>
      <c r="J3096"/>
      <c r="K3096" s="1"/>
      <c r="N3096"/>
    </row>
    <row r="3097" spans="1:14" x14ac:dyDescent="0.25">
      <c r="A3097"/>
      <c r="B3097"/>
      <c r="C3097"/>
      <c r="D3097" s="1"/>
      <c r="E3097"/>
      <c r="F3097"/>
      <c r="G3097" s="1"/>
      <c r="H3097"/>
      <c r="I3097"/>
      <c r="J3097"/>
      <c r="K3097" s="1"/>
      <c r="N3097"/>
    </row>
    <row r="3098" spans="1:14" x14ac:dyDescent="0.25">
      <c r="A3098"/>
      <c r="B3098"/>
      <c r="C3098"/>
      <c r="D3098" s="1"/>
      <c r="E3098"/>
      <c r="F3098"/>
      <c r="G3098" s="1"/>
      <c r="H3098"/>
      <c r="I3098"/>
      <c r="J3098"/>
      <c r="K3098" s="1"/>
      <c r="N3098"/>
    </row>
    <row r="3099" spans="1:14" x14ac:dyDescent="0.25">
      <c r="A3099"/>
      <c r="B3099"/>
      <c r="C3099"/>
      <c r="D3099" s="1"/>
      <c r="E3099"/>
      <c r="F3099"/>
      <c r="G3099" s="1"/>
      <c r="H3099"/>
      <c r="I3099"/>
      <c r="J3099"/>
      <c r="K3099" s="1"/>
      <c r="N3099"/>
    </row>
    <row r="3100" spans="1:14" x14ac:dyDescent="0.25">
      <c r="A3100"/>
      <c r="B3100"/>
      <c r="C3100"/>
      <c r="D3100" s="1"/>
      <c r="E3100"/>
      <c r="F3100"/>
      <c r="G3100" s="1"/>
      <c r="H3100"/>
      <c r="I3100"/>
      <c r="J3100"/>
      <c r="K3100" s="1"/>
      <c r="N3100"/>
    </row>
    <row r="3101" spans="1:14" x14ac:dyDescent="0.25">
      <c r="A3101"/>
      <c r="B3101"/>
      <c r="C3101"/>
      <c r="D3101" s="1"/>
      <c r="E3101"/>
      <c r="F3101"/>
      <c r="G3101" s="1"/>
      <c r="H3101"/>
      <c r="I3101"/>
      <c r="J3101"/>
      <c r="K3101" s="1"/>
      <c r="N3101"/>
    </row>
    <row r="3102" spans="1:14" x14ac:dyDescent="0.25">
      <c r="A3102"/>
      <c r="B3102"/>
      <c r="C3102"/>
      <c r="D3102" s="1"/>
      <c r="E3102"/>
      <c r="F3102"/>
      <c r="G3102" s="1"/>
      <c r="H3102"/>
      <c r="I3102"/>
      <c r="J3102"/>
      <c r="K3102" s="1"/>
      <c r="N3102"/>
    </row>
    <row r="3103" spans="1:14" x14ac:dyDescent="0.25">
      <c r="A3103"/>
      <c r="B3103"/>
      <c r="C3103"/>
      <c r="D3103" s="1"/>
      <c r="E3103"/>
      <c r="F3103"/>
      <c r="G3103" s="1"/>
      <c r="H3103"/>
      <c r="I3103"/>
      <c r="J3103"/>
      <c r="K3103" s="1"/>
      <c r="N3103"/>
    </row>
    <row r="3104" spans="1:14" x14ac:dyDescent="0.25">
      <c r="A3104"/>
      <c r="B3104"/>
      <c r="C3104"/>
      <c r="D3104" s="1"/>
      <c r="E3104"/>
      <c r="F3104"/>
      <c r="G3104" s="1"/>
      <c r="H3104"/>
      <c r="I3104"/>
      <c r="J3104"/>
      <c r="K3104" s="1"/>
      <c r="N3104"/>
    </row>
    <row r="3105" spans="1:14" x14ac:dyDescent="0.25">
      <c r="A3105"/>
      <c r="B3105"/>
      <c r="C3105"/>
      <c r="D3105" s="1"/>
      <c r="E3105"/>
      <c r="F3105"/>
      <c r="G3105" s="1"/>
      <c r="H3105"/>
      <c r="I3105"/>
      <c r="J3105"/>
      <c r="K3105" s="1"/>
      <c r="N3105"/>
    </row>
    <row r="3106" spans="1:14" x14ac:dyDescent="0.25">
      <c r="A3106"/>
      <c r="B3106"/>
      <c r="C3106"/>
      <c r="D3106" s="1"/>
      <c r="E3106"/>
      <c r="F3106"/>
      <c r="G3106" s="1"/>
      <c r="H3106"/>
      <c r="I3106"/>
      <c r="J3106"/>
      <c r="K3106" s="1"/>
      <c r="N3106"/>
    </row>
    <row r="3107" spans="1:14" x14ac:dyDescent="0.25">
      <c r="A3107"/>
      <c r="B3107"/>
      <c r="C3107"/>
      <c r="D3107" s="1"/>
      <c r="E3107"/>
      <c r="F3107"/>
      <c r="G3107" s="1"/>
      <c r="H3107"/>
      <c r="I3107"/>
      <c r="J3107"/>
      <c r="K3107" s="1"/>
      <c r="N3107"/>
    </row>
    <row r="3108" spans="1:14" x14ac:dyDescent="0.25">
      <c r="A3108"/>
      <c r="B3108"/>
      <c r="C3108"/>
      <c r="D3108" s="1"/>
      <c r="E3108"/>
      <c r="F3108"/>
      <c r="G3108" s="1"/>
      <c r="H3108"/>
      <c r="I3108"/>
      <c r="J3108"/>
      <c r="K3108" s="1"/>
      <c r="N3108"/>
    </row>
    <row r="3109" spans="1:14" x14ac:dyDescent="0.25">
      <c r="A3109"/>
      <c r="B3109"/>
      <c r="C3109"/>
      <c r="D3109" s="1"/>
      <c r="E3109"/>
      <c r="F3109"/>
      <c r="G3109" s="1"/>
      <c r="H3109"/>
      <c r="I3109"/>
      <c r="J3109"/>
      <c r="K3109" s="1"/>
      <c r="N3109"/>
    </row>
    <row r="3110" spans="1:14" x14ac:dyDescent="0.25">
      <c r="A3110"/>
      <c r="B3110"/>
      <c r="C3110"/>
      <c r="D3110" s="1"/>
      <c r="E3110"/>
      <c r="F3110"/>
      <c r="G3110" s="1"/>
      <c r="H3110"/>
      <c r="I3110"/>
      <c r="J3110"/>
      <c r="K3110" s="1"/>
      <c r="N3110"/>
    </row>
    <row r="3111" spans="1:14" x14ac:dyDescent="0.25">
      <c r="A3111"/>
      <c r="B3111"/>
      <c r="C3111"/>
      <c r="D3111" s="1"/>
      <c r="E3111"/>
      <c r="F3111"/>
      <c r="G3111" s="1"/>
      <c r="H3111"/>
      <c r="I3111"/>
      <c r="J3111"/>
      <c r="K3111" s="1"/>
      <c r="N3111"/>
    </row>
    <row r="3112" spans="1:14" x14ac:dyDescent="0.25">
      <c r="A3112"/>
      <c r="B3112"/>
      <c r="C3112"/>
      <c r="D3112" s="1"/>
      <c r="E3112"/>
      <c r="F3112"/>
      <c r="G3112" s="1"/>
      <c r="H3112"/>
      <c r="I3112"/>
      <c r="J3112"/>
      <c r="K3112" s="1"/>
      <c r="N3112"/>
    </row>
    <row r="3113" spans="1:14" x14ac:dyDescent="0.25">
      <c r="A3113"/>
      <c r="B3113"/>
      <c r="C3113"/>
      <c r="D3113" s="1"/>
      <c r="E3113"/>
      <c r="F3113"/>
      <c r="G3113" s="1"/>
      <c r="H3113"/>
      <c r="I3113"/>
      <c r="J3113"/>
      <c r="K3113" s="1"/>
      <c r="N3113"/>
    </row>
    <row r="3114" spans="1:14" x14ac:dyDescent="0.25">
      <c r="A3114"/>
      <c r="B3114"/>
      <c r="C3114"/>
      <c r="D3114" s="1"/>
      <c r="E3114"/>
      <c r="F3114"/>
      <c r="G3114" s="1"/>
      <c r="H3114"/>
      <c r="I3114"/>
      <c r="J3114"/>
      <c r="K3114" s="1"/>
      <c r="N3114"/>
    </row>
    <row r="3115" spans="1:14" x14ac:dyDescent="0.25">
      <c r="A3115"/>
      <c r="B3115"/>
      <c r="C3115"/>
      <c r="D3115" s="1"/>
      <c r="E3115"/>
      <c r="F3115"/>
      <c r="G3115" s="1"/>
      <c r="H3115"/>
      <c r="I3115"/>
      <c r="J3115"/>
      <c r="K3115" s="1"/>
      <c r="N3115"/>
    </row>
    <row r="3116" spans="1:14" x14ac:dyDescent="0.25">
      <c r="A3116"/>
      <c r="B3116"/>
      <c r="C3116"/>
      <c r="D3116" s="1"/>
      <c r="E3116"/>
      <c r="F3116"/>
      <c r="G3116" s="1"/>
      <c r="H3116"/>
      <c r="I3116"/>
      <c r="J3116"/>
      <c r="K3116" s="1"/>
      <c r="N3116"/>
    </row>
    <row r="3117" spans="1:14" x14ac:dyDescent="0.25">
      <c r="A3117"/>
      <c r="B3117"/>
      <c r="C3117"/>
      <c r="D3117" s="1"/>
      <c r="E3117"/>
      <c r="F3117"/>
      <c r="G3117" s="1"/>
      <c r="H3117"/>
      <c r="I3117"/>
      <c r="J3117"/>
      <c r="K3117" s="1"/>
      <c r="N3117"/>
    </row>
    <row r="3118" spans="1:14" x14ac:dyDescent="0.25">
      <c r="A3118"/>
      <c r="B3118"/>
      <c r="C3118"/>
      <c r="D3118" s="1"/>
      <c r="E3118"/>
      <c r="F3118"/>
      <c r="G3118" s="1"/>
      <c r="H3118"/>
      <c r="I3118"/>
      <c r="J3118"/>
      <c r="K3118" s="1"/>
      <c r="N3118"/>
    </row>
    <row r="3119" spans="1:14" x14ac:dyDescent="0.25">
      <c r="A3119"/>
      <c r="B3119"/>
      <c r="C3119"/>
      <c r="D3119" s="1"/>
      <c r="E3119"/>
      <c r="F3119"/>
      <c r="G3119" s="1"/>
      <c r="H3119"/>
      <c r="I3119"/>
      <c r="J3119"/>
      <c r="K3119" s="1"/>
      <c r="N3119"/>
    </row>
    <row r="3120" spans="1:14" x14ac:dyDescent="0.25">
      <c r="A3120"/>
      <c r="B3120"/>
      <c r="C3120"/>
      <c r="D3120" s="1"/>
      <c r="E3120"/>
      <c r="F3120"/>
      <c r="G3120" s="1"/>
      <c r="H3120"/>
      <c r="I3120"/>
      <c r="J3120"/>
      <c r="K3120" s="1"/>
      <c r="N3120"/>
    </row>
    <row r="3121" spans="1:14" x14ac:dyDescent="0.25">
      <c r="A3121"/>
      <c r="B3121"/>
      <c r="C3121"/>
      <c r="D3121" s="1"/>
      <c r="E3121"/>
      <c r="F3121"/>
      <c r="G3121" s="1"/>
      <c r="H3121"/>
      <c r="I3121"/>
      <c r="J3121"/>
      <c r="K3121" s="1"/>
      <c r="N3121"/>
    </row>
    <row r="3122" spans="1:14" x14ac:dyDescent="0.25">
      <c r="A3122"/>
      <c r="B3122"/>
      <c r="C3122"/>
      <c r="D3122" s="1"/>
      <c r="E3122"/>
      <c r="F3122"/>
      <c r="G3122" s="1"/>
      <c r="H3122"/>
      <c r="I3122"/>
      <c r="J3122"/>
      <c r="K3122" s="1"/>
      <c r="N3122"/>
    </row>
    <row r="3123" spans="1:14" x14ac:dyDescent="0.25">
      <c r="A3123"/>
      <c r="B3123"/>
      <c r="C3123"/>
      <c r="D3123" s="1"/>
      <c r="E3123"/>
      <c r="F3123"/>
      <c r="G3123" s="1"/>
      <c r="H3123"/>
      <c r="I3123"/>
      <c r="J3123"/>
      <c r="K3123" s="1"/>
      <c r="N3123"/>
    </row>
    <row r="3124" spans="1:14" x14ac:dyDescent="0.25">
      <c r="A3124"/>
      <c r="B3124"/>
      <c r="C3124"/>
      <c r="D3124" s="1"/>
      <c r="E3124"/>
      <c r="F3124"/>
      <c r="G3124" s="1"/>
      <c r="H3124"/>
      <c r="I3124"/>
      <c r="J3124"/>
      <c r="K3124" s="1"/>
      <c r="N3124"/>
    </row>
    <row r="3125" spans="1:14" x14ac:dyDescent="0.25">
      <c r="A3125"/>
      <c r="B3125"/>
      <c r="C3125"/>
      <c r="D3125" s="1"/>
      <c r="E3125"/>
      <c r="F3125"/>
      <c r="G3125" s="1"/>
      <c r="H3125"/>
      <c r="I3125"/>
      <c r="J3125"/>
      <c r="K3125" s="1"/>
      <c r="N3125"/>
    </row>
    <row r="3126" spans="1:14" x14ac:dyDescent="0.25">
      <c r="A3126"/>
      <c r="B3126"/>
      <c r="C3126"/>
      <c r="D3126" s="1"/>
      <c r="E3126"/>
      <c r="F3126"/>
      <c r="G3126" s="1"/>
      <c r="H3126"/>
      <c r="I3126"/>
      <c r="J3126"/>
      <c r="K3126" s="1"/>
      <c r="N3126"/>
    </row>
    <row r="3127" spans="1:14" x14ac:dyDescent="0.25">
      <c r="A3127"/>
      <c r="B3127"/>
      <c r="C3127"/>
      <c r="D3127" s="1"/>
      <c r="E3127"/>
      <c r="F3127"/>
      <c r="G3127" s="1"/>
      <c r="H3127"/>
      <c r="I3127"/>
      <c r="J3127"/>
      <c r="K3127" s="1"/>
      <c r="N3127"/>
    </row>
    <row r="3128" spans="1:14" x14ac:dyDescent="0.25">
      <c r="A3128"/>
      <c r="B3128"/>
      <c r="C3128"/>
      <c r="D3128" s="1"/>
      <c r="E3128"/>
      <c r="F3128"/>
      <c r="G3128" s="1"/>
      <c r="H3128"/>
      <c r="I3128"/>
      <c r="J3128"/>
      <c r="K3128" s="1"/>
      <c r="N3128"/>
    </row>
    <row r="3129" spans="1:14" x14ac:dyDescent="0.25">
      <c r="A3129"/>
      <c r="B3129"/>
      <c r="C3129"/>
      <c r="D3129" s="1"/>
      <c r="E3129"/>
      <c r="F3129"/>
      <c r="G3129" s="1"/>
      <c r="H3129"/>
      <c r="I3129"/>
      <c r="J3129"/>
      <c r="K3129" s="1"/>
      <c r="N3129"/>
    </row>
    <row r="3130" spans="1:14" x14ac:dyDescent="0.25">
      <c r="A3130"/>
      <c r="B3130"/>
      <c r="C3130"/>
      <c r="D3130" s="1"/>
      <c r="E3130"/>
      <c r="F3130"/>
      <c r="G3130" s="1"/>
      <c r="H3130"/>
      <c r="I3130"/>
      <c r="J3130"/>
      <c r="K3130" s="1"/>
      <c r="N3130"/>
    </row>
    <row r="3131" spans="1:14" x14ac:dyDescent="0.25">
      <c r="A3131"/>
      <c r="B3131"/>
      <c r="C3131"/>
      <c r="D3131" s="1"/>
      <c r="E3131"/>
      <c r="F3131"/>
      <c r="G3131" s="1"/>
      <c r="H3131"/>
      <c r="I3131"/>
      <c r="J3131"/>
      <c r="K3131" s="1"/>
      <c r="N3131"/>
    </row>
    <row r="3132" spans="1:14" x14ac:dyDescent="0.25">
      <c r="A3132"/>
      <c r="B3132"/>
      <c r="C3132"/>
      <c r="D3132" s="1"/>
      <c r="E3132"/>
      <c r="F3132"/>
      <c r="G3132" s="1"/>
      <c r="H3132"/>
      <c r="I3132"/>
      <c r="J3132"/>
      <c r="K3132" s="1"/>
      <c r="N3132"/>
    </row>
    <row r="3133" spans="1:14" x14ac:dyDescent="0.25">
      <c r="A3133"/>
      <c r="B3133"/>
      <c r="C3133"/>
      <c r="D3133" s="1"/>
      <c r="E3133"/>
      <c r="F3133"/>
      <c r="G3133" s="1"/>
      <c r="H3133"/>
      <c r="I3133"/>
      <c r="J3133"/>
      <c r="K3133" s="1"/>
      <c r="N3133"/>
    </row>
    <row r="3134" spans="1:14" x14ac:dyDescent="0.25">
      <c r="A3134"/>
      <c r="B3134"/>
      <c r="C3134"/>
      <c r="D3134" s="1"/>
      <c r="E3134"/>
      <c r="F3134"/>
      <c r="G3134" s="1"/>
      <c r="H3134"/>
      <c r="I3134"/>
      <c r="J3134"/>
      <c r="K3134" s="1"/>
      <c r="N3134"/>
    </row>
    <row r="3135" spans="1:14" x14ac:dyDescent="0.25">
      <c r="A3135"/>
      <c r="B3135"/>
      <c r="C3135"/>
      <c r="D3135" s="1"/>
      <c r="E3135"/>
      <c r="F3135"/>
      <c r="G3135" s="1"/>
      <c r="H3135"/>
      <c r="I3135"/>
      <c r="J3135"/>
      <c r="K3135" s="1"/>
      <c r="N3135"/>
    </row>
    <row r="3136" spans="1:14" x14ac:dyDescent="0.25">
      <c r="A3136"/>
      <c r="B3136"/>
      <c r="C3136"/>
      <c r="D3136" s="1"/>
      <c r="E3136"/>
      <c r="F3136"/>
      <c r="G3136" s="1"/>
      <c r="H3136"/>
      <c r="I3136"/>
      <c r="J3136"/>
      <c r="K3136" s="1"/>
      <c r="N3136"/>
    </row>
    <row r="3137" spans="1:14" x14ac:dyDescent="0.25">
      <c r="A3137"/>
      <c r="B3137"/>
      <c r="C3137"/>
      <c r="D3137" s="1"/>
      <c r="E3137"/>
      <c r="F3137"/>
      <c r="G3137" s="1"/>
      <c r="H3137"/>
      <c r="I3137"/>
      <c r="J3137"/>
      <c r="K3137" s="1"/>
      <c r="N3137"/>
    </row>
    <row r="3138" spans="1:14" x14ac:dyDescent="0.25">
      <c r="A3138"/>
      <c r="B3138"/>
      <c r="C3138"/>
      <c r="D3138" s="1"/>
      <c r="E3138"/>
      <c r="F3138"/>
      <c r="G3138" s="1"/>
      <c r="H3138"/>
      <c r="I3138"/>
      <c r="J3138"/>
      <c r="K3138" s="1"/>
      <c r="N3138"/>
    </row>
    <row r="3139" spans="1:14" x14ac:dyDescent="0.25">
      <c r="A3139"/>
      <c r="B3139"/>
      <c r="C3139"/>
      <c r="D3139" s="1"/>
      <c r="E3139"/>
      <c r="F3139"/>
      <c r="G3139" s="1"/>
      <c r="H3139"/>
      <c r="I3139"/>
      <c r="J3139"/>
      <c r="K3139" s="1"/>
      <c r="N3139"/>
    </row>
    <row r="3140" spans="1:14" x14ac:dyDescent="0.25">
      <c r="A3140"/>
      <c r="B3140"/>
      <c r="C3140"/>
      <c r="D3140" s="1"/>
      <c r="E3140"/>
      <c r="F3140"/>
      <c r="G3140" s="1"/>
      <c r="H3140"/>
      <c r="I3140"/>
      <c r="J3140"/>
      <c r="K3140" s="1"/>
      <c r="N3140"/>
    </row>
    <row r="3141" spans="1:14" x14ac:dyDescent="0.25">
      <c r="A3141"/>
      <c r="B3141"/>
      <c r="C3141"/>
      <c r="D3141" s="1"/>
      <c r="E3141"/>
      <c r="F3141"/>
      <c r="G3141" s="1"/>
      <c r="H3141"/>
      <c r="I3141"/>
      <c r="J3141"/>
      <c r="K3141" s="1"/>
      <c r="N3141"/>
    </row>
    <row r="3142" spans="1:14" x14ac:dyDescent="0.25">
      <c r="A3142"/>
      <c r="B3142"/>
      <c r="C3142"/>
      <c r="D3142" s="1"/>
      <c r="E3142"/>
      <c r="F3142"/>
      <c r="G3142" s="1"/>
      <c r="H3142"/>
      <c r="I3142"/>
      <c r="J3142"/>
      <c r="K3142" s="1"/>
      <c r="N3142"/>
    </row>
    <row r="3143" spans="1:14" x14ac:dyDescent="0.25">
      <c r="A3143"/>
      <c r="B3143"/>
      <c r="C3143"/>
      <c r="D3143" s="1"/>
      <c r="E3143"/>
      <c r="F3143"/>
      <c r="G3143" s="1"/>
      <c r="H3143"/>
      <c r="I3143"/>
      <c r="J3143"/>
      <c r="K3143" s="1"/>
      <c r="N3143"/>
    </row>
    <row r="3144" spans="1:14" x14ac:dyDescent="0.25">
      <c r="A3144"/>
      <c r="B3144"/>
      <c r="C3144"/>
      <c r="D3144" s="1"/>
      <c r="E3144"/>
      <c r="F3144"/>
      <c r="G3144" s="1"/>
      <c r="H3144"/>
      <c r="I3144"/>
      <c r="J3144"/>
      <c r="K3144" s="1"/>
      <c r="N3144"/>
    </row>
    <row r="3145" spans="1:14" x14ac:dyDescent="0.25">
      <c r="A3145"/>
      <c r="B3145"/>
      <c r="C3145"/>
      <c r="D3145" s="1"/>
      <c r="E3145"/>
      <c r="F3145"/>
      <c r="G3145" s="1"/>
      <c r="H3145"/>
      <c r="I3145"/>
      <c r="J3145"/>
      <c r="K3145" s="1"/>
      <c r="N3145"/>
    </row>
    <row r="3146" spans="1:14" x14ac:dyDescent="0.25">
      <c r="A3146"/>
      <c r="B3146"/>
      <c r="C3146"/>
      <c r="D3146" s="1"/>
      <c r="E3146"/>
      <c r="F3146"/>
      <c r="G3146" s="1"/>
      <c r="H3146"/>
      <c r="I3146"/>
      <c r="J3146"/>
      <c r="K3146" s="1"/>
      <c r="N3146"/>
    </row>
    <row r="3147" spans="1:14" x14ac:dyDescent="0.25">
      <c r="A3147"/>
      <c r="B3147"/>
      <c r="C3147"/>
      <c r="D3147" s="1"/>
      <c r="E3147"/>
      <c r="F3147"/>
      <c r="G3147" s="1"/>
      <c r="H3147"/>
      <c r="I3147"/>
      <c r="J3147"/>
      <c r="K3147" s="1"/>
      <c r="N3147"/>
    </row>
    <row r="3148" spans="1:14" x14ac:dyDescent="0.25">
      <c r="A3148"/>
      <c r="B3148"/>
      <c r="C3148"/>
      <c r="D3148" s="1"/>
      <c r="E3148"/>
      <c r="F3148"/>
      <c r="G3148" s="1"/>
      <c r="H3148"/>
      <c r="I3148"/>
      <c r="J3148"/>
      <c r="K3148" s="1"/>
      <c r="N3148"/>
    </row>
    <row r="3149" spans="1:14" x14ac:dyDescent="0.25">
      <c r="A3149"/>
      <c r="B3149"/>
      <c r="C3149"/>
      <c r="D3149" s="1"/>
      <c r="E3149"/>
      <c r="F3149"/>
      <c r="G3149" s="1"/>
      <c r="H3149"/>
      <c r="I3149"/>
      <c r="J3149"/>
      <c r="K3149" s="1"/>
      <c r="N3149"/>
    </row>
    <row r="3150" spans="1:14" x14ac:dyDescent="0.25">
      <c r="A3150"/>
      <c r="B3150"/>
      <c r="C3150"/>
      <c r="D3150" s="1"/>
      <c r="E3150"/>
      <c r="F3150"/>
      <c r="G3150" s="1"/>
      <c r="H3150"/>
      <c r="I3150"/>
      <c r="J3150"/>
      <c r="K3150" s="1"/>
      <c r="N3150"/>
    </row>
    <row r="3151" spans="1:14" x14ac:dyDescent="0.25">
      <c r="A3151"/>
      <c r="B3151"/>
      <c r="C3151"/>
      <c r="D3151" s="1"/>
      <c r="E3151"/>
      <c r="F3151"/>
      <c r="G3151" s="1"/>
      <c r="H3151"/>
      <c r="I3151"/>
      <c r="J3151"/>
      <c r="K3151" s="1"/>
      <c r="N3151"/>
    </row>
    <row r="3152" spans="1:14" x14ac:dyDescent="0.25">
      <c r="A3152"/>
      <c r="B3152"/>
      <c r="C3152"/>
      <c r="D3152" s="1"/>
      <c r="E3152"/>
      <c r="F3152"/>
      <c r="G3152" s="1"/>
      <c r="H3152"/>
      <c r="I3152"/>
      <c r="J3152"/>
      <c r="K3152" s="1"/>
      <c r="N3152"/>
    </row>
    <row r="3153" spans="1:14" x14ac:dyDescent="0.25">
      <c r="A3153"/>
      <c r="B3153"/>
      <c r="C3153"/>
      <c r="D3153" s="1"/>
      <c r="E3153"/>
      <c r="F3153"/>
      <c r="G3153" s="1"/>
      <c r="H3153"/>
      <c r="I3153"/>
      <c r="J3153"/>
      <c r="K3153" s="1"/>
      <c r="N3153"/>
    </row>
    <row r="3154" spans="1:14" x14ac:dyDescent="0.25">
      <c r="A3154"/>
      <c r="B3154"/>
      <c r="C3154"/>
      <c r="D3154" s="1"/>
      <c r="E3154"/>
      <c r="F3154"/>
      <c r="G3154" s="1"/>
      <c r="H3154"/>
      <c r="I3154"/>
      <c r="J3154"/>
      <c r="K3154" s="1"/>
      <c r="N3154"/>
    </row>
    <row r="3155" spans="1:14" x14ac:dyDescent="0.25">
      <c r="A3155"/>
      <c r="B3155"/>
      <c r="C3155"/>
      <c r="D3155" s="1"/>
      <c r="E3155"/>
      <c r="F3155"/>
      <c r="G3155" s="1"/>
      <c r="H3155"/>
      <c r="I3155"/>
      <c r="J3155"/>
      <c r="K3155" s="1"/>
      <c r="N3155"/>
    </row>
    <row r="3156" spans="1:14" x14ac:dyDescent="0.25">
      <c r="A3156"/>
      <c r="B3156"/>
      <c r="C3156"/>
      <c r="D3156" s="1"/>
      <c r="E3156"/>
      <c r="F3156"/>
      <c r="G3156" s="1"/>
      <c r="H3156"/>
      <c r="I3156"/>
      <c r="J3156"/>
      <c r="K3156" s="1"/>
      <c r="N3156"/>
    </row>
    <row r="3157" spans="1:14" x14ac:dyDescent="0.25">
      <c r="A3157"/>
      <c r="B3157"/>
      <c r="C3157"/>
      <c r="D3157" s="1"/>
      <c r="E3157"/>
      <c r="F3157"/>
      <c r="G3157" s="1"/>
      <c r="H3157"/>
      <c r="I3157"/>
      <c r="J3157"/>
      <c r="K3157" s="1"/>
      <c r="N3157"/>
    </row>
    <row r="3158" spans="1:14" x14ac:dyDescent="0.25">
      <c r="A3158"/>
      <c r="B3158"/>
      <c r="C3158"/>
      <c r="D3158" s="1"/>
      <c r="E3158"/>
      <c r="F3158"/>
      <c r="G3158" s="1"/>
      <c r="H3158"/>
      <c r="I3158"/>
      <c r="J3158"/>
      <c r="K3158" s="1"/>
      <c r="N3158"/>
    </row>
    <row r="3159" spans="1:14" x14ac:dyDescent="0.25">
      <c r="A3159"/>
      <c r="B3159"/>
      <c r="C3159"/>
      <c r="D3159" s="1"/>
      <c r="E3159"/>
      <c r="F3159"/>
      <c r="G3159" s="1"/>
      <c r="H3159"/>
      <c r="I3159"/>
      <c r="J3159"/>
      <c r="K3159" s="1"/>
      <c r="N3159"/>
    </row>
    <row r="3160" spans="1:14" x14ac:dyDescent="0.25">
      <c r="A3160"/>
      <c r="B3160"/>
      <c r="C3160"/>
      <c r="D3160" s="1"/>
      <c r="E3160"/>
      <c r="F3160"/>
      <c r="G3160" s="1"/>
      <c r="H3160"/>
      <c r="I3160"/>
      <c r="J3160"/>
      <c r="K3160" s="1"/>
      <c r="N3160"/>
    </row>
    <row r="3161" spans="1:14" x14ac:dyDescent="0.25">
      <c r="A3161"/>
      <c r="B3161"/>
      <c r="C3161"/>
      <c r="D3161" s="1"/>
      <c r="E3161"/>
      <c r="F3161"/>
      <c r="G3161" s="1"/>
      <c r="H3161"/>
      <c r="I3161"/>
      <c r="J3161"/>
      <c r="K3161" s="1"/>
      <c r="N3161"/>
    </row>
    <row r="3162" spans="1:14" x14ac:dyDescent="0.25">
      <c r="A3162"/>
      <c r="B3162"/>
      <c r="C3162"/>
      <c r="D3162" s="1"/>
      <c r="E3162"/>
      <c r="F3162"/>
      <c r="G3162" s="1"/>
      <c r="H3162"/>
      <c r="I3162"/>
      <c r="J3162"/>
      <c r="K3162" s="1"/>
      <c r="N3162"/>
    </row>
    <row r="3163" spans="1:14" x14ac:dyDescent="0.25">
      <c r="A3163"/>
      <c r="B3163"/>
      <c r="C3163"/>
      <c r="D3163" s="1"/>
      <c r="E3163"/>
      <c r="F3163"/>
      <c r="G3163" s="1"/>
      <c r="H3163"/>
      <c r="I3163"/>
      <c r="J3163"/>
      <c r="K3163" s="1"/>
      <c r="N3163"/>
    </row>
    <row r="3164" spans="1:14" x14ac:dyDescent="0.25">
      <c r="A3164"/>
      <c r="B3164"/>
      <c r="C3164"/>
      <c r="D3164" s="1"/>
      <c r="E3164"/>
      <c r="F3164"/>
      <c r="G3164" s="1"/>
      <c r="H3164"/>
      <c r="I3164"/>
      <c r="J3164"/>
      <c r="K3164" s="1"/>
      <c r="N3164"/>
    </row>
    <row r="3165" spans="1:14" x14ac:dyDescent="0.25">
      <c r="A3165"/>
      <c r="B3165"/>
      <c r="C3165"/>
      <c r="D3165" s="1"/>
      <c r="E3165"/>
      <c r="F3165"/>
      <c r="G3165" s="1"/>
      <c r="H3165"/>
      <c r="I3165"/>
      <c r="J3165"/>
      <c r="K3165" s="1"/>
      <c r="N3165"/>
    </row>
    <row r="3166" spans="1:14" x14ac:dyDescent="0.25">
      <c r="A3166"/>
      <c r="B3166"/>
      <c r="C3166"/>
      <c r="D3166" s="1"/>
      <c r="E3166"/>
      <c r="F3166"/>
      <c r="G3166" s="1"/>
      <c r="H3166"/>
      <c r="I3166"/>
      <c r="J3166"/>
      <c r="K3166" s="1"/>
      <c r="N3166"/>
    </row>
    <row r="3167" spans="1:14" x14ac:dyDescent="0.25">
      <c r="A3167"/>
      <c r="B3167"/>
      <c r="C3167"/>
      <c r="D3167" s="1"/>
      <c r="E3167"/>
      <c r="F3167"/>
      <c r="G3167" s="1"/>
      <c r="H3167"/>
      <c r="I3167"/>
      <c r="J3167"/>
      <c r="K3167" s="1"/>
      <c r="N3167"/>
    </row>
    <row r="3168" spans="1:14" x14ac:dyDescent="0.25">
      <c r="A3168"/>
      <c r="B3168"/>
      <c r="C3168"/>
      <c r="D3168" s="1"/>
      <c r="E3168"/>
      <c r="F3168"/>
      <c r="G3168" s="1"/>
      <c r="H3168"/>
      <c r="I3168"/>
      <c r="J3168"/>
      <c r="K3168" s="1"/>
      <c r="N3168"/>
    </row>
    <row r="3169" spans="1:14" x14ac:dyDescent="0.25">
      <c r="A3169"/>
      <c r="B3169"/>
      <c r="C3169"/>
      <c r="D3169" s="1"/>
      <c r="E3169"/>
      <c r="F3169"/>
      <c r="G3169" s="1"/>
      <c r="H3169"/>
      <c r="I3169"/>
      <c r="J3169"/>
      <c r="K3169" s="1"/>
      <c r="N3169"/>
    </row>
    <row r="3170" spans="1:14" x14ac:dyDescent="0.25">
      <c r="A3170"/>
      <c r="B3170"/>
      <c r="C3170"/>
      <c r="D3170" s="1"/>
      <c r="E3170"/>
      <c r="F3170"/>
      <c r="G3170" s="1"/>
      <c r="H3170"/>
      <c r="I3170"/>
      <c r="J3170"/>
      <c r="K3170" s="1"/>
      <c r="N3170"/>
    </row>
    <row r="3171" spans="1:14" x14ac:dyDescent="0.25">
      <c r="A3171"/>
      <c r="B3171"/>
      <c r="C3171"/>
      <c r="D3171" s="1"/>
      <c r="E3171"/>
      <c r="F3171"/>
      <c r="G3171" s="1"/>
      <c r="H3171"/>
      <c r="I3171"/>
      <c r="J3171"/>
      <c r="K3171" s="1"/>
      <c r="N3171"/>
    </row>
    <row r="3172" spans="1:14" x14ac:dyDescent="0.25">
      <c r="A3172"/>
      <c r="B3172"/>
      <c r="C3172"/>
      <c r="D3172" s="1"/>
      <c r="E3172"/>
      <c r="F3172"/>
      <c r="G3172" s="1"/>
      <c r="H3172"/>
      <c r="I3172"/>
      <c r="J3172"/>
      <c r="K3172" s="1"/>
      <c r="N3172"/>
    </row>
    <row r="3173" spans="1:14" x14ac:dyDescent="0.25">
      <c r="A3173"/>
      <c r="B3173"/>
      <c r="C3173"/>
      <c r="D3173" s="1"/>
      <c r="E3173"/>
      <c r="F3173"/>
      <c r="G3173" s="1"/>
      <c r="H3173"/>
      <c r="I3173"/>
      <c r="J3173"/>
      <c r="K3173" s="1"/>
      <c r="N3173"/>
    </row>
    <row r="3174" spans="1:14" x14ac:dyDescent="0.25">
      <c r="A3174"/>
      <c r="B3174"/>
      <c r="C3174"/>
      <c r="D3174" s="1"/>
      <c r="E3174"/>
      <c r="F3174"/>
      <c r="G3174" s="1"/>
      <c r="H3174"/>
      <c r="I3174"/>
      <c r="J3174"/>
      <c r="K3174" s="1"/>
      <c r="N3174"/>
    </row>
    <row r="3175" spans="1:14" x14ac:dyDescent="0.25">
      <c r="A3175"/>
      <c r="B3175"/>
      <c r="C3175"/>
      <c r="D3175" s="1"/>
      <c r="E3175"/>
      <c r="F3175"/>
      <c r="G3175" s="1"/>
      <c r="H3175"/>
      <c r="I3175"/>
      <c r="J3175"/>
      <c r="K3175" s="1"/>
      <c r="N3175"/>
    </row>
    <row r="3176" spans="1:14" x14ac:dyDescent="0.25">
      <c r="A3176"/>
      <c r="B3176"/>
      <c r="C3176"/>
      <c r="D3176" s="1"/>
      <c r="E3176"/>
      <c r="F3176"/>
      <c r="G3176" s="1"/>
      <c r="H3176"/>
      <c r="I3176"/>
      <c r="J3176"/>
      <c r="K3176" s="1"/>
      <c r="N3176"/>
    </row>
    <row r="3177" spans="1:14" x14ac:dyDescent="0.25">
      <c r="A3177"/>
      <c r="B3177"/>
      <c r="C3177"/>
      <c r="D3177" s="1"/>
      <c r="E3177"/>
      <c r="F3177"/>
      <c r="G3177" s="1"/>
      <c r="H3177"/>
      <c r="I3177"/>
      <c r="J3177"/>
      <c r="K3177" s="1"/>
      <c r="N3177"/>
    </row>
    <row r="3178" spans="1:14" x14ac:dyDescent="0.25">
      <c r="A3178"/>
      <c r="B3178"/>
      <c r="C3178"/>
      <c r="D3178" s="1"/>
      <c r="E3178"/>
      <c r="F3178"/>
      <c r="G3178" s="1"/>
      <c r="H3178"/>
      <c r="I3178"/>
      <c r="J3178"/>
      <c r="K3178" s="1"/>
      <c r="N3178"/>
    </row>
    <row r="3179" spans="1:14" x14ac:dyDescent="0.25">
      <c r="A3179"/>
      <c r="B3179"/>
      <c r="C3179"/>
      <c r="D3179" s="1"/>
      <c r="E3179"/>
      <c r="F3179"/>
      <c r="G3179" s="1"/>
      <c r="H3179"/>
      <c r="I3179"/>
      <c r="J3179"/>
      <c r="K3179" s="1"/>
      <c r="N3179"/>
    </row>
    <row r="3180" spans="1:14" x14ac:dyDescent="0.25">
      <c r="A3180"/>
      <c r="B3180"/>
      <c r="C3180"/>
      <c r="D3180" s="1"/>
      <c r="E3180"/>
      <c r="F3180"/>
      <c r="G3180" s="1"/>
      <c r="H3180"/>
      <c r="I3180"/>
      <c r="J3180"/>
      <c r="K3180" s="1"/>
      <c r="N3180"/>
    </row>
    <row r="3181" spans="1:14" x14ac:dyDescent="0.25">
      <c r="A3181"/>
      <c r="B3181"/>
      <c r="C3181"/>
      <c r="D3181" s="1"/>
      <c r="E3181"/>
      <c r="F3181"/>
      <c r="G3181" s="1"/>
      <c r="H3181"/>
      <c r="I3181"/>
      <c r="J3181"/>
      <c r="K3181" s="1"/>
      <c r="N3181"/>
    </row>
    <row r="3182" spans="1:14" x14ac:dyDescent="0.25">
      <c r="A3182"/>
      <c r="B3182"/>
      <c r="C3182"/>
      <c r="D3182" s="1"/>
      <c r="E3182"/>
      <c r="F3182"/>
      <c r="G3182" s="1"/>
      <c r="H3182"/>
      <c r="I3182"/>
      <c r="J3182"/>
      <c r="K3182" s="1"/>
      <c r="N3182"/>
    </row>
    <row r="3183" spans="1:14" x14ac:dyDescent="0.25">
      <c r="A3183"/>
      <c r="B3183"/>
      <c r="C3183"/>
      <c r="D3183" s="1"/>
      <c r="E3183"/>
      <c r="F3183"/>
      <c r="G3183" s="1"/>
      <c r="H3183"/>
      <c r="I3183"/>
      <c r="J3183"/>
      <c r="K3183" s="1"/>
      <c r="N3183"/>
    </row>
    <row r="3184" spans="1:14" x14ac:dyDescent="0.25">
      <c r="A3184"/>
      <c r="B3184"/>
      <c r="C3184"/>
      <c r="D3184" s="1"/>
      <c r="E3184"/>
      <c r="F3184"/>
      <c r="G3184" s="1"/>
      <c r="H3184"/>
      <c r="I3184"/>
      <c r="J3184"/>
      <c r="K3184" s="1"/>
      <c r="N3184"/>
    </row>
    <row r="3185" spans="1:14" x14ac:dyDescent="0.25">
      <c r="A3185"/>
      <c r="B3185"/>
      <c r="C3185"/>
      <c r="D3185" s="1"/>
      <c r="E3185"/>
      <c r="F3185"/>
      <c r="G3185" s="1"/>
      <c r="H3185"/>
      <c r="I3185"/>
      <c r="J3185"/>
      <c r="K3185" s="1"/>
      <c r="N3185"/>
    </row>
    <row r="3186" spans="1:14" x14ac:dyDescent="0.25">
      <c r="A3186"/>
      <c r="B3186"/>
      <c r="C3186"/>
      <c r="D3186" s="1"/>
      <c r="E3186"/>
      <c r="F3186"/>
      <c r="G3186" s="1"/>
      <c r="H3186"/>
      <c r="I3186"/>
      <c r="J3186"/>
      <c r="K3186" s="1"/>
      <c r="N3186"/>
    </row>
    <row r="3187" spans="1:14" x14ac:dyDescent="0.25">
      <c r="A3187"/>
      <c r="B3187"/>
      <c r="C3187"/>
      <c r="D3187" s="1"/>
      <c r="E3187"/>
      <c r="F3187"/>
      <c r="G3187" s="1"/>
      <c r="H3187"/>
      <c r="I3187"/>
      <c r="J3187"/>
      <c r="K3187" s="1"/>
      <c r="N3187"/>
    </row>
    <row r="3188" spans="1:14" x14ac:dyDescent="0.25">
      <c r="A3188"/>
      <c r="B3188"/>
      <c r="C3188"/>
      <c r="D3188" s="1"/>
      <c r="E3188"/>
      <c r="F3188"/>
      <c r="G3188" s="1"/>
      <c r="H3188"/>
      <c r="I3188"/>
      <c r="J3188"/>
      <c r="K3188" s="1"/>
      <c r="N3188"/>
    </row>
    <row r="3189" spans="1:14" x14ac:dyDescent="0.25">
      <c r="A3189"/>
      <c r="B3189"/>
      <c r="C3189"/>
      <c r="D3189" s="1"/>
      <c r="E3189"/>
      <c r="F3189"/>
      <c r="G3189" s="1"/>
      <c r="H3189"/>
      <c r="I3189"/>
      <c r="J3189"/>
      <c r="K3189" s="1"/>
      <c r="N3189"/>
    </row>
    <row r="3190" spans="1:14" x14ac:dyDescent="0.25">
      <c r="A3190"/>
      <c r="B3190"/>
      <c r="C3190"/>
      <c r="D3190" s="1"/>
      <c r="E3190"/>
      <c r="F3190"/>
      <c r="G3190" s="1"/>
      <c r="H3190"/>
      <c r="I3190"/>
      <c r="J3190"/>
      <c r="K3190" s="1"/>
      <c r="N3190"/>
    </row>
    <row r="3191" spans="1:14" x14ac:dyDescent="0.25">
      <c r="A3191"/>
      <c r="B3191"/>
      <c r="C3191"/>
      <c r="D3191" s="1"/>
      <c r="E3191"/>
      <c r="F3191"/>
      <c r="G3191" s="1"/>
      <c r="H3191"/>
      <c r="I3191"/>
      <c r="J3191"/>
      <c r="K3191" s="1"/>
      <c r="N3191"/>
    </row>
    <row r="3192" spans="1:14" x14ac:dyDescent="0.25">
      <c r="A3192"/>
      <c r="B3192"/>
      <c r="C3192"/>
      <c r="D3192" s="1"/>
      <c r="E3192"/>
      <c r="F3192"/>
      <c r="G3192" s="1"/>
      <c r="H3192"/>
      <c r="I3192"/>
      <c r="J3192"/>
      <c r="K3192" s="1"/>
      <c r="N3192"/>
    </row>
    <row r="3193" spans="1:14" x14ac:dyDescent="0.25">
      <c r="A3193"/>
      <c r="B3193"/>
      <c r="C3193"/>
      <c r="D3193" s="1"/>
      <c r="E3193"/>
      <c r="F3193"/>
      <c r="G3193" s="1"/>
      <c r="H3193"/>
      <c r="I3193"/>
      <c r="J3193"/>
      <c r="K3193" s="1"/>
      <c r="N3193"/>
    </row>
    <row r="3194" spans="1:14" x14ac:dyDescent="0.25">
      <c r="A3194"/>
      <c r="B3194"/>
      <c r="C3194"/>
      <c r="D3194" s="1"/>
      <c r="E3194"/>
      <c r="F3194"/>
      <c r="G3194" s="1"/>
      <c r="H3194"/>
      <c r="I3194"/>
      <c r="J3194"/>
      <c r="K3194" s="1"/>
      <c r="N3194"/>
    </row>
    <row r="3195" spans="1:14" x14ac:dyDescent="0.25">
      <c r="A3195"/>
      <c r="B3195"/>
      <c r="C3195"/>
      <c r="D3195" s="1"/>
      <c r="E3195"/>
      <c r="F3195"/>
      <c r="G3195" s="1"/>
      <c r="H3195"/>
      <c r="I3195"/>
      <c r="J3195"/>
      <c r="K3195" s="1"/>
      <c r="N3195"/>
    </row>
    <row r="3196" spans="1:14" x14ac:dyDescent="0.25">
      <c r="A3196"/>
      <c r="B3196"/>
      <c r="C3196"/>
      <c r="D3196" s="1"/>
      <c r="E3196"/>
      <c r="F3196"/>
      <c r="G3196" s="1"/>
      <c r="H3196"/>
      <c r="I3196"/>
      <c r="J3196"/>
      <c r="K3196" s="1"/>
      <c r="N3196"/>
    </row>
    <row r="3197" spans="1:14" x14ac:dyDescent="0.25">
      <c r="A3197"/>
      <c r="B3197"/>
      <c r="C3197"/>
      <c r="D3197" s="1"/>
      <c r="E3197"/>
      <c r="F3197"/>
      <c r="G3197" s="1"/>
      <c r="H3197"/>
      <c r="I3197"/>
      <c r="J3197"/>
      <c r="K3197" s="1"/>
      <c r="N3197"/>
    </row>
    <row r="3198" spans="1:14" x14ac:dyDescent="0.25">
      <c r="A3198"/>
      <c r="B3198"/>
      <c r="C3198"/>
      <c r="D3198" s="1"/>
      <c r="E3198"/>
      <c r="F3198"/>
      <c r="G3198" s="1"/>
      <c r="H3198"/>
      <c r="I3198"/>
      <c r="J3198"/>
      <c r="K3198" s="1"/>
      <c r="N3198"/>
    </row>
    <row r="3199" spans="1:14" x14ac:dyDescent="0.25">
      <c r="A3199"/>
      <c r="B3199"/>
      <c r="C3199"/>
      <c r="D3199" s="1"/>
      <c r="E3199"/>
      <c r="F3199"/>
      <c r="G3199" s="1"/>
      <c r="H3199"/>
      <c r="I3199"/>
      <c r="J3199"/>
      <c r="K3199" s="1"/>
      <c r="N3199"/>
    </row>
    <row r="3200" spans="1:14" x14ac:dyDescent="0.25">
      <c r="A3200"/>
      <c r="B3200"/>
      <c r="C3200"/>
      <c r="D3200" s="1"/>
      <c r="E3200"/>
      <c r="F3200"/>
      <c r="G3200" s="1"/>
      <c r="H3200"/>
      <c r="I3200"/>
      <c r="J3200"/>
      <c r="K3200" s="1"/>
      <c r="N3200"/>
    </row>
    <row r="3201" spans="1:14" x14ac:dyDescent="0.25">
      <c r="A3201"/>
      <c r="B3201"/>
      <c r="C3201"/>
      <c r="D3201" s="1"/>
      <c r="E3201"/>
      <c r="F3201"/>
      <c r="G3201" s="1"/>
      <c r="H3201"/>
      <c r="I3201"/>
      <c r="J3201"/>
      <c r="K3201" s="1"/>
      <c r="N3201"/>
    </row>
    <row r="3202" spans="1:14" x14ac:dyDescent="0.25">
      <c r="A3202"/>
      <c r="B3202"/>
      <c r="C3202"/>
      <c r="D3202" s="1"/>
      <c r="E3202"/>
      <c r="F3202"/>
      <c r="G3202" s="1"/>
      <c r="H3202"/>
      <c r="I3202"/>
      <c r="J3202"/>
      <c r="K3202" s="1"/>
      <c r="N3202"/>
    </row>
    <row r="3203" spans="1:14" x14ac:dyDescent="0.25">
      <c r="A3203"/>
      <c r="B3203"/>
      <c r="C3203"/>
      <c r="D3203" s="1"/>
      <c r="E3203"/>
      <c r="F3203"/>
      <c r="G3203" s="1"/>
      <c r="H3203"/>
      <c r="I3203"/>
      <c r="J3203"/>
      <c r="K3203" s="1"/>
      <c r="N3203"/>
    </row>
    <row r="3204" spans="1:14" x14ac:dyDescent="0.25">
      <c r="A3204"/>
      <c r="B3204"/>
      <c r="C3204"/>
      <c r="D3204" s="1"/>
      <c r="E3204"/>
      <c r="F3204"/>
      <c r="G3204" s="1"/>
      <c r="H3204"/>
      <c r="I3204"/>
      <c r="J3204"/>
      <c r="K3204" s="1"/>
      <c r="N3204"/>
    </row>
    <row r="3205" spans="1:14" x14ac:dyDescent="0.25">
      <c r="A3205"/>
      <c r="B3205"/>
      <c r="C3205"/>
      <c r="D3205" s="1"/>
      <c r="E3205"/>
      <c r="F3205"/>
      <c r="G3205" s="1"/>
      <c r="H3205"/>
      <c r="I3205"/>
      <c r="J3205"/>
      <c r="K3205" s="1"/>
      <c r="N3205"/>
    </row>
    <row r="3206" spans="1:14" x14ac:dyDescent="0.25">
      <c r="A3206"/>
      <c r="B3206"/>
      <c r="C3206"/>
      <c r="D3206" s="1"/>
      <c r="E3206"/>
      <c r="F3206"/>
      <c r="G3206" s="1"/>
      <c r="H3206"/>
      <c r="I3206"/>
      <c r="J3206"/>
      <c r="K3206" s="1"/>
      <c r="N3206"/>
    </row>
    <row r="3207" spans="1:14" x14ac:dyDescent="0.25">
      <c r="A3207"/>
      <c r="B3207"/>
      <c r="C3207"/>
      <c r="D3207" s="1"/>
      <c r="E3207"/>
      <c r="F3207"/>
      <c r="G3207" s="1"/>
      <c r="H3207"/>
      <c r="I3207"/>
      <c r="J3207"/>
      <c r="K3207" s="1"/>
      <c r="N3207"/>
    </row>
    <row r="3208" spans="1:14" x14ac:dyDescent="0.25">
      <c r="A3208"/>
      <c r="B3208"/>
      <c r="C3208"/>
      <c r="D3208" s="1"/>
      <c r="E3208"/>
      <c r="F3208"/>
      <c r="G3208" s="1"/>
      <c r="H3208"/>
      <c r="I3208"/>
      <c r="J3208"/>
      <c r="K3208" s="1"/>
      <c r="N3208"/>
    </row>
    <row r="3209" spans="1:14" x14ac:dyDescent="0.25">
      <c r="A3209"/>
      <c r="B3209"/>
      <c r="C3209"/>
      <c r="D3209" s="1"/>
      <c r="E3209"/>
      <c r="F3209"/>
      <c r="G3209" s="1"/>
      <c r="H3209"/>
      <c r="I3209"/>
      <c r="J3209"/>
      <c r="K3209" s="1"/>
      <c r="N3209"/>
    </row>
    <row r="3210" spans="1:14" x14ac:dyDescent="0.25">
      <c r="A3210"/>
      <c r="B3210"/>
      <c r="C3210"/>
      <c r="D3210" s="1"/>
      <c r="E3210"/>
      <c r="F3210"/>
      <c r="G3210" s="1"/>
      <c r="H3210"/>
      <c r="I3210"/>
      <c r="J3210"/>
      <c r="K3210" s="1"/>
      <c r="N3210"/>
    </row>
    <row r="3211" spans="1:14" x14ac:dyDescent="0.25">
      <c r="A3211"/>
      <c r="B3211"/>
      <c r="C3211"/>
      <c r="D3211" s="1"/>
      <c r="E3211"/>
      <c r="F3211"/>
      <c r="G3211" s="1"/>
      <c r="H3211"/>
      <c r="I3211"/>
      <c r="J3211"/>
      <c r="K3211" s="1"/>
      <c r="N3211"/>
    </row>
    <row r="3212" spans="1:14" x14ac:dyDescent="0.25">
      <c r="A3212"/>
      <c r="B3212"/>
      <c r="C3212"/>
      <c r="D3212" s="1"/>
      <c r="E3212"/>
      <c r="F3212"/>
      <c r="G3212" s="1"/>
      <c r="H3212"/>
      <c r="I3212"/>
      <c r="J3212"/>
      <c r="K3212" s="1"/>
      <c r="N3212"/>
    </row>
    <row r="3213" spans="1:14" x14ac:dyDescent="0.25">
      <c r="A3213"/>
      <c r="B3213"/>
      <c r="C3213"/>
      <c r="D3213" s="1"/>
      <c r="E3213"/>
      <c r="F3213"/>
      <c r="G3213" s="1"/>
      <c r="H3213"/>
      <c r="I3213"/>
      <c r="J3213"/>
      <c r="K3213" s="1"/>
      <c r="N3213"/>
    </row>
    <row r="3214" spans="1:14" x14ac:dyDescent="0.25">
      <c r="A3214"/>
      <c r="B3214"/>
      <c r="C3214"/>
      <c r="D3214" s="1"/>
      <c r="E3214"/>
      <c r="F3214"/>
      <c r="G3214" s="1"/>
      <c r="H3214"/>
      <c r="I3214"/>
      <c r="J3214"/>
      <c r="K3214" s="1"/>
      <c r="N3214"/>
    </row>
    <row r="3215" spans="1:14" x14ac:dyDescent="0.25">
      <c r="A3215"/>
      <c r="B3215"/>
      <c r="C3215"/>
      <c r="D3215" s="1"/>
      <c r="E3215"/>
      <c r="F3215"/>
      <c r="G3215" s="1"/>
      <c r="H3215"/>
      <c r="I3215"/>
      <c r="J3215"/>
      <c r="K3215" s="1"/>
      <c r="N3215"/>
    </row>
    <row r="3216" spans="1:14" x14ac:dyDescent="0.25">
      <c r="A3216"/>
      <c r="B3216"/>
      <c r="C3216"/>
      <c r="D3216" s="1"/>
      <c r="E3216"/>
      <c r="F3216"/>
      <c r="G3216" s="1"/>
      <c r="H3216"/>
      <c r="I3216"/>
      <c r="J3216"/>
      <c r="K3216" s="1"/>
      <c r="N3216"/>
    </row>
    <row r="3217" spans="1:14" x14ac:dyDescent="0.25">
      <c r="A3217"/>
      <c r="B3217"/>
      <c r="C3217"/>
      <c r="D3217" s="1"/>
      <c r="E3217"/>
      <c r="F3217"/>
      <c r="G3217" s="1"/>
      <c r="H3217"/>
      <c r="I3217"/>
      <c r="J3217"/>
      <c r="K3217" s="1"/>
      <c r="N3217"/>
    </row>
    <row r="3218" spans="1:14" x14ac:dyDescent="0.25">
      <c r="A3218"/>
      <c r="B3218"/>
      <c r="C3218"/>
      <c r="D3218" s="1"/>
      <c r="E3218"/>
      <c r="F3218"/>
      <c r="G3218" s="1"/>
      <c r="H3218"/>
      <c r="I3218"/>
      <c r="J3218"/>
      <c r="K3218" s="1"/>
      <c r="N3218"/>
    </row>
    <row r="3219" spans="1:14" x14ac:dyDescent="0.25">
      <c r="A3219"/>
      <c r="B3219"/>
      <c r="C3219"/>
      <c r="D3219" s="1"/>
      <c r="E3219"/>
      <c r="F3219"/>
      <c r="G3219" s="1"/>
      <c r="H3219"/>
      <c r="I3219"/>
      <c r="J3219"/>
      <c r="K3219" s="1"/>
      <c r="N3219"/>
    </row>
    <row r="3220" spans="1:14" x14ac:dyDescent="0.25">
      <c r="A3220"/>
      <c r="B3220"/>
      <c r="C3220"/>
      <c r="D3220" s="1"/>
      <c r="E3220"/>
      <c r="F3220"/>
      <c r="G3220" s="1"/>
      <c r="H3220"/>
      <c r="I3220"/>
      <c r="J3220"/>
      <c r="K3220" s="1"/>
      <c r="N3220"/>
    </row>
    <row r="3221" spans="1:14" x14ac:dyDescent="0.25">
      <c r="A3221"/>
      <c r="B3221"/>
      <c r="C3221"/>
      <c r="D3221" s="1"/>
      <c r="E3221"/>
      <c r="F3221"/>
      <c r="G3221" s="1"/>
      <c r="H3221"/>
      <c r="I3221"/>
      <c r="J3221"/>
      <c r="K3221" s="1"/>
      <c r="N3221"/>
    </row>
    <row r="3222" spans="1:14" x14ac:dyDescent="0.25">
      <c r="A3222"/>
      <c r="B3222"/>
      <c r="C3222"/>
      <c r="D3222" s="1"/>
      <c r="E3222"/>
      <c r="F3222"/>
      <c r="G3222" s="1"/>
      <c r="H3222"/>
      <c r="I3222"/>
      <c r="J3222"/>
      <c r="K3222" s="1"/>
      <c r="N3222"/>
    </row>
    <row r="3223" spans="1:14" x14ac:dyDescent="0.25">
      <c r="A3223"/>
      <c r="B3223"/>
      <c r="C3223"/>
      <c r="D3223" s="1"/>
      <c r="E3223"/>
      <c r="F3223"/>
      <c r="G3223" s="1"/>
      <c r="H3223"/>
      <c r="I3223"/>
      <c r="J3223"/>
      <c r="K3223" s="1"/>
      <c r="N3223"/>
    </row>
    <row r="3224" spans="1:14" x14ac:dyDescent="0.25">
      <c r="A3224"/>
      <c r="B3224"/>
      <c r="C3224"/>
      <c r="D3224" s="1"/>
      <c r="E3224"/>
      <c r="F3224"/>
      <c r="G3224" s="1"/>
      <c r="H3224"/>
      <c r="I3224"/>
      <c r="J3224"/>
      <c r="K3224" s="1"/>
      <c r="N3224"/>
    </row>
    <row r="3225" spans="1:14" x14ac:dyDescent="0.25">
      <c r="A3225"/>
      <c r="B3225"/>
      <c r="C3225"/>
      <c r="D3225" s="1"/>
      <c r="E3225"/>
      <c r="F3225"/>
      <c r="G3225" s="1"/>
      <c r="H3225"/>
      <c r="I3225"/>
      <c r="J3225"/>
      <c r="K3225" s="1"/>
      <c r="N3225"/>
    </row>
    <row r="3226" spans="1:14" x14ac:dyDescent="0.25">
      <c r="A3226"/>
      <c r="B3226"/>
      <c r="C3226"/>
      <c r="D3226" s="1"/>
      <c r="E3226"/>
      <c r="F3226"/>
      <c r="G3226" s="1"/>
      <c r="H3226"/>
      <c r="I3226"/>
      <c r="J3226"/>
      <c r="K3226" s="1"/>
      <c r="N3226"/>
    </row>
    <row r="3227" spans="1:14" x14ac:dyDescent="0.25">
      <c r="A3227"/>
      <c r="B3227"/>
      <c r="C3227"/>
      <c r="D3227" s="1"/>
      <c r="E3227"/>
      <c r="F3227"/>
      <c r="G3227" s="1"/>
      <c r="H3227"/>
      <c r="I3227"/>
      <c r="J3227"/>
      <c r="K3227" s="1"/>
      <c r="N3227"/>
    </row>
    <row r="3228" spans="1:14" x14ac:dyDescent="0.25">
      <c r="A3228"/>
      <c r="B3228"/>
      <c r="C3228"/>
      <c r="D3228" s="1"/>
      <c r="E3228"/>
      <c r="F3228"/>
      <c r="G3228" s="1"/>
      <c r="H3228"/>
      <c r="I3228"/>
      <c r="J3228"/>
      <c r="K3228" s="1"/>
      <c r="N3228"/>
    </row>
    <row r="3229" spans="1:14" x14ac:dyDescent="0.25">
      <c r="A3229"/>
      <c r="B3229"/>
      <c r="C3229"/>
      <c r="D3229" s="1"/>
      <c r="E3229"/>
      <c r="F3229"/>
      <c r="G3229" s="1"/>
      <c r="H3229"/>
      <c r="I3229"/>
      <c r="J3229"/>
      <c r="K3229" s="1"/>
      <c r="N3229"/>
    </row>
    <row r="3230" spans="1:14" x14ac:dyDescent="0.25">
      <c r="A3230"/>
      <c r="B3230"/>
      <c r="C3230"/>
      <c r="D3230" s="1"/>
      <c r="E3230"/>
      <c r="F3230"/>
      <c r="G3230" s="1"/>
      <c r="H3230"/>
      <c r="I3230"/>
      <c r="J3230"/>
      <c r="K3230" s="1"/>
      <c r="N3230"/>
    </row>
    <row r="3231" spans="1:14" x14ac:dyDescent="0.25">
      <c r="A3231"/>
      <c r="B3231"/>
      <c r="C3231"/>
      <c r="D3231" s="1"/>
      <c r="E3231"/>
      <c r="F3231"/>
      <c r="G3231" s="1"/>
      <c r="H3231"/>
      <c r="I3231"/>
      <c r="J3231"/>
      <c r="K3231" s="1"/>
      <c r="N3231"/>
    </row>
    <row r="3232" spans="1:14" x14ac:dyDescent="0.25">
      <c r="A3232"/>
      <c r="B3232"/>
      <c r="C3232"/>
      <c r="D3232" s="1"/>
      <c r="E3232"/>
      <c r="F3232"/>
      <c r="G3232" s="1"/>
      <c r="H3232"/>
      <c r="I3232"/>
      <c r="J3232"/>
      <c r="K3232" s="1"/>
      <c r="N3232"/>
    </row>
    <row r="3233" spans="1:14" x14ac:dyDescent="0.25">
      <c r="A3233"/>
      <c r="B3233"/>
      <c r="C3233"/>
      <c r="D3233" s="1"/>
      <c r="E3233"/>
      <c r="F3233"/>
      <c r="G3233" s="1"/>
      <c r="H3233"/>
      <c r="I3233"/>
      <c r="J3233"/>
      <c r="K3233" s="1"/>
      <c r="N3233"/>
    </row>
    <row r="3234" spans="1:14" x14ac:dyDescent="0.25">
      <c r="A3234"/>
      <c r="B3234"/>
      <c r="C3234"/>
      <c r="D3234" s="1"/>
      <c r="E3234"/>
      <c r="F3234"/>
      <c r="G3234" s="1"/>
      <c r="H3234"/>
      <c r="I3234"/>
      <c r="J3234"/>
      <c r="K3234" s="1"/>
      <c r="N3234"/>
    </row>
    <row r="3235" spans="1:14" x14ac:dyDescent="0.25">
      <c r="A3235"/>
      <c r="B3235"/>
      <c r="C3235"/>
      <c r="D3235" s="1"/>
      <c r="E3235"/>
      <c r="F3235"/>
      <c r="G3235" s="1"/>
      <c r="H3235"/>
      <c r="I3235"/>
      <c r="J3235"/>
      <c r="K3235" s="1"/>
      <c r="N3235"/>
    </row>
    <row r="3236" spans="1:14" x14ac:dyDescent="0.25">
      <c r="A3236"/>
      <c r="B3236"/>
      <c r="C3236"/>
      <c r="D3236" s="1"/>
      <c r="E3236"/>
      <c r="F3236"/>
      <c r="G3236" s="1"/>
      <c r="H3236"/>
      <c r="I3236"/>
      <c r="J3236"/>
      <c r="K3236" s="1"/>
      <c r="N3236"/>
    </row>
    <row r="3237" spans="1:14" x14ac:dyDescent="0.25">
      <c r="A3237"/>
      <c r="B3237"/>
      <c r="C3237"/>
      <c r="D3237" s="1"/>
      <c r="E3237"/>
      <c r="F3237"/>
      <c r="G3237" s="1"/>
      <c r="H3237"/>
      <c r="I3237"/>
      <c r="J3237"/>
      <c r="K3237" s="1"/>
      <c r="N3237"/>
    </row>
    <row r="3238" spans="1:14" x14ac:dyDescent="0.25">
      <c r="A3238"/>
      <c r="B3238"/>
      <c r="C3238"/>
      <c r="D3238" s="1"/>
      <c r="E3238"/>
      <c r="F3238"/>
      <c r="G3238" s="1"/>
      <c r="H3238"/>
      <c r="I3238"/>
      <c r="J3238"/>
      <c r="K3238" s="1"/>
      <c r="N3238"/>
    </row>
    <row r="3239" spans="1:14" x14ac:dyDescent="0.25">
      <c r="A3239"/>
      <c r="B3239"/>
      <c r="C3239"/>
      <c r="D3239" s="1"/>
      <c r="E3239"/>
      <c r="F3239"/>
      <c r="G3239" s="1"/>
      <c r="H3239"/>
      <c r="I3239"/>
      <c r="J3239"/>
      <c r="K3239" s="1"/>
      <c r="N3239"/>
    </row>
    <row r="3240" spans="1:14" x14ac:dyDescent="0.25">
      <c r="A3240"/>
      <c r="B3240"/>
      <c r="C3240"/>
      <c r="D3240" s="1"/>
      <c r="E3240"/>
      <c r="F3240"/>
      <c r="G3240" s="1"/>
      <c r="H3240"/>
      <c r="I3240"/>
      <c r="J3240"/>
      <c r="K3240" s="1"/>
      <c r="N3240"/>
    </row>
    <row r="3241" spans="1:14" x14ac:dyDescent="0.25">
      <c r="A3241"/>
      <c r="B3241"/>
      <c r="C3241"/>
      <c r="D3241" s="1"/>
      <c r="E3241"/>
      <c r="F3241"/>
      <c r="G3241" s="1"/>
      <c r="H3241"/>
      <c r="I3241"/>
      <c r="J3241"/>
      <c r="K3241" s="1"/>
      <c r="N3241"/>
    </row>
    <row r="3242" spans="1:14" x14ac:dyDescent="0.25">
      <c r="A3242"/>
      <c r="B3242"/>
      <c r="C3242"/>
      <c r="D3242" s="1"/>
      <c r="E3242"/>
      <c r="F3242"/>
      <c r="G3242" s="1"/>
      <c r="H3242"/>
      <c r="I3242"/>
      <c r="J3242"/>
      <c r="K3242" s="1"/>
      <c r="N3242"/>
    </row>
    <row r="3243" spans="1:14" x14ac:dyDescent="0.25">
      <c r="A3243"/>
      <c r="B3243"/>
      <c r="C3243"/>
      <c r="D3243" s="1"/>
      <c r="E3243"/>
      <c r="F3243"/>
      <c r="G3243" s="1"/>
      <c r="H3243"/>
      <c r="I3243"/>
      <c r="J3243"/>
      <c r="K3243" s="1"/>
      <c r="N3243"/>
    </row>
    <row r="3244" spans="1:14" x14ac:dyDescent="0.25">
      <c r="A3244"/>
      <c r="B3244"/>
      <c r="C3244"/>
      <c r="D3244" s="1"/>
      <c r="E3244"/>
      <c r="F3244"/>
      <c r="G3244" s="1"/>
      <c r="H3244"/>
      <c r="I3244"/>
      <c r="J3244"/>
      <c r="K3244" s="1"/>
      <c r="N3244"/>
    </row>
    <row r="3245" spans="1:14" x14ac:dyDescent="0.25">
      <c r="A3245"/>
      <c r="B3245"/>
      <c r="C3245"/>
      <c r="D3245" s="1"/>
      <c r="E3245"/>
      <c r="F3245"/>
      <c r="G3245" s="1"/>
      <c r="H3245"/>
      <c r="I3245"/>
      <c r="J3245"/>
      <c r="K3245" s="1"/>
      <c r="N3245"/>
    </row>
    <row r="3246" spans="1:14" x14ac:dyDescent="0.25">
      <c r="A3246"/>
      <c r="B3246"/>
      <c r="C3246"/>
      <c r="D3246" s="1"/>
      <c r="E3246"/>
      <c r="F3246"/>
      <c r="G3246" s="1"/>
      <c r="H3246"/>
      <c r="I3246"/>
      <c r="J3246"/>
      <c r="K3246" s="1"/>
      <c r="N3246"/>
    </row>
    <row r="3247" spans="1:14" x14ac:dyDescent="0.25">
      <c r="A3247"/>
      <c r="B3247"/>
      <c r="C3247"/>
      <c r="D3247" s="1"/>
      <c r="E3247"/>
      <c r="F3247"/>
      <c r="G3247" s="1"/>
      <c r="H3247"/>
      <c r="I3247"/>
      <c r="J3247"/>
      <c r="K3247" s="1"/>
      <c r="N3247"/>
    </row>
    <row r="3248" spans="1:14" x14ac:dyDescent="0.25">
      <c r="A3248"/>
      <c r="B3248"/>
      <c r="C3248"/>
      <c r="D3248" s="1"/>
      <c r="E3248"/>
      <c r="F3248"/>
      <c r="G3248" s="1"/>
      <c r="H3248"/>
      <c r="I3248"/>
      <c r="J3248"/>
      <c r="K3248" s="1"/>
      <c r="N3248"/>
    </row>
    <row r="3249" spans="1:14" x14ac:dyDescent="0.25">
      <c r="A3249"/>
      <c r="B3249"/>
      <c r="C3249"/>
      <c r="D3249" s="1"/>
      <c r="E3249"/>
      <c r="F3249"/>
      <c r="G3249" s="1"/>
      <c r="H3249"/>
      <c r="I3249"/>
      <c r="J3249"/>
      <c r="K3249" s="1"/>
      <c r="N3249"/>
    </row>
    <row r="3250" spans="1:14" x14ac:dyDescent="0.25">
      <c r="A3250"/>
      <c r="B3250"/>
      <c r="C3250"/>
      <c r="D3250" s="1"/>
      <c r="E3250"/>
      <c r="F3250"/>
      <c r="G3250" s="1"/>
      <c r="H3250"/>
      <c r="I3250"/>
      <c r="J3250"/>
      <c r="K3250" s="1"/>
      <c r="N3250"/>
    </row>
    <row r="3251" spans="1:14" x14ac:dyDescent="0.25">
      <c r="A3251"/>
      <c r="B3251"/>
      <c r="C3251"/>
      <c r="D3251" s="1"/>
      <c r="E3251"/>
      <c r="F3251"/>
      <c r="G3251" s="1"/>
      <c r="H3251"/>
      <c r="I3251"/>
      <c r="J3251"/>
      <c r="K3251" s="1"/>
      <c r="N3251"/>
    </row>
    <row r="3252" spans="1:14" x14ac:dyDescent="0.25">
      <c r="A3252"/>
      <c r="B3252"/>
      <c r="C3252"/>
      <c r="D3252" s="1"/>
      <c r="E3252"/>
      <c r="F3252"/>
      <c r="G3252" s="1"/>
      <c r="H3252"/>
      <c r="I3252"/>
      <c r="J3252"/>
      <c r="K3252" s="1"/>
      <c r="N3252"/>
    </row>
    <row r="3253" spans="1:14" x14ac:dyDescent="0.25">
      <c r="A3253"/>
      <c r="B3253"/>
      <c r="C3253"/>
      <c r="D3253" s="1"/>
      <c r="E3253"/>
      <c r="F3253"/>
      <c r="G3253" s="1"/>
      <c r="H3253"/>
      <c r="I3253"/>
      <c r="J3253"/>
      <c r="K3253" s="1"/>
      <c r="N3253"/>
    </row>
    <row r="3254" spans="1:14" x14ac:dyDescent="0.25">
      <c r="A3254"/>
      <c r="B3254"/>
      <c r="C3254"/>
      <c r="D3254" s="1"/>
      <c r="E3254"/>
      <c r="F3254"/>
      <c r="G3254" s="1"/>
      <c r="H3254"/>
      <c r="I3254"/>
      <c r="J3254"/>
      <c r="K3254" s="1"/>
      <c r="N3254"/>
    </row>
    <row r="3255" spans="1:14" x14ac:dyDescent="0.25">
      <c r="A3255"/>
      <c r="B3255"/>
      <c r="C3255"/>
      <c r="D3255" s="1"/>
      <c r="E3255"/>
      <c r="F3255"/>
      <c r="G3255" s="1"/>
      <c r="H3255"/>
      <c r="I3255"/>
      <c r="J3255"/>
      <c r="K3255" s="1"/>
      <c r="N3255"/>
    </row>
    <row r="3256" spans="1:14" x14ac:dyDescent="0.25">
      <c r="A3256"/>
      <c r="B3256"/>
      <c r="C3256"/>
      <c r="D3256" s="1"/>
      <c r="E3256"/>
      <c r="F3256"/>
      <c r="G3256" s="1"/>
      <c r="H3256"/>
      <c r="I3256"/>
      <c r="J3256"/>
      <c r="K3256" s="1"/>
      <c r="N3256"/>
    </row>
    <row r="3257" spans="1:14" x14ac:dyDescent="0.25">
      <c r="A3257"/>
      <c r="B3257"/>
      <c r="C3257"/>
      <c r="D3257" s="1"/>
      <c r="E3257"/>
      <c r="F3257"/>
      <c r="G3257" s="1"/>
      <c r="H3257"/>
      <c r="I3257"/>
      <c r="J3257"/>
      <c r="K3257" s="1"/>
      <c r="N3257"/>
    </row>
    <row r="3258" spans="1:14" x14ac:dyDescent="0.25">
      <c r="A3258"/>
      <c r="B3258"/>
      <c r="C3258"/>
      <c r="D3258" s="1"/>
      <c r="E3258"/>
      <c r="F3258"/>
      <c r="G3258" s="1"/>
      <c r="H3258"/>
      <c r="I3258"/>
      <c r="J3258"/>
      <c r="K3258" s="1"/>
      <c r="N3258"/>
    </row>
    <row r="3259" spans="1:14" x14ac:dyDescent="0.25">
      <c r="A3259"/>
      <c r="B3259"/>
      <c r="C3259"/>
      <c r="D3259" s="1"/>
      <c r="E3259"/>
      <c r="F3259"/>
      <c r="G3259" s="1"/>
      <c r="H3259"/>
      <c r="I3259"/>
      <c r="J3259"/>
      <c r="K3259" s="1"/>
      <c r="N3259"/>
    </row>
    <row r="3260" spans="1:14" x14ac:dyDescent="0.25">
      <c r="A3260"/>
      <c r="B3260"/>
      <c r="C3260"/>
      <c r="D3260" s="1"/>
      <c r="E3260"/>
      <c r="F3260"/>
      <c r="G3260" s="1"/>
      <c r="H3260"/>
      <c r="I3260"/>
      <c r="J3260"/>
      <c r="K3260" s="1"/>
      <c r="N3260"/>
    </row>
    <row r="3261" spans="1:14" x14ac:dyDescent="0.25">
      <c r="A3261"/>
      <c r="B3261"/>
      <c r="C3261"/>
      <c r="D3261" s="1"/>
      <c r="E3261"/>
      <c r="F3261"/>
      <c r="G3261" s="1"/>
      <c r="H3261"/>
      <c r="I3261"/>
      <c r="J3261"/>
      <c r="K3261" s="1"/>
      <c r="N3261"/>
    </row>
    <row r="3262" spans="1:14" x14ac:dyDescent="0.25">
      <c r="A3262"/>
      <c r="B3262"/>
      <c r="C3262"/>
      <c r="D3262" s="1"/>
      <c r="E3262"/>
      <c r="F3262"/>
      <c r="G3262" s="1"/>
      <c r="H3262"/>
      <c r="I3262"/>
      <c r="J3262"/>
      <c r="K3262" s="1"/>
      <c r="N3262"/>
    </row>
    <row r="3263" spans="1:14" x14ac:dyDescent="0.25">
      <c r="A3263"/>
      <c r="B3263"/>
      <c r="C3263"/>
      <c r="D3263" s="1"/>
      <c r="E3263"/>
      <c r="F3263"/>
      <c r="G3263" s="1"/>
      <c r="H3263"/>
      <c r="I3263"/>
      <c r="J3263"/>
      <c r="K3263" s="1"/>
      <c r="N3263"/>
    </row>
    <row r="3264" spans="1:14" x14ac:dyDescent="0.25">
      <c r="A3264"/>
      <c r="B3264"/>
      <c r="C3264"/>
      <c r="D3264" s="1"/>
      <c r="E3264"/>
      <c r="F3264"/>
      <c r="G3264" s="1"/>
      <c r="H3264"/>
      <c r="I3264"/>
      <c r="J3264"/>
      <c r="K3264" s="1"/>
      <c r="N3264"/>
    </row>
    <row r="3265" spans="1:14" x14ac:dyDescent="0.25">
      <c r="A3265"/>
      <c r="B3265"/>
      <c r="C3265"/>
      <c r="D3265" s="1"/>
      <c r="E3265"/>
      <c r="F3265"/>
      <c r="G3265" s="1"/>
      <c r="H3265"/>
      <c r="I3265"/>
      <c r="J3265"/>
      <c r="K3265" s="1"/>
      <c r="N3265"/>
    </row>
    <row r="3266" spans="1:14" x14ac:dyDescent="0.25">
      <c r="A3266"/>
      <c r="B3266"/>
      <c r="C3266"/>
      <c r="D3266" s="1"/>
      <c r="E3266"/>
      <c r="F3266"/>
      <c r="G3266" s="1"/>
      <c r="H3266"/>
      <c r="I3266"/>
      <c r="J3266"/>
      <c r="K3266" s="1"/>
      <c r="N3266"/>
    </row>
    <row r="3267" spans="1:14" x14ac:dyDescent="0.25">
      <c r="A3267"/>
      <c r="B3267"/>
      <c r="C3267"/>
      <c r="D3267" s="1"/>
      <c r="E3267"/>
      <c r="F3267"/>
      <c r="G3267" s="1"/>
      <c r="H3267"/>
      <c r="I3267"/>
      <c r="J3267"/>
      <c r="K3267" s="1"/>
      <c r="N3267"/>
    </row>
    <row r="3268" spans="1:14" x14ac:dyDescent="0.25">
      <c r="A3268"/>
      <c r="B3268"/>
      <c r="C3268"/>
      <c r="D3268" s="1"/>
      <c r="E3268"/>
      <c r="F3268"/>
      <c r="G3268" s="1"/>
      <c r="H3268"/>
      <c r="I3268"/>
      <c r="J3268"/>
      <c r="K3268" s="1"/>
      <c r="N3268"/>
    </row>
    <row r="3269" spans="1:14" x14ac:dyDescent="0.25">
      <c r="A3269"/>
      <c r="B3269"/>
      <c r="C3269"/>
      <c r="D3269" s="1"/>
      <c r="E3269"/>
      <c r="F3269"/>
      <c r="G3269" s="1"/>
      <c r="H3269"/>
      <c r="I3269"/>
      <c r="J3269"/>
      <c r="K3269" s="1"/>
      <c r="N3269"/>
    </row>
    <row r="3270" spans="1:14" x14ac:dyDescent="0.25">
      <c r="A3270"/>
      <c r="B3270"/>
      <c r="C3270"/>
      <c r="D3270" s="1"/>
      <c r="E3270"/>
      <c r="F3270"/>
      <c r="G3270" s="1"/>
      <c r="H3270"/>
      <c r="I3270"/>
      <c r="J3270"/>
      <c r="K3270" s="1"/>
      <c r="N3270"/>
    </row>
    <row r="3271" spans="1:14" x14ac:dyDescent="0.25">
      <c r="A3271"/>
      <c r="B3271"/>
      <c r="C3271"/>
      <c r="D3271" s="1"/>
      <c r="E3271"/>
      <c r="F3271"/>
      <c r="G3271" s="1"/>
      <c r="H3271"/>
      <c r="I3271"/>
      <c r="J3271"/>
      <c r="K3271" s="1"/>
      <c r="N3271"/>
    </row>
    <row r="3272" spans="1:14" x14ac:dyDescent="0.25">
      <c r="A3272"/>
      <c r="B3272"/>
      <c r="C3272"/>
      <c r="D3272" s="1"/>
      <c r="E3272"/>
      <c r="F3272"/>
      <c r="G3272" s="1"/>
      <c r="H3272"/>
      <c r="I3272"/>
      <c r="J3272"/>
      <c r="K3272" s="1"/>
      <c r="N3272"/>
    </row>
    <row r="3273" spans="1:14" x14ac:dyDescent="0.25">
      <c r="A3273"/>
      <c r="B3273"/>
      <c r="C3273"/>
      <c r="D3273" s="1"/>
      <c r="E3273"/>
      <c r="F3273"/>
      <c r="G3273" s="1"/>
      <c r="H3273"/>
      <c r="I3273"/>
      <c r="J3273"/>
      <c r="K3273" s="1"/>
      <c r="N3273"/>
    </row>
    <row r="3274" spans="1:14" x14ac:dyDescent="0.25">
      <c r="A3274"/>
      <c r="B3274"/>
      <c r="C3274"/>
      <c r="D3274" s="1"/>
      <c r="E3274"/>
      <c r="F3274"/>
      <c r="G3274" s="1"/>
      <c r="H3274"/>
      <c r="I3274"/>
      <c r="J3274"/>
      <c r="K3274" s="1"/>
      <c r="N3274"/>
    </row>
    <row r="3275" spans="1:14" x14ac:dyDescent="0.25">
      <c r="A3275"/>
      <c r="B3275"/>
      <c r="C3275"/>
      <c r="D3275" s="1"/>
      <c r="E3275"/>
      <c r="F3275"/>
      <c r="G3275" s="1"/>
      <c r="H3275"/>
      <c r="I3275"/>
      <c r="J3275"/>
      <c r="K3275" s="1"/>
      <c r="N3275"/>
    </row>
    <row r="3276" spans="1:14" x14ac:dyDescent="0.25">
      <c r="A3276"/>
      <c r="B3276"/>
      <c r="C3276"/>
      <c r="D3276" s="1"/>
      <c r="E3276"/>
      <c r="F3276"/>
      <c r="G3276" s="1"/>
      <c r="H3276"/>
      <c r="I3276"/>
      <c r="J3276"/>
      <c r="K3276" s="1"/>
      <c r="N3276"/>
    </row>
    <row r="3277" spans="1:14" x14ac:dyDescent="0.25">
      <c r="A3277"/>
      <c r="B3277"/>
      <c r="C3277"/>
      <c r="D3277" s="1"/>
      <c r="E3277"/>
      <c r="F3277"/>
      <c r="G3277" s="1"/>
      <c r="H3277"/>
      <c r="I3277"/>
      <c r="J3277"/>
      <c r="K3277" s="1"/>
      <c r="N3277"/>
    </row>
    <row r="3278" spans="1:14" x14ac:dyDescent="0.25">
      <c r="A3278"/>
      <c r="B3278"/>
      <c r="C3278"/>
      <c r="D3278" s="1"/>
      <c r="E3278"/>
      <c r="F3278"/>
      <c r="G3278" s="1"/>
      <c r="H3278"/>
      <c r="I3278"/>
      <c r="J3278"/>
      <c r="K3278" s="1"/>
      <c r="N3278"/>
    </row>
    <row r="3279" spans="1:14" x14ac:dyDescent="0.25">
      <c r="A3279"/>
      <c r="B3279"/>
      <c r="C3279"/>
      <c r="D3279" s="1"/>
      <c r="E3279"/>
      <c r="F3279"/>
      <c r="G3279" s="1"/>
      <c r="H3279"/>
      <c r="I3279"/>
      <c r="J3279"/>
      <c r="K3279" s="1"/>
      <c r="N3279"/>
    </row>
    <row r="3280" spans="1:14" x14ac:dyDescent="0.25">
      <c r="A3280"/>
      <c r="B3280"/>
      <c r="C3280"/>
      <c r="D3280" s="1"/>
      <c r="E3280"/>
      <c r="F3280"/>
      <c r="G3280" s="1"/>
      <c r="H3280"/>
      <c r="I3280"/>
      <c r="J3280"/>
      <c r="K3280" s="1"/>
      <c r="N3280"/>
    </row>
    <row r="3281" spans="1:14" x14ac:dyDescent="0.25">
      <c r="A3281"/>
      <c r="B3281"/>
      <c r="C3281"/>
      <c r="D3281" s="1"/>
      <c r="E3281"/>
      <c r="F3281"/>
      <c r="G3281" s="1"/>
      <c r="H3281"/>
      <c r="I3281"/>
      <c r="J3281"/>
      <c r="K3281" s="1"/>
      <c r="N3281"/>
    </row>
    <row r="3282" spans="1:14" x14ac:dyDescent="0.25">
      <c r="A3282"/>
      <c r="B3282"/>
      <c r="C3282"/>
      <c r="D3282" s="1"/>
      <c r="E3282"/>
      <c r="F3282"/>
      <c r="G3282" s="1"/>
      <c r="H3282"/>
      <c r="I3282"/>
      <c r="J3282"/>
      <c r="K3282" s="1"/>
      <c r="N3282"/>
    </row>
    <row r="3283" spans="1:14" x14ac:dyDescent="0.25">
      <c r="A3283"/>
      <c r="B3283"/>
      <c r="C3283"/>
      <c r="D3283" s="1"/>
      <c r="E3283"/>
      <c r="F3283"/>
      <c r="G3283" s="1"/>
      <c r="H3283"/>
      <c r="I3283"/>
      <c r="J3283"/>
      <c r="K3283" s="1"/>
      <c r="N3283"/>
    </row>
    <row r="3284" spans="1:14" x14ac:dyDescent="0.25">
      <c r="A3284"/>
      <c r="B3284"/>
      <c r="C3284"/>
      <c r="D3284" s="1"/>
      <c r="E3284"/>
      <c r="F3284"/>
      <c r="G3284" s="1"/>
      <c r="H3284"/>
      <c r="I3284"/>
      <c r="J3284"/>
      <c r="K3284" s="1"/>
      <c r="N3284"/>
    </row>
    <row r="3285" spans="1:14" x14ac:dyDescent="0.25">
      <c r="A3285"/>
      <c r="B3285"/>
      <c r="C3285"/>
      <c r="D3285" s="1"/>
      <c r="E3285"/>
      <c r="F3285"/>
      <c r="G3285" s="1"/>
      <c r="H3285"/>
      <c r="I3285"/>
      <c r="J3285"/>
      <c r="K3285" s="1"/>
      <c r="N3285"/>
    </row>
    <row r="3286" spans="1:14" x14ac:dyDescent="0.25">
      <c r="A3286"/>
      <c r="B3286"/>
      <c r="C3286"/>
      <c r="D3286" s="1"/>
      <c r="E3286"/>
      <c r="F3286"/>
      <c r="G3286" s="1"/>
      <c r="H3286"/>
      <c r="I3286"/>
      <c r="J3286"/>
      <c r="K3286" s="1"/>
      <c r="N3286"/>
    </row>
    <row r="3287" spans="1:14" x14ac:dyDescent="0.25">
      <c r="A3287"/>
      <c r="B3287"/>
      <c r="C3287"/>
      <c r="D3287" s="1"/>
      <c r="E3287"/>
      <c r="F3287"/>
      <c r="G3287" s="1"/>
      <c r="H3287"/>
      <c r="I3287"/>
      <c r="J3287"/>
      <c r="K3287" s="1"/>
      <c r="N3287"/>
    </row>
    <row r="3288" spans="1:14" x14ac:dyDescent="0.25">
      <c r="A3288"/>
      <c r="B3288"/>
      <c r="C3288"/>
      <c r="D3288" s="1"/>
      <c r="E3288"/>
      <c r="F3288"/>
      <c r="G3288" s="1"/>
      <c r="H3288"/>
      <c r="I3288"/>
      <c r="J3288"/>
      <c r="K3288" s="1"/>
      <c r="N3288"/>
    </row>
    <row r="3289" spans="1:14" x14ac:dyDescent="0.25">
      <c r="A3289"/>
      <c r="B3289"/>
      <c r="C3289"/>
      <c r="D3289" s="1"/>
      <c r="E3289"/>
      <c r="F3289"/>
      <c r="G3289" s="1"/>
      <c r="H3289"/>
      <c r="I3289"/>
      <c r="J3289"/>
      <c r="K3289" s="1"/>
      <c r="N3289"/>
    </row>
    <row r="3290" spans="1:14" x14ac:dyDescent="0.25">
      <c r="A3290"/>
      <c r="B3290"/>
      <c r="C3290"/>
      <c r="D3290" s="1"/>
      <c r="E3290"/>
      <c r="F3290"/>
      <c r="G3290" s="1"/>
      <c r="H3290"/>
      <c r="I3290"/>
      <c r="J3290"/>
      <c r="K3290" s="1"/>
      <c r="N3290"/>
    </row>
    <row r="3291" spans="1:14" x14ac:dyDescent="0.25">
      <c r="A3291"/>
      <c r="B3291"/>
      <c r="C3291"/>
      <c r="D3291" s="1"/>
      <c r="E3291"/>
      <c r="F3291"/>
      <c r="G3291" s="1"/>
      <c r="H3291"/>
      <c r="I3291"/>
      <c r="J3291"/>
      <c r="K3291" s="1"/>
      <c r="N3291"/>
    </row>
    <row r="3292" spans="1:14" x14ac:dyDescent="0.25">
      <c r="A3292"/>
      <c r="B3292"/>
      <c r="C3292"/>
      <c r="D3292" s="1"/>
      <c r="E3292"/>
      <c r="F3292"/>
      <c r="G3292" s="1"/>
      <c r="H3292"/>
      <c r="I3292"/>
      <c r="J3292"/>
      <c r="K3292" s="1"/>
      <c r="N3292"/>
    </row>
    <row r="3293" spans="1:14" x14ac:dyDescent="0.25">
      <c r="A3293"/>
      <c r="B3293"/>
      <c r="C3293"/>
      <c r="D3293" s="1"/>
      <c r="E3293"/>
      <c r="F3293"/>
      <c r="G3293" s="1"/>
      <c r="H3293"/>
      <c r="I3293"/>
      <c r="J3293"/>
      <c r="K3293" s="1"/>
      <c r="N3293"/>
    </row>
    <row r="3294" spans="1:14" x14ac:dyDescent="0.25">
      <c r="A3294"/>
      <c r="B3294"/>
      <c r="C3294"/>
      <c r="D3294" s="1"/>
      <c r="E3294"/>
      <c r="F3294"/>
      <c r="G3294" s="1"/>
      <c r="H3294"/>
      <c r="I3294"/>
      <c r="J3294"/>
      <c r="K3294" s="1"/>
      <c r="N3294"/>
    </row>
    <row r="3295" spans="1:14" x14ac:dyDescent="0.25">
      <c r="A3295"/>
      <c r="B3295"/>
      <c r="C3295"/>
      <c r="D3295" s="1"/>
      <c r="E3295"/>
      <c r="F3295"/>
      <c r="G3295" s="1"/>
      <c r="H3295"/>
      <c r="I3295"/>
      <c r="J3295"/>
      <c r="K3295" s="1"/>
      <c r="N3295"/>
    </row>
    <row r="3296" spans="1:14" x14ac:dyDescent="0.25">
      <c r="A3296"/>
      <c r="B3296"/>
      <c r="C3296"/>
      <c r="D3296" s="1"/>
      <c r="E3296"/>
      <c r="F3296"/>
      <c r="G3296" s="1"/>
      <c r="H3296"/>
      <c r="I3296"/>
      <c r="J3296"/>
      <c r="K3296" s="1"/>
      <c r="N3296"/>
    </row>
    <row r="3297" spans="1:14" x14ac:dyDescent="0.25">
      <c r="A3297"/>
      <c r="B3297"/>
      <c r="C3297"/>
      <c r="D3297" s="1"/>
      <c r="E3297"/>
      <c r="F3297"/>
      <c r="G3297" s="1"/>
      <c r="H3297"/>
      <c r="I3297"/>
      <c r="J3297"/>
      <c r="K3297" s="1"/>
      <c r="N3297"/>
    </row>
    <row r="3298" spans="1:14" x14ac:dyDescent="0.25">
      <c r="A3298"/>
      <c r="B3298"/>
      <c r="C3298"/>
      <c r="D3298" s="1"/>
      <c r="E3298"/>
      <c r="F3298"/>
      <c r="G3298" s="1"/>
      <c r="H3298"/>
      <c r="I3298"/>
      <c r="J3298"/>
      <c r="K3298" s="1"/>
      <c r="N3298"/>
    </row>
    <row r="3299" spans="1:14" x14ac:dyDescent="0.25">
      <c r="A3299"/>
      <c r="B3299"/>
      <c r="C3299"/>
      <c r="D3299" s="1"/>
      <c r="E3299"/>
      <c r="F3299"/>
      <c r="G3299" s="1"/>
      <c r="H3299"/>
      <c r="I3299"/>
      <c r="J3299"/>
      <c r="K3299" s="1"/>
      <c r="N3299"/>
    </row>
    <row r="3300" spans="1:14" x14ac:dyDescent="0.25">
      <c r="A3300"/>
      <c r="B3300"/>
      <c r="C3300"/>
      <c r="D3300" s="1"/>
      <c r="E3300"/>
      <c r="F3300"/>
      <c r="G3300" s="1"/>
      <c r="H3300"/>
      <c r="I3300"/>
      <c r="J3300"/>
      <c r="K3300" s="1"/>
      <c r="N3300"/>
    </row>
    <row r="3301" spans="1:14" x14ac:dyDescent="0.25">
      <c r="A3301"/>
      <c r="B3301"/>
      <c r="C3301"/>
      <c r="D3301" s="1"/>
      <c r="E3301"/>
      <c r="F3301"/>
      <c r="G3301" s="1"/>
      <c r="H3301"/>
      <c r="I3301"/>
      <c r="J3301"/>
      <c r="K3301" s="1"/>
      <c r="N3301"/>
    </row>
    <row r="3302" spans="1:14" x14ac:dyDescent="0.25">
      <c r="A3302"/>
      <c r="B3302"/>
      <c r="C3302"/>
      <c r="D3302" s="1"/>
      <c r="E3302"/>
      <c r="F3302"/>
      <c r="G3302" s="1"/>
      <c r="H3302"/>
      <c r="I3302"/>
      <c r="J3302"/>
      <c r="K3302" s="1"/>
      <c r="N3302"/>
    </row>
    <row r="3303" spans="1:14" x14ac:dyDescent="0.25">
      <c r="A3303"/>
      <c r="B3303"/>
      <c r="C3303"/>
      <c r="D3303" s="1"/>
      <c r="E3303"/>
      <c r="F3303"/>
      <c r="G3303" s="1"/>
      <c r="H3303"/>
      <c r="I3303"/>
      <c r="J3303"/>
      <c r="K3303" s="1"/>
      <c r="N3303"/>
    </row>
    <row r="3304" spans="1:14" x14ac:dyDescent="0.25">
      <c r="A3304"/>
      <c r="B3304"/>
      <c r="C3304"/>
      <c r="D3304" s="1"/>
      <c r="E3304"/>
      <c r="F3304"/>
      <c r="G3304" s="1"/>
      <c r="H3304"/>
      <c r="I3304"/>
      <c r="J3304"/>
      <c r="K3304" s="1"/>
      <c r="N3304"/>
    </row>
    <row r="3305" spans="1:14" x14ac:dyDescent="0.25">
      <c r="A3305"/>
      <c r="B3305"/>
      <c r="C3305"/>
      <c r="D3305" s="1"/>
      <c r="E3305"/>
      <c r="F3305"/>
      <c r="G3305" s="1"/>
      <c r="H3305"/>
      <c r="I3305"/>
      <c r="J3305"/>
      <c r="K3305" s="1"/>
      <c r="N3305"/>
    </row>
    <row r="3306" spans="1:14" x14ac:dyDescent="0.25">
      <c r="A3306"/>
      <c r="B3306"/>
      <c r="C3306"/>
      <c r="D3306" s="1"/>
      <c r="E3306"/>
      <c r="F3306"/>
      <c r="G3306" s="1"/>
      <c r="H3306"/>
      <c r="I3306"/>
      <c r="J3306"/>
      <c r="K3306" s="1"/>
      <c r="N3306"/>
    </row>
    <row r="3307" spans="1:14" x14ac:dyDescent="0.25">
      <c r="A3307"/>
      <c r="B3307"/>
      <c r="C3307"/>
      <c r="D3307" s="1"/>
      <c r="E3307"/>
      <c r="F3307"/>
      <c r="G3307" s="1"/>
      <c r="H3307"/>
      <c r="I3307"/>
      <c r="J3307"/>
      <c r="K3307" s="1"/>
      <c r="N3307"/>
    </row>
    <row r="3308" spans="1:14" x14ac:dyDescent="0.25">
      <c r="A3308"/>
      <c r="B3308"/>
      <c r="C3308"/>
      <c r="D3308" s="1"/>
      <c r="E3308"/>
      <c r="F3308"/>
      <c r="G3308" s="1"/>
      <c r="H3308"/>
      <c r="I3308"/>
      <c r="J3308"/>
      <c r="K3308" s="1"/>
      <c r="N3308"/>
    </row>
    <row r="3309" spans="1:14" x14ac:dyDescent="0.25">
      <c r="A3309"/>
      <c r="B3309"/>
      <c r="C3309"/>
      <c r="D3309" s="1"/>
      <c r="E3309"/>
      <c r="F3309"/>
      <c r="G3309" s="1"/>
      <c r="H3309"/>
      <c r="I3309"/>
      <c r="J3309"/>
      <c r="K3309" s="1"/>
      <c r="N3309"/>
    </row>
    <row r="3310" spans="1:14" x14ac:dyDescent="0.25">
      <c r="A3310"/>
      <c r="B3310"/>
      <c r="C3310"/>
      <c r="D3310" s="1"/>
      <c r="E3310"/>
      <c r="F3310"/>
      <c r="G3310" s="1"/>
      <c r="H3310"/>
      <c r="I3310"/>
      <c r="J3310"/>
      <c r="K3310" s="1"/>
      <c r="N3310"/>
    </row>
    <row r="3311" spans="1:14" x14ac:dyDescent="0.25">
      <c r="A3311"/>
      <c r="B3311"/>
      <c r="C3311"/>
      <c r="D3311" s="1"/>
      <c r="E3311"/>
      <c r="F3311"/>
      <c r="G3311" s="1"/>
      <c r="H3311"/>
      <c r="I3311"/>
      <c r="J3311"/>
      <c r="K3311" s="1"/>
      <c r="N3311"/>
    </row>
    <row r="3312" spans="1:14" x14ac:dyDescent="0.25">
      <c r="A3312"/>
      <c r="B3312"/>
      <c r="C3312"/>
      <c r="D3312" s="1"/>
      <c r="E3312"/>
      <c r="F3312"/>
      <c r="G3312" s="1"/>
      <c r="H3312"/>
      <c r="I3312"/>
      <c r="J3312"/>
      <c r="K3312" s="1"/>
      <c r="N3312"/>
    </row>
    <row r="3313" spans="1:14" x14ac:dyDescent="0.25">
      <c r="A3313"/>
      <c r="B3313"/>
      <c r="C3313"/>
      <c r="D3313" s="1"/>
      <c r="E3313"/>
      <c r="F3313"/>
      <c r="G3313" s="1"/>
      <c r="H3313"/>
      <c r="I3313"/>
      <c r="J3313"/>
      <c r="K3313" s="1"/>
      <c r="N3313"/>
    </row>
    <row r="3314" spans="1:14" x14ac:dyDescent="0.25">
      <c r="A3314"/>
      <c r="B3314"/>
      <c r="C3314"/>
      <c r="D3314" s="1"/>
      <c r="E3314"/>
      <c r="F3314"/>
      <c r="G3314" s="1"/>
      <c r="H3314"/>
      <c r="I3314"/>
      <c r="J3314"/>
      <c r="K3314" s="1"/>
      <c r="N3314"/>
    </row>
    <row r="3315" spans="1:14" x14ac:dyDescent="0.25">
      <c r="A3315"/>
      <c r="B3315"/>
      <c r="C3315"/>
      <c r="D3315" s="1"/>
      <c r="E3315"/>
      <c r="F3315"/>
      <c r="G3315" s="1"/>
      <c r="H3315"/>
      <c r="I3315"/>
      <c r="J3315"/>
      <c r="K3315" s="1"/>
      <c r="N3315"/>
    </row>
    <row r="3316" spans="1:14" x14ac:dyDescent="0.25">
      <c r="A3316"/>
      <c r="B3316"/>
      <c r="C3316"/>
      <c r="D3316" s="1"/>
      <c r="E3316"/>
      <c r="F3316"/>
      <c r="G3316" s="1"/>
      <c r="H3316"/>
      <c r="I3316"/>
      <c r="J3316"/>
      <c r="K3316" s="1"/>
      <c r="N3316"/>
    </row>
    <row r="3317" spans="1:14" x14ac:dyDescent="0.25">
      <c r="A3317"/>
      <c r="B3317"/>
      <c r="C3317"/>
      <c r="D3317" s="1"/>
      <c r="E3317"/>
      <c r="F3317"/>
      <c r="G3317" s="1"/>
      <c r="H3317"/>
      <c r="I3317"/>
      <c r="J3317"/>
      <c r="K3317" s="1"/>
      <c r="N3317"/>
    </row>
    <row r="3318" spans="1:14" x14ac:dyDescent="0.25">
      <c r="A3318"/>
      <c r="B3318"/>
      <c r="C3318"/>
      <c r="D3318" s="1"/>
      <c r="E3318"/>
      <c r="F3318"/>
      <c r="G3318" s="1"/>
      <c r="H3318"/>
      <c r="I3318"/>
      <c r="J3318"/>
      <c r="K3318" s="1"/>
      <c r="N3318"/>
    </row>
    <row r="3319" spans="1:14" x14ac:dyDescent="0.25">
      <c r="A3319"/>
      <c r="B3319"/>
      <c r="C3319"/>
      <c r="D3319" s="1"/>
      <c r="E3319"/>
      <c r="F3319"/>
      <c r="G3319" s="1"/>
      <c r="H3319"/>
      <c r="I3319"/>
      <c r="J3319"/>
      <c r="K3319" s="1"/>
      <c r="N3319"/>
    </row>
    <row r="3320" spans="1:14" x14ac:dyDescent="0.25">
      <c r="A3320"/>
      <c r="B3320"/>
      <c r="C3320"/>
      <c r="D3320" s="1"/>
      <c r="E3320"/>
      <c r="F3320"/>
      <c r="G3320" s="1"/>
      <c r="H3320"/>
      <c r="I3320"/>
      <c r="J3320"/>
      <c r="K3320" s="1"/>
      <c r="N3320"/>
    </row>
    <row r="3321" spans="1:14" x14ac:dyDescent="0.25">
      <c r="A3321"/>
      <c r="B3321"/>
      <c r="C3321"/>
      <c r="D3321" s="1"/>
      <c r="E3321"/>
      <c r="F3321"/>
      <c r="G3321" s="1"/>
      <c r="H3321"/>
      <c r="I3321"/>
      <c r="J3321"/>
      <c r="K3321" s="1"/>
      <c r="N3321"/>
    </row>
    <row r="3322" spans="1:14" x14ac:dyDescent="0.25">
      <c r="A3322"/>
      <c r="B3322"/>
      <c r="C3322"/>
      <c r="D3322" s="1"/>
      <c r="E3322"/>
      <c r="F3322"/>
      <c r="G3322" s="1"/>
      <c r="H3322"/>
      <c r="I3322"/>
      <c r="J3322"/>
      <c r="K3322" s="1"/>
      <c r="N3322"/>
    </row>
    <row r="3323" spans="1:14" x14ac:dyDescent="0.25">
      <c r="A3323"/>
      <c r="B3323"/>
      <c r="C3323"/>
      <c r="D3323" s="1"/>
      <c r="E3323"/>
      <c r="F3323"/>
      <c r="G3323" s="1"/>
      <c r="H3323"/>
      <c r="I3323"/>
      <c r="J3323"/>
      <c r="K3323" s="1"/>
      <c r="N3323"/>
    </row>
    <row r="3324" spans="1:14" x14ac:dyDescent="0.25">
      <c r="A3324"/>
      <c r="B3324"/>
      <c r="C3324"/>
      <c r="D3324" s="1"/>
      <c r="E3324"/>
      <c r="F3324"/>
      <c r="G3324" s="1"/>
      <c r="H3324"/>
      <c r="I3324"/>
      <c r="J3324"/>
      <c r="K3324" s="1"/>
      <c r="N3324"/>
    </row>
    <row r="3325" spans="1:14" x14ac:dyDescent="0.25">
      <c r="A3325"/>
      <c r="B3325"/>
      <c r="C3325"/>
      <c r="D3325" s="1"/>
      <c r="E3325"/>
      <c r="F3325"/>
      <c r="G3325" s="1"/>
      <c r="H3325"/>
      <c r="I3325"/>
      <c r="J3325"/>
      <c r="K3325" s="1"/>
      <c r="N3325"/>
    </row>
    <row r="3326" spans="1:14" x14ac:dyDescent="0.25">
      <c r="A3326"/>
      <c r="B3326"/>
      <c r="C3326"/>
      <c r="D3326" s="1"/>
      <c r="E3326"/>
      <c r="F3326"/>
      <c r="G3326" s="1"/>
      <c r="H3326"/>
      <c r="I3326"/>
      <c r="J3326"/>
      <c r="K3326" s="1"/>
      <c r="N3326"/>
    </row>
    <row r="3327" spans="1:14" x14ac:dyDescent="0.25">
      <c r="A3327"/>
      <c r="B3327"/>
      <c r="C3327"/>
      <c r="D3327" s="1"/>
      <c r="E3327"/>
      <c r="F3327"/>
      <c r="G3327" s="1"/>
      <c r="H3327"/>
      <c r="I3327"/>
      <c r="J3327"/>
      <c r="K3327" s="1"/>
      <c r="N3327"/>
    </row>
    <row r="3328" spans="1:14" x14ac:dyDescent="0.25">
      <c r="A3328"/>
      <c r="B3328"/>
      <c r="C3328"/>
      <c r="D3328" s="1"/>
      <c r="E3328"/>
      <c r="F3328"/>
      <c r="G3328" s="1"/>
      <c r="H3328"/>
      <c r="I3328"/>
      <c r="J3328"/>
      <c r="K3328" s="1"/>
      <c r="N3328"/>
    </row>
    <row r="3329" spans="1:14" x14ac:dyDescent="0.25">
      <c r="A3329"/>
      <c r="B3329"/>
      <c r="C3329"/>
      <c r="D3329" s="1"/>
      <c r="E3329"/>
      <c r="F3329"/>
      <c r="G3329" s="1"/>
      <c r="H3329"/>
      <c r="I3329"/>
      <c r="J3329"/>
      <c r="K3329" s="1"/>
      <c r="N3329"/>
    </row>
    <row r="3330" spans="1:14" x14ac:dyDescent="0.25">
      <c r="A3330"/>
      <c r="B3330"/>
      <c r="C3330"/>
      <c r="D3330" s="1"/>
      <c r="E3330"/>
      <c r="F3330"/>
      <c r="G3330" s="1"/>
      <c r="H3330"/>
      <c r="I3330"/>
      <c r="J3330"/>
      <c r="K3330" s="1"/>
      <c r="N3330"/>
    </row>
    <row r="3331" spans="1:14" x14ac:dyDescent="0.25">
      <c r="A3331"/>
      <c r="B3331"/>
      <c r="C3331"/>
      <c r="D3331" s="1"/>
      <c r="E3331"/>
      <c r="F3331"/>
      <c r="G3331" s="1"/>
      <c r="H3331"/>
      <c r="I3331"/>
      <c r="J3331"/>
      <c r="K3331" s="1"/>
      <c r="N3331"/>
    </row>
    <row r="3332" spans="1:14" x14ac:dyDescent="0.25">
      <c r="A3332"/>
      <c r="B3332"/>
      <c r="C3332"/>
      <c r="D3332" s="1"/>
      <c r="E3332"/>
      <c r="F3332"/>
      <c r="G3332" s="1"/>
      <c r="H3332"/>
      <c r="I3332"/>
      <c r="J3332"/>
      <c r="K3332" s="1"/>
      <c r="N3332"/>
    </row>
    <row r="3333" spans="1:14" x14ac:dyDescent="0.25">
      <c r="A3333"/>
      <c r="B3333"/>
      <c r="C3333"/>
      <c r="D3333" s="1"/>
      <c r="E3333"/>
      <c r="F3333"/>
      <c r="G3333" s="1"/>
      <c r="H3333"/>
      <c r="I3333"/>
      <c r="J3333"/>
      <c r="K3333" s="1"/>
      <c r="N3333"/>
    </row>
    <row r="3334" spans="1:14" x14ac:dyDescent="0.25">
      <c r="A3334"/>
      <c r="B3334"/>
      <c r="C3334"/>
      <c r="D3334" s="1"/>
      <c r="E3334"/>
      <c r="F3334"/>
      <c r="G3334" s="1"/>
      <c r="H3334"/>
      <c r="I3334"/>
      <c r="J3334"/>
      <c r="K3334" s="1"/>
      <c r="N3334"/>
    </row>
    <row r="3335" spans="1:14" x14ac:dyDescent="0.25">
      <c r="A3335"/>
      <c r="B3335"/>
      <c r="C3335"/>
      <c r="D3335" s="1"/>
      <c r="E3335"/>
      <c r="F3335"/>
      <c r="G3335" s="1"/>
      <c r="H3335"/>
      <c r="I3335"/>
      <c r="J3335"/>
      <c r="K3335" s="1"/>
      <c r="N3335"/>
    </row>
    <row r="3336" spans="1:14" x14ac:dyDescent="0.25">
      <c r="A3336"/>
      <c r="B3336"/>
      <c r="C3336"/>
      <c r="D3336" s="1"/>
      <c r="E3336"/>
      <c r="F3336"/>
      <c r="G3336" s="1"/>
      <c r="H3336"/>
      <c r="I3336"/>
      <c r="J3336"/>
      <c r="K3336" s="1"/>
      <c r="N3336"/>
    </row>
    <row r="3337" spans="1:14" x14ac:dyDescent="0.25">
      <c r="A3337"/>
      <c r="B3337"/>
      <c r="C3337"/>
      <c r="D3337" s="1"/>
      <c r="E3337"/>
      <c r="F3337"/>
      <c r="G3337" s="1"/>
      <c r="H3337"/>
      <c r="I3337"/>
      <c r="J3337"/>
      <c r="K3337" s="1"/>
      <c r="N3337"/>
    </row>
    <row r="3338" spans="1:14" x14ac:dyDescent="0.25">
      <c r="A3338"/>
      <c r="B3338"/>
      <c r="C3338"/>
      <c r="D3338" s="1"/>
      <c r="E3338"/>
      <c r="F3338"/>
      <c r="G3338" s="1"/>
      <c r="H3338"/>
      <c r="I3338"/>
      <c r="J3338"/>
      <c r="K3338" s="1"/>
      <c r="N3338"/>
    </row>
    <row r="3339" spans="1:14" x14ac:dyDescent="0.25">
      <c r="A3339"/>
      <c r="B3339"/>
      <c r="C3339"/>
      <c r="D3339" s="1"/>
      <c r="E3339"/>
      <c r="F3339"/>
      <c r="G3339" s="1"/>
      <c r="H3339"/>
      <c r="I3339"/>
      <c r="J3339"/>
      <c r="K3339" s="1"/>
      <c r="N3339"/>
    </row>
    <row r="3340" spans="1:14" x14ac:dyDescent="0.25">
      <c r="A3340"/>
      <c r="B3340"/>
      <c r="C3340"/>
      <c r="D3340" s="1"/>
      <c r="E3340"/>
      <c r="F3340"/>
      <c r="G3340" s="1"/>
      <c r="H3340"/>
      <c r="I3340"/>
      <c r="J3340"/>
      <c r="K3340" s="1"/>
      <c r="N3340"/>
    </row>
    <row r="3341" spans="1:14" x14ac:dyDescent="0.25">
      <c r="A3341"/>
      <c r="B3341"/>
      <c r="C3341"/>
      <c r="D3341" s="1"/>
      <c r="E3341"/>
      <c r="F3341"/>
      <c r="G3341" s="1"/>
      <c r="H3341"/>
      <c r="I3341"/>
      <c r="J3341"/>
      <c r="K3341" s="1"/>
      <c r="N3341"/>
    </row>
    <row r="3342" spans="1:14" x14ac:dyDescent="0.25">
      <c r="A3342"/>
      <c r="B3342"/>
      <c r="C3342"/>
      <c r="D3342" s="1"/>
      <c r="E3342"/>
      <c r="F3342"/>
      <c r="G3342" s="1"/>
      <c r="H3342"/>
      <c r="I3342"/>
      <c r="J3342"/>
      <c r="K3342" s="1"/>
      <c r="N3342"/>
    </row>
    <row r="3343" spans="1:14" x14ac:dyDescent="0.25">
      <c r="A3343"/>
      <c r="B3343"/>
      <c r="C3343"/>
      <c r="D3343" s="1"/>
      <c r="E3343"/>
      <c r="F3343"/>
      <c r="G3343" s="1"/>
      <c r="H3343"/>
      <c r="I3343"/>
      <c r="J3343"/>
      <c r="K3343" s="1"/>
      <c r="N3343"/>
    </row>
    <row r="3344" spans="1:14" x14ac:dyDescent="0.25">
      <c r="A3344"/>
      <c r="B3344"/>
      <c r="C3344"/>
      <c r="D3344" s="1"/>
      <c r="E3344"/>
      <c r="F3344"/>
      <c r="G3344" s="1"/>
      <c r="H3344"/>
      <c r="I3344"/>
      <c r="J3344"/>
      <c r="K3344" s="1"/>
      <c r="N3344"/>
    </row>
    <row r="3345" spans="1:14" x14ac:dyDescent="0.25">
      <c r="A3345"/>
      <c r="B3345"/>
      <c r="C3345"/>
      <c r="D3345" s="1"/>
      <c r="E3345"/>
      <c r="F3345"/>
      <c r="G3345" s="1"/>
      <c r="H3345"/>
      <c r="I3345"/>
      <c r="J3345"/>
      <c r="K3345" s="1"/>
      <c r="N3345"/>
    </row>
    <row r="3346" spans="1:14" x14ac:dyDescent="0.25">
      <c r="A3346"/>
      <c r="B3346"/>
      <c r="C3346"/>
      <c r="D3346" s="1"/>
      <c r="E3346"/>
      <c r="F3346"/>
      <c r="G3346" s="1"/>
      <c r="H3346"/>
      <c r="I3346"/>
      <c r="J3346"/>
      <c r="K3346" s="1"/>
      <c r="N3346"/>
    </row>
    <row r="3347" spans="1:14" x14ac:dyDescent="0.25">
      <c r="A3347"/>
      <c r="B3347"/>
      <c r="C3347"/>
      <c r="D3347" s="1"/>
      <c r="E3347"/>
      <c r="F3347"/>
      <c r="G3347" s="1"/>
      <c r="H3347"/>
      <c r="I3347"/>
      <c r="J3347"/>
      <c r="K3347" s="1"/>
      <c r="N3347"/>
    </row>
    <row r="3348" spans="1:14" x14ac:dyDescent="0.25">
      <c r="A3348"/>
      <c r="B3348"/>
      <c r="C3348"/>
      <c r="D3348" s="1"/>
      <c r="E3348"/>
      <c r="F3348"/>
      <c r="G3348" s="1"/>
      <c r="H3348"/>
      <c r="I3348"/>
      <c r="J3348"/>
      <c r="K3348" s="1"/>
      <c r="N3348"/>
    </row>
    <row r="3349" spans="1:14" x14ac:dyDescent="0.25">
      <c r="A3349"/>
      <c r="B3349"/>
      <c r="C3349"/>
      <c r="D3349" s="1"/>
      <c r="E3349"/>
      <c r="F3349"/>
      <c r="G3349" s="1"/>
      <c r="H3349"/>
      <c r="I3349"/>
      <c r="J3349"/>
      <c r="K3349" s="1"/>
      <c r="N3349"/>
    </row>
    <row r="3350" spans="1:14" x14ac:dyDescent="0.25">
      <c r="A3350"/>
      <c r="B3350"/>
      <c r="C3350"/>
      <c r="D3350" s="1"/>
      <c r="E3350"/>
      <c r="F3350"/>
      <c r="G3350" s="1"/>
      <c r="H3350"/>
      <c r="I3350"/>
      <c r="J3350"/>
      <c r="K3350" s="1"/>
      <c r="N3350"/>
    </row>
    <row r="3351" spans="1:14" x14ac:dyDescent="0.25">
      <c r="A3351"/>
      <c r="B3351"/>
      <c r="C3351"/>
      <c r="D3351" s="1"/>
      <c r="E3351"/>
      <c r="F3351"/>
      <c r="G3351" s="1"/>
      <c r="H3351"/>
      <c r="I3351"/>
      <c r="J3351"/>
      <c r="K3351" s="1"/>
      <c r="N3351"/>
    </row>
    <row r="3352" spans="1:14" x14ac:dyDescent="0.25">
      <c r="A3352"/>
      <c r="B3352"/>
      <c r="C3352"/>
      <c r="D3352" s="1"/>
      <c r="E3352"/>
      <c r="F3352"/>
      <c r="G3352" s="1"/>
      <c r="H3352"/>
      <c r="I3352"/>
      <c r="J3352"/>
      <c r="K3352" s="1"/>
      <c r="N3352"/>
    </row>
    <row r="3353" spans="1:14" x14ac:dyDescent="0.25">
      <c r="A3353"/>
      <c r="B3353"/>
      <c r="C3353"/>
      <c r="D3353" s="1"/>
      <c r="E3353"/>
      <c r="F3353"/>
      <c r="G3353" s="1"/>
      <c r="H3353"/>
      <c r="I3353"/>
      <c r="J3353"/>
      <c r="K3353" s="1"/>
      <c r="N3353"/>
    </row>
    <row r="3354" spans="1:14" x14ac:dyDescent="0.25">
      <c r="A3354"/>
      <c r="B3354"/>
      <c r="C3354"/>
      <c r="D3354" s="1"/>
      <c r="E3354"/>
      <c r="F3354"/>
      <c r="G3354" s="1"/>
      <c r="H3354"/>
      <c r="I3354"/>
      <c r="J3354"/>
      <c r="K3354" s="1"/>
      <c r="N3354"/>
    </row>
    <row r="3355" spans="1:14" x14ac:dyDescent="0.25">
      <c r="A3355"/>
      <c r="B3355"/>
      <c r="C3355"/>
      <c r="D3355" s="1"/>
      <c r="E3355"/>
      <c r="F3355"/>
      <c r="G3355" s="1"/>
      <c r="H3355"/>
      <c r="I3355"/>
      <c r="J3355"/>
      <c r="K3355" s="1"/>
      <c r="N3355"/>
    </row>
    <row r="3356" spans="1:14" x14ac:dyDescent="0.25">
      <c r="A3356"/>
      <c r="B3356"/>
      <c r="C3356"/>
      <c r="D3356" s="1"/>
      <c r="E3356"/>
      <c r="F3356"/>
      <c r="G3356" s="1"/>
      <c r="H3356"/>
      <c r="I3356"/>
      <c r="J3356"/>
      <c r="K3356" s="1"/>
      <c r="N3356"/>
    </row>
    <row r="3357" spans="1:14" x14ac:dyDescent="0.25">
      <c r="A3357"/>
      <c r="B3357"/>
      <c r="C3357"/>
      <c r="D3357" s="1"/>
      <c r="E3357"/>
      <c r="F3357"/>
      <c r="G3357" s="1"/>
      <c r="H3357"/>
      <c r="I3357"/>
      <c r="J3357"/>
      <c r="K3357" s="1"/>
      <c r="N3357"/>
    </row>
    <row r="3358" spans="1:14" x14ac:dyDescent="0.25">
      <c r="A3358"/>
      <c r="B3358"/>
      <c r="C3358"/>
      <c r="D3358" s="1"/>
      <c r="E3358"/>
      <c r="F3358"/>
      <c r="G3358" s="1"/>
      <c r="H3358"/>
      <c r="I3358"/>
      <c r="J3358"/>
      <c r="K3358" s="1"/>
      <c r="N3358"/>
    </row>
    <row r="3359" spans="1:14" x14ac:dyDescent="0.25">
      <c r="A3359"/>
      <c r="B3359"/>
      <c r="C3359"/>
      <c r="D3359" s="1"/>
      <c r="E3359"/>
      <c r="F3359"/>
      <c r="G3359" s="1"/>
      <c r="H3359"/>
      <c r="I3359"/>
      <c r="J3359"/>
      <c r="K3359" s="1"/>
      <c r="N3359"/>
    </row>
    <row r="3360" spans="1:14" x14ac:dyDescent="0.25">
      <c r="A3360"/>
      <c r="B3360"/>
      <c r="C3360"/>
      <c r="D3360" s="1"/>
      <c r="E3360"/>
      <c r="F3360"/>
      <c r="G3360" s="1"/>
      <c r="H3360"/>
      <c r="I3360"/>
      <c r="J3360"/>
      <c r="K3360" s="1"/>
      <c r="N3360"/>
    </row>
    <row r="3361" spans="1:14" x14ac:dyDescent="0.25">
      <c r="A3361"/>
      <c r="B3361"/>
      <c r="C3361"/>
      <c r="D3361" s="1"/>
      <c r="E3361"/>
      <c r="F3361"/>
      <c r="G3361" s="1"/>
      <c r="H3361"/>
      <c r="I3361"/>
      <c r="J3361"/>
      <c r="K3361" s="1"/>
      <c r="N3361"/>
    </row>
    <row r="3362" spans="1:14" x14ac:dyDescent="0.25">
      <c r="A3362"/>
      <c r="B3362"/>
      <c r="C3362"/>
      <c r="D3362" s="1"/>
      <c r="E3362"/>
      <c r="F3362"/>
      <c r="G3362" s="1"/>
      <c r="H3362"/>
      <c r="I3362"/>
      <c r="J3362"/>
      <c r="K3362" s="1"/>
      <c r="N3362"/>
    </row>
    <row r="3363" spans="1:14" x14ac:dyDescent="0.25">
      <c r="A3363"/>
      <c r="B3363"/>
      <c r="C3363"/>
      <c r="D3363" s="1"/>
      <c r="E3363"/>
      <c r="F3363"/>
      <c r="G3363" s="1"/>
      <c r="H3363"/>
      <c r="I3363"/>
      <c r="J3363"/>
      <c r="K3363" s="1"/>
      <c r="N3363"/>
    </row>
    <row r="3364" spans="1:14" x14ac:dyDescent="0.25">
      <c r="A3364"/>
      <c r="B3364"/>
      <c r="C3364"/>
      <c r="D3364" s="1"/>
      <c r="E3364"/>
      <c r="F3364"/>
      <c r="G3364" s="1"/>
      <c r="H3364"/>
      <c r="I3364"/>
      <c r="J3364"/>
      <c r="K3364" s="1"/>
      <c r="N3364"/>
    </row>
    <row r="3365" spans="1:14" x14ac:dyDescent="0.25">
      <c r="A3365"/>
      <c r="B3365"/>
      <c r="C3365"/>
      <c r="D3365" s="1"/>
      <c r="E3365"/>
      <c r="F3365"/>
      <c r="G3365" s="1"/>
      <c r="H3365"/>
      <c r="I3365"/>
      <c r="J3365"/>
      <c r="K3365" s="1"/>
      <c r="N3365"/>
    </row>
    <row r="3366" spans="1:14" x14ac:dyDescent="0.25">
      <c r="A3366"/>
      <c r="B3366"/>
      <c r="C3366"/>
      <c r="D3366" s="1"/>
      <c r="E3366"/>
      <c r="F3366"/>
      <c r="G3366" s="1"/>
      <c r="H3366"/>
      <c r="I3366"/>
      <c r="J3366"/>
      <c r="K3366" s="1"/>
      <c r="N3366"/>
    </row>
    <row r="3367" spans="1:14" x14ac:dyDescent="0.25">
      <c r="A3367"/>
      <c r="B3367"/>
      <c r="C3367"/>
      <c r="D3367" s="1"/>
      <c r="E3367"/>
      <c r="F3367"/>
      <c r="G3367" s="1"/>
      <c r="H3367"/>
      <c r="I3367"/>
      <c r="J3367"/>
      <c r="K3367" s="1"/>
      <c r="N3367"/>
    </row>
    <row r="3368" spans="1:14" x14ac:dyDescent="0.25">
      <c r="A3368"/>
      <c r="B3368"/>
      <c r="C3368"/>
      <c r="D3368" s="1"/>
      <c r="E3368"/>
      <c r="F3368"/>
      <c r="G3368" s="1"/>
      <c r="H3368"/>
      <c r="I3368"/>
      <c r="J3368"/>
      <c r="K3368" s="1"/>
      <c r="N3368"/>
    </row>
    <row r="3369" spans="1:14" x14ac:dyDescent="0.25">
      <c r="A3369"/>
      <c r="B3369"/>
      <c r="C3369"/>
      <c r="D3369" s="1"/>
      <c r="E3369"/>
      <c r="F3369"/>
      <c r="G3369" s="1"/>
      <c r="H3369"/>
      <c r="I3369"/>
      <c r="J3369"/>
      <c r="K3369" s="1"/>
      <c r="N3369"/>
    </row>
    <row r="3370" spans="1:14" x14ac:dyDescent="0.25">
      <c r="A3370"/>
      <c r="B3370"/>
      <c r="C3370"/>
      <c r="D3370" s="1"/>
      <c r="E3370"/>
      <c r="F3370"/>
      <c r="G3370" s="1"/>
      <c r="H3370"/>
      <c r="I3370"/>
      <c r="J3370"/>
      <c r="K3370" s="1"/>
      <c r="N3370"/>
    </row>
    <row r="3371" spans="1:14" x14ac:dyDescent="0.25">
      <c r="A3371"/>
      <c r="B3371"/>
      <c r="C3371"/>
      <c r="D3371" s="1"/>
      <c r="E3371"/>
      <c r="F3371"/>
      <c r="G3371" s="1"/>
      <c r="H3371"/>
      <c r="I3371"/>
      <c r="J3371"/>
      <c r="K3371" s="1"/>
      <c r="N3371"/>
    </row>
    <row r="3372" spans="1:14" x14ac:dyDescent="0.25">
      <c r="A3372"/>
      <c r="B3372"/>
      <c r="C3372"/>
      <c r="D3372" s="1"/>
      <c r="E3372"/>
      <c r="F3372"/>
      <c r="G3372" s="1"/>
      <c r="H3372"/>
      <c r="I3372"/>
      <c r="J3372"/>
      <c r="K3372" s="1"/>
      <c r="N3372"/>
    </row>
    <row r="3373" spans="1:14" x14ac:dyDescent="0.25">
      <c r="A3373"/>
      <c r="B3373"/>
      <c r="C3373"/>
      <c r="D3373" s="1"/>
      <c r="E3373"/>
      <c r="F3373"/>
      <c r="G3373" s="1"/>
      <c r="H3373"/>
      <c r="I3373"/>
      <c r="J3373"/>
      <c r="K3373" s="1"/>
      <c r="N3373"/>
    </row>
    <row r="3374" spans="1:14" x14ac:dyDescent="0.25">
      <c r="A3374"/>
      <c r="B3374"/>
      <c r="C3374"/>
      <c r="D3374" s="1"/>
      <c r="E3374"/>
      <c r="F3374"/>
      <c r="G3374" s="1"/>
      <c r="H3374"/>
      <c r="I3374"/>
      <c r="J3374"/>
      <c r="K3374" s="1"/>
      <c r="N3374"/>
    </row>
    <row r="3375" spans="1:14" x14ac:dyDescent="0.25">
      <c r="A3375"/>
      <c r="B3375"/>
      <c r="C3375"/>
      <c r="D3375" s="1"/>
      <c r="E3375"/>
      <c r="F3375"/>
      <c r="G3375" s="1"/>
      <c r="H3375"/>
      <c r="I3375"/>
      <c r="J3375"/>
      <c r="K3375" s="1"/>
      <c r="N3375"/>
    </row>
    <row r="3376" spans="1:14" x14ac:dyDescent="0.25">
      <c r="A3376"/>
      <c r="B3376"/>
      <c r="C3376"/>
      <c r="D3376" s="1"/>
      <c r="E3376"/>
      <c r="F3376"/>
      <c r="G3376" s="1"/>
      <c r="H3376"/>
      <c r="I3376"/>
      <c r="J3376"/>
      <c r="K3376" s="1"/>
      <c r="N3376"/>
    </row>
    <row r="3377" spans="1:14" x14ac:dyDescent="0.25">
      <c r="A3377"/>
      <c r="B3377"/>
      <c r="C3377"/>
      <c r="D3377" s="1"/>
      <c r="E3377"/>
      <c r="F3377"/>
      <c r="G3377" s="1"/>
      <c r="H3377"/>
      <c r="I3377"/>
      <c r="J3377"/>
      <c r="K3377" s="1"/>
      <c r="N3377"/>
    </row>
    <row r="3378" spans="1:14" x14ac:dyDescent="0.25">
      <c r="A3378"/>
      <c r="B3378"/>
      <c r="C3378"/>
      <c r="D3378" s="1"/>
      <c r="E3378"/>
      <c r="F3378"/>
      <c r="G3378" s="1"/>
      <c r="H3378"/>
      <c r="I3378"/>
      <c r="J3378"/>
      <c r="K3378" s="1"/>
      <c r="N3378"/>
    </row>
    <row r="3379" spans="1:14" x14ac:dyDescent="0.25">
      <c r="A3379"/>
      <c r="B3379"/>
      <c r="C3379"/>
      <c r="D3379" s="1"/>
      <c r="E3379"/>
      <c r="F3379"/>
      <c r="G3379" s="1"/>
      <c r="H3379"/>
      <c r="I3379"/>
      <c r="J3379"/>
      <c r="K3379" s="1"/>
      <c r="N3379"/>
    </row>
    <row r="3380" spans="1:14" x14ac:dyDescent="0.25">
      <c r="A3380"/>
      <c r="B3380"/>
      <c r="C3380"/>
      <c r="D3380" s="1"/>
      <c r="E3380"/>
      <c r="F3380"/>
      <c r="G3380" s="1"/>
      <c r="H3380"/>
      <c r="I3380"/>
      <c r="J3380"/>
      <c r="K3380" s="1"/>
      <c r="N3380"/>
    </row>
    <row r="3381" spans="1:14" x14ac:dyDescent="0.25">
      <c r="A3381"/>
      <c r="B3381"/>
      <c r="C3381"/>
      <c r="D3381" s="1"/>
      <c r="E3381"/>
      <c r="F3381"/>
      <c r="G3381" s="1"/>
      <c r="H3381"/>
      <c r="I3381"/>
      <c r="J3381"/>
      <c r="K3381" s="1"/>
      <c r="N3381"/>
    </row>
    <row r="3382" spans="1:14" x14ac:dyDescent="0.25">
      <c r="A3382"/>
      <c r="B3382"/>
      <c r="C3382"/>
      <c r="D3382" s="1"/>
      <c r="E3382"/>
      <c r="F3382"/>
      <c r="G3382" s="1"/>
      <c r="H3382"/>
      <c r="I3382"/>
      <c r="J3382"/>
      <c r="K3382" s="1"/>
      <c r="N3382"/>
    </row>
    <row r="3383" spans="1:14" x14ac:dyDescent="0.25">
      <c r="A3383"/>
      <c r="B3383"/>
      <c r="C3383"/>
      <c r="D3383" s="1"/>
      <c r="E3383"/>
      <c r="F3383"/>
      <c r="G3383" s="1"/>
      <c r="H3383"/>
      <c r="I3383"/>
      <c r="J3383"/>
      <c r="K3383" s="1"/>
      <c r="N3383"/>
    </row>
    <row r="3384" spans="1:14" x14ac:dyDescent="0.25">
      <c r="A3384"/>
      <c r="B3384"/>
      <c r="C3384"/>
      <c r="D3384" s="1"/>
      <c r="E3384"/>
      <c r="F3384"/>
      <c r="G3384" s="1"/>
      <c r="H3384"/>
      <c r="I3384"/>
      <c r="J3384"/>
      <c r="K3384" s="1"/>
      <c r="N3384"/>
    </row>
    <row r="3385" spans="1:14" x14ac:dyDescent="0.25">
      <c r="A3385"/>
      <c r="B3385"/>
      <c r="C3385"/>
      <c r="D3385" s="1"/>
      <c r="E3385"/>
      <c r="F3385"/>
      <c r="G3385" s="1"/>
      <c r="H3385"/>
      <c r="I3385"/>
      <c r="J3385"/>
      <c r="K3385" s="1"/>
      <c r="N3385"/>
    </row>
    <row r="3386" spans="1:14" x14ac:dyDescent="0.25">
      <c r="A3386"/>
      <c r="B3386"/>
      <c r="C3386"/>
      <c r="D3386" s="1"/>
      <c r="E3386"/>
      <c r="F3386"/>
      <c r="G3386" s="1"/>
      <c r="H3386"/>
      <c r="I3386"/>
      <c r="J3386"/>
      <c r="K3386" s="1"/>
      <c r="N3386"/>
    </row>
    <row r="3387" spans="1:14" x14ac:dyDescent="0.25">
      <c r="A3387"/>
      <c r="B3387"/>
      <c r="C3387"/>
      <c r="D3387" s="1"/>
      <c r="E3387"/>
      <c r="F3387"/>
      <c r="G3387" s="1"/>
      <c r="H3387"/>
      <c r="I3387"/>
      <c r="J3387"/>
      <c r="K3387" s="1"/>
      <c r="N3387"/>
    </row>
    <row r="3388" spans="1:14" x14ac:dyDescent="0.25">
      <c r="A3388"/>
      <c r="B3388"/>
      <c r="C3388"/>
      <c r="D3388" s="1"/>
      <c r="E3388"/>
      <c r="F3388"/>
      <c r="G3388" s="1"/>
      <c r="H3388"/>
      <c r="I3388"/>
      <c r="J3388"/>
      <c r="K3388" s="1"/>
      <c r="N3388"/>
    </row>
    <row r="3389" spans="1:14" x14ac:dyDescent="0.25">
      <c r="A3389"/>
      <c r="B3389"/>
      <c r="C3389"/>
      <c r="D3389" s="1"/>
      <c r="E3389"/>
      <c r="F3389"/>
      <c r="G3389" s="1"/>
      <c r="H3389"/>
      <c r="I3389"/>
      <c r="J3389"/>
      <c r="K3389" s="1"/>
      <c r="N3389"/>
    </row>
    <row r="3390" spans="1:14" x14ac:dyDescent="0.25">
      <c r="A3390"/>
      <c r="B3390"/>
      <c r="C3390"/>
      <c r="D3390" s="1"/>
      <c r="E3390"/>
      <c r="F3390"/>
      <c r="G3390" s="1"/>
      <c r="H3390"/>
      <c r="I3390"/>
      <c r="J3390"/>
      <c r="K3390" s="1"/>
      <c r="N3390"/>
    </row>
    <row r="3391" spans="1:14" x14ac:dyDescent="0.25">
      <c r="A3391"/>
      <c r="B3391"/>
      <c r="C3391"/>
      <c r="D3391" s="1"/>
      <c r="E3391"/>
      <c r="F3391"/>
      <c r="G3391" s="1"/>
      <c r="H3391"/>
      <c r="I3391"/>
      <c r="J3391"/>
      <c r="K3391" s="1"/>
      <c r="N3391"/>
    </row>
    <row r="3392" spans="1:14" x14ac:dyDescent="0.25">
      <c r="A3392"/>
      <c r="B3392"/>
      <c r="C3392"/>
      <c r="D3392" s="1"/>
      <c r="E3392"/>
      <c r="F3392"/>
      <c r="G3392" s="1"/>
      <c r="H3392"/>
      <c r="I3392"/>
      <c r="J3392"/>
      <c r="K3392" s="1"/>
      <c r="N3392"/>
    </row>
    <row r="3393" spans="1:14" x14ac:dyDescent="0.25">
      <c r="A3393"/>
      <c r="B3393"/>
      <c r="C3393"/>
      <c r="D3393" s="1"/>
      <c r="E3393"/>
      <c r="F3393"/>
      <c r="G3393" s="1"/>
      <c r="H3393"/>
      <c r="I3393"/>
      <c r="J3393"/>
      <c r="K3393" s="1"/>
      <c r="N3393"/>
    </row>
    <row r="3394" spans="1:14" x14ac:dyDescent="0.25">
      <c r="A3394"/>
      <c r="B3394"/>
      <c r="C3394"/>
      <c r="D3394" s="1"/>
      <c r="E3394"/>
      <c r="F3394"/>
      <c r="G3394" s="1"/>
      <c r="H3394"/>
      <c r="I3394"/>
      <c r="J3394"/>
      <c r="K3394" s="1"/>
      <c r="N3394"/>
    </row>
    <row r="3395" spans="1:14" x14ac:dyDescent="0.25">
      <c r="A3395"/>
      <c r="B3395"/>
      <c r="C3395"/>
      <c r="D3395" s="1"/>
      <c r="E3395"/>
      <c r="F3395"/>
      <c r="G3395" s="1"/>
      <c r="H3395"/>
      <c r="I3395"/>
      <c r="J3395"/>
      <c r="K3395" s="1"/>
      <c r="N3395"/>
    </row>
    <row r="3396" spans="1:14" x14ac:dyDescent="0.25">
      <c r="A3396"/>
      <c r="B3396"/>
      <c r="C3396"/>
      <c r="D3396" s="1"/>
      <c r="E3396"/>
      <c r="F3396"/>
      <c r="G3396" s="1"/>
      <c r="H3396"/>
      <c r="I3396"/>
      <c r="J3396"/>
      <c r="K3396" s="1"/>
      <c r="N3396"/>
    </row>
    <row r="3397" spans="1:14" x14ac:dyDescent="0.25">
      <c r="A3397"/>
      <c r="B3397"/>
      <c r="C3397"/>
      <c r="D3397" s="1"/>
      <c r="E3397"/>
      <c r="F3397"/>
      <c r="G3397" s="1"/>
      <c r="H3397"/>
      <c r="I3397"/>
      <c r="J3397"/>
      <c r="K3397" s="1"/>
      <c r="N3397"/>
    </row>
    <row r="3398" spans="1:14" x14ac:dyDescent="0.25">
      <c r="A3398"/>
      <c r="B3398"/>
      <c r="C3398"/>
      <c r="D3398" s="1"/>
      <c r="E3398"/>
      <c r="F3398"/>
      <c r="G3398" s="1"/>
      <c r="H3398"/>
      <c r="I3398"/>
      <c r="J3398"/>
      <c r="K3398" s="1"/>
      <c r="N3398"/>
    </row>
    <row r="3399" spans="1:14" x14ac:dyDescent="0.25">
      <c r="A3399"/>
      <c r="B3399"/>
      <c r="C3399"/>
      <c r="D3399" s="1"/>
      <c r="E3399"/>
      <c r="F3399"/>
      <c r="G3399" s="1"/>
      <c r="H3399"/>
      <c r="I3399"/>
      <c r="J3399"/>
      <c r="K3399" s="1"/>
      <c r="N3399"/>
    </row>
    <row r="3400" spans="1:14" x14ac:dyDescent="0.25">
      <c r="A3400"/>
      <c r="B3400"/>
      <c r="C3400"/>
      <c r="D3400" s="1"/>
      <c r="E3400"/>
      <c r="F3400"/>
      <c r="G3400" s="1"/>
      <c r="H3400"/>
      <c r="I3400"/>
      <c r="J3400"/>
      <c r="K3400" s="1"/>
      <c r="N3400"/>
    </row>
    <row r="3401" spans="1:14" x14ac:dyDescent="0.25">
      <c r="A3401"/>
      <c r="B3401"/>
      <c r="C3401"/>
      <c r="D3401" s="1"/>
      <c r="E3401"/>
      <c r="F3401"/>
      <c r="G3401" s="1"/>
      <c r="H3401"/>
      <c r="I3401"/>
      <c r="J3401"/>
      <c r="K3401" s="1"/>
      <c r="N3401"/>
    </row>
    <row r="3402" spans="1:14" x14ac:dyDescent="0.25">
      <c r="A3402"/>
      <c r="B3402"/>
      <c r="C3402"/>
      <c r="D3402" s="1"/>
      <c r="E3402"/>
      <c r="F3402"/>
      <c r="G3402" s="1"/>
      <c r="H3402"/>
      <c r="I3402"/>
      <c r="J3402"/>
      <c r="K3402" s="1"/>
      <c r="N3402"/>
    </row>
    <row r="3403" spans="1:14" x14ac:dyDescent="0.25">
      <c r="A3403"/>
      <c r="B3403"/>
      <c r="C3403"/>
      <c r="D3403" s="1"/>
      <c r="E3403"/>
      <c r="F3403"/>
      <c r="G3403" s="1"/>
      <c r="H3403"/>
      <c r="I3403"/>
      <c r="J3403"/>
      <c r="K3403" s="1"/>
      <c r="N3403"/>
    </row>
    <row r="3404" spans="1:14" x14ac:dyDescent="0.25">
      <c r="A3404"/>
      <c r="B3404"/>
      <c r="C3404"/>
      <c r="D3404" s="1"/>
      <c r="E3404"/>
      <c r="F3404"/>
      <c r="G3404" s="1"/>
      <c r="H3404"/>
      <c r="I3404"/>
      <c r="J3404"/>
      <c r="K3404" s="1"/>
      <c r="N3404"/>
    </row>
    <row r="3405" spans="1:14" x14ac:dyDescent="0.25">
      <c r="A3405"/>
      <c r="B3405"/>
      <c r="C3405"/>
      <c r="D3405" s="1"/>
      <c r="E3405"/>
      <c r="F3405"/>
      <c r="G3405" s="1"/>
      <c r="H3405"/>
      <c r="I3405"/>
      <c r="J3405"/>
      <c r="K3405" s="1"/>
      <c r="N3405"/>
    </row>
    <row r="3406" spans="1:14" x14ac:dyDescent="0.25">
      <c r="A3406"/>
      <c r="B3406"/>
      <c r="C3406"/>
      <c r="D3406" s="1"/>
      <c r="E3406"/>
      <c r="F3406"/>
      <c r="G3406" s="1"/>
      <c r="H3406"/>
      <c r="I3406"/>
      <c r="J3406"/>
      <c r="K3406" s="1"/>
      <c r="N3406"/>
    </row>
    <row r="3407" spans="1:14" x14ac:dyDescent="0.25">
      <c r="A3407"/>
      <c r="B3407"/>
      <c r="C3407"/>
      <c r="D3407" s="1"/>
      <c r="E3407"/>
      <c r="F3407"/>
      <c r="G3407" s="1"/>
      <c r="H3407"/>
      <c r="I3407"/>
      <c r="J3407"/>
      <c r="K3407" s="1"/>
      <c r="N3407"/>
    </row>
    <row r="3408" spans="1:14" x14ac:dyDescent="0.25">
      <c r="A3408"/>
      <c r="B3408"/>
      <c r="C3408"/>
      <c r="D3408" s="1"/>
      <c r="E3408"/>
      <c r="F3408"/>
      <c r="G3408" s="1"/>
      <c r="H3408"/>
      <c r="I3408"/>
      <c r="J3408"/>
      <c r="K3408" s="1"/>
      <c r="N3408"/>
    </row>
    <row r="3409" spans="1:14" x14ac:dyDescent="0.25">
      <c r="A3409"/>
      <c r="B3409"/>
      <c r="C3409"/>
      <c r="D3409" s="1"/>
      <c r="E3409"/>
      <c r="F3409"/>
      <c r="G3409" s="1"/>
      <c r="H3409"/>
      <c r="I3409"/>
      <c r="J3409"/>
      <c r="K3409" s="1"/>
      <c r="N3409"/>
    </row>
    <row r="3410" spans="1:14" x14ac:dyDescent="0.25">
      <c r="A3410"/>
      <c r="B3410"/>
      <c r="C3410"/>
      <c r="D3410" s="1"/>
      <c r="E3410"/>
      <c r="F3410"/>
      <c r="G3410" s="1"/>
      <c r="H3410"/>
      <c r="I3410"/>
      <c r="J3410"/>
      <c r="K3410" s="1"/>
      <c r="N3410"/>
    </row>
    <row r="3411" spans="1:14" x14ac:dyDescent="0.25">
      <c r="A3411"/>
      <c r="B3411"/>
      <c r="C3411"/>
      <c r="D3411" s="1"/>
      <c r="E3411"/>
      <c r="F3411"/>
      <c r="G3411" s="1"/>
      <c r="H3411"/>
      <c r="I3411"/>
      <c r="J3411"/>
      <c r="K3411" s="1"/>
      <c r="N3411"/>
    </row>
    <row r="3412" spans="1:14" x14ac:dyDescent="0.25">
      <c r="A3412"/>
      <c r="B3412"/>
      <c r="C3412"/>
      <c r="D3412" s="1"/>
      <c r="E3412"/>
      <c r="F3412"/>
      <c r="G3412" s="1"/>
      <c r="H3412"/>
      <c r="I3412"/>
      <c r="J3412"/>
      <c r="K3412" s="1"/>
      <c r="N3412"/>
    </row>
    <row r="3413" spans="1:14" x14ac:dyDescent="0.25">
      <c r="A3413"/>
      <c r="B3413"/>
      <c r="C3413"/>
      <c r="D3413" s="1"/>
      <c r="E3413"/>
      <c r="F3413"/>
      <c r="G3413" s="1"/>
      <c r="H3413"/>
      <c r="I3413"/>
      <c r="J3413"/>
      <c r="K3413" s="1"/>
      <c r="N3413"/>
    </row>
    <row r="3414" spans="1:14" x14ac:dyDescent="0.25">
      <c r="A3414"/>
      <c r="B3414"/>
      <c r="C3414"/>
      <c r="D3414" s="1"/>
      <c r="E3414"/>
      <c r="F3414"/>
      <c r="G3414" s="1"/>
      <c r="H3414"/>
      <c r="I3414"/>
      <c r="J3414"/>
      <c r="K3414" s="1"/>
      <c r="N3414"/>
    </row>
    <row r="3415" spans="1:14" x14ac:dyDescent="0.25">
      <c r="A3415"/>
      <c r="B3415"/>
      <c r="C3415"/>
      <c r="D3415" s="1"/>
      <c r="E3415"/>
      <c r="F3415"/>
      <c r="G3415" s="1"/>
      <c r="H3415"/>
      <c r="I3415"/>
      <c r="J3415"/>
      <c r="K3415" s="1"/>
      <c r="N3415"/>
    </row>
    <row r="3416" spans="1:14" x14ac:dyDescent="0.25">
      <c r="A3416"/>
      <c r="B3416"/>
      <c r="C3416"/>
      <c r="D3416" s="1"/>
      <c r="E3416"/>
      <c r="F3416"/>
      <c r="G3416" s="1"/>
      <c r="H3416"/>
      <c r="I3416"/>
      <c r="J3416"/>
      <c r="K3416" s="1"/>
      <c r="N3416"/>
    </row>
    <row r="3417" spans="1:14" x14ac:dyDescent="0.25">
      <c r="A3417"/>
      <c r="B3417"/>
      <c r="C3417"/>
      <c r="D3417" s="1"/>
      <c r="E3417"/>
      <c r="F3417"/>
      <c r="G3417" s="1"/>
      <c r="H3417"/>
      <c r="I3417"/>
      <c r="J3417"/>
      <c r="K3417" s="1"/>
      <c r="N3417"/>
    </row>
    <row r="3418" spans="1:14" x14ac:dyDescent="0.25">
      <c r="A3418"/>
      <c r="B3418"/>
      <c r="C3418"/>
      <c r="D3418" s="1"/>
      <c r="E3418"/>
      <c r="F3418"/>
      <c r="G3418" s="1"/>
      <c r="H3418"/>
      <c r="I3418"/>
      <c r="J3418"/>
      <c r="K3418" s="1"/>
      <c r="N3418"/>
    </row>
    <row r="3419" spans="1:14" x14ac:dyDescent="0.25">
      <c r="A3419"/>
      <c r="B3419"/>
      <c r="C3419"/>
      <c r="D3419" s="1"/>
      <c r="E3419"/>
      <c r="F3419"/>
      <c r="G3419" s="1"/>
      <c r="H3419"/>
      <c r="I3419"/>
      <c r="J3419"/>
      <c r="K3419" s="1"/>
      <c r="N3419"/>
    </row>
    <row r="3420" spans="1:14" x14ac:dyDescent="0.25">
      <c r="A3420"/>
      <c r="B3420"/>
      <c r="C3420"/>
      <c r="D3420" s="1"/>
      <c r="E3420"/>
      <c r="F3420"/>
      <c r="G3420" s="1"/>
      <c r="H3420"/>
      <c r="I3420"/>
      <c r="J3420"/>
      <c r="K3420" s="1"/>
      <c r="N3420"/>
    </row>
    <row r="3421" spans="1:14" x14ac:dyDescent="0.25">
      <c r="A3421"/>
      <c r="B3421"/>
      <c r="C3421"/>
      <c r="D3421" s="1"/>
      <c r="E3421"/>
      <c r="F3421"/>
      <c r="G3421" s="1"/>
      <c r="H3421"/>
      <c r="I3421"/>
      <c r="J3421"/>
      <c r="K3421" s="1"/>
      <c r="N3421"/>
    </row>
    <row r="3422" spans="1:14" x14ac:dyDescent="0.25">
      <c r="A3422"/>
      <c r="B3422"/>
      <c r="C3422"/>
      <c r="D3422" s="1"/>
      <c r="E3422"/>
      <c r="F3422"/>
      <c r="G3422" s="1"/>
      <c r="H3422"/>
      <c r="I3422"/>
      <c r="J3422"/>
      <c r="K3422" s="1"/>
      <c r="N3422"/>
    </row>
    <row r="3423" spans="1:14" x14ac:dyDescent="0.25">
      <c r="A3423"/>
      <c r="B3423"/>
      <c r="C3423"/>
      <c r="D3423" s="1"/>
      <c r="E3423"/>
      <c r="F3423"/>
      <c r="G3423" s="1"/>
      <c r="H3423"/>
      <c r="I3423"/>
      <c r="J3423"/>
      <c r="K3423" s="1"/>
      <c r="N3423"/>
    </row>
    <row r="3424" spans="1:14" x14ac:dyDescent="0.25">
      <c r="A3424"/>
      <c r="B3424"/>
      <c r="C3424"/>
      <c r="D3424" s="1"/>
      <c r="E3424"/>
      <c r="F3424"/>
      <c r="G3424" s="1"/>
      <c r="H3424"/>
      <c r="I3424"/>
      <c r="J3424"/>
      <c r="K3424" s="1"/>
      <c r="N3424"/>
    </row>
    <row r="3425" spans="1:14" x14ac:dyDescent="0.25">
      <c r="A3425"/>
      <c r="B3425"/>
      <c r="C3425"/>
      <c r="D3425" s="1"/>
      <c r="E3425"/>
      <c r="F3425"/>
      <c r="G3425" s="1"/>
      <c r="H3425"/>
      <c r="I3425"/>
      <c r="J3425"/>
      <c r="K3425" s="1"/>
      <c r="N3425"/>
    </row>
    <row r="3426" spans="1:14" x14ac:dyDescent="0.25">
      <c r="A3426"/>
      <c r="B3426"/>
      <c r="C3426"/>
      <c r="D3426" s="1"/>
      <c r="E3426"/>
      <c r="F3426"/>
      <c r="G3426" s="1"/>
      <c r="H3426"/>
      <c r="I3426"/>
      <c r="J3426"/>
      <c r="K3426" s="1"/>
      <c r="N3426"/>
    </row>
    <row r="3427" spans="1:14" x14ac:dyDescent="0.25">
      <c r="A3427"/>
      <c r="B3427"/>
      <c r="C3427"/>
      <c r="D3427" s="1"/>
      <c r="E3427"/>
      <c r="F3427"/>
      <c r="G3427" s="1"/>
      <c r="H3427"/>
      <c r="I3427"/>
      <c r="J3427"/>
      <c r="K3427" s="1"/>
      <c r="N3427"/>
    </row>
    <row r="3428" spans="1:14" x14ac:dyDescent="0.25">
      <c r="A3428"/>
      <c r="B3428"/>
      <c r="C3428"/>
      <c r="D3428" s="1"/>
      <c r="E3428"/>
      <c r="F3428"/>
      <c r="G3428" s="1"/>
      <c r="H3428"/>
      <c r="I3428"/>
      <c r="J3428"/>
      <c r="K3428" s="1"/>
      <c r="N3428"/>
    </row>
    <row r="3429" spans="1:14" x14ac:dyDescent="0.25">
      <c r="A3429"/>
      <c r="B3429"/>
      <c r="C3429"/>
      <c r="D3429" s="1"/>
      <c r="E3429"/>
      <c r="F3429"/>
      <c r="G3429" s="1"/>
      <c r="H3429"/>
      <c r="I3429"/>
      <c r="J3429"/>
      <c r="K3429" s="1"/>
      <c r="N3429"/>
    </row>
    <row r="3430" spans="1:14" x14ac:dyDescent="0.25">
      <c r="A3430"/>
      <c r="B3430"/>
      <c r="C3430"/>
      <c r="D3430" s="1"/>
      <c r="E3430"/>
      <c r="F3430"/>
      <c r="G3430" s="1"/>
      <c r="H3430"/>
      <c r="I3430"/>
      <c r="J3430"/>
      <c r="K3430" s="1"/>
      <c r="N3430"/>
    </row>
    <row r="3431" spans="1:14" x14ac:dyDescent="0.25">
      <c r="A3431"/>
      <c r="B3431"/>
      <c r="C3431"/>
      <c r="D3431" s="1"/>
      <c r="E3431"/>
      <c r="F3431"/>
      <c r="G3431" s="1"/>
      <c r="H3431"/>
      <c r="I3431"/>
      <c r="J3431"/>
      <c r="K3431" s="1"/>
      <c r="N3431"/>
    </row>
    <row r="3432" spans="1:14" x14ac:dyDescent="0.25">
      <c r="A3432"/>
      <c r="B3432"/>
      <c r="C3432"/>
      <c r="D3432" s="1"/>
      <c r="E3432"/>
      <c r="F3432"/>
      <c r="G3432" s="1"/>
      <c r="H3432"/>
      <c r="I3432"/>
      <c r="J3432"/>
      <c r="K3432" s="1"/>
      <c r="N3432"/>
    </row>
    <row r="3433" spans="1:14" x14ac:dyDescent="0.25">
      <c r="A3433"/>
      <c r="B3433"/>
      <c r="C3433"/>
      <c r="D3433" s="1"/>
      <c r="E3433"/>
      <c r="F3433"/>
      <c r="G3433" s="1"/>
      <c r="H3433"/>
      <c r="I3433"/>
      <c r="J3433"/>
      <c r="K3433" s="1"/>
      <c r="N3433"/>
    </row>
    <row r="3434" spans="1:14" x14ac:dyDescent="0.25">
      <c r="A3434"/>
      <c r="B3434"/>
      <c r="C3434"/>
      <c r="D3434" s="1"/>
      <c r="E3434"/>
      <c r="F3434"/>
      <c r="G3434" s="1"/>
      <c r="H3434"/>
      <c r="I3434"/>
      <c r="J3434"/>
      <c r="K3434" s="1"/>
      <c r="N3434"/>
    </row>
    <row r="3435" spans="1:14" x14ac:dyDescent="0.25">
      <c r="A3435"/>
      <c r="B3435"/>
      <c r="C3435"/>
      <c r="D3435" s="1"/>
      <c r="E3435"/>
      <c r="F3435"/>
      <c r="G3435" s="1"/>
      <c r="H3435"/>
      <c r="I3435"/>
      <c r="J3435"/>
      <c r="K3435" s="1"/>
      <c r="N3435"/>
    </row>
    <row r="3436" spans="1:14" x14ac:dyDescent="0.25">
      <c r="A3436"/>
      <c r="B3436"/>
      <c r="C3436"/>
      <c r="D3436" s="1"/>
      <c r="E3436"/>
      <c r="F3436"/>
      <c r="G3436" s="1"/>
      <c r="H3436"/>
      <c r="I3436"/>
      <c r="J3436"/>
      <c r="K3436" s="1"/>
      <c r="N3436"/>
    </row>
    <row r="3437" spans="1:14" x14ac:dyDescent="0.25">
      <c r="A3437"/>
      <c r="B3437"/>
      <c r="C3437"/>
      <c r="D3437" s="1"/>
      <c r="E3437"/>
      <c r="F3437"/>
      <c r="G3437" s="1"/>
      <c r="H3437"/>
      <c r="I3437"/>
      <c r="J3437"/>
      <c r="K3437" s="1"/>
      <c r="N3437"/>
    </row>
    <row r="3438" spans="1:14" x14ac:dyDescent="0.25">
      <c r="A3438"/>
      <c r="B3438"/>
      <c r="C3438"/>
      <c r="D3438" s="1"/>
      <c r="E3438"/>
      <c r="F3438"/>
      <c r="G3438" s="1"/>
      <c r="H3438"/>
      <c r="I3438"/>
      <c r="J3438"/>
      <c r="K3438" s="1"/>
      <c r="N3438"/>
    </row>
    <row r="3439" spans="1:14" x14ac:dyDescent="0.25">
      <c r="A3439"/>
      <c r="B3439"/>
      <c r="C3439"/>
      <c r="D3439" s="1"/>
      <c r="E3439"/>
      <c r="F3439"/>
      <c r="G3439" s="1"/>
      <c r="H3439"/>
      <c r="I3439"/>
      <c r="J3439"/>
      <c r="K3439" s="1"/>
      <c r="N3439"/>
    </row>
    <row r="3440" spans="1:14" x14ac:dyDescent="0.25">
      <c r="A3440"/>
      <c r="B3440"/>
      <c r="C3440"/>
      <c r="D3440" s="1"/>
      <c r="E3440"/>
      <c r="F3440"/>
      <c r="G3440" s="1"/>
      <c r="H3440"/>
      <c r="I3440"/>
      <c r="J3440"/>
      <c r="K3440" s="1"/>
      <c r="N3440"/>
    </row>
    <row r="3441" spans="1:14" x14ac:dyDescent="0.25">
      <c r="A3441"/>
      <c r="B3441"/>
      <c r="C3441"/>
      <c r="D3441" s="1"/>
      <c r="E3441"/>
      <c r="F3441"/>
      <c r="G3441" s="1"/>
      <c r="H3441"/>
      <c r="I3441"/>
      <c r="J3441"/>
      <c r="K3441" s="1"/>
      <c r="N3441"/>
    </row>
    <row r="3442" spans="1:14" x14ac:dyDescent="0.25">
      <c r="A3442"/>
      <c r="B3442"/>
      <c r="C3442"/>
      <c r="D3442" s="1"/>
      <c r="E3442"/>
      <c r="F3442"/>
      <c r="G3442" s="1"/>
      <c r="H3442"/>
      <c r="I3442"/>
      <c r="J3442"/>
      <c r="K3442" s="1"/>
      <c r="N3442"/>
    </row>
    <row r="3443" spans="1:14" x14ac:dyDescent="0.25">
      <c r="A3443"/>
      <c r="B3443"/>
      <c r="C3443"/>
      <c r="D3443" s="1"/>
      <c r="E3443"/>
      <c r="F3443"/>
      <c r="G3443" s="1"/>
      <c r="H3443"/>
      <c r="I3443"/>
      <c r="J3443"/>
      <c r="K3443" s="1"/>
      <c r="N3443"/>
    </row>
    <row r="3444" spans="1:14" x14ac:dyDescent="0.25">
      <c r="A3444"/>
      <c r="B3444"/>
      <c r="C3444"/>
      <c r="D3444" s="1"/>
      <c r="E3444"/>
      <c r="F3444"/>
      <c r="G3444" s="1"/>
      <c r="H3444"/>
      <c r="I3444"/>
      <c r="J3444"/>
      <c r="K3444" s="1"/>
      <c r="N3444"/>
    </row>
    <row r="3445" spans="1:14" x14ac:dyDescent="0.25">
      <c r="A3445"/>
      <c r="B3445"/>
      <c r="C3445"/>
      <c r="D3445" s="1"/>
      <c r="E3445"/>
      <c r="F3445"/>
      <c r="G3445" s="1"/>
      <c r="H3445"/>
      <c r="I3445"/>
      <c r="J3445"/>
      <c r="K3445" s="1"/>
      <c r="N3445"/>
    </row>
    <row r="3446" spans="1:14" x14ac:dyDescent="0.25">
      <c r="A3446"/>
      <c r="B3446"/>
      <c r="C3446"/>
      <c r="D3446" s="1"/>
      <c r="E3446"/>
      <c r="F3446"/>
      <c r="G3446" s="1"/>
      <c r="H3446"/>
      <c r="I3446"/>
      <c r="J3446"/>
      <c r="K3446" s="1"/>
      <c r="N3446"/>
    </row>
    <row r="3447" spans="1:14" x14ac:dyDescent="0.25">
      <c r="A3447"/>
      <c r="B3447"/>
      <c r="C3447"/>
      <c r="D3447" s="1"/>
      <c r="E3447"/>
      <c r="F3447"/>
      <c r="G3447" s="1"/>
      <c r="H3447"/>
      <c r="I3447"/>
      <c r="J3447"/>
      <c r="K3447" s="1"/>
      <c r="N3447"/>
    </row>
    <row r="3448" spans="1:14" x14ac:dyDescent="0.25">
      <c r="A3448"/>
      <c r="B3448"/>
      <c r="C3448"/>
      <c r="D3448" s="1"/>
      <c r="E3448"/>
      <c r="F3448"/>
      <c r="G3448" s="1"/>
      <c r="H3448"/>
      <c r="I3448"/>
      <c r="J3448"/>
      <c r="K3448" s="1"/>
      <c r="N3448"/>
    </row>
    <row r="3449" spans="1:14" x14ac:dyDescent="0.25">
      <c r="A3449"/>
      <c r="B3449"/>
      <c r="C3449"/>
      <c r="D3449" s="1"/>
      <c r="E3449"/>
      <c r="F3449"/>
      <c r="G3449" s="1"/>
      <c r="H3449"/>
      <c r="I3449"/>
      <c r="J3449"/>
      <c r="K3449" s="1"/>
      <c r="N3449"/>
    </row>
    <row r="3450" spans="1:14" x14ac:dyDescent="0.25">
      <c r="A3450"/>
      <c r="B3450"/>
      <c r="C3450"/>
      <c r="D3450" s="1"/>
      <c r="E3450"/>
      <c r="F3450"/>
      <c r="G3450" s="1"/>
      <c r="H3450"/>
      <c r="I3450"/>
      <c r="J3450"/>
      <c r="K3450" s="1"/>
      <c r="N3450"/>
    </row>
    <row r="3451" spans="1:14" x14ac:dyDescent="0.25">
      <c r="A3451"/>
      <c r="B3451"/>
      <c r="C3451"/>
      <c r="D3451" s="1"/>
      <c r="E3451"/>
      <c r="F3451"/>
      <c r="G3451" s="1"/>
      <c r="H3451"/>
      <c r="I3451"/>
      <c r="J3451"/>
      <c r="K3451" s="1"/>
      <c r="N3451"/>
    </row>
    <row r="3452" spans="1:14" x14ac:dyDescent="0.25">
      <c r="A3452"/>
      <c r="B3452"/>
      <c r="C3452"/>
      <c r="D3452" s="1"/>
      <c r="E3452"/>
      <c r="F3452"/>
      <c r="G3452" s="1"/>
      <c r="H3452"/>
      <c r="I3452"/>
      <c r="J3452"/>
      <c r="K3452" s="1"/>
      <c r="N3452"/>
    </row>
    <row r="3453" spans="1:14" x14ac:dyDescent="0.25">
      <c r="A3453"/>
      <c r="B3453"/>
      <c r="C3453"/>
      <c r="D3453" s="1"/>
      <c r="E3453"/>
      <c r="F3453"/>
      <c r="G3453" s="1"/>
      <c r="H3453"/>
      <c r="I3453"/>
      <c r="J3453"/>
      <c r="K3453" s="1"/>
      <c r="N3453"/>
    </row>
    <row r="3454" spans="1:14" x14ac:dyDescent="0.25">
      <c r="A3454"/>
      <c r="B3454"/>
      <c r="C3454"/>
      <c r="D3454" s="1"/>
      <c r="E3454"/>
      <c r="F3454"/>
      <c r="G3454" s="1"/>
      <c r="H3454"/>
      <c r="I3454"/>
      <c r="J3454"/>
      <c r="K3454" s="1"/>
      <c r="N3454"/>
    </row>
    <row r="3455" spans="1:14" x14ac:dyDescent="0.25">
      <c r="A3455"/>
      <c r="B3455"/>
      <c r="C3455"/>
      <c r="D3455" s="1"/>
      <c r="E3455"/>
      <c r="F3455"/>
      <c r="G3455" s="1"/>
      <c r="H3455"/>
      <c r="I3455"/>
      <c r="J3455"/>
      <c r="K3455" s="1"/>
      <c r="N3455"/>
    </row>
    <row r="3456" spans="1:14" x14ac:dyDescent="0.25">
      <c r="A3456"/>
      <c r="B3456"/>
      <c r="C3456"/>
      <c r="D3456" s="1"/>
      <c r="E3456"/>
      <c r="F3456"/>
      <c r="G3456" s="1"/>
      <c r="H3456"/>
      <c r="I3456"/>
      <c r="J3456"/>
      <c r="K3456" s="1"/>
      <c r="N3456"/>
    </row>
    <row r="3457" spans="1:14" x14ac:dyDescent="0.25">
      <c r="A3457"/>
      <c r="B3457"/>
      <c r="C3457"/>
      <c r="D3457" s="1"/>
      <c r="E3457"/>
      <c r="F3457"/>
      <c r="G3457" s="1"/>
      <c r="H3457"/>
      <c r="I3457"/>
      <c r="J3457"/>
      <c r="K3457" s="1"/>
      <c r="N3457"/>
    </row>
    <row r="3458" spans="1:14" x14ac:dyDescent="0.25">
      <c r="A3458"/>
      <c r="B3458"/>
      <c r="C3458"/>
      <c r="D3458" s="1"/>
      <c r="E3458"/>
      <c r="F3458"/>
      <c r="G3458" s="1"/>
      <c r="H3458"/>
      <c r="I3458"/>
      <c r="J3458"/>
      <c r="K3458" s="1"/>
      <c r="N3458"/>
    </row>
    <row r="3459" spans="1:14" x14ac:dyDescent="0.25">
      <c r="A3459"/>
      <c r="B3459"/>
      <c r="C3459"/>
      <c r="D3459" s="1"/>
      <c r="E3459"/>
      <c r="F3459"/>
      <c r="G3459" s="1"/>
      <c r="H3459"/>
      <c r="I3459"/>
      <c r="J3459"/>
      <c r="K3459" s="1"/>
      <c r="N3459"/>
    </row>
    <row r="3460" spans="1:14" x14ac:dyDescent="0.25">
      <c r="A3460"/>
      <c r="B3460"/>
      <c r="C3460"/>
      <c r="D3460" s="1"/>
      <c r="E3460"/>
      <c r="F3460"/>
      <c r="G3460" s="1"/>
      <c r="H3460"/>
      <c r="I3460"/>
      <c r="J3460"/>
      <c r="K3460" s="1"/>
      <c r="N3460"/>
    </row>
    <row r="3461" spans="1:14" x14ac:dyDescent="0.25">
      <c r="A3461"/>
      <c r="B3461"/>
      <c r="C3461"/>
      <c r="D3461" s="1"/>
      <c r="E3461"/>
      <c r="F3461"/>
      <c r="G3461" s="1"/>
      <c r="H3461"/>
      <c r="I3461"/>
      <c r="J3461"/>
      <c r="K3461" s="1"/>
      <c r="N3461"/>
    </row>
    <row r="3462" spans="1:14" x14ac:dyDescent="0.25">
      <c r="A3462"/>
      <c r="B3462"/>
      <c r="C3462"/>
      <c r="D3462" s="1"/>
      <c r="E3462"/>
      <c r="F3462"/>
      <c r="G3462" s="1"/>
      <c r="H3462"/>
      <c r="I3462"/>
      <c r="J3462"/>
      <c r="K3462" s="1"/>
      <c r="N3462"/>
    </row>
    <row r="3463" spans="1:14" x14ac:dyDescent="0.25">
      <c r="A3463"/>
      <c r="B3463"/>
      <c r="C3463"/>
      <c r="D3463" s="1"/>
      <c r="E3463"/>
      <c r="F3463"/>
      <c r="G3463" s="1"/>
      <c r="H3463"/>
      <c r="I3463"/>
      <c r="J3463"/>
      <c r="K3463" s="1"/>
      <c r="N3463"/>
    </row>
    <row r="3464" spans="1:14" x14ac:dyDescent="0.25">
      <c r="A3464"/>
      <c r="B3464"/>
      <c r="C3464"/>
      <c r="D3464" s="1"/>
      <c r="E3464"/>
      <c r="F3464"/>
      <c r="G3464" s="1"/>
      <c r="H3464"/>
      <c r="I3464"/>
      <c r="J3464"/>
      <c r="K3464" s="1"/>
      <c r="N3464"/>
    </row>
    <row r="3465" spans="1:14" x14ac:dyDescent="0.25">
      <c r="A3465"/>
      <c r="B3465"/>
      <c r="C3465"/>
      <c r="D3465" s="1"/>
      <c r="E3465"/>
      <c r="F3465"/>
      <c r="G3465" s="1"/>
      <c r="H3465"/>
      <c r="I3465"/>
      <c r="J3465"/>
      <c r="K3465" s="1"/>
      <c r="N3465"/>
    </row>
    <row r="3466" spans="1:14" x14ac:dyDescent="0.25">
      <c r="A3466"/>
      <c r="B3466"/>
      <c r="C3466"/>
      <c r="D3466" s="1"/>
      <c r="E3466"/>
      <c r="F3466"/>
      <c r="G3466" s="1"/>
      <c r="H3466"/>
      <c r="I3466"/>
      <c r="J3466"/>
      <c r="K3466" s="1"/>
      <c r="N3466"/>
    </row>
    <row r="3467" spans="1:14" x14ac:dyDescent="0.25">
      <c r="A3467"/>
      <c r="B3467"/>
      <c r="C3467"/>
      <c r="D3467" s="1"/>
      <c r="E3467"/>
      <c r="F3467"/>
      <c r="G3467" s="1"/>
      <c r="H3467"/>
      <c r="I3467"/>
      <c r="J3467"/>
      <c r="K3467" s="1"/>
      <c r="N3467"/>
    </row>
    <row r="3468" spans="1:14" x14ac:dyDescent="0.25">
      <c r="A3468"/>
      <c r="B3468"/>
      <c r="C3468"/>
      <c r="D3468" s="1"/>
      <c r="E3468"/>
      <c r="F3468"/>
      <c r="G3468" s="1"/>
      <c r="H3468"/>
      <c r="I3468"/>
      <c r="J3468"/>
      <c r="K3468" s="1"/>
      <c r="N3468"/>
    </row>
    <row r="3469" spans="1:14" x14ac:dyDescent="0.25">
      <c r="A3469"/>
      <c r="B3469"/>
      <c r="C3469"/>
      <c r="D3469" s="1"/>
      <c r="E3469"/>
      <c r="F3469"/>
      <c r="G3469" s="1"/>
      <c r="H3469"/>
      <c r="I3469"/>
      <c r="J3469"/>
      <c r="K3469" s="1"/>
      <c r="N3469"/>
    </row>
    <row r="3470" spans="1:14" x14ac:dyDescent="0.25">
      <c r="A3470"/>
      <c r="B3470"/>
      <c r="C3470"/>
      <c r="D3470" s="1"/>
      <c r="E3470"/>
      <c r="F3470"/>
      <c r="G3470" s="1"/>
      <c r="H3470"/>
      <c r="I3470"/>
      <c r="J3470"/>
      <c r="K3470" s="1"/>
      <c r="N3470"/>
    </row>
    <row r="3471" spans="1:14" x14ac:dyDescent="0.25">
      <c r="A3471"/>
      <c r="B3471"/>
      <c r="C3471"/>
      <c r="D3471" s="1"/>
      <c r="E3471"/>
      <c r="F3471"/>
      <c r="G3471" s="1"/>
      <c r="H3471"/>
      <c r="I3471"/>
      <c r="J3471"/>
      <c r="K3471" s="1"/>
      <c r="N3471"/>
    </row>
    <row r="3472" spans="1:14" x14ac:dyDescent="0.25">
      <c r="A3472"/>
      <c r="B3472"/>
      <c r="C3472"/>
      <c r="D3472" s="1"/>
      <c r="E3472"/>
      <c r="F3472"/>
      <c r="G3472" s="1"/>
      <c r="H3472"/>
      <c r="I3472"/>
      <c r="J3472"/>
      <c r="K3472" s="1"/>
      <c r="N3472"/>
    </row>
    <row r="3473" spans="1:14" x14ac:dyDescent="0.25">
      <c r="A3473"/>
      <c r="B3473"/>
      <c r="C3473"/>
      <c r="D3473" s="1"/>
      <c r="E3473"/>
      <c r="F3473"/>
      <c r="G3473" s="1"/>
      <c r="H3473"/>
      <c r="I3473"/>
      <c r="J3473"/>
      <c r="K3473" s="1"/>
      <c r="N3473"/>
    </row>
    <row r="3474" spans="1:14" x14ac:dyDescent="0.25">
      <c r="A3474"/>
      <c r="B3474"/>
      <c r="C3474"/>
      <c r="D3474" s="1"/>
      <c r="E3474"/>
      <c r="F3474"/>
      <c r="G3474" s="1"/>
      <c r="H3474"/>
      <c r="I3474"/>
      <c r="J3474"/>
      <c r="K3474" s="1"/>
      <c r="N3474"/>
    </row>
    <row r="3475" spans="1:14" x14ac:dyDescent="0.25">
      <c r="A3475"/>
      <c r="B3475"/>
      <c r="C3475"/>
      <c r="D3475" s="1"/>
      <c r="E3475"/>
      <c r="F3475"/>
      <c r="G3475" s="1"/>
      <c r="H3475"/>
      <c r="I3475"/>
      <c r="J3475"/>
      <c r="K3475" s="1"/>
      <c r="N3475"/>
    </row>
    <row r="3476" spans="1:14" x14ac:dyDescent="0.25">
      <c r="A3476"/>
      <c r="B3476"/>
      <c r="C3476"/>
      <c r="D3476" s="1"/>
      <c r="E3476"/>
      <c r="F3476"/>
      <c r="G3476" s="1"/>
      <c r="H3476"/>
      <c r="I3476"/>
      <c r="J3476"/>
      <c r="K3476" s="1"/>
      <c r="N3476"/>
    </row>
    <row r="3477" spans="1:14" x14ac:dyDescent="0.25">
      <c r="A3477"/>
      <c r="B3477"/>
      <c r="C3477"/>
      <c r="D3477" s="1"/>
      <c r="E3477"/>
      <c r="F3477"/>
      <c r="G3477" s="1"/>
      <c r="H3477"/>
      <c r="I3477"/>
      <c r="J3477"/>
      <c r="K3477" s="1"/>
      <c r="N3477"/>
    </row>
    <row r="3478" spans="1:14" x14ac:dyDescent="0.25">
      <c r="A3478"/>
      <c r="B3478"/>
      <c r="C3478"/>
      <c r="D3478" s="1"/>
      <c r="E3478"/>
      <c r="F3478"/>
      <c r="G3478" s="1"/>
      <c r="H3478"/>
      <c r="I3478"/>
      <c r="J3478"/>
      <c r="K3478" s="1"/>
      <c r="N3478"/>
    </row>
    <row r="3479" spans="1:14" x14ac:dyDescent="0.25">
      <c r="A3479"/>
      <c r="B3479"/>
      <c r="C3479"/>
      <c r="D3479" s="1"/>
      <c r="E3479"/>
      <c r="F3479"/>
      <c r="G3479" s="1"/>
      <c r="H3479"/>
      <c r="I3479"/>
      <c r="J3479"/>
      <c r="K3479" s="1"/>
      <c r="N3479"/>
    </row>
    <row r="3480" spans="1:14" x14ac:dyDescent="0.25">
      <c r="A3480"/>
      <c r="B3480"/>
      <c r="C3480"/>
      <c r="D3480" s="1"/>
      <c r="E3480"/>
      <c r="F3480"/>
      <c r="G3480" s="1"/>
      <c r="H3480"/>
      <c r="I3480"/>
      <c r="J3480"/>
      <c r="K3480" s="1"/>
      <c r="N3480"/>
    </row>
    <row r="3481" spans="1:14" x14ac:dyDescent="0.25">
      <c r="A3481"/>
      <c r="B3481"/>
      <c r="C3481"/>
      <c r="D3481" s="1"/>
      <c r="E3481"/>
      <c r="F3481"/>
      <c r="G3481" s="1"/>
      <c r="H3481"/>
      <c r="I3481"/>
      <c r="J3481"/>
      <c r="K3481" s="1"/>
      <c r="N3481"/>
    </row>
    <row r="3482" spans="1:14" x14ac:dyDescent="0.25">
      <c r="A3482"/>
      <c r="B3482"/>
      <c r="C3482"/>
      <c r="D3482" s="1"/>
      <c r="E3482"/>
      <c r="F3482"/>
      <c r="G3482" s="1"/>
      <c r="H3482"/>
      <c r="I3482"/>
      <c r="J3482"/>
      <c r="K3482" s="1"/>
      <c r="N3482"/>
    </row>
    <row r="3483" spans="1:14" x14ac:dyDescent="0.25">
      <c r="A3483"/>
      <c r="B3483"/>
      <c r="C3483"/>
      <c r="D3483" s="1"/>
      <c r="E3483"/>
      <c r="F3483"/>
      <c r="G3483" s="1"/>
      <c r="H3483"/>
      <c r="I3483"/>
      <c r="J3483"/>
      <c r="K3483" s="1"/>
      <c r="N3483"/>
    </row>
    <row r="3484" spans="1:14" x14ac:dyDescent="0.25">
      <c r="A3484"/>
      <c r="B3484"/>
      <c r="C3484"/>
      <c r="D3484" s="1"/>
      <c r="E3484"/>
      <c r="F3484"/>
      <c r="G3484" s="1"/>
      <c r="H3484"/>
      <c r="I3484"/>
      <c r="J3484"/>
      <c r="K3484" s="1"/>
      <c r="N3484"/>
    </row>
    <row r="3485" spans="1:14" x14ac:dyDescent="0.25">
      <c r="A3485"/>
      <c r="B3485"/>
      <c r="C3485"/>
      <c r="D3485" s="1"/>
      <c r="E3485"/>
      <c r="F3485"/>
      <c r="G3485" s="1"/>
      <c r="H3485"/>
      <c r="I3485"/>
      <c r="J3485"/>
      <c r="K3485" s="1"/>
      <c r="N3485"/>
    </row>
    <row r="3486" spans="1:14" x14ac:dyDescent="0.25">
      <c r="A3486"/>
      <c r="B3486"/>
      <c r="C3486"/>
      <c r="D3486" s="1"/>
      <c r="E3486"/>
      <c r="F3486"/>
      <c r="G3486" s="1"/>
      <c r="H3486"/>
      <c r="I3486"/>
      <c r="J3486"/>
      <c r="K3486" s="1"/>
      <c r="N3486"/>
    </row>
    <row r="3487" spans="1:14" x14ac:dyDescent="0.25">
      <c r="A3487"/>
      <c r="B3487"/>
      <c r="C3487"/>
      <c r="D3487" s="1"/>
      <c r="E3487"/>
      <c r="F3487"/>
      <c r="G3487" s="1"/>
      <c r="H3487"/>
      <c r="I3487"/>
      <c r="J3487"/>
      <c r="K3487" s="1"/>
      <c r="N3487"/>
    </row>
    <row r="3488" spans="1:14" x14ac:dyDescent="0.25">
      <c r="A3488"/>
      <c r="B3488"/>
      <c r="C3488"/>
      <c r="D3488" s="1"/>
      <c r="E3488"/>
      <c r="F3488"/>
      <c r="G3488" s="1"/>
      <c r="H3488"/>
      <c r="I3488"/>
      <c r="J3488"/>
      <c r="K3488" s="1"/>
      <c r="N3488"/>
    </row>
    <row r="3489" spans="1:14" x14ac:dyDescent="0.25">
      <c r="A3489"/>
      <c r="B3489"/>
      <c r="C3489"/>
      <c r="D3489" s="1"/>
      <c r="E3489"/>
      <c r="F3489"/>
      <c r="G3489" s="1"/>
      <c r="H3489"/>
      <c r="I3489"/>
      <c r="J3489"/>
      <c r="K3489" s="1"/>
      <c r="N3489"/>
    </row>
    <row r="3490" spans="1:14" x14ac:dyDescent="0.25">
      <c r="A3490"/>
      <c r="B3490"/>
      <c r="C3490"/>
      <c r="D3490" s="1"/>
      <c r="E3490"/>
      <c r="F3490"/>
      <c r="G3490" s="1"/>
      <c r="H3490"/>
      <c r="I3490"/>
      <c r="J3490"/>
      <c r="K3490" s="1"/>
      <c r="N3490"/>
    </row>
    <row r="3491" spans="1:14" x14ac:dyDescent="0.25">
      <c r="A3491"/>
      <c r="B3491"/>
      <c r="C3491"/>
      <c r="D3491" s="1"/>
      <c r="E3491"/>
      <c r="F3491"/>
      <c r="G3491" s="1"/>
      <c r="H3491"/>
      <c r="I3491"/>
      <c r="J3491"/>
      <c r="K3491" s="1"/>
      <c r="N3491"/>
    </row>
    <row r="3492" spans="1:14" x14ac:dyDescent="0.25">
      <c r="A3492"/>
      <c r="B3492"/>
      <c r="C3492"/>
      <c r="D3492" s="1"/>
      <c r="E3492"/>
      <c r="F3492"/>
      <c r="G3492" s="1"/>
      <c r="H3492"/>
      <c r="I3492"/>
      <c r="J3492"/>
      <c r="K3492" s="1"/>
      <c r="N3492"/>
    </row>
    <row r="3493" spans="1:14" x14ac:dyDescent="0.25">
      <c r="A3493"/>
      <c r="B3493"/>
      <c r="C3493"/>
      <c r="D3493" s="1"/>
      <c r="E3493"/>
      <c r="F3493"/>
      <c r="G3493" s="1"/>
      <c r="H3493"/>
      <c r="I3493"/>
      <c r="J3493"/>
      <c r="K3493" s="1"/>
      <c r="N3493"/>
    </row>
    <row r="3494" spans="1:14" x14ac:dyDescent="0.25">
      <c r="A3494"/>
      <c r="B3494"/>
      <c r="C3494"/>
      <c r="D3494" s="1"/>
      <c r="E3494"/>
      <c r="F3494"/>
      <c r="G3494" s="1"/>
      <c r="H3494"/>
      <c r="I3494"/>
      <c r="J3494"/>
      <c r="K3494" s="1"/>
      <c r="N3494"/>
    </row>
    <row r="3495" spans="1:14" x14ac:dyDescent="0.25">
      <c r="A3495"/>
      <c r="B3495"/>
      <c r="C3495"/>
      <c r="D3495" s="1"/>
      <c r="E3495"/>
      <c r="F3495"/>
      <c r="G3495" s="1"/>
      <c r="H3495"/>
      <c r="I3495"/>
      <c r="J3495"/>
      <c r="K3495" s="1"/>
      <c r="N3495"/>
    </row>
    <row r="3496" spans="1:14" x14ac:dyDescent="0.25">
      <c r="A3496"/>
      <c r="B3496"/>
      <c r="C3496"/>
      <c r="D3496" s="1"/>
      <c r="E3496"/>
      <c r="F3496"/>
      <c r="G3496" s="1"/>
      <c r="H3496"/>
      <c r="I3496"/>
      <c r="J3496"/>
      <c r="K3496" s="1"/>
      <c r="N3496"/>
    </row>
    <row r="3497" spans="1:14" x14ac:dyDescent="0.25">
      <c r="A3497"/>
      <c r="B3497"/>
      <c r="C3497"/>
      <c r="D3497" s="1"/>
      <c r="E3497"/>
      <c r="F3497"/>
      <c r="G3497" s="1"/>
      <c r="H3497"/>
      <c r="I3497"/>
      <c r="J3497"/>
      <c r="K3497" s="1"/>
      <c r="N3497"/>
    </row>
    <row r="3498" spans="1:14" x14ac:dyDescent="0.25">
      <c r="A3498"/>
      <c r="B3498"/>
      <c r="C3498"/>
      <c r="D3498" s="1"/>
      <c r="E3498"/>
      <c r="F3498"/>
      <c r="G3498" s="1"/>
      <c r="H3498"/>
      <c r="I3498"/>
      <c r="J3498"/>
      <c r="K3498" s="1"/>
      <c r="N3498"/>
    </row>
    <row r="3499" spans="1:14" x14ac:dyDescent="0.25">
      <c r="A3499"/>
      <c r="B3499"/>
      <c r="C3499"/>
      <c r="D3499" s="1"/>
      <c r="E3499"/>
      <c r="F3499"/>
      <c r="G3499" s="1"/>
      <c r="H3499"/>
      <c r="I3499"/>
      <c r="J3499"/>
      <c r="K3499" s="1"/>
      <c r="N3499"/>
    </row>
    <row r="3500" spans="1:14" x14ac:dyDescent="0.25">
      <c r="A3500"/>
      <c r="B3500"/>
      <c r="C3500"/>
      <c r="D3500" s="1"/>
      <c r="E3500"/>
      <c r="F3500"/>
      <c r="G3500" s="1"/>
      <c r="H3500"/>
      <c r="I3500"/>
      <c r="J3500"/>
      <c r="K3500" s="1"/>
      <c r="N3500"/>
    </row>
    <row r="3501" spans="1:14" x14ac:dyDescent="0.25">
      <c r="A3501"/>
      <c r="B3501"/>
      <c r="C3501"/>
      <c r="D3501" s="1"/>
      <c r="E3501"/>
      <c r="F3501"/>
      <c r="G3501" s="1"/>
      <c r="H3501"/>
      <c r="I3501"/>
      <c r="J3501"/>
      <c r="K3501" s="1"/>
      <c r="N3501"/>
    </row>
    <row r="3502" spans="1:14" x14ac:dyDescent="0.25">
      <c r="A3502"/>
      <c r="B3502"/>
      <c r="C3502"/>
      <c r="D3502" s="1"/>
      <c r="E3502"/>
      <c r="F3502"/>
      <c r="G3502" s="1"/>
      <c r="H3502"/>
      <c r="I3502"/>
      <c r="J3502"/>
      <c r="K3502" s="1"/>
      <c r="N3502"/>
    </row>
    <row r="3503" spans="1:14" x14ac:dyDescent="0.25">
      <c r="A3503"/>
      <c r="B3503"/>
      <c r="C3503"/>
      <c r="D3503" s="1"/>
      <c r="E3503"/>
      <c r="F3503"/>
      <c r="G3503" s="1"/>
      <c r="H3503"/>
      <c r="I3503"/>
      <c r="J3503"/>
      <c r="K3503" s="1"/>
      <c r="N3503"/>
    </row>
    <row r="3504" spans="1:14" x14ac:dyDescent="0.25">
      <c r="A3504"/>
      <c r="B3504"/>
      <c r="C3504"/>
      <c r="D3504" s="1"/>
      <c r="E3504"/>
      <c r="F3504"/>
      <c r="G3504" s="1"/>
      <c r="H3504"/>
      <c r="I3504"/>
      <c r="J3504"/>
      <c r="K3504" s="1"/>
      <c r="N3504"/>
    </row>
    <row r="3505" spans="1:14" x14ac:dyDescent="0.25">
      <c r="A3505"/>
      <c r="B3505"/>
      <c r="C3505"/>
      <c r="D3505" s="1"/>
      <c r="E3505"/>
      <c r="F3505"/>
      <c r="G3505" s="1"/>
      <c r="H3505"/>
      <c r="I3505"/>
      <c r="J3505"/>
      <c r="K3505" s="1"/>
      <c r="N3505"/>
    </row>
    <row r="3506" spans="1:14" x14ac:dyDescent="0.25">
      <c r="A3506"/>
      <c r="B3506"/>
      <c r="C3506"/>
      <c r="D3506" s="1"/>
      <c r="E3506"/>
      <c r="F3506"/>
      <c r="G3506" s="1"/>
      <c r="H3506"/>
      <c r="I3506"/>
      <c r="J3506"/>
      <c r="K3506" s="1"/>
      <c r="N3506"/>
    </row>
    <row r="3507" spans="1:14" x14ac:dyDescent="0.25">
      <c r="A3507"/>
      <c r="B3507"/>
      <c r="C3507"/>
      <c r="D3507" s="1"/>
      <c r="E3507"/>
      <c r="F3507"/>
      <c r="G3507" s="1"/>
      <c r="H3507"/>
      <c r="I3507"/>
      <c r="J3507"/>
      <c r="K3507" s="1"/>
      <c r="N3507"/>
    </row>
    <row r="3508" spans="1:14" x14ac:dyDescent="0.25">
      <c r="A3508"/>
      <c r="B3508"/>
      <c r="C3508"/>
      <c r="D3508" s="1"/>
      <c r="E3508"/>
      <c r="F3508"/>
      <c r="G3508" s="1"/>
      <c r="H3508"/>
      <c r="I3508"/>
      <c r="J3508"/>
      <c r="K3508" s="1"/>
      <c r="N3508"/>
    </row>
    <row r="3509" spans="1:14" x14ac:dyDescent="0.25">
      <c r="A3509"/>
      <c r="B3509"/>
      <c r="C3509"/>
      <c r="D3509" s="1"/>
      <c r="E3509"/>
      <c r="F3509"/>
      <c r="G3509" s="1"/>
      <c r="H3509"/>
      <c r="I3509"/>
      <c r="J3509"/>
      <c r="K3509" s="1"/>
      <c r="N3509"/>
    </row>
    <row r="3510" spans="1:14" x14ac:dyDescent="0.25">
      <c r="A3510"/>
      <c r="B3510"/>
      <c r="C3510"/>
      <c r="D3510" s="1"/>
      <c r="E3510"/>
      <c r="F3510"/>
      <c r="G3510" s="1"/>
      <c r="H3510"/>
      <c r="I3510"/>
      <c r="J3510"/>
      <c r="K3510" s="1"/>
      <c r="N3510"/>
    </row>
    <row r="3511" spans="1:14" x14ac:dyDescent="0.25">
      <c r="A3511"/>
      <c r="B3511"/>
      <c r="C3511"/>
      <c r="D3511" s="1"/>
      <c r="E3511"/>
      <c r="F3511"/>
      <c r="G3511" s="1"/>
      <c r="H3511"/>
      <c r="I3511"/>
      <c r="J3511"/>
      <c r="K3511" s="1"/>
      <c r="N3511"/>
    </row>
    <row r="3512" spans="1:14" x14ac:dyDescent="0.25">
      <c r="A3512"/>
      <c r="B3512"/>
      <c r="C3512"/>
      <c r="D3512" s="1"/>
      <c r="E3512"/>
      <c r="F3512"/>
      <c r="G3512" s="1"/>
      <c r="H3512"/>
      <c r="I3512"/>
      <c r="J3512"/>
      <c r="K3512" s="1"/>
      <c r="N3512"/>
    </row>
    <row r="3513" spans="1:14" x14ac:dyDescent="0.25">
      <c r="A3513"/>
      <c r="B3513"/>
      <c r="C3513"/>
      <c r="D3513" s="1"/>
      <c r="E3513"/>
      <c r="F3513"/>
      <c r="G3513" s="1"/>
      <c r="H3513"/>
      <c r="I3513"/>
      <c r="J3513"/>
      <c r="K3513" s="1"/>
      <c r="N3513"/>
    </row>
    <row r="3514" spans="1:14" x14ac:dyDescent="0.25">
      <c r="A3514"/>
      <c r="B3514"/>
      <c r="C3514"/>
      <c r="D3514" s="1"/>
      <c r="E3514"/>
      <c r="F3514"/>
      <c r="G3514" s="1"/>
      <c r="H3514"/>
      <c r="I3514"/>
      <c r="J3514"/>
      <c r="K3514" s="1"/>
      <c r="N3514"/>
    </row>
    <row r="3515" spans="1:14" x14ac:dyDescent="0.25">
      <c r="A3515"/>
      <c r="B3515"/>
      <c r="C3515"/>
      <c r="D3515" s="1"/>
      <c r="E3515"/>
      <c r="F3515"/>
      <c r="G3515" s="1"/>
      <c r="H3515"/>
      <c r="I3515"/>
      <c r="J3515"/>
      <c r="K3515" s="1"/>
      <c r="N3515"/>
    </row>
    <row r="3516" spans="1:14" x14ac:dyDescent="0.25">
      <c r="A3516"/>
      <c r="B3516"/>
      <c r="C3516"/>
      <c r="D3516" s="1"/>
      <c r="E3516"/>
      <c r="F3516"/>
      <c r="G3516" s="1"/>
      <c r="H3516"/>
      <c r="I3516"/>
      <c r="J3516"/>
      <c r="K3516" s="1"/>
      <c r="N3516"/>
    </row>
    <row r="3517" spans="1:14" x14ac:dyDescent="0.25">
      <c r="A3517"/>
      <c r="B3517"/>
      <c r="C3517"/>
      <c r="D3517" s="1"/>
      <c r="E3517"/>
      <c r="F3517"/>
      <c r="G3517" s="1"/>
      <c r="H3517"/>
      <c r="I3517"/>
      <c r="J3517"/>
      <c r="K3517" s="1"/>
      <c r="N3517"/>
    </row>
    <row r="3518" spans="1:14" x14ac:dyDescent="0.25">
      <c r="A3518"/>
      <c r="B3518"/>
      <c r="C3518"/>
      <c r="D3518" s="1"/>
      <c r="E3518"/>
      <c r="F3518"/>
      <c r="G3518" s="1"/>
      <c r="H3518"/>
      <c r="I3518"/>
      <c r="J3518"/>
      <c r="K3518" s="1"/>
      <c r="N3518"/>
    </row>
    <row r="3519" spans="1:14" x14ac:dyDescent="0.25">
      <c r="A3519"/>
      <c r="B3519"/>
      <c r="C3519"/>
      <c r="D3519" s="1"/>
      <c r="E3519"/>
      <c r="F3519"/>
      <c r="G3519" s="1"/>
      <c r="H3519"/>
      <c r="I3519"/>
      <c r="J3519"/>
      <c r="K3519" s="1"/>
      <c r="N3519"/>
    </row>
    <row r="3520" spans="1:14" x14ac:dyDescent="0.25">
      <c r="A3520"/>
      <c r="B3520"/>
      <c r="C3520"/>
      <c r="D3520" s="1"/>
      <c r="E3520"/>
      <c r="F3520"/>
      <c r="G3520" s="1"/>
      <c r="H3520"/>
      <c r="I3520"/>
      <c r="J3520"/>
      <c r="K3520" s="1"/>
      <c r="N3520"/>
    </row>
    <row r="3521" spans="1:14" x14ac:dyDescent="0.25">
      <c r="A3521"/>
      <c r="B3521"/>
      <c r="C3521"/>
      <c r="D3521" s="1"/>
      <c r="E3521"/>
      <c r="F3521"/>
      <c r="G3521" s="1"/>
      <c r="H3521"/>
      <c r="I3521"/>
      <c r="J3521"/>
      <c r="K3521" s="1"/>
      <c r="N3521"/>
    </row>
    <row r="3522" spans="1:14" x14ac:dyDescent="0.25">
      <c r="A3522"/>
      <c r="B3522"/>
      <c r="C3522"/>
      <c r="D3522" s="1"/>
      <c r="E3522"/>
      <c r="F3522"/>
      <c r="G3522" s="1"/>
      <c r="H3522"/>
      <c r="I3522"/>
      <c r="J3522"/>
      <c r="K3522" s="1"/>
      <c r="N3522"/>
    </row>
    <row r="3523" spans="1:14" x14ac:dyDescent="0.25">
      <c r="A3523"/>
      <c r="B3523"/>
      <c r="C3523"/>
      <c r="D3523" s="1"/>
      <c r="E3523"/>
      <c r="F3523"/>
      <c r="G3523" s="1"/>
      <c r="H3523"/>
      <c r="I3523"/>
      <c r="J3523"/>
      <c r="K3523" s="1"/>
      <c r="N3523"/>
    </row>
    <row r="3524" spans="1:14" x14ac:dyDescent="0.25">
      <c r="A3524"/>
      <c r="B3524"/>
      <c r="C3524"/>
      <c r="D3524" s="1"/>
      <c r="E3524"/>
      <c r="F3524"/>
      <c r="G3524" s="1"/>
      <c r="H3524"/>
      <c r="I3524"/>
      <c r="J3524"/>
      <c r="K3524" s="1"/>
      <c r="N3524"/>
    </row>
    <row r="3525" spans="1:14" x14ac:dyDescent="0.25">
      <c r="A3525"/>
      <c r="B3525"/>
      <c r="C3525"/>
      <c r="D3525" s="1"/>
      <c r="E3525"/>
      <c r="F3525"/>
      <c r="G3525" s="1"/>
      <c r="H3525"/>
      <c r="I3525"/>
      <c r="J3525"/>
      <c r="K3525" s="1"/>
      <c r="N3525"/>
    </row>
    <row r="3526" spans="1:14" x14ac:dyDescent="0.25">
      <c r="A3526"/>
      <c r="B3526"/>
      <c r="C3526"/>
      <c r="D3526" s="1"/>
      <c r="E3526"/>
      <c r="F3526"/>
      <c r="G3526" s="1"/>
      <c r="H3526"/>
      <c r="I3526"/>
      <c r="J3526"/>
      <c r="K3526" s="1"/>
      <c r="N3526"/>
    </row>
    <row r="3527" spans="1:14" x14ac:dyDescent="0.25">
      <c r="A3527"/>
      <c r="B3527"/>
      <c r="C3527"/>
      <c r="D3527" s="1"/>
      <c r="E3527"/>
      <c r="F3527"/>
      <c r="G3527" s="1"/>
      <c r="H3527"/>
      <c r="I3527"/>
      <c r="J3527"/>
      <c r="K3527" s="1"/>
      <c r="N3527"/>
    </row>
    <row r="3528" spans="1:14" x14ac:dyDescent="0.25">
      <c r="A3528"/>
      <c r="B3528"/>
      <c r="C3528"/>
      <c r="D3528" s="1"/>
      <c r="E3528"/>
      <c r="F3528"/>
      <c r="G3528" s="1"/>
      <c r="H3528"/>
      <c r="I3528"/>
      <c r="J3528"/>
      <c r="K3528" s="1"/>
      <c r="N3528"/>
    </row>
    <row r="3529" spans="1:14" x14ac:dyDescent="0.25">
      <c r="A3529"/>
      <c r="B3529"/>
      <c r="C3529"/>
      <c r="D3529" s="1"/>
      <c r="E3529"/>
      <c r="F3529"/>
      <c r="G3529" s="1"/>
      <c r="H3529"/>
      <c r="I3529"/>
      <c r="J3529"/>
      <c r="K3529" s="1"/>
      <c r="N3529"/>
    </row>
    <row r="3530" spans="1:14" x14ac:dyDescent="0.25">
      <c r="A3530"/>
      <c r="B3530"/>
      <c r="C3530"/>
      <c r="D3530" s="1"/>
      <c r="E3530"/>
      <c r="F3530"/>
      <c r="G3530" s="1"/>
      <c r="H3530"/>
      <c r="I3530"/>
      <c r="J3530"/>
      <c r="K3530" s="1"/>
      <c r="N3530"/>
    </row>
    <row r="3531" spans="1:14" x14ac:dyDescent="0.25">
      <c r="A3531"/>
      <c r="B3531"/>
      <c r="C3531"/>
      <c r="D3531" s="1"/>
      <c r="E3531"/>
      <c r="F3531"/>
      <c r="G3531" s="1"/>
      <c r="H3531"/>
      <c r="I3531"/>
      <c r="J3531"/>
      <c r="K3531" s="1"/>
      <c r="N3531"/>
    </row>
    <row r="3532" spans="1:14" x14ac:dyDescent="0.25">
      <c r="A3532"/>
      <c r="B3532"/>
      <c r="C3532"/>
      <c r="D3532" s="1"/>
      <c r="E3532"/>
      <c r="F3532"/>
      <c r="G3532" s="1"/>
      <c r="H3532"/>
      <c r="I3532"/>
      <c r="J3532"/>
      <c r="K3532" s="1"/>
      <c r="N3532"/>
    </row>
    <row r="3533" spans="1:14" x14ac:dyDescent="0.25">
      <c r="A3533"/>
      <c r="B3533"/>
      <c r="C3533"/>
      <c r="D3533" s="1"/>
      <c r="E3533"/>
      <c r="F3533"/>
      <c r="G3533" s="1"/>
      <c r="H3533"/>
      <c r="I3533"/>
      <c r="J3533"/>
      <c r="K3533" s="1"/>
      <c r="N3533"/>
    </row>
    <row r="3534" spans="1:14" x14ac:dyDescent="0.25">
      <c r="A3534"/>
      <c r="B3534"/>
      <c r="C3534"/>
      <c r="D3534" s="1"/>
      <c r="E3534"/>
      <c r="F3534"/>
      <c r="G3534" s="1"/>
      <c r="H3534"/>
      <c r="I3534"/>
      <c r="J3534"/>
      <c r="K3534" s="1"/>
      <c r="N3534"/>
    </row>
    <row r="3535" spans="1:14" x14ac:dyDescent="0.25">
      <c r="A3535"/>
      <c r="B3535"/>
      <c r="C3535"/>
      <c r="D3535" s="1"/>
      <c r="E3535"/>
      <c r="F3535"/>
      <c r="G3535" s="1"/>
      <c r="H3535"/>
      <c r="I3535"/>
      <c r="J3535"/>
      <c r="K3535" s="1"/>
      <c r="N3535"/>
    </row>
    <row r="3536" spans="1:14" x14ac:dyDescent="0.25">
      <c r="A3536"/>
      <c r="B3536"/>
      <c r="C3536"/>
      <c r="D3536" s="1"/>
      <c r="E3536"/>
      <c r="F3536"/>
      <c r="G3536" s="1"/>
      <c r="H3536"/>
      <c r="I3536"/>
      <c r="J3536"/>
      <c r="K3536" s="1"/>
      <c r="N3536"/>
    </row>
    <row r="3537" spans="1:14" x14ac:dyDescent="0.25">
      <c r="A3537"/>
      <c r="B3537"/>
      <c r="C3537"/>
      <c r="D3537" s="1"/>
      <c r="E3537"/>
      <c r="F3537"/>
      <c r="G3537" s="1"/>
      <c r="H3537"/>
      <c r="I3537"/>
      <c r="J3537"/>
      <c r="K3537" s="1"/>
      <c r="N3537"/>
    </row>
    <row r="3538" spans="1:14" x14ac:dyDescent="0.25">
      <c r="A3538"/>
      <c r="B3538"/>
      <c r="C3538"/>
      <c r="D3538" s="1"/>
      <c r="E3538"/>
      <c r="F3538"/>
      <c r="G3538" s="1"/>
      <c r="H3538"/>
      <c r="I3538"/>
      <c r="J3538"/>
      <c r="K3538" s="1"/>
      <c r="N3538"/>
    </row>
    <row r="3539" spans="1:14" x14ac:dyDescent="0.25">
      <c r="A3539"/>
      <c r="B3539"/>
      <c r="C3539"/>
      <c r="D3539" s="1"/>
      <c r="E3539"/>
      <c r="F3539"/>
      <c r="G3539" s="1"/>
      <c r="H3539"/>
      <c r="I3539"/>
      <c r="J3539"/>
      <c r="K3539" s="1"/>
      <c r="N3539"/>
    </row>
    <row r="3540" spans="1:14" x14ac:dyDescent="0.25">
      <c r="A3540"/>
      <c r="B3540"/>
      <c r="C3540"/>
      <c r="D3540" s="1"/>
      <c r="E3540"/>
      <c r="F3540"/>
      <c r="G3540" s="1"/>
      <c r="H3540"/>
      <c r="I3540"/>
      <c r="J3540"/>
      <c r="K3540" s="1"/>
      <c r="N3540"/>
    </row>
    <row r="3541" spans="1:14" x14ac:dyDescent="0.25">
      <c r="A3541"/>
      <c r="B3541"/>
      <c r="C3541"/>
      <c r="D3541" s="1"/>
      <c r="E3541"/>
      <c r="F3541"/>
      <c r="G3541" s="1"/>
      <c r="H3541"/>
      <c r="I3541"/>
      <c r="J3541"/>
      <c r="K3541" s="1"/>
      <c r="N3541"/>
    </row>
    <row r="3542" spans="1:14" x14ac:dyDescent="0.25">
      <c r="A3542"/>
      <c r="B3542"/>
      <c r="C3542"/>
      <c r="D3542" s="1"/>
      <c r="E3542"/>
      <c r="F3542"/>
      <c r="G3542" s="1"/>
      <c r="H3542"/>
      <c r="I3542"/>
      <c r="J3542"/>
      <c r="K3542" s="1"/>
      <c r="N3542"/>
    </row>
    <row r="3543" spans="1:14" x14ac:dyDescent="0.25">
      <c r="A3543"/>
      <c r="B3543"/>
      <c r="C3543"/>
      <c r="D3543" s="1"/>
      <c r="E3543"/>
      <c r="F3543"/>
      <c r="G3543" s="1"/>
      <c r="H3543"/>
      <c r="I3543"/>
      <c r="J3543"/>
      <c r="K3543" s="1"/>
      <c r="N3543"/>
    </row>
    <row r="3544" spans="1:14" x14ac:dyDescent="0.25">
      <c r="A3544"/>
      <c r="B3544"/>
      <c r="C3544"/>
      <c r="D3544" s="1"/>
      <c r="E3544"/>
      <c r="F3544"/>
      <c r="G3544" s="1"/>
      <c r="H3544"/>
      <c r="I3544"/>
      <c r="J3544"/>
      <c r="K3544" s="1"/>
      <c r="N3544"/>
    </row>
    <row r="3545" spans="1:14" x14ac:dyDescent="0.25">
      <c r="A3545"/>
      <c r="B3545"/>
      <c r="C3545"/>
      <c r="D3545" s="1"/>
      <c r="E3545"/>
      <c r="F3545"/>
      <c r="G3545" s="1"/>
      <c r="H3545"/>
      <c r="I3545"/>
      <c r="J3545"/>
      <c r="K3545" s="1"/>
      <c r="N3545"/>
    </row>
    <row r="3546" spans="1:14" x14ac:dyDescent="0.25">
      <c r="A3546"/>
      <c r="B3546"/>
      <c r="C3546"/>
      <c r="D3546" s="1"/>
      <c r="E3546"/>
      <c r="F3546"/>
      <c r="G3546" s="1"/>
      <c r="H3546"/>
      <c r="I3546"/>
      <c r="J3546"/>
      <c r="K3546" s="1"/>
      <c r="N3546"/>
    </row>
    <row r="3547" spans="1:14" x14ac:dyDescent="0.25">
      <c r="A3547"/>
      <c r="B3547"/>
      <c r="C3547"/>
      <c r="D3547" s="1"/>
      <c r="E3547"/>
      <c r="F3547"/>
      <c r="G3547" s="1"/>
      <c r="H3547"/>
      <c r="I3547"/>
      <c r="J3547"/>
      <c r="K3547" s="1"/>
      <c r="N3547"/>
    </row>
    <row r="3548" spans="1:14" x14ac:dyDescent="0.25">
      <c r="A3548"/>
      <c r="B3548"/>
      <c r="C3548"/>
      <c r="D3548" s="1"/>
      <c r="E3548"/>
      <c r="F3548"/>
      <c r="G3548" s="1"/>
      <c r="H3548"/>
      <c r="I3548"/>
      <c r="J3548"/>
      <c r="K3548" s="1"/>
      <c r="N3548"/>
    </row>
    <row r="3549" spans="1:14" x14ac:dyDescent="0.25">
      <c r="A3549"/>
      <c r="B3549"/>
      <c r="C3549"/>
      <c r="D3549" s="1"/>
      <c r="E3549"/>
      <c r="F3549"/>
      <c r="G3549" s="1"/>
      <c r="H3549"/>
      <c r="I3549"/>
      <c r="J3549"/>
      <c r="K3549" s="1"/>
      <c r="N3549"/>
    </row>
    <row r="3550" spans="1:14" x14ac:dyDescent="0.25">
      <c r="A3550"/>
      <c r="B3550"/>
      <c r="C3550"/>
      <c r="D3550" s="1"/>
      <c r="E3550"/>
      <c r="F3550"/>
      <c r="G3550" s="1"/>
      <c r="H3550"/>
      <c r="I3550"/>
      <c r="J3550"/>
      <c r="K3550" s="1"/>
      <c r="N3550"/>
    </row>
    <row r="3551" spans="1:14" x14ac:dyDescent="0.25">
      <c r="A3551"/>
      <c r="B3551"/>
      <c r="C3551"/>
      <c r="D3551" s="1"/>
      <c r="E3551"/>
      <c r="F3551"/>
      <c r="G3551" s="1"/>
      <c r="H3551"/>
      <c r="I3551"/>
      <c r="J3551"/>
      <c r="K3551" s="1"/>
      <c r="N3551"/>
    </row>
    <row r="3552" spans="1:14" x14ac:dyDescent="0.25">
      <c r="A3552"/>
      <c r="B3552"/>
      <c r="C3552"/>
      <c r="D3552" s="1"/>
      <c r="E3552"/>
      <c r="F3552"/>
      <c r="G3552" s="1"/>
      <c r="H3552"/>
      <c r="I3552"/>
      <c r="J3552"/>
      <c r="K3552" s="1"/>
      <c r="N3552"/>
    </row>
    <row r="3553" spans="1:14" x14ac:dyDescent="0.25">
      <c r="A3553"/>
      <c r="B3553"/>
      <c r="C3553"/>
      <c r="D3553" s="1"/>
      <c r="E3553"/>
      <c r="F3553"/>
      <c r="G3553" s="1"/>
      <c r="H3553"/>
      <c r="I3553"/>
      <c r="J3553"/>
      <c r="K3553" s="1"/>
      <c r="N3553"/>
    </row>
    <row r="3554" spans="1:14" x14ac:dyDescent="0.25">
      <c r="A3554"/>
      <c r="B3554"/>
      <c r="C3554"/>
      <c r="D3554" s="1"/>
      <c r="E3554"/>
      <c r="F3554"/>
      <c r="G3554" s="1"/>
      <c r="H3554"/>
      <c r="I3554"/>
      <c r="J3554"/>
      <c r="K3554" s="1"/>
      <c r="N3554"/>
    </row>
    <row r="3555" spans="1:14" x14ac:dyDescent="0.25">
      <c r="A3555"/>
      <c r="B3555"/>
      <c r="C3555"/>
      <c r="D3555" s="1"/>
      <c r="E3555"/>
      <c r="F3555"/>
      <c r="G3555" s="1"/>
      <c r="H3555"/>
      <c r="I3555"/>
      <c r="J3555"/>
      <c r="K3555" s="1"/>
      <c r="N3555"/>
    </row>
    <row r="3556" spans="1:14" x14ac:dyDescent="0.25">
      <c r="A3556"/>
      <c r="B3556"/>
      <c r="C3556"/>
      <c r="D3556" s="1"/>
      <c r="E3556"/>
      <c r="F3556"/>
      <c r="G3556" s="1"/>
      <c r="H3556"/>
      <c r="I3556"/>
      <c r="J3556"/>
      <c r="K3556" s="1"/>
      <c r="N3556"/>
    </row>
    <row r="3557" spans="1:14" x14ac:dyDescent="0.25">
      <c r="A3557"/>
      <c r="B3557"/>
      <c r="C3557"/>
      <c r="D3557" s="1"/>
      <c r="E3557"/>
      <c r="F3557"/>
      <c r="G3557" s="1"/>
      <c r="H3557"/>
      <c r="I3557"/>
      <c r="J3557"/>
      <c r="K3557" s="1"/>
      <c r="N3557"/>
    </row>
    <row r="3558" spans="1:14" x14ac:dyDescent="0.25">
      <c r="A3558"/>
      <c r="B3558"/>
      <c r="C3558"/>
      <c r="D3558" s="1"/>
      <c r="E3558"/>
      <c r="F3558"/>
      <c r="G3558" s="1"/>
      <c r="H3558"/>
      <c r="I3558"/>
      <c r="J3558"/>
      <c r="K3558" s="1"/>
      <c r="N3558"/>
    </row>
    <row r="3559" spans="1:14" x14ac:dyDescent="0.25">
      <c r="A3559"/>
      <c r="B3559"/>
      <c r="C3559"/>
      <c r="D3559" s="1"/>
      <c r="E3559"/>
      <c r="F3559"/>
      <c r="G3559" s="1"/>
      <c r="H3559"/>
      <c r="I3559"/>
      <c r="J3559"/>
      <c r="K3559" s="1"/>
      <c r="N3559"/>
    </row>
    <row r="3560" spans="1:14" x14ac:dyDescent="0.25">
      <c r="A3560"/>
      <c r="B3560"/>
      <c r="C3560"/>
      <c r="D3560" s="1"/>
      <c r="E3560"/>
      <c r="F3560"/>
      <c r="G3560" s="1"/>
      <c r="H3560"/>
      <c r="I3560"/>
      <c r="J3560"/>
      <c r="K3560" s="1"/>
      <c r="N3560"/>
    </row>
    <row r="3561" spans="1:14" x14ac:dyDescent="0.25">
      <c r="A3561"/>
      <c r="B3561"/>
      <c r="C3561"/>
      <c r="D3561" s="1"/>
      <c r="E3561"/>
      <c r="F3561"/>
      <c r="G3561" s="1"/>
      <c r="H3561"/>
      <c r="I3561"/>
      <c r="J3561"/>
      <c r="K3561" s="1"/>
      <c r="N3561"/>
    </row>
    <row r="3562" spans="1:14" x14ac:dyDescent="0.25">
      <c r="A3562"/>
      <c r="B3562"/>
      <c r="C3562"/>
      <c r="D3562" s="1"/>
      <c r="E3562"/>
      <c r="F3562"/>
      <c r="G3562" s="1"/>
      <c r="H3562"/>
      <c r="I3562"/>
      <c r="J3562"/>
      <c r="K3562" s="1"/>
      <c r="N3562"/>
    </row>
    <row r="3563" spans="1:14" x14ac:dyDescent="0.25">
      <c r="A3563"/>
      <c r="B3563"/>
      <c r="C3563"/>
      <c r="D3563" s="1"/>
      <c r="E3563"/>
      <c r="F3563"/>
      <c r="G3563" s="1"/>
      <c r="H3563"/>
      <c r="I3563"/>
      <c r="J3563"/>
      <c r="K3563" s="1"/>
      <c r="N3563"/>
    </row>
    <row r="3564" spans="1:14" x14ac:dyDescent="0.25">
      <c r="A3564"/>
      <c r="B3564"/>
      <c r="C3564"/>
      <c r="D3564" s="1"/>
      <c r="E3564"/>
      <c r="F3564"/>
      <c r="G3564" s="1"/>
      <c r="H3564"/>
      <c r="I3564"/>
      <c r="J3564"/>
      <c r="K3564" s="1"/>
      <c r="N3564"/>
    </row>
    <row r="3565" spans="1:14" x14ac:dyDescent="0.25">
      <c r="A3565"/>
      <c r="B3565"/>
      <c r="C3565"/>
      <c r="D3565" s="1"/>
      <c r="E3565"/>
      <c r="F3565"/>
      <c r="G3565" s="1"/>
      <c r="H3565"/>
      <c r="I3565"/>
      <c r="J3565"/>
      <c r="K3565" s="1"/>
      <c r="N3565"/>
    </row>
    <row r="3566" spans="1:14" x14ac:dyDescent="0.25">
      <c r="A3566"/>
      <c r="B3566"/>
      <c r="C3566"/>
      <c r="D3566" s="1"/>
      <c r="E3566"/>
      <c r="F3566"/>
      <c r="G3566" s="1"/>
      <c r="H3566"/>
      <c r="I3566"/>
      <c r="J3566"/>
      <c r="K3566" s="1"/>
      <c r="N3566"/>
    </row>
    <row r="3567" spans="1:14" x14ac:dyDescent="0.25">
      <c r="A3567"/>
      <c r="B3567"/>
      <c r="C3567"/>
      <c r="D3567" s="1"/>
      <c r="E3567"/>
      <c r="F3567"/>
      <c r="G3567" s="1"/>
      <c r="H3567"/>
      <c r="I3567"/>
      <c r="J3567"/>
      <c r="K3567" s="1"/>
      <c r="N3567"/>
    </row>
    <row r="3568" spans="1:14" x14ac:dyDescent="0.25">
      <c r="A3568"/>
      <c r="B3568"/>
      <c r="C3568"/>
      <c r="D3568" s="1"/>
      <c r="E3568"/>
      <c r="F3568"/>
      <c r="G3568" s="1"/>
      <c r="H3568"/>
      <c r="I3568"/>
      <c r="J3568"/>
      <c r="K3568" s="1"/>
      <c r="N3568"/>
    </row>
    <row r="3569" spans="1:14" x14ac:dyDescent="0.25">
      <c r="A3569"/>
      <c r="B3569"/>
      <c r="C3569"/>
      <c r="D3569" s="1"/>
      <c r="E3569"/>
      <c r="F3569"/>
      <c r="G3569" s="1"/>
      <c r="H3569"/>
      <c r="I3569"/>
      <c r="J3569"/>
      <c r="K3569" s="1"/>
      <c r="N3569"/>
    </row>
    <row r="3570" spans="1:14" x14ac:dyDescent="0.25">
      <c r="A3570"/>
      <c r="B3570"/>
      <c r="C3570"/>
      <c r="D3570" s="1"/>
      <c r="E3570"/>
      <c r="F3570"/>
      <c r="G3570" s="1"/>
      <c r="H3570"/>
      <c r="I3570"/>
      <c r="J3570"/>
      <c r="K3570" s="1"/>
      <c r="N3570"/>
    </row>
    <row r="3571" spans="1:14" x14ac:dyDescent="0.25">
      <c r="A3571"/>
      <c r="B3571"/>
      <c r="C3571"/>
      <c r="D3571" s="1"/>
      <c r="E3571"/>
      <c r="F3571"/>
      <c r="G3571" s="1"/>
      <c r="H3571"/>
      <c r="I3571"/>
      <c r="J3571"/>
      <c r="K3571" s="1"/>
      <c r="N3571"/>
    </row>
    <row r="3572" spans="1:14" x14ac:dyDescent="0.25">
      <c r="A3572"/>
      <c r="B3572"/>
      <c r="C3572"/>
      <c r="D3572" s="1"/>
      <c r="E3572"/>
      <c r="F3572"/>
      <c r="G3572" s="1"/>
      <c r="H3572"/>
      <c r="I3572"/>
      <c r="J3572"/>
      <c r="K3572" s="1"/>
      <c r="N3572"/>
    </row>
    <row r="3573" spans="1:14" x14ac:dyDescent="0.25">
      <c r="A3573"/>
      <c r="B3573"/>
      <c r="C3573"/>
      <c r="D3573" s="1"/>
      <c r="E3573"/>
      <c r="F3573"/>
      <c r="G3573" s="1"/>
      <c r="H3573"/>
      <c r="I3573"/>
      <c r="J3573"/>
      <c r="K3573" s="1"/>
      <c r="N3573"/>
    </row>
    <row r="3574" spans="1:14" x14ac:dyDescent="0.25">
      <c r="A3574"/>
      <c r="B3574"/>
      <c r="C3574"/>
      <c r="D3574" s="1"/>
      <c r="E3574"/>
      <c r="F3574"/>
      <c r="G3574" s="1"/>
      <c r="H3574"/>
      <c r="I3574"/>
      <c r="J3574"/>
      <c r="K3574" s="1"/>
      <c r="N3574"/>
    </row>
    <row r="3575" spans="1:14" x14ac:dyDescent="0.25">
      <c r="A3575"/>
      <c r="B3575"/>
      <c r="C3575"/>
      <c r="D3575" s="1"/>
      <c r="E3575"/>
      <c r="F3575"/>
      <c r="G3575" s="1"/>
      <c r="H3575"/>
      <c r="I3575"/>
      <c r="J3575"/>
      <c r="K3575" s="1"/>
      <c r="N3575"/>
    </row>
    <row r="3576" spans="1:14" x14ac:dyDescent="0.25">
      <c r="A3576"/>
      <c r="B3576"/>
      <c r="C3576"/>
      <c r="D3576" s="1"/>
      <c r="E3576"/>
      <c r="F3576"/>
      <c r="G3576" s="1"/>
      <c r="H3576"/>
      <c r="I3576"/>
      <c r="J3576"/>
      <c r="K3576" s="1"/>
      <c r="N3576"/>
    </row>
    <row r="3577" spans="1:14" x14ac:dyDescent="0.25">
      <c r="A3577"/>
      <c r="B3577"/>
      <c r="C3577"/>
      <c r="D3577" s="1"/>
      <c r="E3577"/>
      <c r="F3577"/>
      <c r="G3577" s="1"/>
      <c r="H3577"/>
      <c r="I3577"/>
      <c r="J3577"/>
      <c r="K3577" s="1"/>
      <c r="N3577"/>
    </row>
    <row r="3578" spans="1:14" x14ac:dyDescent="0.25">
      <c r="A3578"/>
      <c r="B3578"/>
      <c r="C3578"/>
      <c r="D3578" s="1"/>
      <c r="E3578"/>
      <c r="F3578"/>
      <c r="G3578" s="1"/>
      <c r="H3578"/>
      <c r="I3578"/>
      <c r="J3578"/>
      <c r="K3578" s="1"/>
      <c r="N3578"/>
    </row>
    <row r="3579" spans="1:14" x14ac:dyDescent="0.25">
      <c r="A3579"/>
      <c r="B3579"/>
      <c r="C3579"/>
      <c r="D3579" s="1"/>
      <c r="E3579"/>
      <c r="F3579"/>
      <c r="G3579" s="1"/>
      <c r="H3579"/>
      <c r="I3579"/>
      <c r="J3579"/>
      <c r="K3579" s="1"/>
      <c r="N3579"/>
    </row>
    <row r="3580" spans="1:14" x14ac:dyDescent="0.25">
      <c r="A3580"/>
      <c r="B3580"/>
      <c r="C3580"/>
      <c r="D3580" s="1"/>
      <c r="E3580"/>
      <c r="F3580"/>
      <c r="G3580" s="1"/>
      <c r="H3580"/>
      <c r="I3580"/>
      <c r="J3580"/>
      <c r="K3580" s="1"/>
      <c r="N3580"/>
    </row>
    <row r="3581" spans="1:14" x14ac:dyDescent="0.25">
      <c r="A3581"/>
      <c r="B3581"/>
      <c r="C3581"/>
      <c r="D3581" s="1"/>
      <c r="E3581"/>
      <c r="F3581"/>
      <c r="G3581" s="1"/>
      <c r="H3581"/>
      <c r="I3581"/>
      <c r="J3581"/>
      <c r="K3581" s="1"/>
      <c r="N3581"/>
    </row>
    <row r="3582" spans="1:14" x14ac:dyDescent="0.25">
      <c r="A3582"/>
      <c r="B3582"/>
      <c r="C3582"/>
      <c r="D3582" s="1"/>
      <c r="E3582"/>
      <c r="F3582"/>
      <c r="G3582" s="1"/>
      <c r="H3582"/>
      <c r="I3582"/>
      <c r="J3582"/>
      <c r="K3582" s="1"/>
      <c r="N3582"/>
    </row>
    <row r="3583" spans="1:14" x14ac:dyDescent="0.25">
      <c r="A3583"/>
      <c r="B3583"/>
      <c r="C3583"/>
      <c r="D3583" s="1"/>
      <c r="E3583"/>
      <c r="F3583"/>
      <c r="G3583" s="1"/>
      <c r="H3583"/>
      <c r="I3583"/>
      <c r="J3583"/>
      <c r="K3583" s="1"/>
      <c r="N3583"/>
    </row>
    <row r="3584" spans="1:14" x14ac:dyDescent="0.25">
      <c r="A3584"/>
      <c r="B3584"/>
      <c r="C3584"/>
      <c r="D3584" s="1"/>
      <c r="E3584"/>
      <c r="F3584"/>
      <c r="G3584" s="1"/>
      <c r="H3584"/>
      <c r="I3584"/>
      <c r="J3584"/>
      <c r="K3584" s="1"/>
      <c r="N3584"/>
    </row>
    <row r="3585" spans="1:14" x14ac:dyDescent="0.25">
      <c r="A3585"/>
      <c r="B3585"/>
      <c r="C3585"/>
      <c r="D3585" s="1"/>
      <c r="E3585"/>
      <c r="F3585"/>
      <c r="G3585" s="1"/>
      <c r="H3585"/>
      <c r="I3585"/>
      <c r="J3585"/>
      <c r="K3585" s="1"/>
      <c r="N3585"/>
    </row>
    <row r="3586" spans="1:14" x14ac:dyDescent="0.25">
      <c r="A3586"/>
      <c r="B3586"/>
      <c r="C3586"/>
      <c r="D3586" s="1"/>
      <c r="E3586"/>
      <c r="F3586"/>
      <c r="G3586" s="1"/>
      <c r="H3586"/>
      <c r="I3586"/>
      <c r="J3586"/>
      <c r="K3586" s="1"/>
      <c r="N3586"/>
    </row>
    <row r="3587" spans="1:14" x14ac:dyDescent="0.25">
      <c r="A3587"/>
      <c r="B3587"/>
      <c r="C3587"/>
      <c r="D3587" s="1"/>
      <c r="E3587"/>
      <c r="F3587"/>
      <c r="G3587" s="1"/>
      <c r="H3587"/>
      <c r="I3587"/>
      <c r="J3587"/>
      <c r="K3587" s="1"/>
      <c r="N3587"/>
    </row>
    <row r="3588" spans="1:14" x14ac:dyDescent="0.25">
      <c r="A3588"/>
      <c r="B3588"/>
      <c r="C3588"/>
      <c r="D3588" s="1"/>
      <c r="E3588"/>
      <c r="F3588"/>
      <c r="G3588" s="1"/>
      <c r="H3588"/>
      <c r="I3588"/>
      <c r="J3588"/>
      <c r="K3588" s="1"/>
      <c r="N3588"/>
    </row>
    <row r="3589" spans="1:14" x14ac:dyDescent="0.25">
      <c r="A3589"/>
      <c r="B3589"/>
      <c r="C3589"/>
      <c r="D3589" s="1"/>
      <c r="E3589"/>
      <c r="F3589"/>
      <c r="G3589" s="1"/>
      <c r="H3589"/>
      <c r="I3589"/>
      <c r="J3589"/>
      <c r="K3589" s="1"/>
      <c r="N3589"/>
    </row>
    <row r="3590" spans="1:14" x14ac:dyDescent="0.25">
      <c r="A3590"/>
      <c r="B3590"/>
      <c r="C3590"/>
      <c r="D3590" s="1"/>
      <c r="E3590"/>
      <c r="F3590"/>
      <c r="G3590" s="1"/>
      <c r="H3590"/>
      <c r="I3590"/>
      <c r="J3590"/>
      <c r="K3590" s="1"/>
      <c r="N3590"/>
    </row>
    <row r="3591" spans="1:14" x14ac:dyDescent="0.25">
      <c r="A3591"/>
      <c r="B3591"/>
      <c r="C3591"/>
      <c r="D3591" s="1"/>
      <c r="E3591"/>
      <c r="F3591"/>
      <c r="G3591" s="1"/>
      <c r="H3591"/>
      <c r="I3591"/>
      <c r="J3591"/>
      <c r="K3591" s="1"/>
      <c r="N3591"/>
    </row>
    <row r="3592" spans="1:14" x14ac:dyDescent="0.25">
      <c r="A3592"/>
      <c r="B3592"/>
      <c r="C3592"/>
      <c r="D3592" s="1"/>
      <c r="E3592"/>
      <c r="F3592"/>
      <c r="G3592" s="1"/>
      <c r="H3592"/>
      <c r="I3592"/>
      <c r="J3592"/>
      <c r="K3592" s="1"/>
      <c r="N3592"/>
    </row>
    <row r="3593" spans="1:14" x14ac:dyDescent="0.25">
      <c r="A3593"/>
      <c r="B3593"/>
      <c r="C3593"/>
      <c r="D3593" s="1"/>
      <c r="E3593"/>
      <c r="F3593"/>
      <c r="G3593" s="1"/>
      <c r="H3593"/>
      <c r="I3593"/>
      <c r="J3593"/>
      <c r="K3593" s="1"/>
      <c r="N3593"/>
    </row>
    <row r="3594" spans="1:14" x14ac:dyDescent="0.25">
      <c r="A3594"/>
      <c r="B3594"/>
      <c r="C3594"/>
      <c r="D3594" s="1"/>
      <c r="E3594"/>
      <c r="F3594"/>
      <c r="G3594" s="1"/>
      <c r="H3594"/>
      <c r="I3594"/>
      <c r="J3594"/>
      <c r="K3594" s="1"/>
      <c r="N3594"/>
    </row>
    <row r="3595" spans="1:14" x14ac:dyDescent="0.25">
      <c r="A3595"/>
      <c r="B3595"/>
      <c r="C3595"/>
      <c r="D3595" s="1"/>
      <c r="E3595"/>
      <c r="F3595"/>
      <c r="G3595" s="1"/>
      <c r="H3595"/>
      <c r="I3595"/>
      <c r="J3595"/>
      <c r="K3595" s="1"/>
      <c r="N3595"/>
    </row>
    <row r="3596" spans="1:14" x14ac:dyDescent="0.25">
      <c r="A3596"/>
      <c r="B3596"/>
      <c r="C3596"/>
      <c r="D3596" s="1"/>
      <c r="E3596"/>
      <c r="F3596"/>
      <c r="G3596" s="1"/>
      <c r="H3596"/>
      <c r="I3596"/>
      <c r="J3596"/>
      <c r="K3596" s="1"/>
      <c r="N3596"/>
    </row>
    <row r="3597" spans="1:14" x14ac:dyDescent="0.25">
      <c r="A3597"/>
      <c r="B3597"/>
      <c r="C3597"/>
      <c r="D3597" s="1"/>
      <c r="E3597"/>
      <c r="F3597"/>
      <c r="G3597" s="1"/>
      <c r="H3597"/>
      <c r="I3597"/>
      <c r="J3597"/>
      <c r="K3597" s="1"/>
      <c r="N3597"/>
    </row>
    <row r="3598" spans="1:14" x14ac:dyDescent="0.25">
      <c r="A3598"/>
      <c r="B3598"/>
      <c r="C3598"/>
      <c r="D3598" s="1"/>
      <c r="E3598"/>
      <c r="F3598"/>
      <c r="G3598" s="1"/>
      <c r="H3598"/>
      <c r="I3598"/>
      <c r="J3598"/>
      <c r="K3598" s="1"/>
      <c r="N3598"/>
    </row>
    <row r="3599" spans="1:14" x14ac:dyDescent="0.25">
      <c r="A3599"/>
      <c r="B3599"/>
      <c r="C3599"/>
      <c r="D3599" s="1"/>
      <c r="E3599"/>
      <c r="F3599"/>
      <c r="G3599" s="1"/>
      <c r="H3599"/>
      <c r="I3599"/>
      <c r="J3599"/>
      <c r="K3599" s="1"/>
      <c r="N3599"/>
    </row>
    <row r="3600" spans="1:14" x14ac:dyDescent="0.25">
      <c r="A3600"/>
      <c r="B3600"/>
      <c r="C3600"/>
      <c r="D3600" s="1"/>
      <c r="E3600"/>
      <c r="F3600"/>
      <c r="G3600" s="1"/>
      <c r="H3600"/>
      <c r="I3600"/>
      <c r="J3600"/>
      <c r="K3600" s="1"/>
      <c r="N3600"/>
    </row>
    <row r="3601" spans="1:14" x14ac:dyDescent="0.25">
      <c r="A3601"/>
      <c r="B3601"/>
      <c r="C3601"/>
      <c r="D3601" s="1"/>
      <c r="E3601"/>
      <c r="F3601"/>
      <c r="G3601" s="1"/>
      <c r="H3601"/>
      <c r="I3601"/>
      <c r="J3601"/>
      <c r="K3601" s="1"/>
      <c r="N3601"/>
    </row>
    <row r="3602" spans="1:14" x14ac:dyDescent="0.25">
      <c r="A3602"/>
      <c r="B3602"/>
      <c r="C3602"/>
      <c r="D3602" s="1"/>
      <c r="E3602"/>
      <c r="F3602"/>
      <c r="G3602" s="1"/>
      <c r="H3602"/>
      <c r="I3602"/>
      <c r="J3602"/>
      <c r="K3602" s="1"/>
      <c r="N3602"/>
    </row>
    <row r="3603" spans="1:14" x14ac:dyDescent="0.25">
      <c r="A3603"/>
      <c r="B3603"/>
      <c r="C3603"/>
      <c r="D3603" s="1"/>
      <c r="E3603"/>
      <c r="F3603"/>
      <c r="G3603" s="1"/>
      <c r="H3603"/>
      <c r="I3603"/>
      <c r="J3603"/>
      <c r="K3603" s="1"/>
      <c r="N3603"/>
    </row>
    <row r="3604" spans="1:14" x14ac:dyDescent="0.25">
      <c r="A3604"/>
      <c r="B3604"/>
      <c r="C3604"/>
      <c r="D3604" s="1"/>
      <c r="E3604"/>
      <c r="F3604"/>
      <c r="G3604" s="1"/>
      <c r="H3604"/>
      <c r="I3604"/>
      <c r="J3604"/>
      <c r="K3604" s="1"/>
      <c r="N3604"/>
    </row>
    <row r="3605" spans="1:14" x14ac:dyDescent="0.25">
      <c r="A3605"/>
      <c r="B3605"/>
      <c r="C3605"/>
      <c r="D3605" s="1"/>
      <c r="E3605"/>
      <c r="F3605"/>
      <c r="G3605" s="1"/>
      <c r="H3605"/>
      <c r="I3605"/>
      <c r="J3605"/>
      <c r="K3605" s="1"/>
      <c r="N3605"/>
    </row>
    <row r="3606" spans="1:14" x14ac:dyDescent="0.25">
      <c r="A3606"/>
      <c r="B3606"/>
      <c r="C3606"/>
      <c r="D3606" s="1"/>
      <c r="E3606"/>
      <c r="F3606"/>
      <c r="G3606" s="1"/>
      <c r="H3606"/>
      <c r="I3606"/>
      <c r="J3606"/>
      <c r="K3606" s="1"/>
      <c r="N3606"/>
    </row>
    <row r="3607" spans="1:14" x14ac:dyDescent="0.25">
      <c r="A3607"/>
      <c r="B3607"/>
      <c r="C3607"/>
      <c r="D3607" s="1"/>
      <c r="E3607"/>
      <c r="F3607"/>
      <c r="G3607" s="1"/>
      <c r="H3607"/>
      <c r="I3607"/>
      <c r="J3607"/>
      <c r="K3607" s="1"/>
      <c r="N3607"/>
    </row>
    <row r="3608" spans="1:14" x14ac:dyDescent="0.25">
      <c r="A3608"/>
      <c r="B3608"/>
      <c r="C3608"/>
      <c r="D3608" s="1"/>
      <c r="E3608"/>
      <c r="F3608"/>
      <c r="G3608" s="1"/>
      <c r="H3608"/>
      <c r="I3608"/>
      <c r="J3608"/>
      <c r="K3608" s="1"/>
      <c r="N3608"/>
    </row>
    <row r="3609" spans="1:14" x14ac:dyDescent="0.25">
      <c r="A3609"/>
      <c r="B3609"/>
      <c r="C3609"/>
      <c r="D3609" s="1"/>
      <c r="E3609"/>
      <c r="F3609"/>
      <c r="G3609" s="1"/>
      <c r="H3609"/>
      <c r="I3609"/>
      <c r="J3609"/>
      <c r="K3609" s="1"/>
      <c r="N3609"/>
    </row>
    <row r="3610" spans="1:14" x14ac:dyDescent="0.25">
      <c r="A3610"/>
      <c r="B3610"/>
      <c r="C3610"/>
      <c r="D3610" s="1"/>
      <c r="E3610"/>
      <c r="F3610"/>
      <c r="G3610" s="1"/>
      <c r="H3610"/>
      <c r="I3610"/>
      <c r="J3610"/>
      <c r="K3610" s="1"/>
      <c r="N3610"/>
    </row>
    <row r="3611" spans="1:14" x14ac:dyDescent="0.25">
      <c r="A3611"/>
      <c r="B3611"/>
      <c r="C3611"/>
      <c r="D3611" s="1"/>
      <c r="E3611"/>
      <c r="F3611"/>
      <c r="G3611" s="1"/>
      <c r="H3611"/>
      <c r="I3611"/>
      <c r="J3611"/>
      <c r="K3611" s="1"/>
      <c r="N3611"/>
    </row>
    <row r="3612" spans="1:14" x14ac:dyDescent="0.25">
      <c r="A3612"/>
      <c r="B3612"/>
      <c r="C3612"/>
      <c r="D3612" s="1"/>
      <c r="E3612"/>
      <c r="F3612"/>
      <c r="G3612" s="1"/>
      <c r="H3612"/>
      <c r="I3612"/>
      <c r="J3612"/>
      <c r="K3612" s="1"/>
      <c r="N3612"/>
    </row>
    <row r="3613" spans="1:14" x14ac:dyDescent="0.25">
      <c r="A3613"/>
      <c r="B3613"/>
      <c r="C3613"/>
      <c r="D3613" s="1"/>
      <c r="E3613"/>
      <c r="F3613"/>
      <c r="G3613" s="1"/>
      <c r="H3613"/>
      <c r="I3613"/>
      <c r="J3613"/>
      <c r="K3613" s="1"/>
      <c r="N3613"/>
    </row>
    <row r="3614" spans="1:14" x14ac:dyDescent="0.25">
      <c r="A3614"/>
      <c r="B3614"/>
      <c r="C3614"/>
      <c r="D3614" s="1"/>
      <c r="E3614"/>
      <c r="F3614"/>
      <c r="G3614" s="1"/>
      <c r="H3614"/>
      <c r="I3614"/>
      <c r="J3614"/>
      <c r="K3614" s="1"/>
      <c r="N3614"/>
    </row>
    <row r="3615" spans="1:14" x14ac:dyDescent="0.25">
      <c r="A3615"/>
      <c r="B3615"/>
      <c r="C3615"/>
      <c r="D3615" s="1"/>
      <c r="E3615"/>
      <c r="F3615"/>
      <c r="G3615" s="1"/>
      <c r="H3615"/>
      <c r="I3615"/>
      <c r="J3615"/>
      <c r="K3615" s="1"/>
      <c r="N3615"/>
    </row>
    <row r="3616" spans="1:14" x14ac:dyDescent="0.25">
      <c r="A3616"/>
      <c r="B3616"/>
      <c r="C3616"/>
      <c r="D3616" s="1"/>
      <c r="E3616"/>
      <c r="F3616"/>
      <c r="G3616" s="1"/>
      <c r="H3616"/>
      <c r="I3616"/>
      <c r="J3616"/>
      <c r="K3616" s="1"/>
      <c r="N3616"/>
    </row>
    <row r="3617" spans="1:14" x14ac:dyDescent="0.25">
      <c r="A3617"/>
      <c r="B3617"/>
      <c r="C3617"/>
      <c r="D3617" s="1"/>
      <c r="E3617"/>
      <c r="F3617"/>
      <c r="G3617" s="1"/>
      <c r="H3617"/>
      <c r="I3617"/>
      <c r="J3617"/>
      <c r="K3617" s="1"/>
      <c r="N3617"/>
    </row>
    <row r="3618" spans="1:14" x14ac:dyDescent="0.25">
      <c r="A3618"/>
      <c r="B3618"/>
      <c r="C3618"/>
      <c r="D3618" s="1"/>
      <c r="E3618"/>
      <c r="F3618"/>
      <c r="G3618" s="1"/>
      <c r="H3618"/>
      <c r="I3618"/>
      <c r="J3618"/>
      <c r="K3618" s="1"/>
      <c r="N3618"/>
    </row>
    <row r="3619" spans="1:14" x14ac:dyDescent="0.25">
      <c r="A3619"/>
      <c r="B3619"/>
      <c r="C3619"/>
      <c r="D3619" s="1"/>
      <c r="E3619"/>
      <c r="F3619"/>
      <c r="G3619" s="1"/>
      <c r="H3619"/>
      <c r="I3619"/>
      <c r="J3619"/>
      <c r="K3619" s="1"/>
      <c r="N3619"/>
    </row>
    <row r="3620" spans="1:14" x14ac:dyDescent="0.25">
      <c r="A3620"/>
      <c r="B3620"/>
      <c r="C3620"/>
      <c r="D3620" s="1"/>
      <c r="E3620"/>
      <c r="F3620"/>
      <c r="G3620" s="1"/>
      <c r="H3620"/>
      <c r="I3620"/>
      <c r="J3620"/>
      <c r="K3620" s="1"/>
      <c r="N3620"/>
    </row>
    <row r="3621" spans="1:14" x14ac:dyDescent="0.25">
      <c r="A3621"/>
      <c r="B3621"/>
      <c r="C3621"/>
      <c r="D3621" s="1"/>
      <c r="E3621"/>
      <c r="F3621"/>
      <c r="G3621" s="1"/>
      <c r="H3621"/>
      <c r="I3621"/>
      <c r="J3621"/>
      <c r="K3621" s="1"/>
      <c r="N3621"/>
    </row>
    <row r="3622" spans="1:14" x14ac:dyDescent="0.25">
      <c r="A3622"/>
      <c r="B3622"/>
      <c r="C3622"/>
      <c r="D3622" s="1"/>
      <c r="E3622"/>
      <c r="F3622"/>
      <c r="G3622" s="1"/>
      <c r="H3622"/>
      <c r="I3622"/>
      <c r="J3622"/>
      <c r="K3622" s="1"/>
      <c r="N3622"/>
    </row>
    <row r="3623" spans="1:14" x14ac:dyDescent="0.25">
      <c r="A3623"/>
      <c r="B3623"/>
      <c r="C3623"/>
      <c r="D3623" s="1"/>
      <c r="E3623"/>
      <c r="F3623"/>
      <c r="G3623" s="1"/>
      <c r="H3623"/>
      <c r="I3623"/>
      <c r="J3623"/>
      <c r="K3623" s="1"/>
      <c r="N3623"/>
    </row>
    <row r="3624" spans="1:14" x14ac:dyDescent="0.25">
      <c r="A3624"/>
      <c r="B3624"/>
      <c r="C3624"/>
      <c r="D3624" s="1"/>
      <c r="E3624"/>
      <c r="F3624"/>
      <c r="G3624" s="1"/>
      <c r="H3624"/>
      <c r="I3624"/>
      <c r="J3624"/>
      <c r="K3624" s="1"/>
      <c r="N3624"/>
    </row>
    <row r="3625" spans="1:14" x14ac:dyDescent="0.25">
      <c r="A3625"/>
      <c r="B3625"/>
      <c r="C3625"/>
      <c r="D3625" s="1"/>
      <c r="E3625"/>
      <c r="F3625"/>
      <c r="G3625" s="1"/>
      <c r="H3625"/>
      <c r="I3625"/>
      <c r="J3625"/>
      <c r="K3625" s="1"/>
      <c r="N3625"/>
    </row>
    <row r="3626" spans="1:14" x14ac:dyDescent="0.25">
      <c r="A3626"/>
      <c r="B3626"/>
      <c r="C3626"/>
      <c r="D3626" s="1"/>
      <c r="E3626"/>
      <c r="F3626"/>
      <c r="G3626" s="1"/>
      <c r="H3626"/>
      <c r="I3626"/>
      <c r="J3626"/>
      <c r="K3626" s="1"/>
      <c r="N3626"/>
    </row>
    <row r="3627" spans="1:14" x14ac:dyDescent="0.25">
      <c r="A3627"/>
      <c r="B3627"/>
      <c r="C3627"/>
      <c r="D3627" s="1"/>
      <c r="E3627"/>
      <c r="F3627"/>
      <c r="G3627" s="1"/>
      <c r="H3627"/>
      <c r="I3627"/>
      <c r="J3627"/>
      <c r="K3627" s="1"/>
      <c r="N3627"/>
    </row>
    <row r="3628" spans="1:14" x14ac:dyDescent="0.25">
      <c r="A3628"/>
      <c r="B3628"/>
      <c r="C3628"/>
      <c r="D3628" s="1"/>
      <c r="E3628"/>
      <c r="F3628"/>
      <c r="G3628" s="1"/>
      <c r="H3628"/>
      <c r="I3628"/>
      <c r="J3628"/>
      <c r="K3628" s="1"/>
      <c r="N3628"/>
    </row>
    <row r="3629" spans="1:14" x14ac:dyDescent="0.25">
      <c r="A3629"/>
      <c r="B3629"/>
      <c r="C3629"/>
      <c r="D3629" s="1"/>
      <c r="E3629"/>
      <c r="F3629"/>
      <c r="G3629" s="1"/>
      <c r="H3629"/>
      <c r="I3629"/>
      <c r="J3629"/>
      <c r="K3629" s="1"/>
      <c r="N3629"/>
    </row>
    <row r="3630" spans="1:14" x14ac:dyDescent="0.25">
      <c r="A3630"/>
      <c r="B3630"/>
      <c r="C3630"/>
      <c r="D3630" s="1"/>
      <c r="E3630"/>
      <c r="F3630"/>
      <c r="G3630" s="1"/>
      <c r="H3630"/>
      <c r="I3630"/>
      <c r="J3630"/>
      <c r="K3630" s="1"/>
      <c r="N3630"/>
    </row>
    <row r="3631" spans="1:14" x14ac:dyDescent="0.25">
      <c r="A3631"/>
      <c r="B3631"/>
      <c r="C3631"/>
      <c r="D3631" s="1"/>
      <c r="E3631"/>
      <c r="F3631"/>
      <c r="G3631" s="1"/>
      <c r="H3631"/>
      <c r="I3631"/>
      <c r="J3631"/>
      <c r="K3631" s="1"/>
      <c r="N3631"/>
    </row>
    <row r="3632" spans="1:14" x14ac:dyDescent="0.25">
      <c r="A3632"/>
      <c r="B3632"/>
      <c r="C3632"/>
      <c r="D3632" s="1"/>
      <c r="E3632"/>
      <c r="F3632"/>
      <c r="G3632" s="1"/>
      <c r="H3632"/>
      <c r="I3632"/>
      <c r="J3632"/>
      <c r="K3632" s="1"/>
      <c r="N3632"/>
    </row>
    <row r="3633" spans="1:14" x14ac:dyDescent="0.25">
      <c r="A3633"/>
      <c r="B3633"/>
      <c r="C3633"/>
      <c r="D3633" s="1"/>
      <c r="E3633"/>
      <c r="F3633"/>
      <c r="G3633" s="1"/>
      <c r="H3633"/>
      <c r="I3633"/>
      <c r="J3633"/>
      <c r="K3633" s="1"/>
      <c r="N3633"/>
    </row>
    <row r="3634" spans="1:14" x14ac:dyDescent="0.25">
      <c r="A3634"/>
      <c r="B3634"/>
      <c r="C3634"/>
      <c r="D3634" s="1"/>
      <c r="E3634"/>
      <c r="F3634"/>
      <c r="G3634" s="1"/>
      <c r="H3634"/>
      <c r="I3634"/>
      <c r="J3634"/>
      <c r="K3634" s="1"/>
      <c r="N3634"/>
    </row>
    <row r="3635" spans="1:14" x14ac:dyDescent="0.25">
      <c r="A3635"/>
      <c r="B3635"/>
      <c r="C3635"/>
      <c r="D3635" s="1"/>
      <c r="E3635"/>
      <c r="F3635"/>
      <c r="G3635" s="1"/>
      <c r="H3635"/>
      <c r="I3635"/>
      <c r="J3635"/>
      <c r="K3635" s="1"/>
      <c r="N3635"/>
    </row>
    <row r="3636" spans="1:14" x14ac:dyDescent="0.25">
      <c r="A3636"/>
      <c r="B3636"/>
      <c r="C3636"/>
      <c r="D3636" s="1"/>
      <c r="E3636"/>
      <c r="F3636"/>
      <c r="G3636" s="1"/>
      <c r="H3636"/>
      <c r="I3636"/>
      <c r="J3636"/>
      <c r="K3636" s="1"/>
      <c r="N3636"/>
    </row>
    <row r="3637" spans="1:14" x14ac:dyDescent="0.25">
      <c r="A3637"/>
      <c r="B3637"/>
      <c r="C3637"/>
      <c r="D3637" s="1"/>
      <c r="E3637"/>
      <c r="F3637"/>
      <c r="G3637" s="1"/>
      <c r="H3637"/>
      <c r="I3637"/>
      <c r="J3637"/>
      <c r="K3637" s="1"/>
      <c r="N3637"/>
    </row>
    <row r="3638" spans="1:14" x14ac:dyDescent="0.25">
      <c r="A3638"/>
      <c r="B3638"/>
      <c r="C3638"/>
      <c r="D3638" s="1"/>
      <c r="E3638"/>
      <c r="F3638"/>
      <c r="G3638" s="1"/>
      <c r="H3638"/>
      <c r="I3638"/>
      <c r="J3638"/>
      <c r="K3638" s="1"/>
      <c r="N3638"/>
    </row>
    <row r="3639" spans="1:14" x14ac:dyDescent="0.25">
      <c r="A3639"/>
      <c r="B3639"/>
      <c r="C3639"/>
      <c r="D3639" s="1"/>
      <c r="E3639"/>
      <c r="F3639"/>
      <c r="G3639" s="1"/>
      <c r="H3639"/>
      <c r="I3639"/>
      <c r="J3639"/>
      <c r="K3639" s="1"/>
      <c r="N3639"/>
    </row>
    <row r="3640" spans="1:14" x14ac:dyDescent="0.25">
      <c r="A3640"/>
      <c r="B3640"/>
      <c r="C3640"/>
      <c r="D3640" s="1"/>
      <c r="E3640"/>
      <c r="F3640"/>
      <c r="G3640" s="1"/>
      <c r="H3640"/>
      <c r="I3640"/>
      <c r="J3640"/>
      <c r="K3640" s="1"/>
      <c r="N3640"/>
    </row>
    <row r="3641" spans="1:14" x14ac:dyDescent="0.25">
      <c r="A3641"/>
      <c r="B3641"/>
      <c r="C3641"/>
      <c r="D3641" s="1"/>
      <c r="E3641"/>
      <c r="F3641"/>
      <c r="G3641" s="1"/>
      <c r="H3641"/>
      <c r="I3641"/>
      <c r="J3641"/>
      <c r="K3641" s="1"/>
      <c r="N3641"/>
    </row>
    <row r="3642" spans="1:14" x14ac:dyDescent="0.25">
      <c r="A3642"/>
      <c r="B3642"/>
      <c r="C3642"/>
      <c r="D3642" s="1"/>
      <c r="E3642"/>
      <c r="F3642"/>
      <c r="G3642" s="1"/>
      <c r="H3642"/>
      <c r="I3642"/>
      <c r="J3642"/>
      <c r="K3642" s="1"/>
      <c r="N3642"/>
    </row>
    <row r="3643" spans="1:14" x14ac:dyDescent="0.25">
      <c r="A3643"/>
      <c r="B3643"/>
      <c r="C3643"/>
      <c r="D3643" s="1"/>
      <c r="E3643"/>
      <c r="F3643"/>
      <c r="G3643" s="1"/>
      <c r="H3643"/>
      <c r="I3643"/>
      <c r="J3643"/>
      <c r="K3643" s="1"/>
      <c r="N3643"/>
    </row>
    <row r="3644" spans="1:14" x14ac:dyDescent="0.25">
      <c r="A3644"/>
      <c r="B3644"/>
      <c r="C3644"/>
      <c r="D3644" s="1"/>
      <c r="E3644"/>
      <c r="F3644"/>
      <c r="G3644" s="1"/>
      <c r="H3644"/>
      <c r="I3644"/>
      <c r="J3644"/>
      <c r="K3644" s="1"/>
      <c r="N3644"/>
    </row>
    <row r="3645" spans="1:14" x14ac:dyDescent="0.25">
      <c r="A3645"/>
      <c r="B3645"/>
      <c r="C3645"/>
      <c r="D3645" s="1"/>
      <c r="E3645"/>
      <c r="F3645"/>
      <c r="G3645" s="1"/>
      <c r="H3645"/>
      <c r="I3645"/>
      <c r="J3645"/>
      <c r="K3645" s="1"/>
      <c r="N3645"/>
    </row>
    <row r="3646" spans="1:14" x14ac:dyDescent="0.25">
      <c r="A3646"/>
      <c r="B3646"/>
      <c r="C3646"/>
      <c r="D3646" s="1"/>
      <c r="E3646"/>
      <c r="F3646"/>
      <c r="G3646" s="1"/>
      <c r="H3646"/>
      <c r="I3646"/>
      <c r="J3646"/>
      <c r="K3646" s="1"/>
      <c r="N3646"/>
    </row>
    <row r="3647" spans="1:14" x14ac:dyDescent="0.25">
      <c r="A3647"/>
      <c r="B3647"/>
      <c r="C3647"/>
      <c r="D3647" s="1"/>
      <c r="E3647"/>
      <c r="F3647"/>
      <c r="G3647" s="1"/>
      <c r="H3647"/>
      <c r="I3647"/>
      <c r="J3647"/>
      <c r="K3647" s="1"/>
      <c r="N3647"/>
    </row>
    <row r="3648" spans="1:14" x14ac:dyDescent="0.25">
      <c r="A3648"/>
      <c r="B3648"/>
      <c r="C3648"/>
      <c r="D3648" s="1"/>
      <c r="E3648"/>
      <c r="F3648"/>
      <c r="G3648" s="1"/>
      <c r="H3648"/>
      <c r="I3648"/>
      <c r="J3648"/>
      <c r="K3648" s="1"/>
      <c r="N3648"/>
    </row>
    <row r="3649" spans="1:14" x14ac:dyDescent="0.25">
      <c r="A3649"/>
      <c r="B3649"/>
      <c r="C3649"/>
      <c r="D3649" s="1"/>
      <c r="E3649"/>
      <c r="F3649"/>
      <c r="G3649" s="1"/>
      <c r="H3649"/>
      <c r="I3649"/>
      <c r="J3649"/>
      <c r="K3649" s="1"/>
      <c r="N3649"/>
    </row>
    <row r="3650" spans="1:14" x14ac:dyDescent="0.25">
      <c r="A3650"/>
      <c r="B3650"/>
      <c r="C3650"/>
      <c r="D3650" s="1"/>
      <c r="E3650"/>
      <c r="F3650"/>
      <c r="G3650" s="1"/>
      <c r="H3650"/>
      <c r="I3650"/>
      <c r="J3650"/>
      <c r="K3650" s="1"/>
      <c r="N3650"/>
    </row>
    <row r="3651" spans="1:14" x14ac:dyDescent="0.25">
      <c r="A3651"/>
      <c r="B3651"/>
      <c r="C3651"/>
      <c r="D3651" s="1"/>
      <c r="E3651"/>
      <c r="F3651"/>
      <c r="G3651" s="1"/>
      <c r="H3651"/>
      <c r="I3651"/>
      <c r="J3651"/>
      <c r="K3651" s="1"/>
      <c r="N3651"/>
    </row>
    <row r="3652" spans="1:14" x14ac:dyDescent="0.25">
      <c r="A3652"/>
      <c r="B3652"/>
      <c r="C3652"/>
      <c r="D3652" s="1"/>
      <c r="E3652"/>
      <c r="F3652"/>
      <c r="G3652" s="1"/>
      <c r="H3652"/>
      <c r="I3652"/>
      <c r="J3652"/>
      <c r="K3652" s="1"/>
      <c r="N3652"/>
    </row>
    <row r="3653" spans="1:14" x14ac:dyDescent="0.25">
      <c r="A3653"/>
      <c r="B3653"/>
      <c r="C3653"/>
      <c r="D3653" s="1"/>
      <c r="E3653"/>
      <c r="F3653"/>
      <c r="G3653" s="1"/>
      <c r="H3653"/>
      <c r="I3653"/>
      <c r="J3653"/>
      <c r="K3653" s="1"/>
      <c r="N3653"/>
    </row>
    <row r="3654" spans="1:14" x14ac:dyDescent="0.25">
      <c r="A3654"/>
      <c r="B3654"/>
      <c r="C3654"/>
      <c r="D3654" s="1"/>
      <c r="E3654"/>
      <c r="F3654"/>
      <c r="G3654" s="1"/>
      <c r="H3654"/>
      <c r="I3654"/>
      <c r="J3654"/>
      <c r="K3654" s="1"/>
      <c r="N3654"/>
    </row>
    <row r="3655" spans="1:14" x14ac:dyDescent="0.25">
      <c r="A3655"/>
      <c r="B3655"/>
      <c r="C3655"/>
      <c r="D3655" s="1"/>
      <c r="E3655"/>
      <c r="F3655"/>
      <c r="G3655" s="1"/>
      <c r="H3655"/>
      <c r="I3655"/>
      <c r="J3655"/>
      <c r="K3655" s="1"/>
      <c r="N3655"/>
    </row>
    <row r="3656" spans="1:14" x14ac:dyDescent="0.25">
      <c r="A3656"/>
      <c r="B3656"/>
      <c r="C3656"/>
      <c r="D3656" s="1"/>
      <c r="E3656"/>
      <c r="F3656"/>
      <c r="G3656" s="1"/>
      <c r="H3656"/>
      <c r="I3656"/>
      <c r="J3656"/>
      <c r="K3656" s="1"/>
      <c r="N3656"/>
    </row>
    <row r="3657" spans="1:14" x14ac:dyDescent="0.25">
      <c r="A3657"/>
      <c r="B3657"/>
      <c r="C3657"/>
      <c r="D3657" s="1"/>
      <c r="E3657"/>
      <c r="F3657"/>
      <c r="G3657" s="1"/>
      <c r="H3657"/>
      <c r="I3657"/>
      <c r="J3657"/>
      <c r="K3657" s="1"/>
      <c r="N3657"/>
    </row>
    <row r="3658" spans="1:14" x14ac:dyDescent="0.25">
      <c r="A3658"/>
      <c r="B3658"/>
      <c r="C3658"/>
      <c r="D3658" s="1"/>
      <c r="E3658"/>
      <c r="F3658"/>
      <c r="G3658" s="1"/>
      <c r="H3658"/>
      <c r="I3658"/>
      <c r="J3658"/>
      <c r="K3658" s="1"/>
      <c r="N3658"/>
    </row>
    <row r="3659" spans="1:14" x14ac:dyDescent="0.25">
      <c r="A3659"/>
      <c r="B3659"/>
      <c r="C3659"/>
      <c r="D3659" s="1"/>
      <c r="E3659"/>
      <c r="F3659"/>
      <c r="G3659" s="1"/>
      <c r="H3659"/>
      <c r="I3659"/>
      <c r="J3659"/>
      <c r="K3659" s="1"/>
      <c r="N3659"/>
    </row>
    <row r="3660" spans="1:14" x14ac:dyDescent="0.25">
      <c r="A3660"/>
      <c r="B3660"/>
      <c r="C3660"/>
      <c r="D3660" s="1"/>
      <c r="E3660"/>
      <c r="F3660"/>
      <c r="G3660" s="1"/>
      <c r="H3660"/>
      <c r="I3660"/>
      <c r="J3660"/>
      <c r="K3660" s="1"/>
      <c r="N3660"/>
    </row>
    <row r="3661" spans="1:14" x14ac:dyDescent="0.25">
      <c r="A3661"/>
      <c r="B3661"/>
      <c r="C3661"/>
      <c r="D3661" s="1"/>
      <c r="E3661"/>
      <c r="F3661"/>
      <c r="G3661" s="1"/>
      <c r="H3661"/>
      <c r="I3661"/>
      <c r="J3661"/>
      <c r="K3661" s="1"/>
      <c r="N3661"/>
    </row>
    <row r="3662" spans="1:14" x14ac:dyDescent="0.25">
      <c r="A3662"/>
      <c r="B3662"/>
      <c r="C3662"/>
      <c r="D3662" s="1"/>
      <c r="E3662"/>
      <c r="F3662"/>
      <c r="G3662" s="1"/>
      <c r="H3662"/>
      <c r="I3662"/>
      <c r="J3662"/>
      <c r="K3662" s="1"/>
      <c r="N3662"/>
    </row>
    <row r="3663" spans="1:14" x14ac:dyDescent="0.25">
      <c r="A3663"/>
      <c r="B3663"/>
      <c r="C3663"/>
      <c r="D3663" s="1"/>
      <c r="E3663"/>
      <c r="F3663"/>
      <c r="G3663" s="1"/>
      <c r="H3663"/>
      <c r="I3663"/>
      <c r="J3663"/>
      <c r="K3663" s="1"/>
      <c r="N3663"/>
    </row>
    <row r="3664" spans="1:14" x14ac:dyDescent="0.25">
      <c r="A3664"/>
      <c r="B3664"/>
      <c r="C3664"/>
      <c r="D3664" s="1"/>
      <c r="E3664"/>
      <c r="F3664"/>
      <c r="G3664" s="1"/>
      <c r="H3664"/>
      <c r="I3664"/>
      <c r="J3664"/>
      <c r="K3664" s="1"/>
      <c r="N3664"/>
    </row>
    <row r="3665" spans="1:14" x14ac:dyDescent="0.25">
      <c r="A3665"/>
      <c r="B3665"/>
      <c r="C3665"/>
      <c r="D3665" s="1"/>
      <c r="E3665"/>
      <c r="F3665"/>
      <c r="G3665" s="1"/>
      <c r="H3665"/>
      <c r="I3665"/>
      <c r="J3665"/>
      <c r="K3665" s="1"/>
      <c r="N3665"/>
    </row>
    <row r="3666" spans="1:14" x14ac:dyDescent="0.25">
      <c r="A3666"/>
      <c r="B3666"/>
      <c r="C3666"/>
      <c r="D3666" s="1"/>
      <c r="E3666"/>
      <c r="F3666"/>
      <c r="G3666" s="1"/>
      <c r="H3666"/>
      <c r="I3666"/>
      <c r="J3666"/>
      <c r="K3666" s="1"/>
      <c r="N3666"/>
    </row>
    <row r="3667" spans="1:14" x14ac:dyDescent="0.25">
      <c r="A3667"/>
      <c r="B3667"/>
      <c r="C3667"/>
      <c r="D3667" s="1"/>
      <c r="E3667"/>
      <c r="F3667"/>
      <c r="G3667" s="1"/>
      <c r="H3667"/>
      <c r="I3667"/>
      <c r="J3667"/>
      <c r="K3667" s="1"/>
      <c r="N3667"/>
    </row>
    <row r="3668" spans="1:14" x14ac:dyDescent="0.25">
      <c r="A3668"/>
      <c r="B3668"/>
      <c r="C3668"/>
      <c r="D3668" s="1"/>
      <c r="E3668"/>
      <c r="F3668"/>
      <c r="G3668" s="1"/>
      <c r="H3668"/>
      <c r="I3668"/>
      <c r="J3668"/>
      <c r="K3668" s="1"/>
      <c r="N3668"/>
    </row>
    <row r="3669" spans="1:14" x14ac:dyDescent="0.25">
      <c r="A3669"/>
      <c r="B3669"/>
      <c r="C3669"/>
      <c r="D3669" s="1"/>
      <c r="E3669"/>
      <c r="F3669"/>
      <c r="G3669" s="1"/>
      <c r="H3669"/>
      <c r="I3669"/>
      <c r="J3669"/>
      <c r="K3669" s="1"/>
      <c r="N3669"/>
    </row>
    <row r="3670" spans="1:14" x14ac:dyDescent="0.25">
      <c r="A3670"/>
      <c r="B3670"/>
      <c r="C3670"/>
      <c r="D3670" s="1"/>
      <c r="E3670"/>
      <c r="F3670"/>
      <c r="G3670" s="1"/>
      <c r="H3670"/>
      <c r="I3670"/>
      <c r="J3670"/>
      <c r="K3670" s="1"/>
      <c r="N3670"/>
    </row>
    <row r="3671" spans="1:14" x14ac:dyDescent="0.25">
      <c r="A3671"/>
      <c r="B3671"/>
      <c r="C3671"/>
      <c r="D3671" s="1"/>
      <c r="E3671"/>
      <c r="F3671"/>
      <c r="G3671" s="1"/>
      <c r="H3671"/>
      <c r="I3671"/>
      <c r="J3671"/>
      <c r="K3671" s="1"/>
      <c r="N3671"/>
    </row>
    <row r="3672" spans="1:14" x14ac:dyDescent="0.25">
      <c r="A3672"/>
      <c r="B3672"/>
      <c r="C3672"/>
      <c r="D3672" s="1"/>
      <c r="E3672"/>
      <c r="F3672"/>
      <c r="G3672" s="1"/>
      <c r="H3672"/>
      <c r="I3672"/>
      <c r="J3672"/>
      <c r="K3672" s="1"/>
      <c r="N3672"/>
    </row>
    <row r="3673" spans="1:14" x14ac:dyDescent="0.25">
      <c r="A3673"/>
      <c r="B3673"/>
      <c r="C3673"/>
      <c r="D3673" s="1"/>
      <c r="E3673"/>
      <c r="F3673"/>
      <c r="G3673" s="1"/>
      <c r="H3673"/>
      <c r="I3673"/>
      <c r="J3673"/>
      <c r="K3673" s="1"/>
      <c r="N3673"/>
    </row>
    <row r="3674" spans="1:14" x14ac:dyDescent="0.25">
      <c r="A3674"/>
      <c r="B3674"/>
      <c r="C3674"/>
      <c r="D3674" s="1"/>
      <c r="E3674"/>
      <c r="F3674"/>
      <c r="G3674" s="1"/>
      <c r="H3674"/>
      <c r="I3674"/>
      <c r="J3674"/>
      <c r="K3674" s="1"/>
      <c r="N3674"/>
    </row>
    <row r="3675" spans="1:14" x14ac:dyDescent="0.25">
      <c r="A3675"/>
      <c r="B3675"/>
      <c r="C3675"/>
      <c r="D3675" s="1"/>
      <c r="E3675"/>
      <c r="F3675"/>
      <c r="G3675" s="1"/>
      <c r="H3675"/>
      <c r="I3675"/>
      <c r="J3675"/>
      <c r="K3675" s="1"/>
      <c r="N3675"/>
    </row>
    <row r="3676" spans="1:14" x14ac:dyDescent="0.25">
      <c r="A3676"/>
      <c r="B3676"/>
      <c r="C3676"/>
      <c r="D3676" s="1"/>
      <c r="E3676"/>
      <c r="F3676"/>
      <c r="G3676" s="1"/>
      <c r="H3676"/>
      <c r="I3676"/>
      <c r="J3676"/>
      <c r="K3676" s="1"/>
      <c r="N3676"/>
    </row>
    <row r="3677" spans="1:14" x14ac:dyDescent="0.25">
      <c r="A3677"/>
      <c r="B3677"/>
      <c r="C3677"/>
      <c r="D3677" s="1"/>
      <c r="E3677"/>
      <c r="F3677"/>
      <c r="G3677" s="1"/>
      <c r="H3677"/>
      <c r="I3677"/>
      <c r="J3677"/>
      <c r="K3677" s="1"/>
      <c r="N3677"/>
    </row>
    <row r="3678" spans="1:14" x14ac:dyDescent="0.25">
      <c r="A3678"/>
      <c r="B3678"/>
      <c r="C3678"/>
      <c r="D3678" s="1"/>
      <c r="E3678"/>
      <c r="F3678"/>
      <c r="G3678" s="1"/>
      <c r="H3678"/>
      <c r="I3678"/>
      <c r="J3678"/>
      <c r="K3678" s="1"/>
      <c r="N3678"/>
    </row>
    <row r="3679" spans="1:14" x14ac:dyDescent="0.25">
      <c r="A3679"/>
      <c r="B3679"/>
      <c r="C3679"/>
      <c r="D3679" s="1"/>
      <c r="E3679"/>
      <c r="F3679"/>
      <c r="G3679" s="1"/>
      <c r="H3679"/>
      <c r="I3679"/>
      <c r="J3679"/>
      <c r="K3679" s="1"/>
      <c r="N3679"/>
    </row>
    <row r="3680" spans="1:14" x14ac:dyDescent="0.25">
      <c r="A3680"/>
      <c r="B3680"/>
      <c r="C3680"/>
      <c r="D3680" s="1"/>
      <c r="E3680"/>
      <c r="F3680"/>
      <c r="G3680" s="1"/>
      <c r="H3680"/>
      <c r="I3680"/>
      <c r="J3680"/>
      <c r="K3680" s="1"/>
      <c r="N3680"/>
    </row>
    <row r="3681" spans="1:14" x14ac:dyDescent="0.25">
      <c r="A3681"/>
      <c r="B3681"/>
      <c r="C3681"/>
      <c r="D3681" s="1"/>
      <c r="E3681"/>
      <c r="F3681"/>
      <c r="G3681" s="1"/>
      <c r="H3681"/>
      <c r="I3681"/>
      <c r="J3681"/>
      <c r="K3681" s="1"/>
      <c r="N3681"/>
    </row>
    <row r="3682" spans="1:14" x14ac:dyDescent="0.25">
      <c r="A3682"/>
      <c r="B3682"/>
      <c r="C3682"/>
      <c r="D3682" s="1"/>
      <c r="E3682"/>
      <c r="F3682"/>
      <c r="G3682" s="1"/>
      <c r="H3682"/>
      <c r="I3682"/>
      <c r="J3682"/>
      <c r="K3682" s="1"/>
      <c r="N3682"/>
    </row>
    <row r="3683" spans="1:14" x14ac:dyDescent="0.25">
      <c r="A3683"/>
      <c r="B3683"/>
      <c r="C3683"/>
      <c r="D3683" s="1"/>
      <c r="E3683"/>
      <c r="F3683"/>
      <c r="G3683" s="1"/>
      <c r="H3683"/>
      <c r="I3683"/>
      <c r="J3683"/>
      <c r="K3683" s="1"/>
      <c r="N3683"/>
    </row>
    <row r="3684" spans="1:14" x14ac:dyDescent="0.25">
      <c r="A3684"/>
      <c r="B3684"/>
      <c r="C3684"/>
      <c r="D3684" s="1"/>
      <c r="E3684"/>
      <c r="F3684"/>
      <c r="G3684" s="1"/>
      <c r="H3684"/>
      <c r="I3684"/>
      <c r="J3684"/>
      <c r="K3684" s="1"/>
      <c r="N3684"/>
    </row>
    <row r="3685" spans="1:14" x14ac:dyDescent="0.25">
      <c r="A3685"/>
      <c r="B3685"/>
      <c r="C3685"/>
      <c r="D3685" s="1"/>
      <c r="E3685"/>
      <c r="F3685"/>
      <c r="G3685" s="1"/>
      <c r="H3685"/>
      <c r="I3685"/>
      <c r="J3685"/>
      <c r="K3685" s="1"/>
      <c r="N3685"/>
    </row>
    <row r="3686" spans="1:14" x14ac:dyDescent="0.25">
      <c r="A3686"/>
      <c r="B3686"/>
      <c r="C3686"/>
      <c r="D3686" s="1"/>
      <c r="E3686"/>
      <c r="F3686"/>
      <c r="G3686" s="1"/>
      <c r="H3686"/>
      <c r="I3686"/>
      <c r="J3686"/>
      <c r="K3686" s="1"/>
      <c r="N3686"/>
    </row>
    <row r="3687" spans="1:14" x14ac:dyDescent="0.25">
      <c r="A3687"/>
      <c r="B3687"/>
      <c r="C3687"/>
      <c r="D3687" s="1"/>
      <c r="E3687"/>
      <c r="F3687"/>
      <c r="G3687" s="1"/>
      <c r="H3687"/>
      <c r="I3687"/>
      <c r="J3687"/>
      <c r="K3687" s="1"/>
      <c r="N3687"/>
    </row>
    <row r="3688" spans="1:14" x14ac:dyDescent="0.25">
      <c r="A3688"/>
      <c r="B3688"/>
      <c r="C3688"/>
      <c r="D3688" s="1"/>
      <c r="E3688"/>
      <c r="F3688"/>
      <c r="G3688" s="1"/>
      <c r="H3688"/>
      <c r="I3688"/>
      <c r="J3688"/>
      <c r="K3688" s="1"/>
      <c r="N3688"/>
    </row>
    <row r="3689" spans="1:14" x14ac:dyDescent="0.25">
      <c r="A3689"/>
      <c r="B3689"/>
      <c r="C3689"/>
      <c r="D3689" s="1"/>
      <c r="E3689"/>
      <c r="F3689"/>
      <c r="G3689" s="1"/>
      <c r="H3689"/>
      <c r="I3689"/>
      <c r="J3689"/>
      <c r="K3689" s="1"/>
      <c r="N3689"/>
    </row>
    <row r="3690" spans="1:14" x14ac:dyDescent="0.25">
      <c r="A3690"/>
      <c r="B3690"/>
      <c r="C3690"/>
      <c r="D3690" s="1"/>
      <c r="E3690"/>
      <c r="F3690"/>
      <c r="G3690" s="1"/>
      <c r="H3690"/>
      <c r="I3690"/>
      <c r="J3690"/>
      <c r="K3690" s="1"/>
      <c r="N3690"/>
    </row>
    <row r="3691" spans="1:14" x14ac:dyDescent="0.25">
      <c r="A3691"/>
      <c r="B3691"/>
      <c r="C3691"/>
      <c r="D3691" s="1"/>
      <c r="E3691"/>
      <c r="F3691"/>
      <c r="G3691" s="1"/>
      <c r="H3691"/>
      <c r="I3691"/>
      <c r="J3691"/>
      <c r="K3691" s="1"/>
      <c r="N3691"/>
    </row>
    <row r="3692" spans="1:14" x14ac:dyDescent="0.25">
      <c r="A3692"/>
      <c r="B3692"/>
      <c r="C3692"/>
      <c r="D3692" s="1"/>
      <c r="E3692"/>
      <c r="F3692"/>
      <c r="G3692" s="1"/>
      <c r="H3692"/>
      <c r="I3692"/>
      <c r="J3692"/>
      <c r="K3692" s="1"/>
      <c r="N3692"/>
    </row>
    <row r="3693" spans="1:14" x14ac:dyDescent="0.25">
      <c r="A3693"/>
      <c r="B3693"/>
      <c r="C3693"/>
      <c r="D3693" s="1"/>
      <c r="E3693"/>
      <c r="F3693"/>
      <c r="G3693" s="1"/>
      <c r="H3693"/>
      <c r="I3693"/>
      <c r="J3693"/>
      <c r="K3693" s="1"/>
      <c r="N3693"/>
    </row>
    <row r="3694" spans="1:14" x14ac:dyDescent="0.25">
      <c r="A3694"/>
      <c r="B3694"/>
      <c r="C3694"/>
      <c r="D3694" s="1"/>
      <c r="E3694"/>
      <c r="F3694"/>
      <c r="G3694" s="1"/>
      <c r="H3694"/>
      <c r="I3694"/>
      <c r="J3694"/>
      <c r="K3694" s="1"/>
      <c r="N3694"/>
    </row>
    <row r="3695" spans="1:14" x14ac:dyDescent="0.25">
      <c r="A3695"/>
      <c r="B3695"/>
      <c r="C3695"/>
      <c r="D3695" s="1"/>
      <c r="E3695"/>
      <c r="F3695"/>
      <c r="G3695" s="1"/>
      <c r="H3695"/>
      <c r="I3695"/>
      <c r="J3695"/>
      <c r="K3695" s="1"/>
      <c r="N3695"/>
    </row>
    <row r="3696" spans="1:14" x14ac:dyDescent="0.25">
      <c r="A3696"/>
      <c r="B3696"/>
      <c r="C3696"/>
      <c r="D3696" s="1"/>
      <c r="E3696"/>
      <c r="F3696"/>
      <c r="G3696" s="1"/>
      <c r="H3696"/>
      <c r="I3696"/>
      <c r="J3696"/>
      <c r="K3696" s="1"/>
      <c r="N3696"/>
    </row>
    <row r="3697" spans="1:14" x14ac:dyDescent="0.25">
      <c r="A3697"/>
      <c r="B3697"/>
      <c r="C3697"/>
      <c r="D3697" s="1"/>
      <c r="E3697"/>
      <c r="F3697"/>
      <c r="G3697" s="1"/>
      <c r="H3697"/>
      <c r="I3697"/>
      <c r="J3697"/>
      <c r="K3697" s="1"/>
      <c r="N3697"/>
    </row>
    <row r="3698" spans="1:14" x14ac:dyDescent="0.25">
      <c r="A3698"/>
      <c r="B3698"/>
      <c r="C3698"/>
      <c r="D3698" s="1"/>
      <c r="E3698"/>
      <c r="F3698"/>
      <c r="G3698" s="1"/>
      <c r="H3698"/>
      <c r="I3698"/>
      <c r="J3698"/>
      <c r="K3698" s="1"/>
      <c r="N3698"/>
    </row>
    <row r="3699" spans="1:14" x14ac:dyDescent="0.25">
      <c r="A3699"/>
      <c r="B3699"/>
      <c r="C3699"/>
      <c r="D3699" s="1"/>
      <c r="E3699"/>
      <c r="F3699"/>
      <c r="G3699" s="1"/>
      <c r="H3699"/>
      <c r="I3699"/>
      <c r="J3699"/>
      <c r="K3699" s="1"/>
      <c r="N3699"/>
    </row>
    <row r="3700" spans="1:14" x14ac:dyDescent="0.25">
      <c r="A3700"/>
      <c r="B3700"/>
      <c r="C3700"/>
      <c r="D3700" s="1"/>
      <c r="E3700"/>
      <c r="F3700"/>
      <c r="G3700" s="1"/>
      <c r="H3700"/>
      <c r="I3700"/>
      <c r="J3700"/>
      <c r="K3700" s="1"/>
      <c r="N3700"/>
    </row>
    <row r="3701" spans="1:14" x14ac:dyDescent="0.25">
      <c r="A3701"/>
      <c r="B3701"/>
      <c r="C3701"/>
      <c r="D3701" s="1"/>
      <c r="E3701"/>
      <c r="F3701"/>
      <c r="G3701" s="1"/>
      <c r="H3701"/>
      <c r="I3701"/>
      <c r="J3701"/>
      <c r="K3701" s="1"/>
      <c r="N3701"/>
    </row>
    <row r="3702" spans="1:14" x14ac:dyDescent="0.25">
      <c r="A3702"/>
      <c r="B3702"/>
      <c r="C3702"/>
      <c r="D3702" s="1"/>
      <c r="E3702"/>
      <c r="F3702"/>
      <c r="G3702" s="1"/>
      <c r="H3702"/>
      <c r="I3702"/>
      <c r="J3702"/>
      <c r="K3702" s="1"/>
      <c r="N3702"/>
    </row>
    <row r="3703" spans="1:14" x14ac:dyDescent="0.25">
      <c r="A3703"/>
      <c r="B3703"/>
      <c r="C3703"/>
      <c r="D3703" s="1"/>
      <c r="E3703"/>
      <c r="F3703"/>
      <c r="G3703" s="1"/>
      <c r="H3703"/>
      <c r="I3703"/>
      <c r="J3703"/>
      <c r="K3703" s="1"/>
      <c r="N3703"/>
    </row>
    <row r="3704" spans="1:14" x14ac:dyDescent="0.25">
      <c r="A3704"/>
      <c r="B3704"/>
      <c r="C3704"/>
      <c r="D3704" s="1"/>
      <c r="E3704"/>
      <c r="F3704"/>
      <c r="G3704" s="1"/>
      <c r="H3704"/>
      <c r="I3704"/>
      <c r="J3704"/>
      <c r="K3704" s="1"/>
      <c r="N3704"/>
    </row>
    <row r="3705" spans="1:14" x14ac:dyDescent="0.25">
      <c r="A3705"/>
      <c r="B3705"/>
      <c r="C3705"/>
      <c r="D3705" s="1"/>
      <c r="E3705"/>
      <c r="F3705"/>
      <c r="G3705" s="1"/>
      <c r="H3705"/>
      <c r="I3705"/>
      <c r="J3705"/>
      <c r="K3705" s="1"/>
      <c r="N3705"/>
    </row>
    <row r="3706" spans="1:14" x14ac:dyDescent="0.25">
      <c r="A3706"/>
      <c r="B3706"/>
      <c r="C3706"/>
      <c r="D3706" s="1"/>
      <c r="E3706"/>
      <c r="F3706"/>
      <c r="G3706" s="1"/>
      <c r="H3706"/>
      <c r="I3706"/>
      <c r="J3706"/>
      <c r="K3706" s="1"/>
      <c r="N3706"/>
    </row>
    <row r="3707" spans="1:14" x14ac:dyDescent="0.25">
      <c r="A3707"/>
      <c r="B3707"/>
      <c r="C3707"/>
      <c r="D3707" s="1"/>
      <c r="E3707"/>
      <c r="F3707"/>
      <c r="G3707" s="1"/>
      <c r="H3707"/>
      <c r="I3707"/>
      <c r="J3707"/>
      <c r="K3707" s="1"/>
      <c r="N3707"/>
    </row>
    <row r="3708" spans="1:14" x14ac:dyDescent="0.25">
      <c r="A3708"/>
      <c r="B3708"/>
      <c r="C3708"/>
      <c r="D3708" s="1"/>
      <c r="E3708"/>
      <c r="F3708"/>
      <c r="G3708" s="1"/>
      <c r="H3708"/>
      <c r="I3708"/>
      <c r="J3708"/>
      <c r="K3708" s="1"/>
      <c r="N3708"/>
    </row>
    <row r="3709" spans="1:14" x14ac:dyDescent="0.25">
      <c r="A3709"/>
      <c r="B3709"/>
      <c r="C3709"/>
      <c r="D3709" s="1"/>
      <c r="E3709"/>
      <c r="F3709"/>
      <c r="G3709" s="1"/>
      <c r="H3709"/>
      <c r="I3709"/>
      <c r="J3709"/>
      <c r="K3709" s="1"/>
      <c r="N3709"/>
    </row>
    <row r="3710" spans="1:14" x14ac:dyDescent="0.25">
      <c r="A3710"/>
      <c r="B3710"/>
      <c r="C3710"/>
      <c r="D3710" s="1"/>
      <c r="E3710"/>
      <c r="F3710"/>
      <c r="G3710" s="1"/>
      <c r="H3710"/>
      <c r="I3710"/>
      <c r="J3710"/>
      <c r="K3710" s="1"/>
      <c r="N3710"/>
    </row>
    <row r="3711" spans="1:14" x14ac:dyDescent="0.25">
      <c r="A3711"/>
      <c r="B3711"/>
      <c r="C3711"/>
      <c r="D3711" s="1"/>
      <c r="E3711"/>
      <c r="F3711"/>
      <c r="G3711" s="1"/>
      <c r="H3711"/>
      <c r="I3711"/>
      <c r="J3711"/>
      <c r="K3711" s="1"/>
      <c r="N3711"/>
    </row>
    <row r="3712" spans="1:14" x14ac:dyDescent="0.25">
      <c r="A3712"/>
      <c r="B3712"/>
      <c r="C3712"/>
      <c r="D3712" s="1"/>
      <c r="E3712"/>
      <c r="F3712"/>
      <c r="G3712" s="1"/>
      <c r="H3712"/>
      <c r="I3712"/>
      <c r="J3712"/>
      <c r="K3712" s="1"/>
      <c r="N3712"/>
    </row>
    <row r="3713" spans="1:14" x14ac:dyDescent="0.25">
      <c r="A3713"/>
      <c r="B3713"/>
      <c r="C3713"/>
      <c r="D3713" s="1"/>
      <c r="E3713"/>
      <c r="F3713"/>
      <c r="G3713" s="1"/>
      <c r="H3713"/>
      <c r="I3713"/>
      <c r="J3713"/>
      <c r="K3713" s="1"/>
      <c r="N3713"/>
    </row>
  </sheetData>
  <conditionalFormatting sqref="J1:J1048576">
    <cfRule type="containsText" dxfId="586" priority="3" operator="containsText" text="TRANSFER IN">
      <formula>NOT(ISERROR(SEARCH("TRANSFER IN",J1)))</formula>
    </cfRule>
    <cfRule type="containsText" dxfId="585" priority="4" operator="containsText" text="TRANSFER OUT">
      <formula>NOT(ISERROR(SEARCH("TRANSFER OUT",J1)))</formula>
    </cfRule>
    <cfRule type="containsText" dxfId="584" priority="5" operator="containsText" text="NEW">
      <formula>NOT(ISERROR(SEARCH("NEW",J1)))</formula>
    </cfRule>
    <cfRule type="containsText" dxfId="583" priority="6" operator="containsText" text="Sep ">
      <formula>NOT(ISERROR(SEARCH("Sep ",J1)))</formula>
    </cfRule>
  </conditionalFormatting>
  <conditionalFormatting sqref="A1:A1048576">
    <cfRule type="containsText" dxfId="582" priority="1" operator="containsText" text="OPENS">
      <formula>NOT(ISERROR(SEARCH("OPENS",A1)))</formula>
    </cfRule>
    <cfRule type="containsText" dxfId="581" priority="2" operator="containsText" text="CLOSED">
      <formula>NOT(ISERROR(SEARCH("CLOSED",A1)))</formula>
    </cfRule>
  </conditionalFormatting>
  <pageMargins left="0.7" right="0.7" top="0.75" bottom="0.75" header="0.3" footer="0.3"/>
  <pageSetup scale="53"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0FC9-B432-430E-A0D8-5EF73B34D0BA}">
  <sheetPr>
    <pageSetUpPr fitToPage="1"/>
  </sheetPr>
  <dimension ref="A1:Q1347"/>
  <sheetViews>
    <sheetView zoomScale="50" zoomScaleNormal="50" workbookViewId="0">
      <pane ySplit="1" topLeftCell="A2" activePane="bottomLeft" state="frozen"/>
      <selection pane="bottomLeft" activeCell="E1" sqref="E1:E1048576"/>
    </sheetView>
  </sheetViews>
  <sheetFormatPr defaultRowHeight="75" customHeight="1" x14ac:dyDescent="0.25"/>
  <cols>
    <col min="1" max="1" width="89" style="18" customWidth="1"/>
    <col min="2" max="2" width="70.7109375" style="19" customWidth="1"/>
    <col min="3" max="3" width="14" style="19" bestFit="1" customWidth="1"/>
    <col min="4" max="4" width="30.42578125" style="20" bestFit="1" customWidth="1"/>
    <col min="5" max="5" width="41.85546875" style="20" bestFit="1" customWidth="1"/>
    <col min="6" max="6" width="49.28515625" style="20" customWidth="1"/>
    <col min="7" max="7" width="25.85546875" style="20" bestFit="1" customWidth="1"/>
    <col min="8" max="8" width="23.85546875" style="21" bestFit="1" customWidth="1"/>
    <col min="9" max="9" width="24.140625" style="21" bestFit="1" customWidth="1"/>
    <col min="10" max="10" width="31.28515625" style="14" bestFit="1" customWidth="1"/>
    <col min="11" max="11" width="14.140625" style="14" bestFit="1" customWidth="1"/>
    <col min="12" max="12" width="61.28515625" style="14" bestFit="1" customWidth="1"/>
    <col min="13" max="13" width="23.28515625" style="14" bestFit="1" customWidth="1"/>
    <col min="14" max="14" width="41" style="14" bestFit="1" customWidth="1"/>
    <col min="15" max="15" width="29" style="14" customWidth="1"/>
    <col min="16" max="16" width="25.85546875" style="14" customWidth="1"/>
    <col min="17" max="17" width="56.140625" style="20" customWidth="1"/>
    <col min="18" max="16384" width="9.140625" style="14"/>
  </cols>
  <sheetData>
    <row r="1" spans="1:17" ht="75" customHeight="1" x14ac:dyDescent="0.25">
      <c r="A1" s="31" t="s">
        <v>5886</v>
      </c>
      <c r="B1" s="31" t="s">
        <v>5887</v>
      </c>
      <c r="C1" s="31" t="s">
        <v>2867</v>
      </c>
      <c r="D1" s="31" t="s">
        <v>2735</v>
      </c>
      <c r="E1" s="31" t="s">
        <v>2736</v>
      </c>
      <c r="F1" s="31" t="s">
        <v>2737</v>
      </c>
      <c r="G1" s="31" t="s">
        <v>6966</v>
      </c>
      <c r="H1" s="31" t="s">
        <v>6967</v>
      </c>
      <c r="I1" s="31" t="s">
        <v>6968</v>
      </c>
      <c r="J1" s="31" t="s">
        <v>6969</v>
      </c>
      <c r="K1" s="31" t="s">
        <v>6970</v>
      </c>
      <c r="L1" s="31" t="s">
        <v>6971</v>
      </c>
      <c r="M1" s="31" t="s">
        <v>6972</v>
      </c>
      <c r="N1" s="31" t="s">
        <v>6973</v>
      </c>
      <c r="O1" s="31" t="s">
        <v>7304</v>
      </c>
      <c r="P1" s="31" t="s">
        <v>7305</v>
      </c>
      <c r="Q1" s="31" t="s">
        <v>7306</v>
      </c>
    </row>
    <row r="2" spans="1:17" ht="75" customHeight="1" x14ac:dyDescent="0.25">
      <c r="A2" s="15" t="s">
        <v>5917</v>
      </c>
      <c r="B2" s="16" t="s">
        <v>4735</v>
      </c>
      <c r="C2" s="25" t="s">
        <v>6811</v>
      </c>
      <c r="D2" s="22" t="s">
        <v>2892</v>
      </c>
      <c r="E2" s="15" t="s">
        <v>6244</v>
      </c>
      <c r="F2" s="22" t="s">
        <v>343</v>
      </c>
      <c r="G2" s="15" t="s">
        <v>6982</v>
      </c>
      <c r="H2" s="17" t="s">
        <v>6987</v>
      </c>
      <c r="I2" s="17" t="s">
        <v>7083</v>
      </c>
      <c r="J2" s="32" t="s">
        <v>7084</v>
      </c>
      <c r="K2" s="32" t="s">
        <v>7076</v>
      </c>
      <c r="L2" s="32" t="s">
        <v>7244</v>
      </c>
      <c r="M2" s="32" t="s">
        <v>29</v>
      </c>
      <c r="N2" s="32" t="s">
        <v>6977</v>
      </c>
      <c r="O2" s="32" t="s">
        <v>7311</v>
      </c>
      <c r="P2" s="32" t="s">
        <v>7331</v>
      </c>
      <c r="Q2" s="32" t="s">
        <v>7334</v>
      </c>
    </row>
    <row r="3" spans="1:17" ht="75" customHeight="1" x14ac:dyDescent="0.25">
      <c r="A3" s="15" t="s">
        <v>7785</v>
      </c>
      <c r="B3" s="16" t="s">
        <v>2974</v>
      </c>
      <c r="C3" s="25" t="s">
        <v>6802</v>
      </c>
      <c r="D3" s="22" t="s">
        <v>2881</v>
      </c>
      <c r="E3" s="15" t="s">
        <v>2864</v>
      </c>
      <c r="F3" s="22" t="s">
        <v>3998</v>
      </c>
      <c r="G3" s="15" t="s">
        <v>6989</v>
      </c>
      <c r="H3" s="17" t="s">
        <v>6990</v>
      </c>
      <c r="I3" s="17" t="s">
        <v>7083</v>
      </c>
      <c r="J3" s="32" t="s">
        <v>343</v>
      </c>
      <c r="K3" s="32" t="s">
        <v>7076</v>
      </c>
      <c r="L3" s="32" t="s">
        <v>7242</v>
      </c>
      <c r="M3" s="32" t="s">
        <v>29</v>
      </c>
      <c r="N3" s="32" t="s">
        <v>7655</v>
      </c>
      <c r="O3" s="32" t="s">
        <v>7330</v>
      </c>
      <c r="P3" s="32" t="s">
        <v>7316</v>
      </c>
      <c r="Q3" s="32" t="s">
        <v>7310</v>
      </c>
    </row>
    <row r="4" spans="1:17" ht="75" customHeight="1" x14ac:dyDescent="0.25">
      <c r="A4" s="7" t="s">
        <v>6569</v>
      </c>
      <c r="B4" s="3" t="s">
        <v>2905</v>
      </c>
      <c r="C4" s="23" t="s">
        <v>6706</v>
      </c>
      <c r="D4" s="4" t="s">
        <v>2881</v>
      </c>
      <c r="E4" s="3" t="s">
        <v>7727</v>
      </c>
      <c r="F4" s="4" t="s">
        <v>29</v>
      </c>
      <c r="G4" s="3" t="s">
        <v>6974</v>
      </c>
      <c r="H4" s="4" t="s">
        <v>6990</v>
      </c>
      <c r="I4" s="4" t="s">
        <v>7083</v>
      </c>
      <c r="J4" s="32" t="s">
        <v>343</v>
      </c>
      <c r="K4" s="32" t="s">
        <v>7082</v>
      </c>
      <c r="L4" s="32" t="s">
        <v>7159</v>
      </c>
      <c r="M4" s="32" t="s">
        <v>29</v>
      </c>
      <c r="N4" s="32" t="s">
        <v>7661</v>
      </c>
      <c r="O4" s="32" t="s">
        <v>7311</v>
      </c>
      <c r="P4" s="32" t="s">
        <v>7331</v>
      </c>
      <c r="Q4" s="32" t="s">
        <v>7312</v>
      </c>
    </row>
    <row r="5" spans="1:17" ht="75" customHeight="1" x14ac:dyDescent="0.25">
      <c r="A5" s="15" t="s">
        <v>6573</v>
      </c>
      <c r="B5" s="16" t="s">
        <v>3019</v>
      </c>
      <c r="C5" s="25" t="s">
        <v>6711</v>
      </c>
      <c r="D5" s="22" t="s">
        <v>2881</v>
      </c>
      <c r="E5" s="15" t="s">
        <v>3699</v>
      </c>
      <c r="F5" s="22" t="s">
        <v>5921</v>
      </c>
      <c r="G5" s="15" t="s">
        <v>6978</v>
      </c>
      <c r="H5" s="17" t="s">
        <v>6990</v>
      </c>
      <c r="I5" s="17" t="s">
        <v>7083</v>
      </c>
      <c r="J5" s="32" t="s">
        <v>7108</v>
      </c>
      <c r="K5" s="32" t="s">
        <v>7076</v>
      </c>
      <c r="L5" s="32" t="s">
        <v>7183</v>
      </c>
      <c r="M5" s="32" t="s">
        <v>29</v>
      </c>
      <c r="N5" s="32" t="s">
        <v>7655</v>
      </c>
      <c r="O5" s="32" t="s">
        <v>7332</v>
      </c>
      <c r="P5" s="32" t="s">
        <v>7316</v>
      </c>
      <c r="Q5" s="32" t="s">
        <v>7333</v>
      </c>
    </row>
    <row r="6" spans="1:17" ht="75" customHeight="1" x14ac:dyDescent="0.25">
      <c r="A6" s="15" t="s">
        <v>5935</v>
      </c>
      <c r="B6" s="16" t="s">
        <v>3087</v>
      </c>
      <c r="C6" s="25" t="s">
        <v>6711</v>
      </c>
      <c r="D6" s="22" t="s">
        <v>2881</v>
      </c>
      <c r="E6" s="15" t="s">
        <v>3699</v>
      </c>
      <c r="F6" s="22" t="s">
        <v>5921</v>
      </c>
      <c r="G6" s="15" t="s">
        <v>6989</v>
      </c>
      <c r="H6" s="17" t="s">
        <v>6990</v>
      </c>
      <c r="I6" s="17" t="s">
        <v>7083</v>
      </c>
      <c r="J6" s="32" t="s">
        <v>7108</v>
      </c>
      <c r="K6" s="32" t="s">
        <v>7076</v>
      </c>
      <c r="L6" s="32" t="s">
        <v>7160</v>
      </c>
      <c r="M6" s="32" t="s">
        <v>29</v>
      </c>
      <c r="N6" s="32" t="s">
        <v>7655</v>
      </c>
      <c r="O6" s="32" t="s">
        <v>7332</v>
      </c>
      <c r="P6" s="32" t="s">
        <v>7309</v>
      </c>
      <c r="Q6" s="32" t="s">
        <v>7333</v>
      </c>
    </row>
    <row r="7" spans="1:17" ht="75" customHeight="1" x14ac:dyDescent="0.25">
      <c r="A7" s="15" t="s">
        <v>5895</v>
      </c>
      <c r="B7" s="16" t="s">
        <v>2916</v>
      </c>
      <c r="C7" s="25" t="s">
        <v>6777</v>
      </c>
      <c r="D7" s="22" t="s">
        <v>2871</v>
      </c>
      <c r="E7" s="15" t="s">
        <v>2866</v>
      </c>
      <c r="F7" s="22" t="s">
        <v>3698</v>
      </c>
      <c r="G7" s="15" t="s">
        <v>6984</v>
      </c>
      <c r="H7" s="17" t="s">
        <v>6975</v>
      </c>
      <c r="I7" s="17" t="s">
        <v>6976</v>
      </c>
      <c r="J7" s="32" t="s">
        <v>7081</v>
      </c>
      <c r="K7" s="32" t="s">
        <v>7082</v>
      </c>
      <c r="L7" s="32" t="s">
        <v>7223</v>
      </c>
      <c r="M7" s="32" t="s">
        <v>29</v>
      </c>
      <c r="N7" s="32" t="s">
        <v>7655</v>
      </c>
      <c r="O7" s="32" t="s">
        <v>7335</v>
      </c>
      <c r="P7" s="32" t="s">
        <v>7316</v>
      </c>
      <c r="Q7" s="32" t="s">
        <v>7333</v>
      </c>
    </row>
    <row r="8" spans="1:17" ht="75" customHeight="1" x14ac:dyDescent="0.25">
      <c r="A8" s="15" t="s">
        <v>6574</v>
      </c>
      <c r="B8" s="16" t="s">
        <v>3146</v>
      </c>
      <c r="C8" s="25" t="s">
        <v>6737</v>
      </c>
      <c r="D8" s="22" t="s">
        <v>2892</v>
      </c>
      <c r="E8" s="15" t="s">
        <v>7500</v>
      </c>
      <c r="F8" s="22" t="s">
        <v>3715</v>
      </c>
      <c r="G8" s="15" t="s">
        <v>6989</v>
      </c>
      <c r="H8" s="17" t="s">
        <v>6990</v>
      </c>
      <c r="I8" s="17" t="s">
        <v>7083</v>
      </c>
      <c r="J8" s="32" t="s">
        <v>7084</v>
      </c>
      <c r="K8" s="32" t="s">
        <v>7076</v>
      </c>
      <c r="L8" s="32" t="s">
        <v>7185</v>
      </c>
      <c r="M8" s="32" t="s">
        <v>29</v>
      </c>
      <c r="N8" s="32" t="s">
        <v>6977</v>
      </c>
      <c r="O8" s="32" t="s">
        <v>7311</v>
      </c>
      <c r="P8" s="32" t="s">
        <v>7331</v>
      </c>
      <c r="Q8" s="32" t="s">
        <v>7334</v>
      </c>
    </row>
    <row r="9" spans="1:17" ht="75" customHeight="1" x14ac:dyDescent="0.25">
      <c r="A9" s="15" t="s">
        <v>6579</v>
      </c>
      <c r="B9" s="16" t="s">
        <v>4530</v>
      </c>
      <c r="C9" s="25" t="s">
        <v>6737</v>
      </c>
      <c r="D9" s="22" t="s">
        <v>2892</v>
      </c>
      <c r="E9" s="15" t="s">
        <v>7500</v>
      </c>
      <c r="F9" s="22" t="s">
        <v>3715</v>
      </c>
      <c r="G9" s="15" t="s">
        <v>6989</v>
      </c>
      <c r="H9" s="17" t="s">
        <v>6990</v>
      </c>
      <c r="I9" s="17" t="s">
        <v>7083</v>
      </c>
      <c r="J9" s="32" t="s">
        <v>7084</v>
      </c>
      <c r="K9" s="32" t="s">
        <v>7076</v>
      </c>
      <c r="L9" s="32" t="s">
        <v>7243</v>
      </c>
      <c r="M9" s="32" t="s">
        <v>29</v>
      </c>
      <c r="N9" s="32" t="s">
        <v>6977</v>
      </c>
      <c r="O9" s="32" t="s">
        <v>7311</v>
      </c>
      <c r="P9" s="32" t="s">
        <v>7331</v>
      </c>
      <c r="Q9" s="32" t="s">
        <v>7334</v>
      </c>
    </row>
    <row r="10" spans="1:17" ht="75" customHeight="1" x14ac:dyDescent="0.25">
      <c r="A10" s="15" t="s">
        <v>5949</v>
      </c>
      <c r="B10" s="16" t="s">
        <v>3143</v>
      </c>
      <c r="C10" s="25" t="s">
        <v>6834</v>
      </c>
      <c r="D10" s="22" t="s">
        <v>2892</v>
      </c>
      <c r="E10" s="15" t="s">
        <v>7500</v>
      </c>
      <c r="F10" s="22" t="s">
        <v>3715</v>
      </c>
      <c r="G10" s="15" t="s">
        <v>6978</v>
      </c>
      <c r="H10" s="17" t="s">
        <v>6990</v>
      </c>
      <c r="I10" s="17" t="s">
        <v>7083</v>
      </c>
      <c r="J10" s="32" t="s">
        <v>7084</v>
      </c>
      <c r="K10" s="32" t="s">
        <v>7076</v>
      </c>
      <c r="L10" s="32" t="s">
        <v>7276</v>
      </c>
      <c r="M10" s="32" t="s">
        <v>29</v>
      </c>
      <c r="N10" s="32" t="s">
        <v>6977</v>
      </c>
      <c r="O10" s="32" t="s">
        <v>7311</v>
      </c>
      <c r="P10" s="32" t="s">
        <v>7331</v>
      </c>
      <c r="Q10" s="32" t="s">
        <v>7334</v>
      </c>
    </row>
    <row r="11" spans="1:17" ht="75" customHeight="1" x14ac:dyDescent="0.25">
      <c r="A11" s="15" t="s">
        <v>6045</v>
      </c>
      <c r="B11" s="16" t="s">
        <v>4390</v>
      </c>
      <c r="C11" s="25" t="s">
        <v>6801</v>
      </c>
      <c r="D11" s="22" t="s">
        <v>2892</v>
      </c>
      <c r="E11" s="15" t="s">
        <v>6244</v>
      </c>
      <c r="F11" s="22" t="s">
        <v>3713</v>
      </c>
      <c r="G11" s="15" t="s">
        <v>6980</v>
      </c>
      <c r="H11" s="17" t="s">
        <v>6990</v>
      </c>
      <c r="I11" s="17" t="s">
        <v>7083</v>
      </c>
      <c r="J11" s="32" t="s">
        <v>7075</v>
      </c>
      <c r="K11" s="32" t="s">
        <v>7076</v>
      </c>
      <c r="L11" s="32" t="s">
        <v>7239</v>
      </c>
      <c r="M11" s="32" t="s">
        <v>29</v>
      </c>
      <c r="N11" s="32" t="s">
        <v>6977</v>
      </c>
      <c r="O11" s="32" t="s">
        <v>7311</v>
      </c>
      <c r="P11" s="32" t="s">
        <v>7331</v>
      </c>
      <c r="Q11" s="32" t="s">
        <v>7334</v>
      </c>
    </row>
    <row r="12" spans="1:17" ht="75" customHeight="1" x14ac:dyDescent="0.25">
      <c r="A12" s="15" t="s">
        <v>7798</v>
      </c>
      <c r="B12" s="16" t="s">
        <v>7799</v>
      </c>
      <c r="C12" s="25" t="s">
        <v>6822</v>
      </c>
      <c r="D12" s="22" t="s">
        <v>2892</v>
      </c>
      <c r="E12" s="15" t="s">
        <v>6244</v>
      </c>
      <c r="F12" s="22" t="s">
        <v>7517</v>
      </c>
      <c r="G12" s="15" t="s">
        <v>6986</v>
      </c>
      <c r="H12" s="17" t="s">
        <v>6990</v>
      </c>
      <c r="I12" s="17" t="s">
        <v>7083</v>
      </c>
      <c r="J12" s="32" t="s">
        <v>7084</v>
      </c>
      <c r="K12" s="32" t="s">
        <v>7076</v>
      </c>
      <c r="L12" s="32" t="s">
        <v>7708</v>
      </c>
      <c r="M12" s="32" t="s">
        <v>29</v>
      </c>
      <c r="N12" s="32" t="s">
        <v>6977</v>
      </c>
      <c r="O12" s="32" t="s">
        <v>7311</v>
      </c>
      <c r="P12" s="32" t="s">
        <v>7331</v>
      </c>
      <c r="Q12" s="32" t="s">
        <v>7334</v>
      </c>
    </row>
    <row r="13" spans="1:17" ht="75" customHeight="1" x14ac:dyDescent="0.25">
      <c r="A13" s="15" t="s">
        <v>6057</v>
      </c>
      <c r="B13" s="16" t="s">
        <v>4808</v>
      </c>
      <c r="C13" s="25" t="s">
        <v>6822</v>
      </c>
      <c r="D13" s="22" t="s">
        <v>2892</v>
      </c>
      <c r="E13" s="15" t="s">
        <v>6244</v>
      </c>
      <c r="F13" s="22" t="s">
        <v>7517</v>
      </c>
      <c r="G13" s="15" t="s">
        <v>6986</v>
      </c>
      <c r="H13" s="17" t="s">
        <v>6990</v>
      </c>
      <c r="I13" s="17" t="s">
        <v>7083</v>
      </c>
      <c r="J13" s="32" t="s">
        <v>7084</v>
      </c>
      <c r="K13" s="32" t="s">
        <v>7076</v>
      </c>
      <c r="L13" s="32" t="s">
        <v>7260</v>
      </c>
      <c r="M13" s="32" t="s">
        <v>29</v>
      </c>
      <c r="N13" s="32" t="s">
        <v>6977</v>
      </c>
      <c r="O13" s="32" t="s">
        <v>7311</v>
      </c>
      <c r="P13" s="32" t="s">
        <v>7331</v>
      </c>
      <c r="Q13" s="32" t="s">
        <v>7334</v>
      </c>
    </row>
    <row r="14" spans="1:17" ht="75" customHeight="1" x14ac:dyDescent="0.25">
      <c r="A14" s="15" t="s">
        <v>6026</v>
      </c>
      <c r="B14" s="16" t="s">
        <v>4291</v>
      </c>
      <c r="C14" s="25" t="s">
        <v>6834</v>
      </c>
      <c r="D14" s="22" t="s">
        <v>2892</v>
      </c>
      <c r="E14" s="15" t="s">
        <v>7500</v>
      </c>
      <c r="F14" s="22" t="s">
        <v>3715</v>
      </c>
      <c r="G14" s="15" t="s">
        <v>6978</v>
      </c>
      <c r="H14" s="17" t="s">
        <v>6990</v>
      </c>
      <c r="I14" s="17" t="s">
        <v>7083</v>
      </c>
      <c r="J14" s="32" t="s">
        <v>7084</v>
      </c>
      <c r="K14" s="32" t="s">
        <v>7076</v>
      </c>
      <c r="L14" s="32" t="s">
        <v>7275</v>
      </c>
      <c r="M14" s="32" t="s">
        <v>29</v>
      </c>
      <c r="N14" s="32" t="s">
        <v>6977</v>
      </c>
      <c r="O14" s="32" t="s">
        <v>7311</v>
      </c>
      <c r="P14" s="32" t="s">
        <v>7331</v>
      </c>
      <c r="Q14" s="32" t="s">
        <v>7334</v>
      </c>
    </row>
    <row r="15" spans="1:17" ht="75" customHeight="1" x14ac:dyDescent="0.25">
      <c r="A15" s="15" t="s">
        <v>6077</v>
      </c>
      <c r="B15" s="16" t="s">
        <v>4808</v>
      </c>
      <c r="C15" s="25" t="s">
        <v>6822</v>
      </c>
      <c r="D15" s="22" t="s">
        <v>2892</v>
      </c>
      <c r="E15" s="15" t="s">
        <v>6244</v>
      </c>
      <c r="F15" s="22" t="s">
        <v>7517</v>
      </c>
      <c r="G15" s="15" t="s">
        <v>6986</v>
      </c>
      <c r="H15" s="17" t="s">
        <v>6990</v>
      </c>
      <c r="I15" s="17" t="s">
        <v>7083</v>
      </c>
      <c r="J15" s="32" t="s">
        <v>7084</v>
      </c>
      <c r="K15" s="32" t="s">
        <v>7076</v>
      </c>
      <c r="L15" s="32" t="s">
        <v>7260</v>
      </c>
      <c r="M15" s="32" t="s">
        <v>29</v>
      </c>
      <c r="N15" s="32" t="s">
        <v>6977</v>
      </c>
      <c r="O15" s="32" t="s">
        <v>7311</v>
      </c>
      <c r="P15" s="32" t="s">
        <v>7331</v>
      </c>
      <c r="Q15" s="32" t="s">
        <v>7334</v>
      </c>
    </row>
    <row r="16" spans="1:17" ht="75" customHeight="1" x14ac:dyDescent="0.25">
      <c r="A16" s="15" t="s">
        <v>5948</v>
      </c>
      <c r="B16" s="16" t="s">
        <v>3148</v>
      </c>
      <c r="C16" s="25" t="s">
        <v>6739</v>
      </c>
      <c r="D16" s="22" t="s">
        <v>2892</v>
      </c>
      <c r="E16" s="15" t="s">
        <v>7500</v>
      </c>
      <c r="F16" s="22" t="s">
        <v>3715</v>
      </c>
      <c r="G16" s="15" t="s">
        <v>6974</v>
      </c>
      <c r="H16" s="17" t="s">
        <v>6990</v>
      </c>
      <c r="I16" s="17" t="s">
        <v>7083</v>
      </c>
      <c r="J16" s="32" t="s">
        <v>7084</v>
      </c>
      <c r="K16" s="32" t="s">
        <v>7076</v>
      </c>
      <c r="L16" s="32" t="s">
        <v>7184</v>
      </c>
      <c r="M16" s="32" t="s">
        <v>29</v>
      </c>
      <c r="N16" s="32" t="s">
        <v>6977</v>
      </c>
      <c r="O16" s="32" t="s">
        <v>7311</v>
      </c>
      <c r="P16" s="32" t="s">
        <v>7331</v>
      </c>
      <c r="Q16" s="32" t="s">
        <v>7334</v>
      </c>
    </row>
    <row r="17" spans="1:17" ht="75" customHeight="1" x14ac:dyDescent="0.25">
      <c r="A17" s="15" t="s">
        <v>5950</v>
      </c>
      <c r="B17" s="16" t="s">
        <v>3170</v>
      </c>
      <c r="C17" s="25" t="s">
        <v>6835</v>
      </c>
      <c r="D17" s="22" t="s">
        <v>2892</v>
      </c>
      <c r="E17" s="15" t="s">
        <v>7500</v>
      </c>
      <c r="F17" s="22" t="s">
        <v>3715</v>
      </c>
      <c r="G17" s="15" t="s">
        <v>6986</v>
      </c>
      <c r="H17" s="17" t="s">
        <v>6990</v>
      </c>
      <c r="I17" s="17" t="s">
        <v>7083</v>
      </c>
      <c r="J17" s="32" t="s">
        <v>7084</v>
      </c>
      <c r="K17" s="32" t="s">
        <v>7076</v>
      </c>
      <c r="L17" s="32" t="s">
        <v>7278</v>
      </c>
      <c r="M17" s="32" t="s">
        <v>29</v>
      </c>
      <c r="N17" s="32" t="s">
        <v>6977</v>
      </c>
      <c r="O17" s="32" t="s">
        <v>7311</v>
      </c>
      <c r="P17" s="32" t="s">
        <v>7331</v>
      </c>
      <c r="Q17" s="32" t="s">
        <v>7334</v>
      </c>
    </row>
    <row r="18" spans="1:17" ht="75" customHeight="1" x14ac:dyDescent="0.25">
      <c r="A18" s="15" t="s">
        <v>6245</v>
      </c>
      <c r="B18" s="16" t="s">
        <v>3884</v>
      </c>
      <c r="C18" s="25" t="s">
        <v>6801</v>
      </c>
      <c r="D18" s="22" t="s">
        <v>2892</v>
      </c>
      <c r="E18" s="15" t="s">
        <v>6244</v>
      </c>
      <c r="F18" s="22" t="s">
        <v>3713</v>
      </c>
      <c r="G18" s="15" t="s">
        <v>6996</v>
      </c>
      <c r="H18" s="17" t="s">
        <v>6990</v>
      </c>
      <c r="I18" s="17" t="s">
        <v>7083</v>
      </c>
      <c r="J18" s="32" t="s">
        <v>7075</v>
      </c>
      <c r="K18" s="32" t="s">
        <v>7076</v>
      </c>
      <c r="L18" s="32" t="s">
        <v>7240</v>
      </c>
      <c r="M18" s="32" t="s">
        <v>29</v>
      </c>
      <c r="N18" s="32" t="s">
        <v>6977</v>
      </c>
      <c r="O18" s="32" t="s">
        <v>7311</v>
      </c>
      <c r="P18" s="32" t="s">
        <v>7331</v>
      </c>
      <c r="Q18" s="32" t="s">
        <v>7334</v>
      </c>
    </row>
    <row r="19" spans="1:17" ht="75" customHeight="1" x14ac:dyDescent="0.25">
      <c r="A19" s="15" t="s">
        <v>6031</v>
      </c>
      <c r="B19" s="16" t="s">
        <v>4000</v>
      </c>
      <c r="C19" s="25" t="s">
        <v>6834</v>
      </c>
      <c r="D19" s="22" t="s">
        <v>2892</v>
      </c>
      <c r="E19" s="15" t="s">
        <v>7500</v>
      </c>
      <c r="F19" s="22" t="s">
        <v>3715</v>
      </c>
      <c r="G19" s="15" t="s">
        <v>6996</v>
      </c>
      <c r="H19" s="17" t="s">
        <v>6990</v>
      </c>
      <c r="I19" s="17" t="s">
        <v>7083</v>
      </c>
      <c r="J19" s="32" t="s">
        <v>7084</v>
      </c>
      <c r="K19" s="32" t="s">
        <v>7076</v>
      </c>
      <c r="L19" s="32" t="s">
        <v>7277</v>
      </c>
      <c r="M19" s="32" t="s">
        <v>29</v>
      </c>
      <c r="N19" s="32" t="s">
        <v>6977</v>
      </c>
      <c r="O19" s="32" t="s">
        <v>7311</v>
      </c>
      <c r="P19" s="32" t="s">
        <v>7331</v>
      </c>
      <c r="Q19" s="32" t="s">
        <v>7334</v>
      </c>
    </row>
    <row r="20" spans="1:17" ht="75" customHeight="1" x14ac:dyDescent="0.25">
      <c r="A20" s="15" t="s">
        <v>6053</v>
      </c>
      <c r="B20" s="16" t="s">
        <v>4641</v>
      </c>
      <c r="C20" s="25" t="s">
        <v>6738</v>
      </c>
      <c r="D20" s="22" t="s">
        <v>2892</v>
      </c>
      <c r="E20" s="15" t="s">
        <v>7500</v>
      </c>
      <c r="F20" s="22" t="s">
        <v>3715</v>
      </c>
      <c r="G20" s="15" t="s">
        <v>6993</v>
      </c>
      <c r="H20" s="17" t="s">
        <v>6990</v>
      </c>
      <c r="I20" s="17" t="s">
        <v>7083</v>
      </c>
      <c r="J20" s="32" t="s">
        <v>7084</v>
      </c>
      <c r="K20" s="32" t="s">
        <v>7076</v>
      </c>
      <c r="L20" s="32" t="s">
        <v>7186</v>
      </c>
      <c r="M20" s="32" t="s">
        <v>29</v>
      </c>
      <c r="N20" s="32" t="s">
        <v>6977</v>
      </c>
      <c r="O20" s="32" t="s">
        <v>7311</v>
      </c>
      <c r="P20" s="32" t="s">
        <v>7331</v>
      </c>
      <c r="Q20" s="32" t="s">
        <v>7334</v>
      </c>
    </row>
    <row r="21" spans="1:17" ht="75" customHeight="1" x14ac:dyDescent="0.25">
      <c r="A21" s="7" t="s">
        <v>6051</v>
      </c>
      <c r="B21" s="3" t="s">
        <v>4574</v>
      </c>
      <c r="C21" s="23" t="s">
        <v>6678</v>
      </c>
      <c r="D21" s="4" t="s">
        <v>2892</v>
      </c>
      <c r="E21" s="3" t="s">
        <v>6244</v>
      </c>
      <c r="F21" s="4" t="s">
        <v>6923</v>
      </c>
      <c r="G21" s="3" t="s">
        <v>6980</v>
      </c>
      <c r="H21" s="4" t="s">
        <v>6990</v>
      </c>
      <c r="I21" s="4" t="s">
        <v>6983</v>
      </c>
      <c r="J21" s="32" t="s">
        <v>7108</v>
      </c>
      <c r="K21" s="32" t="s">
        <v>7076</v>
      </c>
      <c r="L21" s="32" t="s">
        <v>7131</v>
      </c>
      <c r="M21" s="32" t="s">
        <v>29</v>
      </c>
      <c r="N21" s="32" t="s">
        <v>6977</v>
      </c>
      <c r="O21" s="32" t="s">
        <v>7330</v>
      </c>
      <c r="P21" s="32" t="s">
        <v>7331</v>
      </c>
      <c r="Q21" s="32" t="s">
        <v>7322</v>
      </c>
    </row>
    <row r="22" spans="1:17" ht="75" customHeight="1" x14ac:dyDescent="0.25">
      <c r="A22" s="7" t="s">
        <v>6050</v>
      </c>
      <c r="B22" s="3" t="s">
        <v>4676</v>
      </c>
      <c r="C22" s="23" t="s">
        <v>6678</v>
      </c>
      <c r="D22" s="4" t="s">
        <v>2892</v>
      </c>
      <c r="E22" s="3" t="s">
        <v>6244</v>
      </c>
      <c r="F22" s="4" t="s">
        <v>6923</v>
      </c>
      <c r="G22" s="3" t="s">
        <v>6996</v>
      </c>
      <c r="H22" s="4" t="s">
        <v>6990</v>
      </c>
      <c r="I22" s="4" t="s">
        <v>6983</v>
      </c>
      <c r="J22" s="32" t="s">
        <v>7108</v>
      </c>
      <c r="K22" s="32" t="s">
        <v>7076</v>
      </c>
      <c r="L22" s="32" t="s">
        <v>7287</v>
      </c>
      <c r="M22" s="32" t="s">
        <v>29</v>
      </c>
      <c r="N22" s="32" t="s">
        <v>6977</v>
      </c>
      <c r="O22" s="32" t="s">
        <v>7330</v>
      </c>
      <c r="P22" s="32" t="s">
        <v>7331</v>
      </c>
      <c r="Q22" s="32" t="s">
        <v>7322</v>
      </c>
    </row>
    <row r="23" spans="1:17" ht="75" customHeight="1" x14ac:dyDescent="0.25">
      <c r="A23" s="15" t="s">
        <v>6469</v>
      </c>
      <c r="B23" s="16" t="s">
        <v>2936</v>
      </c>
      <c r="C23" s="25" t="s">
        <v>6783</v>
      </c>
      <c r="D23" s="22" t="s">
        <v>2892</v>
      </c>
      <c r="E23" s="15" t="s">
        <v>6244</v>
      </c>
      <c r="F23" s="22" t="s">
        <v>343</v>
      </c>
      <c r="G23" s="15" t="s">
        <v>6982</v>
      </c>
      <c r="H23" s="17" t="s">
        <v>6987</v>
      </c>
      <c r="I23" s="17" t="s">
        <v>7083</v>
      </c>
      <c r="J23" s="32" t="s">
        <v>7084</v>
      </c>
      <c r="K23" s="32" t="s">
        <v>7076</v>
      </c>
      <c r="L23" s="32" t="s">
        <v>7228</v>
      </c>
      <c r="M23" s="32" t="s">
        <v>29</v>
      </c>
      <c r="N23" s="32" t="s">
        <v>6977</v>
      </c>
      <c r="O23" s="32" t="s">
        <v>7330</v>
      </c>
      <c r="P23" s="32" t="s">
        <v>7331</v>
      </c>
      <c r="Q23" s="32" t="s">
        <v>7334</v>
      </c>
    </row>
    <row r="24" spans="1:17" ht="75" customHeight="1" x14ac:dyDescent="0.25">
      <c r="A24" s="7" t="s">
        <v>5984</v>
      </c>
      <c r="B24" s="3" t="s">
        <v>3277</v>
      </c>
      <c r="C24" s="23" t="s">
        <v>6678</v>
      </c>
      <c r="D24" s="4" t="s">
        <v>2892</v>
      </c>
      <c r="E24" s="3" t="s">
        <v>6244</v>
      </c>
      <c r="F24" s="4" t="s">
        <v>6923</v>
      </c>
      <c r="G24" s="3" t="s">
        <v>6996</v>
      </c>
      <c r="H24" s="4" t="s">
        <v>6990</v>
      </c>
      <c r="I24" s="4" t="s">
        <v>6983</v>
      </c>
      <c r="J24" s="32" t="s">
        <v>7108</v>
      </c>
      <c r="K24" s="32" t="s">
        <v>7076</v>
      </c>
      <c r="L24" s="32" t="s">
        <v>7130</v>
      </c>
      <c r="M24" s="32" t="s">
        <v>29</v>
      </c>
      <c r="N24" s="32" t="s">
        <v>6977</v>
      </c>
      <c r="O24" s="32" t="s">
        <v>7330</v>
      </c>
      <c r="P24" s="32" t="s">
        <v>7331</v>
      </c>
      <c r="Q24" s="32" t="s">
        <v>7322</v>
      </c>
    </row>
    <row r="25" spans="1:17" ht="75" customHeight="1" x14ac:dyDescent="0.25">
      <c r="A25" s="7" t="s">
        <v>6065</v>
      </c>
      <c r="B25" s="3" t="s">
        <v>5376</v>
      </c>
      <c r="C25" s="23" t="s">
        <v>6862</v>
      </c>
      <c r="D25" s="4" t="s">
        <v>5378</v>
      </c>
      <c r="E25" s="3" t="s">
        <v>5379</v>
      </c>
      <c r="F25" s="4" t="s">
        <v>5380</v>
      </c>
      <c r="G25" s="3" t="s">
        <v>6980</v>
      </c>
      <c r="H25" s="4" t="s">
        <v>6998</v>
      </c>
      <c r="I25" s="4" t="s">
        <v>6983</v>
      </c>
      <c r="J25" s="32" t="s">
        <v>343</v>
      </c>
      <c r="K25" s="32" t="s">
        <v>7076</v>
      </c>
      <c r="L25" s="32" t="s">
        <v>7292</v>
      </c>
      <c r="M25" s="32" t="s">
        <v>29</v>
      </c>
      <c r="N25" s="32" t="s">
        <v>7655</v>
      </c>
      <c r="O25" s="32" t="s">
        <v>7313</v>
      </c>
      <c r="P25" s="32" t="s">
        <v>29</v>
      </c>
      <c r="Q25" s="32" t="s">
        <v>2118</v>
      </c>
    </row>
    <row r="26" spans="1:17" ht="75" customHeight="1" x14ac:dyDescent="0.25">
      <c r="A26" s="15" t="s">
        <v>6257</v>
      </c>
      <c r="B26" s="16" t="s">
        <v>5365</v>
      </c>
      <c r="C26" s="25" t="s">
        <v>6855</v>
      </c>
      <c r="D26" s="22" t="s">
        <v>5368</v>
      </c>
      <c r="E26" s="15" t="s">
        <v>5369</v>
      </c>
      <c r="F26" s="22" t="s">
        <v>5370</v>
      </c>
      <c r="G26" s="15" t="s">
        <v>6986</v>
      </c>
      <c r="H26" s="17" t="s">
        <v>6998</v>
      </c>
      <c r="I26" s="17" t="s">
        <v>6983</v>
      </c>
      <c r="J26" s="32" t="s">
        <v>343</v>
      </c>
      <c r="K26" s="32" t="s">
        <v>7076</v>
      </c>
      <c r="L26" s="32" t="s">
        <v>7289</v>
      </c>
      <c r="M26" s="32" t="s">
        <v>29</v>
      </c>
      <c r="N26" s="32" t="s">
        <v>7655</v>
      </c>
      <c r="O26" s="32" t="s">
        <v>7328</v>
      </c>
      <c r="P26" s="32" t="s">
        <v>29</v>
      </c>
      <c r="Q26" s="32" t="s">
        <v>2118</v>
      </c>
    </row>
    <row r="27" spans="1:17" ht="75" customHeight="1" x14ac:dyDescent="0.25">
      <c r="A27" s="7" t="s">
        <v>6066</v>
      </c>
      <c r="B27" s="3" t="s">
        <v>5383</v>
      </c>
      <c r="C27" s="23" t="s">
        <v>6863</v>
      </c>
      <c r="D27" s="4" t="s">
        <v>5378</v>
      </c>
      <c r="E27" s="3" t="s">
        <v>5379</v>
      </c>
      <c r="F27" s="4" t="s">
        <v>5380</v>
      </c>
      <c r="G27" s="3" t="s">
        <v>6986</v>
      </c>
      <c r="H27" s="4" t="s">
        <v>6998</v>
      </c>
      <c r="I27" s="4" t="s">
        <v>6983</v>
      </c>
      <c r="J27" s="32" t="s">
        <v>343</v>
      </c>
      <c r="K27" s="32" t="s">
        <v>7076</v>
      </c>
      <c r="L27" s="32" t="s">
        <v>7293</v>
      </c>
      <c r="M27" s="32" t="s">
        <v>29</v>
      </c>
      <c r="N27" s="32" t="s">
        <v>7655</v>
      </c>
      <c r="O27" s="32" t="s">
        <v>7313</v>
      </c>
      <c r="P27" s="32" t="s">
        <v>29</v>
      </c>
      <c r="Q27" s="32" t="s">
        <v>2118</v>
      </c>
    </row>
    <row r="28" spans="1:17" ht="75" customHeight="1" x14ac:dyDescent="0.25">
      <c r="A28" s="7" t="s">
        <v>5908</v>
      </c>
      <c r="B28" s="3" t="s">
        <v>3771</v>
      </c>
      <c r="C28" s="23" t="s">
        <v>6748</v>
      </c>
      <c r="D28" s="4" t="s">
        <v>2892</v>
      </c>
      <c r="E28" s="3" t="s">
        <v>7486</v>
      </c>
      <c r="F28" s="4" t="s">
        <v>7347</v>
      </c>
      <c r="G28" s="3" t="s">
        <v>6980</v>
      </c>
      <c r="H28" s="4" t="s">
        <v>6987</v>
      </c>
      <c r="I28" s="4" t="s">
        <v>7083</v>
      </c>
      <c r="J28" s="32" t="s">
        <v>7084</v>
      </c>
      <c r="K28" s="32" t="s">
        <v>7076</v>
      </c>
      <c r="L28" s="32" t="s">
        <v>7192</v>
      </c>
      <c r="M28" s="32" t="s">
        <v>29</v>
      </c>
      <c r="N28" s="32" t="s">
        <v>7656</v>
      </c>
      <c r="O28" s="32" t="s">
        <v>7315</v>
      </c>
      <c r="P28" s="32" t="s">
        <v>7316</v>
      </c>
      <c r="Q28" s="32" t="s">
        <v>7310</v>
      </c>
    </row>
    <row r="29" spans="1:17" ht="75" customHeight="1" x14ac:dyDescent="0.25">
      <c r="A29" s="15" t="s">
        <v>6052</v>
      </c>
      <c r="B29" s="16" t="s">
        <v>4689</v>
      </c>
      <c r="C29" s="25" t="s">
        <v>6800</v>
      </c>
      <c r="D29" s="22" t="s">
        <v>2892</v>
      </c>
      <c r="E29" s="15" t="s">
        <v>7486</v>
      </c>
      <c r="F29" s="22" t="s">
        <v>7369</v>
      </c>
      <c r="G29" s="15" t="s">
        <v>6989</v>
      </c>
      <c r="H29" s="17" t="s">
        <v>6987</v>
      </c>
      <c r="I29" s="17" t="s">
        <v>7083</v>
      </c>
      <c r="J29" s="32" t="s">
        <v>7084</v>
      </c>
      <c r="K29" s="32" t="s">
        <v>7076</v>
      </c>
      <c r="L29" s="32" t="s">
        <v>7284</v>
      </c>
      <c r="M29" s="32" t="s">
        <v>29</v>
      </c>
      <c r="N29" s="32" t="s">
        <v>7656</v>
      </c>
      <c r="O29" s="32" t="s">
        <v>7315</v>
      </c>
      <c r="P29" s="32" t="s">
        <v>7316</v>
      </c>
      <c r="Q29" s="32" t="s">
        <v>7310</v>
      </c>
    </row>
    <row r="30" spans="1:17" ht="75" customHeight="1" x14ac:dyDescent="0.25">
      <c r="A30" s="15" t="s">
        <v>5909</v>
      </c>
      <c r="B30" s="16" t="s">
        <v>3772</v>
      </c>
      <c r="C30" s="25" t="s">
        <v>6799</v>
      </c>
      <c r="D30" s="22" t="s">
        <v>2892</v>
      </c>
      <c r="E30" s="15" t="s">
        <v>7486</v>
      </c>
      <c r="F30" s="22" t="s">
        <v>7361</v>
      </c>
      <c r="G30" s="15" t="s">
        <v>6986</v>
      </c>
      <c r="H30" s="17" t="s">
        <v>6987</v>
      </c>
      <c r="I30" s="17" t="s">
        <v>7083</v>
      </c>
      <c r="J30" s="32" t="s">
        <v>7084</v>
      </c>
      <c r="K30" s="32" t="s">
        <v>7076</v>
      </c>
      <c r="L30" s="32" t="s">
        <v>7236</v>
      </c>
      <c r="M30" s="32" t="s">
        <v>29</v>
      </c>
      <c r="N30" s="32" t="s">
        <v>7656</v>
      </c>
      <c r="O30" s="32" t="s">
        <v>7315</v>
      </c>
      <c r="P30" s="32" t="s">
        <v>7316</v>
      </c>
      <c r="Q30" s="32" t="s">
        <v>7310</v>
      </c>
    </row>
    <row r="31" spans="1:17" ht="75" customHeight="1" x14ac:dyDescent="0.25">
      <c r="A31" s="15" t="s">
        <v>5907</v>
      </c>
      <c r="B31" s="16" t="s">
        <v>2963</v>
      </c>
      <c r="C31" s="25" t="s">
        <v>6800</v>
      </c>
      <c r="D31" s="22" t="s">
        <v>2892</v>
      </c>
      <c r="E31" s="15" t="s">
        <v>7486</v>
      </c>
      <c r="F31" s="22" t="s">
        <v>7369</v>
      </c>
      <c r="G31" s="15" t="s">
        <v>6989</v>
      </c>
      <c r="H31" s="17" t="s">
        <v>6987</v>
      </c>
      <c r="I31" s="17" t="s">
        <v>7083</v>
      </c>
      <c r="J31" s="32" t="s">
        <v>7084</v>
      </c>
      <c r="K31" s="32" t="s">
        <v>7076</v>
      </c>
      <c r="L31" s="32" t="s">
        <v>7237</v>
      </c>
      <c r="M31" s="32" t="s">
        <v>29</v>
      </c>
      <c r="N31" s="32" t="s">
        <v>7656</v>
      </c>
      <c r="O31" s="32" t="s">
        <v>7315</v>
      </c>
      <c r="P31" s="32" t="s">
        <v>7316</v>
      </c>
      <c r="Q31" s="32" t="s">
        <v>7310</v>
      </c>
    </row>
    <row r="32" spans="1:17" ht="75" customHeight="1" x14ac:dyDescent="0.25">
      <c r="A32" s="15" t="s">
        <v>6054</v>
      </c>
      <c r="B32" s="16" t="s">
        <v>4751</v>
      </c>
      <c r="C32" s="25" t="s">
        <v>6747</v>
      </c>
      <c r="D32" s="22" t="s">
        <v>2892</v>
      </c>
      <c r="E32" s="15" t="s">
        <v>7486</v>
      </c>
      <c r="F32" s="22" t="s">
        <v>7347</v>
      </c>
      <c r="G32" s="15" t="s">
        <v>6978</v>
      </c>
      <c r="H32" s="17" t="s">
        <v>6987</v>
      </c>
      <c r="I32" s="17" t="s">
        <v>7083</v>
      </c>
      <c r="J32" s="32" t="s">
        <v>7084</v>
      </c>
      <c r="K32" s="32" t="s">
        <v>7076</v>
      </c>
      <c r="L32" s="32" t="s">
        <v>7238</v>
      </c>
      <c r="M32" s="32" t="s">
        <v>29</v>
      </c>
      <c r="N32" s="32" t="s">
        <v>7656</v>
      </c>
      <c r="O32" s="32" t="s">
        <v>7315</v>
      </c>
      <c r="P32" s="32" t="s">
        <v>7316</v>
      </c>
      <c r="Q32" s="32" t="s">
        <v>7310</v>
      </c>
    </row>
    <row r="33" spans="1:17" ht="75" customHeight="1" x14ac:dyDescent="0.25">
      <c r="A33" s="15" t="s">
        <v>5910</v>
      </c>
      <c r="B33" s="16" t="s">
        <v>2965</v>
      </c>
      <c r="C33" s="25" t="s">
        <v>6747</v>
      </c>
      <c r="D33" s="22" t="s">
        <v>2892</v>
      </c>
      <c r="E33" s="15" t="s">
        <v>7486</v>
      </c>
      <c r="F33" s="22" t="s">
        <v>7361</v>
      </c>
      <c r="G33" s="15" t="s">
        <v>6982</v>
      </c>
      <c r="H33" s="17" t="s">
        <v>6987</v>
      </c>
      <c r="I33" s="17" t="s">
        <v>7083</v>
      </c>
      <c r="J33" s="32" t="s">
        <v>7084</v>
      </c>
      <c r="K33" s="32" t="s">
        <v>7076</v>
      </c>
      <c r="L33" s="32" t="s">
        <v>7193</v>
      </c>
      <c r="M33" s="32" t="s">
        <v>29</v>
      </c>
      <c r="N33" s="32" t="s">
        <v>7656</v>
      </c>
      <c r="O33" s="32" t="s">
        <v>7315</v>
      </c>
      <c r="P33" s="32" t="s">
        <v>7316</v>
      </c>
      <c r="Q33" s="32" t="s">
        <v>7310</v>
      </c>
    </row>
    <row r="34" spans="1:17" ht="75" customHeight="1" x14ac:dyDescent="0.25">
      <c r="A34" s="15" t="s">
        <v>6034</v>
      </c>
      <c r="B34" s="16" t="s">
        <v>3910</v>
      </c>
      <c r="C34" s="25" t="s">
        <v>6747</v>
      </c>
      <c r="D34" s="22" t="s">
        <v>2892</v>
      </c>
      <c r="E34" s="15" t="s">
        <v>7486</v>
      </c>
      <c r="F34" s="22" t="s">
        <v>7361</v>
      </c>
      <c r="G34" s="15" t="s">
        <v>6996</v>
      </c>
      <c r="H34" s="17" t="s">
        <v>6987</v>
      </c>
      <c r="I34" s="17" t="s">
        <v>7083</v>
      </c>
      <c r="J34" s="32" t="s">
        <v>7084</v>
      </c>
      <c r="K34" s="32" t="s">
        <v>7076</v>
      </c>
      <c r="L34" s="32" t="s">
        <v>7201</v>
      </c>
      <c r="M34" s="32" t="s">
        <v>29</v>
      </c>
      <c r="N34" s="32" t="s">
        <v>7656</v>
      </c>
      <c r="O34" s="32" t="s">
        <v>7315</v>
      </c>
      <c r="P34" s="32" t="s">
        <v>7316</v>
      </c>
      <c r="Q34" s="32" t="s">
        <v>7310</v>
      </c>
    </row>
    <row r="35" spans="1:17" ht="75" customHeight="1" x14ac:dyDescent="0.25">
      <c r="A35" s="15" t="s">
        <v>5911</v>
      </c>
      <c r="B35" s="16" t="s">
        <v>4754</v>
      </c>
      <c r="C35" s="25" t="s">
        <v>6641</v>
      </c>
      <c r="D35" s="22" t="s">
        <v>2892</v>
      </c>
      <c r="E35" s="15" t="s">
        <v>7486</v>
      </c>
      <c r="F35" s="22" t="s">
        <v>7751</v>
      </c>
      <c r="G35" s="15" t="s">
        <v>6984</v>
      </c>
      <c r="H35" s="17" t="s">
        <v>6987</v>
      </c>
      <c r="I35" s="17" t="s">
        <v>7083</v>
      </c>
      <c r="J35" s="32" t="s">
        <v>7084</v>
      </c>
      <c r="K35" s="32" t="s">
        <v>7076</v>
      </c>
      <c r="L35" s="32" t="s">
        <v>7105</v>
      </c>
      <c r="M35" s="32" t="s">
        <v>29</v>
      </c>
      <c r="N35" s="32" t="s">
        <v>7656</v>
      </c>
      <c r="O35" s="32" t="s">
        <v>7315</v>
      </c>
      <c r="P35" s="32" t="s">
        <v>7316</v>
      </c>
      <c r="Q35" s="32" t="s">
        <v>7310</v>
      </c>
    </row>
    <row r="36" spans="1:17" ht="75" customHeight="1" x14ac:dyDescent="0.25">
      <c r="A36" s="7" t="s">
        <v>6071</v>
      </c>
      <c r="B36" s="3" t="s">
        <v>5445</v>
      </c>
      <c r="C36" s="23" t="s">
        <v>6875</v>
      </c>
      <c r="D36" s="4" t="s">
        <v>5336</v>
      </c>
      <c r="E36" s="3" t="s">
        <v>7499</v>
      </c>
      <c r="F36" s="4" t="s">
        <v>6947</v>
      </c>
      <c r="G36" s="3" t="s">
        <v>6982</v>
      </c>
      <c r="H36" s="4" t="s">
        <v>6997</v>
      </c>
      <c r="I36" s="4" t="s">
        <v>6988</v>
      </c>
      <c r="J36" s="32" t="s">
        <v>7188</v>
      </c>
      <c r="K36" s="32" t="s">
        <v>7076</v>
      </c>
      <c r="L36" s="32" t="s">
        <v>7299</v>
      </c>
      <c r="M36" s="32" t="s">
        <v>29</v>
      </c>
      <c r="N36" s="32" t="s">
        <v>7655</v>
      </c>
      <c r="O36" s="32" t="s">
        <v>7320</v>
      </c>
      <c r="P36" s="32" t="s">
        <v>29</v>
      </c>
      <c r="Q36" s="32" t="s">
        <v>7319</v>
      </c>
    </row>
    <row r="37" spans="1:17" ht="75" customHeight="1" x14ac:dyDescent="0.25">
      <c r="A37" s="15" t="s">
        <v>6258</v>
      </c>
      <c r="B37" s="16" t="s">
        <v>5430</v>
      </c>
      <c r="C37" s="25" t="s">
        <v>6872</v>
      </c>
      <c r="D37" s="22" t="s">
        <v>5336</v>
      </c>
      <c r="E37" s="15" t="s">
        <v>7499</v>
      </c>
      <c r="F37" s="22" t="s">
        <v>5432</v>
      </c>
      <c r="G37" s="15" t="s">
        <v>6993</v>
      </c>
      <c r="H37" s="17" t="s">
        <v>6997</v>
      </c>
      <c r="I37" s="17" t="s">
        <v>6988</v>
      </c>
      <c r="J37" s="32" t="s">
        <v>7188</v>
      </c>
      <c r="K37" s="32" t="s">
        <v>7076</v>
      </c>
      <c r="L37" s="32" t="s">
        <v>7296</v>
      </c>
      <c r="M37" s="32" t="s">
        <v>29</v>
      </c>
      <c r="N37" s="32" t="s">
        <v>7655</v>
      </c>
      <c r="O37" s="32" t="s">
        <v>7320</v>
      </c>
      <c r="P37" s="32" t="s">
        <v>29</v>
      </c>
      <c r="Q37" s="32" t="s">
        <v>7319</v>
      </c>
    </row>
    <row r="38" spans="1:17" ht="75" customHeight="1" x14ac:dyDescent="0.25">
      <c r="A38" s="15" t="s">
        <v>6039</v>
      </c>
      <c r="B38" s="16" t="s">
        <v>4833</v>
      </c>
      <c r="C38" s="25" t="s">
        <v>6841</v>
      </c>
      <c r="D38" s="22" t="s">
        <v>2871</v>
      </c>
      <c r="E38" s="15" t="s">
        <v>2863</v>
      </c>
      <c r="F38" s="22" t="s">
        <v>3980</v>
      </c>
      <c r="G38" s="15" t="s">
        <v>6982</v>
      </c>
      <c r="H38" s="17" t="s">
        <v>6975</v>
      </c>
      <c r="I38" s="17" t="s">
        <v>6976</v>
      </c>
      <c r="J38" s="32" t="s">
        <v>7090</v>
      </c>
      <c r="K38" s="32" t="s">
        <v>7082</v>
      </c>
      <c r="L38" s="32" t="s">
        <v>7282</v>
      </c>
      <c r="M38" s="32" t="s">
        <v>29</v>
      </c>
      <c r="N38" s="32" t="s">
        <v>7655</v>
      </c>
      <c r="O38" s="32" t="s">
        <v>7313</v>
      </c>
      <c r="P38" s="32" t="s">
        <v>7323</v>
      </c>
      <c r="Q38" s="32" t="s">
        <v>7314</v>
      </c>
    </row>
    <row r="39" spans="1:17" ht="75" customHeight="1" x14ac:dyDescent="0.25">
      <c r="A39" s="15" t="s">
        <v>5929</v>
      </c>
      <c r="B39" s="16" t="s">
        <v>3046</v>
      </c>
      <c r="C39" s="25" t="s">
        <v>6628</v>
      </c>
      <c r="D39" s="22" t="s">
        <v>7473</v>
      </c>
      <c r="E39" s="15" t="s">
        <v>7475</v>
      </c>
      <c r="F39" s="22" t="s">
        <v>29</v>
      </c>
      <c r="G39" s="15" t="s">
        <v>6993</v>
      </c>
      <c r="H39" s="17" t="s">
        <v>6985</v>
      </c>
      <c r="I39" s="17" t="s">
        <v>6983</v>
      </c>
      <c r="J39" s="32" t="s">
        <v>7081</v>
      </c>
      <c r="K39" s="32" t="s">
        <v>7076</v>
      </c>
      <c r="L39" s="32" t="s">
        <v>1407</v>
      </c>
      <c r="M39" s="32" t="s">
        <v>29</v>
      </c>
      <c r="N39" s="32" t="s">
        <v>6991</v>
      </c>
      <c r="O39" s="32" t="s">
        <v>7313</v>
      </c>
      <c r="P39" s="32" t="s">
        <v>29</v>
      </c>
      <c r="Q39" s="32" t="s">
        <v>7322</v>
      </c>
    </row>
    <row r="40" spans="1:17" ht="75" customHeight="1" x14ac:dyDescent="0.25">
      <c r="A40" s="15" t="s">
        <v>6575</v>
      </c>
      <c r="B40" s="16" t="s">
        <v>3586</v>
      </c>
      <c r="C40" s="25" t="s">
        <v>6740</v>
      </c>
      <c r="D40" s="22" t="s">
        <v>7473</v>
      </c>
      <c r="E40" s="15" t="s">
        <v>7475</v>
      </c>
      <c r="F40" s="22" t="s">
        <v>29</v>
      </c>
      <c r="G40" s="15" t="s">
        <v>6996</v>
      </c>
      <c r="H40" s="17" t="s">
        <v>6985</v>
      </c>
      <c r="I40" s="17" t="s">
        <v>6983</v>
      </c>
      <c r="J40" s="32" t="s">
        <v>7081</v>
      </c>
      <c r="K40" s="32" t="s">
        <v>7076</v>
      </c>
      <c r="L40" s="32" t="s">
        <v>1407</v>
      </c>
      <c r="M40" s="32" t="s">
        <v>29</v>
      </c>
      <c r="N40" s="32" t="s">
        <v>6991</v>
      </c>
      <c r="O40" s="32" t="s">
        <v>7313</v>
      </c>
      <c r="P40" s="32" t="s">
        <v>29</v>
      </c>
      <c r="Q40" s="32" t="s">
        <v>7322</v>
      </c>
    </row>
    <row r="41" spans="1:17" ht="75" customHeight="1" x14ac:dyDescent="0.25">
      <c r="A41" s="7" t="s">
        <v>5905</v>
      </c>
      <c r="B41" s="3" t="s">
        <v>2957</v>
      </c>
      <c r="C41" s="23" t="s">
        <v>6798</v>
      </c>
      <c r="D41" s="4" t="s">
        <v>2871</v>
      </c>
      <c r="E41" s="3" t="s">
        <v>2863</v>
      </c>
      <c r="F41" s="4" t="s">
        <v>3702</v>
      </c>
      <c r="G41" s="3" t="s">
        <v>6974</v>
      </c>
      <c r="H41" s="4" t="s">
        <v>6975</v>
      </c>
      <c r="I41" s="4" t="s">
        <v>6976</v>
      </c>
      <c r="J41" s="32" t="s">
        <v>7090</v>
      </c>
      <c r="K41" s="32" t="s">
        <v>7082</v>
      </c>
      <c r="L41" s="32" t="s">
        <v>7235</v>
      </c>
      <c r="M41" s="32" t="s">
        <v>29</v>
      </c>
      <c r="N41" s="32" t="s">
        <v>6977</v>
      </c>
      <c r="O41" s="32" t="s">
        <v>7326</v>
      </c>
      <c r="P41" s="32" t="s">
        <v>7323</v>
      </c>
      <c r="Q41" s="32" t="s">
        <v>7314</v>
      </c>
    </row>
    <row r="42" spans="1:17" ht="75" customHeight="1" x14ac:dyDescent="0.25">
      <c r="A42" s="15" t="s">
        <v>5945</v>
      </c>
      <c r="B42" s="16" t="s">
        <v>3116</v>
      </c>
      <c r="C42" s="25" t="s">
        <v>6833</v>
      </c>
      <c r="D42" s="22" t="s">
        <v>2881</v>
      </c>
      <c r="E42" s="15" t="s">
        <v>6589</v>
      </c>
      <c r="F42" s="22" t="s">
        <v>7491</v>
      </c>
      <c r="G42" s="15" t="s">
        <v>6989</v>
      </c>
      <c r="H42" s="17" t="s">
        <v>6990</v>
      </c>
      <c r="I42" s="17" t="s">
        <v>6988</v>
      </c>
      <c r="J42" s="32" t="s">
        <v>343</v>
      </c>
      <c r="K42" s="32" t="s">
        <v>7076</v>
      </c>
      <c r="L42" s="32" t="s">
        <v>7273</v>
      </c>
      <c r="M42" s="32" t="s">
        <v>29</v>
      </c>
      <c r="N42" s="32" t="s">
        <v>6991</v>
      </c>
      <c r="O42" s="32" t="s">
        <v>7308</v>
      </c>
      <c r="P42" s="32" t="s">
        <v>7321</v>
      </c>
      <c r="Q42" s="32" t="s">
        <v>7314</v>
      </c>
    </row>
    <row r="43" spans="1:17" ht="75" customHeight="1" x14ac:dyDescent="0.25">
      <c r="A43" s="15" t="s">
        <v>7372</v>
      </c>
      <c r="B43" s="16" t="s">
        <v>3128</v>
      </c>
      <c r="C43" s="25" t="s">
        <v>6815</v>
      </c>
      <c r="D43" s="22" t="s">
        <v>2881</v>
      </c>
      <c r="E43" s="15" t="s">
        <v>6589</v>
      </c>
      <c r="F43" s="22" t="s">
        <v>7516</v>
      </c>
      <c r="G43" s="15" t="s">
        <v>6984</v>
      </c>
      <c r="H43" s="17" t="s">
        <v>6990</v>
      </c>
      <c r="I43" s="17" t="s">
        <v>6988</v>
      </c>
      <c r="J43" s="32" t="s">
        <v>343</v>
      </c>
      <c r="K43" s="32" t="s">
        <v>7076</v>
      </c>
      <c r="L43" s="32" t="s">
        <v>7249</v>
      </c>
      <c r="M43" s="32" t="s">
        <v>29</v>
      </c>
      <c r="N43" s="32" t="s">
        <v>6991</v>
      </c>
      <c r="O43" s="32" t="s">
        <v>7308</v>
      </c>
      <c r="P43" s="32" t="s">
        <v>7321</v>
      </c>
      <c r="Q43" s="32" t="s">
        <v>7314</v>
      </c>
    </row>
    <row r="44" spans="1:17" ht="75" customHeight="1" x14ac:dyDescent="0.25">
      <c r="A44" s="15" t="s">
        <v>5942</v>
      </c>
      <c r="B44" s="16" t="s">
        <v>3119</v>
      </c>
      <c r="C44" s="25" t="s">
        <v>6832</v>
      </c>
      <c r="D44" s="22" t="s">
        <v>2881</v>
      </c>
      <c r="E44" s="15" t="s">
        <v>6589</v>
      </c>
      <c r="F44" s="22" t="s">
        <v>7731</v>
      </c>
      <c r="G44" s="15" t="s">
        <v>6989</v>
      </c>
      <c r="H44" s="17" t="s">
        <v>6990</v>
      </c>
      <c r="I44" s="17" t="s">
        <v>6988</v>
      </c>
      <c r="J44" s="32" t="s">
        <v>343</v>
      </c>
      <c r="K44" s="32" t="s">
        <v>7076</v>
      </c>
      <c r="L44" s="32" t="s">
        <v>7272</v>
      </c>
      <c r="M44" s="32" t="s">
        <v>29</v>
      </c>
      <c r="N44" s="32" t="s">
        <v>6991</v>
      </c>
      <c r="O44" s="32" t="s">
        <v>7308</v>
      </c>
      <c r="P44" s="32" t="s">
        <v>7321</v>
      </c>
      <c r="Q44" s="32" t="s">
        <v>7314</v>
      </c>
    </row>
    <row r="45" spans="1:17" ht="75" customHeight="1" x14ac:dyDescent="0.25">
      <c r="A45" s="7" t="s">
        <v>6937</v>
      </c>
      <c r="B45" s="3" t="s">
        <v>6938</v>
      </c>
      <c r="C45" s="23" t="s">
        <v>6681</v>
      </c>
      <c r="D45" s="4" t="s">
        <v>2881</v>
      </c>
      <c r="E45" s="3" t="s">
        <v>6589</v>
      </c>
      <c r="F45" s="4" t="s">
        <v>29</v>
      </c>
      <c r="G45" s="3" t="s">
        <v>6978</v>
      </c>
      <c r="H45" s="4" t="s">
        <v>6990</v>
      </c>
      <c r="I45" s="4" t="s">
        <v>6988</v>
      </c>
      <c r="J45" s="32" t="s">
        <v>343</v>
      </c>
      <c r="K45" s="32" t="s">
        <v>7076</v>
      </c>
      <c r="L45" s="32" t="s">
        <v>7271</v>
      </c>
      <c r="M45" s="32" t="s">
        <v>29</v>
      </c>
      <c r="N45" s="32" t="s">
        <v>6991</v>
      </c>
      <c r="O45" s="32" t="s">
        <v>7308</v>
      </c>
      <c r="P45" s="32" t="s">
        <v>7321</v>
      </c>
      <c r="Q45" s="32" t="s">
        <v>7314</v>
      </c>
    </row>
    <row r="46" spans="1:17" ht="75" customHeight="1" x14ac:dyDescent="0.25">
      <c r="A46" s="15" t="s">
        <v>6055</v>
      </c>
      <c r="B46" s="16" t="s">
        <v>4753</v>
      </c>
      <c r="C46" s="25" t="s">
        <v>6833</v>
      </c>
      <c r="D46" s="22" t="s">
        <v>2881</v>
      </c>
      <c r="E46" s="15" t="s">
        <v>6589</v>
      </c>
      <c r="F46" s="22" t="s">
        <v>7491</v>
      </c>
      <c r="G46" s="15" t="s">
        <v>6986</v>
      </c>
      <c r="H46" s="17" t="s">
        <v>6990</v>
      </c>
      <c r="I46" s="17" t="s">
        <v>6988</v>
      </c>
      <c r="J46" s="32" t="s">
        <v>343</v>
      </c>
      <c r="K46" s="32" t="s">
        <v>7076</v>
      </c>
      <c r="L46" s="32" t="s">
        <v>7274</v>
      </c>
      <c r="M46" s="32" t="s">
        <v>29</v>
      </c>
      <c r="N46" s="32" t="s">
        <v>6991</v>
      </c>
      <c r="O46" s="32" t="s">
        <v>7308</v>
      </c>
      <c r="P46" s="32" t="s">
        <v>7321</v>
      </c>
      <c r="Q46" s="32" t="s">
        <v>7314</v>
      </c>
    </row>
    <row r="47" spans="1:17" ht="75" customHeight="1" x14ac:dyDescent="0.25">
      <c r="A47" s="7" t="s">
        <v>5943</v>
      </c>
      <c r="B47" s="3" t="s">
        <v>3122</v>
      </c>
      <c r="C47" s="23" t="s">
        <v>6681</v>
      </c>
      <c r="D47" s="4" t="s">
        <v>2881</v>
      </c>
      <c r="E47" s="3" t="s">
        <v>6589</v>
      </c>
      <c r="F47" s="4" t="s">
        <v>29</v>
      </c>
      <c r="G47" s="3" t="s">
        <v>6993</v>
      </c>
      <c r="H47" s="4" t="s">
        <v>6990</v>
      </c>
      <c r="I47" s="4" t="s">
        <v>6988</v>
      </c>
      <c r="J47" s="32" t="s">
        <v>343</v>
      </c>
      <c r="K47" s="32" t="s">
        <v>7076</v>
      </c>
      <c r="L47" s="32" t="s">
        <v>7133</v>
      </c>
      <c r="M47" s="32" t="s">
        <v>29</v>
      </c>
      <c r="N47" s="32" t="s">
        <v>6991</v>
      </c>
      <c r="O47" s="32" t="s">
        <v>7308</v>
      </c>
      <c r="P47" s="32" t="s">
        <v>7321</v>
      </c>
      <c r="Q47" s="32" t="s">
        <v>7314</v>
      </c>
    </row>
    <row r="48" spans="1:17" ht="75" customHeight="1" x14ac:dyDescent="0.25">
      <c r="A48" s="7" t="s">
        <v>6042</v>
      </c>
      <c r="B48" s="3" t="s">
        <v>4297</v>
      </c>
      <c r="C48" s="23" t="s">
        <v>6851</v>
      </c>
      <c r="D48" s="4" t="s">
        <v>2881</v>
      </c>
      <c r="E48" s="3" t="s">
        <v>6589</v>
      </c>
      <c r="F48" s="4" t="s">
        <v>6590</v>
      </c>
      <c r="G48" s="3" t="s">
        <v>6996</v>
      </c>
      <c r="H48" s="4" t="s">
        <v>6990</v>
      </c>
      <c r="I48" s="4" t="s">
        <v>6988</v>
      </c>
      <c r="J48" s="32" t="s">
        <v>343</v>
      </c>
      <c r="K48" s="32" t="s">
        <v>7076</v>
      </c>
      <c r="L48" s="32" t="s">
        <v>7285</v>
      </c>
      <c r="M48" s="32" t="s">
        <v>29</v>
      </c>
      <c r="N48" s="32" t="s">
        <v>6991</v>
      </c>
      <c r="O48" s="32" t="s">
        <v>7308</v>
      </c>
      <c r="P48" s="32" t="s">
        <v>7321</v>
      </c>
      <c r="Q48" s="32" t="s">
        <v>7314</v>
      </c>
    </row>
    <row r="49" spans="1:17" ht="75" customHeight="1" x14ac:dyDescent="0.25">
      <c r="A49" s="15" t="s">
        <v>5946</v>
      </c>
      <c r="B49" s="16" t="s">
        <v>3134</v>
      </c>
      <c r="C49" s="25" t="s">
        <v>6741</v>
      </c>
      <c r="D49" s="22" t="s">
        <v>2871</v>
      </c>
      <c r="E49" s="15" t="s">
        <v>2866</v>
      </c>
      <c r="F49" s="22" t="s">
        <v>3694</v>
      </c>
      <c r="G49" s="15" t="s">
        <v>6974</v>
      </c>
      <c r="H49" s="17" t="s">
        <v>6975</v>
      </c>
      <c r="I49" s="17" t="s">
        <v>6976</v>
      </c>
      <c r="J49" s="32" t="s">
        <v>7090</v>
      </c>
      <c r="K49" s="32" t="s">
        <v>7082</v>
      </c>
      <c r="L49" s="32" t="s">
        <v>7187</v>
      </c>
      <c r="M49" s="32" t="s">
        <v>29</v>
      </c>
      <c r="N49" s="32" t="s">
        <v>7658</v>
      </c>
      <c r="O49" s="32" t="s">
        <v>7326</v>
      </c>
      <c r="P49" s="32" t="s">
        <v>7323</v>
      </c>
      <c r="Q49" s="32" t="s">
        <v>7336</v>
      </c>
    </row>
    <row r="50" spans="1:17" ht="75" customHeight="1" x14ac:dyDescent="0.25">
      <c r="A50" s="15" t="s">
        <v>6572</v>
      </c>
      <c r="B50" s="16" t="s">
        <v>3465</v>
      </c>
      <c r="C50" s="25" t="s">
        <v>6734</v>
      </c>
      <c r="D50" s="22" t="s">
        <v>5336</v>
      </c>
      <c r="E50" s="15" t="s">
        <v>2862</v>
      </c>
      <c r="F50" s="22" t="s">
        <v>4802</v>
      </c>
      <c r="G50" s="15" t="s">
        <v>6980</v>
      </c>
      <c r="H50" s="17" t="s">
        <v>6987</v>
      </c>
      <c r="I50" s="17" t="s">
        <v>6988</v>
      </c>
      <c r="J50" s="32" t="s">
        <v>7075</v>
      </c>
      <c r="K50" s="32" t="s">
        <v>7076</v>
      </c>
      <c r="L50" s="32" t="s">
        <v>7714</v>
      </c>
      <c r="M50" s="32" t="s">
        <v>29</v>
      </c>
      <c r="N50" s="32" t="s">
        <v>6991</v>
      </c>
      <c r="O50" s="32" t="s">
        <v>7320</v>
      </c>
      <c r="P50" s="32" t="s">
        <v>7321</v>
      </c>
      <c r="Q50" s="32" t="s">
        <v>7319</v>
      </c>
    </row>
    <row r="51" spans="1:17" ht="75" customHeight="1" x14ac:dyDescent="0.25">
      <c r="A51" s="15" t="s">
        <v>5933</v>
      </c>
      <c r="B51" s="16" t="s">
        <v>6252</v>
      </c>
      <c r="C51" s="25" t="s">
        <v>6824</v>
      </c>
      <c r="D51" s="22" t="s">
        <v>5336</v>
      </c>
      <c r="E51" s="15" t="s">
        <v>2861</v>
      </c>
      <c r="F51" s="22" t="s">
        <v>3706</v>
      </c>
      <c r="G51" s="15" t="s">
        <v>6986</v>
      </c>
      <c r="H51" s="17" t="s">
        <v>6990</v>
      </c>
      <c r="I51" s="17" t="s">
        <v>6988</v>
      </c>
      <c r="J51" s="32" t="s">
        <v>7075</v>
      </c>
      <c r="K51" s="32" t="s">
        <v>7076</v>
      </c>
      <c r="L51" s="32" t="s">
        <v>7664</v>
      </c>
      <c r="M51" s="32" t="s">
        <v>29</v>
      </c>
      <c r="N51" s="32" t="s">
        <v>6991</v>
      </c>
      <c r="O51" s="32" t="s">
        <v>7328</v>
      </c>
      <c r="P51" s="32" t="s">
        <v>7321</v>
      </c>
      <c r="Q51" s="32" t="s">
        <v>7319</v>
      </c>
    </row>
    <row r="52" spans="1:17" ht="75" customHeight="1" x14ac:dyDescent="0.25">
      <c r="A52" s="7" t="s">
        <v>6576</v>
      </c>
      <c r="B52" s="3" t="s">
        <v>4064</v>
      </c>
      <c r="C52" s="23" t="s">
        <v>6745</v>
      </c>
      <c r="D52" s="4" t="s">
        <v>5336</v>
      </c>
      <c r="E52" s="3" t="s">
        <v>2861</v>
      </c>
      <c r="F52" s="4" t="s">
        <v>7341</v>
      </c>
      <c r="G52" s="3" t="s">
        <v>6989</v>
      </c>
      <c r="H52" s="4" t="s">
        <v>6990</v>
      </c>
      <c r="I52" s="4" t="s">
        <v>6988</v>
      </c>
      <c r="J52" s="32" t="s">
        <v>7075</v>
      </c>
      <c r="K52" s="32" t="s">
        <v>7076</v>
      </c>
      <c r="L52" s="32" t="s">
        <v>7087</v>
      </c>
      <c r="M52" s="32" t="s">
        <v>29</v>
      </c>
      <c r="N52" s="32" t="s">
        <v>6991</v>
      </c>
      <c r="O52" s="32" t="s">
        <v>7317</v>
      </c>
      <c r="P52" s="32" t="s">
        <v>7318</v>
      </c>
      <c r="Q52" s="32" t="s">
        <v>7319</v>
      </c>
    </row>
    <row r="53" spans="1:17" ht="75" customHeight="1" x14ac:dyDescent="0.25">
      <c r="A53" s="15" t="s">
        <v>7518</v>
      </c>
      <c r="B53" s="16" t="s">
        <v>3082</v>
      </c>
      <c r="C53" s="25" t="s">
        <v>6825</v>
      </c>
      <c r="D53" s="22" t="s">
        <v>5336</v>
      </c>
      <c r="E53" s="15" t="s">
        <v>4061</v>
      </c>
      <c r="F53" s="22" t="s">
        <v>3708</v>
      </c>
      <c r="G53" s="15" t="s">
        <v>6986</v>
      </c>
      <c r="H53" s="17" t="s">
        <v>6987</v>
      </c>
      <c r="I53" s="17" t="s">
        <v>6988</v>
      </c>
      <c r="J53" s="32" t="s">
        <v>7075</v>
      </c>
      <c r="K53" s="32" t="s">
        <v>7076</v>
      </c>
      <c r="L53" s="32" t="s">
        <v>7265</v>
      </c>
      <c r="M53" s="32" t="s">
        <v>29</v>
      </c>
      <c r="N53" s="32" t="s">
        <v>6991</v>
      </c>
      <c r="O53" s="32" t="s">
        <v>7320</v>
      </c>
      <c r="P53" s="32" t="s">
        <v>7321</v>
      </c>
      <c r="Q53" s="32" t="s">
        <v>7319</v>
      </c>
    </row>
    <row r="54" spans="1:17" ht="75" customHeight="1" x14ac:dyDescent="0.25">
      <c r="A54" s="7" t="s">
        <v>6559</v>
      </c>
      <c r="B54" s="3" t="s">
        <v>3247</v>
      </c>
      <c r="C54" s="23" t="s">
        <v>6655</v>
      </c>
      <c r="D54" s="4" t="s">
        <v>5336</v>
      </c>
      <c r="E54" s="3" t="s">
        <v>3917</v>
      </c>
      <c r="F54" s="4" t="s">
        <v>7348</v>
      </c>
      <c r="G54" s="3" t="s">
        <v>6996</v>
      </c>
      <c r="H54" s="4" t="s">
        <v>6987</v>
      </c>
      <c r="I54" s="4" t="s">
        <v>6988</v>
      </c>
      <c r="J54" s="32" t="s">
        <v>7108</v>
      </c>
      <c r="K54" s="32" t="s">
        <v>7076</v>
      </c>
      <c r="L54" s="32" t="s">
        <v>7114</v>
      </c>
      <c r="M54" s="32" t="s">
        <v>29</v>
      </c>
      <c r="N54" s="32" t="s">
        <v>6991</v>
      </c>
      <c r="O54" s="32" t="s">
        <v>7328</v>
      </c>
      <c r="P54" s="32" t="s">
        <v>7321</v>
      </c>
      <c r="Q54" s="32" t="s">
        <v>7322</v>
      </c>
    </row>
    <row r="55" spans="1:17" ht="75" customHeight="1" x14ac:dyDescent="0.25">
      <c r="A55" s="7" t="s">
        <v>6565</v>
      </c>
      <c r="B55" s="3" t="s">
        <v>3290</v>
      </c>
      <c r="C55" s="23" t="s">
        <v>6689</v>
      </c>
      <c r="D55" s="4" t="s">
        <v>5336</v>
      </c>
      <c r="E55" s="3" t="s">
        <v>4061</v>
      </c>
      <c r="F55" s="4" t="s">
        <v>3724</v>
      </c>
      <c r="G55" s="3" t="s">
        <v>6980</v>
      </c>
      <c r="H55" s="4" t="s">
        <v>6987</v>
      </c>
      <c r="I55" s="4" t="s">
        <v>6988</v>
      </c>
      <c r="J55" s="32" t="s">
        <v>7075</v>
      </c>
      <c r="K55" s="32" t="s">
        <v>7076</v>
      </c>
      <c r="L55" s="32" t="s">
        <v>7140</v>
      </c>
      <c r="M55" s="32" t="s">
        <v>29</v>
      </c>
      <c r="N55" s="32" t="s">
        <v>6991</v>
      </c>
      <c r="O55" s="32" t="s">
        <v>7320</v>
      </c>
      <c r="P55" s="32" t="s">
        <v>7321</v>
      </c>
      <c r="Q55" s="32" t="s">
        <v>7319</v>
      </c>
    </row>
    <row r="56" spans="1:17" ht="75" customHeight="1" x14ac:dyDescent="0.25">
      <c r="A56" s="15" t="s">
        <v>6582</v>
      </c>
      <c r="B56" s="16" t="s">
        <v>3084</v>
      </c>
      <c r="C56" s="25" t="s">
        <v>6616</v>
      </c>
      <c r="D56" s="22" t="s">
        <v>5336</v>
      </c>
      <c r="E56" s="15" t="s">
        <v>2861</v>
      </c>
      <c r="F56" s="22" t="s">
        <v>4673</v>
      </c>
      <c r="G56" s="15" t="s">
        <v>6989</v>
      </c>
      <c r="H56" s="17" t="s">
        <v>6990</v>
      </c>
      <c r="I56" s="17" t="s">
        <v>6988</v>
      </c>
      <c r="J56" s="32" t="s">
        <v>7075</v>
      </c>
      <c r="K56" s="32" t="s">
        <v>7076</v>
      </c>
      <c r="L56" s="32" t="s">
        <v>7266</v>
      </c>
      <c r="M56" s="32" t="s">
        <v>29</v>
      </c>
      <c r="N56" s="32" t="s">
        <v>6991</v>
      </c>
      <c r="O56" s="32" t="s">
        <v>7328</v>
      </c>
      <c r="P56" s="32" t="s">
        <v>7321</v>
      </c>
      <c r="Q56" s="32" t="s">
        <v>7319</v>
      </c>
    </row>
    <row r="57" spans="1:17" ht="75" customHeight="1" x14ac:dyDescent="0.25">
      <c r="A57" s="15" t="s">
        <v>7805</v>
      </c>
      <c r="B57" s="16" t="s">
        <v>29</v>
      </c>
      <c r="C57" s="25" t="s">
        <v>6999</v>
      </c>
      <c r="D57" s="22" t="s">
        <v>5336</v>
      </c>
      <c r="E57" s="15" t="s">
        <v>4061</v>
      </c>
      <c r="F57" s="22" t="s">
        <v>7483</v>
      </c>
      <c r="G57" s="15" t="s">
        <v>6984</v>
      </c>
      <c r="H57" s="17" t="s">
        <v>6987</v>
      </c>
      <c r="I57" s="17" t="s">
        <v>6988</v>
      </c>
      <c r="J57" s="32" t="s">
        <v>7075</v>
      </c>
      <c r="K57" s="32" t="s">
        <v>7076</v>
      </c>
      <c r="L57" s="32" t="s">
        <v>7713</v>
      </c>
      <c r="M57" s="32" t="s">
        <v>29</v>
      </c>
      <c r="N57" s="32" t="s">
        <v>7655</v>
      </c>
      <c r="O57" s="32" t="s">
        <v>7320</v>
      </c>
      <c r="P57" s="32" t="s">
        <v>7321</v>
      </c>
      <c r="Q57" s="32" t="s">
        <v>7319</v>
      </c>
    </row>
    <row r="58" spans="1:17" ht="75" customHeight="1" x14ac:dyDescent="0.25">
      <c r="A58" s="15" t="s">
        <v>6594</v>
      </c>
      <c r="B58" s="16" t="s">
        <v>5427</v>
      </c>
      <c r="C58" s="25" t="s">
        <v>5682</v>
      </c>
      <c r="D58" s="22" t="s">
        <v>5336</v>
      </c>
      <c r="E58" s="15" t="s">
        <v>7499</v>
      </c>
      <c r="F58" s="22" t="s">
        <v>6946</v>
      </c>
      <c r="G58" s="15" t="s">
        <v>6992</v>
      </c>
      <c r="H58" s="17" t="s">
        <v>6997</v>
      </c>
      <c r="I58" s="17" t="s">
        <v>6988</v>
      </c>
      <c r="J58" s="32" t="s">
        <v>7075</v>
      </c>
      <c r="K58" s="32" t="s">
        <v>7076</v>
      </c>
      <c r="L58" s="32" t="s">
        <v>7295</v>
      </c>
      <c r="M58" s="32" t="s">
        <v>29</v>
      </c>
      <c r="N58" s="32" t="s">
        <v>7655</v>
      </c>
      <c r="O58" s="32" t="s">
        <v>7320</v>
      </c>
      <c r="P58" s="32" t="s">
        <v>29</v>
      </c>
      <c r="Q58" s="32" t="s">
        <v>7319</v>
      </c>
    </row>
    <row r="59" spans="1:17" ht="75" customHeight="1" x14ac:dyDescent="0.25">
      <c r="A59" s="7" t="s">
        <v>6560</v>
      </c>
      <c r="B59" s="3" t="s">
        <v>3245</v>
      </c>
      <c r="C59" s="23" t="s">
        <v>6657</v>
      </c>
      <c r="D59" s="4" t="s">
        <v>5336</v>
      </c>
      <c r="E59" s="3" t="s">
        <v>3917</v>
      </c>
      <c r="F59" s="4" t="s">
        <v>3777</v>
      </c>
      <c r="G59" s="3" t="s">
        <v>6996</v>
      </c>
      <c r="H59" s="4" t="s">
        <v>6987</v>
      </c>
      <c r="I59" s="4" t="s">
        <v>6988</v>
      </c>
      <c r="J59" s="32" t="s">
        <v>7108</v>
      </c>
      <c r="K59" s="32" t="s">
        <v>7076</v>
      </c>
      <c r="L59" s="32" t="s">
        <v>7115</v>
      </c>
      <c r="M59" s="32" t="s">
        <v>29</v>
      </c>
      <c r="N59" s="32" t="s">
        <v>6991</v>
      </c>
      <c r="O59" s="32" t="s">
        <v>7328</v>
      </c>
      <c r="P59" s="32" t="s">
        <v>7321</v>
      </c>
      <c r="Q59" s="32" t="s">
        <v>7322</v>
      </c>
    </row>
    <row r="60" spans="1:17" ht="75" customHeight="1" x14ac:dyDescent="0.25">
      <c r="A60" s="7" t="s">
        <v>6558</v>
      </c>
      <c r="B60" s="3" t="s">
        <v>3248</v>
      </c>
      <c r="C60" s="23" t="s">
        <v>6652</v>
      </c>
      <c r="D60" s="4" t="s">
        <v>5336</v>
      </c>
      <c r="E60" s="3" t="s">
        <v>3917</v>
      </c>
      <c r="F60" s="4" t="s">
        <v>7348</v>
      </c>
      <c r="G60" s="3" t="s">
        <v>6996</v>
      </c>
      <c r="H60" s="4" t="s">
        <v>6987</v>
      </c>
      <c r="I60" s="4" t="s">
        <v>6988</v>
      </c>
      <c r="J60" s="32" t="s">
        <v>7108</v>
      </c>
      <c r="K60" s="32" t="s">
        <v>7076</v>
      </c>
      <c r="L60" s="32" t="s">
        <v>7112</v>
      </c>
      <c r="M60" s="32" t="s">
        <v>29</v>
      </c>
      <c r="N60" s="32" t="s">
        <v>6991</v>
      </c>
      <c r="O60" s="32" t="s">
        <v>7328</v>
      </c>
      <c r="P60" s="32" t="s">
        <v>7321</v>
      </c>
      <c r="Q60" s="32" t="s">
        <v>7322</v>
      </c>
    </row>
    <row r="61" spans="1:17" ht="75" customHeight="1" x14ac:dyDescent="0.25">
      <c r="A61" s="15" t="s">
        <v>5934</v>
      </c>
      <c r="B61" s="16" t="s">
        <v>3086</v>
      </c>
      <c r="C61" s="25" t="s">
        <v>6763</v>
      </c>
      <c r="D61" s="22" t="s">
        <v>5336</v>
      </c>
      <c r="E61" s="15" t="s">
        <v>2861</v>
      </c>
      <c r="F61" s="22" t="s">
        <v>5690</v>
      </c>
      <c r="G61" s="15" t="s">
        <v>6986</v>
      </c>
      <c r="H61" s="17" t="s">
        <v>6990</v>
      </c>
      <c r="I61" s="17" t="s">
        <v>6988</v>
      </c>
      <c r="J61" s="32" t="s">
        <v>7075</v>
      </c>
      <c r="K61" s="32" t="s">
        <v>7076</v>
      </c>
      <c r="L61" s="32" t="s">
        <v>7209</v>
      </c>
      <c r="M61" s="32" t="s">
        <v>29</v>
      </c>
      <c r="N61" s="32" t="s">
        <v>6991</v>
      </c>
      <c r="O61" s="32" t="s">
        <v>7328</v>
      </c>
      <c r="P61" s="32" t="s">
        <v>7321</v>
      </c>
      <c r="Q61" s="32" t="s">
        <v>7319</v>
      </c>
    </row>
    <row r="62" spans="1:17" ht="75" customHeight="1" x14ac:dyDescent="0.25">
      <c r="A62" s="15" t="s">
        <v>6950</v>
      </c>
      <c r="B62" s="16" t="s">
        <v>29</v>
      </c>
      <c r="C62" s="25" t="s">
        <v>6880</v>
      </c>
      <c r="D62" s="22" t="s">
        <v>5336</v>
      </c>
      <c r="E62" s="15" t="s">
        <v>2861</v>
      </c>
      <c r="F62" s="22" t="s">
        <v>6596</v>
      </c>
      <c r="G62" s="15" t="s">
        <v>6986</v>
      </c>
      <c r="H62" s="17" t="s">
        <v>6990</v>
      </c>
      <c r="I62" s="17" t="s">
        <v>6988</v>
      </c>
      <c r="J62" s="32" t="s">
        <v>7075</v>
      </c>
      <c r="K62" s="32" t="s">
        <v>7076</v>
      </c>
      <c r="L62" s="32" t="s">
        <v>7302</v>
      </c>
      <c r="M62" s="32" t="s">
        <v>29</v>
      </c>
      <c r="N62" s="32" t="s">
        <v>6991</v>
      </c>
      <c r="O62" s="32" t="s">
        <v>7328</v>
      </c>
      <c r="P62" s="32" t="s">
        <v>7321</v>
      </c>
      <c r="Q62" s="32" t="s">
        <v>7319</v>
      </c>
    </row>
    <row r="63" spans="1:17" ht="75" customHeight="1" x14ac:dyDescent="0.25">
      <c r="A63" s="7" t="s">
        <v>5967</v>
      </c>
      <c r="B63" s="3" t="s">
        <v>3234</v>
      </c>
      <c r="C63" s="23" t="s">
        <v>6648</v>
      </c>
      <c r="D63" s="4" t="s">
        <v>5336</v>
      </c>
      <c r="E63" s="3" t="s">
        <v>7487</v>
      </c>
      <c r="F63" s="4" t="s">
        <v>29</v>
      </c>
      <c r="G63" s="3" t="s">
        <v>6978</v>
      </c>
      <c r="H63" s="4" t="s">
        <v>6987</v>
      </c>
      <c r="I63" s="4" t="s">
        <v>6988</v>
      </c>
      <c r="J63" s="32" t="s">
        <v>7075</v>
      </c>
      <c r="K63" s="32" t="s">
        <v>7076</v>
      </c>
      <c r="L63" s="32" t="s">
        <v>7110</v>
      </c>
      <c r="M63" s="32" t="s">
        <v>29</v>
      </c>
      <c r="N63" s="32" t="s">
        <v>6991</v>
      </c>
      <c r="O63" s="32" t="s">
        <v>7317</v>
      </c>
      <c r="P63" s="32" t="s">
        <v>7321</v>
      </c>
      <c r="Q63" s="32" t="s">
        <v>7319</v>
      </c>
    </row>
    <row r="64" spans="1:17" ht="75" customHeight="1" x14ac:dyDescent="0.25">
      <c r="A64" s="7" t="s">
        <v>6234</v>
      </c>
      <c r="B64" s="3" t="s">
        <v>3978</v>
      </c>
      <c r="C64" s="23" t="s">
        <v>6649</v>
      </c>
      <c r="D64" s="4" t="s">
        <v>5336</v>
      </c>
      <c r="E64" s="3" t="s">
        <v>2861</v>
      </c>
      <c r="F64" s="4" t="s">
        <v>3720</v>
      </c>
      <c r="G64" s="3" t="s">
        <v>6986</v>
      </c>
      <c r="H64" s="4" t="s">
        <v>6990</v>
      </c>
      <c r="I64" s="4" t="s">
        <v>6988</v>
      </c>
      <c r="J64" s="32" t="s">
        <v>7075</v>
      </c>
      <c r="K64" s="32" t="s">
        <v>7076</v>
      </c>
      <c r="L64" s="32" t="s">
        <v>7111</v>
      </c>
      <c r="M64" s="32" t="s">
        <v>29</v>
      </c>
      <c r="N64" s="32" t="s">
        <v>6991</v>
      </c>
      <c r="O64" s="32" t="s">
        <v>7328</v>
      </c>
      <c r="P64" s="32" t="s">
        <v>7321</v>
      </c>
      <c r="Q64" s="32" t="s">
        <v>7319</v>
      </c>
    </row>
    <row r="65" spans="1:17" ht="75" customHeight="1" x14ac:dyDescent="0.25">
      <c r="A65" s="7" t="s">
        <v>5976</v>
      </c>
      <c r="B65" s="3" t="s">
        <v>3255</v>
      </c>
      <c r="C65" s="23" t="s">
        <v>6665</v>
      </c>
      <c r="D65" s="4" t="s">
        <v>5336</v>
      </c>
      <c r="E65" s="3" t="s">
        <v>2862</v>
      </c>
      <c r="F65" s="4" t="s">
        <v>6562</v>
      </c>
      <c r="G65" s="3" t="s">
        <v>6978</v>
      </c>
      <c r="H65" s="4" t="s">
        <v>6987</v>
      </c>
      <c r="I65" s="4" t="s">
        <v>6988</v>
      </c>
      <c r="J65" s="32" t="s">
        <v>7075</v>
      </c>
      <c r="K65" s="32" t="s">
        <v>7076</v>
      </c>
      <c r="L65" s="32" t="s">
        <v>7121</v>
      </c>
      <c r="M65" s="32" t="s">
        <v>29</v>
      </c>
      <c r="N65" s="32" t="s">
        <v>6991</v>
      </c>
      <c r="O65" s="32" t="s">
        <v>7320</v>
      </c>
      <c r="P65" s="32" t="s">
        <v>7321</v>
      </c>
      <c r="Q65" s="32" t="s">
        <v>7319</v>
      </c>
    </row>
    <row r="66" spans="1:17" ht="75" customHeight="1" x14ac:dyDescent="0.25">
      <c r="A66" s="7" t="s">
        <v>5990</v>
      </c>
      <c r="B66" s="3" t="s">
        <v>3297</v>
      </c>
      <c r="C66" s="23" t="s">
        <v>6690</v>
      </c>
      <c r="D66" s="4" t="s">
        <v>5336</v>
      </c>
      <c r="E66" s="3" t="s">
        <v>2862</v>
      </c>
      <c r="F66" s="4" t="s">
        <v>3606</v>
      </c>
      <c r="G66" s="3" t="s">
        <v>6992</v>
      </c>
      <c r="H66" s="4" t="s">
        <v>6987</v>
      </c>
      <c r="I66" s="4" t="s">
        <v>6988</v>
      </c>
      <c r="J66" s="32" t="s">
        <v>7075</v>
      </c>
      <c r="K66" s="32" t="s">
        <v>7076</v>
      </c>
      <c r="L66" s="32" t="s">
        <v>7141</v>
      </c>
      <c r="M66" s="32" t="s">
        <v>29</v>
      </c>
      <c r="N66" s="32" t="s">
        <v>6991</v>
      </c>
      <c r="O66" s="32" t="s">
        <v>7320</v>
      </c>
      <c r="P66" s="32" t="s">
        <v>7321</v>
      </c>
      <c r="Q66" s="32" t="s">
        <v>7319</v>
      </c>
    </row>
    <row r="67" spans="1:17" ht="75" customHeight="1" x14ac:dyDescent="0.25">
      <c r="A67" s="15" t="s">
        <v>6580</v>
      </c>
      <c r="B67" s="16" t="s">
        <v>3026</v>
      </c>
      <c r="C67" s="25" t="s">
        <v>6818</v>
      </c>
      <c r="D67" s="22" t="s">
        <v>5336</v>
      </c>
      <c r="E67" s="15" t="s">
        <v>4061</v>
      </c>
      <c r="F67" s="22" t="s">
        <v>3703</v>
      </c>
      <c r="G67" s="15" t="s">
        <v>6986</v>
      </c>
      <c r="H67" s="17" t="s">
        <v>6987</v>
      </c>
      <c r="I67" s="17" t="s">
        <v>6988</v>
      </c>
      <c r="J67" s="32" t="s">
        <v>7075</v>
      </c>
      <c r="K67" s="32" t="s">
        <v>7076</v>
      </c>
      <c r="L67" s="32" t="s">
        <v>7253</v>
      </c>
      <c r="M67" s="32" t="s">
        <v>29</v>
      </c>
      <c r="N67" s="32" t="s">
        <v>6991</v>
      </c>
      <c r="O67" s="32" t="s">
        <v>7320</v>
      </c>
      <c r="P67" s="32" t="s">
        <v>7321</v>
      </c>
      <c r="Q67" s="32" t="s">
        <v>7319</v>
      </c>
    </row>
    <row r="68" spans="1:17" ht="75" customHeight="1" x14ac:dyDescent="0.25">
      <c r="A68" s="15" t="s">
        <v>6566</v>
      </c>
      <c r="B68" s="16" t="s">
        <v>3303</v>
      </c>
      <c r="C68" s="25" t="s">
        <v>6691</v>
      </c>
      <c r="D68" s="22" t="s">
        <v>5336</v>
      </c>
      <c r="E68" s="15" t="s">
        <v>4061</v>
      </c>
      <c r="F68" s="22" t="s">
        <v>6567</v>
      </c>
      <c r="G68" s="15" t="s">
        <v>6986</v>
      </c>
      <c r="H68" s="17" t="s">
        <v>6987</v>
      </c>
      <c r="I68" s="17" t="s">
        <v>6988</v>
      </c>
      <c r="J68" s="32" t="s">
        <v>7075</v>
      </c>
      <c r="K68" s="32" t="s">
        <v>7076</v>
      </c>
      <c r="L68" s="32" t="s">
        <v>7142</v>
      </c>
      <c r="M68" s="32" t="s">
        <v>29</v>
      </c>
      <c r="N68" s="32" t="s">
        <v>6991</v>
      </c>
      <c r="O68" s="32" t="s">
        <v>7320</v>
      </c>
      <c r="P68" s="32" t="s">
        <v>7321</v>
      </c>
      <c r="Q68" s="32" t="s">
        <v>7319</v>
      </c>
    </row>
    <row r="69" spans="1:17" ht="75" customHeight="1" x14ac:dyDescent="0.25">
      <c r="A69" s="7" t="s">
        <v>5991</v>
      </c>
      <c r="B69" s="3" t="s">
        <v>3306</v>
      </c>
      <c r="C69" s="23" t="s">
        <v>6693</v>
      </c>
      <c r="D69" s="4" t="s">
        <v>5336</v>
      </c>
      <c r="E69" s="3" t="s">
        <v>2862</v>
      </c>
      <c r="F69" s="4" t="s">
        <v>3726</v>
      </c>
      <c r="G69" s="3" t="s">
        <v>6980</v>
      </c>
      <c r="H69" s="4" t="s">
        <v>6987</v>
      </c>
      <c r="I69" s="4" t="s">
        <v>6988</v>
      </c>
      <c r="J69" s="32" t="s">
        <v>7075</v>
      </c>
      <c r="K69" s="32" t="s">
        <v>7076</v>
      </c>
      <c r="L69" s="32" t="s">
        <v>7144</v>
      </c>
      <c r="M69" s="32" t="s">
        <v>29</v>
      </c>
      <c r="N69" s="32" t="s">
        <v>6991</v>
      </c>
      <c r="O69" s="32" t="s">
        <v>7320</v>
      </c>
      <c r="P69" s="32" t="s">
        <v>7321</v>
      </c>
      <c r="Q69" s="32" t="s">
        <v>7319</v>
      </c>
    </row>
    <row r="70" spans="1:17" ht="75" customHeight="1" x14ac:dyDescent="0.25">
      <c r="A70" s="15" t="s">
        <v>5977</v>
      </c>
      <c r="B70" s="16" t="s">
        <v>3258</v>
      </c>
      <c r="C70" s="25" t="s">
        <v>6668</v>
      </c>
      <c r="D70" s="22" t="s">
        <v>5336</v>
      </c>
      <c r="E70" s="15" t="s">
        <v>2862</v>
      </c>
      <c r="F70" s="22" t="s">
        <v>4527</v>
      </c>
      <c r="G70" s="15" t="s">
        <v>6980</v>
      </c>
      <c r="H70" s="17" t="s">
        <v>6987</v>
      </c>
      <c r="I70" s="17" t="s">
        <v>6988</v>
      </c>
      <c r="J70" s="32" t="s">
        <v>7075</v>
      </c>
      <c r="K70" s="32" t="s">
        <v>7076</v>
      </c>
      <c r="L70" s="32" t="s">
        <v>7123</v>
      </c>
      <c r="M70" s="32" t="s">
        <v>29</v>
      </c>
      <c r="N70" s="32" t="s">
        <v>6991</v>
      </c>
      <c r="O70" s="32" t="s">
        <v>7320</v>
      </c>
      <c r="P70" s="32" t="s">
        <v>7321</v>
      </c>
      <c r="Q70" s="32" t="s">
        <v>7319</v>
      </c>
    </row>
    <row r="71" spans="1:17" ht="75" customHeight="1" x14ac:dyDescent="0.25">
      <c r="A71" s="7" t="s">
        <v>5971</v>
      </c>
      <c r="B71" s="3" t="s">
        <v>3249</v>
      </c>
      <c r="C71" s="23" t="s">
        <v>6653</v>
      </c>
      <c r="D71" s="4" t="s">
        <v>5336</v>
      </c>
      <c r="E71" s="3" t="s">
        <v>3917</v>
      </c>
      <c r="F71" s="4" t="s">
        <v>7718</v>
      </c>
      <c r="G71" s="3" t="s">
        <v>6996</v>
      </c>
      <c r="H71" s="4" t="s">
        <v>6987</v>
      </c>
      <c r="I71" s="4" t="s">
        <v>6988</v>
      </c>
      <c r="J71" s="32" t="s">
        <v>7108</v>
      </c>
      <c r="K71" s="32" t="s">
        <v>7076</v>
      </c>
      <c r="L71" s="32" t="s">
        <v>7113</v>
      </c>
      <c r="M71" s="32" t="s">
        <v>29</v>
      </c>
      <c r="N71" s="32" t="s">
        <v>6991</v>
      </c>
      <c r="O71" s="32" t="s">
        <v>7328</v>
      </c>
      <c r="P71" s="32" t="s">
        <v>7321</v>
      </c>
      <c r="Q71" s="32" t="s">
        <v>7322</v>
      </c>
    </row>
    <row r="72" spans="1:17" ht="75" customHeight="1" x14ac:dyDescent="0.25">
      <c r="A72" s="7" t="s">
        <v>6011</v>
      </c>
      <c r="B72" s="3" t="s">
        <v>3446</v>
      </c>
      <c r="C72" s="23" t="s">
        <v>6725</v>
      </c>
      <c r="D72" s="4" t="s">
        <v>5336</v>
      </c>
      <c r="E72" s="3" t="s">
        <v>4061</v>
      </c>
      <c r="F72" s="4" t="s">
        <v>3732</v>
      </c>
      <c r="G72" s="3" t="s">
        <v>6986</v>
      </c>
      <c r="H72" s="4" t="s">
        <v>6987</v>
      </c>
      <c r="I72" s="4" t="s">
        <v>6988</v>
      </c>
      <c r="J72" s="32" t="s">
        <v>7075</v>
      </c>
      <c r="K72" s="32" t="s">
        <v>7076</v>
      </c>
      <c r="L72" s="32" t="s">
        <v>7172</v>
      </c>
      <c r="M72" s="32" t="s">
        <v>29</v>
      </c>
      <c r="N72" s="32" t="s">
        <v>6991</v>
      </c>
      <c r="O72" s="32" t="s">
        <v>7320</v>
      </c>
      <c r="P72" s="32" t="s">
        <v>7321</v>
      </c>
      <c r="Q72" s="32" t="s">
        <v>7319</v>
      </c>
    </row>
    <row r="73" spans="1:17" ht="75" customHeight="1" x14ac:dyDescent="0.25">
      <c r="A73" s="7" t="s">
        <v>5970</v>
      </c>
      <c r="B73" s="3" t="s">
        <v>3246</v>
      </c>
      <c r="C73" s="23" t="s">
        <v>6658</v>
      </c>
      <c r="D73" s="4" t="s">
        <v>5336</v>
      </c>
      <c r="E73" s="3" t="s">
        <v>3917</v>
      </c>
      <c r="F73" s="4" t="s">
        <v>3721</v>
      </c>
      <c r="G73" s="3" t="s">
        <v>6996</v>
      </c>
      <c r="H73" s="4" t="s">
        <v>6987</v>
      </c>
      <c r="I73" s="4" t="s">
        <v>6988</v>
      </c>
      <c r="J73" s="32" t="s">
        <v>7108</v>
      </c>
      <c r="K73" s="32" t="s">
        <v>7076</v>
      </c>
      <c r="L73" s="32" t="s">
        <v>7116</v>
      </c>
      <c r="M73" s="32" t="s">
        <v>29</v>
      </c>
      <c r="N73" s="32" t="s">
        <v>6991</v>
      </c>
      <c r="O73" s="32" t="s">
        <v>7328</v>
      </c>
      <c r="P73" s="32" t="s">
        <v>7321</v>
      </c>
      <c r="Q73" s="32" t="s">
        <v>7322</v>
      </c>
    </row>
    <row r="74" spans="1:17" ht="75" customHeight="1" x14ac:dyDescent="0.25">
      <c r="A74" s="7" t="s">
        <v>6017</v>
      </c>
      <c r="B74" s="3" t="s">
        <v>3464</v>
      </c>
      <c r="C74" s="23" t="s">
        <v>6732</v>
      </c>
      <c r="D74" s="4" t="s">
        <v>5336</v>
      </c>
      <c r="E74" s="3" t="s">
        <v>2861</v>
      </c>
      <c r="F74" s="4" t="s">
        <v>3735</v>
      </c>
      <c r="G74" s="3" t="s">
        <v>6986</v>
      </c>
      <c r="H74" s="4" t="s">
        <v>6990</v>
      </c>
      <c r="I74" s="4" t="s">
        <v>6988</v>
      </c>
      <c r="J74" s="32" t="s">
        <v>7075</v>
      </c>
      <c r="K74" s="32" t="s">
        <v>7076</v>
      </c>
      <c r="L74" s="32" t="s">
        <v>7143</v>
      </c>
      <c r="M74" s="32" t="s">
        <v>29</v>
      </c>
      <c r="N74" s="32" t="s">
        <v>6991</v>
      </c>
      <c r="O74" s="32" t="s">
        <v>7328</v>
      </c>
      <c r="P74" s="32" t="s">
        <v>7321</v>
      </c>
      <c r="Q74" s="32" t="s">
        <v>7319</v>
      </c>
    </row>
    <row r="75" spans="1:17" ht="75" customHeight="1" x14ac:dyDescent="0.25">
      <c r="A75" s="15" t="s">
        <v>6016</v>
      </c>
      <c r="B75" s="16" t="s">
        <v>3463</v>
      </c>
      <c r="C75" s="25" t="s">
        <v>6680</v>
      </c>
      <c r="D75" s="22" t="s">
        <v>5336</v>
      </c>
      <c r="E75" s="15" t="s">
        <v>3917</v>
      </c>
      <c r="F75" s="22" t="s">
        <v>3734</v>
      </c>
      <c r="G75" s="15" t="s">
        <v>6996</v>
      </c>
      <c r="H75" s="17" t="s">
        <v>6987</v>
      </c>
      <c r="I75" s="17" t="s">
        <v>6988</v>
      </c>
      <c r="J75" s="32" t="s">
        <v>7108</v>
      </c>
      <c r="K75" s="32" t="s">
        <v>7076</v>
      </c>
      <c r="L75" s="32" t="s">
        <v>7132</v>
      </c>
      <c r="M75" s="32" t="s">
        <v>29</v>
      </c>
      <c r="N75" s="32" t="s">
        <v>6991</v>
      </c>
      <c r="O75" s="32" t="s">
        <v>7328</v>
      </c>
      <c r="P75" s="32" t="s">
        <v>7318</v>
      </c>
      <c r="Q75" s="32" t="s">
        <v>7322</v>
      </c>
    </row>
    <row r="76" spans="1:17" ht="75" customHeight="1" x14ac:dyDescent="0.25">
      <c r="A76" s="15" t="s">
        <v>6018</v>
      </c>
      <c r="B76" s="16" t="s">
        <v>3880</v>
      </c>
      <c r="C76" s="25" t="s">
        <v>6735</v>
      </c>
      <c r="D76" s="22" t="s">
        <v>5336</v>
      </c>
      <c r="E76" s="15" t="s">
        <v>3917</v>
      </c>
      <c r="F76" s="22" t="s">
        <v>3738</v>
      </c>
      <c r="G76" s="15" t="s">
        <v>6996</v>
      </c>
      <c r="H76" s="17" t="s">
        <v>6987</v>
      </c>
      <c r="I76" s="17" t="s">
        <v>6988</v>
      </c>
      <c r="J76" s="32" t="s">
        <v>7075</v>
      </c>
      <c r="K76" s="32" t="s">
        <v>7076</v>
      </c>
      <c r="L76" s="32" t="s">
        <v>7181</v>
      </c>
      <c r="M76" s="32" t="s">
        <v>29</v>
      </c>
      <c r="N76" s="32" t="s">
        <v>6991</v>
      </c>
      <c r="O76" s="32" t="s">
        <v>7328</v>
      </c>
      <c r="P76" s="32" t="s">
        <v>7321</v>
      </c>
      <c r="Q76" s="32" t="s">
        <v>7319</v>
      </c>
    </row>
    <row r="77" spans="1:17" ht="75" customHeight="1" x14ac:dyDescent="0.25">
      <c r="A77" s="15" t="s">
        <v>6072</v>
      </c>
      <c r="B77" s="16" t="s">
        <v>5448</v>
      </c>
      <c r="C77" s="25" t="s">
        <v>6742</v>
      </c>
      <c r="D77" s="22" t="s">
        <v>5336</v>
      </c>
      <c r="E77" s="15" t="s">
        <v>7499</v>
      </c>
      <c r="F77" s="22" t="s">
        <v>6930</v>
      </c>
      <c r="G77" s="15" t="s">
        <v>6984</v>
      </c>
      <c r="H77" s="17" t="s">
        <v>6997</v>
      </c>
      <c r="I77" s="17" t="s">
        <v>6988</v>
      </c>
      <c r="J77" s="32" t="s">
        <v>7188</v>
      </c>
      <c r="K77" s="32" t="s">
        <v>7076</v>
      </c>
      <c r="L77" s="32" t="s">
        <v>7189</v>
      </c>
      <c r="M77" s="32" t="s">
        <v>29</v>
      </c>
      <c r="N77" s="32" t="s">
        <v>7655</v>
      </c>
      <c r="O77" s="32" t="s">
        <v>7320</v>
      </c>
      <c r="P77" s="32" t="s">
        <v>29</v>
      </c>
      <c r="Q77" s="32" t="s">
        <v>7319</v>
      </c>
    </row>
    <row r="78" spans="1:17" ht="75" customHeight="1" x14ac:dyDescent="0.25">
      <c r="A78" s="15" t="s">
        <v>6076</v>
      </c>
      <c r="B78" s="16" t="s">
        <v>2914</v>
      </c>
      <c r="C78" s="25" t="s">
        <v>6776</v>
      </c>
      <c r="D78" s="22" t="s">
        <v>2881</v>
      </c>
      <c r="E78" s="15" t="s">
        <v>2864</v>
      </c>
      <c r="F78" s="22" t="s">
        <v>5611</v>
      </c>
      <c r="G78" s="15" t="s">
        <v>6989</v>
      </c>
      <c r="H78" s="17" t="s">
        <v>6990</v>
      </c>
      <c r="I78" s="17" t="s">
        <v>7083</v>
      </c>
      <c r="J78" s="32" t="s">
        <v>343</v>
      </c>
      <c r="K78" s="32" t="s">
        <v>7076</v>
      </c>
      <c r="L78" s="32" t="s">
        <v>7222</v>
      </c>
      <c r="M78" s="32" t="s">
        <v>29</v>
      </c>
      <c r="N78" s="32" t="s">
        <v>7655</v>
      </c>
      <c r="O78" s="32" t="s">
        <v>7315</v>
      </c>
      <c r="P78" s="32" t="s">
        <v>7316</v>
      </c>
      <c r="Q78" s="32" t="s">
        <v>7310</v>
      </c>
    </row>
    <row r="79" spans="1:17" ht="75" customHeight="1" x14ac:dyDescent="0.25">
      <c r="A79" s="15" t="s">
        <v>6241</v>
      </c>
      <c r="B79" s="16" t="s">
        <v>2914</v>
      </c>
      <c r="C79" s="25" t="s">
        <v>6776</v>
      </c>
      <c r="D79" s="22" t="s">
        <v>2881</v>
      </c>
      <c r="E79" s="15" t="s">
        <v>2864</v>
      </c>
      <c r="F79" s="22" t="s">
        <v>5611</v>
      </c>
      <c r="G79" s="15" t="s">
        <v>6984</v>
      </c>
      <c r="H79" s="17" t="s">
        <v>6990</v>
      </c>
      <c r="I79" s="17" t="s">
        <v>7083</v>
      </c>
      <c r="J79" s="32" t="s">
        <v>343</v>
      </c>
      <c r="K79" s="32" t="s">
        <v>7076</v>
      </c>
      <c r="L79" s="32" t="s">
        <v>7222</v>
      </c>
      <c r="M79" s="32" t="s">
        <v>29</v>
      </c>
      <c r="N79" s="32" t="s">
        <v>7655</v>
      </c>
      <c r="O79" s="32" t="s">
        <v>7315</v>
      </c>
      <c r="P79" s="32" t="s">
        <v>7316</v>
      </c>
      <c r="Q79" s="32" t="s">
        <v>7310</v>
      </c>
    </row>
    <row r="80" spans="1:17" ht="75" customHeight="1" x14ac:dyDescent="0.25">
      <c r="A80" s="15" t="s">
        <v>6248</v>
      </c>
      <c r="B80" s="16" t="s">
        <v>3875</v>
      </c>
      <c r="C80" s="25" t="s">
        <v>6819</v>
      </c>
      <c r="D80" s="22" t="s">
        <v>2892</v>
      </c>
      <c r="E80" s="15" t="s">
        <v>7486</v>
      </c>
      <c r="F80" s="22" t="s">
        <v>4187</v>
      </c>
      <c r="G80" s="15" t="s">
        <v>6978</v>
      </c>
      <c r="H80" s="17" t="s">
        <v>6990</v>
      </c>
      <c r="I80" s="17" t="s">
        <v>7083</v>
      </c>
      <c r="J80" s="32" t="s">
        <v>343</v>
      </c>
      <c r="K80" s="32" t="s">
        <v>7076</v>
      </c>
      <c r="L80" s="32" t="s">
        <v>7254</v>
      </c>
      <c r="M80" s="32" t="s">
        <v>29</v>
      </c>
      <c r="N80" s="32" t="s">
        <v>7656</v>
      </c>
      <c r="O80" s="32" t="s">
        <v>7308</v>
      </c>
      <c r="P80" s="32" t="s">
        <v>7318</v>
      </c>
      <c r="Q80" s="32" t="s">
        <v>7310</v>
      </c>
    </row>
    <row r="81" spans="1:17" ht="75" customHeight="1" x14ac:dyDescent="0.25">
      <c r="A81" s="15" t="s">
        <v>7796</v>
      </c>
      <c r="B81" s="16" t="s">
        <v>4391</v>
      </c>
      <c r="C81" s="25" t="s">
        <v>6746</v>
      </c>
      <c r="D81" s="22" t="s">
        <v>2892</v>
      </c>
      <c r="E81" s="15" t="s">
        <v>7486</v>
      </c>
      <c r="F81" s="22" t="s">
        <v>4187</v>
      </c>
      <c r="G81" s="15" t="s">
        <v>6980</v>
      </c>
      <c r="H81" s="17" t="s">
        <v>6990</v>
      </c>
      <c r="I81" s="17" t="s">
        <v>7083</v>
      </c>
      <c r="J81" s="32" t="s">
        <v>343</v>
      </c>
      <c r="K81" s="32" t="s">
        <v>7076</v>
      </c>
      <c r="L81" s="32" t="s">
        <v>7191</v>
      </c>
      <c r="M81" s="32" t="s">
        <v>29</v>
      </c>
      <c r="N81" s="32" t="s">
        <v>7656</v>
      </c>
      <c r="O81" s="32" t="s">
        <v>7308</v>
      </c>
      <c r="P81" s="32" t="s">
        <v>7318</v>
      </c>
      <c r="Q81" s="32" t="s">
        <v>7310</v>
      </c>
    </row>
    <row r="82" spans="1:17" ht="75" customHeight="1" x14ac:dyDescent="0.25">
      <c r="A82" s="15" t="s">
        <v>7795</v>
      </c>
      <c r="B82" s="16" t="s">
        <v>7502</v>
      </c>
      <c r="C82" s="25" t="s">
        <v>6746</v>
      </c>
      <c r="D82" s="22" t="s">
        <v>2892</v>
      </c>
      <c r="E82" s="15" t="s">
        <v>7486</v>
      </c>
      <c r="F82" s="22" t="s">
        <v>4187</v>
      </c>
      <c r="G82" s="15" t="s">
        <v>6980</v>
      </c>
      <c r="H82" s="17" t="s">
        <v>6990</v>
      </c>
      <c r="I82" s="17" t="s">
        <v>7083</v>
      </c>
      <c r="J82" s="32" t="s">
        <v>343</v>
      </c>
      <c r="K82" s="32" t="s">
        <v>7076</v>
      </c>
      <c r="L82" s="32" t="s">
        <v>29</v>
      </c>
      <c r="M82" s="32" t="s">
        <v>29</v>
      </c>
      <c r="N82" s="32" t="s">
        <v>7656</v>
      </c>
      <c r="O82" s="32" t="s">
        <v>7308</v>
      </c>
      <c r="P82" s="32" t="s">
        <v>7318</v>
      </c>
      <c r="Q82" s="32" t="s">
        <v>7310</v>
      </c>
    </row>
    <row r="83" spans="1:17" ht="75" customHeight="1" x14ac:dyDescent="0.25">
      <c r="A83" s="15" t="s">
        <v>5924</v>
      </c>
      <c r="B83" s="16" t="s">
        <v>3876</v>
      </c>
      <c r="C83" s="25" t="s">
        <v>6759</v>
      </c>
      <c r="D83" s="22" t="s">
        <v>2892</v>
      </c>
      <c r="E83" s="15" t="s">
        <v>7486</v>
      </c>
      <c r="F83" s="22" t="s">
        <v>7736</v>
      </c>
      <c r="G83" s="15" t="s">
        <v>6989</v>
      </c>
      <c r="H83" s="17" t="s">
        <v>6990</v>
      </c>
      <c r="I83" s="17" t="s">
        <v>7083</v>
      </c>
      <c r="J83" s="32" t="s">
        <v>343</v>
      </c>
      <c r="K83" s="32" t="s">
        <v>7076</v>
      </c>
      <c r="L83" s="32" t="s">
        <v>7200</v>
      </c>
      <c r="M83" s="32" t="s">
        <v>29</v>
      </c>
      <c r="N83" s="32" t="s">
        <v>7656</v>
      </c>
      <c r="O83" s="32" t="s">
        <v>7308</v>
      </c>
      <c r="P83" s="32" t="s">
        <v>7318</v>
      </c>
      <c r="Q83" s="32" t="s">
        <v>7310</v>
      </c>
    </row>
    <row r="84" spans="1:17" ht="75" customHeight="1" x14ac:dyDescent="0.25">
      <c r="A84" s="15" t="s">
        <v>7355</v>
      </c>
      <c r="B84" s="16" t="s">
        <v>4639</v>
      </c>
      <c r="C84" s="25" t="s">
        <v>6717</v>
      </c>
      <c r="D84" s="22" t="s">
        <v>2892</v>
      </c>
      <c r="E84" s="15" t="s">
        <v>7486</v>
      </c>
      <c r="F84" s="22" t="s">
        <v>4187</v>
      </c>
      <c r="G84" s="15" t="s">
        <v>6984</v>
      </c>
      <c r="H84" s="17" t="s">
        <v>6990</v>
      </c>
      <c r="I84" s="17" t="s">
        <v>7083</v>
      </c>
      <c r="J84" s="32" t="s">
        <v>343</v>
      </c>
      <c r="K84" s="32" t="s">
        <v>7076</v>
      </c>
      <c r="L84" s="32" t="s">
        <v>7165</v>
      </c>
      <c r="M84" s="32" t="s">
        <v>29</v>
      </c>
      <c r="N84" s="32" t="s">
        <v>7656</v>
      </c>
      <c r="O84" s="32" t="s">
        <v>7308</v>
      </c>
      <c r="P84" s="32" t="s">
        <v>7318</v>
      </c>
      <c r="Q84" s="32" t="s">
        <v>7310</v>
      </c>
    </row>
    <row r="85" spans="1:17" ht="75" customHeight="1" x14ac:dyDescent="0.25">
      <c r="A85" s="15" t="s">
        <v>6238</v>
      </c>
      <c r="B85" s="16" t="s">
        <v>4685</v>
      </c>
      <c r="C85" s="25" t="s">
        <v>6717</v>
      </c>
      <c r="D85" s="22" t="s">
        <v>2892</v>
      </c>
      <c r="E85" s="15" t="s">
        <v>7486</v>
      </c>
      <c r="F85" s="22" t="s">
        <v>6571</v>
      </c>
      <c r="G85" s="15" t="s">
        <v>6986</v>
      </c>
      <c r="H85" s="17" t="s">
        <v>6990</v>
      </c>
      <c r="I85" s="17" t="s">
        <v>7083</v>
      </c>
      <c r="J85" s="32" t="s">
        <v>343</v>
      </c>
      <c r="K85" s="32" t="s">
        <v>7076</v>
      </c>
      <c r="L85" s="32" t="s">
        <v>7166</v>
      </c>
      <c r="M85" s="32" t="s">
        <v>29</v>
      </c>
      <c r="N85" s="32" t="s">
        <v>7656</v>
      </c>
      <c r="O85" s="32" t="s">
        <v>7308</v>
      </c>
      <c r="P85" s="32" t="s">
        <v>7318</v>
      </c>
      <c r="Q85" s="32" t="s">
        <v>7310</v>
      </c>
    </row>
    <row r="86" spans="1:17" ht="75" customHeight="1" x14ac:dyDescent="0.25">
      <c r="A86" s="15" t="s">
        <v>5912</v>
      </c>
      <c r="B86" s="16" t="s">
        <v>4626</v>
      </c>
      <c r="C86" s="25" t="s">
        <v>6712</v>
      </c>
      <c r="D86" s="22" t="s">
        <v>2892</v>
      </c>
      <c r="E86" s="15" t="s">
        <v>7486</v>
      </c>
      <c r="F86" s="22" t="s">
        <v>6570</v>
      </c>
      <c r="G86" s="15" t="s">
        <v>6989</v>
      </c>
      <c r="H86" s="17" t="s">
        <v>6990</v>
      </c>
      <c r="I86" s="17" t="s">
        <v>7083</v>
      </c>
      <c r="J86" s="32" t="s">
        <v>343</v>
      </c>
      <c r="K86" s="32" t="s">
        <v>7076</v>
      </c>
      <c r="L86" s="32" t="s">
        <v>7162</v>
      </c>
      <c r="M86" s="32" t="s">
        <v>29</v>
      </c>
      <c r="N86" s="32" t="s">
        <v>7656</v>
      </c>
      <c r="O86" s="32" t="s">
        <v>7308</v>
      </c>
      <c r="P86" s="32" t="s">
        <v>7318</v>
      </c>
      <c r="Q86" s="32" t="s">
        <v>7310</v>
      </c>
    </row>
    <row r="87" spans="1:17" ht="75" customHeight="1" x14ac:dyDescent="0.25">
      <c r="A87" s="15" t="s">
        <v>7791</v>
      </c>
      <c r="B87" s="16" t="s">
        <v>4939</v>
      </c>
      <c r="C87" s="25" t="s">
        <v>6819</v>
      </c>
      <c r="D87" s="22" t="s">
        <v>2892</v>
      </c>
      <c r="E87" s="15" t="s">
        <v>7486</v>
      </c>
      <c r="F87" s="22" t="s">
        <v>5692</v>
      </c>
      <c r="G87" s="15" t="s">
        <v>6978</v>
      </c>
      <c r="H87" s="17" t="s">
        <v>6990</v>
      </c>
      <c r="I87" s="17" t="s">
        <v>7083</v>
      </c>
      <c r="J87" s="32" t="s">
        <v>343</v>
      </c>
      <c r="K87" s="32" t="s">
        <v>7076</v>
      </c>
      <c r="L87" s="32" t="s">
        <v>7255</v>
      </c>
      <c r="M87" s="32" t="s">
        <v>29</v>
      </c>
      <c r="N87" s="32" t="s">
        <v>7656</v>
      </c>
      <c r="O87" s="32" t="s">
        <v>7308</v>
      </c>
      <c r="P87" s="32" t="s">
        <v>7318</v>
      </c>
      <c r="Q87" s="32" t="s">
        <v>7310</v>
      </c>
    </row>
    <row r="88" spans="1:17" ht="75" customHeight="1" x14ac:dyDescent="0.25">
      <c r="A88" s="15" t="s">
        <v>7797</v>
      </c>
      <c r="B88" s="16" t="s">
        <v>29</v>
      </c>
      <c r="C88" s="25" t="s">
        <v>6712</v>
      </c>
      <c r="D88" s="22" t="s">
        <v>2892</v>
      </c>
      <c r="E88" s="15" t="s">
        <v>7486</v>
      </c>
      <c r="F88" s="22" t="s">
        <v>6570</v>
      </c>
      <c r="G88" s="15" t="s">
        <v>6986</v>
      </c>
      <c r="H88" s="17" t="s">
        <v>6987</v>
      </c>
      <c r="I88" s="17" t="s">
        <v>7083</v>
      </c>
      <c r="J88" s="32" t="s">
        <v>343</v>
      </c>
      <c r="K88" s="32" t="s">
        <v>7076</v>
      </c>
      <c r="L88" s="32" t="s">
        <v>7256</v>
      </c>
      <c r="M88" s="32" t="s">
        <v>29</v>
      </c>
      <c r="N88" s="32" t="s">
        <v>7656</v>
      </c>
      <c r="O88" s="32" t="s">
        <v>7308</v>
      </c>
      <c r="P88" s="32" t="s">
        <v>7318</v>
      </c>
      <c r="Q88" s="32" t="s">
        <v>7310</v>
      </c>
    </row>
    <row r="89" spans="1:17" ht="75" customHeight="1" x14ac:dyDescent="0.25">
      <c r="A89" s="15" t="s">
        <v>6240</v>
      </c>
      <c r="B89" s="16" t="s">
        <v>3948</v>
      </c>
      <c r="C89" s="25" t="s">
        <v>6770</v>
      </c>
      <c r="D89" s="22" t="s">
        <v>2892</v>
      </c>
      <c r="E89" s="15" t="s">
        <v>7486</v>
      </c>
      <c r="F89" s="22" t="s">
        <v>7749</v>
      </c>
      <c r="G89" s="15" t="s">
        <v>6982</v>
      </c>
      <c r="H89" s="17" t="s">
        <v>6990</v>
      </c>
      <c r="I89" s="17" t="s">
        <v>7083</v>
      </c>
      <c r="J89" s="32" t="s">
        <v>343</v>
      </c>
      <c r="K89" s="32" t="s">
        <v>7076</v>
      </c>
      <c r="L89" s="32" t="s">
        <v>7212</v>
      </c>
      <c r="M89" s="32" t="s">
        <v>29</v>
      </c>
      <c r="N89" s="32" t="s">
        <v>7656</v>
      </c>
      <c r="O89" s="32" t="s">
        <v>7308</v>
      </c>
      <c r="P89" s="32" t="s">
        <v>7318</v>
      </c>
      <c r="Q89" s="32" t="s">
        <v>7310</v>
      </c>
    </row>
    <row r="90" spans="1:17" ht="75" customHeight="1" x14ac:dyDescent="0.25">
      <c r="A90" s="15" t="s">
        <v>6032</v>
      </c>
      <c r="B90" s="16" t="s">
        <v>3885</v>
      </c>
      <c r="C90" s="25" t="s">
        <v>6770</v>
      </c>
      <c r="D90" s="22" t="s">
        <v>2892</v>
      </c>
      <c r="E90" s="15" t="s">
        <v>7486</v>
      </c>
      <c r="F90" s="22" t="s">
        <v>7749</v>
      </c>
      <c r="G90" s="15" t="s">
        <v>6996</v>
      </c>
      <c r="H90" s="17" t="s">
        <v>6990</v>
      </c>
      <c r="I90" s="17" t="s">
        <v>7083</v>
      </c>
      <c r="J90" s="32" t="s">
        <v>343</v>
      </c>
      <c r="K90" s="32" t="s">
        <v>7076</v>
      </c>
      <c r="L90" s="32" t="s">
        <v>7213</v>
      </c>
      <c r="M90" s="32" t="s">
        <v>29</v>
      </c>
      <c r="N90" s="32" t="s">
        <v>7656</v>
      </c>
      <c r="O90" s="32" t="s">
        <v>7308</v>
      </c>
      <c r="P90" s="32" t="s">
        <v>7318</v>
      </c>
      <c r="Q90" s="32" t="s">
        <v>7310</v>
      </c>
    </row>
    <row r="91" spans="1:17" ht="75" customHeight="1" x14ac:dyDescent="0.25">
      <c r="A91" s="15" t="s">
        <v>5894</v>
      </c>
      <c r="B91" s="16" t="s">
        <v>2902</v>
      </c>
      <c r="C91" s="25" t="s">
        <v>6775</v>
      </c>
      <c r="D91" s="22" t="s">
        <v>2892</v>
      </c>
      <c r="E91" s="15" t="s">
        <v>7486</v>
      </c>
      <c r="F91" s="22" t="s">
        <v>3697</v>
      </c>
      <c r="G91" s="15" t="s">
        <v>6978</v>
      </c>
      <c r="H91" s="17" t="s">
        <v>6990</v>
      </c>
      <c r="I91" s="17" t="s">
        <v>7083</v>
      </c>
      <c r="J91" s="32" t="s">
        <v>343</v>
      </c>
      <c r="K91" s="32" t="s">
        <v>7076</v>
      </c>
      <c r="L91" s="32" t="s">
        <v>7221</v>
      </c>
      <c r="M91" s="32" t="s">
        <v>29</v>
      </c>
      <c r="N91" s="32" t="s">
        <v>7656</v>
      </c>
      <c r="O91" s="32" t="s">
        <v>7308</v>
      </c>
      <c r="P91" s="32" t="s">
        <v>7318</v>
      </c>
      <c r="Q91" s="32" t="s">
        <v>7310</v>
      </c>
    </row>
    <row r="92" spans="1:17" ht="75" customHeight="1" x14ac:dyDescent="0.25">
      <c r="A92" s="15" t="s">
        <v>5913</v>
      </c>
      <c r="B92" s="16" t="s">
        <v>4184</v>
      </c>
      <c r="C92" s="25" t="s">
        <v>6682</v>
      </c>
      <c r="D92" s="22" t="s">
        <v>2892</v>
      </c>
      <c r="E92" s="15" t="s">
        <v>7486</v>
      </c>
      <c r="F92" s="22" t="s">
        <v>343</v>
      </c>
      <c r="G92" s="15" t="s">
        <v>6996</v>
      </c>
      <c r="H92" s="17" t="s">
        <v>6987</v>
      </c>
      <c r="I92" s="17" t="s">
        <v>6983</v>
      </c>
      <c r="J92" s="32" t="s">
        <v>7108</v>
      </c>
      <c r="K92" s="32" t="s">
        <v>7076</v>
      </c>
      <c r="L92" s="32" t="s">
        <v>7134</v>
      </c>
      <c r="M92" s="32" t="s">
        <v>29</v>
      </c>
      <c r="N92" s="32" t="s">
        <v>7656</v>
      </c>
      <c r="O92" s="32" t="s">
        <v>7308</v>
      </c>
      <c r="P92" s="32" t="s">
        <v>7318</v>
      </c>
      <c r="Q92" s="32" t="s">
        <v>7322</v>
      </c>
    </row>
    <row r="93" spans="1:17" ht="75" customHeight="1" x14ac:dyDescent="0.25">
      <c r="A93" s="15" t="s">
        <v>5972</v>
      </c>
      <c r="B93" s="16" t="s">
        <v>3250</v>
      </c>
      <c r="C93" s="25" t="s">
        <v>6660</v>
      </c>
      <c r="D93" s="22" t="s">
        <v>2892</v>
      </c>
      <c r="E93" s="15" t="s">
        <v>2865</v>
      </c>
      <c r="F93" s="22" t="s">
        <v>6922</v>
      </c>
      <c r="G93" s="15" t="s">
        <v>6996</v>
      </c>
      <c r="H93" s="17" t="s">
        <v>6987</v>
      </c>
      <c r="I93" s="17" t="s">
        <v>6983</v>
      </c>
      <c r="J93" s="32" t="s">
        <v>7108</v>
      </c>
      <c r="K93" s="32" t="s">
        <v>7076</v>
      </c>
      <c r="L93" s="32" t="s">
        <v>7117</v>
      </c>
      <c r="M93" s="32" t="s">
        <v>29</v>
      </c>
      <c r="N93" s="32" t="s">
        <v>7655</v>
      </c>
      <c r="O93" s="32" t="s">
        <v>7315</v>
      </c>
      <c r="P93" s="32" t="s">
        <v>7316</v>
      </c>
      <c r="Q93" s="32" t="s">
        <v>7310</v>
      </c>
    </row>
    <row r="94" spans="1:17" ht="75" customHeight="1" x14ac:dyDescent="0.25">
      <c r="A94" s="15" t="s">
        <v>5901</v>
      </c>
      <c r="B94" s="16" t="s">
        <v>2945</v>
      </c>
      <c r="C94" s="25" t="s">
        <v>6789</v>
      </c>
      <c r="D94" s="22" t="s">
        <v>2892</v>
      </c>
      <c r="E94" s="15" t="s">
        <v>2865</v>
      </c>
      <c r="F94" s="22" t="s">
        <v>7514</v>
      </c>
      <c r="G94" s="15" t="s">
        <v>6996</v>
      </c>
      <c r="H94" s="17" t="s">
        <v>6987</v>
      </c>
      <c r="I94" s="17" t="s">
        <v>6983</v>
      </c>
      <c r="J94" s="32" t="s">
        <v>7108</v>
      </c>
      <c r="K94" s="32" t="s">
        <v>7076</v>
      </c>
      <c r="L94" s="32" t="s">
        <v>7230</v>
      </c>
      <c r="M94" s="32" t="s">
        <v>29</v>
      </c>
      <c r="N94" s="32" t="s">
        <v>7655</v>
      </c>
      <c r="O94" s="32" t="s">
        <v>7315</v>
      </c>
      <c r="P94" s="32" t="s">
        <v>7316</v>
      </c>
      <c r="Q94" s="32" t="s">
        <v>7310</v>
      </c>
    </row>
    <row r="95" spans="1:17" ht="75" customHeight="1" x14ac:dyDescent="0.25">
      <c r="A95" s="7" t="s">
        <v>5889</v>
      </c>
      <c r="B95" s="3" t="s">
        <v>2879</v>
      </c>
      <c r="C95" s="23" t="s">
        <v>6771</v>
      </c>
      <c r="D95" s="4" t="s">
        <v>2892</v>
      </c>
      <c r="E95" s="3" t="s">
        <v>2865</v>
      </c>
      <c r="F95" s="4" t="s">
        <v>3693</v>
      </c>
      <c r="G95" s="3" t="s">
        <v>6989</v>
      </c>
      <c r="H95" s="4" t="s">
        <v>6990</v>
      </c>
      <c r="I95" s="4" t="s">
        <v>7083</v>
      </c>
      <c r="J95" s="32" t="s">
        <v>343</v>
      </c>
      <c r="K95" s="32" t="s">
        <v>7076</v>
      </c>
      <c r="L95" s="32" t="s">
        <v>7214</v>
      </c>
      <c r="M95" s="32" t="s">
        <v>29</v>
      </c>
      <c r="N95" s="32" t="s">
        <v>7655</v>
      </c>
      <c r="O95" s="32" t="s">
        <v>7315</v>
      </c>
      <c r="P95" s="32" t="s">
        <v>7316</v>
      </c>
      <c r="Q95" s="32" t="s">
        <v>7310</v>
      </c>
    </row>
    <row r="96" spans="1:17" ht="75" customHeight="1" x14ac:dyDescent="0.25">
      <c r="A96" s="15" t="s">
        <v>5899</v>
      </c>
      <c r="B96" s="16" t="s">
        <v>2939</v>
      </c>
      <c r="C96" s="25" t="s">
        <v>6675</v>
      </c>
      <c r="D96" s="22" t="s">
        <v>2892</v>
      </c>
      <c r="E96" s="15" t="s">
        <v>2865</v>
      </c>
      <c r="F96" s="22" t="s">
        <v>6564</v>
      </c>
      <c r="G96" s="15" t="s">
        <v>6989</v>
      </c>
      <c r="H96" s="17" t="s">
        <v>6990</v>
      </c>
      <c r="I96" s="17" t="s">
        <v>7083</v>
      </c>
      <c r="J96" s="32" t="s">
        <v>7108</v>
      </c>
      <c r="K96" s="32" t="s">
        <v>7076</v>
      </c>
      <c r="L96" s="32" t="s">
        <v>7128</v>
      </c>
      <c r="M96" s="32" t="s">
        <v>29</v>
      </c>
      <c r="N96" s="32" t="s">
        <v>7655</v>
      </c>
      <c r="O96" s="32" t="s">
        <v>7330</v>
      </c>
      <c r="P96" s="32" t="s">
        <v>7316</v>
      </c>
      <c r="Q96" s="32" t="s">
        <v>7310</v>
      </c>
    </row>
    <row r="97" spans="1:17" ht="75" customHeight="1" x14ac:dyDescent="0.25">
      <c r="A97" s="15" t="s">
        <v>6044</v>
      </c>
      <c r="B97" s="16" t="s">
        <v>4287</v>
      </c>
      <c r="C97" s="25" t="s">
        <v>6778</v>
      </c>
      <c r="D97" s="22" t="s">
        <v>2892</v>
      </c>
      <c r="E97" s="15" t="s">
        <v>2865</v>
      </c>
      <c r="F97" s="22" t="s">
        <v>7559</v>
      </c>
      <c r="G97" s="15" t="s">
        <v>6980</v>
      </c>
      <c r="H97" s="17" t="s">
        <v>6987</v>
      </c>
      <c r="I97" s="17" t="s">
        <v>7083</v>
      </c>
      <c r="J97" s="32" t="s">
        <v>7084</v>
      </c>
      <c r="K97" s="32" t="s">
        <v>7076</v>
      </c>
      <c r="L97" s="32" t="s">
        <v>7225</v>
      </c>
      <c r="M97" s="32" t="s">
        <v>29</v>
      </c>
      <c r="N97" s="32" t="s">
        <v>7655</v>
      </c>
      <c r="O97" s="32" t="s">
        <v>7315</v>
      </c>
      <c r="P97" s="32" t="s">
        <v>7316</v>
      </c>
      <c r="Q97" s="32" t="s">
        <v>7310</v>
      </c>
    </row>
    <row r="98" spans="1:17" ht="75" customHeight="1" x14ac:dyDescent="0.25">
      <c r="A98" s="15" t="s">
        <v>5918</v>
      </c>
      <c r="B98" s="16" t="s">
        <v>3007</v>
      </c>
      <c r="C98" s="25" t="s">
        <v>6612</v>
      </c>
      <c r="D98" s="22" t="s">
        <v>2892</v>
      </c>
      <c r="E98" s="15" t="s">
        <v>2865</v>
      </c>
      <c r="F98" s="22" t="s">
        <v>7738</v>
      </c>
      <c r="G98" s="15" t="s">
        <v>6986</v>
      </c>
      <c r="H98" s="17" t="s">
        <v>6987</v>
      </c>
      <c r="I98" s="17" t="s">
        <v>7083</v>
      </c>
      <c r="J98" s="32" t="s">
        <v>7084</v>
      </c>
      <c r="K98" s="32" t="s">
        <v>7076</v>
      </c>
      <c r="L98" s="32" t="s">
        <v>7085</v>
      </c>
      <c r="M98" s="32" t="s">
        <v>29</v>
      </c>
      <c r="N98" s="32" t="s">
        <v>7655</v>
      </c>
      <c r="O98" s="32" t="s">
        <v>7315</v>
      </c>
      <c r="P98" s="32" t="s">
        <v>7316</v>
      </c>
      <c r="Q98" s="32" t="s">
        <v>7310</v>
      </c>
    </row>
    <row r="99" spans="1:17" ht="75" customHeight="1" x14ac:dyDescent="0.25">
      <c r="A99" s="15" t="s">
        <v>6008</v>
      </c>
      <c r="B99" s="16" t="s">
        <v>3440</v>
      </c>
      <c r="C99" s="25" t="s">
        <v>6721</v>
      </c>
      <c r="D99" s="22" t="s">
        <v>2892</v>
      </c>
      <c r="E99" s="15" t="s">
        <v>2865</v>
      </c>
      <c r="F99" s="22" t="s">
        <v>6564</v>
      </c>
      <c r="G99" s="15" t="s">
        <v>6986</v>
      </c>
      <c r="H99" s="17" t="s">
        <v>6990</v>
      </c>
      <c r="I99" s="17" t="s">
        <v>7083</v>
      </c>
      <c r="J99" s="32" t="s">
        <v>7108</v>
      </c>
      <c r="K99" s="32" t="s">
        <v>7076</v>
      </c>
      <c r="L99" s="32" t="s">
        <v>7170</v>
      </c>
      <c r="M99" s="32" t="s">
        <v>29</v>
      </c>
      <c r="N99" s="32" t="s">
        <v>7655</v>
      </c>
      <c r="O99" s="32" t="s">
        <v>7315</v>
      </c>
      <c r="P99" s="32" t="s">
        <v>7316</v>
      </c>
      <c r="Q99" s="32" t="s">
        <v>7310</v>
      </c>
    </row>
    <row r="100" spans="1:17" ht="75" customHeight="1" x14ac:dyDescent="0.25">
      <c r="A100" s="15" t="s">
        <v>5892</v>
      </c>
      <c r="B100" s="16" t="s">
        <v>2890</v>
      </c>
      <c r="C100" s="25" t="s">
        <v>6773</v>
      </c>
      <c r="D100" s="22" t="s">
        <v>2892</v>
      </c>
      <c r="E100" s="15" t="s">
        <v>2865</v>
      </c>
      <c r="F100" s="22" t="s">
        <v>3695</v>
      </c>
      <c r="G100" s="15" t="s">
        <v>6978</v>
      </c>
      <c r="H100" s="17" t="s">
        <v>6990</v>
      </c>
      <c r="I100" s="17" t="s">
        <v>7083</v>
      </c>
      <c r="J100" s="32" t="s">
        <v>7108</v>
      </c>
      <c r="K100" s="32" t="s">
        <v>7076</v>
      </c>
      <c r="L100" s="32" t="s">
        <v>7219</v>
      </c>
      <c r="M100" s="32" t="s">
        <v>29</v>
      </c>
      <c r="N100" s="32" t="s">
        <v>7655</v>
      </c>
      <c r="O100" s="32" t="s">
        <v>7315</v>
      </c>
      <c r="P100" s="32" t="s">
        <v>7316</v>
      </c>
      <c r="Q100" s="32" t="s">
        <v>7310</v>
      </c>
    </row>
    <row r="101" spans="1:17" ht="75" customHeight="1" x14ac:dyDescent="0.25">
      <c r="A101" s="15" t="s">
        <v>6060</v>
      </c>
      <c r="B101" s="16" t="s">
        <v>4805</v>
      </c>
      <c r="C101" s="25" t="s">
        <v>4770</v>
      </c>
      <c r="D101" s="22" t="s">
        <v>2892</v>
      </c>
      <c r="E101" s="15" t="s">
        <v>2865</v>
      </c>
      <c r="F101" s="22" t="s">
        <v>7559</v>
      </c>
      <c r="G101" s="15" t="s">
        <v>6986</v>
      </c>
      <c r="H101" s="17" t="s">
        <v>6987</v>
      </c>
      <c r="I101" s="17" t="s">
        <v>7083</v>
      </c>
      <c r="J101" s="32" t="s">
        <v>7084</v>
      </c>
      <c r="K101" s="32" t="s">
        <v>7076</v>
      </c>
      <c r="L101" s="32" t="s">
        <v>7248</v>
      </c>
      <c r="M101" s="32" t="s">
        <v>29</v>
      </c>
      <c r="N101" s="32" t="s">
        <v>7655</v>
      </c>
      <c r="O101" s="32" t="s">
        <v>7315</v>
      </c>
      <c r="P101" s="32" t="s">
        <v>7316</v>
      </c>
      <c r="Q101" s="32" t="s">
        <v>7310</v>
      </c>
    </row>
    <row r="102" spans="1:17" ht="75" customHeight="1" x14ac:dyDescent="0.25">
      <c r="A102" s="15" t="s">
        <v>5919</v>
      </c>
      <c r="B102" s="16" t="s">
        <v>3010</v>
      </c>
      <c r="C102" s="25" t="s">
        <v>6812</v>
      </c>
      <c r="D102" s="22" t="s">
        <v>2892</v>
      </c>
      <c r="E102" s="15" t="s">
        <v>2865</v>
      </c>
      <c r="F102" s="22" t="s">
        <v>7559</v>
      </c>
      <c r="G102" s="15" t="s">
        <v>6993</v>
      </c>
      <c r="H102" s="17" t="s">
        <v>6987</v>
      </c>
      <c r="I102" s="17" t="s">
        <v>7083</v>
      </c>
      <c r="J102" s="32" t="s">
        <v>7084</v>
      </c>
      <c r="K102" s="32" t="s">
        <v>7076</v>
      </c>
      <c r="L102" s="32" t="s">
        <v>7245</v>
      </c>
      <c r="M102" s="32" t="s">
        <v>29</v>
      </c>
      <c r="N102" s="32" t="s">
        <v>7655</v>
      </c>
      <c r="O102" s="32" t="s">
        <v>7315</v>
      </c>
      <c r="P102" s="32" t="s">
        <v>7316</v>
      </c>
      <c r="Q102" s="32" t="s">
        <v>7310</v>
      </c>
    </row>
    <row r="103" spans="1:17" ht="75" customHeight="1" x14ac:dyDescent="0.25">
      <c r="A103" s="15" t="s">
        <v>6059</v>
      </c>
      <c r="B103" s="16" t="s">
        <v>4806</v>
      </c>
      <c r="C103" s="25" t="s">
        <v>6612</v>
      </c>
      <c r="D103" s="22" t="s">
        <v>2892</v>
      </c>
      <c r="E103" s="15" t="s">
        <v>2865</v>
      </c>
      <c r="F103" s="22" t="s">
        <v>7559</v>
      </c>
      <c r="G103" s="15" t="s">
        <v>6986</v>
      </c>
      <c r="H103" s="17" t="s">
        <v>6987</v>
      </c>
      <c r="I103" s="17" t="s">
        <v>7083</v>
      </c>
      <c r="J103" s="32" t="s">
        <v>7084</v>
      </c>
      <c r="K103" s="32" t="s">
        <v>7076</v>
      </c>
      <c r="L103" s="32" t="s">
        <v>7250</v>
      </c>
      <c r="M103" s="32" t="s">
        <v>29</v>
      </c>
      <c r="N103" s="32" t="s">
        <v>7655</v>
      </c>
      <c r="O103" s="32" t="s">
        <v>7315</v>
      </c>
      <c r="P103" s="32" t="s">
        <v>7316</v>
      </c>
      <c r="Q103" s="32" t="s">
        <v>7310</v>
      </c>
    </row>
    <row r="104" spans="1:17" ht="75" customHeight="1" x14ac:dyDescent="0.25">
      <c r="A104" s="15" t="s">
        <v>6043</v>
      </c>
      <c r="B104" s="16" t="s">
        <v>4288</v>
      </c>
      <c r="C104" s="25" t="s">
        <v>6778</v>
      </c>
      <c r="D104" s="22" t="s">
        <v>2892</v>
      </c>
      <c r="E104" s="15" t="s">
        <v>2865</v>
      </c>
      <c r="F104" s="22" t="s">
        <v>7559</v>
      </c>
      <c r="G104" s="15" t="s">
        <v>6996</v>
      </c>
      <c r="H104" s="17" t="s">
        <v>6987</v>
      </c>
      <c r="I104" s="17" t="s">
        <v>7083</v>
      </c>
      <c r="J104" s="32" t="s">
        <v>7084</v>
      </c>
      <c r="K104" s="32" t="s">
        <v>7076</v>
      </c>
      <c r="L104" s="32" t="s">
        <v>7224</v>
      </c>
      <c r="M104" s="32" t="s">
        <v>29</v>
      </c>
      <c r="N104" s="32" t="s">
        <v>7655</v>
      </c>
      <c r="O104" s="32" t="s">
        <v>7315</v>
      </c>
      <c r="P104" s="32" t="s">
        <v>7316</v>
      </c>
      <c r="Q104" s="32" t="s">
        <v>7310</v>
      </c>
    </row>
    <row r="105" spans="1:17" ht="75" customHeight="1" x14ac:dyDescent="0.25">
      <c r="A105" s="15" t="s">
        <v>5920</v>
      </c>
      <c r="B105" s="16" t="s">
        <v>3016</v>
      </c>
      <c r="C105" s="25" t="s">
        <v>6816</v>
      </c>
      <c r="D105" s="22" t="s">
        <v>2892</v>
      </c>
      <c r="E105" s="15" t="s">
        <v>2865</v>
      </c>
      <c r="F105" s="22" t="s">
        <v>7559</v>
      </c>
      <c r="G105" s="15" t="s">
        <v>6984</v>
      </c>
      <c r="H105" s="17" t="s">
        <v>6987</v>
      </c>
      <c r="I105" s="17" t="s">
        <v>7083</v>
      </c>
      <c r="J105" s="32" t="s">
        <v>7084</v>
      </c>
      <c r="K105" s="32" t="s">
        <v>7076</v>
      </c>
      <c r="L105" s="32" t="s">
        <v>7251</v>
      </c>
      <c r="M105" s="32" t="s">
        <v>29</v>
      </c>
      <c r="N105" s="32" t="s">
        <v>7655</v>
      </c>
      <c r="O105" s="32" t="s">
        <v>7315</v>
      </c>
      <c r="P105" s="32" t="s">
        <v>7316</v>
      </c>
      <c r="Q105" s="32" t="s">
        <v>7310</v>
      </c>
    </row>
    <row r="106" spans="1:17" ht="75" customHeight="1" x14ac:dyDescent="0.25">
      <c r="A106" s="15" t="s">
        <v>6239</v>
      </c>
      <c r="B106" s="16" t="s">
        <v>3222</v>
      </c>
      <c r="C106" s="25" t="s">
        <v>6752</v>
      </c>
      <c r="D106" s="22" t="s">
        <v>7473</v>
      </c>
      <c r="E106" s="15" t="s">
        <v>7741</v>
      </c>
      <c r="F106" s="22" t="s">
        <v>7481</v>
      </c>
      <c r="G106" s="15" t="s">
        <v>6982</v>
      </c>
      <c r="H106" s="17" t="s">
        <v>6985</v>
      </c>
      <c r="I106" s="17" t="s">
        <v>6983</v>
      </c>
      <c r="J106" s="32" t="s">
        <v>7081</v>
      </c>
      <c r="K106" s="32" t="s">
        <v>7082</v>
      </c>
      <c r="L106" s="32" t="s">
        <v>7196</v>
      </c>
      <c r="M106" s="32" t="s">
        <v>29</v>
      </c>
      <c r="N106" s="32" t="s">
        <v>6991</v>
      </c>
      <c r="O106" s="32" t="s">
        <v>7324</v>
      </c>
      <c r="P106" s="32" t="s">
        <v>7309</v>
      </c>
      <c r="Q106" s="32" t="s">
        <v>7325</v>
      </c>
    </row>
    <row r="107" spans="1:17" ht="75" customHeight="1" x14ac:dyDescent="0.25">
      <c r="A107" s="7" t="s">
        <v>5951</v>
      </c>
      <c r="B107" s="3" t="s">
        <v>3172</v>
      </c>
      <c r="C107" s="23" t="s">
        <v>6836</v>
      </c>
      <c r="D107" s="4" t="s">
        <v>2881</v>
      </c>
      <c r="E107" s="3" t="s">
        <v>3699</v>
      </c>
      <c r="F107" s="4" t="s">
        <v>343</v>
      </c>
      <c r="G107" s="3" t="s">
        <v>6993</v>
      </c>
      <c r="H107" s="4" t="s">
        <v>6990</v>
      </c>
      <c r="I107" s="4" t="s">
        <v>6976</v>
      </c>
      <c r="J107" s="32" t="s">
        <v>343</v>
      </c>
      <c r="K107" s="32" t="s">
        <v>7082</v>
      </c>
      <c r="L107" s="32" t="s">
        <v>7279</v>
      </c>
      <c r="M107" s="32" t="s">
        <v>29</v>
      </c>
      <c r="N107" s="32" t="s">
        <v>7661</v>
      </c>
      <c r="O107" s="32" t="s">
        <v>7335</v>
      </c>
      <c r="P107" s="32" t="s">
        <v>7331</v>
      </c>
      <c r="Q107" s="32" t="s">
        <v>7312</v>
      </c>
    </row>
    <row r="108" spans="1:17" ht="75" customHeight="1" x14ac:dyDescent="0.25">
      <c r="A108" s="7" t="s">
        <v>7721</v>
      </c>
      <c r="B108" s="3" t="s">
        <v>7722</v>
      </c>
      <c r="C108" s="23" t="s">
        <v>6836</v>
      </c>
      <c r="D108" s="4" t="s">
        <v>2881</v>
      </c>
      <c r="E108" s="3" t="s">
        <v>3699</v>
      </c>
      <c r="F108" s="4" t="s">
        <v>343</v>
      </c>
      <c r="G108" s="3" t="s">
        <v>6993</v>
      </c>
      <c r="H108" s="4" t="s">
        <v>6990</v>
      </c>
      <c r="I108" s="4" t="s">
        <v>29</v>
      </c>
      <c r="J108" s="32" t="s">
        <v>29</v>
      </c>
      <c r="K108" s="32" t="s">
        <v>29</v>
      </c>
      <c r="L108" s="32" t="s">
        <v>29</v>
      </c>
      <c r="M108" s="32" t="s">
        <v>29</v>
      </c>
      <c r="N108" s="32" t="s">
        <v>7661</v>
      </c>
      <c r="O108" s="32" t="s">
        <v>7335</v>
      </c>
      <c r="P108" s="32" t="s">
        <v>7331</v>
      </c>
      <c r="Q108" s="32" t="s">
        <v>7312</v>
      </c>
    </row>
    <row r="109" spans="1:17" ht="75" customHeight="1" x14ac:dyDescent="0.25">
      <c r="A109" s="15" t="s">
        <v>5980</v>
      </c>
      <c r="B109" s="16" t="s">
        <v>3266</v>
      </c>
      <c r="C109" s="25" t="s">
        <v>6674</v>
      </c>
      <c r="D109" s="22" t="s">
        <v>2871</v>
      </c>
      <c r="E109" s="15" t="s">
        <v>7490</v>
      </c>
      <c r="F109" s="22" t="s">
        <v>4672</v>
      </c>
      <c r="G109" s="15" t="s">
        <v>6989</v>
      </c>
      <c r="H109" s="17" t="s">
        <v>6975</v>
      </c>
      <c r="I109" s="17" t="s">
        <v>6976</v>
      </c>
      <c r="J109" s="32" t="s">
        <v>7081</v>
      </c>
      <c r="K109" s="32" t="s">
        <v>7082</v>
      </c>
      <c r="L109" s="32" t="s">
        <v>7126</v>
      </c>
      <c r="M109" s="32" t="s">
        <v>29</v>
      </c>
      <c r="N109" s="32" t="s">
        <v>7655</v>
      </c>
      <c r="O109" s="32" t="s">
        <v>7324</v>
      </c>
      <c r="P109" s="32" t="s">
        <v>7309</v>
      </c>
      <c r="Q109" s="32" t="s">
        <v>7325</v>
      </c>
    </row>
    <row r="110" spans="1:17" ht="75" customHeight="1" x14ac:dyDescent="0.25">
      <c r="A110" s="15" t="s">
        <v>5981</v>
      </c>
      <c r="B110" s="16" t="s">
        <v>3269</v>
      </c>
      <c r="C110" s="25" t="s">
        <v>6673</v>
      </c>
      <c r="D110" s="22" t="s">
        <v>2871</v>
      </c>
      <c r="E110" s="15" t="s">
        <v>7490</v>
      </c>
      <c r="F110" s="22" t="s">
        <v>4672</v>
      </c>
      <c r="G110" s="15" t="s">
        <v>6984</v>
      </c>
      <c r="H110" s="17" t="s">
        <v>6975</v>
      </c>
      <c r="I110" s="17" t="s">
        <v>6976</v>
      </c>
      <c r="J110" s="32" t="s">
        <v>7081</v>
      </c>
      <c r="K110" s="32" t="s">
        <v>7082</v>
      </c>
      <c r="L110" s="32" t="s">
        <v>7127</v>
      </c>
      <c r="M110" s="32" t="s">
        <v>29</v>
      </c>
      <c r="N110" s="32" t="s">
        <v>7655</v>
      </c>
      <c r="O110" s="32" t="s">
        <v>7324</v>
      </c>
      <c r="P110" s="32" t="s">
        <v>7309</v>
      </c>
      <c r="Q110" s="32" t="s">
        <v>7325</v>
      </c>
    </row>
    <row r="111" spans="1:17" ht="75" customHeight="1" x14ac:dyDescent="0.25">
      <c r="A111" s="15" t="s">
        <v>6063</v>
      </c>
      <c r="B111" s="16" t="s">
        <v>5374</v>
      </c>
      <c r="C111" s="25" t="s">
        <v>6861</v>
      </c>
      <c r="D111" s="22" t="s">
        <v>5360</v>
      </c>
      <c r="E111" s="15" t="s">
        <v>5361</v>
      </c>
      <c r="F111" s="22" t="s">
        <v>5362</v>
      </c>
      <c r="G111" s="15" t="s">
        <v>6982</v>
      </c>
      <c r="H111" s="17" t="s">
        <v>6985</v>
      </c>
      <c r="I111" s="17" t="s">
        <v>6983</v>
      </c>
      <c r="J111" s="32" t="s">
        <v>343</v>
      </c>
      <c r="K111" s="32" t="s">
        <v>7076</v>
      </c>
      <c r="L111" s="32" t="s">
        <v>7291</v>
      </c>
      <c r="M111" s="32" t="s">
        <v>29</v>
      </c>
      <c r="N111" s="32" t="s">
        <v>6977</v>
      </c>
      <c r="O111" s="32" t="s">
        <v>7311</v>
      </c>
      <c r="P111" s="32" t="s">
        <v>29</v>
      </c>
      <c r="Q111" s="32" t="s">
        <v>7334</v>
      </c>
    </row>
    <row r="112" spans="1:17" ht="75" customHeight="1" x14ac:dyDescent="0.25">
      <c r="A112" s="15" t="s">
        <v>5979</v>
      </c>
      <c r="B112" s="16" t="s">
        <v>3909</v>
      </c>
      <c r="C112" s="25" t="s">
        <v>6672</v>
      </c>
      <c r="D112" s="22" t="s">
        <v>2871</v>
      </c>
      <c r="E112" s="15" t="s">
        <v>7478</v>
      </c>
      <c r="F112" s="22" t="s">
        <v>7489</v>
      </c>
      <c r="G112" s="15" t="s">
        <v>6992</v>
      </c>
      <c r="H112" s="17" t="s">
        <v>6975</v>
      </c>
      <c r="I112" s="17" t="s">
        <v>6976</v>
      </c>
      <c r="J112" s="32" t="s">
        <v>7081</v>
      </c>
      <c r="K112" s="32" t="s">
        <v>7082</v>
      </c>
      <c r="L112" s="32" t="s">
        <v>7125</v>
      </c>
      <c r="M112" s="32" t="s">
        <v>29</v>
      </c>
      <c r="N112" s="32" t="s">
        <v>6991</v>
      </c>
      <c r="O112" s="32" t="s">
        <v>7324</v>
      </c>
      <c r="P112" s="32" t="s">
        <v>7309</v>
      </c>
      <c r="Q112" s="32" t="s">
        <v>7325</v>
      </c>
    </row>
    <row r="113" spans="1:17" ht="75" customHeight="1" x14ac:dyDescent="0.25">
      <c r="A113" s="7" t="s">
        <v>5965</v>
      </c>
      <c r="B113" s="3" t="s">
        <v>3232</v>
      </c>
      <c r="C113" s="23" t="s">
        <v>6645</v>
      </c>
      <c r="D113" s="4" t="s">
        <v>7473</v>
      </c>
      <c r="E113" s="3" t="s">
        <v>7474</v>
      </c>
      <c r="F113" s="4" t="s">
        <v>6233</v>
      </c>
      <c r="G113" s="3" t="s">
        <v>6996</v>
      </c>
      <c r="H113" s="4" t="s">
        <v>6985</v>
      </c>
      <c r="I113" s="4" t="s">
        <v>6983</v>
      </c>
      <c r="J113" s="32" t="s">
        <v>7081</v>
      </c>
      <c r="K113" s="32" t="s">
        <v>7076</v>
      </c>
      <c r="L113" s="32" t="s">
        <v>7107</v>
      </c>
      <c r="M113" s="32" t="s">
        <v>29</v>
      </c>
      <c r="N113" s="32" t="s">
        <v>6991</v>
      </c>
      <c r="O113" s="32" t="s">
        <v>7313</v>
      </c>
      <c r="P113" s="32" t="s">
        <v>29</v>
      </c>
      <c r="Q113" s="32" t="s">
        <v>7322</v>
      </c>
    </row>
    <row r="114" spans="1:17" ht="75" customHeight="1" x14ac:dyDescent="0.25">
      <c r="A114" s="15" t="s">
        <v>6283</v>
      </c>
      <c r="B114" s="16" t="s">
        <v>29</v>
      </c>
      <c r="C114" s="25" t="s">
        <v>6879</v>
      </c>
      <c r="D114" s="22" t="s">
        <v>7473</v>
      </c>
      <c r="E114" s="15" t="s">
        <v>6286</v>
      </c>
      <c r="F114" s="22" t="s">
        <v>5536</v>
      </c>
      <c r="G114" s="15" t="s">
        <v>343</v>
      </c>
      <c r="H114" s="17" t="s">
        <v>6985</v>
      </c>
      <c r="I114" s="17" t="s">
        <v>1407</v>
      </c>
      <c r="J114" s="32" t="s">
        <v>7081</v>
      </c>
      <c r="K114" s="32" t="s">
        <v>7076</v>
      </c>
      <c r="L114" s="32" t="s">
        <v>1407</v>
      </c>
      <c r="M114" s="32" t="s">
        <v>29</v>
      </c>
      <c r="N114" s="32" t="s">
        <v>6977</v>
      </c>
      <c r="O114" s="32" t="s">
        <v>7313</v>
      </c>
      <c r="P114" s="32" t="s">
        <v>29</v>
      </c>
      <c r="Q114" s="32" t="s">
        <v>7310</v>
      </c>
    </row>
    <row r="115" spans="1:17" ht="75" customHeight="1" x14ac:dyDescent="0.25">
      <c r="A115" s="15" t="s">
        <v>5900</v>
      </c>
      <c r="B115" s="16" t="s">
        <v>2941</v>
      </c>
      <c r="C115" s="25" t="s">
        <v>6788</v>
      </c>
      <c r="D115" s="22" t="s">
        <v>5336</v>
      </c>
      <c r="E115" s="15" t="s">
        <v>2861</v>
      </c>
      <c r="F115" s="22" t="s">
        <v>3701</v>
      </c>
      <c r="G115" s="15" t="s">
        <v>6989</v>
      </c>
      <c r="H115" s="17" t="s">
        <v>6990</v>
      </c>
      <c r="I115" s="17" t="s">
        <v>6988</v>
      </c>
      <c r="J115" s="32" t="s">
        <v>7075</v>
      </c>
      <c r="K115" s="32" t="s">
        <v>7076</v>
      </c>
      <c r="L115" s="32" t="s">
        <v>7229</v>
      </c>
      <c r="M115" s="32" t="s">
        <v>29</v>
      </c>
      <c r="N115" s="32" t="s">
        <v>6991</v>
      </c>
      <c r="O115" s="32" t="s">
        <v>7328</v>
      </c>
      <c r="P115" s="32" t="s">
        <v>7318</v>
      </c>
      <c r="Q115" s="32" t="s">
        <v>7319</v>
      </c>
    </row>
    <row r="116" spans="1:17" ht="75" customHeight="1" x14ac:dyDescent="0.25">
      <c r="A116" s="15" t="s">
        <v>5966</v>
      </c>
      <c r="B116" s="16" t="s">
        <v>3233</v>
      </c>
      <c r="C116" s="25" t="s">
        <v>6646</v>
      </c>
      <c r="D116" s="22" t="s">
        <v>5336</v>
      </c>
      <c r="E116" s="15" t="s">
        <v>3917</v>
      </c>
      <c r="F116" s="22" t="s">
        <v>343</v>
      </c>
      <c r="G116" s="15" t="s">
        <v>6996</v>
      </c>
      <c r="H116" s="17" t="s">
        <v>6987</v>
      </c>
      <c r="I116" s="17" t="s">
        <v>6988</v>
      </c>
      <c r="J116" s="32" t="s">
        <v>7108</v>
      </c>
      <c r="K116" s="32" t="s">
        <v>7076</v>
      </c>
      <c r="L116" s="32" t="s">
        <v>7109</v>
      </c>
      <c r="M116" s="32" t="s">
        <v>29</v>
      </c>
      <c r="N116" s="32" t="s">
        <v>6991</v>
      </c>
      <c r="O116" s="32" t="s">
        <v>7328</v>
      </c>
      <c r="P116" s="32" t="s">
        <v>7318</v>
      </c>
      <c r="Q116" s="32" t="s">
        <v>7322</v>
      </c>
    </row>
    <row r="117" spans="1:17" ht="75" customHeight="1" x14ac:dyDescent="0.25">
      <c r="A117" s="7" t="s">
        <v>5978</v>
      </c>
      <c r="B117" s="3" t="s">
        <v>3260</v>
      </c>
      <c r="C117" s="23" t="s">
        <v>6670</v>
      </c>
      <c r="D117" s="4" t="s">
        <v>5336</v>
      </c>
      <c r="E117" s="3" t="s">
        <v>2862</v>
      </c>
      <c r="F117" s="4" t="s">
        <v>6563</v>
      </c>
      <c r="G117" s="3" t="s">
        <v>6980</v>
      </c>
      <c r="H117" s="4" t="s">
        <v>6987</v>
      </c>
      <c r="I117" s="4" t="s">
        <v>6988</v>
      </c>
      <c r="J117" s="32" t="s">
        <v>7075</v>
      </c>
      <c r="K117" s="32" t="s">
        <v>7076</v>
      </c>
      <c r="L117" s="32" t="s">
        <v>7124</v>
      </c>
      <c r="M117" s="32" t="s">
        <v>29</v>
      </c>
      <c r="N117" s="32" t="s">
        <v>6991</v>
      </c>
      <c r="O117" s="32" t="s">
        <v>7320</v>
      </c>
      <c r="P117" s="32" t="s">
        <v>7318</v>
      </c>
      <c r="Q117" s="32" t="s">
        <v>7319</v>
      </c>
    </row>
    <row r="118" spans="1:17" ht="75" customHeight="1" x14ac:dyDescent="0.25">
      <c r="A118" s="15" t="s">
        <v>5925</v>
      </c>
      <c r="B118" s="16" t="s">
        <v>3034</v>
      </c>
      <c r="C118" s="25" t="s">
        <v>6820</v>
      </c>
      <c r="D118" s="22" t="s">
        <v>5336</v>
      </c>
      <c r="E118" s="15" t="s">
        <v>2862</v>
      </c>
      <c r="F118" s="22" t="s">
        <v>3704</v>
      </c>
      <c r="G118" s="15" t="s">
        <v>6974</v>
      </c>
      <c r="H118" s="17" t="s">
        <v>6987</v>
      </c>
      <c r="I118" s="17" t="s">
        <v>6988</v>
      </c>
      <c r="J118" s="32" t="s">
        <v>7075</v>
      </c>
      <c r="K118" s="32" t="s">
        <v>7076</v>
      </c>
      <c r="L118" s="32" t="s">
        <v>7257</v>
      </c>
      <c r="M118" s="32" t="s">
        <v>29</v>
      </c>
      <c r="N118" s="32" t="s">
        <v>6991</v>
      </c>
      <c r="O118" s="32" t="s">
        <v>7320</v>
      </c>
      <c r="P118" s="32" t="s">
        <v>7318</v>
      </c>
      <c r="Q118" s="32" t="s">
        <v>7319</v>
      </c>
    </row>
    <row r="119" spans="1:17" ht="75" customHeight="1" x14ac:dyDescent="0.25">
      <c r="A119" s="15" t="s">
        <v>6074</v>
      </c>
      <c r="B119" s="16" t="s">
        <v>5455</v>
      </c>
      <c r="C119" s="25" t="s">
        <v>6877</v>
      </c>
      <c r="D119" s="22" t="s">
        <v>5336</v>
      </c>
      <c r="E119" s="15" t="s">
        <v>7499</v>
      </c>
      <c r="F119" s="22" t="s">
        <v>6928</v>
      </c>
      <c r="G119" s="15" t="s">
        <v>6992</v>
      </c>
      <c r="H119" s="17" t="s">
        <v>6997</v>
      </c>
      <c r="I119" s="17" t="s">
        <v>6988</v>
      </c>
      <c r="J119" s="32" t="s">
        <v>7188</v>
      </c>
      <c r="K119" s="32" t="s">
        <v>7076</v>
      </c>
      <c r="L119" s="32" t="s">
        <v>7300</v>
      </c>
      <c r="M119" s="32" t="s">
        <v>29</v>
      </c>
      <c r="N119" s="32" t="s">
        <v>7655</v>
      </c>
      <c r="O119" s="32" t="s">
        <v>7320</v>
      </c>
      <c r="P119" s="32" t="s">
        <v>29</v>
      </c>
      <c r="Q119" s="32" t="s">
        <v>7319</v>
      </c>
    </row>
    <row r="120" spans="1:17" ht="75" customHeight="1" x14ac:dyDescent="0.25">
      <c r="A120" s="15" t="s">
        <v>5974</v>
      </c>
      <c r="B120" s="16" t="s">
        <v>3252</v>
      </c>
      <c r="C120" s="25" t="s">
        <v>6663</v>
      </c>
      <c r="D120" s="22" t="s">
        <v>5336</v>
      </c>
      <c r="E120" s="15" t="s">
        <v>3917</v>
      </c>
      <c r="F120" s="22" t="s">
        <v>4799</v>
      </c>
      <c r="G120" s="15" t="s">
        <v>6996</v>
      </c>
      <c r="H120" s="17" t="s">
        <v>6987</v>
      </c>
      <c r="I120" s="17" t="s">
        <v>6988</v>
      </c>
      <c r="J120" s="32" t="s">
        <v>7108</v>
      </c>
      <c r="K120" s="32" t="s">
        <v>7076</v>
      </c>
      <c r="L120" s="32" t="s">
        <v>7119</v>
      </c>
      <c r="M120" s="32" t="s">
        <v>29</v>
      </c>
      <c r="N120" s="32" t="s">
        <v>6991</v>
      </c>
      <c r="O120" s="32" t="s">
        <v>7328</v>
      </c>
      <c r="P120" s="32" t="s">
        <v>7318</v>
      </c>
      <c r="Q120" s="32" t="s">
        <v>7322</v>
      </c>
    </row>
    <row r="121" spans="1:17" ht="75" customHeight="1" x14ac:dyDescent="0.25">
      <c r="A121" s="15" t="s">
        <v>5964</v>
      </c>
      <c r="B121" s="16" t="s">
        <v>3228</v>
      </c>
      <c r="C121" s="25" t="s">
        <v>6637</v>
      </c>
      <c r="D121" s="22" t="s">
        <v>5336</v>
      </c>
      <c r="E121" s="15" t="s">
        <v>4061</v>
      </c>
      <c r="F121" s="22" t="s">
        <v>6920</v>
      </c>
      <c r="G121" s="15" t="s">
        <v>6984</v>
      </c>
      <c r="H121" s="17" t="s">
        <v>6987</v>
      </c>
      <c r="I121" s="17" t="s">
        <v>6988</v>
      </c>
      <c r="J121" s="32" t="s">
        <v>7075</v>
      </c>
      <c r="K121" s="32" t="s">
        <v>7076</v>
      </c>
      <c r="L121" s="32" t="s">
        <v>7102</v>
      </c>
      <c r="M121" s="32" t="s">
        <v>29</v>
      </c>
      <c r="N121" s="32" t="s">
        <v>6991</v>
      </c>
      <c r="O121" s="32" t="s">
        <v>7320</v>
      </c>
      <c r="P121" s="32" t="s">
        <v>7318</v>
      </c>
      <c r="Q121" s="32" t="s">
        <v>7319</v>
      </c>
    </row>
    <row r="122" spans="1:17" ht="75" customHeight="1" x14ac:dyDescent="0.25">
      <c r="A122" s="7" t="s">
        <v>6556</v>
      </c>
      <c r="B122" s="3" t="s">
        <v>3230</v>
      </c>
      <c r="C122" s="23" t="s">
        <v>6639</v>
      </c>
      <c r="D122" s="4" t="s">
        <v>5336</v>
      </c>
      <c r="E122" s="3" t="s">
        <v>4061</v>
      </c>
      <c r="F122" s="4" t="s">
        <v>6563</v>
      </c>
      <c r="G122" s="3" t="s">
        <v>6984</v>
      </c>
      <c r="H122" s="4" t="s">
        <v>6987</v>
      </c>
      <c r="I122" s="4" t="s">
        <v>6988</v>
      </c>
      <c r="J122" s="32" t="s">
        <v>7075</v>
      </c>
      <c r="K122" s="32" t="s">
        <v>7076</v>
      </c>
      <c r="L122" s="32" t="s">
        <v>7103</v>
      </c>
      <c r="M122" s="32" t="s">
        <v>29</v>
      </c>
      <c r="N122" s="32" t="s">
        <v>6991</v>
      </c>
      <c r="O122" s="32" t="s">
        <v>7320</v>
      </c>
      <c r="P122" s="32" t="s">
        <v>7318</v>
      </c>
      <c r="Q122" s="32" t="s">
        <v>7319</v>
      </c>
    </row>
    <row r="123" spans="1:17" ht="75" customHeight="1" x14ac:dyDescent="0.25">
      <c r="A123" s="15" t="s">
        <v>5915</v>
      </c>
      <c r="B123" s="16" t="s">
        <v>2968</v>
      </c>
      <c r="C123" s="25" t="s">
        <v>6757</v>
      </c>
      <c r="D123" s="22" t="s">
        <v>2892</v>
      </c>
      <c r="E123" s="15" t="s">
        <v>7486</v>
      </c>
      <c r="F123" s="22" t="s">
        <v>4936</v>
      </c>
      <c r="G123" s="15" t="s">
        <v>6993</v>
      </c>
      <c r="H123" s="17" t="s">
        <v>6990</v>
      </c>
      <c r="I123" s="17" t="s">
        <v>7083</v>
      </c>
      <c r="J123" s="32" t="s">
        <v>343</v>
      </c>
      <c r="K123" s="32" t="s">
        <v>7076</v>
      </c>
      <c r="L123" s="32" t="s">
        <v>7198</v>
      </c>
      <c r="M123" s="32" t="s">
        <v>29</v>
      </c>
      <c r="N123" s="32" t="s">
        <v>7656</v>
      </c>
      <c r="O123" s="32" t="s">
        <v>7308</v>
      </c>
      <c r="P123" s="32" t="s">
        <v>7309</v>
      </c>
      <c r="Q123" s="32" t="s">
        <v>7310</v>
      </c>
    </row>
    <row r="124" spans="1:17" ht="75" customHeight="1" x14ac:dyDescent="0.25">
      <c r="A124" s="15" t="s">
        <v>5982</v>
      </c>
      <c r="B124" s="16" t="s">
        <v>3272</v>
      </c>
      <c r="C124" s="25" t="s">
        <v>6676</v>
      </c>
      <c r="D124" s="22" t="s">
        <v>2871</v>
      </c>
      <c r="E124" s="15" t="s">
        <v>7478</v>
      </c>
      <c r="F124" s="22" t="s">
        <v>29</v>
      </c>
      <c r="G124" s="15" t="s">
        <v>6992</v>
      </c>
      <c r="H124" s="17" t="s">
        <v>6975</v>
      </c>
      <c r="I124" s="17" t="s">
        <v>6976</v>
      </c>
      <c r="J124" s="32" t="s">
        <v>7081</v>
      </c>
      <c r="K124" s="32" t="s">
        <v>7082</v>
      </c>
      <c r="L124" s="32" t="s">
        <v>7129</v>
      </c>
      <c r="M124" s="32" t="s">
        <v>29</v>
      </c>
      <c r="N124" s="32" t="s">
        <v>6991</v>
      </c>
      <c r="O124" s="32" t="s">
        <v>7324</v>
      </c>
      <c r="P124" s="32" t="s">
        <v>7309</v>
      </c>
      <c r="Q124" s="32" t="s">
        <v>7325</v>
      </c>
    </row>
    <row r="125" spans="1:17" ht="75" customHeight="1" x14ac:dyDescent="0.25">
      <c r="A125" s="7" t="s">
        <v>5916</v>
      </c>
      <c r="B125" s="3" t="s">
        <v>2978</v>
      </c>
      <c r="C125" s="23" t="s">
        <v>6640</v>
      </c>
      <c r="D125" s="4" t="s">
        <v>7473</v>
      </c>
      <c r="E125" s="3" t="s">
        <v>7485</v>
      </c>
      <c r="F125" s="4" t="s">
        <v>29</v>
      </c>
      <c r="G125" s="3" t="s">
        <v>6982</v>
      </c>
      <c r="H125" s="4" t="s">
        <v>6985</v>
      </c>
      <c r="I125" s="4" t="s">
        <v>6983</v>
      </c>
      <c r="J125" s="32" t="s">
        <v>7081</v>
      </c>
      <c r="K125" s="32" t="s">
        <v>7082</v>
      </c>
      <c r="L125" s="32" t="s">
        <v>7104</v>
      </c>
      <c r="M125" s="32" t="s">
        <v>29</v>
      </c>
      <c r="N125" s="32" t="s">
        <v>6991</v>
      </c>
      <c r="O125" s="32" t="s">
        <v>7326</v>
      </c>
      <c r="P125" s="32" t="s">
        <v>29</v>
      </c>
      <c r="Q125" s="32" t="s">
        <v>7314</v>
      </c>
    </row>
    <row r="126" spans="1:17" ht="75" customHeight="1" x14ac:dyDescent="0.25">
      <c r="A126" s="7" t="s">
        <v>5987</v>
      </c>
      <c r="B126" s="3" t="s">
        <v>3284</v>
      </c>
      <c r="C126" s="23" t="s">
        <v>6687</v>
      </c>
      <c r="D126" s="4" t="s">
        <v>2881</v>
      </c>
      <c r="E126" s="3" t="s">
        <v>3699</v>
      </c>
      <c r="F126" s="4" t="s">
        <v>7353</v>
      </c>
      <c r="G126" s="3" t="s">
        <v>6992</v>
      </c>
      <c r="H126" s="4" t="s">
        <v>6990</v>
      </c>
      <c r="I126" s="4" t="s">
        <v>7083</v>
      </c>
      <c r="J126" s="32" t="s">
        <v>343</v>
      </c>
      <c r="K126" s="32" t="s">
        <v>7082</v>
      </c>
      <c r="L126" s="32" t="s">
        <v>7138</v>
      </c>
      <c r="M126" s="32" t="s">
        <v>29</v>
      </c>
      <c r="N126" s="32" t="s">
        <v>7661</v>
      </c>
      <c r="O126" s="32" t="s">
        <v>7311</v>
      </c>
      <c r="P126" s="32" t="s">
        <v>7316</v>
      </c>
      <c r="Q126" s="32" t="s">
        <v>7312</v>
      </c>
    </row>
    <row r="127" spans="1:17" ht="75" customHeight="1" x14ac:dyDescent="0.25">
      <c r="A127" s="15" t="s">
        <v>6028</v>
      </c>
      <c r="B127" s="16" t="s">
        <v>4389</v>
      </c>
      <c r="C127" s="25" t="s">
        <v>6686</v>
      </c>
      <c r="D127" s="22" t="s">
        <v>2871</v>
      </c>
      <c r="E127" s="15" t="s">
        <v>7488</v>
      </c>
      <c r="F127" s="22" t="s">
        <v>5605</v>
      </c>
      <c r="G127" s="15" t="s">
        <v>6980</v>
      </c>
      <c r="H127" s="17" t="s">
        <v>6975</v>
      </c>
      <c r="I127" s="17" t="s">
        <v>6976</v>
      </c>
      <c r="J127" s="32" t="s">
        <v>7081</v>
      </c>
      <c r="K127" s="32" t="s">
        <v>7082</v>
      </c>
      <c r="L127" s="32" t="s">
        <v>7211</v>
      </c>
      <c r="M127" s="32" t="s">
        <v>29</v>
      </c>
      <c r="N127" s="32" t="s">
        <v>6977</v>
      </c>
      <c r="O127" s="32" t="s">
        <v>7326</v>
      </c>
      <c r="P127" s="32" t="s">
        <v>7316</v>
      </c>
      <c r="Q127" s="32" t="s">
        <v>7327</v>
      </c>
    </row>
    <row r="128" spans="1:17" ht="75" customHeight="1" x14ac:dyDescent="0.25">
      <c r="A128" s="15" t="s">
        <v>5986</v>
      </c>
      <c r="B128" s="16" t="s">
        <v>3282</v>
      </c>
      <c r="C128" s="25" t="s">
        <v>6686</v>
      </c>
      <c r="D128" s="22" t="s">
        <v>2871</v>
      </c>
      <c r="E128" s="15" t="s">
        <v>7488</v>
      </c>
      <c r="F128" s="22" t="s">
        <v>5605</v>
      </c>
      <c r="G128" s="15" t="s">
        <v>6984</v>
      </c>
      <c r="H128" s="17" t="s">
        <v>6975</v>
      </c>
      <c r="I128" s="17" t="s">
        <v>6976</v>
      </c>
      <c r="J128" s="32" t="s">
        <v>7081</v>
      </c>
      <c r="K128" s="32" t="s">
        <v>7082</v>
      </c>
      <c r="L128" s="32" t="s">
        <v>7137</v>
      </c>
      <c r="M128" s="32" t="s">
        <v>29</v>
      </c>
      <c r="N128" s="32" t="s">
        <v>6977</v>
      </c>
      <c r="O128" s="32" t="s">
        <v>7326</v>
      </c>
      <c r="P128" s="32" t="s">
        <v>7316</v>
      </c>
      <c r="Q128" s="32" t="s">
        <v>7327</v>
      </c>
    </row>
    <row r="129" spans="1:17" ht="75" customHeight="1" x14ac:dyDescent="0.25">
      <c r="A129" s="15" t="s">
        <v>6557</v>
      </c>
      <c r="B129" s="16" t="s">
        <v>3089</v>
      </c>
      <c r="C129" s="25" t="s">
        <v>6642</v>
      </c>
      <c r="D129" s="22" t="s">
        <v>2871</v>
      </c>
      <c r="E129" s="15" t="s">
        <v>2866</v>
      </c>
      <c r="F129" s="22" t="s">
        <v>3709</v>
      </c>
      <c r="G129" s="15" t="s">
        <v>6974</v>
      </c>
      <c r="H129" s="17" t="s">
        <v>6975</v>
      </c>
      <c r="I129" s="17" t="s">
        <v>6976</v>
      </c>
      <c r="J129" s="32" t="s">
        <v>7090</v>
      </c>
      <c r="K129" s="32" t="s">
        <v>7082</v>
      </c>
      <c r="L129" s="32" t="s">
        <v>7106</v>
      </c>
      <c r="M129" s="32" t="s">
        <v>29</v>
      </c>
      <c r="N129" s="32" t="s">
        <v>7658</v>
      </c>
      <c r="O129" s="32" t="s">
        <v>7326</v>
      </c>
      <c r="P129" s="32" t="s">
        <v>7323</v>
      </c>
      <c r="Q129" s="32" t="s">
        <v>7327</v>
      </c>
    </row>
    <row r="130" spans="1:17" ht="75" customHeight="1" x14ac:dyDescent="0.25">
      <c r="A130" s="7" t="s">
        <v>5983</v>
      </c>
      <c r="B130" s="3" t="s">
        <v>3274</v>
      </c>
      <c r="C130" s="23" t="s">
        <v>6677</v>
      </c>
      <c r="D130" s="4" t="s">
        <v>2871</v>
      </c>
      <c r="E130" s="3" t="s">
        <v>7488</v>
      </c>
      <c r="F130" s="4" t="s">
        <v>3719</v>
      </c>
      <c r="G130" s="3" t="s">
        <v>6984</v>
      </c>
      <c r="H130" s="4" t="s">
        <v>6975</v>
      </c>
      <c r="I130" s="4" t="s">
        <v>6976</v>
      </c>
      <c r="J130" s="32" t="s">
        <v>7081</v>
      </c>
      <c r="K130" s="32" t="s">
        <v>7082</v>
      </c>
      <c r="L130" s="32" t="s">
        <v>7122</v>
      </c>
      <c r="M130" s="32" t="s">
        <v>29</v>
      </c>
      <c r="N130" s="32" t="s">
        <v>6977</v>
      </c>
      <c r="O130" s="32" t="s">
        <v>7326</v>
      </c>
      <c r="P130" s="32" t="s">
        <v>7318</v>
      </c>
      <c r="Q130" s="32" t="s">
        <v>7327</v>
      </c>
    </row>
    <row r="131" spans="1:17" ht="75" customHeight="1" x14ac:dyDescent="0.25">
      <c r="A131" s="15" t="s">
        <v>5957</v>
      </c>
      <c r="B131" s="16" t="s">
        <v>3215</v>
      </c>
      <c r="C131" s="25" t="s">
        <v>6631</v>
      </c>
      <c r="D131" s="22" t="s">
        <v>2871</v>
      </c>
      <c r="E131" s="15" t="s">
        <v>7478</v>
      </c>
      <c r="F131" s="22" t="s">
        <v>7479</v>
      </c>
      <c r="G131" s="15" t="s">
        <v>6978</v>
      </c>
      <c r="H131" s="17" t="s">
        <v>6975</v>
      </c>
      <c r="I131" s="17" t="s">
        <v>6976</v>
      </c>
      <c r="J131" s="32" t="s">
        <v>7081</v>
      </c>
      <c r="K131" s="32" t="s">
        <v>7082</v>
      </c>
      <c r="L131" s="32" t="s">
        <v>7096</v>
      </c>
      <c r="M131" s="32" t="s">
        <v>29</v>
      </c>
      <c r="N131" s="32" t="s">
        <v>6991</v>
      </c>
      <c r="O131" s="32" t="s">
        <v>7324</v>
      </c>
      <c r="P131" s="32" t="s">
        <v>7309</v>
      </c>
      <c r="Q131" s="32" t="s">
        <v>7325</v>
      </c>
    </row>
    <row r="132" spans="1:17" ht="75" customHeight="1" x14ac:dyDescent="0.25">
      <c r="A132" s="15" t="s">
        <v>5959</v>
      </c>
      <c r="B132" s="16" t="s">
        <v>3588</v>
      </c>
      <c r="C132" s="25" t="s">
        <v>6631</v>
      </c>
      <c r="D132" s="22" t="s">
        <v>2871</v>
      </c>
      <c r="E132" s="15" t="s">
        <v>7478</v>
      </c>
      <c r="F132" s="22" t="s">
        <v>7479</v>
      </c>
      <c r="G132" s="15" t="s">
        <v>6980</v>
      </c>
      <c r="H132" s="17" t="s">
        <v>6975</v>
      </c>
      <c r="I132" s="17" t="s">
        <v>6976</v>
      </c>
      <c r="J132" s="32" t="s">
        <v>7081</v>
      </c>
      <c r="K132" s="32" t="s">
        <v>7082</v>
      </c>
      <c r="L132" s="32" t="s">
        <v>7098</v>
      </c>
      <c r="M132" s="32" t="s">
        <v>29</v>
      </c>
      <c r="N132" s="32" t="s">
        <v>6991</v>
      </c>
      <c r="O132" s="32" t="s">
        <v>7324</v>
      </c>
      <c r="P132" s="32" t="s">
        <v>7309</v>
      </c>
      <c r="Q132" s="32" t="s">
        <v>7325</v>
      </c>
    </row>
    <row r="133" spans="1:17" ht="75" customHeight="1" x14ac:dyDescent="0.25">
      <c r="A133" s="15" t="s">
        <v>5888</v>
      </c>
      <c r="B133" s="16" t="s">
        <v>2868</v>
      </c>
      <c r="C133" s="25" t="s">
        <v>6749</v>
      </c>
      <c r="D133" s="22" t="s">
        <v>2871</v>
      </c>
      <c r="E133" s="15" t="s">
        <v>7490</v>
      </c>
      <c r="F133" s="22" t="s">
        <v>7745</v>
      </c>
      <c r="G133" s="15" t="s">
        <v>6989</v>
      </c>
      <c r="H133" s="17" t="s">
        <v>6975</v>
      </c>
      <c r="I133" s="17" t="s">
        <v>6976</v>
      </c>
      <c r="J133" s="32" t="s">
        <v>7081</v>
      </c>
      <c r="K133" s="32" t="s">
        <v>7082</v>
      </c>
      <c r="L133" s="32" t="s">
        <v>7194</v>
      </c>
      <c r="M133" s="32" t="s">
        <v>29</v>
      </c>
      <c r="N133" s="32" t="s">
        <v>6991</v>
      </c>
      <c r="O133" s="32" t="s">
        <v>7324</v>
      </c>
      <c r="P133" s="32" t="s">
        <v>7309</v>
      </c>
      <c r="Q133" s="32" t="s">
        <v>7325</v>
      </c>
    </row>
    <row r="134" spans="1:17" ht="75" customHeight="1" x14ac:dyDescent="0.25">
      <c r="A134" s="15" t="s">
        <v>6040</v>
      </c>
      <c r="B134" s="16" t="s">
        <v>4540</v>
      </c>
      <c r="C134" s="25" t="s">
        <v>6631</v>
      </c>
      <c r="D134" s="22" t="s">
        <v>2871</v>
      </c>
      <c r="E134" s="15" t="s">
        <v>7478</v>
      </c>
      <c r="F134" s="22" t="s">
        <v>7479</v>
      </c>
      <c r="G134" s="15" t="s">
        <v>6978</v>
      </c>
      <c r="H134" s="17" t="s">
        <v>6975</v>
      </c>
      <c r="I134" s="17" t="s">
        <v>6976</v>
      </c>
      <c r="J134" s="32" t="s">
        <v>7081</v>
      </c>
      <c r="K134" s="32" t="s">
        <v>7082</v>
      </c>
      <c r="L134" s="32" t="s">
        <v>7095</v>
      </c>
      <c r="M134" s="32" t="s">
        <v>29</v>
      </c>
      <c r="N134" s="32" t="s">
        <v>6991</v>
      </c>
      <c r="O134" s="32" t="s">
        <v>7324</v>
      </c>
      <c r="P134" s="32" t="s">
        <v>7309</v>
      </c>
      <c r="Q134" s="32" t="s">
        <v>7325</v>
      </c>
    </row>
    <row r="135" spans="1:17" ht="75" customHeight="1" x14ac:dyDescent="0.25">
      <c r="A135" s="15" t="s">
        <v>5960</v>
      </c>
      <c r="B135" s="16" t="s">
        <v>3590</v>
      </c>
      <c r="C135" s="25" t="s">
        <v>6631</v>
      </c>
      <c r="D135" s="22" t="s">
        <v>2871</v>
      </c>
      <c r="E135" s="15" t="s">
        <v>7478</v>
      </c>
      <c r="F135" s="22" t="s">
        <v>7479</v>
      </c>
      <c r="G135" s="15" t="s">
        <v>6978</v>
      </c>
      <c r="H135" s="17" t="s">
        <v>6975</v>
      </c>
      <c r="I135" s="17" t="s">
        <v>6976</v>
      </c>
      <c r="J135" s="32" t="s">
        <v>7081</v>
      </c>
      <c r="K135" s="32" t="s">
        <v>7082</v>
      </c>
      <c r="L135" s="32" t="s">
        <v>7097</v>
      </c>
      <c r="M135" s="32" t="s">
        <v>29</v>
      </c>
      <c r="N135" s="32" t="s">
        <v>6991</v>
      </c>
      <c r="O135" s="32" t="s">
        <v>7324</v>
      </c>
      <c r="P135" s="32" t="s">
        <v>7309</v>
      </c>
      <c r="Q135" s="32" t="s">
        <v>7325</v>
      </c>
    </row>
    <row r="136" spans="1:17" ht="75" customHeight="1" x14ac:dyDescent="0.25">
      <c r="A136" s="15" t="s">
        <v>6259</v>
      </c>
      <c r="B136" s="16" t="s">
        <v>5441</v>
      </c>
      <c r="C136" s="25" t="s">
        <v>6856</v>
      </c>
      <c r="D136" s="22" t="s">
        <v>5336</v>
      </c>
      <c r="E136" s="15" t="s">
        <v>7499</v>
      </c>
      <c r="F136" s="22" t="s">
        <v>6943</v>
      </c>
      <c r="G136" s="15" t="s">
        <v>6992</v>
      </c>
      <c r="H136" s="17" t="s">
        <v>6997</v>
      </c>
      <c r="I136" s="17" t="s">
        <v>6988</v>
      </c>
      <c r="J136" s="32" t="s">
        <v>7188</v>
      </c>
      <c r="K136" s="32" t="s">
        <v>7082</v>
      </c>
      <c r="L136" s="32" t="s">
        <v>7290</v>
      </c>
      <c r="M136" s="32" t="s">
        <v>29</v>
      </c>
      <c r="N136" s="32" t="s">
        <v>6991</v>
      </c>
      <c r="O136" s="32" t="s">
        <v>7324</v>
      </c>
      <c r="P136" s="32" t="s">
        <v>29</v>
      </c>
      <c r="Q136" s="32" t="s">
        <v>7325</v>
      </c>
    </row>
    <row r="137" spans="1:17" ht="75" customHeight="1" x14ac:dyDescent="0.25">
      <c r="A137" s="15" t="s">
        <v>6070</v>
      </c>
      <c r="B137" s="16" t="s">
        <v>5436</v>
      </c>
      <c r="C137" s="25" t="s">
        <v>6874</v>
      </c>
      <c r="D137" s="22" t="s">
        <v>5336</v>
      </c>
      <c r="E137" s="15" t="s">
        <v>7499</v>
      </c>
      <c r="F137" s="22" t="s">
        <v>6943</v>
      </c>
      <c r="G137" s="15" t="s">
        <v>6986</v>
      </c>
      <c r="H137" s="17" t="s">
        <v>6997</v>
      </c>
      <c r="I137" s="17" t="s">
        <v>6988</v>
      </c>
      <c r="J137" s="32" t="s">
        <v>7188</v>
      </c>
      <c r="K137" s="32" t="s">
        <v>7082</v>
      </c>
      <c r="L137" s="32" t="s">
        <v>7298</v>
      </c>
      <c r="M137" s="32" t="s">
        <v>29</v>
      </c>
      <c r="N137" s="32" t="s">
        <v>7655</v>
      </c>
      <c r="O137" s="32" t="s">
        <v>7324</v>
      </c>
      <c r="P137" s="32" t="s">
        <v>29</v>
      </c>
      <c r="Q137" s="32" t="s">
        <v>7325</v>
      </c>
    </row>
    <row r="138" spans="1:17" ht="75" customHeight="1" x14ac:dyDescent="0.25">
      <c r="A138" s="15" t="s">
        <v>5973</v>
      </c>
      <c r="B138" s="16" t="s">
        <v>3251</v>
      </c>
      <c r="C138" s="25" t="s">
        <v>6662</v>
      </c>
      <c r="D138" s="22" t="s">
        <v>2871</v>
      </c>
      <c r="E138" s="15" t="s">
        <v>7478</v>
      </c>
      <c r="F138" s="22" t="s">
        <v>7786</v>
      </c>
      <c r="G138" s="15" t="s">
        <v>6996</v>
      </c>
      <c r="H138" s="17" t="s">
        <v>6975</v>
      </c>
      <c r="I138" s="17" t="s">
        <v>6976</v>
      </c>
      <c r="J138" s="32" t="s">
        <v>7108</v>
      </c>
      <c r="K138" s="32" t="s">
        <v>7082</v>
      </c>
      <c r="L138" s="32" t="s">
        <v>7118</v>
      </c>
      <c r="M138" s="32" t="s">
        <v>29</v>
      </c>
      <c r="N138" s="32" t="s">
        <v>6991</v>
      </c>
      <c r="O138" s="32" t="s">
        <v>7324</v>
      </c>
      <c r="P138" s="32" t="s">
        <v>7309</v>
      </c>
      <c r="Q138" s="32" t="s">
        <v>7322</v>
      </c>
    </row>
    <row r="139" spans="1:17" ht="75" customHeight="1" x14ac:dyDescent="0.25">
      <c r="A139" s="15" t="s">
        <v>5975</v>
      </c>
      <c r="B139" s="16" t="s">
        <v>5439</v>
      </c>
      <c r="C139" s="25" t="s">
        <v>6873</v>
      </c>
      <c r="D139" s="22" t="s">
        <v>5336</v>
      </c>
      <c r="E139" s="15" t="s">
        <v>7499</v>
      </c>
      <c r="F139" s="22" t="s">
        <v>6943</v>
      </c>
      <c r="G139" s="15" t="s">
        <v>6993</v>
      </c>
      <c r="H139" s="17" t="s">
        <v>6997</v>
      </c>
      <c r="I139" s="17" t="s">
        <v>6988</v>
      </c>
      <c r="J139" s="32" t="s">
        <v>7188</v>
      </c>
      <c r="K139" s="32" t="s">
        <v>7082</v>
      </c>
      <c r="L139" s="32" t="s">
        <v>7297</v>
      </c>
      <c r="M139" s="32" t="s">
        <v>29</v>
      </c>
      <c r="N139" s="32" t="s">
        <v>7655</v>
      </c>
      <c r="O139" s="32" t="s">
        <v>7324</v>
      </c>
      <c r="P139" s="32" t="s">
        <v>29</v>
      </c>
      <c r="Q139" s="32" t="s">
        <v>7325</v>
      </c>
    </row>
    <row r="140" spans="1:17" ht="75" customHeight="1" x14ac:dyDescent="0.25">
      <c r="A140" s="15" t="s">
        <v>5952</v>
      </c>
      <c r="B140" s="16" t="s">
        <v>3177</v>
      </c>
      <c r="C140" s="25" t="s">
        <v>6707</v>
      </c>
      <c r="D140" s="22" t="s">
        <v>7473</v>
      </c>
      <c r="E140" s="15" t="s">
        <v>7480</v>
      </c>
      <c r="F140" s="22" t="s">
        <v>7481</v>
      </c>
      <c r="G140" s="15" t="s">
        <v>6984</v>
      </c>
      <c r="H140" s="17" t="s">
        <v>6985</v>
      </c>
      <c r="I140" s="17" t="s">
        <v>6983</v>
      </c>
      <c r="J140" s="32" t="s">
        <v>7081</v>
      </c>
      <c r="K140" s="32" t="s">
        <v>7082</v>
      </c>
      <c r="L140" s="32" t="s">
        <v>7099</v>
      </c>
      <c r="M140" s="32" t="s">
        <v>29</v>
      </c>
      <c r="N140" s="32" t="s">
        <v>6991</v>
      </c>
      <c r="O140" s="32" t="s">
        <v>7324</v>
      </c>
      <c r="P140" s="32" t="s">
        <v>29</v>
      </c>
      <c r="Q140" s="32" t="s">
        <v>7325</v>
      </c>
    </row>
    <row r="141" spans="1:17" ht="75" customHeight="1" x14ac:dyDescent="0.25">
      <c r="A141" s="15" t="s">
        <v>5896</v>
      </c>
      <c r="B141" s="16" t="s">
        <v>2918</v>
      </c>
      <c r="C141" s="25" t="s">
        <v>6780</v>
      </c>
      <c r="D141" s="22" t="s">
        <v>2881</v>
      </c>
      <c r="E141" s="15" t="s">
        <v>3699</v>
      </c>
      <c r="F141" s="22" t="s">
        <v>343</v>
      </c>
      <c r="G141" s="15" t="s">
        <v>6978</v>
      </c>
      <c r="H141" s="17" t="s">
        <v>6990</v>
      </c>
      <c r="I141" s="17" t="s">
        <v>7083</v>
      </c>
      <c r="J141" s="32" t="s">
        <v>343</v>
      </c>
      <c r="K141" s="32" t="s">
        <v>7082</v>
      </c>
      <c r="L141" s="32" t="s">
        <v>7226</v>
      </c>
      <c r="M141" s="32" t="s">
        <v>29</v>
      </c>
      <c r="N141" s="32" t="s">
        <v>7658</v>
      </c>
      <c r="O141" s="32" t="s">
        <v>7311</v>
      </c>
      <c r="P141" s="32" t="s">
        <v>7331</v>
      </c>
      <c r="Q141" s="32" t="s">
        <v>7312</v>
      </c>
    </row>
    <row r="142" spans="1:17" ht="75" customHeight="1" x14ac:dyDescent="0.25">
      <c r="A142" s="15" t="s">
        <v>6003</v>
      </c>
      <c r="B142" s="16" t="s">
        <v>3331</v>
      </c>
      <c r="C142" s="25" t="s">
        <v>6705</v>
      </c>
      <c r="D142" s="22" t="s">
        <v>2881</v>
      </c>
      <c r="E142" s="15" t="s">
        <v>3699</v>
      </c>
      <c r="F142" s="22" t="s">
        <v>3730</v>
      </c>
      <c r="G142" s="15" t="s">
        <v>6989</v>
      </c>
      <c r="H142" s="17" t="s">
        <v>6990</v>
      </c>
      <c r="I142" s="17" t="s">
        <v>7083</v>
      </c>
      <c r="J142" s="32" t="s">
        <v>343</v>
      </c>
      <c r="K142" s="32" t="s">
        <v>7082</v>
      </c>
      <c r="L142" s="32" t="s">
        <v>7157</v>
      </c>
      <c r="M142" s="32" t="s">
        <v>29</v>
      </c>
      <c r="N142" s="32" t="s">
        <v>7658</v>
      </c>
      <c r="O142" s="32" t="s">
        <v>7311</v>
      </c>
      <c r="P142" s="32" t="s">
        <v>7331</v>
      </c>
      <c r="Q142" s="32" t="s">
        <v>7312</v>
      </c>
    </row>
    <row r="143" spans="1:17" ht="75" customHeight="1" x14ac:dyDescent="0.25">
      <c r="A143" s="15" t="s">
        <v>5897</v>
      </c>
      <c r="B143" s="16" t="s">
        <v>2923</v>
      </c>
      <c r="C143" s="25" t="s">
        <v>6781</v>
      </c>
      <c r="D143" s="22" t="s">
        <v>2881</v>
      </c>
      <c r="E143" s="15" t="s">
        <v>3699</v>
      </c>
      <c r="F143" s="22" t="s">
        <v>3700</v>
      </c>
      <c r="G143" s="15" t="s">
        <v>6992</v>
      </c>
      <c r="H143" s="17" t="s">
        <v>6990</v>
      </c>
      <c r="I143" s="17" t="s">
        <v>7083</v>
      </c>
      <c r="J143" s="32" t="s">
        <v>343</v>
      </c>
      <c r="K143" s="32" t="s">
        <v>7082</v>
      </c>
      <c r="L143" s="32" t="s">
        <v>7227</v>
      </c>
      <c r="M143" s="32" t="s">
        <v>29</v>
      </c>
      <c r="N143" s="32" t="s">
        <v>7658</v>
      </c>
      <c r="O143" s="32" t="s">
        <v>7311</v>
      </c>
      <c r="P143" s="32" t="s">
        <v>7331</v>
      </c>
      <c r="Q143" s="32" t="s">
        <v>7312</v>
      </c>
    </row>
    <row r="144" spans="1:17" ht="75" customHeight="1" x14ac:dyDescent="0.25">
      <c r="A144" s="15" t="s">
        <v>6004</v>
      </c>
      <c r="B144" s="16" t="s">
        <v>3603</v>
      </c>
      <c r="C144" s="25" t="s">
        <v>6704</v>
      </c>
      <c r="D144" s="22" t="s">
        <v>2881</v>
      </c>
      <c r="E144" s="15" t="s">
        <v>3699</v>
      </c>
      <c r="F144" s="22" t="s">
        <v>3730</v>
      </c>
      <c r="G144" s="15" t="s">
        <v>6986</v>
      </c>
      <c r="H144" s="17" t="s">
        <v>6990</v>
      </c>
      <c r="I144" s="17" t="s">
        <v>7083</v>
      </c>
      <c r="J144" s="32" t="s">
        <v>343</v>
      </c>
      <c r="K144" s="32" t="s">
        <v>7082</v>
      </c>
      <c r="L144" s="32" t="s">
        <v>7158</v>
      </c>
      <c r="M144" s="32" t="s">
        <v>29</v>
      </c>
      <c r="N144" s="32" t="s">
        <v>7658</v>
      </c>
      <c r="O144" s="32" t="s">
        <v>7311</v>
      </c>
      <c r="P144" s="32" t="s">
        <v>7331</v>
      </c>
      <c r="Q144" s="32" t="s">
        <v>7312</v>
      </c>
    </row>
    <row r="145" spans="1:17" ht="75" customHeight="1" x14ac:dyDescent="0.25">
      <c r="A145" s="15" t="s">
        <v>5898</v>
      </c>
      <c r="B145" s="16" t="s">
        <v>2925</v>
      </c>
      <c r="C145" s="25" t="s">
        <v>6762</v>
      </c>
      <c r="D145" s="22" t="s">
        <v>2881</v>
      </c>
      <c r="E145" s="15" t="s">
        <v>7509</v>
      </c>
      <c r="F145" s="22" t="s">
        <v>29</v>
      </c>
      <c r="G145" s="15" t="s">
        <v>6982</v>
      </c>
      <c r="H145" s="17" t="s">
        <v>6990</v>
      </c>
      <c r="I145" s="17" t="s">
        <v>7083</v>
      </c>
      <c r="J145" s="32" t="s">
        <v>343</v>
      </c>
      <c r="K145" s="32" t="s">
        <v>7082</v>
      </c>
      <c r="L145" s="32" t="s">
        <v>7208</v>
      </c>
      <c r="M145" s="32" t="s">
        <v>29</v>
      </c>
      <c r="N145" s="32" t="s">
        <v>7661</v>
      </c>
      <c r="O145" s="32" t="s">
        <v>7311</v>
      </c>
      <c r="P145" s="32" t="s">
        <v>7309</v>
      </c>
      <c r="Q145" s="32" t="s">
        <v>7312</v>
      </c>
    </row>
    <row r="146" spans="1:17" ht="75" customHeight="1" x14ac:dyDescent="0.25">
      <c r="A146" s="15" t="s">
        <v>5961</v>
      </c>
      <c r="B146" s="16" t="s">
        <v>3129</v>
      </c>
      <c r="C146" s="25" t="s">
        <v>6736</v>
      </c>
      <c r="D146" s="22" t="s">
        <v>2892</v>
      </c>
      <c r="E146" s="15" t="s">
        <v>2864</v>
      </c>
      <c r="F146" s="22" t="s">
        <v>343</v>
      </c>
      <c r="G146" s="15" t="s">
        <v>6989</v>
      </c>
      <c r="H146" s="17" t="s">
        <v>6990</v>
      </c>
      <c r="I146" s="17" t="s">
        <v>7083</v>
      </c>
      <c r="J146" s="32" t="s">
        <v>7108</v>
      </c>
      <c r="K146" s="32" t="s">
        <v>7076</v>
      </c>
      <c r="L146" s="32" t="s">
        <v>7182</v>
      </c>
      <c r="M146" s="32" t="s">
        <v>29</v>
      </c>
      <c r="N146" s="32" t="s">
        <v>7655</v>
      </c>
      <c r="O146" s="32" t="s">
        <v>7335</v>
      </c>
      <c r="P146" s="32" t="s">
        <v>7309</v>
      </c>
      <c r="Q146" s="32" t="s">
        <v>7310</v>
      </c>
    </row>
    <row r="147" spans="1:17" ht="75" customHeight="1" x14ac:dyDescent="0.25">
      <c r="A147" s="15" t="s">
        <v>6067</v>
      </c>
      <c r="B147" s="16" t="s">
        <v>5325</v>
      </c>
      <c r="C147" s="25" t="s">
        <v>6723</v>
      </c>
      <c r="D147" s="22" t="s">
        <v>5336</v>
      </c>
      <c r="E147" s="15" t="s">
        <v>7499</v>
      </c>
      <c r="F147" s="22" t="s">
        <v>6928</v>
      </c>
      <c r="G147" s="15" t="s">
        <v>6982</v>
      </c>
      <c r="H147" s="17" t="s">
        <v>6997</v>
      </c>
      <c r="I147" s="17" t="s">
        <v>6988</v>
      </c>
      <c r="J147" s="32" t="s">
        <v>343</v>
      </c>
      <c r="K147" s="32" t="s">
        <v>7076</v>
      </c>
      <c r="L147" s="32" t="s">
        <v>1407</v>
      </c>
      <c r="M147" s="32" t="s">
        <v>29</v>
      </c>
      <c r="N147" s="32" t="s">
        <v>7655</v>
      </c>
      <c r="O147" s="32" t="s">
        <v>7313</v>
      </c>
      <c r="P147" s="32" t="s">
        <v>29</v>
      </c>
      <c r="Q147" s="32" t="s">
        <v>7322</v>
      </c>
    </row>
    <row r="148" spans="1:17" ht="75" customHeight="1" x14ac:dyDescent="0.25">
      <c r="A148" s="15" t="s">
        <v>6069</v>
      </c>
      <c r="B148" s="16" t="s">
        <v>5693</v>
      </c>
      <c r="C148" s="25" t="s">
        <v>6826</v>
      </c>
      <c r="D148" s="22" t="s">
        <v>5336</v>
      </c>
      <c r="E148" s="15" t="s">
        <v>7499</v>
      </c>
      <c r="F148" s="22" t="s">
        <v>6935</v>
      </c>
      <c r="G148" s="15" t="s">
        <v>6993</v>
      </c>
      <c r="H148" s="17" t="s">
        <v>6997</v>
      </c>
      <c r="I148" s="17" t="s">
        <v>6988</v>
      </c>
      <c r="J148" s="32" t="s">
        <v>7188</v>
      </c>
      <c r="K148" s="32" t="s">
        <v>7076</v>
      </c>
      <c r="L148" s="32" t="s">
        <v>7267</v>
      </c>
      <c r="M148" s="32" t="s">
        <v>29</v>
      </c>
      <c r="N148" s="32" t="s">
        <v>7655</v>
      </c>
      <c r="O148" s="32" t="s">
        <v>7328</v>
      </c>
      <c r="P148" s="32" t="s">
        <v>7323</v>
      </c>
      <c r="Q148" s="32" t="s">
        <v>7319</v>
      </c>
    </row>
    <row r="149" spans="1:17" ht="75" customHeight="1" x14ac:dyDescent="0.25">
      <c r="A149" s="15" t="s">
        <v>5996</v>
      </c>
      <c r="B149" s="16" t="s">
        <v>3592</v>
      </c>
      <c r="C149" s="25" t="s">
        <v>6696</v>
      </c>
      <c r="D149" s="22" t="s">
        <v>2871</v>
      </c>
      <c r="E149" s="15" t="s">
        <v>5606</v>
      </c>
      <c r="F149" s="22" t="s">
        <v>4062</v>
      </c>
      <c r="G149" s="15" t="s">
        <v>6989</v>
      </c>
      <c r="H149" s="17" t="s">
        <v>6975</v>
      </c>
      <c r="I149" s="17" t="s">
        <v>6976</v>
      </c>
      <c r="J149" s="32" t="s">
        <v>7090</v>
      </c>
      <c r="K149" s="32" t="s">
        <v>7082</v>
      </c>
      <c r="L149" s="32" t="s">
        <v>7151</v>
      </c>
      <c r="M149" s="32" t="s">
        <v>29</v>
      </c>
      <c r="N149" s="32" t="s">
        <v>6977</v>
      </c>
      <c r="O149" s="32" t="s">
        <v>7311</v>
      </c>
      <c r="P149" s="32" t="s">
        <v>7323</v>
      </c>
      <c r="Q149" s="32" t="s">
        <v>7314</v>
      </c>
    </row>
    <row r="150" spans="1:17" ht="75" customHeight="1" x14ac:dyDescent="0.25">
      <c r="A150" s="15" t="s">
        <v>5994</v>
      </c>
      <c r="B150" s="16" t="s">
        <v>3593</v>
      </c>
      <c r="C150" s="25" t="s">
        <v>6696</v>
      </c>
      <c r="D150" s="22" t="s">
        <v>2871</v>
      </c>
      <c r="E150" s="15" t="s">
        <v>5606</v>
      </c>
      <c r="F150" s="22" t="s">
        <v>4062</v>
      </c>
      <c r="G150" s="15" t="s">
        <v>6993</v>
      </c>
      <c r="H150" s="17" t="s">
        <v>6975</v>
      </c>
      <c r="I150" s="17" t="s">
        <v>6976</v>
      </c>
      <c r="J150" s="32" t="s">
        <v>7090</v>
      </c>
      <c r="K150" s="32" t="s">
        <v>7082</v>
      </c>
      <c r="L150" s="32" t="s">
        <v>7148</v>
      </c>
      <c r="M150" s="32" t="s">
        <v>29</v>
      </c>
      <c r="N150" s="32" t="s">
        <v>6977</v>
      </c>
      <c r="O150" s="32" t="s">
        <v>7311</v>
      </c>
      <c r="P150" s="32" t="s">
        <v>7323</v>
      </c>
      <c r="Q150" s="32" t="s">
        <v>7314</v>
      </c>
    </row>
    <row r="151" spans="1:17" ht="75" customHeight="1" x14ac:dyDescent="0.25">
      <c r="A151" s="15" t="s">
        <v>5997</v>
      </c>
      <c r="B151" s="16" t="s">
        <v>3594</v>
      </c>
      <c r="C151" s="25" t="s">
        <v>6696</v>
      </c>
      <c r="D151" s="22" t="s">
        <v>2871</v>
      </c>
      <c r="E151" s="15" t="s">
        <v>5606</v>
      </c>
      <c r="F151" s="22" t="s">
        <v>4062</v>
      </c>
      <c r="G151" s="15" t="s">
        <v>6980</v>
      </c>
      <c r="H151" s="17" t="s">
        <v>6975</v>
      </c>
      <c r="I151" s="17" t="s">
        <v>6976</v>
      </c>
      <c r="J151" s="32" t="s">
        <v>7090</v>
      </c>
      <c r="K151" s="32" t="s">
        <v>7082</v>
      </c>
      <c r="L151" s="32" t="s">
        <v>7147</v>
      </c>
      <c r="M151" s="32" t="s">
        <v>29</v>
      </c>
      <c r="N151" s="32" t="s">
        <v>6977</v>
      </c>
      <c r="O151" s="32" t="s">
        <v>7311</v>
      </c>
      <c r="P151" s="32" t="s">
        <v>7323</v>
      </c>
      <c r="Q151" s="32" t="s">
        <v>7314</v>
      </c>
    </row>
    <row r="152" spans="1:17" ht="75" customHeight="1" x14ac:dyDescent="0.25">
      <c r="A152" s="15" t="s">
        <v>6568</v>
      </c>
      <c r="B152" s="16" t="s">
        <v>4063</v>
      </c>
      <c r="C152" s="25" t="s">
        <v>6696</v>
      </c>
      <c r="D152" s="22" t="s">
        <v>2871</v>
      </c>
      <c r="E152" s="15" t="s">
        <v>5606</v>
      </c>
      <c r="F152" s="22" t="s">
        <v>4062</v>
      </c>
      <c r="G152" s="15" t="s">
        <v>6993</v>
      </c>
      <c r="H152" s="17" t="s">
        <v>6975</v>
      </c>
      <c r="I152" s="17" t="s">
        <v>6976</v>
      </c>
      <c r="J152" s="32" t="s">
        <v>7090</v>
      </c>
      <c r="K152" s="32" t="s">
        <v>7082</v>
      </c>
      <c r="L152" s="32" t="s">
        <v>7152</v>
      </c>
      <c r="M152" s="32" t="s">
        <v>29</v>
      </c>
      <c r="N152" s="32" t="s">
        <v>6977</v>
      </c>
      <c r="O152" s="32" t="s">
        <v>7311</v>
      </c>
      <c r="P152" s="32" t="s">
        <v>7323</v>
      </c>
      <c r="Q152" s="32" t="s">
        <v>7314</v>
      </c>
    </row>
    <row r="153" spans="1:17" ht="75" customHeight="1" x14ac:dyDescent="0.25">
      <c r="A153" s="15" t="s">
        <v>5993</v>
      </c>
      <c r="B153" s="16" t="s">
        <v>3313</v>
      </c>
      <c r="C153" s="25" t="s">
        <v>6696</v>
      </c>
      <c r="D153" s="22" t="s">
        <v>2871</v>
      </c>
      <c r="E153" s="15" t="s">
        <v>5606</v>
      </c>
      <c r="F153" s="22" t="s">
        <v>4062</v>
      </c>
      <c r="G153" s="15" t="s">
        <v>6993</v>
      </c>
      <c r="H153" s="17" t="s">
        <v>6975</v>
      </c>
      <c r="I153" s="17" t="s">
        <v>6976</v>
      </c>
      <c r="J153" s="32" t="s">
        <v>7090</v>
      </c>
      <c r="K153" s="32" t="s">
        <v>7082</v>
      </c>
      <c r="L153" s="32" t="s">
        <v>7146</v>
      </c>
      <c r="M153" s="32" t="s">
        <v>29</v>
      </c>
      <c r="N153" s="32" t="s">
        <v>6977</v>
      </c>
      <c r="O153" s="32" t="s">
        <v>7311</v>
      </c>
      <c r="P153" s="32" t="s">
        <v>7323</v>
      </c>
      <c r="Q153" s="32" t="s">
        <v>7314</v>
      </c>
    </row>
    <row r="154" spans="1:17" ht="75" customHeight="1" x14ac:dyDescent="0.25">
      <c r="A154" s="15" t="s">
        <v>5995</v>
      </c>
      <c r="B154" s="16" t="s">
        <v>3596</v>
      </c>
      <c r="C154" s="25" t="s">
        <v>6696</v>
      </c>
      <c r="D154" s="22" t="s">
        <v>2871</v>
      </c>
      <c r="E154" s="15" t="s">
        <v>5606</v>
      </c>
      <c r="F154" s="22" t="s">
        <v>4062</v>
      </c>
      <c r="G154" s="15" t="s">
        <v>6996</v>
      </c>
      <c r="H154" s="17" t="s">
        <v>6975</v>
      </c>
      <c r="I154" s="17" t="s">
        <v>6976</v>
      </c>
      <c r="J154" s="32" t="s">
        <v>7090</v>
      </c>
      <c r="K154" s="32" t="s">
        <v>7082</v>
      </c>
      <c r="L154" s="32" t="s">
        <v>7149</v>
      </c>
      <c r="M154" s="32" t="s">
        <v>29</v>
      </c>
      <c r="N154" s="32" t="s">
        <v>6977</v>
      </c>
      <c r="O154" s="32" t="s">
        <v>7311</v>
      </c>
      <c r="P154" s="32" t="s">
        <v>7323</v>
      </c>
      <c r="Q154" s="32" t="s">
        <v>7314</v>
      </c>
    </row>
    <row r="155" spans="1:17" ht="75" customHeight="1" x14ac:dyDescent="0.25">
      <c r="A155" s="15" t="s">
        <v>6468</v>
      </c>
      <c r="B155" s="16" t="s">
        <v>5689</v>
      </c>
      <c r="C155" s="25" t="s">
        <v>6696</v>
      </c>
      <c r="D155" s="22" t="s">
        <v>2871</v>
      </c>
      <c r="E155" s="15" t="s">
        <v>5606</v>
      </c>
      <c r="F155" s="22" t="s">
        <v>4062</v>
      </c>
      <c r="G155" s="15" t="s">
        <v>6993</v>
      </c>
      <c r="H155" s="17" t="s">
        <v>6975</v>
      </c>
      <c r="I155" s="17" t="s">
        <v>6976</v>
      </c>
      <c r="J155" s="32" t="s">
        <v>7090</v>
      </c>
      <c r="K155" s="32" t="s">
        <v>7082</v>
      </c>
      <c r="L155" s="32" t="s">
        <v>7153</v>
      </c>
      <c r="M155" s="32" t="s">
        <v>29</v>
      </c>
      <c r="N155" s="32" t="s">
        <v>6977</v>
      </c>
      <c r="O155" s="32" t="s">
        <v>7311</v>
      </c>
      <c r="P155" s="32" t="s">
        <v>7323</v>
      </c>
      <c r="Q155" s="32" t="s">
        <v>7314</v>
      </c>
    </row>
    <row r="156" spans="1:17" ht="75" customHeight="1" x14ac:dyDescent="0.25">
      <c r="A156" s="15" t="s">
        <v>5962</v>
      </c>
      <c r="B156" s="16" t="s">
        <v>3224</v>
      </c>
      <c r="C156" s="25" t="s">
        <v>6634</v>
      </c>
      <c r="D156" s="22" t="s">
        <v>2871</v>
      </c>
      <c r="E156" s="15" t="s">
        <v>5606</v>
      </c>
      <c r="F156" s="22" t="s">
        <v>7733</v>
      </c>
      <c r="G156" s="15" t="s">
        <v>6993</v>
      </c>
      <c r="H156" s="17" t="s">
        <v>6975</v>
      </c>
      <c r="I156" s="17" t="s">
        <v>6976</v>
      </c>
      <c r="J156" s="32" t="s">
        <v>7090</v>
      </c>
      <c r="K156" s="32" t="s">
        <v>7082</v>
      </c>
      <c r="L156" s="32" t="s">
        <v>7100</v>
      </c>
      <c r="M156" s="32" t="s">
        <v>29</v>
      </c>
      <c r="N156" s="32" t="s">
        <v>6977</v>
      </c>
      <c r="O156" s="32" t="s">
        <v>7315</v>
      </c>
      <c r="P156" s="32" t="s">
        <v>7323</v>
      </c>
      <c r="Q156" s="32" t="s">
        <v>7314</v>
      </c>
    </row>
    <row r="157" spans="1:17" ht="75" customHeight="1" x14ac:dyDescent="0.25">
      <c r="A157" s="15" t="s">
        <v>5936</v>
      </c>
      <c r="B157" s="16" t="s">
        <v>3092</v>
      </c>
      <c r="C157" s="25" t="s">
        <v>6760</v>
      </c>
      <c r="D157" s="22" t="s">
        <v>2871</v>
      </c>
      <c r="E157" s="15" t="s">
        <v>2863</v>
      </c>
      <c r="F157" s="22" t="s">
        <v>3980</v>
      </c>
      <c r="G157" s="15" t="s">
        <v>6993</v>
      </c>
      <c r="H157" s="17" t="s">
        <v>6975</v>
      </c>
      <c r="I157" s="17" t="s">
        <v>6976</v>
      </c>
      <c r="J157" s="32" t="s">
        <v>7090</v>
      </c>
      <c r="K157" s="32" t="s">
        <v>7082</v>
      </c>
      <c r="L157" s="32" t="s">
        <v>7202</v>
      </c>
      <c r="M157" s="32" t="s">
        <v>29</v>
      </c>
      <c r="N157" s="32" t="s">
        <v>7658</v>
      </c>
      <c r="O157" s="32" t="s">
        <v>7313</v>
      </c>
      <c r="P157" s="32" t="s">
        <v>7323</v>
      </c>
      <c r="Q157" s="32" t="s">
        <v>7314</v>
      </c>
    </row>
    <row r="158" spans="1:17" ht="75" customHeight="1" x14ac:dyDescent="0.25">
      <c r="A158" s="15" t="s">
        <v>6035</v>
      </c>
      <c r="B158" s="16" t="s">
        <v>3194</v>
      </c>
      <c r="C158" s="25" t="s">
        <v>6656</v>
      </c>
      <c r="D158" s="22" t="s">
        <v>7473</v>
      </c>
      <c r="E158" s="15" t="s">
        <v>7474</v>
      </c>
      <c r="F158" s="22" t="s">
        <v>6233</v>
      </c>
      <c r="G158" s="15" t="s">
        <v>6984</v>
      </c>
      <c r="H158" s="17" t="s">
        <v>6985</v>
      </c>
      <c r="I158" s="17" t="s">
        <v>6983</v>
      </c>
      <c r="J158" s="32" t="s">
        <v>7081</v>
      </c>
      <c r="K158" s="32" t="s">
        <v>7082</v>
      </c>
      <c r="L158" s="32" t="s">
        <v>1407</v>
      </c>
      <c r="M158" s="32" t="s">
        <v>29</v>
      </c>
      <c r="N158" s="32" t="s">
        <v>6991</v>
      </c>
      <c r="O158" s="32" t="s">
        <v>7313</v>
      </c>
      <c r="P158" s="32" t="s">
        <v>29</v>
      </c>
      <c r="Q158" s="32" t="s">
        <v>7314</v>
      </c>
    </row>
    <row r="159" spans="1:17" ht="75" customHeight="1" x14ac:dyDescent="0.25">
      <c r="A159" s="15" t="s">
        <v>5937</v>
      </c>
      <c r="B159" s="16" t="s">
        <v>3095</v>
      </c>
      <c r="C159" s="25" t="s">
        <v>6756</v>
      </c>
      <c r="D159" s="22" t="s">
        <v>2871</v>
      </c>
      <c r="E159" s="15" t="s">
        <v>2866</v>
      </c>
      <c r="F159" s="22" t="s">
        <v>7511</v>
      </c>
      <c r="G159" s="15" t="s">
        <v>6974</v>
      </c>
      <c r="H159" s="17" t="s">
        <v>6975</v>
      </c>
      <c r="I159" s="17" t="s">
        <v>6976</v>
      </c>
      <c r="J159" s="32" t="s">
        <v>7090</v>
      </c>
      <c r="K159" s="32" t="s">
        <v>7082</v>
      </c>
      <c r="L159" s="32" t="s">
        <v>7197</v>
      </c>
      <c r="M159" s="32" t="s">
        <v>29</v>
      </c>
      <c r="N159" s="32" t="s">
        <v>6977</v>
      </c>
      <c r="O159" s="32" t="s">
        <v>7315</v>
      </c>
      <c r="P159" s="32" t="s">
        <v>7323</v>
      </c>
      <c r="Q159" s="32" t="s">
        <v>7314</v>
      </c>
    </row>
    <row r="160" spans="1:17" ht="75" customHeight="1" x14ac:dyDescent="0.25">
      <c r="A160" s="15" t="s">
        <v>6583</v>
      </c>
      <c r="B160" s="16" t="s">
        <v>3095</v>
      </c>
      <c r="C160" s="25" t="s">
        <v>6756</v>
      </c>
      <c r="D160" s="22" t="s">
        <v>2871</v>
      </c>
      <c r="E160" s="15" t="s">
        <v>2866</v>
      </c>
      <c r="F160" s="22" t="s">
        <v>7511</v>
      </c>
      <c r="G160" s="15" t="s">
        <v>6993</v>
      </c>
      <c r="H160" s="17" t="s">
        <v>6975</v>
      </c>
      <c r="I160" s="17" t="s">
        <v>6976</v>
      </c>
      <c r="J160" s="32" t="s">
        <v>7090</v>
      </c>
      <c r="K160" s="32" t="s">
        <v>7082</v>
      </c>
      <c r="L160" s="32" t="s">
        <v>7269</v>
      </c>
      <c r="M160" s="32" t="s">
        <v>29</v>
      </c>
      <c r="N160" s="32" t="s">
        <v>6977</v>
      </c>
      <c r="O160" s="32" t="s">
        <v>7315</v>
      </c>
      <c r="P160" s="32" t="s">
        <v>7323</v>
      </c>
      <c r="Q160" s="32" t="s">
        <v>7314</v>
      </c>
    </row>
    <row r="161" spans="1:17" ht="75" customHeight="1" x14ac:dyDescent="0.25">
      <c r="A161" s="15" t="s">
        <v>6936</v>
      </c>
      <c r="B161" s="16" t="s">
        <v>3099</v>
      </c>
      <c r="C161" s="25" t="s">
        <v>6698</v>
      </c>
      <c r="D161" s="22" t="s">
        <v>2871</v>
      </c>
      <c r="E161" s="15" t="s">
        <v>2866</v>
      </c>
      <c r="F161" s="22" t="s">
        <v>3710</v>
      </c>
      <c r="G161" s="15" t="s">
        <v>6993</v>
      </c>
      <c r="H161" s="17" t="s">
        <v>6975</v>
      </c>
      <c r="I161" s="17" t="s">
        <v>6976</v>
      </c>
      <c r="J161" s="32" t="s">
        <v>7090</v>
      </c>
      <c r="K161" s="32" t="s">
        <v>7082</v>
      </c>
      <c r="L161" s="32" t="s">
        <v>7268</v>
      </c>
      <c r="M161" s="32" t="s">
        <v>29</v>
      </c>
      <c r="N161" s="32" t="s">
        <v>6991</v>
      </c>
      <c r="O161" s="32" t="s">
        <v>7308</v>
      </c>
      <c r="P161" s="32" t="s">
        <v>7323</v>
      </c>
      <c r="Q161" s="32" t="s">
        <v>7314</v>
      </c>
    </row>
    <row r="162" spans="1:17" ht="75" customHeight="1" x14ac:dyDescent="0.25">
      <c r="A162" s="15" t="s">
        <v>5938</v>
      </c>
      <c r="B162" s="16" t="s">
        <v>3099</v>
      </c>
      <c r="C162" s="25" t="s">
        <v>6698</v>
      </c>
      <c r="D162" s="22" t="s">
        <v>2871</v>
      </c>
      <c r="E162" s="15" t="s">
        <v>2866</v>
      </c>
      <c r="F162" s="22" t="s">
        <v>3710</v>
      </c>
      <c r="G162" s="15" t="s">
        <v>6984</v>
      </c>
      <c r="H162" s="17" t="s">
        <v>6975</v>
      </c>
      <c r="I162" s="17" t="s">
        <v>6976</v>
      </c>
      <c r="J162" s="32" t="s">
        <v>7090</v>
      </c>
      <c r="K162" s="32" t="s">
        <v>7082</v>
      </c>
      <c r="L162" s="32" t="s">
        <v>7150</v>
      </c>
      <c r="M162" s="32" t="s">
        <v>29</v>
      </c>
      <c r="N162" s="32" t="s">
        <v>6991</v>
      </c>
      <c r="O162" s="32" t="s">
        <v>7308</v>
      </c>
      <c r="P162" s="32" t="s">
        <v>7323</v>
      </c>
      <c r="Q162" s="32" t="s">
        <v>7314</v>
      </c>
    </row>
    <row r="163" spans="1:17" ht="75" customHeight="1" x14ac:dyDescent="0.25">
      <c r="A163" s="15" t="s">
        <v>6061</v>
      </c>
      <c r="B163" s="16" t="s">
        <v>5333</v>
      </c>
      <c r="C163" s="25" t="s">
        <v>6823</v>
      </c>
      <c r="D163" s="22" t="s">
        <v>2871</v>
      </c>
      <c r="E163" s="15" t="s">
        <v>2863</v>
      </c>
      <c r="F163" s="22" t="s">
        <v>4832</v>
      </c>
      <c r="G163" s="15" t="s">
        <v>6974</v>
      </c>
      <c r="H163" s="17" t="s">
        <v>6975</v>
      </c>
      <c r="I163" s="17" t="s">
        <v>6976</v>
      </c>
      <c r="J163" s="32" t="s">
        <v>7090</v>
      </c>
      <c r="K163" s="32" t="s">
        <v>7082</v>
      </c>
      <c r="L163" s="32" t="s">
        <v>7262</v>
      </c>
      <c r="M163" s="32" t="s">
        <v>29</v>
      </c>
      <c r="N163" s="32" t="s">
        <v>7656</v>
      </c>
      <c r="O163" s="32" t="s">
        <v>7308</v>
      </c>
      <c r="P163" s="32" t="s">
        <v>7323</v>
      </c>
      <c r="Q163" s="32" t="s">
        <v>7314</v>
      </c>
    </row>
    <row r="164" spans="1:17" ht="75" customHeight="1" x14ac:dyDescent="0.25">
      <c r="A164" s="15" t="s">
        <v>6250</v>
      </c>
      <c r="B164" s="16" t="s">
        <v>3140</v>
      </c>
      <c r="C164" s="25" t="s">
        <v>6823</v>
      </c>
      <c r="D164" s="22" t="s">
        <v>2871</v>
      </c>
      <c r="E164" s="15" t="s">
        <v>2863</v>
      </c>
      <c r="F164" s="22" t="s">
        <v>3705</v>
      </c>
      <c r="G164" s="15" t="s">
        <v>343</v>
      </c>
      <c r="H164" s="17" t="s">
        <v>6975</v>
      </c>
      <c r="I164" s="17" t="s">
        <v>6976</v>
      </c>
      <c r="J164" s="32" t="s">
        <v>7090</v>
      </c>
      <c r="K164" s="32" t="s">
        <v>7082</v>
      </c>
      <c r="L164" s="32" t="s">
        <v>7263</v>
      </c>
      <c r="M164" s="32" t="s">
        <v>29</v>
      </c>
      <c r="N164" s="32" t="s">
        <v>7656</v>
      </c>
      <c r="O164" s="32" t="s">
        <v>7332</v>
      </c>
      <c r="P164" s="32" t="s">
        <v>7323</v>
      </c>
      <c r="Q164" s="32" t="s">
        <v>7314</v>
      </c>
    </row>
    <row r="165" spans="1:17" ht="75" customHeight="1" x14ac:dyDescent="0.25">
      <c r="A165" s="15" t="s">
        <v>5947</v>
      </c>
      <c r="B165" s="16" t="s">
        <v>3140</v>
      </c>
      <c r="C165" s="25" t="s">
        <v>6823</v>
      </c>
      <c r="D165" s="22" t="s">
        <v>2871</v>
      </c>
      <c r="E165" s="15" t="s">
        <v>2863</v>
      </c>
      <c r="F165" s="22" t="s">
        <v>3705</v>
      </c>
      <c r="G165" s="15" t="s">
        <v>6974</v>
      </c>
      <c r="H165" s="17" t="s">
        <v>6975</v>
      </c>
      <c r="I165" s="17" t="s">
        <v>6976</v>
      </c>
      <c r="J165" s="32" t="s">
        <v>7090</v>
      </c>
      <c r="K165" s="32" t="s">
        <v>7082</v>
      </c>
      <c r="L165" s="32" t="s">
        <v>7264</v>
      </c>
      <c r="M165" s="32" t="s">
        <v>29</v>
      </c>
      <c r="N165" s="32" t="s">
        <v>7656</v>
      </c>
      <c r="O165" s="32" t="s">
        <v>7332</v>
      </c>
      <c r="P165" s="32" t="s">
        <v>7323</v>
      </c>
      <c r="Q165" s="32" t="s">
        <v>7314</v>
      </c>
    </row>
    <row r="166" spans="1:17" ht="75" customHeight="1" x14ac:dyDescent="0.25">
      <c r="A166" s="15" t="s">
        <v>6049</v>
      </c>
      <c r="B166" s="16" t="s">
        <v>5334</v>
      </c>
      <c r="C166" s="25" t="s">
        <v>6823</v>
      </c>
      <c r="D166" s="22" t="s">
        <v>2871</v>
      </c>
      <c r="E166" s="15" t="s">
        <v>2863</v>
      </c>
      <c r="F166" s="22" t="s">
        <v>3705</v>
      </c>
      <c r="G166" s="15" t="s">
        <v>6993</v>
      </c>
      <c r="H166" s="17" t="s">
        <v>6975</v>
      </c>
      <c r="I166" s="17" t="s">
        <v>6976</v>
      </c>
      <c r="J166" s="32" t="s">
        <v>7090</v>
      </c>
      <c r="K166" s="32" t="s">
        <v>7082</v>
      </c>
      <c r="L166" s="32" t="s">
        <v>7261</v>
      </c>
      <c r="M166" s="32" t="s">
        <v>29</v>
      </c>
      <c r="N166" s="32" t="s">
        <v>7656</v>
      </c>
      <c r="O166" s="32" t="s">
        <v>7332</v>
      </c>
      <c r="P166" s="32" t="s">
        <v>7323</v>
      </c>
      <c r="Q166" s="32" t="s">
        <v>7314</v>
      </c>
    </row>
    <row r="167" spans="1:17" ht="75" customHeight="1" x14ac:dyDescent="0.25">
      <c r="A167" s="15" t="s">
        <v>5999</v>
      </c>
      <c r="B167" s="16" t="s">
        <v>3187</v>
      </c>
      <c r="C167" s="25" t="s">
        <v>6609</v>
      </c>
      <c r="D167" s="22" t="s">
        <v>7473</v>
      </c>
      <c r="E167" s="15" t="s">
        <v>7474</v>
      </c>
      <c r="F167" s="22" t="s">
        <v>6233</v>
      </c>
      <c r="G167" s="15" t="s">
        <v>6984</v>
      </c>
      <c r="H167" s="17" t="s">
        <v>6985</v>
      </c>
      <c r="I167" s="17" t="s">
        <v>6983</v>
      </c>
      <c r="J167" s="32" t="s">
        <v>7081</v>
      </c>
      <c r="K167" s="32" t="s">
        <v>7082</v>
      </c>
      <c r="L167" s="32" t="s">
        <v>1407</v>
      </c>
      <c r="M167" s="32" t="s">
        <v>29</v>
      </c>
      <c r="N167" s="32" t="s">
        <v>6991</v>
      </c>
      <c r="O167" s="32" t="s">
        <v>7313</v>
      </c>
      <c r="P167" s="32" t="s">
        <v>29</v>
      </c>
      <c r="Q167" s="32" t="s">
        <v>7314</v>
      </c>
    </row>
    <row r="168" spans="1:17" ht="75" customHeight="1" x14ac:dyDescent="0.25">
      <c r="A168" s="15" t="s">
        <v>5928</v>
      </c>
      <c r="B168" s="16" t="s">
        <v>3585</v>
      </c>
      <c r="C168" s="25" t="s">
        <v>6716</v>
      </c>
      <c r="D168" s="22" t="s">
        <v>2871</v>
      </c>
      <c r="E168" s="15" t="s">
        <v>2863</v>
      </c>
      <c r="F168" s="22" t="s">
        <v>3705</v>
      </c>
      <c r="G168" s="15" t="s">
        <v>6974</v>
      </c>
      <c r="H168" s="17" t="s">
        <v>6975</v>
      </c>
      <c r="I168" s="17" t="s">
        <v>6976</v>
      </c>
      <c r="J168" s="32" t="s">
        <v>7090</v>
      </c>
      <c r="K168" s="32" t="s">
        <v>7082</v>
      </c>
      <c r="L168" s="32" t="s">
        <v>7164</v>
      </c>
      <c r="M168" s="32" t="s">
        <v>29</v>
      </c>
      <c r="N168" s="32" t="s">
        <v>7656</v>
      </c>
      <c r="O168" s="32" t="s">
        <v>7315</v>
      </c>
      <c r="P168" s="32" t="s">
        <v>7323</v>
      </c>
      <c r="Q168" s="32" t="s">
        <v>7314</v>
      </c>
    </row>
    <row r="169" spans="1:17" ht="75" customHeight="1" x14ac:dyDescent="0.25">
      <c r="A169" s="15" t="s">
        <v>6056</v>
      </c>
      <c r="B169" s="16" t="s">
        <v>4807</v>
      </c>
      <c r="C169" s="25" t="s">
        <v>6716</v>
      </c>
      <c r="D169" s="22" t="s">
        <v>2871</v>
      </c>
      <c r="E169" s="15" t="s">
        <v>2863</v>
      </c>
      <c r="F169" s="22" t="s">
        <v>3705</v>
      </c>
      <c r="G169" s="15" t="s">
        <v>6996</v>
      </c>
      <c r="H169" s="17" t="s">
        <v>6975</v>
      </c>
      <c r="I169" s="17" t="s">
        <v>6976</v>
      </c>
      <c r="J169" s="32" t="s">
        <v>7090</v>
      </c>
      <c r="K169" s="32" t="s">
        <v>7082</v>
      </c>
      <c r="L169" s="32" t="s">
        <v>7258</v>
      </c>
      <c r="M169" s="32" t="s">
        <v>29</v>
      </c>
      <c r="N169" s="32" t="s">
        <v>7656</v>
      </c>
      <c r="O169" s="32" t="s">
        <v>29</v>
      </c>
      <c r="P169" s="32" t="s">
        <v>7323</v>
      </c>
      <c r="Q169" s="32" t="s">
        <v>7314</v>
      </c>
    </row>
    <row r="170" spans="1:17" ht="75" customHeight="1" x14ac:dyDescent="0.25">
      <c r="A170" s="15" t="s">
        <v>7778</v>
      </c>
      <c r="B170" s="16" t="s">
        <v>3591</v>
      </c>
      <c r="C170" s="25" t="s">
        <v>6688</v>
      </c>
      <c r="D170" s="22" t="s">
        <v>2871</v>
      </c>
      <c r="E170" s="15" t="s">
        <v>2866</v>
      </c>
      <c r="F170" s="22" t="s">
        <v>3709</v>
      </c>
      <c r="G170" s="15" t="s">
        <v>6974</v>
      </c>
      <c r="H170" s="17" t="s">
        <v>6975</v>
      </c>
      <c r="I170" s="17" t="s">
        <v>6976</v>
      </c>
      <c r="J170" s="32" t="s">
        <v>7090</v>
      </c>
      <c r="K170" s="32" t="s">
        <v>7082</v>
      </c>
      <c r="L170" s="32" t="s">
        <v>7286</v>
      </c>
      <c r="M170" s="32" t="s">
        <v>29</v>
      </c>
      <c r="N170" s="32" t="s">
        <v>7658</v>
      </c>
      <c r="O170" s="32" t="s">
        <v>7315</v>
      </c>
      <c r="P170" s="32" t="s">
        <v>7323</v>
      </c>
      <c r="Q170" s="32" t="s">
        <v>7314</v>
      </c>
    </row>
    <row r="171" spans="1:17" ht="75" customHeight="1" x14ac:dyDescent="0.25">
      <c r="A171" s="15" t="s">
        <v>6020</v>
      </c>
      <c r="B171" s="16" t="s">
        <v>3847</v>
      </c>
      <c r="C171" s="25" t="s">
        <v>6768</v>
      </c>
      <c r="D171" s="22" t="s">
        <v>2871</v>
      </c>
      <c r="E171" s="15" t="s">
        <v>2866</v>
      </c>
      <c r="F171" s="22" t="s">
        <v>3694</v>
      </c>
      <c r="G171" s="15" t="s">
        <v>6974</v>
      </c>
      <c r="H171" s="17" t="s">
        <v>6975</v>
      </c>
      <c r="I171" s="17" t="s">
        <v>6976</v>
      </c>
      <c r="J171" s="32" t="s">
        <v>7090</v>
      </c>
      <c r="K171" s="32" t="s">
        <v>7082</v>
      </c>
      <c r="L171" s="32" t="s">
        <v>7210</v>
      </c>
      <c r="M171" s="32" t="s">
        <v>29</v>
      </c>
      <c r="N171" s="32" t="s">
        <v>7658</v>
      </c>
      <c r="O171" s="32" t="s">
        <v>7326</v>
      </c>
      <c r="P171" s="32" t="s">
        <v>7323</v>
      </c>
      <c r="Q171" s="32" t="s">
        <v>7314</v>
      </c>
    </row>
    <row r="172" spans="1:17" ht="75" customHeight="1" x14ac:dyDescent="0.25">
      <c r="A172" s="15" t="s">
        <v>5988</v>
      </c>
      <c r="B172" s="16" t="s">
        <v>3286</v>
      </c>
      <c r="C172" s="25" t="s">
        <v>6688</v>
      </c>
      <c r="D172" s="22" t="s">
        <v>2871</v>
      </c>
      <c r="E172" s="15" t="s">
        <v>2866</v>
      </c>
      <c r="F172" s="22" t="s">
        <v>3709</v>
      </c>
      <c r="G172" s="15" t="s">
        <v>6974</v>
      </c>
      <c r="H172" s="17" t="s">
        <v>6975</v>
      </c>
      <c r="I172" s="17" t="s">
        <v>6976</v>
      </c>
      <c r="J172" s="32" t="s">
        <v>7090</v>
      </c>
      <c r="K172" s="32" t="s">
        <v>7082</v>
      </c>
      <c r="L172" s="32" t="s">
        <v>7139</v>
      </c>
      <c r="M172" s="32" t="s">
        <v>29</v>
      </c>
      <c r="N172" s="32" t="s">
        <v>7658</v>
      </c>
      <c r="O172" s="32" t="s">
        <v>7315</v>
      </c>
      <c r="P172" s="32" t="s">
        <v>7323</v>
      </c>
      <c r="Q172" s="32" t="s">
        <v>7314</v>
      </c>
    </row>
    <row r="173" spans="1:17" ht="75" customHeight="1" x14ac:dyDescent="0.25">
      <c r="A173" s="7" t="s">
        <v>6000</v>
      </c>
      <c r="B173" s="3" t="s">
        <v>3323</v>
      </c>
      <c r="C173" s="23" t="s">
        <v>6702</v>
      </c>
      <c r="D173" s="4" t="s">
        <v>7473</v>
      </c>
      <c r="E173" s="3" t="s">
        <v>7485</v>
      </c>
      <c r="F173" s="4" t="s">
        <v>29</v>
      </c>
      <c r="G173" s="3" t="s">
        <v>6992</v>
      </c>
      <c r="H173" s="4" t="s">
        <v>6985</v>
      </c>
      <c r="I173" s="4" t="s">
        <v>6983</v>
      </c>
      <c r="J173" s="32" t="s">
        <v>7081</v>
      </c>
      <c r="K173" s="32" t="s">
        <v>7082</v>
      </c>
      <c r="L173" s="32" t="s">
        <v>7155</v>
      </c>
      <c r="M173" s="32" t="s">
        <v>29</v>
      </c>
      <c r="N173" s="32" t="s">
        <v>6991</v>
      </c>
      <c r="O173" s="32" t="s">
        <v>7326</v>
      </c>
      <c r="P173" s="32" t="s">
        <v>29</v>
      </c>
      <c r="Q173" s="32" t="s">
        <v>7314</v>
      </c>
    </row>
    <row r="174" spans="1:17" ht="75" customHeight="1" x14ac:dyDescent="0.25">
      <c r="A174" s="7" t="s">
        <v>5927</v>
      </c>
      <c r="B174" s="3" t="s">
        <v>3039</v>
      </c>
      <c r="C174" s="23" t="s">
        <v>6821</v>
      </c>
      <c r="D174" s="4" t="s">
        <v>2871</v>
      </c>
      <c r="E174" s="3" t="s">
        <v>2863</v>
      </c>
      <c r="F174" s="4" t="s">
        <v>4694</v>
      </c>
      <c r="G174" s="3" t="s">
        <v>6982</v>
      </c>
      <c r="H174" s="4" t="s">
        <v>6975</v>
      </c>
      <c r="I174" s="4" t="s">
        <v>6976</v>
      </c>
      <c r="J174" s="32" t="s">
        <v>7090</v>
      </c>
      <c r="K174" s="32" t="s">
        <v>7082</v>
      </c>
      <c r="L174" s="32" t="s">
        <v>7259</v>
      </c>
      <c r="M174" s="32" t="s">
        <v>29</v>
      </c>
      <c r="N174" s="32" t="s">
        <v>7658</v>
      </c>
      <c r="O174" s="32" t="s">
        <v>7313</v>
      </c>
      <c r="P174" s="32" t="s">
        <v>7323</v>
      </c>
      <c r="Q174" s="32" t="s">
        <v>7314</v>
      </c>
    </row>
    <row r="175" spans="1:17" ht="75" customHeight="1" x14ac:dyDescent="0.25">
      <c r="A175" s="15" t="s">
        <v>6255</v>
      </c>
      <c r="B175" s="16" t="s">
        <v>3104</v>
      </c>
      <c r="C175" s="25" t="s">
        <v>6791</v>
      </c>
      <c r="D175" s="22" t="s">
        <v>2871</v>
      </c>
      <c r="E175" s="15" t="s">
        <v>2866</v>
      </c>
      <c r="F175" s="22" t="s">
        <v>3711</v>
      </c>
      <c r="G175" s="15" t="s">
        <v>6993</v>
      </c>
      <c r="H175" s="17" t="s">
        <v>6975</v>
      </c>
      <c r="I175" s="17" t="s">
        <v>6976</v>
      </c>
      <c r="J175" s="32" t="s">
        <v>7090</v>
      </c>
      <c r="K175" s="32" t="s">
        <v>7082</v>
      </c>
      <c r="L175" s="32" t="s">
        <v>7207</v>
      </c>
      <c r="M175" s="32" t="s">
        <v>29</v>
      </c>
      <c r="N175" s="32" t="s">
        <v>7655</v>
      </c>
      <c r="O175" s="32" t="s">
        <v>7315</v>
      </c>
      <c r="P175" s="32" t="s">
        <v>7323</v>
      </c>
      <c r="Q175" s="32" t="s">
        <v>7314</v>
      </c>
    </row>
    <row r="176" spans="1:17" ht="75" customHeight="1" x14ac:dyDescent="0.25">
      <c r="A176" s="15" t="s">
        <v>5939</v>
      </c>
      <c r="B176" s="16" t="s">
        <v>3587</v>
      </c>
      <c r="C176" s="25" t="s">
        <v>6791</v>
      </c>
      <c r="D176" s="22" t="s">
        <v>2871</v>
      </c>
      <c r="E176" s="15" t="s">
        <v>2866</v>
      </c>
      <c r="F176" s="22" t="s">
        <v>3711</v>
      </c>
      <c r="G176" s="15" t="s">
        <v>6993</v>
      </c>
      <c r="H176" s="17" t="s">
        <v>6975</v>
      </c>
      <c r="I176" s="17" t="s">
        <v>6976</v>
      </c>
      <c r="J176" s="32" t="s">
        <v>7090</v>
      </c>
      <c r="K176" s="32" t="s">
        <v>7082</v>
      </c>
      <c r="L176" s="32" t="s">
        <v>7270</v>
      </c>
      <c r="M176" s="32" t="s">
        <v>29</v>
      </c>
      <c r="N176" s="32" t="s">
        <v>7655</v>
      </c>
      <c r="O176" s="32" t="s">
        <v>7315</v>
      </c>
      <c r="P176" s="32" t="s">
        <v>7323</v>
      </c>
      <c r="Q176" s="32" t="s">
        <v>7314</v>
      </c>
    </row>
    <row r="177" spans="1:17" ht="75" customHeight="1" x14ac:dyDescent="0.25">
      <c r="A177" s="15" t="s">
        <v>6243</v>
      </c>
      <c r="B177" s="16" t="s">
        <v>3587</v>
      </c>
      <c r="C177" s="25" t="s">
        <v>6791</v>
      </c>
      <c r="D177" s="22" t="s">
        <v>2871</v>
      </c>
      <c r="E177" s="15" t="s">
        <v>2866</v>
      </c>
      <c r="F177" s="22" t="s">
        <v>3711</v>
      </c>
      <c r="G177" s="15" t="s">
        <v>6993</v>
      </c>
      <c r="H177" s="17" t="s">
        <v>6975</v>
      </c>
      <c r="I177" s="17" t="s">
        <v>6976</v>
      </c>
      <c r="J177" s="32" t="s">
        <v>7090</v>
      </c>
      <c r="K177" s="32" t="s">
        <v>7082</v>
      </c>
      <c r="L177" s="32" t="s">
        <v>7232</v>
      </c>
      <c r="M177" s="32" t="s">
        <v>29</v>
      </c>
      <c r="N177" s="32" t="s">
        <v>7655</v>
      </c>
      <c r="O177" s="32" t="s">
        <v>7315</v>
      </c>
      <c r="P177" s="32" t="s">
        <v>7323</v>
      </c>
      <c r="Q177" s="32" t="s">
        <v>7314</v>
      </c>
    </row>
    <row r="178" spans="1:17" ht="75" customHeight="1" x14ac:dyDescent="0.25">
      <c r="A178" s="15" t="s">
        <v>6036</v>
      </c>
      <c r="B178" s="16" t="s">
        <v>3918</v>
      </c>
      <c r="C178" s="25" t="s">
        <v>6772</v>
      </c>
      <c r="D178" s="22" t="s">
        <v>2871</v>
      </c>
      <c r="E178" s="15" t="s">
        <v>2866</v>
      </c>
      <c r="F178" s="22" t="s">
        <v>7511</v>
      </c>
      <c r="G178" s="15" t="s">
        <v>6989</v>
      </c>
      <c r="H178" s="17" t="s">
        <v>6975</v>
      </c>
      <c r="I178" s="17" t="s">
        <v>6976</v>
      </c>
      <c r="J178" s="32" t="s">
        <v>7090</v>
      </c>
      <c r="K178" s="32" t="s">
        <v>7082</v>
      </c>
      <c r="L178" s="32" t="s">
        <v>7218</v>
      </c>
      <c r="M178" s="32" t="s">
        <v>29</v>
      </c>
      <c r="N178" s="32" t="s">
        <v>7655</v>
      </c>
      <c r="O178" s="32" t="s">
        <v>7315</v>
      </c>
      <c r="P178" s="32" t="s">
        <v>7323</v>
      </c>
      <c r="Q178" s="32" t="s">
        <v>7314</v>
      </c>
    </row>
    <row r="179" spans="1:17" ht="75" customHeight="1" x14ac:dyDescent="0.25">
      <c r="A179" s="15" t="s">
        <v>5890</v>
      </c>
      <c r="B179" s="16" t="s">
        <v>3583</v>
      </c>
      <c r="C179" s="25" t="s">
        <v>6772</v>
      </c>
      <c r="D179" s="22" t="s">
        <v>2871</v>
      </c>
      <c r="E179" s="15" t="s">
        <v>2866</v>
      </c>
      <c r="F179" s="22" t="s">
        <v>7511</v>
      </c>
      <c r="G179" s="15" t="s">
        <v>6974</v>
      </c>
      <c r="H179" s="17" t="s">
        <v>6975</v>
      </c>
      <c r="I179" s="17" t="s">
        <v>6976</v>
      </c>
      <c r="J179" s="32" t="s">
        <v>7090</v>
      </c>
      <c r="K179" s="32" t="s">
        <v>7082</v>
      </c>
      <c r="L179" s="32" t="s">
        <v>7215</v>
      </c>
      <c r="M179" s="32" t="s">
        <v>29</v>
      </c>
      <c r="N179" s="32" t="s">
        <v>7655</v>
      </c>
      <c r="O179" s="32" t="s">
        <v>7315</v>
      </c>
      <c r="P179" s="32" t="s">
        <v>7323</v>
      </c>
      <c r="Q179" s="32" t="s">
        <v>7314</v>
      </c>
    </row>
    <row r="180" spans="1:17" ht="75" customHeight="1" x14ac:dyDescent="0.25">
      <c r="A180" s="15" t="s">
        <v>6024</v>
      </c>
      <c r="B180" s="16" t="s">
        <v>3750</v>
      </c>
      <c r="C180" s="25" t="s">
        <v>6772</v>
      </c>
      <c r="D180" s="22" t="s">
        <v>2871</v>
      </c>
      <c r="E180" s="15" t="s">
        <v>2866</v>
      </c>
      <c r="F180" s="22" t="s">
        <v>7511</v>
      </c>
      <c r="G180" s="15" t="s">
        <v>6974</v>
      </c>
      <c r="H180" s="17" t="s">
        <v>6975</v>
      </c>
      <c r="I180" s="17" t="s">
        <v>6976</v>
      </c>
      <c r="J180" s="32" t="s">
        <v>7090</v>
      </c>
      <c r="K180" s="32" t="s">
        <v>7082</v>
      </c>
      <c r="L180" s="32" t="s">
        <v>7217</v>
      </c>
      <c r="M180" s="32" t="s">
        <v>29</v>
      </c>
      <c r="N180" s="32" t="s">
        <v>7655</v>
      </c>
      <c r="O180" s="32" t="s">
        <v>7315</v>
      </c>
      <c r="P180" s="32" t="s">
        <v>7323</v>
      </c>
      <c r="Q180" s="32" t="s">
        <v>7314</v>
      </c>
    </row>
    <row r="181" spans="1:17" ht="75" customHeight="1" x14ac:dyDescent="0.25">
      <c r="A181" s="15" t="s">
        <v>5891</v>
      </c>
      <c r="B181" s="16" t="s">
        <v>2885</v>
      </c>
      <c r="C181" s="25" t="s">
        <v>6772</v>
      </c>
      <c r="D181" s="22" t="s">
        <v>2871</v>
      </c>
      <c r="E181" s="15" t="s">
        <v>2866</v>
      </c>
      <c r="F181" s="22" t="s">
        <v>7511</v>
      </c>
      <c r="G181" s="15" t="s">
        <v>6974</v>
      </c>
      <c r="H181" s="17" t="s">
        <v>6975</v>
      </c>
      <c r="I181" s="17" t="s">
        <v>6976</v>
      </c>
      <c r="J181" s="32" t="s">
        <v>7090</v>
      </c>
      <c r="K181" s="32" t="s">
        <v>7082</v>
      </c>
      <c r="L181" s="32" t="s">
        <v>7216</v>
      </c>
      <c r="M181" s="32" t="s">
        <v>29</v>
      </c>
      <c r="N181" s="32" t="s">
        <v>7655</v>
      </c>
      <c r="O181" s="32" t="s">
        <v>7315</v>
      </c>
      <c r="P181" s="32" t="s">
        <v>7323</v>
      </c>
      <c r="Q181" s="32" t="s">
        <v>7314</v>
      </c>
    </row>
    <row r="182" spans="1:17" ht="75" customHeight="1" x14ac:dyDescent="0.25">
      <c r="A182" s="15" t="s">
        <v>6075</v>
      </c>
      <c r="B182" s="16" t="s">
        <v>5691</v>
      </c>
      <c r="C182" s="25" t="s">
        <v>6772</v>
      </c>
      <c r="D182" s="22" t="s">
        <v>2871</v>
      </c>
      <c r="E182" s="15" t="s">
        <v>2866</v>
      </c>
      <c r="F182" s="22" t="s">
        <v>7511</v>
      </c>
      <c r="G182" s="15" t="s">
        <v>6993</v>
      </c>
      <c r="H182" s="17" t="s">
        <v>6975</v>
      </c>
      <c r="I182" s="17" t="s">
        <v>6976</v>
      </c>
      <c r="J182" s="32" t="s">
        <v>7090</v>
      </c>
      <c r="K182" s="32" t="s">
        <v>7082</v>
      </c>
      <c r="L182" s="32" t="s">
        <v>7241</v>
      </c>
      <c r="M182" s="32" t="s">
        <v>29</v>
      </c>
      <c r="N182" s="32" t="s">
        <v>7655</v>
      </c>
      <c r="O182" s="32" t="s">
        <v>7315</v>
      </c>
      <c r="P182" s="32" t="s">
        <v>7323</v>
      </c>
      <c r="Q182" s="32" t="s">
        <v>7314</v>
      </c>
    </row>
    <row r="183" spans="1:17" ht="75" customHeight="1" x14ac:dyDescent="0.25">
      <c r="A183" s="7" t="s">
        <v>6029</v>
      </c>
      <c r="B183" s="3" t="s">
        <v>3780</v>
      </c>
      <c r="C183" s="23" t="s">
        <v>6761</v>
      </c>
      <c r="D183" s="4" t="s">
        <v>2871</v>
      </c>
      <c r="E183" s="3" t="s">
        <v>2866</v>
      </c>
      <c r="F183" s="4" t="s">
        <v>3712</v>
      </c>
      <c r="G183" s="3" t="s">
        <v>6989</v>
      </c>
      <c r="H183" s="4" t="s">
        <v>6975</v>
      </c>
      <c r="I183" s="4" t="s">
        <v>6976</v>
      </c>
      <c r="J183" s="32" t="s">
        <v>7090</v>
      </c>
      <c r="K183" s="32" t="s">
        <v>7082</v>
      </c>
      <c r="L183" s="32" t="s">
        <v>7207</v>
      </c>
      <c r="M183" s="32" t="s">
        <v>29</v>
      </c>
      <c r="N183" s="32" t="s">
        <v>7656</v>
      </c>
      <c r="O183" s="32" t="s">
        <v>7308</v>
      </c>
      <c r="P183" s="32" t="s">
        <v>7323</v>
      </c>
      <c r="Q183" s="32" t="s">
        <v>7314</v>
      </c>
    </row>
    <row r="184" spans="1:17" ht="75" customHeight="1" x14ac:dyDescent="0.25">
      <c r="A184" s="7" t="s">
        <v>5940</v>
      </c>
      <c r="B184" s="3" t="s">
        <v>3111</v>
      </c>
      <c r="C184" s="23" t="s">
        <v>6761</v>
      </c>
      <c r="D184" s="4" t="s">
        <v>2871</v>
      </c>
      <c r="E184" s="3" t="s">
        <v>2866</v>
      </c>
      <c r="F184" s="4" t="s">
        <v>3712</v>
      </c>
      <c r="G184" s="3" t="s">
        <v>6974</v>
      </c>
      <c r="H184" s="4" t="s">
        <v>6975</v>
      </c>
      <c r="I184" s="4" t="s">
        <v>6976</v>
      </c>
      <c r="J184" s="32" t="s">
        <v>7090</v>
      </c>
      <c r="K184" s="32" t="s">
        <v>7082</v>
      </c>
      <c r="L184" s="32" t="s">
        <v>7206</v>
      </c>
      <c r="M184" s="32" t="s">
        <v>29</v>
      </c>
      <c r="N184" s="32" t="s">
        <v>7656</v>
      </c>
      <c r="O184" s="32" t="s">
        <v>7308</v>
      </c>
      <c r="P184" s="32" t="s">
        <v>7323</v>
      </c>
      <c r="Q184" s="32" t="s">
        <v>7314</v>
      </c>
    </row>
    <row r="185" spans="1:17" ht="75" customHeight="1" x14ac:dyDescent="0.25">
      <c r="A185" s="7" t="s">
        <v>6025</v>
      </c>
      <c r="B185" s="3" t="s">
        <v>3751</v>
      </c>
      <c r="C185" s="23" t="s">
        <v>6761</v>
      </c>
      <c r="D185" s="4" t="s">
        <v>2871</v>
      </c>
      <c r="E185" s="3" t="s">
        <v>2866</v>
      </c>
      <c r="F185" s="4" t="s">
        <v>3712</v>
      </c>
      <c r="G185" s="3" t="s">
        <v>6974</v>
      </c>
      <c r="H185" s="4" t="s">
        <v>6975</v>
      </c>
      <c r="I185" s="4" t="s">
        <v>6976</v>
      </c>
      <c r="J185" s="32" t="s">
        <v>7090</v>
      </c>
      <c r="K185" s="32" t="s">
        <v>7082</v>
      </c>
      <c r="L185" s="32" t="s">
        <v>7205</v>
      </c>
      <c r="M185" s="32" t="s">
        <v>29</v>
      </c>
      <c r="N185" s="32" t="s">
        <v>7656</v>
      </c>
      <c r="O185" s="32" t="s">
        <v>7308</v>
      </c>
      <c r="P185" s="32" t="s">
        <v>7323</v>
      </c>
      <c r="Q185" s="32" t="s">
        <v>7314</v>
      </c>
    </row>
    <row r="186" spans="1:17" ht="75" customHeight="1" x14ac:dyDescent="0.25">
      <c r="A186" s="7" t="s">
        <v>5941</v>
      </c>
      <c r="B186" s="3" t="s">
        <v>3109</v>
      </c>
      <c r="C186" s="23" t="s">
        <v>6761</v>
      </c>
      <c r="D186" s="4" t="s">
        <v>2871</v>
      </c>
      <c r="E186" s="3" t="s">
        <v>2866</v>
      </c>
      <c r="F186" s="4" t="s">
        <v>3712</v>
      </c>
      <c r="G186" s="3" t="s">
        <v>6974</v>
      </c>
      <c r="H186" s="4" t="s">
        <v>6975</v>
      </c>
      <c r="I186" s="4" t="s">
        <v>6976</v>
      </c>
      <c r="J186" s="32" t="s">
        <v>7090</v>
      </c>
      <c r="K186" s="32" t="s">
        <v>7082</v>
      </c>
      <c r="L186" s="32" t="s">
        <v>7204</v>
      </c>
      <c r="M186" s="32" t="s">
        <v>29</v>
      </c>
      <c r="N186" s="32" t="s">
        <v>7656</v>
      </c>
      <c r="O186" s="32" t="s">
        <v>7308</v>
      </c>
      <c r="P186" s="32" t="s">
        <v>7323</v>
      </c>
      <c r="Q186" s="32" t="s">
        <v>7314</v>
      </c>
    </row>
    <row r="187" spans="1:17" ht="75" customHeight="1" x14ac:dyDescent="0.25">
      <c r="A187" s="7" t="s">
        <v>7506</v>
      </c>
      <c r="B187" s="3" t="s">
        <v>7507</v>
      </c>
      <c r="C187" s="23" t="s">
        <v>6761</v>
      </c>
      <c r="D187" s="4" t="s">
        <v>2871</v>
      </c>
      <c r="E187" s="3" t="s">
        <v>2866</v>
      </c>
      <c r="F187" s="4" t="s">
        <v>3712</v>
      </c>
      <c r="G187" s="3" t="s">
        <v>6974</v>
      </c>
      <c r="H187" s="4" t="s">
        <v>6975</v>
      </c>
      <c r="I187" s="4" t="s">
        <v>6976</v>
      </c>
      <c r="J187" s="32" t="s">
        <v>7090</v>
      </c>
      <c r="K187" s="32" t="s">
        <v>7082</v>
      </c>
      <c r="L187" s="32" t="s">
        <v>7204</v>
      </c>
      <c r="M187" s="32" t="s">
        <v>29</v>
      </c>
      <c r="N187" s="32" t="s">
        <v>7656</v>
      </c>
      <c r="O187" s="32" t="s">
        <v>7308</v>
      </c>
      <c r="P187" s="32" t="s">
        <v>7323</v>
      </c>
      <c r="Q187" s="32" t="s">
        <v>7314</v>
      </c>
    </row>
    <row r="188" spans="1:17" ht="75" customHeight="1" x14ac:dyDescent="0.25">
      <c r="A188" s="7" t="s">
        <v>6062</v>
      </c>
      <c r="B188" s="3" t="s">
        <v>3109</v>
      </c>
      <c r="C188" s="23" t="s">
        <v>6761</v>
      </c>
      <c r="D188" s="4" t="s">
        <v>2871</v>
      </c>
      <c r="E188" s="3" t="s">
        <v>2866</v>
      </c>
      <c r="F188" s="4" t="s">
        <v>5019</v>
      </c>
      <c r="G188" s="3" t="s">
        <v>6993</v>
      </c>
      <c r="H188" s="4" t="s">
        <v>6975</v>
      </c>
      <c r="I188" s="4" t="s">
        <v>6976</v>
      </c>
      <c r="J188" s="32" t="s">
        <v>7090</v>
      </c>
      <c r="K188" s="32" t="s">
        <v>7082</v>
      </c>
      <c r="L188" s="32" t="s">
        <v>7203</v>
      </c>
      <c r="M188" s="32" t="s">
        <v>29</v>
      </c>
      <c r="N188" s="32" t="s">
        <v>7656</v>
      </c>
      <c r="O188" s="32" t="s">
        <v>7308</v>
      </c>
      <c r="P188" s="32" t="s">
        <v>7323</v>
      </c>
      <c r="Q188" s="32" t="s">
        <v>7314</v>
      </c>
    </row>
    <row r="189" spans="1:17" ht="75" customHeight="1" x14ac:dyDescent="0.25">
      <c r="A189" s="15" t="s">
        <v>6037</v>
      </c>
      <c r="B189" s="16" t="s">
        <v>4034</v>
      </c>
      <c r="C189" s="25" t="s">
        <v>6796</v>
      </c>
      <c r="D189" s="22" t="s">
        <v>2871</v>
      </c>
      <c r="E189" s="15" t="s">
        <v>7492</v>
      </c>
      <c r="F189" s="22" t="s">
        <v>4115</v>
      </c>
      <c r="G189" s="15" t="s">
        <v>6984</v>
      </c>
      <c r="H189" s="17" t="s">
        <v>6975</v>
      </c>
      <c r="I189" s="17" t="s">
        <v>6976</v>
      </c>
      <c r="J189" s="32" t="s">
        <v>7090</v>
      </c>
      <c r="K189" s="32" t="s">
        <v>7082</v>
      </c>
      <c r="L189" s="32" t="s">
        <v>7233</v>
      </c>
      <c r="M189" s="32" t="s">
        <v>29</v>
      </c>
      <c r="N189" s="32" t="s">
        <v>6991</v>
      </c>
      <c r="O189" s="32" t="s">
        <v>7326</v>
      </c>
      <c r="P189" s="32" t="s">
        <v>7323</v>
      </c>
      <c r="Q189" s="32" t="s">
        <v>7314</v>
      </c>
    </row>
    <row r="190" spans="1:17" ht="75" customHeight="1" x14ac:dyDescent="0.25">
      <c r="A190" s="15" t="s">
        <v>5904</v>
      </c>
      <c r="B190" s="16" t="s">
        <v>4035</v>
      </c>
      <c r="C190" s="25" t="s">
        <v>6796</v>
      </c>
      <c r="D190" s="22" t="s">
        <v>2871</v>
      </c>
      <c r="E190" s="15" t="s">
        <v>7492</v>
      </c>
      <c r="F190" s="22" t="s">
        <v>4115</v>
      </c>
      <c r="G190" s="15" t="s">
        <v>6992</v>
      </c>
      <c r="H190" s="17" t="s">
        <v>6975</v>
      </c>
      <c r="I190" s="17" t="s">
        <v>6976</v>
      </c>
      <c r="J190" s="32" t="s">
        <v>7090</v>
      </c>
      <c r="K190" s="32" t="s">
        <v>7082</v>
      </c>
      <c r="L190" s="32" t="s">
        <v>7234</v>
      </c>
      <c r="M190" s="32" t="s">
        <v>29</v>
      </c>
      <c r="N190" s="32" t="s">
        <v>6991</v>
      </c>
      <c r="O190" s="32" t="s">
        <v>7326</v>
      </c>
      <c r="P190" s="32" t="s">
        <v>7323</v>
      </c>
      <c r="Q190" s="32" t="s">
        <v>7314</v>
      </c>
    </row>
    <row r="191" spans="1:17" ht="75" customHeight="1" x14ac:dyDescent="0.25">
      <c r="A191" s="7" t="s">
        <v>5998</v>
      </c>
      <c r="B191" s="3" t="s">
        <v>3321</v>
      </c>
      <c r="C191" s="23" t="s">
        <v>6701</v>
      </c>
      <c r="D191" s="4" t="s">
        <v>2871</v>
      </c>
      <c r="E191" s="3" t="s">
        <v>7492</v>
      </c>
      <c r="F191" s="4" t="s">
        <v>4115</v>
      </c>
      <c r="G191" s="3" t="s">
        <v>6980</v>
      </c>
      <c r="H191" s="4" t="s">
        <v>6975</v>
      </c>
      <c r="I191" s="4" t="s">
        <v>6976</v>
      </c>
      <c r="J191" s="32" t="s">
        <v>7090</v>
      </c>
      <c r="K191" s="32" t="s">
        <v>7076</v>
      </c>
      <c r="L191" s="32" t="s">
        <v>7154</v>
      </c>
      <c r="M191" s="32" t="s">
        <v>29</v>
      </c>
      <c r="N191" s="32" t="s">
        <v>6991</v>
      </c>
      <c r="O191" s="32" t="s">
        <v>7326</v>
      </c>
      <c r="P191" s="32" t="s">
        <v>7323</v>
      </c>
      <c r="Q191" s="32" t="s">
        <v>7319</v>
      </c>
    </row>
    <row r="192" spans="1:17" ht="75" customHeight="1" x14ac:dyDescent="0.25">
      <c r="A192" s="15" t="s">
        <v>6023</v>
      </c>
      <c r="B192" s="16" t="s">
        <v>3851</v>
      </c>
      <c r="C192" s="25" t="s">
        <v>6625</v>
      </c>
      <c r="D192" s="22" t="s">
        <v>2871</v>
      </c>
      <c r="E192" s="15" t="s">
        <v>7476</v>
      </c>
      <c r="F192" s="22" t="s">
        <v>4824</v>
      </c>
      <c r="G192" s="15" t="s">
        <v>6992</v>
      </c>
      <c r="H192" s="17" t="s">
        <v>6975</v>
      </c>
      <c r="I192" s="17" t="s">
        <v>6976</v>
      </c>
      <c r="J192" s="32" t="s">
        <v>7090</v>
      </c>
      <c r="K192" s="32" t="s">
        <v>7076</v>
      </c>
      <c r="L192" s="32" t="s">
        <v>7091</v>
      </c>
      <c r="M192" s="32" t="s">
        <v>29</v>
      </c>
      <c r="N192" s="32" t="s">
        <v>6991</v>
      </c>
      <c r="O192" s="32" t="s">
        <v>7317</v>
      </c>
      <c r="P192" s="32" t="s">
        <v>7323</v>
      </c>
      <c r="Q192" s="32" t="s">
        <v>7319</v>
      </c>
    </row>
    <row r="193" spans="1:17" ht="75" customHeight="1" x14ac:dyDescent="0.25">
      <c r="A193" s="15" t="s">
        <v>6021</v>
      </c>
      <c r="B193" s="16" t="s">
        <v>3848</v>
      </c>
      <c r="C193" s="25" t="s">
        <v>6626</v>
      </c>
      <c r="D193" s="22" t="s">
        <v>2871</v>
      </c>
      <c r="E193" s="15" t="s">
        <v>7476</v>
      </c>
      <c r="F193" s="22" t="s">
        <v>4824</v>
      </c>
      <c r="G193" s="15" t="s">
        <v>6978</v>
      </c>
      <c r="H193" s="17" t="s">
        <v>6975</v>
      </c>
      <c r="I193" s="17" t="s">
        <v>6976</v>
      </c>
      <c r="J193" s="32" t="s">
        <v>7090</v>
      </c>
      <c r="K193" s="32" t="s">
        <v>7076</v>
      </c>
      <c r="L193" s="32" t="s">
        <v>7093</v>
      </c>
      <c r="M193" s="32" t="s">
        <v>29</v>
      </c>
      <c r="N193" s="32" t="s">
        <v>6991</v>
      </c>
      <c r="O193" s="32" t="s">
        <v>7317</v>
      </c>
      <c r="P193" s="32" t="s">
        <v>7323</v>
      </c>
      <c r="Q193" s="32" t="s">
        <v>7319</v>
      </c>
    </row>
    <row r="194" spans="1:17" ht="75" customHeight="1" x14ac:dyDescent="0.25">
      <c r="A194" s="15" t="s">
        <v>5985</v>
      </c>
      <c r="B194" s="16" t="s">
        <v>3281</v>
      </c>
      <c r="C194" s="25" t="s">
        <v>6684</v>
      </c>
      <c r="D194" s="22" t="s">
        <v>2871</v>
      </c>
      <c r="E194" s="15" t="s">
        <v>7492</v>
      </c>
      <c r="F194" s="22" t="s">
        <v>3723</v>
      </c>
      <c r="G194" s="15" t="s">
        <v>6996</v>
      </c>
      <c r="H194" s="17" t="s">
        <v>6975</v>
      </c>
      <c r="I194" s="17" t="s">
        <v>6976</v>
      </c>
      <c r="J194" s="32" t="s">
        <v>7108</v>
      </c>
      <c r="K194" s="32" t="s">
        <v>7076</v>
      </c>
      <c r="L194" s="32" t="s">
        <v>7136</v>
      </c>
      <c r="M194" s="32" t="s">
        <v>29</v>
      </c>
      <c r="N194" s="32" t="s">
        <v>6991</v>
      </c>
      <c r="O194" s="32" t="s">
        <v>7326</v>
      </c>
      <c r="P194" s="32" t="s">
        <v>7323</v>
      </c>
      <c r="Q194" s="32" t="s">
        <v>7322</v>
      </c>
    </row>
    <row r="195" spans="1:17" ht="75" customHeight="1" x14ac:dyDescent="0.25">
      <c r="A195" s="15" t="s">
        <v>6022</v>
      </c>
      <c r="B195" s="16" t="s">
        <v>3849</v>
      </c>
      <c r="C195" s="25" t="s">
        <v>6623</v>
      </c>
      <c r="D195" s="22" t="s">
        <v>2871</v>
      </c>
      <c r="E195" s="15" t="s">
        <v>7476</v>
      </c>
      <c r="F195" s="22" t="s">
        <v>7477</v>
      </c>
      <c r="G195" s="15" t="s">
        <v>6978</v>
      </c>
      <c r="H195" s="17" t="s">
        <v>6975</v>
      </c>
      <c r="I195" s="17" t="s">
        <v>6976</v>
      </c>
      <c r="J195" s="32" t="s">
        <v>7090</v>
      </c>
      <c r="K195" s="32" t="s">
        <v>7076</v>
      </c>
      <c r="L195" s="32" t="s">
        <v>7092</v>
      </c>
      <c r="M195" s="32" t="s">
        <v>29</v>
      </c>
      <c r="N195" s="32" t="s">
        <v>6991</v>
      </c>
      <c r="O195" s="32" t="s">
        <v>7317</v>
      </c>
      <c r="P195" s="32" t="s">
        <v>7323</v>
      </c>
      <c r="Q195" s="32" t="s">
        <v>7319</v>
      </c>
    </row>
    <row r="196" spans="1:17" ht="75" customHeight="1" x14ac:dyDescent="0.25">
      <c r="A196" s="15" t="s">
        <v>6561</v>
      </c>
      <c r="B196" s="16" t="s">
        <v>3253</v>
      </c>
      <c r="C196" s="25" t="s">
        <v>6664</v>
      </c>
      <c r="D196" s="22" t="s">
        <v>2871</v>
      </c>
      <c r="E196" s="15" t="s">
        <v>7476</v>
      </c>
      <c r="F196" s="22" t="s">
        <v>3722</v>
      </c>
      <c r="G196" s="15" t="s">
        <v>6992</v>
      </c>
      <c r="H196" s="17" t="s">
        <v>6975</v>
      </c>
      <c r="I196" s="17" t="s">
        <v>6976</v>
      </c>
      <c r="J196" s="32" t="s">
        <v>7090</v>
      </c>
      <c r="K196" s="32" t="s">
        <v>7076</v>
      </c>
      <c r="L196" s="32" t="s">
        <v>7120</v>
      </c>
      <c r="M196" s="32" t="s">
        <v>29</v>
      </c>
      <c r="N196" s="32" t="s">
        <v>6991</v>
      </c>
      <c r="O196" s="32" t="s">
        <v>7317</v>
      </c>
      <c r="P196" s="32" t="s">
        <v>7323</v>
      </c>
      <c r="Q196" s="32" t="s">
        <v>7319</v>
      </c>
    </row>
    <row r="197" spans="1:17" ht="75" customHeight="1" x14ac:dyDescent="0.25">
      <c r="A197" s="7" t="s">
        <v>6010</v>
      </c>
      <c r="B197" s="3" t="s">
        <v>3443</v>
      </c>
      <c r="C197" s="23" t="s">
        <v>6722</v>
      </c>
      <c r="D197" s="4" t="s">
        <v>2871</v>
      </c>
      <c r="E197" s="3" t="s">
        <v>7492</v>
      </c>
      <c r="F197" s="4" t="s">
        <v>3731</v>
      </c>
      <c r="G197" s="3" t="s">
        <v>6996</v>
      </c>
      <c r="H197" s="4" t="s">
        <v>6975</v>
      </c>
      <c r="I197" s="4" t="s">
        <v>6976</v>
      </c>
      <c r="J197" s="32" t="s">
        <v>7108</v>
      </c>
      <c r="K197" s="32" t="s">
        <v>7076</v>
      </c>
      <c r="L197" s="32" t="s">
        <v>7171</v>
      </c>
      <c r="M197" s="32" t="s">
        <v>29</v>
      </c>
      <c r="N197" s="32" t="s">
        <v>6991</v>
      </c>
      <c r="O197" s="32" t="s">
        <v>7326</v>
      </c>
      <c r="P197" s="32" t="s">
        <v>7323</v>
      </c>
      <c r="Q197" s="32" t="s">
        <v>7322</v>
      </c>
    </row>
    <row r="198" spans="1:17" ht="75" customHeight="1" x14ac:dyDescent="0.25">
      <c r="A198" s="15" t="s">
        <v>5992</v>
      </c>
      <c r="B198" s="16" t="s">
        <v>3312</v>
      </c>
      <c r="C198" s="25" t="s">
        <v>6683</v>
      </c>
      <c r="D198" s="22" t="s">
        <v>2871</v>
      </c>
      <c r="E198" s="15" t="s">
        <v>7492</v>
      </c>
      <c r="F198" s="22" t="s">
        <v>4800</v>
      </c>
      <c r="G198" s="15" t="s">
        <v>6996</v>
      </c>
      <c r="H198" s="17" t="s">
        <v>6975</v>
      </c>
      <c r="I198" s="17" t="s">
        <v>6976</v>
      </c>
      <c r="J198" s="32" t="s">
        <v>7108</v>
      </c>
      <c r="K198" s="32" t="s">
        <v>7076</v>
      </c>
      <c r="L198" s="32" t="s">
        <v>7135</v>
      </c>
      <c r="M198" s="32" t="s">
        <v>29</v>
      </c>
      <c r="N198" s="32" t="s">
        <v>6991</v>
      </c>
      <c r="O198" s="32" t="s">
        <v>7326</v>
      </c>
      <c r="P198" s="32" t="s">
        <v>7323</v>
      </c>
      <c r="Q198" s="32" t="s">
        <v>7322</v>
      </c>
    </row>
    <row r="199" spans="1:17" ht="75" customHeight="1" x14ac:dyDescent="0.25">
      <c r="A199" s="15" t="s">
        <v>6236</v>
      </c>
      <c r="B199" s="16" t="s">
        <v>3308</v>
      </c>
      <c r="C199" s="25" t="s">
        <v>6694</v>
      </c>
      <c r="D199" s="22" t="s">
        <v>2871</v>
      </c>
      <c r="E199" s="15" t="s">
        <v>7492</v>
      </c>
      <c r="F199" s="22" t="s">
        <v>3727</v>
      </c>
      <c r="G199" s="15" t="s">
        <v>6993</v>
      </c>
      <c r="H199" s="17" t="s">
        <v>6975</v>
      </c>
      <c r="I199" s="17" t="s">
        <v>6976</v>
      </c>
      <c r="J199" s="32" t="s">
        <v>7090</v>
      </c>
      <c r="K199" s="32" t="s">
        <v>7076</v>
      </c>
      <c r="L199" s="32" t="s">
        <v>7145</v>
      </c>
      <c r="M199" s="32" t="s">
        <v>29</v>
      </c>
      <c r="N199" s="32" t="s">
        <v>6991</v>
      </c>
      <c r="O199" s="32" t="s">
        <v>7326</v>
      </c>
      <c r="P199" s="32" t="s">
        <v>7323</v>
      </c>
      <c r="Q199" s="32" t="s">
        <v>7314</v>
      </c>
    </row>
    <row r="200" spans="1:17" ht="75" customHeight="1" x14ac:dyDescent="0.25">
      <c r="A200" s="15" t="s">
        <v>7807</v>
      </c>
      <c r="B200" s="16" t="s">
        <v>7808</v>
      </c>
      <c r="C200" s="25" t="s">
        <v>7651</v>
      </c>
      <c r="D200" s="22" t="s">
        <v>2871</v>
      </c>
      <c r="E200" s="15" t="s">
        <v>7476</v>
      </c>
      <c r="F200" s="22" t="s">
        <v>29</v>
      </c>
      <c r="G200" s="15" t="s">
        <v>6992</v>
      </c>
      <c r="H200" s="17" t="s">
        <v>6975</v>
      </c>
      <c r="I200" s="17" t="s">
        <v>6976</v>
      </c>
      <c r="J200" s="32" t="s">
        <v>7090</v>
      </c>
      <c r="K200" s="32" t="s">
        <v>7076</v>
      </c>
      <c r="L200" s="32" t="s">
        <v>7717</v>
      </c>
      <c r="M200" s="32" t="s">
        <v>29</v>
      </c>
      <c r="N200" s="32" t="s">
        <v>6991</v>
      </c>
      <c r="O200" s="32" t="s">
        <v>7317</v>
      </c>
      <c r="P200" s="32" t="s">
        <v>7323</v>
      </c>
      <c r="Q200" s="32" t="s">
        <v>7319</v>
      </c>
    </row>
    <row r="201" spans="1:17" ht="75" customHeight="1" x14ac:dyDescent="0.25">
      <c r="A201" s="15" t="s">
        <v>6924</v>
      </c>
      <c r="B201" s="16" t="s">
        <v>3088</v>
      </c>
      <c r="C201" s="25" t="s">
        <v>6708</v>
      </c>
      <c r="D201" s="22" t="s">
        <v>2871</v>
      </c>
      <c r="E201" s="15" t="s">
        <v>7490</v>
      </c>
      <c r="F201" s="22" t="s">
        <v>4672</v>
      </c>
      <c r="G201" s="15" t="s">
        <v>6989</v>
      </c>
      <c r="H201" s="17" t="s">
        <v>6975</v>
      </c>
      <c r="I201" s="17" t="s">
        <v>6976</v>
      </c>
      <c r="J201" s="32" t="s">
        <v>7081</v>
      </c>
      <c r="K201" s="32" t="s">
        <v>7082</v>
      </c>
      <c r="L201" s="32" t="s">
        <v>7161</v>
      </c>
      <c r="M201" s="32" t="s">
        <v>29</v>
      </c>
      <c r="N201" s="32" t="s">
        <v>7655</v>
      </c>
      <c r="O201" s="32" t="s">
        <v>7324</v>
      </c>
      <c r="P201" s="32" t="s">
        <v>7309</v>
      </c>
      <c r="Q201" s="32" t="s">
        <v>7333</v>
      </c>
    </row>
    <row r="202" spans="1:17" ht="75" customHeight="1" x14ac:dyDescent="0.25">
      <c r="A202" s="15" t="s">
        <v>6925</v>
      </c>
      <c r="B202" s="16" t="s">
        <v>3088</v>
      </c>
      <c r="C202" s="25" t="s">
        <v>6708</v>
      </c>
      <c r="D202" s="22" t="s">
        <v>2871</v>
      </c>
      <c r="E202" s="15" t="s">
        <v>7490</v>
      </c>
      <c r="F202" s="22" t="s">
        <v>4672</v>
      </c>
      <c r="G202" s="15" t="s">
        <v>6984</v>
      </c>
      <c r="H202" s="17" t="s">
        <v>6975</v>
      </c>
      <c r="I202" s="17" t="s">
        <v>6976</v>
      </c>
      <c r="J202" s="32" t="s">
        <v>7081</v>
      </c>
      <c r="K202" s="32" t="s">
        <v>7082</v>
      </c>
      <c r="L202" s="32" t="s">
        <v>7161</v>
      </c>
      <c r="M202" s="32" t="s">
        <v>29</v>
      </c>
      <c r="N202" s="32" t="s">
        <v>7655</v>
      </c>
      <c r="O202" s="32" t="s">
        <v>7324</v>
      </c>
      <c r="P202" s="32" t="s">
        <v>7309</v>
      </c>
      <c r="Q202" s="32" t="s">
        <v>7333</v>
      </c>
    </row>
    <row r="203" spans="1:17" ht="75" customHeight="1" x14ac:dyDescent="0.25">
      <c r="A203" s="15" t="s">
        <v>6001</v>
      </c>
      <c r="B203" s="16" t="s">
        <v>3328</v>
      </c>
      <c r="C203" s="25" t="s">
        <v>6703</v>
      </c>
      <c r="D203" s="22" t="s">
        <v>7473</v>
      </c>
      <c r="E203" s="15" t="s">
        <v>6286</v>
      </c>
      <c r="F203" s="22" t="s">
        <v>3729</v>
      </c>
      <c r="G203" s="15" t="s">
        <v>6992</v>
      </c>
      <c r="H203" s="17" t="s">
        <v>6985</v>
      </c>
      <c r="I203" s="17" t="s">
        <v>6983</v>
      </c>
      <c r="J203" s="32" t="s">
        <v>343</v>
      </c>
      <c r="K203" s="32" t="s">
        <v>7076</v>
      </c>
      <c r="L203" s="32" t="s">
        <v>7156</v>
      </c>
      <c r="M203" s="32" t="s">
        <v>29</v>
      </c>
      <c r="N203" s="32" t="s">
        <v>7655</v>
      </c>
      <c r="O203" s="32" t="s">
        <v>7315</v>
      </c>
      <c r="P203" s="32" t="s">
        <v>29</v>
      </c>
      <c r="Q203" s="32" t="s">
        <v>7310</v>
      </c>
    </row>
    <row r="204" spans="1:17" ht="75" customHeight="1" x14ac:dyDescent="0.25">
      <c r="A204" s="7" t="s">
        <v>5903</v>
      </c>
      <c r="B204" s="3" t="s">
        <v>4286</v>
      </c>
      <c r="C204" s="23" t="s">
        <v>6667</v>
      </c>
      <c r="D204" s="4" t="s">
        <v>2871</v>
      </c>
      <c r="E204" s="3" t="s">
        <v>7488</v>
      </c>
      <c r="F204" s="4" t="s">
        <v>7364</v>
      </c>
      <c r="G204" s="3" t="s">
        <v>6984</v>
      </c>
      <c r="H204" s="4" t="s">
        <v>6975</v>
      </c>
      <c r="I204" s="4" t="s">
        <v>6976</v>
      </c>
      <c r="J204" s="32" t="s">
        <v>7081</v>
      </c>
      <c r="K204" s="32" t="s">
        <v>7082</v>
      </c>
      <c r="L204" s="32" t="s">
        <v>7199</v>
      </c>
      <c r="M204" s="32" t="s">
        <v>29</v>
      </c>
      <c r="N204" s="32" t="s">
        <v>6977</v>
      </c>
      <c r="O204" s="32" t="s">
        <v>7326</v>
      </c>
      <c r="P204" s="32" t="s">
        <v>7318</v>
      </c>
      <c r="Q204" s="32" t="s">
        <v>7327</v>
      </c>
    </row>
    <row r="205" spans="1:17" ht="75" customHeight="1" x14ac:dyDescent="0.25">
      <c r="A205" s="15" t="s">
        <v>6048</v>
      </c>
      <c r="B205" s="16" t="s">
        <v>4627</v>
      </c>
      <c r="C205" s="25" t="s">
        <v>6744</v>
      </c>
      <c r="D205" s="22" t="s">
        <v>7473</v>
      </c>
      <c r="E205" s="15" t="s">
        <v>6286</v>
      </c>
      <c r="F205" s="22" t="s">
        <v>4734</v>
      </c>
      <c r="G205" s="15" t="s">
        <v>6996</v>
      </c>
      <c r="H205" s="17" t="s">
        <v>6987</v>
      </c>
      <c r="I205" s="17" t="s">
        <v>6983</v>
      </c>
      <c r="J205" s="32" t="s">
        <v>7108</v>
      </c>
      <c r="K205" s="32" t="s">
        <v>7076</v>
      </c>
      <c r="L205" s="32" t="s">
        <v>7190</v>
      </c>
      <c r="M205" s="32" t="s">
        <v>29</v>
      </c>
      <c r="N205" s="32" t="s">
        <v>6977</v>
      </c>
      <c r="O205" s="32" t="s">
        <v>7311</v>
      </c>
      <c r="P205" s="32" t="s">
        <v>7331</v>
      </c>
      <c r="Q205" s="32" t="s">
        <v>7322</v>
      </c>
    </row>
    <row r="206" spans="1:17" ht="75" customHeight="1" x14ac:dyDescent="0.25">
      <c r="A206" s="15" t="s">
        <v>6047</v>
      </c>
      <c r="B206" s="16" t="s">
        <v>4629</v>
      </c>
      <c r="C206" s="25" t="s">
        <v>6751</v>
      </c>
      <c r="D206" s="22" t="s">
        <v>7473</v>
      </c>
      <c r="E206" s="15" t="s">
        <v>6286</v>
      </c>
      <c r="F206" s="22" t="s">
        <v>5536</v>
      </c>
      <c r="G206" s="15" t="s">
        <v>6980</v>
      </c>
      <c r="H206" s="17" t="s">
        <v>6985</v>
      </c>
      <c r="I206" s="17" t="s">
        <v>6983</v>
      </c>
      <c r="J206" s="32" t="s">
        <v>7108</v>
      </c>
      <c r="K206" s="32" t="s">
        <v>7076</v>
      </c>
      <c r="L206" s="32" t="s">
        <v>7195</v>
      </c>
      <c r="M206" s="32" t="s">
        <v>29</v>
      </c>
      <c r="N206" s="32" t="s">
        <v>6977</v>
      </c>
      <c r="O206" s="32" t="s">
        <v>7313</v>
      </c>
      <c r="P206" s="32" t="s">
        <v>7331</v>
      </c>
      <c r="Q206" s="32" t="s">
        <v>7334</v>
      </c>
    </row>
    <row r="207" spans="1:17" ht="75" customHeight="1" x14ac:dyDescent="0.25">
      <c r="A207" s="15" t="s">
        <v>6005</v>
      </c>
      <c r="B207" s="16" t="s">
        <v>3336</v>
      </c>
      <c r="C207" s="25" t="s">
        <v>6607</v>
      </c>
      <c r="D207" s="22" t="s">
        <v>2871</v>
      </c>
      <c r="E207" s="15" t="s">
        <v>7743</v>
      </c>
      <c r="F207" s="22" t="s">
        <v>29</v>
      </c>
      <c r="G207" s="15" t="s">
        <v>6982</v>
      </c>
      <c r="H207" s="17" t="s">
        <v>6975</v>
      </c>
      <c r="I207" s="17" t="s">
        <v>6983</v>
      </c>
      <c r="J207" s="32" t="s">
        <v>7081</v>
      </c>
      <c r="K207" s="32" t="s">
        <v>7082</v>
      </c>
      <c r="L207" s="32" t="s">
        <v>1407</v>
      </c>
      <c r="M207" s="32" t="s">
        <v>29</v>
      </c>
      <c r="N207" s="32" t="s">
        <v>7661</v>
      </c>
      <c r="O207" s="32" t="s">
        <v>7311</v>
      </c>
      <c r="P207" s="32" t="s">
        <v>29</v>
      </c>
      <c r="Q207" s="32" t="s">
        <v>7312</v>
      </c>
    </row>
    <row r="208" spans="1:17" ht="75" customHeight="1" x14ac:dyDescent="0.25">
      <c r="A208" s="15" t="s">
        <v>5989</v>
      </c>
      <c r="B208" s="16" t="s">
        <v>3295</v>
      </c>
      <c r="C208" s="25" t="s">
        <v>6714</v>
      </c>
      <c r="D208" s="22" t="s">
        <v>2871</v>
      </c>
      <c r="E208" s="15" t="s">
        <v>7472</v>
      </c>
      <c r="F208" s="22" t="s">
        <v>3725</v>
      </c>
      <c r="G208" s="15" t="s">
        <v>6974</v>
      </c>
      <c r="H208" s="17" t="s">
        <v>6975</v>
      </c>
      <c r="I208" s="17" t="s">
        <v>6983</v>
      </c>
      <c r="J208" s="32" t="s">
        <v>7081</v>
      </c>
      <c r="K208" s="32" t="s">
        <v>7082</v>
      </c>
      <c r="L208" s="32" t="s">
        <v>7163</v>
      </c>
      <c r="M208" s="32" t="s">
        <v>29</v>
      </c>
      <c r="N208" s="32" t="s">
        <v>7661</v>
      </c>
      <c r="O208" s="32" t="s">
        <v>7311</v>
      </c>
      <c r="P208" s="32" t="s">
        <v>7331</v>
      </c>
      <c r="Q208" s="32" t="s">
        <v>7312</v>
      </c>
    </row>
    <row r="209" spans="1:17" ht="75" customHeight="1" x14ac:dyDescent="0.25">
      <c r="A209" s="15" t="s">
        <v>6237</v>
      </c>
      <c r="B209" s="16" t="s">
        <v>3350</v>
      </c>
      <c r="C209" s="25" t="s">
        <v>6715</v>
      </c>
      <c r="D209" s="22" t="s">
        <v>7496</v>
      </c>
      <c r="E209" s="15" t="s">
        <v>7497</v>
      </c>
      <c r="F209" s="22" t="s">
        <v>4584</v>
      </c>
      <c r="G209" s="15" t="s">
        <v>343</v>
      </c>
      <c r="H209" s="17" t="s">
        <v>6985</v>
      </c>
      <c r="I209" s="17" t="s">
        <v>6983</v>
      </c>
      <c r="J209" s="32" t="s">
        <v>7081</v>
      </c>
      <c r="K209" s="32" t="s">
        <v>7076</v>
      </c>
      <c r="L209" s="32" t="s">
        <v>1407</v>
      </c>
      <c r="M209" s="32" t="s">
        <v>29</v>
      </c>
      <c r="N209" s="32" t="s">
        <v>2118</v>
      </c>
      <c r="O209" s="32" t="s">
        <v>1407</v>
      </c>
      <c r="P209" s="32" t="s">
        <v>29</v>
      </c>
      <c r="Q209" s="32" t="s">
        <v>7329</v>
      </c>
    </row>
    <row r="210" spans="1:17" ht="75" customHeight="1" x14ac:dyDescent="0.25">
      <c r="A210" s="15" t="s">
        <v>5963</v>
      </c>
      <c r="B210" s="16" t="s">
        <v>3226</v>
      </c>
      <c r="C210" s="25" t="s">
        <v>6635</v>
      </c>
      <c r="D210" s="22" t="s">
        <v>7473</v>
      </c>
      <c r="E210" s="15" t="s">
        <v>6286</v>
      </c>
      <c r="F210" s="22" t="s">
        <v>6919</v>
      </c>
      <c r="G210" s="15" t="s">
        <v>6984</v>
      </c>
      <c r="H210" s="17" t="s">
        <v>6985</v>
      </c>
      <c r="I210" s="17" t="s">
        <v>6983</v>
      </c>
      <c r="J210" s="32" t="s">
        <v>7081</v>
      </c>
      <c r="K210" s="32" t="s">
        <v>7076</v>
      </c>
      <c r="L210" s="32" t="s">
        <v>7101</v>
      </c>
      <c r="M210" s="32" t="s">
        <v>29</v>
      </c>
      <c r="N210" s="32" t="s">
        <v>6991</v>
      </c>
      <c r="O210" s="32" t="s">
        <v>7324</v>
      </c>
      <c r="P210" s="32" t="s">
        <v>29</v>
      </c>
      <c r="Q210" s="32" t="s">
        <v>2118</v>
      </c>
    </row>
    <row r="211" spans="1:17" ht="75" customHeight="1" x14ac:dyDescent="0.25">
      <c r="A211" s="15" t="s">
        <v>6073</v>
      </c>
      <c r="B211" s="16" t="s">
        <v>5458</v>
      </c>
      <c r="C211" s="25" t="s">
        <v>6878</v>
      </c>
      <c r="D211" s="22" t="s">
        <v>5336</v>
      </c>
      <c r="E211" s="15" t="s">
        <v>7499</v>
      </c>
      <c r="F211" s="22" t="s">
        <v>6930</v>
      </c>
      <c r="G211" s="15" t="s">
        <v>6984</v>
      </c>
      <c r="H211" s="17" t="s">
        <v>6997</v>
      </c>
      <c r="I211" s="17" t="s">
        <v>6988</v>
      </c>
      <c r="J211" s="32" t="s">
        <v>7188</v>
      </c>
      <c r="K211" s="32" t="s">
        <v>7076</v>
      </c>
      <c r="L211" s="32" t="s">
        <v>7301</v>
      </c>
      <c r="M211" s="32" t="s">
        <v>29</v>
      </c>
      <c r="N211" s="32" t="s">
        <v>7655</v>
      </c>
      <c r="O211" s="32" t="s">
        <v>7320</v>
      </c>
      <c r="P211" s="32" t="s">
        <v>29</v>
      </c>
      <c r="Q211" s="32" t="s">
        <v>7327</v>
      </c>
    </row>
    <row r="212" spans="1:17" ht="75" customHeight="1" x14ac:dyDescent="0.25">
      <c r="A212" s="15" t="s">
        <v>5926</v>
      </c>
      <c r="B212" s="16" t="s">
        <v>3037</v>
      </c>
      <c r="C212" s="25" t="s">
        <v>6774</v>
      </c>
      <c r="D212" s="22" t="s">
        <v>5336</v>
      </c>
      <c r="E212" s="15" t="s">
        <v>4061</v>
      </c>
      <c r="F212" s="22" t="s">
        <v>6920</v>
      </c>
      <c r="G212" s="15" t="s">
        <v>6984</v>
      </c>
      <c r="H212" s="17" t="s">
        <v>6987</v>
      </c>
      <c r="I212" s="17" t="s">
        <v>6988</v>
      </c>
      <c r="J212" s="32" t="s">
        <v>7075</v>
      </c>
      <c r="K212" s="32" t="s">
        <v>7076</v>
      </c>
      <c r="L212" s="32" t="s">
        <v>7220</v>
      </c>
      <c r="M212" s="32" t="s">
        <v>29</v>
      </c>
      <c r="N212" s="32" t="s">
        <v>6991</v>
      </c>
      <c r="O212" s="32" t="s">
        <v>7320</v>
      </c>
      <c r="P212" s="32" t="s">
        <v>7318</v>
      </c>
      <c r="Q212" s="32" t="s">
        <v>7327</v>
      </c>
    </row>
    <row r="213" spans="1:17" ht="75" customHeight="1" x14ac:dyDescent="0.25">
      <c r="A213" s="15" t="s">
        <v>6006</v>
      </c>
      <c r="B213" s="16" t="s">
        <v>3438</v>
      </c>
      <c r="C213" s="25" t="s">
        <v>6719</v>
      </c>
      <c r="D213" s="22" t="s">
        <v>2892</v>
      </c>
      <c r="E213" s="15" t="s">
        <v>7784</v>
      </c>
      <c r="F213" s="22" t="s">
        <v>6927</v>
      </c>
      <c r="G213" s="15" t="s">
        <v>6980</v>
      </c>
      <c r="H213" s="17" t="s">
        <v>6990</v>
      </c>
      <c r="I213" s="17" t="s">
        <v>7083</v>
      </c>
      <c r="J213" s="32" t="s">
        <v>7108</v>
      </c>
      <c r="K213" s="32" t="s">
        <v>7076</v>
      </c>
      <c r="L213" s="32" t="s">
        <v>7168</v>
      </c>
      <c r="M213" s="32" t="s">
        <v>29</v>
      </c>
      <c r="N213" s="32" t="s">
        <v>7655</v>
      </c>
      <c r="O213" s="32" t="s">
        <v>7315</v>
      </c>
      <c r="P213" s="32" t="s">
        <v>7318</v>
      </c>
      <c r="Q213" s="32" t="s">
        <v>7327</v>
      </c>
    </row>
    <row r="214" spans="1:17" ht="75" customHeight="1" x14ac:dyDescent="0.25">
      <c r="A214" s="15" t="s">
        <v>6046</v>
      </c>
      <c r="B214" s="16" t="s">
        <v>4755</v>
      </c>
      <c r="C214" s="25" t="s">
        <v>6719</v>
      </c>
      <c r="D214" s="22" t="s">
        <v>2892</v>
      </c>
      <c r="E214" s="15" t="s">
        <v>7784</v>
      </c>
      <c r="F214" s="22" t="s">
        <v>6927</v>
      </c>
      <c r="G214" s="15" t="s">
        <v>6980</v>
      </c>
      <c r="H214" s="17" t="s">
        <v>6990</v>
      </c>
      <c r="I214" s="17" t="s">
        <v>7083</v>
      </c>
      <c r="J214" s="32" t="s">
        <v>7108</v>
      </c>
      <c r="K214" s="32" t="s">
        <v>7076</v>
      </c>
      <c r="L214" s="32" t="s">
        <v>7167</v>
      </c>
      <c r="M214" s="32" t="s">
        <v>29</v>
      </c>
      <c r="N214" s="32" t="s">
        <v>7655</v>
      </c>
      <c r="O214" s="32" t="s">
        <v>7315</v>
      </c>
      <c r="P214" s="32" t="s">
        <v>7318</v>
      </c>
      <c r="Q214" s="32" t="s">
        <v>7327</v>
      </c>
    </row>
    <row r="215" spans="1:17" ht="75" customHeight="1" x14ac:dyDescent="0.25">
      <c r="A215" s="15" t="s">
        <v>6007</v>
      </c>
      <c r="B215" s="16" t="s">
        <v>3605</v>
      </c>
      <c r="C215" s="25" t="s">
        <v>6719</v>
      </c>
      <c r="D215" s="22" t="s">
        <v>2892</v>
      </c>
      <c r="E215" s="15" t="s">
        <v>7784</v>
      </c>
      <c r="F215" s="22" t="s">
        <v>6927</v>
      </c>
      <c r="G215" s="15" t="s">
        <v>6980</v>
      </c>
      <c r="H215" s="17" t="s">
        <v>6990</v>
      </c>
      <c r="I215" s="17" t="s">
        <v>7083</v>
      </c>
      <c r="J215" s="32" t="s">
        <v>7108</v>
      </c>
      <c r="K215" s="32" t="s">
        <v>7076</v>
      </c>
      <c r="L215" s="32" t="s">
        <v>7169</v>
      </c>
      <c r="M215" s="32" t="s">
        <v>29</v>
      </c>
      <c r="N215" s="32" t="s">
        <v>7655</v>
      </c>
      <c r="O215" s="32" t="s">
        <v>7315</v>
      </c>
      <c r="P215" s="32" t="s">
        <v>7318</v>
      </c>
      <c r="Q215" s="32" t="s">
        <v>7327</v>
      </c>
    </row>
    <row r="216" spans="1:17" ht="75" customHeight="1" x14ac:dyDescent="0.25">
      <c r="A216" s="15" t="s">
        <v>5968</v>
      </c>
      <c r="B216" s="16" t="s">
        <v>3979</v>
      </c>
      <c r="C216" s="25" t="s">
        <v>6651</v>
      </c>
      <c r="D216" s="22" t="s">
        <v>5336</v>
      </c>
      <c r="E216" s="15" t="s">
        <v>2861</v>
      </c>
      <c r="F216" s="22" t="s">
        <v>3720</v>
      </c>
      <c r="G216" s="15" t="s">
        <v>6986</v>
      </c>
      <c r="H216" s="17" t="s">
        <v>6990</v>
      </c>
      <c r="I216" s="17" t="s">
        <v>6988</v>
      </c>
      <c r="J216" s="32" t="s">
        <v>7075</v>
      </c>
      <c r="K216" s="32" t="s">
        <v>7076</v>
      </c>
      <c r="L216" s="32" t="s">
        <v>7697</v>
      </c>
      <c r="M216" s="32" t="s">
        <v>29</v>
      </c>
      <c r="N216" s="32" t="s">
        <v>6991</v>
      </c>
      <c r="O216" s="32" t="s">
        <v>7328</v>
      </c>
      <c r="P216" s="32" t="s">
        <v>7321</v>
      </c>
      <c r="Q216" s="32" t="s">
        <v>7329</v>
      </c>
    </row>
    <row r="217" spans="1:17" ht="75" customHeight="1" x14ac:dyDescent="0.25">
      <c r="A217" s="15" t="s">
        <v>7737</v>
      </c>
      <c r="B217" s="16" t="s">
        <v>29</v>
      </c>
      <c r="C217" s="25" t="s">
        <v>6812</v>
      </c>
      <c r="D217" s="22" t="s">
        <v>2892</v>
      </c>
      <c r="E217" s="15" t="s">
        <v>2865</v>
      </c>
      <c r="F217" s="22"/>
      <c r="G217" s="15" t="s">
        <v>6986</v>
      </c>
      <c r="H217" s="17" t="s">
        <v>6987</v>
      </c>
      <c r="I217" s="17" t="s">
        <v>7083</v>
      </c>
      <c r="J217" s="32" t="s">
        <v>7084</v>
      </c>
      <c r="K217" s="32" t="s">
        <v>7076</v>
      </c>
      <c r="L217" s="32" t="s">
        <v>7247</v>
      </c>
      <c r="M217" s="32" t="s">
        <v>29</v>
      </c>
      <c r="N217" s="32" t="s">
        <v>7655</v>
      </c>
      <c r="O217" s="32" t="s">
        <v>7315</v>
      </c>
      <c r="P217" s="32" t="s">
        <v>7316</v>
      </c>
      <c r="Q217" s="32" t="s">
        <v>7310</v>
      </c>
    </row>
    <row r="218" spans="1:17" ht="75" customHeight="1" x14ac:dyDescent="0.25">
      <c r="A218" s="15" t="s">
        <v>6933</v>
      </c>
      <c r="B218" s="16" t="s">
        <v>29</v>
      </c>
      <c r="C218" s="25" t="s">
        <v>6813</v>
      </c>
      <c r="D218" s="22" t="s">
        <v>2892</v>
      </c>
      <c r="E218" s="15" t="s">
        <v>2865</v>
      </c>
      <c r="F218" s="22" t="s">
        <v>6934</v>
      </c>
      <c r="G218" s="15" t="s">
        <v>343</v>
      </c>
      <c r="H218" s="17" t="s">
        <v>6990</v>
      </c>
      <c r="I218" s="17" t="s">
        <v>7083</v>
      </c>
      <c r="J218" s="32" t="s">
        <v>7084</v>
      </c>
      <c r="K218" s="32" t="s">
        <v>7076</v>
      </c>
      <c r="L218" s="32" t="s">
        <v>7246</v>
      </c>
      <c r="M218" s="32" t="s">
        <v>29</v>
      </c>
      <c r="N218" s="32" t="s">
        <v>7655</v>
      </c>
      <c r="O218" s="32" t="s">
        <v>7330</v>
      </c>
      <c r="P218" s="32" t="s">
        <v>29</v>
      </c>
      <c r="Q218" s="32" t="s">
        <v>7312</v>
      </c>
    </row>
    <row r="219" spans="1:17" ht="75" customHeight="1" x14ac:dyDescent="0.25">
      <c r="A219" s="15" t="s">
        <v>6009</v>
      </c>
      <c r="B219" s="16" t="s">
        <v>3442</v>
      </c>
      <c r="C219" s="25" t="s">
        <v>6840</v>
      </c>
      <c r="D219" s="22" t="s">
        <v>5336</v>
      </c>
      <c r="E219" s="15" t="s">
        <v>3917</v>
      </c>
      <c r="F219" s="22" t="s">
        <v>7375</v>
      </c>
      <c r="G219" s="15" t="s">
        <v>6992</v>
      </c>
      <c r="H219" s="17" t="s">
        <v>6987</v>
      </c>
      <c r="I219" s="17" t="s">
        <v>6988</v>
      </c>
      <c r="J219" s="32" t="s">
        <v>7075</v>
      </c>
      <c r="K219" s="32" t="s">
        <v>7076</v>
      </c>
      <c r="L219" s="32" t="s">
        <v>7281</v>
      </c>
      <c r="M219" s="32" t="s">
        <v>29</v>
      </c>
      <c r="N219" s="32" t="s">
        <v>6991</v>
      </c>
      <c r="O219" s="32" t="s">
        <v>7328</v>
      </c>
      <c r="P219" s="32" t="s">
        <v>7321</v>
      </c>
      <c r="Q219" s="32" t="s">
        <v>7319</v>
      </c>
    </row>
    <row r="220" spans="1:17" ht="75" customHeight="1" x14ac:dyDescent="0.25">
      <c r="A220" s="15" t="s">
        <v>5902</v>
      </c>
      <c r="B220" s="16" t="s">
        <v>2948</v>
      </c>
      <c r="C220" s="25" t="s">
        <v>6790</v>
      </c>
      <c r="D220" s="22" t="s">
        <v>2892</v>
      </c>
      <c r="E220" s="15" t="s">
        <v>2864</v>
      </c>
      <c r="F220" s="22" t="s">
        <v>3693</v>
      </c>
      <c r="G220" s="15" t="s">
        <v>6989</v>
      </c>
      <c r="H220" s="17" t="s">
        <v>6990</v>
      </c>
      <c r="I220" s="17" t="s">
        <v>7083</v>
      </c>
      <c r="J220" s="32" t="s">
        <v>7108</v>
      </c>
      <c r="K220" s="32" t="s">
        <v>7076</v>
      </c>
      <c r="L220" s="32" t="s">
        <v>7231</v>
      </c>
      <c r="M220" s="32" t="s">
        <v>29</v>
      </c>
      <c r="N220" s="32" t="s">
        <v>6977</v>
      </c>
      <c r="O220" s="32" t="s">
        <v>7330</v>
      </c>
      <c r="P220" s="32" t="s">
        <v>7331</v>
      </c>
      <c r="Q220" s="32" t="s">
        <v>7310</v>
      </c>
    </row>
    <row r="221" spans="1:17" ht="75" customHeight="1" x14ac:dyDescent="0.25">
      <c r="A221" s="15" t="s">
        <v>6591</v>
      </c>
      <c r="B221" s="16" t="s">
        <v>5395</v>
      </c>
      <c r="C221" s="25" t="s">
        <v>6867</v>
      </c>
      <c r="D221" s="22" t="s">
        <v>5386</v>
      </c>
      <c r="E221" s="15" t="s">
        <v>5387</v>
      </c>
      <c r="F221" s="22" t="s">
        <v>343</v>
      </c>
      <c r="G221" s="15" t="s">
        <v>6982</v>
      </c>
      <c r="H221" s="17" t="s">
        <v>6998</v>
      </c>
      <c r="I221" s="17" t="s">
        <v>6983</v>
      </c>
      <c r="J221" s="32" t="s">
        <v>343</v>
      </c>
      <c r="K221" s="32" t="s">
        <v>7076</v>
      </c>
      <c r="L221" s="32" t="s">
        <v>7294</v>
      </c>
      <c r="M221" s="32" t="s">
        <v>29</v>
      </c>
      <c r="N221" s="32" t="s">
        <v>7693</v>
      </c>
      <c r="O221" s="32" t="s">
        <v>7330</v>
      </c>
      <c r="P221" s="32" t="s">
        <v>29</v>
      </c>
      <c r="Q221" s="32" t="s">
        <v>7334</v>
      </c>
    </row>
    <row r="222" spans="1:17" ht="75" customHeight="1" x14ac:dyDescent="0.25">
      <c r="A222" s="15" t="s">
        <v>6064</v>
      </c>
      <c r="B222" s="16" t="s">
        <v>5358</v>
      </c>
      <c r="C222" s="25" t="s">
        <v>6853</v>
      </c>
      <c r="D222" s="22" t="s">
        <v>5360</v>
      </c>
      <c r="E222" s="15" t="s">
        <v>5361</v>
      </c>
      <c r="F222" s="22" t="s">
        <v>5362</v>
      </c>
      <c r="G222" s="15" t="s">
        <v>6992</v>
      </c>
      <c r="H222" s="17" t="s">
        <v>6985</v>
      </c>
      <c r="I222" s="17" t="s">
        <v>6983</v>
      </c>
      <c r="J222" s="32" t="s">
        <v>343</v>
      </c>
      <c r="K222" s="32" t="s">
        <v>7076</v>
      </c>
      <c r="L222" s="32" t="s">
        <v>7288</v>
      </c>
      <c r="M222" s="32" t="s">
        <v>29</v>
      </c>
      <c r="N222" s="32" t="s">
        <v>6977</v>
      </c>
      <c r="O222" s="32" t="s">
        <v>7311</v>
      </c>
      <c r="P222" s="32" t="s">
        <v>29</v>
      </c>
      <c r="Q222" s="32" t="s">
        <v>7334</v>
      </c>
    </row>
    <row r="223" spans="1:17" ht="75" customHeight="1" x14ac:dyDescent="0.25">
      <c r="A223" s="15" t="s">
        <v>6012</v>
      </c>
      <c r="B223" s="16" t="s">
        <v>3450</v>
      </c>
      <c r="C223" s="25" t="s">
        <v>6727</v>
      </c>
      <c r="D223" s="22" t="s">
        <v>2871</v>
      </c>
      <c r="E223" s="15" t="s">
        <v>7490</v>
      </c>
      <c r="F223" s="22" t="s">
        <v>3718</v>
      </c>
      <c r="G223" s="15" t="s">
        <v>6992</v>
      </c>
      <c r="H223" s="17" t="s">
        <v>6975</v>
      </c>
      <c r="I223" s="17" t="s">
        <v>6976</v>
      </c>
      <c r="J223" s="32" t="s">
        <v>7081</v>
      </c>
      <c r="K223" s="32" t="s">
        <v>7082</v>
      </c>
      <c r="L223" s="32" t="s">
        <v>7173</v>
      </c>
      <c r="M223" s="32" t="s">
        <v>29</v>
      </c>
      <c r="N223" s="32" t="s">
        <v>6991</v>
      </c>
      <c r="O223" s="32" t="s">
        <v>7324</v>
      </c>
      <c r="P223" s="32" t="s">
        <v>7309</v>
      </c>
      <c r="Q223" s="32" t="s">
        <v>7325</v>
      </c>
    </row>
    <row r="224" spans="1:17" ht="75" customHeight="1" x14ac:dyDescent="0.25">
      <c r="A224" s="15" t="s">
        <v>5923</v>
      </c>
      <c r="B224" s="16" t="s">
        <v>3021</v>
      </c>
      <c r="C224" s="25" t="s">
        <v>6817</v>
      </c>
      <c r="D224" s="22" t="s">
        <v>2892</v>
      </c>
      <c r="E224" s="15" t="s">
        <v>2864</v>
      </c>
      <c r="F224" s="22" t="s">
        <v>3873</v>
      </c>
      <c r="G224" s="15" t="s">
        <v>6989</v>
      </c>
      <c r="H224" s="17" t="s">
        <v>6990</v>
      </c>
      <c r="I224" s="17" t="s">
        <v>7083</v>
      </c>
      <c r="J224" s="32" t="s">
        <v>343</v>
      </c>
      <c r="K224" s="32" t="s">
        <v>7076</v>
      </c>
      <c r="L224" s="32" t="s">
        <v>7252</v>
      </c>
      <c r="M224" s="32" t="s">
        <v>29</v>
      </c>
      <c r="N224" s="32" t="s">
        <v>7656</v>
      </c>
      <c r="O224" s="32" t="s">
        <v>7308</v>
      </c>
      <c r="P224" s="32" t="s">
        <v>7309</v>
      </c>
      <c r="Q224" s="32" t="s">
        <v>7337</v>
      </c>
    </row>
    <row r="225" spans="1:17" ht="75" customHeight="1" x14ac:dyDescent="0.25">
      <c r="A225" s="15" t="s">
        <v>5956</v>
      </c>
      <c r="B225" s="16" t="s">
        <v>3717</v>
      </c>
      <c r="C225" s="25" t="s">
        <v>6602</v>
      </c>
      <c r="D225" s="22" t="s">
        <v>2871</v>
      </c>
      <c r="E225" s="15" t="s">
        <v>7470</v>
      </c>
      <c r="F225" s="22" t="s">
        <v>3696</v>
      </c>
      <c r="G225" s="15" t="s">
        <v>6978</v>
      </c>
      <c r="H225" s="17" t="s">
        <v>6975</v>
      </c>
      <c r="I225" s="17" t="s">
        <v>6976</v>
      </c>
      <c r="J225" s="32" t="s">
        <v>7075</v>
      </c>
      <c r="K225" s="32" t="s">
        <v>7076</v>
      </c>
      <c r="L225" s="32" t="s">
        <v>7078</v>
      </c>
      <c r="M225" s="32" t="s">
        <v>29</v>
      </c>
      <c r="N225" s="32" t="s">
        <v>7656</v>
      </c>
      <c r="O225" s="32" t="s">
        <v>7308</v>
      </c>
      <c r="P225" s="32" t="s">
        <v>7309</v>
      </c>
      <c r="Q225" s="32" t="s">
        <v>7310</v>
      </c>
    </row>
    <row r="226" spans="1:17" ht="75" customHeight="1" x14ac:dyDescent="0.25">
      <c r="A226" s="15" t="s">
        <v>6041</v>
      </c>
      <c r="B226" s="16" t="s">
        <v>7471</v>
      </c>
      <c r="C226" s="25" t="s">
        <v>6605</v>
      </c>
      <c r="D226" s="22" t="s">
        <v>2871</v>
      </c>
      <c r="E226" s="15" t="s">
        <v>7470</v>
      </c>
      <c r="F226" s="22" t="s">
        <v>7339</v>
      </c>
      <c r="G226" s="15" t="s">
        <v>6980</v>
      </c>
      <c r="H226" s="17" t="s">
        <v>6975</v>
      </c>
      <c r="I226" s="17" t="s">
        <v>6976</v>
      </c>
      <c r="J226" s="32" t="s">
        <v>7075</v>
      </c>
      <c r="K226" s="32" t="s">
        <v>7076</v>
      </c>
      <c r="L226" s="32" t="s">
        <v>7080</v>
      </c>
      <c r="M226" s="32" t="s">
        <v>29</v>
      </c>
      <c r="N226" s="32" t="s">
        <v>7656</v>
      </c>
      <c r="O226" s="32" t="s">
        <v>7308</v>
      </c>
      <c r="P226" s="32" t="s">
        <v>7309</v>
      </c>
      <c r="Q226" s="32" t="s">
        <v>7310</v>
      </c>
    </row>
    <row r="227" spans="1:17" ht="75" customHeight="1" x14ac:dyDescent="0.25">
      <c r="A227" s="15" t="s">
        <v>6013</v>
      </c>
      <c r="B227" s="16" t="s">
        <v>3451</v>
      </c>
      <c r="C227" s="25" t="s">
        <v>6728</v>
      </c>
      <c r="D227" s="22" t="s">
        <v>2871</v>
      </c>
      <c r="E227" s="15" t="s">
        <v>7470</v>
      </c>
      <c r="F227" s="22" t="s">
        <v>3733</v>
      </c>
      <c r="G227" s="15" t="s">
        <v>6989</v>
      </c>
      <c r="H227" s="17" t="s">
        <v>6975</v>
      </c>
      <c r="I227" s="17" t="s">
        <v>6976</v>
      </c>
      <c r="J227" s="32" t="s">
        <v>7075</v>
      </c>
      <c r="K227" s="32" t="s">
        <v>7076</v>
      </c>
      <c r="L227" s="32" t="s">
        <v>7174</v>
      </c>
      <c r="M227" s="32" t="s">
        <v>29</v>
      </c>
      <c r="N227" s="32" t="s">
        <v>7656</v>
      </c>
      <c r="O227" s="32" t="s">
        <v>7308</v>
      </c>
      <c r="P227" s="32" t="s">
        <v>7309</v>
      </c>
      <c r="Q227" s="32" t="s">
        <v>7310</v>
      </c>
    </row>
    <row r="228" spans="1:17" ht="75" customHeight="1" x14ac:dyDescent="0.25">
      <c r="A228" s="15" t="s">
        <v>5932</v>
      </c>
      <c r="B228" s="16" t="s">
        <v>3075</v>
      </c>
      <c r="C228" s="25" t="s">
        <v>6838</v>
      </c>
      <c r="D228" s="22" t="s">
        <v>2871</v>
      </c>
      <c r="E228" s="15" t="s">
        <v>7470</v>
      </c>
      <c r="F228" s="22" t="s">
        <v>3707</v>
      </c>
      <c r="G228" s="15" t="s">
        <v>6986</v>
      </c>
      <c r="H228" s="17" t="s">
        <v>6975</v>
      </c>
      <c r="I228" s="17" t="s">
        <v>6976</v>
      </c>
      <c r="J228" s="32" t="s">
        <v>7075</v>
      </c>
      <c r="K228" s="32" t="s">
        <v>7076</v>
      </c>
      <c r="L228" s="32" t="s">
        <v>7280</v>
      </c>
      <c r="M228" s="32" t="s">
        <v>29</v>
      </c>
      <c r="N228" s="32" t="s">
        <v>7656</v>
      </c>
      <c r="O228" s="32" t="s">
        <v>7308</v>
      </c>
      <c r="P228" s="32" t="s">
        <v>7309</v>
      </c>
      <c r="Q228" s="32" t="s">
        <v>7310</v>
      </c>
    </row>
    <row r="229" spans="1:17" ht="75" customHeight="1" x14ac:dyDescent="0.25">
      <c r="A229" s="15" t="s">
        <v>5954</v>
      </c>
      <c r="B229" s="16" t="s">
        <v>3204</v>
      </c>
      <c r="C229" s="25" t="s">
        <v>6621</v>
      </c>
      <c r="D229" s="22" t="s">
        <v>2871</v>
      </c>
      <c r="E229" s="15" t="s">
        <v>7470</v>
      </c>
      <c r="F229" s="22" t="s">
        <v>3707</v>
      </c>
      <c r="G229" s="15" t="s">
        <v>6986</v>
      </c>
      <c r="H229" s="17" t="s">
        <v>6975</v>
      </c>
      <c r="I229" s="17" t="s">
        <v>6976</v>
      </c>
      <c r="J229" s="32" t="s">
        <v>7075</v>
      </c>
      <c r="K229" s="32" t="s">
        <v>7076</v>
      </c>
      <c r="L229" s="32" t="s">
        <v>7089</v>
      </c>
      <c r="M229" s="32" t="s">
        <v>29</v>
      </c>
      <c r="N229" s="32" t="s">
        <v>7656</v>
      </c>
      <c r="O229" s="32" t="s">
        <v>7308</v>
      </c>
      <c r="P229" s="32" t="s">
        <v>7309</v>
      </c>
      <c r="Q229" s="32" t="s">
        <v>7310</v>
      </c>
    </row>
    <row r="230" spans="1:17" ht="75" customHeight="1" x14ac:dyDescent="0.25">
      <c r="A230" s="15" t="s">
        <v>6027</v>
      </c>
      <c r="B230" s="16" t="s">
        <v>3755</v>
      </c>
      <c r="C230" s="25" t="s">
        <v>6602</v>
      </c>
      <c r="D230" s="22" t="s">
        <v>2871</v>
      </c>
      <c r="E230" s="15" t="s">
        <v>7470</v>
      </c>
      <c r="F230" s="22" t="s">
        <v>3696</v>
      </c>
      <c r="G230" s="15" t="s">
        <v>6978</v>
      </c>
      <c r="H230" s="17" t="s">
        <v>6975</v>
      </c>
      <c r="I230" s="17" t="s">
        <v>6976</v>
      </c>
      <c r="J230" s="32" t="s">
        <v>7075</v>
      </c>
      <c r="K230" s="32" t="s">
        <v>7076</v>
      </c>
      <c r="L230" s="32" t="s">
        <v>7079</v>
      </c>
      <c r="M230" s="32" t="s">
        <v>29</v>
      </c>
      <c r="N230" s="32" t="s">
        <v>7656</v>
      </c>
      <c r="O230" s="32" t="s">
        <v>7308</v>
      </c>
      <c r="P230" s="32" t="s">
        <v>7309</v>
      </c>
      <c r="Q230" s="32" t="s">
        <v>7310</v>
      </c>
    </row>
    <row r="231" spans="1:17" ht="75" customHeight="1" x14ac:dyDescent="0.25">
      <c r="A231" s="15" t="s">
        <v>5955</v>
      </c>
      <c r="B231" s="16" t="s">
        <v>3716</v>
      </c>
      <c r="C231" s="25" t="s">
        <v>6599</v>
      </c>
      <c r="D231" s="22" t="s">
        <v>2871</v>
      </c>
      <c r="E231" s="15" t="s">
        <v>7470</v>
      </c>
      <c r="F231" s="22" t="s">
        <v>6917</v>
      </c>
      <c r="G231" s="15" t="s">
        <v>6974</v>
      </c>
      <c r="H231" s="17" t="s">
        <v>6975</v>
      </c>
      <c r="I231" s="17" t="s">
        <v>6976</v>
      </c>
      <c r="J231" s="32" t="s">
        <v>7075</v>
      </c>
      <c r="K231" s="32" t="s">
        <v>7076</v>
      </c>
      <c r="L231" s="32" t="s">
        <v>7077</v>
      </c>
      <c r="M231" s="32" t="s">
        <v>29</v>
      </c>
      <c r="N231" s="32" t="s">
        <v>7656</v>
      </c>
      <c r="O231" s="32" t="s">
        <v>7308</v>
      </c>
      <c r="P231" s="32" t="s">
        <v>7309</v>
      </c>
      <c r="Q231" s="32" t="s">
        <v>7310</v>
      </c>
    </row>
    <row r="232" spans="1:17" ht="75" customHeight="1" x14ac:dyDescent="0.25">
      <c r="A232" s="15" t="s">
        <v>6584</v>
      </c>
      <c r="B232" s="16" t="s">
        <v>6585</v>
      </c>
      <c r="C232" s="25" t="s">
        <v>6504</v>
      </c>
      <c r="D232" s="22" t="s">
        <v>2871</v>
      </c>
      <c r="E232" s="15" t="s">
        <v>7470</v>
      </c>
      <c r="F232" s="22" t="s">
        <v>3707</v>
      </c>
      <c r="G232" s="15" t="s">
        <v>343</v>
      </c>
      <c r="H232" s="17" t="s">
        <v>6975</v>
      </c>
      <c r="I232" s="17" t="s">
        <v>6976</v>
      </c>
      <c r="J232" s="32" t="s">
        <v>7075</v>
      </c>
      <c r="K232" s="32" t="s">
        <v>7076</v>
      </c>
      <c r="L232" s="32" t="s">
        <v>7280</v>
      </c>
      <c r="M232" s="32" t="s">
        <v>29</v>
      </c>
      <c r="N232" s="32" t="s">
        <v>7656</v>
      </c>
      <c r="O232" s="32" t="s">
        <v>7308</v>
      </c>
      <c r="P232" s="32" t="s">
        <v>7309</v>
      </c>
      <c r="Q232" s="32" t="s">
        <v>7310</v>
      </c>
    </row>
    <row r="233" spans="1:17" ht="75" customHeight="1" x14ac:dyDescent="0.25">
      <c r="A233" s="15" t="s">
        <v>6598</v>
      </c>
      <c r="B233" s="16" t="s">
        <v>6555</v>
      </c>
      <c r="C233" s="25" t="s">
        <v>6629</v>
      </c>
      <c r="D233" s="22" t="s">
        <v>2871</v>
      </c>
      <c r="E233" s="15" t="s">
        <v>7470</v>
      </c>
      <c r="F233" s="22" t="s">
        <v>4033</v>
      </c>
      <c r="G233" s="15" t="s">
        <v>6992</v>
      </c>
      <c r="H233" s="17" t="s">
        <v>6975</v>
      </c>
      <c r="I233" s="17" t="s">
        <v>6976</v>
      </c>
      <c r="J233" s="32" t="s">
        <v>7075</v>
      </c>
      <c r="K233" s="32" t="s">
        <v>7076</v>
      </c>
      <c r="L233" s="32" t="s">
        <v>7094</v>
      </c>
      <c r="M233" s="32" t="s">
        <v>29</v>
      </c>
      <c r="N233" s="32" t="s">
        <v>7656</v>
      </c>
      <c r="O233" s="32" t="s">
        <v>7308</v>
      </c>
      <c r="P233" s="32" t="s">
        <v>7309</v>
      </c>
      <c r="Q233" s="32" t="s">
        <v>7310</v>
      </c>
    </row>
    <row r="234" spans="1:17" ht="75" customHeight="1" x14ac:dyDescent="0.25">
      <c r="A234" s="15" t="s">
        <v>6014</v>
      </c>
      <c r="B234" s="16" t="s">
        <v>3454</v>
      </c>
      <c r="C234" s="25" t="s">
        <v>6729</v>
      </c>
      <c r="D234" s="22" t="s">
        <v>2871</v>
      </c>
      <c r="E234" s="15" t="s">
        <v>7470</v>
      </c>
      <c r="F234" s="22" t="s">
        <v>4351</v>
      </c>
      <c r="G234" s="15" t="s">
        <v>6996</v>
      </c>
      <c r="H234" s="17" t="s">
        <v>6975</v>
      </c>
      <c r="I234" s="17" t="s">
        <v>6976</v>
      </c>
      <c r="J234" s="32" t="s">
        <v>7108</v>
      </c>
      <c r="K234" s="32" t="s">
        <v>7076</v>
      </c>
      <c r="L234" s="32" t="s">
        <v>7175</v>
      </c>
      <c r="M234" s="32" t="s">
        <v>29</v>
      </c>
      <c r="N234" s="32" t="s">
        <v>7656</v>
      </c>
      <c r="O234" s="32" t="s">
        <v>7308</v>
      </c>
      <c r="P234" s="32" t="s">
        <v>7309</v>
      </c>
      <c r="Q234" s="32" t="s">
        <v>7322</v>
      </c>
    </row>
    <row r="235" spans="1:17" ht="75" customHeight="1" x14ac:dyDescent="0.25">
      <c r="A235" s="15" t="s">
        <v>6588</v>
      </c>
      <c r="B235" s="16" t="s">
        <v>3887</v>
      </c>
      <c r="C235" s="25" t="s">
        <v>6850</v>
      </c>
      <c r="D235" s="22" t="s">
        <v>2871</v>
      </c>
      <c r="E235" s="15" t="s">
        <v>7470</v>
      </c>
      <c r="F235" s="22" t="s">
        <v>7339</v>
      </c>
      <c r="G235" s="15" t="s">
        <v>6996</v>
      </c>
      <c r="H235" s="17" t="s">
        <v>6975</v>
      </c>
      <c r="I235" s="17" t="s">
        <v>6976</v>
      </c>
      <c r="J235" s="32" t="s">
        <v>7075</v>
      </c>
      <c r="K235" s="32" t="s">
        <v>7076</v>
      </c>
      <c r="L235" s="32" t="s">
        <v>7283</v>
      </c>
      <c r="M235" s="32" t="s">
        <v>29</v>
      </c>
      <c r="N235" s="32" t="s">
        <v>7656</v>
      </c>
      <c r="O235" s="32" t="s">
        <v>7308</v>
      </c>
      <c r="P235" s="32" t="s">
        <v>7309</v>
      </c>
      <c r="Q235" s="32" t="s">
        <v>7310</v>
      </c>
    </row>
    <row r="236" spans="1:17" ht="75" customHeight="1" x14ac:dyDescent="0.25">
      <c r="A236" s="15" t="s">
        <v>5893</v>
      </c>
      <c r="B236" s="16" t="s">
        <v>2898</v>
      </c>
      <c r="C236" s="25" t="s">
        <v>6614</v>
      </c>
      <c r="D236" s="22" t="s">
        <v>2871</v>
      </c>
      <c r="E236" s="15" t="s">
        <v>7470</v>
      </c>
      <c r="F236" s="22" t="s">
        <v>5323</v>
      </c>
      <c r="G236" s="15" t="s">
        <v>6984</v>
      </c>
      <c r="H236" s="17" t="s">
        <v>6975</v>
      </c>
      <c r="I236" s="17" t="s">
        <v>6976</v>
      </c>
      <c r="J236" s="32" t="s">
        <v>7075</v>
      </c>
      <c r="K236" s="32" t="s">
        <v>7076</v>
      </c>
      <c r="L236" s="32" t="s">
        <v>7086</v>
      </c>
      <c r="M236" s="32" t="s">
        <v>29</v>
      </c>
      <c r="N236" s="32" t="s">
        <v>7656</v>
      </c>
      <c r="O236" s="32" t="s">
        <v>7308</v>
      </c>
      <c r="P236" s="32" t="s">
        <v>7309</v>
      </c>
      <c r="Q236" s="32" t="s">
        <v>7310</v>
      </c>
    </row>
    <row r="237" spans="1:17" ht="75" customHeight="1" x14ac:dyDescent="0.25">
      <c r="A237" s="15" t="s">
        <v>6030</v>
      </c>
      <c r="B237" s="16" t="s">
        <v>3916</v>
      </c>
      <c r="C237" s="25" t="s">
        <v>6611</v>
      </c>
      <c r="D237" s="22" t="s">
        <v>2871</v>
      </c>
      <c r="E237" s="15" t="s">
        <v>7470</v>
      </c>
      <c r="F237" s="22" t="s">
        <v>7793</v>
      </c>
      <c r="G237" s="15" t="s">
        <v>6974</v>
      </c>
      <c r="H237" s="17" t="s">
        <v>6975</v>
      </c>
      <c r="I237" s="17" t="s">
        <v>6976</v>
      </c>
      <c r="J237" s="32" t="s">
        <v>7075</v>
      </c>
      <c r="K237" s="32" t="s">
        <v>7076</v>
      </c>
      <c r="L237" s="32" t="s">
        <v>7088</v>
      </c>
      <c r="M237" s="32" t="s">
        <v>29</v>
      </c>
      <c r="N237" s="32" t="s">
        <v>7656</v>
      </c>
      <c r="O237" s="32" t="s">
        <v>7308</v>
      </c>
      <c r="P237" s="32" t="s">
        <v>29</v>
      </c>
      <c r="Q237" s="32" t="s">
        <v>7310</v>
      </c>
    </row>
    <row r="238" spans="1:17" ht="75" customHeight="1" x14ac:dyDescent="0.25">
      <c r="A238" s="7" t="s">
        <v>6019</v>
      </c>
      <c r="B238" s="3" t="s">
        <v>3957</v>
      </c>
      <c r="C238" s="23" t="s">
        <v>6731</v>
      </c>
      <c r="D238" s="4" t="s">
        <v>2892</v>
      </c>
      <c r="E238" s="3" t="s">
        <v>6244</v>
      </c>
      <c r="F238" s="4" t="s">
        <v>4749</v>
      </c>
      <c r="G238" s="3" t="s">
        <v>6989</v>
      </c>
      <c r="H238" s="4" t="s">
        <v>6987</v>
      </c>
      <c r="I238" s="4" t="s">
        <v>7083</v>
      </c>
      <c r="J238" s="32" t="s">
        <v>7084</v>
      </c>
      <c r="K238" s="32" t="s">
        <v>7076</v>
      </c>
      <c r="L238" s="32" t="s">
        <v>7179</v>
      </c>
      <c r="M238" s="32" t="s">
        <v>29</v>
      </c>
      <c r="N238" s="32" t="s">
        <v>6977</v>
      </c>
      <c r="O238" s="32" t="s">
        <v>7330</v>
      </c>
      <c r="P238" s="32" t="s">
        <v>7331</v>
      </c>
      <c r="Q238" s="32" t="s">
        <v>7334</v>
      </c>
    </row>
    <row r="239" spans="1:17" ht="75" customHeight="1" x14ac:dyDescent="0.25">
      <c r="A239" s="7" t="s">
        <v>6038</v>
      </c>
      <c r="B239" s="3" t="s">
        <v>4112</v>
      </c>
      <c r="C239" s="23" t="s">
        <v>6730</v>
      </c>
      <c r="D239" s="4" t="s">
        <v>2892</v>
      </c>
      <c r="E239" s="3" t="s">
        <v>6244</v>
      </c>
      <c r="F239" s="4" t="s">
        <v>4749</v>
      </c>
      <c r="G239" s="3" t="s">
        <v>6980</v>
      </c>
      <c r="H239" s="4" t="s">
        <v>6987</v>
      </c>
      <c r="I239" s="4" t="s">
        <v>7083</v>
      </c>
      <c r="J239" s="32" t="s">
        <v>7084</v>
      </c>
      <c r="K239" s="32" t="s">
        <v>7076</v>
      </c>
      <c r="L239" s="32" t="s">
        <v>7180</v>
      </c>
      <c r="M239" s="32" t="s">
        <v>29</v>
      </c>
      <c r="N239" s="32" t="s">
        <v>6977</v>
      </c>
      <c r="O239" s="32" t="s">
        <v>7330</v>
      </c>
      <c r="P239" s="32" t="s">
        <v>7331</v>
      </c>
      <c r="Q239" s="32" t="s">
        <v>7334</v>
      </c>
    </row>
    <row r="240" spans="1:17" ht="75" customHeight="1" x14ac:dyDescent="0.25">
      <c r="A240" s="7" t="s">
        <v>6015</v>
      </c>
      <c r="B240" s="3" t="s">
        <v>3455</v>
      </c>
      <c r="C240" s="23" t="s">
        <v>6730</v>
      </c>
      <c r="D240" s="4" t="s">
        <v>2892</v>
      </c>
      <c r="E240" s="3" t="s">
        <v>6244</v>
      </c>
      <c r="F240" s="4" t="s">
        <v>4749</v>
      </c>
      <c r="G240" s="3" t="s">
        <v>6992</v>
      </c>
      <c r="H240" s="4" t="s">
        <v>6987</v>
      </c>
      <c r="I240" s="4" t="s">
        <v>7083</v>
      </c>
      <c r="J240" s="32" t="s">
        <v>7084</v>
      </c>
      <c r="K240" s="32" t="s">
        <v>7076</v>
      </c>
      <c r="L240" s="32" t="s">
        <v>7176</v>
      </c>
      <c r="M240" s="32" t="s">
        <v>29</v>
      </c>
      <c r="N240" s="32" t="s">
        <v>6977</v>
      </c>
      <c r="O240" s="32" t="s">
        <v>7330</v>
      </c>
      <c r="P240" s="32" t="s">
        <v>7331</v>
      </c>
      <c r="Q240" s="32" t="s">
        <v>7334</v>
      </c>
    </row>
    <row r="241" spans="1:17" ht="75" customHeight="1" x14ac:dyDescent="0.25">
      <c r="A241" s="7" t="s">
        <v>6058</v>
      </c>
      <c r="B241" s="3" t="s">
        <v>4801</v>
      </c>
      <c r="C241" s="23" t="s">
        <v>6730</v>
      </c>
      <c r="D241" s="4" t="s">
        <v>2892</v>
      </c>
      <c r="E241" s="3" t="s">
        <v>6244</v>
      </c>
      <c r="F241" s="4" t="s">
        <v>4749</v>
      </c>
      <c r="G241" s="3" t="s">
        <v>6986</v>
      </c>
      <c r="H241" s="4" t="s">
        <v>6987</v>
      </c>
      <c r="I241" s="4" t="s">
        <v>7083</v>
      </c>
      <c r="J241" s="32" t="s">
        <v>7084</v>
      </c>
      <c r="K241" s="32" t="s">
        <v>7076</v>
      </c>
      <c r="L241" s="32" t="s">
        <v>7178</v>
      </c>
      <c r="M241" s="32" t="s">
        <v>29</v>
      </c>
      <c r="N241" s="32" t="s">
        <v>6977</v>
      </c>
      <c r="O241" s="32" t="s">
        <v>7330</v>
      </c>
      <c r="P241" s="32" t="s">
        <v>7331</v>
      </c>
      <c r="Q241" s="32" t="s">
        <v>7334</v>
      </c>
    </row>
    <row r="242" spans="1:17" ht="75" customHeight="1" x14ac:dyDescent="0.25">
      <c r="A242" s="7" t="s">
        <v>6033</v>
      </c>
      <c r="B242" s="3" t="s">
        <v>3886</v>
      </c>
      <c r="C242" s="23" t="s">
        <v>6730</v>
      </c>
      <c r="D242" s="4" t="s">
        <v>2892</v>
      </c>
      <c r="E242" s="3" t="s">
        <v>6244</v>
      </c>
      <c r="F242" s="4" t="s">
        <v>4749</v>
      </c>
      <c r="G242" s="3" t="s">
        <v>6996</v>
      </c>
      <c r="H242" s="4" t="s">
        <v>6987</v>
      </c>
      <c r="I242" s="4" t="s">
        <v>7083</v>
      </c>
      <c r="J242" s="32" t="s">
        <v>7084</v>
      </c>
      <c r="K242" s="32" t="s">
        <v>7076</v>
      </c>
      <c r="L242" s="32" t="s">
        <v>7177</v>
      </c>
      <c r="M242" s="32" t="s">
        <v>29</v>
      </c>
      <c r="N242" s="32" t="s">
        <v>6977</v>
      </c>
      <c r="O242" s="32" t="s">
        <v>7330</v>
      </c>
      <c r="P242" s="32" t="s">
        <v>7331</v>
      </c>
      <c r="Q242" s="32" t="s">
        <v>7334</v>
      </c>
    </row>
    <row r="243" spans="1:17" ht="75" customHeight="1" x14ac:dyDescent="0.25">
      <c r="A243" s="1"/>
      <c r="B243"/>
      <c r="C243"/>
      <c r="D243"/>
      <c r="E243" s="1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ht="75" customHeight="1" x14ac:dyDescent="0.25">
      <c r="A244" s="1"/>
      <c r="B244"/>
      <c r="C244"/>
      <c r="D244"/>
      <c r="E244" s="1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ht="75" customHeight="1" x14ac:dyDescent="0.25">
      <c r="A245" s="1"/>
      <c r="B245"/>
      <c r="C245"/>
      <c r="D245"/>
      <c r="E245" s="1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ht="75" customHeight="1" x14ac:dyDescent="0.25">
      <c r="A246" s="1"/>
      <c r="B246"/>
      <c r="C246"/>
      <c r="D246"/>
      <c r="E246" s="1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ht="75" customHeight="1" x14ac:dyDescent="0.25">
      <c r="A247" s="1"/>
      <c r="B247"/>
      <c r="C247"/>
      <c r="D247"/>
      <c r="E247" s="1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ht="75" customHeight="1" x14ac:dyDescent="0.25">
      <c r="A248" s="1"/>
      <c r="B248"/>
      <c r="C248"/>
      <c r="D248"/>
      <c r="E248" s="1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ht="75" customHeight="1" x14ac:dyDescent="0.25">
      <c r="A249" s="1"/>
      <c r="B249"/>
      <c r="C249"/>
      <c r="D249"/>
      <c r="E249" s="1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ht="75" customHeight="1" x14ac:dyDescent="0.25">
      <c r="A250" s="1"/>
      <c r="B250"/>
      <c r="C250"/>
      <c r="D250"/>
      <c r="E250" s="1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ht="75" customHeight="1" x14ac:dyDescent="0.25">
      <c r="A251" s="1"/>
      <c r="B251"/>
      <c r="C251"/>
      <c r="D251"/>
      <c r="E251" s="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ht="75" customHeight="1" x14ac:dyDescent="0.25">
      <c r="A252" s="1"/>
      <c r="B252"/>
      <c r="C252"/>
      <c r="D252"/>
      <c r="E252" s="1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ht="75" customHeight="1" x14ac:dyDescent="0.25">
      <c r="A253" s="1"/>
      <c r="B253"/>
      <c r="C253"/>
      <c r="D253"/>
      <c r="E253" s="1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ht="75" customHeight="1" x14ac:dyDescent="0.25">
      <c r="A254" s="1"/>
      <c r="B254"/>
      <c r="C254"/>
      <c r="D254"/>
      <c r="E254" s="1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ht="75" customHeight="1" x14ac:dyDescent="0.25">
      <c r="A255" s="1"/>
      <c r="B255"/>
      <c r="C255"/>
      <c r="D255"/>
      <c r="E255" s="1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ht="75" customHeight="1" x14ac:dyDescent="0.25">
      <c r="A256" s="1"/>
      <c r="B256"/>
      <c r="C256"/>
      <c r="D256"/>
      <c r="E256" s="1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ht="75" customHeight="1" x14ac:dyDescent="0.25">
      <c r="A257" s="1"/>
      <c r="B257"/>
      <c r="C257"/>
      <c r="D257"/>
      <c r="E257" s="1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ht="75" customHeight="1" x14ac:dyDescent="0.25">
      <c r="A258" s="1"/>
      <c r="B258"/>
      <c r="C258"/>
      <c r="D258"/>
      <c r="E258" s="1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ht="75" customHeight="1" x14ac:dyDescent="0.25">
      <c r="A259" s="1"/>
      <c r="B259"/>
      <c r="C259"/>
      <c r="D259"/>
      <c r="E259" s="1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ht="75" customHeight="1" x14ac:dyDescent="0.25">
      <c r="A260" s="1"/>
      <c r="B260"/>
      <c r="C260"/>
      <c r="D260"/>
      <c r="E260" s="1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ht="75" customHeight="1" x14ac:dyDescent="0.25">
      <c r="A261" s="1"/>
      <c r="B261"/>
      <c r="C261"/>
      <c r="D261"/>
      <c r="E261" s="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ht="75" customHeight="1" x14ac:dyDescent="0.25">
      <c r="A262" s="1"/>
      <c r="B262"/>
      <c r="C262"/>
      <c r="D262"/>
      <c r="E262" s="1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ht="75" customHeight="1" x14ac:dyDescent="0.25">
      <c r="A263" s="1"/>
      <c r="B263"/>
      <c r="C263"/>
      <c r="D263"/>
      <c r="E263" s="1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ht="75" customHeight="1" x14ac:dyDescent="0.25">
      <c r="A264" s="1"/>
      <c r="B264"/>
      <c r="C264"/>
      <c r="D264"/>
      <c r="E264" s="1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ht="75" customHeight="1" x14ac:dyDescent="0.25">
      <c r="A265" s="1"/>
      <c r="B265"/>
      <c r="C265"/>
      <c r="D265"/>
      <c r="E265" s="1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ht="75" customHeight="1" x14ac:dyDescent="0.25">
      <c r="A266" s="1"/>
      <c r="B266"/>
      <c r="C266"/>
      <c r="D266"/>
      <c r="E266" s="1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ht="75" customHeight="1" x14ac:dyDescent="0.25">
      <c r="A267" s="1"/>
      <c r="B267"/>
      <c r="C267"/>
      <c r="D267"/>
      <c r="E267" s="1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ht="75" customHeight="1" x14ac:dyDescent="0.25">
      <c r="A268" s="1"/>
      <c r="B268"/>
      <c r="C268"/>
      <c r="D268"/>
      <c r="E268" s="1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ht="75" customHeight="1" x14ac:dyDescent="0.25">
      <c r="A269" s="1"/>
      <c r="B269"/>
      <c r="C269"/>
      <c r="D269"/>
      <c r="E269" s="1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ht="75" customHeight="1" x14ac:dyDescent="0.25">
      <c r="A270" s="1"/>
      <c r="B270"/>
      <c r="C270"/>
      <c r="D270"/>
      <c r="E270" s="1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ht="75" customHeight="1" x14ac:dyDescent="0.25">
      <c r="A271" s="1"/>
      <c r="B271"/>
      <c r="C271"/>
      <c r="D271"/>
      <c r="E271" s="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ht="75" customHeight="1" x14ac:dyDescent="0.25">
      <c r="A272" s="1"/>
      <c r="B272"/>
      <c r="C272"/>
      <c r="D272"/>
      <c r="E272" s="1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ht="75" customHeight="1" x14ac:dyDescent="0.25">
      <c r="A273" s="1"/>
      <c r="B273"/>
      <c r="C273"/>
      <c r="D273"/>
      <c r="E273" s="1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ht="75" customHeight="1" x14ac:dyDescent="0.25">
      <c r="A274" s="1"/>
      <c r="B274"/>
      <c r="C274"/>
      <c r="D274"/>
      <c r="E274" s="1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ht="75" customHeight="1" x14ac:dyDescent="0.25">
      <c r="A275" s="1"/>
      <c r="B275"/>
      <c r="C275"/>
      <c r="D275"/>
      <c r="E275" s="1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ht="75" customHeight="1" x14ac:dyDescent="0.25">
      <c r="A276" s="1"/>
      <c r="B276"/>
      <c r="C276"/>
      <c r="D276"/>
      <c r="E276" s="1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ht="75" customHeight="1" x14ac:dyDescent="0.25">
      <c r="A277" s="1"/>
      <c r="B277"/>
      <c r="C277"/>
      <c r="D277"/>
      <c r="E277" s="1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ht="75" customHeight="1" x14ac:dyDescent="0.25">
      <c r="A278" s="1"/>
      <c r="B278"/>
      <c r="C278"/>
      <c r="D278"/>
      <c r="E278" s="1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ht="75" customHeight="1" x14ac:dyDescent="0.25">
      <c r="A279" s="1"/>
      <c r="B279"/>
      <c r="C279"/>
      <c r="D279"/>
      <c r="E279" s="1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ht="75" customHeight="1" x14ac:dyDescent="0.25">
      <c r="A280" s="1"/>
      <c r="B280"/>
      <c r="C280"/>
      <c r="D280"/>
      <c r="E280" s="1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ht="75" customHeight="1" x14ac:dyDescent="0.25">
      <c r="A281" s="1"/>
      <c r="B281"/>
      <c r="C281"/>
      <c r="D281"/>
      <c r="E281" s="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ht="75" customHeight="1" x14ac:dyDescent="0.25">
      <c r="A282" s="1"/>
      <c r="B282"/>
      <c r="C282"/>
      <c r="D282"/>
      <c r="E282" s="1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ht="75" customHeight="1" x14ac:dyDescent="0.25">
      <c r="A283" s="1"/>
      <c r="B283"/>
      <c r="C283"/>
      <c r="D283"/>
      <c r="E283" s="1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ht="75" customHeight="1" x14ac:dyDescent="0.25">
      <c r="A284" s="1"/>
      <c r="B284"/>
      <c r="C284"/>
      <c r="D284"/>
      <c r="E284" s="1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ht="75" customHeight="1" x14ac:dyDescent="0.25">
      <c r="A285" s="1"/>
      <c r="B285"/>
      <c r="C285"/>
      <c r="D285"/>
      <c r="E285" s="1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ht="75" customHeight="1" x14ac:dyDescent="0.25">
      <c r="A286" s="1"/>
      <c r="B286"/>
      <c r="C286"/>
      <c r="D286"/>
      <c r="E286" s="1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ht="75" customHeight="1" x14ac:dyDescent="0.25">
      <c r="A287" s="1"/>
      <c r="B287"/>
      <c r="C287"/>
      <c r="D287"/>
      <c r="E287" s="1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ht="75" customHeight="1" x14ac:dyDescent="0.25">
      <c r="A288" s="1"/>
      <c r="B288"/>
      <c r="C288"/>
      <c r="D288"/>
      <c r="E288" s="1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ht="75" customHeight="1" x14ac:dyDescent="0.25">
      <c r="A289" s="1"/>
      <c r="B289"/>
      <c r="C289"/>
      <c r="D289"/>
      <c r="E289" s="1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ht="75" customHeight="1" x14ac:dyDescent="0.25">
      <c r="A290" s="1"/>
      <c r="B290"/>
      <c r="C290"/>
      <c r="D290"/>
      <c r="E290" s="1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ht="75" customHeight="1" x14ac:dyDescent="0.25">
      <c r="A291" s="1"/>
      <c r="B291"/>
      <c r="C291"/>
      <c r="D291"/>
      <c r="E291" s="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ht="75" customHeight="1" x14ac:dyDescent="0.25">
      <c r="A292" s="1"/>
      <c r="B292"/>
      <c r="C292"/>
      <c r="D292"/>
      <c r="E292" s="1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ht="75" customHeight="1" x14ac:dyDescent="0.25">
      <c r="A293" s="1"/>
      <c r="B293"/>
      <c r="C293"/>
      <c r="D293"/>
      <c r="E293" s="1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ht="75" customHeight="1" x14ac:dyDescent="0.25">
      <c r="A294" s="1"/>
      <c r="B294"/>
      <c r="C294"/>
      <c r="D294"/>
      <c r="E294" s="1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ht="75" customHeight="1" x14ac:dyDescent="0.25">
      <c r="A295" s="1"/>
      <c r="B295"/>
      <c r="C295"/>
      <c r="D295"/>
      <c r="E295" s="1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ht="75" customHeight="1" x14ac:dyDescent="0.25">
      <c r="A296" s="1"/>
      <c r="B296"/>
      <c r="C296"/>
      <c r="D296"/>
      <c r="E296" s="1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ht="75" customHeight="1" x14ac:dyDescent="0.25">
      <c r="A297" s="1"/>
      <c r="B297"/>
      <c r="C297"/>
      <c r="D297"/>
      <c r="E297" s="1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ht="75" customHeight="1" x14ac:dyDescent="0.25">
      <c r="A298" s="1"/>
      <c r="B298"/>
      <c r="C298"/>
      <c r="D298"/>
      <c r="E298" s="1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ht="75" customHeight="1" x14ac:dyDescent="0.25">
      <c r="A299" s="1"/>
      <c r="B299"/>
      <c r="C299"/>
      <c r="D299"/>
      <c r="E299" s="1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ht="75" customHeight="1" x14ac:dyDescent="0.25">
      <c r="A300" s="1"/>
      <c r="B300"/>
      <c r="C300"/>
      <c r="D300"/>
      <c r="E300" s="1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ht="75" customHeight="1" x14ac:dyDescent="0.25">
      <c r="A301" s="1"/>
      <c r="B301"/>
      <c r="C301"/>
      <c r="D301"/>
      <c r="E301" s="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ht="75" customHeight="1" x14ac:dyDescent="0.25">
      <c r="A302" s="1"/>
      <c r="B302"/>
      <c r="C302"/>
      <c r="D302"/>
      <c r="E302" s="1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ht="75" customHeight="1" x14ac:dyDescent="0.25">
      <c r="A303" s="1"/>
      <c r="B303"/>
      <c r="C303"/>
      <c r="D303"/>
      <c r="E303" s="1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ht="75" customHeight="1" x14ac:dyDescent="0.25">
      <c r="A304" s="1"/>
      <c r="B304"/>
      <c r="C304"/>
      <c r="D304"/>
      <c r="E304" s="1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ht="75" customHeight="1" x14ac:dyDescent="0.25">
      <c r="A305" s="1"/>
      <c r="B305"/>
      <c r="C305"/>
      <c r="D305"/>
      <c r="E305" s="1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ht="75" customHeight="1" x14ac:dyDescent="0.25">
      <c r="A306" s="1"/>
      <c r="B306"/>
      <c r="C306"/>
      <c r="D306"/>
      <c r="E306" s="1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ht="75" customHeight="1" x14ac:dyDescent="0.25">
      <c r="A307" s="1"/>
      <c r="B307"/>
      <c r="C307"/>
      <c r="D307"/>
      <c r="E307" s="1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ht="75" customHeight="1" x14ac:dyDescent="0.25">
      <c r="A308" s="1"/>
      <c r="B308"/>
      <c r="C308"/>
      <c r="D308"/>
      <c r="E308" s="1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ht="75" customHeight="1" x14ac:dyDescent="0.25">
      <c r="A309" s="1"/>
      <c r="B309"/>
      <c r="C309"/>
      <c r="D309"/>
      <c r="E309" s="1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ht="75" customHeight="1" x14ac:dyDescent="0.25">
      <c r="A310" s="1"/>
      <c r="B310"/>
      <c r="C310"/>
      <c r="D310"/>
      <c r="E310" s="1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ht="75" customHeight="1" x14ac:dyDescent="0.25">
      <c r="A311" s="1"/>
      <c r="B311"/>
      <c r="C311"/>
      <c r="D311"/>
      <c r="E311" s="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ht="75" customHeight="1" x14ac:dyDescent="0.25">
      <c r="A312" s="1"/>
      <c r="B312"/>
      <c r="C312"/>
      <c r="D312"/>
      <c r="E312" s="1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ht="75" customHeight="1" x14ac:dyDescent="0.25">
      <c r="A313" s="1"/>
      <c r="B313"/>
      <c r="C313"/>
      <c r="D313"/>
      <c r="E313" s="1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ht="75" customHeight="1" x14ac:dyDescent="0.25">
      <c r="A314" s="1"/>
      <c r="B314"/>
      <c r="C314"/>
      <c r="D314"/>
      <c r="E314" s="1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ht="75" customHeight="1" x14ac:dyDescent="0.25">
      <c r="A315" s="1"/>
      <c r="B315"/>
      <c r="C315"/>
      <c r="D315"/>
      <c r="E315" s="1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ht="75" customHeight="1" x14ac:dyDescent="0.25">
      <c r="A316" s="1"/>
      <c r="B316"/>
      <c r="C316"/>
      <c r="D316"/>
      <c r="E316" s="1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ht="75" customHeight="1" x14ac:dyDescent="0.25">
      <c r="A317" s="1"/>
      <c r="B317"/>
      <c r="C317"/>
      <c r="D317"/>
      <c r="E317" s="1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ht="75" customHeight="1" x14ac:dyDescent="0.25">
      <c r="A318" s="1"/>
      <c r="B318"/>
      <c r="C318"/>
      <c r="D318"/>
      <c r="E318" s="1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ht="75" customHeight="1" x14ac:dyDescent="0.25">
      <c r="A319" s="1"/>
      <c r="B319"/>
      <c r="C319"/>
      <c r="D319"/>
      <c r="E319" s="1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ht="75" customHeight="1" x14ac:dyDescent="0.25">
      <c r="A320" s="1"/>
      <c r="B320"/>
      <c r="C320"/>
      <c r="D320"/>
      <c r="E320" s="1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ht="75" customHeight="1" x14ac:dyDescent="0.25">
      <c r="A321" s="1"/>
      <c r="B321"/>
      <c r="C321"/>
      <c r="D321"/>
      <c r="E321" s="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ht="75" customHeight="1" x14ac:dyDescent="0.25">
      <c r="A322" s="1"/>
      <c r="B322"/>
      <c r="C322"/>
      <c r="D322"/>
      <c r="E322" s="1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ht="75" customHeight="1" x14ac:dyDescent="0.25">
      <c r="A323" s="1"/>
      <c r="B323"/>
      <c r="C323"/>
      <c r="D323"/>
      <c r="E323" s="1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ht="75" customHeight="1" x14ac:dyDescent="0.25">
      <c r="A324" s="1"/>
      <c r="B324"/>
      <c r="C324"/>
      <c r="D324"/>
      <c r="E324" s="1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ht="75" customHeight="1" x14ac:dyDescent="0.25">
      <c r="A325" s="1"/>
      <c r="B325"/>
      <c r="C325"/>
      <c r="D325"/>
      <c r="E325" s="1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ht="75" customHeight="1" x14ac:dyDescent="0.25">
      <c r="A326" s="1"/>
      <c r="B326"/>
      <c r="C326"/>
      <c r="D326"/>
      <c r="E326" s="1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ht="75" customHeight="1" x14ac:dyDescent="0.25">
      <c r="A327" s="1"/>
      <c r="B327"/>
      <c r="C327"/>
      <c r="D327"/>
      <c r="E327" s="1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ht="75" customHeight="1" x14ac:dyDescent="0.25">
      <c r="A328" s="1"/>
      <c r="B328"/>
      <c r="C328"/>
      <c r="D328"/>
      <c r="E328" s="1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ht="75" customHeight="1" x14ac:dyDescent="0.25">
      <c r="A329" s="1"/>
      <c r="B329"/>
      <c r="C329"/>
      <c r="D329"/>
      <c r="E329" s="1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ht="75" customHeight="1" x14ac:dyDescent="0.25">
      <c r="A330" s="1"/>
      <c r="B330"/>
      <c r="C330"/>
      <c r="D330"/>
      <c r="E330" s="1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ht="75" customHeight="1" x14ac:dyDescent="0.25">
      <c r="A331" s="1"/>
      <c r="B331"/>
      <c r="C331"/>
      <c r="D331"/>
      <c r="E331" s="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ht="75" customHeight="1" x14ac:dyDescent="0.25">
      <c r="A332" s="1"/>
      <c r="B332"/>
      <c r="C332"/>
      <c r="D332"/>
      <c r="E332" s="1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ht="75" customHeight="1" x14ac:dyDescent="0.25">
      <c r="A333" s="1"/>
      <c r="B333"/>
      <c r="C333"/>
      <c r="D333"/>
      <c r="E333" s="1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ht="75" customHeight="1" x14ac:dyDescent="0.25">
      <c r="A334" s="1"/>
      <c r="B334"/>
      <c r="C334"/>
      <c r="D334"/>
      <c r="E334" s="1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ht="75" customHeight="1" x14ac:dyDescent="0.25">
      <c r="A335" s="1"/>
      <c r="B335"/>
      <c r="C335"/>
      <c r="D335"/>
      <c r="E335" s="1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ht="75" customHeight="1" x14ac:dyDescent="0.25">
      <c r="A336" s="1"/>
      <c r="B336"/>
      <c r="C336"/>
      <c r="D336"/>
      <c r="E336" s="1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ht="75" customHeight="1" x14ac:dyDescent="0.25">
      <c r="A337" s="1"/>
      <c r="B337"/>
      <c r="C337"/>
      <c r="D337"/>
      <c r="E337" s="1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ht="75" customHeight="1" x14ac:dyDescent="0.25">
      <c r="A338" s="1"/>
      <c r="B338"/>
      <c r="C338"/>
      <c r="D338"/>
      <c r="E338" s="1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ht="75" customHeight="1" x14ac:dyDescent="0.25">
      <c r="A339" s="1"/>
      <c r="B339"/>
      <c r="C339"/>
      <c r="D339"/>
      <c r="E339" s="1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ht="75" customHeight="1" x14ac:dyDescent="0.25">
      <c r="A340" s="1"/>
      <c r="B340"/>
      <c r="C340"/>
      <c r="D340"/>
      <c r="E340" s="1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ht="75" customHeight="1" x14ac:dyDescent="0.25">
      <c r="A341" s="1"/>
      <c r="B341"/>
      <c r="C341"/>
      <c r="D341"/>
      <c r="E341" s="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ht="75" customHeight="1" x14ac:dyDescent="0.25">
      <c r="A342" s="1"/>
      <c r="B342"/>
      <c r="C342"/>
      <c r="D342"/>
      <c r="E342" s="1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ht="75" customHeight="1" x14ac:dyDescent="0.25">
      <c r="A343" s="1"/>
      <c r="B343"/>
      <c r="C343"/>
      <c r="D343"/>
      <c r="E343" s="1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ht="75" customHeight="1" x14ac:dyDescent="0.25">
      <c r="A344" s="1"/>
      <c r="B344"/>
      <c r="C344"/>
      <c r="D344"/>
      <c r="E344" s="1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ht="75" customHeight="1" x14ac:dyDescent="0.25">
      <c r="A345" s="1"/>
      <c r="B345"/>
      <c r="C345"/>
      <c r="D345"/>
      <c r="E345" s="1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ht="75" customHeight="1" x14ac:dyDescent="0.25">
      <c r="A346" s="1"/>
      <c r="B346"/>
      <c r="C346"/>
      <c r="D346"/>
      <c r="E346" s="1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ht="75" customHeight="1" x14ac:dyDescent="0.25">
      <c r="A347" s="1"/>
      <c r="B347"/>
      <c r="C347"/>
      <c r="D347"/>
      <c r="E347" s="1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ht="75" customHeight="1" x14ac:dyDescent="0.25">
      <c r="A348" s="1"/>
      <c r="B348"/>
      <c r="C348"/>
      <c r="D348"/>
      <c r="E348" s="1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ht="75" customHeight="1" x14ac:dyDescent="0.25">
      <c r="A349" s="1"/>
      <c r="B349"/>
      <c r="C349"/>
      <c r="D349"/>
      <c r="E349" s="1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ht="75" customHeight="1" x14ac:dyDescent="0.25">
      <c r="A350" s="1"/>
      <c r="B350"/>
      <c r="C350"/>
      <c r="D350"/>
      <c r="E350" s="1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ht="75" customHeight="1" x14ac:dyDescent="0.25">
      <c r="A351" s="1"/>
      <c r="B351"/>
      <c r="C351"/>
      <c r="D351"/>
      <c r="E351" s="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ht="75" customHeight="1" x14ac:dyDescent="0.25">
      <c r="A352" s="1"/>
      <c r="B352"/>
      <c r="C352"/>
      <c r="D352"/>
      <c r="E352" s="1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ht="75" customHeight="1" x14ac:dyDescent="0.25">
      <c r="A353" s="1"/>
      <c r="B353"/>
      <c r="C353"/>
      <c r="D353"/>
      <c r="E353" s="1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ht="75" customHeight="1" x14ac:dyDescent="0.25">
      <c r="A354" s="1"/>
      <c r="B354"/>
      <c r="C354"/>
      <c r="D354"/>
      <c r="E354" s="1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ht="75" customHeight="1" x14ac:dyDescent="0.25">
      <c r="A355" s="1"/>
      <c r="B355"/>
      <c r="C355"/>
      <c r="D355"/>
      <c r="E355" s="1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ht="75" customHeight="1" x14ac:dyDescent="0.25">
      <c r="A356" s="1"/>
      <c r="B356"/>
      <c r="C356"/>
      <c r="D356"/>
      <c r="E356" s="1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ht="75" customHeight="1" x14ac:dyDescent="0.25">
      <c r="A357" s="1"/>
      <c r="B357"/>
      <c r="C357"/>
      <c r="D357"/>
      <c r="E357" s="1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ht="75" customHeight="1" x14ac:dyDescent="0.25">
      <c r="A358" s="1"/>
      <c r="B358"/>
      <c r="C358"/>
      <c r="D358"/>
      <c r="E358" s="1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ht="75" customHeight="1" x14ac:dyDescent="0.25">
      <c r="A359" s="1"/>
      <c r="B359"/>
      <c r="C359"/>
      <c r="D359"/>
      <c r="E359" s="1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ht="75" customHeight="1" x14ac:dyDescent="0.25">
      <c r="A360" s="1"/>
      <c r="B360"/>
      <c r="C360"/>
      <c r="D360"/>
      <c r="E360" s="1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ht="75" customHeight="1" x14ac:dyDescent="0.25">
      <c r="A361" s="1"/>
      <c r="B361"/>
      <c r="C361"/>
      <c r="D361"/>
      <c r="E361" s="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ht="75" customHeight="1" x14ac:dyDescent="0.25">
      <c r="A362" s="1"/>
      <c r="B362"/>
      <c r="C362"/>
      <c r="D362"/>
      <c r="E362" s="1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ht="75" customHeight="1" x14ac:dyDescent="0.25">
      <c r="A363" s="1"/>
      <c r="B363"/>
      <c r="C363"/>
      <c r="D363"/>
      <c r="E363" s="1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ht="75" customHeight="1" x14ac:dyDescent="0.25">
      <c r="A364" s="1"/>
      <c r="B364"/>
      <c r="C364"/>
      <c r="D364"/>
      <c r="E364" s="1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ht="75" customHeight="1" x14ac:dyDescent="0.25">
      <c r="A365" s="1"/>
      <c r="B365"/>
      <c r="C365"/>
      <c r="D365"/>
      <c r="E365" s="1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ht="75" customHeight="1" x14ac:dyDescent="0.25">
      <c r="A366" s="1"/>
      <c r="B366"/>
      <c r="C366"/>
      <c r="D366"/>
      <c r="E366" s="1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ht="75" customHeight="1" x14ac:dyDescent="0.25">
      <c r="A367" s="1"/>
      <c r="B367"/>
      <c r="C367"/>
      <c r="D367"/>
      <c r="E367" s="1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ht="75" customHeight="1" x14ac:dyDescent="0.25">
      <c r="A368" s="1"/>
      <c r="B368"/>
      <c r="C368"/>
      <c r="D368"/>
      <c r="E368" s="1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ht="75" customHeight="1" x14ac:dyDescent="0.25">
      <c r="A369" s="1"/>
      <c r="B369"/>
      <c r="C369"/>
      <c r="D369"/>
      <c r="E369" s="1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ht="75" customHeight="1" x14ac:dyDescent="0.25">
      <c r="A370" s="1"/>
      <c r="B370"/>
      <c r="C370"/>
      <c r="D370"/>
      <c r="E370" s="1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ht="75" customHeight="1" x14ac:dyDescent="0.25">
      <c r="A371" s="1"/>
      <c r="B371"/>
      <c r="C371"/>
      <c r="D371"/>
      <c r="E371" s="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ht="75" customHeight="1" x14ac:dyDescent="0.25">
      <c r="A372" s="1"/>
      <c r="B372"/>
      <c r="C372"/>
      <c r="D372"/>
      <c r="E372" s="1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ht="75" customHeight="1" x14ac:dyDescent="0.25">
      <c r="A373" s="1"/>
      <c r="B373"/>
      <c r="C373"/>
      <c r="D373"/>
      <c r="E373" s="1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ht="75" customHeight="1" x14ac:dyDescent="0.25">
      <c r="A374" s="1"/>
      <c r="B374"/>
      <c r="C374"/>
      <c r="D374"/>
      <c r="E374" s="1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ht="75" customHeight="1" x14ac:dyDescent="0.25">
      <c r="A375" s="1"/>
      <c r="B375"/>
      <c r="C375"/>
      <c r="D375"/>
      <c r="E375" s="1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ht="75" customHeight="1" x14ac:dyDescent="0.25">
      <c r="A376" s="1"/>
      <c r="B376"/>
      <c r="C376"/>
      <c r="D376"/>
      <c r="E376" s="1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ht="75" customHeight="1" x14ac:dyDescent="0.25">
      <c r="A377" s="1"/>
      <c r="B377"/>
      <c r="C377"/>
      <c r="D377"/>
      <c r="E377" s="1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ht="75" customHeight="1" x14ac:dyDescent="0.25">
      <c r="A378" s="1"/>
      <c r="B378"/>
      <c r="C378"/>
      <c r="D378"/>
      <c r="E378" s="1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ht="75" customHeight="1" x14ac:dyDescent="0.25">
      <c r="A379" s="1"/>
      <c r="B379"/>
      <c r="C379"/>
      <c r="D379"/>
      <c r="E379" s="1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ht="75" customHeight="1" x14ac:dyDescent="0.25">
      <c r="A380" s="1"/>
      <c r="B380"/>
      <c r="C380"/>
      <c r="D380"/>
      <c r="E380" s="1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ht="75" customHeight="1" x14ac:dyDescent="0.25">
      <c r="A381" s="1"/>
      <c r="B381"/>
      <c r="C381"/>
      <c r="D381"/>
      <c r="E381" s="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ht="75" customHeight="1" x14ac:dyDescent="0.25">
      <c r="A382" s="1"/>
      <c r="B382"/>
      <c r="C382"/>
      <c r="D382"/>
      <c r="E382" s="1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ht="75" customHeight="1" x14ac:dyDescent="0.25">
      <c r="A383" s="1"/>
      <c r="B383"/>
      <c r="C383"/>
      <c r="D383"/>
      <c r="E383" s="1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ht="75" customHeight="1" x14ac:dyDescent="0.25">
      <c r="A384" s="1"/>
      <c r="B384"/>
      <c r="C384"/>
      <c r="D384"/>
      <c r="E384" s="1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ht="75" customHeight="1" x14ac:dyDescent="0.25">
      <c r="A385" s="1"/>
      <c r="B385"/>
      <c r="C385"/>
      <c r="D385"/>
      <c r="E385" s="1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ht="75" customHeight="1" x14ac:dyDescent="0.25">
      <c r="A386" s="1"/>
      <c r="B386"/>
      <c r="C386"/>
      <c r="D386"/>
      <c r="E386" s="1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ht="75" customHeight="1" x14ac:dyDescent="0.25">
      <c r="A387" s="1"/>
      <c r="B387"/>
      <c r="C387"/>
      <c r="D387"/>
      <c r="E387" s="1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ht="75" customHeight="1" x14ac:dyDescent="0.25">
      <c r="A388" s="1"/>
      <c r="B388"/>
      <c r="C388"/>
      <c r="D388"/>
      <c r="E388" s="1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ht="75" customHeight="1" x14ac:dyDescent="0.25">
      <c r="A389" s="1"/>
      <c r="B389"/>
      <c r="C389"/>
      <c r="D389"/>
      <c r="E389" s="1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ht="75" customHeight="1" x14ac:dyDescent="0.25">
      <c r="A390" s="1"/>
      <c r="B390"/>
      <c r="C390"/>
      <c r="D390"/>
      <c r="E390" s="1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ht="75" customHeight="1" x14ac:dyDescent="0.25">
      <c r="A391" s="1"/>
      <c r="B391"/>
      <c r="C391"/>
      <c r="D391"/>
      <c r="E391" s="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ht="75" customHeight="1" x14ac:dyDescent="0.25">
      <c r="A392" s="1"/>
      <c r="B392"/>
      <c r="C392"/>
      <c r="D392"/>
      <c r="E392" s="1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ht="75" customHeight="1" x14ac:dyDescent="0.25">
      <c r="A393" s="1"/>
      <c r="B393"/>
      <c r="C393"/>
      <c r="D393"/>
      <c r="E393" s="1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ht="75" customHeight="1" x14ac:dyDescent="0.25">
      <c r="A394" s="1"/>
      <c r="B394"/>
      <c r="C394"/>
      <c r="D394"/>
      <c r="E394" s="1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ht="75" customHeight="1" x14ac:dyDescent="0.25">
      <c r="A395" s="1"/>
      <c r="B395"/>
      <c r="C395"/>
      <c r="D395"/>
      <c r="E395" s="1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ht="75" customHeight="1" x14ac:dyDescent="0.25">
      <c r="A396" s="1"/>
      <c r="B396"/>
      <c r="C396"/>
      <c r="D396"/>
      <c r="E396" s="1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ht="75" customHeight="1" x14ac:dyDescent="0.25">
      <c r="A397" s="1"/>
      <c r="B397"/>
      <c r="C397"/>
      <c r="D397"/>
      <c r="E397" s="1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ht="75" customHeight="1" x14ac:dyDescent="0.25">
      <c r="A398" s="1"/>
      <c r="B398"/>
      <c r="C398"/>
      <c r="D398"/>
      <c r="E398" s="1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ht="75" customHeight="1" x14ac:dyDescent="0.25">
      <c r="A399" s="1"/>
      <c r="B399"/>
      <c r="C399"/>
      <c r="D399"/>
      <c r="E399" s="1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ht="75" customHeight="1" x14ac:dyDescent="0.25">
      <c r="A400" s="1"/>
      <c r="B400"/>
      <c r="C400"/>
      <c r="D400"/>
      <c r="E400" s="1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ht="75" customHeight="1" x14ac:dyDescent="0.25">
      <c r="A401" s="1"/>
      <c r="B401"/>
      <c r="C401"/>
      <c r="D401"/>
      <c r="E401" s="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ht="75" customHeight="1" x14ac:dyDescent="0.25">
      <c r="A402" s="1"/>
      <c r="B402"/>
      <c r="C402"/>
      <c r="D402"/>
      <c r="E402" s="1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ht="75" customHeight="1" x14ac:dyDescent="0.25">
      <c r="A403" s="1"/>
      <c r="B403"/>
      <c r="C403"/>
      <c r="D403"/>
      <c r="E403" s="1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ht="75" customHeight="1" x14ac:dyDescent="0.25">
      <c r="A404" s="1"/>
      <c r="B404"/>
      <c r="C404"/>
      <c r="D404"/>
      <c r="E404" s="1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ht="75" customHeight="1" x14ac:dyDescent="0.25">
      <c r="A405" s="1"/>
      <c r="B405"/>
      <c r="C405"/>
      <c r="D405"/>
      <c r="E405" s="1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ht="75" customHeight="1" x14ac:dyDescent="0.25">
      <c r="A406" s="1"/>
      <c r="B406"/>
      <c r="C406"/>
      <c r="D406"/>
      <c r="E406" s="1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ht="75" customHeight="1" x14ac:dyDescent="0.25">
      <c r="A407" s="1"/>
      <c r="B407"/>
      <c r="C407"/>
      <c r="D407"/>
      <c r="E407" s="1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ht="75" customHeight="1" x14ac:dyDescent="0.25">
      <c r="A408" s="1"/>
      <c r="B408"/>
      <c r="C408"/>
      <c r="D408"/>
      <c r="E408" s="1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ht="75" customHeight="1" x14ac:dyDescent="0.25">
      <c r="A409" s="1"/>
      <c r="B409"/>
      <c r="C409"/>
      <c r="D409"/>
      <c r="E409" s="1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ht="75" customHeight="1" x14ac:dyDescent="0.25">
      <c r="A410" s="1"/>
      <c r="B410"/>
      <c r="C410"/>
      <c r="D410"/>
      <c r="E410" s="1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ht="75" customHeight="1" x14ac:dyDescent="0.25">
      <c r="A411" s="1"/>
      <c r="B411"/>
      <c r="C411"/>
      <c r="D411"/>
      <c r="E411" s="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ht="75" customHeight="1" x14ac:dyDescent="0.25">
      <c r="A412" s="1"/>
      <c r="B412"/>
      <c r="C412"/>
      <c r="D412"/>
      <c r="E412" s="1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ht="75" customHeight="1" x14ac:dyDescent="0.25">
      <c r="A413" s="1"/>
      <c r="B413"/>
      <c r="C413"/>
      <c r="D413"/>
      <c r="E413" s="1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ht="75" customHeight="1" x14ac:dyDescent="0.25">
      <c r="A414" s="1"/>
      <c r="B414"/>
      <c r="C414"/>
      <c r="D414"/>
      <c r="E414" s="1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ht="75" customHeight="1" x14ac:dyDescent="0.25">
      <c r="A415" s="1"/>
      <c r="B415"/>
      <c r="C415"/>
      <c r="D415"/>
      <c r="E415" s="1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ht="75" customHeight="1" x14ac:dyDescent="0.25">
      <c r="A416" s="1"/>
      <c r="B416"/>
      <c r="C416"/>
      <c r="D416"/>
      <c r="E416" s="1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ht="75" customHeight="1" x14ac:dyDescent="0.25">
      <c r="A417" s="1"/>
      <c r="B417"/>
      <c r="C417"/>
      <c r="D417"/>
      <c r="E417" s="1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ht="75" customHeight="1" x14ac:dyDescent="0.25">
      <c r="A418" s="1"/>
      <c r="B418"/>
      <c r="C418"/>
      <c r="D418"/>
      <c r="E418" s="1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ht="75" customHeight="1" x14ac:dyDescent="0.25">
      <c r="A419" s="1"/>
      <c r="B419"/>
      <c r="C419"/>
      <c r="D419"/>
      <c r="E419" s="1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ht="75" customHeight="1" x14ac:dyDescent="0.25">
      <c r="A420" s="1"/>
      <c r="B420"/>
      <c r="C420"/>
      <c r="D420"/>
      <c r="E420" s="1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ht="75" customHeight="1" x14ac:dyDescent="0.25">
      <c r="A421" s="1"/>
      <c r="B421"/>
      <c r="C421"/>
      <c r="D421"/>
      <c r="E421" s="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ht="75" customHeight="1" x14ac:dyDescent="0.25">
      <c r="A422" s="1"/>
      <c r="B422"/>
      <c r="C422"/>
      <c r="D422"/>
      <c r="E422" s="1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ht="75" customHeight="1" x14ac:dyDescent="0.25">
      <c r="A423" s="1"/>
      <c r="B423"/>
      <c r="C423"/>
      <c r="D423"/>
      <c r="E423" s="1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ht="75" customHeight="1" x14ac:dyDescent="0.25">
      <c r="A424" s="1"/>
      <c r="B424"/>
      <c r="C424"/>
      <c r="D424"/>
      <c r="E424" s="1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ht="75" customHeight="1" x14ac:dyDescent="0.25">
      <c r="A425" s="1"/>
      <c r="B425"/>
      <c r="C425"/>
      <c r="D425"/>
      <c r="E425" s="1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ht="75" customHeight="1" x14ac:dyDescent="0.25">
      <c r="A426" s="1"/>
      <c r="B426"/>
      <c r="C426"/>
      <c r="D426"/>
      <c r="E426" s="1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ht="75" customHeight="1" x14ac:dyDescent="0.25">
      <c r="A427" s="1"/>
      <c r="B427"/>
      <c r="C427"/>
      <c r="D427"/>
      <c r="E427" s="1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ht="75" customHeight="1" x14ac:dyDescent="0.25">
      <c r="A428" s="1"/>
      <c r="B428"/>
      <c r="C428"/>
      <c r="D428"/>
      <c r="E428" s="1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ht="75" customHeight="1" x14ac:dyDescent="0.25">
      <c r="A429" s="1"/>
      <c r="B429"/>
      <c r="C429"/>
      <c r="D429"/>
      <c r="E429" s="1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ht="75" customHeight="1" x14ac:dyDescent="0.25">
      <c r="A430" s="1"/>
      <c r="B430"/>
      <c r="C430"/>
      <c r="D430"/>
      <c r="E430" s="1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ht="75" customHeight="1" x14ac:dyDescent="0.25">
      <c r="A431" s="1"/>
      <c r="B431"/>
      <c r="C431"/>
      <c r="D431"/>
      <c r="E431" s="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ht="75" customHeight="1" x14ac:dyDescent="0.25">
      <c r="A432" s="1"/>
      <c r="B432"/>
      <c r="C432"/>
      <c r="D432"/>
      <c r="E432" s="1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ht="75" customHeight="1" x14ac:dyDescent="0.25">
      <c r="A433" s="1"/>
      <c r="B433"/>
      <c r="C433"/>
      <c r="D433"/>
      <c r="E433" s="1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ht="75" customHeight="1" x14ac:dyDescent="0.25">
      <c r="A434" s="1"/>
      <c r="B434"/>
      <c r="C434"/>
      <c r="D434"/>
      <c r="E434" s="1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ht="75" customHeight="1" x14ac:dyDescent="0.25">
      <c r="A435" s="1"/>
      <c r="B435"/>
      <c r="C435"/>
      <c r="D435"/>
      <c r="E435" s="1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ht="75" customHeight="1" x14ac:dyDescent="0.25">
      <c r="A436" s="1"/>
      <c r="B436"/>
      <c r="C436"/>
      <c r="D436"/>
      <c r="E436" s="1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ht="75" customHeight="1" x14ac:dyDescent="0.25">
      <c r="A437" s="1"/>
      <c r="B437"/>
      <c r="C437"/>
      <c r="D437"/>
      <c r="E437" s="1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ht="75" customHeight="1" x14ac:dyDescent="0.25">
      <c r="A438" s="1"/>
      <c r="B438"/>
      <c r="C438"/>
      <c r="D438"/>
      <c r="E438" s="1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ht="75" customHeight="1" x14ac:dyDescent="0.25">
      <c r="A439" s="1"/>
      <c r="B439"/>
      <c r="C439"/>
      <c r="D439"/>
      <c r="E439" s="1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ht="75" customHeight="1" x14ac:dyDescent="0.25">
      <c r="A440" s="1"/>
      <c r="B440"/>
      <c r="C440"/>
      <c r="D440"/>
      <c r="E440" s="1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ht="75" customHeight="1" x14ac:dyDescent="0.25">
      <c r="A441" s="1"/>
      <c r="B441"/>
      <c r="C441"/>
      <c r="D441"/>
      <c r="E441" s="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ht="75" customHeight="1" x14ac:dyDescent="0.25">
      <c r="A442" s="1"/>
      <c r="B442"/>
      <c r="C442"/>
      <c r="D442"/>
      <c r="E442" s="1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ht="75" customHeight="1" x14ac:dyDescent="0.25">
      <c r="A443" s="1"/>
      <c r="B443"/>
      <c r="C443"/>
      <c r="D443"/>
      <c r="E443" s="1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ht="75" customHeight="1" x14ac:dyDescent="0.25">
      <c r="A444" s="1"/>
      <c r="B444"/>
      <c r="C444"/>
      <c r="D444"/>
      <c r="E444" s="1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ht="75" customHeight="1" x14ac:dyDescent="0.25">
      <c r="A445" s="1"/>
      <c r="B445"/>
      <c r="C445"/>
      <c r="D445"/>
      <c r="E445" s="1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ht="75" customHeight="1" x14ac:dyDescent="0.25">
      <c r="A446" s="1"/>
      <c r="B446"/>
      <c r="C446"/>
      <c r="D446"/>
      <c r="E446" s="1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ht="75" customHeight="1" x14ac:dyDescent="0.25">
      <c r="A447" s="1"/>
      <c r="B447"/>
      <c r="C447"/>
      <c r="D447"/>
      <c r="E447" s="1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ht="75" customHeight="1" x14ac:dyDescent="0.25">
      <c r="A448" s="1"/>
      <c r="B448"/>
      <c r="C448"/>
      <c r="D448"/>
      <c r="E448" s="1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ht="75" customHeight="1" x14ac:dyDescent="0.25">
      <c r="A449" s="1"/>
      <c r="B449"/>
      <c r="C449"/>
      <c r="D449"/>
      <c r="E449" s="1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ht="75" customHeight="1" x14ac:dyDescent="0.25">
      <c r="A450" s="1"/>
      <c r="B450"/>
      <c r="C450"/>
      <c r="D450"/>
      <c r="E450" s="1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ht="75" customHeight="1" x14ac:dyDescent="0.25">
      <c r="A451" s="1"/>
      <c r="B451"/>
      <c r="C451"/>
      <c r="D451"/>
      <c r="E451" s="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ht="75" customHeight="1" x14ac:dyDescent="0.25">
      <c r="A452" s="1"/>
      <c r="B452"/>
      <c r="C452"/>
      <c r="D452"/>
      <c r="E452" s="1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ht="75" customHeight="1" x14ac:dyDescent="0.25">
      <c r="A453" s="1"/>
      <c r="B453"/>
      <c r="C453"/>
      <c r="D453"/>
      <c r="E453" s="1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ht="75" customHeight="1" x14ac:dyDescent="0.25">
      <c r="A454" s="1"/>
      <c r="B454"/>
      <c r="C454"/>
      <c r="D454"/>
      <c r="E454" s="1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ht="75" customHeight="1" x14ac:dyDescent="0.25">
      <c r="A455" s="1"/>
      <c r="B455"/>
      <c r="C455"/>
      <c r="D455"/>
      <c r="E455" s="1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ht="75" customHeight="1" x14ac:dyDescent="0.25">
      <c r="A456" s="1"/>
      <c r="B456"/>
      <c r="C456"/>
      <c r="D456"/>
      <c r="E456" s="1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ht="75" customHeight="1" x14ac:dyDescent="0.25">
      <c r="A457" s="1"/>
      <c r="B457"/>
      <c r="C457"/>
      <c r="D457"/>
      <c r="E457" s="1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ht="75" customHeight="1" x14ac:dyDescent="0.25">
      <c r="A458" s="1"/>
      <c r="B458"/>
      <c r="C458"/>
      <c r="D458"/>
      <c r="E458" s="1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ht="75" customHeight="1" x14ac:dyDescent="0.25">
      <c r="A459" s="1"/>
      <c r="B459"/>
      <c r="C459"/>
      <c r="D459"/>
      <c r="E459" s="1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ht="75" customHeight="1" x14ac:dyDescent="0.25">
      <c r="A460" s="1"/>
      <c r="B460"/>
      <c r="C460"/>
      <c r="D460"/>
      <c r="E460" s="1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ht="75" customHeight="1" x14ac:dyDescent="0.25">
      <c r="A461" s="1"/>
      <c r="B461"/>
      <c r="C461"/>
      <c r="D461"/>
      <c r="E461" s="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ht="75" customHeight="1" x14ac:dyDescent="0.25">
      <c r="A462" s="1"/>
      <c r="B462"/>
      <c r="C462"/>
      <c r="D462"/>
      <c r="E462" s="1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ht="75" customHeight="1" x14ac:dyDescent="0.25">
      <c r="A463" s="1"/>
      <c r="B463"/>
      <c r="C463"/>
      <c r="D463"/>
      <c r="E463" s="1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ht="75" customHeight="1" x14ac:dyDescent="0.25">
      <c r="A464" s="1"/>
      <c r="B464"/>
      <c r="C464"/>
      <c r="D464"/>
      <c r="E464" s="1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ht="75" customHeight="1" x14ac:dyDescent="0.25">
      <c r="A465" s="1"/>
      <c r="B465"/>
      <c r="C465"/>
      <c r="D465"/>
      <c r="E465" s="1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ht="75" customHeight="1" x14ac:dyDescent="0.25">
      <c r="A466" s="1"/>
      <c r="B466"/>
      <c r="C466"/>
      <c r="D466"/>
      <c r="E466" s="1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ht="75" customHeight="1" x14ac:dyDescent="0.25">
      <c r="A467" s="1"/>
      <c r="B467"/>
      <c r="C467"/>
      <c r="D467"/>
      <c r="E467" s="1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ht="75" customHeight="1" x14ac:dyDescent="0.25">
      <c r="A468" s="1"/>
      <c r="B468"/>
      <c r="C468"/>
      <c r="D468"/>
      <c r="E468" s="1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ht="75" customHeight="1" x14ac:dyDescent="0.25">
      <c r="A469" s="1"/>
      <c r="B469"/>
      <c r="C469"/>
      <c r="D469"/>
      <c r="E469" s="1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ht="75" customHeight="1" x14ac:dyDescent="0.25">
      <c r="A470" s="1"/>
      <c r="B470"/>
      <c r="C470"/>
      <c r="D470"/>
      <c r="E470" s="1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ht="75" customHeight="1" x14ac:dyDescent="0.25">
      <c r="A471" s="1"/>
      <c r="B471"/>
      <c r="C471"/>
      <c r="D471"/>
      <c r="E471" s="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ht="75" customHeight="1" x14ac:dyDescent="0.25">
      <c r="A472" s="1"/>
      <c r="B472"/>
      <c r="C472"/>
      <c r="D472"/>
      <c r="E472" s="1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ht="75" customHeight="1" x14ac:dyDescent="0.25">
      <c r="A473" s="1"/>
      <c r="B473"/>
      <c r="C473"/>
      <c r="D473"/>
      <c r="E473" s="1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ht="75" customHeight="1" x14ac:dyDescent="0.25">
      <c r="A474" s="1"/>
      <c r="B474"/>
      <c r="C474"/>
      <c r="D474"/>
      <c r="E474" s="1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ht="75" customHeight="1" x14ac:dyDescent="0.25">
      <c r="A475" s="1"/>
      <c r="B475"/>
      <c r="C475"/>
      <c r="D475"/>
      <c r="E475" s="1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ht="75" customHeight="1" x14ac:dyDescent="0.25">
      <c r="A476" s="1"/>
      <c r="B476"/>
      <c r="C476"/>
      <c r="D476"/>
      <c r="E476" s="1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ht="75" customHeight="1" x14ac:dyDescent="0.25">
      <c r="A477" s="1"/>
      <c r="B477"/>
      <c r="C477"/>
      <c r="D477"/>
      <c r="E477" s="1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ht="75" customHeight="1" x14ac:dyDescent="0.25">
      <c r="A478" s="1"/>
      <c r="B478"/>
      <c r="C478"/>
      <c r="D478"/>
      <c r="E478" s="1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ht="75" customHeight="1" x14ac:dyDescent="0.25">
      <c r="A479" s="1"/>
      <c r="B479"/>
      <c r="C479"/>
      <c r="D479"/>
      <c r="E479" s="1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ht="75" customHeight="1" x14ac:dyDescent="0.25">
      <c r="A480" s="1"/>
      <c r="B480"/>
      <c r="C480"/>
      <c r="D480"/>
      <c r="E480" s="1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ht="75" customHeight="1" x14ac:dyDescent="0.25">
      <c r="A481" s="1"/>
      <c r="B481"/>
      <c r="C481"/>
      <c r="D481"/>
      <c r="E481" s="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ht="75" customHeight="1" x14ac:dyDescent="0.25">
      <c r="A482" s="1"/>
      <c r="B482"/>
      <c r="C482"/>
      <c r="D482"/>
      <c r="E482" s="1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ht="75" customHeight="1" x14ac:dyDescent="0.25">
      <c r="A483" s="1"/>
      <c r="B483"/>
      <c r="C483"/>
      <c r="D483"/>
      <c r="E483" s="1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ht="75" customHeight="1" x14ac:dyDescent="0.25">
      <c r="A484" s="1"/>
      <c r="B484"/>
      <c r="C484"/>
      <c r="D484"/>
      <c r="E484" s="1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ht="75" customHeight="1" x14ac:dyDescent="0.25">
      <c r="A485" s="1"/>
      <c r="B485"/>
      <c r="C485"/>
      <c r="D485"/>
      <c r="E485" s="1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ht="75" customHeight="1" x14ac:dyDescent="0.25">
      <c r="A486" s="1"/>
      <c r="B486"/>
      <c r="C486"/>
      <c r="D486"/>
      <c r="E486" s="1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ht="75" customHeight="1" x14ac:dyDescent="0.25">
      <c r="A487" s="1"/>
      <c r="B487"/>
      <c r="C487"/>
      <c r="D487"/>
      <c r="E487" s="1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ht="75" customHeight="1" x14ac:dyDescent="0.25">
      <c r="A488" s="1"/>
      <c r="B488"/>
      <c r="C488"/>
      <c r="D488"/>
      <c r="E488" s="1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ht="75" customHeight="1" x14ac:dyDescent="0.25">
      <c r="A489" s="1"/>
      <c r="B489"/>
      <c r="C489"/>
      <c r="D489"/>
      <c r="E489" s="1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ht="75" customHeight="1" x14ac:dyDescent="0.25">
      <c r="A490" s="1"/>
      <c r="B490"/>
      <c r="C490"/>
      <c r="D490"/>
      <c r="E490" s="1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ht="75" customHeight="1" x14ac:dyDescent="0.25">
      <c r="A491" s="1"/>
      <c r="B491"/>
      <c r="C491"/>
      <c r="D491"/>
      <c r="E491" s="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ht="75" customHeight="1" x14ac:dyDescent="0.25">
      <c r="A492" s="1"/>
      <c r="B492"/>
      <c r="C492"/>
      <c r="D492"/>
      <c r="E492" s="1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ht="75" customHeight="1" x14ac:dyDescent="0.25">
      <c r="A493" s="1"/>
      <c r="B493"/>
      <c r="C493"/>
      <c r="D493"/>
      <c r="E493" s="1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ht="75" customHeight="1" x14ac:dyDescent="0.25">
      <c r="A494" s="1"/>
      <c r="B494"/>
      <c r="C494"/>
      <c r="D494"/>
      <c r="E494" s="1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ht="75" customHeight="1" x14ac:dyDescent="0.25">
      <c r="A495" s="1"/>
      <c r="B495"/>
      <c r="C495"/>
      <c r="D495"/>
      <c r="E495" s="1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ht="75" customHeight="1" x14ac:dyDescent="0.25">
      <c r="A496" s="1"/>
      <c r="B496"/>
      <c r="C496"/>
      <c r="D496"/>
      <c r="E496" s="1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ht="75" customHeight="1" x14ac:dyDescent="0.25">
      <c r="A497" s="1"/>
      <c r="B497"/>
      <c r="C497"/>
      <c r="D497"/>
      <c r="E497" s="1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ht="75" customHeight="1" x14ac:dyDescent="0.25">
      <c r="A498" s="1"/>
      <c r="B498"/>
      <c r="C498"/>
      <c r="D498"/>
      <c r="E498" s="1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ht="75" customHeight="1" x14ac:dyDescent="0.25">
      <c r="A499" s="1"/>
      <c r="B499"/>
      <c r="C499"/>
      <c r="D499"/>
      <c r="E499" s="1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ht="75" customHeight="1" x14ac:dyDescent="0.25">
      <c r="A500" s="1"/>
      <c r="B500"/>
      <c r="C500"/>
      <c r="D500"/>
      <c r="E500" s="1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ht="75" customHeight="1" x14ac:dyDescent="0.25">
      <c r="A501" s="1"/>
      <c r="B501"/>
      <c r="C501"/>
      <c r="D501"/>
      <c r="E501" s="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ht="75" customHeight="1" x14ac:dyDescent="0.25">
      <c r="A502" s="1"/>
      <c r="B502"/>
      <c r="C502"/>
      <c r="D502"/>
      <c r="E502" s="1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ht="75" customHeight="1" x14ac:dyDescent="0.25">
      <c r="A503" s="1"/>
      <c r="B503"/>
      <c r="C503"/>
      <c r="D503"/>
      <c r="E503" s="1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ht="75" customHeight="1" x14ac:dyDescent="0.25">
      <c r="A504" s="1"/>
      <c r="B504"/>
      <c r="C504"/>
      <c r="D504"/>
      <c r="E504" s="1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ht="75" customHeight="1" x14ac:dyDescent="0.25">
      <c r="A505" s="1"/>
      <c r="B505"/>
      <c r="C505"/>
      <c r="D505"/>
      <c r="E505" s="1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ht="75" customHeight="1" x14ac:dyDescent="0.25">
      <c r="A506" s="1"/>
      <c r="B506"/>
      <c r="C506"/>
      <c r="D506"/>
      <c r="E506" s="1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ht="75" customHeight="1" x14ac:dyDescent="0.25">
      <c r="A507" s="1"/>
      <c r="B507"/>
      <c r="C507"/>
      <c r="D507"/>
      <c r="E507" s="1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ht="75" customHeight="1" x14ac:dyDescent="0.25">
      <c r="A508" s="1"/>
      <c r="B508"/>
      <c r="C508"/>
      <c r="D508"/>
      <c r="E508" s="1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ht="75" customHeight="1" x14ac:dyDescent="0.25">
      <c r="A509" s="1"/>
      <c r="B509"/>
      <c r="C509"/>
      <c r="D509"/>
      <c r="E509" s="1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ht="75" customHeight="1" x14ac:dyDescent="0.25">
      <c r="A510" s="1"/>
      <c r="B510"/>
      <c r="C510"/>
      <c r="D510"/>
      <c r="E510" s="1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ht="75" customHeight="1" x14ac:dyDescent="0.25">
      <c r="A511" s="1"/>
      <c r="B511"/>
      <c r="C511"/>
      <c r="D511"/>
      <c r="E511" s="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ht="75" customHeight="1" x14ac:dyDescent="0.25">
      <c r="A512" s="1"/>
      <c r="B512"/>
      <c r="C512"/>
      <c r="D512"/>
      <c r="E512" s="1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ht="75" customHeight="1" x14ac:dyDescent="0.25">
      <c r="A513" s="1"/>
      <c r="B513"/>
      <c r="C513"/>
      <c r="D513"/>
      <c r="E513" s="1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ht="75" customHeight="1" x14ac:dyDescent="0.25">
      <c r="A514" s="1"/>
      <c r="B514"/>
      <c r="C514"/>
      <c r="D514"/>
      <c r="E514" s="1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ht="75" customHeight="1" x14ac:dyDescent="0.25">
      <c r="A515" s="1"/>
      <c r="B515"/>
      <c r="C515"/>
      <c r="D515"/>
      <c r="E515" s="1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ht="75" customHeight="1" x14ac:dyDescent="0.25">
      <c r="A516" s="1"/>
      <c r="B516"/>
      <c r="C516"/>
      <c r="D516"/>
      <c r="E516" s="1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ht="75" customHeight="1" x14ac:dyDescent="0.25">
      <c r="A517" s="1"/>
      <c r="B517"/>
      <c r="C517"/>
      <c r="D517"/>
      <c r="E517" s="1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ht="75" customHeight="1" x14ac:dyDescent="0.25">
      <c r="A518" s="1"/>
      <c r="B518"/>
      <c r="C518"/>
      <c r="D518"/>
      <c r="E518" s="1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ht="75" customHeight="1" x14ac:dyDescent="0.25">
      <c r="A519" s="1"/>
      <c r="B519"/>
      <c r="C519"/>
      <c r="D519"/>
      <c r="E519" s="1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ht="75" customHeight="1" x14ac:dyDescent="0.25">
      <c r="A520" s="1"/>
      <c r="B520"/>
      <c r="C520"/>
      <c r="D520"/>
      <c r="E520" s="1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ht="75" customHeight="1" x14ac:dyDescent="0.25">
      <c r="A521" s="1"/>
      <c r="B521"/>
      <c r="C521"/>
      <c r="D521"/>
      <c r="E521" s="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ht="75" customHeight="1" x14ac:dyDescent="0.25">
      <c r="A522" s="1"/>
      <c r="B522"/>
      <c r="C522"/>
      <c r="D522"/>
      <c r="E522" s="1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ht="75" customHeight="1" x14ac:dyDescent="0.25">
      <c r="A523" s="1"/>
      <c r="B523"/>
      <c r="C523"/>
      <c r="D523"/>
      <c r="E523" s="1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ht="75" customHeight="1" x14ac:dyDescent="0.25">
      <c r="A524" s="1"/>
      <c r="B524"/>
      <c r="C524"/>
      <c r="D524"/>
      <c r="E524" s="1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ht="75" customHeight="1" x14ac:dyDescent="0.25">
      <c r="A525" s="1"/>
      <c r="B525"/>
      <c r="C525"/>
      <c r="D525"/>
      <c r="E525" s="1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ht="75" customHeight="1" x14ac:dyDescent="0.25">
      <c r="A526" s="1"/>
      <c r="B526"/>
      <c r="C526"/>
      <c r="D526"/>
      <c r="E526" s="1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ht="75" customHeight="1" x14ac:dyDescent="0.25">
      <c r="A527" s="1"/>
      <c r="B527"/>
      <c r="C527"/>
      <c r="D527"/>
      <c r="E527" s="1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ht="75" customHeight="1" x14ac:dyDescent="0.25">
      <c r="A528" s="1"/>
      <c r="B528"/>
      <c r="C528"/>
      <c r="D528"/>
      <c r="E528" s="1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ht="75" customHeight="1" x14ac:dyDescent="0.25">
      <c r="A529" s="1"/>
      <c r="B529"/>
      <c r="C529"/>
      <c r="D529"/>
      <c r="E529" s="1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ht="75" customHeight="1" x14ac:dyDescent="0.25">
      <c r="A530" s="1"/>
      <c r="B530"/>
      <c r="C530"/>
      <c r="D530"/>
      <c r="E530" s="1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ht="75" customHeight="1" x14ac:dyDescent="0.25">
      <c r="A531" s="1"/>
      <c r="B531"/>
      <c r="C531"/>
      <c r="D531"/>
      <c r="E531" s="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ht="75" customHeight="1" x14ac:dyDescent="0.25">
      <c r="A532" s="1"/>
      <c r="B532"/>
      <c r="C532"/>
      <c r="D532"/>
      <c r="E532" s="1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ht="75" customHeight="1" x14ac:dyDescent="0.25">
      <c r="A533" s="1"/>
      <c r="B533"/>
      <c r="C533"/>
      <c r="D533"/>
      <c r="E533" s="1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ht="75" customHeight="1" x14ac:dyDescent="0.25">
      <c r="A534" s="1"/>
      <c r="B534"/>
      <c r="C534"/>
      <c r="D534"/>
      <c r="E534" s="1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ht="75" customHeight="1" x14ac:dyDescent="0.25">
      <c r="A535" s="1"/>
      <c r="B535"/>
      <c r="C535"/>
      <c r="D535"/>
      <c r="E535" s="1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ht="75" customHeight="1" x14ac:dyDescent="0.25">
      <c r="A536" s="1"/>
      <c r="B536"/>
      <c r="C536"/>
      <c r="D536"/>
      <c r="E536" s="1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ht="75" customHeight="1" x14ac:dyDescent="0.25">
      <c r="A537" s="1"/>
      <c r="B537"/>
      <c r="C537"/>
      <c r="D537"/>
      <c r="E537" s="1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ht="75" customHeight="1" x14ac:dyDescent="0.25">
      <c r="A538" s="1"/>
      <c r="B538"/>
      <c r="C538"/>
      <c r="D538"/>
      <c r="E538" s="1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ht="75" customHeight="1" x14ac:dyDescent="0.25">
      <c r="A539" s="1"/>
      <c r="B539"/>
      <c r="C539"/>
      <c r="D539"/>
      <c r="E539" s="1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ht="75" customHeight="1" x14ac:dyDescent="0.25">
      <c r="A540" s="1"/>
      <c r="B540"/>
      <c r="C540"/>
      <c r="D540"/>
      <c r="E540" s="1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ht="75" customHeight="1" x14ac:dyDescent="0.25">
      <c r="A541" s="1"/>
      <c r="B541"/>
      <c r="C541"/>
      <c r="D541"/>
      <c r="E541" s="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ht="75" customHeight="1" x14ac:dyDescent="0.25">
      <c r="A542" s="1"/>
      <c r="B542"/>
      <c r="C542"/>
      <c r="D542"/>
      <c r="E542" s="1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ht="75" customHeight="1" x14ac:dyDescent="0.25">
      <c r="A543" s="1"/>
      <c r="B543"/>
      <c r="C543"/>
      <c r="D543"/>
      <c r="E543" s="1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ht="75" customHeight="1" x14ac:dyDescent="0.25">
      <c r="A544" s="1"/>
      <c r="B544"/>
      <c r="C544"/>
      <c r="D544"/>
      <c r="E544" s="1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ht="75" customHeight="1" x14ac:dyDescent="0.25">
      <c r="A545" s="1"/>
      <c r="B545"/>
      <c r="C545"/>
      <c r="D545"/>
      <c r="E545" s="1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ht="75" customHeight="1" x14ac:dyDescent="0.25">
      <c r="A546" s="1"/>
      <c r="B546"/>
      <c r="C546"/>
      <c r="D546"/>
      <c r="E546" s="1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ht="75" customHeight="1" x14ac:dyDescent="0.25">
      <c r="A547" s="1"/>
      <c r="B547"/>
      <c r="C547"/>
      <c r="D547"/>
      <c r="E547" s="1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ht="75" customHeight="1" x14ac:dyDescent="0.25">
      <c r="A548" s="1"/>
      <c r="B548"/>
      <c r="C548"/>
      <c r="D548"/>
      <c r="E548" s="1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ht="75" customHeight="1" x14ac:dyDescent="0.25">
      <c r="A549" s="1"/>
      <c r="B549"/>
      <c r="C549"/>
      <c r="D549"/>
      <c r="E549" s="1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ht="75" customHeight="1" x14ac:dyDescent="0.25">
      <c r="A550" s="1"/>
      <c r="B550"/>
      <c r="C550"/>
      <c r="D550"/>
      <c r="E550" s="1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ht="75" customHeight="1" x14ac:dyDescent="0.25">
      <c r="A551" s="1"/>
      <c r="B551"/>
      <c r="C551"/>
      <c r="D551"/>
      <c r="E551" s="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ht="75" customHeight="1" x14ac:dyDescent="0.25">
      <c r="A552" s="1"/>
      <c r="B552"/>
      <c r="C552"/>
      <c r="D552"/>
      <c r="E552" s="1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ht="75" customHeight="1" x14ac:dyDescent="0.25">
      <c r="A553" s="1"/>
      <c r="B553"/>
      <c r="C553"/>
      <c r="D553"/>
      <c r="E553" s="1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ht="75" customHeight="1" x14ac:dyDescent="0.25">
      <c r="A554" s="1"/>
      <c r="B554"/>
      <c r="C554"/>
      <c r="D554"/>
      <c r="E554" s="1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ht="75" customHeight="1" x14ac:dyDescent="0.25">
      <c r="A555" s="1"/>
      <c r="B555"/>
      <c r="C555"/>
      <c r="D555"/>
      <c r="E555" s="1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ht="75" customHeight="1" x14ac:dyDescent="0.25">
      <c r="A556" s="1"/>
      <c r="B556"/>
      <c r="C556"/>
      <c r="D556"/>
      <c r="E556" s="1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ht="75" customHeight="1" x14ac:dyDescent="0.25">
      <c r="A557" s="1"/>
      <c r="B557"/>
      <c r="C557"/>
      <c r="D557"/>
      <c r="E557" s="1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ht="75" customHeight="1" x14ac:dyDescent="0.25">
      <c r="A558" s="1"/>
      <c r="B558"/>
      <c r="C558"/>
      <c r="D558"/>
      <c r="E558" s="1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ht="75" customHeight="1" x14ac:dyDescent="0.25">
      <c r="A559" s="1"/>
      <c r="B559"/>
      <c r="C559"/>
      <c r="D559"/>
      <c r="E559" s="1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ht="75" customHeight="1" x14ac:dyDescent="0.25">
      <c r="A560" s="1"/>
      <c r="B560"/>
      <c r="C560"/>
      <c r="D560"/>
      <c r="E560" s="1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ht="75" customHeight="1" x14ac:dyDescent="0.25">
      <c r="A561" s="1"/>
      <c r="B561"/>
      <c r="C561"/>
      <c r="D561"/>
      <c r="E561" s="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ht="75" customHeight="1" x14ac:dyDescent="0.25">
      <c r="A562" s="1"/>
      <c r="B562"/>
      <c r="C562"/>
      <c r="D562"/>
      <c r="E562" s="1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ht="75" customHeight="1" x14ac:dyDescent="0.25">
      <c r="A563" s="1"/>
      <c r="B563"/>
      <c r="C563"/>
      <c r="D563"/>
      <c r="E563" s="1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ht="75" customHeight="1" x14ac:dyDescent="0.25">
      <c r="A564" s="1"/>
      <c r="B564"/>
      <c r="C564"/>
      <c r="D564"/>
      <c r="E564" s="1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ht="75" customHeight="1" x14ac:dyDescent="0.25">
      <c r="A565" s="1"/>
      <c r="B565"/>
      <c r="C565"/>
      <c r="D565"/>
      <c r="E565" s="1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ht="75" customHeight="1" x14ac:dyDescent="0.25">
      <c r="A566" s="1"/>
      <c r="B566"/>
      <c r="C566"/>
      <c r="D566"/>
      <c r="E566" s="1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ht="75" customHeight="1" x14ac:dyDescent="0.25">
      <c r="A567" s="1"/>
      <c r="B567"/>
      <c r="C567"/>
      <c r="D567"/>
      <c r="E567" s="1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ht="75" customHeight="1" x14ac:dyDescent="0.25">
      <c r="A568" s="1"/>
      <c r="B568"/>
      <c r="C568"/>
      <c r="D568"/>
      <c r="E568" s="1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ht="75" customHeight="1" x14ac:dyDescent="0.25">
      <c r="A569" s="1"/>
      <c r="B569"/>
      <c r="C569"/>
      <c r="D569"/>
      <c r="E569" s="1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ht="75" customHeight="1" x14ac:dyDescent="0.25">
      <c r="A570" s="1"/>
      <c r="B570"/>
      <c r="C570"/>
      <c r="D570"/>
      <c r="E570" s="1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ht="75" customHeight="1" x14ac:dyDescent="0.25">
      <c r="A571" s="1"/>
      <c r="B571"/>
      <c r="C571"/>
      <c r="D571"/>
      <c r="E571" s="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ht="75" customHeight="1" x14ac:dyDescent="0.25">
      <c r="A572" s="1"/>
      <c r="B572"/>
      <c r="C572"/>
      <c r="D572"/>
      <c r="E572" s="1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ht="75" customHeight="1" x14ac:dyDescent="0.25">
      <c r="A573" s="1"/>
      <c r="B573"/>
      <c r="C573"/>
      <c r="D573"/>
      <c r="E573" s="1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ht="75" customHeight="1" x14ac:dyDescent="0.25">
      <c r="A574" s="1"/>
      <c r="B574"/>
      <c r="C574"/>
      <c r="D574"/>
      <c r="E574" s="1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ht="75" customHeight="1" x14ac:dyDescent="0.25">
      <c r="A575" s="1"/>
      <c r="B575"/>
      <c r="C575"/>
      <c r="D575"/>
      <c r="E575" s="1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ht="75" customHeight="1" x14ac:dyDescent="0.25">
      <c r="A576" s="1"/>
      <c r="B576"/>
      <c r="C576"/>
      <c r="D576"/>
      <c r="E576" s="1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ht="75" customHeight="1" x14ac:dyDescent="0.25">
      <c r="A577" s="1"/>
      <c r="B577"/>
      <c r="C577"/>
      <c r="D577"/>
      <c r="E577" s="1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ht="75" customHeight="1" x14ac:dyDescent="0.25">
      <c r="A578" s="1"/>
      <c r="B578"/>
      <c r="C578"/>
      <c r="D578"/>
      <c r="E578" s="1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ht="75" customHeight="1" x14ac:dyDescent="0.25">
      <c r="A579" s="1"/>
      <c r="B579"/>
      <c r="C579"/>
      <c r="D579"/>
      <c r="E579" s="1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ht="75" customHeight="1" x14ac:dyDescent="0.25">
      <c r="A580" s="1"/>
      <c r="B580"/>
      <c r="C580"/>
      <c r="D580"/>
      <c r="E580" s="1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ht="75" customHeight="1" x14ac:dyDescent="0.25">
      <c r="A581" s="1"/>
      <c r="B581"/>
      <c r="C581"/>
      <c r="D581"/>
      <c r="E581" s="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ht="75" customHeight="1" x14ac:dyDescent="0.25">
      <c r="A582" s="1"/>
      <c r="B582"/>
      <c r="C582"/>
      <c r="D582"/>
      <c r="E582" s="1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ht="75" customHeight="1" x14ac:dyDescent="0.25">
      <c r="A583" s="1"/>
      <c r="B583"/>
      <c r="C583"/>
      <c r="D583"/>
      <c r="E583" s="1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ht="75" customHeight="1" x14ac:dyDescent="0.25">
      <c r="A584" s="1"/>
      <c r="B584"/>
      <c r="C584"/>
      <c r="D584"/>
      <c r="E584" s="1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ht="75" customHeight="1" x14ac:dyDescent="0.25">
      <c r="A585" s="1"/>
      <c r="B585"/>
      <c r="C585"/>
      <c r="D585"/>
      <c r="E585" s="1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ht="75" customHeight="1" x14ac:dyDescent="0.25">
      <c r="A586" s="1"/>
      <c r="B586"/>
      <c r="C586"/>
      <c r="D586"/>
      <c r="E586" s="1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ht="75" customHeight="1" x14ac:dyDescent="0.25">
      <c r="A587" s="1"/>
      <c r="B587"/>
      <c r="C587"/>
      <c r="D587"/>
      <c r="E587" s="1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ht="75" customHeight="1" x14ac:dyDescent="0.25">
      <c r="A588" s="1"/>
      <c r="B588"/>
      <c r="C588"/>
      <c r="D588"/>
      <c r="E588" s="1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ht="75" customHeight="1" x14ac:dyDescent="0.25">
      <c r="A589" s="1"/>
      <c r="B589"/>
      <c r="C589"/>
      <c r="D589"/>
      <c r="E589" s="1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ht="75" customHeight="1" x14ac:dyDescent="0.25">
      <c r="A590" s="1"/>
      <c r="B590"/>
      <c r="C590"/>
      <c r="D590"/>
      <c r="E590" s="1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ht="75" customHeight="1" x14ac:dyDescent="0.25">
      <c r="A591" s="1"/>
      <c r="B591"/>
      <c r="C591"/>
      <c r="D591"/>
      <c r="E591" s="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ht="75" customHeight="1" x14ac:dyDescent="0.25">
      <c r="A592" s="1"/>
      <c r="B592"/>
      <c r="C592"/>
      <c r="D592"/>
      <c r="E592" s="1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ht="75" customHeight="1" x14ac:dyDescent="0.25">
      <c r="A593" s="1"/>
      <c r="B593"/>
      <c r="C593"/>
      <c r="D593"/>
      <c r="E593" s="1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ht="75" customHeight="1" x14ac:dyDescent="0.25">
      <c r="A594" s="1"/>
      <c r="B594"/>
      <c r="C594"/>
      <c r="D594"/>
      <c r="E594" s="1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ht="75" customHeight="1" x14ac:dyDescent="0.25">
      <c r="A595" s="1"/>
      <c r="B595"/>
      <c r="C595"/>
      <c r="D595"/>
      <c r="E595" s="1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ht="75" customHeight="1" x14ac:dyDescent="0.25">
      <c r="A596" s="1"/>
      <c r="B596"/>
      <c r="C596"/>
      <c r="D596"/>
      <c r="E596" s="1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ht="75" customHeight="1" x14ac:dyDescent="0.25">
      <c r="A597" s="1"/>
      <c r="B597"/>
      <c r="C597"/>
      <c r="D597"/>
      <c r="E597" s="1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ht="75" customHeight="1" x14ac:dyDescent="0.25">
      <c r="A598" s="1"/>
      <c r="B598"/>
      <c r="C598"/>
      <c r="D598"/>
      <c r="E598" s="1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ht="75" customHeight="1" x14ac:dyDescent="0.25">
      <c r="A599" s="1"/>
      <c r="B599"/>
      <c r="C599"/>
      <c r="D599"/>
      <c r="E599" s="1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ht="75" customHeight="1" x14ac:dyDescent="0.25">
      <c r="A600" s="1"/>
      <c r="B600"/>
      <c r="C600"/>
      <c r="D600"/>
      <c r="E600" s="1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ht="75" customHeight="1" x14ac:dyDescent="0.25">
      <c r="A601" s="1"/>
      <c r="B601"/>
      <c r="C601"/>
      <c r="D601"/>
      <c r="E601" s="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ht="75" customHeight="1" x14ac:dyDescent="0.25">
      <c r="A602" s="1"/>
      <c r="B602"/>
      <c r="C602"/>
      <c r="D602"/>
      <c r="E602" s="1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ht="75" customHeight="1" x14ac:dyDescent="0.25">
      <c r="A603" s="1"/>
      <c r="B603"/>
      <c r="C603"/>
      <c r="D603"/>
      <c r="E603" s="1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ht="75" customHeight="1" x14ac:dyDescent="0.25">
      <c r="A604" s="1"/>
      <c r="B604"/>
      <c r="C604"/>
      <c r="D604"/>
      <c r="E604" s="1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ht="75" customHeight="1" x14ac:dyDescent="0.25">
      <c r="A605" s="1"/>
      <c r="B605"/>
      <c r="C605"/>
      <c r="D605"/>
      <c r="E605" s="1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ht="75" customHeight="1" x14ac:dyDescent="0.25">
      <c r="A606" s="1"/>
      <c r="B606"/>
      <c r="C606"/>
      <c r="D606"/>
      <c r="E606" s="1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ht="75" customHeight="1" x14ac:dyDescent="0.25">
      <c r="A607" s="1"/>
      <c r="B607"/>
      <c r="C607"/>
      <c r="D607"/>
      <c r="E607" s="1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ht="75" customHeight="1" x14ac:dyDescent="0.25">
      <c r="A608" s="1"/>
      <c r="B608"/>
      <c r="C608"/>
      <c r="D608"/>
      <c r="E608" s="1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ht="75" customHeight="1" x14ac:dyDescent="0.25">
      <c r="A609" s="1"/>
      <c r="B609"/>
      <c r="C609"/>
      <c r="D609"/>
      <c r="E609" s="1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ht="75" customHeight="1" x14ac:dyDescent="0.25">
      <c r="A610" s="1"/>
      <c r="B610"/>
      <c r="C610"/>
      <c r="D610"/>
      <c r="E610" s="1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ht="75" customHeight="1" x14ac:dyDescent="0.25">
      <c r="A611" s="1"/>
      <c r="B611"/>
      <c r="C611"/>
      <c r="D611"/>
      <c r="E611" s="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ht="75" customHeight="1" x14ac:dyDescent="0.25">
      <c r="A612" s="1"/>
      <c r="B612"/>
      <c r="C612"/>
      <c r="D612"/>
      <c r="E612" s="1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ht="75" customHeight="1" x14ac:dyDescent="0.25">
      <c r="A613" s="1"/>
      <c r="B613"/>
      <c r="C613"/>
      <c r="D613"/>
      <c r="E613" s="1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ht="75" customHeight="1" x14ac:dyDescent="0.25">
      <c r="A614" s="1"/>
      <c r="B614"/>
      <c r="C614"/>
      <c r="D614"/>
      <c r="E614" s="1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ht="75" customHeight="1" x14ac:dyDescent="0.25">
      <c r="A615" s="1"/>
      <c r="B615"/>
      <c r="C615"/>
      <c r="D615"/>
      <c r="E615" s="1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ht="75" customHeight="1" x14ac:dyDescent="0.25">
      <c r="A616" s="1"/>
      <c r="B616"/>
      <c r="C616"/>
      <c r="D616"/>
      <c r="E616" s="1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ht="75" customHeight="1" x14ac:dyDescent="0.25">
      <c r="A617" s="1"/>
      <c r="B617"/>
      <c r="C617"/>
      <c r="D617"/>
      <c r="E617" s="1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ht="75" customHeight="1" x14ac:dyDescent="0.25">
      <c r="A618" s="1"/>
      <c r="B618"/>
      <c r="C618"/>
      <c r="D618"/>
      <c r="E618" s="1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ht="75" customHeight="1" x14ac:dyDescent="0.25">
      <c r="A619" s="1"/>
      <c r="B619"/>
      <c r="C619"/>
      <c r="D619"/>
      <c r="E619" s="1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ht="75" customHeight="1" x14ac:dyDescent="0.25">
      <c r="A620" s="1"/>
      <c r="B620"/>
      <c r="C620"/>
      <c r="D620"/>
      <c r="E620" s="1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ht="75" customHeight="1" x14ac:dyDescent="0.25">
      <c r="A621" s="1"/>
      <c r="B621"/>
      <c r="C621"/>
      <c r="D621"/>
      <c r="E621" s="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ht="75" customHeight="1" x14ac:dyDescent="0.25">
      <c r="A622" s="1"/>
      <c r="B622"/>
      <c r="C622"/>
      <c r="D622"/>
      <c r="E622" s="1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ht="75" customHeight="1" x14ac:dyDescent="0.25">
      <c r="A623" s="1"/>
      <c r="B623"/>
      <c r="C623"/>
      <c r="D623"/>
      <c r="E623" s="1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ht="75" customHeight="1" x14ac:dyDescent="0.25">
      <c r="A624" s="1"/>
      <c r="B624"/>
      <c r="C624"/>
      <c r="D624"/>
      <c r="E624" s="1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ht="75" customHeight="1" x14ac:dyDescent="0.25">
      <c r="A625" s="1"/>
      <c r="B625"/>
      <c r="C625"/>
      <c r="D625"/>
      <c r="E625" s="1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ht="75" customHeight="1" x14ac:dyDescent="0.25">
      <c r="A626" s="1"/>
      <c r="B626"/>
      <c r="C626"/>
      <c r="D626"/>
      <c r="E626" s="1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ht="75" customHeight="1" x14ac:dyDescent="0.25">
      <c r="A627" s="1"/>
      <c r="B627"/>
      <c r="C627"/>
      <c r="D627"/>
      <c r="E627" s="1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ht="75" customHeight="1" x14ac:dyDescent="0.25">
      <c r="A628" s="1"/>
      <c r="B628"/>
      <c r="C628"/>
      <c r="D628"/>
      <c r="E628" s="1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ht="75" customHeight="1" x14ac:dyDescent="0.25">
      <c r="A629" s="1"/>
      <c r="B629"/>
      <c r="C629"/>
      <c r="D629"/>
      <c r="E629" s="1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ht="75" customHeight="1" x14ac:dyDescent="0.25">
      <c r="A630" s="1"/>
      <c r="B630"/>
      <c r="C630"/>
      <c r="D630"/>
      <c r="E630" s="1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ht="75" customHeight="1" x14ac:dyDescent="0.25">
      <c r="A631" s="1"/>
      <c r="B631"/>
      <c r="C631"/>
      <c r="D631"/>
      <c r="E631" s="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ht="75" customHeight="1" x14ac:dyDescent="0.25">
      <c r="A632" s="1"/>
      <c r="B632"/>
      <c r="C632"/>
      <c r="D632"/>
      <c r="E632" s="1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ht="75" customHeight="1" x14ac:dyDescent="0.25">
      <c r="A633" s="1"/>
      <c r="B633"/>
      <c r="C633"/>
      <c r="D633"/>
      <c r="E633" s="1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ht="75" customHeight="1" x14ac:dyDescent="0.25">
      <c r="A634" s="1"/>
      <c r="B634"/>
      <c r="C634"/>
      <c r="D634"/>
      <c r="E634" s="1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ht="75" customHeight="1" x14ac:dyDescent="0.25">
      <c r="A635" s="1"/>
      <c r="B635"/>
      <c r="C635"/>
      <c r="D635"/>
      <c r="E635" s="1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ht="75" customHeight="1" x14ac:dyDescent="0.25">
      <c r="A636" s="1"/>
      <c r="B636"/>
      <c r="C636"/>
      <c r="D636"/>
      <c r="E636" s="1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ht="75" customHeight="1" x14ac:dyDescent="0.25">
      <c r="A637" s="1"/>
      <c r="B637"/>
      <c r="C637"/>
      <c r="D637"/>
      <c r="E637" s="1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ht="75" customHeight="1" x14ac:dyDescent="0.25">
      <c r="A638" s="1"/>
      <c r="B638"/>
      <c r="C638"/>
      <c r="D638"/>
      <c r="E638" s="1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ht="75" customHeight="1" x14ac:dyDescent="0.25">
      <c r="A639" s="1"/>
      <c r="B639"/>
      <c r="C639"/>
      <c r="D639"/>
      <c r="E639" s="1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ht="75" customHeight="1" x14ac:dyDescent="0.25">
      <c r="A640" s="1"/>
      <c r="B640"/>
      <c r="C640"/>
      <c r="D640"/>
      <c r="E640" s="1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ht="75" customHeight="1" x14ac:dyDescent="0.25">
      <c r="A641" s="1"/>
      <c r="B641"/>
      <c r="C641"/>
      <c r="D641"/>
      <c r="E641" s="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ht="75" customHeight="1" x14ac:dyDescent="0.25">
      <c r="A642" s="1"/>
      <c r="B642"/>
      <c r="C642"/>
      <c r="D642"/>
      <c r="E642" s="1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ht="75" customHeight="1" x14ac:dyDescent="0.25">
      <c r="A643" s="1"/>
      <c r="B643"/>
      <c r="C643"/>
      <c r="D643"/>
      <c r="E643" s="1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ht="75" customHeight="1" x14ac:dyDescent="0.25">
      <c r="A644" s="1"/>
      <c r="B644"/>
      <c r="C644"/>
      <c r="D644"/>
      <c r="E644" s="1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ht="75" customHeight="1" x14ac:dyDescent="0.25">
      <c r="A645" s="1"/>
      <c r="B645"/>
      <c r="C645"/>
      <c r="D645"/>
      <c r="E645" s="1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ht="75" customHeight="1" x14ac:dyDescent="0.25">
      <c r="A646" s="1"/>
      <c r="B646"/>
      <c r="C646"/>
      <c r="D646"/>
      <c r="E646" s="1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ht="75" customHeight="1" x14ac:dyDescent="0.25">
      <c r="A647" s="1"/>
      <c r="B647"/>
      <c r="C647"/>
      <c r="D647"/>
      <c r="E647" s="1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ht="75" customHeight="1" x14ac:dyDescent="0.25">
      <c r="A648" s="1"/>
      <c r="B648"/>
      <c r="C648"/>
      <c r="D648"/>
      <c r="E648" s="1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ht="75" customHeight="1" x14ac:dyDescent="0.25">
      <c r="A649" s="1"/>
      <c r="B649"/>
      <c r="C649"/>
      <c r="D649"/>
      <c r="E649" s="1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ht="75" customHeight="1" x14ac:dyDescent="0.25">
      <c r="A650" s="1"/>
      <c r="B650"/>
      <c r="C650"/>
      <c r="D650"/>
      <c r="E650" s="1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ht="75" customHeight="1" x14ac:dyDescent="0.25">
      <c r="A651" s="1"/>
      <c r="B651"/>
      <c r="C651"/>
      <c r="D651"/>
      <c r="E651" s="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ht="75" customHeight="1" x14ac:dyDescent="0.25">
      <c r="A652" s="1"/>
      <c r="B652"/>
      <c r="C652"/>
      <c r="D652"/>
      <c r="E652" s="1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ht="75" customHeight="1" x14ac:dyDescent="0.25">
      <c r="A653" s="1"/>
      <c r="B653"/>
      <c r="C653"/>
      <c r="D653"/>
      <c r="E653" s="1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ht="75" customHeight="1" x14ac:dyDescent="0.25">
      <c r="A654" s="1"/>
      <c r="B654"/>
      <c r="C654"/>
      <c r="D654"/>
      <c r="E654" s="1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ht="75" customHeight="1" x14ac:dyDescent="0.25">
      <c r="A655" s="1"/>
      <c r="B655"/>
      <c r="C655"/>
      <c r="D655"/>
      <c r="E655" s="1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ht="75" customHeight="1" x14ac:dyDescent="0.25">
      <c r="A656" s="1"/>
      <c r="B656"/>
      <c r="C656"/>
      <c r="D656"/>
      <c r="E656" s="1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ht="75" customHeight="1" x14ac:dyDescent="0.25">
      <c r="A657" s="1"/>
      <c r="B657"/>
      <c r="C657"/>
      <c r="D657"/>
      <c r="E657" s="1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ht="75" customHeight="1" x14ac:dyDescent="0.25">
      <c r="A658" s="1"/>
      <c r="B658"/>
      <c r="C658"/>
      <c r="D658"/>
      <c r="E658" s="1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ht="75" customHeight="1" x14ac:dyDescent="0.25">
      <c r="A659" s="1"/>
      <c r="B659"/>
      <c r="C659"/>
      <c r="D659"/>
      <c r="E659" s="1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ht="75" customHeight="1" x14ac:dyDescent="0.25">
      <c r="A660" s="1"/>
      <c r="B660"/>
      <c r="C660"/>
      <c r="D660"/>
      <c r="E660" s="1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ht="75" customHeight="1" x14ac:dyDescent="0.25">
      <c r="A661" s="1"/>
      <c r="B661"/>
      <c r="C661"/>
      <c r="D661"/>
      <c r="E661" s="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ht="75" customHeight="1" x14ac:dyDescent="0.25">
      <c r="A662" s="1"/>
      <c r="B662"/>
      <c r="C662"/>
      <c r="D662"/>
      <c r="E662" s="1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ht="75" customHeight="1" x14ac:dyDescent="0.25">
      <c r="A663" s="1"/>
      <c r="B663"/>
      <c r="C663"/>
      <c r="D663"/>
      <c r="E663" s="1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ht="75" customHeight="1" x14ac:dyDescent="0.25">
      <c r="A664" s="1"/>
      <c r="B664"/>
      <c r="C664"/>
      <c r="D664"/>
      <c r="E664" s="1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ht="75" customHeight="1" x14ac:dyDescent="0.25">
      <c r="A665" s="1"/>
      <c r="B665"/>
      <c r="C665"/>
      <c r="D665"/>
      <c r="E665" s="1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ht="75" customHeight="1" x14ac:dyDescent="0.25">
      <c r="A666" s="1"/>
      <c r="B666"/>
      <c r="C666"/>
      <c r="D666"/>
      <c r="E666" s="1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ht="75" customHeight="1" x14ac:dyDescent="0.25">
      <c r="A667" s="1"/>
      <c r="B667"/>
      <c r="C667"/>
      <c r="D667"/>
      <c r="E667" s="1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ht="75" customHeight="1" x14ac:dyDescent="0.25">
      <c r="A668" s="1"/>
      <c r="B668"/>
      <c r="C668"/>
      <c r="D668"/>
      <c r="E668" s="1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ht="75" customHeight="1" x14ac:dyDescent="0.25">
      <c r="A669" s="1"/>
      <c r="B669"/>
      <c r="C669"/>
      <c r="D669"/>
      <c r="E669" s="1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ht="75" customHeight="1" x14ac:dyDescent="0.25">
      <c r="A670" s="1"/>
      <c r="B670"/>
      <c r="C670"/>
      <c r="D670"/>
      <c r="E670" s="1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ht="75" customHeight="1" x14ac:dyDescent="0.25">
      <c r="A671" s="1"/>
      <c r="B671"/>
      <c r="C671"/>
      <c r="D671"/>
      <c r="E671" s="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ht="75" customHeight="1" x14ac:dyDescent="0.25">
      <c r="A672" s="1"/>
      <c r="B672"/>
      <c r="C672"/>
      <c r="D672"/>
      <c r="E672" s="1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ht="75" customHeight="1" x14ac:dyDescent="0.25">
      <c r="A673" s="1"/>
      <c r="B673"/>
      <c r="C673"/>
      <c r="D673"/>
      <c r="E673" s="1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ht="75" customHeight="1" x14ac:dyDescent="0.25">
      <c r="A674" s="1"/>
      <c r="B674"/>
      <c r="C674"/>
      <c r="D674"/>
      <c r="E674" s="1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ht="75" customHeight="1" x14ac:dyDescent="0.25">
      <c r="A675" s="1"/>
      <c r="B675"/>
      <c r="C675"/>
      <c r="D675"/>
      <c r="E675" s="1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ht="75" customHeight="1" x14ac:dyDescent="0.25">
      <c r="A676" s="1"/>
      <c r="B676"/>
      <c r="C676"/>
      <c r="D676"/>
      <c r="E676" s="1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ht="75" customHeight="1" x14ac:dyDescent="0.25">
      <c r="A677" s="1"/>
      <c r="B677"/>
      <c r="C677"/>
      <c r="D677"/>
      <c r="E677" s="1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ht="75" customHeight="1" x14ac:dyDescent="0.25">
      <c r="A678" s="1"/>
      <c r="B678"/>
      <c r="C678"/>
      <c r="D678"/>
      <c r="E678" s="1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ht="75" customHeight="1" x14ac:dyDescent="0.25">
      <c r="A679" s="1"/>
      <c r="B679"/>
      <c r="C679"/>
      <c r="D679"/>
      <c r="E679" s="1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ht="75" customHeight="1" x14ac:dyDescent="0.25">
      <c r="A680" s="1"/>
      <c r="B680"/>
      <c r="C680"/>
      <c r="D680"/>
      <c r="E680" s="1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ht="75" customHeight="1" x14ac:dyDescent="0.25">
      <c r="A681" s="1"/>
      <c r="B681"/>
      <c r="C681"/>
      <c r="D681"/>
      <c r="E681" s="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ht="75" customHeight="1" x14ac:dyDescent="0.25">
      <c r="A682" s="1"/>
      <c r="B682"/>
      <c r="C682"/>
      <c r="D682"/>
      <c r="E682" s="1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ht="75" customHeight="1" x14ac:dyDescent="0.25">
      <c r="A683" s="1"/>
      <c r="B683"/>
      <c r="C683"/>
      <c r="D683"/>
      <c r="E683" s="1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ht="75" customHeight="1" x14ac:dyDescent="0.25">
      <c r="A684" s="1"/>
      <c r="B684"/>
      <c r="C684"/>
      <c r="D684"/>
      <c r="E684" s="1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ht="75" customHeight="1" x14ac:dyDescent="0.25">
      <c r="A685" s="1"/>
      <c r="B685"/>
      <c r="C685"/>
      <c r="D685"/>
      <c r="E685" s="1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ht="75" customHeight="1" x14ac:dyDescent="0.25">
      <c r="A686" s="1"/>
      <c r="B686"/>
      <c r="C686"/>
      <c r="D686"/>
      <c r="E686" s="1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ht="75" customHeight="1" x14ac:dyDescent="0.25">
      <c r="A687" s="1"/>
      <c r="B687"/>
      <c r="C687"/>
      <c r="D687"/>
      <c r="E687" s="1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ht="75" customHeight="1" x14ac:dyDescent="0.25">
      <c r="A688" s="1"/>
      <c r="B688"/>
      <c r="C688"/>
      <c r="D688"/>
      <c r="E688" s="1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ht="75" customHeight="1" x14ac:dyDescent="0.25">
      <c r="A689" s="1"/>
      <c r="B689"/>
      <c r="C689"/>
      <c r="D689"/>
      <c r="E689" s="1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ht="75" customHeight="1" x14ac:dyDescent="0.25">
      <c r="A690" s="1"/>
      <c r="B690"/>
      <c r="C690"/>
      <c r="D690"/>
      <c r="E690" s="1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ht="75" customHeight="1" x14ac:dyDescent="0.25">
      <c r="A691" s="1"/>
      <c r="B691"/>
      <c r="C691"/>
      <c r="D691"/>
      <c r="E691" s="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ht="75" customHeight="1" x14ac:dyDescent="0.25">
      <c r="A692" s="1"/>
      <c r="B692"/>
      <c r="C692"/>
      <c r="D692"/>
      <c r="E692" s="1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ht="75" customHeight="1" x14ac:dyDescent="0.25">
      <c r="A693" s="1"/>
      <c r="B693"/>
      <c r="C693"/>
      <c r="D693"/>
      <c r="E693" s="1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ht="75" customHeight="1" x14ac:dyDescent="0.25">
      <c r="A694" s="1"/>
      <c r="B694"/>
      <c r="C694"/>
      <c r="D694"/>
      <c r="E694" s="1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ht="75" customHeight="1" x14ac:dyDescent="0.25">
      <c r="A695" s="1"/>
      <c r="B695"/>
      <c r="C695"/>
      <c r="D695"/>
      <c r="E695" s="1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ht="75" customHeight="1" x14ac:dyDescent="0.25">
      <c r="A696" s="1"/>
      <c r="B696"/>
      <c r="C696"/>
      <c r="D696"/>
      <c r="E696" s="1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ht="75" customHeight="1" x14ac:dyDescent="0.25">
      <c r="A697" s="1"/>
      <c r="B697"/>
      <c r="C697"/>
      <c r="D697"/>
      <c r="E697" s="1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ht="75" customHeight="1" x14ac:dyDescent="0.25">
      <c r="A698" s="1"/>
      <c r="B698"/>
      <c r="C698"/>
      <c r="D698"/>
      <c r="E698" s="1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ht="75" customHeight="1" x14ac:dyDescent="0.25">
      <c r="A699" s="1"/>
      <c r="B699"/>
      <c r="C699"/>
      <c r="D699"/>
      <c r="E699" s="1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ht="75" customHeight="1" x14ac:dyDescent="0.25">
      <c r="A700" s="1"/>
      <c r="B700"/>
      <c r="C700"/>
      <c r="D700"/>
      <c r="E700" s="1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ht="75" customHeight="1" x14ac:dyDescent="0.25">
      <c r="A701" s="1"/>
      <c r="B701"/>
      <c r="C701"/>
      <c r="D701"/>
      <c r="E701" s="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ht="75" customHeight="1" x14ac:dyDescent="0.25">
      <c r="A702" s="1"/>
      <c r="B702"/>
      <c r="C702"/>
      <c r="D702"/>
      <c r="E702" s="1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ht="75" customHeight="1" x14ac:dyDescent="0.25">
      <c r="A703" s="1"/>
      <c r="B703"/>
      <c r="C703"/>
      <c r="D703"/>
      <c r="E703" s="1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ht="75" customHeight="1" x14ac:dyDescent="0.25">
      <c r="A704" s="1"/>
      <c r="B704"/>
      <c r="C704"/>
      <c r="D704"/>
      <c r="E704" s="1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ht="75" customHeight="1" x14ac:dyDescent="0.25">
      <c r="A705" s="1"/>
      <c r="B705"/>
      <c r="C705"/>
      <c r="D705"/>
      <c r="E705" s="1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ht="75" customHeight="1" x14ac:dyDescent="0.25">
      <c r="A706" s="1"/>
      <c r="B706"/>
      <c r="C706"/>
      <c r="D706"/>
      <c r="E706" s="1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ht="75" customHeight="1" x14ac:dyDescent="0.25">
      <c r="A707" s="1"/>
      <c r="B707"/>
      <c r="C707"/>
      <c r="D707"/>
      <c r="E707" s="1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ht="75" customHeight="1" x14ac:dyDescent="0.25">
      <c r="A708" s="1"/>
      <c r="B708"/>
      <c r="C708"/>
      <c r="D708"/>
      <c r="E708" s="1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ht="75" customHeight="1" x14ac:dyDescent="0.25">
      <c r="A709" s="1"/>
      <c r="B709"/>
      <c r="C709"/>
      <c r="D709"/>
      <c r="E709" s="1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ht="75" customHeight="1" x14ac:dyDescent="0.25">
      <c r="A710" s="1"/>
      <c r="B710"/>
      <c r="C710"/>
      <c r="D710"/>
      <c r="E710" s="1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ht="75" customHeight="1" x14ac:dyDescent="0.25">
      <c r="A711" s="1"/>
      <c r="B711"/>
      <c r="C711"/>
      <c r="D711"/>
      <c r="E711" s="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ht="75" customHeight="1" x14ac:dyDescent="0.25">
      <c r="A712" s="1"/>
      <c r="B712"/>
      <c r="C712"/>
      <c r="D712"/>
      <c r="E712" s="1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ht="75" customHeight="1" x14ac:dyDescent="0.25">
      <c r="A713" s="1"/>
      <c r="B713"/>
      <c r="C713"/>
      <c r="D713"/>
      <c r="E713" s="1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ht="75" customHeight="1" x14ac:dyDescent="0.25">
      <c r="A714" s="1"/>
      <c r="B714"/>
      <c r="C714"/>
      <c r="D714"/>
      <c r="E714" s="1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ht="75" customHeight="1" x14ac:dyDescent="0.25">
      <c r="A715" s="1"/>
      <c r="B715"/>
      <c r="C715"/>
      <c r="D715"/>
      <c r="E715" s="1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ht="75" customHeight="1" x14ac:dyDescent="0.25">
      <c r="A716" s="1"/>
      <c r="B716"/>
      <c r="C716"/>
      <c r="D716"/>
      <c r="E716" s="1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ht="75" customHeight="1" x14ac:dyDescent="0.25">
      <c r="A717" s="1"/>
      <c r="B717"/>
      <c r="C717"/>
      <c r="D717"/>
      <c r="E717" s="1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ht="75" customHeight="1" x14ac:dyDescent="0.25">
      <c r="A718" s="1"/>
      <c r="B718"/>
      <c r="C718"/>
      <c r="D718"/>
      <c r="E718" s="1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ht="75" customHeight="1" x14ac:dyDescent="0.25">
      <c r="A719" s="1"/>
      <c r="B719"/>
      <c r="C719"/>
      <c r="D719"/>
      <c r="E719" s="1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ht="75" customHeight="1" x14ac:dyDescent="0.25">
      <c r="A720" s="1"/>
      <c r="B720"/>
      <c r="C720"/>
      <c r="D720"/>
      <c r="E720" s="1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ht="75" customHeight="1" x14ac:dyDescent="0.25">
      <c r="A721" s="1"/>
      <c r="B721"/>
      <c r="C721"/>
      <c r="D721"/>
      <c r="E721" s="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ht="75" customHeight="1" x14ac:dyDescent="0.25">
      <c r="A722" s="1"/>
      <c r="B722"/>
      <c r="C722"/>
      <c r="D722"/>
      <c r="E722" s="1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ht="75" customHeight="1" x14ac:dyDescent="0.25">
      <c r="A723" s="1"/>
      <c r="B723"/>
      <c r="C723"/>
      <c r="D723"/>
      <c r="E723" s="1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ht="75" customHeight="1" x14ac:dyDescent="0.25">
      <c r="A724" s="1"/>
      <c r="B724"/>
      <c r="C724"/>
      <c r="D724"/>
      <c r="E724" s="1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ht="75" customHeight="1" x14ac:dyDescent="0.25">
      <c r="A725" s="1"/>
      <c r="B725"/>
      <c r="C725"/>
      <c r="D725"/>
      <c r="E725" s="1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ht="75" customHeight="1" x14ac:dyDescent="0.25">
      <c r="A726" s="1"/>
      <c r="B726"/>
      <c r="C726"/>
      <c r="D726"/>
      <c r="E726" s="1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ht="75" customHeight="1" x14ac:dyDescent="0.25">
      <c r="A727" s="1"/>
      <c r="B727"/>
      <c r="C727"/>
      <c r="D727"/>
      <c r="E727" s="1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ht="75" customHeight="1" x14ac:dyDescent="0.25">
      <c r="A728" s="1"/>
      <c r="B728"/>
      <c r="C728"/>
      <c r="D728"/>
      <c r="E728" s="1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ht="75" customHeight="1" x14ac:dyDescent="0.25">
      <c r="A729" s="1"/>
      <c r="B729"/>
      <c r="C729"/>
      <c r="D729"/>
      <c r="E729" s="1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ht="75" customHeight="1" x14ac:dyDescent="0.25">
      <c r="A730" s="1"/>
      <c r="B730"/>
      <c r="C730"/>
      <c r="D730"/>
      <c r="E730" s="1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ht="75" customHeight="1" x14ac:dyDescent="0.25">
      <c r="A731" s="1"/>
      <c r="B731"/>
      <c r="C731"/>
      <c r="D731"/>
      <c r="E731" s="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ht="75" customHeight="1" x14ac:dyDescent="0.25">
      <c r="A732" s="1"/>
      <c r="B732"/>
      <c r="C732"/>
      <c r="D732"/>
      <c r="E732" s="1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ht="75" customHeight="1" x14ac:dyDescent="0.25">
      <c r="A733" s="1"/>
      <c r="B733"/>
      <c r="C733"/>
      <c r="D733"/>
      <c r="E733" s="1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ht="75" customHeight="1" x14ac:dyDescent="0.25">
      <c r="A734" s="1"/>
      <c r="B734"/>
      <c r="C734"/>
      <c r="D734"/>
      <c r="E734" s="1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ht="75" customHeight="1" x14ac:dyDescent="0.25">
      <c r="A735" s="1"/>
      <c r="B735"/>
      <c r="C735"/>
      <c r="D735"/>
      <c r="E735" s="1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ht="75" customHeight="1" x14ac:dyDescent="0.25">
      <c r="A736" s="1"/>
      <c r="B736"/>
      <c r="C736"/>
      <c r="D736"/>
      <c r="E736" s="1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ht="75" customHeight="1" x14ac:dyDescent="0.25">
      <c r="A737" s="1"/>
      <c r="B737"/>
      <c r="C737"/>
      <c r="D737"/>
      <c r="E737" s="1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ht="75" customHeight="1" x14ac:dyDescent="0.25">
      <c r="A738" s="1"/>
      <c r="B738"/>
      <c r="C738"/>
      <c r="D738"/>
      <c r="E738" s="1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ht="75" customHeight="1" x14ac:dyDescent="0.25">
      <c r="A739" s="1"/>
      <c r="B739"/>
      <c r="C739"/>
      <c r="D739"/>
      <c r="E739" s="1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ht="75" customHeight="1" x14ac:dyDescent="0.25">
      <c r="A740" s="1"/>
      <c r="B740"/>
      <c r="C740"/>
      <c r="D740"/>
      <c r="E740" s="1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ht="75" customHeight="1" x14ac:dyDescent="0.25">
      <c r="A741" s="1"/>
      <c r="B741"/>
      <c r="C741"/>
      <c r="D741"/>
      <c r="E741" s="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ht="75" customHeight="1" x14ac:dyDescent="0.25">
      <c r="A742" s="1"/>
      <c r="B742"/>
      <c r="C742"/>
      <c r="D742"/>
      <c r="E742" s="1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ht="75" customHeight="1" x14ac:dyDescent="0.25">
      <c r="A743" s="1"/>
      <c r="B743"/>
      <c r="C743"/>
      <c r="D743"/>
      <c r="E743" s="1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ht="75" customHeight="1" x14ac:dyDescent="0.25">
      <c r="A744" s="1"/>
      <c r="B744"/>
      <c r="C744"/>
      <c r="D744"/>
      <c r="E744" s="1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ht="75" customHeight="1" x14ac:dyDescent="0.25">
      <c r="A745" s="1"/>
      <c r="B745"/>
      <c r="C745"/>
      <c r="D745"/>
      <c r="E745" s="1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ht="75" customHeight="1" x14ac:dyDescent="0.25">
      <c r="A746" s="1"/>
      <c r="B746"/>
      <c r="C746"/>
      <c r="D746"/>
      <c r="E746" s="1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ht="75" customHeight="1" x14ac:dyDescent="0.25">
      <c r="A747" s="1"/>
      <c r="B747"/>
      <c r="C747"/>
      <c r="D747"/>
      <c r="E747" s="1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ht="75" customHeight="1" x14ac:dyDescent="0.25">
      <c r="A748" s="1"/>
      <c r="B748"/>
      <c r="C748"/>
      <c r="D748"/>
      <c r="E748" s="1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ht="75" customHeight="1" x14ac:dyDescent="0.25">
      <c r="A749" s="1"/>
      <c r="B749"/>
      <c r="C749"/>
      <c r="D749"/>
      <c r="E749" s="1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ht="75" customHeight="1" x14ac:dyDescent="0.25">
      <c r="A750" s="1"/>
      <c r="B750"/>
      <c r="C750"/>
      <c r="D750"/>
      <c r="E750" s="1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ht="75" customHeight="1" x14ac:dyDescent="0.25">
      <c r="A751" s="1"/>
      <c r="B751"/>
      <c r="C751"/>
      <c r="D751"/>
      <c r="E751" s="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ht="75" customHeight="1" x14ac:dyDescent="0.25">
      <c r="A752" s="1"/>
      <c r="B752"/>
      <c r="C752"/>
      <c r="D752"/>
      <c r="E752" s="1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ht="75" customHeight="1" x14ac:dyDescent="0.25">
      <c r="A753" s="1"/>
      <c r="B753"/>
      <c r="C753"/>
      <c r="D753"/>
      <c r="E753" s="1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ht="75" customHeight="1" x14ac:dyDescent="0.25">
      <c r="A754" s="1"/>
      <c r="B754"/>
      <c r="C754"/>
      <c r="D754"/>
      <c r="E754" s="1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ht="75" customHeight="1" x14ac:dyDescent="0.25">
      <c r="A755" s="1"/>
      <c r="B755"/>
      <c r="C755"/>
      <c r="D755"/>
      <c r="E755" s="1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ht="75" customHeight="1" x14ac:dyDescent="0.25">
      <c r="A756" s="1"/>
      <c r="B756"/>
      <c r="C756"/>
      <c r="D756"/>
      <c r="E756" s="1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ht="75" customHeight="1" x14ac:dyDescent="0.25">
      <c r="A757" s="1"/>
      <c r="B757"/>
      <c r="C757"/>
      <c r="D757"/>
      <c r="E757" s="1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ht="75" customHeight="1" x14ac:dyDescent="0.25">
      <c r="A758" s="1"/>
      <c r="B758"/>
      <c r="C758"/>
      <c r="D758"/>
      <c r="E758" s="1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ht="75" customHeight="1" x14ac:dyDescent="0.25">
      <c r="A759" s="1"/>
      <c r="B759"/>
      <c r="C759"/>
      <c r="D759"/>
      <c r="E759" s="1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ht="75" customHeight="1" x14ac:dyDescent="0.25">
      <c r="A760" s="1"/>
      <c r="B760"/>
      <c r="C760"/>
      <c r="D760"/>
      <c r="E760" s="1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ht="75" customHeight="1" x14ac:dyDescent="0.25">
      <c r="A761" s="1"/>
      <c r="B761"/>
      <c r="C761"/>
      <c r="D761"/>
      <c r="E761" s="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ht="75" customHeight="1" x14ac:dyDescent="0.25">
      <c r="A762" s="1"/>
      <c r="B762"/>
      <c r="C762"/>
      <c r="D762"/>
      <c r="E762" s="1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ht="75" customHeight="1" x14ac:dyDescent="0.25">
      <c r="A763" s="1"/>
      <c r="B763"/>
      <c r="C763"/>
      <c r="D763"/>
      <c r="E763" s="1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ht="75" customHeight="1" x14ac:dyDescent="0.25">
      <c r="A764" s="1"/>
      <c r="B764"/>
      <c r="C764"/>
      <c r="D764"/>
      <c r="E764" s="1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ht="75" customHeight="1" x14ac:dyDescent="0.25">
      <c r="A765" s="1"/>
      <c r="B765"/>
      <c r="C765"/>
      <c r="D765"/>
      <c r="E765" s="1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ht="75" customHeight="1" x14ac:dyDescent="0.25">
      <c r="A766" s="1"/>
      <c r="B766"/>
      <c r="C766"/>
      <c r="D766"/>
      <c r="E766" s="1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ht="75" customHeight="1" x14ac:dyDescent="0.25">
      <c r="A767" s="1"/>
      <c r="B767"/>
      <c r="C767"/>
      <c r="D767"/>
      <c r="E767" s="1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ht="75" customHeight="1" x14ac:dyDescent="0.25">
      <c r="A768" s="1"/>
      <c r="B768"/>
      <c r="C768"/>
      <c r="D768"/>
      <c r="E768" s="1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ht="75" customHeight="1" x14ac:dyDescent="0.25">
      <c r="A769" s="1"/>
      <c r="B769"/>
      <c r="C769"/>
      <c r="D769"/>
      <c r="E769" s="1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ht="75" customHeight="1" x14ac:dyDescent="0.25">
      <c r="A770" s="1"/>
      <c r="B770"/>
      <c r="C770"/>
      <c r="D770"/>
      <c r="E770" s="1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ht="75" customHeight="1" x14ac:dyDescent="0.25">
      <c r="A771" s="1"/>
      <c r="B771"/>
      <c r="C771"/>
      <c r="D771"/>
      <c r="E771" s="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ht="75" customHeight="1" x14ac:dyDescent="0.25">
      <c r="A772" s="1"/>
      <c r="B772"/>
      <c r="C772"/>
      <c r="D772"/>
      <c r="E772" s="1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ht="75" customHeight="1" x14ac:dyDescent="0.25">
      <c r="A773" s="1"/>
      <c r="B773"/>
      <c r="C773"/>
      <c r="D773"/>
      <c r="E773" s="1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ht="75" customHeight="1" x14ac:dyDescent="0.25">
      <c r="A774" s="1"/>
      <c r="B774"/>
      <c r="C774"/>
      <c r="D774"/>
      <c r="E774" s="1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ht="75" customHeight="1" x14ac:dyDescent="0.25">
      <c r="A775" s="1"/>
      <c r="B775"/>
      <c r="C775"/>
      <c r="D775"/>
      <c r="E775" s="1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ht="75" customHeight="1" x14ac:dyDescent="0.25">
      <c r="A776" s="1"/>
      <c r="B776"/>
      <c r="C776"/>
      <c r="D776"/>
      <c r="E776" s="1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ht="75" customHeight="1" x14ac:dyDescent="0.25">
      <c r="A777" s="1"/>
      <c r="B777"/>
      <c r="C777"/>
      <c r="D777"/>
      <c r="E777" s="1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ht="75" customHeight="1" x14ac:dyDescent="0.25">
      <c r="A778" s="1"/>
      <c r="B778"/>
      <c r="C778"/>
      <c r="D778"/>
      <c r="E778" s="1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ht="75" customHeight="1" x14ac:dyDescent="0.25">
      <c r="A779" s="1"/>
      <c r="B779"/>
      <c r="C779"/>
      <c r="D779"/>
      <c r="E779" s="1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ht="75" customHeight="1" x14ac:dyDescent="0.25">
      <c r="A780" s="1"/>
      <c r="B780"/>
      <c r="C780"/>
      <c r="D780"/>
      <c r="E780" s="1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ht="75" customHeight="1" x14ac:dyDescent="0.25">
      <c r="A781" s="1"/>
      <c r="B781"/>
      <c r="C781"/>
      <c r="D781"/>
      <c r="E781" s="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ht="75" customHeight="1" x14ac:dyDescent="0.25">
      <c r="A782" s="1"/>
      <c r="B782"/>
      <c r="C782"/>
      <c r="D782"/>
      <c r="E782" s="1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ht="75" customHeight="1" x14ac:dyDescent="0.25">
      <c r="A783" s="1"/>
      <c r="B783"/>
      <c r="C783"/>
      <c r="D783"/>
      <c r="E783" s="1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ht="75" customHeight="1" x14ac:dyDescent="0.25">
      <c r="A784" s="1"/>
      <c r="B784"/>
      <c r="C784"/>
      <c r="D784"/>
      <c r="E784" s="1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ht="75" customHeight="1" x14ac:dyDescent="0.25">
      <c r="A785" s="1"/>
      <c r="B785"/>
      <c r="C785"/>
      <c r="D785"/>
      <c r="E785" s="1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ht="75" customHeight="1" x14ac:dyDescent="0.25">
      <c r="A786" s="1"/>
      <c r="B786"/>
      <c r="C786"/>
      <c r="D786"/>
      <c r="E786" s="1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ht="75" customHeight="1" x14ac:dyDescent="0.25">
      <c r="A787" s="1"/>
      <c r="B787"/>
      <c r="C787"/>
      <c r="D787"/>
      <c r="E787" s="1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ht="75" customHeight="1" x14ac:dyDescent="0.25">
      <c r="A788" s="1"/>
      <c r="B788"/>
      <c r="C788"/>
      <c r="D788"/>
      <c r="E788" s="1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ht="75" customHeight="1" x14ac:dyDescent="0.25">
      <c r="A789" s="1"/>
      <c r="B789"/>
      <c r="C789"/>
      <c r="D789"/>
      <c r="E789" s="1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ht="75" customHeight="1" x14ac:dyDescent="0.25">
      <c r="A790" s="1"/>
      <c r="B790"/>
      <c r="C790"/>
      <c r="D790"/>
      <c r="E790" s="1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ht="75" customHeight="1" x14ac:dyDescent="0.25">
      <c r="A791" s="1"/>
      <c r="B791"/>
      <c r="C791"/>
      <c r="D791"/>
      <c r="E791" s="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ht="75" customHeight="1" x14ac:dyDescent="0.25">
      <c r="A792" s="1"/>
      <c r="B792"/>
      <c r="C792"/>
      <c r="D792"/>
      <c r="E792" s="1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ht="75" customHeight="1" x14ac:dyDescent="0.25">
      <c r="A793" s="1"/>
      <c r="B793"/>
      <c r="C793"/>
      <c r="D793"/>
      <c r="E793" s="1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ht="75" customHeight="1" x14ac:dyDescent="0.25">
      <c r="A794" s="1"/>
      <c r="B794"/>
      <c r="C794"/>
      <c r="D794"/>
      <c r="E794" s="1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ht="75" customHeight="1" x14ac:dyDescent="0.25">
      <c r="A795" s="1"/>
      <c r="B795"/>
      <c r="C795"/>
      <c r="D795"/>
      <c r="E795" s="1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ht="75" customHeight="1" x14ac:dyDescent="0.25">
      <c r="A796" s="1"/>
      <c r="B796"/>
      <c r="C796"/>
      <c r="D796"/>
      <c r="E796" s="1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ht="75" customHeight="1" x14ac:dyDescent="0.25">
      <c r="A797" s="1"/>
      <c r="B797"/>
      <c r="C797"/>
      <c r="D797"/>
      <c r="E797" s="1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ht="75" customHeight="1" x14ac:dyDescent="0.25">
      <c r="A798" s="1"/>
      <c r="B798"/>
      <c r="C798"/>
      <c r="D798"/>
      <c r="E798" s="1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ht="75" customHeight="1" x14ac:dyDescent="0.25">
      <c r="A799" s="1"/>
      <c r="B799"/>
      <c r="C799"/>
      <c r="D799"/>
      <c r="E799" s="1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ht="75" customHeight="1" x14ac:dyDescent="0.25">
      <c r="A800" s="1"/>
      <c r="B800"/>
      <c r="C800"/>
      <c r="D800"/>
      <c r="E800" s="1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ht="75" customHeight="1" x14ac:dyDescent="0.25">
      <c r="A801" s="1"/>
      <c r="B801"/>
      <c r="C801"/>
      <c r="D801"/>
      <c r="E801" s="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ht="75" customHeight="1" x14ac:dyDescent="0.25">
      <c r="A802" s="1"/>
      <c r="B802"/>
      <c r="C802"/>
      <c r="D802"/>
      <c r="E802" s="1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ht="75" customHeight="1" x14ac:dyDescent="0.25">
      <c r="A803" s="1"/>
      <c r="B803"/>
      <c r="C803"/>
      <c r="D803"/>
      <c r="E803" s="1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ht="75" customHeight="1" x14ac:dyDescent="0.25">
      <c r="A804" s="1"/>
      <c r="B804"/>
      <c r="C804"/>
      <c r="D804"/>
      <c r="E804" s="1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ht="75" customHeight="1" x14ac:dyDescent="0.25">
      <c r="A805" s="1"/>
      <c r="B805"/>
      <c r="C805"/>
      <c r="D805"/>
      <c r="E805" s="1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ht="75" customHeight="1" x14ac:dyDescent="0.25">
      <c r="A806" s="1"/>
      <c r="B806"/>
      <c r="C806"/>
      <c r="D806"/>
      <c r="E806" s="1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ht="75" customHeight="1" x14ac:dyDescent="0.25">
      <c r="A807" s="1"/>
      <c r="B807"/>
      <c r="C807"/>
      <c r="D807"/>
      <c r="E807" s="1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ht="75" customHeight="1" x14ac:dyDescent="0.25">
      <c r="A808" s="1"/>
      <c r="B808"/>
      <c r="C808"/>
      <c r="D808"/>
      <c r="E808" s="1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ht="75" customHeight="1" x14ac:dyDescent="0.25">
      <c r="A809" s="1"/>
      <c r="B809"/>
      <c r="C809"/>
      <c r="D809"/>
      <c r="E809" s="1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ht="75" customHeight="1" x14ac:dyDescent="0.25">
      <c r="A810" s="1"/>
      <c r="B810"/>
      <c r="C810"/>
      <c r="D810"/>
      <c r="E810" s="1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ht="75" customHeight="1" x14ac:dyDescent="0.25">
      <c r="A811" s="1"/>
      <c r="B811"/>
      <c r="C811"/>
      <c r="D811"/>
      <c r="E811" s="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ht="75" customHeight="1" x14ac:dyDescent="0.25">
      <c r="A812" s="1"/>
      <c r="B812"/>
      <c r="C812"/>
      <c r="D812"/>
      <c r="E812" s="1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ht="75" customHeight="1" x14ac:dyDescent="0.25">
      <c r="A813" s="1"/>
      <c r="B813"/>
      <c r="C813"/>
      <c r="D813"/>
      <c r="E813" s="1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ht="75" customHeight="1" x14ac:dyDescent="0.25">
      <c r="A814" s="1"/>
      <c r="B814"/>
      <c r="C814"/>
      <c r="D814"/>
      <c r="E814" s="1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ht="75" customHeight="1" x14ac:dyDescent="0.25">
      <c r="A815" s="1"/>
      <c r="B815"/>
      <c r="C815"/>
      <c r="D815"/>
      <c r="E815" s="1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ht="75" customHeight="1" x14ac:dyDescent="0.25">
      <c r="A816" s="1"/>
      <c r="B816"/>
      <c r="C816"/>
      <c r="D816"/>
      <c r="E816" s="1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ht="75" customHeight="1" x14ac:dyDescent="0.25">
      <c r="A817" s="1"/>
      <c r="B817"/>
      <c r="C817"/>
      <c r="D817"/>
      <c r="E817" s="1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ht="75" customHeight="1" x14ac:dyDescent="0.25">
      <c r="A818" s="1"/>
      <c r="B818"/>
      <c r="C818"/>
      <c r="D818"/>
      <c r="E818" s="1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ht="75" customHeight="1" x14ac:dyDescent="0.25">
      <c r="A819" s="1"/>
      <c r="B819"/>
      <c r="C819"/>
      <c r="D819"/>
      <c r="E819" s="1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ht="75" customHeight="1" x14ac:dyDescent="0.25">
      <c r="A820" s="1"/>
      <c r="B820"/>
      <c r="C820"/>
      <c r="D820"/>
      <c r="E820" s="1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ht="75" customHeight="1" x14ac:dyDescent="0.25">
      <c r="A821" s="1"/>
      <c r="B821"/>
      <c r="C821"/>
      <c r="D821"/>
      <c r="E821" s="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ht="75" customHeight="1" x14ac:dyDescent="0.25">
      <c r="A822" s="1"/>
      <c r="B822"/>
      <c r="C822"/>
      <c r="D822"/>
      <c r="E822" s="1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ht="75" customHeight="1" x14ac:dyDescent="0.25">
      <c r="A823" s="1"/>
      <c r="B823"/>
      <c r="C823"/>
      <c r="D823"/>
      <c r="E823" s="1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ht="75" customHeight="1" x14ac:dyDescent="0.25">
      <c r="A824" s="1"/>
      <c r="B824"/>
      <c r="C824"/>
      <c r="D824"/>
      <c r="E824" s="1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ht="75" customHeight="1" x14ac:dyDescent="0.25">
      <c r="A825" s="1"/>
      <c r="B825"/>
      <c r="C825"/>
      <c r="D825"/>
      <c r="E825" s="1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ht="75" customHeight="1" x14ac:dyDescent="0.25">
      <c r="A826" s="1"/>
      <c r="B826"/>
      <c r="C826"/>
      <c r="D826"/>
      <c r="E826" s="1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ht="75" customHeight="1" x14ac:dyDescent="0.25">
      <c r="A827" s="1"/>
      <c r="B827"/>
      <c r="C827"/>
      <c r="D827"/>
      <c r="E827" s="1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ht="75" customHeight="1" x14ac:dyDescent="0.25">
      <c r="A828" s="1"/>
      <c r="B828"/>
      <c r="C828"/>
      <c r="D828"/>
      <c r="E828" s="1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ht="75" customHeight="1" x14ac:dyDescent="0.25">
      <c r="A829" s="1"/>
      <c r="B829"/>
      <c r="C829"/>
      <c r="D829"/>
      <c r="E829" s="1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ht="75" customHeight="1" x14ac:dyDescent="0.25">
      <c r="A830" s="1"/>
      <c r="B830"/>
      <c r="C830"/>
      <c r="D830"/>
      <c r="E830" s="1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ht="75" customHeight="1" x14ac:dyDescent="0.25">
      <c r="A831" s="1"/>
      <c r="B831"/>
      <c r="C831"/>
      <c r="D831"/>
      <c r="E831" s="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ht="75" customHeight="1" x14ac:dyDescent="0.25">
      <c r="A832" s="1"/>
      <c r="B832"/>
      <c r="C832"/>
      <c r="D832"/>
      <c r="E832" s="1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ht="75" customHeight="1" x14ac:dyDescent="0.25">
      <c r="A833" s="1"/>
      <c r="B833"/>
      <c r="C833"/>
      <c r="D833"/>
      <c r="E833" s="1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ht="75" customHeight="1" x14ac:dyDescent="0.25">
      <c r="A834" s="1"/>
      <c r="B834"/>
      <c r="C834"/>
      <c r="D834"/>
      <c r="E834" s="1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ht="75" customHeight="1" x14ac:dyDescent="0.25">
      <c r="A835" s="1"/>
      <c r="B835"/>
      <c r="C835"/>
      <c r="D835"/>
      <c r="E835" s="1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ht="75" customHeight="1" x14ac:dyDescent="0.25">
      <c r="A836" s="1"/>
      <c r="B836"/>
      <c r="C836"/>
      <c r="D836"/>
      <c r="E836" s="1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ht="75" customHeight="1" x14ac:dyDescent="0.25">
      <c r="A837" s="1"/>
      <c r="B837"/>
      <c r="C837"/>
      <c r="D837"/>
      <c r="E837" s="1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ht="75" customHeight="1" x14ac:dyDescent="0.25">
      <c r="A838" s="1"/>
      <c r="B838"/>
      <c r="C838"/>
      <c r="D838"/>
      <c r="E838" s="1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ht="75" customHeight="1" x14ac:dyDescent="0.25">
      <c r="A839" s="1"/>
      <c r="B839"/>
      <c r="C839"/>
      <c r="D839"/>
      <c r="E839" s="1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ht="75" customHeight="1" x14ac:dyDescent="0.25">
      <c r="A840" s="1"/>
      <c r="B840"/>
      <c r="C840"/>
      <c r="D840"/>
      <c r="E840" s="1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ht="75" customHeight="1" x14ac:dyDescent="0.25">
      <c r="A841" s="1"/>
      <c r="B841"/>
      <c r="C841"/>
      <c r="D841"/>
      <c r="E841" s="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ht="75" customHeight="1" x14ac:dyDescent="0.25">
      <c r="A842" s="1"/>
      <c r="B842"/>
      <c r="C842"/>
      <c r="D842"/>
      <c r="E842" s="1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ht="75" customHeight="1" x14ac:dyDescent="0.25">
      <c r="A843" s="1"/>
      <c r="B843"/>
      <c r="C843"/>
      <c r="D843"/>
      <c r="E843" s="1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ht="75" customHeight="1" x14ac:dyDescent="0.25">
      <c r="A844" s="1"/>
      <c r="B844"/>
      <c r="C844"/>
      <c r="D844"/>
      <c r="E844" s="1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ht="75" customHeight="1" x14ac:dyDescent="0.25">
      <c r="A845" s="1"/>
      <c r="B845"/>
      <c r="C845"/>
      <c r="D845"/>
      <c r="E845" s="1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ht="75" customHeight="1" x14ac:dyDescent="0.25">
      <c r="A846" s="1"/>
      <c r="B846"/>
      <c r="C846"/>
      <c r="D846"/>
      <c r="E846" s="1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ht="75" customHeight="1" x14ac:dyDescent="0.25">
      <c r="A847" s="1"/>
      <c r="B847"/>
      <c r="C847"/>
      <c r="D847"/>
      <c r="E847" s="1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ht="75" customHeight="1" x14ac:dyDescent="0.25">
      <c r="A848" s="1"/>
      <c r="B848"/>
      <c r="C848"/>
      <c r="D848"/>
      <c r="E848" s="1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ht="75" customHeight="1" x14ac:dyDescent="0.25">
      <c r="A849" s="1"/>
      <c r="B849"/>
      <c r="C849"/>
      <c r="D849"/>
      <c r="E849" s="1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ht="75" customHeight="1" x14ac:dyDescent="0.25">
      <c r="A850" s="1"/>
      <c r="B850"/>
      <c r="C850"/>
      <c r="D850"/>
      <c r="E850" s="1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ht="75" customHeight="1" x14ac:dyDescent="0.25">
      <c r="A851" s="1"/>
      <c r="B851"/>
      <c r="C851"/>
      <c r="D851"/>
      <c r="E851" s="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ht="75" customHeight="1" x14ac:dyDescent="0.25">
      <c r="A852" s="1"/>
      <c r="B852"/>
      <c r="C852"/>
      <c r="D852"/>
      <c r="E852" s="1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ht="75" customHeight="1" x14ac:dyDescent="0.25">
      <c r="A853" s="1"/>
      <c r="B853"/>
      <c r="C853"/>
      <c r="D853"/>
      <c r="E853" s="1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ht="75" customHeight="1" x14ac:dyDescent="0.25">
      <c r="A854" s="1"/>
      <c r="B854"/>
      <c r="C854"/>
      <c r="D854"/>
      <c r="E854" s="1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ht="75" customHeight="1" x14ac:dyDescent="0.25">
      <c r="A855" s="1"/>
      <c r="B855"/>
      <c r="C855"/>
      <c r="D855"/>
      <c r="E855" s="1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ht="75" customHeight="1" x14ac:dyDescent="0.25">
      <c r="A856" s="1"/>
      <c r="B856"/>
      <c r="C856"/>
      <c r="D856"/>
      <c r="E856" s="1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ht="75" customHeight="1" x14ac:dyDescent="0.25">
      <c r="A857" s="1"/>
      <c r="B857"/>
      <c r="C857"/>
      <c r="D857"/>
      <c r="E857" s="1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ht="75" customHeight="1" x14ac:dyDescent="0.25">
      <c r="A858" s="1"/>
      <c r="B858"/>
      <c r="C858"/>
      <c r="D858"/>
      <c r="E858" s="1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ht="75" customHeight="1" x14ac:dyDescent="0.25">
      <c r="A859" s="1"/>
      <c r="B859"/>
      <c r="C859"/>
      <c r="D859"/>
      <c r="E859" s="1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ht="75" customHeight="1" x14ac:dyDescent="0.25">
      <c r="A860" s="1"/>
      <c r="B860"/>
      <c r="C860"/>
      <c r="D860"/>
      <c r="E860" s="1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ht="75" customHeight="1" x14ac:dyDescent="0.25">
      <c r="A861" s="1"/>
      <c r="B861"/>
      <c r="C861"/>
      <c r="D861"/>
      <c r="E861" s="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ht="75" customHeight="1" x14ac:dyDescent="0.25">
      <c r="A862" s="1"/>
      <c r="B862"/>
      <c r="C862"/>
      <c r="D862"/>
      <c r="E862" s="1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ht="75" customHeight="1" x14ac:dyDescent="0.25">
      <c r="A863" s="1"/>
      <c r="B863"/>
      <c r="C863"/>
      <c r="D863"/>
      <c r="E863" s="1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ht="75" customHeight="1" x14ac:dyDescent="0.25">
      <c r="A864" s="1"/>
      <c r="B864"/>
      <c r="C864"/>
      <c r="D864"/>
      <c r="E864" s="1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ht="75" customHeight="1" x14ac:dyDescent="0.25">
      <c r="A865" s="1"/>
      <c r="B865"/>
      <c r="C865"/>
      <c r="D865"/>
      <c r="E865" s="1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ht="75" customHeight="1" x14ac:dyDescent="0.25">
      <c r="A866" s="1"/>
      <c r="B866"/>
      <c r="C866"/>
      <c r="D866"/>
      <c r="E866" s="1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ht="75" customHeight="1" x14ac:dyDescent="0.25">
      <c r="A867" s="1"/>
      <c r="B867"/>
      <c r="C867"/>
      <c r="D867"/>
      <c r="E867" s="1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ht="75" customHeight="1" x14ac:dyDescent="0.25">
      <c r="A868" s="1"/>
      <c r="B868"/>
      <c r="C868"/>
      <c r="D868"/>
      <c r="E868" s="1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ht="75" customHeight="1" x14ac:dyDescent="0.25">
      <c r="A869" s="1"/>
      <c r="B869"/>
      <c r="C869"/>
      <c r="D869"/>
      <c r="E869" s="1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ht="75" customHeight="1" x14ac:dyDescent="0.25">
      <c r="A870" s="1"/>
      <c r="B870"/>
      <c r="C870"/>
      <c r="D870"/>
      <c r="E870" s="1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ht="75" customHeight="1" x14ac:dyDescent="0.25">
      <c r="A871" s="1"/>
      <c r="B871"/>
      <c r="C871"/>
      <c r="D871"/>
      <c r="E871" s="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ht="75" customHeight="1" x14ac:dyDescent="0.25">
      <c r="A872" s="1"/>
      <c r="B872"/>
      <c r="C872"/>
      <c r="D872"/>
      <c r="E872" s="1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ht="75" customHeight="1" x14ac:dyDescent="0.25">
      <c r="A873" s="1"/>
      <c r="B873"/>
      <c r="C873"/>
      <c r="D873"/>
      <c r="E873" s="1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ht="75" customHeight="1" x14ac:dyDescent="0.25">
      <c r="A874" s="1"/>
      <c r="B874"/>
      <c r="C874"/>
      <c r="D874"/>
      <c r="E874" s="1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ht="75" customHeight="1" x14ac:dyDescent="0.25">
      <c r="A875" s="1"/>
      <c r="B875"/>
      <c r="C875"/>
      <c r="D875"/>
      <c r="E875" s="1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ht="75" customHeight="1" x14ac:dyDescent="0.25">
      <c r="A876" s="1"/>
      <c r="B876"/>
      <c r="C876"/>
      <c r="D876"/>
      <c r="E876" s="1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ht="75" customHeight="1" x14ac:dyDescent="0.25">
      <c r="A877" s="1"/>
      <c r="B877"/>
      <c r="C877"/>
      <c r="D877"/>
      <c r="E877" s="1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ht="75" customHeight="1" x14ac:dyDescent="0.25">
      <c r="A878" s="1"/>
      <c r="B878"/>
      <c r="C878"/>
      <c r="D878"/>
      <c r="E878" s="1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ht="75" customHeight="1" x14ac:dyDescent="0.25">
      <c r="A879" s="1"/>
      <c r="B879"/>
      <c r="C879"/>
      <c r="D879"/>
      <c r="E879" s="1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ht="75" customHeight="1" x14ac:dyDescent="0.25">
      <c r="A880" s="1"/>
      <c r="B880"/>
      <c r="C880"/>
      <c r="D880"/>
      <c r="E880" s="1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ht="75" customHeight="1" x14ac:dyDescent="0.25">
      <c r="A881" s="1"/>
      <c r="B881"/>
      <c r="C881"/>
      <c r="D881"/>
      <c r="E881" s="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ht="75" customHeight="1" x14ac:dyDescent="0.25">
      <c r="A882" s="1"/>
      <c r="B882"/>
      <c r="C882"/>
      <c r="D882"/>
      <c r="E882" s="1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ht="75" customHeight="1" x14ac:dyDescent="0.25">
      <c r="A883" s="1"/>
      <c r="B883"/>
      <c r="C883"/>
      <c r="D883"/>
      <c r="E883" s="1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ht="75" customHeight="1" x14ac:dyDescent="0.25">
      <c r="A884" s="1"/>
      <c r="B884"/>
      <c r="C884"/>
      <c r="D884"/>
      <c r="E884" s="1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ht="75" customHeight="1" x14ac:dyDescent="0.25">
      <c r="A885" s="1"/>
      <c r="B885"/>
      <c r="C885"/>
      <c r="D885"/>
      <c r="E885" s="1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ht="75" customHeight="1" x14ac:dyDescent="0.25">
      <c r="A886" s="1"/>
      <c r="B886"/>
      <c r="C886"/>
      <c r="D886"/>
      <c r="E886" s="1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ht="75" customHeight="1" x14ac:dyDescent="0.25">
      <c r="A887" s="1"/>
      <c r="B887"/>
      <c r="C887"/>
      <c r="D887"/>
      <c r="E887" s="1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ht="75" customHeight="1" x14ac:dyDescent="0.25">
      <c r="A888" s="1"/>
      <c r="B888"/>
      <c r="C888"/>
      <c r="D888"/>
      <c r="E888" s="1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ht="75" customHeight="1" x14ac:dyDescent="0.25">
      <c r="A889" s="1"/>
      <c r="B889"/>
      <c r="C889"/>
      <c r="D889"/>
      <c r="E889" s="1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ht="75" customHeight="1" x14ac:dyDescent="0.25">
      <c r="A890" s="1"/>
      <c r="B890"/>
      <c r="C890"/>
      <c r="D890"/>
      <c r="E890" s="1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ht="75" customHeight="1" x14ac:dyDescent="0.25">
      <c r="A891" s="1"/>
      <c r="B891"/>
      <c r="C891"/>
      <c r="D891"/>
      <c r="E891" s="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ht="75" customHeight="1" x14ac:dyDescent="0.25">
      <c r="A892" s="1"/>
      <c r="B892"/>
      <c r="C892"/>
      <c r="D892"/>
      <c r="E892" s="1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ht="75" customHeight="1" x14ac:dyDescent="0.25">
      <c r="A893" s="1"/>
      <c r="B893"/>
      <c r="C893"/>
      <c r="D893"/>
      <c r="E893" s="1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ht="75" customHeight="1" x14ac:dyDescent="0.25">
      <c r="A894" s="1"/>
      <c r="B894"/>
      <c r="C894"/>
      <c r="D894"/>
      <c r="E894" s="1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ht="75" customHeight="1" x14ac:dyDescent="0.25">
      <c r="A895" s="1"/>
      <c r="B895"/>
      <c r="C895"/>
      <c r="D895"/>
      <c r="E895" s="1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ht="75" customHeight="1" x14ac:dyDescent="0.25">
      <c r="A896" s="1"/>
      <c r="B896"/>
      <c r="C896"/>
      <c r="D896"/>
      <c r="E896" s="1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ht="75" customHeight="1" x14ac:dyDescent="0.25">
      <c r="A897" s="1"/>
      <c r="B897"/>
      <c r="C897"/>
      <c r="D897"/>
      <c r="E897" s="1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ht="75" customHeight="1" x14ac:dyDescent="0.25">
      <c r="A898" s="1"/>
      <c r="B898"/>
      <c r="C898"/>
      <c r="D898"/>
      <c r="E898" s="1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ht="75" customHeight="1" x14ac:dyDescent="0.25">
      <c r="A899" s="1"/>
      <c r="B899"/>
      <c r="C899"/>
      <c r="D899"/>
      <c r="E899" s="1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ht="75" customHeight="1" x14ac:dyDescent="0.25">
      <c r="A900" s="1"/>
      <c r="B900"/>
      <c r="C900"/>
      <c r="D900"/>
      <c r="E900" s="1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ht="75" customHeight="1" x14ac:dyDescent="0.25">
      <c r="A901" s="1"/>
      <c r="B901"/>
      <c r="C901"/>
      <c r="D901"/>
      <c r="E901" s="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ht="75" customHeight="1" x14ac:dyDescent="0.25">
      <c r="A902" s="1"/>
      <c r="B902"/>
      <c r="C902"/>
      <c r="D902"/>
      <c r="E902" s="1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ht="75" customHeight="1" x14ac:dyDescent="0.25">
      <c r="A903" s="1"/>
      <c r="B903"/>
      <c r="C903"/>
      <c r="D903"/>
      <c r="E903" s="1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ht="75" customHeight="1" x14ac:dyDescent="0.25">
      <c r="A904" s="1"/>
      <c r="B904"/>
      <c r="C904"/>
      <c r="D904"/>
      <c r="E904" s="1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ht="75" customHeight="1" x14ac:dyDescent="0.25">
      <c r="A905" s="1"/>
      <c r="B905"/>
      <c r="C905"/>
      <c r="D905"/>
      <c r="E905" s="1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ht="75" customHeight="1" x14ac:dyDescent="0.25">
      <c r="A906" s="1"/>
      <c r="B906"/>
      <c r="C906"/>
      <c r="D906"/>
      <c r="E906" s="1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ht="75" customHeight="1" x14ac:dyDescent="0.25">
      <c r="A907" s="1"/>
      <c r="B907"/>
      <c r="C907"/>
      <c r="D907"/>
      <c r="E907" s="1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ht="75" customHeight="1" x14ac:dyDescent="0.25">
      <c r="A908" s="1"/>
      <c r="B908"/>
      <c r="C908"/>
      <c r="D908"/>
      <c r="E908" s="1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ht="75" customHeight="1" x14ac:dyDescent="0.25">
      <c r="A909" s="1"/>
      <c r="B909"/>
      <c r="C909"/>
      <c r="D909"/>
      <c r="E909" s="1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ht="75" customHeight="1" x14ac:dyDescent="0.25">
      <c r="A910" s="1"/>
      <c r="B910"/>
      <c r="C910"/>
      <c r="D910"/>
      <c r="E910" s="1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ht="75" customHeight="1" x14ac:dyDescent="0.25">
      <c r="A911" s="1"/>
      <c r="B911"/>
      <c r="C911"/>
      <c r="D911"/>
      <c r="E911" s="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ht="75" customHeight="1" x14ac:dyDescent="0.25">
      <c r="A912" s="1"/>
      <c r="B912"/>
      <c r="C912"/>
      <c r="D912"/>
      <c r="E912" s="1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ht="75" customHeight="1" x14ac:dyDescent="0.25">
      <c r="A913" s="1"/>
      <c r="B913"/>
      <c r="C913"/>
      <c r="D913"/>
      <c r="E913" s="1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ht="75" customHeight="1" x14ac:dyDescent="0.25">
      <c r="A914" s="1"/>
      <c r="B914"/>
      <c r="C914"/>
      <c r="D914"/>
      <c r="E914" s="1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ht="75" customHeight="1" x14ac:dyDescent="0.25">
      <c r="A915" s="1"/>
      <c r="B915"/>
      <c r="C915"/>
      <c r="D915"/>
      <c r="E915" s="1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ht="75" customHeight="1" x14ac:dyDescent="0.25">
      <c r="A916" s="1"/>
      <c r="B916"/>
      <c r="C916"/>
      <c r="D916"/>
      <c r="E916" s="1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ht="75" customHeight="1" x14ac:dyDescent="0.25">
      <c r="A917" s="1"/>
      <c r="B917"/>
      <c r="C917"/>
      <c r="D917"/>
      <c r="E917" s="1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ht="75" customHeight="1" x14ac:dyDescent="0.25">
      <c r="A918" s="1"/>
      <c r="B918"/>
      <c r="C918"/>
      <c r="D918"/>
      <c r="E918" s="1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ht="75" customHeight="1" x14ac:dyDescent="0.25">
      <c r="A919" s="1"/>
      <c r="B919"/>
      <c r="C919"/>
      <c r="D919"/>
      <c r="E919" s="1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ht="75" customHeight="1" x14ac:dyDescent="0.25">
      <c r="A920" s="1"/>
      <c r="B920"/>
      <c r="C920"/>
      <c r="D920"/>
      <c r="E920" s="1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ht="75" customHeight="1" x14ac:dyDescent="0.25">
      <c r="A921" s="1"/>
      <c r="B921"/>
      <c r="C921"/>
      <c r="D921"/>
      <c r="E921" s="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ht="75" customHeight="1" x14ac:dyDescent="0.25">
      <c r="A922" s="1"/>
      <c r="B922"/>
      <c r="C922"/>
      <c r="D922"/>
      <c r="E922" s="1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ht="75" customHeight="1" x14ac:dyDescent="0.25">
      <c r="A923" s="1"/>
      <c r="B923"/>
      <c r="C923"/>
      <c r="D923"/>
      <c r="E923" s="1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ht="75" customHeight="1" x14ac:dyDescent="0.25">
      <c r="A924" s="1"/>
      <c r="B924"/>
      <c r="C924"/>
      <c r="D924"/>
      <c r="E924" s="1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ht="75" customHeight="1" x14ac:dyDescent="0.25">
      <c r="A925" s="1"/>
      <c r="B925"/>
      <c r="C925"/>
      <c r="D925"/>
      <c r="E925" s="1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ht="75" customHeight="1" x14ac:dyDescent="0.25">
      <c r="A926" s="1"/>
      <c r="B926"/>
      <c r="C926"/>
      <c r="D926"/>
      <c r="E926" s="1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ht="75" customHeight="1" x14ac:dyDescent="0.25">
      <c r="A927" s="1"/>
      <c r="B927"/>
      <c r="C927"/>
      <c r="D927"/>
      <c r="E927" s="1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ht="75" customHeight="1" x14ac:dyDescent="0.25">
      <c r="A928" s="1"/>
      <c r="B928"/>
      <c r="C928"/>
      <c r="D928"/>
      <c r="E928" s="1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ht="75" customHeight="1" x14ac:dyDescent="0.25">
      <c r="A929" s="1"/>
      <c r="B929"/>
      <c r="C929"/>
      <c r="D929"/>
      <c r="E929" s="1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ht="75" customHeight="1" x14ac:dyDescent="0.25">
      <c r="A930" s="1"/>
      <c r="B930"/>
      <c r="C930"/>
      <c r="D930"/>
      <c r="E930" s="1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ht="75" customHeight="1" x14ac:dyDescent="0.25">
      <c r="A931" s="1"/>
      <c r="B931"/>
      <c r="C931"/>
      <c r="D931"/>
      <c r="E931" s="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ht="75" customHeight="1" x14ac:dyDescent="0.25">
      <c r="A932" s="1"/>
      <c r="B932"/>
      <c r="C932"/>
      <c r="D932"/>
      <c r="E932" s="1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ht="75" customHeight="1" x14ac:dyDescent="0.25">
      <c r="A933" s="1"/>
      <c r="B933"/>
      <c r="C933"/>
      <c r="D933"/>
      <c r="E933" s="1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ht="75" customHeight="1" x14ac:dyDescent="0.25">
      <c r="A934" s="1"/>
      <c r="B934"/>
      <c r="C934"/>
      <c r="D934"/>
      <c r="E934" s="1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ht="75" customHeight="1" x14ac:dyDescent="0.25">
      <c r="A935" s="1"/>
      <c r="B935"/>
      <c r="C935"/>
      <c r="D935"/>
      <c r="E935" s="1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ht="75" customHeight="1" x14ac:dyDescent="0.25">
      <c r="A936" s="1"/>
      <c r="B936"/>
      <c r="C936"/>
      <c r="D936"/>
      <c r="E936" s="1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ht="75" customHeight="1" x14ac:dyDescent="0.25">
      <c r="A937" s="1"/>
      <c r="B937"/>
      <c r="C937"/>
      <c r="D937"/>
      <c r="E937" s="1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ht="75" customHeight="1" x14ac:dyDescent="0.25">
      <c r="A938" s="1"/>
      <c r="B938"/>
      <c r="C938"/>
      <c r="D938"/>
      <c r="E938" s="1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ht="75" customHeight="1" x14ac:dyDescent="0.25">
      <c r="A939" s="1"/>
      <c r="B939"/>
      <c r="C939"/>
      <c r="D939"/>
      <c r="E939" s="1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ht="75" customHeight="1" x14ac:dyDescent="0.25">
      <c r="A940" s="1"/>
      <c r="B940"/>
      <c r="C940"/>
      <c r="D940"/>
      <c r="E940" s="1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ht="75" customHeight="1" x14ac:dyDescent="0.25">
      <c r="A941" s="1"/>
      <c r="B941"/>
      <c r="C941"/>
      <c r="D941"/>
      <c r="E941" s="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ht="75" customHeight="1" x14ac:dyDescent="0.25">
      <c r="A942" s="1"/>
      <c r="B942"/>
      <c r="C942"/>
      <c r="D942"/>
      <c r="E942" s="1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ht="75" customHeight="1" x14ac:dyDescent="0.25">
      <c r="A943" s="1"/>
      <c r="B943"/>
      <c r="C943"/>
      <c r="D943"/>
      <c r="E943" s="1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ht="75" customHeight="1" x14ac:dyDescent="0.25">
      <c r="A944" s="1"/>
      <c r="B944"/>
      <c r="C944"/>
      <c r="D944"/>
      <c r="E944" s="1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ht="75" customHeight="1" x14ac:dyDescent="0.25">
      <c r="A945" s="1"/>
      <c r="B945"/>
      <c r="C945"/>
      <c r="D945"/>
      <c r="E945" s="1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ht="75" customHeight="1" x14ac:dyDescent="0.25">
      <c r="A946" s="1"/>
      <c r="B946"/>
      <c r="C946"/>
      <c r="D946"/>
      <c r="E946" s="1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ht="75" customHeight="1" x14ac:dyDescent="0.25">
      <c r="A947" s="1"/>
      <c r="B947"/>
      <c r="C947"/>
      <c r="D947"/>
      <c r="E947" s="1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ht="75" customHeight="1" x14ac:dyDescent="0.25">
      <c r="A948" s="1"/>
      <c r="B948"/>
      <c r="C948"/>
      <c r="D948"/>
      <c r="E948" s="1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ht="75" customHeight="1" x14ac:dyDescent="0.25">
      <c r="A949" s="1"/>
      <c r="B949"/>
      <c r="C949"/>
      <c r="D949"/>
      <c r="E949" s="1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ht="75" customHeight="1" x14ac:dyDescent="0.25">
      <c r="A950" s="1"/>
      <c r="B950"/>
      <c r="C950"/>
      <c r="D950"/>
      <c r="E950" s="1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ht="75" customHeight="1" x14ac:dyDescent="0.25">
      <c r="A951" s="1"/>
      <c r="B951"/>
      <c r="C951"/>
      <c r="D951"/>
      <c r="E951" s="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ht="75" customHeight="1" x14ac:dyDescent="0.25">
      <c r="A952" s="1"/>
      <c r="B952"/>
      <c r="C952"/>
      <c r="D952"/>
      <c r="E952" s="1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ht="75" customHeight="1" x14ac:dyDescent="0.25">
      <c r="A953" s="1"/>
      <c r="B953"/>
      <c r="C953"/>
      <c r="D953"/>
      <c r="E953" s="1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ht="75" customHeight="1" x14ac:dyDescent="0.25">
      <c r="A954" s="1"/>
      <c r="B954"/>
      <c r="C954"/>
      <c r="D954"/>
      <c r="E954" s="1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ht="75" customHeight="1" x14ac:dyDescent="0.25">
      <c r="A955" s="1"/>
      <c r="B955"/>
      <c r="C955"/>
      <c r="D955"/>
      <c r="E955" s="1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ht="75" customHeight="1" x14ac:dyDescent="0.25">
      <c r="A956" s="1"/>
      <c r="B956"/>
      <c r="C956"/>
      <c r="D956"/>
      <c r="E956" s="1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ht="75" customHeight="1" x14ac:dyDescent="0.25">
      <c r="A957" s="1"/>
      <c r="B957"/>
      <c r="C957"/>
      <c r="D957"/>
      <c r="E957" s="1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ht="75" customHeight="1" x14ac:dyDescent="0.25">
      <c r="A958" s="1"/>
      <c r="B958"/>
      <c r="C958"/>
      <c r="D958"/>
      <c r="E958" s="1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ht="75" customHeight="1" x14ac:dyDescent="0.25">
      <c r="A959" s="1"/>
      <c r="B959"/>
      <c r="C959"/>
      <c r="D959"/>
      <c r="E959" s="1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ht="75" customHeight="1" x14ac:dyDescent="0.25">
      <c r="A960" s="1"/>
      <c r="B960"/>
      <c r="C960"/>
      <c r="D960"/>
      <c r="E960" s="1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ht="75" customHeight="1" x14ac:dyDescent="0.25">
      <c r="A961" s="1"/>
      <c r="B961"/>
      <c r="C961"/>
      <c r="D961"/>
      <c r="E961" s="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ht="75" customHeight="1" x14ac:dyDescent="0.25">
      <c r="A962" s="1"/>
      <c r="B962"/>
      <c r="C962"/>
      <c r="D962"/>
      <c r="E962" s="1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ht="75" customHeight="1" x14ac:dyDescent="0.25">
      <c r="A963" s="1"/>
      <c r="B963"/>
      <c r="C963"/>
      <c r="D963"/>
      <c r="E963" s="1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ht="75" customHeight="1" x14ac:dyDescent="0.25">
      <c r="A964" s="1"/>
      <c r="B964"/>
      <c r="C964"/>
      <c r="D964"/>
      <c r="E964" s="1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ht="75" customHeight="1" x14ac:dyDescent="0.25">
      <c r="A965" s="1"/>
      <c r="B965"/>
      <c r="C965"/>
      <c r="D965"/>
      <c r="E965" s="1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ht="75" customHeight="1" x14ac:dyDescent="0.25">
      <c r="A966" s="1"/>
      <c r="B966"/>
      <c r="C966"/>
      <c r="D966"/>
      <c r="E966" s="1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ht="75" customHeight="1" x14ac:dyDescent="0.25">
      <c r="A967" s="1"/>
      <c r="B967"/>
      <c r="C967"/>
      <c r="D967"/>
      <c r="E967" s="1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ht="75" customHeight="1" x14ac:dyDescent="0.25">
      <c r="A968" s="1"/>
      <c r="B968"/>
      <c r="C968"/>
      <c r="D968"/>
      <c r="E968" s="1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ht="75" customHeight="1" x14ac:dyDescent="0.25">
      <c r="A969" s="1"/>
      <c r="B969"/>
      <c r="C969"/>
      <c r="D969"/>
      <c r="E969" s="1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ht="75" customHeight="1" x14ac:dyDescent="0.25">
      <c r="A970" s="1"/>
      <c r="B970"/>
      <c r="C970"/>
      <c r="D970"/>
      <c r="E970" s="1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ht="75" customHeight="1" x14ac:dyDescent="0.25">
      <c r="A971" s="1"/>
      <c r="B971"/>
      <c r="C971"/>
      <c r="D971"/>
      <c r="E971" s="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ht="75" customHeight="1" x14ac:dyDescent="0.25">
      <c r="A972" s="1"/>
      <c r="B972"/>
      <c r="C972"/>
      <c r="D972"/>
      <c r="E972" s="1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ht="75" customHeight="1" x14ac:dyDescent="0.25">
      <c r="A973" s="1"/>
      <c r="B973"/>
      <c r="C973"/>
      <c r="D973"/>
      <c r="E973" s="1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ht="75" customHeight="1" x14ac:dyDescent="0.25">
      <c r="A974" s="1"/>
      <c r="B974"/>
      <c r="C974"/>
      <c r="D974"/>
      <c r="E974" s="1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ht="75" customHeight="1" x14ac:dyDescent="0.25">
      <c r="A975" s="1"/>
      <c r="B975"/>
      <c r="C975"/>
      <c r="D975"/>
      <c r="E975" s="1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ht="75" customHeight="1" x14ac:dyDescent="0.25">
      <c r="A976" s="1"/>
      <c r="B976"/>
      <c r="C976"/>
      <c r="D976"/>
      <c r="E976" s="1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ht="75" customHeight="1" x14ac:dyDescent="0.25">
      <c r="A977" s="1"/>
      <c r="B977"/>
      <c r="C977"/>
      <c r="D977"/>
      <c r="E977" s="1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ht="75" customHeight="1" x14ac:dyDescent="0.25">
      <c r="A978" s="1"/>
      <c r="B978"/>
      <c r="C978"/>
      <c r="D978"/>
      <c r="E978" s="1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ht="75" customHeight="1" x14ac:dyDescent="0.25">
      <c r="A979" s="1"/>
      <c r="B979"/>
      <c r="C979"/>
      <c r="D979"/>
      <c r="E979" s="1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ht="75" customHeight="1" x14ac:dyDescent="0.25">
      <c r="A980" s="1"/>
      <c r="B980"/>
      <c r="C980"/>
      <c r="D980"/>
      <c r="E980" s="1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ht="75" customHeight="1" x14ac:dyDescent="0.25">
      <c r="A981" s="1"/>
      <c r="B981"/>
      <c r="C981"/>
      <c r="D981"/>
      <c r="E981" s="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ht="75" customHeight="1" x14ac:dyDescent="0.25">
      <c r="A982" s="1"/>
      <c r="B982"/>
      <c r="C982"/>
      <c r="D982"/>
      <c r="E982" s="1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ht="75" customHeight="1" x14ac:dyDescent="0.25">
      <c r="A983" s="1"/>
      <c r="B983"/>
      <c r="C983"/>
      <c r="D983"/>
      <c r="E983" s="1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ht="75" customHeight="1" x14ac:dyDescent="0.25">
      <c r="A984" s="1"/>
      <c r="B984"/>
      <c r="C984"/>
      <c r="D984"/>
      <c r="E984" s="1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ht="75" customHeight="1" x14ac:dyDescent="0.25">
      <c r="A985" s="1"/>
      <c r="B985"/>
      <c r="C985"/>
      <c r="D985"/>
      <c r="E985" s="1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ht="75" customHeight="1" x14ac:dyDescent="0.25">
      <c r="A986" s="1"/>
      <c r="B986"/>
      <c r="C986"/>
      <c r="D986"/>
      <c r="E986" s="1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ht="75" customHeight="1" x14ac:dyDescent="0.25">
      <c r="A987" s="1"/>
      <c r="B987"/>
      <c r="C987"/>
      <c r="D987"/>
      <c r="E987" s="1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ht="75" customHeight="1" x14ac:dyDescent="0.25">
      <c r="A988" s="1"/>
      <c r="B988"/>
      <c r="C988"/>
      <c r="D988"/>
      <c r="E988" s="1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ht="75" customHeight="1" x14ac:dyDescent="0.25">
      <c r="A989" s="1"/>
      <c r="B989"/>
      <c r="C989"/>
      <c r="D989"/>
      <c r="E989" s="1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ht="75" customHeight="1" x14ac:dyDescent="0.25">
      <c r="A990" s="1"/>
      <c r="B990"/>
      <c r="C990"/>
      <c r="D990"/>
      <c r="E990" s="1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ht="75" customHeight="1" x14ac:dyDescent="0.25">
      <c r="A991" s="1"/>
      <c r="B991"/>
      <c r="C991"/>
      <c r="D991"/>
      <c r="E991" s="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ht="75" customHeight="1" x14ac:dyDescent="0.25">
      <c r="A992" s="1"/>
      <c r="B992"/>
      <c r="C992"/>
      <c r="D992"/>
      <c r="E992" s="1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ht="75" customHeight="1" x14ac:dyDescent="0.25">
      <c r="A993" s="1"/>
      <c r="B993"/>
      <c r="C993"/>
      <c r="D993"/>
      <c r="E993" s="1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ht="75" customHeight="1" x14ac:dyDescent="0.25">
      <c r="A994" s="1"/>
      <c r="B994"/>
      <c r="C994"/>
      <c r="D994"/>
      <c r="E994" s="1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ht="75" customHeight="1" x14ac:dyDescent="0.25">
      <c r="A995" s="1"/>
      <c r="B995"/>
      <c r="C995"/>
      <c r="D995"/>
      <c r="E995" s="1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ht="75" customHeight="1" x14ac:dyDescent="0.25">
      <c r="A996" s="1"/>
      <c r="B996"/>
      <c r="C996"/>
      <c r="D996"/>
      <c r="E996" s="1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ht="75" customHeight="1" x14ac:dyDescent="0.25">
      <c r="A997" s="1"/>
      <c r="B997"/>
      <c r="C997"/>
      <c r="D997"/>
      <c r="E997" s="1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ht="75" customHeight="1" x14ac:dyDescent="0.25">
      <c r="A998" s="1"/>
      <c r="B998"/>
      <c r="C998"/>
      <c r="D998"/>
      <c r="E998" s="1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ht="75" customHeight="1" x14ac:dyDescent="0.25">
      <c r="A999" s="1"/>
      <c r="B999"/>
      <c r="C999"/>
      <c r="D999"/>
      <c r="E999" s="1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ht="75" customHeight="1" x14ac:dyDescent="0.25">
      <c r="A1000" s="1"/>
      <c r="B1000"/>
      <c r="C1000"/>
      <c r="D1000"/>
      <c r="E1000" s="1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ht="75" customHeight="1" x14ac:dyDescent="0.25">
      <c r="A1001" s="1"/>
      <c r="B1001"/>
      <c r="C1001"/>
      <c r="D1001"/>
      <c r="E1001" s="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ht="75" customHeight="1" x14ac:dyDescent="0.25">
      <c r="A1002" s="1"/>
      <c r="B1002"/>
      <c r="C1002"/>
      <c r="D1002"/>
      <c r="E1002" s="1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ht="75" customHeight="1" x14ac:dyDescent="0.25">
      <c r="A1003" s="1"/>
      <c r="B1003"/>
      <c r="C1003"/>
      <c r="D1003"/>
      <c r="E1003" s="1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ht="75" customHeight="1" x14ac:dyDescent="0.25">
      <c r="A1004" s="1"/>
      <c r="B1004"/>
      <c r="C1004"/>
      <c r="D1004"/>
      <c r="E1004" s="1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ht="75" customHeight="1" x14ac:dyDescent="0.25">
      <c r="A1005" s="1"/>
      <c r="B1005"/>
      <c r="C1005"/>
      <c r="D1005"/>
      <c r="E1005" s="1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ht="75" customHeight="1" x14ac:dyDescent="0.25">
      <c r="A1006" s="1"/>
      <c r="B1006"/>
      <c r="C1006"/>
      <c r="D1006"/>
      <c r="E1006" s="1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ht="75" customHeight="1" x14ac:dyDescent="0.25">
      <c r="A1007" s="1"/>
      <c r="B1007"/>
      <c r="C1007"/>
      <c r="D1007"/>
      <c r="E1007" s="1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ht="75" customHeight="1" x14ac:dyDescent="0.25">
      <c r="A1008" s="1"/>
      <c r="B1008"/>
      <c r="C1008"/>
      <c r="D1008"/>
      <c r="E1008" s="1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ht="75" customHeight="1" x14ac:dyDescent="0.25">
      <c r="A1009" s="1"/>
      <c r="B1009"/>
      <c r="C1009"/>
      <c r="D1009"/>
      <c r="E1009" s="1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ht="75" customHeight="1" x14ac:dyDescent="0.25">
      <c r="A1010" s="1"/>
      <c r="B1010"/>
      <c r="C1010"/>
      <c r="D1010"/>
      <c r="E1010" s="1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ht="75" customHeight="1" x14ac:dyDescent="0.25">
      <c r="A1011" s="1"/>
      <c r="B1011"/>
      <c r="C1011"/>
      <c r="D1011"/>
      <c r="E1011" s="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ht="75" customHeight="1" x14ac:dyDescent="0.25">
      <c r="A1012" s="1"/>
      <c r="B1012"/>
      <c r="C1012"/>
      <c r="D1012"/>
      <c r="E1012" s="1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ht="75" customHeight="1" x14ac:dyDescent="0.25">
      <c r="A1013" s="1"/>
      <c r="B1013"/>
      <c r="C1013"/>
      <c r="D1013"/>
      <c r="E1013" s="1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ht="75" customHeight="1" x14ac:dyDescent="0.25">
      <c r="A1014" s="1"/>
      <c r="B1014"/>
      <c r="C1014"/>
      <c r="D1014"/>
      <c r="E1014" s="1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ht="75" customHeight="1" x14ac:dyDescent="0.25">
      <c r="A1015" s="1"/>
      <c r="B1015"/>
      <c r="C1015"/>
      <c r="D1015"/>
      <c r="E1015" s="1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ht="75" customHeight="1" x14ac:dyDescent="0.25">
      <c r="A1016" s="1"/>
      <c r="B1016"/>
      <c r="C1016"/>
      <c r="D1016"/>
      <c r="E1016" s="1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ht="75" customHeight="1" x14ac:dyDescent="0.25">
      <c r="A1017" s="1"/>
      <c r="B1017"/>
      <c r="C1017"/>
      <c r="D1017"/>
      <c r="E1017" s="1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ht="75" customHeight="1" x14ac:dyDescent="0.25">
      <c r="A1018" s="1"/>
      <c r="B1018"/>
      <c r="C1018"/>
      <c r="D1018"/>
      <c r="E1018" s="1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ht="75" customHeight="1" x14ac:dyDescent="0.25">
      <c r="A1019" s="1"/>
      <c r="B1019"/>
      <c r="C1019"/>
      <c r="D1019"/>
      <c r="E1019" s="1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ht="75" customHeight="1" x14ac:dyDescent="0.25">
      <c r="A1020" s="1"/>
      <c r="B1020"/>
      <c r="C1020"/>
      <c r="D1020"/>
      <c r="E1020" s="1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ht="75" customHeight="1" x14ac:dyDescent="0.25">
      <c r="A1021" s="1"/>
      <c r="B1021"/>
      <c r="C1021"/>
      <c r="D1021"/>
      <c r="E1021" s="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ht="75" customHeight="1" x14ac:dyDescent="0.25">
      <c r="A1022" s="1"/>
      <c r="B1022"/>
      <c r="C1022"/>
      <c r="D1022"/>
      <c r="E1022" s="1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ht="75" customHeight="1" x14ac:dyDescent="0.25">
      <c r="A1023" s="1"/>
      <c r="B1023"/>
      <c r="C1023"/>
      <c r="D1023"/>
      <c r="E1023" s="1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ht="75" customHeight="1" x14ac:dyDescent="0.25">
      <c r="A1024" s="1"/>
      <c r="B1024"/>
      <c r="C1024"/>
      <c r="D1024"/>
      <c r="E1024" s="1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ht="75" customHeight="1" x14ac:dyDescent="0.25">
      <c r="A1025" s="1"/>
      <c r="B1025"/>
      <c r="C1025"/>
      <c r="D1025"/>
      <c r="E1025" s="1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ht="75" customHeight="1" x14ac:dyDescent="0.25">
      <c r="A1026" s="1"/>
      <c r="B1026"/>
      <c r="C1026"/>
      <c r="D1026"/>
      <c r="E1026" s="1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ht="75" customHeight="1" x14ac:dyDescent="0.25">
      <c r="A1027" s="1"/>
      <c r="B1027"/>
      <c r="C1027"/>
      <c r="D1027"/>
      <c r="E1027" s="1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ht="75" customHeight="1" x14ac:dyDescent="0.25">
      <c r="A1028" s="1"/>
      <c r="B1028"/>
      <c r="C1028"/>
      <c r="D1028"/>
      <c r="E1028" s="1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ht="75" customHeight="1" x14ac:dyDescent="0.25">
      <c r="A1029" s="1"/>
      <c r="B1029"/>
      <c r="C1029"/>
      <c r="D1029"/>
      <c r="E1029" s="1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ht="75" customHeight="1" x14ac:dyDescent="0.25">
      <c r="A1030" s="1"/>
      <c r="B1030"/>
      <c r="C1030"/>
      <c r="D1030"/>
      <c r="E1030" s="1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ht="75" customHeight="1" x14ac:dyDescent="0.25">
      <c r="A1031" s="1"/>
      <c r="B1031"/>
      <c r="C1031"/>
      <c r="D1031"/>
      <c r="E1031" s="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ht="75" customHeight="1" x14ac:dyDescent="0.25">
      <c r="A1032" s="1"/>
      <c r="B1032"/>
      <c r="C1032"/>
      <c r="D1032"/>
      <c r="E1032" s="1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ht="75" customHeight="1" x14ac:dyDescent="0.25">
      <c r="A1033" s="1"/>
      <c r="B1033"/>
      <c r="C1033"/>
      <c r="D1033"/>
      <c r="E1033" s="1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ht="75" customHeight="1" x14ac:dyDescent="0.25">
      <c r="A1034" s="1"/>
      <c r="B1034"/>
      <c r="C1034"/>
      <c r="D1034"/>
      <c r="E1034" s="1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ht="75" customHeight="1" x14ac:dyDescent="0.25">
      <c r="A1035" s="1"/>
      <c r="B1035"/>
      <c r="C1035"/>
      <c r="D1035"/>
      <c r="E1035" s="1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ht="75" customHeight="1" x14ac:dyDescent="0.25">
      <c r="A1036" s="1"/>
      <c r="B1036"/>
      <c r="C1036"/>
      <c r="D1036"/>
      <c r="E1036" s="1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ht="75" customHeight="1" x14ac:dyDescent="0.25">
      <c r="A1037" s="1"/>
      <c r="B1037"/>
      <c r="C1037"/>
      <c r="D1037"/>
      <c r="E1037" s="1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ht="75" customHeight="1" x14ac:dyDescent="0.25">
      <c r="A1038" s="1"/>
      <c r="B1038"/>
      <c r="C1038"/>
      <c r="D1038"/>
      <c r="E1038" s="1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ht="75" customHeight="1" x14ac:dyDescent="0.25">
      <c r="A1039" s="1"/>
      <c r="B1039"/>
      <c r="C1039"/>
      <c r="D1039"/>
      <c r="E1039" s="1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ht="75" customHeight="1" x14ac:dyDescent="0.25">
      <c r="A1040" s="1"/>
      <c r="B1040"/>
      <c r="C1040"/>
      <c r="D1040"/>
      <c r="E1040" s="1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ht="75" customHeight="1" x14ac:dyDescent="0.25">
      <c r="A1041" s="1"/>
      <c r="B1041"/>
      <c r="C1041"/>
      <c r="D1041"/>
      <c r="E1041" s="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ht="75" customHeight="1" x14ac:dyDescent="0.25">
      <c r="A1042" s="1"/>
      <c r="B1042"/>
      <c r="C1042"/>
      <c r="D1042"/>
      <c r="E1042" s="1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ht="75" customHeight="1" x14ac:dyDescent="0.25">
      <c r="A1043" s="1"/>
      <c r="B1043"/>
      <c r="C1043"/>
      <c r="D1043"/>
      <c r="E1043" s="1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ht="75" customHeight="1" x14ac:dyDescent="0.25">
      <c r="A1044" s="1"/>
      <c r="B1044"/>
      <c r="C1044"/>
      <c r="D1044"/>
      <c r="E1044" s="1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ht="75" customHeight="1" x14ac:dyDescent="0.25">
      <c r="A1045" s="1"/>
      <c r="B1045"/>
      <c r="C1045"/>
      <c r="D1045"/>
      <c r="E1045" s="1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ht="75" customHeight="1" x14ac:dyDescent="0.25">
      <c r="A1046" s="1"/>
      <c r="B1046"/>
      <c r="C1046"/>
      <c r="D1046"/>
      <c r="E1046" s="1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ht="75" customHeight="1" x14ac:dyDescent="0.25">
      <c r="A1047" s="1"/>
      <c r="B1047"/>
      <c r="C1047"/>
      <c r="D1047"/>
      <c r="E1047" s="1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ht="75" customHeight="1" x14ac:dyDescent="0.25">
      <c r="A1048" s="1"/>
      <c r="B1048"/>
      <c r="C1048"/>
      <c r="D1048"/>
      <c r="E1048" s="1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ht="75" customHeight="1" x14ac:dyDescent="0.25">
      <c r="A1049" s="1"/>
      <c r="B1049"/>
      <c r="C1049"/>
      <c r="D1049"/>
      <c r="E1049" s="1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ht="75" customHeight="1" x14ac:dyDescent="0.25">
      <c r="A1050" s="1"/>
      <c r="B1050"/>
      <c r="C1050"/>
      <c r="D1050"/>
      <c r="E1050" s="1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ht="75" customHeight="1" x14ac:dyDescent="0.25">
      <c r="A1051" s="1"/>
      <c r="B1051"/>
      <c r="C1051"/>
      <c r="D1051"/>
      <c r="E1051" s="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ht="75" customHeight="1" x14ac:dyDescent="0.25">
      <c r="A1052" s="1"/>
      <c r="B1052"/>
      <c r="C1052"/>
      <c r="D1052"/>
      <c r="E1052" s="1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ht="75" customHeight="1" x14ac:dyDescent="0.25">
      <c r="A1053" s="1"/>
      <c r="B1053"/>
      <c r="C1053"/>
      <c r="D1053"/>
      <c r="E1053" s="1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ht="75" customHeight="1" x14ac:dyDescent="0.25">
      <c r="A1054" s="1"/>
      <c r="B1054"/>
      <c r="C1054"/>
      <c r="D1054"/>
      <c r="E1054" s="1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ht="75" customHeight="1" x14ac:dyDescent="0.25">
      <c r="A1055" s="1"/>
      <c r="B1055"/>
      <c r="C1055"/>
      <c r="D1055"/>
      <c r="E1055" s="1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ht="75" customHeight="1" x14ac:dyDescent="0.25">
      <c r="A1056" s="1"/>
      <c r="B1056"/>
      <c r="C1056"/>
      <c r="D1056"/>
      <c r="E1056" s="1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ht="75" customHeight="1" x14ac:dyDescent="0.25">
      <c r="A1057" s="1"/>
      <c r="B1057"/>
      <c r="C1057"/>
      <c r="D1057"/>
      <c r="E1057" s="1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ht="75" customHeight="1" x14ac:dyDescent="0.25">
      <c r="A1058" s="1"/>
      <c r="B1058"/>
      <c r="C1058"/>
      <c r="D1058"/>
      <c r="E1058" s="1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ht="75" customHeight="1" x14ac:dyDescent="0.25">
      <c r="A1059" s="1"/>
      <c r="B1059"/>
      <c r="C1059"/>
      <c r="D1059"/>
      <c r="E1059" s="1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ht="75" customHeight="1" x14ac:dyDescent="0.25">
      <c r="A1060" s="1"/>
      <c r="B1060"/>
      <c r="C1060"/>
      <c r="D1060"/>
      <c r="E1060" s="1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ht="75" customHeight="1" x14ac:dyDescent="0.25">
      <c r="A1061" s="1"/>
      <c r="B1061"/>
      <c r="C1061"/>
      <c r="D1061"/>
      <c r="E1061" s="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ht="75" customHeight="1" x14ac:dyDescent="0.25">
      <c r="A1062" s="1"/>
      <c r="B1062"/>
      <c r="C1062"/>
      <c r="D1062"/>
      <c r="E1062" s="1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ht="75" customHeight="1" x14ac:dyDescent="0.25">
      <c r="A1063" s="1"/>
      <c r="B1063"/>
      <c r="C1063"/>
      <c r="D1063"/>
      <c r="E1063" s="1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ht="75" customHeight="1" x14ac:dyDescent="0.25">
      <c r="A1064" s="1"/>
      <c r="B1064"/>
      <c r="C1064"/>
      <c r="D1064"/>
      <c r="E1064" s="1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ht="75" customHeight="1" x14ac:dyDescent="0.25">
      <c r="A1065" s="1"/>
      <c r="B1065"/>
      <c r="C1065"/>
      <c r="D1065"/>
      <c r="E1065" s="1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ht="75" customHeight="1" x14ac:dyDescent="0.25">
      <c r="A1066" s="1"/>
      <c r="B1066"/>
      <c r="C1066"/>
      <c r="D1066"/>
      <c r="E1066" s="1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ht="75" customHeight="1" x14ac:dyDescent="0.25">
      <c r="A1067" s="1"/>
      <c r="B1067"/>
      <c r="C1067"/>
      <c r="D1067"/>
      <c r="E1067" s="1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ht="75" customHeight="1" x14ac:dyDescent="0.25">
      <c r="A1068" s="1"/>
      <c r="B1068"/>
      <c r="C1068"/>
      <c r="D1068"/>
      <c r="E1068" s="1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ht="75" customHeight="1" x14ac:dyDescent="0.25">
      <c r="A1069" s="1"/>
      <c r="B1069"/>
      <c r="C1069"/>
      <c r="D1069"/>
      <c r="E1069" s="1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ht="75" customHeight="1" x14ac:dyDescent="0.25">
      <c r="A1070" s="1"/>
      <c r="B1070"/>
      <c r="C1070"/>
      <c r="D1070"/>
      <c r="E1070" s="1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ht="75" customHeight="1" x14ac:dyDescent="0.25">
      <c r="A1071" s="1"/>
      <c r="B1071"/>
      <c r="C1071"/>
      <c r="D1071"/>
      <c r="E1071" s="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ht="75" customHeight="1" x14ac:dyDescent="0.25">
      <c r="A1072" s="1"/>
      <c r="B1072"/>
      <c r="C1072"/>
      <c r="D1072"/>
      <c r="E1072" s="1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ht="75" customHeight="1" x14ac:dyDescent="0.25">
      <c r="A1073" s="1"/>
      <c r="B1073"/>
      <c r="C1073"/>
      <c r="D1073"/>
      <c r="E1073" s="1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ht="75" customHeight="1" x14ac:dyDescent="0.25">
      <c r="A1074" s="1"/>
      <c r="B1074"/>
      <c r="C1074"/>
      <c r="D1074"/>
      <c r="E1074" s="1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ht="75" customHeight="1" x14ac:dyDescent="0.25">
      <c r="A1075" s="1"/>
      <c r="B1075"/>
      <c r="C1075"/>
      <c r="D1075"/>
      <c r="E1075" s="1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ht="75" customHeight="1" x14ac:dyDescent="0.25">
      <c r="A1076" s="1"/>
      <c r="B1076"/>
      <c r="C1076"/>
      <c r="D1076"/>
      <c r="E1076" s="1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ht="75" customHeight="1" x14ac:dyDescent="0.25">
      <c r="A1077" s="1"/>
      <c r="B1077"/>
      <c r="C1077"/>
      <c r="D1077"/>
      <c r="E1077" s="1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ht="75" customHeight="1" x14ac:dyDescent="0.25">
      <c r="A1078" s="1"/>
      <c r="B1078"/>
      <c r="C1078"/>
      <c r="D1078"/>
      <c r="E1078" s="1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ht="75" customHeight="1" x14ac:dyDescent="0.25">
      <c r="A1079" s="1"/>
      <c r="B1079"/>
      <c r="C1079"/>
      <c r="D1079"/>
      <c r="E1079" s="1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ht="75" customHeight="1" x14ac:dyDescent="0.25">
      <c r="A1080" s="1"/>
      <c r="B1080"/>
      <c r="C1080"/>
      <c r="D1080"/>
      <c r="E1080" s="1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ht="75" customHeight="1" x14ac:dyDescent="0.25">
      <c r="A1081" s="1"/>
      <c r="B1081"/>
      <c r="C1081"/>
      <c r="D1081"/>
      <c r="E1081" s="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ht="75" customHeight="1" x14ac:dyDescent="0.25">
      <c r="A1082" s="1"/>
      <c r="B1082"/>
      <c r="C1082"/>
      <c r="D1082"/>
      <c r="E1082" s="1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ht="75" customHeight="1" x14ac:dyDescent="0.25">
      <c r="A1083" s="1"/>
      <c r="B1083"/>
      <c r="C1083"/>
      <c r="D1083"/>
      <c r="E1083" s="1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ht="75" customHeight="1" x14ac:dyDescent="0.25">
      <c r="A1084" s="1"/>
      <c r="B1084"/>
      <c r="C1084"/>
      <c r="D1084"/>
      <c r="E1084" s="1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ht="75" customHeight="1" x14ac:dyDescent="0.25">
      <c r="A1085" s="1"/>
      <c r="B1085"/>
      <c r="C1085"/>
      <c r="D1085"/>
      <c r="E1085" s="1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ht="75" customHeight="1" x14ac:dyDescent="0.25">
      <c r="A1086" s="1"/>
      <c r="B1086"/>
      <c r="C1086"/>
      <c r="D1086"/>
      <c r="E1086" s="1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ht="75" customHeight="1" x14ac:dyDescent="0.25">
      <c r="A1087" s="1"/>
      <c r="B1087"/>
      <c r="C1087"/>
      <c r="D1087"/>
      <c r="E1087" s="1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ht="75" customHeight="1" x14ac:dyDescent="0.25">
      <c r="A1088" s="1"/>
      <c r="B1088"/>
      <c r="C1088"/>
      <c r="D1088"/>
      <c r="E1088" s="1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ht="75" customHeight="1" x14ac:dyDescent="0.25">
      <c r="A1089" s="1"/>
      <c r="B1089"/>
      <c r="C1089"/>
      <c r="D1089"/>
      <c r="E1089" s="1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ht="75" customHeight="1" x14ac:dyDescent="0.25">
      <c r="A1090" s="1"/>
      <c r="B1090"/>
      <c r="C1090"/>
      <c r="D1090"/>
      <c r="E1090" s="1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ht="75" customHeight="1" x14ac:dyDescent="0.25">
      <c r="A1091" s="1"/>
      <c r="B1091"/>
      <c r="C1091"/>
      <c r="D1091"/>
      <c r="E1091" s="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ht="75" customHeight="1" x14ac:dyDescent="0.25">
      <c r="A1092" s="1"/>
      <c r="B1092"/>
      <c r="C1092"/>
      <c r="D1092"/>
      <c r="E1092" s="1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ht="75" customHeight="1" x14ac:dyDescent="0.25">
      <c r="A1093" s="1"/>
      <c r="B1093"/>
      <c r="C1093"/>
      <c r="D1093"/>
      <c r="E1093" s="1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ht="75" customHeight="1" x14ac:dyDescent="0.25">
      <c r="A1094" s="1"/>
      <c r="B1094"/>
      <c r="C1094"/>
      <c r="D1094"/>
      <c r="E1094" s="1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ht="75" customHeight="1" x14ac:dyDescent="0.25">
      <c r="A1095" s="1"/>
      <c r="B1095"/>
      <c r="C1095"/>
      <c r="D1095"/>
      <c r="E1095" s="1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ht="75" customHeight="1" x14ac:dyDescent="0.25">
      <c r="A1096" s="1"/>
      <c r="B1096"/>
      <c r="C1096"/>
      <c r="D1096"/>
      <c r="E1096" s="1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ht="75" customHeight="1" x14ac:dyDescent="0.25">
      <c r="A1097" s="1"/>
      <c r="B1097"/>
      <c r="C1097"/>
      <c r="D1097"/>
      <c r="E1097" s="1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ht="75" customHeight="1" x14ac:dyDescent="0.25">
      <c r="A1098" s="1"/>
      <c r="B1098"/>
      <c r="C1098"/>
      <c r="D1098"/>
      <c r="E1098" s="1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ht="75" customHeight="1" x14ac:dyDescent="0.25">
      <c r="A1099" s="1"/>
      <c r="B1099"/>
      <c r="C1099"/>
      <c r="D1099"/>
      <c r="E1099" s="1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ht="75" customHeight="1" x14ac:dyDescent="0.25">
      <c r="A1100" s="1"/>
      <c r="B1100"/>
      <c r="C1100"/>
      <c r="D1100"/>
      <c r="E1100" s="1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ht="75" customHeight="1" x14ac:dyDescent="0.25">
      <c r="A1101" s="1"/>
      <c r="B1101"/>
      <c r="C1101"/>
      <c r="D1101"/>
      <c r="E1101" s="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ht="75" customHeight="1" x14ac:dyDescent="0.25">
      <c r="A1102" s="1"/>
      <c r="B1102"/>
      <c r="C1102"/>
      <c r="D1102"/>
      <c r="E1102" s="1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ht="75" customHeight="1" x14ac:dyDescent="0.25">
      <c r="A1103" s="1"/>
      <c r="B1103"/>
      <c r="C1103"/>
      <c r="D1103"/>
      <c r="E1103" s="1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ht="75" customHeight="1" x14ac:dyDescent="0.25">
      <c r="A1104" s="1"/>
      <c r="B1104"/>
      <c r="C1104"/>
      <c r="D1104"/>
      <c r="E1104" s="1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ht="75" customHeight="1" x14ac:dyDescent="0.25">
      <c r="A1105" s="1"/>
      <c r="B1105"/>
      <c r="C1105"/>
      <c r="D1105"/>
      <c r="E1105" s="1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ht="75" customHeight="1" x14ac:dyDescent="0.25">
      <c r="A1106" s="1"/>
      <c r="B1106"/>
      <c r="C1106"/>
      <c r="D1106"/>
      <c r="E1106" s="1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ht="75" customHeight="1" x14ac:dyDescent="0.25">
      <c r="A1107" s="1"/>
      <c r="B1107"/>
      <c r="C1107"/>
      <c r="D1107"/>
      <c r="E1107" s="1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ht="75" customHeight="1" x14ac:dyDescent="0.25">
      <c r="A1108" s="1"/>
      <c r="B1108"/>
      <c r="C1108"/>
      <c r="D1108"/>
      <c r="E1108" s="1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ht="75" customHeight="1" x14ac:dyDescent="0.25">
      <c r="A1109" s="1"/>
      <c r="B1109"/>
      <c r="C1109"/>
      <c r="D1109"/>
      <c r="E1109" s="1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ht="75" customHeight="1" x14ac:dyDescent="0.25">
      <c r="A1110" s="1"/>
      <c r="B1110"/>
      <c r="C1110"/>
      <c r="D1110"/>
      <c r="E1110" s="1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ht="75" customHeight="1" x14ac:dyDescent="0.25">
      <c r="A1111" s="1"/>
      <c r="B1111"/>
      <c r="C1111"/>
      <c r="D1111"/>
      <c r="E1111" s="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ht="75" customHeight="1" x14ac:dyDescent="0.25">
      <c r="A1112" s="1"/>
      <c r="B1112"/>
      <c r="C1112"/>
      <c r="D1112"/>
      <c r="E1112" s="1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ht="75" customHeight="1" x14ac:dyDescent="0.25">
      <c r="A1113" s="1"/>
      <c r="B1113"/>
      <c r="C1113"/>
      <c r="D1113"/>
      <c r="E1113" s="1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ht="75" customHeight="1" x14ac:dyDescent="0.25">
      <c r="A1114" s="1"/>
      <c r="B1114"/>
      <c r="C1114"/>
      <c r="D1114"/>
      <c r="E1114" s="1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ht="75" customHeight="1" x14ac:dyDescent="0.25">
      <c r="A1115" s="1"/>
      <c r="B1115"/>
      <c r="C1115"/>
      <c r="D1115"/>
      <c r="E1115" s="1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ht="75" customHeight="1" x14ac:dyDescent="0.25">
      <c r="A1116" s="1"/>
      <c r="B1116"/>
      <c r="C1116"/>
      <c r="D1116"/>
      <c r="E1116" s="1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ht="75" customHeight="1" x14ac:dyDescent="0.25">
      <c r="A1117" s="1"/>
      <c r="B1117"/>
      <c r="C1117"/>
      <c r="D1117"/>
      <c r="E1117" s="1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ht="75" customHeight="1" x14ac:dyDescent="0.25">
      <c r="A1118" s="1"/>
      <c r="B1118"/>
      <c r="C1118"/>
      <c r="D1118"/>
      <c r="E1118" s="1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ht="75" customHeight="1" x14ac:dyDescent="0.25">
      <c r="A1119" s="1"/>
      <c r="B1119"/>
      <c r="C1119"/>
      <c r="D1119"/>
      <c r="E1119" s="1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ht="75" customHeight="1" x14ac:dyDescent="0.25">
      <c r="A1120" s="1"/>
      <c r="B1120"/>
      <c r="C1120"/>
      <c r="D1120"/>
      <c r="E1120" s="1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ht="75" customHeight="1" x14ac:dyDescent="0.25">
      <c r="A1121" s="1"/>
      <c r="B1121"/>
      <c r="C1121"/>
      <c r="D1121"/>
      <c r="E1121" s="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ht="75" customHeight="1" x14ac:dyDescent="0.25">
      <c r="A1122" s="1"/>
      <c r="B1122"/>
      <c r="C1122"/>
      <c r="D1122"/>
      <c r="E1122" s="1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ht="75" customHeight="1" x14ac:dyDescent="0.25">
      <c r="A1123" s="1"/>
      <c r="B1123"/>
      <c r="C1123"/>
      <c r="D1123"/>
      <c r="E1123" s="1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ht="75" customHeight="1" x14ac:dyDescent="0.25">
      <c r="A1124" s="1"/>
      <c r="B1124"/>
      <c r="C1124"/>
      <c r="D1124"/>
      <c r="E1124" s="1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ht="75" customHeight="1" x14ac:dyDescent="0.25">
      <c r="A1125" s="1"/>
      <c r="B1125"/>
      <c r="C1125"/>
      <c r="D1125"/>
      <c r="E1125" s="1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ht="75" customHeight="1" x14ac:dyDescent="0.25">
      <c r="A1126" s="1"/>
      <c r="B1126"/>
      <c r="C1126"/>
      <c r="D1126"/>
      <c r="E1126" s="1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ht="75" customHeight="1" x14ac:dyDescent="0.25">
      <c r="A1127" s="1"/>
      <c r="B1127"/>
      <c r="C1127"/>
      <c r="D1127"/>
      <c r="E1127" s="1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ht="75" customHeight="1" x14ac:dyDescent="0.25">
      <c r="A1128" s="1"/>
      <c r="B1128"/>
      <c r="C1128"/>
      <c r="D1128"/>
      <c r="E1128" s="1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ht="75" customHeight="1" x14ac:dyDescent="0.25">
      <c r="A1129" s="1"/>
      <c r="B1129"/>
      <c r="C1129"/>
      <c r="D1129"/>
      <c r="E1129" s="1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ht="75" customHeight="1" x14ac:dyDescent="0.25">
      <c r="A1130" s="1"/>
      <c r="B1130"/>
      <c r="C1130"/>
      <c r="D1130"/>
      <c r="E1130" s="1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ht="75" customHeight="1" x14ac:dyDescent="0.25">
      <c r="A1131" s="1"/>
      <c r="B1131"/>
      <c r="C1131"/>
      <c r="D1131"/>
      <c r="E1131" s="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ht="75" customHeight="1" x14ac:dyDescent="0.25">
      <c r="A1132" s="1"/>
      <c r="B1132"/>
      <c r="C1132"/>
      <c r="D1132"/>
      <c r="E1132" s="1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ht="75" customHeight="1" x14ac:dyDescent="0.25">
      <c r="A1133" s="1"/>
      <c r="B1133"/>
      <c r="C1133"/>
      <c r="D1133"/>
      <c r="E1133" s="1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ht="75" customHeight="1" x14ac:dyDescent="0.25">
      <c r="A1134" s="1"/>
      <c r="B1134"/>
      <c r="C1134"/>
      <c r="D1134"/>
      <c r="E1134" s="1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ht="75" customHeight="1" x14ac:dyDescent="0.25">
      <c r="A1135" s="1"/>
      <c r="B1135"/>
      <c r="C1135"/>
      <c r="D1135"/>
      <c r="E1135" s="1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ht="75" customHeight="1" x14ac:dyDescent="0.25">
      <c r="A1136" s="1"/>
      <c r="B1136"/>
      <c r="C1136"/>
      <c r="D1136"/>
      <c r="E1136" s="1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ht="75" customHeight="1" x14ac:dyDescent="0.25">
      <c r="A1137" s="1"/>
      <c r="B1137"/>
      <c r="C1137"/>
      <c r="D1137"/>
      <c r="E1137" s="1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ht="75" customHeight="1" x14ac:dyDescent="0.25">
      <c r="A1138" s="1"/>
      <c r="B1138"/>
      <c r="C1138"/>
      <c r="D1138"/>
      <c r="E1138" s="1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ht="75" customHeight="1" x14ac:dyDescent="0.25">
      <c r="A1139" s="1"/>
      <c r="B1139"/>
      <c r="C1139"/>
      <c r="D1139"/>
      <c r="E1139" s="1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ht="75" customHeight="1" x14ac:dyDescent="0.25">
      <c r="A1140" s="1"/>
      <c r="B1140"/>
      <c r="C1140"/>
      <c r="D1140"/>
      <c r="E1140" s="1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ht="75" customHeight="1" x14ac:dyDescent="0.25">
      <c r="A1141" s="1"/>
      <c r="B1141"/>
      <c r="C1141"/>
      <c r="D1141"/>
      <c r="E1141" s="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ht="75" customHeight="1" x14ac:dyDescent="0.25">
      <c r="A1142" s="1"/>
      <c r="B1142"/>
      <c r="C1142"/>
      <c r="D1142"/>
      <c r="E1142" s="1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ht="75" customHeight="1" x14ac:dyDescent="0.25">
      <c r="A1143" s="1"/>
      <c r="B1143"/>
      <c r="C1143"/>
      <c r="D1143"/>
      <c r="E1143" s="1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ht="75" customHeight="1" x14ac:dyDescent="0.25">
      <c r="A1144" s="1"/>
      <c r="B1144"/>
      <c r="C1144"/>
      <c r="D1144"/>
      <c r="E1144" s="1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ht="75" customHeight="1" x14ac:dyDescent="0.25">
      <c r="A1145" s="1"/>
      <c r="B1145"/>
      <c r="C1145"/>
      <c r="D1145"/>
      <c r="E1145" s="1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ht="75" customHeight="1" x14ac:dyDescent="0.25">
      <c r="A1146" s="1"/>
      <c r="B1146"/>
      <c r="C1146"/>
      <c r="D1146"/>
      <c r="E1146" s="1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ht="75" customHeight="1" x14ac:dyDescent="0.25">
      <c r="A1147" s="1"/>
      <c r="B1147"/>
      <c r="C1147"/>
      <c r="D1147"/>
      <c r="E1147" s="1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ht="75" customHeight="1" x14ac:dyDescent="0.25">
      <c r="A1148" s="1"/>
      <c r="B1148"/>
      <c r="C1148"/>
      <c r="D1148"/>
      <c r="E1148" s="1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ht="75" customHeight="1" x14ac:dyDescent="0.25">
      <c r="A1149" s="1"/>
      <c r="B1149"/>
      <c r="C1149"/>
      <c r="D1149"/>
      <c r="E1149" s="1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ht="75" customHeight="1" x14ac:dyDescent="0.25">
      <c r="A1150" s="1"/>
      <c r="B1150"/>
      <c r="C1150"/>
      <c r="D1150"/>
      <c r="E1150" s="1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ht="75" customHeight="1" x14ac:dyDescent="0.25">
      <c r="A1151" s="1"/>
      <c r="B1151"/>
      <c r="C1151"/>
      <c r="D1151"/>
      <c r="E1151" s="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ht="75" customHeight="1" x14ac:dyDescent="0.25">
      <c r="A1152" s="1"/>
      <c r="B1152"/>
      <c r="C1152"/>
      <c r="D1152"/>
      <c r="E1152" s="1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ht="75" customHeight="1" x14ac:dyDescent="0.25">
      <c r="A1153" s="1"/>
      <c r="B1153"/>
      <c r="C1153"/>
      <c r="D1153"/>
      <c r="E1153" s="1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ht="75" customHeight="1" x14ac:dyDescent="0.25">
      <c r="A1154" s="1"/>
      <c r="B1154"/>
      <c r="C1154"/>
      <c r="D1154"/>
      <c r="E1154" s="1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ht="75" customHeight="1" x14ac:dyDescent="0.25">
      <c r="A1155" s="1"/>
      <c r="B1155"/>
      <c r="C1155"/>
      <c r="D1155"/>
      <c r="E1155" s="1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ht="75" customHeight="1" x14ac:dyDescent="0.25">
      <c r="A1156" s="1"/>
      <c r="B1156"/>
      <c r="C1156"/>
      <c r="D1156"/>
      <c r="E1156" s="1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ht="75" customHeight="1" x14ac:dyDescent="0.25">
      <c r="A1157" s="1"/>
      <c r="B1157"/>
      <c r="C1157"/>
      <c r="D1157"/>
      <c r="E1157" s="1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ht="75" customHeight="1" x14ac:dyDescent="0.25">
      <c r="A1158" s="1"/>
      <c r="B1158"/>
      <c r="C1158"/>
      <c r="D1158"/>
      <c r="E1158" s="1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ht="75" customHeight="1" x14ac:dyDescent="0.25">
      <c r="A1159" s="1"/>
      <c r="B1159"/>
      <c r="C1159"/>
      <c r="D1159"/>
      <c r="E1159" s="1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ht="75" customHeight="1" x14ac:dyDescent="0.25">
      <c r="A1160" s="1"/>
      <c r="B1160"/>
      <c r="C1160"/>
      <c r="D1160"/>
      <c r="E1160" s="1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ht="75" customHeight="1" x14ac:dyDescent="0.25">
      <c r="A1161" s="1"/>
      <c r="B1161"/>
      <c r="C1161"/>
      <c r="D1161"/>
      <c r="E1161" s="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ht="75" customHeight="1" x14ac:dyDescent="0.25">
      <c r="A1162" s="1"/>
      <c r="B1162"/>
      <c r="C1162"/>
      <c r="D1162"/>
      <c r="E1162" s="1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ht="75" customHeight="1" x14ac:dyDescent="0.25">
      <c r="A1163" s="1"/>
      <c r="B1163"/>
      <c r="C1163"/>
      <c r="D1163"/>
      <c r="E1163" s="1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ht="75" customHeight="1" x14ac:dyDescent="0.25">
      <c r="A1164" s="1"/>
      <c r="B1164"/>
      <c r="C1164"/>
      <c r="D1164"/>
      <c r="E1164" s="1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ht="75" customHeight="1" x14ac:dyDescent="0.25">
      <c r="A1165" s="1"/>
      <c r="B1165"/>
      <c r="C1165"/>
      <c r="D1165"/>
      <c r="E1165" s="1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ht="75" customHeight="1" x14ac:dyDescent="0.25">
      <c r="A1166" s="1"/>
      <c r="B1166"/>
      <c r="C1166"/>
      <c r="D1166"/>
      <c r="E1166" s="1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ht="75" customHeight="1" x14ac:dyDescent="0.25">
      <c r="A1167" s="1"/>
      <c r="B1167"/>
      <c r="C1167"/>
      <c r="D1167"/>
      <c r="E1167" s="1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ht="75" customHeight="1" x14ac:dyDescent="0.25">
      <c r="A1168" s="1"/>
      <c r="B1168"/>
      <c r="C1168"/>
      <c r="D1168"/>
      <c r="E1168" s="1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ht="75" customHeight="1" x14ac:dyDescent="0.25">
      <c r="A1169" s="1"/>
      <c r="B1169"/>
      <c r="C1169"/>
      <c r="D1169"/>
      <c r="E1169" s="1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ht="75" customHeight="1" x14ac:dyDescent="0.25">
      <c r="A1170" s="1"/>
      <c r="B1170"/>
      <c r="C1170"/>
      <c r="D1170"/>
      <c r="E1170" s="1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ht="75" customHeight="1" x14ac:dyDescent="0.25">
      <c r="A1171" s="1"/>
      <c r="B1171"/>
      <c r="C1171"/>
      <c r="D1171"/>
      <c r="E1171" s="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ht="75" customHeight="1" x14ac:dyDescent="0.25">
      <c r="A1172" s="1"/>
      <c r="B1172"/>
      <c r="C1172"/>
      <c r="D1172"/>
      <c r="E1172" s="1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ht="75" customHeight="1" x14ac:dyDescent="0.25">
      <c r="A1173" s="1"/>
      <c r="B1173"/>
      <c r="C1173"/>
      <c r="D1173"/>
      <c r="E1173" s="1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ht="75" customHeight="1" x14ac:dyDescent="0.25">
      <c r="A1174" s="1"/>
      <c r="B1174"/>
      <c r="C1174"/>
      <c r="D1174"/>
      <c r="E1174" s="1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ht="75" customHeight="1" x14ac:dyDescent="0.25">
      <c r="A1175" s="1"/>
      <c r="B1175"/>
      <c r="C1175"/>
      <c r="D1175"/>
      <c r="E1175" s="1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ht="75" customHeight="1" x14ac:dyDescent="0.25">
      <c r="A1176" s="1"/>
      <c r="B1176"/>
      <c r="C1176"/>
      <c r="D1176"/>
      <c r="E1176" s="1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ht="75" customHeight="1" x14ac:dyDescent="0.25">
      <c r="A1177" s="1"/>
      <c r="B1177"/>
      <c r="C1177"/>
      <c r="D1177"/>
      <c r="E1177" s="1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ht="75" customHeight="1" x14ac:dyDescent="0.25">
      <c r="A1178" s="1"/>
      <c r="B1178"/>
      <c r="C1178"/>
      <c r="D1178"/>
      <c r="E1178" s="1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ht="75" customHeight="1" x14ac:dyDescent="0.25">
      <c r="A1179" s="1"/>
      <c r="B1179"/>
      <c r="C1179"/>
      <c r="D1179"/>
      <c r="E1179" s="1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ht="75" customHeight="1" x14ac:dyDescent="0.25">
      <c r="A1180" s="1"/>
      <c r="B1180"/>
      <c r="C1180"/>
      <c r="D1180"/>
      <c r="E1180" s="1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ht="75" customHeight="1" x14ac:dyDescent="0.25">
      <c r="A1181" s="1"/>
      <c r="B1181"/>
      <c r="C1181"/>
      <c r="D1181"/>
      <c r="E1181" s="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ht="75" customHeight="1" x14ac:dyDescent="0.25">
      <c r="A1182" s="1"/>
      <c r="B1182"/>
      <c r="C1182"/>
      <c r="D1182"/>
      <c r="E1182" s="1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ht="75" customHeight="1" x14ac:dyDescent="0.25">
      <c r="A1183" s="1"/>
      <c r="B1183"/>
      <c r="C1183"/>
      <c r="D1183"/>
      <c r="E1183" s="1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ht="75" customHeight="1" x14ac:dyDescent="0.25">
      <c r="A1184" s="1"/>
      <c r="B1184"/>
      <c r="C1184"/>
      <c r="D1184"/>
      <c r="E1184" s="1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7" ht="75" customHeight="1" x14ac:dyDescent="0.25">
      <c r="A1185" s="1"/>
      <c r="B1185"/>
      <c r="C1185"/>
      <c r="D1185"/>
      <c r="E1185" s="1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7" ht="75" customHeight="1" x14ac:dyDescent="0.25">
      <c r="A1186" s="1"/>
      <c r="B1186"/>
      <c r="C1186"/>
      <c r="D1186"/>
      <c r="E1186" s="1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7" ht="75" customHeight="1" x14ac:dyDescent="0.25">
      <c r="A1187" s="1"/>
      <c r="B1187"/>
      <c r="C1187"/>
      <c r="D1187"/>
      <c r="E1187" s="1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7" ht="75" customHeight="1" x14ac:dyDescent="0.25">
      <c r="A1188" s="1"/>
      <c r="B1188"/>
      <c r="C1188"/>
      <c r="D1188"/>
      <c r="E1188" s="1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7" ht="75" customHeight="1" x14ac:dyDescent="0.25">
      <c r="A1189" s="1"/>
      <c r="B1189"/>
      <c r="C1189"/>
      <c r="D1189"/>
      <c r="E1189" s="1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1:17" ht="75" customHeight="1" x14ac:dyDescent="0.25">
      <c r="A1190" s="1"/>
      <c r="B1190"/>
      <c r="C1190"/>
      <c r="D1190"/>
      <c r="E1190" s="1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1:17" ht="75" customHeight="1" x14ac:dyDescent="0.25">
      <c r="A1191" s="1"/>
      <c r="B1191"/>
      <c r="C1191"/>
      <c r="D1191"/>
      <c r="E1191" s="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1:17" ht="75" customHeight="1" x14ac:dyDescent="0.25">
      <c r="A1192" s="1"/>
      <c r="B1192"/>
      <c r="C1192"/>
      <c r="D1192"/>
      <c r="E1192" s="1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1:17" ht="75" customHeight="1" x14ac:dyDescent="0.25">
      <c r="A1193" s="1"/>
      <c r="B1193"/>
      <c r="C1193"/>
      <c r="D1193"/>
      <c r="E1193" s="1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1:17" ht="75" customHeight="1" x14ac:dyDescent="0.25">
      <c r="A1194" s="1"/>
      <c r="B1194"/>
      <c r="C1194"/>
      <c r="D1194"/>
      <c r="E1194" s="1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1:17" ht="75" customHeight="1" x14ac:dyDescent="0.25">
      <c r="A1195" s="1"/>
      <c r="B1195"/>
      <c r="C1195"/>
      <c r="D1195"/>
      <c r="E1195" s="1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1:17" ht="75" customHeight="1" x14ac:dyDescent="0.25">
      <c r="A1196" s="1"/>
      <c r="B1196"/>
      <c r="C1196"/>
      <c r="D1196"/>
      <c r="E1196" s="1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1:17" ht="75" customHeight="1" x14ac:dyDescent="0.25">
      <c r="A1197" s="1"/>
      <c r="B1197"/>
      <c r="C1197"/>
      <c r="D1197"/>
      <c r="E1197" s="1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1:17" ht="75" customHeight="1" x14ac:dyDescent="0.25">
      <c r="A1198" s="1"/>
      <c r="B1198"/>
      <c r="C1198"/>
      <c r="D1198"/>
      <c r="E1198" s="1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1:17" ht="75" customHeight="1" x14ac:dyDescent="0.25">
      <c r="A1199" s="1"/>
      <c r="B1199"/>
      <c r="C1199"/>
      <c r="D1199"/>
      <c r="E1199" s="1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1:17" ht="75" customHeight="1" x14ac:dyDescent="0.25">
      <c r="A1200" s="1"/>
      <c r="B1200"/>
      <c r="C1200"/>
      <c r="D1200"/>
      <c r="E1200" s="1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1:17" ht="75" customHeight="1" x14ac:dyDescent="0.25">
      <c r="A1201" s="1"/>
      <c r="B1201"/>
      <c r="C1201"/>
      <c r="D1201"/>
      <c r="E1201" s="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1:17" ht="75" customHeight="1" x14ac:dyDescent="0.25">
      <c r="A1202" s="1"/>
      <c r="B1202"/>
      <c r="C1202"/>
      <c r="D1202"/>
      <c r="E1202" s="1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1:17" ht="75" customHeight="1" x14ac:dyDescent="0.25">
      <c r="A1203" s="1"/>
      <c r="B1203"/>
      <c r="C1203"/>
      <c r="D1203"/>
      <c r="E1203" s="1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1:17" ht="75" customHeight="1" x14ac:dyDescent="0.25">
      <c r="A1204" s="1"/>
      <c r="B1204"/>
      <c r="C1204"/>
      <c r="D1204"/>
      <c r="E1204" s="1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1:17" ht="75" customHeight="1" x14ac:dyDescent="0.25">
      <c r="A1205" s="1"/>
      <c r="B1205"/>
      <c r="C1205"/>
      <c r="D1205"/>
      <c r="E1205" s="1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1:17" ht="75" customHeight="1" x14ac:dyDescent="0.25">
      <c r="A1206" s="1"/>
      <c r="B1206"/>
      <c r="C1206"/>
      <c r="D1206"/>
      <c r="E1206" s="1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1:17" ht="75" customHeight="1" x14ac:dyDescent="0.25">
      <c r="A1207" s="1"/>
      <c r="B1207"/>
      <c r="C1207"/>
      <c r="D1207"/>
      <c r="E1207" s="1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1:17" ht="75" customHeight="1" x14ac:dyDescent="0.25">
      <c r="A1208" s="1"/>
      <c r="B1208"/>
      <c r="C1208"/>
      <c r="D1208"/>
      <c r="E1208" s="1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1:17" ht="75" customHeight="1" x14ac:dyDescent="0.25">
      <c r="A1209" s="1"/>
      <c r="B1209"/>
      <c r="C1209"/>
      <c r="D1209"/>
      <c r="E1209" s="1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1:17" ht="75" customHeight="1" x14ac:dyDescent="0.25">
      <c r="A1210" s="1"/>
      <c r="B1210"/>
      <c r="C1210"/>
      <c r="D1210"/>
      <c r="E1210" s="1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7" ht="75" customHeight="1" x14ac:dyDescent="0.25">
      <c r="A1211" s="1"/>
      <c r="B1211"/>
      <c r="C1211"/>
      <c r="D1211"/>
      <c r="E1211" s="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7" ht="75" customHeight="1" x14ac:dyDescent="0.25">
      <c r="A1212" s="1"/>
      <c r="B1212"/>
      <c r="C1212"/>
      <c r="D1212"/>
      <c r="E1212" s="1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7" ht="75" customHeight="1" x14ac:dyDescent="0.25">
      <c r="A1213" s="1"/>
      <c r="B1213"/>
      <c r="C1213"/>
      <c r="D1213"/>
      <c r="E1213" s="1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7" ht="75" customHeight="1" x14ac:dyDescent="0.25">
      <c r="A1214" s="1"/>
      <c r="B1214"/>
      <c r="C1214"/>
      <c r="D1214"/>
      <c r="E1214" s="1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7" ht="75" customHeight="1" x14ac:dyDescent="0.25">
      <c r="A1215" s="1"/>
      <c r="B1215"/>
      <c r="C1215"/>
      <c r="D1215"/>
      <c r="E1215" s="1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7" ht="75" customHeight="1" x14ac:dyDescent="0.25">
      <c r="A1216" s="1"/>
      <c r="B1216"/>
      <c r="C1216"/>
      <c r="D1216"/>
      <c r="E1216" s="1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ht="75" customHeight="1" x14ac:dyDescent="0.25">
      <c r="A1217" s="1"/>
      <c r="B1217"/>
      <c r="C1217"/>
      <c r="D1217"/>
      <c r="E1217" s="1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1:17" ht="75" customHeight="1" x14ac:dyDescent="0.25">
      <c r="A1218" s="1"/>
      <c r="B1218"/>
      <c r="C1218"/>
      <c r="D1218"/>
      <c r="E1218" s="1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1:17" ht="75" customHeight="1" x14ac:dyDescent="0.25">
      <c r="A1219" s="1"/>
      <c r="B1219"/>
      <c r="C1219"/>
      <c r="D1219"/>
      <c r="E1219" s="1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1:17" ht="75" customHeight="1" x14ac:dyDescent="0.25">
      <c r="A1220" s="1"/>
      <c r="B1220"/>
      <c r="C1220"/>
      <c r="D1220"/>
      <c r="E1220" s="1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1:17" ht="75" customHeight="1" x14ac:dyDescent="0.25">
      <c r="A1221" s="1"/>
      <c r="B1221"/>
      <c r="C1221"/>
      <c r="D1221"/>
      <c r="E1221" s="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1:17" ht="75" customHeight="1" x14ac:dyDescent="0.25">
      <c r="A1222" s="1"/>
      <c r="B1222"/>
      <c r="C1222"/>
      <c r="D1222"/>
      <c r="E1222" s="1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1:17" ht="75" customHeight="1" x14ac:dyDescent="0.25">
      <c r="A1223" s="1"/>
      <c r="B1223"/>
      <c r="C1223"/>
      <c r="D1223"/>
      <c r="E1223" s="1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1:17" ht="75" customHeight="1" x14ac:dyDescent="0.25">
      <c r="A1224" s="1"/>
      <c r="B1224"/>
      <c r="C1224"/>
      <c r="D1224"/>
      <c r="E1224" s="1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1:17" ht="75" customHeight="1" x14ac:dyDescent="0.25">
      <c r="A1225" s="1"/>
      <c r="B1225"/>
      <c r="C1225"/>
      <c r="D1225"/>
      <c r="E1225" s="1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1:17" ht="75" customHeight="1" x14ac:dyDescent="0.25">
      <c r="A1226" s="1"/>
      <c r="B1226"/>
      <c r="C1226"/>
      <c r="D1226"/>
      <c r="E1226" s="1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1:17" ht="75" customHeight="1" x14ac:dyDescent="0.25">
      <c r="A1227" s="1"/>
      <c r="B1227"/>
      <c r="C1227"/>
      <c r="D1227"/>
      <c r="E1227" s="1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1:17" ht="75" customHeight="1" x14ac:dyDescent="0.25">
      <c r="A1228" s="1"/>
      <c r="B1228"/>
      <c r="C1228"/>
      <c r="D1228"/>
      <c r="E1228" s="1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1:17" ht="75" customHeight="1" x14ac:dyDescent="0.25">
      <c r="A1229" s="1"/>
      <c r="B1229"/>
      <c r="C1229"/>
      <c r="D1229"/>
      <c r="E1229" s="1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1:17" ht="75" customHeight="1" x14ac:dyDescent="0.25">
      <c r="A1230" s="1"/>
      <c r="B1230"/>
      <c r="C1230"/>
      <c r="D1230"/>
      <c r="E1230" s="1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1:17" ht="75" customHeight="1" x14ac:dyDescent="0.25">
      <c r="A1231" s="1"/>
      <c r="B1231"/>
      <c r="C1231"/>
      <c r="D1231"/>
      <c r="E1231" s="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1:17" ht="75" customHeight="1" x14ac:dyDescent="0.25">
      <c r="A1232" s="1"/>
      <c r="B1232"/>
      <c r="C1232"/>
      <c r="D1232"/>
      <c r="E1232" s="1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1:17" ht="75" customHeight="1" x14ac:dyDescent="0.25">
      <c r="A1233" s="1"/>
      <c r="B1233"/>
      <c r="C1233"/>
      <c r="D1233"/>
      <c r="E1233" s="1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1:17" ht="75" customHeight="1" x14ac:dyDescent="0.25">
      <c r="A1234" s="1"/>
      <c r="B1234"/>
      <c r="C1234"/>
      <c r="D1234"/>
      <c r="E1234" s="1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1:17" ht="75" customHeight="1" x14ac:dyDescent="0.25">
      <c r="A1235" s="1"/>
      <c r="B1235"/>
      <c r="C1235"/>
      <c r="D1235"/>
      <c r="E1235" s="1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1:17" ht="75" customHeight="1" x14ac:dyDescent="0.25">
      <c r="A1236" s="1"/>
      <c r="B1236"/>
      <c r="C1236"/>
      <c r="D1236"/>
      <c r="E1236" s="1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1:17" ht="75" customHeight="1" x14ac:dyDescent="0.25">
      <c r="A1237" s="1"/>
      <c r="B1237"/>
      <c r="C1237"/>
      <c r="D1237"/>
      <c r="E1237" s="1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1:17" ht="75" customHeight="1" x14ac:dyDescent="0.25">
      <c r="A1238" s="1"/>
      <c r="B1238"/>
      <c r="C1238"/>
      <c r="D1238"/>
      <c r="E1238" s="1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1:17" ht="75" customHeight="1" x14ac:dyDescent="0.25">
      <c r="A1239" s="1"/>
      <c r="B1239"/>
      <c r="C1239"/>
      <c r="D1239"/>
      <c r="E1239" s="1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1:17" ht="75" customHeight="1" x14ac:dyDescent="0.25">
      <c r="A1240" s="1"/>
      <c r="B1240"/>
      <c r="C1240"/>
      <c r="D1240"/>
      <c r="E1240" s="1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1:17" ht="75" customHeight="1" x14ac:dyDescent="0.25">
      <c r="A1241" s="1"/>
      <c r="B1241"/>
      <c r="C1241"/>
      <c r="D1241"/>
      <c r="E1241" s="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1:17" ht="75" customHeight="1" x14ac:dyDescent="0.25">
      <c r="A1242" s="1"/>
      <c r="B1242"/>
      <c r="C1242"/>
      <c r="D1242"/>
      <c r="E1242" s="1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1:17" ht="75" customHeight="1" x14ac:dyDescent="0.25">
      <c r="A1243" s="1"/>
      <c r="B1243"/>
      <c r="C1243"/>
      <c r="D1243"/>
      <c r="E1243" s="1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1:17" ht="75" customHeight="1" x14ac:dyDescent="0.25">
      <c r="A1244" s="1"/>
      <c r="B1244"/>
      <c r="C1244"/>
      <c r="D1244"/>
      <c r="E1244" s="1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1:17" ht="75" customHeight="1" x14ac:dyDescent="0.25">
      <c r="A1245" s="1"/>
      <c r="B1245"/>
      <c r="C1245"/>
      <c r="D1245"/>
      <c r="E1245" s="1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1:17" ht="75" customHeight="1" x14ac:dyDescent="0.25">
      <c r="A1246" s="1"/>
      <c r="B1246"/>
      <c r="C1246"/>
      <c r="D1246"/>
      <c r="E1246" s="1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1:17" ht="75" customHeight="1" x14ac:dyDescent="0.25">
      <c r="A1247" s="1"/>
      <c r="B1247"/>
      <c r="C1247"/>
      <c r="D1247"/>
      <c r="E1247" s="1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1:17" ht="75" customHeight="1" x14ac:dyDescent="0.25">
      <c r="A1248" s="1"/>
      <c r="B1248"/>
      <c r="C1248"/>
      <c r="D1248"/>
      <c r="E1248" s="1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1:17" ht="75" customHeight="1" x14ac:dyDescent="0.25">
      <c r="A1249" s="1"/>
      <c r="B1249"/>
      <c r="C1249"/>
      <c r="D1249"/>
      <c r="E1249" s="1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1:17" ht="75" customHeight="1" x14ac:dyDescent="0.25">
      <c r="A1250" s="1"/>
      <c r="B1250"/>
      <c r="C1250"/>
      <c r="D1250"/>
      <c r="E1250" s="1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1:17" ht="75" customHeight="1" x14ac:dyDescent="0.25">
      <c r="A1251" s="1"/>
      <c r="B1251"/>
      <c r="C1251"/>
      <c r="D1251"/>
      <c r="E1251" s="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1:17" ht="75" customHeight="1" x14ac:dyDescent="0.25">
      <c r="A1252" s="1"/>
      <c r="B1252"/>
      <c r="C1252"/>
      <c r="D1252"/>
      <c r="E1252" s="1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1:17" ht="75" customHeight="1" x14ac:dyDescent="0.25">
      <c r="A1253" s="1"/>
      <c r="B1253"/>
      <c r="C1253"/>
      <c r="D1253"/>
      <c r="E1253" s="1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1:17" ht="75" customHeight="1" x14ac:dyDescent="0.25">
      <c r="A1254" s="1"/>
      <c r="B1254"/>
      <c r="C1254"/>
      <c r="D1254"/>
      <c r="E1254" s="1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1:17" ht="75" customHeight="1" x14ac:dyDescent="0.25">
      <c r="A1255" s="1"/>
      <c r="B1255"/>
      <c r="C1255"/>
      <c r="D1255"/>
      <c r="E1255" s="1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1:17" ht="75" customHeight="1" x14ac:dyDescent="0.25">
      <c r="A1256" s="1"/>
      <c r="B1256"/>
      <c r="C1256"/>
      <c r="D1256"/>
      <c r="E1256" s="1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1:17" ht="75" customHeight="1" x14ac:dyDescent="0.25">
      <c r="A1257" s="1"/>
      <c r="B1257"/>
      <c r="C1257"/>
      <c r="D1257"/>
      <c r="E1257" s="1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1:17" ht="75" customHeight="1" x14ac:dyDescent="0.25">
      <c r="A1258" s="1"/>
      <c r="B1258"/>
      <c r="C1258"/>
      <c r="D1258"/>
      <c r="E1258" s="1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1:17" ht="75" customHeight="1" x14ac:dyDescent="0.25">
      <c r="A1259" s="1"/>
      <c r="B1259"/>
      <c r="C1259"/>
      <c r="D1259"/>
      <c r="E1259" s="1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1:17" ht="75" customHeight="1" x14ac:dyDescent="0.25">
      <c r="A1260" s="1"/>
      <c r="B1260"/>
      <c r="C1260"/>
      <c r="D1260"/>
      <c r="E1260" s="1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1:17" ht="75" customHeight="1" x14ac:dyDescent="0.25">
      <c r="A1261" s="1"/>
      <c r="B1261"/>
      <c r="C1261"/>
      <c r="D1261"/>
      <c r="E1261" s="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1:17" ht="75" customHeight="1" x14ac:dyDescent="0.25">
      <c r="A1262" s="1"/>
      <c r="B1262"/>
      <c r="C1262"/>
      <c r="D1262"/>
      <c r="E1262" s="1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1:17" ht="75" customHeight="1" x14ac:dyDescent="0.25">
      <c r="A1263" s="1"/>
      <c r="B1263"/>
      <c r="C1263"/>
      <c r="D1263"/>
      <c r="E1263" s="1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1:17" ht="75" customHeight="1" x14ac:dyDescent="0.25">
      <c r="A1264" s="1"/>
      <c r="B1264"/>
      <c r="C1264"/>
      <c r="D1264"/>
      <c r="E1264" s="1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1:17" ht="75" customHeight="1" x14ac:dyDescent="0.25">
      <c r="A1265" s="1"/>
      <c r="B1265"/>
      <c r="C1265"/>
      <c r="D1265"/>
      <c r="E1265" s="1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1:17" ht="75" customHeight="1" x14ac:dyDescent="0.25">
      <c r="A1266" s="1"/>
      <c r="B1266"/>
      <c r="C1266"/>
      <c r="D1266"/>
      <c r="E1266" s="1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1:17" ht="75" customHeight="1" x14ac:dyDescent="0.25">
      <c r="A1267" s="1"/>
      <c r="B1267"/>
      <c r="C1267"/>
      <c r="D1267"/>
      <c r="E1267" s="1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1:17" ht="75" customHeight="1" x14ac:dyDescent="0.25">
      <c r="A1268" s="1"/>
      <c r="B1268"/>
      <c r="C1268"/>
      <c r="D1268"/>
      <c r="E1268" s="1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1:17" ht="75" customHeight="1" x14ac:dyDescent="0.25">
      <c r="A1269" s="1"/>
      <c r="B1269"/>
      <c r="C1269"/>
      <c r="D1269"/>
      <c r="E1269" s="1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1:17" ht="75" customHeight="1" x14ac:dyDescent="0.25">
      <c r="A1270" s="1"/>
      <c r="B1270"/>
      <c r="C1270"/>
      <c r="D1270"/>
      <c r="E1270" s="1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1:17" ht="75" customHeight="1" x14ac:dyDescent="0.25">
      <c r="A1271" s="1"/>
      <c r="B1271"/>
      <c r="C1271"/>
      <c r="D1271"/>
      <c r="E1271" s="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1:17" ht="75" customHeight="1" x14ac:dyDescent="0.25">
      <c r="A1272" s="1"/>
      <c r="B1272"/>
      <c r="C1272"/>
      <c r="D1272"/>
      <c r="E1272" s="1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1:17" ht="75" customHeight="1" x14ac:dyDescent="0.25">
      <c r="A1273" s="1"/>
      <c r="B1273"/>
      <c r="C1273"/>
      <c r="D1273"/>
      <c r="E1273" s="1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1:17" ht="75" customHeight="1" x14ac:dyDescent="0.25">
      <c r="A1274" s="1"/>
      <c r="B1274"/>
      <c r="C1274"/>
      <c r="D1274"/>
      <c r="E1274" s="1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1:17" ht="75" customHeight="1" x14ac:dyDescent="0.25">
      <c r="A1275" s="1"/>
      <c r="B1275"/>
      <c r="C1275"/>
      <c r="D1275"/>
      <c r="E1275" s="1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1:17" ht="75" customHeight="1" x14ac:dyDescent="0.25">
      <c r="A1276" s="1"/>
      <c r="B1276"/>
      <c r="C1276"/>
      <c r="D1276"/>
      <c r="E1276" s="1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1:17" ht="75" customHeight="1" x14ac:dyDescent="0.25">
      <c r="A1277" s="1"/>
      <c r="B1277"/>
      <c r="C1277"/>
      <c r="D1277"/>
      <c r="E1277" s="1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1:17" ht="75" customHeight="1" x14ac:dyDescent="0.25">
      <c r="A1278" s="1"/>
      <c r="B1278"/>
      <c r="C1278"/>
      <c r="D1278"/>
      <c r="E1278" s="1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1:17" ht="75" customHeight="1" x14ac:dyDescent="0.25">
      <c r="A1279" s="1"/>
      <c r="B1279"/>
      <c r="C1279"/>
      <c r="D1279"/>
      <c r="E1279" s="1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1:17" ht="75" customHeight="1" x14ac:dyDescent="0.25">
      <c r="A1280" s="1"/>
      <c r="B1280"/>
      <c r="C1280"/>
      <c r="D1280"/>
      <c r="E1280" s="1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1:17" ht="75" customHeight="1" x14ac:dyDescent="0.25">
      <c r="A1281" s="1"/>
      <c r="B1281"/>
      <c r="C1281"/>
      <c r="D1281"/>
      <c r="E1281" s="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1:17" ht="75" customHeight="1" x14ac:dyDescent="0.25">
      <c r="A1282" s="1"/>
      <c r="B1282"/>
      <c r="C1282"/>
      <c r="D1282"/>
      <c r="E1282" s="1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1:17" ht="75" customHeight="1" x14ac:dyDescent="0.25">
      <c r="A1283" s="1"/>
      <c r="B1283"/>
      <c r="C1283"/>
      <c r="D1283"/>
      <c r="E1283" s="1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1:17" ht="75" customHeight="1" x14ac:dyDescent="0.25">
      <c r="A1284" s="1"/>
      <c r="B1284"/>
      <c r="C1284"/>
      <c r="D1284"/>
      <c r="E1284" s="1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1:17" ht="75" customHeight="1" x14ac:dyDescent="0.25">
      <c r="A1285" s="1"/>
      <c r="B1285"/>
      <c r="C1285"/>
      <c r="D1285"/>
      <c r="E1285" s="1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1:17" ht="75" customHeight="1" x14ac:dyDescent="0.25">
      <c r="A1286" s="1"/>
      <c r="B1286"/>
      <c r="C1286"/>
      <c r="D1286"/>
      <c r="E1286" s="1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1:17" ht="75" customHeight="1" x14ac:dyDescent="0.25">
      <c r="A1287" s="1"/>
      <c r="B1287"/>
      <c r="C1287"/>
      <c r="D1287"/>
      <c r="E1287" s="1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1:17" ht="75" customHeight="1" x14ac:dyDescent="0.25">
      <c r="A1288" s="1"/>
      <c r="B1288"/>
      <c r="C1288"/>
      <c r="D1288"/>
      <c r="E1288" s="1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1:17" ht="75" customHeight="1" x14ac:dyDescent="0.25">
      <c r="A1289" s="1"/>
      <c r="B1289"/>
      <c r="C1289"/>
      <c r="D1289"/>
      <c r="E1289" s="1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1:17" ht="75" customHeight="1" x14ac:dyDescent="0.25">
      <c r="A1290" s="1"/>
      <c r="B1290"/>
      <c r="C1290"/>
      <c r="D1290"/>
      <c r="E1290" s="1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1:17" ht="75" customHeight="1" x14ac:dyDescent="0.25">
      <c r="A1291" s="1"/>
      <c r="B1291"/>
      <c r="C1291"/>
      <c r="D1291"/>
      <c r="E1291" s="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1:17" ht="75" customHeight="1" x14ac:dyDescent="0.25">
      <c r="A1292" s="1"/>
      <c r="B1292"/>
      <c r="C1292"/>
      <c r="D1292"/>
      <c r="E1292" s="1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1:17" ht="75" customHeight="1" x14ac:dyDescent="0.25">
      <c r="A1293" s="1"/>
      <c r="B1293"/>
      <c r="C1293"/>
      <c r="D1293"/>
      <c r="E1293" s="1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1:17" ht="75" customHeight="1" x14ac:dyDescent="0.25">
      <c r="A1294" s="1"/>
      <c r="B1294"/>
      <c r="C1294"/>
      <c r="D1294"/>
      <c r="E1294" s="1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1:17" ht="75" customHeight="1" x14ac:dyDescent="0.25">
      <c r="A1295" s="1"/>
      <c r="B1295"/>
      <c r="C1295"/>
      <c r="D1295"/>
      <c r="E1295" s="1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1:17" ht="75" customHeight="1" x14ac:dyDescent="0.25">
      <c r="A1296" s="1"/>
      <c r="B1296"/>
      <c r="C1296"/>
      <c r="D1296"/>
      <c r="E1296" s="1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1:17" ht="75" customHeight="1" x14ac:dyDescent="0.25">
      <c r="A1297" s="1"/>
      <c r="B1297"/>
      <c r="C1297"/>
      <c r="D1297"/>
      <c r="E1297" s="1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1:17" ht="75" customHeight="1" x14ac:dyDescent="0.25">
      <c r="A1298" s="1"/>
      <c r="B1298"/>
      <c r="C1298"/>
      <c r="D1298"/>
      <c r="E1298" s="1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1:17" ht="75" customHeight="1" x14ac:dyDescent="0.25">
      <c r="A1299" s="1"/>
      <c r="B1299"/>
      <c r="C1299"/>
      <c r="D1299"/>
      <c r="E1299" s="1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1:17" ht="75" customHeight="1" x14ac:dyDescent="0.25">
      <c r="A1300" s="1"/>
      <c r="B1300"/>
      <c r="C1300"/>
      <c r="D1300"/>
      <c r="E1300" s="1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1:17" ht="75" customHeight="1" x14ac:dyDescent="0.25">
      <c r="A1301" s="1"/>
      <c r="B1301"/>
      <c r="C1301"/>
      <c r="D1301"/>
      <c r="E1301" s="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1:17" ht="75" customHeight="1" x14ac:dyDescent="0.25">
      <c r="A1302" s="1"/>
      <c r="B1302"/>
      <c r="C1302"/>
      <c r="D1302"/>
      <c r="E1302" s="1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1:17" ht="75" customHeight="1" x14ac:dyDescent="0.25">
      <c r="A1303" s="1"/>
      <c r="B1303"/>
      <c r="C1303"/>
      <c r="D1303"/>
      <c r="E1303" s="1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1:17" ht="75" customHeight="1" x14ac:dyDescent="0.25">
      <c r="A1304" s="1"/>
      <c r="B1304"/>
      <c r="C1304"/>
      <c r="D1304"/>
      <c r="E1304" s="1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1:17" ht="75" customHeight="1" x14ac:dyDescent="0.25">
      <c r="A1305" s="1"/>
      <c r="B1305"/>
      <c r="C1305"/>
      <c r="D1305"/>
      <c r="E1305" s="1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1:17" ht="75" customHeight="1" x14ac:dyDescent="0.25">
      <c r="A1306" s="1"/>
      <c r="B1306"/>
      <c r="C1306"/>
      <c r="D1306"/>
      <c r="E1306" s="1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1:17" ht="75" customHeight="1" x14ac:dyDescent="0.25">
      <c r="A1307" s="1"/>
      <c r="B1307"/>
      <c r="C1307"/>
      <c r="D1307"/>
      <c r="E1307" s="1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1:17" ht="75" customHeight="1" x14ac:dyDescent="0.25">
      <c r="A1308" s="1"/>
      <c r="B1308"/>
      <c r="C1308"/>
      <c r="D1308"/>
      <c r="E1308" s="1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1:17" ht="75" customHeight="1" x14ac:dyDescent="0.25">
      <c r="A1309" s="1"/>
      <c r="B1309"/>
      <c r="C1309"/>
      <c r="D1309"/>
      <c r="E1309" s="1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1:17" ht="75" customHeight="1" x14ac:dyDescent="0.25">
      <c r="A1310" s="1"/>
      <c r="B1310"/>
      <c r="C1310"/>
      <c r="D1310"/>
      <c r="E1310" s="1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1:17" ht="75" customHeight="1" x14ac:dyDescent="0.25">
      <c r="A1311" s="1"/>
      <c r="B1311"/>
      <c r="C1311"/>
      <c r="D1311"/>
      <c r="E1311" s="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1:17" ht="75" customHeight="1" x14ac:dyDescent="0.25">
      <c r="A1312" s="1"/>
      <c r="B1312"/>
      <c r="C1312"/>
      <c r="D1312"/>
      <c r="E1312" s="1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1:17" ht="75" customHeight="1" x14ac:dyDescent="0.25">
      <c r="A1313" s="1"/>
      <c r="B1313"/>
      <c r="C1313"/>
      <c r="D1313"/>
      <c r="E1313" s="1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1:17" ht="75" customHeight="1" x14ac:dyDescent="0.25">
      <c r="A1314" s="1"/>
      <c r="B1314"/>
      <c r="C1314"/>
      <c r="D1314"/>
      <c r="E1314" s="1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1:17" ht="75" customHeight="1" x14ac:dyDescent="0.25">
      <c r="A1315" s="1"/>
      <c r="B1315"/>
      <c r="C1315"/>
      <c r="D1315"/>
      <c r="E1315" s="1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1:17" ht="75" customHeight="1" x14ac:dyDescent="0.25">
      <c r="A1316" s="1"/>
      <c r="B1316"/>
      <c r="C1316"/>
      <c r="D1316"/>
      <c r="E1316" s="1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1:17" ht="75" customHeight="1" x14ac:dyDescent="0.25">
      <c r="A1317" s="1"/>
      <c r="B1317"/>
      <c r="C1317"/>
      <c r="D1317"/>
      <c r="E1317" s="1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1:17" ht="75" customHeight="1" x14ac:dyDescent="0.25">
      <c r="A1318" s="1"/>
      <c r="B1318"/>
      <c r="C1318"/>
      <c r="D1318"/>
      <c r="E1318" s="1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1:17" ht="75" customHeight="1" x14ac:dyDescent="0.25">
      <c r="A1319" s="1"/>
      <c r="B1319"/>
      <c r="C1319"/>
      <c r="D1319"/>
      <c r="E1319" s="1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1:17" ht="75" customHeight="1" x14ac:dyDescent="0.25">
      <c r="A1320" s="1"/>
      <c r="B1320"/>
      <c r="C1320"/>
      <c r="D1320"/>
      <c r="E1320" s="1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1:17" ht="75" customHeight="1" x14ac:dyDescent="0.25">
      <c r="A1321" s="1"/>
      <c r="B1321"/>
      <c r="C1321"/>
      <c r="D1321"/>
      <c r="E1321" s="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1:17" ht="75" customHeight="1" x14ac:dyDescent="0.25">
      <c r="A1322" s="1"/>
      <c r="B1322"/>
      <c r="C1322"/>
      <c r="D1322"/>
      <c r="E1322" s="1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1:17" ht="75" customHeight="1" x14ac:dyDescent="0.25">
      <c r="A1323" s="1"/>
      <c r="B1323"/>
      <c r="C1323"/>
      <c r="D1323"/>
      <c r="E1323" s="1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1:17" ht="75" customHeight="1" x14ac:dyDescent="0.25">
      <c r="A1324" s="15"/>
      <c r="B1324" s="16"/>
      <c r="C1324" s="24"/>
      <c r="D1324" s="17"/>
      <c r="E1324" s="16"/>
      <c r="F1324" s="16"/>
      <c r="G1324" s="16"/>
      <c r="H1324" s="17"/>
      <c r="I1324" s="17"/>
    </row>
    <row r="1325" spans="1:17" ht="75" customHeight="1" x14ac:dyDescent="0.25">
      <c r="A1325" s="15"/>
      <c r="B1325" s="16"/>
      <c r="C1325" s="24"/>
      <c r="D1325" s="17"/>
      <c r="E1325" s="16"/>
      <c r="F1325" s="16"/>
      <c r="G1325" s="16"/>
      <c r="H1325" s="17"/>
      <c r="I1325" s="17"/>
    </row>
    <row r="1326" spans="1:17" ht="75" customHeight="1" x14ac:dyDescent="0.25">
      <c r="A1326" s="15"/>
      <c r="B1326" s="16"/>
      <c r="C1326" s="25"/>
      <c r="D1326" s="22"/>
      <c r="E1326" s="15"/>
      <c r="F1326" s="15"/>
      <c r="G1326" s="15"/>
      <c r="H1326" s="17"/>
      <c r="I1326" s="17"/>
    </row>
    <row r="1327" spans="1:17" ht="75" customHeight="1" x14ac:dyDescent="0.25">
      <c r="A1327" s="15"/>
      <c r="B1327" s="16"/>
      <c r="C1327" s="25"/>
      <c r="D1327" s="22"/>
      <c r="E1327" s="15"/>
      <c r="F1327" s="15"/>
      <c r="G1327" s="15"/>
      <c r="H1327" s="17"/>
      <c r="I1327" s="17"/>
    </row>
    <row r="1328" spans="1:17" ht="75" customHeight="1" x14ac:dyDescent="0.25">
      <c r="A1328" s="15"/>
      <c r="B1328" s="16"/>
      <c r="C1328" s="25"/>
      <c r="D1328" s="22"/>
      <c r="E1328" s="15"/>
      <c r="F1328" s="15"/>
      <c r="G1328" s="15"/>
      <c r="H1328" s="17"/>
      <c r="I1328" s="17"/>
    </row>
    <row r="1329" spans="1:9" ht="75" customHeight="1" x14ac:dyDescent="0.25">
      <c r="A1329" s="15"/>
      <c r="B1329" s="16"/>
      <c r="C1329" s="25"/>
      <c r="D1329" s="22"/>
      <c r="E1329" s="15"/>
      <c r="F1329" s="15"/>
      <c r="G1329" s="15"/>
      <c r="H1329" s="17"/>
      <c r="I1329" s="17"/>
    </row>
    <row r="1330" spans="1:9" ht="75" customHeight="1" x14ac:dyDescent="0.25">
      <c r="A1330" s="15"/>
      <c r="B1330" s="16"/>
      <c r="C1330" s="25"/>
      <c r="D1330" s="22"/>
      <c r="E1330" s="15"/>
      <c r="F1330" s="15"/>
      <c r="G1330" s="15"/>
      <c r="H1330" s="17"/>
      <c r="I1330" s="17"/>
    </row>
    <row r="1331" spans="1:9" ht="75" customHeight="1" x14ac:dyDescent="0.25">
      <c r="A1331" s="15"/>
      <c r="B1331" s="16"/>
      <c r="C1331" s="25"/>
      <c r="D1331" s="22"/>
      <c r="E1331" s="15"/>
      <c r="F1331" s="15"/>
      <c r="G1331" s="15"/>
      <c r="H1331" s="17"/>
      <c r="I1331" s="17"/>
    </row>
    <row r="1332" spans="1:9" ht="75" customHeight="1" x14ac:dyDescent="0.25">
      <c r="A1332" s="15"/>
      <c r="B1332" s="16"/>
      <c r="C1332" s="25"/>
      <c r="D1332" s="22"/>
      <c r="E1332" s="15"/>
      <c r="F1332" s="15"/>
      <c r="G1332" s="15"/>
      <c r="H1332" s="17"/>
      <c r="I1332" s="17"/>
    </row>
    <row r="1333" spans="1:9" ht="75" customHeight="1" x14ac:dyDescent="0.25">
      <c r="A1333" s="15"/>
      <c r="B1333" s="16"/>
      <c r="C1333" s="25"/>
      <c r="D1333" s="22"/>
      <c r="E1333" s="15"/>
      <c r="F1333" s="15"/>
      <c r="G1333" s="15"/>
      <c r="H1333" s="17"/>
      <c r="I1333" s="17"/>
    </row>
    <row r="1334" spans="1:9" ht="75" customHeight="1" x14ac:dyDescent="0.25">
      <c r="A1334" s="15"/>
      <c r="B1334" s="16"/>
      <c r="C1334" s="25"/>
      <c r="D1334" s="22"/>
      <c r="E1334" s="15"/>
      <c r="F1334" s="15"/>
      <c r="G1334" s="15"/>
      <c r="H1334" s="17"/>
      <c r="I1334" s="17"/>
    </row>
    <row r="1335" spans="1:9" ht="75" customHeight="1" x14ac:dyDescent="0.25">
      <c r="A1335" s="15"/>
      <c r="B1335" s="16"/>
      <c r="C1335" s="25"/>
      <c r="D1335" s="22"/>
      <c r="E1335" s="15"/>
      <c r="F1335" s="15"/>
      <c r="G1335" s="15"/>
      <c r="H1335" s="17"/>
      <c r="I1335" s="17"/>
    </row>
    <row r="1336" spans="1:9" ht="75" customHeight="1" x14ac:dyDescent="0.25">
      <c r="A1336" s="15"/>
      <c r="B1336" s="16"/>
      <c r="C1336" s="25"/>
      <c r="D1336" s="22"/>
      <c r="E1336" s="15"/>
      <c r="F1336" s="15"/>
      <c r="G1336" s="15"/>
      <c r="H1336" s="17"/>
      <c r="I1336" s="17"/>
    </row>
    <row r="1337" spans="1:9" ht="75" customHeight="1" x14ac:dyDescent="0.25">
      <c r="A1337" s="15"/>
      <c r="B1337" s="16"/>
      <c r="C1337" s="24"/>
      <c r="D1337" s="17"/>
      <c r="E1337" s="16"/>
      <c r="F1337" s="16"/>
      <c r="G1337" s="16"/>
      <c r="H1337" s="17"/>
      <c r="I1337" s="17"/>
    </row>
    <row r="1338" spans="1:9" ht="75" customHeight="1" x14ac:dyDescent="0.25">
      <c r="A1338" s="15"/>
      <c r="B1338" s="16"/>
      <c r="C1338" s="24"/>
      <c r="D1338" s="17"/>
      <c r="E1338" s="16"/>
      <c r="F1338" s="16"/>
      <c r="G1338" s="16"/>
      <c r="H1338" s="17"/>
      <c r="I1338" s="17"/>
    </row>
    <row r="1339" spans="1:9" ht="75" customHeight="1" x14ac:dyDescent="0.25">
      <c r="A1339" s="15"/>
      <c r="B1339" s="16"/>
      <c r="C1339" s="24"/>
      <c r="D1339" s="17"/>
      <c r="E1339" s="16"/>
      <c r="F1339" s="16"/>
      <c r="G1339" s="16"/>
      <c r="H1339" s="17"/>
      <c r="I1339" s="17"/>
    </row>
    <row r="1340" spans="1:9" ht="75" customHeight="1" x14ac:dyDescent="0.25">
      <c r="A1340" s="15"/>
      <c r="B1340" s="16"/>
      <c r="C1340" s="24"/>
      <c r="D1340" s="17"/>
      <c r="E1340" s="16"/>
      <c r="F1340" s="16"/>
      <c r="G1340" s="16"/>
      <c r="H1340" s="17"/>
      <c r="I1340" s="17"/>
    </row>
    <row r="1341" spans="1:9" ht="75" customHeight="1" x14ac:dyDescent="0.25">
      <c r="A1341" s="15"/>
      <c r="B1341" s="16"/>
      <c r="C1341" s="24"/>
      <c r="D1341" s="17"/>
      <c r="E1341" s="16"/>
      <c r="F1341" s="16"/>
      <c r="G1341" s="16"/>
      <c r="H1341" s="17"/>
      <c r="I1341" s="17"/>
    </row>
    <row r="1342" spans="1:9" ht="75" customHeight="1" x14ac:dyDescent="0.25">
      <c r="A1342" s="15"/>
      <c r="B1342" s="16"/>
      <c r="C1342" s="24"/>
      <c r="D1342" s="17"/>
      <c r="E1342" s="16"/>
      <c r="F1342" s="16"/>
      <c r="G1342" s="16"/>
      <c r="H1342" s="17"/>
      <c r="I1342" s="17"/>
    </row>
    <row r="1343" spans="1:9" ht="75" customHeight="1" x14ac:dyDescent="0.25">
      <c r="A1343" s="15"/>
      <c r="B1343" s="16"/>
      <c r="C1343" s="24"/>
      <c r="D1343" s="17"/>
      <c r="E1343" s="16"/>
      <c r="F1343" s="16"/>
      <c r="G1343" s="16"/>
      <c r="H1343" s="17"/>
      <c r="I1343" s="17"/>
    </row>
    <row r="1344" spans="1:9" ht="75" customHeight="1" x14ac:dyDescent="0.25">
      <c r="A1344" s="15"/>
      <c r="B1344" s="16"/>
      <c r="C1344" s="24"/>
      <c r="D1344" s="17"/>
      <c r="E1344" s="16"/>
      <c r="F1344" s="16"/>
      <c r="G1344" s="16"/>
      <c r="H1344" s="17"/>
      <c r="I1344" s="17"/>
    </row>
    <row r="1345" spans="1:9" ht="75" customHeight="1" x14ac:dyDescent="0.25">
      <c r="A1345" s="15"/>
      <c r="B1345" s="16"/>
      <c r="C1345" s="24"/>
      <c r="D1345" s="17"/>
      <c r="E1345" s="16"/>
      <c r="F1345" s="16"/>
      <c r="G1345" s="16"/>
      <c r="H1345" s="17"/>
      <c r="I1345" s="17"/>
    </row>
    <row r="1346" spans="1:9" ht="75" customHeight="1" x14ac:dyDescent="0.25">
      <c r="A1346" s="15"/>
      <c r="B1346" s="16"/>
      <c r="C1346" s="24"/>
      <c r="D1346" s="17"/>
      <c r="E1346" s="16"/>
      <c r="F1346" s="16"/>
      <c r="G1346" s="16"/>
      <c r="H1346" s="17"/>
      <c r="I1346" s="17"/>
    </row>
    <row r="1347" spans="1:9" ht="75" customHeight="1" x14ac:dyDescent="0.25">
      <c r="A1347" s="15"/>
      <c r="B1347" s="16"/>
      <c r="C1347" s="24"/>
      <c r="D1347" s="17"/>
      <c r="E1347" s="16"/>
      <c r="F1347" s="16"/>
      <c r="G1347" s="16"/>
      <c r="H1347" s="17"/>
      <c r="I1347" s="17"/>
    </row>
  </sheetData>
  <conditionalFormatting sqref="F1348:H1048576 H1324:I1336">
    <cfRule type="containsText" dxfId="580" priority="25" operator="containsText" text="SEP ">
      <formula>NOT(ISERROR(SEARCH("SEP ",F1324)))</formula>
    </cfRule>
    <cfRule type="containsText" dxfId="579" priority="26" operator="containsText" text="TRANSFER OUT">
      <formula>NOT(ISERROR(SEARCH("TRANSFER OUT",F1324)))</formula>
    </cfRule>
    <cfRule type="containsText" dxfId="578" priority="27" operator="containsText" text="TRANSFER IN">
      <formula>NOT(ISERROR(SEARCH("TRANSFER IN",F1324)))</formula>
    </cfRule>
    <cfRule type="containsText" dxfId="577" priority="28" operator="containsText" text="NEW ">
      <formula>NOT(ISERROR(SEARCH("NEW ",F1324)))</formula>
    </cfRule>
  </conditionalFormatting>
  <conditionalFormatting sqref="A1324:B1336">
    <cfRule type="containsText" dxfId="576" priority="23" operator="containsText" text="Opens">
      <formula>NOT(ISERROR(SEARCH("Opens",A1324)))</formula>
    </cfRule>
    <cfRule type="containsText" dxfId="575" priority="24" operator="containsText" text="Closed">
      <formula>NOT(ISERROR(SEARCH("Closed",A1324)))</formula>
    </cfRule>
  </conditionalFormatting>
  <conditionalFormatting sqref="I1348:I1048576">
    <cfRule type="containsText" dxfId="574" priority="19" operator="containsText" text="SEP ">
      <formula>NOT(ISERROR(SEARCH("SEP ",I1348)))</formula>
    </cfRule>
    <cfRule type="containsText" dxfId="573" priority="20" operator="containsText" text="TRANSFER OUT">
      <formula>NOT(ISERROR(SEARCH("TRANSFER OUT",I1348)))</formula>
    </cfRule>
    <cfRule type="containsText" dxfId="572" priority="21" operator="containsText" text="TRANSFER IN">
      <formula>NOT(ISERROR(SEARCH("TRANSFER IN",I1348)))</formula>
    </cfRule>
    <cfRule type="containsText" dxfId="571" priority="22" operator="containsText" text="NEW ">
      <formula>NOT(ISERROR(SEARCH("NEW ",I1348)))</formula>
    </cfRule>
  </conditionalFormatting>
  <conditionalFormatting sqref="A1338:B1340 A1342:B1344 A1346:B1347">
    <cfRule type="containsText" dxfId="570" priority="14" operator="containsText" text="Opens">
      <formula>NOT(ISERROR(SEARCH("Opens",A1338)))</formula>
    </cfRule>
    <cfRule type="containsText" dxfId="569" priority="15" operator="containsText" text="Closed">
      <formula>NOT(ISERROR(SEARCH("Closed",A1338)))</formula>
    </cfRule>
  </conditionalFormatting>
  <conditionalFormatting sqref="H1338:I1340 H1342:I1344 H1346:I1347">
    <cfRule type="containsText" dxfId="568" priority="13" operator="containsText" text="SEP ">
      <formula>NOT(ISERROR(SEARCH("SEP ",H1338)))</formula>
    </cfRule>
    <cfRule type="containsText" dxfId="567" priority="16" operator="containsText" text="TRANSFER OUT">
      <formula>NOT(ISERROR(SEARCH("TRANSFER OUT",H1338)))</formula>
    </cfRule>
    <cfRule type="containsText" dxfId="566" priority="17" operator="containsText" text="TRANSFER IN">
      <formula>NOT(ISERROR(SEARCH("TRANSFER IN",H1338)))</formula>
    </cfRule>
    <cfRule type="containsText" dxfId="565" priority="18" operator="containsText" text="NEW ">
      <formula>NOT(ISERROR(SEARCH("NEW ",H1338)))</formula>
    </cfRule>
  </conditionalFormatting>
  <conditionalFormatting sqref="A1337:B1337 A1341:B1341 A1345:B1345">
    <cfRule type="containsText" dxfId="564" priority="8" operator="containsText" text="Opens">
      <formula>NOT(ISERROR(SEARCH("Opens",A1337)))</formula>
    </cfRule>
    <cfRule type="containsText" dxfId="563" priority="9" operator="containsText" text="Closed">
      <formula>NOT(ISERROR(SEARCH("Closed",A1337)))</formula>
    </cfRule>
  </conditionalFormatting>
  <conditionalFormatting sqref="H1337:I1337 H1341:I1341 H1345:I1345">
    <cfRule type="containsText" dxfId="562" priority="7" operator="containsText" text="SEP ">
      <formula>NOT(ISERROR(SEARCH("SEP ",H1337)))</formula>
    </cfRule>
    <cfRule type="containsText" dxfId="561" priority="10" operator="containsText" text="TRANSFER OUT">
      <formula>NOT(ISERROR(SEARCH("TRANSFER OUT",H1337)))</formula>
    </cfRule>
    <cfRule type="containsText" dxfId="560" priority="11" operator="containsText" text="TRANSFER IN">
      <formula>NOT(ISERROR(SEARCH("TRANSFER IN",H1337)))</formula>
    </cfRule>
    <cfRule type="containsText" dxfId="559" priority="12" operator="containsText" text="NEW ">
      <formula>NOT(ISERROR(SEARCH("NEW ",H1337)))</formula>
    </cfRule>
  </conditionalFormatting>
  <conditionalFormatting sqref="A1:B242 A1:Q1">
    <cfRule type="containsText" dxfId="558" priority="2" operator="containsText" text="Opens">
      <formula>NOT(ISERROR(SEARCH("Opens",A1)))</formula>
    </cfRule>
    <cfRule type="containsText" dxfId="557" priority="3" operator="containsText" text="Closed">
      <formula>NOT(ISERROR(SEARCH("Closed",A1)))</formula>
    </cfRule>
  </conditionalFormatting>
  <conditionalFormatting sqref="G1:I242">
    <cfRule type="containsText" dxfId="556" priority="1" operator="containsText" text="SEP ">
      <formula>NOT(ISERROR(SEARCH("SEP ",G1)))</formula>
    </cfRule>
    <cfRule type="containsText" dxfId="555" priority="4" operator="containsText" text="TRANSFER OUT">
      <formula>NOT(ISERROR(SEARCH("TRANSFER OUT",G1)))</formula>
    </cfRule>
    <cfRule type="containsText" dxfId="554" priority="5" operator="containsText" text="TRANSFER IN">
      <formula>NOT(ISERROR(SEARCH("TRANSFER IN",G1)))</formula>
    </cfRule>
    <cfRule type="containsText" dxfId="553" priority="6" operator="containsText" text="NEW ">
      <formula>NOT(ISERROR(SEARCH("NEW ",G1)))</formula>
    </cfRule>
  </conditionalFormatting>
  <pageMargins left="0.7" right="0.7" top="0.75" bottom="0.75" header="0.3" footer="0.3"/>
  <pageSetup scale="2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ACCESS EXPORT</vt:lpstr>
      <vt:lpstr>Practice Table</vt:lpstr>
      <vt:lpstr>Practice Spreadsheet 2.0</vt:lpstr>
      <vt:lpstr>Practice Spreadsheet 1.0</vt:lpstr>
      <vt:lpstr>Practice Support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Crane, Zachary</dc:creator>
  <cp:lastModifiedBy>Weston, Cody</cp:lastModifiedBy>
  <cp:lastPrinted>2019-04-16T15:45:56Z</cp:lastPrinted>
  <dcterms:created xsi:type="dcterms:W3CDTF">2016-12-28T15:49:59Z</dcterms:created>
  <dcterms:modified xsi:type="dcterms:W3CDTF">2019-07-03T12:52:14Z</dcterms:modified>
</cp:coreProperties>
</file>